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30"/>
  </bookViews>
  <sheets>
    <sheet name="ALL DP DATA" sheetId="31" r:id="rId1"/>
    <sheet name="Display Absensi 630" sheetId="32" r:id="rId2"/>
    <sheet name="Display 730 &amp; 1200" sheetId="33" r:id="rId3"/>
    <sheet name="Display Ritase Keseluruhan" sheetId="34" r:id="rId4"/>
    <sheet name="Display Retur" sheetId="38" r:id="rId5"/>
    <sheet name="RM Pencapaian Harian" sheetId="35" r:id="rId6"/>
    <sheet name="RM Pencapaian Mingguan" sheetId="36" r:id="rId7"/>
    <sheet name="RM Pencapaian Bulanan" sheetId="37" r:id="rId8"/>
    <sheet name="06.30, 07.30, &amp; 12.00" sheetId="7" r:id="rId9"/>
    <sheet name="R-2, TPTW, Persentase TTD" sheetId="5" r:id="rId10"/>
    <sheet name="Pickup &amp; Retur Non Ecom" sheetId="8" r:id="rId11"/>
    <sheet name="Fr&amp;Ag" sheetId="2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'ALL DP DATA'!$C$8:$AW$1675</definedName>
    <definedName name="_xlnm._FilterDatabase" localSheetId="6" hidden="1">'RM Pencapaian Mingguan'!$A$4:$O$105</definedName>
    <definedName name="_xlnm._FilterDatabase" localSheetId="7" hidden="1">'RM Pencapaian Bulanan'!$A$4:$O$105</definedName>
    <definedName name="_xlnm._FilterDatabase" localSheetId="11" hidden="1">'Fr&amp;Ag'!$B$4:$H$1671</definedName>
    <definedName name="_xlnm._FilterDatabase" localSheetId="5" hidden="1">'RM Pencapaian Harian'!$A$4:$S$104</definedName>
    <definedName name="_xlnm._FilterDatabase" localSheetId="1" hidden="1">'Display Absensi 630'!$C$5:$AL$115</definedName>
    <definedName name="_xlnm._FilterDatabase" localSheetId="2" hidden="1">'Display 730 &amp; 1200'!$C$5:$AK$115</definedName>
    <definedName name="_xlnm._FilterDatabase" localSheetId="3" hidden="1">'Display Ritase Keseluruhan'!$C$5:$AG$115</definedName>
    <definedName name="_xlnm._FilterDatabase" localSheetId="4" hidden="1">'Display Retur'!$A$6:$AP$181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<sst xmlns="http://schemas.openxmlformats.org/spreadsheetml/2006/main" count="48097" uniqueCount="1960">
  <si>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</si>
  <si>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</si>
  <si>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</si>
  <si>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</si>
  <si>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</si>
  <si>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</si>
  <si>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</si>
  <si>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</si>
  <si>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</si>
  <si>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</si>
  <si>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</si>
  <si>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</si>
  <si>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r>
      <rPr>
        <b/>
        <sz val="11"/>
        <color rgb="FFFFFFFF"/>
        <rFont val="SimSun"/>
        <charset val="134"/>
      </rPr>
      <t>全天收派质量达成</t>
    </r>
    <r>
      <rPr>
        <b/>
        <sz val="11"/>
        <color rgb="FFFFFFFF"/>
        <rFont val="Aptos"/>
        <charset val="134"/>
      </rPr>
      <t xml:space="preserve">
Pencapaian Kualitas Operasional Harian</t>
    </r>
  </si>
  <si>
    <t xml:space="preserve">快递员出勤准点率
Tingkat Ketepatan Waktu Kehadiran Spirnter </t>
  </si>
  <si>
    <t>0730出仓率
Persenase Keluar Gudang 0730</t>
  </si>
  <si>
    <r>
      <rPr>
        <b/>
        <sz val="11"/>
        <color rgb="FFFFFFFF"/>
        <rFont val="Aptos"/>
        <charset val="134"/>
      </rPr>
      <t>1200</t>
    </r>
    <r>
      <rPr>
        <b/>
        <sz val="11"/>
        <color rgb="FFFFFFFF"/>
        <rFont val="SimSun"/>
        <charset val="134"/>
      </rPr>
      <t>签收率</t>
    </r>
    <r>
      <rPr>
        <b/>
        <sz val="11"/>
        <color rgb="FFFFFFFF"/>
        <rFont val="Aptos"/>
        <charset val="134"/>
      </rPr>
      <t xml:space="preserve">
Persentase TTD 1200</t>
    </r>
  </si>
  <si>
    <r>
      <rPr>
        <b/>
        <sz val="11"/>
        <color rgb="FFFFFFFF"/>
        <rFont val="Microsoft YaHei"/>
        <charset val="134"/>
      </rPr>
      <t xml:space="preserve">二派签收率
</t>
    </r>
    <r>
      <rPr>
        <b/>
        <sz val="11"/>
        <color rgb="FFFFFFFF"/>
        <rFont val="Aptos"/>
        <charset val="134"/>
      </rPr>
      <t>Persentase TTD Delivery Kedua</t>
    </r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</si>
  <si>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</si>
  <si>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</si>
  <si>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</si>
  <si>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</si>
  <si>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</si>
  <si>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</si>
  <si>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</si>
  <si>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</si>
  <si>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</si>
  <si>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</si>
  <si>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CP_PLUIT_PERMAI</t>
  </si>
  <si>
    <t>CP_DANAUSUNTER_UTARA</t>
  </si>
  <si>
    <t>KAMAL_MUARA</t>
  </si>
  <si>
    <t>TELUK_GONG</t>
  </si>
  <si>
    <t>CP_TELUK_GONG_RAYA</t>
  </si>
  <si>
    <t>CP_PADEMANGAN_4</t>
  </si>
  <si>
    <t>-</t>
  </si>
  <si>
    <t>CP_ANCOL_SELATAN_1</t>
  </si>
  <si>
    <t>KEPULAUAN_SERIBU</t>
  </si>
  <si>
    <t>TANAH_ABANG</t>
  </si>
  <si>
    <t>SENEN</t>
  </si>
  <si>
    <t>CP_PINANGSIA_RAYA</t>
  </si>
  <si>
    <t>JOHAR_BARU_01</t>
  </si>
  <si>
    <t>CP_ZAINUL_ARIFIN</t>
  </si>
  <si>
    <t>CP_MANGGA_BESAR_2</t>
  </si>
  <si>
    <t>CP_CEGER</t>
  </si>
  <si>
    <t>KAMPUNG_TENGAH</t>
  </si>
  <si>
    <t>CP_CIJANTUNG</t>
  </si>
  <si>
    <t>DC_MAKASAR</t>
  </si>
  <si>
    <t>DC_CIRACAS</t>
  </si>
  <si>
    <t>CP_RAYA_KELAPA</t>
  </si>
  <si>
    <t>CP_PONDOK_BAMBU</t>
  </si>
  <si>
    <t>DC_JATINEGARA</t>
  </si>
  <si>
    <t>SETIABUDI</t>
  </si>
  <si>
    <t>KLENDER</t>
  </si>
  <si>
    <t>CP_JATINEGARA_BARAT</t>
  </si>
  <si>
    <t>TEBET</t>
  </si>
  <si>
    <t>CP_HAJI_NAMAN_1</t>
  </si>
  <si>
    <t>PULOGEBANG_01</t>
  </si>
  <si>
    <t>DC_PULO_GADUNG</t>
  </si>
  <si>
    <t>ROROTAN</t>
  </si>
  <si>
    <t>DC_UJUNG_MENTENG</t>
  </si>
  <si>
    <t>CP_UTAN_KAYU</t>
  </si>
  <si>
    <t>KALIBARU_01</t>
  </si>
  <si>
    <t>DC_CAKUNG</t>
  </si>
  <si>
    <t>KEDOYA_UTARA</t>
  </si>
  <si>
    <t>DC_GAMBIR</t>
  </si>
  <si>
    <t>TAMBORA</t>
  </si>
  <si>
    <t>CP_KEBON_JERUK_RAYA</t>
  </si>
  <si>
    <t>CP_KEMBANGAN</t>
  </si>
  <si>
    <t>CP_ANGKE_INDAH</t>
  </si>
  <si>
    <t>DC_KEBAYORAN_BARU</t>
  </si>
  <si>
    <t>JATIPADANG_01</t>
  </si>
  <si>
    <t>DC_KALIBATA_UTARA</t>
  </si>
  <si>
    <t>CP_BANGKA</t>
  </si>
  <si>
    <t>CP_TANJUNG_BARAT</t>
  </si>
  <si>
    <t>CP_SRENGSENG_SAWAH</t>
  </si>
  <si>
    <t>DC_PASAR_MINGGU</t>
  </si>
  <si>
    <t>CP_CIGANJUR</t>
  </si>
  <si>
    <t>CP_TEGAL_PARANG</t>
  </si>
  <si>
    <t>DC_PALMERAH</t>
  </si>
  <si>
    <t>CP_KEBAYORAN_2</t>
  </si>
  <si>
    <t>CP_PONDOK_PINANG_2</t>
  </si>
  <si>
    <t>Delivery</t>
  </si>
  <si>
    <t>DC_GELORA</t>
  </si>
  <si>
    <t>DC_PESANGGRAHAN</t>
  </si>
  <si>
    <t>CP_LEBAK_BULUS</t>
  </si>
  <si>
    <t>GUNUNG_SAHARI_01</t>
  </si>
  <si>
    <t>CP_KEDOYA_RAYA_2</t>
  </si>
  <si>
    <t>GADING_GRIYA_L</t>
  </si>
  <si>
    <t>DC_KELAPA_GADING</t>
  </si>
  <si>
    <t>DC_KEMAYORAN</t>
  </si>
  <si>
    <t>CP_KOJA_1</t>
  </si>
  <si>
    <t>CP_TANJUNG_DUREN_2</t>
  </si>
  <si>
    <t>CP_KOSAMBI_BARU_1</t>
  </si>
  <si>
    <t>CP_RAWA_BUAYA_2</t>
  </si>
  <si>
    <t>CP_PERMATA_PALEM_1</t>
  </si>
  <si>
    <t>CP_KALIDERES</t>
  </si>
  <si>
    <t>CP_NEW_KAPUK</t>
  </si>
  <si>
    <t>KAPUK_RAYA</t>
  </si>
  <si>
    <t>DC_PEGADUNGAN</t>
  </si>
  <si>
    <t>DC_CILINCING</t>
  </si>
  <si>
    <t>TANGERANG唐格朗</t>
  </si>
  <si>
    <t>AGENT12</t>
  </si>
  <si>
    <t>SERANG_JAYA</t>
  </si>
  <si>
    <t>KASEMEN_JAYA</t>
  </si>
  <si>
    <t>KALODRAN_CIRUAS</t>
  </si>
  <si>
    <t>CIPOCOK_JAYA</t>
  </si>
  <si>
    <t>PEJATEN_MAS</t>
  </si>
  <si>
    <t>PELABUHAN_MERAK</t>
  </si>
  <si>
    <t>PERUMNAS_RAYA</t>
  </si>
  <si>
    <t>PALKA_CIOMAS</t>
  </si>
  <si>
    <t>CITANGKIL</t>
  </si>
  <si>
    <t>DP_PANGGUNGRAWI</t>
  </si>
  <si>
    <t>PONTANG_RAYA</t>
  </si>
  <si>
    <t>CIL05B</t>
  </si>
  <si>
    <t>PANTAI_ANYER</t>
  </si>
  <si>
    <t>CIWANDAN</t>
  </si>
  <si>
    <t>TAKTAKAN_JAYA</t>
  </si>
  <si>
    <t>UNYUR_JAYA</t>
  </si>
  <si>
    <t>SURADITA_CISAUK</t>
  </si>
  <si>
    <t>BAKTI_JAYA</t>
  </si>
  <si>
    <t>RODA_HIAS</t>
  </si>
  <si>
    <t>TERAS_KOTA</t>
  </si>
  <si>
    <t>PONDOK_PUCUNG</t>
  </si>
  <si>
    <t>PONDOKJAYA</t>
  </si>
  <si>
    <t>PAKOJAN</t>
  </si>
  <si>
    <t>SENTRA_JATIUWUNG</t>
  </si>
  <si>
    <t>Pickup</t>
  </si>
  <si>
    <t>TGR54B</t>
  </si>
  <si>
    <t>CIMONE_RAYA</t>
  </si>
  <si>
    <t>CIBODAS_RAYA</t>
  </si>
  <si>
    <t>BUARAN_INDAH</t>
  </si>
  <si>
    <t>MODERN_PARK</t>
  </si>
  <si>
    <t>KAVLING_KENANGA</t>
  </si>
  <si>
    <t>TANGCITY_MALL</t>
  </si>
  <si>
    <t>ARCADIA_BATUCEPER</t>
  </si>
  <si>
    <t>BAL01C</t>
  </si>
  <si>
    <t>HUSEIN_SASTRANEGARA</t>
  </si>
  <si>
    <t>SALEMBARAN</t>
  </si>
  <si>
    <t>PINANG_CIPONDOH</t>
  </si>
  <si>
    <t>RKS08B</t>
  </si>
  <si>
    <t>DC_LABUAN</t>
  </si>
  <si>
    <t>BAYAH</t>
  </si>
  <si>
    <t>PANIMBANG</t>
  </si>
  <si>
    <t>CIBALIUNG</t>
  </si>
  <si>
    <t>CIKEUSIK</t>
  </si>
  <si>
    <t>CILANGKAHAN</t>
  </si>
  <si>
    <t>SUDIRMAN_LABUAN</t>
  </si>
  <si>
    <t>GAJRUG</t>
  </si>
  <si>
    <t>LEUWIDAMAR</t>
  </si>
  <si>
    <t>SUKANAGARA_JAYA</t>
  </si>
  <si>
    <t>MAJASARI_PANDEGLANG</t>
  </si>
  <si>
    <t>BANJAR_KENCANA</t>
  </si>
  <si>
    <t>CIKULUR</t>
  </si>
  <si>
    <t>CITRA_MAJA</t>
  </si>
  <si>
    <t>CILELES_KENCANA</t>
  </si>
  <si>
    <t>WARUNG_BANTEN</t>
  </si>
  <si>
    <t>MUNJUL_FLAMBOYANT</t>
  </si>
  <si>
    <t>CIGADUNG_INOVASI</t>
  </si>
  <si>
    <t>MANDALA_RANGKAS</t>
  </si>
  <si>
    <t>CIMANUK</t>
  </si>
  <si>
    <t>WANASALAM</t>
  </si>
  <si>
    <t>MENES</t>
  </si>
  <si>
    <t>INFINITY_BIZPARK</t>
  </si>
  <si>
    <t>WANAKERTA_SINJAY</t>
  </si>
  <si>
    <t>PANGKALAN_TELUKNAGA</t>
  </si>
  <si>
    <t>DC_SEPATAN</t>
  </si>
  <si>
    <t>RAJEG</t>
  </si>
  <si>
    <t>MAUK_2</t>
  </si>
  <si>
    <t>PAKUHAJI</t>
  </si>
  <si>
    <t>BAL15E</t>
  </si>
  <si>
    <t>BAL15D</t>
  </si>
  <si>
    <t>SEPATAN</t>
  </si>
  <si>
    <t>TGR05D</t>
  </si>
  <si>
    <t>PIK_2_RIVERSIDE</t>
  </si>
  <si>
    <t>PERIUK</t>
  </si>
  <si>
    <t>TERITI_KUTABUMI</t>
  </si>
  <si>
    <t>CANGKUDU</t>
  </si>
  <si>
    <t>CISOKA</t>
  </si>
  <si>
    <t>CIKUPA_RAYA</t>
  </si>
  <si>
    <t>KATOMAS_RAYA</t>
  </si>
  <si>
    <t>KIBIN_RAYA</t>
  </si>
  <si>
    <t>CIKANDE_RAYA</t>
  </si>
  <si>
    <t>HARENDONG</t>
  </si>
  <si>
    <t>JAMBE_RAYA</t>
  </si>
  <si>
    <t>DP_PETIR</t>
  </si>
  <si>
    <t>KRAGILAN</t>
  </si>
  <si>
    <t>DUKUH_RAYA</t>
  </si>
  <si>
    <t>TALAGA_PASGAD</t>
  </si>
  <si>
    <t>PANONGAN_RAYA</t>
  </si>
  <si>
    <t>TUNJUNG_TEJA</t>
  </si>
  <si>
    <t>JAYANTI</t>
  </si>
  <si>
    <t>MATAGARA</t>
  </si>
  <si>
    <t>TANAH_TINGAL</t>
  </si>
  <si>
    <t>ALAM_SEGAR</t>
  </si>
  <si>
    <t>CIPUTAT_TIMUR</t>
  </si>
  <si>
    <t>GAPLEK</t>
  </si>
  <si>
    <t>DIAN_MANSION</t>
  </si>
  <si>
    <t>LARANGAN_2</t>
  </si>
  <si>
    <t>RADEN_SALEH</t>
  </si>
  <si>
    <t>SERUA_INDAH_CIPUTAT</t>
  </si>
  <si>
    <t>PONDOK_BETUNG</t>
  </si>
  <si>
    <t>CURUG_RAYA</t>
  </si>
  <si>
    <t>GRAHA_SUTERA</t>
  </si>
  <si>
    <t>GADING_KELAPA_DUA</t>
  </si>
  <si>
    <t>EDISON</t>
  </si>
  <si>
    <t>EAST_FORESTA</t>
  </si>
  <si>
    <t>PRIMA_JAYA</t>
  </si>
  <si>
    <t>KADU_JAYA</t>
  </si>
  <si>
    <t>TUGU_LEGOK</t>
  </si>
  <si>
    <t>GADING_CARTENZ</t>
  </si>
  <si>
    <t>SP_ALAM_SUTERA</t>
  </si>
  <si>
    <t>BEKASI勿加西</t>
  </si>
  <si>
    <t>AGENT13</t>
  </si>
  <si>
    <t>BEKASI</t>
  </si>
  <si>
    <t>DC_BEKASI_UTARA_01</t>
  </si>
  <si>
    <t>KALIABANG_TENGAH_02</t>
  </si>
  <si>
    <t>HARAPAN_BARU</t>
  </si>
  <si>
    <t>JATI_SAMPURNA</t>
  </si>
  <si>
    <t>PONDOK_GEDE_01</t>
  </si>
  <si>
    <t>JATIBENING_01</t>
  </si>
  <si>
    <t>JATIBENING_02</t>
  </si>
  <si>
    <t>BEKASI_BARAT_01</t>
  </si>
  <si>
    <t>BINTARA_JAYA_01</t>
  </si>
  <si>
    <t>BANTAR_GEBANG</t>
  </si>
  <si>
    <t>MANGUNJAYA_01</t>
  </si>
  <si>
    <t>TAMBUN_SELATAN_01</t>
  </si>
  <si>
    <t>DC_CIBITUNG_01</t>
  </si>
  <si>
    <t>CIBUNTU_01</t>
  </si>
  <si>
    <t>DP_MUKTIWARI_01</t>
  </si>
  <si>
    <t>HARAPAN_INDAH</t>
  </si>
  <si>
    <t>TAMBUN_UTARA</t>
  </si>
  <si>
    <t>DP_BABELAN_KOTA_01</t>
  </si>
  <si>
    <t>BABELAN</t>
  </si>
  <si>
    <t>DC_TAMBUN</t>
  </si>
  <si>
    <t>DC_JATIASIH</t>
  </si>
  <si>
    <t>DC_MUSTIKA_JAYA</t>
  </si>
  <si>
    <t>DC_PONDOK_MELATI</t>
  </si>
  <si>
    <t>DC_BEKASI_TIMUR</t>
  </si>
  <si>
    <t>DC_MEDAN_SATRIA</t>
  </si>
  <si>
    <t>DC_BEKASI_SELATAN</t>
  </si>
  <si>
    <t>TAMBUN_UTARA_02</t>
  </si>
  <si>
    <t>TARUMAJAYA_02</t>
  </si>
  <si>
    <t>BABELAN_02</t>
  </si>
  <si>
    <t>SETU_02</t>
  </si>
  <si>
    <t>RAWALUMBU_02</t>
  </si>
  <si>
    <t>CIKARANG</t>
  </si>
  <si>
    <t>DELTA_MAS</t>
  </si>
  <si>
    <t>SUKATANI</t>
  </si>
  <si>
    <t>KEDUNG_WARINGIN</t>
  </si>
  <si>
    <t>SERANG_BARU_01</t>
  </si>
  <si>
    <t>CIBARUSAH_JAYA</t>
  </si>
  <si>
    <t>PASIR_GOMBONG</t>
  </si>
  <si>
    <t>TELAGA_MURNI</t>
  </si>
  <si>
    <t>KARANG_BAHAGIA</t>
  </si>
  <si>
    <t>DC_CIKARANG_SELATAN</t>
  </si>
  <si>
    <t>DC_CIKARANG_BARAT</t>
  </si>
  <si>
    <t>DC_CIKARANG_UTARA</t>
  </si>
  <si>
    <t>DC_CIBARUSAH</t>
  </si>
  <si>
    <t>DC_CIKARANG_PUSAT</t>
  </si>
  <si>
    <t>JATI_WANGI</t>
  </si>
  <si>
    <t>CABANG_BUNGIN</t>
  </si>
  <si>
    <t>BOGOR茂物</t>
  </si>
  <si>
    <t>AGENT14</t>
  </si>
  <si>
    <t>CIB11A</t>
  </si>
  <si>
    <t>CIBATOK</t>
  </si>
  <si>
    <t>DC_CIGUDEG</t>
  </si>
  <si>
    <t>DC_DRAMAGA</t>
  </si>
  <si>
    <t>DC_JASINGA</t>
  </si>
  <si>
    <t>CIAMPEA</t>
  </si>
  <si>
    <t>DC_NANGGUNG</t>
  </si>
  <si>
    <t>DRAMAGA_2</t>
  </si>
  <si>
    <t>CIBATOK_RAYA</t>
  </si>
  <si>
    <t>LEUWILIANG1</t>
  </si>
  <si>
    <t>CP_PAMIJAHAN</t>
  </si>
  <si>
    <t>DRAMAGA_CANTIK</t>
  </si>
  <si>
    <t>LEUWISADENG</t>
  </si>
  <si>
    <t>TENJOLAYA</t>
  </si>
  <si>
    <t>BGR06D</t>
  </si>
  <si>
    <t>DC_BOGOR_KOTA</t>
  </si>
  <si>
    <t>BOGOR_UTARA</t>
  </si>
  <si>
    <t>BOGOR</t>
  </si>
  <si>
    <t>CILEBUT_RAYA</t>
  </si>
  <si>
    <t>AIR_MANCUR</t>
  </si>
  <si>
    <t>GUNUNG_BATU</t>
  </si>
  <si>
    <t>SAWOJAJAR</t>
  </si>
  <si>
    <t>SEMPLAK_RAYA</t>
  </si>
  <si>
    <t>TAMAN_CIMANGGU</t>
  </si>
  <si>
    <t>CP_BCC</t>
  </si>
  <si>
    <t>MARGAJAYA</t>
  </si>
  <si>
    <t>SINDANG_BARANG</t>
  </si>
  <si>
    <t>YASMIN</t>
  </si>
  <si>
    <t>CIOMAS</t>
  </si>
  <si>
    <t>DC_CIOMAS</t>
  </si>
  <si>
    <t>TAJUR_4</t>
  </si>
  <si>
    <t>MUARASARI</t>
  </si>
  <si>
    <t>CILEUNGSI_2</t>
  </si>
  <si>
    <t>DC_CILEUNGSI</t>
  </si>
  <si>
    <t>DC_JONGGOL</t>
  </si>
  <si>
    <t>GUNUNG_PUTRI_4</t>
  </si>
  <si>
    <t>PASAR_GANDOANG</t>
  </si>
  <si>
    <t>CARIU_2</t>
  </si>
  <si>
    <t>GUNUNG_PUTRI</t>
  </si>
  <si>
    <t>BOJONG_KULUR</t>
  </si>
  <si>
    <t>CILEUNGSI</t>
  </si>
  <si>
    <t>JONGGOL</t>
  </si>
  <si>
    <t>GUNUNG_PUTRI_RAYA</t>
  </si>
  <si>
    <t>METLAND_TRANSYOGI</t>
  </si>
  <si>
    <t>CITEUREUP</t>
  </si>
  <si>
    <t>PAKANSARI_2</t>
  </si>
  <si>
    <t>DC_GUNUNG_SINDUR</t>
  </si>
  <si>
    <t>DC_KEMANG</t>
  </si>
  <si>
    <t>DC_PARUNG</t>
  </si>
  <si>
    <t>KEMANG_2</t>
  </si>
  <si>
    <t>PARUNG_PANJANG</t>
  </si>
  <si>
    <t>SASAK_PANJANG</t>
  </si>
  <si>
    <t>PARUNG</t>
  </si>
  <si>
    <t>CISEENG</t>
  </si>
  <si>
    <t>CP_PEMBANGUNAN</t>
  </si>
  <si>
    <t>JAMPANG</t>
  </si>
  <si>
    <t>KEMANG_TONJONG</t>
  </si>
  <si>
    <t>SALABENDA</t>
  </si>
  <si>
    <t>RUMPIN_1</t>
  </si>
  <si>
    <t>KEDUNG_HALANG</t>
  </si>
  <si>
    <t>SUKARAJA_1</t>
  </si>
  <si>
    <t>DC_PAKANSARI</t>
  </si>
  <si>
    <t>GAPERI_BOJONG</t>
  </si>
  <si>
    <t>KARADENAN_RAYA</t>
  </si>
  <si>
    <t>CITAYAM_PABUARAN</t>
  </si>
  <si>
    <t>CIB01F</t>
  </si>
  <si>
    <t>RAGAJAYA</t>
  </si>
  <si>
    <t>PABUARAN_ASRI</t>
  </si>
  <si>
    <t>WON_CIMANDALA</t>
  </si>
  <si>
    <t>PAKANSARI_3</t>
  </si>
  <si>
    <t>BABAKAN_MANDANG</t>
  </si>
  <si>
    <t>CP_MAYOR_OKING</t>
  </si>
  <si>
    <t>PAKANSARI_4</t>
  </si>
  <si>
    <t>DC_CISARUA</t>
  </si>
  <si>
    <t>DC_TAJUR</t>
  </si>
  <si>
    <t>DC_CIAWI</t>
  </si>
  <si>
    <t>DC_MEGAMENDUNG</t>
  </si>
  <si>
    <t>CIGOMBONG</t>
  </si>
  <si>
    <t>CP_CARINGIN_1</t>
  </si>
  <si>
    <t>MAYOR_KH</t>
  </si>
  <si>
    <t>PUNCAK_CISARUA</t>
  </si>
  <si>
    <t>CIBEDUG</t>
  </si>
  <si>
    <t>CIJERUK</t>
  </si>
  <si>
    <t>BOGOR_SELATAN</t>
  </si>
  <si>
    <t>CIAPUS_RAYA</t>
  </si>
  <si>
    <t>PAHLAWAN_SUKSES</t>
  </si>
  <si>
    <t>PAMOYANAN_BOGOR</t>
  </si>
  <si>
    <t>CP_BNR</t>
  </si>
  <si>
    <t>DEPOK德波</t>
  </si>
  <si>
    <t>AGENT15</t>
  </si>
  <si>
    <t>MAMPANG_DEPOK</t>
  </si>
  <si>
    <t>RANGKAPAN_JAYA</t>
  </si>
  <si>
    <t>CISALAK_PASAR</t>
  </si>
  <si>
    <t>TUGU_DEPOK</t>
  </si>
  <si>
    <t>SAWANGAN_LAMA</t>
  </si>
  <si>
    <t>ABADIJAYA</t>
  </si>
  <si>
    <t>MEKARJAYA</t>
  </si>
  <si>
    <t>GROGOL_DEPOK</t>
  </si>
  <si>
    <t>TANAH_BARU</t>
  </si>
  <si>
    <t>MARGONDA_RAYA_BARU</t>
  </si>
  <si>
    <t>SUKAMAJU_BARU</t>
  </si>
  <si>
    <t>CINERE_BARU</t>
  </si>
  <si>
    <t>PANGKALAN_JATI_BARU</t>
  </si>
  <si>
    <t>JATIMULYA</t>
  </si>
  <si>
    <t>CILODONG_BARU</t>
  </si>
  <si>
    <t>BOJONGSARI_LAMA</t>
  </si>
  <si>
    <t>SERUA_DEPOK</t>
  </si>
  <si>
    <t>PONDOK_JAYA_DEPOK</t>
  </si>
  <si>
    <t>CP_ARIF_RAHMAN_HAKIM</t>
  </si>
  <si>
    <t>CP_CINERE</t>
  </si>
  <si>
    <t>CP_CIPAYUNG_JAYA</t>
  </si>
  <si>
    <t>CP_PENGASINAN</t>
  </si>
  <si>
    <t>DEPOK_SALES</t>
  </si>
  <si>
    <t>BANDUNG万隆</t>
  </si>
  <si>
    <t>AGENT16</t>
  </si>
  <si>
    <t>KADIPATEN_2</t>
  </si>
  <si>
    <t>MJA13C</t>
  </si>
  <si>
    <t>MJA20B</t>
  </si>
  <si>
    <t>JATIWANGI_2</t>
  </si>
  <si>
    <t>RAJAGALUH_2</t>
  </si>
  <si>
    <t>MJA22A</t>
  </si>
  <si>
    <t>MJA19A</t>
  </si>
  <si>
    <t>MJA07B</t>
  </si>
  <si>
    <t>TELAGA_2</t>
  </si>
  <si>
    <t>MAJALENGKA_2</t>
  </si>
  <si>
    <t>MJA02B</t>
  </si>
  <si>
    <t>JATITUJUH_2</t>
  </si>
  <si>
    <t>MJA14A</t>
  </si>
  <si>
    <t>SARIJADI</t>
  </si>
  <si>
    <t>DC_CIMAHI_TENGAH</t>
  </si>
  <si>
    <t>DC_DUNGUS_CARIANG</t>
  </si>
  <si>
    <t>DC_SARIWANGI</t>
  </si>
  <si>
    <t>DC_CIMAHI_UTARA</t>
  </si>
  <si>
    <t>DC_CIDADAP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</si>
  <si>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</si>
  <si>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</si>
  <si>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</si>
  <si>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</si>
  <si>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</si>
  <si>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</si>
  <si>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</si>
  <si>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</si>
  <si>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</si>
  <si>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</si>
  <si>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</si>
  <si>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</si>
  <si>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</si>
  <si>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</si>
  <si>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</si>
  <si>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</si>
  <si>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</si>
  <si>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</si>
  <si>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</si>
  <si>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</si>
  <si>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</si>
  <si>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</si>
  <si>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</si>
  <si>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</si>
  <si>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</si>
  <si>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</si>
  <si>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</si>
  <si>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</si>
  <si>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</si>
  <si>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</si>
  <si>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</si>
  <si>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</si>
  <si>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</si>
  <si>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</si>
  <si>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</si>
  <si>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</si>
  <si>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</si>
  <si>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</si>
  <si>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</si>
  <si>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BABAKAN_CIPARAY_2</t>
  </si>
  <si>
    <t>KUTAWARINGIN_2</t>
  </si>
  <si>
    <t>DC_HOLIS</t>
  </si>
  <si>
    <t>WARGALUYU</t>
  </si>
  <si>
    <t>PENGALENGAN_CIPINANG</t>
  </si>
  <si>
    <t>CILUNCAT</t>
  </si>
  <si>
    <t>DC_BOJONGLOA_KALER</t>
  </si>
  <si>
    <t>DC_MARGAHAYU_SELATAN</t>
  </si>
  <si>
    <t>DC_BANDUNG_SELATAN</t>
  </si>
  <si>
    <t>WARNASARI</t>
  </si>
  <si>
    <t>DC_KATAPANG</t>
  </si>
  <si>
    <t>DC_CIBADUYUT_RAYA</t>
  </si>
  <si>
    <t>SOG25C</t>
  </si>
  <si>
    <t>CIWIDEY</t>
  </si>
  <si>
    <t>DC_MARGAASIH</t>
  </si>
  <si>
    <t>SOG31E</t>
  </si>
  <si>
    <t>CANGKUANG_3</t>
  </si>
  <si>
    <t>DC_KARAWANG_BARAT</t>
  </si>
  <si>
    <t>PANGKAL_PERJUANGAN</t>
  </si>
  <si>
    <t>TEMPURAN</t>
  </si>
  <si>
    <t>PULOJAYA</t>
  </si>
  <si>
    <t>KARAWANG_WETAN</t>
  </si>
  <si>
    <t>CIBUAYA</t>
  </si>
  <si>
    <t>LOJI_2</t>
  </si>
  <si>
    <t>DC_KOSAMBI</t>
  </si>
  <si>
    <t>CIAMPEL</t>
  </si>
  <si>
    <t>NAGASARI_3</t>
  </si>
  <si>
    <t>TELUK_JAMBE_BARAT</t>
  </si>
  <si>
    <t>DC_MAJA</t>
  </si>
  <si>
    <t>KRW20F</t>
  </si>
  <si>
    <t>DC_GALUH_MAS</t>
  </si>
  <si>
    <t>SUKAHARJA_KRW</t>
  </si>
  <si>
    <t>BATUJAYA</t>
  </si>
  <si>
    <t>KRW17A</t>
  </si>
  <si>
    <t>TELAGASARI</t>
  </si>
  <si>
    <t>DAUWAN_T</t>
  </si>
  <si>
    <t>CKM_CITY</t>
  </si>
  <si>
    <t>DC_BATULAYANG</t>
  </si>
  <si>
    <t>CIKAMUNING</t>
  </si>
  <si>
    <t>NGP05B</t>
  </si>
  <si>
    <t>NGP09A</t>
  </si>
  <si>
    <t>CIPONGKOR</t>
  </si>
  <si>
    <t>SIRNAJAYA</t>
  </si>
  <si>
    <t>DC_LEMBANG</t>
  </si>
  <si>
    <t>DC_PADALARANG</t>
  </si>
  <si>
    <t>CISARUA</t>
  </si>
  <si>
    <t>NGP02E</t>
  </si>
  <si>
    <t>NGP07A</t>
  </si>
  <si>
    <t>CIPATAT</t>
  </si>
  <si>
    <t>CITAPEN</t>
  </si>
  <si>
    <t>NGP16B</t>
  </si>
  <si>
    <t>DC_NGAMPRAH</t>
  </si>
  <si>
    <t>BANJAR_PATROMAN</t>
  </si>
  <si>
    <t>PGR01C</t>
  </si>
  <si>
    <t>LANGENSARI_3</t>
  </si>
  <si>
    <t>PGR04B</t>
  </si>
  <si>
    <t>CIAMIS</t>
  </si>
  <si>
    <t>CMI01B</t>
  </si>
  <si>
    <t>PARUNGLESANG_3</t>
  </si>
  <si>
    <t>PANUMBANGAN</t>
  </si>
  <si>
    <t>SINDANGKASIH</t>
  </si>
  <si>
    <t>WINDURAJA</t>
  </si>
  <si>
    <t>CMI13C</t>
  </si>
  <si>
    <t>BJA04A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</si>
  <si>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</si>
  <si>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</si>
  <si>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</si>
  <si>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</si>
  <si>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</si>
  <si>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</si>
  <si>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</si>
  <si>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</si>
  <si>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</si>
  <si>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</si>
  <si>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</si>
  <si>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</si>
  <si>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</si>
  <si>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</si>
  <si>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</si>
  <si>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</si>
  <si>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</si>
  <si>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SUKARAJA</t>
  </si>
  <si>
    <t>DC_CITAMIANG</t>
  </si>
  <si>
    <t>DC_PONDOKASO_LANDEUH</t>
  </si>
  <si>
    <t>SMI17B</t>
  </si>
  <si>
    <t>CICANTAYAN</t>
  </si>
  <si>
    <t>SMI02A</t>
  </si>
  <si>
    <t>CIBADAK</t>
  </si>
  <si>
    <t>PER06C</t>
  </si>
  <si>
    <t>SMI29B</t>
  </si>
  <si>
    <t>DC_BOJONG_KEMBAR</t>
  </si>
  <si>
    <t>SMI09B</t>
  </si>
  <si>
    <t>DC_CIKOLE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</si>
  <si>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</si>
  <si>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</si>
  <si>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</si>
  <si>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</si>
  <si>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</si>
  <si>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</si>
  <si>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</si>
  <si>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</si>
  <si>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</si>
  <si>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</si>
  <si>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</si>
  <si>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</si>
  <si>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</si>
  <si>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DC_CISAAT</t>
  </si>
  <si>
    <t>SMI35A</t>
  </si>
  <si>
    <t>SMI20A</t>
  </si>
  <si>
    <t>TANGGULUN_BARAT_2</t>
  </si>
  <si>
    <t>SBG16A</t>
  </si>
  <si>
    <t>GEMBOR_4</t>
  </si>
  <si>
    <t>SUKAMANDIJAYA_2</t>
  </si>
  <si>
    <t>PUSAKARATU_4</t>
  </si>
  <si>
    <t>KALIANGSANA_2</t>
  </si>
  <si>
    <t>SBG01B</t>
  </si>
  <si>
    <t>LENGKONGJAYA_2</t>
  </si>
  <si>
    <t>SBG21B</t>
  </si>
  <si>
    <t>SBG29A</t>
  </si>
  <si>
    <t>SBG08C</t>
  </si>
  <si>
    <t>CIBOGO_SBG</t>
  </si>
  <si>
    <t>SOKLAT_4</t>
  </si>
  <si>
    <t>PATOKBEUSI_2</t>
  </si>
  <si>
    <t>CISALAK_4</t>
  </si>
  <si>
    <t>SUKARESMI_3</t>
  </si>
  <si>
    <t>SBG27A</t>
  </si>
  <si>
    <t>CIEUNDEUR</t>
  </si>
  <si>
    <t>CJR22A</t>
  </si>
  <si>
    <t>CJR16B</t>
  </si>
  <si>
    <t>CIRANJANG</t>
  </si>
  <si>
    <t>CJR26B</t>
  </si>
  <si>
    <t>CJR09B</t>
  </si>
  <si>
    <t>CJR13B</t>
  </si>
  <si>
    <t>CILAKU</t>
  </si>
  <si>
    <t>CJR06A</t>
  </si>
  <si>
    <t>CJR04A</t>
  </si>
  <si>
    <t>DC_SOLOKPANDAN</t>
  </si>
  <si>
    <t>CJR17A</t>
  </si>
  <si>
    <t>CJR14B</t>
  </si>
  <si>
    <t>SADAMAYA</t>
  </si>
  <si>
    <t>MUKA</t>
  </si>
  <si>
    <t>CIPANAS</t>
  </si>
  <si>
    <t>PACET_CJR_2</t>
  </si>
  <si>
    <t>CJR18C</t>
  </si>
  <si>
    <t>CJR07B</t>
  </si>
  <si>
    <t>PWK05B</t>
  </si>
  <si>
    <t>JATISARI_BARU</t>
  </si>
  <si>
    <t>PWK01B</t>
  </si>
  <si>
    <t>PASAR_PERMAI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</si>
  <si>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</si>
  <si>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</si>
  <si>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</si>
  <si>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</si>
  <si>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</si>
  <si>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</si>
  <si>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</si>
  <si>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</si>
  <si>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</si>
  <si>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</si>
  <si>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DC_KOTABARU</t>
  </si>
  <si>
    <t>KRW28B</t>
  </si>
  <si>
    <t>PWK07D</t>
  </si>
  <si>
    <t>PWK15M</t>
  </si>
  <si>
    <t>MANONJAYA</t>
  </si>
  <si>
    <t>SIN03A</t>
  </si>
  <si>
    <t>SIN07A</t>
  </si>
  <si>
    <t>TARAJU_2</t>
  </si>
  <si>
    <t>TSK03E</t>
  </si>
  <si>
    <t>KAWALU</t>
  </si>
  <si>
    <t>DC_KAMASAN</t>
  </si>
  <si>
    <t>TAMANSARI</t>
  </si>
  <si>
    <t>CIKATOMAS</t>
  </si>
  <si>
    <t>SINGAPARNA</t>
  </si>
  <si>
    <t>SALAWU_2</t>
  </si>
  <si>
    <t>TASIKMALAYA</t>
  </si>
  <si>
    <t>INDIHIANG_2</t>
  </si>
  <si>
    <t>SINDANGRERET</t>
  </si>
  <si>
    <t>CIPEDES_4</t>
  </si>
  <si>
    <t>SIN31</t>
  </si>
  <si>
    <t>SIN29B</t>
  </si>
  <si>
    <t>SIN20</t>
  </si>
  <si>
    <t>CIBEUREUM_2</t>
  </si>
  <si>
    <t>SUKAMANTRI_CIAWI</t>
  </si>
  <si>
    <t>DC_ARGASARI</t>
  </si>
  <si>
    <t>SIN26A</t>
  </si>
  <si>
    <t>CIGANITRI</t>
  </si>
  <si>
    <t>RANCAMANYAR_3</t>
  </si>
  <si>
    <t>DC_SAMOJA</t>
  </si>
  <si>
    <t>BEC</t>
  </si>
  <si>
    <t>DC_ANTAPANI_WETAN</t>
  </si>
  <si>
    <t>SOG07A</t>
  </si>
  <si>
    <t>DC_BALEENDAH</t>
  </si>
  <si>
    <t>DC_MAJALAYA</t>
  </si>
  <si>
    <t>SOG05A</t>
  </si>
  <si>
    <t>PACET</t>
  </si>
  <si>
    <t>DC_BURANGRANG</t>
  </si>
  <si>
    <t>DC_CIJAGRA</t>
  </si>
  <si>
    <t>DC_BINONG</t>
  </si>
  <si>
    <t>PARAKAN_SAAT</t>
  </si>
  <si>
    <t>SERANGMEKAR_2</t>
  </si>
  <si>
    <t>CIRENDANG</t>
  </si>
  <si>
    <t>KOJENGKANG</t>
  </si>
  <si>
    <t>KADUGEDE</t>
  </si>
  <si>
    <t>KNG18</t>
  </si>
  <si>
    <t>KNG03A</t>
  </si>
  <si>
    <t>INDANGKERTA</t>
  </si>
  <si>
    <t>KNG26</t>
  </si>
  <si>
    <t>DC_PANAWUAN</t>
  </si>
  <si>
    <t>SOG12E</t>
  </si>
  <si>
    <t>DC_RANCASARI</t>
  </si>
  <si>
    <t>DC_CIBIRU</t>
  </si>
  <si>
    <t>SOG02C</t>
  </si>
  <si>
    <t>SOG13C</t>
  </si>
  <si>
    <t>DC_MARGACINTA</t>
  </si>
  <si>
    <t>DC_PANYAWANGAN</t>
  </si>
  <si>
    <t>SOG11E</t>
  </si>
  <si>
    <t>DC_PEUNDEUY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</si>
  <si>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</si>
  <si>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</si>
  <si>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</si>
  <si>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</si>
  <si>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</si>
  <si>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</si>
  <si>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</si>
  <si>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</si>
  <si>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</si>
  <si>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</si>
  <si>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</si>
  <si>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</si>
  <si>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</si>
  <si>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DC_CIREBON_BARAT</t>
  </si>
  <si>
    <t>SMB03C</t>
  </si>
  <si>
    <t>SMB28C</t>
  </si>
  <si>
    <t>SEMARANG三宝垄</t>
  </si>
  <si>
    <t>AGENT17</t>
  </si>
  <si>
    <t>BANJARNEGARA</t>
  </si>
  <si>
    <t>KLAMPOK</t>
  </si>
  <si>
    <t>KARANG_KOBAR</t>
  </si>
  <si>
    <t>BAWANG</t>
  </si>
  <si>
    <t>WANADADI</t>
  </si>
  <si>
    <t>SIGALUH</t>
  </si>
  <si>
    <t>PUNGGELAN01</t>
  </si>
  <si>
    <t>MANDIRAJA01</t>
  </si>
  <si>
    <t>PEJAWARAN</t>
  </si>
  <si>
    <t>KAJEN</t>
  </si>
  <si>
    <t>BOJONG</t>
  </si>
  <si>
    <t>KARANGSARI_KAJEN</t>
  </si>
  <si>
    <t>DORO</t>
  </si>
  <si>
    <t>PANINGGARAN</t>
  </si>
  <si>
    <t>TIRTO01</t>
  </si>
  <si>
    <t>KESESI01</t>
  </si>
  <si>
    <t>WONOPRINGGO01</t>
  </si>
  <si>
    <t>KEDUNGWUNI01</t>
  </si>
  <si>
    <t>KARANGDADAP01</t>
  </si>
  <si>
    <t>TEMANGGUNG</t>
  </si>
  <si>
    <t>NGADIREJO</t>
  </si>
  <si>
    <t>CANDIROTO</t>
  </si>
  <si>
    <t>PARAKAN</t>
  </si>
  <si>
    <t>KRANGGAN</t>
  </si>
  <si>
    <t>KEDU</t>
  </si>
  <si>
    <t>WADAS</t>
  </si>
  <si>
    <t>PRINGSURAT_TIMUR</t>
  </si>
  <si>
    <t>BLORA</t>
  </si>
  <si>
    <t>NGAWEN</t>
  </si>
  <si>
    <t>JEPON</t>
  </si>
  <si>
    <t>KUNDURAN</t>
  </si>
  <si>
    <t>CEPU</t>
  </si>
  <si>
    <t>RANDUBLATUNG</t>
  </si>
  <si>
    <t>KEDUNGTUBAN</t>
  </si>
  <si>
    <t>TUNJUNGAN</t>
  </si>
  <si>
    <t>JATI_BLORA</t>
  </si>
  <si>
    <t>SAMBONG</t>
  </si>
  <si>
    <t>SUMOWONO</t>
  </si>
  <si>
    <t>AMBARAWA</t>
  </si>
  <si>
    <t>UNGARAN</t>
  </si>
  <si>
    <t>BAWEN</t>
  </si>
  <si>
    <t>BERGAS</t>
  </si>
  <si>
    <t>BANYUBIRU</t>
  </si>
  <si>
    <t>CANDIREJO</t>
  </si>
  <si>
    <t>PRINGAPUS</t>
  </si>
  <si>
    <t>SALATIGA</t>
  </si>
  <si>
    <t>SURUH</t>
  </si>
  <si>
    <t>BRINGIN</t>
  </si>
  <si>
    <t>TINGKIR</t>
  </si>
  <si>
    <t>TENGARAN</t>
  </si>
  <si>
    <t>AJIBARANG</t>
  </si>
  <si>
    <t>BANYUMAS</t>
  </si>
  <si>
    <t>PATIKRAJA</t>
  </si>
  <si>
    <t>SUMPIUH</t>
  </si>
  <si>
    <t>WANGON</t>
  </si>
  <si>
    <t>KEMBARAN</t>
  </si>
  <si>
    <t>KARANGLEWAS</t>
  </si>
  <si>
    <t>CILONGOK</t>
  </si>
  <si>
    <t>RAWALO</t>
  </si>
  <si>
    <t>SOMAGEDE</t>
  </si>
  <si>
    <t>PURWOKERTO_UTARA</t>
  </si>
  <si>
    <t>PEKUNCEN</t>
  </si>
  <si>
    <t>SUMBANG01</t>
  </si>
  <si>
    <t>KEMRANJEN01</t>
  </si>
  <si>
    <t>KARANGRAYUNG</t>
  </si>
  <si>
    <t>PURWODADI</t>
  </si>
  <si>
    <t>GODONG</t>
  </si>
  <si>
    <t>WIROSARI</t>
  </si>
  <si>
    <t>GUBUG</t>
  </si>
  <si>
    <t>KRADENAN</t>
  </si>
  <si>
    <t>GROBOGAN</t>
  </si>
  <si>
    <t>TEGOWANU</t>
  </si>
  <si>
    <t>PULOKULON</t>
  </si>
  <si>
    <t>PENAWANGAN</t>
  </si>
  <si>
    <t>TANGGUNGHARJO01</t>
  </si>
  <si>
    <t>GEYER</t>
  </si>
  <si>
    <t>GEMUH</t>
  </si>
  <si>
    <t>KENDAL</t>
  </si>
  <si>
    <t>WELERI</t>
  </si>
  <si>
    <t>BOJA</t>
  </si>
  <si>
    <t>SUKOREJO</t>
  </si>
  <si>
    <t>KALIWUNGU</t>
  </si>
  <si>
    <t>BRANGSONG</t>
  </si>
  <si>
    <t>TAMPINGAN</t>
  </si>
  <si>
    <t>PAGERUYUNG</t>
  </si>
  <si>
    <t>MEJOBO</t>
  </si>
  <si>
    <t>KUDUS</t>
  </si>
  <si>
    <t>JEKULO</t>
  </si>
  <si>
    <t>JATI</t>
  </si>
  <si>
    <t>DAWE</t>
  </si>
  <si>
    <t>UNDAAN</t>
  </si>
  <si>
    <t>KALIWUNGU_KUDUS</t>
  </si>
  <si>
    <t>GEBOG</t>
  </si>
  <si>
    <t>REJOSARI_KUDUS</t>
  </si>
  <si>
    <t>KEDUNG</t>
  </si>
  <si>
    <t>JEPARA</t>
  </si>
  <si>
    <t>BANGSRI</t>
  </si>
  <si>
    <t>PECANGAAN</t>
  </si>
  <si>
    <t>WONOREJO</t>
  </si>
  <si>
    <t>MAYONG</t>
  </si>
  <si>
    <t>TAHUNAN</t>
  </si>
  <si>
    <t>KELET</t>
  </si>
  <si>
    <t>WELAHAN</t>
  </si>
  <si>
    <t>KALINYAMATAN</t>
  </si>
  <si>
    <t>SENENAN</t>
  </si>
  <si>
    <t>NALUMSARI</t>
  </si>
  <si>
    <t>TULIS</t>
  </si>
  <si>
    <t>WARUNGASEM</t>
  </si>
  <si>
    <t>REBAN</t>
  </si>
  <si>
    <t>GRINGSING_LAMA</t>
  </si>
  <si>
    <t>BATANG_UTARA</t>
  </si>
  <si>
    <t>BATANG01</t>
  </si>
  <si>
    <t>BANDAR01</t>
  </si>
  <si>
    <t>LIMPUNG01</t>
  </si>
  <si>
    <t>SUBAH01</t>
  </si>
  <si>
    <t>TERSONO</t>
  </si>
  <si>
    <t>BLADO01</t>
  </si>
  <si>
    <t>PEKALONGAN</t>
  </si>
  <si>
    <t>WIRADESA</t>
  </si>
  <si>
    <t>BUARAN</t>
  </si>
  <si>
    <t>JATILONDO</t>
  </si>
  <si>
    <t>WONOKERTO</t>
  </si>
  <si>
    <t>KLEGO</t>
  </si>
  <si>
    <t>MEDONO</t>
  </si>
  <si>
    <t>KURIPAN</t>
  </si>
  <si>
    <t>PANJANG01</t>
  </si>
  <si>
    <t>GUNUNG_PATI</t>
  </si>
  <si>
    <t>TUGU</t>
  </si>
  <si>
    <t>MIJEN</t>
  </si>
  <si>
    <t>PLALANGAN</t>
  </si>
  <si>
    <t>BRINGIN_SEMARANG</t>
  </si>
  <si>
    <t>SILAYUR</t>
  </si>
  <si>
    <t>SEMARANG_TENGAH</t>
  </si>
  <si>
    <t>HASANUDIN</t>
  </si>
  <si>
    <t>ANJASMORO</t>
  </si>
  <si>
    <t>S_PARMAN</t>
  </si>
  <si>
    <t>SIMONGAN</t>
  </si>
  <si>
    <t>GRAHAPADMA_01</t>
  </si>
  <si>
    <t>PATI</t>
  </si>
  <si>
    <t>JUWANA</t>
  </si>
  <si>
    <t>TAMBAKROMO</t>
  </si>
  <si>
    <t>MARGOYOSO</t>
  </si>
  <si>
    <t>TAYU</t>
  </si>
  <si>
    <t>JAKENAN</t>
  </si>
  <si>
    <t>KAYEN</t>
  </si>
  <si>
    <t>WEDARIJAKSA</t>
  </si>
  <si>
    <t>BATANGAN</t>
  </si>
  <si>
    <t>TLOGOWUNGU_PTI</t>
  </si>
  <si>
    <t>WINONG</t>
  </si>
  <si>
    <t>DUKUHSETI</t>
  </si>
  <si>
    <t>PATI_KIDUL</t>
  </si>
  <si>
    <t>SUKOLILO</t>
  </si>
  <si>
    <t>TRANGKIL</t>
  </si>
  <si>
    <t>GABUS</t>
  </si>
  <si>
    <t>CLUWAK</t>
  </si>
  <si>
    <t>JUWANA_TIMUR</t>
  </si>
  <si>
    <t>REMBANG</t>
  </si>
  <si>
    <t>LASEM</t>
  </si>
  <si>
    <t>KRAGAN</t>
  </si>
  <si>
    <t>PAMOTAN</t>
  </si>
  <si>
    <t>SEDAN</t>
  </si>
  <si>
    <t>BULU</t>
  </si>
  <si>
    <t>SLUKE</t>
  </si>
  <si>
    <t>SARANG</t>
  </si>
  <si>
    <t>PANCUR</t>
  </si>
  <si>
    <t>BANYUMANIK</t>
  </si>
  <si>
    <t>SEMARANG</t>
  </si>
  <si>
    <t>TENTARA_PELAJAR</t>
  </si>
  <si>
    <t>SENDANGMULYO</t>
  </si>
  <si>
    <t>KETILENG_RAYA</t>
  </si>
  <si>
    <t>SUPRIYADI_FNC</t>
  </si>
  <si>
    <t>TLOGOSARI_FNC</t>
  </si>
  <si>
    <t>WOLTER_FNC</t>
  </si>
  <si>
    <t>SIDODADI</t>
  </si>
  <si>
    <t>GENUK</t>
  </si>
  <si>
    <t>PURBALINGGA</t>
  </si>
  <si>
    <t>BOBOTSARI</t>
  </si>
  <si>
    <t>KALIGONDANG</t>
  </si>
  <si>
    <t>BOJONGSARI</t>
  </si>
  <si>
    <t>SUMAMPIR</t>
  </si>
  <si>
    <t>PURBALINGGA_LOR</t>
  </si>
  <si>
    <t>KEMANGKON01</t>
  </si>
  <si>
    <t>KARANGREJA01</t>
  </si>
  <si>
    <t>MOJOTENGAH</t>
  </si>
  <si>
    <t>KEJAJAR</t>
  </si>
  <si>
    <t>KALIWIRO</t>
  </si>
  <si>
    <t>MADUKORO_01</t>
  </si>
  <si>
    <t>SELOMERTO_01</t>
  </si>
  <si>
    <t>SAPURAN_01</t>
  </si>
  <si>
    <t>KALIKAJAR</t>
  </si>
  <si>
    <t>SLAWI</t>
  </si>
  <si>
    <t>SURADADI</t>
  </si>
  <si>
    <t>BUMIJAWA</t>
  </si>
  <si>
    <t>SLAWI_KULON</t>
  </si>
  <si>
    <t>MARGASARI</t>
  </si>
  <si>
    <t>KRAMAT_SLAWI</t>
  </si>
  <si>
    <t>BALAPULANG</t>
  </si>
  <si>
    <t>TALANG</t>
  </si>
  <si>
    <t>TARUB</t>
  </si>
  <si>
    <t>DUKUHWARU</t>
  </si>
  <si>
    <t>KEDUNGBANTENG</t>
  </si>
  <si>
    <t>BANDARSARI</t>
  </si>
  <si>
    <t>WONOSALAM</t>
  </si>
  <si>
    <t>DEMAK</t>
  </si>
  <si>
    <t>MRANGGEN</t>
  </si>
  <si>
    <t>GAJAH</t>
  </si>
  <si>
    <t>WEDUNG</t>
  </si>
  <si>
    <t>DEMPET</t>
  </si>
  <si>
    <t>SAYUNG</t>
  </si>
  <si>
    <t>BATURSARI</t>
  </si>
  <si>
    <t>GUNTUR</t>
  </si>
  <si>
    <t>BONANG</t>
  </si>
  <si>
    <t>KARANGANYAR</t>
  </si>
  <si>
    <t>BREBES</t>
  </si>
  <si>
    <t>BUMIAYU</t>
  </si>
  <si>
    <t>KETANGGUNGAN</t>
  </si>
  <si>
    <t>LOSARI</t>
  </si>
  <si>
    <t>JATIBARANG_KIDUL</t>
  </si>
  <si>
    <t>BULAKAMBA</t>
  </si>
  <si>
    <t>LARANGAN_BREBES</t>
  </si>
  <si>
    <t>WANASARI_BREBES</t>
  </si>
  <si>
    <t>BANJARHARJO</t>
  </si>
  <si>
    <t>TONJONG</t>
  </si>
  <si>
    <t>SALEM</t>
  </si>
  <si>
    <t>BANTARKAWUNG</t>
  </si>
  <si>
    <t>PAGUYANGAN</t>
  </si>
  <si>
    <t>TANJUNG_BREBES</t>
  </si>
  <si>
    <t>SIRAMPOG01</t>
  </si>
  <si>
    <t>PEMALANG</t>
  </si>
  <si>
    <t>RANDUDONGKAL</t>
  </si>
  <si>
    <t>COMAL</t>
  </si>
  <si>
    <t>AMBOKULON</t>
  </si>
  <si>
    <t>KEBANGGAN</t>
  </si>
  <si>
    <t>BANJARDAWA</t>
  </si>
  <si>
    <t>PETARUKAN</t>
  </si>
  <si>
    <t>BODEH</t>
  </si>
  <si>
    <t>BELIK</t>
  </si>
  <si>
    <t>WATUKUMPUL</t>
  </si>
  <si>
    <t>BANTARBOLANG</t>
  </si>
  <si>
    <t>MULYOHARJO01</t>
  </si>
  <si>
    <t>TEGAL</t>
  </si>
  <si>
    <t>MARGADANA</t>
  </si>
  <si>
    <t>TEGAL_BARAT</t>
  </si>
  <si>
    <t>DUKUHTURI</t>
  </si>
  <si>
    <t>PURWOKERTO</t>
  </si>
  <si>
    <t>KEBASEN</t>
  </si>
  <si>
    <t>SRG_SALES</t>
  </si>
  <si>
    <t>PROTOMULYO</t>
  </si>
  <si>
    <t>NGALIYAN</t>
  </si>
  <si>
    <t>BSB_SEMARANG</t>
  </si>
  <si>
    <t>GAJAHMUNGKUR</t>
  </si>
  <si>
    <t>PANGGUNG_LOR</t>
  </si>
  <si>
    <t>Tutup</t>
  </si>
  <si>
    <t>PUDAKPAYUNG</t>
  </si>
  <si>
    <t>TEMBALANG</t>
  </si>
  <si>
    <t>BUGANGAN</t>
  </si>
  <si>
    <t>DEBONG</t>
  </si>
  <si>
    <t>YOGYAKARTA日惹</t>
  </si>
  <si>
    <t>AGENT18</t>
  </si>
  <si>
    <t>BANTUL</t>
  </si>
  <si>
    <t>KASIHAN</t>
  </si>
  <si>
    <t>SEWON</t>
  </si>
  <si>
    <t>DIRO</t>
  </si>
  <si>
    <t>GOSE</t>
  </si>
  <si>
    <t>PERWITA</t>
  </si>
  <si>
    <t>TAMANAN</t>
  </si>
  <si>
    <t>WONOCATUR</t>
  </si>
  <si>
    <t>SITIMULYO</t>
  </si>
  <si>
    <t>BOYOLALI</t>
  </si>
  <si>
    <t>TERAS</t>
  </si>
  <si>
    <t>AMPEL</t>
  </si>
  <si>
    <t>BYL03A</t>
  </si>
  <si>
    <t>SIMO</t>
  </si>
  <si>
    <t>BYL04A</t>
  </si>
  <si>
    <t>NGEMPLAK</t>
  </si>
  <si>
    <t>PULISEN</t>
  </si>
  <si>
    <t>ANDONG</t>
  </si>
  <si>
    <t>SAWIT</t>
  </si>
  <si>
    <t>KARANGGEDE</t>
  </si>
  <si>
    <t>BYL12</t>
  </si>
  <si>
    <t>CILACAP</t>
  </si>
  <si>
    <t>MAJENANG</t>
  </si>
  <si>
    <t>KROYA</t>
  </si>
  <si>
    <t>CLP03A</t>
  </si>
  <si>
    <t>SIDAREJA</t>
  </si>
  <si>
    <t>ADIPALA</t>
  </si>
  <si>
    <t>KAWUNGANTEN</t>
  </si>
  <si>
    <t>CIMANGGU</t>
  </si>
  <si>
    <t>MERTASINGA</t>
  </si>
  <si>
    <t>SALIWANGI</t>
  </si>
  <si>
    <t>NUSAWUNGU</t>
  </si>
  <si>
    <t>CLP13A</t>
  </si>
  <si>
    <t>WANAREJA</t>
  </si>
  <si>
    <t>YOGYAKARTA</t>
  </si>
  <si>
    <t>UMBULHARJO</t>
  </si>
  <si>
    <t>KATAMSO</t>
  </si>
  <si>
    <t>SURYOWIJAYAN</t>
  </si>
  <si>
    <t>GEDONG_KUNING</t>
  </si>
  <si>
    <t>GIWANGAN</t>
  </si>
  <si>
    <t>COLOMADU</t>
  </si>
  <si>
    <t>TASIKMADU</t>
  </si>
  <si>
    <t>GONDANGREJO</t>
  </si>
  <si>
    <t>KARANG_PANDAN</t>
  </si>
  <si>
    <t>MATESI</t>
  </si>
  <si>
    <t>BEJEN</t>
  </si>
  <si>
    <t>NGRINGO</t>
  </si>
  <si>
    <t>MOJOGEDANG</t>
  </si>
  <si>
    <t>TUGU_BOTO</t>
  </si>
  <si>
    <t>JUMAPOLO</t>
  </si>
  <si>
    <t>KEBAKKRAMAT</t>
  </si>
  <si>
    <t>GOMBONG</t>
  </si>
  <si>
    <t>KBM02A</t>
  </si>
  <si>
    <t>PREMBUN</t>
  </si>
  <si>
    <t>KEBUMEN_KOTA</t>
  </si>
  <si>
    <t>AYAH</t>
  </si>
  <si>
    <t>PETANAHAN</t>
  </si>
  <si>
    <t>KUTOWINANGUN</t>
  </si>
  <si>
    <t>CANDI_KEBUMEN</t>
  </si>
  <si>
    <t>KBM17</t>
  </si>
  <si>
    <t>WATES</t>
  </si>
  <si>
    <t>SENTOLO</t>
  </si>
  <si>
    <t>KULONPROGO</t>
  </si>
  <si>
    <t>NANGGULAN</t>
  </si>
  <si>
    <t>KLATEN_SELATAN</t>
  </si>
  <si>
    <t>PRAMBANAN</t>
  </si>
  <si>
    <t>DELANGGU</t>
  </si>
  <si>
    <t>BELANG_WETAN</t>
  </si>
  <si>
    <t>PEDAN</t>
  </si>
  <si>
    <t>KLATEN_TENGAH</t>
  </si>
  <si>
    <t>KARANGDOWO</t>
  </si>
  <si>
    <t>DC_KLATEN</t>
  </si>
  <si>
    <t>MOJAYAN</t>
  </si>
  <si>
    <t>MAYUNGAN</t>
  </si>
  <si>
    <t>TULUNG</t>
  </si>
  <si>
    <t>KLT26</t>
  </si>
  <si>
    <t>MAGELANG</t>
  </si>
  <si>
    <t>KUPATAN</t>
  </si>
  <si>
    <t>MUNGKID</t>
  </si>
  <si>
    <t>GRABAG</t>
  </si>
  <si>
    <t>SALAM</t>
  </si>
  <si>
    <t>SECANG</t>
  </si>
  <si>
    <t>MERTOYUDAN</t>
  </si>
  <si>
    <t>BOROBUDUR</t>
  </si>
  <si>
    <t>KEDUNGDOWO</t>
  </si>
  <si>
    <t>TEGALREJO</t>
  </si>
  <si>
    <t>TEMPURAN_MUNGKID</t>
  </si>
  <si>
    <t>PURWOREJO</t>
  </si>
  <si>
    <t>LOANO</t>
  </si>
  <si>
    <t>BUTUH</t>
  </si>
  <si>
    <t>BAGELEN</t>
  </si>
  <si>
    <t>WIRUN</t>
  </si>
  <si>
    <t>DC_BANYUURIP</t>
  </si>
  <si>
    <t>SLEMAN</t>
  </si>
  <si>
    <t>GODEAN</t>
  </si>
  <si>
    <t>NGAGLIK</t>
  </si>
  <si>
    <t>SLM03A</t>
  </si>
  <si>
    <t>DENGGUNG</t>
  </si>
  <si>
    <t>MAGUWOHARJO</t>
  </si>
  <si>
    <t>CATUR_TUNGGAL</t>
  </si>
  <si>
    <t>SETURAN</t>
  </si>
  <si>
    <t>KALASAN</t>
  </si>
  <si>
    <t>SLM10A</t>
  </si>
  <si>
    <t>BERJO</t>
  </si>
  <si>
    <t>GEJAYAN</t>
  </si>
  <si>
    <t>PALAGAN</t>
  </si>
  <si>
    <t>SLM17A</t>
  </si>
  <si>
    <t>JOMBOR</t>
  </si>
  <si>
    <t>TRIDADI</t>
  </si>
  <si>
    <t>GAMPING</t>
  </si>
  <si>
    <t>KENTUNGAN</t>
  </si>
  <si>
    <t>SOLO</t>
  </si>
  <si>
    <t>KARTASURA</t>
  </si>
  <si>
    <t>SERENGAN</t>
  </si>
  <si>
    <t>MOJOSONGO</t>
  </si>
  <si>
    <t>SUMBER_BANJARSARI</t>
  </si>
  <si>
    <t>TIPES</t>
  </si>
  <si>
    <t>JAGALAN</t>
  </si>
  <si>
    <t>BETENG</t>
  </si>
  <si>
    <t>TIMURAN</t>
  </si>
  <si>
    <t>SEMANGGI</t>
  </si>
  <si>
    <t>DANUKUSUMAN</t>
  </si>
  <si>
    <t>BUMI_LAWEYAN</t>
  </si>
  <si>
    <t>SEKIP_KADIPIRO</t>
  </si>
  <si>
    <t>DC_SOLO_BARAT</t>
  </si>
  <si>
    <t>IR_SUTAMI</t>
  </si>
  <si>
    <t>SAMPANGAN_SOLO</t>
  </si>
  <si>
    <t>SRAGEN</t>
  </si>
  <si>
    <t>GEMOLONG</t>
  </si>
  <si>
    <t>MASARAN</t>
  </si>
  <si>
    <t>GONDANG</t>
  </si>
  <si>
    <t>PILANGSARI</t>
  </si>
  <si>
    <t>TANON</t>
  </si>
  <si>
    <t>TUGU_GADING_MASARAN</t>
  </si>
  <si>
    <t>KARANGMALANG</t>
  </si>
  <si>
    <t>LANGENHARJO</t>
  </si>
  <si>
    <t>POLOKARTO</t>
  </si>
  <si>
    <t>BAKI</t>
  </si>
  <si>
    <t>TAWANGSARI</t>
  </si>
  <si>
    <t>PUCANGAN</t>
  </si>
  <si>
    <t>SLAMET_RIYADI_BARAT</t>
  </si>
  <si>
    <t>MOJOLABAN</t>
  </si>
  <si>
    <t>TELUKAN</t>
  </si>
  <si>
    <t>JETIS</t>
  </si>
  <si>
    <t>WONOGIRI</t>
  </si>
  <si>
    <t>BATURETNO</t>
  </si>
  <si>
    <t>NGADIROJO</t>
  </si>
  <si>
    <t>WURYANTORO</t>
  </si>
  <si>
    <t>SLOGOHIMO</t>
  </si>
  <si>
    <t>SELOGIRI</t>
  </si>
  <si>
    <t>PURWANTORO</t>
  </si>
  <si>
    <t>NGUNTORONADI</t>
  </si>
  <si>
    <t>JATISRONO_WGI</t>
  </si>
  <si>
    <t>WONOSARI</t>
  </si>
  <si>
    <t>NGLIPAR</t>
  </si>
  <si>
    <t>KARANGMOJO</t>
  </si>
  <si>
    <t>SURABAYA泗水</t>
  </si>
  <si>
    <t>AGENT19</t>
  </si>
  <si>
    <t>PADANGAN</t>
  </si>
  <si>
    <t>KALITIDU</t>
  </si>
  <si>
    <t>SUMBEREJO</t>
  </si>
  <si>
    <t>DC_SRATU</t>
  </si>
  <si>
    <t>DC_KLANGON</t>
  </si>
  <si>
    <t>GAYAM</t>
  </si>
  <si>
    <t>NGRAHO</t>
  </si>
  <si>
    <t>DANDER</t>
  </si>
  <si>
    <t>BALEN_1</t>
  </si>
  <si>
    <t>KEDUNGADEM_1</t>
  </si>
  <si>
    <t>TUBAN</t>
  </si>
  <si>
    <t>JATIROGO</t>
  </si>
  <si>
    <t>KEREK</t>
  </si>
  <si>
    <t>PLUMPANG</t>
  </si>
  <si>
    <t>PARENGAN</t>
  </si>
  <si>
    <t>TAMBAKBOYO</t>
  </si>
  <si>
    <t>RENGEL_1</t>
  </si>
  <si>
    <t>MERAKURAK_1</t>
  </si>
  <si>
    <t>TUBAN_1</t>
  </si>
  <si>
    <t>PALANG_1</t>
  </si>
  <si>
    <t>DRIYOREJO</t>
  </si>
  <si>
    <t>PANCENG</t>
  </si>
  <si>
    <t>MANYAR_2</t>
  </si>
  <si>
    <t>BAWEAN</t>
  </si>
  <si>
    <t>CERME</t>
  </si>
  <si>
    <t>KEBON</t>
  </si>
  <si>
    <t>MENGANTI</t>
  </si>
  <si>
    <t>KEDAMEAN</t>
  </si>
  <si>
    <t>BUNGAH_1</t>
  </si>
  <si>
    <t>DUKUN_2</t>
  </si>
  <si>
    <t>WRINGINANOM</t>
  </si>
  <si>
    <t>KEBOMAS_1</t>
  </si>
  <si>
    <t>BALONGPANGGANG_1</t>
  </si>
  <si>
    <t>DUDUKSAMPEYAN_1</t>
  </si>
  <si>
    <t>BABAT</t>
  </si>
  <si>
    <t>KEDUNGPRING_2</t>
  </si>
  <si>
    <t>PACIRAN</t>
  </si>
  <si>
    <t>MANTUP_1</t>
  </si>
  <si>
    <t>KARANGGENENG</t>
  </si>
  <si>
    <t>LAMONGAN_2</t>
  </si>
  <si>
    <t>RAYA_PACIRAN</t>
  </si>
  <si>
    <t>MOROPELANG</t>
  </si>
  <si>
    <t>SAMBENG</t>
  </si>
  <si>
    <t>SUGIO_1</t>
  </si>
  <si>
    <t>GLAGAH_LMG_1</t>
  </si>
  <si>
    <t>TIKUNG_2</t>
  </si>
  <si>
    <t>BANGKALAN</t>
  </si>
  <si>
    <t>BLEGA</t>
  </si>
  <si>
    <t>BANGKALAN_KOTA</t>
  </si>
  <si>
    <t>SEPULU</t>
  </si>
  <si>
    <t>TANAH_MERAH_1</t>
  </si>
  <si>
    <t>BURNEH_1</t>
  </si>
  <si>
    <t>TANJUNG_BUMI_1</t>
  </si>
  <si>
    <t>KAMAL_1</t>
  </si>
  <si>
    <t>AROSBAYA_1</t>
  </si>
  <si>
    <t>GALIS_1</t>
  </si>
  <si>
    <t>PAMEKASAN</t>
  </si>
  <si>
    <t>PROPPO</t>
  </si>
  <si>
    <t>PAKONG</t>
  </si>
  <si>
    <t>LARANGAN_PAMEKASAN</t>
  </si>
  <si>
    <t>PALENGAAN_1</t>
  </si>
  <si>
    <t>PEGANTENAN</t>
  </si>
  <si>
    <t>PASEAN_1</t>
  </si>
  <si>
    <t>SUMENEP</t>
  </si>
  <si>
    <t>ARJASA</t>
  </si>
  <si>
    <t>AMBUNTEN</t>
  </si>
  <si>
    <t>BATUAN_1</t>
  </si>
  <si>
    <t>KALIANGET_1</t>
  </si>
  <si>
    <t>BLUTO_1</t>
  </si>
  <si>
    <t>GAPURA_1</t>
  </si>
  <si>
    <t>PRAGAAN_1</t>
  </si>
  <si>
    <t>KOTA_SUMENEP_1</t>
  </si>
  <si>
    <t>GUNUNG_SEKAR</t>
  </si>
  <si>
    <t>CAMPLONG</t>
  </si>
  <si>
    <t>KEDUNGDUNG_1</t>
  </si>
  <si>
    <t>SAMPANG_UTARA</t>
  </si>
  <si>
    <t>SOKOBANAH</t>
  </si>
  <si>
    <t>TORJUN_RAYA</t>
  </si>
  <si>
    <t>KARANGPENANG_1</t>
  </si>
  <si>
    <t>ROBATAL</t>
  </si>
  <si>
    <t>BANYUATES_1</t>
  </si>
  <si>
    <t>OMBEN_1</t>
  </si>
  <si>
    <t>TAMBELANGAN_1</t>
  </si>
  <si>
    <t>MADIUN_1</t>
  </si>
  <si>
    <t>MEJAYAN</t>
  </si>
  <si>
    <t>DOLOPO</t>
  </si>
  <si>
    <t>JIWAN</t>
  </si>
  <si>
    <t>TAMAN_PRAJA</t>
  </si>
  <si>
    <t>MUNENG</t>
  </si>
  <si>
    <t>DC_TUGU_PENDEKAR</t>
  </si>
  <si>
    <t>MAGETAN_2</t>
  </si>
  <si>
    <t>MAOSPATI_1</t>
  </si>
  <si>
    <t>TAKERAN_1</t>
  </si>
  <si>
    <t>PLAOSAN_2</t>
  </si>
  <si>
    <t>NGAWI</t>
  </si>
  <si>
    <t>WALIKUKUN</t>
  </si>
  <si>
    <t>DC_KARTONYONO</t>
  </si>
  <si>
    <t>PARON</t>
  </si>
  <si>
    <t>PACITAN</t>
  </si>
  <si>
    <t>BALEHARJO</t>
  </si>
  <si>
    <t>NGADIROJO_1</t>
  </si>
  <si>
    <t>ARJOSARI_2</t>
  </si>
  <si>
    <t>PONOROGO</t>
  </si>
  <si>
    <t>SUMOROTO</t>
  </si>
  <si>
    <t>BALONG</t>
  </si>
  <si>
    <t>BABADAN_RAYA</t>
  </si>
  <si>
    <t>SAMBIT_1</t>
  </si>
  <si>
    <t>KEDIRI</t>
  </si>
  <si>
    <t>GROGOL</t>
  </si>
  <si>
    <t>TOSAREN</t>
  </si>
  <si>
    <t>NGADILUWIH</t>
  </si>
  <si>
    <t>TIRTO_UDAN</t>
  </si>
  <si>
    <t>PLOSOKLATEN</t>
  </si>
  <si>
    <t>PAPAR</t>
  </si>
  <si>
    <t>DC_KEDIRI</t>
  </si>
  <si>
    <t>KDR_NGASEM_2</t>
  </si>
  <si>
    <t>MOJO</t>
  </si>
  <si>
    <t>KEPUNG_2</t>
  </si>
  <si>
    <t>RINGINREJO</t>
  </si>
  <si>
    <t>PARE_4</t>
  </si>
  <si>
    <t>PLEMAHAN_3</t>
  </si>
  <si>
    <t>TULUNG_AGUNG</t>
  </si>
  <si>
    <t>CAMPUR_DARAT</t>
  </si>
  <si>
    <t>NGUNUT</t>
  </si>
  <si>
    <t>KAUMAN</t>
  </si>
  <si>
    <t>BOYOLANGU</t>
  </si>
  <si>
    <t>GONDANGRAYA</t>
  </si>
  <si>
    <t>DC_TULUNG_AGUNG</t>
  </si>
  <si>
    <t>TRENGGALEK</t>
  </si>
  <si>
    <t>GANDUSARI_1</t>
  </si>
  <si>
    <t>POGALAN</t>
  </si>
  <si>
    <t>KARANGAN_1</t>
  </si>
  <si>
    <t>DIWEK_1</t>
  </si>
  <si>
    <t>MOJOAGUNG</t>
  </si>
  <si>
    <t>PERAK</t>
  </si>
  <si>
    <t>JOMBANG_2</t>
  </si>
  <si>
    <t>TEMBELANG_1</t>
  </si>
  <si>
    <t>KABUH</t>
  </si>
  <si>
    <t>MOJOWARNO</t>
  </si>
  <si>
    <t>NGANJUK_3</t>
  </si>
  <si>
    <t>KERTOSONO</t>
  </si>
  <si>
    <t>LOCERET</t>
  </si>
  <si>
    <t>WARUJAYENG</t>
  </si>
  <si>
    <t>PRAMBON</t>
  </si>
  <si>
    <t>NGANJUK_1</t>
  </si>
  <si>
    <t>MOJOSARI</t>
  </si>
  <si>
    <t>DC_MAJAPAHIT</t>
  </si>
  <si>
    <t>BRANGKAL</t>
  </si>
  <si>
    <t>DLANGGU</t>
  </si>
  <si>
    <t>TROWULAN</t>
  </si>
  <si>
    <t>JETIS_1</t>
  </si>
  <si>
    <t>KEMLAGI_1</t>
  </si>
  <si>
    <t>NGORO</t>
  </si>
  <si>
    <t>BANGSAL</t>
  </si>
  <si>
    <t>DC_GAJAH_MADA</t>
  </si>
  <si>
    <t>TEGALSARI_4</t>
  </si>
  <si>
    <t>BULAK_1</t>
  </si>
  <si>
    <t>DC_KENJERAN</t>
  </si>
  <si>
    <t>DUKUH_SETRO_2</t>
  </si>
  <si>
    <t>GUBENG_3</t>
  </si>
  <si>
    <t>SUB_GENTENG</t>
  </si>
  <si>
    <t>KARANG_EMPAT_BESAR_2</t>
  </si>
  <si>
    <t>GUBENG_2</t>
  </si>
  <si>
    <t>TAMBAKSARI_2</t>
  </si>
  <si>
    <t>ARIEF_RAHMAN_HAKIM</t>
  </si>
  <si>
    <t>DC_SUKOLILO</t>
  </si>
  <si>
    <t>KENJERAN_3</t>
  </si>
  <si>
    <t>KEPUTIH_2</t>
  </si>
  <si>
    <t>MULYOREJO</t>
  </si>
  <si>
    <t>MULYOREJO_1</t>
  </si>
  <si>
    <t>ABDUL_KARIM</t>
  </si>
  <si>
    <t>DC_KARANGPILANG</t>
  </si>
  <si>
    <t>GUNUNG_ANYAR</t>
  </si>
  <si>
    <t>SURABAYA_KIDUL</t>
  </si>
  <si>
    <t>WONOCOLO_2</t>
  </si>
  <si>
    <t>DUKUH_PAKIS_1</t>
  </si>
  <si>
    <t>DUKUH_PAKIS_2</t>
  </si>
  <si>
    <t>DC_ARJUNO</t>
  </si>
  <si>
    <t>DC_WIYUNG</t>
  </si>
  <si>
    <t>PETEMON_BARAT</t>
  </si>
  <si>
    <t>WONOKROMO_2</t>
  </si>
  <si>
    <t>PANJANG_JIWO_2</t>
  </si>
  <si>
    <t>RAYA_TENGGILIS</t>
  </si>
  <si>
    <t>RUNGKUT_2</t>
  </si>
  <si>
    <t>RUNGKUT_ALANG_ALANG</t>
  </si>
  <si>
    <t>KALI_RUNGKUT_1</t>
  </si>
  <si>
    <t>BUBUTAN_5</t>
  </si>
  <si>
    <t>DC_MADE</t>
  </si>
  <si>
    <t>LAKARSANTRI_2</t>
  </si>
  <si>
    <t>DC_PAKAL</t>
  </si>
  <si>
    <t>MAYJEND_BARAT</t>
  </si>
  <si>
    <t>PAKAL_2</t>
  </si>
  <si>
    <t>SAMBIKEREP</t>
  </si>
  <si>
    <t>SUKOMANUNGGAL_2</t>
  </si>
  <si>
    <t>TANDES_2</t>
  </si>
  <si>
    <t>PABEAN_CANTIAN_4</t>
  </si>
  <si>
    <t>PABEAN_CANTIAN_5</t>
  </si>
  <si>
    <t>SIMOKERTO_2</t>
  </si>
  <si>
    <t>SEMAMPIR_2</t>
  </si>
  <si>
    <t>SEMAMPIR_3</t>
  </si>
  <si>
    <t>AMBULU</t>
  </si>
  <si>
    <t>TANGGUL</t>
  </si>
  <si>
    <t>RAMBIPUJI</t>
  </si>
  <si>
    <t>PUGER_1</t>
  </si>
  <si>
    <t>BALUNG</t>
  </si>
  <si>
    <t>KENCONG</t>
  </si>
  <si>
    <t>WULUHAN</t>
  </si>
  <si>
    <t>SEMBORO</t>
  </si>
  <si>
    <t>BANGSALSARI</t>
  </si>
  <si>
    <t>GUMUKMAS_1</t>
  </si>
  <si>
    <t>SUMBERBARU_1</t>
  </si>
  <si>
    <t>PASIRIAN</t>
  </si>
  <si>
    <t>JATIROTO</t>
  </si>
  <si>
    <t>MAHAKAM</t>
  </si>
  <si>
    <t>SANDTOWN</t>
  </si>
  <si>
    <t>CENTRAL_LUMAJANG</t>
  </si>
  <si>
    <t>SENDURO</t>
  </si>
  <si>
    <t>TEMPEH</t>
  </si>
  <si>
    <t>YOSOWILANGUN_1</t>
  </si>
  <si>
    <t>KLAKAH_1</t>
  </si>
  <si>
    <t>RANDUAGUNG_1</t>
  </si>
  <si>
    <t>PRONOJIWO_1</t>
  </si>
  <si>
    <t>CANDIPURO_1</t>
  </si>
  <si>
    <t>MAYANGAN_1</t>
  </si>
  <si>
    <t>WONOASIH_2</t>
  </si>
  <si>
    <t>BANTARAN_1</t>
  </si>
  <si>
    <t>MARON</t>
  </si>
  <si>
    <t>GENDING</t>
  </si>
  <si>
    <t>KRAKSAAN_2</t>
  </si>
  <si>
    <t>BESUK</t>
  </si>
  <si>
    <t>TONGAS_1</t>
  </si>
  <si>
    <t>KOTAANYAR_1</t>
  </si>
  <si>
    <t>LECES_1</t>
  </si>
  <si>
    <t>SUMBERASIH_1</t>
  </si>
  <si>
    <t>GADING_1</t>
  </si>
  <si>
    <t>JEMBER</t>
  </si>
  <si>
    <t>KALISAT</t>
  </si>
  <si>
    <t>PATRANG</t>
  </si>
  <si>
    <t>KALIWATES_2</t>
  </si>
  <si>
    <t>SUMBERSARI</t>
  </si>
  <si>
    <t>MUMBULSARI_1</t>
  </si>
  <si>
    <t>MAYANG</t>
  </si>
  <si>
    <t>PAKUSARI</t>
  </si>
  <si>
    <t>JENGGAWAH</t>
  </si>
  <si>
    <t>JEMBER_LINTAS_UTARA</t>
  </si>
  <si>
    <t>SILO_1</t>
  </si>
  <si>
    <t>SUMBERSARI_1</t>
  </si>
  <si>
    <t>JBR_ARJASA_1</t>
  </si>
  <si>
    <t>BONDOWOSO_2</t>
  </si>
  <si>
    <t>PRAJEKAN</t>
  </si>
  <si>
    <t>MAESAN_1</t>
  </si>
  <si>
    <t>JAVA_IJEN</t>
  </si>
  <si>
    <t>KAMPUNG_DURIAN</t>
  </si>
  <si>
    <t>BONDOWOSO_3</t>
  </si>
  <si>
    <t>WRINGIN</t>
  </si>
  <si>
    <t>SUMBERWRINGIN_1</t>
  </si>
  <si>
    <t>SITUBONDO</t>
  </si>
  <si>
    <t>ASEMBAGUS</t>
  </si>
  <si>
    <t>BESUKI_CITY</t>
  </si>
  <si>
    <t>PANARUKAN</t>
  </si>
  <si>
    <t>ARJASA_SBD</t>
  </si>
  <si>
    <t>DC_PANJI</t>
  </si>
  <si>
    <t>MLANDINGAN_1</t>
  </si>
  <si>
    <t>BANYUPUTIH_1</t>
  </si>
  <si>
    <t>PURWOHARJO</t>
  </si>
  <si>
    <t>JAJAG</t>
  </si>
  <si>
    <t>MOJOPANGGUNG</t>
  </si>
  <si>
    <t>GENTENG_2</t>
  </si>
  <si>
    <t>GLENMORE_1</t>
  </si>
  <si>
    <t>KALIBARU_1</t>
  </si>
  <si>
    <t>KALIPURO</t>
  </si>
  <si>
    <t>SUMBERAYU</t>
  </si>
  <si>
    <t>BWI_TEGALSARI_2</t>
  </si>
  <si>
    <t>CLURING</t>
  </si>
  <si>
    <t>SRONO</t>
  </si>
  <si>
    <t>GLAGAH</t>
  </si>
  <si>
    <t>KABAT</t>
  </si>
  <si>
    <t>WONGSOREJO</t>
  </si>
  <si>
    <t>SEMPU_1</t>
  </si>
  <si>
    <t>BANGOREJO_1</t>
  </si>
  <si>
    <t>PESANGGARAN_1</t>
  </si>
  <si>
    <t>GENTENG_BWI_1</t>
  </si>
  <si>
    <t>BWI_GENTENG</t>
  </si>
  <si>
    <t>MALANG</t>
  </si>
  <si>
    <t>BLIMBING</t>
  </si>
  <si>
    <t>KLOJEN</t>
  </si>
  <si>
    <t>SOEHAT</t>
  </si>
  <si>
    <t>KALPATARU</t>
  </si>
  <si>
    <t>SUKUN_TANJUNG</t>
  </si>
  <si>
    <t>MALANG_HITS</t>
  </si>
  <si>
    <t>DC_SUDARMO</t>
  </si>
  <si>
    <t>OLD_CITY</t>
  </si>
  <si>
    <t>PARANG_ARGO</t>
  </si>
  <si>
    <t>KLOJEN_1</t>
  </si>
  <si>
    <t>LAWANG_1</t>
  </si>
  <si>
    <t>SINGOSARI_1</t>
  </si>
  <si>
    <t>MLG_SALES</t>
  </si>
  <si>
    <t>KARANG_PLOSO_1</t>
  </si>
  <si>
    <t>BATU</t>
  </si>
  <si>
    <t>PUJON</t>
  </si>
  <si>
    <t>NGANTANG</t>
  </si>
  <si>
    <t>BUMIAJI_1</t>
  </si>
  <si>
    <t>JUNREJO_1</t>
  </si>
  <si>
    <t>KASEMBON_1</t>
  </si>
  <si>
    <t>DAU_1</t>
  </si>
  <si>
    <t>BLITAR</t>
  </si>
  <si>
    <t>TALUN</t>
  </si>
  <si>
    <t>SRENGAT</t>
  </si>
  <si>
    <t>SUKOREJO_1</t>
  </si>
  <si>
    <t>KADEMANGAN</t>
  </si>
  <si>
    <t>PONGGOK</t>
  </si>
  <si>
    <t>KESAMBEN</t>
  </si>
  <si>
    <t>KEPANJEN</t>
  </si>
  <si>
    <t>TUREN</t>
  </si>
  <si>
    <t>SUMBERPUCUNG</t>
  </si>
  <si>
    <t>DAMPIT</t>
  </si>
  <si>
    <t>PAKISAJI</t>
  </si>
  <si>
    <t>SUPER_HERO</t>
  </si>
  <si>
    <t>BULULAWANG</t>
  </si>
  <si>
    <t>BANTUR</t>
  </si>
  <si>
    <t>TALANGAGUNG_KPJ</t>
  </si>
  <si>
    <t>TIRTOYUDO</t>
  </si>
  <si>
    <t>SUMBERMANJINGWETAN_1</t>
  </si>
  <si>
    <t>PAGAK_1</t>
  </si>
  <si>
    <t>RED_DEER</t>
  </si>
  <si>
    <t>TAJINAN_1</t>
  </si>
  <si>
    <t>BEAUTIFUL_BROMO</t>
  </si>
  <si>
    <t>KEDUNGKANDANG_1</t>
  </si>
  <si>
    <t>PAKIS_1</t>
  </si>
  <si>
    <t>PANDAAN</t>
  </si>
  <si>
    <t>SUKOREJO_PND</t>
  </si>
  <si>
    <t>PURWOSARI_PND</t>
  </si>
  <si>
    <t>PURWODADI_1</t>
  </si>
  <si>
    <t>TUTUR_1</t>
  </si>
  <si>
    <t>PANDAAN_2</t>
  </si>
  <si>
    <t>PASURUAN</t>
  </si>
  <si>
    <t>BANGIL</t>
  </si>
  <si>
    <t>GEMPOL</t>
  </si>
  <si>
    <t>BUGULKIDUL</t>
  </si>
  <si>
    <t>WONOREJO_PSR</t>
  </si>
  <si>
    <t>GONDANGWETAN</t>
  </si>
  <si>
    <t>BEJI_PSR</t>
  </si>
  <si>
    <t>GRATI</t>
  </si>
  <si>
    <t>PUSPO_2</t>
  </si>
  <si>
    <t>BANGIL_1</t>
  </si>
  <si>
    <t>KRATON_1</t>
  </si>
  <si>
    <t>DC_PORONG</t>
  </si>
  <si>
    <t>DC_TANGGULANGIN</t>
  </si>
  <si>
    <t>WONOAYU_3</t>
  </si>
  <si>
    <t>PRAMBON_1</t>
  </si>
  <si>
    <t>BALONGBENDO_1</t>
  </si>
  <si>
    <t>TARIK_2</t>
  </si>
  <si>
    <t>TULANGAN_1</t>
  </si>
  <si>
    <t>SUKODONO_1</t>
  </si>
  <si>
    <t>DC_SAFELOCK</t>
  </si>
  <si>
    <t>GELAM</t>
  </si>
  <si>
    <t>TAMAN</t>
  </si>
  <si>
    <t>TAMAN_3</t>
  </si>
  <si>
    <t>DC_TAMAN</t>
  </si>
  <si>
    <t>SEDATI</t>
  </si>
  <si>
    <t>GEDANGAN</t>
  </si>
  <si>
    <t>WARU_6</t>
  </si>
  <si>
    <t>SEDATI_1</t>
  </si>
  <si>
    <t>BUDURAN_1</t>
  </si>
  <si>
    <t>WARU_7</t>
  </si>
  <si>
    <t>0</t>
  </si>
  <si>
    <t>TCSDA003</t>
  </si>
  <si>
    <t>TCSPG101</t>
  </si>
  <si>
    <t>BALI巴厘</t>
  </si>
  <si>
    <t>AGENT21</t>
  </si>
  <si>
    <t>CP_SESETAN</t>
  </si>
  <si>
    <t>CP_BULUH_INDAH</t>
  </si>
  <si>
    <t>SINGARAJA</t>
  </si>
  <si>
    <t>CP_LETDA_MADE_PUTRA</t>
  </si>
  <si>
    <t>BATUKARU</t>
  </si>
  <si>
    <t>CP_PATIH_NAMBI</t>
  </si>
  <si>
    <t>CP_PULAU_NIAS</t>
  </si>
  <si>
    <t>CP_BATUBULAN</t>
  </si>
  <si>
    <t>CP_NANGKA</t>
  </si>
  <si>
    <t>BLAMBANGAN</t>
  </si>
  <si>
    <t>CP_TANGKUBAN_PERAHU</t>
  </si>
  <si>
    <t>CP_MADE_LEBAH</t>
  </si>
  <si>
    <t>CP_WR_SUPRATMAN</t>
  </si>
  <si>
    <t>CP_BUANA_RAYA</t>
  </si>
  <si>
    <t>CP_SEBATU</t>
  </si>
  <si>
    <t>CP_UDAYANA</t>
  </si>
  <si>
    <t>SAELUS</t>
  </si>
  <si>
    <t>CP_DALUNG</t>
  </si>
  <si>
    <t>CP_GATSU_TENGAH</t>
  </si>
  <si>
    <t>CP_GANTI</t>
  </si>
  <si>
    <t>CP_KALIUNTU</t>
  </si>
  <si>
    <t>CP_TUKAD_YEH_AYA</t>
  </si>
  <si>
    <t>CP_ASEMAN</t>
  </si>
  <si>
    <t>CP_BUDUK_TENGAH</t>
  </si>
  <si>
    <t>CP_MASBAGIK_UTARA</t>
  </si>
  <si>
    <t>CP_KESAMBI_1</t>
  </si>
  <si>
    <t>CP_PANJITILAR_NEGARA</t>
  </si>
  <si>
    <t>CP_TUKAD_BARU</t>
  </si>
  <si>
    <t>CP_UDAYANA_1</t>
  </si>
  <si>
    <t>CP_KENYERI</t>
  </si>
  <si>
    <t>CP_SUBUR</t>
  </si>
  <si>
    <t>CP_BITERA</t>
  </si>
  <si>
    <t>GUWANG</t>
  </si>
  <si>
    <t>SATELIT</t>
  </si>
  <si>
    <t>GLOGOR_CARIK</t>
  </si>
  <si>
    <t>PEMENANG</t>
  </si>
  <si>
    <t>MASBAGIK_1</t>
  </si>
  <si>
    <t>TCABU021</t>
  </si>
  <si>
    <t>ADONARA</t>
  </si>
  <si>
    <t>MADAPANGGA</t>
  </si>
  <si>
    <t>PUJUT</t>
  </si>
  <si>
    <t>PEKAT</t>
  </si>
  <si>
    <t>LABUAN_HAJI</t>
  </si>
  <si>
    <t>SEKONGKANG</t>
  </si>
  <si>
    <t>UTAN_RHEE</t>
  </si>
  <si>
    <t>KEDIRI_1</t>
  </si>
  <si>
    <t>AMPENAN</t>
  </si>
  <si>
    <t>LASIANA</t>
  </si>
  <si>
    <t>ATAMBUA</t>
  </si>
  <si>
    <t>BORONG</t>
  </si>
  <si>
    <t>WOHA</t>
  </si>
  <si>
    <t>KEFAMENANU</t>
  </si>
  <si>
    <t>BETUN</t>
  </si>
  <si>
    <t>ENDE</t>
  </si>
  <si>
    <t>SELONG</t>
  </si>
  <si>
    <t>OELAMASI</t>
  </si>
  <si>
    <t>ALAK</t>
  </si>
  <si>
    <t>OEBUFU</t>
  </si>
  <si>
    <t>CAKRANEGARA</t>
  </si>
  <si>
    <t>SERUNI</t>
  </si>
  <si>
    <t>KARANG_GENTENG</t>
  </si>
  <si>
    <t>BAA</t>
  </si>
  <si>
    <t>KELAPA_LIMA</t>
  </si>
  <si>
    <t>KUPANG</t>
  </si>
  <si>
    <t>MATARAM</t>
  </si>
  <si>
    <t>WAIKABUBAK</t>
  </si>
  <si>
    <t>MAUMERE</t>
  </si>
  <si>
    <t>SOE</t>
  </si>
  <si>
    <t>AMI_SALES</t>
  </si>
  <si>
    <t>MAULAFA</t>
  </si>
  <si>
    <t>DOMPU</t>
  </si>
  <si>
    <t>WAINGAPU</t>
  </si>
  <si>
    <t>KUANINO</t>
  </si>
  <si>
    <t>RUTENG</t>
  </si>
  <si>
    <t>MBAY</t>
  </si>
  <si>
    <t>LEWOLEBA</t>
  </si>
  <si>
    <t>TAMBOLAKA</t>
  </si>
  <si>
    <t>BAJAWA</t>
  </si>
  <si>
    <t>LARANTUKA</t>
  </si>
  <si>
    <t>TODE_KISAR</t>
  </si>
  <si>
    <t>BIMA</t>
  </si>
  <si>
    <t>KALABAHI</t>
  </si>
  <si>
    <t>LABUAN_BAJO</t>
  </si>
  <si>
    <t>DASAN_CERMEN</t>
  </si>
  <si>
    <t>GIA04A</t>
  </si>
  <si>
    <t>MONJOK_1</t>
  </si>
  <si>
    <t>KETEWEL</t>
  </si>
  <si>
    <t>BAYAN_1</t>
  </si>
  <si>
    <t>KAYANGAN_1</t>
  </si>
  <si>
    <t>GIANYAR_1</t>
  </si>
  <si>
    <t>KLUMPU</t>
  </si>
  <si>
    <t>MARGA</t>
  </si>
  <si>
    <t>KLUNGKUNG_1</t>
  </si>
  <si>
    <t>MELAYA_1</t>
  </si>
  <si>
    <t>PELIATAN_1</t>
  </si>
  <si>
    <t>PAYANGAN_1</t>
  </si>
  <si>
    <t>MUNCAN_1</t>
  </si>
  <si>
    <t>MANGGIS_1</t>
  </si>
  <si>
    <t>ABANG_1</t>
  </si>
  <si>
    <t>AMLAPURA_1</t>
  </si>
  <si>
    <t>UBUD_1</t>
  </si>
  <si>
    <t>NEGARA_1</t>
  </si>
  <si>
    <t>CELUK_1</t>
  </si>
  <si>
    <t>MERITA_1</t>
  </si>
  <si>
    <t>SUKAWATI_1</t>
  </si>
  <si>
    <t>PEKUTATAN_1</t>
  </si>
  <si>
    <t>MENDOYO_1</t>
  </si>
  <si>
    <t>BULELENG_1</t>
  </si>
  <si>
    <t>ANTURAN_1</t>
  </si>
  <si>
    <t>BATURITI_1</t>
  </si>
  <si>
    <t>TEJAKULA_1</t>
  </si>
  <si>
    <t>SELEMADEG_1</t>
  </si>
  <si>
    <t>SERIRIT_1</t>
  </si>
  <si>
    <t>BUNGKULAN_1</t>
  </si>
  <si>
    <t>GEROKGAK_1</t>
  </si>
  <si>
    <t>BADUNG_SELATAN_1</t>
  </si>
  <si>
    <t>CANGGU_1</t>
  </si>
  <si>
    <t>JIMBARAN_1</t>
  </si>
  <si>
    <t>KUTA_2</t>
  </si>
  <si>
    <t>DC_KUTA_1</t>
  </si>
  <si>
    <t>UNGASAN_1</t>
  </si>
  <si>
    <t>JEMBRANA</t>
  </si>
  <si>
    <t>PRAYA_TENGAH</t>
  </si>
  <si>
    <t>KEDEWATAN</t>
  </si>
  <si>
    <t>SUMBERKIMA</t>
  </si>
  <si>
    <t>BANJAR_SGA</t>
  </si>
  <si>
    <t>LEMBONGAN</t>
  </si>
  <si>
    <t>SUKASADA</t>
  </si>
  <si>
    <t>CP_SANGSIT</t>
  </si>
  <si>
    <t>PENGADANG</t>
  </si>
  <si>
    <t>WOJA</t>
  </si>
  <si>
    <t>PRINGGABAYA</t>
  </si>
  <si>
    <t>KERUAK</t>
  </si>
  <si>
    <t>TEMBUKU</t>
  </si>
  <si>
    <t>MOYO</t>
  </si>
  <si>
    <t>MONTA</t>
  </si>
  <si>
    <t>LUNYUK</t>
  </si>
  <si>
    <t>BRANG_REA</t>
  </si>
  <si>
    <t>MPUNDA</t>
  </si>
  <si>
    <t>REMPUNG</t>
  </si>
  <si>
    <t>BANJARANGKAN</t>
  </si>
  <si>
    <t>MALUK</t>
  </si>
  <si>
    <t>BOLO</t>
  </si>
  <si>
    <t>NUSA_PENIDA</t>
  </si>
  <si>
    <t>SAKRA_BARAT</t>
  </si>
  <si>
    <t>KINTAMANI</t>
  </si>
  <si>
    <t>SAPE</t>
  </si>
  <si>
    <t>EMPANG_TARANO</t>
  </si>
  <si>
    <t>PUYUNG</t>
  </si>
  <si>
    <t>RABA_SASAMBO</t>
  </si>
  <si>
    <t>PLAMPANG</t>
  </si>
  <si>
    <t>SETELUK</t>
  </si>
  <si>
    <t>LAPE</t>
  </si>
  <si>
    <t>ALAS</t>
  </si>
  <si>
    <t>MANTANG</t>
  </si>
  <si>
    <t>NARMADA</t>
  </si>
  <si>
    <t>GUNUNG_SARI</t>
  </si>
  <si>
    <t>SIKUR</t>
  </si>
  <si>
    <t>TANAK_AWU</t>
  </si>
  <si>
    <t>SEGANTENG</t>
  </si>
  <si>
    <t>EMPANG</t>
  </si>
  <si>
    <t>SUSUT</t>
  </si>
  <si>
    <t>GERUNG</t>
  </si>
  <si>
    <t>TALIWANG</t>
  </si>
  <si>
    <t>SUMBAWA</t>
  </si>
  <si>
    <t>SEMARAPURA</t>
  </si>
  <si>
    <t>BANGLI</t>
  </si>
  <si>
    <t>KESRA</t>
  </si>
  <si>
    <t>TAMAN_SARI</t>
  </si>
  <si>
    <t>LABUAN_LOMBOK</t>
  </si>
  <si>
    <t>PUPUAN_1</t>
  </si>
  <si>
    <t>TAMAN_GRIYA_1</t>
  </si>
  <si>
    <t>SEMINYAK_1</t>
  </si>
  <si>
    <t>KELAN_1</t>
  </si>
  <si>
    <t>MERTANADI_1</t>
  </si>
  <si>
    <t>SUNSET_ROAD_1</t>
  </si>
  <si>
    <t>ABIANBASE_1</t>
  </si>
  <si>
    <t>BLAHKIUH_1</t>
  </si>
  <si>
    <t>CICA_1</t>
  </si>
  <si>
    <t>MENGWI_1</t>
  </si>
  <si>
    <t>DC_MENGWI_1</t>
  </si>
  <si>
    <t>DC_DENPASAR_SELATAN1</t>
  </si>
  <si>
    <t>NANGKA_SELATAN_1</t>
  </si>
  <si>
    <t>PEMECUTAN_1</t>
  </si>
  <si>
    <t>DENPASAR_UTARA_1</t>
  </si>
  <si>
    <t>KEBO_IWA_UTARA_1</t>
  </si>
  <si>
    <t>PEGUYANGAN_1</t>
  </si>
  <si>
    <t>KEMUDA_1</t>
  </si>
  <si>
    <t>AYANI_UTARA_1</t>
  </si>
  <si>
    <t>SESETAN_2</t>
  </si>
  <si>
    <t>GRIYA_ANYAR_1</t>
  </si>
  <si>
    <t>PUPUTAN_RENON_1</t>
  </si>
  <si>
    <t>WIBISANA_1</t>
  </si>
  <si>
    <t>KEBO_IWA_1</t>
  </si>
  <si>
    <t>DC_PULAU_MOYO_1</t>
  </si>
  <si>
    <t>PULAU_BUNGIN_1</t>
  </si>
  <si>
    <t>SIDAKARYA_1</t>
  </si>
  <si>
    <t>PEMOGAN_1</t>
  </si>
  <si>
    <t>DC_DENPASAR_BARAT_3</t>
  </si>
  <si>
    <t>SANUR_KAUH_1</t>
  </si>
  <si>
    <t>SANUR_1</t>
  </si>
  <si>
    <t>KEBO_IWA_SELATAN_1</t>
  </si>
  <si>
    <t>PADANG_SAMBIAN_1</t>
  </si>
  <si>
    <t>HAYAM_WURUK_1</t>
  </si>
  <si>
    <t>RENON_1</t>
  </si>
  <si>
    <t>MAHENDRADATTA_1</t>
  </si>
  <si>
    <t>CANDIKUNING</t>
  </si>
  <si>
    <t>SUWUNG_KAUH</t>
  </si>
  <si>
    <t>PERANG</t>
  </si>
  <si>
    <t>SEDANG</t>
  </si>
  <si>
    <t>KEROBOKAN_1</t>
  </si>
  <si>
    <t>PERMATA_HIJAU</t>
  </si>
  <si>
    <t>PURA_DEMAK</t>
  </si>
  <si>
    <t>PENEBEL</t>
  </si>
  <si>
    <t>DAUH_PEKEN_05</t>
  </si>
  <si>
    <t>KERAMBITAN_04</t>
  </si>
  <si>
    <t>COKROAMINOTO</t>
  </si>
  <si>
    <t>TUKAD_PETANU</t>
  </si>
  <si>
    <t>PANJER</t>
  </si>
  <si>
    <t>TABANANAN_01</t>
  </si>
  <si>
    <t>BADAK_AGUNG</t>
  </si>
  <si>
    <t>AYANI_UTARA2</t>
  </si>
  <si>
    <t>KARYA_MAKMUR</t>
  </si>
  <si>
    <t>DENPASAR_SELATAN_2</t>
  </si>
  <si>
    <t>PULAU_MOYO_2</t>
  </si>
  <si>
    <t>RAYA_KUTA</t>
  </si>
  <si>
    <t>BATU_BOLONG</t>
  </si>
  <si>
    <t>KESIMAN</t>
  </si>
  <si>
    <t>PADANG_UDAYANA</t>
  </si>
  <si>
    <t>CP_PEMECUTAN_KAJA</t>
  </si>
  <si>
    <t>KALIMUTU</t>
  </si>
  <si>
    <t>CP_SEMER</t>
  </si>
  <si>
    <t>KARTINI</t>
  </si>
  <si>
    <t>DENPASAR_BARAT2</t>
  </si>
  <si>
    <t>ULUWATU1</t>
  </si>
  <si>
    <t>DC_DENPASAR_BARAT</t>
  </si>
  <si>
    <t>SOPUTAN</t>
  </si>
  <si>
    <t>DENPASAR</t>
  </si>
  <si>
    <t>KUTA_SELATAN</t>
  </si>
  <si>
    <t>SIULAN</t>
  </si>
  <si>
    <t>SANUR_KAJA</t>
  </si>
  <si>
    <t>NUSA_KAMBANGAN</t>
  </si>
  <si>
    <t>MOYO_HULU</t>
  </si>
  <si>
    <t>PRAYA</t>
  </si>
  <si>
    <t>TCWHO131</t>
  </si>
  <si>
    <t>TCWHO231</t>
  </si>
  <si>
    <t>PEDUNGAN_1</t>
  </si>
  <si>
    <t>TEMBAU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</si>
  <si>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</si>
  <si>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</si>
  <si>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</si>
  <si>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</si>
  <si>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</si>
  <si>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</si>
  <si>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</si>
  <si>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</si>
  <si>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</si>
  <si>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</si>
  <si>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</si>
  <si>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</si>
  <si>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</si>
  <si>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</si>
  <si>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</si>
  <si>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</si>
  <si>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 xml:space="preserve">RM </t>
  </si>
  <si>
    <t>网点名称
Nama DP</t>
  </si>
  <si>
    <t>总人数
Total Orang</t>
  </si>
  <si>
    <t>打卡人数
Jumlah yang Absensi</t>
  </si>
  <si>
    <t>目标值
Target</t>
  </si>
  <si>
    <t>总人数
Total Orang
Bulanan</t>
  </si>
  <si>
    <t>准点打卡人数
Jumlah Absensi Tepat Waktu Bulanan</t>
  </si>
  <si>
    <t>准点打卡人数
Jumlah Absensi Tepat Waktu</t>
  </si>
  <si>
    <t>月累计
打卡准点率
Persentase Bulanan</t>
  </si>
  <si>
    <t>打卡准点率
Persentase Absensi Tepat Waktu</t>
  </si>
  <si>
    <t>对比昨天
Perbandingan H-1</t>
  </si>
  <si>
    <t>打卡准点周度率 
Persentase Mingguan
Absensi Tepat Waktu</t>
  </si>
  <si>
    <t>对比上周
Perbandingan Mingguan</t>
  </si>
  <si>
    <t>AGISTA PRIYANTONO</t>
  </si>
  <si>
    <t>DC_SUNTER</t>
  </si>
  <si>
    <t>PLUIT_PERMAI</t>
  </si>
  <si>
    <t>ANCOL</t>
  </si>
  <si>
    <t>ANDI PRASETIYO</t>
  </si>
  <si>
    <t>KOTA_TUA</t>
  </si>
  <si>
    <t>ARIS YULIANTO</t>
  </si>
  <si>
    <t>DC_CIPAYUNG</t>
  </si>
  <si>
    <t>KELAPA_DUA_01</t>
  </si>
  <si>
    <t>PONDOK_BAMBU</t>
  </si>
  <si>
    <t>DC_PEKAYON</t>
  </si>
  <si>
    <t>JHOSVANDO ANANG WINARTO</t>
  </si>
  <si>
    <t>CP_MENTENG_PULO</t>
  </si>
  <si>
    <t>PONDOK_KELAPA_01</t>
  </si>
  <si>
    <t>CP_JATINEGARA</t>
  </si>
  <si>
    <t>CP_DR_SATRIO</t>
  </si>
  <si>
    <t>DIFA HERDIANSAH MUNABARI</t>
  </si>
  <si>
    <t>DC_MATRAMAN</t>
  </si>
  <si>
    <t>CP_UJUNG_MENTENG</t>
  </si>
  <si>
    <t>CP_PISANGAN_TIMUR_2</t>
  </si>
  <si>
    <t>CP_KAYU_TINGGI_1</t>
  </si>
  <si>
    <t>CP_PENGGILINGAN_2</t>
  </si>
  <si>
    <t>CP_ANCOL_BARAT_2</t>
  </si>
  <si>
    <t>CP_PULO_GADUNG</t>
  </si>
  <si>
    <t>I MADE DWI PU DJAWARDANA</t>
  </si>
  <si>
    <t>DC_SRENGSENG</t>
  </si>
  <si>
    <t>DC_TAMBORA</t>
  </si>
  <si>
    <t>KEMBANGAN_SELATAN</t>
  </si>
  <si>
    <t>CP_TAMAN_RATU</t>
  </si>
  <si>
    <t>CP_ANGGREK_2</t>
  </si>
  <si>
    <t>CP_KEDOYA_UTARA</t>
  </si>
  <si>
    <t>MERUYA_UTARA</t>
  </si>
  <si>
    <t>MUHAMMAD BANDI BANDANUJI</t>
  </si>
  <si>
    <t>DC_MAMPANG_PRAPATAN</t>
  </si>
  <si>
    <t>DC_JAGAKARSA</t>
  </si>
  <si>
    <t>CP_PASAR_MAYESTIK</t>
  </si>
  <si>
    <t>KHAFI_01</t>
  </si>
  <si>
    <t>BIMO WIRA ANGGORO</t>
  </si>
  <si>
    <t>DC_PONDOK_PINANG</t>
  </si>
  <si>
    <t>DC_KEBAYORAN_LAMA</t>
  </si>
  <si>
    <t>CILANDAK_2</t>
  </si>
  <si>
    <t>CP_PESANGGRAHAN_2</t>
  </si>
  <si>
    <t>SAMSUL MAARIF</t>
  </si>
  <si>
    <t>PLUMPANG_RAYA</t>
  </si>
  <si>
    <t>DC_GROGOL</t>
  </si>
  <si>
    <t>SUSILO_01</t>
  </si>
  <si>
    <t>CP_SAWAH_BESAR_2</t>
  </si>
  <si>
    <t>SIDIQ HASPARI</t>
  </si>
  <si>
    <t>DC_RAWA_BUAYA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</si>
  <si>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</si>
  <si>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</si>
  <si>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</si>
  <si>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</si>
  <si>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</si>
  <si>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</si>
  <si>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</si>
  <si>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</si>
  <si>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</si>
  <si>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</si>
  <si>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</si>
  <si>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</si>
  <si>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</si>
  <si>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</si>
  <si>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</si>
  <si>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</si>
  <si>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</si>
  <si>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</si>
  <si>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</si>
  <si>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</si>
  <si>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</si>
  <si>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</si>
  <si>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</si>
  <si>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Ari TH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</si>
  <si>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</si>
  <si>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</si>
  <si>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</si>
  <si>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</si>
  <si>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</si>
  <si>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</si>
  <si>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</si>
  <si>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</si>
  <si>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</si>
  <si>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</si>
  <si>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</si>
  <si>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</si>
  <si>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</si>
  <si>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Tom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</si>
  <si>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</si>
  <si>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</si>
  <si>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</si>
  <si>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</si>
  <si>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</si>
  <si>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</si>
  <si>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</si>
  <si>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</si>
  <si>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</si>
  <si>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</si>
  <si>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</si>
  <si>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</si>
  <si>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</si>
  <si>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</si>
  <si>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</si>
  <si>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</si>
  <si>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</si>
  <si>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</si>
  <si>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</si>
  <si>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</si>
  <si>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</si>
  <si>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</si>
  <si>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</si>
  <si>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</si>
  <si>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</si>
  <si>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</si>
  <si>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</si>
  <si>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</si>
  <si>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</si>
  <si>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</si>
  <si>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</si>
  <si>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</si>
  <si>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</si>
  <si>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</si>
  <si>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</si>
  <si>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</si>
  <si>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</si>
  <si>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RM</t>
  </si>
  <si>
    <t>Rit-1应签收
Seharusnya TTD Rit-1</t>
  </si>
  <si>
    <t>0730出仓率
Persentase Keluar Gudang 0730</t>
  </si>
  <si>
    <t>1200前已签收
TTD Sebelum
1200</t>
  </si>
  <si>
    <t>月累计签收率
Persentase Bulanan</t>
  </si>
  <si>
    <t>0730出仓率
Persentase Keluar Gudang 0730 Bulanan</t>
  </si>
  <si>
    <t>Rit-1应签收
Seharusnya TTD Rit-1 Bulanan</t>
  </si>
  <si>
    <t>1200前已签收
TTD Sebelum
1200 Bulanan</t>
  </si>
  <si>
    <t>1200前已签收周度率 
Persentase Mingguan TTD 1200</t>
  </si>
  <si>
    <t>data mingguan harus difix, ga boleh hanya patokan jakarta doang</t>
  </si>
  <si>
    <t>T-1应签收
Seharusnya TTD H-1</t>
  </si>
  <si>
    <t>2359前已签收
TTD Sebelum
2359</t>
  </si>
  <si>
    <t>未签收
Belum TTD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</si>
  <si>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</si>
  <si>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</si>
  <si>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</si>
  <si>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</si>
  <si>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</si>
  <si>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全天签收率周度率
Persentase Mingguan TTD All Ritase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</si>
  <si>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</si>
  <si>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</si>
  <si>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</si>
  <si>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</si>
  <si>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</si>
  <si>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</si>
  <si>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</si>
  <si>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</si>
  <si>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</si>
  <si>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</si>
  <si>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</si>
  <si>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</si>
  <si>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</si>
  <si>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</si>
  <si>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</si>
  <si>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</si>
  <si>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</si>
  <si>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</si>
  <si>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</si>
  <si>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</si>
  <si>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</si>
  <si>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</si>
  <si>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</si>
  <si>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</si>
  <si>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</si>
  <si>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</si>
  <si>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</si>
  <si>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</si>
  <si>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</si>
  <si>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</si>
  <si>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</si>
  <si>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</si>
  <si>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</si>
  <si>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</si>
  <si>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</si>
  <si>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</si>
  <si>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</si>
  <si>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</si>
  <si>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</si>
  <si>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</si>
  <si>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</si>
  <si>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</si>
  <si>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</si>
  <si>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</si>
  <si>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</si>
  <si>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</si>
  <si>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</si>
  <si>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</si>
  <si>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</si>
  <si>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</si>
  <si>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</si>
  <si>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</si>
  <si>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</si>
  <si>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</si>
  <si>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</si>
  <si>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</si>
  <si>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</si>
  <si>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</si>
  <si>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PICKUP NON-ECOMMERCE</t>
  </si>
  <si>
    <t>RETUR COD NON-ECOMMERCE</t>
  </si>
  <si>
    <t>商业模式 Model Bisnis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</si>
  <si>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</si>
  <si>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</si>
  <si>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网点代码 Kode DP</t>
  </si>
  <si>
    <t>Franchise</t>
  </si>
  <si>
    <t>SALEH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</si>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</sst>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0">
    <font>
      <sz val="11"/>
      <color theme="1"/>
      <name val="Calibri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Calibri"/>
      <charset val="134"/>
      <scheme val="minor"/>
    </font>
    <font>
      <b/>
      <sz val="11"/>
      <color rgb="FFFFFFFF"/>
      <name val="SimSun"/>
      <charset val="134"/>
    </font>
    <font>
      <b/>
      <sz val="11"/>
      <color theme="0"/>
      <name val="SimSun"/>
      <charset val="134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sz val="11"/>
      <color indexed="8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FFFFF"/>
      <name val="Microsoft YaHei"/>
      <charset val="134"/>
    </font>
    <font>
      <sz val="1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0"/>
      <name val="微软雅黑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Calibri"/>
      <charset val="0"/>
      <scheme val="minor"/>
    </font>
    <font>
      <sz val="14"/>
      <color indexed="8"/>
      <name val="Calibri"/>
      <charset val="134"/>
      <scheme val="minor"/>
    </font>
    <font>
      <sz val="11"/>
      <name val="Microsoft YaHei"/>
      <charset val="134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Calibri"/>
      <charset val="134"/>
      <scheme val="minor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8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14548173467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14548173467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/>
      <diagonal/>
    </border>
    <border>
      <left style="medium">
        <color theme="9" tint="0.399914548173467"/>
      </left>
      <right style="medium">
        <color theme="9" tint="0.399914548173467"/>
      </right>
      <top style="medium">
        <color theme="9" tint="0.399914548173467"/>
      </top>
      <bottom style="medium">
        <color theme="9" tint="0.399914548173467"/>
      </bottom>
      <diagonal/>
    </border>
    <border>
      <left style="medium">
        <color theme="9" tint="0.399914548173467"/>
      </left>
      <right style="medium">
        <color theme="9" tint="0.399914548173467"/>
      </right>
      <top/>
      <bottom/>
      <diagonal/>
    </border>
    <border>
      <left style="medium">
        <color theme="9" tint="0.399914548173467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medium">
        <color theme="9" tint="0.399914548173467"/>
      </left>
      <right/>
      <top/>
      <bottom style="medium">
        <color theme="9" tint="0.399914548173467"/>
      </bottom>
      <diagonal/>
    </border>
    <border>
      <left/>
      <right/>
      <top style="medium">
        <color rgb="FFFF7C80"/>
      </top>
      <bottom style="medium">
        <color theme="9" tint="0.399914548173467"/>
      </bottom>
      <diagonal/>
    </border>
    <border>
      <left/>
      <right/>
      <top/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14548173467"/>
      </top>
      <bottom style="thin">
        <color theme="0"/>
      </bottom>
      <diagonal/>
    </border>
    <border>
      <left/>
      <right/>
      <top style="medium">
        <color theme="9" tint="0.399914548173467"/>
      </top>
      <bottom style="thin">
        <color theme="0"/>
      </bottom>
      <diagonal/>
    </border>
    <border>
      <left/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/>
      <bottom style="medium">
        <color theme="9" tint="0.399914548173467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14548173467"/>
      </right>
      <top style="medium">
        <color theme="9" tint="0.399914548173467"/>
      </top>
      <bottom style="thin">
        <color theme="0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thin">
        <color theme="0"/>
      </bottom>
      <diagonal/>
    </border>
    <border>
      <left style="medium">
        <color theme="9" tint="0.399914548173467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thin">
        <color theme="0"/>
      </top>
      <bottom style="medium">
        <color theme="9" tint="0.399914548173467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14548173467"/>
      </bottom>
      <diagonal/>
    </border>
    <border>
      <left style="thin">
        <color theme="0"/>
      </left>
      <right style="medium">
        <color theme="9" tint="0.399914548173467"/>
      </right>
      <top style="medium">
        <color rgb="FFFF7C80"/>
      </top>
      <bottom style="medium">
        <color theme="9" tint="0.399914548173467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20" borderId="90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91" applyNumberFormat="0" applyFill="0" applyAlignment="0" applyProtection="0">
      <alignment vertical="center"/>
    </xf>
    <xf numFmtId="0" fontId="55" fillId="0" borderId="91" applyNumberFormat="0" applyFill="0" applyAlignment="0" applyProtection="0">
      <alignment vertical="center"/>
    </xf>
    <xf numFmtId="0" fontId="56" fillId="0" borderId="92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1" borderId="93" applyNumberFormat="0" applyAlignment="0" applyProtection="0">
      <alignment vertical="center"/>
    </xf>
    <xf numFmtId="0" fontId="58" fillId="22" borderId="94" applyNumberFormat="0" applyAlignment="0" applyProtection="0">
      <alignment vertical="center"/>
    </xf>
    <xf numFmtId="0" fontId="59" fillId="22" borderId="93" applyNumberFormat="0" applyAlignment="0" applyProtection="0">
      <alignment vertical="center"/>
    </xf>
    <xf numFmtId="0" fontId="60" fillId="23" borderId="95" applyNumberFormat="0" applyAlignment="0" applyProtection="0">
      <alignment vertical="center"/>
    </xf>
    <xf numFmtId="0" fontId="61" fillId="0" borderId="96" applyNumberFormat="0" applyFill="0" applyAlignment="0" applyProtection="0">
      <alignment vertical="center"/>
    </xf>
    <xf numFmtId="0" fontId="62" fillId="0" borderId="97" applyNumberFormat="0" applyFill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7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6" fillId="41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</cellStyleXfs>
  <cellXfs count="3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4" borderId="11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5" xfId="0" applyNumberFormat="1" applyBorder="1">
      <alignment vertical="center"/>
    </xf>
    <xf numFmtId="0" fontId="5" fillId="4" borderId="16" xfId="0" applyFont="1" applyFill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6" fillId="0" borderId="0" xfId="0" applyFont="1" applyFill="1" applyAlignment="1">
      <alignment horizontal="center"/>
    </xf>
    <xf numFmtId="10" fontId="5" fillId="4" borderId="16" xfId="0" applyNumberFormat="1" applyFont="1" applyFill="1" applyBorder="1">
      <alignment vertical="center"/>
    </xf>
    <xf numFmtId="10" fontId="0" fillId="0" borderId="15" xfId="0" applyNumberFormat="1" applyBorder="1">
      <alignment vertical="center"/>
    </xf>
    <xf numFmtId="10" fontId="0" fillId="0" borderId="15" xfId="0" applyNumberFormat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5" fillId="4" borderId="18" xfId="0" applyNumberFormat="1" applyFont="1" applyFill="1" applyBorder="1">
      <alignment vertical="center"/>
    </xf>
    <xf numFmtId="10" fontId="0" fillId="0" borderId="19" xfId="0" applyNumberFormat="1" applyBorder="1">
      <alignment vertical="center"/>
    </xf>
    <xf numFmtId="10" fontId="0" fillId="0" borderId="19" xfId="0" applyNumberFormat="1" applyBorder="1" applyAlignment="1">
      <alignment horizontal="center" vertical="center"/>
    </xf>
    <xf numFmtId="10" fontId="0" fillId="0" borderId="20" xfId="0" applyNumberForma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58" fontId="2" fillId="2" borderId="10" xfId="0" applyNumberFormat="1" applyFont="1" applyFill="1" applyBorder="1" applyAlignment="1">
      <alignment horizontal="center" vertical="center" wrapText="1"/>
    </xf>
    <xf numFmtId="180" fontId="2" fillId="2" borderId="10" xfId="0" applyNumberFormat="1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10" fontId="7" fillId="5" borderId="29" xfId="3" applyNumberFormat="1" applyFont="1" applyFill="1" applyBorder="1" applyAlignment="1">
      <alignment horizontal="center"/>
    </xf>
    <xf numFmtId="10" fontId="7" fillId="0" borderId="29" xfId="3" applyNumberFormat="1" applyFont="1" applyFill="1" applyBorder="1" applyAlignment="1">
      <alignment horizontal="center"/>
    </xf>
    <xf numFmtId="181" fontId="7" fillId="5" borderId="29" xfId="0" applyNumberFormat="1" applyFont="1" applyFill="1" applyBorder="1" applyAlignment="1">
      <alignment horizontal="center" vertical="center"/>
    </xf>
    <xf numFmtId="10" fontId="7" fillId="0" borderId="29" xfId="3" applyNumberFormat="1" applyFont="1" applyBorder="1" applyAlignment="1">
      <alignment horizontal="center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10" fontId="2" fillId="3" borderId="35" xfId="3" applyNumberFormat="1" applyFont="1" applyFill="1" applyBorder="1" applyAlignment="1">
      <alignment horizontal="center" vertical="center" wrapText="1"/>
    </xf>
    <xf numFmtId="10" fontId="8" fillId="3" borderId="35" xfId="3" applyNumberFormat="1" applyFont="1" applyFill="1" applyBorder="1" applyAlignment="1">
      <alignment horizontal="center" vertical="center" wrapText="1"/>
    </xf>
    <xf numFmtId="10" fontId="2" fillId="2" borderId="36" xfId="3" applyNumberFormat="1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" fillId="2" borderId="24" xfId="50" applyFont="1" applyFill="1" applyBorder="1" applyAlignment="1">
      <alignment horizontal="center" vertical="center" wrapText="1"/>
    </xf>
    <xf numFmtId="0" fontId="9" fillId="2" borderId="25" xfId="50" applyFont="1" applyFill="1" applyBorder="1" applyAlignment="1">
      <alignment horizontal="center" vertical="center" wrapText="1"/>
    </xf>
    <xf numFmtId="0" fontId="9" fillId="2" borderId="43" xfId="5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58" fontId="2" fillId="2" borderId="45" xfId="0" applyNumberFormat="1" applyFont="1" applyFill="1" applyBorder="1" applyAlignment="1">
      <alignment horizontal="center" vertical="center" wrapText="1"/>
    </xf>
    <xf numFmtId="10" fontId="7" fillId="5" borderId="29" xfId="0" applyNumberFormat="1" applyFont="1" applyFill="1" applyBorder="1" applyAlignment="1">
      <alignment horizontal="center" vertical="center"/>
    </xf>
    <xf numFmtId="10" fontId="7" fillId="0" borderId="29" xfId="0" applyNumberFormat="1" applyFont="1" applyBorder="1" applyAlignment="1">
      <alignment horizontal="center" vertical="center"/>
    </xf>
    <xf numFmtId="181" fontId="7" fillId="0" borderId="29" xfId="0" applyNumberFormat="1" applyFont="1" applyBorder="1" applyAlignment="1">
      <alignment horizontal="center" vertical="center"/>
    </xf>
    <xf numFmtId="10" fontId="2" fillId="2" borderId="34" xfId="3" applyNumberFormat="1" applyFont="1" applyFill="1" applyBorder="1" applyAlignment="1">
      <alignment horizontal="center" vertical="center" wrapText="1"/>
    </xf>
    <xf numFmtId="10" fontId="2" fillId="2" borderId="46" xfId="3" applyNumberFormat="1" applyFont="1" applyFill="1" applyBorder="1" applyAlignment="1">
      <alignment horizontal="center" vertical="center" wrapText="1"/>
    </xf>
    <xf numFmtId="10" fontId="2" fillId="3" borderId="47" xfId="3" applyNumberFormat="1" applyFont="1" applyFill="1" applyBorder="1" applyAlignment="1">
      <alignment horizontal="center" vertical="center" wrapText="1"/>
    </xf>
    <xf numFmtId="10" fontId="2" fillId="3" borderId="48" xfId="3" applyNumberFormat="1" applyFont="1" applyFill="1" applyBorder="1" applyAlignment="1">
      <alignment horizontal="center" vertical="center" wrapText="1"/>
    </xf>
    <xf numFmtId="10" fontId="2" fillId="2" borderId="35" xfId="3" applyNumberFormat="1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80" fontId="2" fillId="2" borderId="52" xfId="0" applyNumberFormat="1" applyFont="1" applyFill="1" applyBorder="1" applyAlignment="1">
      <alignment horizontal="center" vertical="center" wrapText="1"/>
    </xf>
    <xf numFmtId="58" fontId="2" fillId="2" borderId="52" xfId="0" applyNumberFormat="1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10" fontId="7" fillId="5" borderId="29" xfId="3" applyNumberFormat="1" applyFont="1" applyFill="1" applyBorder="1" applyAlignment="1">
      <alignment horizontal="center" vertical="center"/>
    </xf>
    <xf numFmtId="10" fontId="10" fillId="0" borderId="29" xfId="0" applyNumberFormat="1" applyFont="1" applyBorder="1" applyAlignment="1">
      <alignment horizontal="center" vertical="center"/>
    </xf>
    <xf numFmtId="10" fontId="2" fillId="2" borderId="54" xfId="3" applyNumberFormat="1" applyFont="1" applyFill="1" applyBorder="1" applyAlignment="1">
      <alignment horizontal="center" vertical="center" wrapText="1"/>
    </xf>
    <xf numFmtId="10" fontId="2" fillId="3" borderId="55" xfId="3" applyNumberFormat="1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11" fillId="3" borderId="56" xfId="0" applyFont="1" applyFill="1" applyBorder="1" applyAlignment="1">
      <alignment horizontal="center" vertical="center" wrapText="1"/>
    </xf>
    <xf numFmtId="0" fontId="12" fillId="3" borderId="56" xfId="0" applyFont="1" applyFill="1" applyBorder="1" applyAlignment="1">
      <alignment horizontal="center" vertical="center" wrapText="1"/>
    </xf>
    <xf numFmtId="0" fontId="0" fillId="0" borderId="56" xfId="0" applyFont="1" applyFill="1" applyBorder="1" applyAlignment="1"/>
    <xf numFmtId="0" fontId="13" fillId="6" borderId="56" xfId="0" applyFont="1" applyFill="1" applyBorder="1" applyAlignment="1">
      <alignment horizontal="center" vertical="center" wrapText="1"/>
    </xf>
    <xf numFmtId="0" fontId="14" fillId="6" borderId="56" xfId="0" applyFont="1" applyFill="1" applyBorder="1" applyAlignment="1">
      <alignment horizontal="center" vertical="center" wrapText="1"/>
    </xf>
    <xf numFmtId="9" fontId="14" fillId="6" borderId="56" xfId="0" applyNumberFormat="1" applyFont="1" applyFill="1" applyBorder="1" applyAlignment="1">
      <alignment horizontal="center" vertical="center" wrapText="1"/>
    </xf>
    <xf numFmtId="0" fontId="15" fillId="7" borderId="56" xfId="0" applyFont="1" applyFill="1" applyBorder="1" applyAlignment="1">
      <alignment horizontal="left" vertical="center"/>
    </xf>
    <xf numFmtId="3" fontId="15" fillId="7" borderId="56" xfId="0" applyNumberFormat="1" applyFont="1" applyFill="1" applyBorder="1" applyAlignment="1">
      <alignment horizontal="center" vertical="center"/>
    </xf>
    <xf numFmtId="10" fontId="15" fillId="7" borderId="56" xfId="0" applyNumberFormat="1" applyFont="1" applyFill="1" applyBorder="1" applyAlignment="1">
      <alignment horizontal="center" vertical="center"/>
    </xf>
    <xf numFmtId="0" fontId="14" fillId="8" borderId="56" xfId="0" applyFont="1" applyFill="1" applyBorder="1" applyAlignment="1">
      <alignment horizontal="left" vertical="center"/>
    </xf>
    <xf numFmtId="3" fontId="14" fillId="8" borderId="56" xfId="0" applyNumberFormat="1" applyFont="1" applyFill="1" applyBorder="1" applyAlignment="1">
      <alignment horizontal="center" vertical="center"/>
    </xf>
    <xf numFmtId="10" fontId="14" fillId="8" borderId="56" xfId="0" applyNumberFormat="1" applyFont="1" applyFill="1" applyBorder="1" applyAlignment="1">
      <alignment horizontal="center" vertical="center"/>
    </xf>
    <xf numFmtId="0" fontId="16" fillId="0" borderId="56" xfId="0" applyFont="1" applyFill="1" applyBorder="1" applyAlignment="1">
      <alignment horizontal="left" vertical="center"/>
    </xf>
    <xf numFmtId="3" fontId="16" fillId="0" borderId="56" xfId="0" applyNumberFormat="1" applyFont="1" applyFill="1" applyBorder="1" applyAlignment="1">
      <alignment horizontal="center" vertical="center"/>
    </xf>
    <xf numFmtId="10" fontId="16" fillId="0" borderId="56" xfId="0" applyNumberFormat="1" applyFont="1" applyFill="1" applyBorder="1" applyAlignment="1">
      <alignment horizontal="center" vertical="center"/>
    </xf>
    <xf numFmtId="0" fontId="17" fillId="0" borderId="0" xfId="0" applyFont="1" applyFill="1" applyAlignment="1"/>
    <xf numFmtId="182" fontId="15" fillId="7" borderId="56" xfId="0" applyNumberFormat="1" applyFont="1" applyFill="1" applyBorder="1" applyAlignment="1">
      <alignment horizontal="center" vertical="center"/>
    </xf>
    <xf numFmtId="182" fontId="14" fillId="8" borderId="56" xfId="0" applyNumberFormat="1" applyFont="1" applyFill="1" applyBorder="1" applyAlignment="1">
      <alignment horizontal="center" vertical="center"/>
    </xf>
    <xf numFmtId="182" fontId="16" fillId="0" borderId="56" xfId="0" applyNumberFormat="1" applyFont="1" applyFill="1" applyBorder="1" applyAlignment="1">
      <alignment horizontal="center" vertical="center"/>
    </xf>
    <xf numFmtId="183" fontId="12" fillId="3" borderId="56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18" fillId="0" borderId="0" xfId="0" applyFont="1" applyFill="1" applyAlignment="1"/>
    <xf numFmtId="0" fontId="18" fillId="0" borderId="0" xfId="0" applyFont="1" applyFill="1" applyAlignment="1">
      <alignment horizontal="center" vertical="center"/>
    </xf>
    <xf numFmtId="0" fontId="19" fillId="3" borderId="15" xfId="53" applyFont="1" applyFill="1" applyBorder="1" applyAlignment="1">
      <alignment horizontal="center" vertical="center" wrapText="1"/>
    </xf>
    <xf numFmtId="0" fontId="20" fillId="4" borderId="5" xfId="53" applyFont="1" applyFill="1" applyBorder="1" applyAlignment="1">
      <alignment horizontal="left" vertical="top" wrapText="1"/>
    </xf>
    <xf numFmtId="0" fontId="20" fillId="4" borderId="0" xfId="53" applyFont="1" applyFill="1" applyBorder="1" applyAlignment="1">
      <alignment horizontal="left" vertical="top" wrapText="1"/>
    </xf>
    <xf numFmtId="0" fontId="20" fillId="4" borderId="0" xfId="53" applyFont="1" applyFill="1" applyAlignment="1">
      <alignment horizontal="left" vertical="top" wrapText="1"/>
    </xf>
    <xf numFmtId="0" fontId="21" fillId="3" borderId="57" xfId="53" applyFont="1" applyFill="1" applyBorder="1" applyAlignment="1">
      <alignment horizontal="center" vertical="center" wrapText="1"/>
    </xf>
    <xf numFmtId="0" fontId="21" fillId="3" borderId="57" xfId="53" applyFont="1" applyFill="1" applyBorder="1" applyAlignment="1">
      <alignment horizontal="center" vertical="center"/>
    </xf>
    <xf numFmtId="0" fontId="21" fillId="9" borderId="57" xfId="53" applyFont="1" applyFill="1" applyBorder="1" applyAlignment="1">
      <alignment horizontal="center" vertical="center" wrapText="1"/>
    </xf>
    <xf numFmtId="0" fontId="21" fillId="3" borderId="58" xfId="53" applyFont="1" applyFill="1" applyBorder="1" applyAlignment="1">
      <alignment horizontal="center" vertical="center" wrapText="1"/>
    </xf>
    <xf numFmtId="0" fontId="21" fillId="9" borderId="58" xfId="53" applyFont="1" applyFill="1" applyBorder="1" applyAlignment="1">
      <alignment horizontal="center" vertical="center" wrapText="1"/>
    </xf>
    <xf numFmtId="0" fontId="21" fillId="3" borderId="15" xfId="53" applyFont="1" applyFill="1" applyBorder="1" applyAlignment="1">
      <alignment horizontal="center" vertical="center"/>
    </xf>
    <xf numFmtId="0" fontId="21" fillId="3" borderId="15" xfId="53" applyFont="1" applyFill="1" applyBorder="1" applyAlignment="1">
      <alignment horizontal="center" vertical="center" wrapText="1"/>
    </xf>
    <xf numFmtId="0" fontId="21" fillId="9" borderId="15" xfId="53" applyFont="1" applyFill="1" applyBorder="1" applyAlignment="1">
      <alignment horizontal="center" vertical="center" wrapText="1"/>
    </xf>
    <xf numFmtId="184" fontId="22" fillId="10" borderId="15" xfId="52" applyNumberFormat="1" applyFont="1" applyFill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 wrapText="1"/>
    </xf>
    <xf numFmtId="0" fontId="21" fillId="11" borderId="15" xfId="53" applyFont="1" applyFill="1" applyBorder="1" applyAlignment="1">
      <alignment horizontal="center" vertical="center" wrapText="1"/>
    </xf>
    <xf numFmtId="3" fontId="21" fillId="11" borderId="15" xfId="53" applyNumberFormat="1" applyFont="1" applyFill="1" applyBorder="1" applyAlignment="1">
      <alignment horizontal="center" vertical="center"/>
    </xf>
    <xf numFmtId="185" fontId="21" fillId="11" borderId="15" xfId="53" applyNumberFormat="1" applyFont="1" applyFill="1" applyBorder="1" applyAlignment="1">
      <alignment horizontal="center" vertical="center"/>
    </xf>
    <xf numFmtId="0" fontId="21" fillId="11" borderId="15" xfId="53" applyNumberFormat="1" applyFont="1" applyFill="1" applyBorder="1" applyAlignment="1">
      <alignment horizontal="center" vertical="center"/>
    </xf>
    <xf numFmtId="10" fontId="21" fillId="11" borderId="15" xfId="53" applyNumberFormat="1" applyFont="1" applyFill="1" applyBorder="1" applyAlignment="1">
      <alignment horizontal="center" vertical="center"/>
    </xf>
    <xf numFmtId="185" fontId="21" fillId="11" borderId="15" xfId="52" applyNumberFormat="1" applyFont="1" applyFill="1" applyBorder="1" applyAlignment="1">
      <alignment horizontal="center" vertical="center"/>
    </xf>
    <xf numFmtId="10" fontId="21" fillId="11" borderId="15" xfId="52" applyNumberFormat="1" applyFont="1" applyFill="1" applyBorder="1" applyAlignment="1">
      <alignment horizontal="center" vertical="center"/>
    </xf>
    <xf numFmtId="186" fontId="21" fillId="11" borderId="15" xfId="53" applyNumberFormat="1" applyFont="1" applyFill="1" applyBorder="1" applyAlignment="1">
      <alignment horizontal="center" vertical="center"/>
    </xf>
    <xf numFmtId="187" fontId="18" fillId="0" borderId="0" xfId="0" applyNumberFormat="1" applyFont="1" applyFill="1" applyAlignment="1">
      <alignment horizontal="center" vertical="center"/>
    </xf>
    <xf numFmtId="0" fontId="22" fillId="0" borderId="58" xfId="53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1" fontId="22" fillId="0" borderId="58" xfId="53" applyNumberFormat="1" applyFont="1" applyFill="1" applyBorder="1" applyAlignment="1">
      <alignment horizontal="center" vertical="center"/>
    </xf>
    <xf numFmtId="10" fontId="22" fillId="0" borderId="58" xfId="53" applyNumberFormat="1" applyFont="1" applyFill="1" applyBorder="1" applyAlignment="1">
      <alignment horizontal="center" vertical="center"/>
    </xf>
    <xf numFmtId="10" fontId="22" fillId="0" borderId="59" xfId="53" applyNumberFormat="1" applyFont="1" applyFill="1" applyBorder="1" applyAlignment="1">
      <alignment horizontal="center" vertical="center"/>
    </xf>
    <xf numFmtId="1" fontId="22" fillId="0" borderId="59" xfId="53" applyNumberFormat="1" applyFont="1" applyFill="1" applyBorder="1" applyAlignment="1">
      <alignment horizontal="center" vertical="center"/>
    </xf>
    <xf numFmtId="10" fontId="22" fillId="0" borderId="58" xfId="52" applyNumberFormat="1" applyFont="1" applyFill="1" applyBorder="1" applyAlignment="1">
      <alignment horizontal="center" vertical="center"/>
    </xf>
    <xf numFmtId="186" fontId="24" fillId="0" borderId="58" xfId="53" applyNumberFormat="1" applyFont="1" applyFill="1" applyBorder="1" applyAlignment="1">
      <alignment horizontal="center" vertical="center"/>
    </xf>
    <xf numFmtId="186" fontId="24" fillId="0" borderId="59" xfId="53" applyNumberFormat="1" applyFont="1" applyFill="1" applyBorder="1" applyAlignment="1">
      <alignment horizontal="center"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 vertical="center"/>
    </xf>
    <xf numFmtId="0" fontId="26" fillId="0" borderId="15" xfId="0" applyFont="1" applyFill="1" applyBorder="1" applyAlignment="1"/>
    <xf numFmtId="0" fontId="27" fillId="0" borderId="15" xfId="0" applyFont="1" applyFill="1" applyBorder="1" applyAlignment="1">
      <alignment vertical="center"/>
    </xf>
    <xf numFmtId="3" fontId="28" fillId="0" borderId="15" xfId="0" applyNumberFormat="1" applyFont="1" applyFill="1" applyBorder="1" applyAlignment="1">
      <alignment horizontal="center" vertical="center"/>
    </xf>
    <xf numFmtId="0" fontId="28" fillId="0" borderId="15" xfId="52" applyNumberFormat="1" applyFont="1" applyFill="1" applyBorder="1" applyAlignment="1">
      <alignment horizontal="center" vertical="center"/>
    </xf>
    <xf numFmtId="10" fontId="29" fillId="0" borderId="15" xfId="52" applyNumberFormat="1" applyFont="1" applyFill="1" applyBorder="1" applyAlignment="1">
      <alignment horizontal="center" vertical="center"/>
    </xf>
    <xf numFmtId="3" fontId="26" fillId="0" borderId="15" xfId="0" applyNumberFormat="1" applyFont="1" applyFill="1" applyBorder="1" applyAlignment="1">
      <alignment horizontal="center" vertical="center"/>
    </xf>
    <xf numFmtId="10" fontId="30" fillId="0" borderId="15" xfId="52" applyNumberFormat="1" applyFont="1" applyFill="1" applyBorder="1" applyAlignment="1">
      <alignment horizontal="center" vertical="center"/>
    </xf>
    <xf numFmtId="10" fontId="28" fillId="0" borderId="15" xfId="52" applyNumberFormat="1" applyFont="1" applyFill="1" applyBorder="1" applyAlignment="1">
      <alignment horizontal="center" vertical="center"/>
    </xf>
    <xf numFmtId="188" fontId="28" fillId="0" borderId="15" xfId="53" applyNumberFormat="1" applyFont="1" applyFill="1" applyBorder="1" applyAlignment="1">
      <alignment horizontal="center" vertical="center"/>
    </xf>
    <xf numFmtId="0" fontId="28" fillId="0" borderId="15" xfId="3" applyNumberFormat="1" applyFont="1" applyFill="1" applyBorder="1" applyAlignment="1" applyProtection="1">
      <alignment horizontal="center" vertical="center"/>
    </xf>
    <xf numFmtId="0" fontId="28" fillId="0" borderId="15" xfId="53" applyNumberFormat="1" applyFont="1" applyFill="1" applyBorder="1" applyAlignment="1">
      <alignment horizontal="center" vertical="center"/>
    </xf>
    <xf numFmtId="1" fontId="18" fillId="0" borderId="0" xfId="0" applyNumberFormat="1" applyFont="1" applyFill="1" applyAlignment="1"/>
    <xf numFmtId="0" fontId="18" fillId="0" borderId="0" xfId="0" applyNumberFormat="1" applyFont="1" applyFill="1" applyAlignment="1"/>
    <xf numFmtId="187" fontId="18" fillId="0" borderId="0" xfId="0" applyNumberFormat="1" applyFont="1" applyFill="1" applyAlignment="1"/>
    <xf numFmtId="184" fontId="22" fillId="12" borderId="15" xfId="52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180" fontId="7" fillId="0" borderId="0" xfId="0" applyNumberFormat="1" applyFont="1" applyFill="1" applyAlignment="1"/>
    <xf numFmtId="0" fontId="32" fillId="0" borderId="15" xfId="0" applyFont="1" applyFill="1" applyBorder="1" applyAlignment="1">
      <alignment vertical="center"/>
    </xf>
    <xf numFmtId="0" fontId="26" fillId="0" borderId="15" xfId="0" applyFont="1" applyFill="1" applyBorder="1" applyAlignment="1">
      <alignment horizontal="left" wrapText="1"/>
    </xf>
    <xf numFmtId="0" fontId="26" fillId="0" borderId="15" xfId="0" applyFont="1" applyFill="1" applyBorder="1" applyAlignment="1">
      <alignment horizontal="left"/>
    </xf>
    <xf numFmtId="0" fontId="19" fillId="3" borderId="0" xfId="53" applyFont="1" applyFill="1" applyAlignment="1">
      <alignment horizontal="center" vertical="center" wrapText="1"/>
    </xf>
    <xf numFmtId="0" fontId="19" fillId="3" borderId="60" xfId="53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vertical="center"/>
    </xf>
    <xf numFmtId="0" fontId="33" fillId="0" borderId="15" xfId="0" applyFont="1" applyFill="1" applyBorder="1" applyAlignment="1">
      <alignment horizontal="center" vertical="center"/>
    </xf>
    <xf numFmtId="9" fontId="29" fillId="6" borderId="15" xfId="52" applyNumberFormat="1" applyFont="1" applyFill="1" applyBorder="1" applyAlignment="1">
      <alignment horizontal="center" vertical="center"/>
    </xf>
    <xf numFmtId="189" fontId="28" fillId="0" borderId="15" xfId="53" applyNumberFormat="1" applyFont="1" applyFill="1" applyBorder="1" applyAlignment="1">
      <alignment horizontal="center" vertical="center"/>
    </xf>
    <xf numFmtId="180" fontId="18" fillId="0" borderId="0" xfId="0" applyNumberFormat="1" applyFont="1" applyFill="1" applyAlignment="1"/>
    <xf numFmtId="0" fontId="7" fillId="0" borderId="15" xfId="0" applyFont="1" applyFill="1" applyBorder="1" applyAlignment="1"/>
    <xf numFmtId="0" fontId="28" fillId="0" borderId="15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34" fillId="13" borderId="15" xfId="0" applyFont="1" applyFill="1" applyBorder="1" applyAlignment="1">
      <alignment horizontal="center" vertical="center"/>
    </xf>
    <xf numFmtId="0" fontId="26" fillId="13" borderId="15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35" fillId="0" borderId="15" xfId="0" applyFont="1" applyFill="1" applyBorder="1" applyAlignment="1">
      <alignment horizontal="center" vertical="center"/>
    </xf>
    <xf numFmtId="0" fontId="35" fillId="0" borderId="15" xfId="49" applyFont="1" applyFill="1" applyBorder="1" applyAlignment="1">
      <alignment horizontal="center" vertical="center"/>
    </xf>
    <xf numFmtId="0" fontId="21" fillId="3" borderId="14" xfId="53" applyFont="1" applyFill="1" applyBorder="1" applyAlignment="1">
      <alignment horizontal="center" vertical="center" wrapText="1"/>
    </xf>
    <xf numFmtId="0" fontId="21" fillId="3" borderId="61" xfId="53" applyFont="1" applyFill="1" applyBorder="1" applyAlignment="1">
      <alignment horizontal="center" vertical="center" wrapText="1"/>
    </xf>
    <xf numFmtId="0" fontId="21" fillId="3" borderId="62" xfId="53" applyFont="1" applyFill="1" applyBorder="1" applyAlignment="1">
      <alignment horizontal="center" vertical="center" wrapText="1"/>
    </xf>
    <xf numFmtId="0" fontId="22" fillId="0" borderId="59" xfId="53" applyNumberFormat="1" applyFont="1" applyFill="1" applyBorder="1" applyAlignment="1">
      <alignment horizontal="center" vertical="center" wrapText="1"/>
    </xf>
    <xf numFmtId="190" fontId="22" fillId="0" borderId="58" xfId="53" applyNumberFormat="1" applyFont="1" applyFill="1" applyBorder="1" applyAlignment="1">
      <alignment horizontal="center" vertical="center" wrapText="1"/>
    </xf>
    <xf numFmtId="180" fontId="22" fillId="0" borderId="0" xfId="52" applyNumberFormat="1" applyFont="1" applyFill="1" applyBorder="1" applyAlignment="1">
      <alignment horizontal="center" vertical="center"/>
    </xf>
    <xf numFmtId="180" fontId="22" fillId="10" borderId="15" xfId="52" applyNumberFormat="1" applyFont="1" applyFill="1" applyBorder="1" applyAlignment="1">
      <alignment horizontal="center" vertical="center"/>
    </xf>
    <xf numFmtId="180" fontId="31" fillId="0" borderId="0" xfId="0" applyNumberFormat="1" applyFont="1" applyFill="1" applyAlignment="1">
      <alignment vertical="center"/>
    </xf>
    <xf numFmtId="180" fontId="22" fillId="10" borderId="57" xfId="52" applyNumberFormat="1" applyFont="1" applyFill="1" applyBorder="1" applyAlignment="1">
      <alignment horizontal="center" vertical="center"/>
    </xf>
    <xf numFmtId="180" fontId="7" fillId="0" borderId="0" xfId="0" applyNumberFormat="1" applyFont="1" applyFill="1" applyAlignment="1">
      <alignment horizontal="center"/>
    </xf>
    <xf numFmtId="0" fontId="26" fillId="0" borderId="15" xfId="0" applyFont="1" applyFill="1" applyBorder="1" applyAlignment="1">
      <alignment horizontal="center"/>
    </xf>
    <xf numFmtId="184" fontId="22" fillId="0" borderId="0" xfId="52" applyNumberFormat="1" applyFont="1" applyFill="1" applyBorder="1" applyAlignment="1">
      <alignment horizontal="center" vertical="center"/>
    </xf>
    <xf numFmtId="0" fontId="36" fillId="3" borderId="58" xfId="53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vertical="center"/>
    </xf>
    <xf numFmtId="0" fontId="36" fillId="3" borderId="57" xfId="53" applyFont="1" applyFill="1" applyBorder="1" applyAlignment="1">
      <alignment horizontal="center" vertical="center" wrapText="1"/>
    </xf>
    <xf numFmtId="10" fontId="21" fillId="11" borderId="15" xfId="3" applyNumberFormat="1" applyFont="1" applyFill="1" applyBorder="1" applyAlignment="1" applyProtection="1">
      <alignment horizontal="center" vertical="center"/>
    </xf>
    <xf numFmtId="185" fontId="21" fillId="11" borderId="15" xfId="52" applyNumberFormat="1" applyFont="1" applyFill="1" applyBorder="1" applyAlignment="1">
      <alignment horizontal="center" vertical="center" wrapText="1"/>
    </xf>
    <xf numFmtId="10" fontId="21" fillId="11" borderId="15" xfId="52" applyNumberFormat="1" applyFont="1" applyFill="1" applyBorder="1" applyAlignment="1">
      <alignment horizontal="center" vertical="center" wrapText="1"/>
    </xf>
    <xf numFmtId="185" fontId="22" fillId="0" borderId="58" xfId="53" applyNumberFormat="1" applyFont="1" applyFill="1" applyBorder="1" applyAlignment="1">
      <alignment horizontal="center" vertical="center"/>
    </xf>
    <xf numFmtId="10" fontId="22" fillId="0" borderId="58" xfId="53" applyNumberFormat="1" applyFont="1" applyFill="1" applyBorder="1" applyAlignment="1">
      <alignment horizontal="center" vertical="center" wrapText="1"/>
    </xf>
    <xf numFmtId="180" fontId="10" fillId="0" borderId="0" xfId="0" applyNumberFormat="1" applyFont="1" applyFill="1" applyAlignment="1"/>
    <xf numFmtId="0" fontId="33" fillId="0" borderId="0" xfId="0" applyFont="1" applyFill="1" applyAlignment="1">
      <alignment horizontal="center" vertical="center"/>
    </xf>
    <xf numFmtId="3" fontId="26" fillId="0" borderId="15" xfId="0" applyNumberFormat="1" applyFont="1" applyFill="1" applyBorder="1" applyAlignment="1">
      <alignment horizontal="center" vertical="center" wrapText="1"/>
    </xf>
    <xf numFmtId="0" fontId="28" fillId="0" borderId="15" xfId="52" applyNumberFormat="1" applyFont="1" applyFill="1" applyBorder="1" applyAlignment="1">
      <alignment horizontal="center" vertical="center" wrapText="1"/>
    </xf>
    <xf numFmtId="10" fontId="28" fillId="0" borderId="15" xfId="52" applyNumberFormat="1" applyFont="1" applyFill="1" applyBorder="1" applyAlignment="1">
      <alignment horizontal="center" vertical="center" wrapText="1"/>
    </xf>
    <xf numFmtId="58" fontId="7" fillId="0" borderId="0" xfId="0" applyNumberFormat="1" applyFont="1" applyFill="1" applyAlignment="1"/>
    <xf numFmtId="0" fontId="7" fillId="0" borderId="0" xfId="0" applyFont="1" applyFill="1" applyBorder="1" applyAlignment="1">
      <alignment horizontal="left" vertical="center"/>
    </xf>
    <xf numFmtId="180" fontId="7" fillId="0" borderId="0" xfId="0" applyNumberFormat="1" applyFont="1" applyFill="1" applyBorder="1" applyAlignment="1">
      <alignment horizontal="left" vertical="center"/>
    </xf>
    <xf numFmtId="0" fontId="33" fillId="0" borderId="59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/>
    </xf>
    <xf numFmtId="0" fontId="5" fillId="14" borderId="0" xfId="0" applyFont="1" applyFill="1" applyAlignment="1"/>
    <xf numFmtId="0" fontId="5" fillId="15" borderId="0" xfId="0" applyFont="1" applyFill="1" applyAlignment="1"/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37" fillId="0" borderId="0" xfId="0" applyFont="1" applyFill="1" applyAlignment="1"/>
    <xf numFmtId="0" fontId="5" fillId="3" borderId="0" xfId="0" applyFont="1" applyFill="1" applyAlignment="1"/>
    <xf numFmtId="0" fontId="38" fillId="3" borderId="0" xfId="0" applyFont="1" applyFill="1" applyAlignment="1">
      <alignment horizontal="center" vertical="center" wrapText="1"/>
    </xf>
    <xf numFmtId="0" fontId="37" fillId="3" borderId="0" xfId="0" applyFont="1" applyFill="1" applyAlignment="1"/>
    <xf numFmtId="58" fontId="5" fillId="0" borderId="0" xfId="0" applyNumberFormat="1" applyFont="1" applyFill="1" applyAlignment="1"/>
    <xf numFmtId="0" fontId="5" fillId="4" borderId="0" xfId="0" applyFont="1" applyFill="1" applyAlignment="1"/>
    <xf numFmtId="0" fontId="38" fillId="4" borderId="0" xfId="0" applyFont="1" applyFill="1" applyAlignment="1">
      <alignment horizontal="center" vertical="center" wrapText="1"/>
    </xf>
    <xf numFmtId="0" fontId="39" fillId="4" borderId="17" xfId="0" applyFont="1" applyFill="1" applyBorder="1" applyAlignment="1">
      <alignment horizontal="left" vertical="top" wrapText="1"/>
    </xf>
    <xf numFmtId="0" fontId="39" fillId="4" borderId="63" xfId="0" applyFont="1" applyFill="1" applyBorder="1" applyAlignment="1">
      <alignment horizontal="left" vertical="top" wrapText="1"/>
    </xf>
    <xf numFmtId="0" fontId="39" fillId="4" borderId="64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 wrapText="1"/>
    </xf>
    <xf numFmtId="0" fontId="1" fillId="2" borderId="66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70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9" fillId="2" borderId="7" xfId="5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80" fontId="5" fillId="0" borderId="0" xfId="0" applyNumberFormat="1" applyFont="1" applyFill="1" applyAlignment="1"/>
    <xf numFmtId="0" fontId="1" fillId="2" borderId="73" xfId="0" applyFont="1" applyFill="1" applyBorder="1" applyAlignment="1">
      <alignment horizontal="center" vertical="center" wrapText="1"/>
    </xf>
    <xf numFmtId="0" fontId="1" fillId="2" borderId="74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58" fontId="1" fillId="2" borderId="10" xfId="0" applyNumberFormat="1" applyFont="1" applyFill="1" applyBorder="1" applyAlignment="1">
      <alignment horizontal="center" vertical="center" wrapText="1"/>
    </xf>
    <xf numFmtId="180" fontId="1" fillId="2" borderId="10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16" borderId="77" xfId="0" applyFont="1" applyFill="1" applyBorder="1" applyAlignment="1">
      <alignment vertical="center"/>
    </xf>
    <xf numFmtId="0" fontId="7" fillId="0" borderId="0" xfId="0" applyFont="1" applyFill="1" applyAlignment="1">
      <alignment horizontal="left"/>
    </xf>
    <xf numFmtId="10" fontId="5" fillId="17" borderId="78" xfId="3" applyNumberFormat="1" applyFont="1" applyFill="1" applyBorder="1" applyAlignment="1">
      <alignment horizontal="center"/>
    </xf>
    <xf numFmtId="181" fontId="5" fillId="0" borderId="78" xfId="0" applyNumberFormat="1" applyFont="1" applyFill="1" applyBorder="1" applyAlignment="1">
      <alignment horizontal="center" vertical="center"/>
    </xf>
    <xf numFmtId="181" fontId="5" fillId="0" borderId="79" xfId="0" applyNumberFormat="1" applyFont="1" applyFill="1" applyBorder="1" applyAlignment="1">
      <alignment horizontal="center" vertical="center"/>
    </xf>
    <xf numFmtId="10" fontId="7" fillId="17" borderId="0" xfId="3" applyNumberFormat="1" applyFont="1" applyFill="1" applyBorder="1" applyAlignment="1">
      <alignment horizontal="center" vertical="center"/>
    </xf>
    <xf numFmtId="181" fontId="5" fillId="0" borderId="80" xfId="0" applyNumberFormat="1" applyFont="1" applyFill="1" applyBorder="1" applyAlignment="1">
      <alignment horizontal="center" vertical="center"/>
    </xf>
    <xf numFmtId="10" fontId="5" fillId="0" borderId="78" xfId="3" applyNumberFormat="1" applyFont="1" applyFill="1" applyBorder="1" applyAlignment="1">
      <alignment horizontal="center"/>
    </xf>
    <xf numFmtId="10" fontId="5" fillId="0" borderId="79" xfId="3" applyNumberFormat="1" applyFont="1" applyFill="1" applyBorder="1" applyAlignment="1">
      <alignment horizontal="center"/>
    </xf>
    <xf numFmtId="181" fontId="7" fillId="17" borderId="0" xfId="0" applyNumberFormat="1" applyFont="1" applyFill="1" applyAlignment="1">
      <alignment horizontal="center" vertical="center"/>
    </xf>
    <xf numFmtId="10" fontId="5" fillId="0" borderId="80" xfId="3" applyNumberFormat="1" applyFont="1" applyBorder="1" applyAlignment="1">
      <alignment horizontal="center"/>
    </xf>
    <xf numFmtId="10" fontId="5" fillId="0" borderId="78" xfId="3" applyNumberFormat="1" applyFont="1" applyBorder="1" applyAlignment="1">
      <alignment horizontal="center"/>
    </xf>
    <xf numFmtId="0" fontId="5" fillId="0" borderId="0" xfId="0" applyFont="1" applyFill="1" applyAlignment="1">
      <alignment horizontal="left"/>
    </xf>
    <xf numFmtId="10" fontId="39" fillId="14" borderId="78" xfId="3" applyNumberFormat="1" applyFont="1" applyFill="1" applyBorder="1" applyAlignment="1">
      <alignment horizontal="center"/>
    </xf>
    <xf numFmtId="181" fontId="39" fillId="0" borderId="78" xfId="0" applyNumberFormat="1" applyFont="1" applyFill="1" applyBorder="1" applyAlignment="1">
      <alignment horizontal="center" vertical="center"/>
    </xf>
    <xf numFmtId="181" fontId="39" fillId="0" borderId="79" xfId="0" applyNumberFormat="1" applyFont="1" applyFill="1" applyBorder="1" applyAlignment="1">
      <alignment horizontal="center" vertical="center"/>
    </xf>
    <xf numFmtId="10" fontId="39" fillId="14" borderId="0" xfId="3" applyNumberFormat="1" applyFont="1" applyFill="1" applyBorder="1" applyAlignment="1">
      <alignment horizontal="center"/>
    </xf>
    <xf numFmtId="181" fontId="39" fillId="0" borderId="80" xfId="0" applyNumberFormat="1" applyFont="1" applyFill="1" applyBorder="1" applyAlignment="1">
      <alignment horizontal="center" vertical="center"/>
    </xf>
    <xf numFmtId="10" fontId="0" fillId="14" borderId="0" xfId="3" applyNumberFormat="1" applyFont="1" applyFill="1" applyBorder="1" applyAlignment="1">
      <alignment horizontal="center" vertical="center"/>
    </xf>
    <xf numFmtId="10" fontId="0" fillId="17" borderId="0" xfId="3" applyNumberFormat="1" applyFont="1" applyFill="1" applyBorder="1" applyAlignment="1">
      <alignment horizontal="center" vertical="center"/>
    </xf>
    <xf numFmtId="181" fontId="39" fillId="14" borderId="0" xfId="0" applyNumberFormat="1" applyFont="1" applyFill="1" applyBorder="1" applyAlignment="1">
      <alignment horizontal="center" vertical="center"/>
    </xf>
    <xf numFmtId="10" fontId="39" fillId="0" borderId="78" xfId="3" applyNumberFormat="1" applyFont="1" applyFill="1" applyBorder="1" applyAlignment="1">
      <alignment horizontal="center"/>
    </xf>
    <xf numFmtId="10" fontId="39" fillId="0" borderId="79" xfId="3" applyNumberFormat="1" applyFont="1" applyFill="1" applyBorder="1" applyAlignment="1">
      <alignment horizontal="center"/>
    </xf>
    <xf numFmtId="181" fontId="39" fillId="14" borderId="0" xfId="0" applyNumberFormat="1" applyFont="1" applyFill="1" applyAlignment="1">
      <alignment horizontal="center" vertical="center"/>
    </xf>
    <xf numFmtId="10" fontId="39" fillId="0" borderId="80" xfId="3" applyNumberFormat="1" applyFont="1" applyBorder="1" applyAlignment="1">
      <alignment horizontal="center"/>
    </xf>
    <xf numFmtId="10" fontId="39" fillId="0" borderId="78" xfId="3" applyNumberFormat="1" applyFont="1" applyBorder="1" applyAlignment="1">
      <alignment horizontal="center"/>
    </xf>
    <xf numFmtId="0" fontId="7" fillId="16" borderId="0" xfId="0" applyFont="1" applyFill="1" applyAlignment="1">
      <alignment horizontal="left" vertical="center"/>
    </xf>
    <xf numFmtId="0" fontId="40" fillId="0" borderId="0" xfId="0" applyFont="1" applyFill="1" applyAlignment="1"/>
    <xf numFmtId="0" fontId="41" fillId="0" borderId="0" xfId="0" applyFont="1" applyFill="1" applyAlignment="1">
      <alignment horizontal="left" vertical="center"/>
    </xf>
    <xf numFmtId="181" fontId="5" fillId="17" borderId="78" xfId="0" applyNumberFormat="1" applyFont="1" applyFill="1" applyBorder="1" applyAlignment="1">
      <alignment horizontal="center" vertical="center"/>
    </xf>
    <xf numFmtId="0" fontId="7" fillId="1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0" fillId="0" borderId="0" xfId="0" applyFont="1" applyFill="1" applyAlignment="1"/>
    <xf numFmtId="0" fontId="40" fillId="0" borderId="0" xfId="0" applyFont="1" applyFill="1" applyAlignment="1">
      <alignment vertical="center"/>
    </xf>
    <xf numFmtId="0" fontId="40" fillId="0" borderId="0" xfId="0" applyFont="1" applyFill="1" applyAlignment="1">
      <alignment horizontal="left" vertical="center"/>
    </xf>
    <xf numFmtId="0" fontId="7" fillId="16" borderId="81" xfId="0" applyFont="1" applyFill="1" applyBorder="1" applyAlignment="1">
      <alignment horizontal="left" vertical="center"/>
    </xf>
    <xf numFmtId="0" fontId="42" fillId="0" borderId="82" xfId="0" applyFont="1" applyFill="1" applyBorder="1" applyAlignment="1">
      <alignment horizontal="left" vertical="center"/>
    </xf>
    <xf numFmtId="0" fontId="42" fillId="0" borderId="83" xfId="0" applyFont="1" applyFill="1" applyBorder="1" applyAlignment="1">
      <alignment horizontal="left" vertical="center"/>
    </xf>
    <xf numFmtId="0" fontId="42" fillId="0" borderId="82" xfId="0" applyFont="1" applyFill="1" applyBorder="1" applyAlignment="1">
      <alignment horizontal="left"/>
    </xf>
    <xf numFmtId="0" fontId="42" fillId="0" borderId="83" xfId="0" applyFont="1" applyFill="1" applyBorder="1" applyAlignment="1">
      <alignment horizontal="left"/>
    </xf>
    <xf numFmtId="0" fontId="42" fillId="0" borderId="82" xfId="0" applyFont="1" applyFill="1" applyBorder="1" applyAlignment="1"/>
    <xf numFmtId="0" fontId="42" fillId="0" borderId="83" xfId="0" applyFont="1" applyFill="1" applyBorder="1" applyAlignment="1"/>
    <xf numFmtId="0" fontId="42" fillId="13" borderId="82" xfId="0" applyFont="1" applyFill="1" applyBorder="1" applyAlignment="1">
      <alignment horizontal="left"/>
    </xf>
    <xf numFmtId="0" fontId="42" fillId="13" borderId="83" xfId="0" applyFont="1" applyFill="1" applyBorder="1" applyAlignment="1">
      <alignment horizontal="left"/>
    </xf>
    <xf numFmtId="0" fontId="7" fillId="13" borderId="82" xfId="0" applyFont="1" applyFill="1" applyBorder="1" applyAlignment="1">
      <alignment vertical="center"/>
    </xf>
    <xf numFmtId="0" fontId="7" fillId="13" borderId="83" xfId="0" applyFont="1" applyFill="1" applyBorder="1" applyAlignment="1">
      <alignment vertical="center"/>
    </xf>
    <xf numFmtId="0" fontId="42" fillId="13" borderId="82" xfId="0" applyFont="1" applyFill="1" applyBorder="1" applyAlignment="1">
      <alignment horizontal="left" vertical="center"/>
    </xf>
    <xf numFmtId="0" fontId="42" fillId="13" borderId="83" xfId="0" applyFont="1" applyFill="1" applyBorder="1" applyAlignment="1">
      <alignment horizontal="left" vertical="center"/>
    </xf>
    <xf numFmtId="0" fontId="43" fillId="0" borderId="0" xfId="0" applyFont="1" applyFill="1" applyAlignment="1">
      <alignment horizontal="left" vertical="center" wrapText="1"/>
    </xf>
    <xf numFmtId="0" fontId="44" fillId="0" borderId="0" xfId="0" applyFont="1" applyFill="1" applyAlignment="1">
      <alignment horizontal="left" vertical="center"/>
    </xf>
    <xf numFmtId="0" fontId="45" fillId="0" borderId="0" xfId="0" applyFont="1" applyFill="1" applyAlignment="1">
      <alignment horizontal="left" vertical="center" wrapText="1"/>
    </xf>
    <xf numFmtId="0" fontId="43" fillId="0" borderId="0" xfId="0" applyFont="1" applyFill="1" applyAlignment="1">
      <alignment horizontal="left" vertical="center"/>
    </xf>
    <xf numFmtId="0" fontId="46" fillId="0" borderId="0" xfId="0" applyFont="1" applyFill="1" applyAlignment="1"/>
    <xf numFmtId="0" fontId="46" fillId="0" borderId="0" xfId="49" applyFont="1" applyFill="1" applyAlignment="1"/>
    <xf numFmtId="0" fontId="1" fillId="2" borderId="84" xfId="0" applyFont="1" applyFill="1" applyBorder="1" applyAlignment="1">
      <alignment horizontal="center" vertical="center" wrapText="1"/>
    </xf>
    <xf numFmtId="0" fontId="1" fillId="2" borderId="85" xfId="0" applyFont="1" applyFill="1" applyBorder="1" applyAlignment="1">
      <alignment horizontal="center" vertical="center" wrapText="1"/>
    </xf>
    <xf numFmtId="10" fontId="1" fillId="2" borderId="86" xfId="3" applyNumberFormat="1" applyFont="1" applyFill="1" applyBorder="1" applyAlignment="1">
      <alignment horizontal="center" vertical="center" wrapText="1"/>
    </xf>
    <xf numFmtId="10" fontId="1" fillId="19" borderId="86" xfId="3" applyNumberFormat="1" applyFont="1" applyFill="1" applyBorder="1" applyAlignment="1">
      <alignment horizontal="center" vertical="center" wrapText="1"/>
    </xf>
    <xf numFmtId="181" fontId="47" fillId="19" borderId="78" xfId="0" applyNumberFormat="1" applyFont="1" applyFill="1" applyBorder="1" applyAlignment="1">
      <alignment horizontal="center" vertical="center"/>
    </xf>
    <xf numFmtId="10" fontId="47" fillId="19" borderId="86" xfId="3" applyNumberFormat="1" applyFont="1" applyFill="1" applyBorder="1" applyAlignment="1">
      <alignment horizontal="center" vertical="center" wrapText="1"/>
    </xf>
    <xf numFmtId="10" fontId="8" fillId="19" borderId="0" xfId="3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0" fontId="1" fillId="4" borderId="0" xfId="3" applyNumberFormat="1" applyFont="1" applyFill="1" applyBorder="1" applyAlignment="1">
      <alignment horizontal="center" vertical="center" wrapText="1"/>
    </xf>
    <xf numFmtId="10" fontId="48" fillId="4" borderId="0" xfId="3" applyNumberFormat="1" applyFont="1" applyFill="1" applyBorder="1" applyAlignment="1">
      <alignment horizontal="center" vertical="center" wrapText="1"/>
    </xf>
    <xf numFmtId="0" fontId="37" fillId="3" borderId="0" xfId="0" applyFont="1" applyFill="1" applyAlignment="1">
      <alignment wrapText="1"/>
    </xf>
    <xf numFmtId="0" fontId="37" fillId="3" borderId="0" xfId="0" applyFont="1" applyFill="1" applyAlignment="1">
      <alignment horizontal="center" vertical="center"/>
    </xf>
    <xf numFmtId="10" fontId="37" fillId="3" borderId="0" xfId="3" applyNumberFormat="1" applyFont="1" applyFill="1" applyBorder="1" applyAlignment="1">
      <alignment horizontal="center"/>
    </xf>
    <xf numFmtId="181" fontId="37" fillId="3" borderId="0" xfId="0" applyNumberFormat="1" applyFont="1" applyFill="1" applyAlignment="1">
      <alignment horizontal="center" vertical="center"/>
    </xf>
    <xf numFmtId="0" fontId="5" fillId="0" borderId="5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87" xfId="0" applyFont="1" applyFill="1" applyBorder="1" applyAlignment="1">
      <alignment horizontal="left" vertical="top" wrapText="1"/>
    </xf>
    <xf numFmtId="0" fontId="5" fillId="0" borderId="88" xfId="0" applyFont="1" applyFill="1" applyBorder="1" applyAlignment="1">
      <alignment horizontal="left" vertical="top" wrapText="1"/>
    </xf>
    <xf numFmtId="0" fontId="5" fillId="0" borderId="89" xfId="0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left" vertical="top" wrapText="1"/>
    </xf>
    <xf numFmtId="0" fontId="5" fillId="0" borderId="61" xfId="0" applyFont="1" applyFill="1" applyBorder="1" applyAlignment="1">
      <alignment horizontal="left" vertical="top" wrapText="1"/>
    </xf>
    <xf numFmtId="0" fontId="5" fillId="0" borderId="62" xfId="0" applyFont="1" applyFill="1" applyBorder="1" applyAlignment="1">
      <alignment horizontal="left" vertical="top" wrapText="1"/>
    </xf>
    <xf numFmtId="0" fontId="0" fillId="0" borderId="15" xfId="0" applyBorder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AG40\Keluar%20Gudang%207.30%20&amp;%20TTD%2012.00\L2%20-%20AGENT40%20-%20%250730%20&amp;%20%25TTD12.00%20-%2022%20JU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INFORMASI%20DP_DROP%20POINT%20AKTI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3%20-%20BEKASI%20-%20Update%20Data%20DP%2030%20Juli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ATA%20DP%20AGENT%20BOGO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AG16%20-%20BANDUNG%20-%20Update%20Data%20DP%2030%20Juli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DB%20DROPPOINT_AGUSTUS_2026%20(AGENT18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RM%20SUB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List%20DP%20Aktif%20Bal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cuments\Data%20Dashboard%20(Updated)\Agustus\L2%20-%20Data%20Dashboard%20Main%20(Formula)%20Update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nnis.huang\Downloads\&#32593;&#28857;&#20449;&#24687;&#23548;&#20986;178887824144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2_-_Data_Dashboard_Main__DISPLAY__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P"/>
      <sheetName val="Raw"/>
      <sheetName val="Raw (Bulanan)"/>
    </sheetNames>
    <sheetDataSet>
      <sheetData sheetId="0">
        <row r="2">
          <cell r="E2" t="str">
            <v>SPV</v>
          </cell>
          <cell r="F2" t="str">
            <v>网点名称
Nama DP</v>
          </cell>
        </row>
        <row r="4">
          <cell r="F4" t="str">
            <v>AGENT40</v>
          </cell>
        </row>
        <row r="6">
          <cell r="E6" t="str">
            <v>RIZKY ADITYAWARMAN</v>
          </cell>
          <cell r="F6" t="str">
            <v>DC_SUNTER</v>
          </cell>
        </row>
        <row r="7">
          <cell r="E7" t="str">
            <v>HENLY KURNIAWAN</v>
          </cell>
          <cell r="F7" t="str">
            <v>ANCOL</v>
          </cell>
        </row>
        <row r="8">
          <cell r="E8" t="str">
            <v>APRI NUR YUSUP</v>
          </cell>
          <cell r="F8" t="str">
            <v>PLUIT_PERMAI</v>
          </cell>
        </row>
        <row r="9">
          <cell r="E9" t="str">
            <v>APRI NUR YUSUP</v>
          </cell>
          <cell r="F9" t="str">
            <v>CP_PLUIT_PERMAI</v>
          </cell>
        </row>
        <row r="10">
          <cell r="E10" t="str">
            <v>HENLY KURNIAWAN</v>
          </cell>
          <cell r="F10" t="str">
            <v>CP_PADEMANGAN_4</v>
          </cell>
        </row>
        <row r="11">
          <cell r="E11" t="str">
            <v>RIZKY ADITYAWARMAN</v>
          </cell>
          <cell r="F11" t="str">
            <v>CP_DANAUSUNTER_UTARA</v>
          </cell>
        </row>
        <row r="12">
          <cell r="E12" t="str">
            <v>ARDY KRISNANTO</v>
          </cell>
          <cell r="F12" t="str">
            <v>TELUK_GONG</v>
          </cell>
        </row>
        <row r="13">
          <cell r="E13" t="str">
            <v>RUBBY ROCHMAN</v>
          </cell>
          <cell r="F13" t="str">
            <v>KAMAL_MUARA</v>
          </cell>
        </row>
        <row r="14">
          <cell r="E14" t="str">
            <v>RIZKY ADITYAWARMAN</v>
          </cell>
          <cell r="F14" t="str">
            <v>CP_ANCOL_SELATAN_1</v>
          </cell>
        </row>
        <row r="15">
          <cell r="E15" t="str">
            <v>RUBBY ROCHMAN</v>
          </cell>
          <cell r="F15" t="str">
            <v>CP_TELUK_GONG_RAYA</v>
          </cell>
        </row>
        <row r="16">
          <cell r="E16" t="str">
            <v>RUBBY ROCHMAN</v>
          </cell>
          <cell r="F16" t="str">
            <v>KEPULAUAN_SERIBU</v>
          </cell>
        </row>
        <row r="17">
          <cell r="E17" t="str">
            <v>RENGGA SAPUTRA</v>
          </cell>
          <cell r="F17" t="str">
            <v>KOTA_TUA</v>
          </cell>
        </row>
        <row r="18">
          <cell r="E18" t="str">
            <v>ALFIN WARDANA</v>
          </cell>
          <cell r="F18" t="str">
            <v>TANAH_ABANG</v>
          </cell>
        </row>
        <row r="19">
          <cell r="E19" t="str">
            <v>RENGGA SAPUTRA</v>
          </cell>
          <cell r="F19" t="str">
            <v>CP_PINANGSIA_RAYA</v>
          </cell>
        </row>
        <row r="20">
          <cell r="E20" t="str">
            <v>RENGGA SAPUTRA</v>
          </cell>
          <cell r="F20" t="str">
            <v>CP_MANGGA_BESAR_2</v>
          </cell>
        </row>
        <row r="21">
          <cell r="E21" t="str">
            <v>PAZRI FIRDAUS</v>
          </cell>
          <cell r="F21" t="str">
            <v>JOHAR_BARU_01</v>
          </cell>
        </row>
        <row r="22">
          <cell r="E22" t="str">
            <v>EKA PRATAMA BAHARA</v>
          </cell>
          <cell r="F22" t="str">
            <v>SENEN</v>
          </cell>
        </row>
        <row r="23">
          <cell r="E23" t="str">
            <v>RENGGA SAPUTRA</v>
          </cell>
          <cell r="F23" t="str">
            <v>CP_ZAINUL_ARIFIN</v>
          </cell>
        </row>
        <row r="24">
          <cell r="E24" t="str">
            <v>NUGROHO HARI KUNCAHYO</v>
          </cell>
          <cell r="F24" t="str">
            <v>DC_CIPAYUNG</v>
          </cell>
        </row>
        <row r="25">
          <cell r="E25" t="str">
            <v>ARDY SASMOYO</v>
          </cell>
          <cell r="F25" t="str">
            <v>KELAPA_DUA_01</v>
          </cell>
        </row>
        <row r="26">
          <cell r="E26" t="str">
            <v>HENDRI ADITYA</v>
          </cell>
          <cell r="F26" t="str">
            <v>PONDOK_BAMBU</v>
          </cell>
        </row>
        <row r="27">
          <cell r="E27" t="str">
            <v>QORI SEKENAWAN OSADI</v>
          </cell>
          <cell r="F27" t="str">
            <v>DC_PEKAYON</v>
          </cell>
        </row>
        <row r="28">
          <cell r="E28" t="str">
            <v>NUGROHO HARI KUNCAHYO</v>
          </cell>
          <cell r="F28" t="str">
            <v>CP_CEGER</v>
          </cell>
        </row>
        <row r="29">
          <cell r="E29" t="str">
            <v>RIO PERMANNA WIJAYA</v>
          </cell>
          <cell r="F29" t="str">
            <v>DC_MAKASAR</v>
          </cell>
        </row>
        <row r="30">
          <cell r="E30" t="str">
            <v>AHMAD KAMAL</v>
          </cell>
          <cell r="F30" t="str">
            <v>KAMPUNG_TENGAH</v>
          </cell>
        </row>
        <row r="31">
          <cell r="E31" t="str">
            <v>QORI SEKENAWAN OSADI</v>
          </cell>
          <cell r="F31" t="str">
            <v>CP_CIJANTUNG</v>
          </cell>
        </row>
        <row r="32">
          <cell r="E32" t="str">
            <v>HENDRI ADITYA</v>
          </cell>
          <cell r="F32" t="str">
            <v>CP_PONDOK_BAMBU</v>
          </cell>
        </row>
        <row r="33">
          <cell r="E33" t="str">
            <v>ARDY SASMOYO</v>
          </cell>
          <cell r="F33" t="str">
            <v>CP_RAYA_KELAPA</v>
          </cell>
        </row>
        <row r="34">
          <cell r="E34" t="str">
            <v>PAMUJI RYAN ANDRIANTO</v>
          </cell>
          <cell r="F34" t="str">
            <v>DC_CIRACAS</v>
          </cell>
        </row>
        <row r="35">
          <cell r="E35" t="str">
            <v>HUSEIN AL IDRUS ANHAR</v>
          </cell>
          <cell r="F35" t="str">
            <v>CP_MENTENG_PULO</v>
          </cell>
        </row>
        <row r="36">
          <cell r="E36" t="str">
            <v>ROYMAN</v>
          </cell>
          <cell r="F36" t="str">
            <v>PONDOK_KELAPA_01</v>
          </cell>
        </row>
        <row r="37">
          <cell r="E37" t="str">
            <v>YODY EVANDER LODEWIJK N.</v>
          </cell>
          <cell r="F37" t="str">
            <v>CP_JATINEGARA</v>
          </cell>
        </row>
        <row r="38">
          <cell r="E38" t="str">
            <v>HUSEIN AL IDRUS ANHAR</v>
          </cell>
          <cell r="F38" t="str">
            <v>CP_DR_SATRIO</v>
          </cell>
        </row>
        <row r="39">
          <cell r="E39" t="str">
            <v>YODY EVANDER LODEWIJK N.</v>
          </cell>
          <cell r="F39" t="str">
            <v>DC_JATINEGARA</v>
          </cell>
        </row>
        <row r="40">
          <cell r="E40" t="str">
            <v>HUSEIN AL IDRUS ANHAR</v>
          </cell>
          <cell r="F40" t="str">
            <v>SETIABUDI</v>
          </cell>
        </row>
        <row r="41">
          <cell r="E41" t="str">
            <v>ROYMAN</v>
          </cell>
          <cell r="F41" t="str">
            <v>CP_HAJI_NAMAN_1</v>
          </cell>
        </row>
        <row r="42">
          <cell r="E42" t="str">
            <v>YODY EVANDER LODEWIJK N.</v>
          </cell>
          <cell r="F42" t="str">
            <v>CP_JATINEGARA_BARAT</v>
          </cell>
        </row>
        <row r="43">
          <cell r="E43" t="str">
            <v>MUHAMAD FAISAL</v>
          </cell>
          <cell r="F43" t="str">
            <v>TEBET</v>
          </cell>
        </row>
        <row r="44">
          <cell r="E44" t="str">
            <v>NOVENDRA ALDI MUHAMMAD</v>
          </cell>
          <cell r="F44" t="str">
            <v>KLENDER</v>
          </cell>
        </row>
        <row r="45">
          <cell r="E45" t="str">
            <v>MUHAMMAD IQBAL</v>
          </cell>
          <cell r="F45" t="str">
            <v>DC_MATRAMAN</v>
          </cell>
        </row>
        <row r="46">
          <cell r="E46" t="str">
            <v>MAHMUD H</v>
          </cell>
          <cell r="F46" t="str">
            <v>CP_UJUNG_MENTENG</v>
          </cell>
        </row>
        <row r="47">
          <cell r="E47" t="str">
            <v>ARMAN SURYADI</v>
          </cell>
          <cell r="F47" t="str">
            <v>CP_PISANGAN_TIMUR_2</v>
          </cell>
        </row>
        <row r="48">
          <cell r="E48" t="str">
            <v>LILIS INDRA WATI</v>
          </cell>
          <cell r="F48" t="str">
            <v>CP_KAYU_TINGGI_1</v>
          </cell>
        </row>
        <row r="49">
          <cell r="E49" t="str">
            <v>LILIS INDRA WATI</v>
          </cell>
          <cell r="F49" t="str">
            <v>CP_PENGGILINGAN_2</v>
          </cell>
        </row>
        <row r="50">
          <cell r="E50" t="str">
            <v>TADIN SAPUTRA</v>
          </cell>
          <cell r="F50" t="str">
            <v>CP_ANCOL_BARAT_2</v>
          </cell>
        </row>
        <row r="51">
          <cell r="E51" t="str">
            <v>MAHMUD H</v>
          </cell>
          <cell r="F51" t="str">
            <v>PULOGEBANG_01</v>
          </cell>
        </row>
        <row r="52">
          <cell r="E52" t="str">
            <v>ARMAN SURYADI</v>
          </cell>
          <cell r="F52" t="str">
            <v>DC_PULO_GADUNG</v>
          </cell>
        </row>
        <row r="53">
          <cell r="E53" t="str">
            <v>TADIN SAPUTRA</v>
          </cell>
          <cell r="F53" t="str">
            <v>ROROTAN</v>
          </cell>
        </row>
        <row r="54">
          <cell r="E54" t="str">
            <v>SATRIO KESIT WICAKSONO</v>
          </cell>
          <cell r="F54" t="str">
            <v>DC_UJUNG_MENTENG</v>
          </cell>
        </row>
        <row r="55">
          <cell r="E55" t="str">
            <v>MUHAMMAD IQBAL</v>
          </cell>
          <cell r="F55" t="str">
            <v>CP_UTAN_KAYU</v>
          </cell>
        </row>
        <row r="56">
          <cell r="E56" t="str">
            <v>PAZRIN HIDAYAT</v>
          </cell>
          <cell r="F56" t="str">
            <v>KALIBARU_01</v>
          </cell>
        </row>
        <row r="57">
          <cell r="E57" t="str">
            <v>LILIS INDRA WATI</v>
          </cell>
          <cell r="F57" t="str">
            <v>DC_CAKUNG</v>
          </cell>
        </row>
        <row r="58">
          <cell r="E58" t="str">
            <v>NUR KHUSJANANTO</v>
          </cell>
          <cell r="F58" t="str">
            <v>DC_SRENGSENG</v>
          </cell>
        </row>
        <row r="59">
          <cell r="E59" t="str">
            <v>SAMSU RIJAL</v>
          </cell>
          <cell r="F59" t="str">
            <v>DC_TAMBORA</v>
          </cell>
        </row>
        <row r="60">
          <cell r="E60" t="str">
            <v>LUKMAN NULHAKIM</v>
          </cell>
          <cell r="F60" t="str">
            <v>KEMBANGAN_SELATAN</v>
          </cell>
        </row>
        <row r="61">
          <cell r="E61" t="str">
            <v>RAKA FAHRIZKI</v>
          </cell>
          <cell r="F61" t="str">
            <v>MERUYA_UTARA</v>
          </cell>
        </row>
        <row r="62">
          <cell r="E62" t="str">
            <v>FIRMAN SYAHPUTRA</v>
          </cell>
          <cell r="F62" t="str">
            <v>CP_TAMAN_RATU</v>
          </cell>
        </row>
        <row r="63">
          <cell r="E63" t="str">
            <v>RIDWAN ALDIANSYAH</v>
          </cell>
          <cell r="F63" t="str">
            <v>DC_GAMBIR</v>
          </cell>
        </row>
        <row r="64">
          <cell r="E64" t="str">
            <v>NUR KHUSJANANTO</v>
          </cell>
          <cell r="F64" t="str">
            <v>CP_KEBON_JERUK_RAYA</v>
          </cell>
        </row>
        <row r="65">
          <cell r="E65" t="str">
            <v>FIRMAN SYAHPUTRA</v>
          </cell>
          <cell r="F65" t="str">
            <v>KEDOYA_UTARA</v>
          </cell>
        </row>
        <row r="66">
          <cell r="E66" t="str">
            <v>SAMSU RIJAL</v>
          </cell>
          <cell r="F66" t="str">
            <v>TAMBORA</v>
          </cell>
        </row>
        <row r="67">
          <cell r="E67" t="str">
            <v>LUKMAN NULHAKIM</v>
          </cell>
          <cell r="F67" t="str">
            <v>CP_KEMBANGAN</v>
          </cell>
        </row>
        <row r="68">
          <cell r="E68" t="str">
            <v>RAKA FAHRIZKI</v>
          </cell>
          <cell r="F68" t="str">
            <v>CP_ANGGREK_2</v>
          </cell>
        </row>
        <row r="69">
          <cell r="E69" t="str">
            <v>SAMSU RIJAL</v>
          </cell>
          <cell r="F69" t="str">
            <v>CP_ANGKE_INDAH</v>
          </cell>
        </row>
        <row r="70">
          <cell r="E70" t="str">
            <v>RAFLI FEBRIANSYAH</v>
          </cell>
          <cell r="F70" t="str">
            <v>DC_MAMPANG_PRAPATAN</v>
          </cell>
        </row>
        <row r="71">
          <cell r="E71" t="str">
            <v>DIRA CANA</v>
          </cell>
          <cell r="F71" t="str">
            <v>DC_JAGAKARSA</v>
          </cell>
        </row>
        <row r="72">
          <cell r="E72" t="str">
            <v>MUHAMMAD MUGHNIL LABIB</v>
          </cell>
          <cell r="F72" t="str">
            <v>CP_PASAR_MAYESTIK</v>
          </cell>
        </row>
        <row r="73">
          <cell r="E73" t="str">
            <v>RENDI ANDIRA</v>
          </cell>
          <cell r="F73" t="str">
            <v>KHAFI_01</v>
          </cell>
        </row>
        <row r="74">
          <cell r="E74" t="str">
            <v>MUHAMMAD MUGHNIL LABIB</v>
          </cell>
          <cell r="F74" t="str">
            <v>DC_KEBAYORAN_BARU</v>
          </cell>
        </row>
        <row r="75">
          <cell r="E75" t="str">
            <v>RAFLI FEBRIANSYAH</v>
          </cell>
          <cell r="F75" t="str">
            <v>CP_BANGKA</v>
          </cell>
        </row>
        <row r="76">
          <cell r="E76" t="str">
            <v>RANDI PRIHARTONO</v>
          </cell>
          <cell r="F76" t="str">
            <v>JATIPADANG_01</v>
          </cell>
        </row>
        <row r="77">
          <cell r="E77" t="str">
            <v>DIRA CANA</v>
          </cell>
          <cell r="F77" t="str">
            <v>CP_TANJUNG_BARAT</v>
          </cell>
        </row>
        <row r="78">
          <cell r="E78" t="str">
            <v>PRAMU SINTO</v>
          </cell>
          <cell r="F78" t="str">
            <v>DC_KALIBATA_UTARA</v>
          </cell>
        </row>
        <row r="79">
          <cell r="E79" t="str">
            <v>RENDI ANDIRA</v>
          </cell>
          <cell r="F79" t="str">
            <v>CP_CIGANJUR</v>
          </cell>
        </row>
        <row r="80">
          <cell r="E80" t="str">
            <v>DIRA CANA</v>
          </cell>
          <cell r="F80" t="str">
            <v>CP_SRENGSENG_SAWAH</v>
          </cell>
        </row>
        <row r="81">
          <cell r="E81" t="str">
            <v>NOTO IRAWAN</v>
          </cell>
          <cell r="F81" t="str">
            <v>DC_PASAR_MINGGU</v>
          </cell>
        </row>
        <row r="82">
          <cell r="E82" t="str">
            <v>RAFLI FEBRIANSYAH</v>
          </cell>
          <cell r="F82" t="str">
            <v>CP_TEGAL_PARANG</v>
          </cell>
        </row>
        <row r="83">
          <cell r="E83" t="str">
            <v>FAJAR NUR MAULANA</v>
          </cell>
          <cell r="F83" t="str">
            <v>DC_PONDOK_PINANG</v>
          </cell>
        </row>
        <row r="84">
          <cell r="E84" t="str">
            <v>MIRZA NURUL FAJAR AHMAD</v>
          </cell>
          <cell r="F84" t="str">
            <v>DC_KEBAYORAN_LAMA</v>
          </cell>
        </row>
        <row r="85">
          <cell r="E85" t="str">
            <v>DZULFIQAR SADDAM PRAKOSO</v>
          </cell>
          <cell r="F85" t="str">
            <v>CILANDAK_2</v>
          </cell>
        </row>
        <row r="86">
          <cell r="E86" t="str">
            <v>DAYU CANDRA ISHAK</v>
          </cell>
          <cell r="F86" t="str">
            <v>CP_PESANGGRAHAN_2</v>
          </cell>
        </row>
        <row r="87">
          <cell r="E87" t="str">
            <v>TRI ASMA INDRA SAPUTRA</v>
          </cell>
          <cell r="F87" t="str">
            <v>DC_GELORA</v>
          </cell>
        </row>
        <row r="88">
          <cell r="E88" t="str">
            <v>VINNY LESTARI</v>
          </cell>
          <cell r="F88" t="str">
            <v>DC_PALMERAH</v>
          </cell>
        </row>
        <row r="89">
          <cell r="E89" t="str">
            <v>MIRZA NURUL FAJAR AHMAD</v>
          </cell>
          <cell r="F89" t="str">
            <v>CP_KEBAYORAN_2</v>
          </cell>
        </row>
        <row r="90">
          <cell r="E90" t="str">
            <v>DZULFIQAR SADDAM PRAKOSO</v>
          </cell>
          <cell r="F90" t="str">
            <v>CP_LEBAK_BULUS</v>
          </cell>
        </row>
        <row r="91">
          <cell r="E91" t="str">
            <v>FAJAR NUR MAULANA</v>
          </cell>
          <cell r="F91" t="str">
            <v>CP_PONDOK_PINANG_2</v>
          </cell>
        </row>
        <row r="92">
          <cell r="E92" t="str">
            <v>DAYU CANDRA ISHAK</v>
          </cell>
          <cell r="F92" t="str">
            <v>DC_PESANGGRAHAN</v>
          </cell>
        </row>
        <row r="93">
          <cell r="E93" t="str">
            <v>REZA PRATAMA PUTRA</v>
          </cell>
          <cell r="F93" t="str">
            <v>DC_CILINCING</v>
          </cell>
        </row>
        <row r="94">
          <cell r="E94" t="str">
            <v>MOHAMAD IRVAN</v>
          </cell>
          <cell r="F94" t="str">
            <v>PLUMPANG_RAYA</v>
          </cell>
        </row>
        <row r="95">
          <cell r="E95" t="str">
            <v>DWI PUTRO WARDOYO WIDODO</v>
          </cell>
          <cell r="F95" t="str">
            <v>DC_GROGOL</v>
          </cell>
        </row>
        <row r="96">
          <cell r="E96" t="str">
            <v>ANJAR MAULANA</v>
          </cell>
          <cell r="F96" t="str">
            <v>SUSILO_01</v>
          </cell>
        </row>
        <row r="97">
          <cell r="E97" t="str">
            <v>BRIAN DANIEL</v>
          </cell>
          <cell r="F97" t="str">
            <v>CP_SAWAH_BESAR_2</v>
          </cell>
        </row>
        <row r="98">
          <cell r="E98" t="str">
            <v>REZA PRATAMA PUTRA</v>
          </cell>
          <cell r="F98" t="str">
            <v>GADING_GRIYA_L</v>
          </cell>
        </row>
        <row r="99">
          <cell r="E99" t="str">
            <v>BRIAN DANIEL</v>
          </cell>
          <cell r="F99" t="str">
            <v>GUNUNG_SAHARI_01</v>
          </cell>
        </row>
        <row r="100">
          <cell r="E100" t="str">
            <v>SALEH</v>
          </cell>
          <cell r="F100" t="str">
            <v>DC_KELAPA_GADING</v>
          </cell>
        </row>
        <row r="101">
          <cell r="E101" t="str">
            <v>MOHAMAD IRVAN</v>
          </cell>
          <cell r="F101" t="str">
            <v>CP_KOJA_1</v>
          </cell>
        </row>
        <row r="102">
          <cell r="E102" t="str">
            <v>ANJAR MAULANA</v>
          </cell>
          <cell r="F102" t="str">
            <v>CP_KEDOYA_RAYA_2</v>
          </cell>
        </row>
        <row r="103">
          <cell r="E103" t="str">
            <v>IKHSAN ALIF AL MI' ROJ</v>
          </cell>
          <cell r="F103" t="str">
            <v>DC_KEMAYORAN</v>
          </cell>
        </row>
        <row r="104">
          <cell r="E104" t="str">
            <v>DWI PUTRO WARDOYO WIDODO</v>
          </cell>
          <cell r="F104" t="str">
            <v>CP_TANJUNG_DUREN_2</v>
          </cell>
        </row>
        <row r="105">
          <cell r="E105" t="str">
            <v>KUAT PRAYITNO</v>
          </cell>
          <cell r="F105" t="str">
            <v>DC_RAWA_BUAYA</v>
          </cell>
        </row>
        <row r="106">
          <cell r="E106" t="str">
            <v>MUHAMMAD SALISGIA</v>
          </cell>
          <cell r="F106" t="str">
            <v>KALIDERES</v>
          </cell>
        </row>
        <row r="107">
          <cell r="E107" t="str">
            <v>OPI PAJAR IRAWAN</v>
          </cell>
          <cell r="F107" t="str">
            <v>CP_KOSAMBI_BARU_1</v>
          </cell>
        </row>
        <row r="108">
          <cell r="E108" t="str">
            <v>FADHILLAH NURRACHMAN S</v>
          </cell>
          <cell r="F108" t="str">
            <v>CP_NEW_KAPUK</v>
          </cell>
        </row>
        <row r="109">
          <cell r="E109" t="str">
            <v>KUAT PRAYITNO</v>
          </cell>
          <cell r="F109" t="str">
            <v>CP_RAWA_BUAYA_2</v>
          </cell>
        </row>
        <row r="110">
          <cell r="E110" t="str">
            <v>FADHILLAH NURRACHMAN S</v>
          </cell>
          <cell r="F110" t="str">
            <v>KAPUK_RAYA</v>
          </cell>
        </row>
        <row r="111">
          <cell r="E111" t="str">
            <v>AGUNG RESTU MUSTAQIM</v>
          </cell>
          <cell r="F111" t="str">
            <v>DC_PEGADUNGAN</v>
          </cell>
        </row>
        <row r="112">
          <cell r="E112" t="str">
            <v>AGUNG RESTU MUSTAQIM</v>
          </cell>
          <cell r="F112" t="str">
            <v>CP_PERMATA_PALEM_1</v>
          </cell>
        </row>
        <row r="113">
          <cell r="E113" t="str">
            <v>MUHAMMAD SALISGIA</v>
          </cell>
          <cell r="F113" t="str">
            <v>CP_KALIDERES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AKTIF"/>
    </sheetNames>
    <sheetDataSet>
      <sheetData sheetId="0">
        <row r="1">
          <cell r="B1" t="str">
            <v>NAMA DP</v>
          </cell>
        </row>
        <row r="1">
          <cell r="F1" t="str">
            <v>NAMA SPV</v>
          </cell>
        </row>
        <row r="2">
          <cell r="B2" t="str">
            <v>SERANG_JAYA</v>
          </cell>
        </row>
        <row r="2">
          <cell r="F2" t="str">
            <v>NIAMULLAH</v>
          </cell>
        </row>
        <row r="3">
          <cell r="B3" t="str">
            <v>KASEMEN_JAYA</v>
          </cell>
        </row>
        <row r="3">
          <cell r="F3" t="str">
            <v>TEGUH ISWANTO</v>
          </cell>
        </row>
        <row r="4">
          <cell r="B4" t="str">
            <v>KALODRAN_CIRUAS</v>
          </cell>
        </row>
        <row r="4">
          <cell r="F4" t="str">
            <v>RAMADANIALDI</v>
          </cell>
        </row>
        <row r="5">
          <cell r="B5" t="str">
            <v>CIPOCOK_JAYA</v>
          </cell>
        </row>
        <row r="5">
          <cell r="F5" t="str">
            <v>DEDE JUNA</v>
          </cell>
        </row>
        <row r="6">
          <cell r="B6" t="str">
            <v>PEJATEN_MAS</v>
          </cell>
        </row>
        <row r="6">
          <cell r="F6" t="str">
            <v>MOCH. JAJULI FAHMI</v>
          </cell>
        </row>
        <row r="7">
          <cell r="B7" t="str">
            <v>PELABUHAN_MERAK</v>
          </cell>
        </row>
        <row r="7">
          <cell r="F7" t="str">
            <v>ARIS HERMAWAN</v>
          </cell>
        </row>
        <row r="8">
          <cell r="B8" t="str">
            <v>PERUMNAS_RAYA</v>
          </cell>
        </row>
        <row r="8">
          <cell r="F8" t="str">
            <v>IBNU FADILLAH</v>
          </cell>
        </row>
        <row r="9">
          <cell r="B9" t="str">
            <v>PALKA_CIOMAS</v>
          </cell>
        </row>
        <row r="9">
          <cell r="F9" t="str">
            <v>MOHAMAD JUNAEDI FIRMANSYAH</v>
          </cell>
        </row>
        <row r="10">
          <cell r="B10" t="str">
            <v>CITANGKIL</v>
          </cell>
        </row>
        <row r="10">
          <cell r="F10" t="str">
            <v>MOCH. JAJULI FAHMI</v>
          </cell>
        </row>
        <row r="11">
          <cell r="B11" t="str">
            <v>DP_PANGGUNGRAWI</v>
          </cell>
        </row>
        <row r="11">
          <cell r="F11" t="str">
            <v>HANDOKO</v>
          </cell>
        </row>
        <row r="12">
          <cell r="B12" t="str">
            <v>PONTANG_RAYA</v>
          </cell>
        </row>
        <row r="12">
          <cell r="F12" t="str">
            <v>MOHAMAD KAHIS</v>
          </cell>
        </row>
        <row r="13">
          <cell r="B13" t="str">
            <v>CIL05B</v>
          </cell>
        </row>
        <row r="13">
          <cell r="F13" t="str">
            <v>CATUR MAY ANDRIAN</v>
          </cell>
        </row>
        <row r="14">
          <cell r="B14" t="str">
            <v>PANTAI_ANYER</v>
          </cell>
        </row>
        <row r="14">
          <cell r="F14" t="str">
            <v>NOVA ANDRIANTO</v>
          </cell>
        </row>
        <row r="15">
          <cell r="B15" t="str">
            <v>CIWANDAN</v>
          </cell>
        </row>
        <row r="15">
          <cell r="F15" t="str">
            <v>NOVA ANDRIANTO</v>
          </cell>
        </row>
        <row r="16">
          <cell r="B16" t="str">
            <v>TAKTAKAN_JAYA</v>
          </cell>
        </row>
        <row r="16">
          <cell r="F16" t="str">
            <v>MUHAMAD WILDAN</v>
          </cell>
        </row>
        <row r="17">
          <cell r="B17" t="str">
            <v>UNYUR_JAYA</v>
          </cell>
        </row>
        <row r="17">
          <cell r="F17" t="str">
            <v>MUHAMMAD LUTFI</v>
          </cell>
        </row>
        <row r="18">
          <cell r="B18" t="str">
            <v>SURADITA_CISAUK</v>
          </cell>
        </row>
        <row r="18">
          <cell r="F18" t="str">
            <v>DHIAS WIKRAMA ATMAJA</v>
          </cell>
        </row>
        <row r="19">
          <cell r="B19" t="str">
            <v>BAKTI_JAYA</v>
          </cell>
        </row>
        <row r="19">
          <cell r="F19" t="str">
            <v>ANDI WIDIARTO</v>
          </cell>
        </row>
        <row r="20">
          <cell r="B20" t="str">
            <v>RODA_HIAS</v>
          </cell>
        </row>
        <row r="20">
          <cell r="F20" t="str">
            <v>SARYONO</v>
          </cell>
        </row>
        <row r="21">
          <cell r="B21" t="str">
            <v>TERAS_KOTA</v>
          </cell>
        </row>
        <row r="21">
          <cell r="F21" t="str">
            <v>ANGGATIO</v>
          </cell>
        </row>
        <row r="22">
          <cell r="B22" t="str">
            <v>PONDOK_PUCUNG</v>
          </cell>
        </row>
        <row r="22">
          <cell r="F22" t="str">
            <v>MUHAMMAD RIFKI</v>
          </cell>
        </row>
        <row r="23">
          <cell r="B23" t="str">
            <v>PONDOKJAYA</v>
          </cell>
        </row>
        <row r="23">
          <cell r="F23" t="str">
            <v>SUPYAN SAURI</v>
          </cell>
        </row>
        <row r="24">
          <cell r="B24" t="str">
            <v>KUNCIRAN_RAYA</v>
          </cell>
        </row>
        <row r="24">
          <cell r="F24" t="str">
            <v>JAMALUDIN GUNAWAN</v>
          </cell>
        </row>
        <row r="25">
          <cell r="B25" t="str">
            <v>SENTRA_JATIUWUNG</v>
          </cell>
        </row>
        <row r="25">
          <cell r="F25" t="str">
            <v>YUSTRIZA ENDISYA</v>
          </cell>
        </row>
        <row r="26">
          <cell r="B26" t="str">
            <v>TGR54B</v>
          </cell>
        </row>
        <row r="26">
          <cell r="F26" t="str">
            <v>YUSTRIZA ENDISYA</v>
          </cell>
        </row>
        <row r="27">
          <cell r="B27" t="str">
            <v>CIMONE_RAYA</v>
          </cell>
        </row>
        <row r="27">
          <cell r="F27" t="str">
            <v>ARIF SETIANTO</v>
          </cell>
        </row>
        <row r="28">
          <cell r="B28" t="str">
            <v>CIBODAS_RAYA</v>
          </cell>
        </row>
        <row r="28">
          <cell r="F28" t="str">
            <v>ALFAN AZIZ</v>
          </cell>
        </row>
        <row r="29">
          <cell r="B29" t="str">
            <v>BUARAN_INDAH</v>
          </cell>
        </row>
        <row r="29">
          <cell r="F29" t="str">
            <v>NUZUL</v>
          </cell>
        </row>
        <row r="30">
          <cell r="B30" t="str">
            <v>MODERN_PARK</v>
          </cell>
        </row>
        <row r="30">
          <cell r="F30" t="str">
            <v>KOMARUDIN</v>
          </cell>
        </row>
        <row r="31">
          <cell r="B31" t="str">
            <v>KAVLING_KENANGA</v>
          </cell>
        </row>
        <row r="31">
          <cell r="F31" t="str">
            <v>TEGAR PRAKOSO</v>
          </cell>
        </row>
        <row r="32">
          <cell r="B32" t="str">
            <v>TANGCITY_MALL</v>
          </cell>
        </row>
        <row r="32">
          <cell r="F32" t="str">
            <v>KOMARUDIN</v>
          </cell>
        </row>
        <row r="33">
          <cell r="B33" t="str">
            <v>ARCADIA_BATUCEPER</v>
          </cell>
        </row>
        <row r="33">
          <cell r="F33" t="str">
            <v>ARIEF SOFYAN</v>
          </cell>
        </row>
        <row r="34">
          <cell r="B34" t="str">
            <v>BAL01C</v>
          </cell>
        </row>
        <row r="34">
          <cell r="F34" t="str">
            <v>YUSTRIZA ENDISYA</v>
          </cell>
        </row>
        <row r="35">
          <cell r="B35" t="str">
            <v>HUSEIN_SASTRANEGARA</v>
          </cell>
        </row>
        <row r="35">
          <cell r="F35" t="str">
            <v>SYAHRUL RAMDANI</v>
          </cell>
        </row>
        <row r="36">
          <cell r="B36" t="str">
            <v>SALEMBARAN</v>
          </cell>
        </row>
        <row r="36">
          <cell r="F36" t="str">
            <v>ANDRI ATMAJA</v>
          </cell>
        </row>
        <row r="37">
          <cell r="B37" t="str">
            <v>PINANG_CIPONDOH</v>
          </cell>
        </row>
        <row r="37">
          <cell r="F37" t="str">
            <v>MUCHTAR NUR RAMDAN (AAM)</v>
          </cell>
        </row>
        <row r="38">
          <cell r="B38" t="str">
            <v>RKS08B</v>
          </cell>
        </row>
        <row r="38">
          <cell r="F38" t="str">
            <v>MUHAMAD DEDENG</v>
          </cell>
        </row>
        <row r="39">
          <cell r="B39" t="str">
            <v>DC_LABUAN</v>
          </cell>
        </row>
        <row r="39">
          <cell r="F39" t="str">
            <v>DEDI KUMAEDI</v>
          </cell>
        </row>
        <row r="40">
          <cell r="B40" t="str">
            <v>BAYAH</v>
          </cell>
        </row>
        <row r="40">
          <cell r="F40" t="str">
            <v>AMDI MUBAROK</v>
          </cell>
        </row>
        <row r="41">
          <cell r="B41" t="str">
            <v>PANIMBANG</v>
          </cell>
        </row>
        <row r="41">
          <cell r="F41" t="str">
            <v>MOCH MATIN</v>
          </cell>
        </row>
        <row r="42">
          <cell r="B42" t="str">
            <v>CIBALIUNG</v>
          </cell>
        </row>
        <row r="42">
          <cell r="F42" t="str">
            <v>JUHANDI</v>
          </cell>
        </row>
        <row r="43">
          <cell r="B43" t="str">
            <v>CIKEUSIK</v>
          </cell>
        </row>
        <row r="43">
          <cell r="F43" t="str">
            <v>AZAT SUDRAJAT</v>
          </cell>
        </row>
        <row r="44">
          <cell r="B44" t="str">
            <v>CILANGKAHAN</v>
          </cell>
        </row>
        <row r="44">
          <cell r="F44" t="str">
            <v>ROHMAN</v>
          </cell>
        </row>
        <row r="45">
          <cell r="B45" t="str">
            <v>SUDIRMAN_LABUAN</v>
          </cell>
        </row>
        <row r="45">
          <cell r="F45" t="str">
            <v>DEDI KUMAEDI</v>
          </cell>
        </row>
        <row r="46">
          <cell r="B46" t="str">
            <v>GAJRUG</v>
          </cell>
        </row>
        <row r="46">
          <cell r="F46" t="str">
            <v>WAHYUDIN</v>
          </cell>
        </row>
        <row r="47">
          <cell r="B47" t="str">
            <v>LEUWIDAMAR</v>
          </cell>
        </row>
        <row r="47">
          <cell r="F47" t="str">
            <v>WAHYUDIN</v>
          </cell>
        </row>
        <row r="48">
          <cell r="B48" t="str">
            <v>SUKANAGARA_JAYA</v>
          </cell>
        </row>
        <row r="48">
          <cell r="F48" t="str">
            <v>IRIYANTO</v>
          </cell>
        </row>
        <row r="49">
          <cell r="B49" t="str">
            <v>MAJASARI_PANDEGLANG</v>
          </cell>
        </row>
        <row r="49">
          <cell r="F49" t="str">
            <v>ADIT PURNADILATA</v>
          </cell>
        </row>
        <row r="50">
          <cell r="B50" t="str">
            <v>BANJAR_KENCANA</v>
          </cell>
        </row>
        <row r="50">
          <cell r="F50" t="str">
            <v>ROBI FARLI</v>
          </cell>
        </row>
        <row r="51">
          <cell r="B51" t="str">
            <v>CIKULUR</v>
          </cell>
        </row>
        <row r="51">
          <cell r="F51" t="str">
            <v>WAHYUDIN</v>
          </cell>
        </row>
        <row r="52">
          <cell r="B52" t="str">
            <v>CITRA_MAJA</v>
          </cell>
        </row>
        <row r="52">
          <cell r="F52" t="str">
            <v>ROBI FARLI</v>
          </cell>
        </row>
        <row r="53">
          <cell r="B53" t="str">
            <v>CILELES_KENCANA</v>
          </cell>
        </row>
        <row r="53">
          <cell r="F53" t="str">
            <v>ROBI FARLI</v>
          </cell>
        </row>
        <row r="54">
          <cell r="B54" t="str">
            <v>WARUNG_BANTEN</v>
          </cell>
        </row>
        <row r="54">
          <cell r="F54" t="str">
            <v>AMDI MUBAROK</v>
          </cell>
        </row>
        <row r="55">
          <cell r="B55" t="str">
            <v>MUNJUL_FLAMBOYANT</v>
          </cell>
        </row>
        <row r="55">
          <cell r="F55" t="str">
            <v>MOCH MATIN</v>
          </cell>
        </row>
        <row r="56">
          <cell r="B56" t="str">
            <v>CIGADUNG_INOVASI</v>
          </cell>
        </row>
        <row r="56">
          <cell r="F56" t="str">
            <v>FAHRI PRATAMA</v>
          </cell>
        </row>
        <row r="57">
          <cell r="B57" t="str">
            <v>MANDALA_RANGKAS</v>
          </cell>
        </row>
        <row r="57">
          <cell r="F57" t="str">
            <v>MUHAMAD DEDENG</v>
          </cell>
        </row>
        <row r="58">
          <cell r="B58" t="str">
            <v>CIMANUK</v>
          </cell>
        </row>
        <row r="58">
          <cell r="F58" t="str">
            <v>ADIT PURNADILATA</v>
          </cell>
        </row>
        <row r="59">
          <cell r="B59" t="str">
            <v>WANASALAM</v>
          </cell>
        </row>
        <row r="59">
          <cell r="F59" t="str">
            <v>ROHMAN</v>
          </cell>
        </row>
        <row r="60">
          <cell r="B60" t="str">
            <v>MENES</v>
          </cell>
        </row>
        <row r="60">
          <cell r="F60" t="str">
            <v>DEDI KUMAEDI</v>
          </cell>
        </row>
        <row r="61">
          <cell r="B61" t="str">
            <v>INFINITY_BIZPARK</v>
          </cell>
        </row>
        <row r="61">
          <cell r="F61" t="str">
            <v>HENDRA SAPUTRA</v>
          </cell>
        </row>
        <row r="62">
          <cell r="B62" t="str">
            <v>WANAKERTA_SINJAY</v>
          </cell>
        </row>
        <row r="62">
          <cell r="F62" t="str">
            <v>AHMAD SUHENDI</v>
          </cell>
        </row>
        <row r="63">
          <cell r="B63" t="str">
            <v>PANGKALAN_TELUKNAGA</v>
          </cell>
        </row>
        <row r="63">
          <cell r="F63" t="str">
            <v>MUHAMMAD USUP</v>
          </cell>
        </row>
        <row r="64">
          <cell r="B64" t="str">
            <v>DC_SEPATAN</v>
          </cell>
        </row>
        <row r="64">
          <cell r="F64" t="str">
            <v>ZAKARIA MAHMUD</v>
          </cell>
        </row>
        <row r="65">
          <cell r="B65" t="str">
            <v>RAJEG</v>
          </cell>
        </row>
        <row r="65">
          <cell r="F65" t="str">
            <v>ADE MUKLIS</v>
          </cell>
        </row>
        <row r="66">
          <cell r="B66" t="str">
            <v>KUKUN_SUKATANI</v>
          </cell>
        </row>
        <row r="66">
          <cell r="F66" t="str">
            <v>MUHAMAD RAFLY</v>
          </cell>
        </row>
        <row r="67">
          <cell r="B67" t="str">
            <v>MAUK_2</v>
          </cell>
        </row>
        <row r="67">
          <cell r="F67" t="str">
            <v>WIDODO</v>
          </cell>
        </row>
        <row r="68">
          <cell r="B68" t="str">
            <v>PAKUHAJI</v>
          </cell>
        </row>
        <row r="68">
          <cell r="F68" t="str">
            <v>MUHAMAD HAMDAN</v>
          </cell>
        </row>
        <row r="69">
          <cell r="B69" t="str">
            <v>BAL15E</v>
          </cell>
        </row>
        <row r="69">
          <cell r="F69" t="str">
            <v>MUHAMAD LUTFI SUHENDAR</v>
          </cell>
        </row>
        <row r="70">
          <cell r="B70" t="str">
            <v>BAL15D</v>
          </cell>
        </row>
        <row r="70">
          <cell r="F70" t="str">
            <v>MELI ROMLI</v>
          </cell>
        </row>
        <row r="71">
          <cell r="B71" t="str">
            <v>SEPATAN</v>
          </cell>
        </row>
        <row r="71">
          <cell r="F71" t="str">
            <v>RIKIYANSAH</v>
          </cell>
        </row>
        <row r="72">
          <cell r="B72" t="str">
            <v>TGR05D</v>
          </cell>
        </row>
        <row r="72">
          <cell r="F72" t="str">
            <v>SUHENDRIK</v>
          </cell>
        </row>
        <row r="73">
          <cell r="B73" t="str">
            <v>PIK_2_RIVERSIDE</v>
          </cell>
        </row>
        <row r="73">
          <cell r="F73" t="str">
            <v>MUHAMAD FICQIH</v>
          </cell>
        </row>
        <row r="74">
          <cell r="B74" t="str">
            <v>PERIUK</v>
          </cell>
        </row>
        <row r="74">
          <cell r="F74" t="str">
            <v>RIKIYANSAH</v>
          </cell>
        </row>
        <row r="75">
          <cell r="B75" t="str">
            <v>KUTABUMI_RAYA</v>
          </cell>
        </row>
        <row r="75">
          <cell r="F75" t="str">
            <v>AGUS MULYADI</v>
          </cell>
        </row>
        <row r="76">
          <cell r="B76" t="str">
            <v>CANGKUDU</v>
          </cell>
        </row>
        <row r="76">
          <cell r="F76" t="str">
            <v>MOHAMAD TOPAN BERI FIRMAN</v>
          </cell>
        </row>
        <row r="77">
          <cell r="B77" t="str">
            <v>CISOKA</v>
          </cell>
        </row>
        <row r="77">
          <cell r="F77" t="str">
            <v>DIRGAHAYU</v>
          </cell>
        </row>
        <row r="78">
          <cell r="B78" t="str">
            <v>CIKUPA_RAYA</v>
          </cell>
        </row>
        <row r="78">
          <cell r="F78" t="str">
            <v>MUHAMMAD BAGUS PRATAMA</v>
          </cell>
        </row>
        <row r="79">
          <cell r="B79" t="str">
            <v>KATOMAS_RAYA</v>
          </cell>
        </row>
        <row r="79">
          <cell r="F79" t="str">
            <v>SYAMSURI</v>
          </cell>
        </row>
        <row r="80">
          <cell r="B80" t="str">
            <v>KIBIN_RAYA</v>
          </cell>
        </row>
        <row r="80">
          <cell r="F80" t="str">
            <v>FAUZUL HUSNAN</v>
          </cell>
        </row>
        <row r="81">
          <cell r="B81" t="str">
            <v>CIKANDE_RAYA</v>
          </cell>
        </row>
        <row r="81">
          <cell r="F81" t="str">
            <v>NUR YOYO GUNARA</v>
          </cell>
        </row>
        <row r="82">
          <cell r="B82" t="str">
            <v>HARENDONG</v>
          </cell>
        </row>
        <row r="82">
          <cell r="F82" t="str">
            <v>SANDI IRAWAN</v>
          </cell>
        </row>
        <row r="83">
          <cell r="B83" t="str">
            <v>JAMBE_RAYA</v>
          </cell>
        </row>
        <row r="83">
          <cell r="F83" t="str">
            <v>AHMAD NURYAMAN</v>
          </cell>
        </row>
        <row r="84">
          <cell r="B84" t="str">
            <v>DP_PETIR</v>
          </cell>
        </row>
        <row r="84">
          <cell r="F84" t="str">
            <v>AHMAD RONI SAFRONI</v>
          </cell>
        </row>
        <row r="85">
          <cell r="B85" t="str">
            <v>KRAGILAN</v>
          </cell>
        </row>
        <row r="85">
          <cell r="F85" t="str">
            <v>DWI ADI SUTRISNO</v>
          </cell>
        </row>
        <row r="86">
          <cell r="B86" t="str">
            <v>DUKUH_RAYA</v>
          </cell>
        </row>
        <row r="86">
          <cell r="F86" t="str">
            <v>SAEPI</v>
          </cell>
        </row>
        <row r="87">
          <cell r="B87" t="str">
            <v>TALAGA_PASGAD</v>
          </cell>
        </row>
        <row r="87">
          <cell r="F87" t="str">
            <v>EKO PURNAWAN SUHERI</v>
          </cell>
        </row>
        <row r="88">
          <cell r="B88" t="str">
            <v>PANONGAN_RAYA</v>
          </cell>
        </row>
        <row r="88">
          <cell r="F88" t="str">
            <v>AZIS BACHTIAR</v>
          </cell>
        </row>
        <row r="89">
          <cell r="B89" t="str">
            <v>TUNJUNG_TEJA</v>
          </cell>
        </row>
        <row r="89">
          <cell r="F89" t="str">
            <v>AHMAD RONI SAFRONI</v>
          </cell>
        </row>
        <row r="90">
          <cell r="B90" t="str">
            <v>JAYANTI</v>
          </cell>
        </row>
        <row r="90">
          <cell r="F90" t="str">
            <v>NURDIN</v>
          </cell>
        </row>
        <row r="91">
          <cell r="B91" t="str">
            <v>MATAGARA</v>
          </cell>
        </row>
        <row r="91">
          <cell r="F91" t="str">
            <v>SYAMSURI</v>
          </cell>
        </row>
        <row r="92">
          <cell r="B92" t="str">
            <v>TANAH_TINGAL</v>
          </cell>
        </row>
        <row r="92">
          <cell r="F92" t="str">
            <v>MULYADI</v>
          </cell>
        </row>
        <row r="93">
          <cell r="B93" t="str">
            <v>ALAM_SEGAR</v>
          </cell>
        </row>
        <row r="93">
          <cell r="F93" t="str">
            <v>ISHAK DISTANSYAH</v>
          </cell>
        </row>
        <row r="94">
          <cell r="B94" t="str">
            <v>CIPUTAT_TIMUR</v>
          </cell>
        </row>
        <row r="94">
          <cell r="F94" t="str">
            <v>SOFYAN DWI SAPUTRA</v>
          </cell>
        </row>
        <row r="95">
          <cell r="B95" t="str">
            <v>GAPLEK</v>
          </cell>
        </row>
        <row r="95">
          <cell r="F95" t="str">
            <v>ADITYA</v>
          </cell>
        </row>
        <row r="96">
          <cell r="B96" t="str">
            <v>DIAN_MANSION</v>
          </cell>
        </row>
        <row r="96">
          <cell r="F96" t="str">
            <v>ERIK</v>
          </cell>
        </row>
        <row r="97">
          <cell r="B97" t="str">
            <v>LARANGAN_2</v>
          </cell>
        </row>
        <row r="97">
          <cell r="F97" t="str">
            <v>DONI ANGGARA</v>
          </cell>
        </row>
        <row r="98">
          <cell r="B98" t="str">
            <v>RADEN_SALEH</v>
          </cell>
        </row>
        <row r="98">
          <cell r="F98" t="str">
            <v>IQBAL PURWANDI</v>
          </cell>
        </row>
        <row r="99">
          <cell r="B99" t="str">
            <v>SERUA_INDAH_CIPUTAT</v>
          </cell>
        </row>
        <row r="99">
          <cell r="F99" t="str">
            <v>ALIZHAR</v>
          </cell>
        </row>
        <row r="100">
          <cell r="B100" t="str">
            <v>PONDOK_BETUNG</v>
          </cell>
        </row>
        <row r="100">
          <cell r="F100" t="str">
            <v>HERI LISTIANTO</v>
          </cell>
        </row>
        <row r="101">
          <cell r="B101" t="str">
            <v>CURUG_RAYA</v>
          </cell>
        </row>
        <row r="101">
          <cell r="F101" t="str">
            <v>DEDEN</v>
          </cell>
        </row>
        <row r="102">
          <cell r="B102" t="str">
            <v>GRAHA_SUTERA</v>
          </cell>
        </row>
        <row r="102">
          <cell r="F102" t="str">
            <v>JIDAN ALFARIZQI</v>
          </cell>
        </row>
        <row r="103">
          <cell r="B103" t="str">
            <v>GADING_SERPONG</v>
          </cell>
        </row>
        <row r="103">
          <cell r="F103" t="str">
            <v>LUKMANUL HAKIM</v>
          </cell>
        </row>
        <row r="104">
          <cell r="B104" t="str">
            <v>EDISON</v>
          </cell>
        </row>
        <row r="104">
          <cell r="F104" t="str">
            <v>ADI IKUN</v>
          </cell>
        </row>
        <row r="105">
          <cell r="B105" t="str">
            <v>EAST_FORESTA</v>
          </cell>
        </row>
        <row r="105">
          <cell r="F105" t="str">
            <v>LEGIYONO</v>
          </cell>
        </row>
        <row r="106">
          <cell r="B106" t="str">
            <v>PRIMA_JAYA</v>
          </cell>
        </row>
        <row r="106">
          <cell r="F106" t="str">
            <v>JALALUDIN</v>
          </cell>
        </row>
        <row r="107">
          <cell r="B107" t="str">
            <v>KADU_JAYA</v>
          </cell>
        </row>
        <row r="107">
          <cell r="F107" t="str">
            <v>SEPTIAN</v>
          </cell>
        </row>
        <row r="108">
          <cell r="B108" t="str">
            <v>TUGU_LEGOK</v>
          </cell>
        </row>
        <row r="108">
          <cell r="F108" t="str">
            <v>MUHAMMAD PRASETYA</v>
          </cell>
        </row>
        <row r="109">
          <cell r="B109" t="str">
            <v>GADING_CARTENZ</v>
          </cell>
        </row>
        <row r="109">
          <cell r="F109" t="str">
            <v>SANUSI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OP POINT BEKASI"/>
    </sheetNames>
    <sheetDataSet>
      <sheetData sheetId="0">
        <row r="1">
          <cell r="B1">
            <v>1</v>
          </cell>
        </row>
        <row r="1">
          <cell r="E1">
            <v>4</v>
          </cell>
        </row>
        <row r="2">
          <cell r="B2" t="str">
            <v>Nama Drop_point</v>
          </cell>
        </row>
        <row r="2">
          <cell r="E2" t="str">
            <v>SPV / PIC 1</v>
          </cell>
        </row>
        <row r="3">
          <cell r="B3" t="str">
            <v>BEKASI</v>
          </cell>
        </row>
        <row r="3">
          <cell r="E3" t="str">
            <v>ERLANGGA ISMADYA PUTRA</v>
          </cell>
        </row>
        <row r="4">
          <cell r="B4" t="str">
            <v>DC_BEKASI_UTARA_01</v>
          </cell>
        </row>
        <row r="4">
          <cell r="E4" t="str">
            <v>RICHSON FAHMI</v>
          </cell>
        </row>
        <row r="5">
          <cell r="B5" t="str">
            <v>KALIABANG_TENGAH_02</v>
          </cell>
        </row>
        <row r="5">
          <cell r="E5" t="str">
            <v>TITO ASWIN KARIM</v>
          </cell>
        </row>
        <row r="6">
          <cell r="B6" t="str">
            <v>HARAPAN_BARU</v>
          </cell>
        </row>
        <row r="6">
          <cell r="E6" t="str">
            <v>AHMAD RIQBAL</v>
          </cell>
        </row>
        <row r="7">
          <cell r="B7" t="str">
            <v>JATI_SAMPURNA</v>
          </cell>
        </row>
        <row r="7">
          <cell r="E7" t="str">
            <v>NURROHIM</v>
          </cell>
        </row>
        <row r="8">
          <cell r="B8" t="str">
            <v>PONDOK_GEDE_01</v>
          </cell>
        </row>
        <row r="8">
          <cell r="E8" t="str">
            <v>ACHMAD MAZIRI</v>
          </cell>
        </row>
        <row r="9">
          <cell r="B9" t="str">
            <v>JATIBENING_01</v>
          </cell>
        </row>
        <row r="9">
          <cell r="E9" t="str">
            <v>SUTISNA</v>
          </cell>
        </row>
        <row r="10">
          <cell r="B10" t="str">
            <v>JATIBENING_02</v>
          </cell>
        </row>
        <row r="10">
          <cell r="E10" t="str">
            <v>FAHMI AL JUFRY</v>
          </cell>
        </row>
        <row r="11">
          <cell r="B11" t="str">
            <v>BEKASI_BARAT_01</v>
          </cell>
        </row>
        <row r="11">
          <cell r="E11" t="str">
            <v>YOGA WARDANA</v>
          </cell>
        </row>
        <row r="12">
          <cell r="B12" t="str">
            <v>BINTARA_JAYA_01</v>
          </cell>
        </row>
        <row r="12">
          <cell r="E12" t="str">
            <v>ANGGA KUSUMA</v>
          </cell>
        </row>
        <row r="13">
          <cell r="B13" t="str">
            <v>BANTAR_GEBANG</v>
          </cell>
        </row>
        <row r="13">
          <cell r="E13" t="str">
            <v>ALI IBRAHIM</v>
          </cell>
        </row>
        <row r="14">
          <cell r="B14" t="str">
            <v>MANGUNJAYA_01</v>
          </cell>
        </row>
        <row r="14">
          <cell r="E14" t="str">
            <v>ACHMAD MAULANA PUTRA</v>
          </cell>
        </row>
        <row r="15">
          <cell r="B15" t="str">
            <v>TAMBUN_SELATAN_01</v>
          </cell>
        </row>
        <row r="15">
          <cell r="E15" t="str">
            <v>ANNISAA NURULHUDA WAHIDIN</v>
          </cell>
        </row>
        <row r="16">
          <cell r="B16" t="str">
            <v>DC_CIBITUNG_01</v>
          </cell>
        </row>
        <row r="16">
          <cell r="E16" t="str">
            <v>DIDIT JAMALUDIN</v>
          </cell>
        </row>
        <row r="17">
          <cell r="B17" t="str">
            <v>CIBUNTU_01</v>
          </cell>
        </row>
        <row r="17">
          <cell r="E17" t="str">
            <v>RENDY DIRGANTARA</v>
          </cell>
        </row>
        <row r="18">
          <cell r="B18" t="str">
            <v>DP_MUKTIWARI_01</v>
          </cell>
        </row>
        <row r="18">
          <cell r="E18" t="str">
            <v>FAUZI AKBAR</v>
          </cell>
        </row>
        <row r="19">
          <cell r="B19" t="str">
            <v>HARAPAN_INDAH</v>
          </cell>
        </row>
        <row r="19">
          <cell r="E19" t="str">
            <v>FACHRUDIN</v>
          </cell>
        </row>
        <row r="20">
          <cell r="B20" t="str">
            <v>TAMBUN_UTARA</v>
          </cell>
        </row>
        <row r="20">
          <cell r="E20" t="str">
            <v>FAJAR SAPUTRA NOVEBRYANTO</v>
          </cell>
        </row>
        <row r="21">
          <cell r="B21" t="str">
            <v>DP_BABELAN_KOTA_01</v>
          </cell>
        </row>
        <row r="21">
          <cell r="E21" t="str">
            <v>KHOIRUL ANWAR</v>
          </cell>
        </row>
        <row r="22">
          <cell r="B22" t="str">
            <v>BABELAN</v>
          </cell>
        </row>
        <row r="22">
          <cell r="E22" t="str">
            <v>DENI PERMANA</v>
          </cell>
        </row>
        <row r="23">
          <cell r="B23" t="str">
            <v>DC_TAMBUN</v>
          </cell>
        </row>
        <row r="23">
          <cell r="E23" t="str">
            <v>AROFIQ WALHIDAYAT</v>
          </cell>
        </row>
        <row r="24">
          <cell r="B24" t="str">
            <v>DC_JATIASIH</v>
          </cell>
        </row>
        <row r="24">
          <cell r="E24" t="str">
            <v>AAN SUPRATMAN</v>
          </cell>
        </row>
        <row r="25">
          <cell r="B25" t="str">
            <v>DC_MUSTIKA_JAYA</v>
          </cell>
        </row>
        <row r="25">
          <cell r="E25" t="str">
            <v>JHENIS ATHA NANDA</v>
          </cell>
        </row>
        <row r="26">
          <cell r="B26" t="str">
            <v>DC_PONDOK_MELATI</v>
          </cell>
        </row>
        <row r="26">
          <cell r="E26" t="str">
            <v>SELAMET DARSIYO</v>
          </cell>
        </row>
        <row r="27">
          <cell r="B27" t="str">
            <v>DC_BEKASI_TIMUR</v>
          </cell>
        </row>
        <row r="27">
          <cell r="E27" t="str">
            <v>NANDA ARIS WANDI</v>
          </cell>
        </row>
        <row r="28">
          <cell r="B28" t="str">
            <v>DC_MEDAN_SATRIA</v>
          </cell>
        </row>
        <row r="28">
          <cell r="E28" t="str">
            <v>IHWAN RAMADHAN</v>
          </cell>
        </row>
        <row r="29">
          <cell r="B29" t="str">
            <v>DC_BEKASI_SELATAN</v>
          </cell>
        </row>
        <row r="29">
          <cell r="E29" t="str">
            <v>APRIYANTO</v>
          </cell>
        </row>
        <row r="30">
          <cell r="B30" t="str">
            <v>TAMBUN_UTARA_02</v>
          </cell>
        </row>
        <row r="30">
          <cell r="E30" t="str">
            <v>ANDI RACHMANSYAH</v>
          </cell>
        </row>
        <row r="31">
          <cell r="B31" t="str">
            <v>TARUMAJAYA_02</v>
          </cell>
        </row>
        <row r="31">
          <cell r="E31" t="str">
            <v>SARYONO</v>
          </cell>
        </row>
        <row r="32">
          <cell r="B32" t="str">
            <v>BABELAN_02</v>
          </cell>
        </row>
        <row r="32">
          <cell r="E32" t="str">
            <v>ARI SABANDI</v>
          </cell>
        </row>
        <row r="33">
          <cell r="B33" t="str">
            <v>SETU_02</v>
          </cell>
        </row>
        <row r="33">
          <cell r="E33" t="str">
            <v>FAHMI</v>
          </cell>
        </row>
        <row r="34">
          <cell r="B34" t="str">
            <v>RAWALUMBU_02</v>
          </cell>
        </row>
        <row r="34">
          <cell r="E34" t="str">
            <v>NOVA ANDRIANTO</v>
          </cell>
        </row>
        <row r="35">
          <cell r="B35" t="str">
            <v>CIKARANG</v>
          </cell>
        </row>
        <row r="35">
          <cell r="E35" t="str">
            <v>AGUNG HARTANTO</v>
          </cell>
        </row>
        <row r="36">
          <cell r="B36" t="str">
            <v>DELTA_MAS</v>
          </cell>
        </row>
        <row r="36">
          <cell r="E36" t="str">
            <v>SAFRIN PRIGIYANTO</v>
          </cell>
        </row>
        <row r="37">
          <cell r="B37" t="str">
            <v>SUKATANI</v>
          </cell>
        </row>
        <row r="37">
          <cell r="E37" t="str">
            <v>KHAIRUL WILDAN UMAM</v>
          </cell>
        </row>
        <row r="38">
          <cell r="B38" t="str">
            <v>KEDUNG_WARINGIN</v>
          </cell>
        </row>
        <row r="38">
          <cell r="E38" t="str">
            <v>AEP BOIS</v>
          </cell>
        </row>
        <row r="39">
          <cell r="B39" t="str">
            <v>SERANG_BARU_01</v>
          </cell>
        </row>
        <row r="39">
          <cell r="E39" t="str">
            <v>FIRDAUS</v>
          </cell>
        </row>
        <row r="40">
          <cell r="B40" t="str">
            <v>CIBARUSAH_JAYA</v>
          </cell>
        </row>
        <row r="40">
          <cell r="E40" t="str">
            <v>ZAKI RACHMADI NASUTION</v>
          </cell>
        </row>
        <row r="41">
          <cell r="B41" t="str">
            <v>PASIR_GOMBONG</v>
          </cell>
        </row>
        <row r="41">
          <cell r="E41" t="str">
            <v>MUKHAMAD NOFANA ABDULLAH</v>
          </cell>
        </row>
        <row r="42">
          <cell r="B42" t="str">
            <v>TELAGA_MURNI</v>
          </cell>
        </row>
        <row r="42">
          <cell r="E42" t="str">
            <v>TIDAK ADA</v>
          </cell>
        </row>
        <row r="43">
          <cell r="B43" t="str">
            <v>KARANG_BAHAGIA</v>
          </cell>
        </row>
        <row r="43">
          <cell r="E43" t="str">
            <v>KIKIH RIJKI APNUR CAHYA</v>
          </cell>
        </row>
        <row r="44">
          <cell r="B44" t="str">
            <v>DC_CIKARANG_SELATAN</v>
          </cell>
        </row>
        <row r="44">
          <cell r="E44" t="str">
            <v>HARRI SWANDI NAINGGOLAN</v>
          </cell>
        </row>
        <row r="45">
          <cell r="B45" t="str">
            <v>DC_CIKARANG_BARAT</v>
          </cell>
        </row>
        <row r="45">
          <cell r="E45" t="str">
            <v>IRFAN FAUZI</v>
          </cell>
        </row>
        <row r="46">
          <cell r="B46" t="str">
            <v>DC_CIKARANG_UTARA</v>
          </cell>
        </row>
        <row r="46">
          <cell r="E46" t="str">
            <v>M DAFIT SUHERLI</v>
          </cell>
        </row>
        <row r="47">
          <cell r="B47" t="str">
            <v>DC_CIBARUSAH</v>
          </cell>
        </row>
        <row r="47">
          <cell r="E47" t="str">
            <v>DENI SETIAWAN</v>
          </cell>
        </row>
        <row r="48">
          <cell r="B48" t="str">
            <v>DC_CIKARANG_PUSAT</v>
          </cell>
        </row>
        <row r="48">
          <cell r="E48" t="str">
            <v>IRZAN EFRIANSYAH</v>
          </cell>
        </row>
        <row r="49">
          <cell r="B49" t="str">
            <v>JATI_WANGI</v>
          </cell>
        </row>
        <row r="49">
          <cell r="E49" t="str">
            <v>FITRAH TEGAR RAMADHAN</v>
          </cell>
        </row>
        <row r="50">
          <cell r="B50" t="str">
            <v>CABANG_BUNGIN</v>
          </cell>
        </row>
        <row r="50">
          <cell r="E50" t="str">
            <v>SARIFPUDIN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ID DP</v>
          </cell>
        </row>
        <row r="1">
          <cell r="E1" t="str">
            <v>RM</v>
          </cell>
        </row>
        <row r="2">
          <cell r="B2" t="str">
            <v>CIB11A</v>
          </cell>
        </row>
        <row r="2">
          <cell r="E2" t="str">
            <v>AHMAD TOFIK YULFIKAR</v>
          </cell>
        </row>
        <row r="3">
          <cell r="B3" t="str">
            <v>CIBATOK</v>
          </cell>
        </row>
        <row r="3">
          <cell r="E3" t="str">
            <v>AHMAD TOFIK YULFIKAR</v>
          </cell>
        </row>
        <row r="4">
          <cell r="B4" t="str">
            <v>DC_CIGUDEG</v>
          </cell>
        </row>
        <row r="4">
          <cell r="E4" t="str">
            <v>AHMAD TOFIK YULFIKAR</v>
          </cell>
        </row>
        <row r="5">
          <cell r="B5" t="str">
            <v>DC_DRAMAGA</v>
          </cell>
        </row>
        <row r="5">
          <cell r="E5" t="str">
            <v>AHMAD TOFIK YULFIKAR</v>
          </cell>
        </row>
        <row r="6">
          <cell r="B6" t="str">
            <v>DC_JASINGA</v>
          </cell>
        </row>
        <row r="6">
          <cell r="E6" t="str">
            <v>AHMAD TOFIK YULFIKAR</v>
          </cell>
        </row>
        <row r="7">
          <cell r="B7" t="str">
            <v>CIAMPEA</v>
          </cell>
        </row>
        <row r="7">
          <cell r="E7" t="str">
            <v>AHMAD TOFIK YULFIKAR</v>
          </cell>
        </row>
        <row r="8">
          <cell r="B8" t="str">
            <v>DC_NANGGUNG</v>
          </cell>
        </row>
        <row r="8">
          <cell r="E8" t="str">
            <v>AHMAD TOFIK YULFIKAR</v>
          </cell>
        </row>
        <row r="9">
          <cell r="B9" t="str">
            <v>DRAMAGA_2</v>
          </cell>
        </row>
        <row r="9">
          <cell r="E9" t="str">
            <v>AHMAD TOFIK YULFIKAR</v>
          </cell>
        </row>
        <row r="10">
          <cell r="B10" t="str">
            <v>CIBATOK_RAYA</v>
          </cell>
        </row>
        <row r="10">
          <cell r="E10" t="str">
            <v>AHMAD TOFIK YULFIKAR</v>
          </cell>
        </row>
        <row r="11">
          <cell r="B11" t="str">
            <v>CIAMPEA</v>
          </cell>
        </row>
        <row r="11">
          <cell r="E11" t="str">
            <v>AHMAD TOFIK YULFIKAR</v>
          </cell>
        </row>
        <row r="12">
          <cell r="B12" t="str">
            <v>LEUWILIANG1</v>
          </cell>
        </row>
        <row r="12">
          <cell r="E12" t="str">
            <v>AHMAD TOFIK YULFIKAR</v>
          </cell>
        </row>
        <row r="13">
          <cell r="B13" t="str">
            <v>CP_PAMIJAHAN</v>
          </cell>
        </row>
        <row r="13">
          <cell r="E13" t="str">
            <v>AHMAD TOFIK YULFIKAR</v>
          </cell>
        </row>
        <row r="14">
          <cell r="B14" t="str">
            <v>DRAMAGA_CANTIK</v>
          </cell>
        </row>
        <row r="14">
          <cell r="E14" t="str">
            <v>AHMAD TOFIK YULFIKAR</v>
          </cell>
        </row>
        <row r="15">
          <cell r="B15" t="str">
            <v>LEUWISADENG</v>
          </cell>
        </row>
        <row r="15">
          <cell r="E15" t="str">
            <v>AHMAD TOFIK YULFIKAR</v>
          </cell>
        </row>
        <row r="16">
          <cell r="B16" t="str">
            <v>TENJOLAYA</v>
          </cell>
        </row>
        <row r="16">
          <cell r="E16" t="str">
            <v>AHMAD TOFIK YULFIKAR</v>
          </cell>
        </row>
        <row r="17">
          <cell r="B17" t="str">
            <v>BGR06D</v>
          </cell>
        </row>
        <row r="17">
          <cell r="E17" t="str">
            <v>FALDY FEDIANSYAH</v>
          </cell>
        </row>
        <row r="18">
          <cell r="B18" t="str">
            <v>DC_BOGOR_KOTA</v>
          </cell>
        </row>
        <row r="18">
          <cell r="E18" t="str">
            <v>FALDY FEDIANSYAH</v>
          </cell>
        </row>
        <row r="19">
          <cell r="B19" t="str">
            <v>BOGOR_UTARA</v>
          </cell>
        </row>
        <row r="19">
          <cell r="E19" t="str">
            <v>FALDY FEDIANSYAH</v>
          </cell>
        </row>
        <row r="20">
          <cell r="B20" t="str">
            <v>BOGOR</v>
          </cell>
        </row>
        <row r="20">
          <cell r="E20" t="str">
            <v>FALDY FEDIANSYAH</v>
          </cell>
        </row>
        <row r="21">
          <cell r="B21" t="str">
            <v>CILEBUT_RAYA</v>
          </cell>
        </row>
        <row r="21">
          <cell r="E21" t="str">
            <v>FALDY FEDIANSYAH</v>
          </cell>
        </row>
        <row r="22">
          <cell r="B22" t="str">
            <v>AIR_MANCUR</v>
          </cell>
        </row>
        <row r="22">
          <cell r="E22" t="str">
            <v>FALDY FEDIANSYAH</v>
          </cell>
        </row>
        <row r="23">
          <cell r="B23" t="str">
            <v>GUNUNG_BATU</v>
          </cell>
        </row>
        <row r="23">
          <cell r="E23" t="str">
            <v>FALDY FEDIANSYAH</v>
          </cell>
        </row>
        <row r="24">
          <cell r="B24" t="str">
            <v>SAWOJAJAR</v>
          </cell>
        </row>
        <row r="24">
          <cell r="E24" t="str">
            <v>FALDY FEDIANSYAH</v>
          </cell>
        </row>
        <row r="25">
          <cell r="B25" t="str">
            <v>SEMPLAK_RAYA</v>
          </cell>
        </row>
        <row r="25">
          <cell r="E25" t="str">
            <v>FALDY FEDIANSYAH</v>
          </cell>
        </row>
        <row r="26">
          <cell r="B26" t="str">
            <v>TAMAN_CIMANGGU</v>
          </cell>
        </row>
        <row r="26">
          <cell r="E26" t="str">
            <v>FALDY FEDIANSYAH</v>
          </cell>
        </row>
        <row r="27">
          <cell r="B27" t="str">
            <v>CP_BCC</v>
          </cell>
        </row>
        <row r="27">
          <cell r="E27" t="str">
            <v>FALDY FEDIANSYAH</v>
          </cell>
        </row>
        <row r="28">
          <cell r="B28" t="str">
            <v>MARGAJAYA</v>
          </cell>
        </row>
        <row r="28">
          <cell r="E28" t="str">
            <v>FALDY FEDIANSYAH</v>
          </cell>
        </row>
        <row r="29">
          <cell r="B29" t="str">
            <v>SINDANG_BARANG</v>
          </cell>
        </row>
        <row r="29">
          <cell r="E29" t="str">
            <v>FALDY FEDIANSYAH</v>
          </cell>
        </row>
        <row r="30">
          <cell r="B30" t="str">
            <v>YASMIN</v>
          </cell>
        </row>
        <row r="30">
          <cell r="E30" t="str">
            <v>FALDY FEDIANSYAH</v>
          </cell>
        </row>
        <row r="31">
          <cell r="B31" t="str">
            <v>CIOMAS</v>
          </cell>
        </row>
        <row r="31">
          <cell r="E31" t="str">
            <v>FALDY FEDIANSYAH</v>
          </cell>
        </row>
        <row r="32">
          <cell r="B32" t="str">
            <v>DC_CIOMAS</v>
          </cell>
        </row>
        <row r="32">
          <cell r="E32" t="str">
            <v>FALDY FEDIANSYAH</v>
          </cell>
        </row>
        <row r="33">
          <cell r="B33" t="str">
            <v>TAJUR_4</v>
          </cell>
        </row>
        <row r="33">
          <cell r="E33" t="str">
            <v>FALDY FEDIANSYAH</v>
          </cell>
        </row>
        <row r="34">
          <cell r="B34" t="str">
            <v>MUARASARI</v>
          </cell>
        </row>
        <row r="34">
          <cell r="E34" t="str">
            <v>FALDY FEDIANSYAH</v>
          </cell>
        </row>
        <row r="35">
          <cell r="B35" t="str">
            <v>CILEUNGSI_2</v>
          </cell>
        </row>
        <row r="35">
          <cell r="E35" t="str">
            <v>HERI SUSANTO</v>
          </cell>
        </row>
        <row r="36">
          <cell r="B36" t="str">
            <v>DC_CILEUNGSI</v>
          </cell>
        </row>
        <row r="36">
          <cell r="E36" t="str">
            <v>HERI SUSANTO</v>
          </cell>
        </row>
        <row r="37">
          <cell r="B37" t="str">
            <v>DC_JONGGOL</v>
          </cell>
        </row>
        <row r="37">
          <cell r="E37" t="str">
            <v>HERI SUSANTO</v>
          </cell>
        </row>
        <row r="38">
          <cell r="B38" t="str">
            <v>GUNUNG_PUTRI_4</v>
          </cell>
        </row>
        <row r="38">
          <cell r="E38" t="str">
            <v>HERI SUSANTO</v>
          </cell>
        </row>
        <row r="39">
          <cell r="B39" t="str">
            <v>PASAR_GANDOANG</v>
          </cell>
        </row>
        <row r="39">
          <cell r="E39" t="str">
            <v>HERI SUSANTO</v>
          </cell>
        </row>
        <row r="40">
          <cell r="B40" t="str">
            <v>CARIU_2</v>
          </cell>
        </row>
        <row r="40">
          <cell r="E40" t="str">
            <v>HERI SUSANTO</v>
          </cell>
        </row>
        <row r="41">
          <cell r="B41" t="str">
            <v>GUNUNG_PUTRI</v>
          </cell>
        </row>
        <row r="41">
          <cell r="E41" t="str">
            <v>HERI SUSANTO</v>
          </cell>
        </row>
        <row r="42">
          <cell r="B42" t="str">
            <v>BOJONG_KULUR</v>
          </cell>
        </row>
        <row r="42">
          <cell r="E42" t="str">
            <v>HERI SUSANTO</v>
          </cell>
        </row>
        <row r="43">
          <cell r="B43" t="str">
            <v>CILEUNGSI</v>
          </cell>
        </row>
        <row r="43">
          <cell r="E43" t="str">
            <v>HERI SUSANTO</v>
          </cell>
        </row>
        <row r="44">
          <cell r="B44" t="str">
            <v>JONGGOL</v>
          </cell>
        </row>
        <row r="44">
          <cell r="E44" t="str">
            <v>HERI SUSANTO</v>
          </cell>
        </row>
        <row r="45">
          <cell r="B45" t="str">
            <v>GUNUNG_PUTRI_RAYA</v>
          </cell>
        </row>
        <row r="45">
          <cell r="E45" t="str">
            <v>HERI SUSANTO</v>
          </cell>
        </row>
        <row r="46">
          <cell r="B46" t="str">
            <v>METLAND_TRANSYOGI</v>
          </cell>
        </row>
        <row r="46">
          <cell r="E46" t="str">
            <v>HERI SUSANTO</v>
          </cell>
        </row>
        <row r="47">
          <cell r="B47" t="str">
            <v>CITEUREUP</v>
          </cell>
        </row>
        <row r="47">
          <cell r="E47" t="str">
            <v>HERI SUSANTO</v>
          </cell>
        </row>
        <row r="48">
          <cell r="B48" t="str">
            <v>PAKANSARI_2</v>
          </cell>
        </row>
        <row r="48">
          <cell r="E48" t="str">
            <v>HERI SUSANTO</v>
          </cell>
        </row>
        <row r="49">
          <cell r="B49" t="str">
            <v>DC_GUNUNG_SINDUR</v>
          </cell>
        </row>
        <row r="49">
          <cell r="E49" t="str">
            <v>NOVIAN</v>
          </cell>
        </row>
        <row r="50">
          <cell r="B50" t="str">
            <v>DC_KEMANG</v>
          </cell>
        </row>
        <row r="50">
          <cell r="E50" t="str">
            <v>NOVIAN</v>
          </cell>
        </row>
        <row r="51">
          <cell r="B51" t="str">
            <v>DC_PARUNG</v>
          </cell>
        </row>
        <row r="51">
          <cell r="E51" t="str">
            <v>NOVIAN</v>
          </cell>
        </row>
        <row r="52">
          <cell r="B52" t="str">
            <v>KEMANG_2</v>
          </cell>
        </row>
        <row r="52">
          <cell r="E52" t="str">
            <v>NOVIAN</v>
          </cell>
        </row>
        <row r="53">
          <cell r="B53" t="str">
            <v>PARUNG_PANJANG</v>
          </cell>
        </row>
        <row r="53">
          <cell r="E53" t="str">
            <v>NOVIAN</v>
          </cell>
        </row>
        <row r="54">
          <cell r="B54" t="str">
            <v>SASAK_PANJANG</v>
          </cell>
        </row>
        <row r="54">
          <cell r="E54" t="str">
            <v>NOVIAN</v>
          </cell>
        </row>
        <row r="55">
          <cell r="B55" t="str">
            <v>PARUNG</v>
          </cell>
        </row>
        <row r="55">
          <cell r="E55" t="str">
            <v>NOVIAN</v>
          </cell>
        </row>
        <row r="56">
          <cell r="B56" t="str">
            <v>PARUNG_PANJANG</v>
          </cell>
        </row>
        <row r="56">
          <cell r="E56" t="str">
            <v>NOVIAN</v>
          </cell>
        </row>
        <row r="57">
          <cell r="B57" t="str">
            <v>CISEENG</v>
          </cell>
        </row>
        <row r="57">
          <cell r="E57" t="str">
            <v>NOVIAN</v>
          </cell>
        </row>
        <row r="58">
          <cell r="B58" t="str">
            <v>CP_PEMBANGUNAN</v>
          </cell>
        </row>
        <row r="58">
          <cell r="E58" t="str">
            <v>NOVIAN</v>
          </cell>
        </row>
        <row r="59">
          <cell r="B59" t="str">
            <v>JAMPANG</v>
          </cell>
        </row>
        <row r="59">
          <cell r="E59" t="str">
            <v>NOVIAN</v>
          </cell>
        </row>
        <row r="60">
          <cell r="B60" t="str">
            <v>KEMANG_TONJONG</v>
          </cell>
        </row>
        <row r="60">
          <cell r="E60" t="str">
            <v>NOVIAN</v>
          </cell>
        </row>
        <row r="61">
          <cell r="B61" t="str">
            <v>SALABENDA</v>
          </cell>
        </row>
        <row r="61">
          <cell r="E61" t="str">
            <v>NOVIAN</v>
          </cell>
        </row>
        <row r="62">
          <cell r="B62" t="str">
            <v>RUMPIN_1</v>
          </cell>
        </row>
        <row r="62">
          <cell r="E62" t="str">
            <v>NOVIAN</v>
          </cell>
        </row>
        <row r="63">
          <cell r="B63" t="str">
            <v>KEDUNG_HALANG</v>
          </cell>
        </row>
        <row r="63">
          <cell r="E63" t="str">
            <v>M PAREZA NOVIK</v>
          </cell>
        </row>
        <row r="64">
          <cell r="B64" t="str">
            <v>SUKARAJA_1</v>
          </cell>
        </row>
        <row r="64">
          <cell r="E64" t="str">
            <v>M PAREZA NOVIK</v>
          </cell>
        </row>
        <row r="65">
          <cell r="B65" t="str">
            <v>DC_PAKANSARI</v>
          </cell>
        </row>
        <row r="65">
          <cell r="E65" t="str">
            <v>M PAREZA NOVIK</v>
          </cell>
        </row>
        <row r="66">
          <cell r="B66" t="str">
            <v>GAPERI_BOJONG</v>
          </cell>
        </row>
        <row r="66">
          <cell r="E66" t="str">
            <v>M PAREZA NOVIK</v>
          </cell>
        </row>
        <row r="67">
          <cell r="B67" t="str">
            <v>KARADENAN_RAYA</v>
          </cell>
        </row>
        <row r="67">
          <cell r="E67" t="str">
            <v>M PAREZA NOVIK</v>
          </cell>
        </row>
        <row r="68">
          <cell r="B68" t="str">
            <v>CITAYAM_PABUARAN</v>
          </cell>
        </row>
        <row r="68">
          <cell r="E68" t="str">
            <v>M PAREZA NOVIK</v>
          </cell>
        </row>
        <row r="69">
          <cell r="B69" t="str">
            <v>CIB01F</v>
          </cell>
        </row>
        <row r="69">
          <cell r="E69" t="str">
            <v>M PAREZA NOVIK</v>
          </cell>
        </row>
        <row r="70">
          <cell r="B70" t="str">
            <v>RAGAJAYA</v>
          </cell>
        </row>
        <row r="70">
          <cell r="E70" t="str">
            <v>M PAREZA NOVIK</v>
          </cell>
        </row>
        <row r="71">
          <cell r="B71" t="str">
            <v>PABUARAN_ASRI</v>
          </cell>
        </row>
        <row r="71">
          <cell r="E71" t="str">
            <v>M PAREZA NOVIK</v>
          </cell>
        </row>
        <row r="72">
          <cell r="B72" t="str">
            <v>WON_CIMANDALA</v>
          </cell>
        </row>
        <row r="72">
          <cell r="E72" t="str">
            <v>M PAREZA NOVIK</v>
          </cell>
        </row>
        <row r="73">
          <cell r="B73" t="str">
            <v>PAKANSARI_3</v>
          </cell>
        </row>
        <row r="73">
          <cell r="E73" t="str">
            <v>M PAREZA NOVIK</v>
          </cell>
        </row>
        <row r="74">
          <cell r="B74" t="str">
            <v>BABAKAN_MANDANG</v>
          </cell>
        </row>
        <row r="74">
          <cell r="E74" t="str">
            <v>M PAREZA NOVIK</v>
          </cell>
        </row>
        <row r="75">
          <cell r="B75" t="str">
            <v>CP_MAYOR_OKING</v>
          </cell>
        </row>
        <row r="75">
          <cell r="E75" t="str">
            <v>M PAREZA NOVIK</v>
          </cell>
        </row>
        <row r="76">
          <cell r="B76" t="str">
            <v>PAKANSARI_4</v>
          </cell>
        </row>
        <row r="76">
          <cell r="E76" t="str">
            <v>M PAREZA NOVIK</v>
          </cell>
        </row>
        <row r="77">
          <cell r="B77" t="str">
            <v>DC_CISARUA</v>
          </cell>
        </row>
        <row r="77">
          <cell r="E77" t="str">
            <v>WIN KARYADI H P</v>
          </cell>
        </row>
        <row r="78">
          <cell r="B78" t="str">
            <v>DC_TAJUR</v>
          </cell>
        </row>
        <row r="78">
          <cell r="E78" t="str">
            <v>WIN KARYADI H P</v>
          </cell>
        </row>
        <row r="79">
          <cell r="B79" t="str">
            <v>DC_CIAWI</v>
          </cell>
        </row>
        <row r="79">
          <cell r="E79" t="str">
            <v>WIN KARYADI H P</v>
          </cell>
        </row>
        <row r="80">
          <cell r="B80" t="str">
            <v>DC_MEGAMENDUNG</v>
          </cell>
        </row>
        <row r="80">
          <cell r="E80" t="str">
            <v>WIN KARYADI H P</v>
          </cell>
        </row>
        <row r="81">
          <cell r="B81" t="str">
            <v>CIGOMBONG</v>
          </cell>
        </row>
        <row r="81">
          <cell r="E81" t="str">
            <v>WIN KARYADI H P</v>
          </cell>
        </row>
        <row r="82">
          <cell r="B82" t="str">
            <v>CP_CARINGIN_1</v>
          </cell>
        </row>
        <row r="82">
          <cell r="E82" t="str">
            <v>WIN KARYADI H P</v>
          </cell>
        </row>
        <row r="83">
          <cell r="B83" t="str">
            <v>MAYOR_KH</v>
          </cell>
        </row>
        <row r="83">
          <cell r="E83" t="str">
            <v>WIN KARYADI H P</v>
          </cell>
        </row>
        <row r="84">
          <cell r="B84" t="str">
            <v>PUNCAK_CISARUA</v>
          </cell>
        </row>
        <row r="84">
          <cell r="E84" t="str">
            <v>WIN KARYADI H P</v>
          </cell>
        </row>
        <row r="85">
          <cell r="B85" t="str">
            <v>CIBEDUG</v>
          </cell>
        </row>
        <row r="85">
          <cell r="E85" t="str">
            <v>WIN KARYADI H P</v>
          </cell>
        </row>
        <row r="86">
          <cell r="B86" t="str">
            <v>CIJERUK</v>
          </cell>
        </row>
        <row r="86">
          <cell r="E86" t="str">
            <v>WIN KARYADI H P</v>
          </cell>
        </row>
        <row r="87">
          <cell r="B87" t="str">
            <v>BOGOR_SELATAN</v>
          </cell>
        </row>
        <row r="87">
          <cell r="E87" t="str">
            <v>WIN KARYADI H P</v>
          </cell>
        </row>
        <row r="88">
          <cell r="B88" t="str">
            <v>CIAPUS_RAYA</v>
          </cell>
        </row>
        <row r="88">
          <cell r="E88" t="str">
            <v>WIN KARYADI H P</v>
          </cell>
        </row>
        <row r="89">
          <cell r="B89" t="str">
            <v>PAHLAWAN_SUKSES</v>
          </cell>
        </row>
        <row r="89">
          <cell r="E89" t="str">
            <v>WIN KARYADI H P</v>
          </cell>
        </row>
        <row r="90">
          <cell r="B90" t="str">
            <v>PAMOYANAN_BOGOR</v>
          </cell>
        </row>
        <row r="90">
          <cell r="E90" t="str">
            <v>WIN KARYADI H P</v>
          </cell>
        </row>
        <row r="91">
          <cell r="B91" t="str">
            <v>CP_BNR</v>
          </cell>
        </row>
        <row r="91">
          <cell r="E91" t="str">
            <v>WIN KARYADI H P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NAMA DP</v>
          </cell>
        </row>
        <row r="1">
          <cell r="F1" t="str">
            <v>PIC BARU</v>
          </cell>
        </row>
        <row r="2">
          <cell r="C2" t="str">
            <v>KADIPATEN_2</v>
          </cell>
        </row>
        <row r="2">
          <cell r="F2" t="str">
            <v>Adang Suhara</v>
          </cell>
        </row>
        <row r="3">
          <cell r="C3" t="str">
            <v>MJA13C</v>
          </cell>
        </row>
        <row r="3">
          <cell r="F3" t="str">
            <v>Aries Yudie Ahmadi, S.Kesos</v>
          </cell>
        </row>
        <row r="4">
          <cell r="C4" t="str">
            <v>MJA20B</v>
          </cell>
        </row>
        <row r="4">
          <cell r="F4" t="str">
            <v>Budi Mulyana</v>
          </cell>
        </row>
        <row r="5">
          <cell r="C5" t="str">
            <v>JATIWANGI_2</v>
          </cell>
        </row>
        <row r="5">
          <cell r="F5" t="str">
            <v>Deni Fathurrohman</v>
          </cell>
        </row>
        <row r="6">
          <cell r="C6" t="str">
            <v>RAJAGALUH_2</v>
          </cell>
        </row>
        <row r="6">
          <cell r="F6" t="str">
            <v>Didi Supriadi</v>
          </cell>
        </row>
        <row r="7">
          <cell r="C7" t="str">
            <v>MJA22A</v>
          </cell>
        </row>
        <row r="7">
          <cell r="F7" t="str">
            <v>Dudin Joharudin</v>
          </cell>
        </row>
        <row r="8">
          <cell r="C8" t="str">
            <v>MJA19A</v>
          </cell>
        </row>
        <row r="8">
          <cell r="F8" t="str">
            <v>Hikmat Maulana</v>
          </cell>
        </row>
        <row r="9">
          <cell r="C9" t="str">
            <v>MJA07B</v>
          </cell>
        </row>
        <row r="9">
          <cell r="F9" t="str">
            <v>Iqbal Permana</v>
          </cell>
        </row>
        <row r="10">
          <cell r="C10" t="str">
            <v>TELAGA_2</v>
          </cell>
        </row>
        <row r="10">
          <cell r="F10" t="str">
            <v>Nana suryana</v>
          </cell>
        </row>
        <row r="11">
          <cell r="C11" t="str">
            <v>MAJALENGKA_2</v>
          </cell>
        </row>
        <row r="11">
          <cell r="F11" t="str">
            <v>Paryono</v>
          </cell>
        </row>
        <row r="12">
          <cell r="C12" t="str">
            <v>MJA02B</v>
          </cell>
        </row>
        <row r="12">
          <cell r="F12" t="str">
            <v>Vichi Ramadhan</v>
          </cell>
        </row>
        <row r="13">
          <cell r="C13" t="str">
            <v>JATITUJUH_2</v>
          </cell>
        </row>
        <row r="13">
          <cell r="F13" t="str">
            <v>Yandi Cahyadi, SE</v>
          </cell>
        </row>
        <row r="14">
          <cell r="C14" t="str">
            <v>MJA14A</v>
          </cell>
        </row>
        <row r="14">
          <cell r="F14" t="str">
            <v>-</v>
          </cell>
        </row>
        <row r="15">
          <cell r="C15" t="str">
            <v>SARIJADI</v>
          </cell>
        </row>
        <row r="15">
          <cell r="F15" t="str">
            <v>Bayu Triguna Putra</v>
          </cell>
        </row>
        <row r="16">
          <cell r="C16" t="str">
            <v>DC_CIMAHI_TENGAH</v>
          </cell>
        </row>
        <row r="16">
          <cell r="F16" t="str">
            <v>Dadan Maulana</v>
          </cell>
        </row>
        <row r="17">
          <cell r="C17" t="str">
            <v>DC_DUNGUS_CARIANG</v>
          </cell>
        </row>
        <row r="17">
          <cell r="F17" t="str">
            <v>Dandi Pardamean Nababan</v>
          </cell>
        </row>
        <row r="18">
          <cell r="C18" t="str">
            <v>DC_SARIWANGI</v>
          </cell>
        </row>
        <row r="18">
          <cell r="F18" t="str">
            <v>Danis</v>
          </cell>
        </row>
        <row r="19">
          <cell r="C19" t="str">
            <v>DC_CIMAHI_UTARA</v>
          </cell>
        </row>
        <row r="19">
          <cell r="F19" t="str">
            <v>Dicki Prayoga Irawan</v>
          </cell>
        </row>
        <row r="20">
          <cell r="C20" t="str">
            <v>DC_CIDADAP</v>
          </cell>
        </row>
        <row r="20">
          <cell r="F20" t="str">
            <v>Eka Setiawan</v>
          </cell>
        </row>
        <row r="21">
          <cell r="C21" t="str">
            <v>DC_CIMAHI_SELATAN</v>
          </cell>
        </row>
        <row r="21">
          <cell r="F21" t="str">
            <v>Luki Hardiyana</v>
          </cell>
        </row>
        <row r="22">
          <cell r="C22" t="str">
            <v>IDM11C</v>
          </cell>
        </row>
        <row r="22">
          <cell r="F22" t="str">
            <v>Ade Ahmad Sail</v>
          </cell>
        </row>
        <row r="23">
          <cell r="C23" t="str">
            <v>IDM20D</v>
          </cell>
        </row>
        <row r="23">
          <cell r="F23" t="str">
            <v>Dicki Setiawan</v>
          </cell>
        </row>
        <row r="24">
          <cell r="C24" t="str">
            <v>IDM07E</v>
          </cell>
        </row>
        <row r="24">
          <cell r="F24" t="str">
            <v>Elvan Ihdinansyah Setiawan</v>
          </cell>
        </row>
        <row r="25">
          <cell r="C25" t="str">
            <v>IDM18</v>
          </cell>
        </row>
        <row r="25">
          <cell r="F25" t="str">
            <v>Febri Maulana</v>
          </cell>
        </row>
        <row r="26">
          <cell r="C26" t="str">
            <v>IDM30B</v>
          </cell>
        </row>
        <row r="26">
          <cell r="F26" t="str">
            <v>Heri Kuswanto, S.Pd.</v>
          </cell>
        </row>
        <row r="27">
          <cell r="C27" t="str">
            <v>IDM13C</v>
          </cell>
        </row>
        <row r="27">
          <cell r="F27" t="str">
            <v>Iqbal Aulia Rachman</v>
          </cell>
        </row>
        <row r="28">
          <cell r="C28" t="str">
            <v>IDM28B</v>
          </cell>
        </row>
        <row r="28">
          <cell r="F28" t="str">
            <v>Muhamad Adit Nurcita</v>
          </cell>
        </row>
        <row r="29">
          <cell r="C29" t="str">
            <v>IDM06D</v>
          </cell>
        </row>
        <row r="29">
          <cell r="F29" t="str">
            <v>Nur Fajar Abiyanto</v>
          </cell>
        </row>
        <row r="30">
          <cell r="C30" t="str">
            <v>IDM19C</v>
          </cell>
        </row>
        <row r="30">
          <cell r="F30" t="str">
            <v>Romi Ajromi</v>
          </cell>
        </row>
        <row r="31">
          <cell r="C31" t="str">
            <v>IDM15E</v>
          </cell>
        </row>
        <row r="31">
          <cell r="F31" t="str">
            <v>Sigit Prastio</v>
          </cell>
        </row>
        <row r="32">
          <cell r="C32" t="str">
            <v>IDM10C</v>
          </cell>
        </row>
        <row r="32">
          <cell r="F32" t="str">
            <v>Yogi Faturahman</v>
          </cell>
        </row>
        <row r="33">
          <cell r="C33" t="str">
            <v>IDM04E</v>
          </cell>
        </row>
        <row r="33">
          <cell r="F33" t="str">
            <v>Zaini Miftah</v>
          </cell>
        </row>
        <row r="34">
          <cell r="C34" t="str">
            <v>BDO_SALES</v>
          </cell>
        </row>
        <row r="34">
          <cell r="F34" t="str">
            <v>Dian Wunandar</v>
          </cell>
        </row>
        <row r="35">
          <cell r="C35" t="str">
            <v>GRT40A</v>
          </cell>
        </row>
        <row r="35">
          <cell r="F35" t="str">
            <v>Adam Supriatna</v>
          </cell>
        </row>
        <row r="36">
          <cell r="C36" t="str">
            <v>GRT17B</v>
          </cell>
        </row>
        <row r="36">
          <cell r="F36" t="str">
            <v>Adi Firmansyah</v>
          </cell>
        </row>
        <row r="37">
          <cell r="C37" t="str">
            <v>GRT27B</v>
          </cell>
        </row>
        <row r="37">
          <cell r="F37" t="str">
            <v>Adi Firmansyah</v>
          </cell>
        </row>
        <row r="38">
          <cell r="C38" t="str">
            <v>GRT06C</v>
          </cell>
        </row>
        <row r="38">
          <cell r="F38" t="str">
            <v>Andri Henriyana</v>
          </cell>
        </row>
        <row r="39">
          <cell r="C39" t="str">
            <v>GRT10B</v>
          </cell>
        </row>
        <row r="39">
          <cell r="F39" t="str">
            <v>Dedi Martin</v>
          </cell>
        </row>
        <row r="40">
          <cell r="C40" t="str">
            <v>GRT24B</v>
          </cell>
        </row>
        <row r="40">
          <cell r="F40" t="str">
            <v>Deni Jaelani</v>
          </cell>
        </row>
        <row r="41">
          <cell r="C41" t="str">
            <v>GRT11A</v>
          </cell>
        </row>
        <row r="41">
          <cell r="F41" t="str">
            <v>Edwin Iskandar</v>
          </cell>
        </row>
        <row r="42">
          <cell r="C42" t="str">
            <v>GRT07C</v>
          </cell>
        </row>
        <row r="42">
          <cell r="F42" t="str">
            <v>Hasan Bisri</v>
          </cell>
        </row>
        <row r="43">
          <cell r="C43" t="str">
            <v>GRT19A</v>
          </cell>
        </row>
        <row r="43">
          <cell r="F43" t="str">
            <v>Ichsan Purnama</v>
          </cell>
        </row>
        <row r="44">
          <cell r="C44" t="str">
            <v>GRT42</v>
          </cell>
        </row>
        <row r="44">
          <cell r="F44" t="str">
            <v>Kemal Nurjaman</v>
          </cell>
        </row>
        <row r="45">
          <cell r="C45" t="str">
            <v>GRT05C</v>
          </cell>
        </row>
        <row r="45">
          <cell r="F45" t="str">
            <v>Lyusi Fathan Mubiena</v>
          </cell>
        </row>
        <row r="46">
          <cell r="C46" t="str">
            <v>GRT36A</v>
          </cell>
        </row>
        <row r="46">
          <cell r="F46" t="str">
            <v>Maulana Hisbulloh</v>
          </cell>
        </row>
        <row r="47">
          <cell r="C47" t="str">
            <v>GRT22C</v>
          </cell>
        </row>
        <row r="47">
          <cell r="F47" t="str">
            <v>Muhamad Ikhsan</v>
          </cell>
        </row>
        <row r="48">
          <cell r="C48" t="str">
            <v>GRT26C</v>
          </cell>
        </row>
        <row r="48">
          <cell r="F48" t="str">
            <v>Neri Hidayat</v>
          </cell>
        </row>
        <row r="49">
          <cell r="C49" t="str">
            <v>GRT41A</v>
          </cell>
        </row>
        <row r="49">
          <cell r="F49" t="str">
            <v>Regi Firmansyah</v>
          </cell>
        </row>
        <row r="50">
          <cell r="C50" t="str">
            <v>GRT16B</v>
          </cell>
        </row>
        <row r="50">
          <cell r="F50" t="str">
            <v>Rifki Shafik Fadillah</v>
          </cell>
        </row>
        <row r="51">
          <cell r="C51" t="str">
            <v>GRT31B</v>
          </cell>
        </row>
        <row r="51">
          <cell r="F51" t="str">
            <v>Rifki Shafik Fadillah</v>
          </cell>
        </row>
        <row r="52">
          <cell r="C52" t="str">
            <v>GRT03D</v>
          </cell>
        </row>
        <row r="52">
          <cell r="F52" t="str">
            <v>Robi Ta'dim Nurdiansyah</v>
          </cell>
        </row>
        <row r="53">
          <cell r="C53" t="str">
            <v>GRT02A</v>
          </cell>
        </row>
        <row r="53">
          <cell r="F53" t="str">
            <v>Rosi Riswanto</v>
          </cell>
        </row>
        <row r="54">
          <cell r="C54" t="str">
            <v>GRT37C</v>
          </cell>
        </row>
        <row r="54">
          <cell r="F54" t="str">
            <v>Sayu Mulhasyim</v>
          </cell>
        </row>
        <row r="55">
          <cell r="C55" t="str">
            <v>GRT41C</v>
          </cell>
        </row>
        <row r="55">
          <cell r="F55" t="str">
            <v>Syahrul Abu Bakar</v>
          </cell>
        </row>
        <row r="56">
          <cell r="C56" t="str">
            <v>GRT25B</v>
          </cell>
        </row>
        <row r="56">
          <cell r="F56" t="str">
            <v>Undang Ramdani</v>
          </cell>
        </row>
        <row r="57">
          <cell r="C57" t="str">
            <v>GRT32A</v>
          </cell>
        </row>
        <row r="57">
          <cell r="F57" t="str">
            <v>Undang Ramdani</v>
          </cell>
        </row>
        <row r="58">
          <cell r="C58" t="str">
            <v>GRT33C</v>
          </cell>
        </row>
        <row r="58">
          <cell r="F58" t="str">
            <v>Usep kamaludin</v>
          </cell>
        </row>
        <row r="59">
          <cell r="C59" t="str">
            <v>SOG26A</v>
          </cell>
        </row>
        <row r="59">
          <cell r="F59" t="str">
            <v>Ade Rahmat</v>
          </cell>
        </row>
        <row r="60">
          <cell r="C60" t="str">
            <v>BABAKAN_CIPARAY_2</v>
          </cell>
        </row>
        <row r="60">
          <cell r="F60" t="str">
            <v>Anas Nazal Huda</v>
          </cell>
        </row>
        <row r="61">
          <cell r="C61" t="str">
            <v>KUTAWARINGIN_2</v>
          </cell>
        </row>
        <row r="61">
          <cell r="F61" t="str">
            <v>Andi Herdiansyah</v>
          </cell>
        </row>
        <row r="62">
          <cell r="C62" t="str">
            <v>DC_HOLIS</v>
          </cell>
        </row>
        <row r="62">
          <cell r="F62" t="str">
            <v>Andi Saeful Rahman</v>
          </cell>
        </row>
        <row r="63">
          <cell r="C63" t="str">
            <v>WARGALUYU</v>
          </cell>
        </row>
        <row r="63">
          <cell r="F63" t="str">
            <v>Asep Romli</v>
          </cell>
        </row>
        <row r="64">
          <cell r="C64" t="str">
            <v>PENGALENGAN_CIPINANG</v>
          </cell>
        </row>
        <row r="64">
          <cell r="F64" t="str">
            <v>Dani Alvin</v>
          </cell>
        </row>
        <row r="65">
          <cell r="C65" t="str">
            <v>CILUNCAT</v>
          </cell>
        </row>
        <row r="65">
          <cell r="F65" t="str">
            <v>Denira Novalita</v>
          </cell>
        </row>
        <row r="66">
          <cell r="C66" t="str">
            <v>DC_BOJONGLOA_KALER</v>
          </cell>
        </row>
        <row r="66">
          <cell r="F66" t="str">
            <v>Dionofan Kurnia Pratama</v>
          </cell>
        </row>
        <row r="67">
          <cell r="C67" t="str">
            <v>DC_MARGAHAYU_SELATAN</v>
          </cell>
        </row>
        <row r="67">
          <cell r="F67" t="str">
            <v>Faisal Maisandi</v>
          </cell>
        </row>
        <row r="68">
          <cell r="C68" t="str">
            <v>DC_BANDUNG_SELATAN</v>
          </cell>
        </row>
        <row r="68">
          <cell r="F68" t="str">
            <v>Ilham Achmad Muhadzir</v>
          </cell>
        </row>
        <row r="69">
          <cell r="C69" t="str">
            <v>WARNASARI</v>
          </cell>
        </row>
        <row r="69">
          <cell r="F69" t="str">
            <v>Mario Aditya Firmansyah</v>
          </cell>
        </row>
        <row r="70">
          <cell r="C70" t="str">
            <v>DC_KATAPANG</v>
          </cell>
        </row>
        <row r="70">
          <cell r="F70" t="str">
            <v>Muhammad Salim Riyadul Gupron</v>
          </cell>
        </row>
        <row r="71">
          <cell r="C71" t="str">
            <v>DC_CIBADUYUT_RAYA</v>
          </cell>
        </row>
        <row r="71">
          <cell r="F71" t="str">
            <v>Novi Septriani</v>
          </cell>
        </row>
        <row r="72">
          <cell r="C72" t="str">
            <v>SOG25C</v>
          </cell>
        </row>
        <row r="72">
          <cell r="F72" t="str">
            <v>Rizky Zidan Haris Muharomi</v>
          </cell>
        </row>
        <row r="73">
          <cell r="C73" t="str">
            <v>CIWIDEY</v>
          </cell>
        </row>
        <row r="73">
          <cell r="F73" t="str">
            <v>Sendi Moh Rahayu</v>
          </cell>
        </row>
        <row r="74">
          <cell r="C74" t="str">
            <v>DC_MARGAASIH</v>
          </cell>
        </row>
        <row r="74">
          <cell r="F74" t="str">
            <v>Soni</v>
          </cell>
        </row>
        <row r="75">
          <cell r="C75" t="str">
            <v>SOG31E</v>
          </cell>
        </row>
        <row r="75">
          <cell r="F75" t="str">
            <v>Soni</v>
          </cell>
        </row>
        <row r="76">
          <cell r="C76" t="str">
            <v>CANGKUANG_3</v>
          </cell>
        </row>
        <row r="76">
          <cell r="F76" t="str">
            <v>Syifa Agustian</v>
          </cell>
        </row>
        <row r="77">
          <cell r="C77" t="str">
            <v>DC_KARAWANG_BARAT</v>
          </cell>
        </row>
        <row r="77">
          <cell r="F77" t="str">
            <v>Ansor Fauzi Fadillah</v>
          </cell>
        </row>
        <row r="78">
          <cell r="C78" t="str">
            <v>PANGKAL_PERJUANGAN</v>
          </cell>
        </row>
        <row r="78">
          <cell r="F78" t="str">
            <v>Ansor Fauzi Fadillah</v>
          </cell>
        </row>
        <row r="79">
          <cell r="C79" t="str">
            <v>TEMPURAN</v>
          </cell>
        </row>
        <row r="79">
          <cell r="F79" t="str">
            <v>Ari Budaeri Addawami</v>
          </cell>
        </row>
        <row r="80">
          <cell r="C80" t="str">
            <v>PULOJAYA</v>
          </cell>
        </row>
        <row r="80">
          <cell r="F80" t="str">
            <v>Aril Ardiansyah</v>
          </cell>
        </row>
        <row r="81">
          <cell r="C81" t="str">
            <v>KARAWANG_WETAN</v>
          </cell>
        </row>
        <row r="81">
          <cell r="F81" t="str">
            <v>Asep</v>
          </cell>
        </row>
        <row r="82">
          <cell r="C82" t="str">
            <v>CIBUAYA</v>
          </cell>
        </row>
        <row r="82">
          <cell r="F82" t="str">
            <v>Dede Asikin</v>
          </cell>
        </row>
        <row r="83">
          <cell r="C83" t="str">
            <v>LOJI_2</v>
          </cell>
        </row>
        <row r="83">
          <cell r="F83" t="str">
            <v>Fauzi Alimashyar</v>
          </cell>
        </row>
        <row r="84">
          <cell r="C84" t="str">
            <v>DC_KOSAMBI</v>
          </cell>
        </row>
        <row r="84">
          <cell r="F84" t="str">
            <v>Indra Rukmana</v>
          </cell>
        </row>
        <row r="85">
          <cell r="C85" t="str">
            <v>CIAMPEL</v>
          </cell>
        </row>
        <row r="85">
          <cell r="F85" t="str">
            <v>Indra Rukmana</v>
          </cell>
        </row>
        <row r="86">
          <cell r="C86" t="str">
            <v>NAGASARI_3</v>
          </cell>
        </row>
        <row r="86">
          <cell r="F86" t="str">
            <v>Januar Egy Panjayu</v>
          </cell>
        </row>
        <row r="87">
          <cell r="C87" t="str">
            <v>TELUK_JAMBE_BARAT</v>
          </cell>
        </row>
        <row r="87">
          <cell r="F87" t="str">
            <v>Khoeruman Sunjaya</v>
          </cell>
        </row>
        <row r="88">
          <cell r="C88" t="str">
            <v>DC_MAJA</v>
          </cell>
        </row>
        <row r="88">
          <cell r="F88" t="str">
            <v>Muhammad Agung Maulidia</v>
          </cell>
        </row>
        <row r="89">
          <cell r="C89" t="str">
            <v>KRW20F</v>
          </cell>
        </row>
        <row r="89">
          <cell r="F89" t="str">
            <v>Muhammad Bagus Rifa'i</v>
          </cell>
        </row>
        <row r="90">
          <cell r="C90" t="str">
            <v>DC_GALUH_MAS</v>
          </cell>
        </row>
        <row r="90">
          <cell r="F90" t="str">
            <v>Muhammad Rusdiyanto Dinata</v>
          </cell>
        </row>
        <row r="91">
          <cell r="C91" t="str">
            <v>SUKAHARJA_KRW</v>
          </cell>
        </row>
        <row r="91">
          <cell r="F91" t="str">
            <v>Nur Maulana Hasan</v>
          </cell>
        </row>
        <row r="92">
          <cell r="C92" t="str">
            <v>BATUJAYA</v>
          </cell>
        </row>
        <row r="92">
          <cell r="F92" t="str">
            <v>Reza Zaqiyuddin</v>
          </cell>
        </row>
        <row r="93">
          <cell r="C93" t="str">
            <v>KRW17A</v>
          </cell>
        </row>
        <row r="93">
          <cell r="F93" t="str">
            <v>Reza Zaqiyuddin</v>
          </cell>
        </row>
        <row r="94">
          <cell r="C94" t="str">
            <v>TELAGASARI</v>
          </cell>
        </row>
        <row r="94">
          <cell r="F94" t="str">
            <v>Toni Anwar</v>
          </cell>
        </row>
        <row r="95">
          <cell r="C95" t="str">
            <v>DAUWAN_T</v>
          </cell>
        </row>
        <row r="95">
          <cell r="F95" t="str">
            <v>Yandi Sutardi</v>
          </cell>
        </row>
        <row r="96">
          <cell r="C96" t="str">
            <v>CKM_CITY</v>
          </cell>
        </row>
        <row r="96">
          <cell r="F96" t="str">
            <v>Zezen Zaenul Arip</v>
          </cell>
        </row>
        <row r="97">
          <cell r="C97" t="str">
            <v>DC_BATULAYANG</v>
          </cell>
        </row>
        <row r="97">
          <cell r="F97" t="str">
            <v>Andriana Susanto</v>
          </cell>
        </row>
        <row r="98">
          <cell r="C98" t="str">
            <v>CIKAMUNING</v>
          </cell>
        </row>
        <row r="98">
          <cell r="F98" t="str">
            <v>Danil Sutiarso</v>
          </cell>
        </row>
        <row r="99">
          <cell r="C99" t="str">
            <v>NGP05B</v>
          </cell>
        </row>
        <row r="99">
          <cell r="F99" t="str">
            <v>Dindin Irawan</v>
          </cell>
        </row>
        <row r="100">
          <cell r="C100" t="str">
            <v>NGP09A</v>
          </cell>
        </row>
        <row r="100">
          <cell r="F100" t="str">
            <v>Faiz Achmad Yasin</v>
          </cell>
        </row>
        <row r="101">
          <cell r="C101" t="str">
            <v>CIPONGKOR</v>
          </cell>
        </row>
        <row r="101">
          <cell r="F101" t="str">
            <v>Faiz Achmad Yasin</v>
          </cell>
        </row>
        <row r="102">
          <cell r="C102" t="str">
            <v>SIRNAJAYA</v>
          </cell>
        </row>
        <row r="102">
          <cell r="F102" t="str">
            <v>Hari Pardian</v>
          </cell>
        </row>
        <row r="103">
          <cell r="C103" t="str">
            <v>DC_LEMBANG</v>
          </cell>
        </row>
        <row r="103">
          <cell r="F103" t="str">
            <v>Herdi Kurniawan</v>
          </cell>
        </row>
        <row r="104">
          <cell r="C104" t="str">
            <v>DC_PADALARANG</v>
          </cell>
        </row>
        <row r="104">
          <cell r="F104" t="str">
            <v>Ipan Pathurrahman</v>
          </cell>
        </row>
        <row r="105">
          <cell r="C105" t="str">
            <v>CISARUA</v>
          </cell>
        </row>
        <row r="105">
          <cell r="F105" t="str">
            <v>Jamjam ramdani</v>
          </cell>
        </row>
        <row r="106">
          <cell r="C106" t="str">
            <v>NGP02E</v>
          </cell>
        </row>
        <row r="106">
          <cell r="F106" t="str">
            <v>Muhammad Abdul Rozi</v>
          </cell>
        </row>
        <row r="107">
          <cell r="C107" t="str">
            <v>NGP07A</v>
          </cell>
        </row>
        <row r="107">
          <cell r="F107" t="str">
            <v>Muhammad Abdul Rozi</v>
          </cell>
        </row>
        <row r="108">
          <cell r="C108" t="str">
            <v>CIPATAT</v>
          </cell>
        </row>
        <row r="108">
          <cell r="F108" t="str">
            <v>Ridwan Ginanjar</v>
          </cell>
        </row>
        <row r="109">
          <cell r="C109" t="str">
            <v>CITAPEN</v>
          </cell>
        </row>
        <row r="109">
          <cell r="F109" t="str">
            <v>Sandi Mutakin</v>
          </cell>
        </row>
        <row r="110">
          <cell r="C110" t="str">
            <v>NGP16B</v>
          </cell>
        </row>
        <row r="110">
          <cell r="F110" t="str">
            <v>Sandra Cahya Permana</v>
          </cell>
        </row>
        <row r="111">
          <cell r="C111" t="str">
            <v>DC_NGAMPRAH</v>
          </cell>
        </row>
        <row r="111">
          <cell r="F111" t="str">
            <v>Tresha Oktariana</v>
          </cell>
        </row>
        <row r="112">
          <cell r="C112" t="str">
            <v>BANJAR_PATROMAN</v>
          </cell>
        </row>
        <row r="112">
          <cell r="F112" t="str">
            <v>Akbar Rizki Mulyana</v>
          </cell>
        </row>
        <row r="113">
          <cell r="C113" t="str">
            <v>PGR01C</v>
          </cell>
        </row>
        <row r="113">
          <cell r="F113" t="str">
            <v>Deni Purnama</v>
          </cell>
        </row>
        <row r="114">
          <cell r="C114" t="str">
            <v>LANGENSARI_3</v>
          </cell>
        </row>
        <row r="114">
          <cell r="F114" t="str">
            <v>Dicky Aditia</v>
          </cell>
        </row>
        <row r="115">
          <cell r="C115" t="str">
            <v>PGR04B</v>
          </cell>
        </row>
        <row r="115">
          <cell r="F115" t="str">
            <v>Fikri Nurhidayat</v>
          </cell>
        </row>
        <row r="116">
          <cell r="C116" t="str">
            <v>CIAMIS</v>
          </cell>
        </row>
        <row r="116">
          <cell r="F116" t="str">
            <v>Irfan Abdur Rochim</v>
          </cell>
        </row>
        <row r="117">
          <cell r="C117" t="str">
            <v>CMI01B</v>
          </cell>
        </row>
        <row r="117">
          <cell r="F117" t="str">
            <v>Irfan Abdur Rochim</v>
          </cell>
        </row>
        <row r="118">
          <cell r="C118" t="str">
            <v>PARUNGLESANG_3</v>
          </cell>
        </row>
        <row r="118">
          <cell r="F118" t="str">
            <v>Iyan Diana</v>
          </cell>
        </row>
        <row r="119">
          <cell r="C119" t="str">
            <v>PANUMBANGAN</v>
          </cell>
        </row>
        <row r="119">
          <cell r="F119" t="str">
            <v>Nunu Nugraha</v>
          </cell>
        </row>
        <row r="120">
          <cell r="C120" t="str">
            <v>SINDANGKASIH</v>
          </cell>
        </row>
        <row r="120">
          <cell r="F120" t="str">
            <v>Nuralamsah</v>
          </cell>
        </row>
        <row r="121">
          <cell r="C121" t="str">
            <v>WINDURAJA</v>
          </cell>
        </row>
        <row r="121">
          <cell r="F121" t="str">
            <v>Opie Gustriana</v>
          </cell>
        </row>
        <row r="122">
          <cell r="C122" t="str">
            <v>CMI13C</v>
          </cell>
        </row>
        <row r="122">
          <cell r="F122" t="str">
            <v>Opie Gustriana</v>
          </cell>
        </row>
        <row r="123">
          <cell r="C123" t="str">
            <v>BJA04A</v>
          </cell>
        </row>
        <row r="123">
          <cell r="F123" t="str">
            <v>Rachman Setyadi</v>
          </cell>
        </row>
        <row r="124">
          <cell r="C124" t="str">
            <v>RANCAH</v>
          </cell>
        </row>
        <row r="124">
          <cell r="F124" t="str">
            <v>Redi Heriadi</v>
          </cell>
        </row>
        <row r="125">
          <cell r="C125" t="str">
            <v>PGR05B</v>
          </cell>
        </row>
        <row r="125">
          <cell r="F125" t="str">
            <v>Rizki Kurniawan Akbar</v>
          </cell>
        </row>
        <row r="126">
          <cell r="C126" t="str">
            <v>PGR10B</v>
          </cell>
        </row>
        <row r="126">
          <cell r="F126" t="str">
            <v>Rizki Kurniawan Akbar</v>
          </cell>
        </row>
        <row r="127">
          <cell r="C127" t="str">
            <v>CMI02A</v>
          </cell>
        </row>
        <row r="127">
          <cell r="F127" t="str">
            <v>Septian Nuralamsyah</v>
          </cell>
        </row>
        <row r="128">
          <cell r="C128" t="str">
            <v>PGR08B</v>
          </cell>
        </row>
        <row r="128">
          <cell r="F128" t="str">
            <v>Widodo Iqbal Baharudin</v>
          </cell>
        </row>
        <row r="129">
          <cell r="C129" t="str">
            <v>SUM12C</v>
          </cell>
        </row>
        <row r="129">
          <cell r="F129" t="str">
            <v>Akhmad Wildan Heryanto</v>
          </cell>
        </row>
        <row r="130">
          <cell r="C130" t="str">
            <v>SUM17B</v>
          </cell>
        </row>
        <row r="130">
          <cell r="F130" t="str">
            <v>Akhmad Wildan Heryanto</v>
          </cell>
        </row>
        <row r="131">
          <cell r="C131" t="str">
            <v>SUM26B</v>
          </cell>
        </row>
        <row r="131">
          <cell r="F131" t="str">
            <v>Dwiyanto</v>
          </cell>
        </row>
        <row r="132">
          <cell r="C132" t="str">
            <v>SUM04D</v>
          </cell>
        </row>
        <row r="132">
          <cell r="F132" t="str">
            <v>Endang Rudi Rohana</v>
          </cell>
        </row>
        <row r="133">
          <cell r="C133" t="str">
            <v>SUM06D</v>
          </cell>
        </row>
        <row r="133">
          <cell r="F133" t="str">
            <v>Endang Rudi Rohana</v>
          </cell>
        </row>
        <row r="134">
          <cell r="C134" t="str">
            <v>SUM08D</v>
          </cell>
        </row>
        <row r="134">
          <cell r="F134" t="str">
            <v>Indra Nuryanto</v>
          </cell>
        </row>
        <row r="135">
          <cell r="C135" t="str">
            <v>SUM11D</v>
          </cell>
        </row>
        <row r="135">
          <cell r="F135" t="str">
            <v>Mochamad Taofik</v>
          </cell>
        </row>
        <row r="136">
          <cell r="C136" t="str">
            <v>SUM10E</v>
          </cell>
        </row>
        <row r="136">
          <cell r="F136" t="str">
            <v>Muhammad Iqbal</v>
          </cell>
        </row>
        <row r="137">
          <cell r="C137" t="str">
            <v>SUM01B</v>
          </cell>
        </row>
        <row r="137">
          <cell r="F137" t="str">
            <v>Muhammad Ramdhan</v>
          </cell>
        </row>
        <row r="138">
          <cell r="C138" t="str">
            <v>SUM02B</v>
          </cell>
        </row>
        <row r="138">
          <cell r="F138" t="str">
            <v>Muhammad Ramdhan</v>
          </cell>
        </row>
        <row r="139">
          <cell r="C139" t="str">
            <v>SUM22</v>
          </cell>
        </row>
        <row r="139">
          <cell r="F139" t="str">
            <v>Rudi Hermawan</v>
          </cell>
        </row>
        <row r="140">
          <cell r="C140" t="str">
            <v>SUM05C</v>
          </cell>
        </row>
        <row r="140">
          <cell r="F140" t="str">
            <v>Shevina Shevriyana</v>
          </cell>
        </row>
        <row r="141">
          <cell r="C141" t="str">
            <v>SUKARAJA</v>
          </cell>
        </row>
        <row r="141">
          <cell r="F141" t="str">
            <v>Abdul Azid</v>
          </cell>
        </row>
        <row r="142">
          <cell r="C142" t="str">
            <v>DC_CITAMIANG</v>
          </cell>
        </row>
        <row r="142">
          <cell r="F142" t="str">
            <v>Agung Problema Huda</v>
          </cell>
        </row>
        <row r="143">
          <cell r="C143" t="str">
            <v>DC_PONDOKASO_LANDEUH</v>
          </cell>
        </row>
        <row r="143">
          <cell r="F143" t="str">
            <v>Aris Sopiana</v>
          </cell>
        </row>
        <row r="144">
          <cell r="C144" t="str">
            <v>SMI17B</v>
          </cell>
        </row>
        <row r="144">
          <cell r="F144" t="str">
            <v>Bambang Hermanto</v>
          </cell>
        </row>
        <row r="145">
          <cell r="C145" t="str">
            <v>CICANTAYAN</v>
          </cell>
        </row>
        <row r="145">
          <cell r="F145" t="str">
            <v>Dani Mardani</v>
          </cell>
        </row>
        <row r="146">
          <cell r="C146" t="str">
            <v>SMI02A</v>
          </cell>
        </row>
        <row r="146">
          <cell r="F146" t="str">
            <v>Decky Verdian</v>
          </cell>
        </row>
        <row r="147">
          <cell r="C147" t="str">
            <v>CIBADAK</v>
          </cell>
        </row>
        <row r="147">
          <cell r="F147" t="str">
            <v>Dodi Rikiyandi</v>
          </cell>
        </row>
        <row r="148">
          <cell r="C148" t="str">
            <v>PER06C</v>
          </cell>
        </row>
        <row r="148">
          <cell r="F148" t="str">
            <v>Fadhlan Zazmi Hilman</v>
          </cell>
        </row>
        <row r="149">
          <cell r="C149" t="str">
            <v>SMI15A</v>
          </cell>
        </row>
        <row r="149">
          <cell r="F149" t="str">
            <v>Fadhlan Zazmi Hilman</v>
          </cell>
        </row>
        <row r="150">
          <cell r="C150" t="str">
            <v>SMI29B</v>
          </cell>
        </row>
        <row r="150">
          <cell r="F150" t="str">
            <v>Fadillah Pratama Putra</v>
          </cell>
        </row>
        <row r="151">
          <cell r="C151" t="str">
            <v>DC_BOJONG_KEMBAR</v>
          </cell>
        </row>
        <row r="151">
          <cell r="F151" t="str">
            <v>Herdiansyah</v>
          </cell>
        </row>
        <row r="152">
          <cell r="C152" t="str">
            <v>SMI09B</v>
          </cell>
        </row>
        <row r="152">
          <cell r="F152" t="str">
            <v>Heriyanto</v>
          </cell>
        </row>
        <row r="153">
          <cell r="C153" t="str">
            <v>DC_CIKOLE</v>
          </cell>
        </row>
        <row r="153">
          <cell r="F153" t="str">
            <v>Indra Gunawan</v>
          </cell>
        </row>
        <row r="154">
          <cell r="C154" t="str">
            <v>KALAPA_NUNGGAL</v>
          </cell>
        </row>
        <row r="154">
          <cell r="F154" t="str">
            <v>Jamaludin</v>
          </cell>
        </row>
        <row r="155">
          <cell r="C155" t="str">
            <v>SMI21A</v>
          </cell>
        </row>
        <row r="155">
          <cell r="F155" t="str">
            <v>Jamaludin</v>
          </cell>
        </row>
        <row r="156">
          <cell r="C156" t="str">
            <v>PER11</v>
          </cell>
        </row>
        <row r="156">
          <cell r="F156" t="str">
            <v>Muhammad Mahfudin</v>
          </cell>
        </row>
        <row r="157">
          <cell r="C157" t="str">
            <v>PER10A</v>
          </cell>
        </row>
        <row r="157">
          <cell r="F157" t="str">
            <v>Nondi Rismaya</v>
          </cell>
        </row>
        <row r="158">
          <cell r="C158" t="str">
            <v>SMI19A</v>
          </cell>
        </row>
        <row r="158">
          <cell r="F158" t="str">
            <v>Rahmat Fauzi</v>
          </cell>
        </row>
        <row r="159">
          <cell r="C159" t="str">
            <v>PER05B</v>
          </cell>
        </row>
        <row r="159">
          <cell r="F159" t="str">
            <v>Reja Suherlan</v>
          </cell>
        </row>
        <row r="160">
          <cell r="C160" t="str">
            <v>SMI16B</v>
          </cell>
        </row>
        <row r="160">
          <cell r="F160" t="str">
            <v>Reja Suherlan</v>
          </cell>
        </row>
        <row r="161">
          <cell r="C161" t="str">
            <v>PER17A</v>
          </cell>
        </row>
        <row r="161">
          <cell r="F161" t="str">
            <v>Rendi Muhamad</v>
          </cell>
        </row>
        <row r="162">
          <cell r="C162" t="str">
            <v>PER08A</v>
          </cell>
        </row>
        <row r="162">
          <cell r="F162" t="str">
            <v>Restu Sanjaya</v>
          </cell>
        </row>
        <row r="163">
          <cell r="C163" t="str">
            <v>PER04D</v>
          </cell>
        </row>
        <row r="163">
          <cell r="F163" t="str">
            <v>Saepul Bahri</v>
          </cell>
        </row>
        <row r="164">
          <cell r="C164" t="str">
            <v>PER15</v>
          </cell>
        </row>
        <row r="164">
          <cell r="F164" t="str">
            <v>Saepul Iman</v>
          </cell>
        </row>
        <row r="165">
          <cell r="C165" t="str">
            <v>SMI27B</v>
          </cell>
        </row>
        <row r="165">
          <cell r="F165" t="str">
            <v>Sandi Purnama</v>
          </cell>
        </row>
        <row r="166">
          <cell r="C166" t="str">
            <v>SMI22B</v>
          </cell>
        </row>
        <row r="166">
          <cell r="F166" t="str">
            <v>Yandi Ramdani</v>
          </cell>
        </row>
        <row r="167">
          <cell r="C167" t="str">
            <v>DC_CISAAT</v>
          </cell>
        </row>
        <row r="167">
          <cell r="F167" t="str">
            <v>Yogi Iskandar</v>
          </cell>
        </row>
        <row r="168">
          <cell r="C168" t="str">
            <v>SMI35A</v>
          </cell>
        </row>
        <row r="168">
          <cell r="F168" t="str">
            <v>Yogi Iskandar</v>
          </cell>
        </row>
        <row r="169">
          <cell r="C169" t="str">
            <v>SMI20A</v>
          </cell>
        </row>
        <row r="169">
          <cell r="F169" t="str">
            <v>Yunus Abdul Lyi Sadjidin</v>
          </cell>
        </row>
        <row r="170">
          <cell r="C170" t="str">
            <v>TANGGULUN_BARAT_2</v>
          </cell>
        </row>
        <row r="170">
          <cell r="F170" t="str">
            <v>Ardi Rahman Suwandi</v>
          </cell>
        </row>
        <row r="171">
          <cell r="C171" t="str">
            <v>SBG16A</v>
          </cell>
        </row>
        <row r="171">
          <cell r="F171" t="str">
            <v>Argam Maulana</v>
          </cell>
        </row>
        <row r="172">
          <cell r="C172" t="str">
            <v>GEMBOR_4</v>
          </cell>
        </row>
        <row r="172">
          <cell r="F172" t="str">
            <v>Ari Apriadi</v>
          </cell>
        </row>
        <row r="173">
          <cell r="C173" t="str">
            <v>SUKAMANDIJAYA_2</v>
          </cell>
        </row>
        <row r="173">
          <cell r="F173" t="str">
            <v>Ari Apriadi</v>
          </cell>
        </row>
        <row r="174">
          <cell r="C174" t="str">
            <v>PUSAKARATU_4</v>
          </cell>
        </row>
        <row r="174">
          <cell r="F174" t="str">
            <v>Caswin Aprianto</v>
          </cell>
        </row>
        <row r="175">
          <cell r="C175" t="str">
            <v>KALIANGSANA_2</v>
          </cell>
        </row>
        <row r="175">
          <cell r="F175" t="str">
            <v>Dede Rino Mailudin</v>
          </cell>
        </row>
        <row r="176">
          <cell r="C176" t="str">
            <v>SBG01B</v>
          </cell>
        </row>
        <row r="176">
          <cell r="F176" t="str">
            <v>Deden Maulana</v>
          </cell>
        </row>
        <row r="177">
          <cell r="C177" t="str">
            <v>LENGKONGJAYA_2</v>
          </cell>
        </row>
        <row r="177">
          <cell r="F177" t="str">
            <v>Deden Maulana</v>
          </cell>
        </row>
        <row r="178">
          <cell r="C178" t="str">
            <v>SBG21B</v>
          </cell>
        </row>
        <row r="178">
          <cell r="F178" t="str">
            <v>Deni Herdian</v>
          </cell>
        </row>
        <row r="179">
          <cell r="C179" t="str">
            <v>SBG29A</v>
          </cell>
        </row>
        <row r="179">
          <cell r="F179" t="str">
            <v>Fikri Hidayatuloh</v>
          </cell>
        </row>
        <row r="180">
          <cell r="C180" t="str">
            <v>SBG08C</v>
          </cell>
        </row>
        <row r="180">
          <cell r="F180" t="str">
            <v>Ilyas Roya</v>
          </cell>
        </row>
        <row r="181">
          <cell r="C181" t="str">
            <v>CIBOGO_SBG</v>
          </cell>
        </row>
        <row r="181">
          <cell r="F181" t="str">
            <v>Ilyas Roya</v>
          </cell>
        </row>
        <row r="182">
          <cell r="C182" t="str">
            <v>SOKLAT_4</v>
          </cell>
        </row>
        <row r="182">
          <cell r="F182" t="str">
            <v>Ilyas Roya</v>
          </cell>
        </row>
        <row r="183">
          <cell r="C183" t="str">
            <v>PATOKBEUSI_2</v>
          </cell>
        </row>
        <row r="183">
          <cell r="F183" t="str">
            <v>Muhamad Alimudin</v>
          </cell>
        </row>
        <row r="184">
          <cell r="C184" t="str">
            <v>CISALAK_4</v>
          </cell>
        </row>
        <row r="184">
          <cell r="F184" t="str">
            <v>Regy Permana</v>
          </cell>
        </row>
        <row r="185">
          <cell r="C185" t="str">
            <v>SUKARESMI_3</v>
          </cell>
        </row>
        <row r="185">
          <cell r="F185" t="str">
            <v>Regy Permana</v>
          </cell>
        </row>
        <row r="186">
          <cell r="C186" t="str">
            <v>SBG27A</v>
          </cell>
        </row>
        <row r="186">
          <cell r="F186" t="str">
            <v>Rijal</v>
          </cell>
        </row>
        <row r="187">
          <cell r="C187" t="str">
            <v>CIEUNDEUR</v>
          </cell>
        </row>
        <row r="187">
          <cell r="F187" t="str">
            <v>Agustian Sholeh</v>
          </cell>
        </row>
        <row r="188">
          <cell r="C188" t="str">
            <v>CJR22A</v>
          </cell>
        </row>
        <row r="188">
          <cell r="F188" t="str">
            <v>Billy Jenawi</v>
          </cell>
        </row>
        <row r="189">
          <cell r="C189" t="str">
            <v>CJR16B</v>
          </cell>
        </row>
        <row r="189">
          <cell r="F189" t="str">
            <v>Budi Sunandar</v>
          </cell>
        </row>
        <row r="190">
          <cell r="C190" t="str">
            <v>CIRANJANG</v>
          </cell>
        </row>
        <row r="190">
          <cell r="F190" t="str">
            <v>Dadan Darusman</v>
          </cell>
        </row>
        <row r="191">
          <cell r="C191" t="str">
            <v>CJR26B</v>
          </cell>
        </row>
        <row r="191">
          <cell r="F191" t="str">
            <v>Dede Kurnia</v>
          </cell>
        </row>
        <row r="192">
          <cell r="C192" t="str">
            <v>CJR09B</v>
          </cell>
        </row>
        <row r="192">
          <cell r="F192" t="str">
            <v>Faisal Malik</v>
          </cell>
        </row>
        <row r="193">
          <cell r="C193" t="str">
            <v>CJR13B</v>
          </cell>
        </row>
        <row r="193">
          <cell r="F193" t="str">
            <v>Gilang Maulana Yusuf</v>
          </cell>
        </row>
        <row r="194">
          <cell r="C194" t="str">
            <v>CILAKU</v>
          </cell>
        </row>
        <row r="194">
          <cell r="F194" t="str">
            <v>Harry Satria Rachman</v>
          </cell>
        </row>
        <row r="195">
          <cell r="C195" t="str">
            <v>CJR06A</v>
          </cell>
        </row>
        <row r="195">
          <cell r="F195" t="str">
            <v>Iman Sulaeman</v>
          </cell>
        </row>
        <row r="196">
          <cell r="C196" t="str">
            <v>CJR04A</v>
          </cell>
        </row>
        <row r="196">
          <cell r="F196" t="str">
            <v>Jamaludin Syah</v>
          </cell>
        </row>
        <row r="197">
          <cell r="C197" t="str">
            <v>DC_SOLOKPANDAN</v>
          </cell>
        </row>
        <row r="197">
          <cell r="F197" t="str">
            <v>Kamaludin</v>
          </cell>
        </row>
        <row r="198">
          <cell r="C198" t="str">
            <v>CJR17A</v>
          </cell>
        </row>
        <row r="198">
          <cell r="F198" t="str">
            <v>Muhamad Hendar Ali</v>
          </cell>
        </row>
        <row r="199">
          <cell r="C199" t="str">
            <v>CJR14B</v>
          </cell>
        </row>
        <row r="199">
          <cell r="F199" t="str">
            <v>Muhammad Nurani Kholis</v>
          </cell>
        </row>
        <row r="200">
          <cell r="C200" t="str">
            <v>SADAMAYA</v>
          </cell>
        </row>
        <row r="200">
          <cell r="F200" t="str">
            <v>Rahmat Efendi</v>
          </cell>
        </row>
        <row r="201">
          <cell r="C201" t="str">
            <v>MUKA</v>
          </cell>
        </row>
        <row r="201">
          <cell r="F201" t="str">
            <v>Ricky Nurdiansyah</v>
          </cell>
        </row>
        <row r="202">
          <cell r="C202" t="str">
            <v>CIPANAS</v>
          </cell>
        </row>
        <row r="202">
          <cell r="F202" t="str">
            <v>Tanto Taufik</v>
          </cell>
        </row>
        <row r="203">
          <cell r="C203" t="str">
            <v>PACET_CJR_2</v>
          </cell>
        </row>
        <row r="203">
          <cell r="F203" t="str">
            <v>Tanto Taufik</v>
          </cell>
        </row>
        <row r="204">
          <cell r="C204" t="str">
            <v>CJR18C</v>
          </cell>
        </row>
        <row r="204">
          <cell r="F204" t="str">
            <v>Ujang Andi</v>
          </cell>
        </row>
        <row r="205">
          <cell r="C205" t="str">
            <v>CJR07B</v>
          </cell>
        </row>
        <row r="205">
          <cell r="F205" t="str">
            <v>Zam zam Mugni fadil</v>
          </cell>
        </row>
        <row r="206">
          <cell r="C206" t="str">
            <v>PWK05B</v>
          </cell>
        </row>
        <row r="206">
          <cell r="F206" t="str">
            <v>Andy Risqi Pratama S</v>
          </cell>
        </row>
        <row r="207">
          <cell r="C207" t="str">
            <v>JATISARI_BARU</v>
          </cell>
        </row>
        <row r="207">
          <cell r="F207" t="str">
            <v>Darwanto</v>
          </cell>
        </row>
        <row r="208">
          <cell r="C208" t="str">
            <v>PWK01B</v>
          </cell>
        </row>
        <row r="208">
          <cell r="F208" t="str">
            <v>Deni Sukmana</v>
          </cell>
        </row>
        <row r="209">
          <cell r="C209" t="str">
            <v>PASAR_PERMAI</v>
          </cell>
        </row>
        <row r="209">
          <cell r="F209" t="str">
            <v>Hafiz Muhammad Siddiq</v>
          </cell>
        </row>
        <row r="210">
          <cell r="C210" t="str">
            <v>CILAMAYA</v>
          </cell>
        </row>
        <row r="210">
          <cell r="F210" t="str">
            <v>Haliman Apriyadi</v>
          </cell>
        </row>
        <row r="211">
          <cell r="C211" t="str">
            <v>PWK08A</v>
          </cell>
        </row>
        <row r="211">
          <cell r="F211" t="str">
            <v>Jejen Jaenudin</v>
          </cell>
        </row>
        <row r="212">
          <cell r="C212" t="str">
            <v>PWK03B</v>
          </cell>
        </row>
        <row r="212">
          <cell r="F212" t="str">
            <v>M. Sanusi</v>
          </cell>
        </row>
        <row r="213">
          <cell r="C213" t="str">
            <v>PWK12A</v>
          </cell>
        </row>
        <row r="213">
          <cell r="F213" t="str">
            <v>Muhamad Ali Assegap</v>
          </cell>
        </row>
        <row r="214">
          <cell r="C214" t="str">
            <v>PWK04B</v>
          </cell>
        </row>
        <row r="214">
          <cell r="F214" t="str">
            <v>Muhamad Basir Gusfian</v>
          </cell>
        </row>
        <row r="215">
          <cell r="C215" t="str">
            <v>PWK15K</v>
          </cell>
        </row>
        <row r="215">
          <cell r="F215" t="str">
            <v>Nanang Kosim</v>
          </cell>
        </row>
        <row r="216">
          <cell r="C216" t="str">
            <v>PWK10C</v>
          </cell>
        </row>
        <row r="216">
          <cell r="F216" t="str">
            <v>Rahayu Akbar Permana</v>
          </cell>
        </row>
        <row r="217">
          <cell r="C217" t="str">
            <v>PWK06B</v>
          </cell>
        </row>
        <row r="217">
          <cell r="F217" t="str">
            <v>Reza Cahya Jamaludin</v>
          </cell>
        </row>
        <row r="218">
          <cell r="C218" t="str">
            <v>PWK15L</v>
          </cell>
        </row>
        <row r="218">
          <cell r="F218" t="str">
            <v>Rifki Satria Nasution</v>
          </cell>
        </row>
        <row r="219">
          <cell r="C219" t="str">
            <v>PWK02D</v>
          </cell>
        </row>
        <row r="219">
          <cell r="F219" t="str">
            <v>Sarip Nurdin</v>
          </cell>
        </row>
        <row r="220">
          <cell r="C220" t="str">
            <v>DC_KOTABARU</v>
          </cell>
        </row>
        <row r="220">
          <cell r="F220" t="str">
            <v>Suheri</v>
          </cell>
        </row>
        <row r="221">
          <cell r="C221" t="str">
            <v>KRW28B</v>
          </cell>
        </row>
        <row r="221">
          <cell r="F221" t="str">
            <v>Yanuar Firmansyah</v>
          </cell>
        </row>
        <row r="222">
          <cell r="C222" t="str">
            <v>PWK07D</v>
          </cell>
        </row>
        <row r="222">
          <cell r="F222" t="str">
            <v>Deden Ahmad Saepudin</v>
          </cell>
        </row>
        <row r="223">
          <cell r="C223" t="str">
            <v>PWK15M</v>
          </cell>
        </row>
        <row r="223">
          <cell r="F223" t="str">
            <v>Raza Alfianzy</v>
          </cell>
        </row>
        <row r="224">
          <cell r="C224" t="str">
            <v>MANONJAYA</v>
          </cell>
        </row>
        <row r="224">
          <cell r="F224" t="str">
            <v>Adi Viki, S.E</v>
          </cell>
        </row>
        <row r="225">
          <cell r="C225" t="str">
            <v>SIN03A</v>
          </cell>
        </row>
        <row r="225">
          <cell r="F225" t="str">
            <v>Agung Maulana</v>
          </cell>
        </row>
        <row r="226">
          <cell r="C226" t="str">
            <v>SIN07A</v>
          </cell>
        </row>
        <row r="226">
          <cell r="F226" t="str">
            <v>Agung Maulana</v>
          </cell>
        </row>
        <row r="227">
          <cell r="C227" t="str">
            <v>TARAJU_2</v>
          </cell>
        </row>
        <row r="227">
          <cell r="F227" t="str">
            <v>Arief Firmansyah</v>
          </cell>
        </row>
        <row r="228">
          <cell r="C228" t="str">
            <v>TSK03E</v>
          </cell>
        </row>
        <row r="228">
          <cell r="F228" t="str">
            <v>Ervan Budi Nugraha, S.Kom</v>
          </cell>
        </row>
        <row r="229">
          <cell r="C229" t="str">
            <v>KAWALU</v>
          </cell>
        </row>
        <row r="229">
          <cell r="F229" t="str">
            <v>Ervan Budi Nugraha, S.Kom</v>
          </cell>
        </row>
        <row r="230">
          <cell r="C230" t="str">
            <v>DC_KAMASAN</v>
          </cell>
        </row>
        <row r="230">
          <cell r="F230" t="str">
            <v>Fahrul Rizal</v>
          </cell>
        </row>
        <row r="231">
          <cell r="C231" t="str">
            <v>TAMANSARI</v>
          </cell>
        </row>
        <row r="231">
          <cell r="F231" t="str">
            <v>Haggi Hermawan, S.Pd</v>
          </cell>
        </row>
        <row r="232">
          <cell r="C232" t="str">
            <v>CIKATOMAS</v>
          </cell>
        </row>
        <row r="232">
          <cell r="F232" t="str">
            <v>Irfan Anwar Musyadad, S.Pd</v>
          </cell>
        </row>
        <row r="233">
          <cell r="C233" t="str">
            <v>SINGAPARNA</v>
          </cell>
        </row>
        <row r="233">
          <cell r="F233" t="str">
            <v>Jenal Yusuf</v>
          </cell>
        </row>
        <row r="234">
          <cell r="C234" t="str">
            <v>SALAWU_2</v>
          </cell>
        </row>
        <row r="234">
          <cell r="F234" t="str">
            <v>Jujun Juandi</v>
          </cell>
        </row>
        <row r="235">
          <cell r="C235" t="str">
            <v>TASIKMALAYA</v>
          </cell>
        </row>
        <row r="235">
          <cell r="F235" t="str">
            <v>Mahrus Ali</v>
          </cell>
        </row>
        <row r="236">
          <cell r="C236" t="str">
            <v>INDIHIANG_2</v>
          </cell>
        </row>
        <row r="236">
          <cell r="F236" t="str">
            <v>Mochamad Alvin Viery Pratama</v>
          </cell>
        </row>
        <row r="237">
          <cell r="C237" t="str">
            <v>SINDANGRERET</v>
          </cell>
        </row>
        <row r="237">
          <cell r="F237" t="str">
            <v>Peri Rakasiwi, S.kom</v>
          </cell>
        </row>
        <row r="238">
          <cell r="C238" t="str">
            <v>CIPEDES_4</v>
          </cell>
        </row>
        <row r="238">
          <cell r="F238" t="str">
            <v>Ricki Wahyudi</v>
          </cell>
        </row>
        <row r="239">
          <cell r="C239" t="str">
            <v>SIN31</v>
          </cell>
        </row>
        <row r="239">
          <cell r="F239" t="str">
            <v>Ridwan Muhammad Abdul Baqi</v>
          </cell>
        </row>
        <row r="240">
          <cell r="C240" t="str">
            <v>SIN29B</v>
          </cell>
        </row>
        <row r="240">
          <cell r="F240" t="str">
            <v>Rio Gilang Prakasa</v>
          </cell>
        </row>
        <row r="241">
          <cell r="C241" t="str">
            <v>SIN20</v>
          </cell>
        </row>
        <row r="241">
          <cell r="F241" t="str">
            <v>Rizki Harmawan</v>
          </cell>
        </row>
        <row r="242">
          <cell r="C242" t="str">
            <v>CIBEUREUM_2</v>
          </cell>
        </row>
        <row r="242">
          <cell r="F242" t="str">
            <v>Sansan Riswandi</v>
          </cell>
        </row>
        <row r="243">
          <cell r="C243" t="str">
            <v>SUKAMANTRI_CIAWI</v>
          </cell>
        </row>
        <row r="243">
          <cell r="F243" t="str">
            <v>Soni Setiadi</v>
          </cell>
        </row>
        <row r="244">
          <cell r="C244" t="str">
            <v>DC_ARGASARI</v>
          </cell>
        </row>
        <row r="244">
          <cell r="F244" t="str">
            <v>Soni Solehhudin</v>
          </cell>
        </row>
        <row r="245">
          <cell r="C245" t="str">
            <v>SIN26A</v>
          </cell>
        </row>
        <row r="245">
          <cell r="F245" t="str">
            <v>Yopha Azizulindar</v>
          </cell>
        </row>
        <row r="246">
          <cell r="C246" t="str">
            <v>CIGANITRI</v>
          </cell>
        </row>
        <row r="246">
          <cell r="F246" t="str">
            <v>Adam Muhammad Ramdan</v>
          </cell>
        </row>
        <row r="247">
          <cell r="C247" t="str">
            <v>RANCAMANYAR_3</v>
          </cell>
        </row>
        <row r="247">
          <cell r="F247" t="str">
            <v>Adi Hapri Perdiansyah</v>
          </cell>
        </row>
        <row r="248">
          <cell r="C248" t="str">
            <v>DC_SAMOJA</v>
          </cell>
        </row>
        <row r="248">
          <cell r="F248" t="str">
            <v>Ahmad Misik Akyas Al-Kaesy</v>
          </cell>
        </row>
        <row r="249">
          <cell r="C249" t="str">
            <v>BEC</v>
          </cell>
        </row>
        <row r="249">
          <cell r="F249" t="str">
            <v>Ahmad Misik Akyas Al-Kaesy</v>
          </cell>
        </row>
        <row r="250">
          <cell r="C250" t="str">
            <v>DC_ANTAPANI_WETAN</v>
          </cell>
        </row>
        <row r="250">
          <cell r="F250" t="str">
            <v>Cecep Ramadhan Heryana</v>
          </cell>
        </row>
        <row r="251">
          <cell r="C251" t="str">
            <v>SOG07A</v>
          </cell>
        </row>
        <row r="251">
          <cell r="F251" t="str">
            <v>Cucun Iryanto</v>
          </cell>
        </row>
        <row r="252">
          <cell r="C252" t="str">
            <v>DC_BALEENDAH</v>
          </cell>
        </row>
        <row r="252">
          <cell r="F252" t="str">
            <v>J. Hilmy Malik</v>
          </cell>
        </row>
        <row r="253">
          <cell r="C253" t="str">
            <v>DC_MAJALAYA</v>
          </cell>
        </row>
        <row r="253">
          <cell r="F253" t="str">
            <v>Mochamad Wildan Fahddino</v>
          </cell>
        </row>
        <row r="254">
          <cell r="C254" t="str">
            <v>SOG05A</v>
          </cell>
        </row>
        <row r="254">
          <cell r="F254" t="str">
            <v>Muhammad Dwi Fawzi Hakim</v>
          </cell>
        </row>
        <row r="255">
          <cell r="C255" t="str">
            <v>PACET</v>
          </cell>
        </row>
        <row r="255">
          <cell r="F255" t="str">
            <v>Muhammad Dwi Fawzi Hakim</v>
          </cell>
        </row>
        <row r="256">
          <cell r="C256" t="str">
            <v>DC_BURANGRANG</v>
          </cell>
        </row>
        <row r="256">
          <cell r="F256" t="str">
            <v>Muhammad Fariz Arief Rachman</v>
          </cell>
        </row>
        <row r="257">
          <cell r="C257" t="str">
            <v>DC_CIJAGRA</v>
          </cell>
        </row>
        <row r="257">
          <cell r="F257" t="str">
            <v>Restu Fauzi</v>
          </cell>
        </row>
        <row r="258">
          <cell r="C258" t="str">
            <v>DC_BINONG</v>
          </cell>
        </row>
        <row r="258">
          <cell r="F258" t="str">
            <v>Rian Anjaswara</v>
          </cell>
        </row>
        <row r="259">
          <cell r="C259" t="str">
            <v>PARAKAN_SAAT</v>
          </cell>
        </row>
        <row r="259">
          <cell r="F259" t="str">
            <v>Rizki Gunawan</v>
          </cell>
        </row>
        <row r="260">
          <cell r="C260" t="str">
            <v>SERANGMEKAR_2</v>
          </cell>
        </row>
        <row r="260">
          <cell r="F260" t="str">
            <v>Toni</v>
          </cell>
        </row>
        <row r="261">
          <cell r="C261" t="str">
            <v>CIRENDANG</v>
          </cell>
        </row>
        <row r="261">
          <cell r="F261" t="str">
            <v>Adi Triandi</v>
          </cell>
        </row>
        <row r="262">
          <cell r="C262" t="str">
            <v>KOJENGKANG</v>
          </cell>
        </row>
        <row r="262">
          <cell r="F262" t="str">
            <v>Cahya Purnama</v>
          </cell>
        </row>
        <row r="263">
          <cell r="C263" t="str">
            <v>KADUGEDE</v>
          </cell>
        </row>
        <row r="263">
          <cell r="F263" t="str">
            <v>Fani Grahamulya Gandamiharja</v>
          </cell>
        </row>
        <row r="264">
          <cell r="C264" t="str">
            <v>KNG18</v>
          </cell>
        </row>
        <row r="264">
          <cell r="F264" t="str">
            <v>Muhamad Iqbal Firdaus</v>
          </cell>
        </row>
        <row r="265">
          <cell r="C265" t="str">
            <v>KNG03A</v>
          </cell>
        </row>
        <row r="265">
          <cell r="F265" t="str">
            <v>Muhamad Lukman Hakim</v>
          </cell>
        </row>
        <row r="266">
          <cell r="C266" t="str">
            <v>INDANGKERTA</v>
          </cell>
        </row>
        <row r="266">
          <cell r="F266" t="str">
            <v>Rachman Mulyawan</v>
          </cell>
        </row>
        <row r="267">
          <cell r="C267" t="str">
            <v>KNG26</v>
          </cell>
        </row>
        <row r="267">
          <cell r="F267" t="str">
            <v>Rizal Raetriansyah</v>
          </cell>
        </row>
        <row r="268">
          <cell r="C268" t="str">
            <v>DC_PANAWUAN</v>
          </cell>
        </row>
        <row r="268">
          <cell r="F268" t="str">
            <v>Rizki Ahmad Fauzi</v>
          </cell>
        </row>
        <row r="269">
          <cell r="C269" t="str">
            <v>SOG12E</v>
          </cell>
        </row>
        <row r="269">
          <cell r="F269" t="str">
            <v>Aly Irsyad Robani</v>
          </cell>
        </row>
        <row r="270">
          <cell r="C270" t="str">
            <v>DC_RANCASARI</v>
          </cell>
        </row>
        <row r="270">
          <cell r="F270" t="str">
            <v>Anggiardy Prayudha</v>
          </cell>
        </row>
        <row r="271">
          <cell r="C271" t="str">
            <v>DC_CIBIRU</v>
          </cell>
        </row>
        <row r="271">
          <cell r="F271" t="str">
            <v>Azka Nujjiya Fauzan</v>
          </cell>
        </row>
        <row r="272">
          <cell r="C272" t="str">
            <v>SOG02C</v>
          </cell>
        </row>
        <row r="272">
          <cell r="F272" t="str">
            <v>Dadan Firmansyah</v>
          </cell>
        </row>
        <row r="273">
          <cell r="C273" t="str">
            <v>SOG13C</v>
          </cell>
        </row>
        <row r="273">
          <cell r="F273" t="str">
            <v>Deni Mardiana Ruswandi</v>
          </cell>
        </row>
        <row r="274">
          <cell r="C274" t="str">
            <v>DC_MARGACINTA</v>
          </cell>
        </row>
        <row r="274">
          <cell r="F274" t="str">
            <v>Kiptiah</v>
          </cell>
        </row>
        <row r="275">
          <cell r="C275" t="str">
            <v>DC_PANYAWANGAN</v>
          </cell>
        </row>
        <row r="275">
          <cell r="F275" t="str">
            <v>Krisna Aditya Putra</v>
          </cell>
        </row>
        <row r="276">
          <cell r="C276" t="str">
            <v>SOG11E</v>
          </cell>
        </row>
        <row r="276">
          <cell r="F276" t="str">
            <v>Muchamad Yasir Komaeni</v>
          </cell>
        </row>
        <row r="277">
          <cell r="C277" t="str">
            <v>DC_PEUNDEUY</v>
          </cell>
        </row>
        <row r="277">
          <cell r="F277" t="str">
            <v>Muhammad Farlan Dzulfikar</v>
          </cell>
        </row>
        <row r="278">
          <cell r="C278" t="str">
            <v>DC_CINAMBO</v>
          </cell>
        </row>
        <row r="278">
          <cell r="F278" t="str">
            <v>Nezar Hikmatiar</v>
          </cell>
        </row>
        <row r="279">
          <cell r="C279" t="str">
            <v>SMB11B</v>
          </cell>
        </row>
        <row r="279">
          <cell r="F279" t="str">
            <v>Ade Setiawan</v>
          </cell>
        </row>
        <row r="280">
          <cell r="C280" t="str">
            <v>SMB08B</v>
          </cell>
        </row>
        <row r="280">
          <cell r="F280" t="str">
            <v>Adi Riyana</v>
          </cell>
        </row>
        <row r="281">
          <cell r="C281" t="str">
            <v>SMB02B</v>
          </cell>
        </row>
        <row r="281">
          <cell r="F281" t="str">
            <v>Dadan Ramdan</v>
          </cell>
        </row>
        <row r="282">
          <cell r="C282" t="str">
            <v>CRN03E</v>
          </cell>
        </row>
        <row r="282">
          <cell r="F282" t="str">
            <v>Dany Kurniawan</v>
          </cell>
        </row>
        <row r="283">
          <cell r="C283" t="str">
            <v>SMB13C</v>
          </cell>
        </row>
        <row r="283">
          <cell r="F283" t="str">
            <v>Kiki Nugraha</v>
          </cell>
        </row>
        <row r="284">
          <cell r="C284" t="str">
            <v>SMB10C</v>
          </cell>
        </row>
        <row r="284">
          <cell r="F284" t="str">
            <v>Kuswanto Hendriyana</v>
          </cell>
        </row>
        <row r="285">
          <cell r="C285" t="str">
            <v>SMB05D</v>
          </cell>
        </row>
        <row r="285">
          <cell r="F285" t="str">
            <v>Muhammad Akbar Cokro Pamungkas</v>
          </cell>
        </row>
        <row r="286">
          <cell r="C286" t="str">
            <v>SMB14C</v>
          </cell>
        </row>
        <row r="286">
          <cell r="F286" t="str">
            <v>Muhammad Rafi Febryawan</v>
          </cell>
        </row>
        <row r="287">
          <cell r="C287" t="str">
            <v>SMB29B</v>
          </cell>
        </row>
        <row r="287">
          <cell r="F287" t="str">
            <v>Muhandani Gifari Razoni</v>
          </cell>
        </row>
        <row r="288">
          <cell r="C288" t="str">
            <v>SMB37C</v>
          </cell>
        </row>
        <row r="288">
          <cell r="F288" t="str">
            <v>Nasruloh Abdul Zalil</v>
          </cell>
        </row>
        <row r="289">
          <cell r="C289" t="str">
            <v>CRN02C</v>
          </cell>
        </row>
        <row r="289">
          <cell r="F289" t="str">
            <v>Rama Dicky Montana</v>
          </cell>
        </row>
        <row r="290">
          <cell r="C290" t="str">
            <v>SMB40A</v>
          </cell>
        </row>
        <row r="290">
          <cell r="F290" t="str">
            <v>Rama Dicky Montana</v>
          </cell>
        </row>
        <row r="291">
          <cell r="C291" t="str">
            <v>DC_CIREBON_BARAT</v>
          </cell>
        </row>
        <row r="291">
          <cell r="F291" t="str">
            <v>Riduan</v>
          </cell>
        </row>
        <row r="292">
          <cell r="C292" t="str">
            <v>SMB03C</v>
          </cell>
        </row>
        <row r="292">
          <cell r="F292" t="str">
            <v>Rizal Adilla</v>
          </cell>
        </row>
        <row r="293">
          <cell r="C293" t="str">
            <v>SMB28C</v>
          </cell>
        </row>
        <row r="293">
          <cell r="F293" t="str">
            <v>Sugianto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tabase DP"/>
    </sheetNames>
    <sheetDataSet>
      <sheetData sheetId="0">
        <row r="2">
          <cell r="C2" t="str">
            <v>NAMA DP</v>
          </cell>
        </row>
        <row r="2">
          <cell r="F2" t="str">
            <v>MANAGER KOTA</v>
          </cell>
        </row>
        <row r="3">
          <cell r="C3" t="str">
            <v>BANJARNEGARA</v>
          </cell>
        </row>
        <row r="3">
          <cell r="F3" t="str">
            <v>AGUS</v>
          </cell>
        </row>
        <row r="4">
          <cell r="C4" t="str">
            <v>KLAMPOK</v>
          </cell>
        </row>
        <row r="4">
          <cell r="F4" t="str">
            <v>AGUS</v>
          </cell>
        </row>
        <row r="5">
          <cell r="C5" t="str">
            <v>KARANG_KOBAR</v>
          </cell>
        </row>
        <row r="5">
          <cell r="F5" t="str">
            <v>AGUS</v>
          </cell>
        </row>
        <row r="6">
          <cell r="C6" t="str">
            <v>BAWANG</v>
          </cell>
        </row>
        <row r="6">
          <cell r="F6" t="str">
            <v>AGUS</v>
          </cell>
        </row>
        <row r="7">
          <cell r="C7" t="str">
            <v>WANADADI</v>
          </cell>
        </row>
        <row r="7">
          <cell r="F7" t="str">
            <v>AGUS</v>
          </cell>
        </row>
        <row r="8">
          <cell r="C8" t="str">
            <v>SIGALUH</v>
          </cell>
        </row>
        <row r="8">
          <cell r="F8" t="str">
            <v>AGUS</v>
          </cell>
        </row>
        <row r="9">
          <cell r="C9" t="str">
            <v>PUNGGELAN01</v>
          </cell>
        </row>
        <row r="9">
          <cell r="F9" t="str">
            <v>AGUS</v>
          </cell>
        </row>
        <row r="10">
          <cell r="C10" t="str">
            <v>MANDIRAJA01</v>
          </cell>
        </row>
        <row r="10">
          <cell r="F10" t="str">
            <v>AGUS</v>
          </cell>
        </row>
        <row r="11">
          <cell r="C11" t="str">
            <v>PEJAWARAN</v>
          </cell>
        </row>
        <row r="11">
          <cell r="F11" t="str">
            <v>AGUS</v>
          </cell>
        </row>
        <row r="12">
          <cell r="C12" t="str">
            <v>KAJEN</v>
          </cell>
        </row>
        <row r="12">
          <cell r="F12" t="str">
            <v>AI RIFIAN</v>
          </cell>
        </row>
        <row r="13">
          <cell r="C13" t="str">
            <v>BOJONG</v>
          </cell>
        </row>
        <row r="13">
          <cell r="F13" t="str">
            <v>AI RIFIAN</v>
          </cell>
        </row>
        <row r="14">
          <cell r="C14" t="str">
            <v>KARANGSARI_KAJEN</v>
          </cell>
        </row>
        <row r="14">
          <cell r="F14" t="str">
            <v>AI RIFIAN</v>
          </cell>
        </row>
        <row r="15">
          <cell r="C15" t="str">
            <v>DORO</v>
          </cell>
        </row>
        <row r="15">
          <cell r="F15" t="str">
            <v>AI RIFIAN</v>
          </cell>
        </row>
        <row r="16">
          <cell r="C16" t="str">
            <v>PANINGGARAN</v>
          </cell>
        </row>
        <row r="16">
          <cell r="F16" t="str">
            <v>AI RIFIAN</v>
          </cell>
        </row>
        <row r="17">
          <cell r="C17" t="str">
            <v>TIRTO01</v>
          </cell>
        </row>
        <row r="17">
          <cell r="F17" t="str">
            <v>AI RIFIAN</v>
          </cell>
        </row>
        <row r="18">
          <cell r="C18" t="str">
            <v>KESESI01</v>
          </cell>
        </row>
        <row r="18">
          <cell r="F18" t="str">
            <v>AI RIFIAN</v>
          </cell>
        </row>
        <row r="19">
          <cell r="C19" t="str">
            <v>WONOPRINGGO01</v>
          </cell>
        </row>
        <row r="19">
          <cell r="F19" t="str">
            <v>AI RIFIAN</v>
          </cell>
        </row>
        <row r="20">
          <cell r="C20" t="str">
            <v>KEDUNGWUNI01</v>
          </cell>
        </row>
        <row r="20">
          <cell r="F20" t="str">
            <v>AI RIFIAN</v>
          </cell>
        </row>
        <row r="21">
          <cell r="C21" t="str">
            <v>KARANGDADAP01</v>
          </cell>
        </row>
        <row r="21">
          <cell r="F21" t="str">
            <v>AI RIFIAN</v>
          </cell>
        </row>
        <row r="22">
          <cell r="C22" t="str">
            <v>TEMANGGUNG</v>
          </cell>
        </row>
        <row r="22">
          <cell r="F22" t="str">
            <v>BOWO</v>
          </cell>
        </row>
        <row r="23">
          <cell r="C23" t="str">
            <v>NGADIREJO</v>
          </cell>
        </row>
        <row r="23">
          <cell r="F23" t="str">
            <v>BOWO</v>
          </cell>
        </row>
        <row r="24">
          <cell r="C24" t="str">
            <v>CANDIROTO</v>
          </cell>
        </row>
        <row r="24">
          <cell r="F24" t="str">
            <v>BOWO</v>
          </cell>
        </row>
        <row r="25">
          <cell r="C25" t="str">
            <v>PARAKAN</v>
          </cell>
        </row>
        <row r="25">
          <cell r="F25" t="str">
            <v>BOWO</v>
          </cell>
        </row>
        <row r="26">
          <cell r="C26" t="str">
            <v>KRANGGAN</v>
          </cell>
        </row>
        <row r="26">
          <cell r="F26" t="str">
            <v>BOWO</v>
          </cell>
        </row>
        <row r="27">
          <cell r="C27" t="str">
            <v>KEDU</v>
          </cell>
        </row>
        <row r="27">
          <cell r="F27" t="str">
            <v>BOWO</v>
          </cell>
        </row>
        <row r="28">
          <cell r="C28" t="str">
            <v>WADAS</v>
          </cell>
        </row>
        <row r="28">
          <cell r="F28" t="str">
            <v>BOWO</v>
          </cell>
        </row>
        <row r="29">
          <cell r="C29" t="str">
            <v>PRINGSURAT_TIMUR</v>
          </cell>
        </row>
        <row r="29">
          <cell r="F29" t="str">
            <v>BOWO</v>
          </cell>
        </row>
        <row r="30">
          <cell r="C30" t="str">
            <v>BLORA</v>
          </cell>
        </row>
        <row r="30">
          <cell r="F30" t="str">
            <v>DADANG</v>
          </cell>
        </row>
        <row r="31">
          <cell r="C31" t="str">
            <v>NGAWEN</v>
          </cell>
        </row>
        <row r="31">
          <cell r="F31" t="str">
            <v>DADANG</v>
          </cell>
        </row>
        <row r="32">
          <cell r="C32" t="str">
            <v>JEPON</v>
          </cell>
        </row>
        <row r="32">
          <cell r="F32" t="str">
            <v>DADANG</v>
          </cell>
        </row>
        <row r="33">
          <cell r="C33" t="str">
            <v>KUNDURAN</v>
          </cell>
        </row>
        <row r="33">
          <cell r="F33" t="str">
            <v>DADANG</v>
          </cell>
        </row>
        <row r="34">
          <cell r="C34" t="str">
            <v>CEPU</v>
          </cell>
        </row>
        <row r="34">
          <cell r="F34" t="str">
            <v>DADANG</v>
          </cell>
        </row>
        <row r="35">
          <cell r="C35" t="str">
            <v>RANDUBLATUNG</v>
          </cell>
        </row>
        <row r="35">
          <cell r="F35" t="str">
            <v>DADANG</v>
          </cell>
        </row>
        <row r="36">
          <cell r="C36" t="str">
            <v>KEDUNGTUBAN</v>
          </cell>
        </row>
        <row r="36">
          <cell r="F36" t="str">
            <v>DADANG</v>
          </cell>
        </row>
        <row r="37">
          <cell r="C37" t="str">
            <v>TUNJUNGAN</v>
          </cell>
        </row>
        <row r="37">
          <cell r="F37" t="str">
            <v>DADANG</v>
          </cell>
        </row>
        <row r="38">
          <cell r="C38" t="str">
            <v>JATI_BLORA</v>
          </cell>
        </row>
        <row r="38">
          <cell r="F38" t="str">
            <v>DADANG</v>
          </cell>
        </row>
        <row r="39">
          <cell r="C39" t="str">
            <v>SAMBONG</v>
          </cell>
        </row>
        <row r="39">
          <cell r="F39" t="str">
            <v>DADANG</v>
          </cell>
        </row>
        <row r="40">
          <cell r="C40" t="str">
            <v>SUMOWONO</v>
          </cell>
        </row>
        <row r="40">
          <cell r="F40" t="str">
            <v>DANIEL</v>
          </cell>
        </row>
        <row r="41">
          <cell r="C41" t="str">
            <v>AMBARAWA</v>
          </cell>
        </row>
        <row r="41">
          <cell r="F41" t="str">
            <v>DANIEL</v>
          </cell>
        </row>
        <row r="42">
          <cell r="C42" t="str">
            <v>UNGARAN</v>
          </cell>
        </row>
        <row r="42">
          <cell r="F42" t="str">
            <v>DANIEL</v>
          </cell>
        </row>
        <row r="43">
          <cell r="C43" t="str">
            <v>BAWEN</v>
          </cell>
        </row>
        <row r="43">
          <cell r="F43" t="str">
            <v>DANIEL</v>
          </cell>
        </row>
        <row r="44">
          <cell r="C44" t="str">
            <v>BERGAS</v>
          </cell>
        </row>
        <row r="44">
          <cell r="F44" t="str">
            <v>DANIEL</v>
          </cell>
        </row>
        <row r="45">
          <cell r="C45" t="str">
            <v>BANYUBIRU</v>
          </cell>
        </row>
        <row r="45">
          <cell r="F45" t="str">
            <v>DANIEL</v>
          </cell>
        </row>
        <row r="46">
          <cell r="C46" t="str">
            <v>CANDIREJO</v>
          </cell>
        </row>
        <row r="46">
          <cell r="F46" t="str">
            <v>DANIEL</v>
          </cell>
        </row>
        <row r="47">
          <cell r="C47" t="str">
            <v>PRINGAPUS</v>
          </cell>
        </row>
        <row r="47">
          <cell r="F47" t="str">
            <v>DANIEL</v>
          </cell>
        </row>
        <row r="48">
          <cell r="C48" t="str">
            <v>SALATIGA</v>
          </cell>
        </row>
        <row r="48">
          <cell r="F48" t="str">
            <v>GERRY</v>
          </cell>
        </row>
        <row r="49">
          <cell r="C49" t="str">
            <v>SURUH</v>
          </cell>
        </row>
        <row r="49">
          <cell r="F49" t="str">
            <v>GERRY</v>
          </cell>
        </row>
        <row r="50">
          <cell r="C50" t="str">
            <v>BRINGIN</v>
          </cell>
        </row>
        <row r="50">
          <cell r="F50" t="str">
            <v>GERRY</v>
          </cell>
        </row>
        <row r="51">
          <cell r="C51" t="str">
            <v>TINGKIR</v>
          </cell>
        </row>
        <row r="51">
          <cell r="F51" t="str">
            <v>GERRY</v>
          </cell>
        </row>
        <row r="52">
          <cell r="C52" t="str">
            <v>TENGARAN</v>
          </cell>
        </row>
        <row r="52">
          <cell r="F52" t="str">
            <v>GERRY</v>
          </cell>
        </row>
        <row r="53">
          <cell r="C53" t="str">
            <v>AJIBARANG</v>
          </cell>
        </row>
        <row r="53">
          <cell r="F53" t="str">
            <v>HERI</v>
          </cell>
        </row>
        <row r="54">
          <cell r="C54" t="str">
            <v>BANYUMAS</v>
          </cell>
        </row>
        <row r="54">
          <cell r="F54" t="str">
            <v>HERI</v>
          </cell>
        </row>
        <row r="55">
          <cell r="C55" t="str">
            <v>PATIKRAJA</v>
          </cell>
        </row>
        <row r="55">
          <cell r="F55" t="str">
            <v>HERI</v>
          </cell>
        </row>
        <row r="56">
          <cell r="C56" t="str">
            <v>SUMPIUH</v>
          </cell>
        </row>
        <row r="56">
          <cell r="F56" t="str">
            <v>HERI</v>
          </cell>
        </row>
        <row r="57">
          <cell r="C57" t="str">
            <v>WANGON</v>
          </cell>
        </row>
        <row r="57">
          <cell r="F57" t="str">
            <v>HERI</v>
          </cell>
        </row>
        <row r="58">
          <cell r="C58" t="str">
            <v>KEMBARAN</v>
          </cell>
        </row>
        <row r="58">
          <cell r="F58" t="str">
            <v>HERI</v>
          </cell>
        </row>
        <row r="59">
          <cell r="C59" t="str">
            <v>KARANGLEWAS</v>
          </cell>
        </row>
        <row r="59">
          <cell r="F59" t="str">
            <v>HERI</v>
          </cell>
        </row>
        <row r="60">
          <cell r="C60" t="str">
            <v>CILONGOK</v>
          </cell>
        </row>
        <row r="60">
          <cell r="F60" t="str">
            <v>HERI</v>
          </cell>
        </row>
        <row r="61">
          <cell r="C61" t="str">
            <v>RAWALO</v>
          </cell>
        </row>
        <row r="61">
          <cell r="F61" t="str">
            <v>HERI</v>
          </cell>
        </row>
        <row r="62">
          <cell r="C62" t="str">
            <v>SOMAGEDE</v>
          </cell>
        </row>
        <row r="62">
          <cell r="F62" t="str">
            <v>HERI</v>
          </cell>
        </row>
        <row r="63">
          <cell r="C63" t="str">
            <v>PURWOKERTO_UTARA</v>
          </cell>
        </row>
        <row r="63">
          <cell r="F63" t="str">
            <v>HERI</v>
          </cell>
        </row>
        <row r="64">
          <cell r="C64" t="str">
            <v>PEKUNCEN</v>
          </cell>
        </row>
        <row r="64">
          <cell r="F64" t="str">
            <v>HERI</v>
          </cell>
        </row>
        <row r="65">
          <cell r="C65" t="str">
            <v>SUMBANG01</v>
          </cell>
        </row>
        <row r="65">
          <cell r="F65" t="str">
            <v>HERI</v>
          </cell>
        </row>
        <row r="66">
          <cell r="C66" t="str">
            <v>KEMRANJEN01</v>
          </cell>
        </row>
        <row r="66">
          <cell r="F66" t="str">
            <v>HERI</v>
          </cell>
        </row>
        <row r="67">
          <cell r="C67" t="str">
            <v>KARANGRAYUNG</v>
          </cell>
        </row>
        <row r="67">
          <cell r="F67" t="str">
            <v>RISWANTO</v>
          </cell>
        </row>
        <row r="68">
          <cell r="C68" t="str">
            <v>PURWODADI</v>
          </cell>
        </row>
        <row r="68">
          <cell r="F68" t="str">
            <v>RISWANTO</v>
          </cell>
        </row>
        <row r="69">
          <cell r="C69" t="str">
            <v>GODONG</v>
          </cell>
        </row>
        <row r="69">
          <cell r="F69" t="str">
            <v>RISWANTO</v>
          </cell>
        </row>
        <row r="70">
          <cell r="C70" t="str">
            <v>WIROSARI</v>
          </cell>
        </row>
        <row r="70">
          <cell r="F70" t="str">
            <v>RISWANTO</v>
          </cell>
        </row>
        <row r="71">
          <cell r="C71" t="str">
            <v>GUBUG</v>
          </cell>
        </row>
        <row r="71">
          <cell r="F71" t="str">
            <v>RISWANTO</v>
          </cell>
        </row>
        <row r="72">
          <cell r="C72" t="str">
            <v>KRADENAN</v>
          </cell>
        </row>
        <row r="72">
          <cell r="F72" t="str">
            <v>RISWANTO</v>
          </cell>
        </row>
        <row r="73">
          <cell r="C73" t="str">
            <v>GROBOGAN</v>
          </cell>
        </row>
        <row r="73">
          <cell r="F73" t="str">
            <v>RISWANTO</v>
          </cell>
        </row>
        <row r="74">
          <cell r="C74" t="str">
            <v>TEGOWANU</v>
          </cell>
        </row>
        <row r="74">
          <cell r="F74" t="str">
            <v>RISWANTO</v>
          </cell>
        </row>
        <row r="75">
          <cell r="C75" t="str">
            <v>PULOKULON</v>
          </cell>
        </row>
        <row r="75">
          <cell r="F75" t="str">
            <v>RISWANTO</v>
          </cell>
        </row>
        <row r="76">
          <cell r="C76" t="str">
            <v>PENAWANGAN</v>
          </cell>
        </row>
        <row r="76">
          <cell r="F76" t="str">
            <v>RISWANTO</v>
          </cell>
        </row>
        <row r="77">
          <cell r="C77" t="str">
            <v>TANGGUNGHARJO01</v>
          </cell>
        </row>
        <row r="77">
          <cell r="F77" t="str">
            <v>RISWANTO</v>
          </cell>
        </row>
        <row r="78">
          <cell r="C78" t="str">
            <v>GEYER</v>
          </cell>
        </row>
        <row r="78">
          <cell r="F78" t="str">
            <v>RISWANTO</v>
          </cell>
        </row>
        <row r="79">
          <cell r="C79" t="str">
            <v>GEMUH</v>
          </cell>
        </row>
        <row r="79">
          <cell r="F79" t="str">
            <v>KHABIB</v>
          </cell>
        </row>
        <row r="80">
          <cell r="C80" t="str">
            <v>KENDAL</v>
          </cell>
        </row>
        <row r="80">
          <cell r="F80" t="str">
            <v>KHABIB</v>
          </cell>
        </row>
        <row r="81">
          <cell r="C81" t="str">
            <v>WELERI</v>
          </cell>
        </row>
        <row r="81">
          <cell r="F81" t="str">
            <v>KHABIB</v>
          </cell>
        </row>
        <row r="82">
          <cell r="C82" t="str">
            <v>BOJA</v>
          </cell>
        </row>
        <row r="82">
          <cell r="F82" t="str">
            <v>KHABIB</v>
          </cell>
        </row>
        <row r="83">
          <cell r="C83" t="str">
            <v>SUKOREJO</v>
          </cell>
        </row>
        <row r="83">
          <cell r="F83" t="str">
            <v>KHABIB</v>
          </cell>
        </row>
        <row r="84">
          <cell r="C84" t="str">
            <v>KALIWUNGU</v>
          </cell>
        </row>
        <row r="84">
          <cell r="F84" t="str">
            <v>KHABIB</v>
          </cell>
        </row>
        <row r="85">
          <cell r="C85" t="str">
            <v>BRANGSONG</v>
          </cell>
        </row>
        <row r="85">
          <cell r="F85" t="str">
            <v>KHABIB</v>
          </cell>
        </row>
        <row r="86">
          <cell r="C86" t="str">
            <v>TAMPINGAN</v>
          </cell>
        </row>
        <row r="86">
          <cell r="F86" t="str">
            <v>KHABIB</v>
          </cell>
        </row>
        <row r="87">
          <cell r="C87" t="str">
            <v>PAGERUYUNG</v>
          </cell>
        </row>
        <row r="87">
          <cell r="F87" t="str">
            <v>KHABIB</v>
          </cell>
        </row>
        <row r="88">
          <cell r="C88" t="str">
            <v>MEJOBO</v>
          </cell>
        </row>
        <row r="88">
          <cell r="F88" t="str">
            <v>KHOLIK</v>
          </cell>
        </row>
        <row r="89">
          <cell r="C89" t="str">
            <v>KUDUS</v>
          </cell>
        </row>
        <row r="89">
          <cell r="F89" t="str">
            <v>KHOLIK</v>
          </cell>
        </row>
        <row r="90">
          <cell r="C90" t="str">
            <v>JEKULO</v>
          </cell>
        </row>
        <row r="90">
          <cell r="F90" t="str">
            <v>KHOLIK</v>
          </cell>
        </row>
        <row r="91">
          <cell r="C91" t="str">
            <v>JATI</v>
          </cell>
        </row>
        <row r="91">
          <cell r="F91" t="str">
            <v>KHOLIK</v>
          </cell>
        </row>
        <row r="92">
          <cell r="C92" t="str">
            <v>DAWE</v>
          </cell>
        </row>
        <row r="92">
          <cell r="F92" t="str">
            <v>KHOLIK</v>
          </cell>
        </row>
        <row r="93">
          <cell r="C93" t="str">
            <v>UNDAAN</v>
          </cell>
        </row>
        <row r="93">
          <cell r="F93" t="str">
            <v>KHOLIK</v>
          </cell>
        </row>
        <row r="94">
          <cell r="C94" t="str">
            <v>KALIWUNGU_KUDUS</v>
          </cell>
        </row>
        <row r="94">
          <cell r="F94" t="str">
            <v>KHOLIK</v>
          </cell>
        </row>
        <row r="95">
          <cell r="C95" t="str">
            <v>GEBOG</v>
          </cell>
        </row>
        <row r="95">
          <cell r="F95" t="str">
            <v>KHOLIK</v>
          </cell>
        </row>
        <row r="96">
          <cell r="C96" t="str">
            <v>REJOSARI_KUDUS</v>
          </cell>
        </row>
        <row r="96">
          <cell r="F96" t="str">
            <v>KHOLIK</v>
          </cell>
        </row>
        <row r="97">
          <cell r="C97" t="str">
            <v>KEDUNG</v>
          </cell>
        </row>
        <row r="97">
          <cell r="F97" t="str">
            <v>KHOLIL</v>
          </cell>
        </row>
        <row r="98">
          <cell r="C98" t="str">
            <v>JEPARA</v>
          </cell>
        </row>
        <row r="98">
          <cell r="F98" t="str">
            <v>KHOLIL</v>
          </cell>
        </row>
        <row r="99">
          <cell r="C99" t="str">
            <v>BANGSRI</v>
          </cell>
        </row>
        <row r="99">
          <cell r="F99" t="str">
            <v>KHOLIL</v>
          </cell>
        </row>
        <row r="100">
          <cell r="C100" t="str">
            <v>PECANGAAN</v>
          </cell>
        </row>
        <row r="100">
          <cell r="F100" t="str">
            <v>KHOLIL</v>
          </cell>
        </row>
        <row r="101">
          <cell r="C101" t="str">
            <v>WONOREJO</v>
          </cell>
        </row>
        <row r="101">
          <cell r="F101" t="str">
            <v>KHOLIL</v>
          </cell>
        </row>
        <row r="102">
          <cell r="C102" t="str">
            <v>MAYONG</v>
          </cell>
        </row>
        <row r="102">
          <cell r="F102" t="str">
            <v>KHOLIL</v>
          </cell>
        </row>
        <row r="103">
          <cell r="C103" t="str">
            <v>TAHUNAN</v>
          </cell>
        </row>
        <row r="103">
          <cell r="F103" t="str">
            <v>KHOLIL</v>
          </cell>
        </row>
        <row r="104">
          <cell r="C104" t="str">
            <v>KELET</v>
          </cell>
        </row>
        <row r="104">
          <cell r="F104" t="str">
            <v>KHOLIL</v>
          </cell>
        </row>
        <row r="105">
          <cell r="C105" t="str">
            <v>WELAHAN</v>
          </cell>
        </row>
        <row r="105">
          <cell r="F105" t="str">
            <v>KHOLIL</v>
          </cell>
        </row>
        <row r="106">
          <cell r="C106" t="str">
            <v>KALINYAMATAN</v>
          </cell>
        </row>
        <row r="106">
          <cell r="F106" t="str">
            <v>KHOLIL</v>
          </cell>
        </row>
        <row r="107">
          <cell r="C107" t="str">
            <v>SENENAN</v>
          </cell>
        </row>
        <row r="107">
          <cell r="F107" t="str">
            <v>KHOLIL</v>
          </cell>
        </row>
        <row r="108">
          <cell r="C108" t="str">
            <v>NALUMSARI</v>
          </cell>
        </row>
        <row r="108">
          <cell r="F108" t="str">
            <v>KHOLIL</v>
          </cell>
        </row>
        <row r="109">
          <cell r="C109" t="str">
            <v>TULIS</v>
          </cell>
        </row>
        <row r="109">
          <cell r="F109" t="str">
            <v>SUPRIYADI</v>
          </cell>
        </row>
        <row r="110">
          <cell r="C110" t="str">
            <v>WARUNGASEM</v>
          </cell>
        </row>
        <row r="110">
          <cell r="F110" t="str">
            <v>SUPRIYADI</v>
          </cell>
        </row>
        <row r="111">
          <cell r="C111" t="str">
            <v>REBAN</v>
          </cell>
        </row>
        <row r="111">
          <cell r="F111" t="str">
            <v>SUPRIYADI</v>
          </cell>
        </row>
        <row r="112">
          <cell r="C112" t="str">
            <v>GRINGSING_LAMA</v>
          </cell>
        </row>
        <row r="112">
          <cell r="F112" t="str">
            <v>SUPRIYADI</v>
          </cell>
        </row>
        <row r="113">
          <cell r="C113" t="str">
            <v>BATANG_UTARA</v>
          </cell>
        </row>
        <row r="113">
          <cell r="F113" t="str">
            <v>SUPRIYADI</v>
          </cell>
        </row>
        <row r="114">
          <cell r="C114" t="str">
            <v>BATANG01</v>
          </cell>
        </row>
        <row r="114">
          <cell r="F114" t="str">
            <v>SUPRIYADI</v>
          </cell>
        </row>
        <row r="115">
          <cell r="C115" t="str">
            <v>BANDAR01</v>
          </cell>
        </row>
        <row r="115">
          <cell r="F115" t="str">
            <v>SUPRIYADI</v>
          </cell>
        </row>
        <row r="116">
          <cell r="C116" t="str">
            <v>LIMPUNG01</v>
          </cell>
        </row>
        <row r="116">
          <cell r="F116" t="str">
            <v>SUPRIYADI</v>
          </cell>
        </row>
        <row r="117">
          <cell r="C117" t="str">
            <v>SUBAH01</v>
          </cell>
        </row>
        <row r="117">
          <cell r="F117" t="str">
            <v>SUPRIYADI</v>
          </cell>
        </row>
        <row r="118">
          <cell r="C118" t="str">
            <v>TERSONO</v>
          </cell>
        </row>
        <row r="118">
          <cell r="F118" t="str">
            <v>SUPRIYADI</v>
          </cell>
        </row>
        <row r="119">
          <cell r="C119" t="str">
            <v>BLADO01</v>
          </cell>
        </row>
        <row r="119">
          <cell r="F119" t="str">
            <v>SUPRIYADI</v>
          </cell>
        </row>
        <row r="120">
          <cell r="C120" t="str">
            <v>PEKALONGAN</v>
          </cell>
        </row>
        <row r="120">
          <cell r="F120" t="str">
            <v>OKI</v>
          </cell>
        </row>
        <row r="121">
          <cell r="C121" t="str">
            <v>WIRADESA</v>
          </cell>
        </row>
        <row r="121">
          <cell r="F121" t="str">
            <v>OKI</v>
          </cell>
        </row>
        <row r="122">
          <cell r="C122" t="str">
            <v>BUARAN</v>
          </cell>
        </row>
        <row r="122">
          <cell r="F122" t="str">
            <v>OKI</v>
          </cell>
        </row>
        <row r="123">
          <cell r="C123" t="str">
            <v>JATILONDO</v>
          </cell>
        </row>
        <row r="123">
          <cell r="F123" t="str">
            <v>OKI</v>
          </cell>
        </row>
        <row r="124">
          <cell r="C124" t="str">
            <v>WONOKERTO</v>
          </cell>
        </row>
        <row r="124">
          <cell r="F124" t="str">
            <v>OKI</v>
          </cell>
        </row>
        <row r="125">
          <cell r="C125" t="str">
            <v>KLEGO</v>
          </cell>
        </row>
        <row r="125">
          <cell r="F125" t="str">
            <v>OKI</v>
          </cell>
        </row>
        <row r="126">
          <cell r="C126" t="str">
            <v>MEDONO</v>
          </cell>
        </row>
        <row r="126">
          <cell r="F126" t="str">
            <v>OKI</v>
          </cell>
        </row>
        <row r="127">
          <cell r="C127" t="str">
            <v>KURIPAN</v>
          </cell>
        </row>
        <row r="127">
          <cell r="F127" t="str">
            <v>OKI</v>
          </cell>
        </row>
        <row r="128">
          <cell r="C128" t="str">
            <v>PANJANG01</v>
          </cell>
        </row>
        <row r="128">
          <cell r="F128" t="str">
            <v>OKI</v>
          </cell>
        </row>
        <row r="129">
          <cell r="C129" t="str">
            <v>GUNUNG_PATI</v>
          </cell>
        </row>
        <row r="129">
          <cell r="F129" t="str">
            <v>RAGIL</v>
          </cell>
        </row>
        <row r="130">
          <cell r="C130" t="str">
            <v>TUGU</v>
          </cell>
        </row>
        <row r="130">
          <cell r="F130" t="str">
            <v>RAGIL</v>
          </cell>
        </row>
        <row r="131">
          <cell r="C131" t="str">
            <v>MIJEN</v>
          </cell>
        </row>
        <row r="131">
          <cell r="F131" t="str">
            <v>RAGIL</v>
          </cell>
        </row>
        <row r="132">
          <cell r="C132" t="str">
            <v>PLALANGAN</v>
          </cell>
        </row>
        <row r="132">
          <cell r="F132" t="str">
            <v>RAGIL</v>
          </cell>
        </row>
        <row r="133">
          <cell r="C133" t="str">
            <v>BRINGIN_SEMARANG</v>
          </cell>
        </row>
        <row r="133">
          <cell r="F133" t="str">
            <v>RAGIL</v>
          </cell>
        </row>
        <row r="134">
          <cell r="C134" t="str">
            <v>SILAYUR</v>
          </cell>
        </row>
        <row r="134">
          <cell r="F134" t="str">
            <v>RAGIL</v>
          </cell>
        </row>
        <row r="135">
          <cell r="C135" t="str">
            <v>SEMARANG_TENGAH</v>
          </cell>
        </row>
        <row r="135">
          <cell r="F135" t="str">
            <v>RAGIL</v>
          </cell>
        </row>
        <row r="136">
          <cell r="C136" t="str">
            <v>HASANUDIN</v>
          </cell>
        </row>
        <row r="136">
          <cell r="F136" t="str">
            <v>RAGIL</v>
          </cell>
        </row>
        <row r="137">
          <cell r="C137" t="str">
            <v>ANJASMORO</v>
          </cell>
        </row>
        <row r="137">
          <cell r="F137" t="str">
            <v>RAGIL</v>
          </cell>
        </row>
        <row r="138">
          <cell r="C138" t="str">
            <v>S_PARMAN</v>
          </cell>
        </row>
        <row r="138">
          <cell r="F138" t="str">
            <v>RAGIL</v>
          </cell>
        </row>
        <row r="139">
          <cell r="C139" t="str">
            <v>SIMONGAN</v>
          </cell>
        </row>
        <row r="139">
          <cell r="F139" t="str">
            <v>RAGIL</v>
          </cell>
        </row>
        <row r="140">
          <cell r="C140" t="str">
            <v>GRAHAPADMA_01</v>
          </cell>
        </row>
        <row r="140">
          <cell r="F140" t="str">
            <v>RAGIL</v>
          </cell>
        </row>
        <row r="141">
          <cell r="C141" t="str">
            <v>PATI</v>
          </cell>
        </row>
        <row r="141">
          <cell r="F141" t="str">
            <v>RENDRA</v>
          </cell>
        </row>
        <row r="142">
          <cell r="C142" t="str">
            <v>JUWANA</v>
          </cell>
        </row>
        <row r="142">
          <cell r="F142" t="str">
            <v>RENDRA</v>
          </cell>
        </row>
        <row r="143">
          <cell r="C143" t="str">
            <v>TAMBAKROMO</v>
          </cell>
        </row>
        <row r="143">
          <cell r="F143" t="str">
            <v>RENDRA</v>
          </cell>
        </row>
        <row r="144">
          <cell r="C144" t="str">
            <v>MARGOYOSO</v>
          </cell>
        </row>
        <row r="144">
          <cell r="F144" t="str">
            <v>RENDRA</v>
          </cell>
        </row>
        <row r="145">
          <cell r="C145" t="str">
            <v>TAYU</v>
          </cell>
        </row>
        <row r="145">
          <cell r="F145" t="str">
            <v>RENDRA</v>
          </cell>
        </row>
        <row r="146">
          <cell r="C146" t="str">
            <v>JAKENAN</v>
          </cell>
        </row>
        <row r="146">
          <cell r="F146" t="str">
            <v>RENDRA</v>
          </cell>
        </row>
        <row r="147">
          <cell r="C147" t="str">
            <v>KAYEN</v>
          </cell>
        </row>
        <row r="147">
          <cell r="F147" t="str">
            <v>RENDRA</v>
          </cell>
        </row>
        <row r="148">
          <cell r="C148" t="str">
            <v>WEDARIJAKSA</v>
          </cell>
        </row>
        <row r="148">
          <cell r="F148" t="str">
            <v>RENDRA</v>
          </cell>
        </row>
        <row r="149">
          <cell r="C149" t="str">
            <v>BATANGAN</v>
          </cell>
        </row>
        <row r="149">
          <cell r="F149" t="str">
            <v>RENDRA</v>
          </cell>
        </row>
        <row r="150">
          <cell r="C150" t="str">
            <v>TLOGOWUNGU_PTI</v>
          </cell>
        </row>
        <row r="150">
          <cell r="F150" t="str">
            <v>RENDRA</v>
          </cell>
        </row>
        <row r="151">
          <cell r="C151" t="str">
            <v>WINONG</v>
          </cell>
        </row>
        <row r="151">
          <cell r="F151" t="str">
            <v>RENDRA</v>
          </cell>
        </row>
        <row r="152">
          <cell r="C152" t="str">
            <v>DUKUHSETI</v>
          </cell>
        </row>
        <row r="152">
          <cell r="F152" t="str">
            <v>RENDRA</v>
          </cell>
        </row>
        <row r="153">
          <cell r="C153" t="str">
            <v>PATI_KIDUL</v>
          </cell>
        </row>
        <row r="153">
          <cell r="F153" t="str">
            <v>RENDRA</v>
          </cell>
        </row>
        <row r="154">
          <cell r="C154" t="str">
            <v>SUKOLILO</v>
          </cell>
        </row>
        <row r="154">
          <cell r="F154" t="str">
            <v>RENDRA</v>
          </cell>
        </row>
        <row r="155">
          <cell r="C155" t="str">
            <v>TRANGKIL</v>
          </cell>
        </row>
        <row r="155">
          <cell r="F155" t="str">
            <v>RENDRA</v>
          </cell>
        </row>
        <row r="156">
          <cell r="C156" t="str">
            <v>GABUS</v>
          </cell>
        </row>
        <row r="156">
          <cell r="F156" t="str">
            <v>RENDRA</v>
          </cell>
        </row>
        <row r="157">
          <cell r="C157" t="str">
            <v>CLUWAK</v>
          </cell>
        </row>
        <row r="157">
          <cell r="F157" t="str">
            <v>RENDRA</v>
          </cell>
        </row>
        <row r="158">
          <cell r="C158" t="str">
            <v>JUWANA_TIMUR</v>
          </cell>
        </row>
        <row r="158">
          <cell r="F158" t="str">
            <v>RENDRA</v>
          </cell>
        </row>
        <row r="159">
          <cell r="C159" t="str">
            <v>REMBANG</v>
          </cell>
        </row>
        <row r="159">
          <cell r="F159" t="str">
            <v>ARIF WIBOWO</v>
          </cell>
        </row>
        <row r="160">
          <cell r="C160" t="str">
            <v>LASEM</v>
          </cell>
        </row>
        <row r="160">
          <cell r="F160" t="str">
            <v>ARIF WIBOWO</v>
          </cell>
        </row>
        <row r="161">
          <cell r="C161" t="str">
            <v>KRAGAN</v>
          </cell>
        </row>
        <row r="161">
          <cell r="F161" t="str">
            <v>ARIF WIBOWO</v>
          </cell>
        </row>
        <row r="162">
          <cell r="C162" t="str">
            <v>PAMOTAN</v>
          </cell>
        </row>
        <row r="162">
          <cell r="F162" t="str">
            <v>ARIF WIBOWO</v>
          </cell>
        </row>
        <row r="163">
          <cell r="C163" t="str">
            <v>SEDAN</v>
          </cell>
        </row>
        <row r="163">
          <cell r="F163" t="str">
            <v>ARIF WIBOWO</v>
          </cell>
        </row>
        <row r="164">
          <cell r="C164" t="str">
            <v>BULU</v>
          </cell>
        </row>
        <row r="164">
          <cell r="F164" t="str">
            <v>ARIF WIBOWO</v>
          </cell>
        </row>
        <row r="165">
          <cell r="C165" t="str">
            <v>SLUKE</v>
          </cell>
        </row>
        <row r="165">
          <cell r="F165" t="str">
            <v>ARIF WIBOWO</v>
          </cell>
        </row>
        <row r="166">
          <cell r="C166" t="str">
            <v>SARANG</v>
          </cell>
        </row>
        <row r="166">
          <cell r="F166" t="str">
            <v>ARIF WIBOWO</v>
          </cell>
        </row>
        <row r="167">
          <cell r="C167" t="str">
            <v>PANCUR</v>
          </cell>
        </row>
        <row r="167">
          <cell r="F167" t="str">
            <v>ARIF WIBOWO</v>
          </cell>
        </row>
        <row r="168">
          <cell r="C168" t="str">
            <v>BANYUMANIK</v>
          </cell>
        </row>
        <row r="168">
          <cell r="F168" t="str">
            <v>RONY</v>
          </cell>
        </row>
        <row r="169">
          <cell r="C169" t="str">
            <v>SEMARANG</v>
          </cell>
        </row>
        <row r="169">
          <cell r="F169" t="str">
            <v>RONY</v>
          </cell>
        </row>
        <row r="170">
          <cell r="C170" t="str">
            <v>TENTARA_PELAJAR</v>
          </cell>
        </row>
        <row r="170">
          <cell r="F170" t="str">
            <v>RONY</v>
          </cell>
        </row>
        <row r="171">
          <cell r="C171" t="str">
            <v>SENDANGMULYO</v>
          </cell>
        </row>
        <row r="171">
          <cell r="F171" t="str">
            <v>RONY</v>
          </cell>
        </row>
        <row r="172">
          <cell r="C172" t="str">
            <v>KETILENG_RAYA</v>
          </cell>
        </row>
        <row r="172">
          <cell r="F172" t="str">
            <v>RONY</v>
          </cell>
        </row>
        <row r="173">
          <cell r="C173" t="str">
            <v>SUPRIYADI_FNC</v>
          </cell>
        </row>
        <row r="173">
          <cell r="F173" t="str">
            <v>RONY</v>
          </cell>
        </row>
        <row r="174">
          <cell r="C174" t="str">
            <v>TLOGOSARI_FNC</v>
          </cell>
        </row>
        <row r="174">
          <cell r="F174" t="str">
            <v>RONY</v>
          </cell>
        </row>
        <row r="175">
          <cell r="C175" t="str">
            <v>WOLTER_FNC</v>
          </cell>
        </row>
        <row r="175">
          <cell r="F175" t="str">
            <v>RONY</v>
          </cell>
        </row>
        <row r="176">
          <cell r="C176" t="str">
            <v>SIDODADI</v>
          </cell>
        </row>
        <row r="176">
          <cell r="F176" t="str">
            <v>RONY</v>
          </cell>
        </row>
        <row r="177">
          <cell r="C177" t="str">
            <v>GENUK</v>
          </cell>
        </row>
        <row r="177">
          <cell r="F177" t="str">
            <v>RONY</v>
          </cell>
        </row>
        <row r="178">
          <cell r="C178" t="str">
            <v>PURBALINGGA</v>
          </cell>
        </row>
        <row r="178">
          <cell r="F178" t="str">
            <v>SULIS</v>
          </cell>
        </row>
        <row r="179">
          <cell r="C179" t="str">
            <v>BOBOTSARI</v>
          </cell>
        </row>
        <row r="179">
          <cell r="F179" t="str">
            <v>SULIS</v>
          </cell>
        </row>
        <row r="180">
          <cell r="C180" t="str">
            <v>KALIGONDANG</v>
          </cell>
        </row>
        <row r="180">
          <cell r="F180" t="str">
            <v>SULIS</v>
          </cell>
        </row>
        <row r="181">
          <cell r="C181" t="str">
            <v>BOJONGSARI</v>
          </cell>
        </row>
        <row r="181">
          <cell r="F181" t="str">
            <v>SULIS</v>
          </cell>
        </row>
        <row r="182">
          <cell r="C182" t="str">
            <v>SUMAMPIR</v>
          </cell>
        </row>
        <row r="182">
          <cell r="F182" t="str">
            <v>SULIS</v>
          </cell>
        </row>
        <row r="183">
          <cell r="C183" t="str">
            <v>PURBALINGGA_LOR</v>
          </cell>
        </row>
        <row r="183">
          <cell r="F183" t="str">
            <v>SULIS</v>
          </cell>
        </row>
        <row r="184">
          <cell r="C184" t="str">
            <v>KEMANGKON01</v>
          </cell>
        </row>
        <row r="184">
          <cell r="F184" t="str">
            <v>SULIS</v>
          </cell>
        </row>
        <row r="185">
          <cell r="C185" t="str">
            <v>KARANGREJA01</v>
          </cell>
        </row>
        <row r="185">
          <cell r="F185" t="str">
            <v>SULIS</v>
          </cell>
        </row>
        <row r="186">
          <cell r="C186" t="str">
            <v>MOJOTENGAH</v>
          </cell>
        </row>
        <row r="186">
          <cell r="F186" t="str">
            <v>RIZKY</v>
          </cell>
        </row>
        <row r="187">
          <cell r="C187" t="str">
            <v>KEJAJAR</v>
          </cell>
        </row>
        <row r="187">
          <cell r="F187" t="str">
            <v>RIZKY</v>
          </cell>
        </row>
        <row r="188">
          <cell r="C188" t="str">
            <v>KALIWIRO</v>
          </cell>
        </row>
        <row r="188">
          <cell r="F188" t="str">
            <v>RIZKY</v>
          </cell>
        </row>
        <row r="189">
          <cell r="C189" t="str">
            <v>MADUKORO_01</v>
          </cell>
        </row>
        <row r="189">
          <cell r="F189" t="str">
            <v>RIZKY</v>
          </cell>
        </row>
        <row r="190">
          <cell r="C190" t="str">
            <v>SELOMERTO_01</v>
          </cell>
        </row>
        <row r="190">
          <cell r="F190" t="str">
            <v>RIZKY</v>
          </cell>
        </row>
        <row r="191">
          <cell r="C191" t="str">
            <v>SAPURAN_01</v>
          </cell>
        </row>
        <row r="191">
          <cell r="F191" t="str">
            <v>RIZKY</v>
          </cell>
        </row>
        <row r="192">
          <cell r="C192" t="str">
            <v>KALIKAJAR</v>
          </cell>
        </row>
        <row r="192">
          <cell r="F192" t="str">
            <v>RIZKY</v>
          </cell>
        </row>
        <row r="193">
          <cell r="C193" t="str">
            <v>SLAWI</v>
          </cell>
        </row>
        <row r="193">
          <cell r="F193" t="str">
            <v>WAWAN</v>
          </cell>
        </row>
        <row r="194">
          <cell r="C194" t="str">
            <v>SURADADI</v>
          </cell>
        </row>
        <row r="194">
          <cell r="F194" t="str">
            <v>WAWAN</v>
          </cell>
        </row>
        <row r="195">
          <cell r="C195" t="str">
            <v>BUMIJAWA</v>
          </cell>
        </row>
        <row r="195">
          <cell r="F195" t="str">
            <v>WAWAN</v>
          </cell>
        </row>
        <row r="196">
          <cell r="C196" t="str">
            <v>SLAWI_KULON</v>
          </cell>
        </row>
        <row r="196">
          <cell r="F196" t="str">
            <v>WAWAN</v>
          </cell>
        </row>
        <row r="197">
          <cell r="C197" t="str">
            <v>MARGASARI</v>
          </cell>
        </row>
        <row r="197">
          <cell r="F197" t="str">
            <v>WAWAN</v>
          </cell>
        </row>
        <row r="198">
          <cell r="C198" t="str">
            <v>KRAMAT_SLAWI</v>
          </cell>
        </row>
        <row r="198">
          <cell r="F198" t="str">
            <v>WAWAN</v>
          </cell>
        </row>
        <row r="199">
          <cell r="C199" t="str">
            <v>BALAPULANG</v>
          </cell>
        </row>
        <row r="199">
          <cell r="F199" t="str">
            <v>WAWAN</v>
          </cell>
        </row>
        <row r="200">
          <cell r="C200" t="str">
            <v>TALANG</v>
          </cell>
        </row>
        <row r="200">
          <cell r="F200" t="str">
            <v>WAWAN</v>
          </cell>
        </row>
        <row r="201">
          <cell r="C201" t="str">
            <v>TARUB</v>
          </cell>
        </row>
        <row r="201">
          <cell r="F201" t="str">
            <v>WAWAN</v>
          </cell>
        </row>
        <row r="202">
          <cell r="C202" t="str">
            <v>DUKUHWARU</v>
          </cell>
        </row>
        <row r="202">
          <cell r="F202" t="str">
            <v>WAWAN</v>
          </cell>
        </row>
        <row r="203">
          <cell r="C203" t="str">
            <v>KEDUNGBANTENG</v>
          </cell>
        </row>
        <row r="203">
          <cell r="F203" t="str">
            <v>WAWAN</v>
          </cell>
        </row>
        <row r="204">
          <cell r="C204" t="str">
            <v>BANDARSARI</v>
          </cell>
        </row>
        <row r="204">
          <cell r="F204" t="str">
            <v>WAWAN</v>
          </cell>
        </row>
        <row r="205">
          <cell r="C205" t="str">
            <v>WONOSALAM</v>
          </cell>
        </row>
        <row r="205">
          <cell r="F205" t="str">
            <v>YANUAR</v>
          </cell>
        </row>
        <row r="206">
          <cell r="C206" t="str">
            <v>DEMAK</v>
          </cell>
        </row>
        <row r="206">
          <cell r="F206" t="str">
            <v>YANUAR</v>
          </cell>
        </row>
        <row r="207">
          <cell r="C207" t="str">
            <v>MRANGGEN</v>
          </cell>
        </row>
        <row r="207">
          <cell r="F207" t="str">
            <v>YANUAR</v>
          </cell>
        </row>
        <row r="208">
          <cell r="C208" t="str">
            <v>GAJAH</v>
          </cell>
        </row>
        <row r="208">
          <cell r="F208" t="str">
            <v>YANUAR</v>
          </cell>
        </row>
        <row r="209">
          <cell r="C209" t="str">
            <v>WEDUNG</v>
          </cell>
        </row>
        <row r="209">
          <cell r="F209" t="str">
            <v>YANUAR</v>
          </cell>
        </row>
        <row r="210">
          <cell r="C210" t="str">
            <v>DEMPET</v>
          </cell>
        </row>
        <row r="210">
          <cell r="F210" t="str">
            <v>YANUAR</v>
          </cell>
        </row>
        <row r="211">
          <cell r="C211" t="str">
            <v>SAYUNG</v>
          </cell>
        </row>
        <row r="211">
          <cell r="F211" t="str">
            <v>YANUAR</v>
          </cell>
        </row>
        <row r="212">
          <cell r="C212" t="str">
            <v>BATURSARI</v>
          </cell>
        </row>
        <row r="212">
          <cell r="F212" t="str">
            <v>YANUAR</v>
          </cell>
        </row>
        <row r="213">
          <cell r="C213" t="str">
            <v>GUNTUR</v>
          </cell>
        </row>
        <row r="213">
          <cell r="F213" t="str">
            <v>YANUAR</v>
          </cell>
        </row>
        <row r="214">
          <cell r="C214" t="str">
            <v>BONANG</v>
          </cell>
        </row>
        <row r="214">
          <cell r="F214" t="str">
            <v>YANUAR</v>
          </cell>
        </row>
        <row r="215">
          <cell r="C215" t="str">
            <v>KARANGANYAR</v>
          </cell>
        </row>
        <row r="215">
          <cell r="F215" t="str">
            <v>YANUAR</v>
          </cell>
        </row>
        <row r="216">
          <cell r="C216" t="str">
            <v>BREBES</v>
          </cell>
        </row>
        <row r="216">
          <cell r="F216" t="str">
            <v>YUDHA BRB</v>
          </cell>
        </row>
        <row r="217">
          <cell r="C217" t="str">
            <v>BUMIAYU</v>
          </cell>
        </row>
        <row r="217">
          <cell r="F217" t="str">
            <v>YUDHA BRB</v>
          </cell>
        </row>
        <row r="218">
          <cell r="C218" t="str">
            <v>KETANGGUNGAN</v>
          </cell>
        </row>
        <row r="218">
          <cell r="F218" t="str">
            <v>YUDHA BRB</v>
          </cell>
        </row>
        <row r="219">
          <cell r="C219" t="str">
            <v>LOSARI</v>
          </cell>
        </row>
        <row r="219">
          <cell r="F219" t="str">
            <v>YUDHA BRB</v>
          </cell>
        </row>
        <row r="220">
          <cell r="C220" t="str">
            <v>JATIBARANG_KIDUL</v>
          </cell>
        </row>
        <row r="220">
          <cell r="F220" t="str">
            <v>YUDHA BRB</v>
          </cell>
        </row>
        <row r="221">
          <cell r="C221" t="str">
            <v>BULAKAMBA</v>
          </cell>
        </row>
        <row r="221">
          <cell r="F221" t="str">
            <v>YUDHA BRB</v>
          </cell>
        </row>
        <row r="222">
          <cell r="C222" t="str">
            <v>LARANGAN_BREBES</v>
          </cell>
        </row>
        <row r="222">
          <cell r="F222" t="str">
            <v>YUDHA BRB</v>
          </cell>
        </row>
        <row r="223">
          <cell r="C223" t="str">
            <v>WANASARI_BREBES</v>
          </cell>
        </row>
        <row r="223">
          <cell r="F223" t="str">
            <v>YUDHA BRB</v>
          </cell>
        </row>
        <row r="224">
          <cell r="C224" t="str">
            <v>BANJARHARJO</v>
          </cell>
        </row>
        <row r="224">
          <cell r="F224" t="str">
            <v>YUDHA BRB</v>
          </cell>
        </row>
        <row r="225">
          <cell r="C225" t="str">
            <v>TONJONG</v>
          </cell>
        </row>
        <row r="225">
          <cell r="F225" t="str">
            <v>YUDHA BRB</v>
          </cell>
        </row>
        <row r="226">
          <cell r="C226" t="str">
            <v>SALEM</v>
          </cell>
        </row>
        <row r="226">
          <cell r="F226" t="str">
            <v>YUDHA BRB</v>
          </cell>
        </row>
        <row r="227">
          <cell r="C227" t="str">
            <v>BANTARKAWUNG</v>
          </cell>
        </row>
        <row r="227">
          <cell r="F227" t="str">
            <v>YUDHA BRB</v>
          </cell>
        </row>
        <row r="228">
          <cell r="C228" t="str">
            <v>PAGUYANGAN</v>
          </cell>
        </row>
        <row r="228">
          <cell r="F228" t="str">
            <v>YUDHA BRB</v>
          </cell>
        </row>
        <row r="229">
          <cell r="C229" t="str">
            <v>TANJUNG_BREBES</v>
          </cell>
        </row>
        <row r="229">
          <cell r="F229" t="str">
            <v>YUDHA BRB</v>
          </cell>
        </row>
        <row r="230">
          <cell r="C230" t="str">
            <v>SIRAMPOG01</v>
          </cell>
        </row>
        <row r="230">
          <cell r="F230" t="str">
            <v>YUDHA BRB</v>
          </cell>
        </row>
        <row r="231">
          <cell r="C231" t="str">
            <v>PEMALANG</v>
          </cell>
        </row>
        <row r="231">
          <cell r="F231" t="str">
            <v>ZAENAL</v>
          </cell>
        </row>
        <row r="232">
          <cell r="C232" t="str">
            <v>RANDUDONGKAL</v>
          </cell>
        </row>
        <row r="232">
          <cell r="F232" t="str">
            <v>ZAENAL</v>
          </cell>
        </row>
        <row r="233">
          <cell r="C233" t="str">
            <v>COMAL</v>
          </cell>
        </row>
        <row r="233">
          <cell r="F233" t="str">
            <v>ZAENAL</v>
          </cell>
        </row>
        <row r="234">
          <cell r="C234" t="str">
            <v>AMBOKULON</v>
          </cell>
        </row>
        <row r="234">
          <cell r="F234" t="str">
            <v>ZAENAL</v>
          </cell>
        </row>
        <row r="235">
          <cell r="C235" t="str">
            <v>KEBANGGAN</v>
          </cell>
        </row>
        <row r="235">
          <cell r="F235" t="str">
            <v>ZAENAL</v>
          </cell>
        </row>
        <row r="236">
          <cell r="C236" t="str">
            <v>BANJARDAWA</v>
          </cell>
        </row>
        <row r="236">
          <cell r="F236" t="str">
            <v>ZAENAL</v>
          </cell>
        </row>
        <row r="237">
          <cell r="C237" t="str">
            <v>PETARUKAN</v>
          </cell>
        </row>
        <row r="237">
          <cell r="F237" t="str">
            <v>ZAENAL</v>
          </cell>
        </row>
        <row r="238">
          <cell r="C238" t="str">
            <v>BODEH</v>
          </cell>
        </row>
        <row r="238">
          <cell r="F238" t="str">
            <v>ZAENAL</v>
          </cell>
        </row>
        <row r="239">
          <cell r="C239" t="str">
            <v>BELIK</v>
          </cell>
        </row>
        <row r="239">
          <cell r="F239" t="str">
            <v>ZAENAL</v>
          </cell>
        </row>
        <row r="240">
          <cell r="C240" t="str">
            <v>WATUKUMPUL</v>
          </cell>
        </row>
        <row r="240">
          <cell r="F240" t="str">
            <v>ZAENAL</v>
          </cell>
        </row>
        <row r="241">
          <cell r="C241" t="str">
            <v>BANTARBOLANG</v>
          </cell>
        </row>
        <row r="241">
          <cell r="F241" t="str">
            <v>ZAENAL</v>
          </cell>
        </row>
        <row r="242">
          <cell r="C242" t="str">
            <v>MULYOHARJO01</v>
          </cell>
        </row>
        <row r="242">
          <cell r="F242" t="str">
            <v>ZAENAL</v>
          </cell>
        </row>
        <row r="243">
          <cell r="C243" t="str">
            <v>TEGAL</v>
          </cell>
        </row>
        <row r="243">
          <cell r="F243" t="str">
            <v>DIAZ</v>
          </cell>
        </row>
        <row r="244">
          <cell r="C244" t="str">
            <v>MARGADANA</v>
          </cell>
        </row>
        <row r="244">
          <cell r="F244" t="str">
            <v>DIAZ</v>
          </cell>
        </row>
        <row r="245">
          <cell r="C245" t="str">
            <v>TEGAL_BARAT</v>
          </cell>
        </row>
        <row r="245">
          <cell r="F245" t="str">
            <v>DIAZ</v>
          </cell>
        </row>
        <row r="246">
          <cell r="C246" t="str">
            <v>DUKUHTURI</v>
          </cell>
        </row>
        <row r="246">
          <cell r="F246" t="str">
            <v>DIAZ</v>
          </cell>
        </row>
        <row r="247">
          <cell r="C247" t="str">
            <v>TCBJN021</v>
          </cell>
        </row>
        <row r="247">
          <cell r="F247" t="str">
            <v>AGUS</v>
          </cell>
        </row>
        <row r="248">
          <cell r="C248" t="str">
            <v>TCBOL011</v>
          </cell>
        </row>
        <row r="248">
          <cell r="F248" t="str">
            <v>DADANG</v>
          </cell>
        </row>
        <row r="249">
          <cell r="C249" t="str">
            <v>TCPDD061</v>
          </cell>
        </row>
        <row r="249">
          <cell r="F249" t="str">
            <v>RISWANTO</v>
          </cell>
        </row>
        <row r="250">
          <cell r="C250" t="str">
            <v>TCJPR131</v>
          </cell>
        </row>
        <row r="250">
          <cell r="F250" t="str">
            <v>KHOLIL</v>
          </cell>
        </row>
        <row r="251">
          <cell r="C251" t="str">
            <v>TCPKL011</v>
          </cell>
        </row>
        <row r="251">
          <cell r="F251" t="str">
            <v>OKI,AI RIFIAN</v>
          </cell>
        </row>
        <row r="252">
          <cell r="C252" t="str">
            <v>TCPTI211</v>
          </cell>
        </row>
        <row r="252">
          <cell r="F252" t="str">
            <v>RENDRA</v>
          </cell>
        </row>
        <row r="253">
          <cell r="C253" t="str">
            <v>TCRMB031</v>
          </cell>
        </row>
        <row r="253">
          <cell r="F253" t="str">
            <v>ARIF WIBOWO</v>
          </cell>
        </row>
        <row r="254">
          <cell r="C254" t="str">
            <v>TCWNB061</v>
          </cell>
        </row>
        <row r="254">
          <cell r="F254" t="str">
            <v>RIZKY</v>
          </cell>
        </row>
        <row r="255">
          <cell r="C255" t="str">
            <v>TCPML021</v>
          </cell>
        </row>
        <row r="255">
          <cell r="F255" t="str">
            <v>ZAENAL</v>
          </cell>
        </row>
        <row r="256">
          <cell r="C256" t="str">
            <v>PURWOKERTO</v>
          </cell>
        </row>
        <row r="256">
          <cell r="F256" t="str">
            <v>HERI</v>
          </cell>
        </row>
        <row r="257">
          <cell r="C257" t="str">
            <v>KEBASEN</v>
          </cell>
        </row>
        <row r="257">
          <cell r="F257" t="str">
            <v>HERI</v>
          </cell>
        </row>
        <row r="258">
          <cell r="C258" t="str">
            <v>SRG_SALES</v>
          </cell>
        </row>
        <row r="258">
          <cell r="F258" t="str">
            <v>IRWAN</v>
          </cell>
        </row>
        <row r="259">
          <cell r="C259" t="str">
            <v>PROTOMULYO</v>
          </cell>
        </row>
        <row r="259">
          <cell r="F259" t="str">
            <v>KHABIB</v>
          </cell>
        </row>
        <row r="260">
          <cell r="C260" t="str">
            <v>NGALIYAN</v>
          </cell>
        </row>
        <row r="260">
          <cell r="F260" t="str">
            <v>RAGIL</v>
          </cell>
        </row>
        <row r="261">
          <cell r="C261" t="str">
            <v>BSB_SEMARANG</v>
          </cell>
        </row>
        <row r="261">
          <cell r="F261" t="str">
            <v>RAGIL</v>
          </cell>
        </row>
        <row r="262">
          <cell r="C262" t="str">
            <v>GAJAHMUNGKUR</v>
          </cell>
        </row>
        <row r="262">
          <cell r="F262" t="str">
            <v>RAGIL</v>
          </cell>
        </row>
        <row r="263">
          <cell r="C263" t="str">
            <v>PANGGUNG_LOR</v>
          </cell>
        </row>
        <row r="263">
          <cell r="F263" t="str">
            <v>RAGIL</v>
          </cell>
        </row>
        <row r="264">
          <cell r="C264" t="str">
            <v>PUDAKPAYUNG</v>
          </cell>
        </row>
        <row r="264">
          <cell r="F264" t="str">
            <v>RONY</v>
          </cell>
        </row>
        <row r="265">
          <cell r="C265" t="str">
            <v>TEMBALANG</v>
          </cell>
        </row>
        <row r="265">
          <cell r="F265" t="str">
            <v>RONY</v>
          </cell>
        </row>
        <row r="266">
          <cell r="C266" t="str">
            <v>BUGANGAN</v>
          </cell>
        </row>
        <row r="266">
          <cell r="F266" t="str">
            <v>RONY</v>
          </cell>
        </row>
        <row r="267">
          <cell r="C267" t="str">
            <v>DEBONG</v>
          </cell>
        </row>
        <row r="267">
          <cell r="F267" t="str">
            <v>DIAZ</v>
          </cell>
        </row>
        <row r="268">
          <cell r="C268" t="str">
            <v>PTI_GATEWAY</v>
          </cell>
        </row>
        <row r="268">
          <cell r="F268" t="str">
            <v>SKY</v>
          </cell>
        </row>
        <row r="269">
          <cell r="C269" t="str">
            <v>PWO_GATEWAY</v>
          </cell>
        </row>
        <row r="269">
          <cell r="F269" t="str">
            <v>SKY</v>
          </cell>
        </row>
        <row r="270">
          <cell r="C270" t="str">
            <v>SRG_GATEWAY</v>
          </cell>
        </row>
        <row r="270">
          <cell r="F270" t="str">
            <v>SKY</v>
          </cell>
        </row>
        <row r="271">
          <cell r="C271" t="str">
            <v>TGL_GATEWAY</v>
          </cell>
        </row>
        <row r="271">
          <cell r="F271" t="str">
            <v>SKY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JANUARI 2024"/>
      <sheetName val="FEBRUARI 2024"/>
      <sheetName val="MARET 2024"/>
      <sheetName val="APRIL 2024"/>
      <sheetName val="MEI 2024"/>
      <sheetName val="JUNI 2024"/>
      <sheetName val="JULI 2024"/>
      <sheetName val="AGUSTUS 2024"/>
      <sheetName val="SEPTEMBER 2024"/>
      <sheetName val="OKTOBER 2024"/>
      <sheetName val="NOVEMBER 2024"/>
      <sheetName val="DESEMBER 2024"/>
      <sheetName val="JANUARI 2025"/>
      <sheetName val="FEBRUARI 2025"/>
      <sheetName val="AGUSTUS 2026"/>
      <sheetName val="DP TIDAK AKTIF"/>
      <sheetName val="Updat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 t="str">
            <v>Nama Droppoint</v>
          </cell>
        </row>
        <row r="1">
          <cell r="I1" t="str">
            <v>RM; SPV</v>
          </cell>
        </row>
        <row r="2">
          <cell r="B2" t="str">
            <v>BANTUAN FILTER</v>
          </cell>
        </row>
        <row r="2">
          <cell r="I2" t="str">
            <v>BANTUAN FILTER</v>
          </cell>
        </row>
        <row r="3">
          <cell r="B3" t="str">
            <v>BANTUL</v>
          </cell>
        </row>
        <row r="3">
          <cell r="I3" t="str">
            <v>BIMO WALGITO</v>
          </cell>
        </row>
        <row r="4">
          <cell r="B4" t="str">
            <v>KASIHAN</v>
          </cell>
        </row>
        <row r="4">
          <cell r="I4" t="str">
            <v>BIMO WALGITO</v>
          </cell>
        </row>
        <row r="5">
          <cell r="B5" t="str">
            <v>SEWON</v>
          </cell>
        </row>
        <row r="5">
          <cell r="I5" t="str">
            <v>BIMO WALGITO</v>
          </cell>
        </row>
        <row r="6">
          <cell r="B6" t="str">
            <v>DIRO</v>
          </cell>
        </row>
        <row r="6">
          <cell r="I6" t="str">
            <v>BIMO WALGITO</v>
          </cell>
        </row>
        <row r="7">
          <cell r="B7" t="str">
            <v>GOSE</v>
          </cell>
        </row>
        <row r="7">
          <cell r="I7" t="str">
            <v>BIMO WALGITO</v>
          </cell>
        </row>
        <row r="8">
          <cell r="B8" t="str">
            <v>PERWITA</v>
          </cell>
        </row>
        <row r="8">
          <cell r="I8" t="str">
            <v>BIMO WALGITO</v>
          </cell>
        </row>
        <row r="9">
          <cell r="B9" t="str">
            <v>TAMANAN</v>
          </cell>
        </row>
        <row r="9">
          <cell r="I9" t="str">
            <v>BIMO WALGITO</v>
          </cell>
        </row>
        <row r="10">
          <cell r="B10" t="str">
            <v>WONOCATUR</v>
          </cell>
        </row>
        <row r="10">
          <cell r="I10" t="str">
            <v>BIMO WALGITO</v>
          </cell>
        </row>
        <row r="11">
          <cell r="B11" t="str">
            <v>SITIMULYO</v>
          </cell>
        </row>
        <row r="11">
          <cell r="I11" t="str">
            <v>BIMO WALGITO</v>
          </cell>
        </row>
        <row r="12">
          <cell r="B12" t="str">
            <v>BOYOLALI</v>
          </cell>
        </row>
        <row r="12">
          <cell r="I12" t="str">
            <v>RIZKI NOFRIA WAHYUDI</v>
          </cell>
        </row>
        <row r="13">
          <cell r="B13" t="str">
            <v>TERAS</v>
          </cell>
        </row>
        <row r="13">
          <cell r="I13" t="str">
            <v>RIZKI NOFRIA WAHYUDI</v>
          </cell>
        </row>
        <row r="14">
          <cell r="B14" t="str">
            <v>AMPEL</v>
          </cell>
        </row>
        <row r="14">
          <cell r="I14" t="str">
            <v>RIZKI NOFRIA WAHYUDI</v>
          </cell>
        </row>
        <row r="15">
          <cell r="B15" t="str">
            <v>BYL03A</v>
          </cell>
        </row>
        <row r="15">
          <cell r="I15" t="str">
            <v>RIZKI NOFRIA WAHYUDI</v>
          </cell>
        </row>
        <row r="16">
          <cell r="B16" t="str">
            <v>SIMO</v>
          </cell>
        </row>
        <row r="16">
          <cell r="I16" t="str">
            <v>RIZKI NOFRIA WAHYUDI</v>
          </cell>
        </row>
        <row r="17">
          <cell r="B17" t="str">
            <v>BYL04A</v>
          </cell>
        </row>
        <row r="17">
          <cell r="I17" t="str">
            <v>RIZKI NOFRIA WAHYUDI</v>
          </cell>
        </row>
        <row r="18">
          <cell r="B18" t="str">
            <v>NGEMPLAK</v>
          </cell>
        </row>
        <row r="18">
          <cell r="I18" t="str">
            <v>RIZKI NOFRIA WAHYUDI</v>
          </cell>
        </row>
        <row r="19">
          <cell r="B19" t="str">
            <v>PULISEN</v>
          </cell>
        </row>
        <row r="19">
          <cell r="I19" t="str">
            <v>RIZKI NOFRIA WAHYUDI</v>
          </cell>
        </row>
        <row r="20">
          <cell r="B20" t="str">
            <v>ANDONG</v>
          </cell>
        </row>
        <row r="20">
          <cell r="I20" t="str">
            <v>RIZKI NOFRIA WAHYUDI</v>
          </cell>
        </row>
        <row r="21">
          <cell r="B21" t="str">
            <v>SAWIT</v>
          </cell>
        </row>
        <row r="21">
          <cell r="I21" t="str">
            <v>RIZKI NOFRIA WAHYUDI</v>
          </cell>
        </row>
        <row r="22">
          <cell r="B22" t="str">
            <v>KARANGGEDE</v>
          </cell>
        </row>
        <row r="22">
          <cell r="I22" t="str">
            <v>RIZKI NOFRIA WAHYUDI</v>
          </cell>
        </row>
        <row r="23">
          <cell r="B23" t="str">
            <v>BYL12</v>
          </cell>
        </row>
        <row r="23">
          <cell r="I23" t="str">
            <v>RIZKI NOFRIA WAHYUDI</v>
          </cell>
        </row>
        <row r="24">
          <cell r="B24" t="str">
            <v>CILACAP</v>
          </cell>
        </row>
        <row r="24">
          <cell r="I24" t="str">
            <v>DIMAS DANU SOHIBAN</v>
          </cell>
        </row>
        <row r="25">
          <cell r="B25" t="str">
            <v>MAJENANG</v>
          </cell>
        </row>
        <row r="25">
          <cell r="I25" t="str">
            <v>IFAN SUTIONO</v>
          </cell>
        </row>
        <row r="26">
          <cell r="B26" t="str">
            <v>KROYA</v>
          </cell>
        </row>
        <row r="26">
          <cell r="I26" t="str">
            <v>DIMAS DANU SOHIBAN</v>
          </cell>
        </row>
        <row r="27">
          <cell r="B27" t="str">
            <v>CLP03A</v>
          </cell>
        </row>
        <row r="27">
          <cell r="I27" t="str">
            <v>DIMAS DANU SOHIBAN</v>
          </cell>
        </row>
        <row r="28">
          <cell r="B28" t="str">
            <v>SIDAREJA</v>
          </cell>
        </row>
        <row r="28">
          <cell r="I28" t="str">
            <v>IFAN SUTIONO</v>
          </cell>
        </row>
        <row r="29">
          <cell r="B29" t="str">
            <v>ADIPALA</v>
          </cell>
        </row>
        <row r="29">
          <cell r="I29" t="str">
            <v>DIMAS DANU SOHIBAN</v>
          </cell>
        </row>
        <row r="30">
          <cell r="B30" t="str">
            <v>KAWUNGANTEN</v>
          </cell>
        </row>
        <row r="30">
          <cell r="I30" t="str">
            <v>IFAN SUTIONO</v>
          </cell>
        </row>
        <row r="31">
          <cell r="B31" t="str">
            <v>CIMANGGU</v>
          </cell>
        </row>
        <row r="31">
          <cell r="I31" t="str">
            <v>IFAN SUTIONO</v>
          </cell>
        </row>
        <row r="32">
          <cell r="B32" t="str">
            <v>MERTASINGA</v>
          </cell>
        </row>
        <row r="32">
          <cell r="I32" t="str">
            <v>DIMAS DANU SOHIBAN</v>
          </cell>
        </row>
        <row r="33">
          <cell r="B33" t="str">
            <v>SALIWANGI</v>
          </cell>
        </row>
        <row r="33">
          <cell r="I33" t="str">
            <v>DIMAS DANU SOHIBAN</v>
          </cell>
        </row>
        <row r="34">
          <cell r="B34" t="str">
            <v>NUSAWUNGU</v>
          </cell>
        </row>
        <row r="34">
          <cell r="I34" t="str">
            <v>DIMAS DANU SOHIBAN</v>
          </cell>
        </row>
        <row r="35">
          <cell r="B35" t="str">
            <v>CLP13A</v>
          </cell>
        </row>
        <row r="35">
          <cell r="I35" t="str">
            <v>IFAN SUTIONO</v>
          </cell>
        </row>
        <row r="36">
          <cell r="B36" t="str">
            <v>WANAREJA</v>
          </cell>
        </row>
        <row r="36">
          <cell r="I36" t="str">
            <v>IFAN SUTIONO</v>
          </cell>
        </row>
        <row r="37">
          <cell r="B37" t="str">
            <v>YOGYAKARTA</v>
          </cell>
        </row>
        <row r="37">
          <cell r="I37" t="str">
            <v>SURYA DWI J</v>
          </cell>
        </row>
        <row r="38">
          <cell r="B38" t="str">
            <v>UMBULHARJO</v>
          </cell>
        </row>
        <row r="38">
          <cell r="I38" t="str">
            <v>SURYA DWI J</v>
          </cell>
        </row>
        <row r="39">
          <cell r="B39" t="str">
            <v>KATAMSO</v>
          </cell>
        </row>
        <row r="39">
          <cell r="I39" t="str">
            <v>SURYA DWI J</v>
          </cell>
        </row>
        <row r="40">
          <cell r="B40" t="str">
            <v>SURYOWIJAYAN</v>
          </cell>
        </row>
        <row r="40">
          <cell r="I40" t="str">
            <v>SURYA DWI J</v>
          </cell>
        </row>
        <row r="41">
          <cell r="B41" t="str">
            <v>GEDONG_KUNING</v>
          </cell>
        </row>
        <row r="41">
          <cell r="I41" t="str">
            <v>SURYA DWI J</v>
          </cell>
        </row>
        <row r="42">
          <cell r="B42" t="str">
            <v>GIWANGAN</v>
          </cell>
        </row>
        <row r="42">
          <cell r="I42" t="str">
            <v>SURYA DWI J</v>
          </cell>
        </row>
        <row r="43">
          <cell r="B43" t="str">
            <v>COLOMADU</v>
          </cell>
        </row>
        <row r="43">
          <cell r="I43" t="str">
            <v>OKI WILLYANTO</v>
          </cell>
        </row>
        <row r="44">
          <cell r="B44" t="str">
            <v>TASIKMADU</v>
          </cell>
        </row>
        <row r="44">
          <cell r="I44" t="str">
            <v>FATAH MUSTOFA B</v>
          </cell>
        </row>
        <row r="45">
          <cell r="B45" t="str">
            <v>GONDANGREJO</v>
          </cell>
        </row>
        <row r="45">
          <cell r="I45" t="str">
            <v>FATAH MUSTOFA B</v>
          </cell>
        </row>
        <row r="46">
          <cell r="B46" t="str">
            <v>KARANG_PANDAN</v>
          </cell>
        </row>
        <row r="46">
          <cell r="I46" t="str">
            <v>FATAH MUSTOFA B</v>
          </cell>
        </row>
        <row r="47">
          <cell r="B47" t="str">
            <v>MATESI</v>
          </cell>
        </row>
        <row r="47">
          <cell r="I47" t="str">
            <v>FATAH MUSTOFA B</v>
          </cell>
        </row>
        <row r="48">
          <cell r="B48" t="str">
            <v>BEJEN</v>
          </cell>
        </row>
        <row r="48">
          <cell r="I48" t="str">
            <v>FATAH MUSTOFA B</v>
          </cell>
        </row>
        <row r="49">
          <cell r="B49" t="str">
            <v>NGRINGO</v>
          </cell>
        </row>
        <row r="49">
          <cell r="I49" t="str">
            <v>FATAH MUSTOFA B</v>
          </cell>
        </row>
        <row r="50">
          <cell r="B50" t="str">
            <v>MOJOGEDANG</v>
          </cell>
        </row>
        <row r="50">
          <cell r="I50" t="str">
            <v>FATAH MUSTOFA B</v>
          </cell>
        </row>
        <row r="51">
          <cell r="B51" t="str">
            <v>TUGU_BOTO</v>
          </cell>
        </row>
        <row r="51">
          <cell r="I51" t="str">
            <v>OKI WILLYANTO</v>
          </cell>
        </row>
        <row r="52">
          <cell r="B52" t="str">
            <v>JUMAPOLO</v>
          </cell>
        </row>
        <row r="52">
          <cell r="I52" t="str">
            <v>FATAH MUSTOFA B</v>
          </cell>
        </row>
        <row r="53">
          <cell r="B53" t="str">
            <v>KEBAKKRAMAT</v>
          </cell>
        </row>
        <row r="53">
          <cell r="I53" t="str">
            <v>FATAH MUSTOFA B</v>
          </cell>
        </row>
        <row r="54">
          <cell r="B54" t="str">
            <v>GOMBONG</v>
          </cell>
        </row>
        <row r="54">
          <cell r="I54" t="str">
            <v>LUTFI HARIYANTO</v>
          </cell>
        </row>
        <row r="55">
          <cell r="B55" t="str">
            <v>KBM02A</v>
          </cell>
        </row>
        <row r="55">
          <cell r="I55" t="str">
            <v>LUTFI HARIYANTO</v>
          </cell>
        </row>
        <row r="56">
          <cell r="B56" t="str">
            <v>PREMBUN</v>
          </cell>
        </row>
        <row r="56">
          <cell r="I56" t="str">
            <v>LUTFI HARIYANTO</v>
          </cell>
        </row>
        <row r="57">
          <cell r="B57" t="str">
            <v>KEBUMEN_KOTA</v>
          </cell>
        </row>
        <row r="57">
          <cell r="I57" t="str">
            <v>LUTFI HARIYANTO</v>
          </cell>
        </row>
        <row r="58">
          <cell r="B58" t="str">
            <v>AYAH</v>
          </cell>
        </row>
        <row r="58">
          <cell r="I58" t="str">
            <v>LUTFI HARIYANTO</v>
          </cell>
        </row>
        <row r="59">
          <cell r="B59" t="str">
            <v>PETANAHAN</v>
          </cell>
        </row>
        <row r="59">
          <cell r="I59" t="str">
            <v>LUTFI HARIYANTO</v>
          </cell>
        </row>
        <row r="60">
          <cell r="B60" t="str">
            <v>KUTOWINANGUN</v>
          </cell>
        </row>
        <row r="60">
          <cell r="I60" t="str">
            <v>LUTFI HARIYANTO</v>
          </cell>
        </row>
        <row r="61">
          <cell r="B61" t="str">
            <v>CANDI_KEBUMEN</v>
          </cell>
        </row>
        <row r="61">
          <cell r="I61" t="str">
            <v>LUTFI HARIYANTO</v>
          </cell>
        </row>
        <row r="62">
          <cell r="B62" t="str">
            <v>KBM17</v>
          </cell>
        </row>
        <row r="62">
          <cell r="I62" t="str">
            <v>LUTFI HARIYANTO</v>
          </cell>
        </row>
        <row r="63">
          <cell r="B63" t="str">
            <v>WATES</v>
          </cell>
        </row>
        <row r="63">
          <cell r="I63" t="str">
            <v>RASTO ZANU MUBIARTO</v>
          </cell>
        </row>
        <row r="64">
          <cell r="B64" t="str">
            <v>SENTOLO</v>
          </cell>
        </row>
        <row r="64">
          <cell r="I64" t="str">
            <v>RASTO ZANU MUBIARTO</v>
          </cell>
        </row>
        <row r="65">
          <cell r="B65" t="str">
            <v>KULONPROGO</v>
          </cell>
        </row>
        <row r="65">
          <cell r="I65" t="str">
            <v>RASTO ZANU MUBIARTO</v>
          </cell>
        </row>
        <row r="66">
          <cell r="B66" t="str">
            <v>NANGGULAN</v>
          </cell>
        </row>
        <row r="66">
          <cell r="I66" t="str">
            <v>RASTO ZANU MUBIARTO</v>
          </cell>
        </row>
        <row r="67">
          <cell r="B67" t="str">
            <v>KLATEN_SELATAN</v>
          </cell>
        </row>
        <row r="67">
          <cell r="I67" t="str">
            <v>ADIMAS BAYU RADITYO</v>
          </cell>
        </row>
        <row r="68">
          <cell r="B68" t="str">
            <v>PRAMBANAN</v>
          </cell>
        </row>
        <row r="68">
          <cell r="I68" t="str">
            <v>ADIMAS BAYU RADITYO</v>
          </cell>
        </row>
        <row r="69">
          <cell r="B69" t="str">
            <v>DELANGGU</v>
          </cell>
        </row>
        <row r="69">
          <cell r="I69" t="str">
            <v>ADIMAS BAYU RADITYO</v>
          </cell>
        </row>
        <row r="70">
          <cell r="B70" t="str">
            <v>BELANG_WETAN</v>
          </cell>
        </row>
        <row r="70">
          <cell r="I70" t="str">
            <v>ADIMAS BAYU RADITYO</v>
          </cell>
        </row>
        <row r="71">
          <cell r="B71" t="str">
            <v>PEDAN</v>
          </cell>
        </row>
        <row r="71">
          <cell r="I71" t="str">
            <v>ADIMAS BAYU RADITYO</v>
          </cell>
        </row>
        <row r="72">
          <cell r="B72" t="str">
            <v>KLATEN_TENGAH</v>
          </cell>
        </row>
        <row r="72">
          <cell r="I72" t="str">
            <v>ADIMAS BAYU RADITYO</v>
          </cell>
        </row>
        <row r="73">
          <cell r="B73" t="str">
            <v>KARANGDOWO</v>
          </cell>
        </row>
        <row r="73">
          <cell r="I73" t="str">
            <v>ADIMAS BAYU RADITYO</v>
          </cell>
        </row>
        <row r="74">
          <cell r="B74" t="str">
            <v>DC_KLATEN</v>
          </cell>
        </row>
        <row r="74">
          <cell r="I74" t="str">
            <v>ADIMAS BAYU RADITYO</v>
          </cell>
        </row>
        <row r="75">
          <cell r="B75" t="str">
            <v>MOJAYAN</v>
          </cell>
        </row>
        <row r="75">
          <cell r="I75" t="str">
            <v>ADIMAS BAYU RADITYO</v>
          </cell>
        </row>
        <row r="76">
          <cell r="B76" t="str">
            <v>MAYUNGAN</v>
          </cell>
        </row>
        <row r="76">
          <cell r="I76" t="str">
            <v>ADIMAS BAYU RADITYO</v>
          </cell>
        </row>
        <row r="77">
          <cell r="B77" t="str">
            <v>TULUNG</v>
          </cell>
        </row>
        <row r="77">
          <cell r="I77" t="str">
            <v>ADIMAS BAYU RADITYO</v>
          </cell>
        </row>
        <row r="78">
          <cell r="B78" t="str">
            <v>KLT26</v>
          </cell>
        </row>
        <row r="78">
          <cell r="I78" t="str">
            <v>ADIMAS BAYU RADITYO</v>
          </cell>
        </row>
        <row r="79">
          <cell r="B79" t="str">
            <v>MAGELANG</v>
          </cell>
        </row>
        <row r="79">
          <cell r="I79" t="str">
            <v>MUHAMMAD DENI HENDRO SUSILO</v>
          </cell>
        </row>
        <row r="80">
          <cell r="B80" t="str">
            <v>KUPATAN</v>
          </cell>
        </row>
        <row r="80">
          <cell r="I80" t="str">
            <v>MUHAMMAD DENI HENDRO SUSILO</v>
          </cell>
        </row>
        <row r="81">
          <cell r="B81" t="str">
            <v>MUNGKID</v>
          </cell>
        </row>
        <row r="81">
          <cell r="I81" t="str">
            <v>MUHAMMAD DENI HENDRO SUSILO</v>
          </cell>
        </row>
        <row r="82">
          <cell r="B82" t="str">
            <v>GRABAG</v>
          </cell>
        </row>
        <row r="82">
          <cell r="I82" t="str">
            <v>MUHAMMAD DENI HENDRO SUSILO</v>
          </cell>
        </row>
        <row r="83">
          <cell r="B83" t="str">
            <v>SALAM</v>
          </cell>
        </row>
        <row r="83">
          <cell r="I83" t="str">
            <v>MUHAMMAD DENI HENDRO SUSILO</v>
          </cell>
        </row>
        <row r="84">
          <cell r="B84" t="str">
            <v>SECANG</v>
          </cell>
        </row>
        <row r="84">
          <cell r="I84" t="str">
            <v>MUHAMMAD DENI HENDRO SUSILO</v>
          </cell>
        </row>
        <row r="85">
          <cell r="B85" t="str">
            <v>MERTOYUDAN</v>
          </cell>
        </row>
        <row r="85">
          <cell r="I85" t="str">
            <v>MUHAMMAD DENI HENDRO SUSILO</v>
          </cell>
        </row>
        <row r="86">
          <cell r="B86" t="str">
            <v>BOROBUDUR</v>
          </cell>
        </row>
        <row r="86">
          <cell r="I86" t="str">
            <v>MUHAMMAD DENI HENDRO SUSILO</v>
          </cell>
        </row>
        <row r="87">
          <cell r="B87" t="str">
            <v>KEDUNGDOWO</v>
          </cell>
        </row>
        <row r="87">
          <cell r="I87" t="str">
            <v>MUHAMMAD DENI HENDRO SUSILO</v>
          </cell>
        </row>
        <row r="88">
          <cell r="B88" t="str">
            <v>TEGALREJO</v>
          </cell>
        </row>
        <row r="88">
          <cell r="I88" t="str">
            <v>MUHAMMAD DENI HENDRO SUSILO</v>
          </cell>
        </row>
        <row r="89">
          <cell r="B89" t="str">
            <v>TEMPURAN_MUNGKID</v>
          </cell>
        </row>
        <row r="89">
          <cell r="I89" t="str">
            <v>MUHAMMAD DENI HENDRO SUSILO</v>
          </cell>
        </row>
        <row r="90">
          <cell r="B90" t="str">
            <v>PURWOREJO</v>
          </cell>
        </row>
        <row r="90">
          <cell r="I90" t="str">
            <v>PAIMUN</v>
          </cell>
        </row>
        <row r="91">
          <cell r="B91" t="str">
            <v>LOANO</v>
          </cell>
        </row>
        <row r="91">
          <cell r="I91" t="str">
            <v>PAIMUN</v>
          </cell>
        </row>
        <row r="92">
          <cell r="B92" t="str">
            <v>BUTUH</v>
          </cell>
        </row>
        <row r="92">
          <cell r="I92" t="str">
            <v>PAIMUN</v>
          </cell>
        </row>
        <row r="93">
          <cell r="B93" t="str">
            <v>BAGELEN</v>
          </cell>
        </row>
        <row r="93">
          <cell r="I93" t="str">
            <v>PAIMUN</v>
          </cell>
        </row>
        <row r="94">
          <cell r="B94" t="str">
            <v>WIRUN</v>
          </cell>
        </row>
        <row r="94">
          <cell r="I94" t="str">
            <v>PAIMUN</v>
          </cell>
        </row>
        <row r="95">
          <cell r="B95" t="str">
            <v>DC_BANYUURIP</v>
          </cell>
        </row>
        <row r="95">
          <cell r="I95" t="str">
            <v>PAIMUN</v>
          </cell>
        </row>
        <row r="96">
          <cell r="B96" t="str">
            <v>SLEMAN</v>
          </cell>
        </row>
        <row r="96">
          <cell r="I96" t="str">
            <v>FARIS JAGAD SANTOSA</v>
          </cell>
        </row>
        <row r="97">
          <cell r="B97" t="str">
            <v>GODEAN</v>
          </cell>
        </row>
        <row r="97">
          <cell r="I97" t="str">
            <v>RASTO ZANU MUBIARTO</v>
          </cell>
        </row>
        <row r="98">
          <cell r="B98" t="str">
            <v>NGAGLIK</v>
          </cell>
        </row>
        <row r="98">
          <cell r="I98" t="str">
            <v>FARIS JAGAD SANTOSA</v>
          </cell>
        </row>
        <row r="99">
          <cell r="B99" t="str">
            <v>SLM03A</v>
          </cell>
        </row>
        <row r="99">
          <cell r="I99" t="str">
            <v>RASTO ZANU MUBIARTO</v>
          </cell>
        </row>
        <row r="100">
          <cell r="B100" t="str">
            <v>DENGGUNG</v>
          </cell>
        </row>
        <row r="100">
          <cell r="I100" t="str">
            <v>RASTO ZANU MUBIARTO</v>
          </cell>
        </row>
        <row r="101">
          <cell r="B101" t="str">
            <v>MAGUWOHARJO</v>
          </cell>
        </row>
        <row r="101">
          <cell r="I101" t="str">
            <v>FARIS JAGAD SANTOSA</v>
          </cell>
        </row>
        <row r="102">
          <cell r="B102" t="str">
            <v>CATUR_TUNGGAL</v>
          </cell>
        </row>
        <row r="102">
          <cell r="I102" t="str">
            <v>FARIS JAGAD SANTOSA</v>
          </cell>
        </row>
        <row r="103">
          <cell r="B103" t="str">
            <v>SETURAN</v>
          </cell>
        </row>
        <row r="103">
          <cell r="I103" t="str">
            <v>FARIS JAGAD SANTOSA</v>
          </cell>
        </row>
        <row r="104">
          <cell r="B104" t="str">
            <v>KALASAN</v>
          </cell>
        </row>
        <row r="104">
          <cell r="I104" t="str">
            <v>FARIS JAGAD SANTOSA</v>
          </cell>
        </row>
        <row r="105">
          <cell r="B105" t="str">
            <v>SLM10A</v>
          </cell>
        </row>
        <row r="105">
          <cell r="I105" t="str">
            <v>RASTO ZANU MUBIARTO</v>
          </cell>
        </row>
        <row r="106">
          <cell r="B106" t="str">
            <v>BERJO</v>
          </cell>
        </row>
        <row r="106">
          <cell r="I106" t="str">
            <v>RASTO ZANU MUBIARTO</v>
          </cell>
        </row>
        <row r="107">
          <cell r="B107" t="str">
            <v>GEJAYAN</v>
          </cell>
        </row>
        <row r="107">
          <cell r="I107" t="str">
            <v>FARIS JAGAD SANTOSA</v>
          </cell>
        </row>
        <row r="108">
          <cell r="B108" t="str">
            <v>PALAGAN</v>
          </cell>
        </row>
        <row r="108">
          <cell r="I108" t="str">
            <v>FARIS JAGAD SANTOSA</v>
          </cell>
        </row>
        <row r="109">
          <cell r="B109" t="str">
            <v>SLM17A</v>
          </cell>
        </row>
        <row r="109">
          <cell r="I109" t="str">
            <v>FARIS JAGAD SANTOSA</v>
          </cell>
        </row>
        <row r="110">
          <cell r="B110" t="str">
            <v>JOMBOR</v>
          </cell>
        </row>
        <row r="110">
          <cell r="I110" t="str">
            <v>RASTO ZANU MUBIARTO</v>
          </cell>
        </row>
        <row r="111">
          <cell r="B111" t="str">
            <v>TRIDADI</v>
          </cell>
        </row>
        <row r="111">
          <cell r="I111" t="str">
            <v>RASTO ZANU MUBIARTO</v>
          </cell>
        </row>
        <row r="112">
          <cell r="B112" t="str">
            <v>GAMPING</v>
          </cell>
        </row>
        <row r="112">
          <cell r="I112" t="str">
            <v>RASTO ZANU MUBIARTO</v>
          </cell>
        </row>
        <row r="113">
          <cell r="B113" t="str">
            <v>KENTUNGAN</v>
          </cell>
        </row>
        <row r="113">
          <cell r="I113" t="str">
            <v>FARIS JAGAD SANTOSA</v>
          </cell>
        </row>
        <row r="114">
          <cell r="B114" t="str">
            <v>SOLO</v>
          </cell>
        </row>
        <row r="114">
          <cell r="I114" t="str">
            <v>OKI WILLYANTO</v>
          </cell>
        </row>
        <row r="115">
          <cell r="B115" t="str">
            <v>KARTASURA</v>
          </cell>
        </row>
        <row r="115">
          <cell r="I115" t="str">
            <v>MUHAMMAD CHAIRIL ANAM</v>
          </cell>
        </row>
        <row r="116">
          <cell r="B116" t="str">
            <v>SERENGAN</v>
          </cell>
        </row>
        <row r="116">
          <cell r="I116" t="str">
            <v>FAJAR MAFAZAKI</v>
          </cell>
        </row>
        <row r="117">
          <cell r="B117" t="str">
            <v>MOJOSONGO</v>
          </cell>
        </row>
        <row r="117">
          <cell r="I117" t="str">
            <v>FAJAR MAFAZAKI</v>
          </cell>
        </row>
        <row r="118">
          <cell r="B118" t="str">
            <v>SUMBER_BANJARSARI</v>
          </cell>
        </row>
        <row r="118">
          <cell r="I118" t="str">
            <v>OKI WILLYANTO</v>
          </cell>
        </row>
        <row r="119">
          <cell r="B119" t="str">
            <v>TIPES</v>
          </cell>
        </row>
        <row r="119">
          <cell r="I119" t="str">
            <v>FAJAR MAFAZAKI</v>
          </cell>
        </row>
        <row r="120">
          <cell r="B120" t="str">
            <v>JAGALAN</v>
          </cell>
        </row>
        <row r="120">
          <cell r="I120" t="str">
            <v>FAJAR MAFAZAKI</v>
          </cell>
        </row>
        <row r="121">
          <cell r="B121" t="str">
            <v>BETENG</v>
          </cell>
        </row>
        <row r="121">
          <cell r="I121" t="str">
            <v>FAJAR MAFAZAKI</v>
          </cell>
        </row>
        <row r="122">
          <cell r="B122" t="str">
            <v>TIMURAN</v>
          </cell>
        </row>
        <row r="122">
          <cell r="I122" t="str">
            <v>FAJAR MAFAZAKI</v>
          </cell>
        </row>
        <row r="123">
          <cell r="B123" t="str">
            <v>SEMANGGI</v>
          </cell>
        </row>
        <row r="123">
          <cell r="I123" t="str">
            <v>FAJAR MAFAZAKI</v>
          </cell>
        </row>
        <row r="124">
          <cell r="B124" t="str">
            <v>DANUKUSUMAN</v>
          </cell>
        </row>
        <row r="124">
          <cell r="I124" t="str">
            <v>FAJAR MAFAZAKI</v>
          </cell>
        </row>
        <row r="125">
          <cell r="B125" t="str">
            <v>BUMI_LAWEYAN</v>
          </cell>
        </row>
        <row r="125">
          <cell r="I125" t="str">
            <v>OKI WILLYANTO</v>
          </cell>
        </row>
        <row r="126">
          <cell r="B126" t="str">
            <v>SEKIP_KADIPIRO</v>
          </cell>
        </row>
        <row r="126">
          <cell r="I126" t="str">
            <v>OKI WILLYANTO</v>
          </cell>
        </row>
        <row r="127">
          <cell r="B127" t="str">
            <v>DC_SOLO_BARAT</v>
          </cell>
        </row>
        <row r="127">
          <cell r="I127" t="str">
            <v>OKI WILLYANTO</v>
          </cell>
        </row>
        <row r="128">
          <cell r="B128" t="str">
            <v>IR_SUTAMI</v>
          </cell>
        </row>
        <row r="128">
          <cell r="I128" t="str">
            <v>FAJAR MAFAZAKI</v>
          </cell>
        </row>
        <row r="129">
          <cell r="B129" t="str">
            <v>SAMPANGAN_SOLO</v>
          </cell>
        </row>
        <row r="129">
          <cell r="I129" t="str">
            <v>FAJAR MAFAZAKI</v>
          </cell>
        </row>
        <row r="130">
          <cell r="B130" t="str">
            <v>SRAGEN</v>
          </cell>
        </row>
        <row r="130">
          <cell r="I130" t="str">
            <v>FERY SAPUTRO</v>
          </cell>
        </row>
        <row r="131">
          <cell r="B131" t="str">
            <v>GEMOLONG</v>
          </cell>
        </row>
        <row r="131">
          <cell r="I131" t="str">
            <v>FERY SAPUTRO</v>
          </cell>
        </row>
        <row r="132">
          <cell r="B132" t="str">
            <v>MASARAN</v>
          </cell>
        </row>
        <row r="132">
          <cell r="I132" t="str">
            <v>FERY SAPUTRO</v>
          </cell>
        </row>
        <row r="133">
          <cell r="B133" t="str">
            <v>GONDANG</v>
          </cell>
        </row>
        <row r="133">
          <cell r="I133" t="str">
            <v>FERY SAPUTRO</v>
          </cell>
        </row>
        <row r="134">
          <cell r="B134" t="str">
            <v>PILANGSARI</v>
          </cell>
        </row>
        <row r="134">
          <cell r="I134" t="str">
            <v>FERY SAPUTRO</v>
          </cell>
        </row>
        <row r="135">
          <cell r="B135" t="str">
            <v>TANON</v>
          </cell>
        </row>
        <row r="135">
          <cell r="I135" t="str">
            <v>FERY SAPUTRO</v>
          </cell>
        </row>
        <row r="136">
          <cell r="B136" t="str">
            <v>TUGU_GADING_MASARAN</v>
          </cell>
        </row>
        <row r="136">
          <cell r="I136" t="str">
            <v>FERY SAPUTRO</v>
          </cell>
        </row>
        <row r="137">
          <cell r="B137" t="str">
            <v>KARANGMALANG</v>
          </cell>
        </row>
        <row r="137">
          <cell r="I137" t="str">
            <v>FERY SAPUTRO</v>
          </cell>
        </row>
        <row r="138">
          <cell r="B138" t="str">
            <v>LANGENHARJO</v>
          </cell>
        </row>
        <row r="138">
          <cell r="I138" t="str">
            <v>MUHAMMAD CHAIRIL ANAM</v>
          </cell>
        </row>
        <row r="139">
          <cell r="B139" t="str">
            <v>POLOKARTO</v>
          </cell>
        </row>
        <row r="139">
          <cell r="I139" t="str">
            <v>MUHAMMAD CHAIRIL ANAM</v>
          </cell>
        </row>
        <row r="140">
          <cell r="B140" t="str">
            <v>BAKI</v>
          </cell>
        </row>
        <row r="140">
          <cell r="I140" t="str">
            <v>MUHAMMAD CHAIRIL ANAM</v>
          </cell>
        </row>
        <row r="141">
          <cell r="B141" t="str">
            <v>TAWANGSARI</v>
          </cell>
        </row>
        <row r="141">
          <cell r="I141" t="str">
            <v>MUHAMMAD CHAIRIL ANAM</v>
          </cell>
        </row>
        <row r="142">
          <cell r="B142" t="str">
            <v>PUCANGAN</v>
          </cell>
        </row>
        <row r="142">
          <cell r="I142" t="str">
            <v>MUHAMMAD CHAIRIL ANAM</v>
          </cell>
        </row>
        <row r="143">
          <cell r="B143" t="str">
            <v>SLAMET_RIYADI_BARAT</v>
          </cell>
        </row>
        <row r="143">
          <cell r="I143" t="str">
            <v>MUHAMMAD CHAIRIL ANAM</v>
          </cell>
        </row>
        <row r="144">
          <cell r="B144" t="str">
            <v>MOJOLABAN</v>
          </cell>
        </row>
        <row r="144">
          <cell r="I144" t="str">
            <v>MUHAMMAD CHAIRIL ANAM</v>
          </cell>
        </row>
        <row r="145">
          <cell r="B145" t="str">
            <v>TELUKAN</v>
          </cell>
        </row>
        <row r="145">
          <cell r="I145" t="str">
            <v>MUHAMMAD CHAIRIL ANAM</v>
          </cell>
        </row>
        <row r="146">
          <cell r="B146" t="str">
            <v>JETIS</v>
          </cell>
        </row>
        <row r="146">
          <cell r="I146" t="str">
            <v>MUHAMMAD CHAIRIL ANAM</v>
          </cell>
        </row>
        <row r="147">
          <cell r="B147" t="str">
            <v>TCBTL101</v>
          </cell>
        </row>
        <row r="147">
          <cell r="I147" t="str">
            <v>BIMO WALGITO</v>
          </cell>
        </row>
        <row r="148">
          <cell r="B148" t="str">
            <v>TCBTL111</v>
          </cell>
        </row>
        <row r="148">
          <cell r="I148" t="str">
            <v>BIMO WALGITO</v>
          </cell>
        </row>
        <row r="149">
          <cell r="B149" t="str">
            <v>TCBTL171</v>
          </cell>
        </row>
        <row r="149">
          <cell r="I149" t="str">
            <v>SURYA DWI J</v>
          </cell>
        </row>
        <row r="150">
          <cell r="B150" t="str">
            <v>TCBYL091</v>
          </cell>
        </row>
        <row r="150">
          <cell r="I150" t="str">
            <v>RIZKI NOFRIA WAHYUDI</v>
          </cell>
        </row>
        <row r="151">
          <cell r="B151" t="str">
            <v>TCCLP061</v>
          </cell>
        </row>
        <row r="151">
          <cell r="I151" t="str">
            <v>IFAN SUTIONO</v>
          </cell>
        </row>
        <row r="152">
          <cell r="B152" t="str">
            <v>TCCLP241</v>
          </cell>
        </row>
        <row r="152">
          <cell r="I152" t="str">
            <v>DIMAS DANU SOHIBAN</v>
          </cell>
        </row>
        <row r="153">
          <cell r="B153" t="str">
            <v>TCKAA071</v>
          </cell>
        </row>
        <row r="153">
          <cell r="I153" t="str">
            <v>FATAH MUSTOFA B</v>
          </cell>
        </row>
        <row r="154">
          <cell r="B154" t="str">
            <v>TCKAA171</v>
          </cell>
        </row>
        <row r="154">
          <cell r="I154" t="str">
            <v>OKI WILLYANTO</v>
          </cell>
        </row>
        <row r="155">
          <cell r="B155" t="str">
            <v>TCKBM031</v>
          </cell>
        </row>
        <row r="155">
          <cell r="I155" t="str">
            <v>LUTFI HARIYANTO</v>
          </cell>
        </row>
        <row r="156">
          <cell r="B156" t="str">
            <v>TCKLP121</v>
          </cell>
        </row>
        <row r="156">
          <cell r="I156" t="str">
            <v>RASTO ZANU MUBIARTO</v>
          </cell>
        </row>
        <row r="157">
          <cell r="B157" t="str">
            <v>TCKLT021</v>
          </cell>
        </row>
        <row r="157">
          <cell r="I157" t="str">
            <v>ADIMAS BAYU RADITYO</v>
          </cell>
        </row>
        <row r="158">
          <cell r="B158" t="str">
            <v>TCMUG071</v>
          </cell>
        </row>
        <row r="158">
          <cell r="I158" t="str">
            <v>MUHAMMAD DENI HENDRO SUSILO</v>
          </cell>
        </row>
        <row r="159">
          <cell r="B159" t="str">
            <v>TCPWJ101</v>
          </cell>
        </row>
        <row r="159">
          <cell r="I159" t="str">
            <v>PAIMUN</v>
          </cell>
        </row>
        <row r="160">
          <cell r="B160" t="str">
            <v>TCSLM011</v>
          </cell>
        </row>
        <row r="160">
          <cell r="I160" t="str">
            <v>FARIS JAGAD SANTOSA</v>
          </cell>
        </row>
        <row r="161">
          <cell r="B161" t="str">
            <v>TCSLM101</v>
          </cell>
        </row>
        <row r="161">
          <cell r="I161" t="str">
            <v>RASTO ZANU MUBIARTO</v>
          </cell>
        </row>
        <row r="162">
          <cell r="B162" t="str">
            <v>TCSOC041</v>
          </cell>
        </row>
        <row r="162">
          <cell r="I162" t="str">
            <v>FAJAR MAFAZAKI</v>
          </cell>
        </row>
        <row r="163">
          <cell r="B163" t="str">
            <v>TCSRN061</v>
          </cell>
        </row>
        <row r="163">
          <cell r="I163" t="str">
            <v>FERY SAPUTRO</v>
          </cell>
        </row>
        <row r="164">
          <cell r="B164" t="str">
            <v>TCSUJ051</v>
          </cell>
        </row>
        <row r="164">
          <cell r="I164" t="str">
            <v>MUHAMMAD CHAIRIL ANAM</v>
          </cell>
        </row>
        <row r="165">
          <cell r="B165" t="str">
            <v>TCWGI051</v>
          </cell>
        </row>
        <row r="165">
          <cell r="I165" t="str">
            <v>JOKO NDARU FEBRIYANTO</v>
          </cell>
        </row>
        <row r="166">
          <cell r="B166" t="str">
            <v>TCWNO031</v>
          </cell>
        </row>
        <row r="166">
          <cell r="I166" t="str">
            <v>SURYA DWI J</v>
          </cell>
        </row>
        <row r="167">
          <cell r="B167" t="str">
            <v>WONOGIRI</v>
          </cell>
        </row>
        <row r="167">
          <cell r="I167" t="str">
            <v>JOKO NDARU FEBRIYANTO</v>
          </cell>
        </row>
        <row r="168">
          <cell r="B168" t="str">
            <v>BATURETNO</v>
          </cell>
        </row>
        <row r="168">
          <cell r="I168" t="str">
            <v>JOKO NDARU FEBRIYANTO</v>
          </cell>
        </row>
        <row r="169">
          <cell r="B169" t="str">
            <v>NGADIROJO</v>
          </cell>
        </row>
        <row r="169">
          <cell r="I169" t="str">
            <v>JOKO NDARU FEBRIYANTO</v>
          </cell>
        </row>
        <row r="170">
          <cell r="B170" t="str">
            <v>WURYANTORO</v>
          </cell>
        </row>
        <row r="170">
          <cell r="I170" t="str">
            <v>JOKO NDARU FEBRIYANTO</v>
          </cell>
        </row>
        <row r="171">
          <cell r="B171" t="str">
            <v>SLOGOHIMO</v>
          </cell>
        </row>
        <row r="171">
          <cell r="I171" t="str">
            <v>JOKO NDARU FEBRIYANTO</v>
          </cell>
        </row>
        <row r="172">
          <cell r="B172" t="str">
            <v>SELOGIRI</v>
          </cell>
        </row>
        <row r="172">
          <cell r="I172" t="str">
            <v>JOKO NDARU FEBRIYANTO</v>
          </cell>
        </row>
        <row r="173">
          <cell r="B173" t="str">
            <v>PURWANTORO</v>
          </cell>
        </row>
        <row r="173">
          <cell r="I173" t="str">
            <v>JOKO NDARU FEBRIYANTO</v>
          </cell>
        </row>
        <row r="174">
          <cell r="B174" t="str">
            <v>NGUNTORONADI</v>
          </cell>
        </row>
        <row r="174">
          <cell r="I174" t="str">
            <v>JOKO NDARU FEBRIYANTO</v>
          </cell>
        </row>
        <row r="175">
          <cell r="B175" t="str">
            <v>JATISRONO_WGI</v>
          </cell>
        </row>
        <row r="175">
          <cell r="I175" t="str">
            <v>JOKO NDARU FEBRIYANTO</v>
          </cell>
        </row>
        <row r="176">
          <cell r="B176" t="str">
            <v>WONOSARI</v>
          </cell>
        </row>
        <row r="176">
          <cell r="I176" t="str">
            <v>SURYA DWI J</v>
          </cell>
        </row>
        <row r="177">
          <cell r="B177" t="str">
            <v>NGLIPAR</v>
          </cell>
        </row>
        <row r="177">
          <cell r="I177" t="str">
            <v>SURYA DWI J</v>
          </cell>
        </row>
        <row r="178">
          <cell r="B178" t="str">
            <v>KARANGMOJO</v>
          </cell>
        </row>
        <row r="178">
          <cell r="I178" t="str">
            <v>SURYA DWI J</v>
          </cell>
        </row>
      </sheetData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</sheetNames>
    <sheetDataSet>
      <sheetData sheetId="0">
        <row r="1">
          <cell r="C1" t="str">
            <v>Nama Cabang
网点名称</v>
          </cell>
        </row>
        <row r="1">
          <cell r="E1" t="str">
            <v>SPV (Update 29 Mei 2026)</v>
          </cell>
        </row>
        <row r="2">
          <cell r="C2" t="str">
            <v>PADANGAN</v>
          </cell>
        </row>
        <row r="2">
          <cell r="E2" t="str">
            <v>Fahmi Nur Muhamad</v>
          </cell>
        </row>
        <row r="3">
          <cell r="C3" t="str">
            <v>KALITIDU</v>
          </cell>
        </row>
        <row r="3">
          <cell r="E3" t="str">
            <v>Imam Khudori</v>
          </cell>
        </row>
        <row r="4">
          <cell r="C4" t="str">
            <v>SUMBEREJO</v>
          </cell>
        </row>
        <row r="4">
          <cell r="E4" t="str">
            <v>Dwi Murdianto</v>
          </cell>
        </row>
        <row r="5">
          <cell r="C5" t="str">
            <v>DC_SRATU</v>
          </cell>
        </row>
        <row r="5">
          <cell r="E5" t="str">
            <v>Ali Subeki</v>
          </cell>
        </row>
        <row r="6">
          <cell r="C6" t="str">
            <v>DC_KLANGON</v>
          </cell>
        </row>
        <row r="6">
          <cell r="E6" t="str">
            <v>Dwi Murdianto</v>
          </cell>
        </row>
        <row r="7">
          <cell r="C7" t="str">
            <v>GAYAM</v>
          </cell>
        </row>
        <row r="7">
          <cell r="E7" t="str">
            <v>Mochamad Robi Hidayat</v>
          </cell>
        </row>
        <row r="8">
          <cell r="C8" t="str">
            <v>NGRAHO</v>
          </cell>
        </row>
        <row r="8">
          <cell r="E8" t="str">
            <v>Fahmi Nur Muhamad</v>
          </cell>
        </row>
        <row r="9">
          <cell r="C9" t="str">
            <v>DANDER</v>
          </cell>
        </row>
        <row r="9">
          <cell r="E9" t="str">
            <v>Imam Khudori</v>
          </cell>
        </row>
        <row r="10">
          <cell r="C10" t="str">
            <v>BALEN_1</v>
          </cell>
        </row>
        <row r="10">
          <cell r="E10" t="str">
            <v>Mochamad Robi Hidayat</v>
          </cell>
        </row>
        <row r="11">
          <cell r="C11" t="str">
            <v>KEDUNGADEM_1</v>
          </cell>
        </row>
        <row r="11">
          <cell r="E11" t="str">
            <v>Ali Subeki</v>
          </cell>
        </row>
        <row r="12">
          <cell r="C12" t="str">
            <v>TUBAN</v>
          </cell>
        </row>
        <row r="12">
          <cell r="E12" t="str">
            <v>Budianto</v>
          </cell>
        </row>
        <row r="13">
          <cell r="C13" t="str">
            <v>JATIROGO</v>
          </cell>
        </row>
        <row r="13">
          <cell r="E13" t="str">
            <v>Andy Kistiwantono</v>
          </cell>
        </row>
        <row r="14">
          <cell r="C14" t="str">
            <v>KEREK</v>
          </cell>
        </row>
        <row r="14">
          <cell r="E14" t="str">
            <v>M. Zen Asrofi</v>
          </cell>
        </row>
        <row r="15">
          <cell r="C15" t="str">
            <v>PLUMPANG</v>
          </cell>
        </row>
        <row r="15">
          <cell r="E15" t="str">
            <v>Totok Suwiknyo</v>
          </cell>
        </row>
        <row r="16">
          <cell r="C16" t="str">
            <v>PARENGAN</v>
          </cell>
        </row>
        <row r="16">
          <cell r="E16" t="str">
            <v>Andy Kistiwantono</v>
          </cell>
        </row>
        <row r="17">
          <cell r="C17" t="str">
            <v>TAMBAKBOYO</v>
          </cell>
        </row>
        <row r="17">
          <cell r="E17" t="str">
            <v>M. Zen Asrofi</v>
          </cell>
        </row>
        <row r="18">
          <cell r="C18" t="str">
            <v>RENGEL_1</v>
          </cell>
        </row>
        <row r="18">
          <cell r="E18" t="str">
            <v>Mokhammad Ali Mustofa</v>
          </cell>
        </row>
        <row r="19">
          <cell r="C19" t="str">
            <v>MERAKURAK_1</v>
          </cell>
        </row>
        <row r="19">
          <cell r="E19" t="str">
            <v>Mokhammad Ali Mustofa</v>
          </cell>
        </row>
        <row r="20">
          <cell r="C20" t="str">
            <v>TUBAN_1</v>
          </cell>
        </row>
        <row r="20">
          <cell r="E20" t="str">
            <v>Totok Suwiknyo</v>
          </cell>
        </row>
        <row r="21">
          <cell r="C21" t="str">
            <v>PALANG_1</v>
          </cell>
        </row>
        <row r="21">
          <cell r="E21" t="str">
            <v>Budianto</v>
          </cell>
        </row>
        <row r="22">
          <cell r="C22" t="str">
            <v>DRIYOREJO</v>
          </cell>
        </row>
        <row r="22">
          <cell r="E22" t="str">
            <v>Niza Ramadani</v>
          </cell>
        </row>
        <row r="23">
          <cell r="C23" t="str">
            <v>PANCENG</v>
          </cell>
        </row>
        <row r="23">
          <cell r="E23" t="str">
            <v>Dian Putra Aris Firmansyah</v>
          </cell>
        </row>
        <row r="24">
          <cell r="C24" t="str">
            <v>MANYAR_2</v>
          </cell>
        </row>
        <row r="24">
          <cell r="E24" t="str">
            <v>Mohammad Fa'Iq Al Abror</v>
          </cell>
        </row>
        <row r="25">
          <cell r="C25" t="str">
            <v>BAWEAN</v>
          </cell>
        </row>
        <row r="25">
          <cell r="E25" t="str">
            <v>Fariszulhazmi</v>
          </cell>
        </row>
        <row r="26">
          <cell r="C26" t="str">
            <v>CERME</v>
          </cell>
        </row>
        <row r="26">
          <cell r="E26" t="str">
            <v>Fitra Romansyah</v>
          </cell>
        </row>
        <row r="27">
          <cell r="C27" t="str">
            <v>KEBON</v>
          </cell>
        </row>
        <row r="27">
          <cell r="E27" t="str">
            <v>Fariszulhazmi</v>
          </cell>
        </row>
        <row r="28">
          <cell r="C28" t="str">
            <v>MENGANTI</v>
          </cell>
        </row>
        <row r="28">
          <cell r="E28" t="str">
            <v>Dede Rahadiansyah Ucky Pradana</v>
          </cell>
        </row>
        <row r="29">
          <cell r="C29" t="str">
            <v>KEDAMEAN</v>
          </cell>
        </row>
        <row r="29">
          <cell r="E29" t="str">
            <v>Ardyanita Wanti, S.Pd</v>
          </cell>
        </row>
        <row r="30">
          <cell r="C30" t="str">
            <v>BUNGAH_1</v>
          </cell>
        </row>
        <row r="30">
          <cell r="E30" t="str">
            <v>Mohammad Fa'Iq Al Abror</v>
          </cell>
        </row>
        <row r="31">
          <cell r="C31" t="str">
            <v>DUKUN_2</v>
          </cell>
        </row>
        <row r="31">
          <cell r="E31" t="str">
            <v>Dian Putra Aris Firmansyah</v>
          </cell>
        </row>
        <row r="32">
          <cell r="C32" t="str">
            <v>WRINGINANOM</v>
          </cell>
        </row>
        <row r="32">
          <cell r="E32" t="str">
            <v>Ardyanita Wanti, S.Pd</v>
          </cell>
        </row>
        <row r="33">
          <cell r="C33" t="str">
            <v>KEBOMAS_1</v>
          </cell>
        </row>
        <row r="33">
          <cell r="E33" t="str">
            <v>Fariszulhazmi</v>
          </cell>
        </row>
        <row r="34">
          <cell r="C34" t="str">
            <v>BALONGPANGGANG_1</v>
          </cell>
        </row>
        <row r="34">
          <cell r="E34" t="str">
            <v>Fitra Romansyah</v>
          </cell>
        </row>
        <row r="35">
          <cell r="C35" t="str">
            <v>DUDUKSAMPEYAN_1</v>
          </cell>
        </row>
        <row r="35">
          <cell r="E35" t="str">
            <v>Fitra Romansyah</v>
          </cell>
        </row>
        <row r="36">
          <cell r="C36" t="str">
            <v>BABAT</v>
          </cell>
        </row>
        <row r="36">
          <cell r="E36" t="str">
            <v>M. Faris Rahman</v>
          </cell>
        </row>
        <row r="37">
          <cell r="C37" t="str">
            <v>KEDUNGPRING_2</v>
          </cell>
        </row>
        <row r="37">
          <cell r="E37" t="str">
            <v>Ali Said</v>
          </cell>
        </row>
        <row r="38">
          <cell r="C38" t="str">
            <v>PACIRAN</v>
          </cell>
        </row>
        <row r="38">
          <cell r="E38" t="str">
            <v>Siswa Maulana Malik</v>
          </cell>
        </row>
        <row r="39">
          <cell r="C39" t="str">
            <v>MANTUP_1</v>
          </cell>
        </row>
        <row r="39">
          <cell r="E39" t="str">
            <v>Ahmad Andy Fajar Wijaya</v>
          </cell>
        </row>
        <row r="40">
          <cell r="C40" t="str">
            <v>KARANGGENENG</v>
          </cell>
        </row>
        <row r="40">
          <cell r="E40" t="str">
            <v>Moch Ali Muksin</v>
          </cell>
        </row>
        <row r="41">
          <cell r="C41" t="str">
            <v>LAMONGAN_2</v>
          </cell>
        </row>
        <row r="41">
          <cell r="E41" t="str">
            <v>Ahmad Andy Fajar Wijaya</v>
          </cell>
        </row>
        <row r="42">
          <cell r="C42" t="str">
            <v>RAYA_PACIRAN</v>
          </cell>
        </row>
        <row r="42">
          <cell r="E42" t="str">
            <v>Siswa Maulana Malik</v>
          </cell>
        </row>
        <row r="43">
          <cell r="C43" t="str">
            <v>MOROPELANG</v>
          </cell>
        </row>
        <row r="43">
          <cell r="E43" t="str">
            <v>M. Faris Rahman</v>
          </cell>
        </row>
        <row r="44">
          <cell r="C44" t="str">
            <v>SAMBENG</v>
          </cell>
        </row>
        <row r="44">
          <cell r="E44" t="str">
            <v>Ali Said</v>
          </cell>
        </row>
        <row r="45">
          <cell r="C45" t="str">
            <v>SUGIO_1</v>
          </cell>
        </row>
        <row r="45">
          <cell r="E45" t="str">
            <v>M. Faris Rahman</v>
          </cell>
        </row>
        <row r="46">
          <cell r="C46" t="str">
            <v>GLAGAH_LMG_1</v>
          </cell>
        </row>
        <row r="46">
          <cell r="E46" t="str">
            <v>Moch Ali Muksin</v>
          </cell>
        </row>
        <row r="47">
          <cell r="C47" t="str">
            <v>TIKUNG_2</v>
          </cell>
        </row>
        <row r="47">
          <cell r="E47" t="str">
            <v>Ahmad Andy Fajar Wijaya</v>
          </cell>
        </row>
        <row r="48">
          <cell r="C48" t="str">
            <v>BANGKALAN</v>
          </cell>
        </row>
        <row r="48">
          <cell r="E48" t="str">
            <v>Faris Meilugianta Pratama</v>
          </cell>
        </row>
        <row r="49">
          <cell r="C49" t="str">
            <v>BLEGA</v>
          </cell>
        </row>
        <row r="49">
          <cell r="E49" t="str">
            <v>Zainal Abidin</v>
          </cell>
        </row>
        <row r="50">
          <cell r="C50" t="str">
            <v>BANGKALAN_KOTA</v>
          </cell>
        </row>
        <row r="50">
          <cell r="E50" t="str">
            <v>Ega Chandra Dinata</v>
          </cell>
        </row>
        <row r="51">
          <cell r="C51" t="str">
            <v>SEPULU</v>
          </cell>
        </row>
        <row r="51">
          <cell r="E51" t="str">
            <v>Fauzen Alfan</v>
          </cell>
        </row>
        <row r="52">
          <cell r="C52" t="str">
            <v>TANAH_MERAH_1</v>
          </cell>
        </row>
        <row r="52">
          <cell r="E52" t="str">
            <v>Faris Meilugianta Pratama</v>
          </cell>
        </row>
        <row r="53">
          <cell r="C53" t="str">
            <v>BURNEH_1</v>
          </cell>
        </row>
        <row r="53">
          <cell r="E53" t="str">
            <v>Hilman Anshori</v>
          </cell>
        </row>
        <row r="54">
          <cell r="C54" t="str">
            <v>TANJUNG_BUMI_1</v>
          </cell>
        </row>
        <row r="54">
          <cell r="E54" t="str">
            <v>-</v>
          </cell>
        </row>
        <row r="55">
          <cell r="C55" t="str">
            <v>KAMAL_1</v>
          </cell>
        </row>
        <row r="55">
          <cell r="E55" t="str">
            <v>-</v>
          </cell>
        </row>
        <row r="56">
          <cell r="C56" t="str">
            <v>AROSBAYA_1</v>
          </cell>
        </row>
        <row r="56">
          <cell r="E56" t="str">
            <v>-</v>
          </cell>
        </row>
        <row r="57">
          <cell r="C57" t="str">
            <v>GALIS_1</v>
          </cell>
        </row>
        <row r="57">
          <cell r="E57" t="str">
            <v>-</v>
          </cell>
        </row>
        <row r="58">
          <cell r="C58" t="str">
            <v>PAMEKASAN</v>
          </cell>
        </row>
        <row r="58">
          <cell r="E58" t="str">
            <v>Andi Wiranata Negara</v>
          </cell>
        </row>
        <row r="59">
          <cell r="C59" t="str">
            <v>PROPPO</v>
          </cell>
        </row>
        <row r="59">
          <cell r="E59" t="str">
            <v>Moh. Hasan</v>
          </cell>
        </row>
        <row r="60">
          <cell r="C60" t="str">
            <v>PAKONG</v>
          </cell>
        </row>
        <row r="60">
          <cell r="E60" t="str">
            <v>Farida</v>
          </cell>
        </row>
        <row r="61">
          <cell r="C61" t="str">
            <v>LARANGAN_PAMEKASAN</v>
          </cell>
        </row>
        <row r="61">
          <cell r="E61" t="str">
            <v>Moh. Hasan</v>
          </cell>
        </row>
        <row r="62">
          <cell r="C62" t="str">
            <v>PALENGAAN_1</v>
          </cell>
        </row>
        <row r="62">
          <cell r="E62" t="str">
            <v>Farida</v>
          </cell>
        </row>
        <row r="63">
          <cell r="C63" t="str">
            <v>PEGANTENAN</v>
          </cell>
        </row>
        <row r="63">
          <cell r="E63" t="str">
            <v>Abdur Rahman</v>
          </cell>
        </row>
        <row r="64">
          <cell r="C64" t="str">
            <v>PASEAN_1</v>
          </cell>
        </row>
        <row r="64">
          <cell r="E64" t="str">
            <v>Abdur Rahman</v>
          </cell>
        </row>
        <row r="65">
          <cell r="C65" t="str">
            <v>SUMENEP</v>
          </cell>
        </row>
        <row r="65">
          <cell r="E65" t="str">
            <v>Ahmad Khairul Zawawi</v>
          </cell>
        </row>
        <row r="66">
          <cell r="C66" t="str">
            <v>ARJASA</v>
          </cell>
        </row>
        <row r="66">
          <cell r="E66" t="str">
            <v>Ahmad Khairul Zawawi</v>
          </cell>
        </row>
        <row r="67">
          <cell r="C67" t="str">
            <v>AMBUNTEN</v>
          </cell>
        </row>
        <row r="67">
          <cell r="E67" t="str">
            <v>Muhlis Riyadi</v>
          </cell>
        </row>
        <row r="68">
          <cell r="C68" t="str">
            <v>BATUAN_1</v>
          </cell>
        </row>
        <row r="68">
          <cell r="E68" t="str">
            <v>Mohammad Irsyad</v>
          </cell>
        </row>
        <row r="69">
          <cell r="C69" t="str">
            <v>KALIANGET_1</v>
          </cell>
        </row>
        <row r="69">
          <cell r="E69" t="str">
            <v>Mohammad Irsyad</v>
          </cell>
        </row>
        <row r="70">
          <cell r="C70" t="str">
            <v>BLUTO_1</v>
          </cell>
        </row>
        <row r="70">
          <cell r="E70" t="str">
            <v>Eka Satrio</v>
          </cell>
        </row>
        <row r="71">
          <cell r="C71" t="str">
            <v>GAPURA_1</v>
          </cell>
        </row>
        <row r="71">
          <cell r="E71" t="str">
            <v>Hodaifah</v>
          </cell>
        </row>
        <row r="72">
          <cell r="C72" t="str">
            <v>PRAGAAN_1</v>
          </cell>
        </row>
        <row r="72">
          <cell r="E72" t="str">
            <v>Hodaifah</v>
          </cell>
        </row>
        <row r="73">
          <cell r="C73" t="str">
            <v>KOTA_SUMENEP_1</v>
          </cell>
        </row>
        <row r="73">
          <cell r="E73" t="str">
            <v>Mohammad Irsyad</v>
          </cell>
        </row>
        <row r="74">
          <cell r="C74" t="str">
            <v>GUNUNG_SEKAR</v>
          </cell>
        </row>
        <row r="74">
          <cell r="E74" t="str">
            <v>Syamsuddin</v>
          </cell>
        </row>
        <row r="75">
          <cell r="C75" t="str">
            <v>CAMPLONG</v>
          </cell>
        </row>
        <row r="75">
          <cell r="E75" t="str">
            <v>Yusufil Hamdhani Akbar</v>
          </cell>
        </row>
        <row r="76">
          <cell r="C76" t="str">
            <v>KEDUNGDUNG_1</v>
          </cell>
        </row>
        <row r="76">
          <cell r="E76" t="str">
            <v>-</v>
          </cell>
        </row>
        <row r="77">
          <cell r="C77" t="str">
            <v>SAMPANG_UTARA</v>
          </cell>
        </row>
        <row r="77">
          <cell r="E77" t="str">
            <v>Moh. Adfar Istihar</v>
          </cell>
        </row>
        <row r="78">
          <cell r="C78" t="str">
            <v>SOKOBANAH</v>
          </cell>
        </row>
        <row r="78">
          <cell r="E78" t="str">
            <v>Moh. Adfar Istihar</v>
          </cell>
        </row>
        <row r="79">
          <cell r="C79" t="str">
            <v>TORJUN_RAYA</v>
          </cell>
        </row>
        <row r="79">
          <cell r="E79" t="str">
            <v>Abd. Ghoni</v>
          </cell>
        </row>
        <row r="80">
          <cell r="C80" t="str">
            <v>KARANGPENANG_1</v>
          </cell>
        </row>
        <row r="80">
          <cell r="E80" t="str">
            <v>Abd. Syakur</v>
          </cell>
        </row>
        <row r="81">
          <cell r="C81" t="str">
            <v>ROBATAL</v>
          </cell>
        </row>
        <row r="81">
          <cell r="E81" t="str">
            <v>Abd. Syakur</v>
          </cell>
        </row>
        <row r="82">
          <cell r="C82" t="str">
            <v>BANYUATES_1</v>
          </cell>
        </row>
        <row r="82">
          <cell r="E82" t="str">
            <v>-</v>
          </cell>
        </row>
        <row r="83">
          <cell r="C83" t="str">
            <v>OMBEN_1</v>
          </cell>
        </row>
        <row r="83">
          <cell r="E83" t="str">
            <v>-</v>
          </cell>
        </row>
        <row r="84">
          <cell r="C84" t="str">
            <v>TAMBELANGAN_1</v>
          </cell>
        </row>
        <row r="84">
          <cell r="E84" t="str">
            <v>-</v>
          </cell>
        </row>
        <row r="85">
          <cell r="C85" t="str">
            <v>MADIUN_1</v>
          </cell>
        </row>
        <row r="85">
          <cell r="E85" t="str">
            <v>Eko Junaidi</v>
          </cell>
        </row>
        <row r="86">
          <cell r="C86" t="str">
            <v>MEJAYAN</v>
          </cell>
        </row>
        <row r="86">
          <cell r="E86" t="str">
            <v>Tika Vebrian Tiara Devi</v>
          </cell>
        </row>
        <row r="87">
          <cell r="C87" t="str">
            <v>DOLOPO</v>
          </cell>
        </row>
        <row r="87">
          <cell r="E87" t="str">
            <v>Eko Prasetianto Nugroho</v>
          </cell>
        </row>
        <row r="88">
          <cell r="C88" t="str">
            <v>JIWAN</v>
          </cell>
        </row>
        <row r="88">
          <cell r="E88" t="str">
            <v>Eko Junaidi</v>
          </cell>
        </row>
        <row r="89">
          <cell r="C89" t="str">
            <v>TAMAN_PRAJA</v>
          </cell>
        </row>
        <row r="89">
          <cell r="E89" t="str">
            <v>Boma Eka Kurniawan</v>
          </cell>
        </row>
        <row r="90">
          <cell r="C90" t="str">
            <v>MUNENG</v>
          </cell>
        </row>
        <row r="90">
          <cell r="E90" t="str">
            <v>Tika Vebrian Tiara Devi</v>
          </cell>
        </row>
        <row r="91">
          <cell r="C91" t="str">
            <v>DC_TUGU_PENDEKAR</v>
          </cell>
        </row>
        <row r="91">
          <cell r="E91" t="str">
            <v>Galih Dewangga</v>
          </cell>
        </row>
        <row r="92">
          <cell r="C92" t="str">
            <v>MAGETAN_2</v>
          </cell>
        </row>
        <row r="92">
          <cell r="E92" t="str">
            <v>Riza Aji Nurcholis</v>
          </cell>
        </row>
        <row r="93">
          <cell r="C93" t="str">
            <v>MAOSPATI_1</v>
          </cell>
        </row>
        <row r="93">
          <cell r="E93" t="str">
            <v>Hendrik Robi Saputra</v>
          </cell>
        </row>
        <row r="94">
          <cell r="C94" t="str">
            <v>TAKERAN_1</v>
          </cell>
        </row>
        <row r="94">
          <cell r="E94" t="str">
            <v>Rika Arif Aprianto</v>
          </cell>
        </row>
        <row r="95">
          <cell r="C95" t="str">
            <v>PLAOSAN_2</v>
          </cell>
        </row>
        <row r="95">
          <cell r="E95" t="str">
            <v>Yacob Juan Firmansyah</v>
          </cell>
        </row>
        <row r="96">
          <cell r="C96" t="str">
            <v>NGAWI</v>
          </cell>
        </row>
        <row r="96">
          <cell r="E96" t="str">
            <v>Rony Koco Abrianto</v>
          </cell>
        </row>
        <row r="97">
          <cell r="C97" t="str">
            <v>WALIKUKUN</v>
          </cell>
        </row>
        <row r="97">
          <cell r="E97" t="str">
            <v>Fathoni Yusuf</v>
          </cell>
        </row>
        <row r="98">
          <cell r="C98" t="str">
            <v>DC_KARTONYONO</v>
          </cell>
        </row>
        <row r="98">
          <cell r="E98" t="str">
            <v>Faizal Dwi Pramono</v>
          </cell>
        </row>
        <row r="99">
          <cell r="C99" t="str">
            <v>PARON</v>
          </cell>
        </row>
        <row r="99">
          <cell r="E99" t="str">
            <v>Yudi Yiswoyo</v>
          </cell>
        </row>
        <row r="100">
          <cell r="C100" t="str">
            <v>PACITAN</v>
          </cell>
        </row>
        <row r="100">
          <cell r="E100" t="str">
            <v>Irul Marwianto</v>
          </cell>
        </row>
        <row r="101">
          <cell r="C101" t="str">
            <v>BALEHARJO</v>
          </cell>
        </row>
        <row r="101">
          <cell r="E101" t="str">
            <v>Fikto Nur Mansah</v>
          </cell>
        </row>
        <row r="102">
          <cell r="C102" t="str">
            <v>NGADIROJO_1</v>
          </cell>
        </row>
        <row r="102">
          <cell r="E102" t="str">
            <v>Fikto Nur Mansah</v>
          </cell>
        </row>
        <row r="103">
          <cell r="C103" t="str">
            <v>ARJOSARI_2</v>
          </cell>
        </row>
        <row r="103">
          <cell r="E103" t="str">
            <v>Irul Marwianto</v>
          </cell>
        </row>
        <row r="104">
          <cell r="C104" t="str">
            <v>PONOROGO</v>
          </cell>
        </row>
        <row r="104">
          <cell r="E104" t="str">
            <v>Fanky Puguh Prasetyo</v>
          </cell>
        </row>
        <row r="105">
          <cell r="C105" t="str">
            <v>SUMOROTO</v>
          </cell>
        </row>
        <row r="105">
          <cell r="E105" t="str">
            <v>Mohamad Ariz Zakariya</v>
          </cell>
        </row>
        <row r="106">
          <cell r="C106" t="str">
            <v>BALONG</v>
          </cell>
        </row>
        <row r="106">
          <cell r="E106" t="str">
            <v>Mohammad Putra Surya Mahendra</v>
          </cell>
        </row>
        <row r="107">
          <cell r="C107" t="str">
            <v>BABADAN_RAYA</v>
          </cell>
        </row>
        <row r="107">
          <cell r="E107" t="str">
            <v>Angga Widayanto</v>
          </cell>
        </row>
        <row r="108">
          <cell r="C108" t="str">
            <v>SAMBIT_1</v>
          </cell>
        </row>
        <row r="108">
          <cell r="E108" t="str">
            <v>Ruly Syaiful Ansor</v>
          </cell>
        </row>
        <row r="109">
          <cell r="C109" t="str">
            <v>KEDIRI</v>
          </cell>
        </row>
        <row r="109">
          <cell r="E109" t="str">
            <v>Prasetyo Istianto</v>
          </cell>
        </row>
        <row r="110">
          <cell r="C110" t="str">
            <v>GROGOL</v>
          </cell>
        </row>
        <row r="110">
          <cell r="E110" t="str">
            <v>Widi Rumekso</v>
          </cell>
        </row>
        <row r="111">
          <cell r="C111" t="str">
            <v>TOSAREN</v>
          </cell>
        </row>
        <row r="111">
          <cell r="E111" t="str">
            <v>Mohammad Afreza Al Ayyubi</v>
          </cell>
        </row>
        <row r="112">
          <cell r="C112" t="str">
            <v>NGADILUWIH</v>
          </cell>
        </row>
        <row r="112">
          <cell r="E112" t="str">
            <v>Laga Pratama Nurjiwo</v>
          </cell>
        </row>
        <row r="113">
          <cell r="C113" t="str">
            <v>TIRTO_UDAN</v>
          </cell>
        </row>
        <row r="113">
          <cell r="E113" t="str">
            <v>Ali Zainal Abidin</v>
          </cell>
        </row>
        <row r="114">
          <cell r="C114" t="str">
            <v>PLOSOKLATEN</v>
          </cell>
        </row>
        <row r="114">
          <cell r="E114" t="str">
            <v>Dyah Ayu Larasati Tri Palupi</v>
          </cell>
        </row>
        <row r="115">
          <cell r="C115" t="str">
            <v>PAPAR</v>
          </cell>
        </row>
        <row r="115">
          <cell r="E115" t="str">
            <v>Feri Setiawan</v>
          </cell>
        </row>
        <row r="116">
          <cell r="C116" t="str">
            <v>DC_KEDIRI</v>
          </cell>
        </row>
        <row r="116">
          <cell r="E116" t="str">
            <v>M. Yanuar Rifa'I</v>
          </cell>
        </row>
        <row r="117">
          <cell r="C117" t="str">
            <v>KDR_NGASEM_2</v>
          </cell>
        </row>
        <row r="117">
          <cell r="E117" t="str">
            <v>Muhammad Syaifullah</v>
          </cell>
        </row>
        <row r="118">
          <cell r="C118" t="str">
            <v>MOJO</v>
          </cell>
        </row>
        <row r="118">
          <cell r="E118" t="str">
            <v>Diky Satriawan</v>
          </cell>
        </row>
        <row r="119">
          <cell r="C119" t="str">
            <v>KEPUNG_2</v>
          </cell>
        </row>
        <row r="119">
          <cell r="E119" t="str">
            <v>Achmad Afandi</v>
          </cell>
        </row>
        <row r="120">
          <cell r="C120" t="str">
            <v>RINGINREJO</v>
          </cell>
        </row>
        <row r="120">
          <cell r="E120" t="str">
            <v>Nanang Arifianto</v>
          </cell>
        </row>
        <row r="121">
          <cell r="C121" t="str">
            <v>PARE_4</v>
          </cell>
        </row>
        <row r="121">
          <cell r="E121" t="str">
            <v>Rif'An Munawwir</v>
          </cell>
        </row>
        <row r="122">
          <cell r="C122" t="str">
            <v>PLEMAHAN_3</v>
          </cell>
        </row>
        <row r="122">
          <cell r="E122" t="str">
            <v>Shokibul Kafi</v>
          </cell>
        </row>
        <row r="123">
          <cell r="C123" t="str">
            <v>TULUNG_AGUNG</v>
          </cell>
        </row>
        <row r="123">
          <cell r="E123" t="str">
            <v>Ahmad Fakhru Rozan</v>
          </cell>
        </row>
        <row r="124">
          <cell r="C124" t="str">
            <v>CAMPUR_DARAT</v>
          </cell>
        </row>
        <row r="124">
          <cell r="E124" t="str">
            <v>Afan Fardianto</v>
          </cell>
        </row>
        <row r="125">
          <cell r="C125" t="str">
            <v>NGUNUT</v>
          </cell>
        </row>
        <row r="125">
          <cell r="E125" t="str">
            <v>Dwi Wahyu Wichaksono</v>
          </cell>
        </row>
        <row r="126">
          <cell r="C126" t="str">
            <v>KAUMAN</v>
          </cell>
        </row>
        <row r="126">
          <cell r="E126" t="str">
            <v>Hafiz Adam Adidarmawan</v>
          </cell>
        </row>
        <row r="127">
          <cell r="C127" t="str">
            <v>BOYOLANGU</v>
          </cell>
        </row>
        <row r="127">
          <cell r="E127" t="str">
            <v>Argo Lumaksana</v>
          </cell>
        </row>
        <row r="128">
          <cell r="C128" t="str">
            <v>GONDANGRAYA</v>
          </cell>
        </row>
        <row r="128">
          <cell r="E128" t="str">
            <v>Ahmad Fakhru Rozan</v>
          </cell>
        </row>
        <row r="129">
          <cell r="C129" t="str">
            <v>DC_TULUNG_AGUNG</v>
          </cell>
        </row>
        <row r="129">
          <cell r="E129" t="str">
            <v>Hafiz Adam Adidarmawan</v>
          </cell>
        </row>
        <row r="130">
          <cell r="C130" t="str">
            <v>TRENGGALEK</v>
          </cell>
        </row>
        <row r="130">
          <cell r="E130" t="str">
            <v>Rochma Ridho Permadi</v>
          </cell>
        </row>
        <row r="131">
          <cell r="C131" t="str">
            <v>GANDUSARI_1</v>
          </cell>
        </row>
        <row r="131">
          <cell r="E131" t="str">
            <v>Mohammad Chandra Hermawan</v>
          </cell>
        </row>
        <row r="132">
          <cell r="C132" t="str">
            <v>POGALAN</v>
          </cell>
        </row>
        <row r="132">
          <cell r="E132" t="str">
            <v>Setiyo Budi Iswanto</v>
          </cell>
        </row>
        <row r="133">
          <cell r="C133" t="str">
            <v>KARANGAN_1</v>
          </cell>
        </row>
        <row r="133">
          <cell r="E133" t="str">
            <v>Muhammad Alfan Fauzi</v>
          </cell>
        </row>
        <row r="134">
          <cell r="C134" t="str">
            <v>DIWEK_1</v>
          </cell>
        </row>
        <row r="134">
          <cell r="E134" t="str">
            <v>Muhammad Ali Yusuf</v>
          </cell>
        </row>
        <row r="135">
          <cell r="C135" t="str">
            <v>MOJOAGUNG</v>
          </cell>
        </row>
        <row r="135">
          <cell r="E135" t="str">
            <v>Ali Ghofar</v>
          </cell>
        </row>
        <row r="136">
          <cell r="C136" t="str">
            <v>PERAK</v>
          </cell>
        </row>
        <row r="136">
          <cell r="E136" t="str">
            <v>Muhammad Ali Yusuf</v>
          </cell>
        </row>
        <row r="137">
          <cell r="C137" t="str">
            <v>JOMBANG_2</v>
          </cell>
        </row>
        <row r="137">
          <cell r="E137" t="str">
            <v>Muhammad Ghoniyyulloh</v>
          </cell>
        </row>
        <row r="138">
          <cell r="C138" t="str">
            <v>TEMBELANG_1</v>
          </cell>
        </row>
        <row r="138">
          <cell r="E138" t="str">
            <v>Agung Hendi Alparista</v>
          </cell>
        </row>
        <row r="139">
          <cell r="C139" t="str">
            <v>KABUH</v>
          </cell>
        </row>
        <row r="139">
          <cell r="E139" t="str">
            <v>Agung Hendi Alparista</v>
          </cell>
        </row>
        <row r="140">
          <cell r="C140" t="str">
            <v>MOJOWARNO</v>
          </cell>
        </row>
        <row r="140">
          <cell r="E140" t="str">
            <v>Muhammad Azam Khoirur Roziqin</v>
          </cell>
        </row>
        <row r="141">
          <cell r="C141" t="str">
            <v>NGANJUK_3</v>
          </cell>
        </row>
        <row r="141">
          <cell r="E141" t="str">
            <v>Didit Adi Saputro</v>
          </cell>
        </row>
        <row r="142">
          <cell r="C142" t="str">
            <v>KERTOSONO</v>
          </cell>
        </row>
        <row r="142">
          <cell r="E142" t="str">
            <v>Ali Machtub</v>
          </cell>
        </row>
        <row r="143">
          <cell r="C143" t="str">
            <v>LOCERET</v>
          </cell>
        </row>
        <row r="143">
          <cell r="E143" t="str">
            <v>Didit Adi Saputro</v>
          </cell>
        </row>
        <row r="144">
          <cell r="C144" t="str">
            <v>WARUJAYENG</v>
          </cell>
        </row>
        <row r="144">
          <cell r="E144" t="str">
            <v>Wanto Sugianto</v>
          </cell>
        </row>
        <row r="145">
          <cell r="C145" t="str">
            <v>PRAMBON</v>
          </cell>
        </row>
        <row r="145">
          <cell r="E145" t="str">
            <v>Ali Machtub</v>
          </cell>
        </row>
        <row r="146">
          <cell r="C146" t="str">
            <v>NGANJUK_1</v>
          </cell>
        </row>
        <row r="146">
          <cell r="E146" t="str">
            <v>Dedi Wibowo</v>
          </cell>
        </row>
        <row r="147">
          <cell r="C147" t="str">
            <v>MOJOSARI</v>
          </cell>
        </row>
        <row r="147">
          <cell r="E147" t="str">
            <v>Indra Kokasih</v>
          </cell>
        </row>
        <row r="148">
          <cell r="C148" t="str">
            <v>DC_MAJAPAHIT</v>
          </cell>
        </row>
        <row r="148">
          <cell r="E148" t="str">
            <v>Dwi Harioseno</v>
          </cell>
        </row>
        <row r="149">
          <cell r="C149" t="str">
            <v>BRANGKAL</v>
          </cell>
        </row>
        <row r="149">
          <cell r="E149" t="str">
            <v>Harianto</v>
          </cell>
        </row>
        <row r="150">
          <cell r="C150" t="str">
            <v>DLANGGU</v>
          </cell>
        </row>
        <row r="150">
          <cell r="E150" t="str">
            <v>Mokhammad Arif Pratama Wijaya</v>
          </cell>
        </row>
        <row r="151">
          <cell r="C151" t="str">
            <v>TROWULAN</v>
          </cell>
        </row>
        <row r="151">
          <cell r="E151" t="str">
            <v>Harianto</v>
          </cell>
        </row>
        <row r="152">
          <cell r="C152" t="str">
            <v>JETIS_1</v>
          </cell>
        </row>
        <row r="152">
          <cell r="E152" t="str">
            <v>Abdul Rauf Nafik</v>
          </cell>
        </row>
        <row r="153">
          <cell r="C153" t="str">
            <v>KEMLAGI_1</v>
          </cell>
        </row>
        <row r="153">
          <cell r="E153" t="str">
            <v>Abdul Rauf Nafik</v>
          </cell>
        </row>
        <row r="154">
          <cell r="C154" t="str">
            <v>NGORO</v>
          </cell>
        </row>
        <row r="154">
          <cell r="E154" t="str">
            <v>Indra Kokasih</v>
          </cell>
        </row>
        <row r="155">
          <cell r="C155" t="str">
            <v>BANGSAL</v>
          </cell>
        </row>
        <row r="155">
          <cell r="E155" t="str">
            <v>Ahmad Fariz Rohmatulloh</v>
          </cell>
        </row>
        <row r="156">
          <cell r="C156" t="str">
            <v>DC_GAJAH_MADA</v>
          </cell>
        </row>
        <row r="156">
          <cell r="E156" t="str">
            <v>Mokhammad Arif Pratama Wijaya</v>
          </cell>
        </row>
        <row r="157">
          <cell r="C157" t="str">
            <v>ABDUL_KARIM</v>
          </cell>
        </row>
        <row r="157">
          <cell r="E157" t="str">
            <v>Bagus Hermawan</v>
          </cell>
        </row>
        <row r="158">
          <cell r="C158" t="str">
            <v>DC_KARANGPILANG</v>
          </cell>
        </row>
        <row r="158">
          <cell r="E158" t="str">
            <v>-</v>
          </cell>
        </row>
        <row r="159">
          <cell r="C159" t="str">
            <v>GUNUNG_ANYAR</v>
          </cell>
        </row>
        <row r="159">
          <cell r="E159" t="str">
            <v>Satrio Wahyu Nugroho</v>
          </cell>
        </row>
        <row r="160">
          <cell r="C160" t="str">
            <v>SURABAYA_KIDUL</v>
          </cell>
        </row>
        <row r="160">
          <cell r="E160" t="str">
            <v>Bintang Zaesar Ramadan</v>
          </cell>
        </row>
        <row r="161">
          <cell r="C161" t="str">
            <v>TEGALSARI_4</v>
          </cell>
        </row>
        <row r="161">
          <cell r="E161" t="str">
            <v>Taufiq Hidayat</v>
          </cell>
        </row>
        <row r="162">
          <cell r="C162" t="str">
            <v>WONOCOLO_2</v>
          </cell>
        </row>
        <row r="162">
          <cell r="E162" t="str">
            <v>-</v>
          </cell>
        </row>
        <row r="163">
          <cell r="C163" t="str">
            <v>BULAK_1</v>
          </cell>
        </row>
        <row r="163">
          <cell r="E163" t="str">
            <v>Wahyu Hari Prayitno</v>
          </cell>
        </row>
        <row r="164">
          <cell r="C164" t="str">
            <v>DC_KENJERAN</v>
          </cell>
        </row>
        <row r="164">
          <cell r="E164" t="str">
            <v>Achmad Findi Kurniawan</v>
          </cell>
        </row>
        <row r="165">
          <cell r="C165" t="str">
            <v>DUKUH_PAKIS_1</v>
          </cell>
        </row>
        <row r="165">
          <cell r="E165" t="str">
            <v>Havid Rambu Sinaga</v>
          </cell>
        </row>
        <row r="166">
          <cell r="C166" t="str">
            <v>DUKUH_PAKIS_2</v>
          </cell>
        </row>
        <row r="166">
          <cell r="E166" t="str">
            <v>-</v>
          </cell>
        </row>
        <row r="167">
          <cell r="C167" t="str">
            <v>DUKUH_SETRO_2</v>
          </cell>
        </row>
        <row r="167">
          <cell r="E167" t="str">
            <v>Hartoyo Utomo</v>
          </cell>
        </row>
        <row r="168">
          <cell r="C168" t="str">
            <v>GUBENG_3</v>
          </cell>
        </row>
        <row r="168">
          <cell r="E168" t="str">
            <v>Fani Putra Adi Pratama</v>
          </cell>
        </row>
        <row r="169">
          <cell r="C169" t="str">
            <v>SUB_GENTENG</v>
          </cell>
        </row>
        <row r="169">
          <cell r="E169" t="str">
            <v>Tarmuji</v>
          </cell>
        </row>
        <row r="170">
          <cell r="C170" t="str">
            <v>KARANG_EMPAT_BESAR_2</v>
          </cell>
        </row>
        <row r="170">
          <cell r="E170" t="str">
            <v>Hartoyo Utomo</v>
          </cell>
        </row>
        <row r="171">
          <cell r="C171" t="str">
            <v>GUBENG_2</v>
          </cell>
        </row>
        <row r="171">
          <cell r="E171" t="str">
            <v>Ainun Yahya, S.Kom</v>
          </cell>
        </row>
        <row r="172">
          <cell r="C172" t="str">
            <v>DC_ARJUNO</v>
          </cell>
        </row>
        <row r="172">
          <cell r="E172" t="str">
            <v>Angga Yulistyawan</v>
          </cell>
        </row>
        <row r="173">
          <cell r="C173" t="str">
            <v>DC_WIYUNG</v>
          </cell>
        </row>
        <row r="173">
          <cell r="E173" t="str">
            <v>Moch. Irsyad</v>
          </cell>
        </row>
        <row r="174">
          <cell r="C174" t="str">
            <v>PETEMON_BARAT</v>
          </cell>
        </row>
        <row r="174">
          <cell r="E174" t="str">
            <v>Alfiyatuz Zahra</v>
          </cell>
        </row>
        <row r="175">
          <cell r="C175" t="str">
            <v>WONOKROMO_2</v>
          </cell>
        </row>
        <row r="175">
          <cell r="E175" t="str">
            <v>Impron Suryadi</v>
          </cell>
        </row>
        <row r="176">
          <cell r="C176" t="str">
            <v>BUBUTAN_5</v>
          </cell>
        </row>
        <row r="176">
          <cell r="E176" t="str">
            <v>Ghifar Zakatus Suaidah</v>
          </cell>
        </row>
        <row r="177">
          <cell r="C177" t="str">
            <v>BUBUTAN_4</v>
          </cell>
        </row>
        <row r="177">
          <cell r="E177" t="str">
            <v>-</v>
          </cell>
        </row>
        <row r="178">
          <cell r="C178" t="str">
            <v>DC_MADE</v>
          </cell>
        </row>
        <row r="178">
          <cell r="E178" t="str">
            <v>Agus Prianto</v>
          </cell>
        </row>
        <row r="179">
          <cell r="C179" t="str">
            <v>LAKARSANTRI_2</v>
          </cell>
        </row>
        <row r="179">
          <cell r="E179" t="str">
            <v>Moch. Ragil Januar</v>
          </cell>
        </row>
        <row r="180">
          <cell r="C180" t="str">
            <v>DC_PAKAL</v>
          </cell>
        </row>
        <row r="180">
          <cell r="E180" t="str">
            <v>Hasan Mahmudi</v>
          </cell>
        </row>
        <row r="181">
          <cell r="C181" t="str">
            <v>MAYJEND_BARAT</v>
          </cell>
        </row>
        <row r="181">
          <cell r="E181" t="str">
            <v>Moch. Ragil Januar</v>
          </cell>
        </row>
        <row r="182">
          <cell r="C182" t="str">
            <v>PAKAL_2</v>
          </cell>
        </row>
        <row r="182">
          <cell r="E182" t="str">
            <v>Dwi Novitasari</v>
          </cell>
        </row>
        <row r="183">
          <cell r="C183" t="str">
            <v>SAMBIKEREP</v>
          </cell>
        </row>
        <row r="183">
          <cell r="E183" t="str">
            <v>Agus Prianto</v>
          </cell>
        </row>
        <row r="184">
          <cell r="C184" t="str">
            <v>SAMBIKEREP_2</v>
          </cell>
        </row>
        <row r="184">
          <cell r="E184" t="str">
            <v>-</v>
          </cell>
        </row>
        <row r="185">
          <cell r="C185" t="str">
            <v>SUKOMANUNGGAL_2</v>
          </cell>
        </row>
        <row r="185">
          <cell r="E185" t="str">
            <v>Fanny Zubiatmoko</v>
          </cell>
        </row>
        <row r="186">
          <cell r="C186" t="str">
            <v>TANDES_2</v>
          </cell>
        </row>
        <row r="186">
          <cell r="E186" t="str">
            <v>Bonifacius Edo Prasetio</v>
          </cell>
        </row>
        <row r="187">
          <cell r="C187" t="str">
            <v>ARIEF_RAHMAN_HAKIM</v>
          </cell>
        </row>
        <row r="187">
          <cell r="E187" t="str">
            <v>-</v>
          </cell>
        </row>
        <row r="188">
          <cell r="C188" t="str">
            <v>DC_SUKOLILO</v>
          </cell>
        </row>
        <row r="188">
          <cell r="E188" t="str">
            <v>Ahmad Syihab Taqiyulloh</v>
          </cell>
        </row>
        <row r="189">
          <cell r="C189" t="str">
            <v>KENJERAN_3</v>
          </cell>
        </row>
        <row r="189">
          <cell r="E189" t="str">
            <v>Mochammad Nor Cholis</v>
          </cell>
        </row>
        <row r="190">
          <cell r="C190" t="str">
            <v>KEPUTIH_2</v>
          </cell>
        </row>
        <row r="190">
          <cell r="E190" t="str">
            <v>-</v>
          </cell>
        </row>
        <row r="191">
          <cell r="C191" t="str">
            <v>MULYOREJO</v>
          </cell>
        </row>
        <row r="191">
          <cell r="E191" t="str">
            <v>Pradiska Julianda Vebyola</v>
          </cell>
        </row>
        <row r="192">
          <cell r="C192" t="str">
            <v>MULYOREJO_1</v>
          </cell>
        </row>
        <row r="192">
          <cell r="E192" t="str">
            <v>Indra Bayu</v>
          </cell>
        </row>
        <row r="193">
          <cell r="C193" t="str">
            <v>PANJANG_JIWO_2</v>
          </cell>
        </row>
        <row r="193">
          <cell r="E193" t="str">
            <v>Wahyu Sujatmiko</v>
          </cell>
        </row>
        <row r="194">
          <cell r="C194" t="str">
            <v>RAYA_TENGGILIS</v>
          </cell>
        </row>
        <row r="194">
          <cell r="E194" t="str">
            <v>Wahyu Sujatmiko</v>
          </cell>
        </row>
        <row r="195">
          <cell r="C195" t="str">
            <v>RUNGKUT_2</v>
          </cell>
        </row>
        <row r="195">
          <cell r="E195" t="str">
            <v>-</v>
          </cell>
        </row>
        <row r="196">
          <cell r="C196" t="str">
            <v>RUNGKUT_ALANG_ALANG</v>
          </cell>
        </row>
        <row r="196">
          <cell r="E196" t="str">
            <v>Bayu Dian Krisdianto</v>
          </cell>
        </row>
        <row r="197">
          <cell r="C197" t="str">
            <v>KALI_RUNGKUT_1</v>
          </cell>
        </row>
        <row r="197">
          <cell r="E197" t="str">
            <v>Enggar Ida Ariawan</v>
          </cell>
        </row>
        <row r="198">
          <cell r="C198" t="str">
            <v>TAMBAKSARI_2</v>
          </cell>
        </row>
        <row r="198">
          <cell r="E198" t="str">
            <v>Roqi Andrianus Duka Djuma</v>
          </cell>
        </row>
        <row r="199">
          <cell r="C199" t="str">
            <v>PABEAN_CANTIAN_4</v>
          </cell>
        </row>
        <row r="199">
          <cell r="E199" t="str">
            <v>Adha Mubarok</v>
          </cell>
        </row>
        <row r="200">
          <cell r="C200" t="str">
            <v>PABEAN_CANTIAN_5</v>
          </cell>
        </row>
        <row r="200">
          <cell r="E200" t="str">
            <v>Adha Mubarok</v>
          </cell>
        </row>
        <row r="201">
          <cell r="C201" t="str">
            <v>SIMOKERTO_2</v>
          </cell>
        </row>
        <row r="201">
          <cell r="E201" t="str">
            <v>Gilang Sabastian Vernando</v>
          </cell>
        </row>
        <row r="202">
          <cell r="C202" t="str">
            <v>SEMAMPIR_2</v>
          </cell>
        </row>
        <row r="202">
          <cell r="E202" t="str">
            <v>Legowo Herlambang</v>
          </cell>
        </row>
        <row r="203">
          <cell r="C203" t="str">
            <v>SEMAMPIR_3</v>
          </cell>
        </row>
        <row r="203">
          <cell r="E203" t="str">
            <v>Afid Mahardianto</v>
          </cell>
        </row>
        <row r="204">
          <cell r="C204" t="str">
            <v>AMBULU</v>
          </cell>
        </row>
        <row r="204">
          <cell r="E204" t="str">
            <v>Yusky Ali</v>
          </cell>
        </row>
        <row r="205">
          <cell r="C205" t="str">
            <v>TANGGUL</v>
          </cell>
        </row>
        <row r="205">
          <cell r="E205" t="str">
            <v>Rofi Firmansyah</v>
          </cell>
        </row>
        <row r="206">
          <cell r="C206" t="str">
            <v>RAMBIPUJI</v>
          </cell>
        </row>
        <row r="206">
          <cell r="E206" t="str">
            <v>Annur Rahman Hakim</v>
          </cell>
        </row>
        <row r="207">
          <cell r="C207" t="str">
            <v>PUGER_1</v>
          </cell>
        </row>
        <row r="207">
          <cell r="E207" t="str">
            <v>Rifki Maghrobi Putra Pamungkas</v>
          </cell>
        </row>
        <row r="208">
          <cell r="C208" t="str">
            <v>BALUNG</v>
          </cell>
        </row>
        <row r="208">
          <cell r="E208" t="str">
            <v>Rifki Maghrobi Putra Pamungkas</v>
          </cell>
        </row>
        <row r="209">
          <cell r="C209" t="str">
            <v>KENCONG</v>
          </cell>
        </row>
        <row r="209">
          <cell r="E209" t="str">
            <v>Fajar Fir Rizky</v>
          </cell>
        </row>
        <row r="210">
          <cell r="C210" t="str">
            <v>WULUHAN</v>
          </cell>
        </row>
        <row r="210">
          <cell r="E210" t="str">
            <v>Yusky Ali</v>
          </cell>
        </row>
        <row r="211">
          <cell r="C211" t="str">
            <v>SEMBORO</v>
          </cell>
        </row>
        <row r="211">
          <cell r="E211" t="str">
            <v>Annur Rahman Hakim</v>
          </cell>
        </row>
        <row r="212">
          <cell r="C212" t="str">
            <v>BANGSALSARI</v>
          </cell>
        </row>
        <row r="212">
          <cell r="E212" t="str">
            <v>Annur Rahman Hakim</v>
          </cell>
        </row>
        <row r="213">
          <cell r="C213" t="str">
            <v>GUMUKMAS_1</v>
          </cell>
        </row>
        <row r="213">
          <cell r="E213" t="str">
            <v>Fajar Fir Rizky</v>
          </cell>
        </row>
        <row r="214">
          <cell r="C214" t="str">
            <v>SUMBERBARU_1</v>
          </cell>
        </row>
        <row r="214">
          <cell r="E214" t="str">
            <v>Rofi Firmansyah</v>
          </cell>
        </row>
        <row r="215">
          <cell r="C215" t="str">
            <v>PASIRIAN</v>
          </cell>
        </row>
        <row r="215">
          <cell r="E215" t="str">
            <v>Aries Firman Widiansyah</v>
          </cell>
        </row>
        <row r="216">
          <cell r="C216" t="str">
            <v>JATIROTO</v>
          </cell>
        </row>
        <row r="216">
          <cell r="E216" t="str">
            <v>Moch Erfan</v>
          </cell>
        </row>
        <row r="217">
          <cell r="C217" t="str">
            <v>MAHAKAM</v>
          </cell>
        </row>
        <row r="217">
          <cell r="E217" t="str">
            <v>Olivia Sukma Rini Widyananda</v>
          </cell>
        </row>
        <row r="218">
          <cell r="C218" t="str">
            <v>SANDTOWN</v>
          </cell>
        </row>
        <row r="218">
          <cell r="E218" t="str">
            <v>Aries Firman Widiansyah</v>
          </cell>
        </row>
        <row r="219">
          <cell r="C219" t="str">
            <v>CENTRAL_LUMAJANG</v>
          </cell>
        </row>
        <row r="219">
          <cell r="E219" t="str">
            <v>Yusril Abdillah</v>
          </cell>
        </row>
        <row r="220">
          <cell r="C220" t="str">
            <v>SENDURO</v>
          </cell>
        </row>
        <row r="220">
          <cell r="E220" t="str">
            <v>Vidya Putri Ramadhanti</v>
          </cell>
        </row>
        <row r="221">
          <cell r="C221" t="str">
            <v>TEMPEH</v>
          </cell>
        </row>
        <row r="221">
          <cell r="E221" t="str">
            <v>Yusril Abdillah</v>
          </cell>
        </row>
        <row r="222">
          <cell r="C222" t="str">
            <v>YOSOWILANGUN_1</v>
          </cell>
        </row>
        <row r="222">
          <cell r="E222" t="str">
            <v>Olivia Sukma Rini Widyananda</v>
          </cell>
        </row>
        <row r="223">
          <cell r="C223" t="str">
            <v>KLAKAH_1</v>
          </cell>
        </row>
        <row r="223">
          <cell r="E223" t="str">
            <v>Moch Erfan</v>
          </cell>
        </row>
        <row r="224">
          <cell r="C224" t="str">
            <v>RANDUAGUNG_1</v>
          </cell>
        </row>
        <row r="224">
          <cell r="E224" t="str">
            <v>Moch Erfan</v>
          </cell>
        </row>
        <row r="225">
          <cell r="C225" t="str">
            <v>PRONOJIWO_1</v>
          </cell>
        </row>
        <row r="225">
          <cell r="E225" t="str">
            <v>Erwin Purwanto</v>
          </cell>
        </row>
        <row r="226">
          <cell r="C226" t="str">
            <v>CANDIPURO_1</v>
          </cell>
        </row>
        <row r="226">
          <cell r="E226" t="str">
            <v>Erwin Purwanto</v>
          </cell>
        </row>
        <row r="227">
          <cell r="C227" t="str">
            <v>MAYANGAN_1</v>
          </cell>
        </row>
        <row r="227">
          <cell r="E227" t="str">
            <v>Rendhy Bhaskara Putra</v>
          </cell>
        </row>
        <row r="228">
          <cell r="C228" t="str">
            <v>WONOASIH_2</v>
          </cell>
        </row>
        <row r="228">
          <cell r="E228" t="str">
            <v>Deby Alief Intan Permata</v>
          </cell>
        </row>
        <row r="229">
          <cell r="C229" t="str">
            <v>BANTARAN_1</v>
          </cell>
        </row>
        <row r="229">
          <cell r="E229" t="str">
            <v>Rizki Fajar Kurniawan</v>
          </cell>
        </row>
        <row r="230">
          <cell r="C230" t="str">
            <v>MARON</v>
          </cell>
        </row>
        <row r="230">
          <cell r="E230" t="str">
            <v>Imam Safiudin Mustaqim</v>
          </cell>
        </row>
        <row r="231">
          <cell r="C231" t="str">
            <v>GENDING</v>
          </cell>
        </row>
        <row r="231">
          <cell r="E231" t="str">
            <v>Imam Safiudin Mustaqim</v>
          </cell>
        </row>
        <row r="232">
          <cell r="C232" t="str">
            <v>KRAKSAAN_2</v>
          </cell>
        </row>
        <row r="232">
          <cell r="E232" t="str">
            <v>Muhammad Yasin</v>
          </cell>
        </row>
        <row r="233">
          <cell r="C233" t="str">
            <v>BESUK</v>
          </cell>
        </row>
        <row r="233">
          <cell r="E233" t="str">
            <v>Mohammad Sholehhuddin</v>
          </cell>
        </row>
        <row r="234">
          <cell r="C234" t="str">
            <v>TONGAS_1</v>
          </cell>
        </row>
        <row r="234">
          <cell r="E234" t="str">
            <v>Riki Yuhan Diantoro</v>
          </cell>
        </row>
        <row r="235">
          <cell r="C235" t="str">
            <v>KOTAANYAR_1</v>
          </cell>
        </row>
        <row r="235">
          <cell r="E235" t="str">
            <v>Mohammad Sholehhuddin</v>
          </cell>
        </row>
        <row r="236">
          <cell r="C236" t="str">
            <v>LECES_1</v>
          </cell>
        </row>
        <row r="236">
          <cell r="E236" t="str">
            <v>Deby Alief Intan Permata</v>
          </cell>
        </row>
        <row r="237">
          <cell r="C237" t="str">
            <v>SUMBERASIH_1</v>
          </cell>
        </row>
        <row r="237">
          <cell r="E237" t="str">
            <v>Riki Yuhan Diantoro</v>
          </cell>
        </row>
        <row r="238">
          <cell r="C238" t="str">
            <v>GADING_1</v>
          </cell>
        </row>
        <row r="238">
          <cell r="E238" t="str">
            <v>Muhammad Yasin</v>
          </cell>
        </row>
        <row r="239">
          <cell r="C239" t="str">
            <v>JEMBER</v>
          </cell>
        </row>
        <row r="239">
          <cell r="E239" t="str">
            <v>Miftahul Rahman</v>
          </cell>
        </row>
        <row r="240">
          <cell r="C240" t="str">
            <v>KALISAT</v>
          </cell>
        </row>
        <row r="240">
          <cell r="E240" t="str">
            <v>Dwi Rahman Saleh</v>
          </cell>
        </row>
        <row r="241">
          <cell r="C241" t="str">
            <v>PATRANG</v>
          </cell>
        </row>
        <row r="241">
          <cell r="E241" t="str">
            <v>Ilham Tri Cahyono</v>
          </cell>
        </row>
        <row r="242">
          <cell r="C242" t="str">
            <v>KALIWATES_2</v>
          </cell>
        </row>
        <row r="242">
          <cell r="E242" t="str">
            <v>Rizki Eki Prayoga</v>
          </cell>
        </row>
        <row r="243">
          <cell r="C243" t="str">
            <v>SUMBERSARI</v>
          </cell>
        </row>
        <row r="243">
          <cell r="E243" t="str">
            <v>Farid Amrullah</v>
          </cell>
        </row>
        <row r="244">
          <cell r="C244" t="str">
            <v>MUMBULSARI_1</v>
          </cell>
        </row>
        <row r="244">
          <cell r="E244" t="str">
            <v>Miftahul Rahman</v>
          </cell>
        </row>
        <row r="245">
          <cell r="C245" t="str">
            <v>MAYANG</v>
          </cell>
        </row>
        <row r="245">
          <cell r="E245" t="str">
            <v>Moh. Kusnadi</v>
          </cell>
        </row>
        <row r="246">
          <cell r="C246" t="str">
            <v>PAKUSARI</v>
          </cell>
        </row>
        <row r="246">
          <cell r="E246" t="str">
            <v>Moh. Kusnadi</v>
          </cell>
        </row>
        <row r="247">
          <cell r="C247" t="str">
            <v>JENGGAWAH</v>
          </cell>
        </row>
        <row r="247">
          <cell r="E247" t="str">
            <v>Imro'Atul Azizah</v>
          </cell>
        </row>
        <row r="248">
          <cell r="C248" t="str">
            <v>JEMBER_LINTAS_UTARA</v>
          </cell>
        </row>
        <row r="248">
          <cell r="E248" t="str">
            <v>Dwi Rahman Saleh</v>
          </cell>
        </row>
        <row r="249">
          <cell r="C249" t="str">
            <v>SILO_1</v>
          </cell>
        </row>
        <row r="249">
          <cell r="E249" t="str">
            <v>Muhammad Suhir</v>
          </cell>
        </row>
        <row r="250">
          <cell r="C250" t="str">
            <v>SUMBERSARI_1</v>
          </cell>
        </row>
        <row r="250">
          <cell r="E250" t="str">
            <v>Farid Amrullah</v>
          </cell>
        </row>
        <row r="251">
          <cell r="C251" t="str">
            <v>JBR_ARJASA_1</v>
          </cell>
        </row>
        <row r="251">
          <cell r="E251" t="str">
            <v>Vigil Setya Sembada</v>
          </cell>
        </row>
        <row r="252">
          <cell r="C252" t="str">
            <v>BONDOWOSO_2</v>
          </cell>
        </row>
        <row r="252">
          <cell r="E252" t="str">
            <v>Putra Pratama Iwan Wahyudi</v>
          </cell>
        </row>
        <row r="253">
          <cell r="C253" t="str">
            <v>PRAJEKAN</v>
          </cell>
        </row>
        <row r="253">
          <cell r="E253" t="str">
            <v>Putra Pratama Iwan Wahyudi</v>
          </cell>
        </row>
        <row r="254">
          <cell r="C254" t="str">
            <v>MAESAN_1</v>
          </cell>
        </row>
        <row r="254">
          <cell r="E254" t="str">
            <v>Akhmad Taufikqul Hakim</v>
          </cell>
        </row>
        <row r="255">
          <cell r="C255" t="str">
            <v>JAVA_IJEN</v>
          </cell>
        </row>
        <row r="255">
          <cell r="E255" t="str">
            <v>Putra Pratama Iwan Wahyudi</v>
          </cell>
        </row>
        <row r="256">
          <cell r="C256" t="str">
            <v>KAMPUNG_DURIAN</v>
          </cell>
        </row>
        <row r="256">
          <cell r="E256" t="str">
            <v>Akhmad Taufikqul Hakim</v>
          </cell>
        </row>
        <row r="257">
          <cell r="C257" t="str">
            <v>BONDOWOSO_3</v>
          </cell>
        </row>
        <row r="257">
          <cell r="E257" t="str">
            <v>Akhmad Taufikqul Hakim</v>
          </cell>
        </row>
        <row r="258">
          <cell r="C258" t="str">
            <v>WRINGIN</v>
          </cell>
        </row>
        <row r="258">
          <cell r="E258" t="str">
            <v>Akhmad Taufikqul Hakim</v>
          </cell>
        </row>
        <row r="259">
          <cell r="C259" t="str">
            <v>SUMBERWRINGIN_1</v>
          </cell>
        </row>
        <row r="259">
          <cell r="E259" t="str">
            <v>Putra Pratama Iwan Wahyudi</v>
          </cell>
        </row>
        <row r="260">
          <cell r="C260" t="str">
            <v>SITUBONDO</v>
          </cell>
        </row>
        <row r="260">
          <cell r="E260" t="str">
            <v>Hermanto</v>
          </cell>
        </row>
        <row r="261">
          <cell r="C261" t="str">
            <v>ASEMBAGUS</v>
          </cell>
        </row>
        <row r="261">
          <cell r="E261" t="str">
            <v>Satrio Aji Pamungkas</v>
          </cell>
        </row>
        <row r="262">
          <cell r="C262" t="str">
            <v>BESUKI_CITY</v>
          </cell>
        </row>
        <row r="262">
          <cell r="E262" t="str">
            <v>Hermanto</v>
          </cell>
        </row>
        <row r="263">
          <cell r="C263" t="str">
            <v>PANARUKAN</v>
          </cell>
        </row>
        <row r="263">
          <cell r="E263" t="str">
            <v>Moh. Ria Sholeh</v>
          </cell>
        </row>
        <row r="264">
          <cell r="C264" t="str">
            <v>ARJASA_SBD</v>
          </cell>
        </row>
        <row r="264">
          <cell r="E264" t="str">
            <v>Agung Permana</v>
          </cell>
        </row>
        <row r="265">
          <cell r="C265" t="str">
            <v>DC_PANJI</v>
          </cell>
        </row>
        <row r="265">
          <cell r="E265" t="str">
            <v>Agung Permana</v>
          </cell>
        </row>
        <row r="266">
          <cell r="C266" t="str">
            <v>MLANDINGAN_1</v>
          </cell>
        </row>
        <row r="266">
          <cell r="E266" t="str">
            <v>Moh. Ria Sholeh</v>
          </cell>
        </row>
        <row r="267">
          <cell r="C267" t="str">
            <v>BANYUPUTIH_1</v>
          </cell>
        </row>
        <row r="267">
          <cell r="E267" t="str">
            <v>Satrio Aji Pamungkas</v>
          </cell>
        </row>
        <row r="268">
          <cell r="C268" t="str">
            <v>PURWOHARJO</v>
          </cell>
        </row>
        <row r="268">
          <cell r="E268" t="str">
            <v>Mochammad Rifqi Riva</v>
          </cell>
        </row>
        <row r="269">
          <cell r="C269" t="str">
            <v>JAJAG</v>
          </cell>
        </row>
        <row r="269">
          <cell r="E269" t="str">
            <v>Bingar Restu Wiyana</v>
          </cell>
        </row>
        <row r="270">
          <cell r="C270" t="str">
            <v>MOJOPANGGUNG</v>
          </cell>
        </row>
        <row r="270">
          <cell r="E270" t="str">
            <v>Jefri Biantoro</v>
          </cell>
        </row>
        <row r="271">
          <cell r="C271" t="str">
            <v>GENTENG_2</v>
          </cell>
        </row>
        <row r="271">
          <cell r="E271" t="str">
            <v>Mohammad Rizky Adhe Nugraha</v>
          </cell>
        </row>
        <row r="272">
          <cell r="C272" t="str">
            <v>GLENMORE_1</v>
          </cell>
        </row>
        <row r="272">
          <cell r="E272" t="str">
            <v>Nor Dwi Prakoso</v>
          </cell>
        </row>
        <row r="273">
          <cell r="C273" t="str">
            <v>KALIBARU_1</v>
          </cell>
        </row>
        <row r="273">
          <cell r="E273" t="str">
            <v>Nor Dwi Prakoso</v>
          </cell>
        </row>
        <row r="274">
          <cell r="C274" t="str">
            <v>KALIPURO</v>
          </cell>
        </row>
        <row r="274">
          <cell r="E274" t="str">
            <v>Muhammad Robit</v>
          </cell>
        </row>
        <row r="275">
          <cell r="C275" t="str">
            <v>SUMBERAYU</v>
          </cell>
        </row>
        <row r="275">
          <cell r="E275" t="str">
            <v>Tri Ari Febriyanto</v>
          </cell>
        </row>
        <row r="276">
          <cell r="C276" t="str">
            <v>BWI_TEGALSARI_2</v>
          </cell>
        </row>
        <row r="276">
          <cell r="E276" t="str">
            <v>Mochammad Rifqi Riva</v>
          </cell>
        </row>
        <row r="277">
          <cell r="C277" t="str">
            <v>CLURING</v>
          </cell>
        </row>
        <row r="277">
          <cell r="E277" t="str">
            <v>Mochammad Rifqi Riva</v>
          </cell>
        </row>
        <row r="278">
          <cell r="C278" t="str">
            <v>SRONO</v>
          </cell>
        </row>
        <row r="278">
          <cell r="E278" t="str">
            <v>Lutfiyanto</v>
          </cell>
        </row>
        <row r="279">
          <cell r="C279" t="str">
            <v>GLAGAH</v>
          </cell>
        </row>
        <row r="279">
          <cell r="E279" t="str">
            <v>Jefri Biantoro</v>
          </cell>
        </row>
        <row r="280">
          <cell r="C280" t="str">
            <v>KABAT</v>
          </cell>
        </row>
        <row r="280">
          <cell r="E280" t="str">
            <v>Lutfiyanto</v>
          </cell>
        </row>
        <row r="281">
          <cell r="C281" t="str">
            <v>WONGSOREJO</v>
          </cell>
        </row>
        <row r="281">
          <cell r="E281" t="str">
            <v>Muhammad Robit</v>
          </cell>
        </row>
        <row r="282">
          <cell r="C282" t="str">
            <v>SEMPU_1</v>
          </cell>
        </row>
        <row r="282">
          <cell r="E282" t="str">
            <v>Mohammad Rizky Adhe Nugraha</v>
          </cell>
        </row>
        <row r="283">
          <cell r="C283" t="str">
            <v>BANGOREJO_1</v>
          </cell>
        </row>
        <row r="283">
          <cell r="E283" t="str">
            <v>Bingar Restu Wiyana</v>
          </cell>
        </row>
        <row r="284">
          <cell r="C284" t="str">
            <v>PESANGGARAN_1</v>
          </cell>
        </row>
        <row r="284">
          <cell r="E284" t="str">
            <v>Rizka Azizi</v>
          </cell>
        </row>
        <row r="285">
          <cell r="C285" t="str">
            <v>GENTENG_BWI_1</v>
          </cell>
        </row>
        <row r="285">
          <cell r="E285" t="str">
            <v>Nor Dwi Prakoso</v>
          </cell>
        </row>
        <row r="286">
          <cell r="C286" t="str">
            <v>BWI_GENTENG</v>
          </cell>
        </row>
        <row r="286">
          <cell r="E286" t="str">
            <v>Nor Dwi Prakoso</v>
          </cell>
        </row>
        <row r="287">
          <cell r="C287" t="str">
            <v>MALANG</v>
          </cell>
        </row>
        <row r="287">
          <cell r="E287" t="str">
            <v>Galih Christian Kusworo</v>
          </cell>
        </row>
        <row r="288">
          <cell r="C288" t="str">
            <v>BLIMBING</v>
          </cell>
        </row>
        <row r="288">
          <cell r="E288" t="str">
            <v>Yohanes Tri Agung Laksono</v>
          </cell>
        </row>
        <row r="289">
          <cell r="C289" t="str">
            <v>KLOJEN</v>
          </cell>
        </row>
        <row r="289">
          <cell r="E289" t="str">
            <v>Hafid Arie Prastyo</v>
          </cell>
        </row>
        <row r="290">
          <cell r="C290" t="str">
            <v>SOEHAT</v>
          </cell>
        </row>
        <row r="290">
          <cell r="E290" t="str">
            <v>Mochamad Rizky Maulana</v>
          </cell>
        </row>
        <row r="291">
          <cell r="C291" t="str">
            <v>KALPATARU</v>
          </cell>
        </row>
        <row r="291">
          <cell r="E291" t="str">
            <v>Hervin Samsul Bakhri</v>
          </cell>
        </row>
        <row r="292">
          <cell r="C292" t="str">
            <v>SUKUN_TANJUNG</v>
          </cell>
        </row>
        <row r="292">
          <cell r="E292" t="str">
            <v>Tedy Eko Saputra</v>
          </cell>
        </row>
        <row r="293">
          <cell r="C293" t="str">
            <v>MALANG_HITS</v>
          </cell>
        </row>
        <row r="293">
          <cell r="E293" t="str">
            <v>Frendy Satria Nugraha</v>
          </cell>
        </row>
        <row r="294">
          <cell r="C294" t="str">
            <v>DC_SUDARMO</v>
          </cell>
        </row>
        <row r="294">
          <cell r="E294" t="str">
            <v>Rizki Dio Reza Andriawan</v>
          </cell>
        </row>
        <row r="295">
          <cell r="C295" t="str">
            <v>OLD_CITY</v>
          </cell>
        </row>
        <row r="295">
          <cell r="E295" t="str">
            <v>Wahyu Doniansyah</v>
          </cell>
        </row>
        <row r="296">
          <cell r="C296" t="str">
            <v>PARANG_ARGO</v>
          </cell>
        </row>
        <row r="296">
          <cell r="E296" t="str">
            <v>Galih Christian Kusworo</v>
          </cell>
        </row>
        <row r="297">
          <cell r="C297" t="str">
            <v>KLOJEN_1</v>
          </cell>
        </row>
        <row r="297">
          <cell r="E297" t="str">
            <v>Wahyu Doniansyah</v>
          </cell>
        </row>
        <row r="298">
          <cell r="C298" t="str">
            <v>LAWANG_1</v>
          </cell>
        </row>
        <row r="298">
          <cell r="E298" t="str">
            <v>Irfan Wahyu Bahtiar</v>
          </cell>
        </row>
        <row r="299">
          <cell r="C299" t="str">
            <v>SINGOSARI_1</v>
          </cell>
        </row>
        <row r="299">
          <cell r="E299" t="str">
            <v>Irfan Wahyu Bahtiar</v>
          </cell>
        </row>
        <row r="300">
          <cell r="C300" t="str">
            <v>MLG_SALES</v>
          </cell>
        </row>
        <row r="300">
          <cell r="E300" t="str">
            <v>Umi Hanik</v>
          </cell>
        </row>
        <row r="301">
          <cell r="C301" t="str">
            <v>KARANG_PLOSO_1</v>
          </cell>
        </row>
        <row r="301">
          <cell r="E301" t="str">
            <v>Much Zainuri</v>
          </cell>
        </row>
        <row r="302">
          <cell r="C302" t="str">
            <v>BATU</v>
          </cell>
        </row>
        <row r="302">
          <cell r="E302" t="str">
            <v>Wisnu Mahesa Murti</v>
          </cell>
        </row>
        <row r="303">
          <cell r="C303" t="str">
            <v>PUJON</v>
          </cell>
        </row>
        <row r="303">
          <cell r="E303" t="str">
            <v>Muhammad Angga Saputra</v>
          </cell>
        </row>
        <row r="304">
          <cell r="C304" t="str">
            <v>NGANTANG</v>
          </cell>
        </row>
        <row r="304">
          <cell r="E304" t="str">
            <v>Muhammad Angga Saputra</v>
          </cell>
        </row>
        <row r="305">
          <cell r="C305" t="str">
            <v>BUMIAJI_1</v>
          </cell>
        </row>
        <row r="305">
          <cell r="E305" t="str">
            <v>Dading Tustiyan Pratama</v>
          </cell>
        </row>
        <row r="306">
          <cell r="C306" t="str">
            <v>JUNREJO_1</v>
          </cell>
        </row>
        <row r="306">
          <cell r="E306" t="str">
            <v>Wisnu Mahesa Murti</v>
          </cell>
        </row>
        <row r="307">
          <cell r="C307" t="str">
            <v>KASEMBON_1</v>
          </cell>
        </row>
        <row r="307">
          <cell r="E307" t="str">
            <v>Doni Hadi Prasetyo</v>
          </cell>
        </row>
        <row r="308">
          <cell r="C308" t="str">
            <v>DAU_1</v>
          </cell>
        </row>
        <row r="308">
          <cell r="E308" t="str">
            <v>Dading Tustiyan Pratama</v>
          </cell>
        </row>
        <row r="309">
          <cell r="C309" t="str">
            <v>BLITAR</v>
          </cell>
        </row>
        <row r="309">
          <cell r="E309" t="str">
            <v>Presma Havila Manggara</v>
          </cell>
        </row>
        <row r="310">
          <cell r="C310" t="str">
            <v>TALUN</v>
          </cell>
        </row>
        <row r="310">
          <cell r="E310" t="str">
            <v>Feri Ardiansyah</v>
          </cell>
        </row>
        <row r="311">
          <cell r="C311" t="str">
            <v>SRENGAT</v>
          </cell>
        </row>
        <row r="311">
          <cell r="E311" t="str">
            <v>Andrean Pradhana Putra Maulana</v>
          </cell>
        </row>
        <row r="312">
          <cell r="C312" t="str">
            <v>SUKOREJO_1</v>
          </cell>
        </row>
        <row r="312">
          <cell r="E312" t="str">
            <v>Gayuh Triasa</v>
          </cell>
        </row>
        <row r="313">
          <cell r="C313" t="str">
            <v>KADEMANGAN</v>
          </cell>
        </row>
        <row r="313">
          <cell r="E313" t="str">
            <v>Wahyu Kristanto</v>
          </cell>
        </row>
        <row r="314">
          <cell r="C314" t="str">
            <v>PONGGOK</v>
          </cell>
        </row>
        <row r="314">
          <cell r="E314" t="str">
            <v>Andrean Pradhana Putra Maulana</v>
          </cell>
        </row>
        <row r="315">
          <cell r="C315" t="str">
            <v>KESAMBEN</v>
          </cell>
        </row>
        <row r="315">
          <cell r="E315" t="str">
            <v>Bayu Indiarto Wisnu Barata</v>
          </cell>
        </row>
        <row r="316">
          <cell r="C316" t="str">
            <v>KEPANJEN</v>
          </cell>
        </row>
        <row r="316">
          <cell r="E316" t="str">
            <v>Roffik Ari Wibowo</v>
          </cell>
        </row>
        <row r="317">
          <cell r="C317" t="str">
            <v>TUREN</v>
          </cell>
        </row>
        <row r="317">
          <cell r="E317" t="str">
            <v>Catur Budi Cahyono</v>
          </cell>
        </row>
        <row r="318">
          <cell r="C318" t="str">
            <v>SUMBERPUCUNG</v>
          </cell>
        </row>
        <row r="318">
          <cell r="E318" t="str">
            <v>Andru Hindriyat Saputra</v>
          </cell>
        </row>
        <row r="319">
          <cell r="C319" t="str">
            <v>DAMPIT</v>
          </cell>
        </row>
        <row r="319">
          <cell r="E319" t="str">
            <v>Catur Budi Cahyono</v>
          </cell>
        </row>
        <row r="320">
          <cell r="C320" t="str">
            <v>PAKISAJI</v>
          </cell>
        </row>
        <row r="320">
          <cell r="E320" t="str">
            <v>Essa Abdiandiri</v>
          </cell>
        </row>
        <row r="321">
          <cell r="C321" t="str">
            <v>SUPER_HERO</v>
          </cell>
        </row>
        <row r="321">
          <cell r="E321" t="str">
            <v>Achmad Misbachul Munir</v>
          </cell>
        </row>
        <row r="322">
          <cell r="C322" t="str">
            <v>BULULAWANG</v>
          </cell>
        </row>
        <row r="322">
          <cell r="E322" t="str">
            <v>Achmad Misbachul Munir</v>
          </cell>
        </row>
        <row r="323">
          <cell r="C323" t="str">
            <v>BANTUR</v>
          </cell>
        </row>
        <row r="323">
          <cell r="E323" t="str">
            <v>Achmad Misbachul Munir</v>
          </cell>
        </row>
        <row r="324">
          <cell r="C324" t="str">
            <v>TALANGAGUNG_KPJ</v>
          </cell>
        </row>
        <row r="324">
          <cell r="E324" t="str">
            <v>Roffik Ari Wibowo</v>
          </cell>
        </row>
        <row r="325">
          <cell r="C325" t="str">
            <v>TIRTOYUDO</v>
          </cell>
        </row>
        <row r="325">
          <cell r="E325" t="str">
            <v>Catur Budi Cahyono</v>
          </cell>
        </row>
        <row r="326">
          <cell r="C326" t="str">
            <v>SUMBERMANJINGWETAN_1</v>
          </cell>
        </row>
        <row r="326">
          <cell r="E326" t="str">
            <v>Moh Abdul Rozaq</v>
          </cell>
        </row>
        <row r="327">
          <cell r="C327" t="str">
            <v>PAGAK_1</v>
          </cell>
        </row>
        <row r="327">
          <cell r="E327" t="str">
            <v>Andru Hindriyat Saputra</v>
          </cell>
        </row>
        <row r="328">
          <cell r="C328" t="str">
            <v>RED_DEER</v>
          </cell>
        </row>
        <row r="328">
          <cell r="E328" t="str">
            <v>Moh Abdul Rozaq</v>
          </cell>
        </row>
        <row r="329">
          <cell r="C329" t="str">
            <v>TAJINAN_1</v>
          </cell>
        </row>
        <row r="329">
          <cell r="E329" t="str">
            <v>Moh Abdul Rozaq</v>
          </cell>
        </row>
        <row r="330">
          <cell r="C330" t="str">
            <v>BEAUTIFUL_BROMO</v>
          </cell>
        </row>
        <row r="330">
          <cell r="E330" t="str">
            <v>Rifqi Auliaq Humaidi</v>
          </cell>
        </row>
        <row r="331">
          <cell r="C331" t="str">
            <v>KEDUNGKANDANG_1</v>
          </cell>
        </row>
        <row r="331">
          <cell r="E331" t="str">
            <v>Novan Yogmaputra</v>
          </cell>
        </row>
        <row r="332">
          <cell r="C332" t="str">
            <v>PAKIS_1</v>
          </cell>
        </row>
        <row r="332">
          <cell r="E332" t="str">
            <v>Rizky Kurniawan</v>
          </cell>
        </row>
        <row r="333">
          <cell r="C333" t="str">
            <v>PANDAAN</v>
          </cell>
        </row>
        <row r="333">
          <cell r="E333" t="str">
            <v>Nurul Hidayatullah</v>
          </cell>
        </row>
        <row r="334">
          <cell r="C334" t="str">
            <v>SUKOREJO_PND</v>
          </cell>
        </row>
        <row r="334">
          <cell r="E334" t="str">
            <v>Yudhy Indra Prasetya</v>
          </cell>
        </row>
        <row r="335">
          <cell r="C335" t="str">
            <v>PURWOSARI_PND</v>
          </cell>
        </row>
        <row r="335">
          <cell r="E335" t="str">
            <v>Ridwan Fatarudin</v>
          </cell>
        </row>
        <row r="336">
          <cell r="C336" t="str">
            <v>PURWODADI_1</v>
          </cell>
        </row>
        <row r="336">
          <cell r="E336" t="str">
            <v>Anang Prasetyo</v>
          </cell>
        </row>
        <row r="337">
          <cell r="C337" t="str">
            <v>TUTUR_1</v>
          </cell>
        </row>
        <row r="337">
          <cell r="E337" t="str">
            <v>Ridwan Fatarudin</v>
          </cell>
        </row>
        <row r="338">
          <cell r="C338" t="str">
            <v>PANDAAN_2</v>
          </cell>
        </row>
        <row r="338">
          <cell r="E338" t="str">
            <v>Nurul Hidayatullah</v>
          </cell>
        </row>
        <row r="339">
          <cell r="C339" t="str">
            <v>PASURUAN</v>
          </cell>
        </row>
        <row r="339">
          <cell r="E339" t="str">
            <v>Imam Nawawi</v>
          </cell>
        </row>
        <row r="340">
          <cell r="C340" t="str">
            <v>BANGIL</v>
          </cell>
        </row>
        <row r="340">
          <cell r="E340" t="str">
            <v>Fauzi Permana Putra</v>
          </cell>
        </row>
        <row r="341">
          <cell r="C341" t="str">
            <v>GEMPOL</v>
          </cell>
        </row>
        <row r="341">
          <cell r="E341" t="str">
            <v>Alif Septian Nur Alamsyah</v>
          </cell>
        </row>
        <row r="342">
          <cell r="C342" t="str">
            <v>BUGULKIDUL</v>
          </cell>
        </row>
        <row r="342">
          <cell r="E342" t="str">
            <v>Lasio Efendi</v>
          </cell>
        </row>
        <row r="343">
          <cell r="C343" t="str">
            <v>WONOREJO_PSR</v>
          </cell>
        </row>
        <row r="343">
          <cell r="E343" t="str">
            <v>Ilham Ramadhan</v>
          </cell>
        </row>
        <row r="344">
          <cell r="C344" t="str">
            <v>GONDANGWETAN</v>
          </cell>
        </row>
        <row r="344">
          <cell r="E344" t="str">
            <v>Muhammad Irsan Junud</v>
          </cell>
        </row>
        <row r="345">
          <cell r="C345" t="str">
            <v>BEJI_PSR</v>
          </cell>
        </row>
        <row r="345">
          <cell r="E345" t="str">
            <v>Imam Nawawi</v>
          </cell>
        </row>
        <row r="346">
          <cell r="C346" t="str">
            <v>GRATI</v>
          </cell>
        </row>
        <row r="346">
          <cell r="E346" t="str">
            <v>Muhammad Irsan Junud</v>
          </cell>
        </row>
        <row r="347">
          <cell r="C347" t="str">
            <v>PUSPO_2</v>
          </cell>
        </row>
        <row r="347">
          <cell r="E347" t="str">
            <v>Muhammad Irsan Junud</v>
          </cell>
        </row>
        <row r="348">
          <cell r="C348" t="str">
            <v>BANGIL_1</v>
          </cell>
        </row>
        <row r="348">
          <cell r="E348" t="str">
            <v>Leo Fajar Saputra</v>
          </cell>
        </row>
        <row r="349">
          <cell r="C349" t="str">
            <v>KRATON_1</v>
          </cell>
        </row>
        <row r="349">
          <cell r="E349" t="str">
            <v>Fauzi Permana Putra</v>
          </cell>
        </row>
        <row r="350">
          <cell r="C350" t="str">
            <v>DC_PORONG</v>
          </cell>
        </row>
        <row r="350">
          <cell r="E350" t="str">
            <v>Budi Achirianto</v>
          </cell>
        </row>
        <row r="351">
          <cell r="C351" t="str">
            <v>DC_TANGGULANGIN</v>
          </cell>
        </row>
        <row r="351">
          <cell r="E351" t="str">
            <v>Candra Robianto</v>
          </cell>
        </row>
        <row r="352">
          <cell r="C352" t="str">
            <v>WONOAYU_3</v>
          </cell>
        </row>
        <row r="352">
          <cell r="E352" t="str">
            <v>Moh. Sihabudin Zuhri, S.Pd</v>
          </cell>
        </row>
        <row r="353">
          <cell r="C353" t="str">
            <v>PRAMBON_1</v>
          </cell>
        </row>
        <row r="353">
          <cell r="E353" t="str">
            <v>Ahmad Luky Cahyono</v>
          </cell>
        </row>
        <row r="354">
          <cell r="C354" t="str">
            <v>BALONGBENDO_1</v>
          </cell>
        </row>
        <row r="354">
          <cell r="E354" t="str">
            <v>Achmad Subairi</v>
          </cell>
        </row>
        <row r="355">
          <cell r="C355" t="str">
            <v>TARIK_2</v>
          </cell>
        </row>
        <row r="355">
          <cell r="E355" t="str">
            <v>Joko Purnomo</v>
          </cell>
        </row>
        <row r="356">
          <cell r="C356" t="str">
            <v>TULANGAN_1</v>
          </cell>
        </row>
        <row r="356">
          <cell r="E356" t="str">
            <v>Mochamad Zaini</v>
          </cell>
        </row>
        <row r="357">
          <cell r="C357" t="str">
            <v>SUKODONO_1</v>
          </cell>
        </row>
        <row r="357">
          <cell r="E357" t="str">
            <v>Fery Hardianto Setiawan</v>
          </cell>
        </row>
        <row r="358">
          <cell r="C358" t="str">
            <v>DC_SAFELOCK</v>
          </cell>
        </row>
        <row r="358">
          <cell r="E358" t="str">
            <v>Alfi Abidin</v>
          </cell>
        </row>
        <row r="359">
          <cell r="C359" t="str">
            <v>GELAM</v>
          </cell>
        </row>
        <row r="359">
          <cell r="E359" t="str">
            <v>Vavan Aldi Zulkarnain</v>
          </cell>
        </row>
        <row r="360">
          <cell r="C360" t="str">
            <v>TAMAN</v>
          </cell>
        </row>
        <row r="360">
          <cell r="E360" t="str">
            <v>Aldo Irwansyah</v>
          </cell>
        </row>
        <row r="361">
          <cell r="C361" t="str">
            <v>TAMAN_3</v>
          </cell>
        </row>
        <row r="361">
          <cell r="E361" t="str">
            <v>Roni Nofendra Trimanto</v>
          </cell>
        </row>
        <row r="362">
          <cell r="C362" t="str">
            <v>DC_TAMAN</v>
          </cell>
        </row>
        <row r="362">
          <cell r="E362" t="str">
            <v>Tri Atmojo</v>
          </cell>
        </row>
        <row r="363">
          <cell r="C363" t="str">
            <v>SEDATI</v>
          </cell>
        </row>
        <row r="363">
          <cell r="E363" t="str">
            <v>Luhur Setya Budi</v>
          </cell>
        </row>
        <row r="364">
          <cell r="C364" t="str">
            <v>GEDANGAN</v>
          </cell>
        </row>
        <row r="364">
          <cell r="E364" t="str">
            <v>Rundi Atmoko</v>
          </cell>
        </row>
        <row r="365">
          <cell r="C365" t="str">
            <v>WARU_6</v>
          </cell>
        </row>
        <row r="365">
          <cell r="E365" t="str">
            <v>Rundi Atmoko</v>
          </cell>
        </row>
        <row r="366">
          <cell r="C366" t="str">
            <v>SEDATI_1</v>
          </cell>
        </row>
        <row r="366">
          <cell r="E366" t="str">
            <v>Luhur Setya Budi</v>
          </cell>
        </row>
        <row r="367">
          <cell r="C367" t="str">
            <v>BUDURAN_1</v>
          </cell>
        </row>
        <row r="367">
          <cell r="E367" t="str">
            <v>Alvin Aviandika Aksanah Pu</v>
          </cell>
        </row>
        <row r="368">
          <cell r="C368" t="str">
            <v>WARU_7</v>
          </cell>
        </row>
        <row r="368">
          <cell r="E368" t="str">
            <v>Muhammad Ikhwanul Masruri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UTGOING"/>
    </sheetNames>
    <sheetDataSet>
      <sheetData sheetId="0">
        <row r="2">
          <cell r="C2" t="str">
            <v>Nama Drop Point</v>
          </cell>
        </row>
        <row r="2">
          <cell r="N2" t="str">
            <v>Penanggung Jawab</v>
          </cell>
        </row>
        <row r="3">
          <cell r="C3" t="str">
            <v>PEMENANG</v>
          </cell>
        </row>
        <row r="3">
          <cell r="N3" t="str">
            <v>MUHAMMAD TONY NUGRAHA</v>
          </cell>
        </row>
        <row r="4">
          <cell r="C4" t="str">
            <v>MASBAGIK_1</v>
          </cell>
        </row>
        <row r="4">
          <cell r="N4" t="str">
            <v>Abi Hilmawan</v>
          </cell>
        </row>
        <row r="5">
          <cell r="C5" t="str">
            <v>TCABU021</v>
          </cell>
        </row>
        <row r="5">
          <cell r="N5" t="str">
            <v>CICI TRISNAWATI NGGILLI</v>
          </cell>
        </row>
        <row r="6">
          <cell r="C6" t="str">
            <v>ADONARA</v>
          </cell>
        </row>
        <row r="6">
          <cell r="N6" t="str">
            <v>PETRUS TRIMULIA WANGGA DALA</v>
          </cell>
        </row>
        <row r="7">
          <cell r="C7" t="str">
            <v>MADAPANGGA</v>
          </cell>
        </row>
        <row r="7">
          <cell r="N7" t="str">
            <v>SYARIFUDDIN</v>
          </cell>
        </row>
        <row r="8">
          <cell r="C8" t="str">
            <v>PUJUT</v>
          </cell>
        </row>
        <row r="8">
          <cell r="N8" t="str">
            <v>Suhardi</v>
          </cell>
        </row>
        <row r="9">
          <cell r="C9" t="str">
            <v>PEKAT</v>
          </cell>
        </row>
        <row r="9">
          <cell r="N9" t="str">
            <v>M. SALAHUDIN</v>
          </cell>
        </row>
        <row r="10">
          <cell r="C10" t="str">
            <v>LABUAN_HAJI</v>
          </cell>
        </row>
        <row r="10">
          <cell r="N10" t="str">
            <v>Abi Hilmawan</v>
          </cell>
        </row>
        <row r="11">
          <cell r="C11" t="str">
            <v>SEKONGKANG</v>
          </cell>
        </row>
        <row r="11">
          <cell r="N11" t="str">
            <v>RITA HERMAWATI</v>
          </cell>
        </row>
        <row r="12">
          <cell r="C12" t="str">
            <v>CP_PANJITILAR_NEGARA</v>
          </cell>
        </row>
        <row r="12">
          <cell r="N12" t="str">
            <v>MUHAMMAD JUMADIL</v>
          </cell>
        </row>
        <row r="13">
          <cell r="C13" t="str">
            <v>UTAN_RHEE</v>
          </cell>
        </row>
        <row r="13">
          <cell r="N13" t="str">
            <v>DENI SUSATYO</v>
          </cell>
        </row>
        <row r="14">
          <cell r="C14" t="str">
            <v>CP_MASBAGIK_UTARA</v>
          </cell>
        </row>
        <row r="14">
          <cell r="N14" t="str">
            <v>Abi Hilmawan</v>
          </cell>
        </row>
        <row r="15">
          <cell r="C15" t="str">
            <v>CP_GANTI</v>
          </cell>
        </row>
        <row r="15">
          <cell r="N15" t="str">
            <v>Suhardi</v>
          </cell>
        </row>
        <row r="16">
          <cell r="C16" t="str">
            <v>KEDIRI_1</v>
          </cell>
        </row>
        <row r="16">
          <cell r="N16" t="str">
            <v>MUHAMMAD TONY NUGRAHA</v>
          </cell>
        </row>
        <row r="17">
          <cell r="C17" t="str">
            <v>AMPENAN</v>
          </cell>
        </row>
        <row r="17">
          <cell r="N17" t="str">
            <v>MUHAMMAD JUMADIL</v>
          </cell>
        </row>
        <row r="18">
          <cell r="C18" t="str">
            <v>LASIANA</v>
          </cell>
        </row>
        <row r="18">
          <cell r="N18" t="str">
            <v>EKAYASA EBENHAEZER SANDY KALLA</v>
          </cell>
        </row>
        <row r="19">
          <cell r="C19" t="str">
            <v>ATAMBUA</v>
          </cell>
        </row>
        <row r="19">
          <cell r="N19" t="str">
            <v>CICI TRISNAWATI NGGILLI</v>
          </cell>
        </row>
        <row r="20">
          <cell r="C20" t="str">
            <v>BORONG</v>
          </cell>
        </row>
        <row r="20">
          <cell r="N20" t="str">
            <v>ALOYSIUS RIWANTO</v>
          </cell>
        </row>
        <row r="21">
          <cell r="C21" t="str">
            <v>WOHA</v>
          </cell>
        </row>
        <row r="21">
          <cell r="N21" t="str">
            <v>SYARIFUDDIN</v>
          </cell>
        </row>
        <row r="22">
          <cell r="C22" t="str">
            <v>KEFAMENANU</v>
          </cell>
        </row>
        <row r="22">
          <cell r="N22" t="str">
            <v>CICI TRISNAWATI NGGILLI</v>
          </cell>
        </row>
        <row r="23">
          <cell r="C23" t="str">
            <v>BETUN</v>
          </cell>
        </row>
        <row r="23">
          <cell r="N23" t="str">
            <v>CICI TRISNAWATI NGGILLI</v>
          </cell>
        </row>
        <row r="24">
          <cell r="C24" t="str">
            <v>ENDE</v>
          </cell>
        </row>
        <row r="24">
          <cell r="N24" t="str">
            <v>PETRUS TRIMULIA WANGGA DALA</v>
          </cell>
        </row>
        <row r="25">
          <cell r="C25" t="str">
            <v>SELONG</v>
          </cell>
        </row>
        <row r="25">
          <cell r="N25" t="str">
            <v>Abi Hilmawan</v>
          </cell>
        </row>
        <row r="26">
          <cell r="C26" t="str">
            <v>OELAMASI</v>
          </cell>
        </row>
        <row r="26">
          <cell r="N26" t="str">
            <v>CHINDY BIRE</v>
          </cell>
        </row>
        <row r="27">
          <cell r="C27" t="str">
            <v>ALAK</v>
          </cell>
        </row>
        <row r="27">
          <cell r="N27" t="str">
            <v>MANAHAN SIMATUPANG SIBURIAN</v>
          </cell>
        </row>
        <row r="28">
          <cell r="C28" t="str">
            <v>OEBUFU</v>
          </cell>
        </row>
        <row r="28">
          <cell r="N28" t="str">
            <v>ADRIAN ALFANDION BENU</v>
          </cell>
        </row>
        <row r="29">
          <cell r="C29" t="str">
            <v>CAKRANEGARA</v>
          </cell>
        </row>
        <row r="29">
          <cell r="N29" t="str">
            <v>MUHAMMAD JUMADIL</v>
          </cell>
        </row>
        <row r="30">
          <cell r="C30" t="str">
            <v>SERUNI</v>
          </cell>
        </row>
        <row r="30">
          <cell r="N30" t="str">
            <v>MUHAMMAD JUMADIL</v>
          </cell>
        </row>
        <row r="31">
          <cell r="C31" t="str">
            <v>KARANG_GENTENG</v>
          </cell>
        </row>
        <row r="31">
          <cell r="N31" t="str">
            <v>MUHAMMAD JUMADIL</v>
          </cell>
        </row>
        <row r="32">
          <cell r="C32" t="str">
            <v>BAA</v>
          </cell>
        </row>
        <row r="32">
          <cell r="N32" t="str">
            <v>CHINDY BIRE</v>
          </cell>
        </row>
        <row r="33">
          <cell r="C33" t="str">
            <v>KELAPA_LIMA</v>
          </cell>
        </row>
        <row r="33">
          <cell r="N33" t="str">
            <v>JUNEIDI ANDRI MANDALA</v>
          </cell>
        </row>
        <row r="34">
          <cell r="C34" t="str">
            <v>KUPANG</v>
          </cell>
        </row>
        <row r="34">
          <cell r="N34" t="str">
            <v>FELIX DEMASIUS FOENAY</v>
          </cell>
        </row>
        <row r="35">
          <cell r="C35" t="str">
            <v>MATARAM</v>
          </cell>
        </row>
        <row r="35">
          <cell r="N35" t="str">
            <v>MUHAMMAD JUMADIL</v>
          </cell>
        </row>
        <row r="36">
          <cell r="C36" t="str">
            <v>WAIKABUBAK</v>
          </cell>
        </row>
        <row r="36">
          <cell r="N36" t="str">
            <v>ARMIYATI BULU</v>
          </cell>
        </row>
        <row r="37">
          <cell r="C37" t="str">
            <v>MAUMERE</v>
          </cell>
        </row>
        <row r="37">
          <cell r="N37" t="str">
            <v>PETRUS TRIMULIA WANGGA DALA</v>
          </cell>
        </row>
        <row r="38">
          <cell r="C38" t="str">
            <v>SOE</v>
          </cell>
        </row>
        <row r="38">
          <cell r="N38" t="str">
            <v>CICI TRISNAWATI NGGILLI</v>
          </cell>
        </row>
        <row r="39">
          <cell r="C39" t="str">
            <v>AMI_SALES</v>
          </cell>
        </row>
        <row r="39">
          <cell r="N39" t="str">
            <v>MUHAMMAD JUMADIL</v>
          </cell>
        </row>
        <row r="40">
          <cell r="C40" t="str">
            <v>MAULAFA</v>
          </cell>
        </row>
        <row r="40">
          <cell r="N40" t="str">
            <v>PUTRY PRATIWY ELISABETH KAMEO</v>
          </cell>
        </row>
        <row r="41">
          <cell r="C41" t="str">
            <v>DOMPU</v>
          </cell>
        </row>
        <row r="41">
          <cell r="N41" t="str">
            <v>M. SALAHUDIN</v>
          </cell>
        </row>
        <row r="42">
          <cell r="C42" t="str">
            <v>WAINGAPU</v>
          </cell>
        </row>
        <row r="42">
          <cell r="N42" t="str">
            <v>ARMIYATI BULU</v>
          </cell>
        </row>
        <row r="43">
          <cell r="C43" t="str">
            <v>KUANINO</v>
          </cell>
        </row>
        <row r="43">
          <cell r="N43" t="str">
            <v>ISMAIL ABDURAHMAN MARO</v>
          </cell>
        </row>
        <row r="44">
          <cell r="C44" t="str">
            <v>RUTENG</v>
          </cell>
        </row>
        <row r="44">
          <cell r="N44" t="str">
            <v>ALOYSIUS RIWANTO</v>
          </cell>
        </row>
        <row r="45">
          <cell r="C45" t="str">
            <v>MBAY</v>
          </cell>
        </row>
        <row r="45">
          <cell r="N45" t="str">
            <v>ALOYSIUS RIWANTO</v>
          </cell>
        </row>
        <row r="46">
          <cell r="C46" t="str">
            <v>LEWOLEBA</v>
          </cell>
        </row>
        <row r="46">
          <cell r="N46" t="str">
            <v>PETRUS TRIMULIA WANGGA DALA</v>
          </cell>
        </row>
        <row r="47">
          <cell r="C47" t="str">
            <v>TAMBOLAKA</v>
          </cell>
        </row>
        <row r="47">
          <cell r="N47" t="str">
            <v>ARMIYATI BULU</v>
          </cell>
        </row>
        <row r="48">
          <cell r="C48" t="str">
            <v>BAJAWA</v>
          </cell>
        </row>
        <row r="48">
          <cell r="N48" t="str">
            <v>ALOYSIUS RIWANTO</v>
          </cell>
        </row>
        <row r="49">
          <cell r="C49" t="str">
            <v>LARANTUKA</v>
          </cell>
        </row>
        <row r="49">
          <cell r="N49" t="str">
            <v>PETRUS TRIMULIA WANGGA DALA</v>
          </cell>
        </row>
        <row r="50">
          <cell r="C50" t="str">
            <v>TODE_KISAR</v>
          </cell>
        </row>
        <row r="50">
          <cell r="N50" t="str">
            <v>CHINDY BIRE</v>
          </cell>
        </row>
        <row r="51">
          <cell r="C51" t="str">
            <v>BIMA</v>
          </cell>
        </row>
        <row r="51">
          <cell r="N51" t="str">
            <v>FAHRURRAZI</v>
          </cell>
        </row>
        <row r="52">
          <cell r="C52" t="str">
            <v>KALABAHI</v>
          </cell>
        </row>
        <row r="52">
          <cell r="N52" t="str">
            <v>PETRUS TRIMULIA WANGGA DALA</v>
          </cell>
        </row>
        <row r="53">
          <cell r="C53" t="str">
            <v>LABUAN_BAJO</v>
          </cell>
        </row>
        <row r="53">
          <cell r="N53" t="str">
            <v>ALOYSIUS RIWANTO</v>
          </cell>
        </row>
        <row r="54">
          <cell r="C54" t="str">
            <v>DASAN_CERMEN</v>
          </cell>
        </row>
        <row r="54">
          <cell r="N54" t="str">
            <v>MUHAMMAD JUMADIL</v>
          </cell>
        </row>
        <row r="55">
          <cell r="C55" t="str">
            <v>GIA04A</v>
          </cell>
        </row>
        <row r="55">
          <cell r="N55" t="str">
            <v>I Gd Andika Adi Prasetya Murya</v>
          </cell>
        </row>
        <row r="56">
          <cell r="C56" t="str">
            <v>MONJOK_1</v>
          </cell>
        </row>
        <row r="56">
          <cell r="N56" t="str">
            <v>MUHAMMAD JUMADIL</v>
          </cell>
        </row>
        <row r="57">
          <cell r="C57" t="str">
            <v>KETEWEL</v>
          </cell>
        </row>
        <row r="57">
          <cell r="N57" t="str">
            <v>GUSTI NGURAH ARY RAKA DARMAYASA, SE.MM</v>
          </cell>
        </row>
        <row r="58">
          <cell r="C58" t="str">
            <v>BAYAN_1</v>
          </cell>
        </row>
        <row r="58">
          <cell r="N58" t="str">
            <v>MUHAMMAD TONY NUGRAHA</v>
          </cell>
        </row>
        <row r="59">
          <cell r="C59" t="str">
            <v>KAYANGAN_1</v>
          </cell>
        </row>
        <row r="59">
          <cell r="N59" t="str">
            <v>MUHAMMAD TONY NUGRAHA</v>
          </cell>
        </row>
        <row r="60">
          <cell r="C60" t="str">
            <v>GIANYAR_1</v>
          </cell>
        </row>
        <row r="60">
          <cell r="N60" t="str">
            <v>GUSTI NGURAH ARY RAKA DARMAYASA, SE.MM</v>
          </cell>
        </row>
        <row r="61">
          <cell r="C61" t="str">
            <v>KLUMPU</v>
          </cell>
        </row>
        <row r="61">
          <cell r="N61" t="str">
            <v>GEMAYA WANGSA</v>
          </cell>
        </row>
        <row r="62">
          <cell r="C62" t="str">
            <v>MARGA</v>
          </cell>
        </row>
        <row r="62">
          <cell r="N62" t="str">
            <v>AGUS KADE DIVA RAMANA</v>
          </cell>
        </row>
        <row r="63">
          <cell r="C63" t="str">
            <v>KLUNGKUNG_1</v>
          </cell>
        </row>
        <row r="63">
          <cell r="N63" t="str">
            <v>GEMAYA WANGSA</v>
          </cell>
        </row>
        <row r="64">
          <cell r="C64" t="str">
            <v>MELAYA_1</v>
          </cell>
        </row>
        <row r="64">
          <cell r="N64" t="str">
            <v>YUNAN FURQONA RAMADHANI</v>
          </cell>
        </row>
        <row r="65">
          <cell r="C65" t="str">
            <v>PELIATAN_1</v>
          </cell>
        </row>
        <row r="65">
          <cell r="N65" t="str">
            <v>I Gd Andika Adi Prasetya Murya</v>
          </cell>
        </row>
        <row r="66">
          <cell r="C66" t="str">
            <v>PAYANGAN_1</v>
          </cell>
        </row>
        <row r="66">
          <cell r="N66" t="str">
            <v>I Gd Andika Adi Prasetya Murya</v>
          </cell>
        </row>
        <row r="67">
          <cell r="C67" t="str">
            <v>MUNCAN_1</v>
          </cell>
        </row>
        <row r="67">
          <cell r="N67" t="str">
            <v>AGUSTINUS DICKY PURWONO</v>
          </cell>
        </row>
        <row r="68">
          <cell r="C68" t="str">
            <v>MANGGIS_1</v>
          </cell>
        </row>
        <row r="68">
          <cell r="N68" t="str">
            <v>AGUSTINUS DICKY PURWONO</v>
          </cell>
        </row>
        <row r="69">
          <cell r="C69" t="str">
            <v>ABANG_1</v>
          </cell>
        </row>
        <row r="69">
          <cell r="N69" t="str">
            <v>AGUSTINUS DICKY PURWONO</v>
          </cell>
        </row>
        <row r="70">
          <cell r="C70" t="str">
            <v>AMLAPURA_1</v>
          </cell>
        </row>
        <row r="70">
          <cell r="N70" t="str">
            <v>AGUSTINUS DICKY PURWONO</v>
          </cell>
        </row>
        <row r="71">
          <cell r="C71" t="str">
            <v>UBUD_1</v>
          </cell>
        </row>
        <row r="71">
          <cell r="N71" t="str">
            <v>I Gd Andika Adi Prasetya Murya</v>
          </cell>
        </row>
        <row r="72">
          <cell r="C72" t="str">
            <v>NEGARA_1</v>
          </cell>
        </row>
        <row r="72">
          <cell r="N72" t="str">
            <v>YUNAN FURQONA RAMADHANI</v>
          </cell>
        </row>
        <row r="73">
          <cell r="C73" t="str">
            <v>CELUK_1</v>
          </cell>
        </row>
        <row r="73">
          <cell r="N73" t="str">
            <v>GUSTI NGURAH ARY RAKA DARMAYASA, SE.MM</v>
          </cell>
        </row>
        <row r="74">
          <cell r="C74" t="str">
            <v>MERITA_1</v>
          </cell>
        </row>
        <row r="74">
          <cell r="N74" t="str">
            <v>AGUSTINUS DICKY PURWONO</v>
          </cell>
        </row>
        <row r="75">
          <cell r="C75" t="str">
            <v>SUKAWATI_1</v>
          </cell>
        </row>
        <row r="75">
          <cell r="N75" t="str">
            <v>GUSTI NGURAH ARY RAKA DARMAYASA, SE.MM</v>
          </cell>
        </row>
        <row r="76">
          <cell r="C76" t="str">
            <v>PEKUTATAN_1</v>
          </cell>
        </row>
        <row r="76">
          <cell r="N76" t="str">
            <v>YUNAN FURQONA RAMADHANI</v>
          </cell>
        </row>
        <row r="77">
          <cell r="C77" t="str">
            <v>MENDOYO_1</v>
          </cell>
        </row>
        <row r="77">
          <cell r="N77" t="str">
            <v>YUNAN FURQONA RAMADHANI</v>
          </cell>
        </row>
        <row r="78">
          <cell r="C78" t="str">
            <v>BULELENG_1</v>
          </cell>
        </row>
        <row r="78">
          <cell r="N78" t="str">
            <v>DEAR RAMOS DAMANIK</v>
          </cell>
        </row>
        <row r="79">
          <cell r="C79" t="str">
            <v>ANTURAN_1</v>
          </cell>
        </row>
        <row r="79">
          <cell r="N79" t="str">
            <v>DEAR RAMOS DAMANIK</v>
          </cell>
        </row>
        <row r="80">
          <cell r="C80" t="str">
            <v>BATURITI_1</v>
          </cell>
        </row>
        <row r="80">
          <cell r="N80" t="str">
            <v>AGUS KADE DIVA RAMANA</v>
          </cell>
        </row>
        <row r="81">
          <cell r="C81" t="str">
            <v>TEJAKULA_1</v>
          </cell>
        </row>
        <row r="81">
          <cell r="N81" t="str">
            <v>DEAR RAMOS DAMANIK</v>
          </cell>
        </row>
        <row r="82">
          <cell r="C82" t="str">
            <v>SELEMADEG_1</v>
          </cell>
        </row>
        <row r="82">
          <cell r="N82" t="str">
            <v>AGUS KADE DIVA RAMANA</v>
          </cell>
        </row>
        <row r="83">
          <cell r="C83" t="str">
            <v>SERIRIT_1</v>
          </cell>
        </row>
        <row r="83">
          <cell r="N83" t="str">
            <v>DEAR RAMOS DAMANIK</v>
          </cell>
        </row>
        <row r="84">
          <cell r="C84" t="str">
            <v>BUNGKULAN_1</v>
          </cell>
        </row>
        <row r="84">
          <cell r="N84" t="str">
            <v>DEAR RAMOS DAMANIK</v>
          </cell>
        </row>
        <row r="85">
          <cell r="C85" t="str">
            <v>GEROKGAK_1</v>
          </cell>
        </row>
        <row r="85">
          <cell r="N85" t="str">
            <v>DEAR RAMOS DAMANIK</v>
          </cell>
        </row>
        <row r="86">
          <cell r="C86" t="str">
            <v>BADUNG_SELATAN_1</v>
          </cell>
        </row>
        <row r="86">
          <cell r="N86" t="str">
            <v>Rino Prasetya Wibowo</v>
          </cell>
        </row>
        <row r="87">
          <cell r="C87" t="str">
            <v>CANGGU_1</v>
          </cell>
        </row>
        <row r="87">
          <cell r="N87" t="str">
            <v>I GEDE BAGUS ADI SURYAWAN , ST</v>
          </cell>
        </row>
        <row r="88">
          <cell r="C88" t="str">
            <v>JIMBARAN_1</v>
          </cell>
        </row>
        <row r="88">
          <cell r="N88" t="str">
            <v>Rino Prasetya Wibowo</v>
          </cell>
        </row>
        <row r="89">
          <cell r="C89" t="str">
            <v>KUTA_2</v>
          </cell>
        </row>
        <row r="89">
          <cell r="N89" t="str">
            <v>AGUS PRADNYANA</v>
          </cell>
        </row>
        <row r="90">
          <cell r="C90" t="str">
            <v>DC_KUTA_1</v>
          </cell>
        </row>
        <row r="90">
          <cell r="N90" t="str">
            <v>I KOMANG FERI INDRAJAYA</v>
          </cell>
        </row>
        <row r="91">
          <cell r="C91" t="str">
            <v>UNGASAN_1</v>
          </cell>
        </row>
        <row r="91">
          <cell r="N91" t="str">
            <v>AGUS PRADNYANA</v>
          </cell>
        </row>
        <row r="92">
          <cell r="C92" t="str">
            <v>JEMBRANA</v>
          </cell>
        </row>
        <row r="92">
          <cell r="N92" t="str">
            <v>YUNAN FURQONA RAMADHANI</v>
          </cell>
        </row>
        <row r="93">
          <cell r="C93" t="str">
            <v>PRAYA_TENGAH</v>
          </cell>
        </row>
        <row r="93">
          <cell r="N93" t="str">
            <v>Suhardi</v>
          </cell>
        </row>
        <row r="94">
          <cell r="C94" t="str">
            <v>KEDEWATAN</v>
          </cell>
        </row>
        <row r="94">
          <cell r="N94" t="str">
            <v>I Gd Andika Adi Prasetya Murya</v>
          </cell>
        </row>
        <row r="95">
          <cell r="C95" t="str">
            <v>SUMBERKIMA</v>
          </cell>
        </row>
        <row r="95">
          <cell r="N95" t="str">
            <v>DEAR RAMOS DAMANIK</v>
          </cell>
        </row>
        <row r="96">
          <cell r="C96" t="str">
            <v>BANJAR_SGA</v>
          </cell>
        </row>
        <row r="96">
          <cell r="N96" t="str">
            <v>DEAR RAMOS DAMANIK</v>
          </cell>
        </row>
        <row r="97">
          <cell r="C97" t="str">
            <v>LEMBONGAN</v>
          </cell>
        </row>
        <row r="97">
          <cell r="N97" t="str">
            <v>GEMAYA WANGSA</v>
          </cell>
        </row>
        <row r="98">
          <cell r="C98" t="str">
            <v>SUKASADA</v>
          </cell>
        </row>
        <row r="98">
          <cell r="N98" t="str">
            <v>DEAR RAMOS DAMANIK</v>
          </cell>
        </row>
        <row r="99">
          <cell r="C99" t="str">
            <v>CP_SEBATU</v>
          </cell>
        </row>
        <row r="99">
          <cell r="N99" t="str">
            <v>GUSTI NGURAH ARY RAKA DARMAYASA, SE.MM</v>
          </cell>
        </row>
        <row r="100">
          <cell r="C100" t="str">
            <v>CP_UDAYANA</v>
          </cell>
        </row>
        <row r="100">
          <cell r="N100" t="str">
            <v>YUNAN FURQONA RAMADHANI</v>
          </cell>
        </row>
        <row r="101">
          <cell r="C101" t="str">
            <v>CP_KALIUNTU</v>
          </cell>
        </row>
        <row r="101">
          <cell r="N101" t="str">
            <v>DEAR RAMOS DAMANIK</v>
          </cell>
        </row>
        <row r="102">
          <cell r="C102" t="str">
            <v>CP_BATUBULAN</v>
          </cell>
        </row>
        <row r="102">
          <cell r="N102" t="str">
            <v>GUSTI NGURAH ARY RAKA DARMAYASA, SE.MM</v>
          </cell>
        </row>
        <row r="103">
          <cell r="C103" t="str">
            <v>CP_MADE_LEBAH</v>
          </cell>
        </row>
        <row r="103">
          <cell r="N103" t="str">
            <v>I Gd Andika Adi Prasetya Murya</v>
          </cell>
        </row>
        <row r="104">
          <cell r="C104" t="str">
            <v>CP_DALUNG</v>
          </cell>
        </row>
        <row r="104">
          <cell r="N104" t="str">
            <v>I GEDE BAGUS ADI SURYAWAN , ST</v>
          </cell>
        </row>
        <row r="105">
          <cell r="C105" t="str">
            <v>CP_SANGSIT</v>
          </cell>
        </row>
        <row r="105">
          <cell r="N105" t="str">
            <v>DEAR RAMOS DAMANIK</v>
          </cell>
        </row>
        <row r="106">
          <cell r="C106" t="str">
            <v>CP_UDAYANA_1</v>
          </cell>
        </row>
        <row r="106">
          <cell r="N106" t="str">
            <v>GUSTI NGURAH ARY RAKA DARMAYASA, SE.MM</v>
          </cell>
        </row>
        <row r="107">
          <cell r="C107" t="str">
            <v>GUWANG</v>
          </cell>
        </row>
        <row r="107">
          <cell r="N107" t="str">
            <v>GUSTI NGURAH ARY RAKA DARMAYASA, SE.MM</v>
          </cell>
        </row>
        <row r="108">
          <cell r="C108" t="str">
            <v>PENGADANG</v>
          </cell>
        </row>
        <row r="108">
          <cell r="N108" t="str">
            <v>Suhardi</v>
          </cell>
        </row>
        <row r="109">
          <cell r="C109" t="str">
            <v>WOJA</v>
          </cell>
        </row>
        <row r="109">
          <cell r="N109" t="str">
            <v>M. SALAHUDIN</v>
          </cell>
        </row>
        <row r="110">
          <cell r="C110" t="str">
            <v>PRINGGABAYA</v>
          </cell>
        </row>
        <row r="110">
          <cell r="N110" t="str">
            <v>Abi Hilmawan</v>
          </cell>
        </row>
        <row r="111">
          <cell r="C111" t="str">
            <v>KERUAK</v>
          </cell>
        </row>
        <row r="111">
          <cell r="N111" t="str">
            <v>Abi Hilmawan</v>
          </cell>
        </row>
        <row r="112">
          <cell r="C112" t="str">
            <v>CP_BITERA</v>
          </cell>
        </row>
        <row r="112">
          <cell r="N112" t="str">
            <v>GUSTI NGURAH ARY RAKA DARMAYASA, SE.MM</v>
          </cell>
        </row>
        <row r="113">
          <cell r="C113" t="str">
            <v>TEMBUKU</v>
          </cell>
        </row>
        <row r="113">
          <cell r="N113" t="str">
            <v>I Kadek Sandiyasa</v>
          </cell>
        </row>
        <row r="114">
          <cell r="C114" t="str">
            <v>MOYO</v>
          </cell>
        </row>
        <row r="114">
          <cell r="N114" t="str">
            <v>Ari Ardiansyah</v>
          </cell>
        </row>
        <row r="115">
          <cell r="C115" t="str">
            <v>MONTA</v>
          </cell>
        </row>
        <row r="115">
          <cell r="N115" t="str">
            <v>SYARIFUDDIN</v>
          </cell>
        </row>
        <row r="116">
          <cell r="C116" t="str">
            <v>LUNYUK</v>
          </cell>
        </row>
        <row r="116">
          <cell r="N116" t="str">
            <v>DENI SUSATYO</v>
          </cell>
        </row>
        <row r="117">
          <cell r="C117" t="str">
            <v>BRANG_REA</v>
          </cell>
        </row>
        <row r="117">
          <cell r="N117" t="str">
            <v>Syamsul Bahri</v>
          </cell>
        </row>
        <row r="118">
          <cell r="C118" t="str">
            <v>MPUNDA</v>
          </cell>
        </row>
        <row r="118">
          <cell r="N118" t="str">
            <v>FAHRURRAZI</v>
          </cell>
        </row>
        <row r="119">
          <cell r="C119" t="str">
            <v>REMPUNG</v>
          </cell>
        </row>
        <row r="119">
          <cell r="N119" t="str">
            <v>Abi Hilmawan</v>
          </cell>
        </row>
        <row r="120">
          <cell r="C120" t="str">
            <v>BANJARANGKAN</v>
          </cell>
        </row>
        <row r="120">
          <cell r="N120" t="str">
            <v>GEMAYA WANGSA</v>
          </cell>
        </row>
        <row r="121">
          <cell r="C121" t="str">
            <v>MALUK</v>
          </cell>
        </row>
        <row r="121">
          <cell r="N121" t="str">
            <v>Muhammad Aqil Fadhilah</v>
          </cell>
        </row>
        <row r="122">
          <cell r="C122" t="str">
            <v>BOLO</v>
          </cell>
        </row>
        <row r="122">
          <cell r="N122" t="str">
            <v>SYARIFUDDIN</v>
          </cell>
        </row>
        <row r="123">
          <cell r="C123" t="str">
            <v>NUSA_PENIDA</v>
          </cell>
        </row>
        <row r="123">
          <cell r="N123" t="str">
            <v>GEMAYA WANGSA</v>
          </cell>
        </row>
        <row r="124">
          <cell r="C124" t="str">
            <v>SAKRA_BARAT</v>
          </cell>
        </row>
        <row r="124">
          <cell r="N124" t="str">
            <v>Abi Hilmawan</v>
          </cell>
        </row>
        <row r="125">
          <cell r="C125" t="str">
            <v>KINTAMANI</v>
          </cell>
        </row>
        <row r="125">
          <cell r="N125" t="str">
            <v>I Kadek Sandiyasa</v>
          </cell>
        </row>
        <row r="126">
          <cell r="C126" t="str">
            <v>SAPE</v>
          </cell>
        </row>
        <row r="126">
          <cell r="N126" t="str">
            <v>FAHRURRAZI</v>
          </cell>
        </row>
        <row r="127">
          <cell r="C127" t="str">
            <v>EMPANG_TARANO</v>
          </cell>
        </row>
        <row r="127">
          <cell r="N127" t="str">
            <v>Ari Ardiansyah</v>
          </cell>
        </row>
        <row r="128">
          <cell r="C128" t="str">
            <v>PUYUNG</v>
          </cell>
        </row>
        <row r="128">
          <cell r="N128" t="str">
            <v>Suhardi</v>
          </cell>
        </row>
        <row r="129">
          <cell r="C129" t="str">
            <v>RABA_SASAMBO</v>
          </cell>
        </row>
        <row r="129">
          <cell r="N129" t="str">
            <v>FAHRURRAZI</v>
          </cell>
        </row>
        <row r="130">
          <cell r="C130" t="str">
            <v>PLAMPANG</v>
          </cell>
        </row>
        <row r="130">
          <cell r="N130" t="str">
            <v>Ari Ardiansyah</v>
          </cell>
        </row>
        <row r="131">
          <cell r="C131" t="str">
            <v>SETELUK</v>
          </cell>
        </row>
        <row r="131">
          <cell r="N131" t="str">
            <v>ANTON IQRA ANUGRA</v>
          </cell>
        </row>
        <row r="132">
          <cell r="C132" t="str">
            <v>LAPE</v>
          </cell>
        </row>
        <row r="132">
          <cell r="N132" t="str">
            <v>Ari Ardiansyah</v>
          </cell>
        </row>
        <row r="133">
          <cell r="C133" t="str">
            <v>ALAS</v>
          </cell>
        </row>
        <row r="133">
          <cell r="N133" t="str">
            <v>DENI SUSATYO</v>
          </cell>
        </row>
        <row r="134">
          <cell r="C134" t="str">
            <v>MANTANG</v>
          </cell>
        </row>
        <row r="134">
          <cell r="N134" t="str">
            <v>Suhardi</v>
          </cell>
        </row>
        <row r="135">
          <cell r="C135" t="str">
            <v>NARMADA</v>
          </cell>
        </row>
        <row r="135">
          <cell r="N135" t="str">
            <v>MUHAMMAD TONY NUGRAHA</v>
          </cell>
        </row>
        <row r="136">
          <cell r="C136" t="str">
            <v>GUNUNG_SARI</v>
          </cell>
        </row>
        <row r="136">
          <cell r="N136" t="str">
            <v>MUHAMMAD TONY NUGRAHA</v>
          </cell>
        </row>
        <row r="137">
          <cell r="C137" t="str">
            <v>SIKUR</v>
          </cell>
        </row>
        <row r="137">
          <cell r="N137" t="str">
            <v>Abi Hilmawan</v>
          </cell>
        </row>
        <row r="138">
          <cell r="C138" t="str">
            <v>TANAK_AWU</v>
          </cell>
        </row>
        <row r="138">
          <cell r="N138" t="str">
            <v>Suhardi</v>
          </cell>
        </row>
        <row r="139">
          <cell r="C139" t="str">
            <v>SEGANTENG</v>
          </cell>
        </row>
        <row r="139">
          <cell r="N139" t="str">
            <v>MUHAMMAD JUMADIL</v>
          </cell>
        </row>
        <row r="140">
          <cell r="C140" t="str">
            <v>EMPANG</v>
          </cell>
        </row>
        <row r="140">
          <cell r="N140" t="str">
            <v>DENI SUSATYO</v>
          </cell>
        </row>
        <row r="141">
          <cell r="C141" t="str">
            <v>SUSUT</v>
          </cell>
        </row>
        <row r="141">
          <cell r="N141" t="str">
            <v>I Kadek Sandiyasa</v>
          </cell>
        </row>
        <row r="142">
          <cell r="C142" t="str">
            <v>GERUNG</v>
          </cell>
        </row>
        <row r="142">
          <cell r="N142" t="str">
            <v>MUHAMMAD TONY NUGRAHA</v>
          </cell>
        </row>
        <row r="143">
          <cell r="C143" t="str">
            <v>TALIWANG</v>
          </cell>
        </row>
        <row r="143">
          <cell r="N143" t="str">
            <v>Resi Marsila</v>
          </cell>
        </row>
        <row r="144">
          <cell r="C144" t="str">
            <v>SUMBAWA</v>
          </cell>
        </row>
        <row r="144">
          <cell r="N144" t="str">
            <v>DENI SUSATYO</v>
          </cell>
        </row>
        <row r="145">
          <cell r="C145" t="str">
            <v>SEMARAPURA</v>
          </cell>
        </row>
        <row r="145">
          <cell r="N145" t="str">
            <v>GEMAYA WANGSA</v>
          </cell>
        </row>
        <row r="146">
          <cell r="C146" t="str">
            <v>SINGARAJA</v>
          </cell>
        </row>
        <row r="146">
          <cell r="N146" t="str">
            <v>DEAR RAMOS DAMANIK</v>
          </cell>
        </row>
        <row r="147">
          <cell r="C147" t="str">
            <v>BANGLI</v>
          </cell>
        </row>
        <row r="147">
          <cell r="N147" t="str">
            <v>I Kadek Sandiyasa</v>
          </cell>
        </row>
        <row r="148">
          <cell r="C148" t="str">
            <v>KESRA</v>
          </cell>
        </row>
        <row r="148">
          <cell r="N148" t="str">
            <v>MUHAMMAD JUMADIL</v>
          </cell>
        </row>
        <row r="149">
          <cell r="C149" t="str">
            <v>TAMAN_SARI</v>
          </cell>
        </row>
        <row r="149">
          <cell r="N149" t="str">
            <v>MUHAMMAD JUMADIL</v>
          </cell>
        </row>
        <row r="150">
          <cell r="C150" t="str">
            <v>LABUAN_LOMBOK</v>
          </cell>
        </row>
        <row r="150">
          <cell r="N150" t="str">
            <v>Abi Hilmawan</v>
          </cell>
        </row>
        <row r="151">
          <cell r="C151" t="str">
            <v>PUPUAN_1</v>
          </cell>
        </row>
        <row r="151">
          <cell r="N151" t="str">
            <v>AGUS KADE DIVA RAMANA</v>
          </cell>
        </row>
        <row r="152">
          <cell r="C152" t="str">
            <v>TAMAN_GRIYA_1</v>
          </cell>
        </row>
        <row r="152">
          <cell r="N152" t="str">
            <v>Rino Prasetya Wibowo</v>
          </cell>
        </row>
        <row r="153">
          <cell r="C153" t="str">
            <v>SEMINYAK_1</v>
          </cell>
        </row>
        <row r="153">
          <cell r="N153" t="str">
            <v>I GEDE BAGUS ADI SURYAWAN , ST</v>
          </cell>
        </row>
        <row r="154">
          <cell r="C154" t="str">
            <v>KELAN_1</v>
          </cell>
        </row>
        <row r="154">
          <cell r="N154" t="str">
            <v>Rino Prasetya Wibowo</v>
          </cell>
        </row>
        <row r="155">
          <cell r="C155" t="str">
            <v>MERTANADI_1</v>
          </cell>
        </row>
        <row r="155">
          <cell r="N155" t="str">
            <v>I KOMANG FERI INDRAJAYA</v>
          </cell>
        </row>
        <row r="156">
          <cell r="C156" t="str">
            <v>SUNSET_ROAD_1</v>
          </cell>
        </row>
        <row r="156">
          <cell r="N156" t="str">
            <v>AGUS PRADNYANA</v>
          </cell>
        </row>
        <row r="157">
          <cell r="C157" t="str">
            <v>ABIANBASE_1</v>
          </cell>
        </row>
        <row r="157">
          <cell r="N157" t="str">
            <v>I GEDE BAGUS ADI SURYAWAN , ST</v>
          </cell>
        </row>
        <row r="158">
          <cell r="C158" t="str">
            <v>BLAHKIUH_1</v>
          </cell>
        </row>
        <row r="158">
          <cell r="N158" t="str">
            <v>I GEDE BAGUS ADI SURYAWAN , ST</v>
          </cell>
        </row>
        <row r="159">
          <cell r="C159" t="str">
            <v>CICA_1</v>
          </cell>
        </row>
        <row r="159">
          <cell r="N159" t="str">
            <v>I GEDE BAGUS ADI SURYAWAN , ST</v>
          </cell>
        </row>
        <row r="160">
          <cell r="C160" t="str">
            <v>MENGWI_1</v>
          </cell>
        </row>
        <row r="160">
          <cell r="N160" t="str">
            <v>I GEDE BAGUS ADI SURYAWAN , ST</v>
          </cell>
        </row>
        <row r="161">
          <cell r="C161" t="str">
            <v>DC_MENGWI_1</v>
          </cell>
        </row>
        <row r="161">
          <cell r="N161" t="str">
            <v>I GEDE BAGUS ADI SURYAWAN , ST</v>
          </cell>
        </row>
        <row r="162">
          <cell r="C162" t="str">
            <v>DC_DENPASAR_SELATAN1</v>
          </cell>
        </row>
        <row r="162">
          <cell r="N162" t="str">
            <v>KADEK DWIPA ANGGARASTRA</v>
          </cell>
        </row>
        <row r="163">
          <cell r="C163" t="str">
            <v>NANGKA_SELATAN_1</v>
          </cell>
        </row>
        <row r="163">
          <cell r="N163" t="str">
            <v>DWIKY REZA ARDANI WINAHARA</v>
          </cell>
        </row>
        <row r="164">
          <cell r="C164" t="str">
            <v>PEMECUTAN_1</v>
          </cell>
        </row>
        <row r="164">
          <cell r="N164" t="str">
            <v>NI PUTU DEWI LASTINI</v>
          </cell>
        </row>
        <row r="165">
          <cell r="C165" t="str">
            <v>DENPASAR_UTARA_1</v>
          </cell>
        </row>
        <row r="165">
          <cell r="N165" t="str">
            <v>NI PUTU DEWI LASTINI</v>
          </cell>
        </row>
        <row r="166">
          <cell r="C166" t="str">
            <v>KEBO_IWA_UTARA_1</v>
          </cell>
        </row>
        <row r="166">
          <cell r="N166" t="str">
            <v>NI PUTU DEWI LASTINI</v>
          </cell>
        </row>
        <row r="167">
          <cell r="C167" t="str">
            <v>PEGUYANGAN_1</v>
          </cell>
        </row>
        <row r="167">
          <cell r="N167" t="str">
            <v>NI PUTU DEWI LASTINI</v>
          </cell>
        </row>
        <row r="168">
          <cell r="C168" t="str">
            <v>KEMUDA_1</v>
          </cell>
        </row>
        <row r="168">
          <cell r="N168" t="str">
            <v>DWIKY REZA ARDANI WINAHARA</v>
          </cell>
        </row>
        <row r="169">
          <cell r="C169" t="str">
            <v>AYANI_UTARA_1</v>
          </cell>
        </row>
        <row r="169">
          <cell r="N169" t="str">
            <v>NI PUTU DEWI LASTINI</v>
          </cell>
        </row>
        <row r="170">
          <cell r="C170" t="str">
            <v>SESETAN_2</v>
          </cell>
        </row>
        <row r="170">
          <cell r="N170" t="str">
            <v>KADEK DWIPA ANGGARASTRA</v>
          </cell>
        </row>
        <row r="171">
          <cell r="C171" t="str">
            <v>GRIYA_ANYAR_1</v>
          </cell>
        </row>
        <row r="171">
          <cell r="N171" t="str">
            <v>KADEK DWIPA ANGGARASTRA</v>
          </cell>
        </row>
        <row r="172">
          <cell r="C172" t="str">
            <v>PUPUTAN_RENON_1</v>
          </cell>
        </row>
        <row r="172">
          <cell r="N172" t="str">
            <v>DWIKY REZA ARDANI WINAHARA</v>
          </cell>
        </row>
        <row r="173">
          <cell r="C173" t="str">
            <v>WIBISANA_1</v>
          </cell>
        </row>
        <row r="173">
          <cell r="N173" t="str">
            <v>NI WAYAN ELSA SEPTIANA INDRIANI</v>
          </cell>
        </row>
        <row r="174">
          <cell r="C174" t="str">
            <v>KEBO_IWA_1</v>
          </cell>
        </row>
        <row r="174">
          <cell r="N174" t="str">
            <v>NI PUTU DEWI LASTINI</v>
          </cell>
        </row>
        <row r="175">
          <cell r="C175" t="str">
            <v>DC_PULAU_MOYO_1</v>
          </cell>
        </row>
        <row r="175">
          <cell r="N175" t="str">
            <v>KADEK DWIPA ANGGARASTRA</v>
          </cell>
        </row>
        <row r="176">
          <cell r="C176" t="str">
            <v>PULAU_BUNGIN_1</v>
          </cell>
        </row>
        <row r="176">
          <cell r="N176" t="str">
            <v>KADEK DWIPA ANGGARASTRA</v>
          </cell>
        </row>
        <row r="177">
          <cell r="C177" t="str">
            <v>SIDAKARYA_1</v>
          </cell>
        </row>
        <row r="177">
          <cell r="N177" t="str">
            <v>KADEK DWIPA ANGGARASTRA</v>
          </cell>
        </row>
        <row r="178">
          <cell r="C178" t="str">
            <v>PEMOGAN_1</v>
          </cell>
        </row>
        <row r="178">
          <cell r="N178" t="str">
            <v>KADEK DWIPA ANGGARASTRA</v>
          </cell>
        </row>
        <row r="179">
          <cell r="C179" t="str">
            <v>DC_DENPASAR_BARAT_3</v>
          </cell>
        </row>
        <row r="179">
          <cell r="N179" t="str">
            <v>NI WAYAN ELSA SEPTIANA INDRIANI</v>
          </cell>
        </row>
        <row r="180">
          <cell r="C180" t="str">
            <v>SANUR_KAUH_1</v>
          </cell>
        </row>
        <row r="180">
          <cell r="N180" t="str">
            <v>KADEK DWIPA ANGGARASTRA</v>
          </cell>
        </row>
        <row r="181">
          <cell r="C181" t="str">
            <v>SANUR_1</v>
          </cell>
        </row>
        <row r="181">
          <cell r="N181" t="str">
            <v>KADEK DWIPA ANGGARASTRA</v>
          </cell>
        </row>
        <row r="182">
          <cell r="C182" t="str">
            <v>KEBO_IWA_SELATAN_1</v>
          </cell>
        </row>
        <row r="182">
          <cell r="N182" t="str">
            <v>NI PUTU DEWI LASTINI</v>
          </cell>
        </row>
        <row r="183">
          <cell r="C183" t="str">
            <v>PADANG_SAMBIAN_1</v>
          </cell>
        </row>
        <row r="183">
          <cell r="N183" t="str">
            <v>NI WAYAN ELSA SEPTIANA INDRIANI</v>
          </cell>
        </row>
        <row r="184">
          <cell r="C184" t="str">
            <v>HAYAM_WURUK_1</v>
          </cell>
        </row>
        <row r="184">
          <cell r="N184" t="str">
            <v>DWIKY REZA ARDANI WINAHARA</v>
          </cell>
        </row>
        <row r="185">
          <cell r="C185" t="str">
            <v>RENON_1</v>
          </cell>
        </row>
        <row r="185">
          <cell r="N185" t="str">
            <v>DWIKY REZA ARDANI WINAHARA</v>
          </cell>
        </row>
        <row r="186">
          <cell r="C186" t="str">
            <v>MAHENDRADATTA_1</v>
          </cell>
        </row>
        <row r="186">
          <cell r="N186" t="str">
            <v>NI WAYAN ELSA SEPTIANA INDRIANI</v>
          </cell>
        </row>
        <row r="187">
          <cell r="C187" t="str">
            <v>CANDIKUNING</v>
          </cell>
        </row>
        <row r="187">
          <cell r="N187" t="str">
            <v>AGUS KADE DIVA RAMANA</v>
          </cell>
        </row>
        <row r="188">
          <cell r="C188" t="str">
            <v>SUWUNG_KAUH</v>
          </cell>
        </row>
        <row r="188">
          <cell r="N188" t="str">
            <v>KADEK DWIPA ANGGARASTRA</v>
          </cell>
        </row>
        <row r="189">
          <cell r="C189" t="str">
            <v>PERANG</v>
          </cell>
        </row>
        <row r="189">
          <cell r="N189" t="str">
            <v>I GEDE BAGUS ADI SURYAWAN , ST</v>
          </cell>
        </row>
        <row r="190">
          <cell r="C190" t="str">
            <v>SEDANG</v>
          </cell>
        </row>
        <row r="190">
          <cell r="N190" t="str">
            <v>I GEDE BAGUS ADI SURYAWAN , ST</v>
          </cell>
        </row>
        <row r="191">
          <cell r="C191" t="str">
            <v>KEROBOKAN_1</v>
          </cell>
        </row>
        <row r="191">
          <cell r="N191" t="str">
            <v>I KOMANG FERI INDRAJAYA</v>
          </cell>
        </row>
        <row r="192">
          <cell r="C192" t="str">
            <v>PERMATA_HIJAU</v>
          </cell>
        </row>
        <row r="192">
          <cell r="N192" t="str">
            <v>NI WAYAN ELSA SEPTIANA INDRIANI</v>
          </cell>
        </row>
        <row r="193">
          <cell r="C193" t="str">
            <v>PURA_DEMAK</v>
          </cell>
        </row>
        <row r="193">
          <cell r="N193" t="str">
            <v>NI WAYAN ELSA SEPTIANA INDRIANI</v>
          </cell>
        </row>
        <row r="194">
          <cell r="C194" t="str">
            <v>PENEBEL</v>
          </cell>
        </row>
        <row r="194">
          <cell r="N194" t="str">
            <v>AGUS KADE DIVA RAMANA</v>
          </cell>
        </row>
        <row r="195">
          <cell r="C195" t="str">
            <v>DAUH_PEKEN_05</v>
          </cell>
        </row>
        <row r="195">
          <cell r="N195" t="str">
            <v>Rino Prasetya Wibowo</v>
          </cell>
        </row>
        <row r="196">
          <cell r="C196" t="str">
            <v>KERAMBITAN_04</v>
          </cell>
        </row>
        <row r="196">
          <cell r="N196" t="str">
            <v>AGUS KADE DIVA RAMANA</v>
          </cell>
        </row>
        <row r="197">
          <cell r="C197" t="str">
            <v>COKROAMINOTO</v>
          </cell>
        </row>
        <row r="197">
          <cell r="N197" t="str">
            <v>NI PUTU DEWI LASTINI</v>
          </cell>
        </row>
        <row r="198">
          <cell r="C198" t="str">
            <v>TUKAD_PETANU</v>
          </cell>
        </row>
        <row r="198">
          <cell r="N198" t="str">
            <v>DWIKY REZA ARDANI WINAHARA</v>
          </cell>
        </row>
        <row r="199">
          <cell r="C199" t="str">
            <v>PANJER</v>
          </cell>
        </row>
        <row r="199">
          <cell r="N199" t="str">
            <v>KADEK DWIPA ANGGARASTRA</v>
          </cell>
        </row>
        <row r="200">
          <cell r="C200" t="str">
            <v>TABANANAN_01</v>
          </cell>
        </row>
        <row r="200">
          <cell r="N200" t="str">
            <v>AGUS KADE DIVA RAMANA</v>
          </cell>
        </row>
        <row r="201">
          <cell r="C201" t="str">
            <v>BADAK_AGUNG</v>
          </cell>
        </row>
        <row r="201">
          <cell r="N201" t="str">
            <v>DWIKY REZA ARDANI WINAHARA</v>
          </cell>
        </row>
        <row r="202">
          <cell r="C202" t="str">
            <v>AYANI_UTARA2</v>
          </cell>
        </row>
        <row r="202">
          <cell r="N202" t="str">
            <v>NI PUTU DEWI LASTINI</v>
          </cell>
        </row>
        <row r="203">
          <cell r="C203" t="str">
            <v>KARYA_MAKMUR</v>
          </cell>
        </row>
        <row r="203">
          <cell r="N203" t="str">
            <v>NI PUTU DEWI LASTINI</v>
          </cell>
        </row>
        <row r="204">
          <cell r="C204" t="str">
            <v>DENPASAR_SELATAN_2</v>
          </cell>
        </row>
        <row r="204">
          <cell r="N204" t="str">
            <v>KADEK DWIPA ANGGARASTRA</v>
          </cell>
        </row>
        <row r="205">
          <cell r="C205" t="str">
            <v>PULAU_MOYO_2</v>
          </cell>
        </row>
        <row r="205">
          <cell r="N205" t="str">
            <v>KADEK DWIPA ANGGARASTRA</v>
          </cell>
        </row>
        <row r="206">
          <cell r="C206" t="str">
            <v>RAYA_KUTA</v>
          </cell>
        </row>
        <row r="206">
          <cell r="N206" t="str">
            <v>I KOMANG FERI INDRAJAYA</v>
          </cell>
        </row>
        <row r="207">
          <cell r="C207" t="str">
            <v>BATU_BOLONG</v>
          </cell>
        </row>
        <row r="207">
          <cell r="N207" t="str">
            <v>I GEDE BAGUS ADI SURYAWAN , ST</v>
          </cell>
        </row>
        <row r="208">
          <cell r="C208" t="str">
            <v>BATUKARU</v>
          </cell>
        </row>
        <row r="208">
          <cell r="N208" t="str">
            <v>NI WAYAN ELSA SEPTIANA INDRIANI</v>
          </cell>
        </row>
        <row r="209">
          <cell r="C209" t="str">
            <v>KESIMAN</v>
          </cell>
        </row>
        <row r="209">
          <cell r="N209" t="str">
            <v>DWIKY REZA ARDANI WINAHARA</v>
          </cell>
        </row>
        <row r="210">
          <cell r="C210" t="str">
            <v>PADANG_UDAYANA</v>
          </cell>
        </row>
        <row r="210">
          <cell r="N210" t="str">
            <v>NI WAYAN ELSA SEPTIANA INDRIANI</v>
          </cell>
        </row>
        <row r="211">
          <cell r="C211" t="str">
            <v>BLAMBANGAN</v>
          </cell>
        </row>
        <row r="211">
          <cell r="N211" t="str">
            <v>AGUS PRADNYANA</v>
          </cell>
        </row>
        <row r="212">
          <cell r="C212" t="str">
            <v>CP_GATSU_TENGAH</v>
          </cell>
        </row>
        <row r="212">
          <cell r="N212" t="str">
            <v>NI PUTU DEWI LASTINI</v>
          </cell>
        </row>
        <row r="213">
          <cell r="C213" t="str">
            <v>CP_PULAU_NIAS</v>
          </cell>
        </row>
        <row r="213">
          <cell r="N213" t="str">
            <v>NI WAYAN ELSA SEPTIANA INDRIANI</v>
          </cell>
        </row>
        <row r="214">
          <cell r="C214" t="str">
            <v>CP_LETDA_MADE_PUTRA</v>
          </cell>
        </row>
        <row r="214">
          <cell r="N214" t="str">
            <v>DWIKY REZA ARDANI WINAHARA</v>
          </cell>
        </row>
        <row r="215">
          <cell r="C215" t="str">
            <v>CP_BULUH_INDAH</v>
          </cell>
        </row>
        <row r="215">
          <cell r="N215" t="str">
            <v>NI WAYAN ELSA SEPTIANA INDRIANI</v>
          </cell>
        </row>
        <row r="216">
          <cell r="C216" t="str">
            <v>CP_PEMECUTAN_KAJA</v>
          </cell>
        </row>
        <row r="216">
          <cell r="N216" t="str">
            <v>NI PUTU DEWI LASTINI</v>
          </cell>
        </row>
        <row r="217">
          <cell r="C217" t="str">
            <v>SAELUS</v>
          </cell>
        </row>
        <row r="217">
          <cell r="N217" t="str">
            <v>KADEK DWIPA ANGGARASTRA</v>
          </cell>
        </row>
        <row r="218">
          <cell r="C218" t="str">
            <v>CP_BUDUK_TENGAH</v>
          </cell>
        </row>
        <row r="218">
          <cell r="N218" t="str">
            <v>I GEDE BAGUS ADI SURYAWAN , ST</v>
          </cell>
        </row>
        <row r="219">
          <cell r="C219" t="str">
            <v>KALIMUTU</v>
          </cell>
        </row>
        <row r="219">
          <cell r="N219" t="str">
            <v>NI WAYAN ELSA SEPTIANA INDRIANI</v>
          </cell>
        </row>
        <row r="220">
          <cell r="C220" t="str">
            <v>CP_PATIH_NAMBI</v>
          </cell>
        </row>
        <row r="220">
          <cell r="N220" t="str">
            <v>NI PUTU DEWI LASTINI</v>
          </cell>
        </row>
        <row r="221">
          <cell r="C221" t="str">
            <v>CP_ASEMAN</v>
          </cell>
        </row>
        <row r="221">
          <cell r="N221" t="str">
            <v>I GEDE BAGUS ADI SURYAWAN , ST</v>
          </cell>
        </row>
        <row r="222">
          <cell r="C222" t="str">
            <v>CP_KESAMBI_1</v>
          </cell>
        </row>
        <row r="222">
          <cell r="N222" t="str">
            <v>I KOMANG FERI INDRAJAYA</v>
          </cell>
        </row>
        <row r="223">
          <cell r="C223" t="str">
            <v>CP_WR_SUPRATMAN</v>
          </cell>
        </row>
        <row r="223">
          <cell r="N223" t="str">
            <v>DWIKY REZA ARDANI WINAHARA</v>
          </cell>
        </row>
        <row r="224">
          <cell r="C224" t="str">
            <v>CP_KENYERI</v>
          </cell>
        </row>
        <row r="224">
          <cell r="N224" t="str">
            <v>DWIKY REZA ARDANI WINAHARA</v>
          </cell>
        </row>
        <row r="225">
          <cell r="C225" t="str">
            <v>CP_NANGKA</v>
          </cell>
        </row>
        <row r="225">
          <cell r="N225" t="str">
            <v>NI PUTU DEWI LASTINI</v>
          </cell>
        </row>
        <row r="226">
          <cell r="C226" t="str">
            <v>CP_TANGKUBAN_PERAHU</v>
          </cell>
        </row>
        <row r="226">
          <cell r="N226" t="str">
            <v>NI WAYAN ELSA SEPTIANA INDRIANI</v>
          </cell>
        </row>
        <row r="227">
          <cell r="C227" t="str">
            <v>CP_SESETAN</v>
          </cell>
        </row>
        <row r="227">
          <cell r="N227" t="str">
            <v>KADEK DWIPA ANGGARASTRA</v>
          </cell>
        </row>
        <row r="228">
          <cell r="C228" t="str">
            <v>CP_TUKAD_BARU</v>
          </cell>
        </row>
        <row r="228">
          <cell r="N228" t="str">
            <v>KADEK DWIPA ANGGARASTRA</v>
          </cell>
        </row>
        <row r="229">
          <cell r="C229" t="str">
            <v>CP_TUKAD_YEH_AYA</v>
          </cell>
        </row>
        <row r="229">
          <cell r="N229" t="str">
            <v>KADEK DWIPA ANGGARASTRA</v>
          </cell>
        </row>
        <row r="230">
          <cell r="C230" t="str">
            <v>CP_SUBUR</v>
          </cell>
        </row>
        <row r="230">
          <cell r="N230" t="str">
            <v>NI WAYAN ELSA SEPTIANA INDRIANI</v>
          </cell>
        </row>
        <row r="231">
          <cell r="C231" t="str">
            <v>CP_BUANA_RAYA</v>
          </cell>
        </row>
        <row r="231">
          <cell r="N231" t="str">
            <v>NI WAYAN ELSA SEPTIANA INDRIANI</v>
          </cell>
        </row>
        <row r="232">
          <cell r="C232" t="str">
            <v>SATELIT</v>
          </cell>
        </row>
        <row r="232">
          <cell r="N232" t="str">
            <v>NI WAYAN ELSA SEPTIANA INDRIANI</v>
          </cell>
        </row>
        <row r="233">
          <cell r="C233" t="str">
            <v>CP_SEMER</v>
          </cell>
        </row>
        <row r="233">
          <cell r="N233" t="str">
            <v>I GEDE BAGUS ADI SURYAWAN , ST</v>
          </cell>
        </row>
        <row r="234">
          <cell r="C234" t="str">
            <v>KARTINI</v>
          </cell>
        </row>
        <row r="234">
          <cell r="N234" t="str">
            <v>DWIKY REZA ARDANI WINAHARA</v>
          </cell>
        </row>
        <row r="235">
          <cell r="C235" t="str">
            <v>DENPASAR_BARAT2</v>
          </cell>
        </row>
        <row r="235">
          <cell r="N235" t="str">
            <v>NI WAYAN ELSA SEPTIANA INDRIANI</v>
          </cell>
        </row>
        <row r="236">
          <cell r="C236" t="str">
            <v>ULUWATU1</v>
          </cell>
        </row>
        <row r="236">
          <cell r="N236" t="str">
            <v>AGUS PRADNYANA</v>
          </cell>
        </row>
        <row r="237">
          <cell r="C237" t="str">
            <v>GLOGOR_CARIK</v>
          </cell>
        </row>
        <row r="237">
          <cell r="N237" t="str">
            <v>KADEK DWIPA ANGGARASTRA</v>
          </cell>
        </row>
        <row r="238">
          <cell r="C238" t="str">
            <v>DC_DENPASAR_BARAT</v>
          </cell>
        </row>
        <row r="238">
          <cell r="N238" t="str">
            <v>NI WAYAN ELSA SEPTIANA INDRIANI</v>
          </cell>
        </row>
        <row r="239">
          <cell r="C239" t="str">
            <v>SOPUTAN</v>
          </cell>
        </row>
        <row r="239">
          <cell r="N239" t="str">
            <v>NI WAYAN ELSA SEPTIANA INDRIANI</v>
          </cell>
        </row>
        <row r="240">
          <cell r="C240" t="str">
            <v>DENPASAR</v>
          </cell>
        </row>
        <row r="240">
          <cell r="N240" t="str">
            <v>NI WAYAN ELSA SEPTIANA INDRIANI</v>
          </cell>
        </row>
        <row r="241">
          <cell r="C241" t="str">
            <v>KUTA_SELATAN</v>
          </cell>
        </row>
        <row r="241">
          <cell r="N241" t="str">
            <v>AGUS PRADNYANA</v>
          </cell>
        </row>
        <row r="242">
          <cell r="C242" t="str">
            <v>SIULAN</v>
          </cell>
        </row>
        <row r="242">
          <cell r="N242" t="str">
            <v>DWIKY REZA ARDANI WINAHARA</v>
          </cell>
        </row>
        <row r="243">
          <cell r="C243" t="str">
            <v>SANUR_KAJA</v>
          </cell>
        </row>
        <row r="243">
          <cell r="N243" t="str">
            <v>DWIKY REZA ARDANI WINAHARA</v>
          </cell>
        </row>
        <row r="244">
          <cell r="C244" t="str">
            <v>NUSA_KAMBANGAN</v>
          </cell>
        </row>
        <row r="244">
          <cell r="N244" t="str">
            <v>NI WAYAN ELSA SEPTIANA INDRIANI</v>
          </cell>
        </row>
        <row r="245">
          <cell r="C245" t="str">
            <v>MOYO_HULU</v>
          </cell>
        </row>
        <row r="245">
          <cell r="N245" t="str">
            <v>Ari Ardiansyah</v>
          </cell>
        </row>
        <row r="246">
          <cell r="C246" t="str">
            <v>PRAYA</v>
          </cell>
        </row>
        <row r="246">
          <cell r="N246" t="str">
            <v>Suhardi</v>
          </cell>
        </row>
        <row r="247">
          <cell r="C247" t="str">
            <v>TCWHO131</v>
          </cell>
        </row>
        <row r="247">
          <cell r="N247" t="str">
            <v>ADE HARYANTO</v>
          </cell>
        </row>
        <row r="248">
          <cell r="C248" t="str">
            <v>TCWHO231</v>
          </cell>
        </row>
        <row r="248">
          <cell r="N248" t="str">
            <v>NOFITA</v>
          </cell>
        </row>
        <row r="249">
          <cell r="C249" t="str">
            <v>PEDUNGAN_1</v>
          </cell>
        </row>
        <row r="249">
          <cell r="N249" t="str">
            <v>PANJI PRATAMA</v>
          </cell>
        </row>
        <row r="250">
          <cell r="C250" t="str">
            <v>TEMBAU</v>
          </cell>
        </row>
        <row r="250">
          <cell r="N250" t="str">
            <v>PANJI PRATAMA</v>
          </cell>
        </row>
        <row r="251">
          <cell r="C251" t="str">
            <v>DPS_SALES</v>
          </cell>
        </row>
        <row r="251">
          <cell r="N251" t="str">
            <v>Panji Pratama</v>
          </cell>
        </row>
        <row r="252">
          <cell r="C252" t="str">
            <v>PYW03A</v>
          </cell>
        </row>
        <row r="252">
          <cell r="N252" t="str">
            <v>Suhardi</v>
          </cell>
        </row>
        <row r="253">
          <cell r="C253" t="str">
            <v>WHO22</v>
          </cell>
        </row>
        <row r="253">
          <cell r="N253" t="str">
            <v>FAHRURRAZI</v>
          </cell>
        </row>
        <row r="254">
          <cell r="C254" t="str">
            <v>APU07A</v>
          </cell>
        </row>
        <row r="254">
          <cell r="N254" t="str">
            <v>AGUSTINUS DICKY PURWONO</v>
          </cell>
        </row>
        <row r="255">
          <cell r="C255" t="str">
            <v>TNW02B</v>
          </cell>
        </row>
        <row r="255">
          <cell r="N255" t="str">
            <v>AGUS KADE DIVA RAMANA</v>
          </cell>
        </row>
        <row r="256">
          <cell r="C256" t="str">
            <v>BNL02A</v>
          </cell>
        </row>
        <row r="256">
          <cell r="N256" t="str">
            <v>I Kadek Sandiyasa</v>
          </cell>
        </row>
        <row r="257">
          <cell r="C257" t="str">
            <v>TAW02B</v>
          </cell>
        </row>
        <row r="257">
          <cell r="N257" t="str">
            <v>Resi Marsila</v>
          </cell>
        </row>
        <row r="258">
          <cell r="C258" t="str">
            <v>BMU01A</v>
          </cell>
        </row>
        <row r="258">
          <cell r="N258" t="str">
            <v>FAHRURRAZI</v>
          </cell>
        </row>
        <row r="259">
          <cell r="C259" t="str">
            <v>GIA07B</v>
          </cell>
        </row>
        <row r="259">
          <cell r="N259" t="str">
            <v>GUSTI NGURAH ARY RAKA DARMAYASA, SE.MM</v>
          </cell>
        </row>
        <row r="260">
          <cell r="C260" t="str">
            <v>APU05A</v>
          </cell>
        </row>
        <row r="260">
          <cell r="N260" t="str">
            <v>AGUSTINUS DICKY PURWONO</v>
          </cell>
        </row>
        <row r="261">
          <cell r="C261" t="str">
            <v>KUPANG_TIMUR</v>
          </cell>
        </row>
        <row r="261">
          <cell r="N261" t="str">
            <v>Salvatris Siro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 DP"/>
      <sheetName val="06.30, 07.30, &amp; 12.00"/>
      <sheetName val="R-2, TPTW, Persentase TTD"/>
      <sheetName val="Pickup &amp; Retur Non Ecom"/>
      <sheetName val="Raw Abnsensi"/>
      <sheetName val="Raw Deliv TTD 730 1200"/>
      <sheetName val="Raw TPTW TTD"/>
      <sheetName val="TTD rit 2"/>
      <sheetName val="Raw Retur COD Non Ecom"/>
      <sheetName val="Raw PU Non Ecom"/>
      <sheetName val="work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>Kode DP</v>
          </cell>
          <cell r="B1" t="str">
            <v>Nama DP</v>
          </cell>
        </row>
        <row r="2">
          <cell r="A2" t="str">
            <v>BKI71A</v>
          </cell>
          <cell r="B2" t="str">
            <v>CP_BEKASI_SELATAN</v>
          </cell>
        </row>
        <row r="3">
          <cell r="A3" t="str">
            <v>SGT03A</v>
          </cell>
          <cell r="B3" t="str">
            <v>KALIORANG</v>
          </cell>
        </row>
        <row r="4">
          <cell r="A4" t="str">
            <v>BKI69A</v>
          </cell>
          <cell r="B4" t="str">
            <v>CP_PEJUANG</v>
          </cell>
        </row>
        <row r="5">
          <cell r="A5" t="str">
            <v>CIP05J</v>
          </cell>
          <cell r="B5" t="str">
            <v>REFORMASI_PODOKJAYA</v>
          </cell>
        </row>
        <row r="6">
          <cell r="A6" t="str">
            <v>CIP05K</v>
          </cell>
          <cell r="B6" t="str">
            <v>PERIGI_PONDOK_PUCUNG</v>
          </cell>
        </row>
        <row r="7">
          <cell r="A7" t="str">
            <v>KNL06A</v>
          </cell>
          <cell r="B7" t="str">
            <v>LANJI</v>
          </cell>
        </row>
        <row r="8">
          <cell r="A8" t="str">
            <v>BOL01</v>
          </cell>
          <cell r="B8" t="str">
            <v>BLORA</v>
          </cell>
        </row>
        <row r="9">
          <cell r="A9" t="str">
            <v>JKT57A</v>
          </cell>
          <cell r="B9" t="str">
            <v>CP_PISANGAN_TIMUR_2</v>
          </cell>
        </row>
        <row r="10">
          <cell r="A10" t="str">
            <v>PKN03</v>
          </cell>
          <cell r="B10" t="str">
            <v>KUMAI</v>
          </cell>
        </row>
        <row r="11">
          <cell r="A11" t="str">
            <v>PWK12A</v>
          </cell>
          <cell r="B11" t="str">
            <v>PWK12A</v>
          </cell>
        </row>
        <row r="12">
          <cell r="A12" t="str">
            <v>WGI06</v>
          </cell>
          <cell r="B12" t="str">
            <v>SLOGOHIMO</v>
          </cell>
        </row>
        <row r="13">
          <cell r="A13" t="str">
            <v>WGI04</v>
          </cell>
          <cell r="B13" t="str">
            <v>NGADIROJO</v>
          </cell>
        </row>
        <row r="14">
          <cell r="A14" t="str">
            <v>WGI03</v>
          </cell>
          <cell r="B14" t="str">
            <v>BATURETNO</v>
          </cell>
        </row>
        <row r="15">
          <cell r="A15" t="str">
            <v>SLM20</v>
          </cell>
          <cell r="B15" t="str">
            <v>JOMBOR</v>
          </cell>
        </row>
        <row r="16">
          <cell r="A16" t="str">
            <v>SAS05</v>
          </cell>
          <cell r="B16" t="str">
            <v>SELAKAU</v>
          </cell>
        </row>
        <row r="17">
          <cell r="A17" t="str">
            <v>RTU10</v>
          </cell>
          <cell r="B17" t="str">
            <v>TAPIN_SELATAN</v>
          </cell>
        </row>
        <row r="18">
          <cell r="A18" t="str">
            <v>PLR02</v>
          </cell>
          <cell r="B18" t="str">
            <v>ASAM_ASAM</v>
          </cell>
        </row>
        <row r="19">
          <cell r="A19" t="str">
            <v>PLM02</v>
          </cell>
          <cell r="B19" t="str">
            <v>SEBERANG_ULU_I</v>
          </cell>
        </row>
        <row r="20">
          <cell r="A20" t="str">
            <v>MUG15</v>
          </cell>
          <cell r="B20" t="str">
            <v>TEGALREJO</v>
          </cell>
        </row>
        <row r="21">
          <cell r="A21" t="str">
            <v>MUG03</v>
          </cell>
          <cell r="B21" t="str">
            <v>SALAM</v>
          </cell>
        </row>
        <row r="22">
          <cell r="A22" t="str">
            <v>MUG02</v>
          </cell>
          <cell r="B22" t="str">
            <v>GRABAG</v>
          </cell>
        </row>
        <row r="23">
          <cell r="A23" t="str">
            <v>MTA05</v>
          </cell>
          <cell r="B23" t="str">
            <v>MARTAPURA_2</v>
          </cell>
        </row>
        <row r="24">
          <cell r="A24" t="str">
            <v>KLP02</v>
          </cell>
          <cell r="B24" t="str">
            <v>SENTOLO</v>
          </cell>
        </row>
        <row r="25">
          <cell r="A25" t="str">
            <v>KBM03</v>
          </cell>
          <cell r="B25" t="str">
            <v>PREMBUN</v>
          </cell>
        </row>
        <row r="26">
          <cell r="A26" t="str">
            <v>KAA14</v>
          </cell>
          <cell r="B26" t="str">
            <v>JUMAPOLO</v>
          </cell>
        </row>
        <row r="27">
          <cell r="A27" t="str">
            <v>CIB48</v>
          </cell>
          <cell r="B27" t="str">
            <v>CIAPUS_1</v>
          </cell>
        </row>
        <row r="28">
          <cell r="A28" t="str">
            <v>CIB04A</v>
          </cell>
          <cell r="B28" t="str">
            <v>SASAK_PANJANG</v>
          </cell>
        </row>
        <row r="29">
          <cell r="A29" t="str">
            <v>BYL09</v>
          </cell>
          <cell r="B29" t="str">
            <v>KARANGGEDE</v>
          </cell>
        </row>
        <row r="30">
          <cell r="A30" t="str">
            <v>BYL03</v>
          </cell>
          <cell r="B30" t="str">
            <v>AMPEL</v>
          </cell>
        </row>
        <row r="31">
          <cell r="A31" t="str">
            <v>BYL02</v>
          </cell>
          <cell r="B31" t="str">
            <v>TERAS</v>
          </cell>
        </row>
        <row r="32">
          <cell r="A32" t="str">
            <v>BXT03</v>
          </cell>
          <cell r="B32" t="str">
            <v>DC_BONTANG</v>
          </cell>
        </row>
        <row r="33">
          <cell r="A33" t="str">
            <v>BTL04</v>
          </cell>
          <cell r="B33" t="str">
            <v>SEWON</v>
          </cell>
        </row>
        <row r="34">
          <cell r="A34" t="str">
            <v>BJB09</v>
          </cell>
          <cell r="B34" t="str">
            <v>CP_CEMPAKA_2</v>
          </cell>
        </row>
        <row r="35">
          <cell r="A35" t="str">
            <v>BJB03</v>
          </cell>
          <cell r="B35" t="str">
            <v>BANJARBARU</v>
          </cell>
        </row>
        <row r="36">
          <cell r="A36" t="str">
            <v>BDJ13</v>
          </cell>
          <cell r="B36" t="str">
            <v>CEMPAKA_RAYA</v>
          </cell>
        </row>
        <row r="37">
          <cell r="A37" t="str">
            <v>AMQ02</v>
          </cell>
          <cell r="B37" t="str">
            <v>KEBUN_CENGKEH</v>
          </cell>
        </row>
        <row r="38">
          <cell r="A38" t="str">
            <v>AMQ01</v>
          </cell>
          <cell r="B38" t="str">
            <v>AMBON</v>
          </cell>
        </row>
        <row r="39">
          <cell r="A39" t="str">
            <v>AMN02</v>
          </cell>
          <cell r="B39" t="str">
            <v>AMUNTAI_TENGAH</v>
          </cell>
        </row>
        <row r="40">
          <cell r="A40" t="str">
            <v>JOG01</v>
          </cell>
          <cell r="B40" t="str">
            <v>YOGYAKARTA</v>
          </cell>
        </row>
        <row r="41">
          <cell r="A41" t="str">
            <v>JKT35F</v>
          </cell>
          <cell r="B41" t="str">
            <v>CP_KALIDERES</v>
          </cell>
        </row>
        <row r="42">
          <cell r="A42" t="str">
            <v>SRG03A</v>
          </cell>
          <cell r="B42" t="str">
            <v>GRAHAPADMA_01</v>
          </cell>
        </row>
        <row r="43">
          <cell r="A43" t="str">
            <v>CIB26A</v>
          </cell>
          <cell r="B43" t="str">
            <v>BOGOR_SELATAN</v>
          </cell>
        </row>
        <row r="44">
          <cell r="A44" t="str">
            <v>SED02</v>
          </cell>
          <cell r="B44" t="str">
            <v>MELAK_ULU</v>
          </cell>
        </row>
        <row r="45">
          <cell r="A45" t="str">
            <v>MRD02</v>
          </cell>
          <cell r="B45" t="str">
            <v>ULEE_GLEE</v>
          </cell>
        </row>
        <row r="46">
          <cell r="A46" t="str">
            <v>LHT10C</v>
          </cell>
          <cell r="B46" t="str">
            <v>LAHAT_JAYA</v>
          </cell>
        </row>
        <row r="47">
          <cell r="A47" t="str">
            <v>LHT10B</v>
          </cell>
          <cell r="B47" t="str">
            <v>LAHAT_AGUNG</v>
          </cell>
        </row>
        <row r="48">
          <cell r="A48" t="str">
            <v>PKN02A</v>
          </cell>
          <cell r="B48" t="str">
            <v>SUNGAI_KAPITAN</v>
          </cell>
        </row>
        <row r="49">
          <cell r="A49" t="str">
            <v>SKY12</v>
          </cell>
          <cell r="B49" t="str">
            <v>SENAWAR_JAYA</v>
          </cell>
        </row>
        <row r="50">
          <cell r="A50" t="str">
            <v>IDM07E</v>
          </cell>
          <cell r="B50" t="str">
            <v>IDM07E</v>
          </cell>
        </row>
        <row r="51">
          <cell r="A51" t="str">
            <v>PKN03A</v>
          </cell>
          <cell r="B51" t="str">
            <v>PKN03A</v>
          </cell>
        </row>
        <row r="52">
          <cell r="A52" t="str">
            <v>PLM16B</v>
          </cell>
          <cell r="B52" t="str">
            <v>PLM16B</v>
          </cell>
        </row>
        <row r="53">
          <cell r="A53" t="str">
            <v>KYT04A</v>
          </cell>
          <cell r="B53" t="str">
            <v>KYT04A</v>
          </cell>
        </row>
        <row r="54">
          <cell r="A54" t="str">
            <v>PLM11A</v>
          </cell>
          <cell r="B54" t="str">
            <v>PLM11A</v>
          </cell>
        </row>
        <row r="55">
          <cell r="A55" t="str">
            <v>PLM17B</v>
          </cell>
          <cell r="B55" t="str">
            <v>PLM17B</v>
          </cell>
        </row>
        <row r="56">
          <cell r="A56" t="str">
            <v>SAI01B</v>
          </cell>
          <cell r="B56" t="str">
            <v>SAI01B</v>
          </cell>
        </row>
        <row r="57">
          <cell r="A57" t="str">
            <v>SKY09A</v>
          </cell>
          <cell r="B57" t="str">
            <v>SKY09A</v>
          </cell>
        </row>
        <row r="58">
          <cell r="A58" t="str">
            <v>PKN06A</v>
          </cell>
          <cell r="B58" t="str">
            <v>PKN06A</v>
          </cell>
        </row>
        <row r="59">
          <cell r="A59" t="str">
            <v>PWK01B</v>
          </cell>
          <cell r="B59" t="str">
            <v>PWK01B</v>
          </cell>
        </row>
        <row r="60">
          <cell r="A60" t="str">
            <v>SBG16A</v>
          </cell>
          <cell r="B60" t="str">
            <v>SBG16A</v>
          </cell>
        </row>
        <row r="61">
          <cell r="A61" t="str">
            <v>SMB14C</v>
          </cell>
          <cell r="B61" t="str">
            <v>SMB14C</v>
          </cell>
        </row>
        <row r="62">
          <cell r="A62" t="str">
            <v>SMB40A</v>
          </cell>
          <cell r="B62" t="str">
            <v>SMB40A</v>
          </cell>
        </row>
        <row r="63">
          <cell r="A63" t="str">
            <v>PKN01A</v>
          </cell>
          <cell r="B63" t="str">
            <v>PKN01A</v>
          </cell>
        </row>
        <row r="64">
          <cell r="A64" t="str">
            <v>SBG21B</v>
          </cell>
          <cell r="B64" t="str">
            <v>SBG21B</v>
          </cell>
        </row>
        <row r="65">
          <cell r="A65" t="str">
            <v>SBG08C</v>
          </cell>
          <cell r="B65" t="str">
            <v>SBG08C</v>
          </cell>
        </row>
        <row r="66">
          <cell r="A66" t="str">
            <v>SBG03A</v>
          </cell>
          <cell r="B66" t="str">
            <v>SUKAMANDIJAYA_2</v>
          </cell>
        </row>
        <row r="67">
          <cell r="A67" t="str">
            <v>SBG27</v>
          </cell>
          <cell r="B67" t="str">
            <v>TANGGULUN_BARAT_2</v>
          </cell>
        </row>
        <row r="68">
          <cell r="A68" t="str">
            <v>SBG19A</v>
          </cell>
          <cell r="B68" t="str">
            <v>CISALAK_4</v>
          </cell>
        </row>
        <row r="69">
          <cell r="A69" t="str">
            <v>BDO08D</v>
          </cell>
          <cell r="B69" t="str">
            <v>BABAKAN_CIPARAY_2</v>
          </cell>
        </row>
        <row r="70">
          <cell r="A70" t="str">
            <v>PLM50</v>
          </cell>
          <cell r="B70" t="str">
            <v>LEMABANG_2</v>
          </cell>
        </row>
        <row r="71">
          <cell r="A71" t="str">
            <v>PUP02</v>
          </cell>
          <cell r="B71" t="str">
            <v>KAHAYAN_KUALA</v>
          </cell>
        </row>
        <row r="72">
          <cell r="A72" t="str">
            <v>BWX08</v>
          </cell>
          <cell r="B72" t="str">
            <v>KAMAL_1</v>
          </cell>
        </row>
        <row r="73">
          <cell r="A73" t="str">
            <v>KOB03</v>
          </cell>
          <cell r="B73" t="str">
            <v>LUBUK_BESAR</v>
          </cell>
        </row>
        <row r="74">
          <cell r="A74" t="str">
            <v>TOB02</v>
          </cell>
          <cell r="B74" t="str">
            <v>PAYUNG</v>
          </cell>
        </row>
        <row r="75">
          <cell r="A75" t="str">
            <v>BDO01A</v>
          </cell>
          <cell r="B75" t="str">
            <v>DC_BINONG</v>
          </cell>
        </row>
        <row r="76">
          <cell r="A76" t="str">
            <v>KRW38</v>
          </cell>
          <cell r="B76" t="str">
            <v>TELUK_JAMBE_BARAT</v>
          </cell>
        </row>
        <row r="77">
          <cell r="A77" t="str">
            <v>SMB11</v>
          </cell>
          <cell r="B77" t="str">
            <v>DC_CIREBON_BARAT</v>
          </cell>
        </row>
        <row r="78">
          <cell r="A78" t="str">
            <v>CIM07</v>
          </cell>
          <cell r="B78" t="str">
            <v>DC_CIMAHI_SELATAN</v>
          </cell>
        </row>
        <row r="79">
          <cell r="A79" t="str">
            <v>PUP01</v>
          </cell>
          <cell r="B79" t="str">
            <v>PULANG_PISAU</v>
          </cell>
        </row>
        <row r="80">
          <cell r="A80" t="str">
            <v>BXT02</v>
          </cell>
          <cell r="B80" t="str">
            <v>BONTANG_BARU</v>
          </cell>
        </row>
        <row r="81">
          <cell r="A81" t="str">
            <v>SAI01</v>
          </cell>
          <cell r="B81" t="str">
            <v>SUNGAILIAT</v>
          </cell>
        </row>
        <row r="82">
          <cell r="A82" t="str">
            <v>BXT01</v>
          </cell>
          <cell r="B82" t="str">
            <v>BONTANG</v>
          </cell>
        </row>
        <row r="83">
          <cell r="A83" t="str">
            <v>KRT03</v>
          </cell>
          <cell r="B83" t="str">
            <v>PONDOK_KELAPO</v>
          </cell>
        </row>
        <row r="84">
          <cell r="A84" t="str">
            <v>SBG12B</v>
          </cell>
          <cell r="B84" t="str">
            <v>PATOKBEUSI_2</v>
          </cell>
        </row>
        <row r="85">
          <cell r="A85" t="str">
            <v>TCKLP121</v>
          </cell>
          <cell r="B85" t="str">
            <v>TCKLP121</v>
          </cell>
        </row>
        <row r="86">
          <cell r="A86" t="str">
            <v>KLP03</v>
          </cell>
          <cell r="B86" t="str">
            <v>KULONPROGO</v>
          </cell>
        </row>
        <row r="87">
          <cell r="A87" t="str">
            <v>PLM01</v>
          </cell>
          <cell r="B87" t="str">
            <v>PALEMBANG</v>
          </cell>
        </row>
        <row r="88">
          <cell r="A88" t="str">
            <v>BPN08</v>
          </cell>
          <cell r="B88" t="str">
            <v>SEPINGGAN</v>
          </cell>
        </row>
        <row r="89">
          <cell r="A89" t="str">
            <v>BMU01</v>
          </cell>
          <cell r="B89" t="str">
            <v>BIMA</v>
          </cell>
        </row>
        <row r="90">
          <cell r="A90" t="str">
            <v>CIB52</v>
          </cell>
          <cell r="B90" t="str">
            <v>DC_LEUWILIANG</v>
          </cell>
        </row>
        <row r="91">
          <cell r="A91" t="str">
            <v>CIB13A</v>
          </cell>
          <cell r="B91" t="str">
            <v>DC_CIAWI</v>
          </cell>
        </row>
        <row r="92">
          <cell r="A92" t="str">
            <v>CIB29A</v>
          </cell>
          <cell r="B92" t="str">
            <v>DC_GUNUNG_SINDUR</v>
          </cell>
        </row>
        <row r="93">
          <cell r="A93" t="str">
            <v>CIB11A</v>
          </cell>
          <cell r="B93" t="str">
            <v>CIB11A</v>
          </cell>
        </row>
        <row r="94">
          <cell r="A94" t="str">
            <v>CIB08A</v>
          </cell>
          <cell r="B94" t="str">
            <v>DRAMAGA_2</v>
          </cell>
        </row>
        <row r="95">
          <cell r="A95" t="str">
            <v>CIB22A</v>
          </cell>
          <cell r="B95" t="str">
            <v>DC_CIGUDEG</v>
          </cell>
        </row>
        <row r="96">
          <cell r="A96" t="str">
            <v>CIB34C</v>
          </cell>
          <cell r="B96" t="str">
            <v>GUNUNG_PUTRI_4</v>
          </cell>
        </row>
        <row r="97">
          <cell r="A97" t="str">
            <v>CIB16B</v>
          </cell>
          <cell r="B97" t="str">
            <v>CARIU_2</v>
          </cell>
        </row>
        <row r="98">
          <cell r="A98" t="str">
            <v>CIB02A</v>
          </cell>
          <cell r="B98" t="str">
            <v>KEMANG_2</v>
          </cell>
        </row>
        <row r="99">
          <cell r="A99" t="str">
            <v>BGR03A</v>
          </cell>
          <cell r="B99" t="str">
            <v>TAJUR_4</v>
          </cell>
        </row>
        <row r="100">
          <cell r="A100" t="str">
            <v>CIB28A</v>
          </cell>
          <cell r="B100" t="str">
            <v>SUKARAJA_1</v>
          </cell>
        </row>
        <row r="101">
          <cell r="A101" t="str">
            <v>CIB37A</v>
          </cell>
          <cell r="B101" t="str">
            <v>PAKANSARI_3</v>
          </cell>
        </row>
        <row r="102">
          <cell r="A102" t="str">
            <v>CIB38A</v>
          </cell>
          <cell r="B102" t="str">
            <v>PAKANSARI_2</v>
          </cell>
        </row>
        <row r="103">
          <cell r="A103" t="str">
            <v>CIB36</v>
          </cell>
          <cell r="B103" t="str">
            <v>LEUWILIANG1</v>
          </cell>
        </row>
        <row r="104">
          <cell r="A104" t="str">
            <v>CIB23</v>
          </cell>
          <cell r="B104" t="str">
            <v>RUMPIN_1</v>
          </cell>
        </row>
        <row r="105">
          <cell r="A105" t="str">
            <v>CIB19</v>
          </cell>
          <cell r="B105" t="str">
            <v>DC_JASINGA</v>
          </cell>
        </row>
        <row r="106">
          <cell r="A106" t="str">
            <v>CIB17</v>
          </cell>
          <cell r="B106" t="str">
            <v>DC_DRAMAGA</v>
          </cell>
        </row>
        <row r="107">
          <cell r="A107" t="str">
            <v>CIB16</v>
          </cell>
          <cell r="B107" t="str">
            <v>DC_JONGGOL</v>
          </cell>
        </row>
        <row r="108">
          <cell r="A108" t="str">
            <v>BGR30</v>
          </cell>
          <cell r="B108" t="str">
            <v>DC_CIOMAS</v>
          </cell>
        </row>
        <row r="109">
          <cell r="A109" t="str">
            <v>BGR04</v>
          </cell>
          <cell r="B109" t="str">
            <v>CILEUNGSI</v>
          </cell>
        </row>
        <row r="110">
          <cell r="A110" t="str">
            <v>CIB10</v>
          </cell>
          <cell r="B110" t="str">
            <v>CITAYAM_PABUARAN</v>
          </cell>
        </row>
        <row r="111">
          <cell r="A111" t="str">
            <v>CIB09</v>
          </cell>
          <cell r="B111" t="str">
            <v>CISEENG</v>
          </cell>
        </row>
        <row r="112">
          <cell r="A112" t="str">
            <v>CIB01</v>
          </cell>
          <cell r="B112" t="str">
            <v>BOJONG_KULUR</v>
          </cell>
        </row>
        <row r="113">
          <cell r="A113" t="str">
            <v>BGR28</v>
          </cell>
          <cell r="B113" t="str">
            <v>GUNUNG_BATU</v>
          </cell>
        </row>
        <row r="114">
          <cell r="A114" t="str">
            <v>CIB05</v>
          </cell>
          <cell r="B114" t="str">
            <v>CIBATOK</v>
          </cell>
        </row>
        <row r="115">
          <cell r="A115" t="str">
            <v>PLW03G</v>
          </cell>
          <cell r="B115" t="str">
            <v>SOEKARNO_HATTA_01</v>
          </cell>
        </row>
        <row r="116">
          <cell r="A116" t="str">
            <v>PLW08B</v>
          </cell>
          <cell r="B116" t="str">
            <v>PALU_TIMUR_02</v>
          </cell>
        </row>
        <row r="117">
          <cell r="A117" t="str">
            <v>PLW01E</v>
          </cell>
          <cell r="B117" t="str">
            <v>TATURA_02</v>
          </cell>
        </row>
        <row r="118">
          <cell r="A118" t="str">
            <v>PLW05C</v>
          </cell>
          <cell r="B118" t="str">
            <v>TATANGA_02</v>
          </cell>
        </row>
        <row r="119">
          <cell r="A119" t="str">
            <v>PLW02D</v>
          </cell>
          <cell r="B119" t="str">
            <v>PONEGORO_01</v>
          </cell>
        </row>
        <row r="120">
          <cell r="A120" t="str">
            <v>PLW03H</v>
          </cell>
          <cell r="B120" t="str">
            <v>SIGMA_02</v>
          </cell>
        </row>
        <row r="121">
          <cell r="A121" t="str">
            <v>PLW02E</v>
          </cell>
          <cell r="B121" t="str">
            <v>WR_SUPRATMAN_02</v>
          </cell>
        </row>
        <row r="122">
          <cell r="A122" t="str">
            <v>PLW03E</v>
          </cell>
          <cell r="B122" t="str">
            <v>MANTIKULORE_02</v>
          </cell>
        </row>
        <row r="123">
          <cell r="A123" t="str">
            <v>PLW03F</v>
          </cell>
          <cell r="B123" t="str">
            <v>TONDO_02</v>
          </cell>
        </row>
        <row r="124">
          <cell r="A124" t="str">
            <v>RTH04</v>
          </cell>
          <cell r="B124" t="str">
            <v>RATATOTOK</v>
          </cell>
        </row>
        <row r="125">
          <cell r="A125" t="str">
            <v>AID02A</v>
          </cell>
          <cell r="B125" t="str">
            <v>DIMEMBE</v>
          </cell>
        </row>
        <row r="126">
          <cell r="A126" t="str">
            <v>PSJ01B</v>
          </cell>
          <cell r="B126" t="str">
            <v>POSO_02</v>
          </cell>
        </row>
        <row r="127">
          <cell r="A127" t="str">
            <v>PSJ03B</v>
          </cell>
          <cell r="B127" t="str">
            <v>KASINTUWU_01</v>
          </cell>
        </row>
        <row r="128">
          <cell r="A128" t="str">
            <v>BUG04E</v>
          </cell>
          <cell r="B128" t="str">
            <v>PADABAHO</v>
          </cell>
        </row>
        <row r="129">
          <cell r="A129" t="str">
            <v>MDC06A</v>
          </cell>
          <cell r="B129" t="str">
            <v>PAAL_DUA_01</v>
          </cell>
        </row>
        <row r="130">
          <cell r="A130" t="str">
            <v>MDC09C</v>
          </cell>
          <cell r="B130" t="str">
            <v>WINANGUN_01</v>
          </cell>
        </row>
        <row r="131">
          <cell r="A131" t="str">
            <v>MDC11C</v>
          </cell>
          <cell r="B131" t="str">
            <v>BAHU_01</v>
          </cell>
        </row>
        <row r="132">
          <cell r="A132" t="str">
            <v>AMR16</v>
          </cell>
          <cell r="B132" t="str">
            <v>TOMPASO_BARU</v>
          </cell>
        </row>
        <row r="133">
          <cell r="A133" t="str">
            <v>SAL08A</v>
          </cell>
          <cell r="B133" t="str">
            <v>TINANGKUNG_02</v>
          </cell>
        </row>
        <row r="134">
          <cell r="A134" t="str">
            <v>THA11B</v>
          </cell>
          <cell r="B134" t="str">
            <v>TAMAKO_02</v>
          </cell>
        </row>
        <row r="135">
          <cell r="A135" t="str">
            <v>GTO23</v>
          </cell>
          <cell r="B135" t="str">
            <v>ANDALAS_01</v>
          </cell>
        </row>
        <row r="136">
          <cell r="A136" t="str">
            <v>GTO26</v>
          </cell>
          <cell r="B136" t="str">
            <v>AGUS_SALIM_01</v>
          </cell>
        </row>
        <row r="137">
          <cell r="A137" t="str">
            <v>GTO21</v>
          </cell>
          <cell r="B137" t="str">
            <v>DUMBO_RAYA_01</v>
          </cell>
        </row>
        <row r="138">
          <cell r="A138" t="str">
            <v>MRS01A</v>
          </cell>
          <cell r="B138" t="str">
            <v>MARISA_01</v>
          </cell>
        </row>
        <row r="139">
          <cell r="A139" t="str">
            <v>GTO01A</v>
          </cell>
          <cell r="B139" t="str">
            <v>MOLOSIPAT_W_01</v>
          </cell>
        </row>
        <row r="140">
          <cell r="A140" t="str">
            <v>MSI17</v>
          </cell>
          <cell r="B140" t="str">
            <v>KOBI</v>
          </cell>
        </row>
        <row r="141">
          <cell r="A141" t="str">
            <v>MEG10</v>
          </cell>
          <cell r="B141" t="str">
            <v>LIRUNG</v>
          </cell>
        </row>
        <row r="142">
          <cell r="A142" t="str">
            <v>MEG01A</v>
          </cell>
          <cell r="B142" t="str">
            <v>BEO</v>
          </cell>
        </row>
        <row r="143">
          <cell r="A143" t="str">
            <v>MEG08</v>
          </cell>
          <cell r="B143" t="str">
            <v>KABARUAN</v>
          </cell>
        </row>
        <row r="144">
          <cell r="A144" t="str">
            <v>TLI04</v>
          </cell>
          <cell r="B144" t="str">
            <v>DAMPAL</v>
          </cell>
        </row>
        <row r="145">
          <cell r="A145" t="str">
            <v>PII16</v>
          </cell>
          <cell r="B145" t="str">
            <v>TINOMBO</v>
          </cell>
        </row>
        <row r="146">
          <cell r="A146" t="str">
            <v>BUG07</v>
          </cell>
          <cell r="B146" t="str">
            <v>BUNGKU_BARAT</v>
          </cell>
        </row>
        <row r="147">
          <cell r="A147" t="str">
            <v>NAM02</v>
          </cell>
          <cell r="B147" t="str">
            <v>WAEAPO</v>
          </cell>
        </row>
        <row r="148">
          <cell r="A148" t="str">
            <v>BUG03</v>
          </cell>
          <cell r="B148" t="str">
            <v>LALAMPU</v>
          </cell>
        </row>
        <row r="149">
          <cell r="A149" t="str">
            <v>TUT01</v>
          </cell>
          <cell r="B149" t="str">
            <v>TUTUYAN</v>
          </cell>
        </row>
        <row r="150">
          <cell r="A150" t="str">
            <v>AMQ05</v>
          </cell>
          <cell r="B150" t="str">
            <v>PATTIMURA</v>
          </cell>
        </row>
        <row r="151">
          <cell r="A151" t="str">
            <v>MAB02</v>
          </cell>
          <cell r="B151" t="str">
            <v>BULI</v>
          </cell>
        </row>
        <row r="152">
          <cell r="A152" t="str">
            <v>DON02</v>
          </cell>
          <cell r="B152" t="str">
            <v>TAMBU</v>
          </cell>
        </row>
        <row r="153">
          <cell r="A153" t="str">
            <v>KWD01</v>
          </cell>
          <cell r="B153" t="str">
            <v>KWANDANG</v>
          </cell>
        </row>
        <row r="154">
          <cell r="A154" t="str">
            <v>BAG03</v>
          </cell>
          <cell r="B154" t="str">
            <v>BUNTA</v>
          </cell>
        </row>
        <row r="155">
          <cell r="A155" t="str">
            <v>LOL02</v>
          </cell>
          <cell r="B155" t="str">
            <v>DUMOGA</v>
          </cell>
        </row>
        <row r="156">
          <cell r="A156" t="str">
            <v>BAG06</v>
          </cell>
          <cell r="B156" t="str">
            <v>MASAMA</v>
          </cell>
        </row>
        <row r="157">
          <cell r="A157" t="str">
            <v>BAG04</v>
          </cell>
          <cell r="B157" t="str">
            <v>LUWUK_UTARA</v>
          </cell>
        </row>
        <row r="158">
          <cell r="A158" t="str">
            <v>TMH02</v>
          </cell>
          <cell r="B158" t="str">
            <v>KAKASKASEN</v>
          </cell>
        </row>
        <row r="159">
          <cell r="A159" t="str">
            <v>TBO01</v>
          </cell>
          <cell r="B159" t="str">
            <v>TOBELO</v>
          </cell>
        </row>
        <row r="160">
          <cell r="A160" t="str">
            <v>TDO02</v>
          </cell>
          <cell r="B160" t="str">
            <v>LANGOWAN</v>
          </cell>
        </row>
        <row r="161">
          <cell r="A161" t="str">
            <v>TTE03</v>
          </cell>
          <cell r="B161" t="str">
            <v>TERNATE_UTARA</v>
          </cell>
        </row>
        <row r="162">
          <cell r="A162" t="str">
            <v>TTE01</v>
          </cell>
          <cell r="B162" t="str">
            <v>TERNATE</v>
          </cell>
        </row>
        <row r="163">
          <cell r="A163" t="str">
            <v>MSI01</v>
          </cell>
          <cell r="B163" t="str">
            <v>MASOHI</v>
          </cell>
        </row>
        <row r="164">
          <cell r="A164" t="str">
            <v>JAL01</v>
          </cell>
          <cell r="B164" t="str">
            <v>JAILOLO</v>
          </cell>
        </row>
        <row r="165">
          <cell r="A165" t="str">
            <v>BOB01</v>
          </cell>
          <cell r="B165" t="str">
            <v>BOBONG</v>
          </cell>
        </row>
        <row r="166">
          <cell r="A166" t="str">
            <v>AMQ03</v>
          </cell>
          <cell r="B166" t="str">
            <v>BAGUALA</v>
          </cell>
        </row>
        <row r="167">
          <cell r="A167" t="str">
            <v>LOL01</v>
          </cell>
          <cell r="B167" t="str">
            <v>LOLAK</v>
          </cell>
        </row>
        <row r="168">
          <cell r="A168" t="str">
            <v>TRW02</v>
          </cell>
          <cell r="B168" t="str">
            <v>DP_LAMBANDIA</v>
          </cell>
        </row>
        <row r="169">
          <cell r="A169" t="str">
            <v>TKG07B</v>
          </cell>
          <cell r="B169" t="str">
            <v>KOMARUDIN</v>
          </cell>
        </row>
        <row r="170">
          <cell r="A170" t="str">
            <v>TKG02B</v>
          </cell>
          <cell r="B170" t="str">
            <v>LANGKAPURA</v>
          </cell>
        </row>
        <row r="171">
          <cell r="A171" t="str">
            <v>CJR11A</v>
          </cell>
          <cell r="B171" t="str">
            <v>TAKOKAK</v>
          </cell>
        </row>
        <row r="172">
          <cell r="A172" t="str">
            <v>IDM11C</v>
          </cell>
          <cell r="B172" t="str">
            <v>IDM11C</v>
          </cell>
        </row>
        <row r="173">
          <cell r="A173" t="str">
            <v>IDM30B</v>
          </cell>
          <cell r="B173" t="str">
            <v>IDM30B</v>
          </cell>
        </row>
        <row r="174">
          <cell r="A174" t="str">
            <v>BAL12B</v>
          </cell>
          <cell r="B174" t="str">
            <v>SURADITA_CISADANE</v>
          </cell>
        </row>
        <row r="175">
          <cell r="A175" t="str">
            <v>AEK03A</v>
          </cell>
          <cell r="B175" t="str">
            <v>DP_KUALUH_HILIR</v>
          </cell>
        </row>
        <row r="176">
          <cell r="A176" t="str">
            <v>STP02</v>
          </cell>
          <cell r="B176" t="str">
            <v>DP_TELUK_BELITUNG</v>
          </cell>
        </row>
        <row r="177">
          <cell r="A177" t="str">
            <v>BAS11</v>
          </cell>
          <cell r="B177" t="str">
            <v>DP_SIMPANG_KANAN</v>
          </cell>
        </row>
        <row r="178">
          <cell r="A178" t="str">
            <v>SAS07</v>
          </cell>
          <cell r="B178" t="str">
            <v>SAJINGAN_BESAR</v>
          </cell>
        </row>
        <row r="179">
          <cell r="A179" t="str">
            <v>SAS05C</v>
          </cell>
          <cell r="B179" t="str">
            <v>PALOH_02</v>
          </cell>
        </row>
        <row r="180">
          <cell r="A180" t="str">
            <v>SAS03A</v>
          </cell>
          <cell r="B180" t="str">
            <v>JAWAI</v>
          </cell>
        </row>
        <row r="181">
          <cell r="A181" t="str">
            <v>SAS02B</v>
          </cell>
          <cell r="B181" t="str">
            <v>GALING_01</v>
          </cell>
        </row>
        <row r="182">
          <cell r="A182" t="str">
            <v>SAS02A</v>
          </cell>
          <cell r="B182" t="str">
            <v>GALING</v>
          </cell>
        </row>
        <row r="183">
          <cell r="A183" t="str">
            <v>SAS05B</v>
          </cell>
          <cell r="B183" t="str">
            <v>PALOH_01</v>
          </cell>
        </row>
        <row r="184">
          <cell r="A184" t="str">
            <v>PDS03</v>
          </cell>
          <cell r="B184" t="str">
            <v>PDS_UTARA</v>
          </cell>
        </row>
        <row r="185">
          <cell r="A185" t="str">
            <v>LIN04</v>
          </cell>
          <cell r="B185" t="str">
            <v>DABO</v>
          </cell>
        </row>
        <row r="186">
          <cell r="A186" t="str">
            <v>DPK29</v>
          </cell>
          <cell r="B186" t="str">
            <v>CP_PENGASINAN</v>
          </cell>
        </row>
        <row r="187">
          <cell r="A187" t="str">
            <v>DPK27</v>
          </cell>
          <cell r="B187" t="str">
            <v>CP_CINERE</v>
          </cell>
        </row>
        <row r="188">
          <cell r="A188" t="str">
            <v>SDA22</v>
          </cell>
          <cell r="B188" t="str">
            <v>DC_TAMAN</v>
          </cell>
        </row>
        <row r="189">
          <cell r="A189" t="str">
            <v>BLT01</v>
          </cell>
          <cell r="B189" t="str">
            <v>BLITAR</v>
          </cell>
        </row>
        <row r="190">
          <cell r="A190" t="str">
            <v>BAS08</v>
          </cell>
          <cell r="B190" t="str">
            <v>BAGAN_BATU_01</v>
          </cell>
        </row>
        <row r="191">
          <cell r="A191" t="str">
            <v>SMI19A</v>
          </cell>
          <cell r="B191" t="str">
            <v>SMI19A</v>
          </cell>
        </row>
        <row r="192">
          <cell r="A192" t="str">
            <v>SGA09A</v>
          </cell>
          <cell r="B192" t="str">
            <v>TEJAKULA_1</v>
          </cell>
        </row>
        <row r="193">
          <cell r="A193" t="str">
            <v>MGW05C</v>
          </cell>
          <cell r="B193" t="str">
            <v>DC_KUTA_1</v>
          </cell>
        </row>
        <row r="194">
          <cell r="A194" t="str">
            <v>PAP06</v>
          </cell>
          <cell r="B194" t="str">
            <v>UJUNG_BATU_01</v>
          </cell>
        </row>
        <row r="195">
          <cell r="A195" t="str">
            <v>RGT04</v>
          </cell>
          <cell r="B195" t="str">
            <v>AIR_MOLEK</v>
          </cell>
        </row>
        <row r="196">
          <cell r="A196" t="str">
            <v>PDS01</v>
          </cell>
          <cell r="B196" t="str">
            <v>PADANG_SIDEMPUAN</v>
          </cell>
        </row>
        <row r="197">
          <cell r="A197" t="str">
            <v>SAS03B</v>
          </cell>
          <cell r="B197" t="str">
            <v>JAWAI_01</v>
          </cell>
        </row>
        <row r="198">
          <cell r="A198" t="str">
            <v>SAS07A</v>
          </cell>
          <cell r="B198" t="str">
            <v>SAJINGAN_BESAR_01</v>
          </cell>
        </row>
        <row r="199">
          <cell r="A199" t="str">
            <v>SAS01</v>
          </cell>
          <cell r="B199" t="str">
            <v>SAMBAS</v>
          </cell>
        </row>
        <row r="200">
          <cell r="A200" t="str">
            <v>SAS04</v>
          </cell>
          <cell r="B200" t="str">
            <v>TEBAS</v>
          </cell>
        </row>
        <row r="201">
          <cell r="A201" t="str">
            <v>PLM14A</v>
          </cell>
          <cell r="B201" t="str">
            <v>SUKODADI</v>
          </cell>
        </row>
        <row r="202">
          <cell r="A202" t="str">
            <v>JKT23O</v>
          </cell>
          <cell r="B202" t="str">
            <v>DC_JAGAKARSA</v>
          </cell>
        </row>
        <row r="203">
          <cell r="A203" t="str">
            <v>JKT17L</v>
          </cell>
          <cell r="B203" t="str">
            <v>DC_MATRAMAN</v>
          </cell>
        </row>
        <row r="204">
          <cell r="A204" t="str">
            <v>JKT09A</v>
          </cell>
          <cell r="B204" t="str">
            <v>ANCOL</v>
          </cell>
        </row>
        <row r="205">
          <cell r="A205" t="str">
            <v>TJU05</v>
          </cell>
          <cell r="B205" t="str">
            <v>SUNGAI_RAYA_KARIMUN</v>
          </cell>
        </row>
        <row r="206">
          <cell r="A206" t="str">
            <v>BTH35</v>
          </cell>
          <cell r="B206" t="str">
            <v>CP_SADAI</v>
          </cell>
        </row>
        <row r="207">
          <cell r="A207" t="str">
            <v>BGR01H</v>
          </cell>
          <cell r="B207" t="str">
            <v>SP_BOGOR</v>
          </cell>
        </row>
        <row r="208">
          <cell r="A208" t="str">
            <v>BKI08C</v>
          </cell>
          <cell r="B208" t="str">
            <v>BEKASI_BARAT_01</v>
          </cell>
        </row>
        <row r="209">
          <cell r="A209" t="str">
            <v>BKI07F</v>
          </cell>
          <cell r="B209" t="str">
            <v>JATIBENING_02</v>
          </cell>
        </row>
        <row r="210">
          <cell r="A210" t="str">
            <v>BKI07C</v>
          </cell>
          <cell r="B210" t="str">
            <v>JATIBENING_01</v>
          </cell>
        </row>
        <row r="211">
          <cell r="A211" t="str">
            <v>BKI07B</v>
          </cell>
          <cell r="B211" t="str">
            <v>PONDOK_GEDE_01</v>
          </cell>
        </row>
        <row r="212">
          <cell r="A212" t="str">
            <v>BKI13A</v>
          </cell>
          <cell r="B212" t="str">
            <v>MANGUNJAYA_01</v>
          </cell>
        </row>
        <row r="213">
          <cell r="A213" t="str">
            <v>CKR25</v>
          </cell>
          <cell r="B213" t="str">
            <v>DC_CIKARANG_PUSAT</v>
          </cell>
        </row>
        <row r="214">
          <cell r="A214" t="str">
            <v>CKR23</v>
          </cell>
          <cell r="B214" t="str">
            <v>DC_CIKARANG_UTARA</v>
          </cell>
        </row>
        <row r="215">
          <cell r="A215" t="str">
            <v>BKI72</v>
          </cell>
          <cell r="B215" t="str">
            <v>TAMBUN_UTARA_02</v>
          </cell>
        </row>
        <row r="216">
          <cell r="A216" t="str">
            <v>BKI76</v>
          </cell>
          <cell r="B216" t="str">
            <v>RAWALUMBU_02</v>
          </cell>
        </row>
        <row r="217">
          <cell r="A217" t="str">
            <v>CKR01</v>
          </cell>
          <cell r="B217" t="str">
            <v>CIKARANG</v>
          </cell>
        </row>
        <row r="218">
          <cell r="A218" t="str">
            <v>CKR13</v>
          </cell>
          <cell r="B218" t="str">
            <v>PASIR_GOMBONG</v>
          </cell>
        </row>
        <row r="219">
          <cell r="A219" t="str">
            <v>BKI07</v>
          </cell>
          <cell r="B219" t="str">
            <v>JATI_SAMPURNA</v>
          </cell>
        </row>
        <row r="220">
          <cell r="A220" t="str">
            <v>SRG13</v>
          </cell>
          <cell r="B220" t="str">
            <v>ANJASMORO</v>
          </cell>
        </row>
        <row r="221">
          <cell r="A221" t="str">
            <v>CKR02</v>
          </cell>
          <cell r="B221" t="str">
            <v>DELTA_MAS</v>
          </cell>
        </row>
        <row r="222">
          <cell r="A222" t="str">
            <v>CKR09</v>
          </cell>
          <cell r="B222" t="str">
            <v>CIBARUSAH_JAYA</v>
          </cell>
        </row>
        <row r="223">
          <cell r="A223" t="str">
            <v>TCBJI021</v>
          </cell>
          <cell r="B223" t="str">
            <v>TCBJI021</v>
          </cell>
        </row>
        <row r="224">
          <cell r="A224" t="str">
            <v>DES05</v>
          </cell>
          <cell r="B224" t="str">
            <v>SEI_MENCIRIM</v>
          </cell>
        </row>
        <row r="225">
          <cell r="A225" t="str">
            <v>DES03</v>
          </cell>
          <cell r="B225" t="str">
            <v>HAMPARAN_PERAK</v>
          </cell>
        </row>
        <row r="226">
          <cell r="A226" t="str">
            <v>BJI01A</v>
          </cell>
          <cell r="B226" t="str">
            <v>PEKAN_BINJAI</v>
          </cell>
        </row>
        <row r="227">
          <cell r="A227" t="str">
            <v>MES06</v>
          </cell>
          <cell r="B227" t="str">
            <v>BINJAI</v>
          </cell>
        </row>
        <row r="228">
          <cell r="A228" t="str">
            <v>DES09</v>
          </cell>
          <cell r="B228" t="str">
            <v>KM12_PEMBANGUNAN_DES</v>
          </cell>
        </row>
        <row r="229">
          <cell r="A229" t="str">
            <v>DES04</v>
          </cell>
          <cell r="B229" t="str">
            <v>TANDAM</v>
          </cell>
        </row>
        <row r="230">
          <cell r="A230" t="str">
            <v>BJI03A</v>
          </cell>
          <cell r="B230" t="str">
            <v>RAMBUNG_DALAM_BJI</v>
          </cell>
        </row>
        <row r="231">
          <cell r="A231" t="str">
            <v>BJI01B</v>
          </cell>
          <cell r="B231" t="str">
            <v>TANDAM_UTARA</v>
          </cell>
        </row>
        <row r="232">
          <cell r="A232" t="str">
            <v>BJI03B</v>
          </cell>
          <cell r="B232" t="str">
            <v>SEI_BINGAI</v>
          </cell>
        </row>
        <row r="233">
          <cell r="A233" t="str">
            <v>BKI65</v>
          </cell>
          <cell r="B233" t="str">
            <v>DC_PONDOK_MELATI</v>
          </cell>
        </row>
        <row r="234">
          <cell r="A234" t="str">
            <v>CKR21</v>
          </cell>
          <cell r="B234" t="str">
            <v>DC_CIKARANG_SELATAN</v>
          </cell>
        </row>
        <row r="235">
          <cell r="A235" t="str">
            <v>BGR06D</v>
          </cell>
          <cell r="B235" t="str">
            <v>BGR06D</v>
          </cell>
        </row>
        <row r="236">
          <cell r="A236" t="str">
            <v>MJA26</v>
          </cell>
          <cell r="B236" t="str">
            <v>TELAGA_2</v>
          </cell>
        </row>
        <row r="237">
          <cell r="A237" t="str">
            <v>BKI14G</v>
          </cell>
          <cell r="B237" t="str">
            <v>DP_MUKTIWARI_01</v>
          </cell>
        </row>
        <row r="238">
          <cell r="A238" t="str">
            <v>KNG28</v>
          </cell>
          <cell r="B238" t="str">
            <v>KOJENGKANG</v>
          </cell>
        </row>
        <row r="239">
          <cell r="A239" t="str">
            <v>BKI01A</v>
          </cell>
          <cell r="B239" t="str">
            <v>DC_BEKASI_UTARA_01</v>
          </cell>
        </row>
        <row r="240">
          <cell r="A240" t="str">
            <v>TSK24</v>
          </cell>
          <cell r="B240" t="str">
            <v>CIBEUREUM_2</v>
          </cell>
        </row>
        <row r="241">
          <cell r="A241" t="str">
            <v>CKR27</v>
          </cell>
          <cell r="B241" t="str">
            <v>JATI_WANGI</v>
          </cell>
        </row>
        <row r="242">
          <cell r="A242" t="str">
            <v>KNL08</v>
          </cell>
          <cell r="B242" t="str">
            <v>GEMUH</v>
          </cell>
        </row>
        <row r="243">
          <cell r="A243" t="str">
            <v>CKR24</v>
          </cell>
          <cell r="B243" t="str">
            <v>DC_CIBARUSAH</v>
          </cell>
        </row>
        <row r="244">
          <cell r="A244" t="str">
            <v>BKI888</v>
          </cell>
          <cell r="B244" t="str">
            <v>BKI_SALES</v>
          </cell>
        </row>
        <row r="245">
          <cell r="A245" t="str">
            <v>KPG02A</v>
          </cell>
          <cell r="B245" t="str">
            <v>KOTA_PINANG_02</v>
          </cell>
        </row>
        <row r="246">
          <cell r="A246" t="str">
            <v>BPN14</v>
          </cell>
          <cell r="B246" t="str">
            <v>GUNUNG_GUNTUR</v>
          </cell>
        </row>
        <row r="247">
          <cell r="A247" t="str">
            <v>PKB10</v>
          </cell>
          <cell r="B247" t="str">
            <v>PULAU_RIMAU</v>
          </cell>
        </row>
        <row r="248">
          <cell r="A248" t="str">
            <v>IDR04</v>
          </cell>
          <cell r="B248" t="str">
            <v>RANTO_PEUREULAK_2</v>
          </cell>
        </row>
        <row r="249">
          <cell r="A249" t="str">
            <v>LSN05</v>
          </cell>
          <cell r="B249" t="str">
            <v>TANAH_LUAS_2</v>
          </cell>
        </row>
        <row r="250">
          <cell r="A250" t="str">
            <v>WAG08</v>
          </cell>
          <cell r="B250" t="str">
            <v>KONDA</v>
          </cell>
        </row>
        <row r="251">
          <cell r="A251" t="str">
            <v>RYA29</v>
          </cell>
          <cell r="B251" t="str">
            <v>TANAH_JAWA</v>
          </cell>
        </row>
        <row r="252">
          <cell r="A252" t="str">
            <v>PNN09</v>
          </cell>
          <cell r="B252" t="str">
            <v>LUNANG</v>
          </cell>
        </row>
        <row r="253">
          <cell r="A253" t="str">
            <v>TGR07C</v>
          </cell>
          <cell r="B253" t="str">
            <v>CIBODAS_BARU</v>
          </cell>
        </row>
        <row r="254">
          <cell r="A254" t="str">
            <v>MRN05A</v>
          </cell>
          <cell r="B254" t="str">
            <v>MRN05A</v>
          </cell>
        </row>
        <row r="255">
          <cell r="A255" t="str">
            <v>LHT09</v>
          </cell>
          <cell r="B255" t="str">
            <v>LHT09</v>
          </cell>
        </row>
        <row r="256">
          <cell r="A256" t="str">
            <v>TJQ01A</v>
          </cell>
          <cell r="B256" t="str">
            <v>TJQ01A</v>
          </cell>
        </row>
        <row r="257">
          <cell r="A257" t="str">
            <v>KRW02B</v>
          </cell>
          <cell r="B257" t="str">
            <v>SUKAHARJA_KRW</v>
          </cell>
        </row>
        <row r="258">
          <cell r="A258" t="str">
            <v>SLO09</v>
          </cell>
          <cell r="B258" t="str">
            <v>KERUAK</v>
          </cell>
        </row>
        <row r="259">
          <cell r="A259" t="str">
            <v>SOG27</v>
          </cell>
          <cell r="B259" t="str">
            <v>DC_MAJALAYA</v>
          </cell>
        </row>
        <row r="260">
          <cell r="A260" t="str">
            <v>INL01</v>
          </cell>
          <cell r="B260" t="str">
            <v>INDRALAYA</v>
          </cell>
        </row>
        <row r="261">
          <cell r="A261" t="str">
            <v>PLM07</v>
          </cell>
          <cell r="B261" t="str">
            <v>BUKIT_KECIL</v>
          </cell>
        </row>
        <row r="262">
          <cell r="A262" t="str">
            <v>MAT02</v>
          </cell>
          <cell r="B262" t="str">
            <v>BELITANG</v>
          </cell>
        </row>
        <row r="263">
          <cell r="A263" t="str">
            <v>BAL01E</v>
          </cell>
          <cell r="B263" t="str">
            <v>GADING_SERPONG</v>
          </cell>
        </row>
        <row r="264">
          <cell r="A264" t="str">
            <v>TCMJU011</v>
          </cell>
          <cell r="B264" t="str">
            <v>TCMJU011</v>
          </cell>
        </row>
        <row r="265">
          <cell r="A265" t="str">
            <v>BDJ04</v>
          </cell>
          <cell r="B265" t="str">
            <v>KS_TUBUN</v>
          </cell>
        </row>
        <row r="266">
          <cell r="A266" t="str">
            <v>TLI01B</v>
          </cell>
          <cell r="B266" t="str">
            <v>RA_KARTINI_01</v>
          </cell>
        </row>
        <row r="267">
          <cell r="A267" t="str">
            <v>AMQ05A</v>
          </cell>
          <cell r="B267" t="str">
            <v>WAYAME</v>
          </cell>
        </row>
        <row r="268">
          <cell r="A268" t="str">
            <v>MDC10B</v>
          </cell>
          <cell r="B268" t="str">
            <v>MANADO_SAMRAT_01</v>
          </cell>
        </row>
        <row r="269">
          <cell r="A269" t="str">
            <v>MDC02B</v>
          </cell>
          <cell r="B269" t="str">
            <v>PANDU_01</v>
          </cell>
        </row>
        <row r="270">
          <cell r="A270" t="str">
            <v>PSJ16</v>
          </cell>
          <cell r="B270" t="str">
            <v>PENDOLO</v>
          </cell>
        </row>
        <row r="271">
          <cell r="A271" t="str">
            <v>SOG27A</v>
          </cell>
          <cell r="B271" t="str">
            <v>PENGALENGAN_CIPINANG</v>
          </cell>
        </row>
        <row r="272">
          <cell r="A272" t="str">
            <v>SUW02</v>
          </cell>
          <cell r="B272" t="str">
            <v>BONE_PANTAI</v>
          </cell>
        </row>
        <row r="273">
          <cell r="A273" t="str">
            <v>SLO06</v>
          </cell>
          <cell r="B273" t="str">
            <v>PRINGGABAYA</v>
          </cell>
        </row>
        <row r="274">
          <cell r="A274" t="str">
            <v>BIT03</v>
          </cell>
          <cell r="B274" t="str">
            <v>MADIDIR</v>
          </cell>
        </row>
        <row r="275">
          <cell r="A275" t="str">
            <v>TID01</v>
          </cell>
          <cell r="B275" t="str">
            <v>TIDORE</v>
          </cell>
        </row>
        <row r="276">
          <cell r="A276" t="str">
            <v>SOG22</v>
          </cell>
          <cell r="B276" t="str">
            <v>PACET</v>
          </cell>
        </row>
        <row r="277">
          <cell r="A277" t="str">
            <v>MLG888</v>
          </cell>
          <cell r="B277" t="str">
            <v>MLG_SALES</v>
          </cell>
        </row>
        <row r="278">
          <cell r="A278" t="str">
            <v>BIT02</v>
          </cell>
          <cell r="B278" t="str">
            <v>GIRIAN</v>
          </cell>
        </row>
        <row r="279">
          <cell r="A279" t="str">
            <v>TDO01</v>
          </cell>
          <cell r="B279" t="str">
            <v>TONDANO</v>
          </cell>
        </row>
        <row r="280">
          <cell r="A280" t="str">
            <v>AID01</v>
          </cell>
          <cell r="B280" t="str">
            <v>AIRMADIDI</v>
          </cell>
        </row>
        <row r="281">
          <cell r="A281" t="str">
            <v>LAH01</v>
          </cell>
          <cell r="B281" t="str">
            <v>LABUHA</v>
          </cell>
        </row>
        <row r="282">
          <cell r="A282" t="str">
            <v>BLU01</v>
          </cell>
          <cell r="B282" t="str">
            <v>BOLAANG_UKI</v>
          </cell>
        </row>
        <row r="283">
          <cell r="A283" t="str">
            <v>AMQ04</v>
          </cell>
          <cell r="B283" t="str">
            <v>TELUK_AMBON</v>
          </cell>
        </row>
        <row r="284">
          <cell r="A284" t="str">
            <v>PRU01</v>
          </cell>
          <cell r="B284" t="str">
            <v>PIRU</v>
          </cell>
        </row>
        <row r="285">
          <cell r="A285" t="str">
            <v>SKD02</v>
          </cell>
          <cell r="B285" t="str">
            <v>SEKAMPUNG</v>
          </cell>
        </row>
        <row r="286">
          <cell r="A286" t="str">
            <v>BDR22</v>
          </cell>
          <cell r="B286" t="str">
            <v>BDR22</v>
          </cell>
        </row>
        <row r="287">
          <cell r="A287" t="str">
            <v>SWI13</v>
          </cell>
          <cell r="B287" t="str">
            <v>KEDUNGBANTENG</v>
          </cell>
        </row>
        <row r="288">
          <cell r="A288" t="str">
            <v>SII10</v>
          </cell>
          <cell r="B288" t="str">
            <v>KERINCI_KANAN</v>
          </cell>
        </row>
        <row r="289">
          <cell r="A289" t="str">
            <v>TKG19C</v>
          </cell>
          <cell r="B289" t="str">
            <v>TKG19C</v>
          </cell>
        </row>
        <row r="290">
          <cell r="A290" t="str">
            <v>SMI17B</v>
          </cell>
          <cell r="B290" t="str">
            <v>SMI17B</v>
          </cell>
        </row>
        <row r="291">
          <cell r="A291" t="str">
            <v>GRT27B</v>
          </cell>
          <cell r="B291" t="str">
            <v>GRT27B</v>
          </cell>
        </row>
        <row r="292">
          <cell r="A292" t="str">
            <v>SBH02A</v>
          </cell>
          <cell r="B292" t="str">
            <v>BARUMUN_TENGAH_02</v>
          </cell>
        </row>
        <row r="293">
          <cell r="A293" t="str">
            <v>KRW28B</v>
          </cell>
          <cell r="B293" t="str">
            <v>KRW28B</v>
          </cell>
        </row>
        <row r="294">
          <cell r="A294" t="str">
            <v>TKG19</v>
          </cell>
          <cell r="B294" t="str">
            <v>DIPONEGORO_2</v>
          </cell>
        </row>
        <row r="295">
          <cell r="A295" t="str">
            <v>BDR12</v>
          </cell>
          <cell r="B295" t="str">
            <v>TERBANGGI_BESAR_2</v>
          </cell>
        </row>
        <row r="296">
          <cell r="A296" t="str">
            <v>MRU01</v>
          </cell>
          <cell r="B296" t="str">
            <v>RUPIT</v>
          </cell>
        </row>
        <row r="297">
          <cell r="A297" t="str">
            <v>IDR03</v>
          </cell>
          <cell r="B297" t="str">
            <v>JULOK</v>
          </cell>
        </row>
        <row r="298">
          <cell r="A298" t="str">
            <v>MDC02C</v>
          </cell>
          <cell r="B298" t="str">
            <v>POLITEKNIK_01</v>
          </cell>
        </row>
        <row r="299">
          <cell r="A299" t="str">
            <v>PLW15</v>
          </cell>
          <cell r="B299" t="str">
            <v>SINAR_INDAH</v>
          </cell>
        </row>
        <row r="300">
          <cell r="A300" t="str">
            <v>PER16</v>
          </cell>
          <cell r="B300" t="str">
            <v>CIMANGGU_PER</v>
          </cell>
        </row>
        <row r="301">
          <cell r="A301" t="str">
            <v>CIM777</v>
          </cell>
          <cell r="B301" t="str">
            <v>CIM_GATEWAY</v>
          </cell>
        </row>
        <row r="302">
          <cell r="A302" t="str">
            <v>KOL05</v>
          </cell>
          <cell r="B302" t="str">
            <v>WUNDULAKO</v>
          </cell>
        </row>
        <row r="303">
          <cell r="A303" t="str">
            <v>BAL19F</v>
          </cell>
          <cell r="B303" t="str">
            <v>CENTRAL_LEGOK</v>
          </cell>
        </row>
        <row r="304">
          <cell r="A304" t="str">
            <v>CIP07B</v>
          </cell>
          <cell r="B304" t="str">
            <v>CENDANA_BAKTI_JAYA</v>
          </cell>
        </row>
        <row r="305">
          <cell r="A305" t="str">
            <v>TCGSK011</v>
          </cell>
          <cell r="B305" t="str">
            <v>TCGSK011</v>
          </cell>
        </row>
        <row r="306">
          <cell r="A306" t="str">
            <v>SMQ05</v>
          </cell>
          <cell r="B306" t="str">
            <v>PATIH_RUMBIH</v>
          </cell>
        </row>
        <row r="307">
          <cell r="A307" t="str">
            <v>CIB28</v>
          </cell>
          <cell r="B307" t="str">
            <v>CP_MAYOR_OKING</v>
          </cell>
        </row>
        <row r="308">
          <cell r="A308" t="str">
            <v>JKT02Q</v>
          </cell>
          <cell r="B308" t="str">
            <v>MERUYA_UTARA</v>
          </cell>
        </row>
        <row r="309">
          <cell r="A309" t="str">
            <v>BAL20D</v>
          </cell>
          <cell r="B309" t="str">
            <v>KADU_PETALS</v>
          </cell>
        </row>
        <row r="310">
          <cell r="A310" t="str">
            <v>BAL20E</v>
          </cell>
          <cell r="B310" t="str">
            <v>CURUG_CUKANGGALIH</v>
          </cell>
        </row>
        <row r="311">
          <cell r="A311" t="str">
            <v>GRT02A</v>
          </cell>
          <cell r="B311" t="str">
            <v>GRT02A</v>
          </cell>
        </row>
        <row r="312">
          <cell r="A312" t="str">
            <v>GRT33C</v>
          </cell>
          <cell r="B312" t="str">
            <v>GRT33C</v>
          </cell>
        </row>
        <row r="313">
          <cell r="A313" t="str">
            <v>SII09</v>
          </cell>
          <cell r="B313" t="str">
            <v>SEI_KIJANG_02</v>
          </cell>
        </row>
        <row r="314">
          <cell r="A314" t="str">
            <v>SGL05</v>
          </cell>
          <cell r="B314" t="str">
            <v>SAKTI</v>
          </cell>
        </row>
        <row r="315">
          <cell r="A315" t="str">
            <v>BGS13</v>
          </cell>
          <cell r="B315" t="str">
            <v>PULAU_KETAM_PUTIH</v>
          </cell>
        </row>
        <row r="316">
          <cell r="A316" t="str">
            <v>MLG23</v>
          </cell>
          <cell r="B316" t="str">
            <v>BEAUTIFUL_BROMO</v>
          </cell>
        </row>
        <row r="317">
          <cell r="A317" t="str">
            <v>PDN13</v>
          </cell>
          <cell r="B317" t="str">
            <v>BAJAMAS</v>
          </cell>
        </row>
        <row r="318">
          <cell r="A318" t="str">
            <v>SUB19B</v>
          </cell>
          <cell r="B318" t="str">
            <v>RUNGKUT_2</v>
          </cell>
        </row>
        <row r="319">
          <cell r="A319" t="str">
            <v>SPG05B</v>
          </cell>
          <cell r="B319" t="str">
            <v>KEDUNGDUNG_1</v>
          </cell>
        </row>
        <row r="320">
          <cell r="A320" t="str">
            <v>SPG09A</v>
          </cell>
          <cell r="B320" t="str">
            <v>ROBATAL</v>
          </cell>
        </row>
        <row r="321">
          <cell r="A321" t="str">
            <v>SPG02A</v>
          </cell>
          <cell r="B321" t="str">
            <v>CAMPLONG</v>
          </cell>
        </row>
        <row r="322">
          <cell r="A322" t="str">
            <v>SPG11</v>
          </cell>
          <cell r="B322" t="str">
            <v>SOKOBANAH</v>
          </cell>
        </row>
        <row r="323">
          <cell r="A323" t="str">
            <v>SPG13</v>
          </cell>
          <cell r="B323" t="str">
            <v>TAMBELANGAN_1</v>
          </cell>
        </row>
        <row r="324">
          <cell r="A324" t="str">
            <v>BWX17</v>
          </cell>
          <cell r="B324" t="str">
            <v>GALIS_1</v>
          </cell>
        </row>
        <row r="325">
          <cell r="A325" t="str">
            <v>SPG08</v>
          </cell>
          <cell r="B325" t="str">
            <v>OMBEN_1</v>
          </cell>
        </row>
        <row r="326">
          <cell r="A326" t="str">
            <v>SPG06</v>
          </cell>
          <cell r="B326" t="str">
            <v>BANYUATES_1</v>
          </cell>
        </row>
        <row r="327">
          <cell r="A327" t="str">
            <v>BWX09</v>
          </cell>
          <cell r="B327" t="str">
            <v>AROSBAYA_1</v>
          </cell>
        </row>
        <row r="328">
          <cell r="A328" t="str">
            <v>BWX07</v>
          </cell>
          <cell r="B328" t="str">
            <v>TANJUNG_BUMI_1</v>
          </cell>
        </row>
        <row r="329">
          <cell r="A329" t="str">
            <v>BWX06</v>
          </cell>
          <cell r="B329" t="str">
            <v>BURNEH_1</v>
          </cell>
        </row>
        <row r="330">
          <cell r="A330" t="str">
            <v>SPG04</v>
          </cell>
          <cell r="B330" t="str">
            <v>TORJUN_RAYA</v>
          </cell>
        </row>
        <row r="331">
          <cell r="A331" t="str">
            <v>BWX04</v>
          </cell>
          <cell r="B331" t="str">
            <v>SEPULU</v>
          </cell>
        </row>
        <row r="332">
          <cell r="A332" t="str">
            <v>SPG03</v>
          </cell>
          <cell r="B332" t="str">
            <v>SAMPANG_UTARA</v>
          </cell>
        </row>
        <row r="333">
          <cell r="A333" t="str">
            <v>BWX05</v>
          </cell>
          <cell r="B333" t="str">
            <v>TANAH_MERAH_1</v>
          </cell>
        </row>
        <row r="334">
          <cell r="A334" t="str">
            <v>SPG05</v>
          </cell>
          <cell r="B334" t="str">
            <v>KARANGPENANG_1</v>
          </cell>
        </row>
        <row r="335">
          <cell r="A335" t="str">
            <v>SPG02</v>
          </cell>
          <cell r="B335" t="str">
            <v>GUNUNG_SEKAR</v>
          </cell>
        </row>
        <row r="336">
          <cell r="A336" t="str">
            <v>BWX02</v>
          </cell>
          <cell r="B336" t="str">
            <v>BLEGA</v>
          </cell>
        </row>
        <row r="337">
          <cell r="A337" t="str">
            <v>BWX01</v>
          </cell>
          <cell r="B337" t="str">
            <v>BANGKALAN</v>
          </cell>
        </row>
        <row r="338">
          <cell r="A338" t="str">
            <v>PYY05B</v>
          </cell>
          <cell r="B338" t="str">
            <v>LINGGA_BAYU_02</v>
          </cell>
        </row>
        <row r="339">
          <cell r="A339" t="str">
            <v>WAG05</v>
          </cell>
          <cell r="B339" t="str">
            <v>MORAMO</v>
          </cell>
        </row>
        <row r="340">
          <cell r="A340" t="str">
            <v>TCWNO031</v>
          </cell>
          <cell r="B340" t="str">
            <v>TCWNO031</v>
          </cell>
        </row>
        <row r="341">
          <cell r="A341" t="str">
            <v>PMA02</v>
          </cell>
          <cell r="B341" t="str">
            <v>MAMBI</v>
          </cell>
        </row>
        <row r="342">
          <cell r="A342" t="str">
            <v>TNB02</v>
          </cell>
          <cell r="B342" t="str">
            <v>MODANG_GROGOT</v>
          </cell>
        </row>
        <row r="343">
          <cell r="A343" t="str">
            <v>WNO02</v>
          </cell>
          <cell r="B343" t="str">
            <v>NGLIPAR</v>
          </cell>
        </row>
        <row r="344">
          <cell r="A344" t="str">
            <v>RPT02B</v>
          </cell>
          <cell r="B344" t="str">
            <v>NEGERI_BARU_02</v>
          </cell>
        </row>
        <row r="345">
          <cell r="A345" t="str">
            <v>RPT05B</v>
          </cell>
          <cell r="B345" t="str">
            <v>TELUK_SENTOSA_02</v>
          </cell>
        </row>
        <row r="346">
          <cell r="A346" t="str">
            <v>KPG04A</v>
          </cell>
          <cell r="B346" t="str">
            <v>SUNGAI_KANAN_02</v>
          </cell>
        </row>
        <row r="347">
          <cell r="A347" t="str">
            <v>GNS01A</v>
          </cell>
          <cell r="B347" t="str">
            <v>GAMO</v>
          </cell>
        </row>
        <row r="348">
          <cell r="A348" t="str">
            <v>KPG05B</v>
          </cell>
          <cell r="B348" t="str">
            <v>CIKAMPAK_03</v>
          </cell>
        </row>
        <row r="349">
          <cell r="A349" t="str">
            <v>AEK08A</v>
          </cell>
          <cell r="B349" t="str">
            <v>KAMPUNG_PAJAK_03</v>
          </cell>
        </row>
        <row r="350">
          <cell r="A350" t="str">
            <v>RPT03B</v>
          </cell>
          <cell r="B350" t="str">
            <v>BILAH_HULU_02</v>
          </cell>
        </row>
        <row r="351">
          <cell r="A351" t="str">
            <v>TED09</v>
          </cell>
          <cell r="B351" t="str">
            <v>LOLOWAU</v>
          </cell>
        </row>
        <row r="352">
          <cell r="A352" t="str">
            <v>DON13</v>
          </cell>
          <cell r="B352" t="str">
            <v>SOJOL</v>
          </cell>
        </row>
        <row r="353">
          <cell r="A353" t="str">
            <v>MDC09B</v>
          </cell>
          <cell r="B353" t="str">
            <v>TANJUNG_BATU_02</v>
          </cell>
        </row>
        <row r="354">
          <cell r="A354" t="str">
            <v>MDC11B</v>
          </cell>
          <cell r="B354" t="str">
            <v>MALALAYANG_01</v>
          </cell>
        </row>
        <row r="355">
          <cell r="A355" t="str">
            <v>PSJ13</v>
          </cell>
          <cell r="B355" t="str">
            <v>NAPU</v>
          </cell>
        </row>
        <row r="356">
          <cell r="A356" t="str">
            <v>KSP01</v>
          </cell>
          <cell r="B356" t="str">
            <v>KUALA_SIMPANG</v>
          </cell>
        </row>
        <row r="357">
          <cell r="A357" t="str">
            <v>JKT10G</v>
          </cell>
          <cell r="B357" t="str">
            <v>DC_CILINCING</v>
          </cell>
        </row>
        <row r="358">
          <cell r="A358" t="str">
            <v>BAL16</v>
          </cell>
          <cell r="B358" t="str">
            <v>DC_SEPATAN</v>
          </cell>
        </row>
        <row r="359">
          <cell r="A359" t="str">
            <v>MLW01A</v>
          </cell>
          <cell r="B359" t="str">
            <v>MELAWI_PINOH</v>
          </cell>
        </row>
        <row r="360">
          <cell r="A360" t="str">
            <v>BKI14H</v>
          </cell>
          <cell r="B360" t="str">
            <v>CP_WANAJAYA</v>
          </cell>
        </row>
        <row r="361">
          <cell r="A361" t="str">
            <v>BKI73A</v>
          </cell>
          <cell r="B361" t="str">
            <v>CP_ASIA_TROPIS</v>
          </cell>
        </row>
        <row r="362">
          <cell r="A362" t="str">
            <v>TCPDS021</v>
          </cell>
          <cell r="B362" t="str">
            <v>TCPDS021</v>
          </cell>
        </row>
        <row r="363">
          <cell r="A363" t="str">
            <v>SBH01</v>
          </cell>
          <cell r="B363" t="str">
            <v>SIBUHUAN</v>
          </cell>
        </row>
        <row r="364">
          <cell r="A364" t="str">
            <v>SBH02</v>
          </cell>
          <cell r="B364" t="str">
            <v>SOSA</v>
          </cell>
        </row>
        <row r="365">
          <cell r="A365" t="str">
            <v>SBH04</v>
          </cell>
          <cell r="B365" t="str">
            <v>HUTARAJA_TINGGI</v>
          </cell>
        </row>
        <row r="366">
          <cell r="A366" t="str">
            <v>PYY06</v>
          </cell>
          <cell r="B366" t="str">
            <v>SIKAPAS</v>
          </cell>
        </row>
        <row r="367">
          <cell r="A367" t="str">
            <v>SBH05</v>
          </cell>
          <cell r="B367" t="str">
            <v>HUTARAJA_TINGGI_02</v>
          </cell>
        </row>
        <row r="368">
          <cell r="A368" t="str">
            <v>SIK03</v>
          </cell>
          <cell r="B368" t="str">
            <v>BATANG_TORU</v>
          </cell>
        </row>
        <row r="369">
          <cell r="A369" t="str">
            <v>JKT41U</v>
          </cell>
          <cell r="B369" t="str">
            <v>CP_PLUIT_SELATAN_2</v>
          </cell>
        </row>
        <row r="370">
          <cell r="A370" t="str">
            <v>SRG61</v>
          </cell>
          <cell r="B370" t="str">
            <v>PUDAKPAYUNG</v>
          </cell>
        </row>
        <row r="371">
          <cell r="A371" t="str">
            <v>SRG10</v>
          </cell>
          <cell r="B371" t="str">
            <v>TEMBALANG</v>
          </cell>
        </row>
        <row r="372">
          <cell r="A372" t="str">
            <v>BSB01</v>
          </cell>
          <cell r="B372" t="str">
            <v>BANDAR_SERI_BENTAN</v>
          </cell>
        </row>
        <row r="373">
          <cell r="A373" t="str">
            <v>PUR09</v>
          </cell>
          <cell r="B373" t="str">
            <v>PURBALINGGA_LOR</v>
          </cell>
        </row>
        <row r="374">
          <cell r="A374" t="str">
            <v>BTH09</v>
          </cell>
          <cell r="B374" t="str">
            <v>TANJUNG_PIAYU</v>
          </cell>
        </row>
        <row r="375">
          <cell r="A375" t="str">
            <v>JKT33P</v>
          </cell>
          <cell r="B375" t="str">
            <v>CP_KEDOYA_UTARA</v>
          </cell>
        </row>
        <row r="376">
          <cell r="A376" t="str">
            <v>JKT13K</v>
          </cell>
          <cell r="B376" t="str">
            <v>JOHAR_BARU_01</v>
          </cell>
        </row>
        <row r="377">
          <cell r="A377" t="str">
            <v>KAA08</v>
          </cell>
          <cell r="B377" t="str">
            <v>BEJEN</v>
          </cell>
        </row>
        <row r="378">
          <cell r="A378" t="str">
            <v>TNJ01</v>
          </cell>
          <cell r="B378" t="str">
            <v>TANJUNG_PINANG</v>
          </cell>
        </row>
        <row r="379">
          <cell r="A379" t="str">
            <v>KUB04A</v>
          </cell>
          <cell r="B379" t="str">
            <v>KUBU_BARU</v>
          </cell>
        </row>
        <row r="380">
          <cell r="A380" t="str">
            <v>TTT16A</v>
          </cell>
          <cell r="B380" t="str">
            <v>SINGKUP_CEMERLANG</v>
          </cell>
        </row>
        <row r="381">
          <cell r="A381" t="str">
            <v>TTT02A</v>
          </cell>
          <cell r="B381" t="str">
            <v>UPAS_MAJU</v>
          </cell>
        </row>
        <row r="382">
          <cell r="A382" t="str">
            <v>MLW03</v>
          </cell>
          <cell r="B382" t="str">
            <v>BELIMBING</v>
          </cell>
        </row>
        <row r="383">
          <cell r="A383" t="str">
            <v>PNK04B</v>
          </cell>
          <cell r="B383" t="str">
            <v>KOMYOS</v>
          </cell>
        </row>
        <row r="384">
          <cell r="A384" t="str">
            <v>MMW10</v>
          </cell>
          <cell r="B384" t="str">
            <v>SUNGAI_KUNYIT_KOTA</v>
          </cell>
        </row>
        <row r="385">
          <cell r="A385" t="str">
            <v>SUB28C</v>
          </cell>
          <cell r="B385" t="str">
            <v>SUKOMANUNGGAL_3</v>
          </cell>
        </row>
        <row r="386">
          <cell r="A386" t="str">
            <v>BWS11A</v>
          </cell>
          <cell r="B386" t="str">
            <v>BONDOWOSO_3</v>
          </cell>
        </row>
        <row r="387">
          <cell r="A387" t="str">
            <v>BWS02A</v>
          </cell>
          <cell r="B387" t="str">
            <v>WRINGIN</v>
          </cell>
        </row>
        <row r="388">
          <cell r="A388" t="str">
            <v>NGA17A</v>
          </cell>
          <cell r="B388" t="str">
            <v>KDR_NGASEM_2</v>
          </cell>
        </row>
        <row r="389">
          <cell r="A389" t="str">
            <v>SUB19E</v>
          </cell>
          <cell r="B389" t="str">
            <v>KALI_RUNGKUT_1</v>
          </cell>
        </row>
        <row r="390">
          <cell r="A390" t="str">
            <v>MTX08</v>
          </cell>
          <cell r="B390" t="str">
            <v>MAGETAN_2</v>
          </cell>
        </row>
        <row r="391">
          <cell r="A391" t="str">
            <v>BWS21</v>
          </cell>
          <cell r="B391" t="str">
            <v>SUMBERWRINGIN_1</v>
          </cell>
        </row>
        <row r="392">
          <cell r="A392" t="str">
            <v>CAB02</v>
          </cell>
          <cell r="B392" t="str">
            <v>MADIUN_1</v>
          </cell>
        </row>
        <row r="393">
          <cell r="A393" t="str">
            <v>LMJ05</v>
          </cell>
          <cell r="B393" t="str">
            <v>MAHAKAM</v>
          </cell>
        </row>
        <row r="394">
          <cell r="A394" t="str">
            <v>JBR30</v>
          </cell>
          <cell r="B394" t="str">
            <v>SUMBERBARU_1</v>
          </cell>
        </row>
        <row r="395">
          <cell r="A395" t="str">
            <v>JBR31</v>
          </cell>
          <cell r="B395" t="str">
            <v>JBR_ARJASA_1</v>
          </cell>
        </row>
        <row r="396">
          <cell r="A396" t="str">
            <v>TLA06</v>
          </cell>
          <cell r="B396" t="str">
            <v>GONDANGRAYA</v>
          </cell>
        </row>
        <row r="397">
          <cell r="A397" t="str">
            <v>LMJ10</v>
          </cell>
          <cell r="B397" t="str">
            <v>YOSOWILANGUN_1</v>
          </cell>
        </row>
        <row r="398">
          <cell r="A398" t="str">
            <v>TBN10</v>
          </cell>
          <cell r="B398" t="str">
            <v>MERAKURAK_1</v>
          </cell>
        </row>
        <row r="399">
          <cell r="A399" t="str">
            <v>NGK05</v>
          </cell>
          <cell r="B399" t="str">
            <v>PRAMBON</v>
          </cell>
        </row>
        <row r="400">
          <cell r="A400" t="str">
            <v>TBN07</v>
          </cell>
          <cell r="B400" t="str">
            <v>TAMBAKBOYO</v>
          </cell>
        </row>
        <row r="401">
          <cell r="A401" t="str">
            <v>SUB32A</v>
          </cell>
          <cell r="B401" t="str">
            <v>DC_KARANGPILANG</v>
          </cell>
        </row>
        <row r="402">
          <cell r="A402" t="str">
            <v>TBN06</v>
          </cell>
          <cell r="B402" t="str">
            <v>PARENGAN</v>
          </cell>
        </row>
        <row r="403">
          <cell r="A403" t="str">
            <v>TBN04</v>
          </cell>
          <cell r="B403" t="str">
            <v>KEREK</v>
          </cell>
        </row>
        <row r="404">
          <cell r="A404" t="str">
            <v>TLA04</v>
          </cell>
          <cell r="B404" t="str">
            <v>KAUMAN</v>
          </cell>
        </row>
        <row r="405">
          <cell r="A405" t="str">
            <v>TLA07</v>
          </cell>
          <cell r="B405" t="str">
            <v>DC_TULUNG_AGUNG</v>
          </cell>
        </row>
        <row r="406">
          <cell r="A406" t="str">
            <v>JBR04</v>
          </cell>
          <cell r="B406" t="str">
            <v>TANGGUL</v>
          </cell>
        </row>
        <row r="407">
          <cell r="A407" t="str">
            <v>MDN04</v>
          </cell>
          <cell r="B407" t="str">
            <v>JIWAN</v>
          </cell>
        </row>
        <row r="408">
          <cell r="A408" t="str">
            <v>TLA01</v>
          </cell>
          <cell r="B408" t="str">
            <v>TULUNG_AGUNG</v>
          </cell>
        </row>
        <row r="409">
          <cell r="A409" t="str">
            <v>TGR10D</v>
          </cell>
          <cell r="B409" t="str">
            <v>RADEN_SALEH</v>
          </cell>
        </row>
        <row r="410">
          <cell r="A410" t="str">
            <v>SNG19</v>
          </cell>
          <cell r="B410" t="str">
            <v>TUNJUNG_TEJA</v>
          </cell>
        </row>
        <row r="411">
          <cell r="A411" t="str">
            <v>CIP05I</v>
          </cell>
          <cell r="B411" t="str">
            <v>PONDOK_PUCUNG</v>
          </cell>
        </row>
        <row r="412">
          <cell r="A412" t="str">
            <v>CIP05H</v>
          </cell>
          <cell r="B412" t="str">
            <v>PONDOKJAYA</v>
          </cell>
        </row>
        <row r="413">
          <cell r="A413" t="str">
            <v>BAL12A</v>
          </cell>
          <cell r="B413" t="str">
            <v>SURADITA_CISAUK</v>
          </cell>
        </row>
        <row r="414">
          <cell r="A414" t="str">
            <v>CIP02E</v>
          </cell>
          <cell r="B414" t="str">
            <v>TERAS_KOTA</v>
          </cell>
        </row>
        <row r="415">
          <cell r="A415" t="str">
            <v>BAL26C</v>
          </cell>
          <cell r="B415" t="str">
            <v>SALEMBARAN</v>
          </cell>
        </row>
        <row r="416">
          <cell r="A416" t="str">
            <v>TGR12E</v>
          </cell>
          <cell r="B416" t="str">
            <v>PINANG_CIPONDOH</v>
          </cell>
        </row>
        <row r="417">
          <cell r="A417" t="str">
            <v>CIL05B</v>
          </cell>
          <cell r="B417" t="str">
            <v>CIL05B</v>
          </cell>
        </row>
        <row r="418">
          <cell r="A418" t="str">
            <v>TGR08D</v>
          </cell>
          <cell r="B418" t="str">
            <v>ARCADIA_BATUCEPER</v>
          </cell>
        </row>
        <row r="419">
          <cell r="A419" t="str">
            <v>SNG05B</v>
          </cell>
          <cell r="B419" t="str">
            <v>HARENDONG</v>
          </cell>
        </row>
        <row r="420">
          <cell r="A420" t="str">
            <v>BAL04E</v>
          </cell>
          <cell r="B420" t="str">
            <v>CIKUPA_RAYA</v>
          </cell>
        </row>
        <row r="421">
          <cell r="A421" t="str">
            <v>BAL20A</v>
          </cell>
          <cell r="B421" t="str">
            <v>CURUG_RAYA</v>
          </cell>
        </row>
        <row r="422">
          <cell r="A422" t="str">
            <v>BAL02A</v>
          </cell>
          <cell r="B422" t="str">
            <v>JAMBE_RAYA</v>
          </cell>
        </row>
        <row r="423">
          <cell r="A423" t="str">
            <v>SNG06B</v>
          </cell>
          <cell r="B423" t="str">
            <v>KIBIN_RAYA</v>
          </cell>
        </row>
        <row r="424">
          <cell r="A424" t="str">
            <v>SNG21</v>
          </cell>
          <cell r="B424" t="str">
            <v>DP_PETIR</v>
          </cell>
        </row>
        <row r="425">
          <cell r="A425" t="str">
            <v>BAL17</v>
          </cell>
          <cell r="B425" t="str">
            <v>CANGKUDU</v>
          </cell>
        </row>
        <row r="426">
          <cell r="A426" t="str">
            <v>PGL04</v>
          </cell>
          <cell r="B426" t="str">
            <v>CIBALIUNG</v>
          </cell>
        </row>
        <row r="427">
          <cell r="A427" t="str">
            <v>TKG12</v>
          </cell>
          <cell r="B427" t="str">
            <v>TIRTAYASA</v>
          </cell>
        </row>
        <row r="428">
          <cell r="A428" t="str">
            <v>PDG12</v>
          </cell>
          <cell r="B428" t="str">
            <v>DC_LUBUK_BEGALUNG</v>
          </cell>
        </row>
        <row r="429">
          <cell r="A429" t="str">
            <v>SII05</v>
          </cell>
          <cell r="B429" t="str">
            <v>KOTO_GASIB</v>
          </cell>
        </row>
        <row r="430">
          <cell r="A430" t="str">
            <v>SRG28</v>
          </cell>
          <cell r="B430" t="str">
            <v>BUGANGAN</v>
          </cell>
        </row>
        <row r="431">
          <cell r="A431" t="str">
            <v>IDM07D</v>
          </cell>
          <cell r="B431" t="str">
            <v>IDM07D</v>
          </cell>
        </row>
        <row r="432">
          <cell r="A432" t="str">
            <v>PYY04</v>
          </cell>
          <cell r="B432" t="str">
            <v>SIABU</v>
          </cell>
        </row>
        <row r="433">
          <cell r="A433" t="str">
            <v>BKI45</v>
          </cell>
          <cell r="B433" t="str">
            <v>CIKETING</v>
          </cell>
        </row>
        <row r="434">
          <cell r="A434" t="str">
            <v>SDA38</v>
          </cell>
          <cell r="B434" t="str">
            <v>SUKODONO_1</v>
          </cell>
        </row>
        <row r="435">
          <cell r="A435" t="str">
            <v>BKI69</v>
          </cell>
          <cell r="B435" t="str">
            <v>DC_MEDAN_SATRIA</v>
          </cell>
        </row>
        <row r="436">
          <cell r="A436" t="str">
            <v>SOG33</v>
          </cell>
          <cell r="B436" t="str">
            <v>DC_PEUNDEUY</v>
          </cell>
        </row>
        <row r="437">
          <cell r="A437" t="str">
            <v>SOG04C</v>
          </cell>
          <cell r="B437" t="str">
            <v>CIBEET</v>
          </cell>
        </row>
        <row r="438">
          <cell r="A438" t="str">
            <v>JKT21U</v>
          </cell>
          <cell r="B438" t="str">
            <v>DC_GANDARIA</v>
          </cell>
        </row>
        <row r="439">
          <cell r="A439" t="str">
            <v>KSP02</v>
          </cell>
          <cell r="B439" t="str">
            <v>TUALANG_CUT</v>
          </cell>
        </row>
        <row r="440">
          <cell r="A440" t="str">
            <v>SUM11D</v>
          </cell>
          <cell r="B440" t="str">
            <v>SUM11D</v>
          </cell>
        </row>
        <row r="441">
          <cell r="A441" t="str">
            <v>SMI35A</v>
          </cell>
          <cell r="B441" t="str">
            <v>SMI35A</v>
          </cell>
        </row>
        <row r="442">
          <cell r="A442" t="str">
            <v>KNG10</v>
          </cell>
          <cell r="B442" t="str">
            <v>CIRENDANG</v>
          </cell>
        </row>
        <row r="443">
          <cell r="A443" t="str">
            <v>TSK08</v>
          </cell>
          <cell r="B443" t="str">
            <v>KAWALU</v>
          </cell>
        </row>
        <row r="444">
          <cell r="A444" t="str">
            <v>KDI06</v>
          </cell>
          <cell r="B444" t="str">
            <v>PUUWATU</v>
          </cell>
        </row>
        <row r="445">
          <cell r="A445" t="str">
            <v>SMI15A</v>
          </cell>
          <cell r="B445" t="str">
            <v>SMI15A</v>
          </cell>
        </row>
        <row r="446">
          <cell r="A446" t="str">
            <v>CJR14B</v>
          </cell>
          <cell r="B446" t="str">
            <v>CJR14B</v>
          </cell>
        </row>
        <row r="447">
          <cell r="A447" t="str">
            <v>SUB12C</v>
          </cell>
          <cell r="B447" t="str">
            <v>GUBENG_3</v>
          </cell>
        </row>
        <row r="448">
          <cell r="A448" t="str">
            <v>GRT41C</v>
          </cell>
          <cell r="B448" t="str">
            <v>GRT41C</v>
          </cell>
        </row>
        <row r="449">
          <cell r="A449" t="str">
            <v>MJA14A</v>
          </cell>
          <cell r="B449" t="str">
            <v>MJA14A</v>
          </cell>
        </row>
        <row r="450">
          <cell r="A450" t="str">
            <v>CJR19</v>
          </cell>
          <cell r="B450" t="str">
            <v>DC_SOLOKPANDAN</v>
          </cell>
        </row>
        <row r="451">
          <cell r="A451" t="str">
            <v>KBM17</v>
          </cell>
          <cell r="B451" t="str">
            <v>KBM17</v>
          </cell>
        </row>
        <row r="452">
          <cell r="A452" t="str">
            <v>BYL04A</v>
          </cell>
          <cell r="B452" t="str">
            <v>BYL04A</v>
          </cell>
        </row>
        <row r="453">
          <cell r="A453" t="str">
            <v>SLM10A</v>
          </cell>
          <cell r="B453" t="str">
            <v>SLM10A</v>
          </cell>
        </row>
        <row r="454">
          <cell r="A454" t="str">
            <v>KLT26</v>
          </cell>
          <cell r="B454" t="str">
            <v>KLT26</v>
          </cell>
        </row>
        <row r="455">
          <cell r="A455" t="str">
            <v>BYL03A</v>
          </cell>
          <cell r="B455" t="str">
            <v>BYL03A</v>
          </cell>
        </row>
        <row r="456">
          <cell r="A456" t="str">
            <v>SLM03A</v>
          </cell>
          <cell r="B456" t="str">
            <v>SLM03A</v>
          </cell>
        </row>
        <row r="457">
          <cell r="A457" t="str">
            <v>CLP03A</v>
          </cell>
          <cell r="B457" t="str">
            <v>CLP03A</v>
          </cell>
        </row>
        <row r="458">
          <cell r="A458" t="str">
            <v>CLP13A</v>
          </cell>
          <cell r="B458" t="str">
            <v>CLP13A</v>
          </cell>
        </row>
        <row r="459">
          <cell r="A459" t="str">
            <v>BTL12A</v>
          </cell>
          <cell r="B459" t="str">
            <v>SITIMULYO</v>
          </cell>
        </row>
        <row r="460">
          <cell r="A460" t="str">
            <v>WGI14</v>
          </cell>
          <cell r="B460" t="str">
            <v>JATISRONO_WGI</v>
          </cell>
        </row>
        <row r="461">
          <cell r="A461" t="str">
            <v>MUG16</v>
          </cell>
          <cell r="B461" t="str">
            <v>TEMPURAN_MUNGKID</v>
          </cell>
        </row>
        <row r="462">
          <cell r="A462" t="str">
            <v>WGI11</v>
          </cell>
          <cell r="B462" t="str">
            <v>NGUNTORONADI</v>
          </cell>
        </row>
        <row r="463">
          <cell r="A463" t="str">
            <v>CLP14</v>
          </cell>
          <cell r="B463" t="str">
            <v>WANAREJA</v>
          </cell>
        </row>
        <row r="464">
          <cell r="A464" t="str">
            <v>WNO03</v>
          </cell>
          <cell r="B464" t="str">
            <v>KARANGMOJO</v>
          </cell>
        </row>
        <row r="465">
          <cell r="A465" t="str">
            <v>CLP08</v>
          </cell>
          <cell r="B465" t="str">
            <v>CIMANGGU</v>
          </cell>
        </row>
        <row r="466">
          <cell r="A466" t="str">
            <v>JOG05</v>
          </cell>
          <cell r="B466" t="str">
            <v>GEDONG_KUNING</v>
          </cell>
        </row>
        <row r="467">
          <cell r="A467" t="str">
            <v>SUJ08</v>
          </cell>
          <cell r="B467" t="str">
            <v>MOJOLABAN</v>
          </cell>
        </row>
        <row r="468">
          <cell r="A468" t="str">
            <v>WGI05</v>
          </cell>
          <cell r="B468" t="str">
            <v>WURYANTORO</v>
          </cell>
        </row>
        <row r="469">
          <cell r="A469" t="str">
            <v>KAA11</v>
          </cell>
          <cell r="B469" t="str">
            <v>MOJOGEDANG</v>
          </cell>
        </row>
        <row r="470">
          <cell r="A470" t="str">
            <v>MGL02</v>
          </cell>
          <cell r="B470" t="str">
            <v>KUPATAN</v>
          </cell>
        </row>
        <row r="471">
          <cell r="A471" t="str">
            <v>JOG07</v>
          </cell>
          <cell r="B471" t="str">
            <v>GIWANGAN</v>
          </cell>
        </row>
        <row r="472">
          <cell r="A472" t="str">
            <v>SLM11</v>
          </cell>
          <cell r="B472" t="str">
            <v>BERJO</v>
          </cell>
        </row>
        <row r="473">
          <cell r="A473" t="str">
            <v>SRN03</v>
          </cell>
          <cell r="B473" t="str">
            <v>MASARAN</v>
          </cell>
        </row>
        <row r="474">
          <cell r="A474" t="str">
            <v>SLM21</v>
          </cell>
          <cell r="B474" t="str">
            <v>TRIDADI</v>
          </cell>
        </row>
        <row r="475">
          <cell r="A475" t="str">
            <v>KLT10</v>
          </cell>
          <cell r="B475" t="str">
            <v>MOJAYAN</v>
          </cell>
        </row>
        <row r="476">
          <cell r="A476" t="str">
            <v>SRN08</v>
          </cell>
          <cell r="B476" t="str">
            <v>TUGU_GADING_MASARAN</v>
          </cell>
        </row>
        <row r="477">
          <cell r="A477" t="str">
            <v>KAA15</v>
          </cell>
          <cell r="B477" t="str">
            <v>KEBAKKRAMAT</v>
          </cell>
        </row>
        <row r="478">
          <cell r="A478" t="str">
            <v>KAA06</v>
          </cell>
          <cell r="B478" t="str">
            <v>MATESI</v>
          </cell>
        </row>
        <row r="479">
          <cell r="A479" t="str">
            <v>KAA04</v>
          </cell>
          <cell r="B479" t="str">
            <v>GONDANGREJO</v>
          </cell>
        </row>
        <row r="480">
          <cell r="A480" t="str">
            <v>KLT03</v>
          </cell>
          <cell r="B480" t="str">
            <v>PRAMBANAN</v>
          </cell>
        </row>
        <row r="481">
          <cell r="A481" t="str">
            <v>MUG04</v>
          </cell>
          <cell r="B481" t="str">
            <v>SECANG</v>
          </cell>
        </row>
        <row r="482">
          <cell r="A482" t="str">
            <v>SRN04</v>
          </cell>
          <cell r="B482" t="str">
            <v>GONDANG</v>
          </cell>
        </row>
        <row r="483">
          <cell r="A483" t="str">
            <v>SUJ04</v>
          </cell>
          <cell r="B483" t="str">
            <v>TAWANGSARI</v>
          </cell>
        </row>
        <row r="484">
          <cell r="A484" t="str">
            <v>SLM04</v>
          </cell>
          <cell r="B484" t="str">
            <v>DENGGUNG</v>
          </cell>
        </row>
        <row r="485">
          <cell r="A485" t="str">
            <v>WGI01</v>
          </cell>
          <cell r="B485" t="str">
            <v>WONOGIRI</v>
          </cell>
        </row>
        <row r="486">
          <cell r="A486" t="str">
            <v>BYL04</v>
          </cell>
          <cell r="B486" t="str">
            <v>SIMO</v>
          </cell>
        </row>
        <row r="487">
          <cell r="A487" t="str">
            <v>PWJ05</v>
          </cell>
          <cell r="B487" t="str">
            <v>BAGELEN</v>
          </cell>
        </row>
        <row r="488">
          <cell r="A488" t="str">
            <v>SLM02</v>
          </cell>
          <cell r="B488" t="str">
            <v>GODEAN</v>
          </cell>
        </row>
        <row r="489">
          <cell r="A489" t="str">
            <v>JOG02</v>
          </cell>
          <cell r="B489" t="str">
            <v>UMBULHARJO</v>
          </cell>
        </row>
        <row r="490">
          <cell r="A490" t="str">
            <v>KLP01</v>
          </cell>
          <cell r="B490" t="str">
            <v>WATES</v>
          </cell>
        </row>
        <row r="491">
          <cell r="A491" t="str">
            <v>KBM04</v>
          </cell>
          <cell r="B491" t="str">
            <v>AYAH</v>
          </cell>
        </row>
        <row r="492">
          <cell r="A492" t="str">
            <v>CLP05</v>
          </cell>
          <cell r="B492" t="str">
            <v>ADIPALA</v>
          </cell>
        </row>
        <row r="493">
          <cell r="A493" t="str">
            <v>BAL09A</v>
          </cell>
          <cell r="B493" t="str">
            <v>KUKUN_SUKATANI</v>
          </cell>
        </row>
        <row r="494">
          <cell r="A494" t="str">
            <v>JKT57G</v>
          </cell>
          <cell r="B494" t="str">
            <v>CP_PULO_GADUNG</v>
          </cell>
        </row>
        <row r="495">
          <cell r="A495" t="str">
            <v>TCTGR042</v>
          </cell>
          <cell r="B495" t="str">
            <v>TCTGR042</v>
          </cell>
        </row>
        <row r="496">
          <cell r="A496" t="str">
            <v>PER03A</v>
          </cell>
          <cell r="B496" t="str">
            <v>CIKANGKUNG</v>
          </cell>
        </row>
        <row r="497">
          <cell r="A497" t="str">
            <v>BKI42</v>
          </cell>
          <cell r="B497" t="str">
            <v>JATI_MULYA</v>
          </cell>
        </row>
        <row r="498">
          <cell r="A498" t="str">
            <v>BAS01</v>
          </cell>
          <cell r="B498" t="str">
            <v>SIAPI_API</v>
          </cell>
        </row>
        <row r="499">
          <cell r="A499" t="str">
            <v>BGS11</v>
          </cell>
          <cell r="B499" t="str">
            <v>SIAK_KECIL_01</v>
          </cell>
        </row>
        <row r="500">
          <cell r="A500" t="str">
            <v>TKG11</v>
          </cell>
          <cell r="B500" t="str">
            <v>DC_BANDAR_LAMPUNG_3</v>
          </cell>
        </row>
        <row r="501">
          <cell r="A501" t="str">
            <v>PSW03</v>
          </cell>
          <cell r="B501" t="str">
            <v>TERMINAL_PRINGSEWU</v>
          </cell>
        </row>
        <row r="502">
          <cell r="A502" t="str">
            <v>PSW03B</v>
          </cell>
          <cell r="B502" t="str">
            <v>CP_SATRIA</v>
          </cell>
        </row>
        <row r="503">
          <cell r="A503" t="str">
            <v>BDR03B</v>
          </cell>
          <cell r="B503" t="str">
            <v>CP_PUTRA_RUMBIA</v>
          </cell>
        </row>
        <row r="504">
          <cell r="A504" t="str">
            <v>BDR05A</v>
          </cell>
          <cell r="B504" t="str">
            <v>CP_PUNGGUR</v>
          </cell>
        </row>
        <row r="505">
          <cell r="A505" t="str">
            <v>TKG10A</v>
          </cell>
          <cell r="B505" t="str">
            <v>TANJUNG_GADING</v>
          </cell>
        </row>
        <row r="506">
          <cell r="A506" t="str">
            <v>TKG09A</v>
          </cell>
          <cell r="B506" t="str">
            <v>TKG09A</v>
          </cell>
        </row>
        <row r="507">
          <cell r="A507" t="str">
            <v>TKG03B</v>
          </cell>
          <cell r="B507" t="str">
            <v>CP_LETJEN_ALAMSYAH</v>
          </cell>
        </row>
        <row r="508">
          <cell r="A508" t="str">
            <v>TKG06A</v>
          </cell>
          <cell r="B508" t="str">
            <v>CP_IKAN_TENGGIRI</v>
          </cell>
        </row>
        <row r="509">
          <cell r="A509" t="str">
            <v>TKG01E</v>
          </cell>
          <cell r="B509" t="str">
            <v>CP_TANJUNG_SENANG</v>
          </cell>
        </row>
        <row r="510">
          <cell r="A510" t="str">
            <v>MTR02A</v>
          </cell>
          <cell r="B510" t="str">
            <v>CP_IMAM_BONJOL</v>
          </cell>
        </row>
        <row r="511">
          <cell r="A511" t="str">
            <v>TKG01B</v>
          </cell>
          <cell r="B511" t="str">
            <v>CP_KIMAJA</v>
          </cell>
        </row>
        <row r="512">
          <cell r="A512" t="str">
            <v>JKT28D</v>
          </cell>
          <cell r="B512" t="str">
            <v>TAMBORA</v>
          </cell>
        </row>
        <row r="513">
          <cell r="A513" t="str">
            <v>IDM15E</v>
          </cell>
          <cell r="B513" t="str">
            <v>IDM15E</v>
          </cell>
        </row>
        <row r="514">
          <cell r="A514" t="str">
            <v>IDM06D</v>
          </cell>
          <cell r="B514" t="str">
            <v>IDM06D</v>
          </cell>
        </row>
        <row r="515">
          <cell r="A515" t="str">
            <v>PER10A</v>
          </cell>
          <cell r="B515" t="str">
            <v>PER10A</v>
          </cell>
        </row>
        <row r="516">
          <cell r="A516" t="str">
            <v>SMI09B</v>
          </cell>
          <cell r="B516" t="str">
            <v>SMI09B</v>
          </cell>
        </row>
        <row r="517">
          <cell r="A517" t="str">
            <v>PWO10B</v>
          </cell>
          <cell r="B517" t="str">
            <v>SUMBANG01</v>
          </cell>
        </row>
        <row r="518">
          <cell r="A518" t="str">
            <v>KEP01</v>
          </cell>
          <cell r="B518" t="str">
            <v>MENTAWAI</v>
          </cell>
        </row>
        <row r="519">
          <cell r="A519" t="str">
            <v>ASH04B</v>
          </cell>
          <cell r="B519" t="str">
            <v>AEK_SONGSONGAN_03</v>
          </cell>
        </row>
        <row r="520">
          <cell r="A520" t="str">
            <v>RPT04B</v>
          </cell>
          <cell r="B520" t="str">
            <v>SEI_SANGGUL_02</v>
          </cell>
        </row>
        <row r="521">
          <cell r="A521" t="str">
            <v>ASH11</v>
          </cell>
          <cell r="B521" t="str">
            <v>KISARAN</v>
          </cell>
        </row>
        <row r="522">
          <cell r="A522" t="str">
            <v>ASH04A</v>
          </cell>
          <cell r="B522" t="str">
            <v>AEK_SONGSONGAN_02</v>
          </cell>
        </row>
        <row r="523">
          <cell r="A523" t="str">
            <v>RPT08B</v>
          </cell>
          <cell r="B523" t="str">
            <v>RANTAU_SELATAN_02</v>
          </cell>
        </row>
        <row r="524">
          <cell r="A524" t="str">
            <v>SIB15</v>
          </cell>
          <cell r="B524" t="str">
            <v>TARUTUNG_02</v>
          </cell>
        </row>
        <row r="525">
          <cell r="A525" t="str">
            <v>SIB11</v>
          </cell>
          <cell r="B525" t="str">
            <v>SIBORONG_BORONG_1</v>
          </cell>
        </row>
        <row r="526">
          <cell r="A526" t="str">
            <v>PDN03A</v>
          </cell>
          <cell r="B526" t="str">
            <v>PADANG_MASIANG</v>
          </cell>
        </row>
        <row r="527">
          <cell r="A527" t="str">
            <v>RPT04A</v>
          </cell>
          <cell r="B527" t="str">
            <v>SEI_SANGGUL</v>
          </cell>
        </row>
        <row r="528">
          <cell r="A528" t="str">
            <v>DOS03A</v>
          </cell>
          <cell r="B528" t="str">
            <v>SIBUNTUON_PARPEA</v>
          </cell>
        </row>
        <row r="529">
          <cell r="A529" t="str">
            <v>PYY03</v>
          </cell>
          <cell r="B529" t="str">
            <v>KOTANOPAN</v>
          </cell>
        </row>
        <row r="530">
          <cell r="A530" t="str">
            <v>PYY01</v>
          </cell>
          <cell r="B530" t="str">
            <v>PANYABUNGAN</v>
          </cell>
        </row>
        <row r="531">
          <cell r="A531" t="str">
            <v>JAT777</v>
          </cell>
          <cell r="B531" t="str">
            <v>JAT_GATEWAY</v>
          </cell>
        </row>
        <row r="532">
          <cell r="A532" t="str">
            <v>NGA20A</v>
          </cell>
          <cell r="B532" t="str">
            <v>PARE_4</v>
          </cell>
        </row>
        <row r="533">
          <cell r="A533" t="str">
            <v>MEH01A</v>
          </cell>
          <cell r="B533" t="str">
            <v>KAWAY_XVI</v>
          </cell>
        </row>
        <row r="534">
          <cell r="A534" t="str">
            <v>SUB22B</v>
          </cell>
          <cell r="B534" t="str">
            <v>BULAK_1</v>
          </cell>
        </row>
        <row r="535">
          <cell r="A535" t="str">
            <v>BEG03A</v>
          </cell>
          <cell r="B535" t="str">
            <v>SELUAS</v>
          </cell>
        </row>
        <row r="536">
          <cell r="A536" t="str">
            <v>NGG10</v>
          </cell>
          <cell r="B536" t="str">
            <v>MENYUKE_KOTA</v>
          </cell>
        </row>
        <row r="537">
          <cell r="A537" t="str">
            <v>MAT01</v>
          </cell>
          <cell r="B537" t="str">
            <v>CIDAWANG</v>
          </cell>
        </row>
        <row r="538">
          <cell r="A538" t="str">
            <v>TGL01</v>
          </cell>
          <cell r="B538" t="str">
            <v>TEGAL</v>
          </cell>
        </row>
        <row r="539">
          <cell r="A539" t="str">
            <v>TJQ01</v>
          </cell>
          <cell r="B539" t="str">
            <v>TANJUNG_PANDAN</v>
          </cell>
        </row>
        <row r="540">
          <cell r="A540" t="str">
            <v>LWA07</v>
          </cell>
          <cell r="B540" t="str">
            <v>SUMBER_JAYA</v>
          </cell>
        </row>
        <row r="541">
          <cell r="A541" t="str">
            <v>DES01B</v>
          </cell>
          <cell r="B541" t="str">
            <v>TERATAI_DES</v>
          </cell>
        </row>
        <row r="542">
          <cell r="A542" t="str">
            <v>TCRGT111</v>
          </cell>
          <cell r="B542" t="str">
            <v>TCRGT111</v>
          </cell>
        </row>
        <row r="543">
          <cell r="A543" t="str">
            <v>RGT05</v>
          </cell>
          <cell r="B543" t="str">
            <v>PERANAP</v>
          </cell>
        </row>
        <row r="544">
          <cell r="A544" t="str">
            <v>SGT10</v>
          </cell>
          <cell r="B544" t="str">
            <v>CP_TELEN</v>
          </cell>
        </row>
        <row r="545">
          <cell r="A545" t="str">
            <v>MAL06</v>
          </cell>
          <cell r="B545" t="str">
            <v>WAWONDULA</v>
          </cell>
        </row>
        <row r="546">
          <cell r="A546" t="str">
            <v>MAR07</v>
          </cell>
          <cell r="B546" t="str">
            <v>CAMBA</v>
          </cell>
        </row>
        <row r="547">
          <cell r="A547" t="str">
            <v>PAK03</v>
          </cell>
          <cell r="B547" t="str">
            <v>RANDOMAYANG</v>
          </cell>
        </row>
        <row r="548">
          <cell r="A548" t="str">
            <v>LAS02</v>
          </cell>
          <cell r="B548" t="str">
            <v>NGAPA</v>
          </cell>
        </row>
        <row r="549">
          <cell r="A549" t="str">
            <v>UPG55</v>
          </cell>
          <cell r="B549" t="str">
            <v>KASSI_KASSI</v>
          </cell>
        </row>
        <row r="550">
          <cell r="A550" t="str">
            <v>UPG30</v>
          </cell>
          <cell r="B550" t="str">
            <v>BAROMBONG</v>
          </cell>
        </row>
        <row r="551">
          <cell r="A551" t="str">
            <v>MAR01</v>
          </cell>
          <cell r="B551" t="str">
            <v>MAROS</v>
          </cell>
        </row>
        <row r="552">
          <cell r="A552" t="str">
            <v>KOL02</v>
          </cell>
          <cell r="B552" t="str">
            <v>POMALAA</v>
          </cell>
        </row>
        <row r="553">
          <cell r="A553" t="str">
            <v>UPG07</v>
          </cell>
          <cell r="B553" t="str">
            <v>PETTARANI</v>
          </cell>
        </row>
        <row r="554">
          <cell r="A554" t="str">
            <v>MJU02</v>
          </cell>
          <cell r="B554" t="str">
            <v>TOPOYO</v>
          </cell>
        </row>
        <row r="555">
          <cell r="A555" t="str">
            <v>MSB01</v>
          </cell>
          <cell r="B555" t="str">
            <v>MASAMBA</v>
          </cell>
        </row>
        <row r="556">
          <cell r="A556" t="str">
            <v>MJN02</v>
          </cell>
          <cell r="B556" t="str">
            <v>MALUNDA</v>
          </cell>
        </row>
        <row r="557">
          <cell r="A557" t="str">
            <v>PLP01</v>
          </cell>
          <cell r="B557" t="str">
            <v>PALOPO</v>
          </cell>
        </row>
        <row r="558">
          <cell r="A558" t="str">
            <v>MAL01</v>
          </cell>
          <cell r="B558" t="str">
            <v>MALILI</v>
          </cell>
        </row>
        <row r="559">
          <cell r="A559" t="str">
            <v>UPG16</v>
          </cell>
          <cell r="B559" t="str">
            <v>UIN_ALAUDDIN</v>
          </cell>
        </row>
        <row r="560">
          <cell r="A560" t="str">
            <v>BEL02</v>
          </cell>
          <cell r="B560" t="str">
            <v>WALENGRAN</v>
          </cell>
        </row>
        <row r="561">
          <cell r="A561" t="str">
            <v>SDA12B</v>
          </cell>
          <cell r="B561" t="str">
            <v>WARU_6</v>
          </cell>
        </row>
        <row r="562">
          <cell r="A562" t="str">
            <v>PDG888</v>
          </cell>
          <cell r="B562" t="str">
            <v>PDG_SALES</v>
          </cell>
        </row>
        <row r="563">
          <cell r="A563" t="str">
            <v>SDA04A</v>
          </cell>
          <cell r="B563" t="str">
            <v>GEDANGAN</v>
          </cell>
        </row>
        <row r="564">
          <cell r="A564" t="str">
            <v>SDA12C</v>
          </cell>
          <cell r="B564" t="str">
            <v>WARU_7</v>
          </cell>
        </row>
        <row r="565">
          <cell r="A565" t="str">
            <v>PLW03B</v>
          </cell>
          <cell r="B565" t="str">
            <v>MANTIKULORE_01</v>
          </cell>
        </row>
        <row r="566">
          <cell r="A566" t="str">
            <v>PLW01D</v>
          </cell>
          <cell r="B566" t="str">
            <v>DEWI_SARTIKA_01</v>
          </cell>
        </row>
        <row r="567">
          <cell r="A567" t="str">
            <v>PLW12</v>
          </cell>
          <cell r="B567" t="str">
            <v>SOEKARNO_HATTA</v>
          </cell>
        </row>
        <row r="568">
          <cell r="A568" t="str">
            <v>PLW05A</v>
          </cell>
          <cell r="B568" t="str">
            <v>TATANGA_01</v>
          </cell>
        </row>
        <row r="569">
          <cell r="A569" t="str">
            <v>PLW03C</v>
          </cell>
          <cell r="B569" t="str">
            <v>TONDO_01</v>
          </cell>
        </row>
        <row r="570">
          <cell r="A570" t="str">
            <v>PLW08A</v>
          </cell>
          <cell r="B570" t="str">
            <v>PALU_TIMUR_01</v>
          </cell>
        </row>
        <row r="571">
          <cell r="A571" t="str">
            <v>PLW02C</v>
          </cell>
          <cell r="B571" t="str">
            <v>PONEGORO</v>
          </cell>
        </row>
        <row r="572">
          <cell r="A572" t="str">
            <v>PLW03D</v>
          </cell>
          <cell r="B572" t="str">
            <v>SIGMA_01</v>
          </cell>
        </row>
        <row r="573">
          <cell r="A573" t="str">
            <v>PLW02A</v>
          </cell>
          <cell r="B573" t="str">
            <v>WR_SUPRATMAN_01</v>
          </cell>
        </row>
        <row r="574">
          <cell r="A574" t="str">
            <v>TKG03C</v>
          </cell>
          <cell r="B574" t="str">
            <v>CP_KORPRI</v>
          </cell>
        </row>
        <row r="575">
          <cell r="A575" t="str">
            <v>DPS76</v>
          </cell>
          <cell r="B575" t="str">
            <v>CP_PEMECUTAN_KAJA</v>
          </cell>
        </row>
        <row r="576">
          <cell r="A576" t="str">
            <v>IDM30A</v>
          </cell>
          <cell r="B576" t="str">
            <v>IDM30A</v>
          </cell>
        </row>
        <row r="577">
          <cell r="A577" t="str">
            <v>IDM20C</v>
          </cell>
          <cell r="B577" t="str">
            <v>IDM20C</v>
          </cell>
        </row>
        <row r="578">
          <cell r="A578" t="str">
            <v>BAL26D</v>
          </cell>
          <cell r="B578" t="str">
            <v>HV_TGR</v>
          </cell>
        </row>
        <row r="579">
          <cell r="A579" t="str">
            <v>TGR12H</v>
          </cell>
          <cell r="B579" t="str">
            <v>SP_ALAM_SUTERA</v>
          </cell>
        </row>
        <row r="580">
          <cell r="A580" t="str">
            <v>IDM19B</v>
          </cell>
          <cell r="B580" t="str">
            <v>IDM19B</v>
          </cell>
        </row>
        <row r="581">
          <cell r="A581" t="str">
            <v>IDM15D</v>
          </cell>
          <cell r="B581" t="str">
            <v>IDM15D</v>
          </cell>
        </row>
        <row r="582">
          <cell r="A582" t="str">
            <v>IDM19</v>
          </cell>
          <cell r="B582" t="str">
            <v>IDM19</v>
          </cell>
        </row>
        <row r="583">
          <cell r="A583" t="str">
            <v>IDM10B</v>
          </cell>
          <cell r="B583" t="str">
            <v>IDM10B</v>
          </cell>
        </row>
        <row r="584">
          <cell r="A584" t="str">
            <v>IDM28A</v>
          </cell>
          <cell r="B584" t="str">
            <v>IDM28A</v>
          </cell>
        </row>
        <row r="585">
          <cell r="A585" t="str">
            <v>IDM11B</v>
          </cell>
          <cell r="B585" t="str">
            <v>IDM11B</v>
          </cell>
        </row>
        <row r="586">
          <cell r="A586" t="str">
            <v>IDM13B</v>
          </cell>
          <cell r="B586" t="str">
            <v>IDM13B</v>
          </cell>
        </row>
        <row r="587">
          <cell r="A587" t="str">
            <v>IDM04D</v>
          </cell>
          <cell r="B587" t="str">
            <v>IDM04D</v>
          </cell>
        </row>
        <row r="588">
          <cell r="A588" t="str">
            <v>IDM06C</v>
          </cell>
          <cell r="B588" t="str">
            <v>IDM06C</v>
          </cell>
        </row>
        <row r="589">
          <cell r="A589" t="str">
            <v>BDO11</v>
          </cell>
          <cell r="B589" t="str">
            <v>RANCAEKEK</v>
          </cell>
        </row>
        <row r="590">
          <cell r="A590" t="str">
            <v>PNK01A</v>
          </cell>
          <cell r="B590" t="str">
            <v>GAJAH_MADA_01</v>
          </cell>
        </row>
        <row r="591">
          <cell r="A591" t="str">
            <v>BDR12B</v>
          </cell>
          <cell r="B591" t="str">
            <v>BDR12B</v>
          </cell>
        </row>
        <row r="592">
          <cell r="A592" t="str">
            <v>MUA05</v>
          </cell>
          <cell r="B592" t="str">
            <v>MUA05</v>
          </cell>
        </row>
        <row r="593">
          <cell r="A593" t="str">
            <v>BJT02B</v>
          </cell>
          <cell r="B593" t="str">
            <v>BJT02B</v>
          </cell>
        </row>
        <row r="594">
          <cell r="A594" t="str">
            <v>TJG03</v>
          </cell>
          <cell r="B594" t="str">
            <v>TANJUNG_TABALONG</v>
          </cell>
        </row>
        <row r="595">
          <cell r="A595" t="str">
            <v>MEK02</v>
          </cell>
          <cell r="B595" t="str">
            <v>JEBUS</v>
          </cell>
        </row>
        <row r="596">
          <cell r="A596" t="str">
            <v>SKY03</v>
          </cell>
          <cell r="B596" t="str">
            <v>BAYUNG_LENCIR</v>
          </cell>
        </row>
        <row r="597">
          <cell r="A597" t="str">
            <v>KYT01</v>
          </cell>
          <cell r="B597" t="str">
            <v>KAYU_AGUNG</v>
          </cell>
        </row>
        <row r="598">
          <cell r="A598" t="str">
            <v>IDM20D</v>
          </cell>
          <cell r="B598" t="str">
            <v>IDM20D</v>
          </cell>
        </row>
        <row r="599">
          <cell r="A599" t="str">
            <v>IDM10C</v>
          </cell>
          <cell r="B599" t="str">
            <v>IDM10C</v>
          </cell>
        </row>
        <row r="600">
          <cell r="A600" t="str">
            <v>IDM18</v>
          </cell>
          <cell r="B600" t="str">
            <v>IDM18</v>
          </cell>
        </row>
        <row r="601">
          <cell r="A601" t="str">
            <v>IDM04E</v>
          </cell>
          <cell r="B601" t="str">
            <v>IDM04E</v>
          </cell>
        </row>
        <row r="602">
          <cell r="A602" t="str">
            <v>PWK07D</v>
          </cell>
          <cell r="B602" t="str">
            <v>PWK07D</v>
          </cell>
        </row>
        <row r="603">
          <cell r="A603" t="str">
            <v>PWK10C</v>
          </cell>
          <cell r="B603" t="str">
            <v>PWK10C</v>
          </cell>
        </row>
        <row r="604">
          <cell r="A604" t="str">
            <v>PWK15M</v>
          </cell>
          <cell r="B604" t="str">
            <v>PWK15M</v>
          </cell>
        </row>
        <row r="605">
          <cell r="A605" t="str">
            <v>PWK03B</v>
          </cell>
          <cell r="B605" t="str">
            <v>PWK03B</v>
          </cell>
        </row>
        <row r="606">
          <cell r="A606" t="str">
            <v>PWK04B</v>
          </cell>
          <cell r="B606" t="str">
            <v>PWK04B</v>
          </cell>
        </row>
        <row r="607">
          <cell r="A607" t="str">
            <v>SOG12E</v>
          </cell>
          <cell r="B607" t="str">
            <v>SOG12E</v>
          </cell>
        </row>
        <row r="608">
          <cell r="A608" t="str">
            <v>SBG04A</v>
          </cell>
          <cell r="B608" t="str">
            <v>CIBOGO_SBG</v>
          </cell>
        </row>
        <row r="609">
          <cell r="A609" t="str">
            <v>SBG15A</v>
          </cell>
          <cell r="B609" t="str">
            <v>SOKLAT_4</v>
          </cell>
        </row>
        <row r="610">
          <cell r="A610" t="str">
            <v>SMI23</v>
          </cell>
          <cell r="B610" t="str">
            <v>DC_CIKOLE</v>
          </cell>
        </row>
        <row r="611">
          <cell r="A611" t="str">
            <v>KRW25</v>
          </cell>
          <cell r="B611" t="str">
            <v>DC_MAJA</v>
          </cell>
        </row>
        <row r="612">
          <cell r="A612" t="str">
            <v>KRW24</v>
          </cell>
          <cell r="B612" t="str">
            <v>DC_KOSAMBI</v>
          </cell>
        </row>
        <row r="613">
          <cell r="A613" t="str">
            <v>CKP02</v>
          </cell>
          <cell r="B613" t="str">
            <v>DAUWAN_T</v>
          </cell>
        </row>
        <row r="614">
          <cell r="A614" t="str">
            <v>KBW08C</v>
          </cell>
          <cell r="B614" t="str">
            <v>CP_PAMUKAN_BARAT</v>
          </cell>
        </row>
        <row r="615">
          <cell r="A615" t="str">
            <v>BLN06B</v>
          </cell>
          <cell r="B615" t="str">
            <v>CP_KARANG_INDAH</v>
          </cell>
        </row>
        <row r="616">
          <cell r="A616" t="str">
            <v>TNB04A</v>
          </cell>
          <cell r="B616" t="str">
            <v>CP_MURU_KUARO</v>
          </cell>
        </row>
        <row r="617">
          <cell r="A617" t="str">
            <v>BPN04B</v>
          </cell>
          <cell r="B617" t="str">
            <v>MT_HARYONO_1</v>
          </cell>
        </row>
        <row r="618">
          <cell r="A618" t="str">
            <v>BAR02</v>
          </cell>
          <cell r="B618" t="str">
            <v>SUNGAI_RANGAS</v>
          </cell>
        </row>
        <row r="619">
          <cell r="A619" t="str">
            <v>TWR11</v>
          </cell>
          <cell r="B619" t="str">
            <v>CP_LOA_TEBU</v>
          </cell>
        </row>
        <row r="620">
          <cell r="A620" t="str">
            <v>KBW07</v>
          </cell>
          <cell r="B620" t="str">
            <v>CP_BUNGKUKAN</v>
          </cell>
        </row>
        <row r="621">
          <cell r="A621" t="str">
            <v>SED06</v>
          </cell>
          <cell r="B621" t="str">
            <v>CP_MUARA_LAWA</v>
          </cell>
        </row>
        <row r="622">
          <cell r="A622" t="str">
            <v>SED07</v>
          </cell>
          <cell r="B622" t="str">
            <v>CP_MUARA_PAHU</v>
          </cell>
        </row>
        <row r="623">
          <cell r="A623" t="str">
            <v>KBW06</v>
          </cell>
          <cell r="B623" t="str">
            <v>CP_TARJUN</v>
          </cell>
        </row>
        <row r="624">
          <cell r="A624" t="str">
            <v>SGT11</v>
          </cell>
          <cell r="B624" t="str">
            <v>CP_KONGBENG</v>
          </cell>
        </row>
        <row r="625">
          <cell r="A625" t="str">
            <v>SGT12</v>
          </cell>
          <cell r="B625" t="str">
            <v>CP_BUMI_JAYA</v>
          </cell>
        </row>
        <row r="626">
          <cell r="A626" t="str">
            <v>MTA08</v>
          </cell>
          <cell r="B626" t="str">
            <v>CP_PENGARON</v>
          </cell>
        </row>
        <row r="627">
          <cell r="A627" t="str">
            <v>KBW04</v>
          </cell>
          <cell r="B627" t="str">
            <v>CP_LONTAR</v>
          </cell>
        </row>
        <row r="628">
          <cell r="A628" t="str">
            <v>BLN08</v>
          </cell>
          <cell r="B628" t="str">
            <v>CP_SUNGAI_LOBAN</v>
          </cell>
        </row>
        <row r="629">
          <cell r="A629" t="str">
            <v>PLR06</v>
          </cell>
          <cell r="B629" t="str">
            <v>PELAIHARI_2</v>
          </cell>
        </row>
        <row r="630">
          <cell r="A630" t="str">
            <v>BPN20</v>
          </cell>
          <cell r="B630" t="str">
            <v>JUMPI</v>
          </cell>
        </row>
        <row r="631">
          <cell r="A631" t="str">
            <v>BEU06</v>
          </cell>
          <cell r="B631" t="str">
            <v>KAMPUNG_BUGIS</v>
          </cell>
        </row>
        <row r="632">
          <cell r="A632" t="str">
            <v>PNJ03</v>
          </cell>
          <cell r="B632" t="str">
            <v>SEPAKU</v>
          </cell>
        </row>
        <row r="633">
          <cell r="A633" t="str">
            <v>MWL02</v>
          </cell>
          <cell r="B633" t="str">
            <v>TELUK_SANGGAN</v>
          </cell>
        </row>
        <row r="634">
          <cell r="A634" t="str">
            <v>TNB03</v>
          </cell>
          <cell r="B634" t="str">
            <v>BATU_SOPANG</v>
          </cell>
        </row>
        <row r="635">
          <cell r="A635" t="str">
            <v>PLR03</v>
          </cell>
          <cell r="B635" t="str">
            <v>ANGSAU</v>
          </cell>
        </row>
        <row r="636">
          <cell r="A636" t="str">
            <v>BAR01</v>
          </cell>
          <cell r="B636" t="str">
            <v>BARABAI</v>
          </cell>
        </row>
        <row r="637">
          <cell r="A637" t="str">
            <v>BDJ02</v>
          </cell>
          <cell r="B637" t="str">
            <v>SULTAN_ADAM</v>
          </cell>
        </row>
        <row r="638">
          <cell r="A638" t="str">
            <v>BPN09</v>
          </cell>
          <cell r="B638" t="str">
            <v>TRADE_CENTER</v>
          </cell>
        </row>
        <row r="639">
          <cell r="A639" t="str">
            <v>BEU01</v>
          </cell>
          <cell r="B639" t="str">
            <v>BERAU</v>
          </cell>
        </row>
        <row r="640">
          <cell r="A640" t="str">
            <v>BPN12</v>
          </cell>
          <cell r="B640" t="str">
            <v>KARANG_JOANG</v>
          </cell>
        </row>
        <row r="641">
          <cell r="A641" t="str">
            <v>MTA03</v>
          </cell>
          <cell r="B641" t="str">
            <v>MANARAP</v>
          </cell>
        </row>
        <row r="642">
          <cell r="A642" t="str">
            <v>BLN03</v>
          </cell>
          <cell r="B642" t="str">
            <v>SIMPANG_EMPAT</v>
          </cell>
        </row>
        <row r="643">
          <cell r="A643" t="str">
            <v>TRK01</v>
          </cell>
          <cell r="B643" t="str">
            <v>TARAKAN</v>
          </cell>
        </row>
        <row r="644">
          <cell r="A644" t="str">
            <v>BPN11</v>
          </cell>
          <cell r="B644" t="str">
            <v>MUARA_RAPAK</v>
          </cell>
        </row>
        <row r="645">
          <cell r="A645" t="str">
            <v>BPN15</v>
          </cell>
          <cell r="B645" t="str">
            <v>INDRAKILA</v>
          </cell>
        </row>
        <row r="646">
          <cell r="A646" t="str">
            <v>BPN04</v>
          </cell>
          <cell r="B646" t="str">
            <v>BALIKPAPAN_SELATAN</v>
          </cell>
        </row>
        <row r="647">
          <cell r="A647" t="str">
            <v>BPN05</v>
          </cell>
          <cell r="B647" t="str">
            <v>BALIKPAPAN_TENGAH</v>
          </cell>
        </row>
        <row r="648">
          <cell r="A648" t="str">
            <v>BDJ12</v>
          </cell>
          <cell r="B648" t="str">
            <v>HKSN</v>
          </cell>
        </row>
        <row r="649">
          <cell r="A649" t="str">
            <v>BGS12</v>
          </cell>
          <cell r="B649" t="str">
            <v>SEBANGA</v>
          </cell>
        </row>
        <row r="650">
          <cell r="A650" t="str">
            <v>SII07A</v>
          </cell>
          <cell r="B650" t="str">
            <v>KANDIS_02</v>
          </cell>
        </row>
        <row r="651">
          <cell r="A651" t="str">
            <v>PKU11A</v>
          </cell>
          <cell r="B651" t="str">
            <v>TENAYAN_RAYA</v>
          </cell>
        </row>
        <row r="652">
          <cell r="A652" t="str">
            <v>PAP07</v>
          </cell>
          <cell r="B652" t="str">
            <v>TAMBUSAI_UTARA_01</v>
          </cell>
        </row>
        <row r="653">
          <cell r="A653" t="str">
            <v>DUM04</v>
          </cell>
          <cell r="B653" t="str">
            <v>DUMAI_01</v>
          </cell>
        </row>
        <row r="654">
          <cell r="A654" t="str">
            <v>BGS04</v>
          </cell>
          <cell r="B654" t="str">
            <v>PULAU_RUPAT</v>
          </cell>
        </row>
        <row r="655">
          <cell r="A655" t="str">
            <v>LWA02A</v>
          </cell>
          <cell r="B655" t="str">
            <v>KEMBAHANG</v>
          </cell>
        </row>
        <row r="656">
          <cell r="A656" t="str">
            <v>KOG20</v>
          </cell>
          <cell r="B656" t="str">
            <v>PEKON_WONOSOBO</v>
          </cell>
        </row>
        <row r="657">
          <cell r="A657" t="str">
            <v>BLM14</v>
          </cell>
          <cell r="B657" t="str">
            <v>WAY_TUBA</v>
          </cell>
        </row>
        <row r="658">
          <cell r="A658" t="str">
            <v>TKG11A</v>
          </cell>
          <cell r="B658" t="str">
            <v>TKG11A</v>
          </cell>
        </row>
        <row r="659">
          <cell r="A659" t="str">
            <v>KUR07A</v>
          </cell>
          <cell r="B659" t="str">
            <v>KRUI_3</v>
          </cell>
        </row>
        <row r="660">
          <cell r="A660" t="str">
            <v>KBB04</v>
          </cell>
          <cell r="B660" t="str">
            <v>SUNGKAI</v>
          </cell>
        </row>
        <row r="661">
          <cell r="A661" t="str">
            <v>TKG13</v>
          </cell>
          <cell r="B661" t="str">
            <v>WAY_KANDIS</v>
          </cell>
        </row>
        <row r="662">
          <cell r="A662" t="str">
            <v>MEL01</v>
          </cell>
          <cell r="B662" t="str">
            <v>MENGGALA</v>
          </cell>
        </row>
        <row r="663">
          <cell r="A663" t="str">
            <v>SKD01</v>
          </cell>
          <cell r="B663" t="str">
            <v>SUKADANA</v>
          </cell>
        </row>
        <row r="664">
          <cell r="A664" t="str">
            <v>KOG01</v>
          </cell>
          <cell r="B664" t="str">
            <v>KOTA_AGUNG</v>
          </cell>
        </row>
        <row r="665">
          <cell r="A665" t="str">
            <v>6660041</v>
          </cell>
          <cell r="B665" t="str">
            <v>SUMBAGUT</v>
          </cell>
        </row>
        <row r="666">
          <cell r="A666" t="str">
            <v>UPG57A</v>
          </cell>
          <cell r="B666" t="str">
            <v>TELKOMAS</v>
          </cell>
        </row>
        <row r="667">
          <cell r="A667" t="str">
            <v>CIB05D</v>
          </cell>
          <cell r="B667" t="str">
            <v>PASAR_GANDOANG</v>
          </cell>
        </row>
        <row r="668">
          <cell r="A668" t="str">
            <v>CIB05A</v>
          </cell>
          <cell r="B668" t="str">
            <v>CILEUNGSI_2</v>
          </cell>
        </row>
        <row r="669">
          <cell r="A669" t="str">
            <v>CIB15</v>
          </cell>
          <cell r="B669" t="str">
            <v>DC_CILEUNGSI</v>
          </cell>
        </row>
        <row r="670">
          <cell r="A670" t="str">
            <v>TTT20</v>
          </cell>
          <cell r="B670" t="str">
            <v>KENDAWANGAN01</v>
          </cell>
        </row>
        <row r="671">
          <cell r="A671" t="str">
            <v>TLM02</v>
          </cell>
          <cell r="B671" t="str">
            <v>TELUK_BATANG</v>
          </cell>
        </row>
        <row r="672">
          <cell r="A672" t="str">
            <v>SAS03</v>
          </cell>
          <cell r="B672" t="str">
            <v>TELUK_KERAMAT</v>
          </cell>
        </row>
        <row r="673">
          <cell r="A673" t="str">
            <v>BGR01F</v>
          </cell>
          <cell r="B673" t="str">
            <v>BOGOR_UTARA</v>
          </cell>
        </row>
        <row r="674">
          <cell r="A674" t="str">
            <v>CIB39A</v>
          </cell>
          <cell r="B674" t="str">
            <v>DC_MEGAMENDUNG</v>
          </cell>
        </row>
        <row r="675">
          <cell r="A675" t="str">
            <v>CIB21A</v>
          </cell>
          <cell r="B675" t="str">
            <v>DC_NANGGUNG</v>
          </cell>
        </row>
        <row r="676">
          <cell r="A676" t="str">
            <v>CIB03A</v>
          </cell>
          <cell r="B676" t="str">
            <v>DC_PARUNG</v>
          </cell>
        </row>
        <row r="677">
          <cell r="A677" t="str">
            <v>CIB05E</v>
          </cell>
          <cell r="B677" t="str">
            <v>METLAND_TRANSYOGI</v>
          </cell>
        </row>
        <row r="678">
          <cell r="A678" t="str">
            <v>BGR01C</v>
          </cell>
          <cell r="B678" t="str">
            <v>DC_BOJONGGEDE</v>
          </cell>
        </row>
        <row r="679">
          <cell r="A679" t="str">
            <v>CIB40D</v>
          </cell>
          <cell r="B679" t="str">
            <v>DC_CISARUA</v>
          </cell>
        </row>
        <row r="680">
          <cell r="A680" t="str">
            <v>CIB01A</v>
          </cell>
          <cell r="B680" t="str">
            <v>PAKANSARI_4</v>
          </cell>
        </row>
        <row r="681">
          <cell r="A681" t="str">
            <v>CIB51</v>
          </cell>
          <cell r="B681" t="str">
            <v>CIAMPEA</v>
          </cell>
        </row>
        <row r="682">
          <cell r="A682" t="str">
            <v>BGR45</v>
          </cell>
          <cell r="B682" t="str">
            <v>PAHLAWAN_SUKSES</v>
          </cell>
        </row>
        <row r="683">
          <cell r="A683" t="str">
            <v>BGR36</v>
          </cell>
          <cell r="B683" t="str">
            <v>AIR_MANCUR</v>
          </cell>
        </row>
        <row r="684">
          <cell r="A684" t="str">
            <v>CIB14</v>
          </cell>
          <cell r="B684" t="str">
            <v>DC_PAKANSARI</v>
          </cell>
        </row>
        <row r="685">
          <cell r="A685" t="str">
            <v>BGR29</v>
          </cell>
          <cell r="B685" t="str">
            <v>DC_BOGOR_KOTA</v>
          </cell>
        </row>
        <row r="686">
          <cell r="A686" t="str">
            <v>BGR31</v>
          </cell>
          <cell r="B686" t="str">
            <v>DC_TAJUR</v>
          </cell>
        </row>
        <row r="687">
          <cell r="A687" t="str">
            <v>CIB18</v>
          </cell>
          <cell r="B687" t="str">
            <v>DC_KEMANG</v>
          </cell>
        </row>
        <row r="688">
          <cell r="A688" t="str">
            <v>BGR25</v>
          </cell>
          <cell r="B688" t="str">
            <v>PAMOYANAN_BOGOR</v>
          </cell>
        </row>
        <row r="689">
          <cell r="A689" t="str">
            <v>BGR16</v>
          </cell>
          <cell r="B689" t="str">
            <v>GUNUNG_PUTRI</v>
          </cell>
        </row>
        <row r="690">
          <cell r="A690" t="str">
            <v>CIB08</v>
          </cell>
          <cell r="B690" t="str">
            <v>PARUNG_PANJANG</v>
          </cell>
        </row>
        <row r="691">
          <cell r="A691" t="str">
            <v>UPG53</v>
          </cell>
          <cell r="B691" t="str">
            <v>SULAWESI</v>
          </cell>
        </row>
        <row r="692">
          <cell r="A692" t="str">
            <v>KOE17</v>
          </cell>
          <cell r="B692" t="str">
            <v>KUPANG_TIMUR</v>
          </cell>
        </row>
        <row r="693">
          <cell r="A693" t="str">
            <v>TGR12G</v>
          </cell>
          <cell r="B693" t="str">
            <v>KUNCIRAN_RAYA</v>
          </cell>
        </row>
        <row r="694">
          <cell r="A694" t="str">
            <v>PGR04B</v>
          </cell>
          <cell r="B694" t="str">
            <v>PGR04B</v>
          </cell>
        </row>
        <row r="695">
          <cell r="A695" t="str">
            <v>PWK06B</v>
          </cell>
          <cell r="B695" t="str">
            <v>PWK06B</v>
          </cell>
        </row>
        <row r="696">
          <cell r="A696" t="str">
            <v>BKI64</v>
          </cell>
          <cell r="B696" t="str">
            <v>DC_MUSTIKA_JAYA</v>
          </cell>
        </row>
        <row r="697">
          <cell r="A697" t="str">
            <v>DES07B</v>
          </cell>
          <cell r="B697" t="str">
            <v>PULO_AGAS_DES</v>
          </cell>
        </row>
        <row r="698">
          <cell r="A698" t="str">
            <v>PKL14</v>
          </cell>
          <cell r="B698" t="str">
            <v>DORO</v>
          </cell>
        </row>
        <row r="699">
          <cell r="A699" t="str">
            <v>BJB04</v>
          </cell>
          <cell r="B699" t="str">
            <v>CEMPAKA</v>
          </cell>
        </row>
        <row r="700">
          <cell r="A700" t="str">
            <v>TNJ02</v>
          </cell>
          <cell r="B700" t="str">
            <v>BUKIT_BESTARI</v>
          </cell>
        </row>
        <row r="701">
          <cell r="A701" t="str">
            <v>WAG21</v>
          </cell>
          <cell r="B701" t="str">
            <v>TINANGGEA</v>
          </cell>
        </row>
        <row r="702">
          <cell r="A702" t="str">
            <v>GNS01</v>
          </cell>
          <cell r="B702" t="str">
            <v>SITOLI</v>
          </cell>
        </row>
        <row r="703">
          <cell r="A703" t="str">
            <v>BDJ08</v>
          </cell>
          <cell r="B703" t="str">
            <v>KAYUTANGI</v>
          </cell>
        </row>
        <row r="704">
          <cell r="A704" t="str">
            <v>SMI16B</v>
          </cell>
          <cell r="B704" t="str">
            <v>SMI16B</v>
          </cell>
        </row>
        <row r="705">
          <cell r="A705" t="str">
            <v>CJR25B</v>
          </cell>
          <cell r="B705" t="str">
            <v>PACET_CJR_2</v>
          </cell>
        </row>
        <row r="706">
          <cell r="A706" t="str">
            <v>CMI12</v>
          </cell>
          <cell r="B706" t="str">
            <v>WINDURAJA</v>
          </cell>
        </row>
        <row r="707">
          <cell r="A707" t="str">
            <v>SUB12B</v>
          </cell>
          <cell r="B707" t="str">
            <v>GUBENG_2</v>
          </cell>
        </row>
        <row r="708">
          <cell r="A708" t="str">
            <v>SUB34A</v>
          </cell>
          <cell r="B708" t="str">
            <v>DC_PAKAL</v>
          </cell>
        </row>
        <row r="709">
          <cell r="A709" t="str">
            <v>MLG15</v>
          </cell>
          <cell r="B709" t="str">
            <v>SUKUN_TANJUNG</v>
          </cell>
        </row>
        <row r="710">
          <cell r="A710" t="str">
            <v>SUB24C</v>
          </cell>
          <cell r="B710" t="str">
            <v>BUBUTAN_5</v>
          </cell>
        </row>
        <row r="711">
          <cell r="A711" t="str">
            <v>GSK08A</v>
          </cell>
          <cell r="B711" t="str">
            <v>BUNGAH_1</v>
          </cell>
        </row>
        <row r="712">
          <cell r="A712" t="str">
            <v>PKS12</v>
          </cell>
          <cell r="B712" t="str">
            <v>PEGANTENAN</v>
          </cell>
        </row>
        <row r="713">
          <cell r="A713" t="str">
            <v>PKS07</v>
          </cell>
          <cell r="B713" t="str">
            <v>PROPPO</v>
          </cell>
        </row>
        <row r="714">
          <cell r="A714" t="str">
            <v>NGA15A</v>
          </cell>
          <cell r="B714" t="str">
            <v>MOJO</v>
          </cell>
        </row>
        <row r="715">
          <cell r="A715" t="str">
            <v>BWI13A</v>
          </cell>
          <cell r="B715" t="str">
            <v>BWI_TEGALSARI_2</v>
          </cell>
        </row>
        <row r="716">
          <cell r="A716" t="str">
            <v>PKS11</v>
          </cell>
          <cell r="B716" t="str">
            <v>PASEAN_1</v>
          </cell>
        </row>
        <row r="717">
          <cell r="A717" t="str">
            <v>PTN19</v>
          </cell>
          <cell r="B717" t="str">
            <v>GADING_1</v>
          </cell>
        </row>
        <row r="718">
          <cell r="A718" t="str">
            <v>BWS06</v>
          </cell>
          <cell r="B718" t="str">
            <v>KAMPUNG_DURIAN</v>
          </cell>
        </row>
        <row r="719">
          <cell r="A719" t="str">
            <v>WLG02</v>
          </cell>
          <cell r="B719" t="str">
            <v>KADEMANGAN</v>
          </cell>
        </row>
        <row r="720">
          <cell r="A720" t="str">
            <v>MLG22</v>
          </cell>
          <cell r="B720" t="str">
            <v>DC_SUDARMO</v>
          </cell>
        </row>
        <row r="721">
          <cell r="A721" t="str">
            <v>PTN09</v>
          </cell>
          <cell r="B721" t="str">
            <v>KOTAANYAR_1</v>
          </cell>
        </row>
        <row r="722">
          <cell r="A722" t="str">
            <v>MLG21</v>
          </cell>
          <cell r="B722" t="str">
            <v>MALANG_HITS</v>
          </cell>
        </row>
        <row r="723">
          <cell r="A723" t="str">
            <v>LMJ15</v>
          </cell>
          <cell r="B723" t="str">
            <v>PRONOJIWO_1</v>
          </cell>
        </row>
        <row r="724">
          <cell r="A724" t="str">
            <v>NGK06</v>
          </cell>
          <cell r="B724" t="str">
            <v>NGANJUK_1</v>
          </cell>
        </row>
        <row r="725">
          <cell r="A725" t="str">
            <v>LMJ16</v>
          </cell>
          <cell r="B725" t="str">
            <v>CANDIPURO_1</v>
          </cell>
        </row>
        <row r="726">
          <cell r="A726" t="str">
            <v>LMJ08</v>
          </cell>
          <cell r="B726" t="str">
            <v>SENDURO</v>
          </cell>
        </row>
        <row r="727">
          <cell r="A727" t="str">
            <v>PKS05</v>
          </cell>
          <cell r="B727" t="str">
            <v>PALENGAAN_1</v>
          </cell>
        </row>
        <row r="728">
          <cell r="A728" t="str">
            <v>LMJ02</v>
          </cell>
          <cell r="B728" t="str">
            <v>PASIRIAN</v>
          </cell>
        </row>
        <row r="729">
          <cell r="A729" t="str">
            <v>KDR04</v>
          </cell>
          <cell r="B729" t="str">
            <v>GROGOL</v>
          </cell>
        </row>
        <row r="730">
          <cell r="A730" t="str">
            <v>JBR01</v>
          </cell>
          <cell r="B730" t="str">
            <v>JEMBER</v>
          </cell>
        </row>
        <row r="731">
          <cell r="A731" t="str">
            <v>KDR09</v>
          </cell>
          <cell r="B731" t="str">
            <v>PLOSOKLATEN</v>
          </cell>
        </row>
        <row r="732">
          <cell r="A732" t="str">
            <v>KDR08</v>
          </cell>
          <cell r="B732" t="str">
            <v>TIRTO_UDAN</v>
          </cell>
        </row>
        <row r="733">
          <cell r="A733" t="str">
            <v>PSB06</v>
          </cell>
          <cell r="B733" t="str">
            <v>GUNUNG_TULEH</v>
          </cell>
        </row>
        <row r="734">
          <cell r="A734" t="str">
            <v>BAL05</v>
          </cell>
          <cell r="B734" t="str">
            <v>TELUK_NAGA_2</v>
          </cell>
        </row>
        <row r="735">
          <cell r="A735" t="str">
            <v>PSB04A</v>
          </cell>
          <cell r="B735" t="str">
            <v>KOTO_BALINGKA_01</v>
          </cell>
        </row>
        <row r="736">
          <cell r="A736" t="str">
            <v>PKN07</v>
          </cell>
          <cell r="B736" t="str">
            <v>RIAM_DURIAN</v>
          </cell>
        </row>
        <row r="737">
          <cell r="A737" t="str">
            <v>TTT01</v>
          </cell>
          <cell r="B737" t="str">
            <v>SANDAI</v>
          </cell>
        </row>
        <row r="738">
          <cell r="A738" t="str">
            <v>CLG01</v>
          </cell>
          <cell r="B738" t="str">
            <v>CALANG</v>
          </cell>
        </row>
        <row r="739">
          <cell r="A739" t="str">
            <v>JKT16R</v>
          </cell>
          <cell r="B739" t="str">
            <v>DC_UJUNG_MENTENG</v>
          </cell>
        </row>
        <row r="740">
          <cell r="A740" t="str">
            <v>PAP04B</v>
          </cell>
          <cell r="B740" t="str">
            <v>KOTA_TENGAH_01</v>
          </cell>
        </row>
        <row r="741">
          <cell r="A741" t="str">
            <v>BTH12</v>
          </cell>
          <cell r="B741" t="str">
            <v>NONGSA</v>
          </cell>
        </row>
        <row r="742">
          <cell r="A742" t="str">
            <v>JKT12</v>
          </cell>
          <cell r="B742" t="str">
            <v>SENEN</v>
          </cell>
        </row>
        <row r="743">
          <cell r="A743" t="str">
            <v>JKT67H</v>
          </cell>
          <cell r="B743" t="str">
            <v>CP_PALMERAH</v>
          </cell>
        </row>
        <row r="744">
          <cell r="A744" t="str">
            <v>BJE08</v>
          </cell>
          <cell r="B744" t="str">
            <v>DC_KLANGON</v>
          </cell>
        </row>
        <row r="745">
          <cell r="A745" t="str">
            <v>SDA31</v>
          </cell>
          <cell r="B745" t="str">
            <v>DC_TANGGULANGIN</v>
          </cell>
        </row>
        <row r="746">
          <cell r="A746" t="str">
            <v>BJE07</v>
          </cell>
          <cell r="B746" t="str">
            <v>DC_SRATU</v>
          </cell>
        </row>
        <row r="747">
          <cell r="A747" t="str">
            <v>KDR13</v>
          </cell>
          <cell r="B747" t="str">
            <v>DC_KEDIRI</v>
          </cell>
        </row>
        <row r="748">
          <cell r="A748" t="str">
            <v>MDN09</v>
          </cell>
          <cell r="B748" t="str">
            <v>DC_TUGU_PENDEKAR</v>
          </cell>
        </row>
        <row r="749">
          <cell r="A749" t="str">
            <v>SUB31A</v>
          </cell>
          <cell r="B749" t="str">
            <v>DC_WIYUNG</v>
          </cell>
        </row>
        <row r="750">
          <cell r="A750" t="str">
            <v>JKT08C</v>
          </cell>
          <cell r="B750" t="str">
            <v>KEPULAUAN_SERIBU</v>
          </cell>
        </row>
        <row r="751">
          <cell r="A751" t="str">
            <v>TWR06</v>
          </cell>
          <cell r="B751" t="str">
            <v>KOTA_BANGUN</v>
          </cell>
        </row>
        <row r="752">
          <cell r="A752" t="str">
            <v>BEU03</v>
          </cell>
          <cell r="B752" t="str">
            <v>RINDING</v>
          </cell>
        </row>
        <row r="753">
          <cell r="A753" t="str">
            <v>RAI01</v>
          </cell>
          <cell r="B753" t="str">
            <v>RANAI</v>
          </cell>
        </row>
        <row r="754">
          <cell r="A754" t="str">
            <v>TIM01</v>
          </cell>
          <cell r="B754" t="str">
            <v>TIMIKA</v>
          </cell>
        </row>
        <row r="755">
          <cell r="A755" t="str">
            <v>BPN01</v>
          </cell>
          <cell r="B755" t="str">
            <v>BALIKPAPAN</v>
          </cell>
        </row>
        <row r="756">
          <cell r="A756" t="str">
            <v>SBD08</v>
          </cell>
          <cell r="B756" t="str">
            <v>MLANDINGAN_1</v>
          </cell>
        </row>
        <row r="757">
          <cell r="A757" t="str">
            <v>JKT15K</v>
          </cell>
          <cell r="B757" t="str">
            <v>DC_KEMAYORAN</v>
          </cell>
        </row>
        <row r="758">
          <cell r="A758" t="str">
            <v>UPG11</v>
          </cell>
          <cell r="B758" t="str">
            <v>AMD_ANTANG</v>
          </cell>
        </row>
        <row r="759">
          <cell r="A759" t="str">
            <v>BGG18</v>
          </cell>
          <cell r="B759" t="str">
            <v>LIMPUNG01</v>
          </cell>
        </row>
        <row r="760">
          <cell r="A760" t="str">
            <v>KTG04</v>
          </cell>
          <cell r="B760" t="str">
            <v>NANGA_TAYAP</v>
          </cell>
        </row>
        <row r="761">
          <cell r="A761" t="str">
            <v>PWJ07</v>
          </cell>
          <cell r="B761" t="str">
            <v>DC_BANYUURIP</v>
          </cell>
        </row>
        <row r="762">
          <cell r="A762" t="str">
            <v>SOC24</v>
          </cell>
          <cell r="B762" t="str">
            <v>DC_SOLO_BARAT</v>
          </cell>
        </row>
        <row r="763">
          <cell r="A763" t="str">
            <v>PKY05</v>
          </cell>
          <cell r="B763" t="str">
            <v>DC_PALANGKARAYA</v>
          </cell>
        </row>
        <row r="764">
          <cell r="A764" t="str">
            <v>BNG01</v>
          </cell>
          <cell r="B764" t="str">
            <v>BANGKINANG</v>
          </cell>
        </row>
        <row r="765">
          <cell r="A765" t="str">
            <v>SMQ03</v>
          </cell>
          <cell r="B765" t="str">
            <v>SEBABI</v>
          </cell>
        </row>
        <row r="766">
          <cell r="A766" t="str">
            <v>KUK01</v>
          </cell>
          <cell r="B766" t="str">
            <v>KUALA_KURUN</v>
          </cell>
        </row>
        <row r="767">
          <cell r="A767" t="str">
            <v>MRW01</v>
          </cell>
          <cell r="B767" t="str">
            <v>MUARA_TEWEH</v>
          </cell>
        </row>
        <row r="768">
          <cell r="A768" t="str">
            <v>MOJ03</v>
          </cell>
          <cell r="B768" t="str">
            <v>DC_GAJAH_MADA</v>
          </cell>
        </row>
        <row r="769">
          <cell r="A769" t="str">
            <v>SNX11</v>
          </cell>
          <cell r="B769" t="str">
            <v>KOTA_SUMENEP_1</v>
          </cell>
        </row>
        <row r="770">
          <cell r="A770" t="str">
            <v>PRR04</v>
          </cell>
          <cell r="B770" t="str">
            <v>PALETEANG</v>
          </cell>
        </row>
        <row r="771">
          <cell r="A771" t="str">
            <v>KDI09</v>
          </cell>
          <cell r="B771" t="str">
            <v>DC_DI_PANJAITAN</v>
          </cell>
        </row>
        <row r="772">
          <cell r="A772" t="str">
            <v>JKT23P</v>
          </cell>
          <cell r="B772" t="str">
            <v>DC_PASAR_MINGGU</v>
          </cell>
        </row>
        <row r="773">
          <cell r="A773" t="str">
            <v>JKT08L</v>
          </cell>
          <cell r="B773" t="str">
            <v>KAMAL_MUARA</v>
          </cell>
        </row>
        <row r="774">
          <cell r="A774" t="str">
            <v>JKT01J</v>
          </cell>
          <cell r="B774" t="str">
            <v>KAPUK_RAYA</v>
          </cell>
        </row>
        <row r="775">
          <cell r="A775" t="str">
            <v>JKT07U</v>
          </cell>
          <cell r="B775" t="str">
            <v>DC_KELAPA_GADING</v>
          </cell>
        </row>
        <row r="776">
          <cell r="A776" t="str">
            <v>JKT16O</v>
          </cell>
          <cell r="B776" t="str">
            <v>DC_PULO_GADUNG</v>
          </cell>
        </row>
        <row r="777">
          <cell r="A777" t="str">
            <v>JKT25</v>
          </cell>
          <cell r="B777" t="str">
            <v>TEBET</v>
          </cell>
        </row>
        <row r="778">
          <cell r="A778" t="str">
            <v>PWO15</v>
          </cell>
          <cell r="B778" t="str">
            <v>KEBASEN</v>
          </cell>
        </row>
        <row r="779">
          <cell r="A779" t="str">
            <v>SRG37</v>
          </cell>
          <cell r="B779" t="str">
            <v>PANGGUNG_LOR</v>
          </cell>
        </row>
        <row r="780">
          <cell r="A780" t="str">
            <v>SRG62</v>
          </cell>
          <cell r="B780" t="str">
            <v>BSB_SEMARANG</v>
          </cell>
        </row>
        <row r="781">
          <cell r="A781" t="str">
            <v>TGL03</v>
          </cell>
          <cell r="B781" t="str">
            <v>DEBONG</v>
          </cell>
        </row>
        <row r="782">
          <cell r="A782" t="str">
            <v>UPG02</v>
          </cell>
          <cell r="B782" t="str">
            <v>MANGGALA</v>
          </cell>
        </row>
        <row r="783">
          <cell r="A783" t="str">
            <v>TWR01</v>
          </cell>
          <cell r="B783" t="str">
            <v>TENGGARONG</v>
          </cell>
        </row>
        <row r="784">
          <cell r="A784" t="str">
            <v>JKT16P</v>
          </cell>
          <cell r="B784" t="str">
            <v>DC_CAKUNG</v>
          </cell>
        </row>
        <row r="785">
          <cell r="A785" t="str">
            <v>JKT03E</v>
          </cell>
          <cell r="B785" t="str">
            <v>DC_PALMERAH</v>
          </cell>
        </row>
        <row r="786">
          <cell r="A786" t="str">
            <v>JKT08I</v>
          </cell>
          <cell r="B786" t="str">
            <v>TELUK_GONG</v>
          </cell>
        </row>
        <row r="787">
          <cell r="A787" t="str">
            <v>JKT21R</v>
          </cell>
          <cell r="B787" t="str">
            <v>DC_KEBAYORAN_BARU</v>
          </cell>
        </row>
        <row r="788">
          <cell r="A788" t="str">
            <v>JKT19K</v>
          </cell>
          <cell r="B788" t="str">
            <v>DC_CIRACAS</v>
          </cell>
        </row>
        <row r="789">
          <cell r="A789" t="str">
            <v>KND01</v>
          </cell>
          <cell r="B789" t="str">
            <v>KOLONEDALE</v>
          </cell>
        </row>
        <row r="790">
          <cell r="A790" t="str">
            <v>BUG05</v>
          </cell>
          <cell r="B790" t="str">
            <v>WITAPONDA</v>
          </cell>
        </row>
        <row r="791">
          <cell r="A791" t="str">
            <v>YZZSI02</v>
          </cell>
          <cell r="B791" t="str">
            <v>YZ_LELILEF</v>
          </cell>
        </row>
        <row r="792">
          <cell r="A792" t="str">
            <v>SNX10</v>
          </cell>
          <cell r="B792" t="str">
            <v>PRAGAAN_1</v>
          </cell>
        </row>
        <row r="793">
          <cell r="A793" t="str">
            <v>SBD07</v>
          </cell>
          <cell r="B793" t="str">
            <v>DC_PANJI</v>
          </cell>
        </row>
        <row r="794">
          <cell r="A794" t="str">
            <v>BWI18</v>
          </cell>
          <cell r="B794" t="str">
            <v>GLAGAH</v>
          </cell>
        </row>
        <row r="795">
          <cell r="A795" t="str">
            <v>MTR04</v>
          </cell>
          <cell r="B795" t="str">
            <v>DC_METRO</v>
          </cell>
        </row>
        <row r="796">
          <cell r="A796" t="str">
            <v>TKG09</v>
          </cell>
          <cell r="B796" t="str">
            <v>DC_BANDAR_LAMPUNG_2</v>
          </cell>
        </row>
        <row r="797">
          <cell r="A797" t="str">
            <v>KDI08</v>
          </cell>
          <cell r="B797" t="str">
            <v>DC_MT_HARYONO</v>
          </cell>
        </row>
        <row r="798">
          <cell r="A798" t="str">
            <v>JKT16Q</v>
          </cell>
          <cell r="B798" t="str">
            <v>PULOGEBANG_01</v>
          </cell>
        </row>
        <row r="799">
          <cell r="A799" t="str">
            <v>JKT20J</v>
          </cell>
          <cell r="B799" t="str">
            <v>DC_MAKASAR</v>
          </cell>
        </row>
        <row r="800">
          <cell r="A800" t="str">
            <v>SWI01</v>
          </cell>
          <cell r="B800" t="str">
            <v>SLAWI</v>
          </cell>
        </row>
        <row r="801">
          <cell r="A801" t="str">
            <v>PLW01B</v>
          </cell>
          <cell r="B801" t="str">
            <v>TATURA_01</v>
          </cell>
        </row>
        <row r="802">
          <cell r="A802" t="str">
            <v>PWO01</v>
          </cell>
          <cell r="B802" t="str">
            <v>PURWOKERTO</v>
          </cell>
        </row>
        <row r="803">
          <cell r="A803" t="str">
            <v>SRG09</v>
          </cell>
          <cell r="B803" t="str">
            <v>GAJAHMUNGKUR</v>
          </cell>
        </row>
        <row r="804">
          <cell r="A804" t="str">
            <v>JKT56D</v>
          </cell>
          <cell r="B804" t="str">
            <v>CP_PENGGILINGAN_2</v>
          </cell>
        </row>
        <row r="805">
          <cell r="A805" t="str">
            <v>JKT33</v>
          </cell>
          <cell r="B805" t="str">
            <v>CP_TAMAN_RATU</v>
          </cell>
        </row>
        <row r="806">
          <cell r="A806" t="str">
            <v>MMW11</v>
          </cell>
          <cell r="B806" t="str">
            <v>ANJUNGAN_KOTA</v>
          </cell>
        </row>
        <row r="807">
          <cell r="A807" t="str">
            <v>SLM23</v>
          </cell>
          <cell r="B807" t="str">
            <v>KENTUNGAN</v>
          </cell>
        </row>
        <row r="808">
          <cell r="A808" t="str">
            <v>JKT20C</v>
          </cell>
          <cell r="B808" t="str">
            <v>KLENDER</v>
          </cell>
        </row>
        <row r="809">
          <cell r="A809" t="str">
            <v>JKT24K</v>
          </cell>
          <cell r="B809" t="str">
            <v>DC_KALIBATA_UTARA</v>
          </cell>
        </row>
        <row r="810">
          <cell r="A810" t="str">
            <v>DPS01D</v>
          </cell>
          <cell r="B810" t="str">
            <v>MAHENDRADATTA_1</v>
          </cell>
        </row>
        <row r="811">
          <cell r="A811" t="str">
            <v>DPS01E</v>
          </cell>
          <cell r="B811" t="str">
            <v>PADANG_SAMBIAN_1</v>
          </cell>
        </row>
        <row r="812">
          <cell r="A812" t="str">
            <v>BTW01</v>
          </cell>
          <cell r="B812" t="str">
            <v>BUNTOK</v>
          </cell>
        </row>
        <row r="813">
          <cell r="A813" t="str">
            <v>KOB04</v>
          </cell>
          <cell r="B813" t="str">
            <v>KOB04</v>
          </cell>
        </row>
        <row r="814">
          <cell r="A814" t="str">
            <v>SGT11A</v>
          </cell>
          <cell r="B814" t="str">
            <v>SANGATA_SELATAN</v>
          </cell>
        </row>
        <row r="815">
          <cell r="A815" t="str">
            <v>SGT12A</v>
          </cell>
          <cell r="B815" t="str">
            <v>TELUK_LINGGA</v>
          </cell>
        </row>
        <row r="816">
          <cell r="A816" t="str">
            <v>SGT06</v>
          </cell>
          <cell r="B816" t="str">
            <v>APT_PRANOTO_SGT</v>
          </cell>
        </row>
        <row r="817">
          <cell r="A817" t="str">
            <v>SGT05</v>
          </cell>
          <cell r="B817" t="str">
            <v>KABO_JAYA</v>
          </cell>
        </row>
        <row r="818">
          <cell r="A818" t="str">
            <v>BRW03</v>
          </cell>
          <cell r="B818" t="str">
            <v>MATANG_GEULUMPANGDUA</v>
          </cell>
        </row>
        <row r="819">
          <cell r="A819" t="str">
            <v>SRI18</v>
          </cell>
          <cell r="B819" t="str">
            <v>SUNGAI_KAPIH</v>
          </cell>
        </row>
        <row r="820">
          <cell r="A820" t="str">
            <v>SED04</v>
          </cell>
          <cell r="B820" t="str">
            <v>UJOH_BILANG</v>
          </cell>
        </row>
        <row r="821">
          <cell r="A821" t="str">
            <v>SRI08</v>
          </cell>
          <cell r="B821" t="str">
            <v>GUNUNG_KELUA</v>
          </cell>
        </row>
        <row r="822">
          <cell r="A822" t="str">
            <v>SIB05A</v>
          </cell>
          <cell r="B822" t="str">
            <v>PASAR_SARULLA</v>
          </cell>
        </row>
        <row r="823">
          <cell r="A823" t="str">
            <v>PDN15</v>
          </cell>
          <cell r="B823" t="str">
            <v>SORKAM_KIRI</v>
          </cell>
        </row>
        <row r="824">
          <cell r="A824" t="str">
            <v>SAI03</v>
          </cell>
          <cell r="B824" t="str">
            <v>PUDING_BESAR</v>
          </cell>
        </row>
        <row r="825">
          <cell r="A825" t="str">
            <v>GTT07</v>
          </cell>
          <cell r="B825" t="str">
            <v>WAY_LIMA</v>
          </cell>
        </row>
        <row r="826">
          <cell r="A826" t="str">
            <v>KOG15</v>
          </cell>
          <cell r="B826" t="str">
            <v>PULAU_PANGGUNG</v>
          </cell>
        </row>
        <row r="827">
          <cell r="A827" t="str">
            <v>GRT41A</v>
          </cell>
          <cell r="B827" t="str">
            <v>GRT41A</v>
          </cell>
        </row>
        <row r="828">
          <cell r="A828" t="str">
            <v>BDO93</v>
          </cell>
          <cell r="B828" t="str">
            <v>DC_MARGACINTA</v>
          </cell>
        </row>
        <row r="829">
          <cell r="A829" t="str">
            <v>KRW16</v>
          </cell>
          <cell r="B829" t="str">
            <v>BATUJAYA</v>
          </cell>
        </row>
        <row r="830">
          <cell r="A830" t="str">
            <v>JKT21S</v>
          </cell>
          <cell r="B830" t="str">
            <v>DC_PESANGGRAHAN</v>
          </cell>
        </row>
        <row r="831">
          <cell r="A831" t="str">
            <v>JKT01V</v>
          </cell>
          <cell r="B831" t="str">
            <v>DC_PEGADUNGAN</v>
          </cell>
        </row>
        <row r="832">
          <cell r="A832" t="str">
            <v>CJR22A</v>
          </cell>
          <cell r="B832" t="str">
            <v>CJR22A</v>
          </cell>
        </row>
        <row r="833">
          <cell r="A833" t="str">
            <v>BDO98</v>
          </cell>
          <cell r="B833" t="str">
            <v>DC_ANTAPANI_WETAN</v>
          </cell>
        </row>
        <row r="834">
          <cell r="A834" t="str">
            <v>BDO95</v>
          </cell>
          <cell r="B834" t="str">
            <v>DC_DUNGUS_CARIANG</v>
          </cell>
        </row>
        <row r="835">
          <cell r="A835" t="str">
            <v>LHM11</v>
          </cell>
          <cell r="B835" t="str">
            <v>GIDO</v>
          </cell>
        </row>
        <row r="836">
          <cell r="A836" t="str">
            <v>KBB21</v>
          </cell>
          <cell r="B836" t="str">
            <v>NEGARA_RATU</v>
          </cell>
        </row>
        <row r="837">
          <cell r="A837" t="str">
            <v>KJE06A</v>
          </cell>
          <cell r="B837" t="str">
            <v>PERBULAN</v>
          </cell>
        </row>
        <row r="838">
          <cell r="A838" t="str">
            <v>BEN01</v>
          </cell>
          <cell r="B838" t="str">
            <v>BENTENG</v>
          </cell>
        </row>
        <row r="839">
          <cell r="A839" t="str">
            <v>SII01</v>
          </cell>
          <cell r="B839" t="str">
            <v>SIAK</v>
          </cell>
        </row>
        <row r="840">
          <cell r="A840" t="str">
            <v>BLN02</v>
          </cell>
          <cell r="B840" t="str">
            <v>SUNGAI_DANAU</v>
          </cell>
        </row>
        <row r="841">
          <cell r="A841" t="str">
            <v>GSK13A</v>
          </cell>
          <cell r="B841" t="str">
            <v>MANYAR_2</v>
          </cell>
        </row>
        <row r="842">
          <cell r="A842" t="str">
            <v>IDR02</v>
          </cell>
          <cell r="B842" t="str">
            <v>PEUREULAK</v>
          </cell>
        </row>
        <row r="843">
          <cell r="A843" t="str">
            <v>BGS03</v>
          </cell>
          <cell r="B843" t="str">
            <v>SUNGAI_PAKNING</v>
          </cell>
        </row>
        <row r="844">
          <cell r="A844" t="str">
            <v>SII04</v>
          </cell>
          <cell r="B844" t="str">
            <v>SUNGAI_APIT</v>
          </cell>
        </row>
        <row r="845">
          <cell r="A845" t="str">
            <v>KNG03A</v>
          </cell>
          <cell r="B845" t="str">
            <v>KNG03A</v>
          </cell>
        </row>
        <row r="846">
          <cell r="A846" t="str">
            <v>SUM02B</v>
          </cell>
          <cell r="B846" t="str">
            <v>SUM02B</v>
          </cell>
        </row>
        <row r="847">
          <cell r="A847" t="str">
            <v>SUM06D</v>
          </cell>
          <cell r="B847" t="str">
            <v>SUM06D</v>
          </cell>
        </row>
        <row r="848">
          <cell r="A848" t="str">
            <v>PWK05B</v>
          </cell>
          <cell r="B848" t="str">
            <v>PWK05B</v>
          </cell>
        </row>
        <row r="849">
          <cell r="A849" t="str">
            <v>CJR16B</v>
          </cell>
          <cell r="B849" t="str">
            <v>CJR16B</v>
          </cell>
        </row>
        <row r="850">
          <cell r="A850" t="str">
            <v>SMI29B</v>
          </cell>
          <cell r="B850" t="str">
            <v>SMI29B</v>
          </cell>
        </row>
        <row r="851">
          <cell r="A851" t="str">
            <v>SOG07A</v>
          </cell>
          <cell r="B851" t="str">
            <v>SOG07A</v>
          </cell>
        </row>
        <row r="852">
          <cell r="A852" t="str">
            <v>SOG26A</v>
          </cell>
          <cell r="B852" t="str">
            <v>SOG26A</v>
          </cell>
        </row>
        <row r="853">
          <cell r="A853" t="str">
            <v>SBG10A</v>
          </cell>
          <cell r="B853" t="str">
            <v>GEMBOR_4</v>
          </cell>
        </row>
        <row r="854">
          <cell r="A854" t="str">
            <v>CKP03A</v>
          </cell>
          <cell r="B854" t="str">
            <v>PULOJAYA</v>
          </cell>
        </row>
        <row r="855">
          <cell r="A855" t="str">
            <v>BDO96</v>
          </cell>
          <cell r="B855" t="str">
            <v>DC_HOLIS</v>
          </cell>
        </row>
        <row r="856">
          <cell r="A856" t="str">
            <v>SMI06</v>
          </cell>
          <cell r="B856" t="str">
            <v>CICANTAYAN</v>
          </cell>
        </row>
        <row r="857">
          <cell r="A857" t="str">
            <v>KRW39</v>
          </cell>
          <cell r="B857" t="str">
            <v>PASAR_PERMAI</v>
          </cell>
        </row>
        <row r="858">
          <cell r="A858" t="str">
            <v>NGP06</v>
          </cell>
          <cell r="B858" t="str">
            <v>DC_SARIWANGI</v>
          </cell>
        </row>
        <row r="859">
          <cell r="A859" t="str">
            <v>KRW23</v>
          </cell>
          <cell r="B859" t="str">
            <v>DC_KARAWANG_BARAT</v>
          </cell>
        </row>
        <row r="860">
          <cell r="A860" t="str">
            <v>SOG29</v>
          </cell>
          <cell r="B860" t="str">
            <v>DC_MARGAHAYU_SELATAN</v>
          </cell>
        </row>
        <row r="861">
          <cell r="A861" t="str">
            <v>KRW09</v>
          </cell>
          <cell r="B861" t="str">
            <v>TELAGASARI</v>
          </cell>
        </row>
        <row r="862">
          <cell r="A862" t="str">
            <v>SMI02</v>
          </cell>
          <cell r="B862" t="str">
            <v>CIBADAK</v>
          </cell>
        </row>
        <row r="863">
          <cell r="A863" t="str">
            <v>KRW18</v>
          </cell>
          <cell r="B863" t="str">
            <v>TEMPURAN</v>
          </cell>
        </row>
        <row r="864">
          <cell r="A864" t="str">
            <v>JKT33K</v>
          </cell>
          <cell r="B864" t="str">
            <v>CP_KEDOYA_RAYA_2</v>
          </cell>
        </row>
        <row r="865">
          <cell r="A865" t="str">
            <v>KLP04</v>
          </cell>
          <cell r="B865" t="str">
            <v>NANGGULAN</v>
          </cell>
        </row>
        <row r="866">
          <cell r="A866" t="str">
            <v>WGI07</v>
          </cell>
          <cell r="B866" t="str">
            <v>SELOGIRI</v>
          </cell>
        </row>
        <row r="867">
          <cell r="A867" t="str">
            <v>BTL01</v>
          </cell>
          <cell r="B867" t="str">
            <v>BANTUL</v>
          </cell>
        </row>
        <row r="868">
          <cell r="A868" t="str">
            <v>RKS18</v>
          </cell>
          <cell r="B868" t="str">
            <v>WANASALAM</v>
          </cell>
        </row>
        <row r="869">
          <cell r="A869" t="str">
            <v>PGL21</v>
          </cell>
          <cell r="B869" t="str">
            <v>MENES</v>
          </cell>
        </row>
        <row r="870">
          <cell r="A870" t="str">
            <v>SUB78</v>
          </cell>
          <cell r="B870" t="str">
            <v>KARANG_EMPAT_BESAR_2</v>
          </cell>
        </row>
        <row r="871">
          <cell r="A871" t="str">
            <v>APU05A</v>
          </cell>
          <cell r="B871" t="str">
            <v>APU05A</v>
          </cell>
        </row>
        <row r="872">
          <cell r="A872" t="str">
            <v>GIA07B</v>
          </cell>
          <cell r="B872" t="str">
            <v>GIA07B</v>
          </cell>
        </row>
        <row r="873">
          <cell r="A873" t="str">
            <v>BMU01A</v>
          </cell>
          <cell r="B873" t="str">
            <v>BMU01A</v>
          </cell>
        </row>
        <row r="874">
          <cell r="A874" t="str">
            <v>TAW02B</v>
          </cell>
          <cell r="B874" t="str">
            <v>TAW02B</v>
          </cell>
        </row>
        <row r="875">
          <cell r="A875" t="str">
            <v>BNL02A</v>
          </cell>
          <cell r="B875" t="str">
            <v>BNL02A</v>
          </cell>
        </row>
        <row r="876">
          <cell r="A876" t="str">
            <v>TNW02B</v>
          </cell>
          <cell r="B876" t="str">
            <v>TNW02B</v>
          </cell>
        </row>
        <row r="877">
          <cell r="A877" t="str">
            <v>APU07A</v>
          </cell>
          <cell r="B877" t="str">
            <v>APU07A</v>
          </cell>
        </row>
        <row r="878">
          <cell r="A878" t="str">
            <v>WHO22</v>
          </cell>
          <cell r="B878" t="str">
            <v>WHO22</v>
          </cell>
        </row>
        <row r="879">
          <cell r="A879" t="str">
            <v>PYW03A</v>
          </cell>
          <cell r="B879" t="str">
            <v>PYW03A</v>
          </cell>
        </row>
        <row r="880">
          <cell r="A880" t="str">
            <v>SWW20</v>
          </cell>
          <cell r="B880" t="str">
            <v>MOYO_HULU</v>
          </cell>
        </row>
        <row r="881">
          <cell r="A881" t="str">
            <v>TCWHO131</v>
          </cell>
          <cell r="B881" t="str">
            <v>TCWHO131</v>
          </cell>
        </row>
        <row r="882">
          <cell r="A882" t="str">
            <v>TCWHO231</v>
          </cell>
          <cell r="B882" t="str">
            <v>TCWHO231</v>
          </cell>
        </row>
        <row r="883">
          <cell r="A883" t="str">
            <v>TAN02</v>
          </cell>
          <cell r="B883" t="str">
            <v>KAYANGAN</v>
          </cell>
        </row>
        <row r="884">
          <cell r="A884" t="str">
            <v>DPS05C</v>
          </cell>
          <cell r="B884" t="str">
            <v>PANJER</v>
          </cell>
        </row>
        <row r="885">
          <cell r="A885" t="str">
            <v>TNW02A</v>
          </cell>
          <cell r="B885" t="str">
            <v>TABANANAN_01</v>
          </cell>
        </row>
        <row r="886">
          <cell r="A886" t="str">
            <v>DPS07A</v>
          </cell>
          <cell r="B886" t="str">
            <v>BADAK_AGUNG</v>
          </cell>
        </row>
        <row r="887">
          <cell r="A887" t="str">
            <v>DPS06A</v>
          </cell>
          <cell r="B887" t="str">
            <v>AYANI_UTARA2</v>
          </cell>
        </row>
        <row r="888">
          <cell r="A888" t="str">
            <v>DPS06B</v>
          </cell>
          <cell r="B888" t="str">
            <v>KARYA_MAKMUR</v>
          </cell>
        </row>
        <row r="889">
          <cell r="A889" t="str">
            <v>DPS05B</v>
          </cell>
          <cell r="B889" t="str">
            <v>DENPASAR_SELATAN_2</v>
          </cell>
        </row>
        <row r="890">
          <cell r="A890" t="str">
            <v>DPS05A</v>
          </cell>
          <cell r="B890" t="str">
            <v>PULAU_MOYO_2</v>
          </cell>
        </row>
        <row r="891">
          <cell r="A891" t="str">
            <v>MGW41</v>
          </cell>
          <cell r="B891" t="str">
            <v>RAYA_KUTA</v>
          </cell>
        </row>
        <row r="892">
          <cell r="A892" t="str">
            <v>MGW42</v>
          </cell>
          <cell r="B892" t="str">
            <v>BATU_BOLONG</v>
          </cell>
        </row>
        <row r="893">
          <cell r="A893" t="str">
            <v>DPS82</v>
          </cell>
          <cell r="B893" t="str">
            <v>BATUKARU</v>
          </cell>
        </row>
        <row r="894">
          <cell r="A894" t="str">
            <v>DPS85</v>
          </cell>
          <cell r="B894" t="str">
            <v>KESIMAN</v>
          </cell>
        </row>
        <row r="895">
          <cell r="A895" t="str">
            <v>DPS84</v>
          </cell>
          <cell r="B895" t="str">
            <v>PADANG_UDAYANA</v>
          </cell>
        </row>
        <row r="896">
          <cell r="A896" t="str">
            <v>MGW39</v>
          </cell>
          <cell r="B896" t="str">
            <v>BLAMBANGAN</v>
          </cell>
        </row>
        <row r="897">
          <cell r="A897" t="str">
            <v>DPS79</v>
          </cell>
          <cell r="B897" t="str">
            <v>CP_GATSU_TENGAH</v>
          </cell>
        </row>
        <row r="898">
          <cell r="A898" t="str">
            <v>DPS71</v>
          </cell>
          <cell r="B898" t="str">
            <v>CP_PULAU_NIAS</v>
          </cell>
        </row>
        <row r="899">
          <cell r="A899" t="str">
            <v>DPS67</v>
          </cell>
          <cell r="B899" t="str">
            <v>CP_LETDA_MADE_PUTRA</v>
          </cell>
        </row>
        <row r="900">
          <cell r="A900" t="str">
            <v>DPS74</v>
          </cell>
          <cell r="B900" t="str">
            <v>CP_BULUH_INDAH</v>
          </cell>
        </row>
        <row r="901">
          <cell r="A901" t="str">
            <v>DPS81</v>
          </cell>
          <cell r="B901" t="str">
            <v>SAELUS</v>
          </cell>
        </row>
        <row r="902">
          <cell r="A902" t="str">
            <v>MGW37</v>
          </cell>
          <cell r="B902" t="str">
            <v>CP_BUDUK_TENGAH</v>
          </cell>
        </row>
        <row r="903">
          <cell r="A903" t="str">
            <v>DPS73</v>
          </cell>
          <cell r="B903" t="str">
            <v>CP_PATIH_NAMBI</v>
          </cell>
        </row>
        <row r="904">
          <cell r="A904" t="str">
            <v>MGW32</v>
          </cell>
          <cell r="B904" t="str">
            <v>CP_ASEMAN</v>
          </cell>
        </row>
        <row r="905">
          <cell r="A905" t="str">
            <v>MGW30</v>
          </cell>
          <cell r="B905" t="str">
            <v>CP_KESAMBI_1</v>
          </cell>
        </row>
        <row r="906">
          <cell r="A906" t="str">
            <v>DPS69</v>
          </cell>
          <cell r="B906" t="str">
            <v>CP_WR_SUPRATMAN</v>
          </cell>
        </row>
        <row r="907">
          <cell r="A907" t="str">
            <v>DPS68</v>
          </cell>
          <cell r="B907" t="str">
            <v>CP_KENYERI</v>
          </cell>
        </row>
        <row r="908">
          <cell r="A908" t="str">
            <v>DPS61</v>
          </cell>
          <cell r="B908" t="str">
            <v>CP_NANGKA</v>
          </cell>
        </row>
        <row r="909">
          <cell r="A909" t="str">
            <v>DPS62</v>
          </cell>
          <cell r="B909" t="str">
            <v>CP_TANGKUBAN_PERAHU</v>
          </cell>
        </row>
        <row r="910">
          <cell r="A910" t="str">
            <v>DPS65</v>
          </cell>
          <cell r="B910" t="str">
            <v>CP_SESETAN</v>
          </cell>
        </row>
        <row r="911">
          <cell r="A911" t="str">
            <v>DPS66</v>
          </cell>
          <cell r="B911" t="str">
            <v>CP_TUKAD_BARU</v>
          </cell>
        </row>
        <row r="912">
          <cell r="A912" t="str">
            <v>DPS59</v>
          </cell>
          <cell r="B912" t="str">
            <v>CP_TUKAD_YEH_AYA</v>
          </cell>
        </row>
        <row r="913">
          <cell r="A913" t="str">
            <v>DPS53</v>
          </cell>
          <cell r="B913" t="str">
            <v>CP_SUBUR</v>
          </cell>
        </row>
        <row r="914">
          <cell r="A914" t="str">
            <v>DPS54</v>
          </cell>
          <cell r="B914" t="str">
            <v>CP_BUANA_RAYA</v>
          </cell>
        </row>
        <row r="915">
          <cell r="A915" t="str">
            <v>DPS52</v>
          </cell>
          <cell r="B915" t="str">
            <v>SATELIT</v>
          </cell>
        </row>
        <row r="916">
          <cell r="A916" t="str">
            <v>MGW25</v>
          </cell>
          <cell r="B916" t="str">
            <v>CP_SEMER</v>
          </cell>
        </row>
        <row r="917">
          <cell r="A917" t="str">
            <v>DPS50</v>
          </cell>
          <cell r="B917" t="str">
            <v>PEDUNGAN_1</v>
          </cell>
        </row>
        <row r="918">
          <cell r="A918" t="str">
            <v>DPS31</v>
          </cell>
          <cell r="B918" t="str">
            <v>KARTINI</v>
          </cell>
        </row>
        <row r="919">
          <cell r="A919" t="str">
            <v>DPS41</v>
          </cell>
          <cell r="B919" t="str">
            <v>DENPASAR_BARAT2</v>
          </cell>
        </row>
        <row r="920">
          <cell r="A920" t="str">
            <v>MGW23</v>
          </cell>
          <cell r="B920" t="str">
            <v>ULUWATU1</v>
          </cell>
        </row>
        <row r="921">
          <cell r="A921" t="str">
            <v>DPS05</v>
          </cell>
          <cell r="B921" t="str">
            <v>GLOGOR_CARIK</v>
          </cell>
        </row>
        <row r="922">
          <cell r="A922" t="str">
            <v>DPS42</v>
          </cell>
          <cell r="B922" t="str">
            <v>DC_DENPASAR_BARAT</v>
          </cell>
        </row>
        <row r="923">
          <cell r="A923" t="str">
            <v>DPS37</v>
          </cell>
          <cell r="B923" t="str">
            <v>SOPUTAN</v>
          </cell>
        </row>
        <row r="924">
          <cell r="A924" t="str">
            <v>PYW01</v>
          </cell>
          <cell r="B924" t="str">
            <v>PRAYA</v>
          </cell>
        </row>
        <row r="925">
          <cell r="A925" t="str">
            <v>DPS24</v>
          </cell>
          <cell r="B925" t="str">
            <v>TEMBAU</v>
          </cell>
        </row>
        <row r="926">
          <cell r="A926" t="str">
            <v>DPS01</v>
          </cell>
          <cell r="B926" t="str">
            <v>DENPASAR</v>
          </cell>
        </row>
        <row r="927">
          <cell r="A927" t="str">
            <v>MGW17</v>
          </cell>
          <cell r="B927" t="str">
            <v>KUTA_SELATAN</v>
          </cell>
        </row>
        <row r="928">
          <cell r="A928" t="str">
            <v>TAN01</v>
          </cell>
          <cell r="B928" t="str">
            <v>BAYAN</v>
          </cell>
        </row>
        <row r="929">
          <cell r="A929" t="str">
            <v>DPS888</v>
          </cell>
          <cell r="B929" t="str">
            <v>DPS_SALES</v>
          </cell>
        </row>
        <row r="930">
          <cell r="A930" t="str">
            <v>DPS07</v>
          </cell>
          <cell r="B930" t="str">
            <v>SIULAN</v>
          </cell>
        </row>
        <row r="931">
          <cell r="A931" t="str">
            <v>DPS11</v>
          </cell>
          <cell r="B931" t="str">
            <v>SANUR_KAJA</v>
          </cell>
        </row>
        <row r="932">
          <cell r="A932" t="str">
            <v>DPS19</v>
          </cell>
          <cell r="B932" t="str">
            <v>NUSA_KAMBANGAN</v>
          </cell>
        </row>
        <row r="933">
          <cell r="A933" t="str">
            <v>TNW06A</v>
          </cell>
          <cell r="B933" t="str">
            <v>PUPUAN_1</v>
          </cell>
        </row>
        <row r="934">
          <cell r="A934" t="str">
            <v>MGW06E</v>
          </cell>
          <cell r="B934" t="str">
            <v>TAMAN_GRIYA_1</v>
          </cell>
        </row>
        <row r="935">
          <cell r="A935" t="str">
            <v>MGW04C</v>
          </cell>
          <cell r="B935" t="str">
            <v>SEMINYAK_1</v>
          </cell>
        </row>
        <row r="936">
          <cell r="A936" t="str">
            <v>MGW05A</v>
          </cell>
          <cell r="B936" t="str">
            <v>KELAN_1</v>
          </cell>
        </row>
        <row r="937">
          <cell r="A937" t="str">
            <v>MGW04D</v>
          </cell>
          <cell r="B937" t="str">
            <v>MERTANADI_1</v>
          </cell>
        </row>
        <row r="938">
          <cell r="A938" t="str">
            <v>MGW05B</v>
          </cell>
          <cell r="B938" t="str">
            <v>SUNSET_ROAD_1</v>
          </cell>
        </row>
        <row r="939">
          <cell r="A939" t="str">
            <v>MGW01D</v>
          </cell>
          <cell r="B939" t="str">
            <v>ABIANBASE_1</v>
          </cell>
        </row>
        <row r="940">
          <cell r="A940" t="str">
            <v>MGW02B</v>
          </cell>
          <cell r="B940" t="str">
            <v>BLAHKIUH_1</v>
          </cell>
        </row>
        <row r="941">
          <cell r="A941" t="str">
            <v>MGW01G</v>
          </cell>
          <cell r="B941" t="str">
            <v>CICA_1</v>
          </cell>
        </row>
        <row r="942">
          <cell r="A942" t="str">
            <v>MGW01C</v>
          </cell>
          <cell r="B942" t="str">
            <v>MENGWI_1</v>
          </cell>
        </row>
        <row r="943">
          <cell r="A943" t="str">
            <v>MGW01F</v>
          </cell>
          <cell r="B943" t="str">
            <v>DC_MENGWI_1</v>
          </cell>
        </row>
        <row r="944">
          <cell r="A944" t="str">
            <v>DPS05L</v>
          </cell>
          <cell r="B944" t="str">
            <v>DC_DENPASAR_SELATAN1</v>
          </cell>
        </row>
        <row r="945">
          <cell r="A945" t="str">
            <v>DPS06M</v>
          </cell>
          <cell r="B945" t="str">
            <v>NANGKA_SELATAN_1</v>
          </cell>
        </row>
        <row r="946">
          <cell r="A946" t="str">
            <v>DPS06L</v>
          </cell>
          <cell r="B946" t="str">
            <v>PEMECUTAN_1</v>
          </cell>
        </row>
        <row r="947">
          <cell r="A947" t="str">
            <v>DPS06O</v>
          </cell>
          <cell r="B947" t="str">
            <v>DENPASAR_UTARA_1</v>
          </cell>
        </row>
        <row r="948">
          <cell r="A948" t="str">
            <v>DPS06K</v>
          </cell>
          <cell r="B948" t="str">
            <v>KEBO_IWA_UTARA_1</v>
          </cell>
        </row>
        <row r="949">
          <cell r="A949" t="str">
            <v>DPS06H</v>
          </cell>
          <cell r="B949" t="str">
            <v>PEGUYANGAN_1</v>
          </cell>
        </row>
        <row r="950">
          <cell r="A950" t="str">
            <v>DPS06J</v>
          </cell>
          <cell r="B950" t="str">
            <v>KEMUDA_1</v>
          </cell>
        </row>
        <row r="951">
          <cell r="A951" t="str">
            <v>DPS06E</v>
          </cell>
          <cell r="B951" t="str">
            <v>AYANI_UTARA_1</v>
          </cell>
        </row>
        <row r="952">
          <cell r="A952" t="str">
            <v>DPS05O</v>
          </cell>
          <cell r="B952" t="str">
            <v>SESETAN_2</v>
          </cell>
        </row>
        <row r="953">
          <cell r="A953" t="str">
            <v>DPS05N</v>
          </cell>
          <cell r="B953" t="str">
            <v>GRIYA_ANYAR_1</v>
          </cell>
        </row>
        <row r="954">
          <cell r="A954" t="str">
            <v>DPS05M</v>
          </cell>
          <cell r="B954" t="str">
            <v>PUPUTAN_RENON_1</v>
          </cell>
        </row>
        <row r="955">
          <cell r="A955" t="str">
            <v>DPS06I</v>
          </cell>
          <cell r="B955" t="str">
            <v>WIBISANA_1</v>
          </cell>
        </row>
        <row r="956">
          <cell r="A956" t="str">
            <v>DPS06F</v>
          </cell>
          <cell r="B956" t="str">
            <v>KEBO_IWA_1</v>
          </cell>
        </row>
        <row r="957">
          <cell r="A957" t="str">
            <v>DPS05K</v>
          </cell>
          <cell r="B957" t="str">
            <v>DC_PULAU_MOYO_1</v>
          </cell>
        </row>
        <row r="958">
          <cell r="A958" t="str">
            <v>DPS05J</v>
          </cell>
          <cell r="B958" t="str">
            <v>PULAU_BUNGIN_1</v>
          </cell>
        </row>
        <row r="959">
          <cell r="A959" t="str">
            <v>DPS05I</v>
          </cell>
          <cell r="B959" t="str">
            <v>SIDAKARYA_1</v>
          </cell>
        </row>
        <row r="960">
          <cell r="A960" t="str">
            <v>DPS05H</v>
          </cell>
          <cell r="B960" t="str">
            <v>PEMOGAN_1</v>
          </cell>
        </row>
        <row r="961">
          <cell r="A961" t="str">
            <v>DPS01H</v>
          </cell>
          <cell r="B961" t="str">
            <v>DC_DENPASAR_BARAT_3</v>
          </cell>
        </row>
        <row r="962">
          <cell r="A962" t="str">
            <v>DPS05F</v>
          </cell>
          <cell r="B962" t="str">
            <v>SANUR_KAUH_1</v>
          </cell>
        </row>
        <row r="963">
          <cell r="A963" t="str">
            <v>DPS05G</v>
          </cell>
          <cell r="B963" t="str">
            <v>SANUR_1</v>
          </cell>
        </row>
        <row r="964">
          <cell r="A964" t="str">
            <v>DPS01F</v>
          </cell>
          <cell r="B964" t="str">
            <v>KEBO_IWA_SELATAN_1</v>
          </cell>
        </row>
        <row r="965">
          <cell r="A965" t="str">
            <v>DPS07B</v>
          </cell>
          <cell r="B965" t="str">
            <v>HAYAM_WURUK_1</v>
          </cell>
        </row>
        <row r="966">
          <cell r="A966" t="str">
            <v>DPS07C</v>
          </cell>
          <cell r="B966" t="str">
            <v>RENON_1</v>
          </cell>
        </row>
        <row r="967">
          <cell r="A967" t="str">
            <v>TNW10</v>
          </cell>
          <cell r="B967" t="str">
            <v>CANDIKUNING</v>
          </cell>
        </row>
        <row r="968">
          <cell r="A968" t="str">
            <v>DPS05E</v>
          </cell>
          <cell r="B968" t="str">
            <v>SUWUNG_KAUH</v>
          </cell>
        </row>
        <row r="969">
          <cell r="A969" t="str">
            <v>MGW01B</v>
          </cell>
          <cell r="B969" t="str">
            <v>PERANG</v>
          </cell>
        </row>
        <row r="970">
          <cell r="A970" t="str">
            <v>MGW02A</v>
          </cell>
          <cell r="B970" t="str">
            <v>SEDANG</v>
          </cell>
        </row>
        <row r="971">
          <cell r="A971" t="str">
            <v>MGW04A</v>
          </cell>
          <cell r="B971" t="str">
            <v>KEROBOKAN_1</v>
          </cell>
        </row>
        <row r="972">
          <cell r="A972" t="str">
            <v>DPS01B</v>
          </cell>
          <cell r="B972" t="str">
            <v>PERMATA_HIJAU</v>
          </cell>
        </row>
        <row r="973">
          <cell r="A973" t="str">
            <v>DPS01C</v>
          </cell>
          <cell r="B973" t="str">
            <v>PURA_DEMAK</v>
          </cell>
        </row>
        <row r="974">
          <cell r="A974" t="str">
            <v>TNW01B</v>
          </cell>
          <cell r="B974" t="str">
            <v>PENEBEL</v>
          </cell>
        </row>
        <row r="975">
          <cell r="A975" t="str">
            <v>TNW01A</v>
          </cell>
          <cell r="B975" t="str">
            <v>DAUH_PEKEN_05</v>
          </cell>
        </row>
        <row r="976">
          <cell r="A976" t="str">
            <v>TNW05A</v>
          </cell>
          <cell r="B976" t="str">
            <v>KERAMBITAN_04</v>
          </cell>
        </row>
        <row r="977">
          <cell r="A977" t="str">
            <v>DPS06C</v>
          </cell>
          <cell r="B977" t="str">
            <v>COKROAMINOTO</v>
          </cell>
        </row>
        <row r="978">
          <cell r="A978" t="str">
            <v>DPS05D</v>
          </cell>
          <cell r="B978" t="str">
            <v>TUKAD_PETANU</v>
          </cell>
        </row>
        <row r="979">
          <cell r="A979" t="str">
            <v>SGA13</v>
          </cell>
          <cell r="B979" t="str">
            <v>CP_KALIUNTU</v>
          </cell>
        </row>
        <row r="980">
          <cell r="A980" t="str">
            <v>GIA15</v>
          </cell>
          <cell r="B980" t="str">
            <v>CP_BATUBULAN</v>
          </cell>
        </row>
        <row r="981">
          <cell r="A981" t="str">
            <v>GIA16</v>
          </cell>
          <cell r="B981" t="str">
            <v>CP_MADE_LEBAH</v>
          </cell>
        </row>
        <row r="982">
          <cell r="A982" t="str">
            <v>MGW33</v>
          </cell>
          <cell r="B982" t="str">
            <v>CP_DALUNG</v>
          </cell>
        </row>
        <row r="983">
          <cell r="A983" t="str">
            <v>GIA14</v>
          </cell>
          <cell r="B983" t="str">
            <v>CP_UDAYANA_1</v>
          </cell>
        </row>
        <row r="984">
          <cell r="A984" t="str">
            <v>GIA11</v>
          </cell>
          <cell r="B984" t="str">
            <v>GUWANG</v>
          </cell>
        </row>
        <row r="985">
          <cell r="A985" t="str">
            <v>PYW06</v>
          </cell>
          <cell r="B985" t="str">
            <v>PENGADANG</v>
          </cell>
        </row>
        <row r="986">
          <cell r="A986" t="str">
            <v>DPU03</v>
          </cell>
          <cell r="B986" t="str">
            <v>WOJA</v>
          </cell>
        </row>
        <row r="987">
          <cell r="A987" t="str">
            <v>GIA09</v>
          </cell>
          <cell r="B987" t="str">
            <v>CP_BITERA</v>
          </cell>
        </row>
        <row r="988">
          <cell r="A988" t="str">
            <v>BNL04</v>
          </cell>
          <cell r="B988" t="str">
            <v>TEMBUKU</v>
          </cell>
        </row>
        <row r="989">
          <cell r="A989" t="str">
            <v>SWW09</v>
          </cell>
          <cell r="B989" t="str">
            <v>MOYO</v>
          </cell>
        </row>
        <row r="990">
          <cell r="A990" t="str">
            <v>WHO05</v>
          </cell>
          <cell r="B990" t="str">
            <v>MONTA</v>
          </cell>
        </row>
        <row r="991">
          <cell r="A991" t="str">
            <v>SWW08</v>
          </cell>
          <cell r="B991" t="str">
            <v>LUNYUK</v>
          </cell>
        </row>
        <row r="992">
          <cell r="A992" t="str">
            <v>TAW04</v>
          </cell>
          <cell r="B992" t="str">
            <v>BRANG_REA</v>
          </cell>
        </row>
        <row r="993">
          <cell r="A993" t="str">
            <v>BMU03</v>
          </cell>
          <cell r="B993" t="str">
            <v>MPUNDA</v>
          </cell>
        </row>
        <row r="994">
          <cell r="A994" t="str">
            <v>SLO05</v>
          </cell>
          <cell r="B994" t="str">
            <v>REMPUNG</v>
          </cell>
        </row>
        <row r="995">
          <cell r="A995" t="str">
            <v>KKL04</v>
          </cell>
          <cell r="B995" t="str">
            <v>BANJARANGKAN</v>
          </cell>
        </row>
        <row r="996">
          <cell r="A996" t="str">
            <v>TAW02</v>
          </cell>
          <cell r="B996" t="str">
            <v>MALUK</v>
          </cell>
        </row>
        <row r="997">
          <cell r="A997" t="str">
            <v>WHO04</v>
          </cell>
          <cell r="B997" t="str">
            <v>BOLO</v>
          </cell>
        </row>
        <row r="998">
          <cell r="A998" t="str">
            <v>KKL03</v>
          </cell>
          <cell r="B998" t="str">
            <v>NUSA_PENIDA</v>
          </cell>
        </row>
        <row r="999">
          <cell r="A999" t="str">
            <v>SLO04</v>
          </cell>
          <cell r="B999" t="str">
            <v>SAKRA_BARAT</v>
          </cell>
        </row>
        <row r="1000">
          <cell r="A1000" t="str">
            <v>BNL02</v>
          </cell>
          <cell r="B1000" t="str">
            <v>KINTAMANI</v>
          </cell>
        </row>
        <row r="1001">
          <cell r="A1001" t="str">
            <v>WHO02</v>
          </cell>
          <cell r="B1001" t="str">
            <v>SAPE</v>
          </cell>
        </row>
        <row r="1002">
          <cell r="A1002" t="str">
            <v>SWW07</v>
          </cell>
          <cell r="B1002" t="str">
            <v>EMPANG_TARANO</v>
          </cell>
        </row>
        <row r="1003">
          <cell r="A1003" t="str">
            <v>PYW03</v>
          </cell>
          <cell r="B1003" t="str">
            <v>PUYUNG</v>
          </cell>
        </row>
        <row r="1004">
          <cell r="A1004" t="str">
            <v>BMU02</v>
          </cell>
          <cell r="B1004" t="str">
            <v>RABA_SASAMBO</v>
          </cell>
        </row>
        <row r="1005">
          <cell r="A1005" t="str">
            <v>SWW05</v>
          </cell>
          <cell r="B1005" t="str">
            <v>PLAMPANG</v>
          </cell>
        </row>
        <row r="1006">
          <cell r="A1006" t="str">
            <v>TAW03</v>
          </cell>
          <cell r="B1006" t="str">
            <v>SETELUK</v>
          </cell>
        </row>
        <row r="1007">
          <cell r="A1007" t="str">
            <v>SWW04</v>
          </cell>
          <cell r="B1007" t="str">
            <v>LAPE</v>
          </cell>
        </row>
        <row r="1008">
          <cell r="A1008" t="str">
            <v>SWW02</v>
          </cell>
          <cell r="B1008" t="str">
            <v>ALAS</v>
          </cell>
        </row>
        <row r="1009">
          <cell r="A1009" t="str">
            <v>PYW02</v>
          </cell>
          <cell r="B1009" t="str">
            <v>MANTANG</v>
          </cell>
        </row>
        <row r="1010">
          <cell r="A1010" t="str">
            <v>GER03</v>
          </cell>
          <cell r="B1010" t="str">
            <v>NARMADA</v>
          </cell>
        </row>
        <row r="1011">
          <cell r="A1011" t="str">
            <v>GER04</v>
          </cell>
          <cell r="B1011" t="str">
            <v>GUNUNG_SARI</v>
          </cell>
        </row>
        <row r="1012">
          <cell r="A1012" t="str">
            <v>SLO03</v>
          </cell>
          <cell r="B1012" t="str">
            <v>SIKUR</v>
          </cell>
        </row>
        <row r="1013">
          <cell r="A1013" t="str">
            <v>PYW04</v>
          </cell>
          <cell r="B1013" t="str">
            <v>TANAK_AWU</v>
          </cell>
        </row>
        <row r="1014">
          <cell r="A1014" t="str">
            <v>AMI13</v>
          </cell>
          <cell r="B1014" t="str">
            <v>SEGANTENG</v>
          </cell>
        </row>
        <row r="1015">
          <cell r="A1015" t="str">
            <v>SWW03</v>
          </cell>
          <cell r="B1015" t="str">
            <v>EMPANG</v>
          </cell>
        </row>
        <row r="1016">
          <cell r="A1016" t="str">
            <v>BNL03</v>
          </cell>
          <cell r="B1016" t="str">
            <v>SUSUT</v>
          </cell>
        </row>
        <row r="1017">
          <cell r="A1017" t="str">
            <v>GER01</v>
          </cell>
          <cell r="B1017" t="str">
            <v>GERUNG</v>
          </cell>
        </row>
        <row r="1018">
          <cell r="A1018" t="str">
            <v>TAW01</v>
          </cell>
          <cell r="B1018" t="str">
            <v>TALIWANG</v>
          </cell>
        </row>
        <row r="1019">
          <cell r="A1019" t="str">
            <v>SWW01</v>
          </cell>
          <cell r="B1019" t="str">
            <v>SUMBAWA</v>
          </cell>
        </row>
        <row r="1020">
          <cell r="A1020" t="str">
            <v>KKL02</v>
          </cell>
          <cell r="B1020" t="str">
            <v>SEMARAPURA</v>
          </cell>
        </row>
        <row r="1021">
          <cell r="A1021" t="str">
            <v>SGA01</v>
          </cell>
          <cell r="B1021" t="str">
            <v>SINGARAJA</v>
          </cell>
        </row>
        <row r="1022">
          <cell r="A1022" t="str">
            <v>BNL01</v>
          </cell>
          <cell r="B1022" t="str">
            <v>BANGLI</v>
          </cell>
        </row>
        <row r="1023">
          <cell r="A1023" t="str">
            <v>AMI02</v>
          </cell>
          <cell r="B1023" t="str">
            <v>KESRA</v>
          </cell>
        </row>
        <row r="1024">
          <cell r="A1024" t="str">
            <v>AMI04</v>
          </cell>
          <cell r="B1024" t="str">
            <v>TAMAN_SARI</v>
          </cell>
        </row>
        <row r="1025">
          <cell r="A1025" t="str">
            <v>SLO02</v>
          </cell>
          <cell r="B1025" t="str">
            <v>LABUAN_LOMBOK</v>
          </cell>
        </row>
        <row r="1026">
          <cell r="A1026" t="str">
            <v>GIA04A</v>
          </cell>
          <cell r="B1026" t="str">
            <v>GIA04A</v>
          </cell>
        </row>
        <row r="1027">
          <cell r="A1027" t="str">
            <v>AMI04A</v>
          </cell>
          <cell r="B1027" t="str">
            <v>MONJOK_1</v>
          </cell>
        </row>
        <row r="1028">
          <cell r="A1028" t="str">
            <v>GIA01B</v>
          </cell>
          <cell r="B1028" t="str">
            <v>KETEWEL</v>
          </cell>
        </row>
        <row r="1029">
          <cell r="A1029" t="str">
            <v>TAN05</v>
          </cell>
          <cell r="B1029" t="str">
            <v>BAYAN_1</v>
          </cell>
        </row>
        <row r="1030">
          <cell r="A1030" t="str">
            <v>TAN02A</v>
          </cell>
          <cell r="B1030" t="str">
            <v>KAYANGAN_1</v>
          </cell>
        </row>
        <row r="1031">
          <cell r="A1031" t="str">
            <v>GIA07A</v>
          </cell>
          <cell r="B1031" t="str">
            <v>GIANYAR_1</v>
          </cell>
        </row>
        <row r="1032">
          <cell r="A1032" t="str">
            <v>KKL04A</v>
          </cell>
          <cell r="B1032" t="str">
            <v>KLUMPU</v>
          </cell>
        </row>
        <row r="1033">
          <cell r="A1033" t="str">
            <v>TAN03</v>
          </cell>
          <cell r="B1033" t="str">
            <v>PEMENANG</v>
          </cell>
        </row>
        <row r="1034">
          <cell r="A1034" t="str">
            <v>TNW03B</v>
          </cell>
          <cell r="B1034" t="str">
            <v>MARGA</v>
          </cell>
        </row>
        <row r="1035">
          <cell r="A1035" t="str">
            <v>SLO02B</v>
          </cell>
          <cell r="B1035" t="str">
            <v>MASBAGIK_1</v>
          </cell>
        </row>
        <row r="1036">
          <cell r="A1036" t="str">
            <v>KKL03A</v>
          </cell>
          <cell r="B1036" t="str">
            <v>KLUNGKUNG_1</v>
          </cell>
        </row>
        <row r="1037">
          <cell r="A1037" t="str">
            <v>TCABU021</v>
          </cell>
          <cell r="B1037" t="str">
            <v>TCABU021</v>
          </cell>
        </row>
        <row r="1038">
          <cell r="A1038" t="str">
            <v>NRG02A</v>
          </cell>
          <cell r="B1038" t="str">
            <v>MELAYA_1</v>
          </cell>
        </row>
        <row r="1039">
          <cell r="A1039" t="str">
            <v>GIA05B</v>
          </cell>
          <cell r="B1039" t="str">
            <v>PELIATAN_1</v>
          </cell>
        </row>
        <row r="1040">
          <cell r="A1040" t="str">
            <v>GIA02A</v>
          </cell>
          <cell r="B1040" t="str">
            <v>PAYANGAN_1</v>
          </cell>
        </row>
        <row r="1041">
          <cell r="A1041" t="str">
            <v>APU08</v>
          </cell>
          <cell r="B1041" t="str">
            <v>MUNCAN_1</v>
          </cell>
        </row>
        <row r="1042">
          <cell r="A1042" t="str">
            <v>APU06A</v>
          </cell>
          <cell r="B1042" t="str">
            <v>MANGGIS_1</v>
          </cell>
        </row>
        <row r="1043">
          <cell r="A1043" t="str">
            <v>APU04B</v>
          </cell>
          <cell r="B1043" t="str">
            <v>ABANG_1</v>
          </cell>
        </row>
        <row r="1044">
          <cell r="A1044" t="str">
            <v>APU03A</v>
          </cell>
          <cell r="B1044" t="str">
            <v>AMLAPURA_1</v>
          </cell>
        </row>
        <row r="1045">
          <cell r="A1045" t="str">
            <v>GIA03A</v>
          </cell>
          <cell r="B1045" t="str">
            <v>UBUD_1</v>
          </cell>
        </row>
        <row r="1046">
          <cell r="A1046" t="str">
            <v>NRG01A</v>
          </cell>
          <cell r="B1046" t="str">
            <v>NEGARA_1</v>
          </cell>
        </row>
        <row r="1047">
          <cell r="A1047" t="str">
            <v>GIA06B</v>
          </cell>
          <cell r="B1047" t="str">
            <v>CELUK_1</v>
          </cell>
        </row>
        <row r="1048">
          <cell r="A1048" t="str">
            <v>APU02A</v>
          </cell>
          <cell r="B1048" t="str">
            <v>MERITA_1</v>
          </cell>
        </row>
        <row r="1049">
          <cell r="A1049" t="str">
            <v>GIA06A</v>
          </cell>
          <cell r="B1049" t="str">
            <v>SUKAWATI_1</v>
          </cell>
        </row>
        <row r="1050">
          <cell r="A1050" t="str">
            <v>NRG05A</v>
          </cell>
          <cell r="B1050" t="str">
            <v>PEKUTATAN_1</v>
          </cell>
        </row>
        <row r="1051">
          <cell r="A1051" t="str">
            <v>NRG04A</v>
          </cell>
          <cell r="B1051" t="str">
            <v>MENDOYO_1</v>
          </cell>
        </row>
        <row r="1052">
          <cell r="A1052" t="str">
            <v>SGA03A</v>
          </cell>
          <cell r="B1052" t="str">
            <v>BULELENG_1</v>
          </cell>
        </row>
        <row r="1053">
          <cell r="A1053" t="str">
            <v>SGA03B</v>
          </cell>
          <cell r="B1053" t="str">
            <v>ANTURAN_1</v>
          </cell>
        </row>
        <row r="1054">
          <cell r="A1054" t="str">
            <v>TNW10A</v>
          </cell>
          <cell r="B1054" t="str">
            <v>BATURITI_1</v>
          </cell>
        </row>
        <row r="1055">
          <cell r="A1055" t="str">
            <v>TNW09</v>
          </cell>
          <cell r="B1055" t="str">
            <v>SELEMADEG_1</v>
          </cell>
        </row>
        <row r="1056">
          <cell r="A1056" t="str">
            <v>SGA10A</v>
          </cell>
          <cell r="B1056" t="str">
            <v>SERIRIT_1</v>
          </cell>
        </row>
        <row r="1057">
          <cell r="A1057" t="str">
            <v>SGA06A</v>
          </cell>
          <cell r="B1057" t="str">
            <v>BUNGKULAN_1</v>
          </cell>
        </row>
        <row r="1058">
          <cell r="A1058" t="str">
            <v>SGA05B</v>
          </cell>
          <cell r="B1058" t="str">
            <v>GEROKGAK_1</v>
          </cell>
        </row>
        <row r="1059">
          <cell r="A1059" t="str">
            <v>MGW06F</v>
          </cell>
          <cell r="B1059" t="str">
            <v>BADUNG_SELATAN_1</v>
          </cell>
        </row>
        <row r="1060">
          <cell r="A1060" t="str">
            <v>MGW04B</v>
          </cell>
          <cell r="B1060" t="str">
            <v>CANGGU_1</v>
          </cell>
        </row>
        <row r="1061">
          <cell r="A1061" t="str">
            <v>MGW06C</v>
          </cell>
          <cell r="B1061" t="str">
            <v>JIMBARAN_1</v>
          </cell>
        </row>
        <row r="1062">
          <cell r="A1062" t="str">
            <v>MGW05D</v>
          </cell>
          <cell r="B1062" t="str">
            <v>KUTA_2</v>
          </cell>
        </row>
        <row r="1063">
          <cell r="A1063" t="str">
            <v>MGW06D</v>
          </cell>
          <cell r="B1063" t="str">
            <v>UNGASAN_1</v>
          </cell>
        </row>
        <row r="1064">
          <cell r="A1064" t="str">
            <v>NRG03A</v>
          </cell>
          <cell r="B1064" t="str">
            <v>JEMBRANA</v>
          </cell>
        </row>
        <row r="1065">
          <cell r="A1065" t="str">
            <v>LKA05</v>
          </cell>
          <cell r="B1065" t="str">
            <v>ADONARA</v>
          </cell>
        </row>
        <row r="1066">
          <cell r="A1066" t="str">
            <v>WHO13</v>
          </cell>
          <cell r="B1066" t="str">
            <v>MADAPANGGA</v>
          </cell>
        </row>
        <row r="1067">
          <cell r="A1067" t="str">
            <v>PYW07A</v>
          </cell>
          <cell r="B1067" t="str">
            <v>PUJUT</v>
          </cell>
        </row>
        <row r="1068">
          <cell r="A1068" t="str">
            <v>PYW11A</v>
          </cell>
          <cell r="B1068" t="str">
            <v>PRAYA_TENGAH</v>
          </cell>
        </row>
        <row r="1069">
          <cell r="A1069" t="str">
            <v>DPU07</v>
          </cell>
          <cell r="B1069" t="str">
            <v>PEKAT</v>
          </cell>
        </row>
        <row r="1070">
          <cell r="A1070" t="str">
            <v>GIA05A</v>
          </cell>
          <cell r="B1070" t="str">
            <v>KEDEWATAN</v>
          </cell>
        </row>
        <row r="1071">
          <cell r="A1071" t="str">
            <v>SGA05A</v>
          </cell>
          <cell r="B1071" t="str">
            <v>SUMBERKIMA</v>
          </cell>
        </row>
        <row r="1072">
          <cell r="A1072" t="str">
            <v>SGA02A</v>
          </cell>
          <cell r="B1072" t="str">
            <v>BANJAR_SGA</v>
          </cell>
        </row>
        <row r="1073">
          <cell r="A1073" t="str">
            <v>SLO08A</v>
          </cell>
          <cell r="B1073" t="str">
            <v>LABUAN_HAJI</v>
          </cell>
        </row>
        <row r="1074">
          <cell r="A1074" t="str">
            <v>TAW05</v>
          </cell>
          <cell r="B1074" t="str">
            <v>SEKONGKANG</v>
          </cell>
        </row>
        <row r="1075">
          <cell r="A1075" t="str">
            <v>KKL06</v>
          </cell>
          <cell r="B1075" t="str">
            <v>LEMBONGAN</v>
          </cell>
        </row>
        <row r="1076">
          <cell r="A1076" t="str">
            <v>AMI17</v>
          </cell>
          <cell r="B1076" t="str">
            <v>CP_PANJITILAR_NEGARA</v>
          </cell>
        </row>
        <row r="1077">
          <cell r="A1077" t="str">
            <v>SGA15</v>
          </cell>
          <cell r="B1077" t="str">
            <v>SUKASADA</v>
          </cell>
        </row>
        <row r="1078">
          <cell r="A1078" t="str">
            <v>SWW10</v>
          </cell>
          <cell r="B1078" t="str">
            <v>UTAN_RHEE</v>
          </cell>
        </row>
        <row r="1079">
          <cell r="A1079" t="str">
            <v>GIA18</v>
          </cell>
          <cell r="B1079" t="str">
            <v>CP_SEBATU</v>
          </cell>
        </row>
        <row r="1080">
          <cell r="A1080" t="str">
            <v>SLO12</v>
          </cell>
          <cell r="B1080" t="str">
            <v>CP_MASBAGIK_UTARA</v>
          </cell>
        </row>
        <row r="1081">
          <cell r="A1081" t="str">
            <v>NRG05</v>
          </cell>
          <cell r="B1081" t="str">
            <v>CP_UDAYANA</v>
          </cell>
        </row>
        <row r="1082">
          <cell r="A1082" t="str">
            <v>PYW09</v>
          </cell>
          <cell r="B1082" t="str">
            <v>CP_GANTI</v>
          </cell>
        </row>
        <row r="1083">
          <cell r="A1083" t="str">
            <v>GER05</v>
          </cell>
          <cell r="B1083" t="str">
            <v>KEDIRI_1</v>
          </cell>
        </row>
        <row r="1084">
          <cell r="A1084" t="str">
            <v>AMI15</v>
          </cell>
          <cell r="B1084" t="str">
            <v>AMPENAN</v>
          </cell>
        </row>
        <row r="1085">
          <cell r="A1085" t="str">
            <v>KOE11</v>
          </cell>
          <cell r="B1085" t="str">
            <v>LASIANA</v>
          </cell>
        </row>
        <row r="1086">
          <cell r="A1086" t="str">
            <v>ABU01</v>
          </cell>
          <cell r="B1086" t="str">
            <v>ATAMBUA</v>
          </cell>
        </row>
        <row r="1087">
          <cell r="A1087" t="str">
            <v>BOR01</v>
          </cell>
          <cell r="B1087" t="str">
            <v>BORONG</v>
          </cell>
        </row>
        <row r="1088">
          <cell r="A1088" t="str">
            <v>WHO01</v>
          </cell>
          <cell r="B1088" t="str">
            <v>WOHA</v>
          </cell>
        </row>
        <row r="1089">
          <cell r="A1089" t="str">
            <v>KEF01</v>
          </cell>
          <cell r="B1089" t="str">
            <v>KEFAMENANU</v>
          </cell>
        </row>
        <row r="1090">
          <cell r="A1090" t="str">
            <v>BET01</v>
          </cell>
          <cell r="B1090" t="str">
            <v>BETUN</v>
          </cell>
        </row>
        <row r="1091">
          <cell r="A1091" t="str">
            <v>ENE01</v>
          </cell>
          <cell r="B1091" t="str">
            <v>ENDE</v>
          </cell>
        </row>
        <row r="1092">
          <cell r="A1092" t="str">
            <v>SLO01</v>
          </cell>
          <cell r="B1092" t="str">
            <v>SELONG</v>
          </cell>
        </row>
        <row r="1093">
          <cell r="A1093" t="str">
            <v>OEL01</v>
          </cell>
          <cell r="B1093" t="str">
            <v>OELAMASI</v>
          </cell>
        </row>
        <row r="1094">
          <cell r="A1094" t="str">
            <v>KOE10</v>
          </cell>
          <cell r="B1094" t="str">
            <v>ALAK</v>
          </cell>
        </row>
        <row r="1095">
          <cell r="A1095" t="str">
            <v>KOE08</v>
          </cell>
          <cell r="B1095" t="str">
            <v>OEBUFU</v>
          </cell>
        </row>
        <row r="1096">
          <cell r="A1096" t="str">
            <v>AMI10</v>
          </cell>
          <cell r="B1096" t="str">
            <v>CAKRANEGARA</v>
          </cell>
        </row>
        <row r="1097">
          <cell r="A1097" t="str">
            <v>AMI06</v>
          </cell>
          <cell r="B1097" t="str">
            <v>SERUNI</v>
          </cell>
        </row>
        <row r="1098">
          <cell r="A1098" t="str">
            <v>AMI12</v>
          </cell>
          <cell r="B1098" t="str">
            <v>KARANG_GENTENG</v>
          </cell>
        </row>
        <row r="1099">
          <cell r="A1099" t="str">
            <v>BAA01</v>
          </cell>
          <cell r="B1099" t="str">
            <v>BAA</v>
          </cell>
        </row>
        <row r="1100">
          <cell r="A1100" t="str">
            <v>KOE03</v>
          </cell>
          <cell r="B1100" t="str">
            <v>KELAPA_LIMA</v>
          </cell>
        </row>
        <row r="1101">
          <cell r="A1101" t="str">
            <v>KOE01</v>
          </cell>
          <cell r="B1101" t="str">
            <v>KUPANG</v>
          </cell>
        </row>
        <row r="1102">
          <cell r="A1102" t="str">
            <v>AMI01</v>
          </cell>
          <cell r="B1102" t="str">
            <v>MATARAM</v>
          </cell>
        </row>
        <row r="1103">
          <cell r="A1103" t="str">
            <v>WBK01</v>
          </cell>
          <cell r="B1103" t="str">
            <v>WAIKABUBAK</v>
          </cell>
        </row>
        <row r="1104">
          <cell r="A1104" t="str">
            <v>MOF01</v>
          </cell>
          <cell r="B1104" t="str">
            <v>MAUMERE</v>
          </cell>
        </row>
        <row r="1105">
          <cell r="A1105" t="str">
            <v>SOE01</v>
          </cell>
          <cell r="B1105" t="str">
            <v>SOE</v>
          </cell>
        </row>
        <row r="1106">
          <cell r="A1106" t="str">
            <v>AMI888</v>
          </cell>
          <cell r="B1106" t="str">
            <v>AMI_SALES</v>
          </cell>
        </row>
        <row r="1107">
          <cell r="A1107" t="str">
            <v>KOE02</v>
          </cell>
          <cell r="B1107" t="str">
            <v>MAULAFA</v>
          </cell>
        </row>
        <row r="1108">
          <cell r="A1108" t="str">
            <v>DPU01</v>
          </cell>
          <cell r="B1108" t="str">
            <v>DOMPU</v>
          </cell>
        </row>
        <row r="1109">
          <cell r="A1109" t="str">
            <v>WGP01</v>
          </cell>
          <cell r="B1109" t="str">
            <v>WAINGAPU</v>
          </cell>
        </row>
        <row r="1110">
          <cell r="A1110" t="str">
            <v>KOE05</v>
          </cell>
          <cell r="B1110" t="str">
            <v>KUANINO</v>
          </cell>
        </row>
        <row r="1111">
          <cell r="A1111" t="str">
            <v>RTG01</v>
          </cell>
          <cell r="B1111" t="str">
            <v>RUTENG</v>
          </cell>
        </row>
        <row r="1112">
          <cell r="A1112" t="str">
            <v>MBY01</v>
          </cell>
          <cell r="B1112" t="str">
            <v>MBAY</v>
          </cell>
        </row>
        <row r="1113">
          <cell r="A1113" t="str">
            <v>LEW01</v>
          </cell>
          <cell r="B1113" t="str">
            <v>LEWOLEBA</v>
          </cell>
        </row>
        <row r="1114">
          <cell r="A1114" t="str">
            <v>TAM01</v>
          </cell>
          <cell r="B1114" t="str">
            <v>TAMBOLAKA</v>
          </cell>
        </row>
        <row r="1115">
          <cell r="A1115" t="str">
            <v>BJW01</v>
          </cell>
          <cell r="B1115" t="str">
            <v>BAJAWA</v>
          </cell>
        </row>
        <row r="1116">
          <cell r="A1116" t="str">
            <v>LKA01</v>
          </cell>
          <cell r="B1116" t="str">
            <v>LARANTUKA</v>
          </cell>
        </row>
        <row r="1117">
          <cell r="A1117" t="str">
            <v>KOE06</v>
          </cell>
          <cell r="B1117" t="str">
            <v>TODE_KISAR</v>
          </cell>
        </row>
        <row r="1118">
          <cell r="A1118" t="str">
            <v>KBH01</v>
          </cell>
          <cell r="B1118" t="str">
            <v>KALABAHI</v>
          </cell>
        </row>
        <row r="1119">
          <cell r="A1119" t="str">
            <v>LAB01</v>
          </cell>
          <cell r="B1119" t="str">
            <v>LABUAN_BAJO</v>
          </cell>
        </row>
        <row r="1120">
          <cell r="A1120" t="str">
            <v>AMI09</v>
          </cell>
          <cell r="B1120" t="str">
            <v>DASAN_CERMEN</v>
          </cell>
        </row>
        <row r="1121">
          <cell r="A1121" t="str">
            <v>SLO01A</v>
          </cell>
          <cell r="B1121" t="str">
            <v>SAKRA_1</v>
          </cell>
        </row>
        <row r="1122">
          <cell r="A1122" t="str">
            <v>DPS07D</v>
          </cell>
          <cell r="B1122" t="str">
            <v>BYPASS_IB_MANTRA_1</v>
          </cell>
        </row>
        <row r="1123">
          <cell r="A1123" t="str">
            <v>DPS01J</v>
          </cell>
          <cell r="B1123" t="str">
            <v>BULUH_INDAH_1</v>
          </cell>
        </row>
        <row r="1124">
          <cell r="A1124" t="str">
            <v>DPS06G</v>
          </cell>
          <cell r="B1124" t="str">
            <v>UBUNG_1</v>
          </cell>
        </row>
        <row r="1125">
          <cell r="A1125" t="str">
            <v>DPU01A</v>
          </cell>
          <cell r="B1125" t="str">
            <v>KEMPO</v>
          </cell>
        </row>
        <row r="1126">
          <cell r="A1126" t="str">
            <v>MGW01A</v>
          </cell>
          <cell r="B1126" t="str">
            <v>BUDUK_2</v>
          </cell>
        </row>
        <row r="1127">
          <cell r="A1127" t="str">
            <v>MGW06A</v>
          </cell>
          <cell r="B1127" t="str">
            <v>DHARMAWANGSA</v>
          </cell>
        </row>
        <row r="1128">
          <cell r="A1128" t="str">
            <v>TAW02A</v>
          </cell>
          <cell r="B1128" t="str">
            <v>JEREWEH</v>
          </cell>
        </row>
        <row r="1129">
          <cell r="A1129" t="str">
            <v>SWW15</v>
          </cell>
          <cell r="B1129" t="str">
            <v>LABANGKA</v>
          </cell>
        </row>
        <row r="1130">
          <cell r="A1130" t="str">
            <v>KOE12</v>
          </cell>
          <cell r="B1130" t="str">
            <v>BATAKTE</v>
          </cell>
        </row>
        <row r="1131">
          <cell r="A1131" t="str">
            <v>DPS55</v>
          </cell>
          <cell r="B1131" t="str">
            <v>KALIMUTU</v>
          </cell>
        </row>
        <row r="1132">
          <cell r="A1132" t="str">
            <v>DPS72</v>
          </cell>
          <cell r="B1132" t="str">
            <v>CP_SIDAKARYA_BARAT</v>
          </cell>
        </row>
        <row r="1133">
          <cell r="A1133" t="str">
            <v>PYW08</v>
          </cell>
          <cell r="B1133" t="str">
            <v>JANAPRIA</v>
          </cell>
        </row>
        <row r="1134">
          <cell r="A1134" t="str">
            <v>WHO06</v>
          </cell>
          <cell r="B1134" t="str">
            <v>LAMBU</v>
          </cell>
        </row>
        <row r="1135">
          <cell r="A1135" t="str">
            <v>PYW05</v>
          </cell>
          <cell r="B1135" t="str">
            <v>PRAYA_TIMUR</v>
          </cell>
        </row>
        <row r="1136">
          <cell r="A1136" t="str">
            <v>SLO07</v>
          </cell>
          <cell r="B1136" t="str">
            <v>TERARA</v>
          </cell>
        </row>
        <row r="1137">
          <cell r="A1137" t="str">
            <v>DPS51</v>
          </cell>
          <cell r="B1137" t="str">
            <v>CP_KARANGSARI_1</v>
          </cell>
        </row>
        <row r="1138">
          <cell r="A1138" t="str">
            <v>WHO03</v>
          </cell>
          <cell r="B1138" t="str">
            <v>SILA</v>
          </cell>
        </row>
        <row r="1139">
          <cell r="A1139" t="str">
            <v>AMI14</v>
          </cell>
          <cell r="B1139" t="str">
            <v>AIRLANGGA</v>
          </cell>
        </row>
        <row r="1140">
          <cell r="A1140" t="str">
            <v>AMI08</v>
          </cell>
          <cell r="B1140" t="str">
            <v>KARANG_BARU</v>
          </cell>
        </row>
        <row r="1141">
          <cell r="A1141" t="str">
            <v>AMI07</v>
          </cell>
          <cell r="B1141" t="str">
            <v>JEMPONG</v>
          </cell>
        </row>
        <row r="1142">
          <cell r="A1142" t="str">
            <v>GIA01</v>
          </cell>
          <cell r="B1142" t="str">
            <v>GIANYAR</v>
          </cell>
        </row>
        <row r="1143">
          <cell r="A1143" t="str">
            <v>SGA10</v>
          </cell>
          <cell r="B1143" t="str">
            <v>CP_SANGSIT</v>
          </cell>
        </row>
        <row r="1144">
          <cell r="A1144" t="str">
            <v>PKU35</v>
          </cell>
          <cell r="B1144" t="str">
            <v>DP_PASIR_PUTIH</v>
          </cell>
        </row>
        <row r="1145">
          <cell r="A1145" t="str">
            <v>PKU06A</v>
          </cell>
          <cell r="B1145" t="str">
            <v>YOS_SUDARSO</v>
          </cell>
        </row>
        <row r="1146">
          <cell r="A1146" t="str">
            <v>PKU12B</v>
          </cell>
          <cell r="B1146" t="str">
            <v>UMBAN_SARI</v>
          </cell>
        </row>
        <row r="1147">
          <cell r="A1147" t="str">
            <v>RGT06</v>
          </cell>
          <cell r="B1147" t="str">
            <v>RENGAT_BARAT</v>
          </cell>
        </row>
        <row r="1148">
          <cell r="A1148" t="str">
            <v>PKC06B</v>
          </cell>
          <cell r="B1148" t="str">
            <v>LANGGAM_02</v>
          </cell>
        </row>
        <row r="1149">
          <cell r="A1149" t="str">
            <v>PKC07A</v>
          </cell>
          <cell r="B1149" t="str">
            <v>PANGKALAN_KERINCI_02</v>
          </cell>
        </row>
        <row r="1150">
          <cell r="A1150" t="str">
            <v>BNG01A</v>
          </cell>
          <cell r="B1150" t="str">
            <v>BANGKINANG_01</v>
          </cell>
        </row>
        <row r="1151">
          <cell r="A1151" t="str">
            <v>SII05A</v>
          </cell>
          <cell r="B1151" t="str">
            <v>DAYUN</v>
          </cell>
        </row>
        <row r="1152">
          <cell r="A1152" t="str">
            <v>BNG18A</v>
          </cell>
          <cell r="B1152" t="str">
            <v>TAPUNG_HILIR_01</v>
          </cell>
        </row>
        <row r="1153">
          <cell r="A1153" t="str">
            <v>RGT01A</v>
          </cell>
          <cell r="B1153" t="str">
            <v>BATANG_CENAKU</v>
          </cell>
        </row>
        <row r="1154">
          <cell r="A1154" t="str">
            <v>BGS11A</v>
          </cell>
          <cell r="B1154" t="str">
            <v>SIAK_KECIL_02</v>
          </cell>
        </row>
        <row r="1155">
          <cell r="A1155" t="str">
            <v>BAS02A</v>
          </cell>
          <cell r="B1155" t="str">
            <v>UJUNG_TANJUNG_01</v>
          </cell>
        </row>
        <row r="1156">
          <cell r="A1156" t="str">
            <v>BAS07A</v>
          </cell>
          <cell r="B1156" t="str">
            <v>PUJUD_01</v>
          </cell>
        </row>
        <row r="1157">
          <cell r="A1157" t="str">
            <v>TKK10</v>
          </cell>
          <cell r="B1157" t="str">
            <v>PANGEAN_01</v>
          </cell>
        </row>
        <row r="1158">
          <cell r="A1158" t="str">
            <v>TBL14A</v>
          </cell>
          <cell r="B1158" t="str">
            <v>PULAU_KIJANG_01</v>
          </cell>
        </row>
        <row r="1159">
          <cell r="A1159" t="str">
            <v>DUM07</v>
          </cell>
          <cell r="B1159" t="str">
            <v>SUNGAI_SEMBILAN</v>
          </cell>
        </row>
        <row r="1160">
          <cell r="A1160" t="str">
            <v>BAS05A</v>
          </cell>
          <cell r="B1160" t="str">
            <v>KUBU_BABUSSALAM_01</v>
          </cell>
        </row>
        <row r="1161">
          <cell r="A1161" t="str">
            <v>BAS03B</v>
          </cell>
          <cell r="B1161" t="str">
            <v>BALAM_02</v>
          </cell>
        </row>
        <row r="1162">
          <cell r="A1162" t="str">
            <v>TKK07</v>
          </cell>
          <cell r="B1162" t="str">
            <v>KUANTAN_MUDIK</v>
          </cell>
        </row>
        <row r="1163">
          <cell r="A1163" t="str">
            <v>PKU10A</v>
          </cell>
          <cell r="B1163" t="str">
            <v>KUBANG</v>
          </cell>
        </row>
        <row r="1164">
          <cell r="A1164" t="str">
            <v>SII01A</v>
          </cell>
          <cell r="B1164" t="str">
            <v>BUNGA_RAYA_01</v>
          </cell>
        </row>
        <row r="1165">
          <cell r="A1165" t="str">
            <v>PAP13A</v>
          </cell>
          <cell r="B1165" t="str">
            <v>DALU_DALU_01</v>
          </cell>
        </row>
        <row r="1166">
          <cell r="A1166" t="str">
            <v>DUM01B</v>
          </cell>
          <cell r="B1166" t="str">
            <v>BUKIT_KAPUR_01</v>
          </cell>
        </row>
        <row r="1167">
          <cell r="A1167" t="str">
            <v>RGT14</v>
          </cell>
          <cell r="B1167" t="str">
            <v>SEI_LALA</v>
          </cell>
        </row>
        <row r="1168">
          <cell r="A1168" t="str">
            <v>TBL16</v>
          </cell>
          <cell r="B1168" t="str">
            <v>PULAU_KUALA_ENOK</v>
          </cell>
        </row>
        <row r="1169">
          <cell r="A1169" t="str">
            <v>PKU12A</v>
          </cell>
          <cell r="B1169" t="str">
            <v>DP_SOEKARNO_HATTA</v>
          </cell>
        </row>
        <row r="1170">
          <cell r="A1170" t="str">
            <v>PAP06A</v>
          </cell>
          <cell r="B1170" t="str">
            <v>KUNTO_DARUSSALAM</v>
          </cell>
        </row>
        <row r="1171">
          <cell r="A1171" t="str">
            <v>BNG05A</v>
          </cell>
          <cell r="B1171" t="str">
            <v>AIR_TIRIS_01</v>
          </cell>
        </row>
        <row r="1172">
          <cell r="A1172" t="str">
            <v>BNG07</v>
          </cell>
          <cell r="B1172" t="str">
            <v>SUNGAI_PAGAR</v>
          </cell>
        </row>
        <row r="1173">
          <cell r="A1173" t="str">
            <v>PAP05</v>
          </cell>
          <cell r="B1173" t="str">
            <v>PASIR_PANGARAIAN_01</v>
          </cell>
        </row>
        <row r="1174">
          <cell r="A1174" t="str">
            <v>TKK06</v>
          </cell>
          <cell r="B1174" t="str">
            <v>SINGINGI_HILIR_01</v>
          </cell>
        </row>
        <row r="1175">
          <cell r="A1175" t="str">
            <v>PKU33</v>
          </cell>
          <cell r="B1175" t="str">
            <v>PAYUNG_SEKAKI_01</v>
          </cell>
        </row>
        <row r="1176">
          <cell r="A1176" t="str">
            <v>PKC05</v>
          </cell>
          <cell r="B1176" t="str">
            <v>UKUI_01</v>
          </cell>
        </row>
        <row r="1177">
          <cell r="A1177" t="str">
            <v>DUM05</v>
          </cell>
          <cell r="B1177" t="str">
            <v>DUMAI_TIMUR_01</v>
          </cell>
        </row>
        <row r="1178">
          <cell r="A1178" t="str">
            <v>BNG06</v>
          </cell>
          <cell r="B1178" t="str">
            <v>LIPAT_KAIN_01</v>
          </cell>
        </row>
        <row r="1179">
          <cell r="A1179" t="str">
            <v>PKC04</v>
          </cell>
          <cell r="B1179" t="str">
            <v>SOREK_01</v>
          </cell>
        </row>
        <row r="1180">
          <cell r="A1180" t="str">
            <v>PKU32</v>
          </cell>
          <cell r="B1180" t="str">
            <v>DC_NANGKA_01</v>
          </cell>
        </row>
        <row r="1181">
          <cell r="A1181" t="str">
            <v>BGS07</v>
          </cell>
          <cell r="B1181" t="str">
            <v>BENGKALIS_01</v>
          </cell>
        </row>
        <row r="1182">
          <cell r="A1182" t="str">
            <v>BGS08</v>
          </cell>
          <cell r="B1182" t="str">
            <v>PULAU_BENGKALIS_01</v>
          </cell>
        </row>
        <row r="1183">
          <cell r="A1183" t="str">
            <v>BGS10</v>
          </cell>
          <cell r="B1183" t="str">
            <v>BATHIN_SOLAPAN_01</v>
          </cell>
        </row>
        <row r="1184">
          <cell r="A1184" t="str">
            <v>TKK03</v>
          </cell>
          <cell r="B1184" t="str">
            <v>TALUK_KUANTAN_01</v>
          </cell>
        </row>
        <row r="1185">
          <cell r="A1185" t="str">
            <v>BGS09</v>
          </cell>
          <cell r="B1185" t="str">
            <v>PINGGIR_01</v>
          </cell>
        </row>
        <row r="1186">
          <cell r="A1186" t="str">
            <v>PKU14</v>
          </cell>
          <cell r="B1186" t="str">
            <v>CP_GARUDA_SAKTI</v>
          </cell>
        </row>
        <row r="1187">
          <cell r="A1187" t="str">
            <v>BNG05</v>
          </cell>
          <cell r="B1187" t="str">
            <v>TAPUNG_HULU</v>
          </cell>
        </row>
        <row r="1188">
          <cell r="A1188" t="str">
            <v>TBL05</v>
          </cell>
          <cell r="B1188" t="str">
            <v>KOTABARU_INHIL</v>
          </cell>
        </row>
        <row r="1189">
          <cell r="A1189" t="str">
            <v>TBL03</v>
          </cell>
          <cell r="B1189" t="str">
            <v>KEMPAS</v>
          </cell>
        </row>
        <row r="1190">
          <cell r="A1190" t="str">
            <v>BNG02</v>
          </cell>
          <cell r="B1190" t="str">
            <v>FLAMBOYAN_TAPUNG</v>
          </cell>
        </row>
        <row r="1191">
          <cell r="A1191" t="str">
            <v>TBL02</v>
          </cell>
          <cell r="B1191" t="str">
            <v>KATEMAN</v>
          </cell>
        </row>
        <row r="1192">
          <cell r="A1192" t="str">
            <v>TBL04</v>
          </cell>
          <cell r="B1192" t="str">
            <v>SELENSEN</v>
          </cell>
        </row>
        <row r="1193">
          <cell r="A1193" t="str">
            <v>RGT03</v>
          </cell>
          <cell r="B1193" t="str">
            <v>BELILAS</v>
          </cell>
        </row>
        <row r="1194">
          <cell r="A1194" t="str">
            <v>RGT02</v>
          </cell>
          <cell r="B1194" t="str">
            <v>SEBERIDA</v>
          </cell>
        </row>
        <row r="1195">
          <cell r="A1195" t="str">
            <v>TBL01</v>
          </cell>
          <cell r="B1195" t="str">
            <v>TEMBILAHAN</v>
          </cell>
        </row>
        <row r="1196">
          <cell r="A1196" t="str">
            <v>RGT01</v>
          </cell>
          <cell r="B1196" t="str">
            <v>RENGAT</v>
          </cell>
        </row>
        <row r="1197">
          <cell r="A1197" t="str">
            <v>SII03</v>
          </cell>
          <cell r="B1197" t="str">
            <v>PERAWANG</v>
          </cell>
        </row>
        <row r="1198">
          <cell r="A1198" t="str">
            <v>STP01</v>
          </cell>
          <cell r="B1198" t="str">
            <v>SELAT_PANJANG</v>
          </cell>
        </row>
        <row r="1199">
          <cell r="A1199" t="str">
            <v>CIB50</v>
          </cell>
          <cell r="B1199" t="str">
            <v>CP_PEMBANGUNAN</v>
          </cell>
        </row>
        <row r="1200">
          <cell r="A1200" t="str">
            <v>CIB49</v>
          </cell>
          <cell r="B1200" t="str">
            <v>SALABENDA</v>
          </cell>
        </row>
        <row r="1201">
          <cell r="A1201" t="str">
            <v>CIB44</v>
          </cell>
          <cell r="B1201" t="str">
            <v>CP_CARINGIN_1</v>
          </cell>
        </row>
        <row r="1202">
          <cell r="A1202" t="str">
            <v>CIB41</v>
          </cell>
          <cell r="B1202" t="str">
            <v>CP_PAMIJAHAN</v>
          </cell>
        </row>
        <row r="1203">
          <cell r="A1203" t="str">
            <v>CIB40C</v>
          </cell>
          <cell r="B1203" t="str">
            <v>PUNCAK_CISARUA</v>
          </cell>
        </row>
        <row r="1204">
          <cell r="A1204" t="str">
            <v>CIB40</v>
          </cell>
          <cell r="B1204" t="str">
            <v>TENJOLAYA</v>
          </cell>
        </row>
        <row r="1205">
          <cell r="A1205" t="str">
            <v>CIB37</v>
          </cell>
          <cell r="B1205" t="str">
            <v>CIBEDUG</v>
          </cell>
        </row>
        <row r="1206">
          <cell r="A1206" t="str">
            <v>CIB35C</v>
          </cell>
          <cell r="B1206" t="str">
            <v>KEMANG_TONJONG</v>
          </cell>
        </row>
        <row r="1207">
          <cell r="A1207" t="str">
            <v>CIB34D</v>
          </cell>
          <cell r="B1207" t="str">
            <v>GUNUNG_PUTRI_RAYA</v>
          </cell>
        </row>
        <row r="1208">
          <cell r="A1208" t="str">
            <v>CIB34</v>
          </cell>
          <cell r="B1208" t="str">
            <v>TAJURHALANG</v>
          </cell>
        </row>
        <row r="1209">
          <cell r="A1209" t="str">
            <v>CIB33A</v>
          </cell>
          <cell r="B1209" t="str">
            <v>LEUWISADENG</v>
          </cell>
        </row>
        <row r="1210">
          <cell r="A1210" t="str">
            <v>CIB32A</v>
          </cell>
          <cell r="B1210" t="str">
            <v>CIBATOK_RAYA</v>
          </cell>
        </row>
        <row r="1211">
          <cell r="A1211" t="str">
            <v>CIB32</v>
          </cell>
          <cell r="B1211" t="str">
            <v>RAGAJAYA</v>
          </cell>
        </row>
        <row r="1212">
          <cell r="A1212" t="str">
            <v>CIB28B</v>
          </cell>
          <cell r="B1212" t="str">
            <v>WON_CIMANDALA</v>
          </cell>
        </row>
        <row r="1213">
          <cell r="A1213" t="str">
            <v>CIB26B</v>
          </cell>
          <cell r="B1213" t="str">
            <v>CIAPUS_RAYA</v>
          </cell>
        </row>
        <row r="1214">
          <cell r="A1214" t="str">
            <v>CIB25</v>
          </cell>
          <cell r="B1214" t="str">
            <v>PABUARAN_ASRI</v>
          </cell>
        </row>
        <row r="1215">
          <cell r="A1215" t="str">
            <v>CIB24</v>
          </cell>
          <cell r="B1215" t="str">
            <v>JAMPANG</v>
          </cell>
        </row>
        <row r="1216">
          <cell r="A1216" t="str">
            <v>CIB21</v>
          </cell>
          <cell r="B1216" t="str">
            <v>MAYOR_KH</v>
          </cell>
        </row>
        <row r="1217">
          <cell r="A1217" t="str">
            <v>CIB14B</v>
          </cell>
          <cell r="B1217" t="str">
            <v>CIJERUK</v>
          </cell>
        </row>
        <row r="1218">
          <cell r="A1218" t="str">
            <v>CIB12</v>
          </cell>
          <cell r="B1218" t="str">
            <v>JONGGOL</v>
          </cell>
        </row>
        <row r="1219">
          <cell r="A1219" t="str">
            <v>CIB10B</v>
          </cell>
          <cell r="B1219" t="str">
            <v>DRAMAGA_CANTIK</v>
          </cell>
        </row>
        <row r="1220">
          <cell r="A1220" t="str">
            <v>CIB04</v>
          </cell>
          <cell r="B1220" t="str">
            <v>GAPERI_BOJONG</v>
          </cell>
        </row>
        <row r="1221">
          <cell r="A1221" t="str">
            <v>CIB02</v>
          </cell>
          <cell r="B1221" t="str">
            <v>CIGOMBONG</v>
          </cell>
        </row>
        <row r="1222">
          <cell r="A1222" t="str">
            <v>CIB01F</v>
          </cell>
          <cell r="B1222" t="str">
            <v>CIB01F</v>
          </cell>
        </row>
        <row r="1223">
          <cell r="A1223" t="str">
            <v>CIB01E</v>
          </cell>
          <cell r="B1223" t="str">
            <v>KARADENAN_RAYA</v>
          </cell>
        </row>
        <row r="1224">
          <cell r="A1224" t="str">
            <v>BGR44</v>
          </cell>
          <cell r="B1224" t="str">
            <v>MARGAJAYA</v>
          </cell>
        </row>
        <row r="1225">
          <cell r="A1225" t="str">
            <v>BGR43</v>
          </cell>
          <cell r="B1225" t="str">
            <v>CP_BCC</v>
          </cell>
        </row>
        <row r="1226">
          <cell r="A1226" t="str">
            <v>BGR42</v>
          </cell>
          <cell r="B1226" t="str">
            <v>YASMIN</v>
          </cell>
        </row>
        <row r="1227">
          <cell r="A1227" t="str">
            <v>BGR40</v>
          </cell>
          <cell r="B1227" t="str">
            <v>CP_BNR</v>
          </cell>
        </row>
        <row r="1228">
          <cell r="A1228" t="str">
            <v>BGR34</v>
          </cell>
          <cell r="B1228" t="str">
            <v>SINDANG_BARANG</v>
          </cell>
        </row>
        <row r="1229">
          <cell r="A1229" t="str">
            <v>BGR32</v>
          </cell>
          <cell r="B1229" t="str">
            <v>CILEBUT_RAYA</v>
          </cell>
        </row>
        <row r="1230">
          <cell r="A1230" t="str">
            <v>BGR22</v>
          </cell>
          <cell r="B1230" t="str">
            <v>TAMAN_CIMANGGU</v>
          </cell>
        </row>
        <row r="1231">
          <cell r="A1231" t="str">
            <v>BGR19</v>
          </cell>
          <cell r="B1231" t="str">
            <v>CITEUREUP</v>
          </cell>
        </row>
        <row r="1232">
          <cell r="A1232" t="str">
            <v>BGR18</v>
          </cell>
          <cell r="B1232" t="str">
            <v>BABAKAN_MANDANG</v>
          </cell>
        </row>
        <row r="1233">
          <cell r="A1233" t="str">
            <v>BGR10</v>
          </cell>
          <cell r="B1233" t="str">
            <v>CIOMAS</v>
          </cell>
        </row>
        <row r="1234">
          <cell r="A1234" t="str">
            <v>BGR06C</v>
          </cell>
          <cell r="B1234" t="str">
            <v>SEMPLAK_RAYA</v>
          </cell>
        </row>
        <row r="1235">
          <cell r="A1235" t="str">
            <v>BGR04B</v>
          </cell>
          <cell r="B1235" t="str">
            <v>MUARASARI</v>
          </cell>
        </row>
        <row r="1236">
          <cell r="A1236" t="str">
            <v>BGR03</v>
          </cell>
          <cell r="B1236" t="str">
            <v>PARUNG</v>
          </cell>
        </row>
        <row r="1237">
          <cell r="A1237" t="str">
            <v>BGR01</v>
          </cell>
          <cell r="B1237" t="str">
            <v>BOGOR</v>
          </cell>
        </row>
        <row r="1238">
          <cell r="A1238" t="str">
            <v>BGR01G</v>
          </cell>
          <cell r="B1238" t="str">
            <v>SIGNATURE_POINT_BGR</v>
          </cell>
        </row>
        <row r="1239">
          <cell r="A1239" t="str">
            <v>BAS03C</v>
          </cell>
          <cell r="B1239" t="str">
            <v>BAGAN_BATU_KM7</v>
          </cell>
        </row>
        <row r="1240">
          <cell r="A1240" t="str">
            <v>BKH02C</v>
          </cell>
          <cell r="B1240" t="str">
            <v>SIDOASRI</v>
          </cell>
        </row>
        <row r="1241">
          <cell r="A1241" t="str">
            <v>KBB14</v>
          </cell>
          <cell r="B1241" t="str">
            <v>BERNAH</v>
          </cell>
        </row>
        <row r="1242">
          <cell r="A1242" t="str">
            <v>MJA10A</v>
          </cell>
          <cell r="B1242" t="str">
            <v>MJA10A</v>
          </cell>
        </row>
        <row r="1243">
          <cell r="A1243" t="str">
            <v>BDO25E</v>
          </cell>
          <cell r="B1243" t="str">
            <v>BDO25E</v>
          </cell>
        </row>
        <row r="1244">
          <cell r="A1244" t="str">
            <v>BAS02</v>
          </cell>
          <cell r="B1244" t="str">
            <v>UJUNG_TANJUNG</v>
          </cell>
        </row>
        <row r="1245">
          <cell r="A1245" t="str">
            <v>BAS03</v>
          </cell>
          <cell r="B1245" t="str">
            <v>BAGAN_BATU</v>
          </cell>
        </row>
        <row r="1246">
          <cell r="A1246" t="str">
            <v>PGK01</v>
          </cell>
          <cell r="B1246" t="str">
            <v>PANGKAL_PINANG</v>
          </cell>
        </row>
        <row r="1247">
          <cell r="A1247" t="str">
            <v>KBB05</v>
          </cell>
          <cell r="B1247" t="str">
            <v>ABUNG_SEMULI</v>
          </cell>
        </row>
        <row r="1248">
          <cell r="A1248" t="str">
            <v>PWK08A</v>
          </cell>
          <cell r="B1248" t="str">
            <v>PWK08A</v>
          </cell>
        </row>
        <row r="1249">
          <cell r="A1249" t="str">
            <v>SOG05</v>
          </cell>
          <cell r="B1249" t="str">
            <v>CIWIDEY</v>
          </cell>
        </row>
        <row r="1250">
          <cell r="A1250" t="str">
            <v>PYY15</v>
          </cell>
          <cell r="B1250" t="str">
            <v>SIABU_02</v>
          </cell>
        </row>
        <row r="1251">
          <cell r="A1251" t="str">
            <v>ASH09</v>
          </cell>
          <cell r="B1251" t="str">
            <v>MANDOGE</v>
          </cell>
        </row>
        <row r="1252">
          <cell r="A1252" t="str">
            <v>PYY07A</v>
          </cell>
          <cell r="B1252" t="str">
            <v>SIKAPAS_02</v>
          </cell>
        </row>
        <row r="1253">
          <cell r="A1253" t="str">
            <v>LIP07</v>
          </cell>
          <cell r="B1253" t="str">
            <v>TANJUNG_TIRAM</v>
          </cell>
        </row>
        <row r="1254">
          <cell r="A1254" t="str">
            <v>AEK04A</v>
          </cell>
          <cell r="B1254" t="str">
            <v>AEK_KANOPAN_02</v>
          </cell>
        </row>
        <row r="1255">
          <cell r="A1255" t="str">
            <v>LIP01A</v>
          </cell>
          <cell r="B1255" t="str">
            <v>AIR_PUTIH_02</v>
          </cell>
        </row>
        <row r="1256">
          <cell r="A1256" t="str">
            <v>LIP02A</v>
          </cell>
          <cell r="B1256" t="str">
            <v>LIMA_PULUH_02</v>
          </cell>
        </row>
        <row r="1257">
          <cell r="A1257" t="str">
            <v>RPT08C</v>
          </cell>
          <cell r="B1257" t="str">
            <v>RANTAU_SELATAN_03</v>
          </cell>
        </row>
        <row r="1258">
          <cell r="A1258" t="str">
            <v>KPG05A</v>
          </cell>
          <cell r="B1258" t="str">
            <v>CIKAMPAK_02</v>
          </cell>
        </row>
        <row r="1259">
          <cell r="A1259" t="str">
            <v>BAE11</v>
          </cell>
          <cell r="B1259" t="str">
            <v>PORSEA_02</v>
          </cell>
        </row>
        <row r="1260">
          <cell r="A1260" t="str">
            <v>BAE02A</v>
          </cell>
          <cell r="B1260" t="str">
            <v>BALIGE_02</v>
          </cell>
        </row>
        <row r="1261">
          <cell r="A1261" t="str">
            <v>AEK05A</v>
          </cell>
          <cell r="B1261" t="str">
            <v>KELAPA_SEBATANG</v>
          </cell>
        </row>
        <row r="1262">
          <cell r="A1262" t="str">
            <v>AEK08</v>
          </cell>
          <cell r="B1262" t="str">
            <v>KAMPUNG_PAJAK_02</v>
          </cell>
        </row>
        <row r="1263">
          <cell r="A1263" t="str">
            <v>SIB08</v>
          </cell>
          <cell r="B1263" t="str">
            <v>PARMONANGAN</v>
          </cell>
        </row>
        <row r="1264">
          <cell r="A1264" t="str">
            <v>BAE05A</v>
          </cell>
          <cell r="B1264" t="str">
            <v>PARSOBURAN_02</v>
          </cell>
        </row>
        <row r="1265">
          <cell r="A1265" t="str">
            <v>SBH01A</v>
          </cell>
          <cell r="B1265" t="str">
            <v>SIBUHUAN_02</v>
          </cell>
        </row>
        <row r="1266">
          <cell r="A1266" t="str">
            <v>SOB01A</v>
          </cell>
          <cell r="B1266" t="str">
            <v>SIBOLGA_02</v>
          </cell>
        </row>
        <row r="1267">
          <cell r="A1267" t="str">
            <v>PDN08A</v>
          </cell>
          <cell r="B1267" t="str">
            <v>PANDAN_04</v>
          </cell>
        </row>
        <row r="1268">
          <cell r="A1268" t="str">
            <v>TCASH051</v>
          </cell>
          <cell r="B1268" t="str">
            <v>TCASH051</v>
          </cell>
        </row>
        <row r="1269">
          <cell r="A1269" t="str">
            <v>TCRPT081</v>
          </cell>
          <cell r="B1269" t="str">
            <v>TCRPT081</v>
          </cell>
        </row>
        <row r="1270">
          <cell r="A1270" t="str">
            <v>TCPDN081</v>
          </cell>
          <cell r="B1270" t="str">
            <v>TCPDN081</v>
          </cell>
        </row>
        <row r="1271">
          <cell r="A1271" t="str">
            <v>PDN08</v>
          </cell>
          <cell r="B1271" t="str">
            <v>PANDAN_03</v>
          </cell>
        </row>
        <row r="1272">
          <cell r="A1272" t="str">
            <v>SBH07</v>
          </cell>
          <cell r="B1272" t="str">
            <v>SOSA_02</v>
          </cell>
        </row>
        <row r="1273">
          <cell r="A1273" t="str">
            <v>GNT04</v>
          </cell>
          <cell r="B1273" t="str">
            <v>HALONGONAN</v>
          </cell>
        </row>
        <row r="1274">
          <cell r="A1274" t="str">
            <v>SIB14</v>
          </cell>
          <cell r="B1274" t="str">
            <v>SIPOHOLON_02</v>
          </cell>
        </row>
        <row r="1275">
          <cell r="A1275" t="str">
            <v>PNG05A</v>
          </cell>
          <cell r="B1275" t="str">
            <v>HARIAN</v>
          </cell>
        </row>
        <row r="1276">
          <cell r="A1276" t="str">
            <v>TED13</v>
          </cell>
          <cell r="B1276" t="str">
            <v>PULAU_TELLO</v>
          </cell>
        </row>
        <row r="1277">
          <cell r="A1277" t="str">
            <v>ASH06A</v>
          </cell>
          <cell r="B1277" t="str">
            <v>AIR_JOMAN_02</v>
          </cell>
        </row>
        <row r="1278">
          <cell r="A1278" t="str">
            <v>RPT08A</v>
          </cell>
          <cell r="B1278" t="str">
            <v>RANTAU_SELATAN</v>
          </cell>
        </row>
        <row r="1279">
          <cell r="A1279" t="str">
            <v>RPT03A</v>
          </cell>
          <cell r="B1279" t="str">
            <v>BILAH_HULU</v>
          </cell>
        </row>
        <row r="1280">
          <cell r="A1280" t="str">
            <v>RPT09A</v>
          </cell>
          <cell r="B1280" t="str">
            <v>CENDANA</v>
          </cell>
        </row>
        <row r="1281">
          <cell r="A1281" t="str">
            <v>PYY05A</v>
          </cell>
          <cell r="B1281" t="str">
            <v>LINGGA_BAYU</v>
          </cell>
        </row>
        <row r="1282">
          <cell r="A1282" t="str">
            <v>PYY09</v>
          </cell>
          <cell r="B1282" t="str">
            <v>NATAL</v>
          </cell>
        </row>
        <row r="1283">
          <cell r="A1283" t="str">
            <v>PYY02A</v>
          </cell>
          <cell r="B1283" t="str">
            <v>SIPOGU</v>
          </cell>
        </row>
        <row r="1284">
          <cell r="A1284" t="str">
            <v>DOS04</v>
          </cell>
          <cell r="B1284" t="str">
            <v>ONAN_GANJANG</v>
          </cell>
        </row>
        <row r="1285">
          <cell r="A1285" t="str">
            <v>PNG08</v>
          </cell>
          <cell r="B1285" t="str">
            <v>AMBARITA</v>
          </cell>
        </row>
        <row r="1286">
          <cell r="A1286" t="str">
            <v>RPT02A</v>
          </cell>
          <cell r="B1286" t="str">
            <v>NEGERI_BARU</v>
          </cell>
        </row>
        <row r="1287">
          <cell r="A1287" t="str">
            <v>PDN11</v>
          </cell>
          <cell r="B1287" t="str">
            <v>SARUDIK</v>
          </cell>
        </row>
        <row r="1288">
          <cell r="A1288" t="str">
            <v>PDN10</v>
          </cell>
          <cell r="B1288" t="str">
            <v>PINANG_BARU</v>
          </cell>
        </row>
        <row r="1289">
          <cell r="A1289" t="str">
            <v>RPT05A</v>
          </cell>
          <cell r="B1289" t="str">
            <v>TELUK_SENTOSA</v>
          </cell>
        </row>
        <row r="1290">
          <cell r="A1290" t="str">
            <v>PNG03A</v>
          </cell>
          <cell r="B1290" t="str">
            <v>PAHLIPI</v>
          </cell>
        </row>
        <row r="1291">
          <cell r="A1291" t="str">
            <v>SIB07</v>
          </cell>
          <cell r="B1291" t="str">
            <v>PAKPAHAN</v>
          </cell>
        </row>
        <row r="1292">
          <cell r="A1292" t="str">
            <v>PNG05</v>
          </cell>
          <cell r="B1292" t="str">
            <v>PARDOMUAN1</v>
          </cell>
        </row>
        <row r="1293">
          <cell r="A1293" t="str">
            <v>DOS02A</v>
          </cell>
          <cell r="B1293" t="str">
            <v>PASARIBU</v>
          </cell>
        </row>
        <row r="1294">
          <cell r="A1294" t="str">
            <v>TCGNS011</v>
          </cell>
          <cell r="B1294" t="str">
            <v>TCGNS011</v>
          </cell>
        </row>
        <row r="1295">
          <cell r="A1295" t="str">
            <v>PYY01A</v>
          </cell>
          <cell r="B1295" t="str">
            <v>BATAHAN</v>
          </cell>
        </row>
        <row r="1296">
          <cell r="A1296" t="str">
            <v>TJB06</v>
          </cell>
          <cell r="B1296" t="str">
            <v>CP_BERKAH_MANDIRI</v>
          </cell>
        </row>
        <row r="1297">
          <cell r="A1297" t="str">
            <v>PYY07</v>
          </cell>
          <cell r="B1297" t="str">
            <v>SINUNUKAN</v>
          </cell>
        </row>
        <row r="1298">
          <cell r="A1298" t="str">
            <v>TJB05</v>
          </cell>
          <cell r="B1298" t="str">
            <v>CP_M2000</v>
          </cell>
        </row>
        <row r="1299">
          <cell r="A1299" t="str">
            <v>SOB04</v>
          </cell>
          <cell r="B1299" t="str">
            <v>CP_LINTAS_LIMA</v>
          </cell>
        </row>
        <row r="1300">
          <cell r="A1300" t="str">
            <v>ASH08</v>
          </cell>
          <cell r="B1300" t="str">
            <v>CP_ARVINO_HESSA</v>
          </cell>
        </row>
        <row r="1301">
          <cell r="A1301" t="str">
            <v>KPG05</v>
          </cell>
          <cell r="B1301" t="str">
            <v>CP_ISSHONI_SEIKO</v>
          </cell>
        </row>
        <row r="1302">
          <cell r="A1302" t="str">
            <v>RPT10</v>
          </cell>
          <cell r="B1302" t="str">
            <v>CP_ANTARES</v>
          </cell>
        </row>
        <row r="1303">
          <cell r="A1303" t="str">
            <v>RPT09</v>
          </cell>
          <cell r="B1303" t="str">
            <v>CP_SIRINGO_RINGO</v>
          </cell>
        </row>
        <row r="1304">
          <cell r="A1304" t="str">
            <v>LIP05</v>
          </cell>
          <cell r="B1304" t="str">
            <v>CP_MULTI</v>
          </cell>
        </row>
        <row r="1305">
          <cell r="A1305" t="str">
            <v>LIP06</v>
          </cell>
          <cell r="B1305" t="str">
            <v>CP_WINKHA</v>
          </cell>
        </row>
        <row r="1306">
          <cell r="A1306" t="str">
            <v>BAE06</v>
          </cell>
          <cell r="B1306" t="str">
            <v>CP_DIPPOSTORE</v>
          </cell>
        </row>
        <row r="1307">
          <cell r="A1307" t="str">
            <v>ASH07</v>
          </cell>
          <cell r="B1307" t="str">
            <v>CP_BINTANG_MAHESA</v>
          </cell>
        </row>
        <row r="1308">
          <cell r="A1308" t="str">
            <v>LIP04</v>
          </cell>
          <cell r="B1308" t="str">
            <v>MEDANG_DERAS</v>
          </cell>
        </row>
        <row r="1309">
          <cell r="A1309" t="str">
            <v>TJB04</v>
          </cell>
          <cell r="B1309" t="str">
            <v>KUALUH_LEIDONG</v>
          </cell>
        </row>
        <row r="1310">
          <cell r="A1310" t="str">
            <v>TJB03</v>
          </cell>
          <cell r="B1310" t="str">
            <v>SEI_KEPAYANG</v>
          </cell>
        </row>
        <row r="1311">
          <cell r="A1311" t="str">
            <v>RPT08</v>
          </cell>
          <cell r="B1311" t="str">
            <v>NEGERI_LAMA</v>
          </cell>
        </row>
        <row r="1312">
          <cell r="A1312" t="str">
            <v>KPG04</v>
          </cell>
          <cell r="B1312" t="str">
            <v>SUNGAI_KANAN</v>
          </cell>
        </row>
        <row r="1313">
          <cell r="A1313" t="str">
            <v>RPT07</v>
          </cell>
          <cell r="B1313" t="str">
            <v>RANTAU_KOTA</v>
          </cell>
        </row>
        <row r="1314">
          <cell r="A1314" t="str">
            <v>ASH06</v>
          </cell>
          <cell r="B1314" t="str">
            <v>MERANTI</v>
          </cell>
        </row>
        <row r="1315">
          <cell r="A1315" t="str">
            <v>AEK07</v>
          </cell>
          <cell r="B1315" t="str">
            <v>AEK_SONGSONGAN</v>
          </cell>
        </row>
        <row r="1316">
          <cell r="A1316" t="str">
            <v>AEK06</v>
          </cell>
          <cell r="B1316" t="str">
            <v>MARBAU</v>
          </cell>
        </row>
        <row r="1317">
          <cell r="A1317" t="str">
            <v>GNS02</v>
          </cell>
          <cell r="B1317" t="str">
            <v>GUNUNGSITOLI</v>
          </cell>
        </row>
        <row r="1318">
          <cell r="A1318" t="str">
            <v>SIK02</v>
          </cell>
          <cell r="B1318" t="str">
            <v>TAPSEL</v>
          </cell>
        </row>
        <row r="1319">
          <cell r="A1319" t="str">
            <v>BAE04</v>
          </cell>
          <cell r="B1319" t="str">
            <v>PARSOBURAN</v>
          </cell>
        </row>
        <row r="1320">
          <cell r="A1320" t="str">
            <v>BAE03</v>
          </cell>
          <cell r="B1320" t="str">
            <v>LAGUBOTI</v>
          </cell>
        </row>
        <row r="1321">
          <cell r="A1321" t="str">
            <v>SIB05</v>
          </cell>
          <cell r="B1321" t="str">
            <v>SIATAS_BARITA</v>
          </cell>
        </row>
        <row r="1322">
          <cell r="A1322" t="str">
            <v>DOS02</v>
          </cell>
          <cell r="B1322" t="str">
            <v>LINTONG_NIHUTA</v>
          </cell>
        </row>
        <row r="1323">
          <cell r="A1323" t="str">
            <v>DOS03</v>
          </cell>
          <cell r="B1323" t="str">
            <v>PAKKAT</v>
          </cell>
        </row>
        <row r="1324">
          <cell r="A1324" t="str">
            <v>LIP03</v>
          </cell>
          <cell r="B1324" t="str">
            <v>LIMA_PULUH</v>
          </cell>
        </row>
        <row r="1325">
          <cell r="A1325" t="str">
            <v>TJB02</v>
          </cell>
          <cell r="B1325" t="str">
            <v>TANJUNG_BALAI</v>
          </cell>
        </row>
        <row r="1326">
          <cell r="A1326" t="str">
            <v>LIP02</v>
          </cell>
          <cell r="B1326" t="str">
            <v>TALAWI</v>
          </cell>
        </row>
        <row r="1327">
          <cell r="A1327" t="str">
            <v>SIB04</v>
          </cell>
          <cell r="B1327" t="str">
            <v>PANGARIBUAN</v>
          </cell>
        </row>
        <row r="1328">
          <cell r="A1328" t="str">
            <v>PDS04</v>
          </cell>
          <cell r="B1328" t="str">
            <v>PDS_BATUNADUA</v>
          </cell>
        </row>
        <row r="1329">
          <cell r="A1329" t="str">
            <v>PYY05</v>
          </cell>
          <cell r="B1329" t="str">
            <v>LEMBAH_SORIK</v>
          </cell>
        </row>
        <row r="1330">
          <cell r="A1330" t="str">
            <v>SIB03</v>
          </cell>
          <cell r="B1330" t="str">
            <v>SIPOHOLON</v>
          </cell>
        </row>
        <row r="1331">
          <cell r="A1331" t="str">
            <v>SOB03</v>
          </cell>
          <cell r="B1331" t="str">
            <v>SIBOLGA_UTARA</v>
          </cell>
        </row>
        <row r="1332">
          <cell r="A1332" t="str">
            <v>AEK05</v>
          </cell>
          <cell r="B1332" t="str">
            <v>KUALUH_HULU</v>
          </cell>
        </row>
        <row r="1333">
          <cell r="A1333" t="str">
            <v>BAE05</v>
          </cell>
          <cell r="B1333" t="str">
            <v>PORSEA</v>
          </cell>
        </row>
        <row r="1334">
          <cell r="A1334" t="str">
            <v>SIB06</v>
          </cell>
          <cell r="B1334" t="str">
            <v>SIBORONG_BORONG</v>
          </cell>
        </row>
        <row r="1335">
          <cell r="A1335" t="str">
            <v>SBH03</v>
          </cell>
          <cell r="B1335" t="str">
            <v>BARUMUN_TENGAH</v>
          </cell>
        </row>
        <row r="1336">
          <cell r="A1336" t="str">
            <v>PNG03</v>
          </cell>
          <cell r="B1336" t="str">
            <v>NAINGGOLAN</v>
          </cell>
        </row>
        <row r="1337">
          <cell r="A1337" t="str">
            <v>PNG02</v>
          </cell>
          <cell r="B1337" t="str">
            <v>SIMANINDO</v>
          </cell>
        </row>
        <row r="1338">
          <cell r="A1338" t="str">
            <v>PDN06</v>
          </cell>
          <cell r="B1338" t="str">
            <v>SIRANDORUNG</v>
          </cell>
        </row>
        <row r="1339">
          <cell r="A1339" t="str">
            <v>SIB02</v>
          </cell>
          <cell r="B1339" t="str">
            <v>PAHAE_JAE</v>
          </cell>
        </row>
        <row r="1340">
          <cell r="A1340" t="str">
            <v>KPG03</v>
          </cell>
          <cell r="B1340" t="str">
            <v>KAMPUNG_RAKYAT</v>
          </cell>
        </row>
        <row r="1341">
          <cell r="A1341" t="str">
            <v>AEK04</v>
          </cell>
          <cell r="B1341" t="str">
            <v>DAMULI</v>
          </cell>
        </row>
        <row r="1342">
          <cell r="A1342" t="str">
            <v>PDN01</v>
          </cell>
          <cell r="B1342" t="str">
            <v>PANDAN</v>
          </cell>
        </row>
        <row r="1343">
          <cell r="A1343" t="str">
            <v>LOT01</v>
          </cell>
          <cell r="B1343" t="str">
            <v>LOTU</v>
          </cell>
        </row>
        <row r="1344">
          <cell r="A1344" t="str">
            <v>LHM01</v>
          </cell>
          <cell r="B1344" t="str">
            <v>LAHOMI</v>
          </cell>
        </row>
        <row r="1345">
          <cell r="A1345" t="str">
            <v>SIK01</v>
          </cell>
          <cell r="B1345" t="str">
            <v>SIPIROK</v>
          </cell>
        </row>
        <row r="1346">
          <cell r="A1346" t="str">
            <v>PDN05</v>
          </cell>
          <cell r="B1346" t="str">
            <v>BARUS</v>
          </cell>
        </row>
        <row r="1347">
          <cell r="A1347" t="str">
            <v>ASH05</v>
          </cell>
          <cell r="B1347" t="str">
            <v>AIR_BATU</v>
          </cell>
        </row>
        <row r="1348">
          <cell r="A1348" t="str">
            <v>RPT06</v>
          </cell>
          <cell r="B1348" t="str">
            <v>SIGAMBAL</v>
          </cell>
        </row>
        <row r="1349">
          <cell r="A1349" t="str">
            <v>ASH04</v>
          </cell>
          <cell r="B1349" t="str">
            <v>BUNTU_PANE</v>
          </cell>
        </row>
        <row r="1350">
          <cell r="A1350" t="str">
            <v>SOB02</v>
          </cell>
          <cell r="B1350" t="str">
            <v>SIBOLGA_KOTA</v>
          </cell>
        </row>
        <row r="1351">
          <cell r="A1351" t="str">
            <v>PDS02</v>
          </cell>
          <cell r="B1351" t="str">
            <v>PDS_TENGGARA</v>
          </cell>
        </row>
        <row r="1352">
          <cell r="A1352" t="str">
            <v>PDN04</v>
          </cell>
          <cell r="B1352" t="str">
            <v>PINANG_SORI</v>
          </cell>
        </row>
        <row r="1353">
          <cell r="A1353" t="str">
            <v>PDN03</v>
          </cell>
          <cell r="B1353" t="str">
            <v>SORKAM</v>
          </cell>
        </row>
        <row r="1354">
          <cell r="A1354" t="str">
            <v>PDN02</v>
          </cell>
          <cell r="B1354" t="str">
            <v>PANDAN_02</v>
          </cell>
        </row>
        <row r="1355">
          <cell r="A1355" t="str">
            <v>ASH03</v>
          </cell>
          <cell r="B1355" t="str">
            <v>KISARAN_BARAT</v>
          </cell>
        </row>
        <row r="1356">
          <cell r="A1356" t="str">
            <v>RPT05</v>
          </cell>
          <cell r="B1356" t="str">
            <v>RANTAU_UTARA</v>
          </cell>
        </row>
        <row r="1357">
          <cell r="A1357" t="str">
            <v>AEK03</v>
          </cell>
          <cell r="B1357" t="str">
            <v>PULAU_RAKYAT</v>
          </cell>
        </row>
        <row r="1358">
          <cell r="A1358" t="str">
            <v>ASH02</v>
          </cell>
          <cell r="B1358" t="str">
            <v>AIR_JOMAN</v>
          </cell>
        </row>
        <row r="1359">
          <cell r="A1359" t="str">
            <v>KPG02</v>
          </cell>
          <cell r="B1359" t="str">
            <v>CIKAMPAK</v>
          </cell>
        </row>
        <row r="1360">
          <cell r="A1360" t="str">
            <v>AEK02</v>
          </cell>
          <cell r="B1360" t="str">
            <v>KAMPUNG_PAJAK</v>
          </cell>
        </row>
        <row r="1361">
          <cell r="A1361" t="str">
            <v>LOT02</v>
          </cell>
          <cell r="B1361" t="str">
            <v>LOTU_02</v>
          </cell>
        </row>
        <row r="1362">
          <cell r="A1362" t="str">
            <v>RPT04</v>
          </cell>
          <cell r="B1362" t="str">
            <v>SEI_BEROMBANG</v>
          </cell>
        </row>
        <row r="1363">
          <cell r="A1363" t="str">
            <v>RPT03</v>
          </cell>
          <cell r="B1363" t="str">
            <v>AEK_NABARA</v>
          </cell>
        </row>
        <row r="1364">
          <cell r="A1364" t="str">
            <v>LHM02</v>
          </cell>
          <cell r="B1364" t="str">
            <v>NIAS_BARAT</v>
          </cell>
        </row>
        <row r="1365">
          <cell r="A1365" t="str">
            <v>AEK777</v>
          </cell>
          <cell r="B1365" t="str">
            <v>AEK2_GATEWAY</v>
          </cell>
        </row>
        <row r="1366">
          <cell r="A1366" t="str">
            <v>BAE02</v>
          </cell>
          <cell r="B1366" t="str">
            <v>AJIBATA</v>
          </cell>
        </row>
        <row r="1367">
          <cell r="A1367" t="str">
            <v>ASH01</v>
          </cell>
          <cell r="B1367" t="str">
            <v>ASAHAN</v>
          </cell>
        </row>
        <row r="1368">
          <cell r="A1368" t="str">
            <v>RPT999</v>
          </cell>
          <cell r="B1368" t="str">
            <v>RPT_GATEWAY</v>
          </cell>
        </row>
        <row r="1369">
          <cell r="A1369" t="str">
            <v>RPT01</v>
          </cell>
          <cell r="B1369" t="str">
            <v>RANTAU_PRAPAT</v>
          </cell>
        </row>
        <row r="1370">
          <cell r="A1370" t="str">
            <v>LIP01</v>
          </cell>
          <cell r="B1370" t="str">
            <v>AIR_PUTIH</v>
          </cell>
        </row>
        <row r="1371">
          <cell r="A1371" t="str">
            <v>SOB01</v>
          </cell>
          <cell r="B1371" t="str">
            <v>SIBOLGA</v>
          </cell>
        </row>
        <row r="1372">
          <cell r="A1372" t="str">
            <v>GNT01</v>
          </cell>
          <cell r="B1372" t="str">
            <v>GUNUNG_TUA</v>
          </cell>
        </row>
        <row r="1373">
          <cell r="A1373" t="str">
            <v>PYY02</v>
          </cell>
          <cell r="B1373" t="str">
            <v>MANDAILING_NATAL</v>
          </cell>
        </row>
        <row r="1374">
          <cell r="A1374" t="str">
            <v>RPT888</v>
          </cell>
          <cell r="B1374" t="str">
            <v>RPT_SALES</v>
          </cell>
        </row>
        <row r="1375">
          <cell r="A1375" t="str">
            <v>TED01</v>
          </cell>
          <cell r="B1375" t="str">
            <v>TELUK_DALAM</v>
          </cell>
        </row>
        <row r="1376">
          <cell r="A1376" t="str">
            <v>TJB01</v>
          </cell>
          <cell r="B1376" t="str">
            <v>BALAI</v>
          </cell>
        </row>
        <row r="1377">
          <cell r="A1377" t="str">
            <v>SIB01</v>
          </cell>
          <cell r="B1377" t="str">
            <v>TARUTUNG</v>
          </cell>
        </row>
        <row r="1378">
          <cell r="A1378" t="str">
            <v>BAE01</v>
          </cell>
          <cell r="B1378" t="str">
            <v>BALIGE</v>
          </cell>
        </row>
        <row r="1379">
          <cell r="A1379" t="str">
            <v>DOS01</v>
          </cell>
          <cell r="B1379" t="str">
            <v>DOLOK_SANGGUL</v>
          </cell>
        </row>
        <row r="1380">
          <cell r="A1380" t="str">
            <v>PNG01</v>
          </cell>
          <cell r="B1380" t="str">
            <v>PANGURURAN</v>
          </cell>
        </row>
        <row r="1381">
          <cell r="A1381" t="str">
            <v>RPT02</v>
          </cell>
          <cell r="B1381" t="str">
            <v>AJAMU</v>
          </cell>
        </row>
        <row r="1382">
          <cell r="A1382" t="str">
            <v>KPG01</v>
          </cell>
          <cell r="B1382" t="str">
            <v>KOTA_PINANG</v>
          </cell>
        </row>
        <row r="1383">
          <cell r="A1383" t="str">
            <v>AEK01</v>
          </cell>
          <cell r="B1383" t="str">
            <v>AEK_KANOPAN</v>
          </cell>
        </row>
        <row r="1384">
          <cell r="A1384" t="str">
            <v>6660003</v>
          </cell>
          <cell r="B1384" t="str">
            <v>AGENT03</v>
          </cell>
        </row>
        <row r="1385">
          <cell r="A1385" t="str">
            <v>DES17A</v>
          </cell>
          <cell r="B1385" t="str">
            <v>KM12_DES</v>
          </cell>
        </row>
        <row r="1386">
          <cell r="A1386" t="str">
            <v>DES17B</v>
          </cell>
          <cell r="B1386" t="str">
            <v>DISKI_DES</v>
          </cell>
        </row>
        <row r="1387">
          <cell r="A1387" t="str">
            <v>MES12I</v>
          </cell>
          <cell r="B1387" t="str">
            <v>SAENTIS_DES</v>
          </cell>
        </row>
        <row r="1388">
          <cell r="A1388" t="str">
            <v>MES04A</v>
          </cell>
          <cell r="B1388" t="str">
            <v>SIMPANG_KANTOR</v>
          </cell>
        </row>
        <row r="1389">
          <cell r="A1389" t="str">
            <v>MES21B</v>
          </cell>
          <cell r="B1389" t="str">
            <v>HELVETIA_1</v>
          </cell>
        </row>
        <row r="1390">
          <cell r="A1390" t="str">
            <v>MES19C</v>
          </cell>
          <cell r="B1390" t="str">
            <v>SUNGGAL_MES</v>
          </cell>
        </row>
        <row r="1391">
          <cell r="A1391" t="str">
            <v>DES07A</v>
          </cell>
          <cell r="B1391" t="str">
            <v>HAMPER_DES</v>
          </cell>
        </row>
        <row r="1392">
          <cell r="A1392" t="str">
            <v>PKD22A</v>
          </cell>
          <cell r="B1392" t="str">
            <v>PAYA_DES</v>
          </cell>
        </row>
        <row r="1393">
          <cell r="A1393" t="str">
            <v>DES17</v>
          </cell>
          <cell r="B1393" t="str">
            <v>MENCIRIM_DES</v>
          </cell>
        </row>
        <row r="1394">
          <cell r="A1394" t="str">
            <v>PMS04</v>
          </cell>
          <cell r="B1394" t="str">
            <v>PEMATANG</v>
          </cell>
        </row>
        <row r="1395">
          <cell r="A1395" t="str">
            <v>DES13A</v>
          </cell>
          <cell r="B1395" t="str">
            <v>PATUMBAK_DES</v>
          </cell>
        </row>
        <row r="1396">
          <cell r="A1396" t="str">
            <v>MES10D</v>
          </cell>
          <cell r="B1396" t="str">
            <v>SELAM_MES</v>
          </cell>
        </row>
        <row r="1397">
          <cell r="A1397" t="str">
            <v>TCZIK021</v>
          </cell>
          <cell r="B1397" t="str">
            <v>TCZIK021</v>
          </cell>
        </row>
        <row r="1398">
          <cell r="A1398" t="str">
            <v>MES18B</v>
          </cell>
          <cell r="B1398" t="str">
            <v>SIMPANG_PEMDA88</v>
          </cell>
        </row>
        <row r="1399">
          <cell r="A1399" t="str">
            <v>MES03E</v>
          </cell>
          <cell r="B1399" t="str">
            <v>ASRAMA_HAJI88</v>
          </cell>
        </row>
        <row r="1400">
          <cell r="A1400" t="str">
            <v>MES02A</v>
          </cell>
          <cell r="B1400" t="str">
            <v>DARUSSALAM88</v>
          </cell>
        </row>
        <row r="1401">
          <cell r="A1401" t="str">
            <v>MES10B</v>
          </cell>
          <cell r="B1401" t="str">
            <v>BROMO88</v>
          </cell>
        </row>
        <row r="1402">
          <cell r="A1402" t="str">
            <v>MES10C</v>
          </cell>
          <cell r="B1402" t="str">
            <v>MENTENG_RAYA88</v>
          </cell>
        </row>
        <row r="1403">
          <cell r="A1403" t="str">
            <v>MES12F</v>
          </cell>
          <cell r="B1403" t="str">
            <v>CEMARA_ASRI88</v>
          </cell>
        </row>
        <row r="1404">
          <cell r="A1404" t="str">
            <v>MES17A</v>
          </cell>
          <cell r="B1404" t="str">
            <v>METAL88</v>
          </cell>
        </row>
        <row r="1405">
          <cell r="A1405" t="str">
            <v>MES19B</v>
          </cell>
          <cell r="B1405" t="str">
            <v>GATSU88</v>
          </cell>
        </row>
        <row r="1406">
          <cell r="A1406" t="str">
            <v>MES12G</v>
          </cell>
          <cell r="B1406" t="str">
            <v>MUTIARA_PALACE88</v>
          </cell>
        </row>
        <row r="1407">
          <cell r="A1407" t="str">
            <v>MES14B</v>
          </cell>
          <cell r="B1407" t="str">
            <v>SERDANG_MEDAN88</v>
          </cell>
        </row>
        <row r="1408">
          <cell r="A1408" t="str">
            <v>MES12H</v>
          </cell>
          <cell r="B1408" t="str">
            <v>SAENTIS88</v>
          </cell>
        </row>
        <row r="1409">
          <cell r="A1409" t="str">
            <v>MES07J</v>
          </cell>
          <cell r="B1409" t="str">
            <v>SM RAJA99_MES</v>
          </cell>
        </row>
        <row r="1410">
          <cell r="A1410" t="str">
            <v>DES09A</v>
          </cell>
          <cell r="B1410" t="str">
            <v>VETERAN_PSR_88</v>
          </cell>
        </row>
        <row r="1411">
          <cell r="A1411" t="str">
            <v>MES21A</v>
          </cell>
          <cell r="B1411" t="str">
            <v>GAPERTA_UJUNG88</v>
          </cell>
        </row>
        <row r="1412">
          <cell r="A1412" t="str">
            <v>DES05D</v>
          </cell>
          <cell r="B1412" t="str">
            <v>DELI_TUA88</v>
          </cell>
        </row>
        <row r="1413">
          <cell r="A1413" t="str">
            <v>MES01T</v>
          </cell>
          <cell r="B1413" t="str">
            <v>SEKSAMA88</v>
          </cell>
        </row>
        <row r="1414">
          <cell r="A1414" t="str">
            <v>MES19A</v>
          </cell>
          <cell r="B1414" t="str">
            <v>SETIA_BUDI88</v>
          </cell>
        </row>
        <row r="1415">
          <cell r="A1415" t="str">
            <v>MES03D</v>
          </cell>
          <cell r="B1415" t="str">
            <v>SIMP_POS88</v>
          </cell>
        </row>
        <row r="1416">
          <cell r="A1416" t="str">
            <v>MES16A</v>
          </cell>
          <cell r="B1416" t="str">
            <v>KARYA_DEPAN88</v>
          </cell>
        </row>
        <row r="1417">
          <cell r="A1417" t="str">
            <v>MES11C</v>
          </cell>
          <cell r="B1417" t="str">
            <v>AKSARA88</v>
          </cell>
        </row>
        <row r="1418">
          <cell r="A1418" t="str">
            <v>MES20C</v>
          </cell>
          <cell r="B1418" t="str">
            <v>FLAMBOYAN88</v>
          </cell>
        </row>
        <row r="1419">
          <cell r="A1419" t="str">
            <v>MES13A</v>
          </cell>
          <cell r="B1419" t="str">
            <v>BAMBU88</v>
          </cell>
        </row>
        <row r="1420">
          <cell r="A1420" t="str">
            <v>MES09F</v>
          </cell>
          <cell r="B1420" t="str">
            <v>HM_JONI88</v>
          </cell>
        </row>
        <row r="1421">
          <cell r="A1421" t="str">
            <v>MES15B</v>
          </cell>
          <cell r="B1421" t="str">
            <v>SEKIP_MEDAN88</v>
          </cell>
        </row>
        <row r="1422">
          <cell r="A1422" t="str">
            <v>MES13B</v>
          </cell>
          <cell r="B1422" t="str">
            <v>KRAKATAU88</v>
          </cell>
        </row>
        <row r="1423">
          <cell r="A1423" t="str">
            <v>MES20D</v>
          </cell>
          <cell r="B1423" t="str">
            <v>SIMALINGKAR88</v>
          </cell>
        </row>
        <row r="1424">
          <cell r="A1424" t="str">
            <v>DES05C</v>
          </cell>
          <cell r="B1424" t="str">
            <v>NAMORAMBE_DES</v>
          </cell>
        </row>
        <row r="1425">
          <cell r="A1425" t="str">
            <v>MES20B</v>
          </cell>
          <cell r="B1425" t="str">
            <v>PANCUR_DES</v>
          </cell>
        </row>
        <row r="1426">
          <cell r="A1426" t="str">
            <v>TCTTG021</v>
          </cell>
          <cell r="B1426" t="str">
            <v>TCTTG021</v>
          </cell>
        </row>
        <row r="1427">
          <cell r="A1427" t="str">
            <v>MES20A</v>
          </cell>
          <cell r="B1427" t="str">
            <v>MEDAN_BARAT_1</v>
          </cell>
        </row>
        <row r="1428">
          <cell r="A1428" t="str">
            <v>PMS07</v>
          </cell>
          <cell r="B1428" t="str">
            <v>SIMPANG_DUA</v>
          </cell>
        </row>
        <row r="1429">
          <cell r="A1429" t="str">
            <v>MES07I</v>
          </cell>
          <cell r="B1429" t="str">
            <v>MEDAN_SELATAN_1</v>
          </cell>
        </row>
        <row r="1430">
          <cell r="A1430" t="str">
            <v>MES10A</v>
          </cell>
          <cell r="B1430" t="str">
            <v>JERMAL_1</v>
          </cell>
        </row>
        <row r="1431">
          <cell r="A1431" t="str">
            <v>MES22A</v>
          </cell>
          <cell r="B1431" t="str">
            <v>PEKAN_LABUHAN</v>
          </cell>
        </row>
        <row r="1432">
          <cell r="A1432" t="str">
            <v>MES12E</v>
          </cell>
          <cell r="B1432" t="str">
            <v>MUSYAWARAH_PERCUT</v>
          </cell>
        </row>
        <row r="1433">
          <cell r="A1433" t="str">
            <v>MES12D</v>
          </cell>
          <cell r="B1433" t="str">
            <v>MEDAN_TIMUR_1</v>
          </cell>
        </row>
        <row r="1434">
          <cell r="A1434" t="str">
            <v>TCMES123</v>
          </cell>
          <cell r="B1434" t="str">
            <v>TCMES123</v>
          </cell>
        </row>
        <row r="1435">
          <cell r="A1435" t="str">
            <v>MES11A</v>
          </cell>
          <cell r="B1435" t="str">
            <v>MMTC_LOGISTIK_1</v>
          </cell>
        </row>
        <row r="1436">
          <cell r="A1436" t="str">
            <v>MES14A</v>
          </cell>
          <cell r="B1436" t="str">
            <v>SUTOMO_1</v>
          </cell>
        </row>
        <row r="1437">
          <cell r="A1437" t="str">
            <v>MES05C</v>
          </cell>
          <cell r="B1437" t="str">
            <v>MEDAN_1</v>
          </cell>
        </row>
        <row r="1438">
          <cell r="A1438" t="str">
            <v>MES18A</v>
          </cell>
          <cell r="B1438" t="str">
            <v>PASAR1_MES</v>
          </cell>
        </row>
        <row r="1439">
          <cell r="A1439" t="str">
            <v>MES15A</v>
          </cell>
          <cell r="B1439" t="str">
            <v>KENARI_1</v>
          </cell>
        </row>
        <row r="1440">
          <cell r="A1440" t="str">
            <v>MES11B</v>
          </cell>
          <cell r="B1440" t="str">
            <v>PERGURUAN_1</v>
          </cell>
        </row>
        <row r="1441">
          <cell r="A1441" t="str">
            <v>MES03C</v>
          </cell>
          <cell r="B1441" t="str">
            <v>AH_NASUTION_1</v>
          </cell>
        </row>
        <row r="1442">
          <cell r="A1442" t="str">
            <v>MES12C</v>
          </cell>
          <cell r="B1442" t="str">
            <v>PERCUT_SEI_TUAN_1</v>
          </cell>
        </row>
        <row r="1443">
          <cell r="A1443" t="str">
            <v>MES12B</v>
          </cell>
          <cell r="B1443" t="str">
            <v>KARYA_KESUMA_1</v>
          </cell>
        </row>
        <row r="1444">
          <cell r="A1444" t="str">
            <v>MES05B</v>
          </cell>
          <cell r="B1444" t="str">
            <v>KAMPUNG_BARU_1</v>
          </cell>
        </row>
        <row r="1445">
          <cell r="A1445" t="str">
            <v>MES03B</v>
          </cell>
          <cell r="B1445" t="str">
            <v>SUKA_MAJU_1</v>
          </cell>
        </row>
        <row r="1446">
          <cell r="A1446" t="str">
            <v>TCMES122</v>
          </cell>
          <cell r="B1446" t="str">
            <v>TCMES122</v>
          </cell>
        </row>
        <row r="1447">
          <cell r="A1447" t="str">
            <v>ZIK06</v>
          </cell>
          <cell r="B1447" t="str">
            <v>BARNA_ZIK</v>
          </cell>
        </row>
        <row r="1448">
          <cell r="A1448" t="str">
            <v>TTG02A</v>
          </cell>
          <cell r="B1448" t="str">
            <v>RAJAWALI_TTG</v>
          </cell>
        </row>
        <row r="1449">
          <cell r="A1449" t="str">
            <v>TCRYA011</v>
          </cell>
          <cell r="B1449" t="str">
            <v>TCRYA011</v>
          </cell>
        </row>
        <row r="1450">
          <cell r="A1450" t="str">
            <v>TCBJI041</v>
          </cell>
          <cell r="B1450" t="str">
            <v>TCBJI041</v>
          </cell>
        </row>
        <row r="1451">
          <cell r="A1451" t="str">
            <v>TCKJE041</v>
          </cell>
          <cell r="B1451" t="str">
            <v>TCKJE041</v>
          </cell>
        </row>
        <row r="1452">
          <cell r="A1452" t="str">
            <v>TCMES121</v>
          </cell>
          <cell r="B1452" t="str">
            <v>TCMES121</v>
          </cell>
        </row>
        <row r="1453">
          <cell r="A1453" t="str">
            <v>TCDES011</v>
          </cell>
          <cell r="B1453" t="str">
            <v>TCDES011</v>
          </cell>
        </row>
        <row r="1454">
          <cell r="A1454" t="str">
            <v>TCPKD221</v>
          </cell>
          <cell r="B1454" t="str">
            <v>TCPKD221</v>
          </cell>
        </row>
        <row r="1455">
          <cell r="A1455" t="str">
            <v>TCMES191</v>
          </cell>
          <cell r="B1455" t="str">
            <v>TCMES191</v>
          </cell>
        </row>
        <row r="1456">
          <cell r="A1456" t="str">
            <v>BJI04</v>
          </cell>
          <cell r="B1456" t="str">
            <v>LINCUN</v>
          </cell>
        </row>
        <row r="1457">
          <cell r="A1457" t="str">
            <v>SER08</v>
          </cell>
          <cell r="B1457" t="str">
            <v>GALUH_SER</v>
          </cell>
        </row>
        <row r="1458">
          <cell r="A1458" t="str">
            <v>LBK03A</v>
          </cell>
          <cell r="B1458" t="str">
            <v>PANTAI_LABU</v>
          </cell>
        </row>
        <row r="1459">
          <cell r="A1459" t="str">
            <v>LBK02A</v>
          </cell>
          <cell r="B1459" t="str">
            <v>PULAU_GAMBAR_LBK</v>
          </cell>
        </row>
        <row r="1460">
          <cell r="A1460" t="str">
            <v>DES01A</v>
          </cell>
          <cell r="B1460" t="str">
            <v>TAPAI_DES</v>
          </cell>
        </row>
        <row r="1461">
          <cell r="A1461" t="str">
            <v>SBX01A</v>
          </cell>
          <cell r="B1461" t="str">
            <v>SUDIRMAN_SBX</v>
          </cell>
        </row>
        <row r="1462">
          <cell r="A1462" t="str">
            <v>DES05A</v>
          </cell>
          <cell r="B1462" t="str">
            <v>MARINDAL</v>
          </cell>
        </row>
        <row r="1463">
          <cell r="A1463" t="str">
            <v>KJE01A</v>
          </cell>
          <cell r="B1463" t="str">
            <v>JAMIN_GINTING_BRT</v>
          </cell>
        </row>
        <row r="1464">
          <cell r="A1464" t="str">
            <v>PKD22</v>
          </cell>
          <cell r="B1464" t="str">
            <v>SUDIRMAN_PKD</v>
          </cell>
        </row>
        <row r="1465">
          <cell r="A1465" t="str">
            <v>PKD18</v>
          </cell>
          <cell r="B1465" t="str">
            <v>ALUR_II_PKD</v>
          </cell>
        </row>
        <row r="1466">
          <cell r="A1466" t="str">
            <v>DES12A</v>
          </cell>
          <cell r="B1466" t="str">
            <v>PANCUR_BATU_1</v>
          </cell>
        </row>
        <row r="1467">
          <cell r="A1467" t="str">
            <v>DES05B</v>
          </cell>
          <cell r="B1467" t="str">
            <v>DELI_TUA_1</v>
          </cell>
        </row>
        <row r="1468">
          <cell r="A1468" t="str">
            <v>MES05A</v>
          </cell>
          <cell r="B1468" t="str">
            <v>KATAMSO_1</v>
          </cell>
        </row>
        <row r="1469">
          <cell r="A1469" t="str">
            <v>MES12A</v>
          </cell>
          <cell r="B1469" t="str">
            <v>INTAN_MES</v>
          </cell>
        </row>
        <row r="1470">
          <cell r="A1470" t="str">
            <v>MES03A</v>
          </cell>
          <cell r="B1470" t="str">
            <v>SUKA_MAJU</v>
          </cell>
        </row>
        <row r="1471">
          <cell r="A1471" t="str">
            <v>RYA05</v>
          </cell>
          <cell r="B1471" t="str">
            <v>SERBELAWAN</v>
          </cell>
        </row>
        <row r="1472">
          <cell r="A1472" t="str">
            <v>RYA06</v>
          </cell>
          <cell r="B1472" t="str">
            <v>SERIBU_DOLOK</v>
          </cell>
        </row>
        <row r="1473">
          <cell r="A1473" t="str">
            <v>RYA07</v>
          </cell>
          <cell r="B1473" t="str">
            <v>SIMALUNGUN_1</v>
          </cell>
        </row>
        <row r="1474">
          <cell r="A1474" t="str">
            <v>RYA08</v>
          </cell>
          <cell r="B1474" t="str">
            <v>PERDAGANGAN_1</v>
          </cell>
        </row>
        <row r="1475">
          <cell r="A1475" t="str">
            <v>DES16</v>
          </cell>
          <cell r="B1475" t="str">
            <v>PERCUT_SEI_TUAN</v>
          </cell>
        </row>
        <row r="1476">
          <cell r="A1476" t="str">
            <v>MES01S</v>
          </cell>
          <cell r="B1476" t="str">
            <v>MERAK_JINGGA_MES</v>
          </cell>
        </row>
        <row r="1477">
          <cell r="A1477" t="str">
            <v>DES15</v>
          </cell>
          <cell r="B1477" t="str">
            <v>CP_SEI_BLUMAI</v>
          </cell>
        </row>
        <row r="1478">
          <cell r="A1478" t="str">
            <v>MES01R</v>
          </cell>
          <cell r="B1478" t="str">
            <v>MABAR</v>
          </cell>
        </row>
        <row r="1479">
          <cell r="A1479" t="str">
            <v>MES01Q</v>
          </cell>
          <cell r="B1479" t="str">
            <v>JAMBI_MES</v>
          </cell>
        </row>
        <row r="1480">
          <cell r="A1480" t="str">
            <v>DES14</v>
          </cell>
          <cell r="B1480" t="str">
            <v>KOMPLEK_MERCY</v>
          </cell>
        </row>
        <row r="1481">
          <cell r="A1481" t="str">
            <v>KJE06</v>
          </cell>
          <cell r="B1481" t="str">
            <v>CP_TIGAPANAH</v>
          </cell>
        </row>
        <row r="1482">
          <cell r="A1482" t="str">
            <v>MES01P</v>
          </cell>
          <cell r="B1482" t="str">
            <v>CP_JENGGALA</v>
          </cell>
        </row>
        <row r="1483">
          <cell r="A1483" t="str">
            <v>MES01N</v>
          </cell>
          <cell r="B1483" t="str">
            <v>CP_PASAR_BARU</v>
          </cell>
        </row>
        <row r="1484">
          <cell r="A1484" t="str">
            <v>MES01O</v>
          </cell>
          <cell r="B1484" t="str">
            <v>CP_ASIA_BARU</v>
          </cell>
        </row>
        <row r="1485">
          <cell r="A1485" t="str">
            <v>MES01M</v>
          </cell>
          <cell r="B1485" t="str">
            <v>CP_PANGLIMA_DENAI</v>
          </cell>
        </row>
        <row r="1486">
          <cell r="A1486" t="str">
            <v>MES01L</v>
          </cell>
          <cell r="B1486" t="str">
            <v>MT_HARYONO</v>
          </cell>
        </row>
        <row r="1487">
          <cell r="A1487" t="str">
            <v>MES01K</v>
          </cell>
          <cell r="B1487" t="str">
            <v>HM_SAID</v>
          </cell>
        </row>
        <row r="1488">
          <cell r="A1488" t="str">
            <v>MES99</v>
          </cell>
          <cell r="B1488" t="str">
            <v>CP_MARELAN_RAYA</v>
          </cell>
        </row>
        <row r="1489">
          <cell r="A1489" t="str">
            <v>MES98</v>
          </cell>
          <cell r="B1489" t="str">
            <v>CP_MARELAN_PASAR_V</v>
          </cell>
        </row>
        <row r="1490">
          <cell r="A1490" t="str">
            <v>DES13</v>
          </cell>
          <cell r="B1490" t="str">
            <v>CP_RELY_BERLIAN</v>
          </cell>
        </row>
        <row r="1491">
          <cell r="A1491" t="str">
            <v>MES93</v>
          </cell>
          <cell r="B1491" t="str">
            <v>CP_SINGKARAK</v>
          </cell>
        </row>
        <row r="1492">
          <cell r="A1492" t="str">
            <v>MES97</v>
          </cell>
          <cell r="B1492" t="str">
            <v>CP_KELAMBIR_LIMA</v>
          </cell>
        </row>
        <row r="1493">
          <cell r="A1493" t="str">
            <v>MES92</v>
          </cell>
          <cell r="B1493" t="str">
            <v>CP_KAPTEN_MUSLIM</v>
          </cell>
        </row>
        <row r="1494">
          <cell r="A1494" t="str">
            <v>MES94</v>
          </cell>
          <cell r="B1494" t="str">
            <v>CP_RINGROAD</v>
          </cell>
        </row>
        <row r="1495">
          <cell r="A1495" t="str">
            <v>MES96</v>
          </cell>
          <cell r="B1495" t="str">
            <v>CP_AH_NASUTION</v>
          </cell>
        </row>
        <row r="1496">
          <cell r="A1496" t="str">
            <v>MES95</v>
          </cell>
          <cell r="B1496" t="str">
            <v>CP_AMAL</v>
          </cell>
        </row>
        <row r="1497">
          <cell r="A1497" t="str">
            <v>MES83</v>
          </cell>
          <cell r="B1497" t="str">
            <v>CP_MENTENG_VII</v>
          </cell>
        </row>
        <row r="1498">
          <cell r="A1498" t="str">
            <v>MES84</v>
          </cell>
          <cell r="B1498" t="str">
            <v>CP_HALAT_2</v>
          </cell>
        </row>
        <row r="1499">
          <cell r="A1499" t="str">
            <v>DES12</v>
          </cell>
          <cell r="B1499" t="str">
            <v>CP_SIMPANG_JODOH</v>
          </cell>
        </row>
        <row r="1500">
          <cell r="A1500" t="str">
            <v>MES85</v>
          </cell>
          <cell r="B1500" t="str">
            <v>CP_MONGONSIDI</v>
          </cell>
        </row>
        <row r="1501">
          <cell r="A1501" t="str">
            <v>MES86</v>
          </cell>
          <cell r="B1501" t="str">
            <v>CP_PULO_BRAYAN</v>
          </cell>
        </row>
        <row r="1502">
          <cell r="A1502" t="str">
            <v>MES87</v>
          </cell>
          <cell r="B1502" t="str">
            <v>CP_WAHIDIN</v>
          </cell>
        </row>
        <row r="1503">
          <cell r="A1503" t="str">
            <v>MES88</v>
          </cell>
          <cell r="B1503" t="str">
            <v>CP_YOS_SUDARSO</v>
          </cell>
        </row>
        <row r="1504">
          <cell r="A1504" t="str">
            <v>MES89</v>
          </cell>
          <cell r="B1504" t="str">
            <v>CP_WILLIEM_ISKANDAR</v>
          </cell>
        </row>
        <row r="1505">
          <cell r="A1505" t="str">
            <v>MES90</v>
          </cell>
          <cell r="B1505" t="str">
            <v>CP_MAHERA_AMPLAS</v>
          </cell>
        </row>
        <row r="1506">
          <cell r="A1506" t="str">
            <v>SER06</v>
          </cell>
          <cell r="B1506" t="str">
            <v>CP_PASAR_BENGKEL</v>
          </cell>
        </row>
        <row r="1507">
          <cell r="A1507" t="str">
            <v>LBK04</v>
          </cell>
          <cell r="B1507" t="str">
            <v>CP_PETUMBUKAN</v>
          </cell>
        </row>
        <row r="1508">
          <cell r="A1508" t="str">
            <v>TTG02</v>
          </cell>
          <cell r="B1508" t="str">
            <v>CP_THAMRIN_TTG</v>
          </cell>
        </row>
        <row r="1509">
          <cell r="A1509" t="str">
            <v>DES10</v>
          </cell>
          <cell r="B1509" t="str">
            <v>KARYA_KESUMA</v>
          </cell>
        </row>
        <row r="1510">
          <cell r="A1510" t="str">
            <v>MES81</v>
          </cell>
          <cell r="B1510" t="str">
            <v>CP_PERJUANGAN</v>
          </cell>
        </row>
        <row r="1511">
          <cell r="A1511" t="str">
            <v>MES82</v>
          </cell>
          <cell r="B1511" t="str">
            <v>CP_KAPTEN_MAULANA</v>
          </cell>
        </row>
        <row r="1512">
          <cell r="A1512" t="str">
            <v>DES11</v>
          </cell>
          <cell r="B1512" t="str">
            <v>BERINGIN_DES</v>
          </cell>
        </row>
        <row r="1513">
          <cell r="A1513" t="str">
            <v>MES08I</v>
          </cell>
          <cell r="B1513" t="str">
            <v>RAKYAT</v>
          </cell>
        </row>
        <row r="1514">
          <cell r="A1514" t="str">
            <v>MES01J</v>
          </cell>
          <cell r="B1514" t="str">
            <v>HANGTUAH_MEDAN</v>
          </cell>
        </row>
        <row r="1515">
          <cell r="A1515" t="str">
            <v>MES01H</v>
          </cell>
          <cell r="B1515" t="str">
            <v>MOJOPAHIT</v>
          </cell>
        </row>
        <row r="1516">
          <cell r="A1516" t="str">
            <v>MES41</v>
          </cell>
          <cell r="B1516" t="str">
            <v>KM12_PEMBANGUNAN</v>
          </cell>
        </row>
        <row r="1517">
          <cell r="A1517" t="str">
            <v>MES65</v>
          </cell>
          <cell r="B1517" t="str">
            <v>BHAYANGKARA</v>
          </cell>
        </row>
        <row r="1518">
          <cell r="A1518" t="str">
            <v>RYA04</v>
          </cell>
          <cell r="B1518" t="str">
            <v>SIANTAR_SIMALUNGUN</v>
          </cell>
        </row>
        <row r="1519">
          <cell r="A1519" t="str">
            <v>MES08K</v>
          </cell>
          <cell r="B1519" t="str">
            <v>SEI_DELI</v>
          </cell>
        </row>
        <row r="1520">
          <cell r="A1520" t="str">
            <v>SER03</v>
          </cell>
          <cell r="B1520" t="str">
            <v>GALUH_PERBAUNGAN</v>
          </cell>
        </row>
        <row r="1521">
          <cell r="A1521" t="str">
            <v>MES51</v>
          </cell>
          <cell r="B1521" t="str">
            <v>TELADAN</v>
          </cell>
        </row>
        <row r="1522">
          <cell r="A1522" t="str">
            <v>MES09D</v>
          </cell>
          <cell r="B1522" t="str">
            <v>SUNGGAL</v>
          </cell>
        </row>
        <row r="1523">
          <cell r="A1523" t="str">
            <v>MES23</v>
          </cell>
          <cell r="B1523" t="str">
            <v>DELI_TUA</v>
          </cell>
        </row>
        <row r="1524">
          <cell r="A1524" t="str">
            <v>RYA02</v>
          </cell>
          <cell r="B1524" t="str">
            <v>PERDAGANGAN</v>
          </cell>
        </row>
        <row r="1525">
          <cell r="A1525" t="str">
            <v>MES01I</v>
          </cell>
          <cell r="B1525" t="str">
            <v>PAMAH_DELI_TUA</v>
          </cell>
        </row>
        <row r="1526">
          <cell r="A1526" t="str">
            <v>MES14</v>
          </cell>
          <cell r="B1526" t="str">
            <v>MONGONSIDI99</v>
          </cell>
        </row>
        <row r="1527">
          <cell r="A1527" t="str">
            <v>MES07F</v>
          </cell>
          <cell r="B1527" t="str">
            <v>PUKAT_BANTING</v>
          </cell>
        </row>
        <row r="1528">
          <cell r="A1528" t="str">
            <v>MES07H</v>
          </cell>
          <cell r="B1528" t="str">
            <v>THAMRIN_MEDAN</v>
          </cell>
        </row>
        <row r="1529">
          <cell r="A1529" t="str">
            <v>MES08F</v>
          </cell>
          <cell r="B1529" t="str">
            <v>KARYA</v>
          </cell>
        </row>
        <row r="1530">
          <cell r="A1530" t="str">
            <v>MES22</v>
          </cell>
          <cell r="B1530" t="str">
            <v>DISKI</v>
          </cell>
        </row>
        <row r="1531">
          <cell r="A1531" t="str">
            <v>MES08H</v>
          </cell>
          <cell r="B1531" t="str">
            <v>GAHARU</v>
          </cell>
        </row>
        <row r="1532">
          <cell r="A1532" t="str">
            <v>MES07G</v>
          </cell>
          <cell r="B1532" t="str">
            <v>TEMBUNG</v>
          </cell>
        </row>
        <row r="1533">
          <cell r="A1533" t="str">
            <v>MES08J</v>
          </cell>
          <cell r="B1533" t="str">
            <v>PETISAH</v>
          </cell>
        </row>
        <row r="1534">
          <cell r="A1534" t="str">
            <v>MES08E</v>
          </cell>
          <cell r="B1534" t="str">
            <v>MERAK_JINGGA</v>
          </cell>
        </row>
        <row r="1535">
          <cell r="A1535" t="str">
            <v>MES09C</v>
          </cell>
          <cell r="B1535" t="str">
            <v>KASUARI</v>
          </cell>
        </row>
        <row r="1536">
          <cell r="A1536" t="str">
            <v>MES15</v>
          </cell>
          <cell r="B1536" t="str">
            <v>TEUKU_UMAR99</v>
          </cell>
        </row>
        <row r="1537">
          <cell r="A1537" t="str">
            <v>MES09A</v>
          </cell>
          <cell r="B1537" t="str">
            <v>TOMANG_ELOK</v>
          </cell>
        </row>
        <row r="1538">
          <cell r="A1538" t="str">
            <v>MES08B</v>
          </cell>
          <cell r="B1538" t="str">
            <v>CEMARA</v>
          </cell>
        </row>
        <row r="1539">
          <cell r="A1539" t="str">
            <v>RYA03</v>
          </cell>
          <cell r="B1539" t="str">
            <v>SIMALUNGUN</v>
          </cell>
        </row>
        <row r="1540">
          <cell r="A1540" t="str">
            <v>MES01C</v>
          </cell>
          <cell r="B1540" t="str">
            <v>PEMUDA</v>
          </cell>
        </row>
        <row r="1541">
          <cell r="A1541" t="str">
            <v>MES07B</v>
          </cell>
          <cell r="B1541" t="str">
            <v>HALAT</v>
          </cell>
        </row>
        <row r="1542">
          <cell r="A1542" t="str">
            <v>MES08D</v>
          </cell>
          <cell r="B1542" t="str">
            <v>PERTAHANAN</v>
          </cell>
        </row>
        <row r="1543">
          <cell r="A1543" t="str">
            <v>MES01G</v>
          </cell>
          <cell r="B1543" t="str">
            <v>BRIGJEND_KATAMSO</v>
          </cell>
        </row>
        <row r="1544">
          <cell r="A1544" t="str">
            <v>MES01F</v>
          </cell>
          <cell r="B1544" t="str">
            <v>CITY_KARYA_WISATA</v>
          </cell>
        </row>
        <row r="1545">
          <cell r="A1545" t="str">
            <v>MES08C</v>
          </cell>
          <cell r="B1545" t="str">
            <v>PULO_BRAYAN</v>
          </cell>
        </row>
        <row r="1546">
          <cell r="A1546" t="str">
            <v>MES07C</v>
          </cell>
          <cell r="B1546" t="str">
            <v>SINGA</v>
          </cell>
        </row>
        <row r="1547">
          <cell r="A1547" t="str">
            <v>MES01B</v>
          </cell>
          <cell r="B1547" t="str">
            <v>MULTATULI</v>
          </cell>
        </row>
        <row r="1548">
          <cell r="A1548" t="str">
            <v>MES01A</v>
          </cell>
          <cell r="B1548" t="str">
            <v>SM_RAJA</v>
          </cell>
        </row>
        <row r="1549">
          <cell r="A1549" t="str">
            <v>MES08G</v>
          </cell>
          <cell r="B1549" t="str">
            <v>ALFALAH</v>
          </cell>
        </row>
        <row r="1550">
          <cell r="A1550" t="str">
            <v>MES09E</v>
          </cell>
          <cell r="B1550" t="str">
            <v>SRIGUNTING</v>
          </cell>
        </row>
        <row r="1551">
          <cell r="A1551" t="str">
            <v>MES01E</v>
          </cell>
          <cell r="B1551" t="str">
            <v>TEUKU_UMAR</v>
          </cell>
        </row>
        <row r="1552">
          <cell r="A1552" t="str">
            <v>MES07E</v>
          </cell>
          <cell r="B1552" t="str">
            <v>SUTRISNO</v>
          </cell>
        </row>
        <row r="1553">
          <cell r="A1553" t="str">
            <v>MES07D</v>
          </cell>
          <cell r="B1553" t="str">
            <v>KOMP_MMTC</v>
          </cell>
        </row>
        <row r="1554">
          <cell r="A1554" t="str">
            <v>MES01D</v>
          </cell>
          <cell r="B1554" t="str">
            <v>MONGONSIDI</v>
          </cell>
        </row>
        <row r="1555">
          <cell r="A1555" t="str">
            <v>MES08A</v>
          </cell>
          <cell r="B1555" t="str">
            <v>MERBAU</v>
          </cell>
        </row>
        <row r="1556">
          <cell r="A1556" t="str">
            <v>MES07A</v>
          </cell>
          <cell r="B1556" t="str">
            <v>AKSARA</v>
          </cell>
        </row>
        <row r="1557">
          <cell r="A1557" t="str">
            <v>MES09B</v>
          </cell>
          <cell r="B1557" t="str">
            <v>JAMIN_GINTING</v>
          </cell>
        </row>
        <row r="1558">
          <cell r="A1558" t="str">
            <v>PKD07</v>
          </cell>
          <cell r="B1558" t="str">
            <v>BESITANG</v>
          </cell>
        </row>
        <row r="1559">
          <cell r="A1559" t="str">
            <v>PKD06</v>
          </cell>
          <cell r="B1559" t="str">
            <v>KWALA_BEGUMIT</v>
          </cell>
        </row>
        <row r="1560">
          <cell r="A1560" t="str">
            <v>MES76</v>
          </cell>
          <cell r="B1560" t="str">
            <v>DC_KENARI</v>
          </cell>
        </row>
        <row r="1561">
          <cell r="A1561" t="str">
            <v>PKD04</v>
          </cell>
          <cell r="B1561" t="str">
            <v>BAHOROK</v>
          </cell>
        </row>
        <row r="1562">
          <cell r="A1562" t="str">
            <v>MES40</v>
          </cell>
          <cell r="B1562" t="str">
            <v>SIMP_POS</v>
          </cell>
        </row>
        <row r="1563">
          <cell r="A1563" t="str">
            <v>MES79</v>
          </cell>
          <cell r="B1563" t="str">
            <v>MMTC_LOGISTIC</v>
          </cell>
        </row>
        <row r="1564">
          <cell r="A1564" t="str">
            <v>BJI03</v>
          </cell>
          <cell r="B1564" t="str">
            <v>DC_BINJAI</v>
          </cell>
        </row>
        <row r="1565">
          <cell r="A1565" t="str">
            <v>MES73</v>
          </cell>
          <cell r="B1565" t="str">
            <v>DC_KAMPUNG_BARU</v>
          </cell>
        </row>
        <row r="1566">
          <cell r="A1566" t="str">
            <v>DES07</v>
          </cell>
          <cell r="B1566" t="str">
            <v>SAENTIS</v>
          </cell>
        </row>
        <row r="1567">
          <cell r="A1567" t="str">
            <v>MES68</v>
          </cell>
          <cell r="B1567" t="str">
            <v>TEMBUNG_PASAR10</v>
          </cell>
        </row>
        <row r="1568">
          <cell r="A1568" t="str">
            <v>MES66</v>
          </cell>
          <cell r="B1568" t="str">
            <v>PASAR1</v>
          </cell>
        </row>
        <row r="1569">
          <cell r="A1569" t="str">
            <v>SER05</v>
          </cell>
          <cell r="B1569" t="str">
            <v>DC_SEI_RAMPAH</v>
          </cell>
        </row>
        <row r="1570">
          <cell r="A1570" t="str">
            <v>MES37</v>
          </cell>
          <cell r="B1570" t="str">
            <v>PANCUR_BATU</v>
          </cell>
        </row>
        <row r="1571">
          <cell r="A1571" t="str">
            <v>DES06</v>
          </cell>
          <cell r="B1571" t="str">
            <v>DELITUA_DES</v>
          </cell>
        </row>
        <row r="1572">
          <cell r="A1572" t="str">
            <v>KJE05</v>
          </cell>
          <cell r="B1572" t="str">
            <v>MEREK</v>
          </cell>
        </row>
        <row r="1573">
          <cell r="A1573" t="str">
            <v>MES80</v>
          </cell>
          <cell r="B1573" t="str">
            <v>MEDAN_UTARA</v>
          </cell>
        </row>
        <row r="1574">
          <cell r="A1574" t="str">
            <v>MES74</v>
          </cell>
          <cell r="B1574" t="str">
            <v>GARU_II</v>
          </cell>
        </row>
        <row r="1575">
          <cell r="A1575" t="str">
            <v>MES64</v>
          </cell>
          <cell r="B1575" t="str">
            <v>BATANG_KUIS</v>
          </cell>
        </row>
        <row r="1576">
          <cell r="A1576" t="str">
            <v>MES78</v>
          </cell>
          <cell r="B1576" t="str">
            <v>HM_YAMIN</v>
          </cell>
        </row>
        <row r="1577">
          <cell r="A1577" t="str">
            <v>MES67</v>
          </cell>
          <cell r="B1577" t="str">
            <v>MANGKUBUMI_MEDAN</v>
          </cell>
        </row>
        <row r="1578">
          <cell r="A1578" t="str">
            <v>DES02</v>
          </cell>
          <cell r="B1578" t="str">
            <v>LIMAU_MANIS</v>
          </cell>
        </row>
        <row r="1579">
          <cell r="A1579" t="str">
            <v>MES63</v>
          </cell>
          <cell r="B1579" t="str">
            <v>LABUHAN</v>
          </cell>
        </row>
        <row r="1580">
          <cell r="A1580" t="str">
            <v>BJI02</v>
          </cell>
          <cell r="B1580" t="str">
            <v>BRAHRANG</v>
          </cell>
        </row>
        <row r="1581">
          <cell r="A1581" t="str">
            <v>ZIK02</v>
          </cell>
          <cell r="B1581" t="str">
            <v>TIGA_LINGGA</v>
          </cell>
        </row>
        <row r="1582">
          <cell r="A1582" t="str">
            <v>LBK02</v>
          </cell>
          <cell r="B1582" t="str">
            <v>GALANG</v>
          </cell>
        </row>
        <row r="1583">
          <cell r="A1583" t="str">
            <v>MES70</v>
          </cell>
          <cell r="B1583" t="str">
            <v>DC_MEDAN_TIMUR</v>
          </cell>
        </row>
        <row r="1584">
          <cell r="A1584" t="str">
            <v>MES10</v>
          </cell>
          <cell r="B1584" t="str">
            <v>MARELAN</v>
          </cell>
        </row>
        <row r="1585">
          <cell r="A1585" t="str">
            <v>MES18</v>
          </cell>
          <cell r="B1585" t="str">
            <v>THAMRIN_MEDAN99</v>
          </cell>
        </row>
        <row r="1586">
          <cell r="A1586" t="str">
            <v>MES61</v>
          </cell>
          <cell r="B1586" t="str">
            <v>MARTUBUNG</v>
          </cell>
        </row>
        <row r="1587">
          <cell r="A1587" t="str">
            <v>MES60</v>
          </cell>
          <cell r="B1587" t="str">
            <v>BROMO</v>
          </cell>
        </row>
        <row r="1588">
          <cell r="A1588" t="str">
            <v>MES54</v>
          </cell>
          <cell r="B1588" t="str">
            <v>ADAM_MALIK</v>
          </cell>
        </row>
        <row r="1589">
          <cell r="A1589" t="str">
            <v>MES53</v>
          </cell>
          <cell r="B1589" t="str">
            <v>KARYA_DEPAN</v>
          </cell>
        </row>
        <row r="1590">
          <cell r="A1590" t="str">
            <v>KJE03</v>
          </cell>
          <cell r="B1590" t="str">
            <v>BERASTAGI</v>
          </cell>
        </row>
        <row r="1591">
          <cell r="A1591" t="str">
            <v>BJI01</v>
          </cell>
          <cell r="B1591" t="str">
            <v>RAMBUNG</v>
          </cell>
        </row>
        <row r="1592">
          <cell r="A1592" t="str">
            <v>6660002</v>
          </cell>
          <cell r="B1592" t="str">
            <v>AGENT02</v>
          </cell>
        </row>
        <row r="1593">
          <cell r="A1593" t="str">
            <v>MES72</v>
          </cell>
          <cell r="B1593" t="str">
            <v>DC_MEDAN_BARAT</v>
          </cell>
        </row>
        <row r="1594">
          <cell r="A1594" t="str">
            <v>PKD05</v>
          </cell>
          <cell r="B1594" t="str">
            <v>BATANG_SERANGAN</v>
          </cell>
        </row>
        <row r="1595">
          <cell r="A1595" t="str">
            <v>SER04</v>
          </cell>
          <cell r="B1595" t="str">
            <v>DOLOK_MASIHUL</v>
          </cell>
        </row>
        <row r="1596">
          <cell r="A1596" t="str">
            <v>LBK03</v>
          </cell>
          <cell r="B1596" t="str">
            <v>SUDIRMAN_LBK</v>
          </cell>
        </row>
        <row r="1597">
          <cell r="A1597" t="str">
            <v>MES71</v>
          </cell>
          <cell r="B1597" t="str">
            <v>DC_MEDAN_SELATAN</v>
          </cell>
        </row>
        <row r="1598">
          <cell r="A1598" t="str">
            <v>MES69</v>
          </cell>
          <cell r="B1598" t="str">
            <v>CEMARA_ASRI</v>
          </cell>
        </row>
        <row r="1599">
          <cell r="A1599" t="str">
            <v>KJE04</v>
          </cell>
          <cell r="B1599" t="str">
            <v>TIGA_BINANGA</v>
          </cell>
        </row>
        <row r="1600">
          <cell r="A1600" t="str">
            <v>MES77</v>
          </cell>
          <cell r="B1600" t="str">
            <v>SEKIP_MEDAN</v>
          </cell>
        </row>
        <row r="1601">
          <cell r="A1601" t="str">
            <v>DES08</v>
          </cell>
          <cell r="B1601" t="str">
            <v>PANCUR_BATU_DES</v>
          </cell>
        </row>
        <row r="1602">
          <cell r="A1602" t="str">
            <v>KJE02</v>
          </cell>
          <cell r="B1602" t="str">
            <v>KARO</v>
          </cell>
        </row>
        <row r="1603">
          <cell r="A1603" t="str">
            <v>MES62</v>
          </cell>
          <cell r="B1603" t="str">
            <v>PETISAH99</v>
          </cell>
        </row>
        <row r="1604">
          <cell r="A1604" t="str">
            <v>MES59</v>
          </cell>
          <cell r="B1604" t="str">
            <v>LAUDENDANG</v>
          </cell>
        </row>
        <row r="1605">
          <cell r="A1605" t="str">
            <v>MES58</v>
          </cell>
          <cell r="B1605" t="str">
            <v>FLAMBOYAN</v>
          </cell>
        </row>
        <row r="1606">
          <cell r="A1606" t="str">
            <v>MES57</v>
          </cell>
          <cell r="B1606" t="str">
            <v>PADANG_BULAN</v>
          </cell>
        </row>
        <row r="1607">
          <cell r="A1607" t="str">
            <v>MES56</v>
          </cell>
          <cell r="B1607" t="str">
            <v>GAGAK_HITAM</v>
          </cell>
        </row>
        <row r="1608">
          <cell r="A1608" t="str">
            <v>MES55</v>
          </cell>
          <cell r="B1608" t="str">
            <v>DARUSSALAM</v>
          </cell>
        </row>
        <row r="1609">
          <cell r="A1609" t="str">
            <v>MES52</v>
          </cell>
          <cell r="B1609" t="str">
            <v>BAMBU</v>
          </cell>
        </row>
        <row r="1610">
          <cell r="A1610" t="str">
            <v>TTG01</v>
          </cell>
          <cell r="B1610" t="str">
            <v>SERGAI</v>
          </cell>
        </row>
        <row r="1611">
          <cell r="A1611" t="str">
            <v>MES09</v>
          </cell>
          <cell r="B1611" t="str">
            <v>SETIA_BUDI</v>
          </cell>
        </row>
        <row r="1612">
          <cell r="A1612" t="str">
            <v>MES02</v>
          </cell>
          <cell r="B1612" t="str">
            <v>TANJUNG_MORAWA</v>
          </cell>
        </row>
        <row r="1613">
          <cell r="A1613" t="str">
            <v>MES05</v>
          </cell>
          <cell r="B1613" t="str">
            <v>TEBING_TINGGI</v>
          </cell>
        </row>
        <row r="1614">
          <cell r="A1614" t="str">
            <v>MES03</v>
          </cell>
          <cell r="B1614" t="str">
            <v>BELAWAN</v>
          </cell>
        </row>
        <row r="1615">
          <cell r="A1615" t="str">
            <v>MES75</v>
          </cell>
          <cell r="B1615" t="str">
            <v>SIMPANG_PEMDA</v>
          </cell>
        </row>
        <row r="1616">
          <cell r="A1616" t="str">
            <v>MES999</v>
          </cell>
          <cell r="B1616" t="str">
            <v>MES_GATEWAY</v>
          </cell>
        </row>
        <row r="1617">
          <cell r="A1617" t="str">
            <v>DES01</v>
          </cell>
          <cell r="B1617" t="str">
            <v>TAMORA</v>
          </cell>
        </row>
        <row r="1618">
          <cell r="A1618" t="str">
            <v>MES45</v>
          </cell>
          <cell r="B1618" t="str">
            <v>DENAI</v>
          </cell>
        </row>
        <row r="1619">
          <cell r="A1619" t="str">
            <v>MES39</v>
          </cell>
          <cell r="B1619" t="str">
            <v>PINANG_BARIS</v>
          </cell>
        </row>
        <row r="1620">
          <cell r="A1620" t="str">
            <v>MES35</v>
          </cell>
          <cell r="B1620" t="str">
            <v>TUASAN</v>
          </cell>
        </row>
        <row r="1621">
          <cell r="A1621" t="str">
            <v>MES32</v>
          </cell>
          <cell r="B1621" t="str">
            <v>METAL</v>
          </cell>
        </row>
        <row r="1622">
          <cell r="A1622" t="str">
            <v>MES04</v>
          </cell>
          <cell r="B1622" t="str">
            <v>PEMATANG_SIANTAR</v>
          </cell>
        </row>
        <row r="1623">
          <cell r="A1623" t="str">
            <v>MES24</v>
          </cell>
          <cell r="B1623" t="str">
            <v>ASRAMA_HAJI</v>
          </cell>
        </row>
        <row r="1624">
          <cell r="A1624" t="str">
            <v>MES49</v>
          </cell>
          <cell r="B1624" t="str">
            <v>MUTIARA_PALACE</v>
          </cell>
        </row>
        <row r="1625">
          <cell r="A1625" t="str">
            <v>MES47</v>
          </cell>
          <cell r="B1625" t="str">
            <v>RAHMADSYAH</v>
          </cell>
        </row>
        <row r="1626">
          <cell r="A1626" t="str">
            <v>MES46</v>
          </cell>
          <cell r="B1626" t="str">
            <v>LETSU</v>
          </cell>
        </row>
        <row r="1627">
          <cell r="A1627" t="str">
            <v>MES34</v>
          </cell>
          <cell r="B1627" t="str">
            <v>SERDANG_MEDAN</v>
          </cell>
        </row>
        <row r="1628">
          <cell r="A1628" t="str">
            <v>MES31</v>
          </cell>
          <cell r="B1628" t="str">
            <v>VETERAN_PSR_IV</v>
          </cell>
        </row>
        <row r="1629">
          <cell r="A1629" t="str">
            <v>LBK01</v>
          </cell>
          <cell r="B1629" t="str">
            <v>LUBUK_PAKAM</v>
          </cell>
        </row>
        <row r="1630">
          <cell r="A1630" t="str">
            <v>MES01</v>
          </cell>
          <cell r="B1630" t="str">
            <v>MEDAN</v>
          </cell>
        </row>
        <row r="1631">
          <cell r="A1631" t="str">
            <v>MES48</v>
          </cell>
          <cell r="B1631" t="str">
            <v>PERGURUAN</v>
          </cell>
        </row>
        <row r="1632">
          <cell r="A1632" t="str">
            <v>MES30</v>
          </cell>
          <cell r="B1632" t="str">
            <v>KARYA_JAYA</v>
          </cell>
        </row>
        <row r="1633">
          <cell r="A1633" t="str">
            <v>MES29</v>
          </cell>
          <cell r="B1633" t="str">
            <v>SEKSAMA</v>
          </cell>
        </row>
        <row r="1634">
          <cell r="A1634" t="str">
            <v>RYA01</v>
          </cell>
          <cell r="B1634" t="str">
            <v>RAYA</v>
          </cell>
        </row>
        <row r="1635">
          <cell r="A1635" t="str">
            <v>MES50</v>
          </cell>
          <cell r="B1635" t="str">
            <v>HOS_COKROMINOTO</v>
          </cell>
        </row>
        <row r="1636">
          <cell r="A1636" t="str">
            <v>MES44</v>
          </cell>
          <cell r="B1636" t="str">
            <v>MENTENG_RAYA</v>
          </cell>
        </row>
        <row r="1637">
          <cell r="A1637" t="str">
            <v>MES43</v>
          </cell>
          <cell r="B1637" t="str">
            <v>GAPERTA_UJUNG</v>
          </cell>
        </row>
        <row r="1638">
          <cell r="A1638" t="str">
            <v>MES42</v>
          </cell>
          <cell r="B1638" t="str">
            <v>KELAMBIR_V</v>
          </cell>
        </row>
        <row r="1639">
          <cell r="A1639" t="str">
            <v>MES38</v>
          </cell>
          <cell r="B1639" t="str">
            <v>SIMP_PELAWI</v>
          </cell>
        </row>
        <row r="1640">
          <cell r="A1640" t="str">
            <v>MES36</v>
          </cell>
          <cell r="B1640" t="str">
            <v>SIMALINGKAR</v>
          </cell>
        </row>
        <row r="1641">
          <cell r="A1641" t="str">
            <v>MES33</v>
          </cell>
          <cell r="B1641" t="str">
            <v>BILAL</v>
          </cell>
        </row>
        <row r="1642">
          <cell r="A1642" t="str">
            <v>MES13</v>
          </cell>
          <cell r="B1642" t="str">
            <v>PEMUDA_BARU</v>
          </cell>
        </row>
        <row r="1643">
          <cell r="A1643" t="str">
            <v>PKD02</v>
          </cell>
          <cell r="B1643" t="str">
            <v>LANGKAT</v>
          </cell>
        </row>
        <row r="1644">
          <cell r="A1644" t="str">
            <v>MES26</v>
          </cell>
          <cell r="B1644" t="str">
            <v>HM_JONI</v>
          </cell>
        </row>
        <row r="1645">
          <cell r="A1645" t="str">
            <v>MES20</v>
          </cell>
          <cell r="B1645" t="str">
            <v>ALFALAH99</v>
          </cell>
        </row>
        <row r="1646">
          <cell r="A1646" t="str">
            <v>MES19</v>
          </cell>
          <cell r="B1646" t="str">
            <v>MERBAU99</v>
          </cell>
        </row>
        <row r="1647">
          <cell r="A1647" t="str">
            <v>MES17</v>
          </cell>
          <cell r="B1647" t="str">
            <v>AKSARA99</v>
          </cell>
        </row>
        <row r="1648">
          <cell r="A1648" t="str">
            <v>MES16</v>
          </cell>
          <cell r="B1648" t="str">
            <v>KP_BARU</v>
          </cell>
        </row>
        <row r="1649">
          <cell r="A1649" t="str">
            <v>MES07</v>
          </cell>
          <cell r="B1649" t="str">
            <v>ASIA_MEGA_MAS</v>
          </cell>
        </row>
        <row r="1650">
          <cell r="A1650" t="str">
            <v>KJE01</v>
          </cell>
          <cell r="B1650" t="str">
            <v>KABANJAHE</v>
          </cell>
        </row>
        <row r="1651">
          <cell r="A1651" t="str">
            <v>PKD01</v>
          </cell>
          <cell r="B1651" t="str">
            <v>PANGKALAN_BRANDAN</v>
          </cell>
        </row>
        <row r="1652">
          <cell r="A1652" t="str">
            <v>ZIK01</v>
          </cell>
          <cell r="B1652" t="str">
            <v>SIDIKALANG</v>
          </cell>
        </row>
        <row r="1653">
          <cell r="A1653" t="str">
            <v>SLK01</v>
          </cell>
          <cell r="B1653" t="str">
            <v>SALAK</v>
          </cell>
        </row>
        <row r="1654">
          <cell r="A1654" t="str">
            <v>MES08</v>
          </cell>
          <cell r="B1654" t="str">
            <v>KRAKATAU</v>
          </cell>
        </row>
        <row r="1655">
          <cell r="A1655" t="str">
            <v>MES888</v>
          </cell>
          <cell r="B1655" t="str">
            <v>MES_SALES</v>
          </cell>
        </row>
        <row r="1656">
          <cell r="A1656" t="str">
            <v>SER02</v>
          </cell>
          <cell r="B1656" t="str">
            <v>PERBAUNGAN</v>
          </cell>
        </row>
        <row r="1657">
          <cell r="A1657" t="str">
            <v>PKD03</v>
          </cell>
          <cell r="B1657" t="str">
            <v>PANGKALAN_SUSU</v>
          </cell>
        </row>
        <row r="1658">
          <cell r="A1658" t="str">
            <v>MES28</v>
          </cell>
          <cell r="B1658" t="str">
            <v>SETIA_LUHUR</v>
          </cell>
        </row>
        <row r="1659">
          <cell r="A1659" t="str">
            <v>MES27</v>
          </cell>
          <cell r="B1659" t="str">
            <v>MATAHARI_RAYA</v>
          </cell>
        </row>
        <row r="1660">
          <cell r="A1660" t="str">
            <v>SER01</v>
          </cell>
          <cell r="B1660" t="str">
            <v>SEI_RAMPAH</v>
          </cell>
        </row>
        <row r="1661">
          <cell r="A1661" t="str">
            <v>MES21</v>
          </cell>
          <cell r="B1661" t="str">
            <v>GATSU</v>
          </cell>
        </row>
        <row r="1662">
          <cell r="A1662" t="str">
            <v>MES25</v>
          </cell>
          <cell r="B1662" t="str">
            <v>TITIPAPAN</v>
          </cell>
        </row>
        <row r="1663">
          <cell r="A1663" t="str">
            <v>PMS01</v>
          </cell>
          <cell r="B1663" t="str">
            <v>SIANTAR</v>
          </cell>
        </row>
        <row r="1664">
          <cell r="A1664" t="str">
            <v>SBX01</v>
          </cell>
          <cell r="B1664" t="str">
            <v>STABAT</v>
          </cell>
        </row>
        <row r="1665">
          <cell r="A1665" t="str">
            <v>MES11</v>
          </cell>
          <cell r="B1665" t="str">
            <v>SM_RAJA99</v>
          </cell>
        </row>
        <row r="1666">
          <cell r="A1666" t="str">
            <v>MES12</v>
          </cell>
          <cell r="B1666" t="str">
            <v>KOMP_MULTATULI</v>
          </cell>
        </row>
        <row r="1667">
          <cell r="A1667" t="str">
            <v>LSW04</v>
          </cell>
          <cell r="B1667" t="str">
            <v>ALUE_AWE</v>
          </cell>
        </row>
        <row r="1668">
          <cell r="A1668" t="str">
            <v>BTJ09</v>
          </cell>
          <cell r="B1668" t="str">
            <v>DROP_POINT_PANGO</v>
          </cell>
        </row>
        <row r="1669">
          <cell r="A1669" t="str">
            <v>BRW17</v>
          </cell>
          <cell r="B1669" t="str">
            <v>KUTA_BLANG</v>
          </cell>
        </row>
        <row r="1670">
          <cell r="A1670" t="str">
            <v>IDR09</v>
          </cell>
          <cell r="B1670" t="str">
            <v>RANTO_PEUREULAK</v>
          </cell>
        </row>
        <row r="1671">
          <cell r="A1671" t="str">
            <v>SBS05</v>
          </cell>
          <cell r="B1671" t="str">
            <v>JEURAM</v>
          </cell>
        </row>
        <row r="1672">
          <cell r="A1672" t="str">
            <v>LSN26</v>
          </cell>
          <cell r="B1672" t="str">
            <v>TANAH_LUAS</v>
          </cell>
        </row>
        <row r="1673">
          <cell r="A1673" t="str">
            <v>TKO08</v>
          </cell>
          <cell r="B1673" t="str">
            <v>ANGKUP</v>
          </cell>
        </row>
        <row r="1674">
          <cell r="A1674" t="str">
            <v>LSN04</v>
          </cell>
          <cell r="B1674" t="str">
            <v>GEUDONG</v>
          </cell>
        </row>
        <row r="1675">
          <cell r="A1675" t="str">
            <v>LSW02A</v>
          </cell>
          <cell r="B1675" t="str">
            <v>CUNDA02</v>
          </cell>
        </row>
        <row r="1676">
          <cell r="A1676" t="str">
            <v>SNB02</v>
          </cell>
          <cell r="B1676" t="str">
            <v>KAMPUNG_AIE</v>
          </cell>
        </row>
        <row r="1677">
          <cell r="A1677" t="str">
            <v>MEH02</v>
          </cell>
          <cell r="B1677" t="str">
            <v>SAMA_TIGA</v>
          </cell>
        </row>
        <row r="1678">
          <cell r="A1678" t="str">
            <v>MRD03</v>
          </cell>
          <cell r="B1678" t="str">
            <v>LUENG_PUTU</v>
          </cell>
        </row>
        <row r="1679">
          <cell r="A1679" t="str">
            <v>CLG03</v>
          </cell>
          <cell r="B1679" t="str">
            <v>LAMNO</v>
          </cell>
        </row>
        <row r="1680">
          <cell r="A1680" t="str">
            <v>JTO03</v>
          </cell>
          <cell r="B1680" t="str">
            <v>LAMBARO_KAFE03</v>
          </cell>
        </row>
        <row r="1681">
          <cell r="A1681" t="str">
            <v>LSW777</v>
          </cell>
          <cell r="B1681" t="str">
            <v>LSW2_GATEWAY</v>
          </cell>
        </row>
        <row r="1682">
          <cell r="A1682" t="str">
            <v>JTO02</v>
          </cell>
          <cell r="B1682" t="str">
            <v>LAMBARO_KAFE</v>
          </cell>
        </row>
        <row r="1683">
          <cell r="A1683" t="str">
            <v>LSW03</v>
          </cell>
          <cell r="B1683" t="str">
            <v>BATUPHAT</v>
          </cell>
        </row>
        <row r="1684">
          <cell r="A1684" t="str">
            <v>LSW02</v>
          </cell>
          <cell r="B1684" t="str">
            <v>CUNDA</v>
          </cell>
        </row>
        <row r="1685">
          <cell r="A1685" t="str">
            <v>SBM02</v>
          </cell>
          <cell r="B1685" t="str">
            <v>SULTAN_DAULAT</v>
          </cell>
        </row>
        <row r="1686">
          <cell r="A1686" t="str">
            <v>LSN03</v>
          </cell>
          <cell r="B1686" t="str">
            <v>KRUENG_MANE</v>
          </cell>
        </row>
        <row r="1687">
          <cell r="A1687" t="str">
            <v>SGL04</v>
          </cell>
          <cell r="B1687" t="str">
            <v>GRONG_GRONG</v>
          </cell>
        </row>
        <row r="1688">
          <cell r="A1688" t="str">
            <v>TPK04</v>
          </cell>
          <cell r="B1688" t="str">
            <v>TRUMON</v>
          </cell>
        </row>
        <row r="1689">
          <cell r="A1689" t="str">
            <v>TKO02</v>
          </cell>
          <cell r="B1689" t="str">
            <v>BEBESEN</v>
          </cell>
        </row>
        <row r="1690">
          <cell r="A1690" t="str">
            <v>SGL03</v>
          </cell>
          <cell r="B1690" t="str">
            <v>TANGSE</v>
          </cell>
        </row>
        <row r="1691">
          <cell r="A1691" t="str">
            <v>CLG02</v>
          </cell>
          <cell r="B1691" t="str">
            <v>TEUNOM</v>
          </cell>
        </row>
        <row r="1692">
          <cell r="A1692" t="str">
            <v>LSN02</v>
          </cell>
          <cell r="B1692" t="str">
            <v>PANTON_LABU</v>
          </cell>
        </row>
        <row r="1693">
          <cell r="A1693" t="str">
            <v>BTJ03</v>
          </cell>
          <cell r="B1693" t="str">
            <v>JAYA_BARU</v>
          </cell>
        </row>
        <row r="1694">
          <cell r="A1694" t="str">
            <v>SGL01</v>
          </cell>
          <cell r="B1694" t="str">
            <v>SIGLI</v>
          </cell>
        </row>
        <row r="1695">
          <cell r="A1695" t="str">
            <v>SBM01</v>
          </cell>
          <cell r="B1695" t="str">
            <v>SUBULUSSALAM</v>
          </cell>
        </row>
        <row r="1696">
          <cell r="A1696" t="str">
            <v>SNK02</v>
          </cell>
          <cell r="B1696" t="str">
            <v>RIMO</v>
          </cell>
        </row>
        <row r="1697">
          <cell r="A1697" t="str">
            <v>LNX02</v>
          </cell>
          <cell r="B1697" t="str">
            <v>LANGSA_LAMA</v>
          </cell>
        </row>
        <row r="1698">
          <cell r="A1698" t="str">
            <v>SNK01</v>
          </cell>
          <cell r="B1698" t="str">
            <v>SINGKIL</v>
          </cell>
        </row>
        <row r="1699">
          <cell r="A1699" t="str">
            <v>TPK03</v>
          </cell>
          <cell r="B1699" t="str">
            <v>KOTA_FAJAR</v>
          </cell>
        </row>
        <row r="1700">
          <cell r="A1700" t="str">
            <v>BLK01</v>
          </cell>
          <cell r="B1700" t="str">
            <v>BLANG_KEJEREN</v>
          </cell>
        </row>
        <row r="1701">
          <cell r="A1701" t="str">
            <v>BTJ05</v>
          </cell>
          <cell r="B1701" t="str">
            <v>KUTA_ALAM</v>
          </cell>
        </row>
        <row r="1702">
          <cell r="A1702" t="str">
            <v>SGL02</v>
          </cell>
          <cell r="B1702" t="str">
            <v>PIDIE</v>
          </cell>
        </row>
        <row r="1703">
          <cell r="A1703" t="str">
            <v>BRW02</v>
          </cell>
          <cell r="B1703" t="str">
            <v>JEUNIB</v>
          </cell>
        </row>
        <row r="1704">
          <cell r="A1704" t="str">
            <v>TPK02</v>
          </cell>
          <cell r="B1704" t="str">
            <v>LABUHAN_HAJI</v>
          </cell>
        </row>
        <row r="1705">
          <cell r="A1705" t="str">
            <v>SBS02</v>
          </cell>
          <cell r="B1705" t="str">
            <v>ALUE_BILIE</v>
          </cell>
        </row>
        <row r="1706">
          <cell r="A1706" t="str">
            <v>KCA01</v>
          </cell>
          <cell r="B1706" t="str">
            <v>KUTACANE</v>
          </cell>
        </row>
        <row r="1707">
          <cell r="A1707" t="str">
            <v>STR02</v>
          </cell>
          <cell r="B1707" t="str">
            <v>PONDOK_BARU</v>
          </cell>
        </row>
        <row r="1708">
          <cell r="A1708" t="str">
            <v>BTJ04</v>
          </cell>
          <cell r="B1708" t="str">
            <v>SYIAH_KUALA</v>
          </cell>
        </row>
        <row r="1709">
          <cell r="A1709" t="str">
            <v>BTJ06</v>
          </cell>
          <cell r="B1709" t="str">
            <v>ULEE_KARENG</v>
          </cell>
        </row>
        <row r="1710">
          <cell r="A1710" t="str">
            <v>LSN01</v>
          </cell>
          <cell r="B1710" t="str">
            <v>LHOKSUKON</v>
          </cell>
        </row>
        <row r="1711">
          <cell r="A1711" t="str">
            <v>BTJ999</v>
          </cell>
          <cell r="B1711" t="str">
            <v>BTJ_GATEWAY</v>
          </cell>
        </row>
        <row r="1712">
          <cell r="A1712" t="str">
            <v>MRD01</v>
          </cell>
          <cell r="B1712" t="str">
            <v>MEUREUDU</v>
          </cell>
        </row>
        <row r="1713">
          <cell r="A1713" t="str">
            <v>BTJ02</v>
          </cell>
          <cell r="B1713" t="str">
            <v>BAITURRAHMAN</v>
          </cell>
        </row>
        <row r="1714">
          <cell r="A1714" t="str">
            <v>BRW01</v>
          </cell>
          <cell r="B1714" t="str">
            <v>BIREUEN</v>
          </cell>
        </row>
        <row r="1715">
          <cell r="A1715" t="str">
            <v>LSW01</v>
          </cell>
          <cell r="B1715" t="str">
            <v>LHOKSEUMAWE</v>
          </cell>
        </row>
        <row r="1716">
          <cell r="A1716" t="str">
            <v>BTJ01</v>
          </cell>
          <cell r="B1716" t="str">
            <v>BANDA_ACEH</v>
          </cell>
        </row>
        <row r="1717">
          <cell r="A1717" t="str">
            <v>JTO01</v>
          </cell>
          <cell r="B1717" t="str">
            <v>JANTHO</v>
          </cell>
        </row>
        <row r="1718">
          <cell r="A1718" t="str">
            <v>MEH01</v>
          </cell>
          <cell r="B1718" t="str">
            <v>MEULABOH</v>
          </cell>
        </row>
        <row r="1719">
          <cell r="A1719" t="str">
            <v>LNX01</v>
          </cell>
          <cell r="B1719" t="str">
            <v>LANGSA</v>
          </cell>
        </row>
        <row r="1720">
          <cell r="A1720" t="str">
            <v>TKO01</v>
          </cell>
          <cell r="B1720" t="str">
            <v>TAKENGON</v>
          </cell>
        </row>
        <row r="1721">
          <cell r="A1721" t="str">
            <v>STR01</v>
          </cell>
          <cell r="B1721" t="str">
            <v>SIMPANG_3_REDELONG</v>
          </cell>
        </row>
        <row r="1722">
          <cell r="A1722" t="str">
            <v>SBS01</v>
          </cell>
          <cell r="B1722" t="str">
            <v>SUKA_MAKMUE</v>
          </cell>
        </row>
        <row r="1723">
          <cell r="A1723" t="str">
            <v>BLP01</v>
          </cell>
          <cell r="B1723" t="str">
            <v>BLANG_PIDIE</v>
          </cell>
        </row>
        <row r="1724">
          <cell r="A1724" t="str">
            <v>TPK01</v>
          </cell>
          <cell r="B1724" t="str">
            <v>TAPAK_TUAN</v>
          </cell>
        </row>
        <row r="1725">
          <cell r="A1725" t="str">
            <v>SNB01</v>
          </cell>
          <cell r="B1725" t="str">
            <v>SINABANG</v>
          </cell>
        </row>
        <row r="1726">
          <cell r="A1726" t="str">
            <v>IDR01</v>
          </cell>
          <cell r="B1726" t="str">
            <v>IDI_RAYEUK</v>
          </cell>
        </row>
        <row r="1727">
          <cell r="A1727" t="str">
            <v>SAB01</v>
          </cell>
          <cell r="B1727" t="str">
            <v>SABANG</v>
          </cell>
        </row>
        <row r="1728">
          <cell r="A1728" t="str">
            <v>6660001</v>
          </cell>
          <cell r="B1728" t="str">
            <v>AGENT01</v>
          </cell>
        </row>
        <row r="1729">
          <cell r="A1729" t="str">
            <v>JKT56F</v>
          </cell>
          <cell r="B1729" t="str">
            <v>CP_KAYU_TINGGI_1</v>
          </cell>
        </row>
        <row r="1730">
          <cell r="A1730" t="str">
            <v>BAL14</v>
          </cell>
          <cell r="B1730" t="str">
            <v>DC_KELAPA_DUA</v>
          </cell>
        </row>
        <row r="1731">
          <cell r="A1731" t="str">
            <v>BAL18C</v>
          </cell>
          <cell r="B1731" t="str">
            <v>CARTENZ</v>
          </cell>
        </row>
        <row r="1732">
          <cell r="A1732" t="str">
            <v>BDO90</v>
          </cell>
          <cell r="B1732" t="str">
            <v>DC_CIDADAP</v>
          </cell>
        </row>
        <row r="1733">
          <cell r="A1733" t="str">
            <v>KRW36</v>
          </cell>
          <cell r="B1733" t="str">
            <v>PANGKAL_PERJUANGAN</v>
          </cell>
        </row>
        <row r="1734">
          <cell r="A1734" t="str">
            <v>BAS10</v>
          </cell>
          <cell r="B1734" t="str">
            <v>TANAH_MERAH</v>
          </cell>
        </row>
        <row r="1735">
          <cell r="A1735" t="str">
            <v>BAS09</v>
          </cell>
          <cell r="B1735" t="str">
            <v>DP_MENGGALA</v>
          </cell>
        </row>
        <row r="1736">
          <cell r="A1736" t="str">
            <v>SOG16A</v>
          </cell>
          <cell r="B1736" t="str">
            <v>SOG16A</v>
          </cell>
        </row>
        <row r="1737">
          <cell r="A1737" t="str">
            <v>JKT47D</v>
          </cell>
          <cell r="B1737" t="str">
            <v>CP_QOSHWA_PRIMA</v>
          </cell>
        </row>
        <row r="1738">
          <cell r="A1738" t="str">
            <v>JKT50O</v>
          </cell>
          <cell r="B1738" t="str">
            <v>CP_DUREN_SAWIT_2</v>
          </cell>
        </row>
        <row r="1739">
          <cell r="A1739" t="str">
            <v>JKT67E</v>
          </cell>
          <cell r="B1739" t="str">
            <v>CP_NEW_PALMERAH</v>
          </cell>
        </row>
        <row r="1740">
          <cell r="A1740" t="str">
            <v>BKI14B</v>
          </cell>
          <cell r="B1740" t="str">
            <v>DC_CIBITUNG_01</v>
          </cell>
        </row>
        <row r="1741">
          <cell r="A1741" t="str">
            <v>SAG10</v>
          </cell>
          <cell r="B1741" t="str">
            <v>BODOK_KOTA</v>
          </cell>
        </row>
        <row r="1742">
          <cell r="A1742" t="str">
            <v>WNB12</v>
          </cell>
          <cell r="B1742" t="str">
            <v>MADUKORO_01</v>
          </cell>
        </row>
        <row r="1743">
          <cell r="A1743" t="str">
            <v>BGR33</v>
          </cell>
          <cell r="B1743" t="str">
            <v>SAWOJAJAR</v>
          </cell>
        </row>
        <row r="1744">
          <cell r="A1744" t="str">
            <v>ARO03</v>
          </cell>
          <cell r="B1744" t="str">
            <v>DANAU_KEMBAR</v>
          </cell>
        </row>
        <row r="1745">
          <cell r="A1745" t="str">
            <v>MRU06</v>
          </cell>
          <cell r="B1745" t="str">
            <v>RAWAS_ULU</v>
          </cell>
        </row>
        <row r="1746">
          <cell r="A1746" t="str">
            <v>PAM04</v>
          </cell>
          <cell r="B1746" t="str">
            <v>PAM04</v>
          </cell>
        </row>
        <row r="1747">
          <cell r="A1747" t="str">
            <v>MRN17</v>
          </cell>
          <cell r="B1747" t="str">
            <v>MRN17</v>
          </cell>
        </row>
        <row r="1748">
          <cell r="A1748" t="str">
            <v>TJQ04</v>
          </cell>
          <cell r="B1748" t="str">
            <v>TANJUNG_PANDAN_3</v>
          </cell>
        </row>
        <row r="1749">
          <cell r="A1749" t="str">
            <v>JKT36N</v>
          </cell>
          <cell r="B1749" t="str">
            <v>CP_TAMAN_ALFA</v>
          </cell>
        </row>
        <row r="1750">
          <cell r="A1750" t="str">
            <v>JKT28F</v>
          </cell>
          <cell r="B1750" t="str">
            <v>CP_MALL_SEASON_CITY</v>
          </cell>
        </row>
        <row r="1751">
          <cell r="A1751" t="str">
            <v>JKT40E</v>
          </cell>
          <cell r="B1751" t="str">
            <v>CP_SENEN_RAYA</v>
          </cell>
        </row>
        <row r="1752">
          <cell r="A1752" t="str">
            <v>JKT43F</v>
          </cell>
          <cell r="B1752" t="str">
            <v>CP_SUNTER_AGUNG</v>
          </cell>
        </row>
        <row r="1753">
          <cell r="A1753" t="str">
            <v>JKT56B</v>
          </cell>
          <cell r="B1753" t="str">
            <v>CP_TELEMEDIA</v>
          </cell>
        </row>
        <row r="1754">
          <cell r="A1754" t="str">
            <v>JKT42A</v>
          </cell>
          <cell r="B1754" t="str">
            <v>CP_TANAH_TINGGI</v>
          </cell>
        </row>
        <row r="1755">
          <cell r="A1755" t="str">
            <v>JKT40G</v>
          </cell>
          <cell r="B1755" t="str">
            <v>CP_KRAMAT_SENTIONG</v>
          </cell>
        </row>
        <row r="1756">
          <cell r="A1756" t="str">
            <v>DMK08</v>
          </cell>
          <cell r="B1756" t="str">
            <v>KARANGAWEN</v>
          </cell>
        </row>
        <row r="1757">
          <cell r="A1757" t="str">
            <v>SLT07</v>
          </cell>
          <cell r="B1757" t="str">
            <v>SIDOMUKTI</v>
          </cell>
        </row>
        <row r="1758">
          <cell r="A1758" t="str">
            <v>PTI05</v>
          </cell>
          <cell r="B1758" t="str">
            <v>MARGOREJO</v>
          </cell>
        </row>
        <row r="1759">
          <cell r="A1759" t="str">
            <v>KNL06</v>
          </cell>
          <cell r="B1759" t="str">
            <v>CEPIRING</v>
          </cell>
        </row>
        <row r="1760">
          <cell r="A1760" t="str">
            <v>PKC07</v>
          </cell>
          <cell r="B1760" t="str">
            <v>PANGKALAN_KERINCI_01</v>
          </cell>
        </row>
        <row r="1761">
          <cell r="A1761" t="str">
            <v>SII07</v>
          </cell>
          <cell r="B1761" t="str">
            <v>KANDIS_01</v>
          </cell>
        </row>
        <row r="1762">
          <cell r="A1762" t="str">
            <v>PKC06</v>
          </cell>
          <cell r="B1762" t="str">
            <v>LANGGAM</v>
          </cell>
        </row>
        <row r="1763">
          <cell r="A1763" t="str">
            <v>JKT44E</v>
          </cell>
          <cell r="B1763" t="str">
            <v>CP_ROXY</v>
          </cell>
        </row>
        <row r="1764">
          <cell r="A1764" t="str">
            <v>JKT54C</v>
          </cell>
          <cell r="B1764" t="str">
            <v>CP_SAHARJO</v>
          </cell>
        </row>
        <row r="1765">
          <cell r="A1765" t="str">
            <v>JKT49B</v>
          </cell>
          <cell r="B1765" t="str">
            <v>CP_PANCORAN</v>
          </cell>
        </row>
        <row r="1766">
          <cell r="A1766" t="str">
            <v>JKT38Q</v>
          </cell>
          <cell r="B1766" t="str">
            <v>CP_BAMBU_LARANGAN_1</v>
          </cell>
        </row>
        <row r="1767">
          <cell r="A1767" t="str">
            <v>JKT44C</v>
          </cell>
          <cell r="B1767" t="str">
            <v>CP_GAMBIR</v>
          </cell>
        </row>
        <row r="1768">
          <cell r="A1768" t="str">
            <v>JKT43I</v>
          </cell>
          <cell r="B1768" t="str">
            <v>CP_LAGOA_KANAL_1</v>
          </cell>
        </row>
        <row r="1769">
          <cell r="A1769" t="str">
            <v>PDD12</v>
          </cell>
          <cell r="B1769" t="str">
            <v>PENAWANGAN</v>
          </cell>
        </row>
        <row r="1770">
          <cell r="A1770" t="str">
            <v>BEL03</v>
          </cell>
          <cell r="B1770" t="str">
            <v>PAMMANU</v>
          </cell>
        </row>
        <row r="1771">
          <cell r="A1771" t="str">
            <v>PLM48</v>
          </cell>
          <cell r="B1771" t="str">
            <v>ALANG_ALANG_LEBAR_2</v>
          </cell>
        </row>
        <row r="1772">
          <cell r="A1772" t="str">
            <v>JKT02S</v>
          </cell>
          <cell r="B1772" t="str">
            <v>KEDOYA_UTARA</v>
          </cell>
        </row>
        <row r="1773">
          <cell r="A1773" t="str">
            <v>JKT26I</v>
          </cell>
          <cell r="B1773" t="str">
            <v>DC_GAMBIR</v>
          </cell>
        </row>
        <row r="1774">
          <cell r="A1774" t="str">
            <v>JKT01</v>
          </cell>
          <cell r="B1774" t="str">
            <v>KALIDERES</v>
          </cell>
        </row>
        <row r="1775">
          <cell r="A1775" t="str">
            <v>JKT10B</v>
          </cell>
          <cell r="B1775" t="str">
            <v>ROROTAN</v>
          </cell>
        </row>
        <row r="1776">
          <cell r="A1776" t="str">
            <v>JKT44G</v>
          </cell>
          <cell r="B1776" t="str">
            <v>CP_GAMBIR_2</v>
          </cell>
        </row>
        <row r="1777">
          <cell r="A1777" t="str">
            <v>JKT55B</v>
          </cell>
          <cell r="B1777" t="str">
            <v>CP_TEBET_TIMUR</v>
          </cell>
        </row>
        <row r="1778">
          <cell r="A1778" t="str">
            <v>JKT31F</v>
          </cell>
          <cell r="B1778" t="str">
            <v>CP_PALMERAH_2</v>
          </cell>
        </row>
        <row r="1779">
          <cell r="A1779" t="str">
            <v>JKT30C</v>
          </cell>
          <cell r="B1779" t="str">
            <v>CP_AMPERA</v>
          </cell>
        </row>
        <row r="1780">
          <cell r="A1780" t="str">
            <v>JKT31H</v>
          </cell>
          <cell r="B1780" t="str">
            <v>CP_KEBAYORAN</v>
          </cell>
        </row>
        <row r="1781">
          <cell r="A1781" t="str">
            <v>JKT36C</v>
          </cell>
          <cell r="B1781" t="str">
            <v>CP_KEMBANGAN_UTARA</v>
          </cell>
        </row>
        <row r="1782">
          <cell r="A1782" t="str">
            <v>JKT57D</v>
          </cell>
          <cell r="B1782" t="str">
            <v>CP_KAYU_JATI</v>
          </cell>
        </row>
        <row r="1783">
          <cell r="A1783" t="str">
            <v>JKT60K</v>
          </cell>
          <cell r="B1783" t="str">
            <v>CP_SERDANG_BARU</v>
          </cell>
        </row>
        <row r="1784">
          <cell r="A1784" t="str">
            <v>LHT10A</v>
          </cell>
          <cell r="B1784" t="str">
            <v>LHT10A</v>
          </cell>
        </row>
        <row r="1785">
          <cell r="A1785" t="str">
            <v>PGK07A</v>
          </cell>
          <cell r="B1785" t="str">
            <v>PGK07A</v>
          </cell>
        </row>
        <row r="1786">
          <cell r="A1786" t="str">
            <v>LHT21</v>
          </cell>
          <cell r="B1786" t="str">
            <v>TANJUNG_TEBAT_2</v>
          </cell>
        </row>
        <row r="1787">
          <cell r="A1787" t="str">
            <v>MRN04</v>
          </cell>
          <cell r="B1787" t="str">
            <v>LUBAI_ULU</v>
          </cell>
        </row>
        <row r="1788">
          <cell r="A1788" t="str">
            <v>PMH03</v>
          </cell>
          <cell r="B1788" t="str">
            <v>PRABUMULIH_BARAT</v>
          </cell>
        </row>
        <row r="1789">
          <cell r="A1789" t="str">
            <v>SGM01</v>
          </cell>
          <cell r="B1789" t="str">
            <v>SUNGGUMINASA</v>
          </cell>
        </row>
        <row r="1790">
          <cell r="A1790" t="str">
            <v>IDM13C</v>
          </cell>
          <cell r="B1790" t="str">
            <v>IDM13C</v>
          </cell>
        </row>
        <row r="1791">
          <cell r="A1791" t="str">
            <v>IDM28B</v>
          </cell>
          <cell r="B1791" t="str">
            <v>IDM28B</v>
          </cell>
        </row>
        <row r="1792">
          <cell r="A1792" t="str">
            <v>IDM19C</v>
          </cell>
          <cell r="B1792" t="str">
            <v>IDM19C</v>
          </cell>
        </row>
        <row r="1793">
          <cell r="A1793" t="str">
            <v>GRT19A</v>
          </cell>
          <cell r="B1793" t="str">
            <v>GRT19A</v>
          </cell>
        </row>
        <row r="1794">
          <cell r="A1794" t="str">
            <v>MDC17</v>
          </cell>
          <cell r="B1794" t="str">
            <v>MANADO_SALES</v>
          </cell>
        </row>
        <row r="1795">
          <cell r="A1795" t="str">
            <v>AMQ03A</v>
          </cell>
          <cell r="B1795" t="str">
            <v>NUSANIWE</v>
          </cell>
        </row>
        <row r="1796">
          <cell r="A1796" t="str">
            <v>BAG07A</v>
          </cell>
          <cell r="B1796" t="str">
            <v>LUWUK_01</v>
          </cell>
        </row>
        <row r="1797">
          <cell r="A1797" t="str">
            <v>KND09</v>
          </cell>
          <cell r="B1797" t="str">
            <v>TOMPIRA</v>
          </cell>
        </row>
        <row r="1798">
          <cell r="A1798" t="str">
            <v>AMQ07</v>
          </cell>
          <cell r="B1798" t="str">
            <v>GALALA</v>
          </cell>
        </row>
        <row r="1799">
          <cell r="A1799" t="str">
            <v>BKI08F</v>
          </cell>
          <cell r="B1799" t="str">
            <v>BINTARA_JAYA_01</v>
          </cell>
        </row>
        <row r="1800">
          <cell r="A1800" t="str">
            <v>KJN11</v>
          </cell>
          <cell r="B1800" t="str">
            <v>KEDUNGWUNI01</v>
          </cell>
        </row>
        <row r="1801">
          <cell r="A1801" t="str">
            <v>BOL04</v>
          </cell>
          <cell r="B1801" t="str">
            <v>JEPON</v>
          </cell>
        </row>
        <row r="1802">
          <cell r="A1802" t="str">
            <v>TGL06</v>
          </cell>
          <cell r="B1802" t="str">
            <v>DUKUHTURI</v>
          </cell>
        </row>
        <row r="1803">
          <cell r="A1803" t="str">
            <v>SWI07</v>
          </cell>
          <cell r="B1803" t="str">
            <v>KRAMAT_SLAWI</v>
          </cell>
        </row>
        <row r="1804">
          <cell r="A1804" t="str">
            <v>TJU01</v>
          </cell>
          <cell r="B1804" t="str">
            <v>KARIMUN</v>
          </cell>
        </row>
        <row r="1805">
          <cell r="A1805" t="str">
            <v>SWI03</v>
          </cell>
          <cell r="B1805" t="str">
            <v>SURADADI</v>
          </cell>
        </row>
        <row r="1806">
          <cell r="A1806" t="str">
            <v>MRN15</v>
          </cell>
          <cell r="B1806" t="str">
            <v>MRN15</v>
          </cell>
        </row>
        <row r="1807">
          <cell r="A1807" t="str">
            <v>TTT05A</v>
          </cell>
          <cell r="B1807" t="str">
            <v>TANJUNG_01</v>
          </cell>
        </row>
        <row r="1808">
          <cell r="A1808" t="str">
            <v>SKH07</v>
          </cell>
          <cell r="B1808" t="str">
            <v>SEKADAU_BERSATU</v>
          </cell>
        </row>
        <row r="1809">
          <cell r="A1809" t="str">
            <v>SQG07A</v>
          </cell>
          <cell r="B1809" t="str">
            <v>KELAM_PERMAI_01</v>
          </cell>
        </row>
        <row r="1810">
          <cell r="A1810" t="str">
            <v>TTT20A</v>
          </cell>
          <cell r="B1810" t="str">
            <v>SUNGAI_GANTANG</v>
          </cell>
        </row>
        <row r="1811">
          <cell r="A1811" t="str">
            <v>SQG12</v>
          </cell>
          <cell r="B1811" t="str">
            <v>SIMPANG_PINOH</v>
          </cell>
        </row>
        <row r="1812">
          <cell r="A1812" t="str">
            <v>SAG13</v>
          </cell>
          <cell r="B1812" t="str">
            <v>KEMBAYAN</v>
          </cell>
        </row>
        <row r="1813">
          <cell r="A1813" t="str">
            <v>SKH03</v>
          </cell>
          <cell r="B1813" t="str">
            <v>NANGA_TAMAN</v>
          </cell>
        </row>
        <row r="1814">
          <cell r="A1814" t="str">
            <v>NGG09</v>
          </cell>
          <cell r="B1814" t="str">
            <v>PAHAUMAN_KOTA</v>
          </cell>
        </row>
        <row r="1815">
          <cell r="A1815" t="str">
            <v>MRN03</v>
          </cell>
          <cell r="B1815" t="str">
            <v>GELUMBANG</v>
          </cell>
        </row>
        <row r="1816">
          <cell r="A1816" t="str">
            <v>PAM01</v>
          </cell>
          <cell r="B1816" t="str">
            <v>PAGAR_ALAM</v>
          </cell>
        </row>
        <row r="1817">
          <cell r="A1817" t="str">
            <v>6660011L</v>
          </cell>
          <cell r="B1817" t="str">
            <v>AGENT40</v>
          </cell>
        </row>
        <row r="1818">
          <cell r="A1818" t="str">
            <v>JKT64N</v>
          </cell>
          <cell r="B1818" t="str">
            <v>CP_SAWAH_BESAR_2</v>
          </cell>
        </row>
        <row r="1819">
          <cell r="A1819" t="str">
            <v>JKT54D</v>
          </cell>
          <cell r="B1819" t="str">
            <v>CP_DR_SATRIO</v>
          </cell>
        </row>
        <row r="1820">
          <cell r="A1820" t="str">
            <v>JKT30E</v>
          </cell>
          <cell r="B1820" t="str">
            <v>CP_ANCOL_BARAT_2</v>
          </cell>
        </row>
        <row r="1821">
          <cell r="A1821" t="str">
            <v>MWO07</v>
          </cell>
          <cell r="B1821" t="str">
            <v>LB_PINANG</v>
          </cell>
        </row>
        <row r="1822">
          <cell r="A1822" t="str">
            <v>ARG07</v>
          </cell>
          <cell r="B1822" t="str">
            <v>PD_JAYA</v>
          </cell>
        </row>
        <row r="1823">
          <cell r="A1823" t="str">
            <v>ARG06</v>
          </cell>
          <cell r="B1823" t="str">
            <v>NP_PUTIH</v>
          </cell>
        </row>
        <row r="1824">
          <cell r="A1824" t="str">
            <v>MNN04</v>
          </cell>
          <cell r="B1824" t="str">
            <v>PINO_RAYA</v>
          </cell>
        </row>
        <row r="1825">
          <cell r="A1825" t="str">
            <v>MWO06</v>
          </cell>
          <cell r="B1825" t="str">
            <v>TERAMANG_JAYA</v>
          </cell>
        </row>
        <row r="1826">
          <cell r="A1826" t="str">
            <v>CRP03</v>
          </cell>
          <cell r="B1826" t="str">
            <v>PADANG_ULANG_TANDING</v>
          </cell>
        </row>
        <row r="1827">
          <cell r="A1827" t="str">
            <v>MRB17A</v>
          </cell>
          <cell r="B1827" t="str">
            <v>MRB17A</v>
          </cell>
        </row>
        <row r="1828">
          <cell r="A1828" t="str">
            <v>MDC09D</v>
          </cell>
          <cell r="B1828" t="str">
            <v>TELING_01</v>
          </cell>
        </row>
        <row r="1829">
          <cell r="A1829" t="str">
            <v>PNK17</v>
          </cell>
          <cell r="B1829" t="str">
            <v>CP_SEROJA_PONTIANAK</v>
          </cell>
        </row>
        <row r="1830">
          <cell r="A1830" t="str">
            <v>KRW17A</v>
          </cell>
          <cell r="B1830" t="str">
            <v>KRW17A</v>
          </cell>
        </row>
        <row r="1831">
          <cell r="A1831" t="str">
            <v>BJA01C</v>
          </cell>
          <cell r="B1831" t="str">
            <v>PARUNGLESANG_3</v>
          </cell>
        </row>
        <row r="1832">
          <cell r="A1832" t="str">
            <v>TTT18</v>
          </cell>
          <cell r="B1832" t="str">
            <v>MELAYU_RAYAK</v>
          </cell>
        </row>
        <row r="1833">
          <cell r="A1833" t="str">
            <v>UPG29A</v>
          </cell>
          <cell r="B1833" t="str">
            <v>ABDESIR1</v>
          </cell>
        </row>
        <row r="1834">
          <cell r="A1834" t="str">
            <v>SKY08</v>
          </cell>
          <cell r="B1834" t="str">
            <v>SUNGAI_LILIN_2</v>
          </cell>
        </row>
        <row r="1835">
          <cell r="A1835" t="str">
            <v>DMK12</v>
          </cell>
          <cell r="B1835" t="str">
            <v>GUNTUR</v>
          </cell>
        </row>
        <row r="1836">
          <cell r="A1836" t="str">
            <v>KOE999</v>
          </cell>
          <cell r="B1836" t="str">
            <v>KOE_GATEWAY</v>
          </cell>
        </row>
        <row r="1837">
          <cell r="A1837" t="str">
            <v>PYK08</v>
          </cell>
          <cell r="B1837" t="str">
            <v>HARAU_01</v>
          </cell>
        </row>
        <row r="1838">
          <cell r="A1838" t="str">
            <v>PSB04B</v>
          </cell>
          <cell r="B1838" t="str">
            <v>KOTO_BALINGKA_02</v>
          </cell>
        </row>
        <row r="1839">
          <cell r="A1839" t="str">
            <v>PDA03</v>
          </cell>
          <cell r="B1839" t="str">
            <v>SANGIR_JUJUAN</v>
          </cell>
        </row>
        <row r="1840">
          <cell r="A1840" t="str">
            <v>PNN06</v>
          </cell>
          <cell r="B1840" t="str">
            <v>BAYANG</v>
          </cell>
        </row>
        <row r="1841">
          <cell r="A1841" t="str">
            <v>SJJ04</v>
          </cell>
          <cell r="B1841" t="str">
            <v>KOTO_VII</v>
          </cell>
        </row>
        <row r="1842">
          <cell r="A1842" t="str">
            <v>LBB11</v>
          </cell>
          <cell r="B1842" t="str">
            <v>TANJUNG_RAYA</v>
          </cell>
        </row>
        <row r="1843">
          <cell r="A1843" t="str">
            <v>DHR04</v>
          </cell>
          <cell r="B1843" t="str">
            <v>SUNGAI_RUMBAI</v>
          </cell>
        </row>
        <row r="1844">
          <cell r="A1844" t="str">
            <v>LBB10</v>
          </cell>
          <cell r="B1844" t="str">
            <v>BAWAN</v>
          </cell>
        </row>
        <row r="1845">
          <cell r="A1845" t="str">
            <v>SLU03A</v>
          </cell>
          <cell r="B1845" t="str">
            <v>SAWAHLUNTO_02</v>
          </cell>
        </row>
        <row r="1846">
          <cell r="A1846" t="str">
            <v>PPR16A</v>
          </cell>
          <cell r="B1846" t="str">
            <v>LUBUK_ALUNG_02</v>
          </cell>
        </row>
        <row r="1847">
          <cell r="A1847" t="str">
            <v>PSB01B</v>
          </cell>
          <cell r="B1847" t="str">
            <v>PASAMAN_02</v>
          </cell>
        </row>
        <row r="1848">
          <cell r="A1848" t="str">
            <v>LBB06B</v>
          </cell>
          <cell r="B1848" t="str">
            <v>AMPEK_ANGKEK_02</v>
          </cell>
        </row>
        <row r="1849">
          <cell r="A1849" t="str">
            <v>ARO02A</v>
          </cell>
          <cell r="B1849" t="str">
            <v>ALAHAN_PANJANG_02</v>
          </cell>
        </row>
        <row r="1850">
          <cell r="A1850" t="str">
            <v>LMK06A</v>
          </cell>
          <cell r="B1850" t="str">
            <v>MUDIAK_01</v>
          </cell>
        </row>
        <row r="1851">
          <cell r="A1851" t="str">
            <v>BTT03B</v>
          </cell>
          <cell r="B1851" t="str">
            <v>GUGUAK_PANJANG_02</v>
          </cell>
        </row>
        <row r="1852">
          <cell r="A1852" t="str">
            <v>PDG01C</v>
          </cell>
          <cell r="B1852" t="str">
            <v>LUBUK_BUAYA_02</v>
          </cell>
        </row>
        <row r="1853">
          <cell r="A1853" t="str">
            <v>PYK02B</v>
          </cell>
          <cell r="B1853" t="str">
            <v>PAYAKUMBUH_02</v>
          </cell>
        </row>
        <row r="1854">
          <cell r="A1854" t="str">
            <v>PDG08B</v>
          </cell>
          <cell r="B1854" t="str">
            <v>KALAWI_02</v>
          </cell>
        </row>
        <row r="1855">
          <cell r="A1855" t="str">
            <v>ZLK02A</v>
          </cell>
          <cell r="B1855" t="str">
            <v>SOLOK_02</v>
          </cell>
        </row>
        <row r="1856">
          <cell r="A1856" t="str">
            <v>PDG02B</v>
          </cell>
          <cell r="B1856" t="str">
            <v>GUNUNG_PANGILUN_02</v>
          </cell>
        </row>
        <row r="1857">
          <cell r="A1857" t="str">
            <v>LBB01A</v>
          </cell>
          <cell r="B1857" t="str">
            <v>LUBUK_BASUNG_01</v>
          </cell>
        </row>
        <row r="1858">
          <cell r="A1858" t="str">
            <v>PDG01B</v>
          </cell>
          <cell r="B1858" t="str">
            <v>MARANSI_01</v>
          </cell>
        </row>
        <row r="1859">
          <cell r="A1859" t="str">
            <v>ARO06</v>
          </cell>
          <cell r="B1859" t="str">
            <v>SINGKARAK</v>
          </cell>
        </row>
        <row r="1860">
          <cell r="A1860" t="str">
            <v>PMM02A</v>
          </cell>
          <cell r="B1860" t="str">
            <v>PARIAMAN_01</v>
          </cell>
        </row>
        <row r="1861">
          <cell r="A1861" t="str">
            <v>BZS05</v>
          </cell>
          <cell r="B1861" t="str">
            <v>LINTAU_BUO_UTARA_01</v>
          </cell>
        </row>
        <row r="1862">
          <cell r="A1862" t="str">
            <v>SJJ03</v>
          </cell>
          <cell r="B1862" t="str">
            <v>KAMANG_BARU_01</v>
          </cell>
        </row>
        <row r="1863">
          <cell r="A1863" t="str">
            <v>LSG09</v>
          </cell>
          <cell r="B1863" t="str">
            <v>RAO_01</v>
          </cell>
        </row>
        <row r="1864">
          <cell r="A1864" t="str">
            <v>LSG03</v>
          </cell>
          <cell r="B1864" t="str">
            <v>LUBUK_SIKAPING_03</v>
          </cell>
        </row>
        <row r="1865">
          <cell r="A1865" t="str">
            <v>LBB14</v>
          </cell>
          <cell r="B1865" t="str">
            <v>TANJUNG_MUTIARA_01</v>
          </cell>
        </row>
        <row r="1866">
          <cell r="A1866" t="str">
            <v>DHR08A</v>
          </cell>
          <cell r="B1866" t="str">
            <v>SITIUNG_02</v>
          </cell>
        </row>
        <row r="1867">
          <cell r="A1867" t="str">
            <v>DHR03A</v>
          </cell>
          <cell r="B1867" t="str">
            <v>KOTO_BARU_01</v>
          </cell>
        </row>
        <row r="1868">
          <cell r="A1868" t="str">
            <v>SJJ01A</v>
          </cell>
          <cell r="B1868" t="str">
            <v>SIJUNJUNG_01</v>
          </cell>
        </row>
        <row r="1869">
          <cell r="A1869" t="str">
            <v>PMM03</v>
          </cell>
          <cell r="B1869" t="str">
            <v>PARIAMAN_UTARA_01</v>
          </cell>
        </row>
        <row r="1870">
          <cell r="A1870" t="str">
            <v>PPR01A</v>
          </cell>
          <cell r="B1870" t="str">
            <v>SICINCIN_01</v>
          </cell>
        </row>
        <row r="1871">
          <cell r="A1871" t="str">
            <v>DHR07</v>
          </cell>
          <cell r="B1871" t="str">
            <v>DHAMASRAYA_01</v>
          </cell>
        </row>
        <row r="1872">
          <cell r="A1872" t="str">
            <v>PNN05</v>
          </cell>
          <cell r="B1872" t="str">
            <v>PAINAN_01</v>
          </cell>
        </row>
        <row r="1873">
          <cell r="A1873" t="str">
            <v>PNN07</v>
          </cell>
          <cell r="B1873" t="str">
            <v>KAMBANG_01</v>
          </cell>
        </row>
        <row r="1874">
          <cell r="A1874" t="str">
            <v>LMK10</v>
          </cell>
          <cell r="B1874" t="str">
            <v>PANGKALAN_01</v>
          </cell>
        </row>
        <row r="1875">
          <cell r="A1875" t="str">
            <v>PSB05</v>
          </cell>
          <cell r="B1875" t="str">
            <v>UJUNG_GADING_01</v>
          </cell>
        </row>
        <row r="1876">
          <cell r="A1876" t="str">
            <v>ARO07</v>
          </cell>
          <cell r="B1876" t="str">
            <v>AROSUKA_01</v>
          </cell>
        </row>
        <row r="1877">
          <cell r="A1877" t="str">
            <v>LBB09</v>
          </cell>
          <cell r="B1877" t="str">
            <v>MATUA</v>
          </cell>
        </row>
        <row r="1878">
          <cell r="A1878" t="str">
            <v>PDG16</v>
          </cell>
          <cell r="B1878" t="str">
            <v>CP_CAHAYA_SAMUDRA</v>
          </cell>
        </row>
        <row r="1879">
          <cell r="A1879" t="str">
            <v>PDG18</v>
          </cell>
          <cell r="B1879" t="str">
            <v>CP_PONDOK</v>
          </cell>
        </row>
        <row r="1880">
          <cell r="A1880" t="str">
            <v>PDG15</v>
          </cell>
          <cell r="B1880" t="str">
            <v>CP_BALAI_BARU</v>
          </cell>
        </row>
        <row r="1881">
          <cell r="A1881" t="str">
            <v>PNN04</v>
          </cell>
          <cell r="B1881" t="str">
            <v>AIR_HAJI</v>
          </cell>
        </row>
        <row r="1882">
          <cell r="A1882" t="str">
            <v>PSB03</v>
          </cell>
          <cell r="B1882" t="str">
            <v>KINALI</v>
          </cell>
        </row>
        <row r="1883">
          <cell r="A1883" t="str">
            <v>PDG09</v>
          </cell>
          <cell r="B1883" t="str">
            <v>BANDAR_BUAT</v>
          </cell>
        </row>
        <row r="1884">
          <cell r="A1884" t="str">
            <v>PNN02</v>
          </cell>
          <cell r="B1884" t="str">
            <v>TAPAN</v>
          </cell>
        </row>
        <row r="1885">
          <cell r="A1885" t="str">
            <v>BZS01</v>
          </cell>
          <cell r="B1885" t="str">
            <v>SANGKAR</v>
          </cell>
        </row>
        <row r="1886">
          <cell r="A1886" t="str">
            <v>PDG01</v>
          </cell>
          <cell r="B1886" t="str">
            <v>PADANG</v>
          </cell>
        </row>
        <row r="1887">
          <cell r="A1887" t="str">
            <v>BTT01</v>
          </cell>
          <cell r="B1887" t="str">
            <v>BUKIT_TINGGI</v>
          </cell>
        </row>
        <row r="1888">
          <cell r="A1888" t="str">
            <v>PDA01</v>
          </cell>
          <cell r="B1888" t="str">
            <v>PADANG_ARO</v>
          </cell>
        </row>
        <row r="1889">
          <cell r="A1889" t="str">
            <v>PDG02</v>
          </cell>
          <cell r="B1889" t="str">
            <v>MARAPALAM</v>
          </cell>
        </row>
        <row r="1890">
          <cell r="A1890" t="str">
            <v>BTT02</v>
          </cell>
          <cell r="B1890" t="str">
            <v>PADANG_PANJANG</v>
          </cell>
        </row>
        <row r="1891">
          <cell r="A1891" t="str">
            <v>PDG04</v>
          </cell>
          <cell r="B1891" t="str">
            <v>PASA_RAYA</v>
          </cell>
        </row>
        <row r="1892">
          <cell r="A1892" t="str">
            <v>PYK03</v>
          </cell>
          <cell r="B1892" t="str">
            <v>LABUAH_BASILANG</v>
          </cell>
        </row>
        <row r="1893">
          <cell r="A1893" t="str">
            <v>PDA02</v>
          </cell>
          <cell r="B1893" t="str">
            <v>MUARO_LABUAH</v>
          </cell>
        </row>
        <row r="1894">
          <cell r="A1894" t="str">
            <v>MJA07B</v>
          </cell>
          <cell r="B1894" t="str">
            <v>MJA07B</v>
          </cell>
        </row>
        <row r="1895">
          <cell r="A1895" t="str">
            <v>MJA02B</v>
          </cell>
          <cell r="B1895" t="str">
            <v>MJA02B</v>
          </cell>
        </row>
        <row r="1896">
          <cell r="A1896" t="str">
            <v>NGP07A</v>
          </cell>
          <cell r="B1896" t="str">
            <v>NGP07A</v>
          </cell>
        </row>
        <row r="1897">
          <cell r="A1897" t="str">
            <v>MJA12A</v>
          </cell>
          <cell r="B1897" t="str">
            <v>RAJAGALUH_2</v>
          </cell>
        </row>
        <row r="1898">
          <cell r="A1898" t="str">
            <v>BRB14</v>
          </cell>
          <cell r="B1898" t="str">
            <v>PAGUYANGAN</v>
          </cell>
        </row>
        <row r="1899">
          <cell r="A1899" t="str">
            <v>BDO21A</v>
          </cell>
          <cell r="B1899" t="str">
            <v>PARAKAN_SAAT</v>
          </cell>
        </row>
        <row r="1900">
          <cell r="A1900" t="str">
            <v>SWI08</v>
          </cell>
          <cell r="B1900" t="str">
            <v>BALAPULANG</v>
          </cell>
        </row>
        <row r="1901">
          <cell r="A1901" t="str">
            <v>SOG38</v>
          </cell>
          <cell r="B1901" t="str">
            <v>WARNASARI</v>
          </cell>
        </row>
        <row r="1902">
          <cell r="A1902" t="str">
            <v>SWI06</v>
          </cell>
          <cell r="B1902" t="str">
            <v>MARGASARI</v>
          </cell>
        </row>
        <row r="1903">
          <cell r="A1903" t="str">
            <v>KDS06</v>
          </cell>
          <cell r="B1903" t="str">
            <v>UNDAAN</v>
          </cell>
        </row>
        <row r="1904">
          <cell r="A1904" t="str">
            <v>MNN03</v>
          </cell>
          <cell r="B1904" t="str">
            <v>BUNGA_MAS</v>
          </cell>
        </row>
        <row r="1905">
          <cell r="A1905" t="str">
            <v>SEG04A</v>
          </cell>
          <cell r="B1905" t="str">
            <v>TAKTAKAN_JAYA</v>
          </cell>
        </row>
        <row r="1906">
          <cell r="A1906" t="str">
            <v>TKG09B</v>
          </cell>
          <cell r="B1906" t="str">
            <v>TKG09B</v>
          </cell>
        </row>
        <row r="1907">
          <cell r="A1907" t="str">
            <v>PGL06B</v>
          </cell>
          <cell r="B1907" t="str">
            <v>CIGADUNG_INOVASI</v>
          </cell>
        </row>
        <row r="1908">
          <cell r="A1908" t="str">
            <v>SUB27B</v>
          </cell>
          <cell r="B1908" t="str">
            <v>SUB_GENTENG</v>
          </cell>
        </row>
        <row r="1909">
          <cell r="A1909" t="str">
            <v>DPK06D</v>
          </cell>
          <cell r="B1909" t="str">
            <v>MARGONDA_RAYA_BARU</v>
          </cell>
        </row>
        <row r="1910">
          <cell r="A1910" t="str">
            <v>BKI08E</v>
          </cell>
          <cell r="B1910" t="str">
            <v>BINTARA_01</v>
          </cell>
        </row>
        <row r="1911">
          <cell r="A1911" t="str">
            <v>PNK14</v>
          </cell>
          <cell r="B1911" t="str">
            <v>DC_PAL03</v>
          </cell>
        </row>
        <row r="1912">
          <cell r="A1912" t="str">
            <v>SQG04</v>
          </cell>
          <cell r="B1912" t="str">
            <v>DC_HARYONOMT</v>
          </cell>
        </row>
        <row r="1913">
          <cell r="A1913" t="str">
            <v>JKT58M</v>
          </cell>
          <cell r="B1913" t="str">
            <v>CP_TUBUN_RAYA</v>
          </cell>
        </row>
        <row r="1914">
          <cell r="A1914" t="str">
            <v>JKT48G</v>
          </cell>
          <cell r="B1914" t="str">
            <v>CP_RAWAJATI</v>
          </cell>
        </row>
        <row r="1915">
          <cell r="A1915" t="str">
            <v>JKT44F</v>
          </cell>
          <cell r="B1915" t="str">
            <v>CP_RUKO_ROXY</v>
          </cell>
        </row>
        <row r="1916">
          <cell r="A1916" t="str">
            <v>JKT68G</v>
          </cell>
          <cell r="B1916" t="str">
            <v>CP_RAYA_CILANDAK</v>
          </cell>
        </row>
        <row r="1917">
          <cell r="A1917" t="str">
            <v>JKT55D</v>
          </cell>
          <cell r="B1917" t="str">
            <v>CP_RAMLI</v>
          </cell>
        </row>
        <row r="1918">
          <cell r="A1918" t="str">
            <v>JKT47F</v>
          </cell>
          <cell r="B1918" t="str">
            <v>CP_RAMBUTAN</v>
          </cell>
        </row>
        <row r="1919">
          <cell r="A1919" t="str">
            <v>JKT60I</v>
          </cell>
          <cell r="B1919" t="str">
            <v>CP_UTAN_PANJANG</v>
          </cell>
        </row>
        <row r="1920">
          <cell r="A1920" t="str">
            <v>JKT60J</v>
          </cell>
          <cell r="B1920" t="str">
            <v>CP_RUKO_ITC_CEMPAKA</v>
          </cell>
        </row>
        <row r="1921">
          <cell r="A1921" t="str">
            <v>JKT53E</v>
          </cell>
          <cell r="B1921" t="str">
            <v>CP_SETU_CIPAYUNG</v>
          </cell>
        </row>
        <row r="1922">
          <cell r="A1922" t="str">
            <v>JKT64M</v>
          </cell>
          <cell r="B1922" t="str">
            <v>CP_SAWAH_BESAR</v>
          </cell>
        </row>
        <row r="1923">
          <cell r="A1923" t="str">
            <v>JKT65K</v>
          </cell>
          <cell r="B1923" t="str">
            <v>CP_ULUJAMI</v>
          </cell>
        </row>
        <row r="1924">
          <cell r="A1924" t="str">
            <v>JKT57F</v>
          </cell>
          <cell r="B1924" t="str">
            <v>CP_RAWAMANGUN</v>
          </cell>
        </row>
        <row r="1925">
          <cell r="A1925" t="str">
            <v>JKT68E</v>
          </cell>
          <cell r="B1925" t="str">
            <v>CP_PASAR_MINGGU_1</v>
          </cell>
        </row>
        <row r="1926">
          <cell r="A1926" t="str">
            <v>JKT64J</v>
          </cell>
          <cell r="B1926" t="str">
            <v>CP_RUKO_HARCO</v>
          </cell>
        </row>
        <row r="1927">
          <cell r="A1927" t="str">
            <v>JKT45P</v>
          </cell>
          <cell r="B1927" t="str">
            <v>CP_PANGERAN_JAYAKART</v>
          </cell>
        </row>
        <row r="1928">
          <cell r="A1928" t="str">
            <v>JKT43S</v>
          </cell>
          <cell r="B1928" t="str">
            <v>CP_SUNTER_GRIYA</v>
          </cell>
        </row>
        <row r="1929">
          <cell r="A1929" t="str">
            <v>JKT28H</v>
          </cell>
          <cell r="B1929" t="str">
            <v>CP_TANAH_SEREAL</v>
          </cell>
        </row>
        <row r="1930">
          <cell r="A1930" t="str">
            <v>JKT36I</v>
          </cell>
          <cell r="B1930" t="str">
            <v>CP_PURI_MANSION_2</v>
          </cell>
        </row>
        <row r="1931">
          <cell r="A1931" t="str">
            <v>JKT43P</v>
          </cell>
          <cell r="B1931" t="str">
            <v>CP_WARAKAS_1</v>
          </cell>
        </row>
        <row r="1932">
          <cell r="A1932" t="str">
            <v>JKT43O</v>
          </cell>
          <cell r="B1932" t="str">
            <v>CP_SUNTER_HIJAU</v>
          </cell>
        </row>
        <row r="1933">
          <cell r="A1933" t="str">
            <v>JKT35</v>
          </cell>
          <cell r="B1933" t="str">
            <v>CP_SEDAYU_SQUARE</v>
          </cell>
        </row>
        <row r="1934">
          <cell r="A1934" t="str">
            <v>JKT65F</v>
          </cell>
          <cell r="B1934" t="str">
            <v>CP_SWADARMA</v>
          </cell>
        </row>
        <row r="1935">
          <cell r="A1935" t="str">
            <v>JKT38M</v>
          </cell>
          <cell r="B1935" t="str">
            <v>CP_PETA_UTARA_1</v>
          </cell>
        </row>
        <row r="1936">
          <cell r="A1936" t="str">
            <v>JKT29A</v>
          </cell>
          <cell r="B1936" t="str">
            <v>CP_SUKAPURA</v>
          </cell>
        </row>
        <row r="1937">
          <cell r="A1937" t="str">
            <v>JKT41H</v>
          </cell>
          <cell r="B1937" t="str">
            <v>CP_PLUIT_UTARA</v>
          </cell>
        </row>
        <row r="1938">
          <cell r="A1938" t="str">
            <v>JKT39G</v>
          </cell>
          <cell r="B1938" t="str">
            <v>CP_VULKANIN</v>
          </cell>
        </row>
        <row r="1939">
          <cell r="A1939" t="str">
            <v>JKT32G</v>
          </cell>
          <cell r="B1939" t="str">
            <v>CP_PEDONGKELAN</v>
          </cell>
        </row>
        <row r="1940">
          <cell r="A1940" t="str">
            <v>JKT51</v>
          </cell>
          <cell r="B1940" t="str">
            <v>CP_PISANGAN_BARU_1</v>
          </cell>
        </row>
        <row r="1941">
          <cell r="A1941" t="str">
            <v>JKT51E</v>
          </cell>
          <cell r="B1941" t="str">
            <v>CP_PRAMUKA_RAYA</v>
          </cell>
        </row>
        <row r="1942">
          <cell r="A1942" t="str">
            <v>JKT33A</v>
          </cell>
          <cell r="B1942" t="str">
            <v>CP_SUKABUMI_SELATAN1</v>
          </cell>
        </row>
        <row r="1943">
          <cell r="A1943" t="str">
            <v>JKT57B</v>
          </cell>
          <cell r="B1943" t="str">
            <v>CP_TARUNA</v>
          </cell>
        </row>
        <row r="1944">
          <cell r="A1944" t="str">
            <v>JKT38C</v>
          </cell>
          <cell r="B1944" t="str">
            <v>CP_PASAR_HIPLI</v>
          </cell>
        </row>
        <row r="1945">
          <cell r="A1945" t="str">
            <v>JKT32F</v>
          </cell>
          <cell r="B1945" t="str">
            <v>CP_PESING_POGLAR_1</v>
          </cell>
        </row>
        <row r="1946">
          <cell r="A1946" t="str">
            <v>JKT51C</v>
          </cell>
          <cell r="B1946" t="str">
            <v>CP_SPBU_AHMAD_YANI</v>
          </cell>
        </row>
        <row r="1947">
          <cell r="A1947" t="str">
            <v>JKT38B</v>
          </cell>
          <cell r="B1947" t="str">
            <v>CP_SPBU_DAAN_MOGOT</v>
          </cell>
        </row>
        <row r="1948">
          <cell r="A1948" t="str">
            <v>JKT32E</v>
          </cell>
          <cell r="B1948" t="str">
            <v>CP_PEDONGKELAN_RAYA</v>
          </cell>
        </row>
        <row r="1949">
          <cell r="A1949" t="str">
            <v>JKT58</v>
          </cell>
          <cell r="B1949" t="str">
            <v>CP_THAMRIN_2</v>
          </cell>
        </row>
        <row r="1950">
          <cell r="A1950" t="str">
            <v>JKT31B</v>
          </cell>
          <cell r="B1950" t="str">
            <v>CP_SAHATE_2</v>
          </cell>
        </row>
        <row r="1951">
          <cell r="A1951" t="str">
            <v>JKT31A</v>
          </cell>
          <cell r="B1951" t="str">
            <v>CP_PANJANG_CIPULIR</v>
          </cell>
        </row>
        <row r="1952">
          <cell r="A1952" t="str">
            <v>JKT44A</v>
          </cell>
          <cell r="B1952" t="str">
            <v>CP_SUKARJO</v>
          </cell>
        </row>
        <row r="1953">
          <cell r="A1953" t="str">
            <v>JKT42</v>
          </cell>
          <cell r="B1953" t="str">
            <v>CP_TANAH_TINGGI_2</v>
          </cell>
        </row>
        <row r="1954">
          <cell r="A1954" t="str">
            <v>JKT28A</v>
          </cell>
          <cell r="B1954" t="str">
            <v>JEMBATAN_LIMA_1</v>
          </cell>
        </row>
        <row r="1955">
          <cell r="A1955" t="str">
            <v>JKT27</v>
          </cell>
          <cell r="B1955" t="str">
            <v>WAREHOUSE_SI</v>
          </cell>
        </row>
        <row r="1956">
          <cell r="A1956" t="str">
            <v>JKT20K</v>
          </cell>
          <cell r="B1956" t="str">
            <v>CROSS_BORDER</v>
          </cell>
        </row>
        <row r="1957">
          <cell r="A1957" t="str">
            <v>JKT13J</v>
          </cell>
          <cell r="B1957" t="str">
            <v>DC_CEMPAKA_PUTIH</v>
          </cell>
        </row>
        <row r="1958">
          <cell r="A1958" t="str">
            <v>JKT12E</v>
          </cell>
          <cell r="B1958" t="str">
            <v>SALEMBA_TENGAH</v>
          </cell>
        </row>
        <row r="1959">
          <cell r="A1959" t="str">
            <v>JKT08E</v>
          </cell>
          <cell r="B1959" t="str">
            <v>ELANG_LAUT</v>
          </cell>
        </row>
        <row r="1960">
          <cell r="A1960" t="str">
            <v>JKT24J</v>
          </cell>
          <cell r="B1960" t="str">
            <v>KUNINGAN_BARAT</v>
          </cell>
        </row>
        <row r="1961">
          <cell r="A1961" t="str">
            <v>JKT07C</v>
          </cell>
          <cell r="B1961" t="str">
            <v>KELAPA_GADING</v>
          </cell>
        </row>
        <row r="1962">
          <cell r="A1962" t="str">
            <v>PMH02A</v>
          </cell>
          <cell r="B1962" t="str">
            <v>PMH02A</v>
          </cell>
        </row>
        <row r="1963">
          <cell r="A1963" t="str">
            <v>PLM16A</v>
          </cell>
          <cell r="B1963" t="str">
            <v>PLM16A</v>
          </cell>
        </row>
        <row r="1964">
          <cell r="A1964" t="str">
            <v>PII01C</v>
          </cell>
          <cell r="B1964" t="str">
            <v>PARIGI_02</v>
          </cell>
        </row>
        <row r="1965">
          <cell r="A1965" t="str">
            <v>PII20B</v>
          </cell>
          <cell r="B1965" t="str">
            <v>TOLAI_02</v>
          </cell>
        </row>
        <row r="1966">
          <cell r="A1966" t="str">
            <v>RKS07B</v>
          </cell>
          <cell r="B1966" t="str">
            <v>SUKANAGARA_JAYA</v>
          </cell>
        </row>
        <row r="1967">
          <cell r="A1967" t="str">
            <v>RUB03</v>
          </cell>
          <cell r="B1967" t="str">
            <v>KABAENA</v>
          </cell>
        </row>
        <row r="1968">
          <cell r="A1968" t="str">
            <v>BUO07</v>
          </cell>
          <cell r="B1968" t="str">
            <v>BIAU</v>
          </cell>
        </row>
        <row r="1969">
          <cell r="A1969" t="str">
            <v>PSJ03A</v>
          </cell>
          <cell r="B1969" t="str">
            <v>KASINTUWU</v>
          </cell>
        </row>
        <row r="1970">
          <cell r="A1970" t="str">
            <v>PSJ01A</v>
          </cell>
          <cell r="B1970" t="str">
            <v>POSO_01</v>
          </cell>
        </row>
        <row r="1971">
          <cell r="A1971" t="str">
            <v>JKT35D</v>
          </cell>
          <cell r="B1971" t="str">
            <v>CP_CBD_PALM</v>
          </cell>
        </row>
        <row r="1972">
          <cell r="A1972" t="str">
            <v>JKT38U</v>
          </cell>
          <cell r="B1972" t="str">
            <v>CP_DAAN_MOGOT</v>
          </cell>
        </row>
        <row r="1973">
          <cell r="A1973" t="str">
            <v>JKT62H</v>
          </cell>
          <cell r="B1973" t="str">
            <v>CP_CIPEDAK</v>
          </cell>
        </row>
        <row r="1974">
          <cell r="A1974" t="str">
            <v>JKT43U</v>
          </cell>
          <cell r="B1974" t="str">
            <v>CP_DANAU_SUNTER</v>
          </cell>
        </row>
        <row r="1975">
          <cell r="A1975" t="str">
            <v>JKT39P</v>
          </cell>
          <cell r="B1975" t="str">
            <v>CP_KAVLING_POLRI</v>
          </cell>
        </row>
        <row r="1976">
          <cell r="A1976" t="str">
            <v>JKT55C</v>
          </cell>
          <cell r="B1976" t="str">
            <v>CP_ASEM_BARIS</v>
          </cell>
        </row>
        <row r="1977">
          <cell r="A1977" t="str">
            <v>JKT49D</v>
          </cell>
          <cell r="B1977" t="str">
            <v>CP_KALIBATA</v>
          </cell>
        </row>
        <row r="1978">
          <cell r="A1978" t="str">
            <v>JKT50N</v>
          </cell>
          <cell r="B1978" t="str">
            <v>CP_MALAKA_SARI</v>
          </cell>
        </row>
        <row r="1979">
          <cell r="A1979" t="str">
            <v>JKT48F</v>
          </cell>
          <cell r="B1979" t="str">
            <v>CP_KRAMAT_JATI</v>
          </cell>
        </row>
        <row r="1980">
          <cell r="A1980" t="str">
            <v>JKT53F</v>
          </cell>
          <cell r="B1980" t="str">
            <v>CP_LUBANG_BUAYA</v>
          </cell>
        </row>
        <row r="1981">
          <cell r="A1981" t="str">
            <v>JKT63D</v>
          </cell>
          <cell r="B1981" t="str">
            <v>CP_ALUR_LAUT</v>
          </cell>
        </row>
        <row r="1982">
          <cell r="A1982" t="str">
            <v>JKT53D</v>
          </cell>
          <cell r="B1982" t="str">
            <v>CP_MUNJUL</v>
          </cell>
        </row>
        <row r="1983">
          <cell r="A1983" t="str">
            <v>JKT30N</v>
          </cell>
          <cell r="B1983" t="str">
            <v>CP_MANGGA_DUA_SQUARE</v>
          </cell>
        </row>
        <row r="1984">
          <cell r="A1984" t="str">
            <v>JKT40F</v>
          </cell>
          <cell r="B1984" t="str">
            <v>CP_KALIBARU_TIMUR</v>
          </cell>
        </row>
        <row r="1985">
          <cell r="A1985" t="str">
            <v>JKT37I</v>
          </cell>
          <cell r="B1985" t="str">
            <v>CP_HIBRIDA_RAYA</v>
          </cell>
        </row>
        <row r="1986">
          <cell r="A1986" t="str">
            <v>JKT63C</v>
          </cell>
          <cell r="B1986" t="str">
            <v>CP_LAGOA</v>
          </cell>
        </row>
        <row r="1987">
          <cell r="A1987" t="str">
            <v>JKT28N</v>
          </cell>
          <cell r="B1987" t="str">
            <v>CP_JEMBATAN_BESI</v>
          </cell>
        </row>
        <row r="1988">
          <cell r="A1988" t="str">
            <v>JKT30M</v>
          </cell>
          <cell r="B1988" t="str">
            <v>CP_PADEMANGAN_TIMUR</v>
          </cell>
        </row>
        <row r="1989">
          <cell r="A1989" t="str">
            <v>JKT37H</v>
          </cell>
          <cell r="B1989" t="str">
            <v>CP_GADING_NIAS</v>
          </cell>
        </row>
        <row r="1990">
          <cell r="A1990" t="str">
            <v>JKT57E</v>
          </cell>
          <cell r="B1990" t="str">
            <v>CP_H_TEN</v>
          </cell>
        </row>
        <row r="1991">
          <cell r="A1991" t="str">
            <v>JKT29B</v>
          </cell>
          <cell r="B1991" t="str">
            <v>CP_KALI_BARU</v>
          </cell>
        </row>
        <row r="1992">
          <cell r="A1992" t="str">
            <v>JKT45Q</v>
          </cell>
          <cell r="B1992" t="str">
            <v>CP_MABES</v>
          </cell>
        </row>
        <row r="1993">
          <cell r="A1993" t="str">
            <v>JKT65J</v>
          </cell>
          <cell r="B1993" t="str">
            <v>CP_H_MUCHTAR</v>
          </cell>
        </row>
        <row r="1994">
          <cell r="A1994" t="str">
            <v>MMW06</v>
          </cell>
          <cell r="B1994" t="str">
            <v>CP_SUNGAI_DURI</v>
          </cell>
        </row>
        <row r="1995">
          <cell r="A1995" t="str">
            <v>JKT66A</v>
          </cell>
          <cell r="B1995" t="str">
            <v>CP_BLORA_KENDAL</v>
          </cell>
        </row>
        <row r="1996">
          <cell r="A1996" t="str">
            <v>JKT38T</v>
          </cell>
          <cell r="B1996" t="str">
            <v>CP_MENCENG_RAYA</v>
          </cell>
        </row>
        <row r="1997">
          <cell r="A1997" t="str">
            <v>JKT28M</v>
          </cell>
          <cell r="B1997" t="str">
            <v>CP_DURI_SELATAN_2</v>
          </cell>
        </row>
        <row r="1998">
          <cell r="A1998" t="str">
            <v>JKT40C</v>
          </cell>
          <cell r="B1998" t="str">
            <v>CP_BUNGUR</v>
          </cell>
        </row>
        <row r="1999">
          <cell r="A1999" t="str">
            <v>JKT45O</v>
          </cell>
          <cell r="B1999" t="str">
            <v>CP_MANGGA_DUA_RAYA</v>
          </cell>
        </row>
        <row r="2000">
          <cell r="A2000" t="str">
            <v>JKT37C</v>
          </cell>
          <cell r="B2000" t="str">
            <v>CP_MEDITERANIAGADING</v>
          </cell>
        </row>
        <row r="2001">
          <cell r="A2001" t="str">
            <v>JKT58F</v>
          </cell>
          <cell r="B2001" t="str">
            <v>CP_KEBON_KACANG</v>
          </cell>
        </row>
        <row r="2002">
          <cell r="A2002" t="str">
            <v>JKT28L</v>
          </cell>
          <cell r="B2002" t="str">
            <v>CP_KRENDANG</v>
          </cell>
        </row>
        <row r="2003">
          <cell r="A2003" t="str">
            <v>JKT28K</v>
          </cell>
          <cell r="B2003" t="str">
            <v>CP_LATUMENTEN_1</v>
          </cell>
        </row>
        <row r="2004">
          <cell r="A2004" t="str">
            <v>JKT39N</v>
          </cell>
          <cell r="B2004" t="str">
            <v>CP_KARYA_RAYA_1</v>
          </cell>
        </row>
        <row r="2005">
          <cell r="A2005" t="str">
            <v>JKT45M</v>
          </cell>
          <cell r="B2005" t="str">
            <v>CP_MANGGA _BESAR_6</v>
          </cell>
        </row>
        <row r="2006">
          <cell r="A2006" t="str">
            <v>JKT45K</v>
          </cell>
          <cell r="B2006" t="str">
            <v>CP_KEMENANGAN_2</v>
          </cell>
        </row>
        <row r="2007">
          <cell r="A2007" t="str">
            <v>JKT38S</v>
          </cell>
          <cell r="B2007" t="str">
            <v>CP_CITRA_ENAM</v>
          </cell>
        </row>
        <row r="2008">
          <cell r="A2008" t="str">
            <v>JKT43M</v>
          </cell>
          <cell r="B2008" t="str">
            <v>CP_ANCOL_SELATAN_3</v>
          </cell>
        </row>
        <row r="2009">
          <cell r="A2009" t="str">
            <v>JKT28G</v>
          </cell>
          <cell r="B2009" t="str">
            <v>CP_KALIANYAR</v>
          </cell>
        </row>
        <row r="2010">
          <cell r="A2010" t="str">
            <v>JKT67A</v>
          </cell>
          <cell r="B2010" t="str">
            <v>CP_KH_SYAHDAN_1</v>
          </cell>
        </row>
        <row r="2011">
          <cell r="A2011" t="str">
            <v>JKT38N</v>
          </cell>
          <cell r="B2011" t="str">
            <v>CP_CITRA_2_EXT</v>
          </cell>
        </row>
        <row r="2012">
          <cell r="A2012" t="str">
            <v>JKT32S</v>
          </cell>
          <cell r="B2012" t="str">
            <v>CP_BOJONG_RAYA_1</v>
          </cell>
        </row>
        <row r="2013">
          <cell r="A2013" t="str">
            <v>JKT43L</v>
          </cell>
          <cell r="B2013" t="str">
            <v>CP_BUGIS</v>
          </cell>
        </row>
        <row r="2014">
          <cell r="A2014" t="str">
            <v>JKT48A</v>
          </cell>
          <cell r="B2014" t="str">
            <v>CP_CONDET_RAYA_1</v>
          </cell>
        </row>
        <row r="2015">
          <cell r="A2015" t="str">
            <v>JKT61A</v>
          </cell>
          <cell r="B2015" t="str">
            <v>CP_GEDONG_1</v>
          </cell>
        </row>
        <row r="2016">
          <cell r="A2016" t="str">
            <v>JKT60B</v>
          </cell>
          <cell r="B2016" t="str">
            <v>CP_GARUDA_2</v>
          </cell>
        </row>
        <row r="2017">
          <cell r="A2017" t="str">
            <v>JKT67</v>
          </cell>
          <cell r="B2017" t="str">
            <v>CP_BRIGJEN_KATAMSO</v>
          </cell>
        </row>
        <row r="2018">
          <cell r="A2018" t="str">
            <v>JKT32N</v>
          </cell>
          <cell r="B2018" t="str">
            <v>CP_KAPUK_RAYA_3</v>
          </cell>
        </row>
        <row r="2019">
          <cell r="A2019" t="str">
            <v>JKT38G</v>
          </cell>
          <cell r="B2019" t="str">
            <v>CP_CITRA_5</v>
          </cell>
        </row>
        <row r="2020">
          <cell r="A2020" t="str">
            <v>JKT32</v>
          </cell>
          <cell r="B2020" t="str">
            <v>CP_GREEN_MANSION</v>
          </cell>
        </row>
        <row r="2021">
          <cell r="A2021" t="str">
            <v>JKT50D</v>
          </cell>
          <cell r="B2021" t="str">
            <v>CP_CURUG</v>
          </cell>
        </row>
        <row r="2022">
          <cell r="A2022" t="str">
            <v>JKT37A</v>
          </cell>
          <cell r="B2022" t="str">
            <v>CP_GADING_ELOK</v>
          </cell>
        </row>
        <row r="2023">
          <cell r="A2023" t="str">
            <v>JKT64</v>
          </cell>
          <cell r="B2023" t="str">
            <v>CP_ORION_DUSIT</v>
          </cell>
        </row>
        <row r="2024">
          <cell r="A2024" t="str">
            <v>JKT38D</v>
          </cell>
          <cell r="B2024" t="str">
            <v>CP_CITRA_7_1</v>
          </cell>
        </row>
        <row r="2025">
          <cell r="A2025" t="str">
            <v>JKT45E</v>
          </cell>
          <cell r="B2025" t="str">
            <v>CP_MAPHAR_3</v>
          </cell>
        </row>
        <row r="2026">
          <cell r="A2026" t="str">
            <v>JKT39A</v>
          </cell>
          <cell r="B2026" t="str">
            <v>CP_INDRALOKA_1</v>
          </cell>
        </row>
        <row r="2027">
          <cell r="A2027" t="str">
            <v>JKT60</v>
          </cell>
          <cell r="B2027" t="str">
            <v>CP_KEMAYORAN</v>
          </cell>
        </row>
        <row r="2028">
          <cell r="A2028" t="str">
            <v>JKT47</v>
          </cell>
          <cell r="B2028" t="str">
            <v>CP_CENTEX_1</v>
          </cell>
        </row>
        <row r="2029">
          <cell r="A2029" t="str">
            <v>JKT32D</v>
          </cell>
          <cell r="B2029" t="str">
            <v>CP_GREENLAKE_CITY_1</v>
          </cell>
        </row>
        <row r="2030">
          <cell r="A2030" t="str">
            <v>JKT46</v>
          </cell>
          <cell r="B2030" t="str">
            <v>CP_BELIMBING_2</v>
          </cell>
        </row>
        <row r="2031">
          <cell r="A2031" t="str">
            <v>JKT28E</v>
          </cell>
          <cell r="B2031" t="str">
            <v>CP_M_MANSYUR</v>
          </cell>
        </row>
        <row r="2032">
          <cell r="A2032" t="str">
            <v>JKT57</v>
          </cell>
          <cell r="B2032" t="str">
            <v>CP_PAHLAWAN_JAYA</v>
          </cell>
        </row>
        <row r="2033">
          <cell r="A2033" t="str">
            <v>JKT43</v>
          </cell>
          <cell r="B2033" t="str">
            <v>CP_DANAU_AGUNG_1</v>
          </cell>
        </row>
        <row r="2034">
          <cell r="A2034" t="str">
            <v>JKT37</v>
          </cell>
          <cell r="B2034" t="str">
            <v>CP_KELAPA_NIAS</v>
          </cell>
        </row>
        <row r="2035">
          <cell r="A2035" t="str">
            <v>JKT30</v>
          </cell>
          <cell r="B2035" t="str">
            <v>CP_HIDUP_BARU</v>
          </cell>
        </row>
        <row r="2036">
          <cell r="A2036" t="str">
            <v>JKT31</v>
          </cell>
          <cell r="B2036" t="str">
            <v>CP_KEMANDORAN_1</v>
          </cell>
        </row>
        <row r="2037">
          <cell r="A2037" t="str">
            <v>TNJ08</v>
          </cell>
          <cell r="B2037" t="str">
            <v>ADI_SUCIPTO</v>
          </cell>
        </row>
        <row r="2038">
          <cell r="A2038" t="str">
            <v>BDO92</v>
          </cell>
          <cell r="B2038" t="str">
            <v>DC_SUKALUYU</v>
          </cell>
        </row>
        <row r="2039">
          <cell r="A2039" t="str">
            <v>JKT15J</v>
          </cell>
          <cell r="B2039" t="str">
            <v>BUNGUR_SAMEDAY</v>
          </cell>
        </row>
        <row r="2040">
          <cell r="A2040" t="str">
            <v>SRG63</v>
          </cell>
          <cell r="B2040" t="str">
            <v>BANGETAYU</v>
          </cell>
        </row>
        <row r="2041">
          <cell r="A2041" t="str">
            <v>JKT25O</v>
          </cell>
          <cell r="B2041" t="str">
            <v>AIA_CENTER</v>
          </cell>
        </row>
        <row r="2042">
          <cell r="A2042" t="str">
            <v>SRG53</v>
          </cell>
          <cell r="B2042" t="str">
            <v>TANDANG</v>
          </cell>
        </row>
        <row r="2043">
          <cell r="A2043" t="str">
            <v>BUO01</v>
          </cell>
          <cell r="B2043" t="str">
            <v>BUOL</v>
          </cell>
        </row>
        <row r="2044">
          <cell r="A2044" t="str">
            <v>PLM02B</v>
          </cell>
          <cell r="B2044" t="str">
            <v>PLM02B</v>
          </cell>
        </row>
        <row r="2045">
          <cell r="A2045" t="str">
            <v>PLM42</v>
          </cell>
          <cell r="B2045" t="str">
            <v>PERAIRAN</v>
          </cell>
        </row>
        <row r="2046">
          <cell r="A2046" t="str">
            <v>SWI10</v>
          </cell>
          <cell r="B2046" t="str">
            <v>TALANG</v>
          </cell>
        </row>
        <row r="2047">
          <cell r="A2047" t="str">
            <v>DMK06</v>
          </cell>
          <cell r="B2047" t="str">
            <v>WEDUNG</v>
          </cell>
        </row>
        <row r="2048">
          <cell r="A2048" t="str">
            <v>DMK13</v>
          </cell>
          <cell r="B2048" t="str">
            <v>BONANG</v>
          </cell>
        </row>
        <row r="2049">
          <cell r="A2049" t="str">
            <v>JPR06</v>
          </cell>
          <cell r="B2049" t="str">
            <v>TAHUNAN</v>
          </cell>
        </row>
        <row r="2050">
          <cell r="A2050" t="str">
            <v>JPR03</v>
          </cell>
          <cell r="B2050" t="str">
            <v>PECANGAAN</v>
          </cell>
        </row>
        <row r="2051">
          <cell r="A2051" t="str">
            <v>PML01</v>
          </cell>
          <cell r="B2051" t="str">
            <v>PEMALANG</v>
          </cell>
        </row>
        <row r="2052">
          <cell r="A2052" t="str">
            <v>PML07</v>
          </cell>
          <cell r="B2052" t="str">
            <v>AMBOKULON</v>
          </cell>
        </row>
        <row r="2053">
          <cell r="A2053" t="str">
            <v>PLW02B</v>
          </cell>
          <cell r="B2053" t="str">
            <v>KAMONJI_01</v>
          </cell>
        </row>
        <row r="2054">
          <cell r="A2054" t="str">
            <v>PLW01C</v>
          </cell>
          <cell r="B2054" t="str">
            <v>PALU_01</v>
          </cell>
        </row>
        <row r="2055">
          <cell r="A2055" t="str">
            <v>TTE06A</v>
          </cell>
          <cell r="B2055" t="str">
            <v>TERNATE_SELATAN</v>
          </cell>
        </row>
        <row r="2056">
          <cell r="A2056" t="str">
            <v>PKU18</v>
          </cell>
          <cell r="B2056" t="str">
            <v>CP_KULIM</v>
          </cell>
        </row>
        <row r="2057">
          <cell r="A2057" t="str">
            <v>PYK07</v>
          </cell>
          <cell r="B2057" t="str">
            <v>NGALAU</v>
          </cell>
        </row>
        <row r="2058">
          <cell r="A2058" t="str">
            <v>TNU10</v>
          </cell>
          <cell r="B2058" t="str">
            <v>SUKOWANGI</v>
          </cell>
        </row>
        <row r="2059">
          <cell r="A2059" t="str">
            <v>JKT55E</v>
          </cell>
          <cell r="B2059" t="str">
            <v>CP_MENTENG_PULO</v>
          </cell>
        </row>
        <row r="2060">
          <cell r="A2060" t="str">
            <v>JKT52B</v>
          </cell>
          <cell r="B2060" t="str">
            <v>CP_JATINEGARA</v>
          </cell>
        </row>
        <row r="2061">
          <cell r="A2061" t="str">
            <v>SWI12</v>
          </cell>
          <cell r="B2061" t="str">
            <v>DUKUHWARU</v>
          </cell>
        </row>
        <row r="2062">
          <cell r="A2062" t="str">
            <v>JKT15L</v>
          </cell>
          <cell r="B2062" t="str">
            <v>GUNUNG_SAHARI_01</v>
          </cell>
        </row>
        <row r="2063">
          <cell r="A2063" t="str">
            <v>PDD06</v>
          </cell>
          <cell r="B2063" t="str">
            <v>KRADENAN</v>
          </cell>
        </row>
        <row r="2064">
          <cell r="A2064" t="str">
            <v>JPR08</v>
          </cell>
          <cell r="B2064" t="str">
            <v>WELAHAN</v>
          </cell>
        </row>
        <row r="2065">
          <cell r="A2065" t="str">
            <v>JPR11</v>
          </cell>
          <cell r="B2065" t="str">
            <v>KEDUNG</v>
          </cell>
        </row>
        <row r="2066">
          <cell r="A2066" t="str">
            <v>BRB08</v>
          </cell>
          <cell r="B2066" t="str">
            <v>LARANGAN_BREBES</v>
          </cell>
        </row>
        <row r="2067">
          <cell r="A2067" t="str">
            <v>PTN07</v>
          </cell>
          <cell r="B2067" t="str">
            <v>BESUK</v>
          </cell>
        </row>
        <row r="2068">
          <cell r="A2068" t="str">
            <v>JPR04</v>
          </cell>
          <cell r="B2068" t="str">
            <v>WONOREJO</v>
          </cell>
        </row>
        <row r="2069">
          <cell r="A2069" t="str">
            <v>SRG01</v>
          </cell>
          <cell r="B2069" t="str">
            <v>SEMARANG</v>
          </cell>
        </row>
        <row r="2070">
          <cell r="A2070" t="str">
            <v>BRB01</v>
          </cell>
          <cell r="B2070" t="str">
            <v>BREBES</v>
          </cell>
        </row>
        <row r="2071">
          <cell r="A2071" t="str">
            <v>SRG18</v>
          </cell>
          <cell r="B2071" t="str">
            <v>GENUK</v>
          </cell>
        </row>
        <row r="2072">
          <cell r="A2072" t="str">
            <v>KNL05</v>
          </cell>
          <cell r="B2072" t="str">
            <v>KALIWUNGU</v>
          </cell>
        </row>
        <row r="2073">
          <cell r="A2073" t="str">
            <v>PLM05A</v>
          </cell>
          <cell r="B2073" t="str">
            <v>PLM05A</v>
          </cell>
        </row>
        <row r="2074">
          <cell r="A2074" t="str">
            <v>PLM17A</v>
          </cell>
          <cell r="B2074" t="str">
            <v>PLM17A</v>
          </cell>
        </row>
        <row r="2075">
          <cell r="A2075" t="str">
            <v>BAL18A</v>
          </cell>
          <cell r="B2075" t="str">
            <v>EDISON</v>
          </cell>
        </row>
        <row r="2076">
          <cell r="A2076" t="str">
            <v>BAL01D</v>
          </cell>
          <cell r="B2076" t="str">
            <v>GADING_KELAPA_DUA</v>
          </cell>
        </row>
        <row r="2077">
          <cell r="A2077" t="str">
            <v>TGR57</v>
          </cell>
          <cell r="B2077" t="str">
            <v>LARANGAN_2</v>
          </cell>
        </row>
        <row r="2078">
          <cell r="A2078" t="str">
            <v>TGR05D</v>
          </cell>
          <cell r="B2078" t="str">
            <v>TGR05D</v>
          </cell>
        </row>
        <row r="2079">
          <cell r="A2079" t="str">
            <v>BAL10D</v>
          </cell>
          <cell r="B2079" t="str">
            <v>PANGKALAN_TELUKNAGA</v>
          </cell>
        </row>
        <row r="2080">
          <cell r="A2080" t="str">
            <v>BAL08G</v>
          </cell>
          <cell r="B2080" t="str">
            <v>INFINITY_BIZPARK</v>
          </cell>
        </row>
        <row r="2081">
          <cell r="A2081" t="str">
            <v>TGR25</v>
          </cell>
          <cell r="B2081" t="str">
            <v>SEPATAN</v>
          </cell>
        </row>
        <row r="2082">
          <cell r="A2082" t="str">
            <v>TGR27</v>
          </cell>
          <cell r="B2082" t="str">
            <v>PERIUK</v>
          </cell>
        </row>
        <row r="2083">
          <cell r="A2083" t="str">
            <v>TGR01F</v>
          </cell>
          <cell r="B2083" t="str">
            <v>MODERN_PARK</v>
          </cell>
        </row>
        <row r="2084">
          <cell r="A2084" t="str">
            <v>BAL10E</v>
          </cell>
          <cell r="B2084" t="str">
            <v>PIK_2_RIVERSIDE</v>
          </cell>
        </row>
        <row r="2085">
          <cell r="A2085" t="str">
            <v>SOG19</v>
          </cell>
          <cell r="B2085" t="str">
            <v>DC_BANDUNG_SELATAN</v>
          </cell>
        </row>
        <row r="2086">
          <cell r="A2086" t="str">
            <v>PWK15K</v>
          </cell>
          <cell r="B2086" t="str">
            <v>PWK15K</v>
          </cell>
        </row>
        <row r="2087">
          <cell r="A2087" t="str">
            <v>BDO88</v>
          </cell>
          <cell r="B2087" t="str">
            <v>DC_BURANGRANG</v>
          </cell>
        </row>
        <row r="2088">
          <cell r="A2088" t="str">
            <v>SRG03</v>
          </cell>
          <cell r="B2088" t="str">
            <v>NGALIYAN</v>
          </cell>
        </row>
        <row r="2089">
          <cell r="A2089" t="str">
            <v>SLT01</v>
          </cell>
          <cell r="B2089" t="str">
            <v>SALATIGA</v>
          </cell>
        </row>
        <row r="2090">
          <cell r="A2090" t="str">
            <v>TBI07</v>
          </cell>
          <cell r="B2090" t="str">
            <v>TBI07</v>
          </cell>
        </row>
        <row r="2091">
          <cell r="A2091" t="str">
            <v>SRG07</v>
          </cell>
          <cell r="B2091" t="str">
            <v>TUGU</v>
          </cell>
        </row>
        <row r="2092">
          <cell r="A2092" t="str">
            <v>PUR01</v>
          </cell>
          <cell r="B2092" t="str">
            <v>PURBALINGGA</v>
          </cell>
        </row>
        <row r="2093">
          <cell r="A2093" t="str">
            <v>MJA20B</v>
          </cell>
          <cell r="B2093" t="str">
            <v>MJA20B</v>
          </cell>
        </row>
        <row r="2094">
          <cell r="A2094" t="str">
            <v>PWO27A</v>
          </cell>
          <cell r="B2094" t="str">
            <v>KEMRANJEN01</v>
          </cell>
        </row>
        <row r="2095">
          <cell r="A2095" t="str">
            <v>PKL22</v>
          </cell>
          <cell r="B2095" t="str">
            <v>PANINGGARAN</v>
          </cell>
        </row>
        <row r="2096">
          <cell r="A2096" t="str">
            <v>BJN01</v>
          </cell>
          <cell r="B2096" t="str">
            <v>BANJARNEGARA</v>
          </cell>
        </row>
        <row r="2097">
          <cell r="A2097" t="str">
            <v>RMB01</v>
          </cell>
          <cell r="B2097" t="str">
            <v>REMBANG</v>
          </cell>
        </row>
        <row r="2098">
          <cell r="A2098" t="str">
            <v>PTI01</v>
          </cell>
          <cell r="B2098" t="str">
            <v>PATI</v>
          </cell>
        </row>
        <row r="2099">
          <cell r="A2099" t="str">
            <v>BAL24B</v>
          </cell>
          <cell r="B2099" t="str">
            <v>KUTABUMI_RAYA</v>
          </cell>
        </row>
        <row r="2100">
          <cell r="A2100" t="str">
            <v>MAR05A</v>
          </cell>
          <cell r="B2100" t="str">
            <v>LAU_RAYA</v>
          </cell>
        </row>
        <row r="2101">
          <cell r="A2101" t="str">
            <v>SDA27</v>
          </cell>
          <cell r="B2101" t="str">
            <v>DC_WARU</v>
          </cell>
        </row>
        <row r="2102">
          <cell r="A2102" t="str">
            <v>SDA21</v>
          </cell>
          <cell r="B2102" t="str">
            <v>DC_SDA</v>
          </cell>
        </row>
        <row r="2103">
          <cell r="A2103" t="str">
            <v>SDA12A</v>
          </cell>
          <cell r="B2103" t="str">
            <v>WARU_5</v>
          </cell>
        </row>
        <row r="2104">
          <cell r="A2104" t="str">
            <v>GSK11</v>
          </cell>
          <cell r="B2104" t="str">
            <v>BUNGAH</v>
          </cell>
        </row>
        <row r="2105">
          <cell r="A2105" t="str">
            <v>GSK04</v>
          </cell>
          <cell r="B2105" t="str">
            <v>MANYAR</v>
          </cell>
        </row>
        <row r="2106">
          <cell r="A2106" t="str">
            <v>SUB24B</v>
          </cell>
          <cell r="B2106" t="str">
            <v>BUBUTAN_3</v>
          </cell>
        </row>
        <row r="2107">
          <cell r="A2107" t="str">
            <v>SUB91</v>
          </cell>
          <cell r="B2107" t="str">
            <v>SURABAYA_BARAT</v>
          </cell>
        </row>
        <row r="2108">
          <cell r="A2108" t="str">
            <v>GSK03</v>
          </cell>
          <cell r="B2108" t="str">
            <v>SEKAPUK</v>
          </cell>
        </row>
        <row r="2109">
          <cell r="A2109" t="str">
            <v>JKT56</v>
          </cell>
          <cell r="B2109" t="str">
            <v>CP_UJUNG_MENTENG</v>
          </cell>
        </row>
        <row r="2110">
          <cell r="A2110" t="str">
            <v>JKT04H</v>
          </cell>
          <cell r="B2110" t="str">
            <v>DC_GROGOL</v>
          </cell>
        </row>
        <row r="2111">
          <cell r="A2111" t="str">
            <v>PKB16</v>
          </cell>
          <cell r="B2111" t="str">
            <v>PKB16</v>
          </cell>
        </row>
        <row r="2112">
          <cell r="A2112" t="str">
            <v>PLM52</v>
          </cell>
          <cell r="B2112" t="str">
            <v>SUNGSANG</v>
          </cell>
        </row>
        <row r="2113">
          <cell r="A2113" t="str">
            <v>KDI10</v>
          </cell>
          <cell r="B2113" t="str">
            <v>PIERE_TENDEAN</v>
          </cell>
        </row>
        <row r="2114">
          <cell r="A2114" t="str">
            <v>PKS04</v>
          </cell>
          <cell r="B2114" t="str">
            <v>LARANGAN_PAMEKASAN</v>
          </cell>
        </row>
        <row r="2115">
          <cell r="A2115" t="str">
            <v>BKS06</v>
          </cell>
          <cell r="B2115" t="str">
            <v>PAGAR_DEWA</v>
          </cell>
        </row>
        <row r="2116">
          <cell r="A2116" t="str">
            <v>PWO05</v>
          </cell>
          <cell r="B2116" t="str">
            <v>SUMPIUH</v>
          </cell>
        </row>
        <row r="2117">
          <cell r="A2117" t="str">
            <v>PDD02</v>
          </cell>
          <cell r="B2117" t="str">
            <v>GODONG</v>
          </cell>
        </row>
        <row r="2118">
          <cell r="A2118" t="str">
            <v>PWJ06</v>
          </cell>
          <cell r="B2118" t="str">
            <v>WIRUN</v>
          </cell>
        </row>
        <row r="2119">
          <cell r="A2119" t="str">
            <v>TCTNU041</v>
          </cell>
          <cell r="B2119" t="str">
            <v>TCTNU041</v>
          </cell>
        </row>
        <row r="2120">
          <cell r="A2120" t="str">
            <v>TNU11</v>
          </cell>
          <cell r="B2120" t="str">
            <v>PRINGSURAT_TIMUR</v>
          </cell>
        </row>
        <row r="2121">
          <cell r="A2121" t="str">
            <v>TNU02</v>
          </cell>
          <cell r="B2121" t="str">
            <v>PARAKAN</v>
          </cell>
        </row>
        <row r="2122">
          <cell r="A2122" t="str">
            <v>TNU01</v>
          </cell>
          <cell r="B2122" t="str">
            <v>TEMANGGUNG</v>
          </cell>
        </row>
        <row r="2123">
          <cell r="A2123" t="str">
            <v>TNU08</v>
          </cell>
          <cell r="B2123" t="str">
            <v>WADAS</v>
          </cell>
        </row>
        <row r="2124">
          <cell r="A2124" t="str">
            <v>TNU09</v>
          </cell>
          <cell r="B2124" t="str">
            <v>CANDIROTO</v>
          </cell>
        </row>
        <row r="2125">
          <cell r="A2125" t="str">
            <v>TNU05</v>
          </cell>
          <cell r="B2125" t="str">
            <v>NGADIREJO</v>
          </cell>
        </row>
        <row r="2126">
          <cell r="A2126" t="str">
            <v>TNU06</v>
          </cell>
          <cell r="B2126" t="str">
            <v>KRANGGAN</v>
          </cell>
        </row>
        <row r="2127">
          <cell r="A2127" t="str">
            <v>TNU07</v>
          </cell>
          <cell r="B2127" t="str">
            <v>KEDU</v>
          </cell>
        </row>
        <row r="2128">
          <cell r="A2128" t="str">
            <v>UPG15</v>
          </cell>
          <cell r="B2128" t="str">
            <v>GOA_RIA</v>
          </cell>
        </row>
        <row r="2129">
          <cell r="A2129" t="str">
            <v>BIT01</v>
          </cell>
          <cell r="B2129" t="str">
            <v>BITUNG</v>
          </cell>
        </row>
        <row r="2130">
          <cell r="A2130" t="str">
            <v>PLW05B</v>
          </cell>
          <cell r="B2130" t="str">
            <v>IGUSTI</v>
          </cell>
        </row>
        <row r="2131">
          <cell r="A2131" t="str">
            <v>KNL01</v>
          </cell>
          <cell r="B2131" t="str">
            <v>KENDAL</v>
          </cell>
        </row>
        <row r="2132">
          <cell r="A2132" t="str">
            <v>PDD02A</v>
          </cell>
          <cell r="B2132" t="str">
            <v>GEYER</v>
          </cell>
        </row>
        <row r="2133">
          <cell r="A2133" t="str">
            <v>SKD15</v>
          </cell>
          <cell r="B2133" t="str">
            <v>PASIR_SAKTI</v>
          </cell>
        </row>
        <row r="2134">
          <cell r="A2134" t="str">
            <v>NGP02E</v>
          </cell>
          <cell r="B2134" t="str">
            <v>NGP02E</v>
          </cell>
        </row>
        <row r="2135">
          <cell r="A2135" t="str">
            <v>SMB05D</v>
          </cell>
          <cell r="B2135" t="str">
            <v>SMB05D</v>
          </cell>
        </row>
        <row r="2136">
          <cell r="A2136" t="str">
            <v>CRN02C</v>
          </cell>
          <cell r="B2136" t="str">
            <v>CRN02C</v>
          </cell>
        </row>
        <row r="2137">
          <cell r="A2137" t="str">
            <v>SMB08B</v>
          </cell>
          <cell r="B2137" t="str">
            <v>SMB08B</v>
          </cell>
        </row>
        <row r="2138">
          <cell r="A2138" t="str">
            <v>BDO80A</v>
          </cell>
          <cell r="B2138" t="str">
            <v>SARIJADI</v>
          </cell>
        </row>
        <row r="2139">
          <cell r="A2139" t="str">
            <v>CJR12</v>
          </cell>
          <cell r="B2139" t="str">
            <v>MUKA</v>
          </cell>
        </row>
        <row r="2140">
          <cell r="A2140" t="str">
            <v>PML02</v>
          </cell>
          <cell r="B2140" t="str">
            <v>RANDUDONGKAL</v>
          </cell>
        </row>
        <row r="2141">
          <cell r="A2141" t="str">
            <v>BUG04D</v>
          </cell>
          <cell r="B2141" t="str">
            <v>TRANS_BAHOMAKMUR</v>
          </cell>
        </row>
        <row r="2142">
          <cell r="A2142" t="str">
            <v>SIG14</v>
          </cell>
          <cell r="B2142" t="str">
            <v>BIROMARU_01</v>
          </cell>
        </row>
        <row r="2143">
          <cell r="A2143" t="str">
            <v>LBO15</v>
          </cell>
          <cell r="B2143" t="str">
            <v>ISIMU_01</v>
          </cell>
        </row>
        <row r="2144">
          <cell r="A2144" t="str">
            <v>BUG03A</v>
          </cell>
          <cell r="B2144" t="str">
            <v>BUNGKU_TENGAH</v>
          </cell>
        </row>
        <row r="2145">
          <cell r="A2145" t="str">
            <v>OND02</v>
          </cell>
          <cell r="B2145" t="str">
            <v>TAGULANDANG</v>
          </cell>
        </row>
        <row r="2146">
          <cell r="A2146" t="str">
            <v>KND02</v>
          </cell>
          <cell r="B2146" t="str">
            <v>BETELEME</v>
          </cell>
        </row>
        <row r="2147">
          <cell r="A2147" t="str">
            <v>TID02</v>
          </cell>
          <cell r="B2147" t="str">
            <v>SOFIFI</v>
          </cell>
        </row>
        <row r="2148">
          <cell r="A2148" t="str">
            <v>PII02</v>
          </cell>
          <cell r="B2148" t="str">
            <v>KOTARAYA</v>
          </cell>
        </row>
        <row r="2149">
          <cell r="A2149" t="str">
            <v>PML09</v>
          </cell>
          <cell r="B2149" t="str">
            <v>BANJARDAWA</v>
          </cell>
        </row>
        <row r="2150">
          <cell r="A2150" t="str">
            <v>DON01</v>
          </cell>
          <cell r="B2150" t="str">
            <v>DONGGALA</v>
          </cell>
        </row>
        <row r="2151">
          <cell r="A2151" t="str">
            <v>BMU999</v>
          </cell>
          <cell r="B2151" t="str">
            <v>BMU_GATEWAY</v>
          </cell>
        </row>
        <row r="2152">
          <cell r="A2152" t="str">
            <v>CIB22</v>
          </cell>
          <cell r="B2152" t="str">
            <v>KEDUNG_HALANG</v>
          </cell>
        </row>
        <row r="2153">
          <cell r="A2153" t="str">
            <v>TCJKT431</v>
          </cell>
          <cell r="B2153" t="str">
            <v>TCJKT431</v>
          </cell>
        </row>
        <row r="2154">
          <cell r="A2154" t="str">
            <v>TCJKT421</v>
          </cell>
          <cell r="B2154" t="str">
            <v>TCJKT421</v>
          </cell>
        </row>
        <row r="2155">
          <cell r="A2155" t="str">
            <v>TCJKT402</v>
          </cell>
          <cell r="B2155" t="str">
            <v>TCJKT402</v>
          </cell>
        </row>
        <row r="2156">
          <cell r="A2156" t="str">
            <v>TCJKT392</v>
          </cell>
          <cell r="B2156" t="str">
            <v>TCJKT392</v>
          </cell>
        </row>
        <row r="2157">
          <cell r="A2157" t="str">
            <v>TCJKT381</v>
          </cell>
          <cell r="B2157" t="str">
            <v>TCJKT381</v>
          </cell>
        </row>
        <row r="2158">
          <cell r="A2158" t="str">
            <v>TCJKT371</v>
          </cell>
          <cell r="B2158" t="str">
            <v>TCJKT371</v>
          </cell>
        </row>
        <row r="2159">
          <cell r="A2159" t="str">
            <v>JKT65M</v>
          </cell>
          <cell r="B2159" t="str">
            <v>CP_PESANGGRAHAN_2</v>
          </cell>
        </row>
        <row r="2160">
          <cell r="A2160" t="str">
            <v>TCJKT361</v>
          </cell>
          <cell r="B2160" t="str">
            <v>TCJKT361</v>
          </cell>
        </row>
        <row r="2161">
          <cell r="A2161" t="str">
            <v>TCJKT351</v>
          </cell>
          <cell r="B2161" t="str">
            <v>TCJKT351</v>
          </cell>
        </row>
        <row r="2162">
          <cell r="A2162" t="str">
            <v>TCJKT343</v>
          </cell>
          <cell r="B2162" t="str">
            <v>TCJKT343</v>
          </cell>
        </row>
        <row r="2163">
          <cell r="A2163" t="str">
            <v>JKT50I</v>
          </cell>
          <cell r="B2163" t="str">
            <v>CP_HAJI_NAMAN_1</v>
          </cell>
        </row>
        <row r="2164">
          <cell r="A2164" t="str">
            <v>JKT20L</v>
          </cell>
          <cell r="B2164" t="str">
            <v>PONDOK_KELAPA_01</v>
          </cell>
        </row>
        <row r="2165">
          <cell r="A2165" t="str">
            <v>TCJKT342</v>
          </cell>
          <cell r="B2165" t="str">
            <v>TCJKT342</v>
          </cell>
        </row>
        <row r="2166">
          <cell r="A2166" t="str">
            <v>JKT50K</v>
          </cell>
          <cell r="B2166" t="str">
            <v>CP_PONDOK_BAMBU</v>
          </cell>
        </row>
        <row r="2167">
          <cell r="A2167" t="str">
            <v>JKT20E</v>
          </cell>
          <cell r="B2167" t="str">
            <v>PONDOK_BAMBU</v>
          </cell>
        </row>
        <row r="2168">
          <cell r="A2168" t="str">
            <v>TCJKT341</v>
          </cell>
          <cell r="B2168" t="str">
            <v>TCJKT341</v>
          </cell>
        </row>
        <row r="2169">
          <cell r="A2169" t="str">
            <v>TCJKT331</v>
          </cell>
          <cell r="B2169" t="str">
            <v>TCJKT331</v>
          </cell>
        </row>
        <row r="2170">
          <cell r="A2170" t="str">
            <v>TCJKT321</v>
          </cell>
          <cell r="B2170" t="str">
            <v>TCJKT321</v>
          </cell>
        </row>
        <row r="2171">
          <cell r="A2171" t="str">
            <v>TCJKT312</v>
          </cell>
          <cell r="B2171" t="str">
            <v>TCJKT312</v>
          </cell>
        </row>
        <row r="2172">
          <cell r="A2172" t="str">
            <v>TCJKT311</v>
          </cell>
          <cell r="B2172" t="str">
            <v>TCJKT311</v>
          </cell>
        </row>
        <row r="2173">
          <cell r="A2173" t="str">
            <v>TCJKT302</v>
          </cell>
          <cell r="B2173" t="str">
            <v>TCJKT302</v>
          </cell>
        </row>
        <row r="2174">
          <cell r="A2174" t="str">
            <v>TGK03A</v>
          </cell>
          <cell r="B2174" t="str">
            <v>GANDUSARI_1</v>
          </cell>
        </row>
        <row r="2175">
          <cell r="A2175" t="str">
            <v>UNG01</v>
          </cell>
          <cell r="B2175" t="str">
            <v>UNGARAN</v>
          </cell>
        </row>
        <row r="2176">
          <cell r="A2176" t="str">
            <v>TCJKT291</v>
          </cell>
          <cell r="B2176" t="str">
            <v>TCJKT291</v>
          </cell>
        </row>
        <row r="2177">
          <cell r="A2177" t="str">
            <v>JKT61C</v>
          </cell>
          <cell r="B2177" t="str">
            <v>CP_CIJANTUNG</v>
          </cell>
        </row>
        <row r="2178">
          <cell r="A2178" t="str">
            <v>JKT18L</v>
          </cell>
          <cell r="B2178" t="str">
            <v>DC_PEKAYON</v>
          </cell>
        </row>
        <row r="2179">
          <cell r="A2179" t="str">
            <v>TCJKT281</v>
          </cell>
          <cell r="B2179" t="str">
            <v>TCJKT281</v>
          </cell>
        </row>
        <row r="2180">
          <cell r="A2180" t="str">
            <v>JKT51G</v>
          </cell>
          <cell r="B2180" t="str">
            <v>CP_UTAN_KAYU</v>
          </cell>
        </row>
        <row r="2181">
          <cell r="A2181" t="str">
            <v>CLP09</v>
          </cell>
          <cell r="B2181" t="str">
            <v>MERTASINGA</v>
          </cell>
        </row>
        <row r="2182">
          <cell r="A2182" t="str">
            <v>TCJKT261</v>
          </cell>
          <cell r="B2182" t="str">
            <v>TCJKT261</v>
          </cell>
        </row>
        <row r="2183">
          <cell r="A2183" t="str">
            <v>TCJKT241</v>
          </cell>
          <cell r="B2183" t="str">
            <v>TCJKT241</v>
          </cell>
        </row>
        <row r="2184">
          <cell r="A2184" t="str">
            <v>TCJKT232</v>
          </cell>
          <cell r="B2184" t="str">
            <v>TCJKT232</v>
          </cell>
        </row>
        <row r="2185">
          <cell r="A2185" t="str">
            <v>TCJKT231</v>
          </cell>
          <cell r="B2185" t="str">
            <v>TCJKT231</v>
          </cell>
        </row>
        <row r="2186">
          <cell r="A2186" t="str">
            <v>TCJKT222</v>
          </cell>
          <cell r="B2186" t="str">
            <v>TCJKT222</v>
          </cell>
        </row>
        <row r="2187">
          <cell r="A2187" t="str">
            <v>TCJKT212</v>
          </cell>
          <cell r="B2187" t="str">
            <v>TCJKT212</v>
          </cell>
        </row>
        <row r="2188">
          <cell r="A2188" t="str">
            <v>TCJKT191</v>
          </cell>
          <cell r="B2188" t="str">
            <v>TCJKT191</v>
          </cell>
        </row>
        <row r="2189">
          <cell r="A2189" t="str">
            <v>TCJKT172</v>
          </cell>
          <cell r="B2189" t="str">
            <v>TCJKT172</v>
          </cell>
        </row>
        <row r="2190">
          <cell r="A2190" t="str">
            <v>TCJKT171</v>
          </cell>
          <cell r="B2190" t="str">
            <v>TCJKT171</v>
          </cell>
        </row>
        <row r="2191">
          <cell r="A2191" t="str">
            <v>TCJKT163</v>
          </cell>
          <cell r="B2191" t="str">
            <v>TCJKT163</v>
          </cell>
        </row>
        <row r="2192">
          <cell r="A2192" t="str">
            <v>TCJKT162</v>
          </cell>
          <cell r="B2192" t="str">
            <v>TCJKT162</v>
          </cell>
        </row>
        <row r="2193">
          <cell r="A2193" t="str">
            <v>TCJKT161</v>
          </cell>
          <cell r="B2193" t="str">
            <v>TCJKT161</v>
          </cell>
        </row>
        <row r="2194">
          <cell r="A2194" t="str">
            <v>JKT29</v>
          </cell>
          <cell r="B2194" t="str">
            <v>GADING_GRIYA_L</v>
          </cell>
        </row>
        <row r="2195">
          <cell r="A2195" t="str">
            <v>TCJKT151</v>
          </cell>
          <cell r="B2195" t="str">
            <v>TCJKT151</v>
          </cell>
        </row>
        <row r="2196">
          <cell r="A2196" t="str">
            <v>JKT30A</v>
          </cell>
          <cell r="B2196" t="str">
            <v>CP_PADEMANGAN_4</v>
          </cell>
        </row>
        <row r="2197">
          <cell r="A2197" t="str">
            <v>TCJKT123</v>
          </cell>
          <cell r="B2197" t="str">
            <v>TCJKT123</v>
          </cell>
        </row>
        <row r="2198">
          <cell r="A2198" t="str">
            <v>TCJKT122</v>
          </cell>
          <cell r="B2198" t="str">
            <v>TCJKT122</v>
          </cell>
        </row>
        <row r="2199">
          <cell r="A2199" t="str">
            <v>JKT41W</v>
          </cell>
          <cell r="B2199" t="str">
            <v>CP_PLUIT_PERMAI</v>
          </cell>
        </row>
        <row r="2200">
          <cell r="A2200" t="str">
            <v>TCJKT112</v>
          </cell>
          <cell r="B2200" t="str">
            <v>TCJKT112</v>
          </cell>
        </row>
        <row r="2201">
          <cell r="A2201" t="str">
            <v>TCJKT111</v>
          </cell>
          <cell r="B2201" t="str">
            <v>TCJKT111</v>
          </cell>
        </row>
        <row r="2202">
          <cell r="A2202" t="str">
            <v>TCJKT101</v>
          </cell>
          <cell r="B2202" t="str">
            <v>TCJKT101</v>
          </cell>
        </row>
        <row r="2203">
          <cell r="A2203" t="str">
            <v>TCJKT091</v>
          </cell>
          <cell r="B2203" t="str">
            <v>TCJKT091</v>
          </cell>
        </row>
        <row r="2204">
          <cell r="A2204" t="str">
            <v>TCJKT082</v>
          </cell>
          <cell r="B2204" t="str">
            <v>TCJKT082</v>
          </cell>
        </row>
        <row r="2205">
          <cell r="A2205" t="str">
            <v>TCJKT081</v>
          </cell>
          <cell r="B2205" t="str">
            <v>TCJKT081</v>
          </cell>
        </row>
        <row r="2206">
          <cell r="A2206" t="str">
            <v>JKT39O</v>
          </cell>
          <cell r="B2206" t="str">
            <v>CP_TANJUNG_DUREN_2</v>
          </cell>
        </row>
        <row r="2207">
          <cell r="A2207" t="str">
            <v>JKT39Q</v>
          </cell>
          <cell r="B2207" t="str">
            <v>CP_GROGOL</v>
          </cell>
        </row>
        <row r="2208">
          <cell r="A2208" t="str">
            <v>TCJKT071</v>
          </cell>
          <cell r="B2208" t="str">
            <v>TCJKT071</v>
          </cell>
        </row>
        <row r="2209">
          <cell r="A2209" t="str">
            <v>JKT45I</v>
          </cell>
          <cell r="B2209" t="str">
            <v>CP_PINANGSIA_RAYA</v>
          </cell>
        </row>
        <row r="2210">
          <cell r="A2210" t="str">
            <v>JKT45L</v>
          </cell>
          <cell r="B2210" t="str">
            <v>CP_ZAINUL_ARIFIN</v>
          </cell>
        </row>
        <row r="2211">
          <cell r="A2211" t="str">
            <v>TCJKT061</v>
          </cell>
          <cell r="B2211" t="str">
            <v>TCJKT061</v>
          </cell>
        </row>
        <row r="2212">
          <cell r="A2212" t="str">
            <v>TCJKT042</v>
          </cell>
          <cell r="B2212" t="str">
            <v>TCJKT042</v>
          </cell>
        </row>
        <row r="2213">
          <cell r="A2213" t="str">
            <v>TCJKT041</v>
          </cell>
          <cell r="B2213" t="str">
            <v>TCJKT041</v>
          </cell>
        </row>
        <row r="2214">
          <cell r="A2214" t="str">
            <v>TCJKT032</v>
          </cell>
          <cell r="B2214" t="str">
            <v>TCJKT032</v>
          </cell>
        </row>
        <row r="2215">
          <cell r="A2215" t="str">
            <v>TCJKT031</v>
          </cell>
          <cell r="B2215" t="str">
            <v>TCJKT031</v>
          </cell>
        </row>
        <row r="2216">
          <cell r="A2216" t="str">
            <v>TCJKT022</v>
          </cell>
          <cell r="B2216" t="str">
            <v>TCJKT022</v>
          </cell>
        </row>
        <row r="2217">
          <cell r="A2217" t="str">
            <v>TCJKT021</v>
          </cell>
          <cell r="B2217" t="str">
            <v>TCJKT021</v>
          </cell>
        </row>
        <row r="2218">
          <cell r="A2218" t="str">
            <v>SUB28B</v>
          </cell>
          <cell r="B2218" t="str">
            <v>SUKOMANUNGGAL_2</v>
          </cell>
        </row>
        <row r="2219">
          <cell r="A2219" t="str">
            <v>TCJKT012</v>
          </cell>
          <cell r="B2219" t="str">
            <v>TCJKT012</v>
          </cell>
        </row>
        <row r="2220">
          <cell r="A2220" t="str">
            <v>TCJKT011</v>
          </cell>
          <cell r="B2220" t="str">
            <v>TCJKT011</v>
          </cell>
        </row>
        <row r="2221">
          <cell r="A2221" t="str">
            <v>MTA01</v>
          </cell>
          <cell r="B2221" t="str">
            <v>MARTAPURA</v>
          </cell>
        </row>
        <row r="2222">
          <cell r="A2222" t="str">
            <v>UPG21A</v>
          </cell>
          <cell r="B2222" t="str">
            <v>TODDOPULI_RAYA</v>
          </cell>
        </row>
        <row r="2223">
          <cell r="A2223" t="str">
            <v>JKT17K</v>
          </cell>
          <cell r="B2223" t="str">
            <v>DC_JATINEGARA</v>
          </cell>
        </row>
        <row r="2224">
          <cell r="A2224" t="str">
            <v>GRT26C</v>
          </cell>
          <cell r="B2224" t="str">
            <v>GRT26C</v>
          </cell>
        </row>
        <row r="2225">
          <cell r="A2225" t="str">
            <v>MJA13C</v>
          </cell>
          <cell r="B2225" t="str">
            <v>MJA13C</v>
          </cell>
        </row>
        <row r="2226">
          <cell r="A2226" t="str">
            <v>JKT18N</v>
          </cell>
          <cell r="B2226" t="str">
            <v>KAMPUNG_TENGAH</v>
          </cell>
        </row>
        <row r="2227">
          <cell r="A2227" t="str">
            <v>SLM15</v>
          </cell>
          <cell r="B2227" t="str">
            <v>PALAGAN</v>
          </cell>
        </row>
        <row r="2228">
          <cell r="A2228" t="str">
            <v>TGR10C</v>
          </cell>
          <cell r="B2228" t="str">
            <v>DIRGANTARA_RAYA</v>
          </cell>
        </row>
        <row r="2229">
          <cell r="A2229" t="str">
            <v>SUB06C</v>
          </cell>
          <cell r="B2229" t="str">
            <v>SEMAMPIR_4</v>
          </cell>
        </row>
        <row r="2230">
          <cell r="A2230" t="str">
            <v>TGR13B</v>
          </cell>
          <cell r="B2230" t="str">
            <v>LARANGAN_INDAH</v>
          </cell>
        </row>
        <row r="2231">
          <cell r="A2231" t="str">
            <v>JKT25Q</v>
          </cell>
          <cell r="B2231" t="str">
            <v>SETIABUDI</v>
          </cell>
        </row>
        <row r="2232">
          <cell r="A2232" t="str">
            <v>SWI02</v>
          </cell>
          <cell r="B2232" t="str">
            <v>ADIWERNA</v>
          </cell>
        </row>
        <row r="2233">
          <cell r="A2233" t="str">
            <v>SMQ08</v>
          </cell>
          <cell r="B2233" t="str">
            <v>KOTA_BESI</v>
          </cell>
        </row>
        <row r="2234">
          <cell r="A2234" t="str">
            <v>BAL18D</v>
          </cell>
          <cell r="B2234" t="str">
            <v>GADING_CARTENZ</v>
          </cell>
        </row>
        <row r="2235">
          <cell r="A2235" t="str">
            <v>JKT69A</v>
          </cell>
          <cell r="B2235" t="str">
            <v>CP_PASAR_MAYESTIK</v>
          </cell>
        </row>
        <row r="2236">
          <cell r="A2236" t="str">
            <v>TKG02A</v>
          </cell>
          <cell r="B2236" t="str">
            <v>TKG02A</v>
          </cell>
        </row>
        <row r="2237">
          <cell r="A2237" t="str">
            <v>TKG07A</v>
          </cell>
          <cell r="B2237" t="str">
            <v>TKG07A</v>
          </cell>
        </row>
        <row r="2238">
          <cell r="A2238" t="str">
            <v>MEL12</v>
          </cell>
          <cell r="B2238" t="str">
            <v>MEL12</v>
          </cell>
        </row>
        <row r="2239">
          <cell r="A2239" t="str">
            <v>TKG19B</v>
          </cell>
          <cell r="B2239" t="str">
            <v>TKG19B</v>
          </cell>
        </row>
        <row r="2240">
          <cell r="A2240" t="str">
            <v>KUR05</v>
          </cell>
          <cell r="B2240" t="str">
            <v>KUR05</v>
          </cell>
        </row>
        <row r="2241">
          <cell r="A2241" t="str">
            <v>BLM04</v>
          </cell>
          <cell r="B2241" t="str">
            <v>BLM04</v>
          </cell>
        </row>
        <row r="2242">
          <cell r="A2242" t="str">
            <v>TBT05</v>
          </cell>
          <cell r="B2242" t="str">
            <v>TUBABA</v>
          </cell>
        </row>
        <row r="2243">
          <cell r="A2243" t="str">
            <v>BKH10</v>
          </cell>
          <cell r="B2243" t="str">
            <v>SIDOMULYO_2</v>
          </cell>
        </row>
        <row r="2244">
          <cell r="A2244" t="str">
            <v>LWA01A</v>
          </cell>
          <cell r="B2244" t="str">
            <v>LIWA_2</v>
          </cell>
        </row>
        <row r="2245">
          <cell r="A2245" t="str">
            <v>MSJ04</v>
          </cell>
          <cell r="B2245" t="str">
            <v>MESUJI_2</v>
          </cell>
        </row>
        <row r="2246">
          <cell r="A2246" t="str">
            <v>TKG14A</v>
          </cell>
          <cell r="B2246" t="str">
            <v>TANJUNG_KARANG</v>
          </cell>
        </row>
        <row r="2247">
          <cell r="A2247" t="str">
            <v>BKH08</v>
          </cell>
          <cell r="B2247" t="str">
            <v>PENENGAHAN_2</v>
          </cell>
        </row>
        <row r="2248">
          <cell r="A2248" t="str">
            <v>TKG13C</v>
          </cell>
          <cell r="B2248" t="str">
            <v>CP_KOTA_BARU</v>
          </cell>
        </row>
        <row r="2249">
          <cell r="A2249" t="str">
            <v>TKG06C</v>
          </cell>
          <cell r="B2249" t="str">
            <v>CP_GLOBAL_EXPRESS</v>
          </cell>
        </row>
        <row r="2250">
          <cell r="A2250" t="str">
            <v>TKG08D</v>
          </cell>
          <cell r="B2250" t="str">
            <v>CP_PERUM_BKP</v>
          </cell>
        </row>
        <row r="2251">
          <cell r="A2251" t="str">
            <v>TKG12A</v>
          </cell>
          <cell r="B2251" t="str">
            <v>CP_TANJUNG_BINTANG_1</v>
          </cell>
        </row>
        <row r="2252">
          <cell r="A2252" t="str">
            <v>TKG01D</v>
          </cell>
          <cell r="B2252" t="str">
            <v>CP_URIP_SUMOHARJO_2</v>
          </cell>
        </row>
        <row r="2253">
          <cell r="A2253" t="str">
            <v>TKG01F</v>
          </cell>
          <cell r="B2253" t="str">
            <v>CP_WAY_HALIM_2</v>
          </cell>
        </row>
        <row r="2254">
          <cell r="A2254" t="str">
            <v>TKG13A</v>
          </cell>
          <cell r="B2254" t="str">
            <v>CP_KARANG_ANYAR</v>
          </cell>
        </row>
        <row r="2255">
          <cell r="A2255" t="str">
            <v>BKH02A</v>
          </cell>
          <cell r="B2255" t="str">
            <v>CP_OKA_JOVANKA</v>
          </cell>
        </row>
        <row r="2256">
          <cell r="A2256" t="str">
            <v>BKH01B</v>
          </cell>
          <cell r="B2256" t="str">
            <v>CP_BERKAH_BERSAMA</v>
          </cell>
        </row>
        <row r="2257">
          <cell r="A2257" t="str">
            <v>GTT02A</v>
          </cell>
          <cell r="B2257" t="str">
            <v>CP_SIMBARETNO</v>
          </cell>
        </row>
        <row r="2258">
          <cell r="A2258" t="str">
            <v>TKG08A</v>
          </cell>
          <cell r="B2258" t="str">
            <v>CP_PANGLIMA_POLIM</v>
          </cell>
        </row>
        <row r="2259">
          <cell r="A2259" t="str">
            <v>TKG08B</v>
          </cell>
          <cell r="B2259" t="str">
            <v>CP_KEMILING</v>
          </cell>
        </row>
        <row r="2260">
          <cell r="A2260" t="str">
            <v>TKG01C</v>
          </cell>
          <cell r="B2260" t="str">
            <v>CP_UNTUNG_SUROPATI</v>
          </cell>
        </row>
        <row r="2261">
          <cell r="A2261" t="str">
            <v>GTT02B</v>
          </cell>
          <cell r="B2261" t="str">
            <v>CP_NEGERI_KATON</v>
          </cell>
        </row>
        <row r="2262">
          <cell r="A2262" t="str">
            <v>BKH01C</v>
          </cell>
          <cell r="B2262" t="str">
            <v>CP_PALAS</v>
          </cell>
        </row>
        <row r="2263">
          <cell r="A2263" t="str">
            <v>BKH03A</v>
          </cell>
          <cell r="B2263" t="str">
            <v>CP_CANDIPURO_2</v>
          </cell>
        </row>
        <row r="2264">
          <cell r="A2264" t="str">
            <v>BKH04A</v>
          </cell>
          <cell r="B2264" t="str">
            <v>CP_BAKAUHENI</v>
          </cell>
        </row>
        <row r="2265">
          <cell r="A2265" t="str">
            <v>MTR03A</v>
          </cell>
          <cell r="B2265" t="str">
            <v>CP_21_YOSODADI</v>
          </cell>
        </row>
        <row r="2266">
          <cell r="A2266" t="str">
            <v>PSW01A</v>
          </cell>
          <cell r="B2266" t="str">
            <v>GADING_REJO_2</v>
          </cell>
        </row>
        <row r="2267">
          <cell r="A2267" t="str">
            <v>SKD03</v>
          </cell>
          <cell r="B2267" t="str">
            <v>PURBOLINGGO</v>
          </cell>
        </row>
        <row r="2268">
          <cell r="A2268" t="str">
            <v>MEL02</v>
          </cell>
          <cell r="B2268" t="str">
            <v>MENGGALA_KOTA</v>
          </cell>
        </row>
        <row r="2269">
          <cell r="A2269" t="str">
            <v>SKD06</v>
          </cell>
          <cell r="B2269" t="str">
            <v>SIDOREJO</v>
          </cell>
        </row>
        <row r="2270">
          <cell r="A2270" t="str">
            <v>LWA02</v>
          </cell>
          <cell r="B2270" t="str">
            <v>FAJAR_BULAN</v>
          </cell>
        </row>
        <row r="2271">
          <cell r="A2271" t="str">
            <v>MTR03</v>
          </cell>
          <cell r="B2271" t="str">
            <v>YOSODADI</v>
          </cell>
        </row>
        <row r="2272">
          <cell r="A2272" t="str">
            <v>KBB03</v>
          </cell>
          <cell r="B2272" t="str">
            <v>CANDIMAS</v>
          </cell>
        </row>
        <row r="2273">
          <cell r="A2273" t="str">
            <v>BDR04</v>
          </cell>
          <cell r="B2273" t="str">
            <v>BANGUN_REJO</v>
          </cell>
        </row>
        <row r="2274">
          <cell r="A2274" t="str">
            <v>TKG08</v>
          </cell>
          <cell r="B2274" t="str">
            <v>IMAM_BONJOL_LAMPUNG</v>
          </cell>
        </row>
        <row r="2275">
          <cell r="A2275" t="str">
            <v>GTT02</v>
          </cell>
          <cell r="B2275" t="str">
            <v>TATAAN</v>
          </cell>
        </row>
        <row r="2276">
          <cell r="A2276" t="str">
            <v>KOG03</v>
          </cell>
          <cell r="B2276" t="str">
            <v>TALANG_PADANG</v>
          </cell>
        </row>
        <row r="2277">
          <cell r="A2277" t="str">
            <v>GTT04</v>
          </cell>
          <cell r="B2277" t="str">
            <v>HURUN</v>
          </cell>
        </row>
        <row r="2278">
          <cell r="A2278" t="str">
            <v>KOG02</v>
          </cell>
          <cell r="B2278" t="str">
            <v>GISTING</v>
          </cell>
        </row>
        <row r="2279">
          <cell r="A2279" t="str">
            <v>BDR05</v>
          </cell>
          <cell r="B2279" t="str">
            <v>KOTA_GAJAH</v>
          </cell>
        </row>
        <row r="2280">
          <cell r="A2280" t="str">
            <v>PSW02</v>
          </cell>
          <cell r="B2280" t="str">
            <v>KALIREJO</v>
          </cell>
        </row>
        <row r="2281">
          <cell r="A2281" t="str">
            <v>SKD05</v>
          </cell>
          <cell r="B2281" t="str">
            <v>LABUHAN_RATU</v>
          </cell>
        </row>
        <row r="2282">
          <cell r="A2282" t="str">
            <v>PSW01</v>
          </cell>
          <cell r="B2282" t="str">
            <v>PRINGSEWU</v>
          </cell>
        </row>
        <row r="2283">
          <cell r="A2283" t="str">
            <v>BKH02</v>
          </cell>
          <cell r="B2283" t="str">
            <v>NATAR</v>
          </cell>
        </row>
        <row r="2284">
          <cell r="A2284" t="str">
            <v>BDR07</v>
          </cell>
          <cell r="B2284" t="str">
            <v>BANDAR_AGUNG</v>
          </cell>
        </row>
        <row r="2285">
          <cell r="A2285" t="str">
            <v>TKG01</v>
          </cell>
          <cell r="B2285" t="str">
            <v>BANDAR_LAMPUNG</v>
          </cell>
        </row>
        <row r="2286">
          <cell r="A2286" t="str">
            <v>KBB01</v>
          </cell>
          <cell r="B2286" t="str">
            <v>CEMPEDAK</v>
          </cell>
        </row>
        <row r="2287">
          <cell r="A2287" t="str">
            <v>KBB02</v>
          </cell>
          <cell r="B2287" t="str">
            <v>BUKIT_KEMUNING</v>
          </cell>
        </row>
        <row r="2288">
          <cell r="A2288" t="str">
            <v>BKH01</v>
          </cell>
          <cell r="B2288" t="str">
            <v>KALIANDA</v>
          </cell>
        </row>
        <row r="2289">
          <cell r="A2289" t="str">
            <v>BLM01</v>
          </cell>
          <cell r="B2289" t="str">
            <v>WAY_KANAN</v>
          </cell>
        </row>
        <row r="2290">
          <cell r="A2290" t="str">
            <v>MTR01</v>
          </cell>
          <cell r="B2290" t="str">
            <v>HADIMULYO</v>
          </cell>
        </row>
        <row r="2291">
          <cell r="A2291" t="str">
            <v>TKG03</v>
          </cell>
          <cell r="B2291" t="str">
            <v>SUKA_RAME</v>
          </cell>
        </row>
        <row r="2292">
          <cell r="A2292" t="str">
            <v>BDR03</v>
          </cell>
          <cell r="B2292" t="str">
            <v>SIMPANG_RANDU</v>
          </cell>
        </row>
        <row r="2293">
          <cell r="A2293" t="str">
            <v>TKG05</v>
          </cell>
          <cell r="B2293" t="str">
            <v>PAHOMAN</v>
          </cell>
        </row>
        <row r="2294">
          <cell r="A2294" t="str">
            <v>SBG29A</v>
          </cell>
          <cell r="B2294" t="str">
            <v>SBG29A</v>
          </cell>
        </row>
        <row r="2295">
          <cell r="A2295" t="str">
            <v>SRG26</v>
          </cell>
          <cell r="B2295" t="str">
            <v>SENDANGMULYO</v>
          </cell>
        </row>
        <row r="2296">
          <cell r="A2296" t="str">
            <v>BKI73</v>
          </cell>
          <cell r="B2296" t="str">
            <v>TARUMAJAYA_02</v>
          </cell>
        </row>
        <row r="2297">
          <cell r="A2297" t="str">
            <v>SKY04</v>
          </cell>
          <cell r="B2297" t="str">
            <v>BABAT_TOMAN</v>
          </cell>
        </row>
        <row r="2298">
          <cell r="A2298" t="str">
            <v>CKR04</v>
          </cell>
          <cell r="B2298" t="str">
            <v>SUKATANI</v>
          </cell>
        </row>
        <row r="2299">
          <cell r="A2299" t="str">
            <v>SOQ01</v>
          </cell>
          <cell r="B2299" t="str">
            <v>SORONG</v>
          </cell>
        </row>
        <row r="2300">
          <cell r="A2300" t="str">
            <v>SOC999</v>
          </cell>
          <cell r="B2300" t="str">
            <v>SOC_GATEWAY</v>
          </cell>
        </row>
        <row r="2301">
          <cell r="A2301" t="str">
            <v>CIB45</v>
          </cell>
          <cell r="B2301" t="str">
            <v>CP_GRIYA_BUKIT_JAYA</v>
          </cell>
        </row>
        <row r="2302">
          <cell r="A2302" t="str">
            <v>PSB01A</v>
          </cell>
          <cell r="B2302" t="str">
            <v>PASAMAN_01</v>
          </cell>
        </row>
        <row r="2303">
          <cell r="A2303" t="str">
            <v>SLU03</v>
          </cell>
          <cell r="B2303" t="str">
            <v>SAWAHLUNTO_01</v>
          </cell>
        </row>
        <row r="2304">
          <cell r="A2304" t="str">
            <v>LBB06A</v>
          </cell>
          <cell r="B2304" t="str">
            <v>AMPEK_ANGKEK_01</v>
          </cell>
        </row>
        <row r="2305">
          <cell r="A2305" t="str">
            <v>PPR16</v>
          </cell>
          <cell r="B2305" t="str">
            <v>LUBUK_ALUNG_01</v>
          </cell>
        </row>
        <row r="2306">
          <cell r="A2306" t="str">
            <v>RTP01</v>
          </cell>
          <cell r="B2306" t="str">
            <v>TORAJA</v>
          </cell>
        </row>
        <row r="2307">
          <cell r="A2307" t="str">
            <v>PLW01F</v>
          </cell>
          <cell r="B2307" t="str">
            <v>DEWI_SARTIKA_02</v>
          </cell>
        </row>
        <row r="2308">
          <cell r="A2308" t="str">
            <v>KAA12</v>
          </cell>
          <cell r="B2308" t="str">
            <v>TUGU_BOTO</v>
          </cell>
        </row>
        <row r="2309">
          <cell r="A2309" t="str">
            <v>SUB67A</v>
          </cell>
          <cell r="B2309" t="str">
            <v>WONOCOLO_2</v>
          </cell>
        </row>
        <row r="2310">
          <cell r="A2310" t="str">
            <v>PWO16</v>
          </cell>
          <cell r="B2310" t="str">
            <v>PURWOKERTO_UTARA</v>
          </cell>
        </row>
        <row r="2311">
          <cell r="A2311" t="str">
            <v>PWO07</v>
          </cell>
          <cell r="B2311" t="str">
            <v>KEMBARAN</v>
          </cell>
        </row>
        <row r="2312">
          <cell r="A2312" t="str">
            <v>UNG07</v>
          </cell>
          <cell r="B2312" t="str">
            <v>SUMOWONO</v>
          </cell>
        </row>
        <row r="2313">
          <cell r="A2313" t="str">
            <v>PWO08</v>
          </cell>
          <cell r="B2313" t="str">
            <v>KARANGLEWAS</v>
          </cell>
        </row>
        <row r="2314">
          <cell r="A2314" t="str">
            <v>PWO11</v>
          </cell>
          <cell r="B2314" t="str">
            <v>CILONGOK</v>
          </cell>
        </row>
        <row r="2315">
          <cell r="A2315" t="str">
            <v>PWO02</v>
          </cell>
          <cell r="B2315" t="str">
            <v>AJIBARANG</v>
          </cell>
        </row>
        <row r="2316">
          <cell r="A2316" t="str">
            <v>PWO03</v>
          </cell>
          <cell r="B2316" t="str">
            <v>BANYUMAS</v>
          </cell>
        </row>
        <row r="2317">
          <cell r="A2317" t="str">
            <v>KPJ02</v>
          </cell>
          <cell r="B2317" t="str">
            <v>TUREN</v>
          </cell>
        </row>
        <row r="2318">
          <cell r="A2318" t="str">
            <v>PWO04</v>
          </cell>
          <cell r="B2318" t="str">
            <v>PATIKRAJA</v>
          </cell>
        </row>
        <row r="2319">
          <cell r="A2319" t="str">
            <v>BWI10B</v>
          </cell>
          <cell r="B2319" t="str">
            <v>BWI_GENTENG</v>
          </cell>
        </row>
        <row r="2320">
          <cell r="A2320" t="str">
            <v>GSK12A</v>
          </cell>
          <cell r="B2320" t="str">
            <v>KEDAMEAN</v>
          </cell>
        </row>
        <row r="2321">
          <cell r="A2321" t="str">
            <v>JBG01A</v>
          </cell>
          <cell r="B2321" t="str">
            <v>JOMBANG_2</v>
          </cell>
        </row>
        <row r="2322">
          <cell r="A2322" t="str">
            <v>MTX14</v>
          </cell>
          <cell r="B2322" t="str">
            <v>PLAOSAN_2</v>
          </cell>
        </row>
        <row r="2323">
          <cell r="A2323" t="str">
            <v>BWI10A</v>
          </cell>
          <cell r="B2323" t="str">
            <v>GENTENG_BWI_1</v>
          </cell>
        </row>
        <row r="2324">
          <cell r="A2324" t="str">
            <v>PTN01A</v>
          </cell>
          <cell r="B2324" t="str">
            <v>BANTARAN_1</v>
          </cell>
        </row>
        <row r="2325">
          <cell r="A2325" t="str">
            <v>SBD12</v>
          </cell>
          <cell r="B2325" t="str">
            <v>BANYUPUTIH_1</v>
          </cell>
        </row>
        <row r="2326">
          <cell r="A2326" t="str">
            <v>BWI21</v>
          </cell>
          <cell r="B2326" t="str">
            <v>WONGSOREJO</v>
          </cell>
        </row>
        <row r="2327">
          <cell r="A2327" t="str">
            <v>SBD03</v>
          </cell>
          <cell r="B2327" t="str">
            <v>ASEMBAGUS</v>
          </cell>
        </row>
        <row r="2328">
          <cell r="A2328" t="str">
            <v>MLG46</v>
          </cell>
          <cell r="B2328" t="str">
            <v>SINGOSARI_1</v>
          </cell>
        </row>
        <row r="2329">
          <cell r="A2329" t="str">
            <v>JBG07</v>
          </cell>
          <cell r="B2329" t="str">
            <v>MOJOWARNO</v>
          </cell>
        </row>
        <row r="2330">
          <cell r="A2330" t="str">
            <v>BWI12</v>
          </cell>
          <cell r="B2330" t="str">
            <v>KALIPURO</v>
          </cell>
        </row>
        <row r="2331">
          <cell r="A2331" t="str">
            <v>GSK19</v>
          </cell>
          <cell r="B2331" t="str">
            <v>BALONGPANGGANG_1</v>
          </cell>
        </row>
        <row r="2332">
          <cell r="A2332" t="str">
            <v>SBD06</v>
          </cell>
          <cell r="B2332" t="str">
            <v>ARJASA_SBD</v>
          </cell>
        </row>
        <row r="2333">
          <cell r="A2333" t="str">
            <v>BWI13</v>
          </cell>
          <cell r="B2333" t="str">
            <v>SUMBERAYU</v>
          </cell>
        </row>
        <row r="2334">
          <cell r="A2334" t="str">
            <v>GSK15</v>
          </cell>
          <cell r="B2334" t="str">
            <v>WRINGINANOM</v>
          </cell>
        </row>
        <row r="2335">
          <cell r="A2335" t="str">
            <v>JBR28</v>
          </cell>
          <cell r="B2335" t="str">
            <v>SILO_1</v>
          </cell>
        </row>
        <row r="2336">
          <cell r="A2336" t="str">
            <v>SNX08</v>
          </cell>
          <cell r="B2336" t="str">
            <v>BLUTO_1</v>
          </cell>
        </row>
        <row r="2337">
          <cell r="A2337" t="str">
            <v>SUB94</v>
          </cell>
          <cell r="B2337" t="str">
            <v>SURABAYA_KIDUL</v>
          </cell>
        </row>
        <row r="2338">
          <cell r="A2338" t="str">
            <v>JBR22</v>
          </cell>
          <cell r="B2338" t="str">
            <v>BANGSALSARI</v>
          </cell>
        </row>
        <row r="2339">
          <cell r="A2339" t="str">
            <v>GSK20</v>
          </cell>
          <cell r="B2339" t="str">
            <v>DUDUKSAMPEYAN_1</v>
          </cell>
        </row>
        <row r="2340">
          <cell r="A2340" t="str">
            <v>JBR05</v>
          </cell>
          <cell r="B2340" t="str">
            <v>RAMBIPUJI</v>
          </cell>
        </row>
        <row r="2341">
          <cell r="A2341" t="str">
            <v>PSR05</v>
          </cell>
          <cell r="B2341" t="str">
            <v>WONOREJO_PSR</v>
          </cell>
        </row>
        <row r="2342">
          <cell r="A2342" t="str">
            <v>SUB42</v>
          </cell>
          <cell r="B2342" t="str">
            <v>RUNGKUT_ALANG_ALANG</v>
          </cell>
        </row>
        <row r="2343">
          <cell r="A2343" t="str">
            <v>PNO03</v>
          </cell>
          <cell r="B2343" t="str">
            <v>BALONG</v>
          </cell>
        </row>
        <row r="2344">
          <cell r="A2344" t="str">
            <v>PNO02</v>
          </cell>
          <cell r="B2344" t="str">
            <v>SUMOROTO</v>
          </cell>
        </row>
        <row r="2345">
          <cell r="A2345" t="str">
            <v>JBG03</v>
          </cell>
          <cell r="B2345" t="str">
            <v>PERAK</v>
          </cell>
        </row>
        <row r="2346">
          <cell r="A2346" t="str">
            <v>GSK08</v>
          </cell>
          <cell r="B2346" t="str">
            <v>CERME</v>
          </cell>
        </row>
        <row r="2347">
          <cell r="A2347" t="str">
            <v>BWI07</v>
          </cell>
          <cell r="B2347" t="str">
            <v>MOJOPANGGUNG</v>
          </cell>
        </row>
        <row r="2348">
          <cell r="A2348" t="str">
            <v>NGK02</v>
          </cell>
          <cell r="B2348" t="str">
            <v>KERTOSONO</v>
          </cell>
        </row>
        <row r="2349">
          <cell r="A2349" t="str">
            <v>GSK02</v>
          </cell>
          <cell r="B2349" t="str">
            <v>DRIYOREJO</v>
          </cell>
        </row>
        <row r="2350">
          <cell r="A2350" t="str">
            <v>GSK10A</v>
          </cell>
          <cell r="B2350" t="str">
            <v>DUKUN_2</v>
          </cell>
        </row>
        <row r="2351">
          <cell r="A2351" t="str">
            <v>GSK15A</v>
          </cell>
          <cell r="B2351" t="str">
            <v>PANCENG</v>
          </cell>
        </row>
        <row r="2352">
          <cell r="A2352" t="str">
            <v>BUO07B</v>
          </cell>
          <cell r="B2352" t="str">
            <v>BIAU_01</v>
          </cell>
        </row>
        <row r="2353">
          <cell r="A2353" t="str">
            <v>BUO07A</v>
          </cell>
          <cell r="B2353" t="str">
            <v>BUOL_01</v>
          </cell>
        </row>
        <row r="2354">
          <cell r="A2354" t="str">
            <v>TLI01A</v>
          </cell>
          <cell r="B2354" t="str">
            <v>TOLI_01</v>
          </cell>
        </row>
        <row r="2355">
          <cell r="A2355" t="str">
            <v>PII11</v>
          </cell>
          <cell r="B2355" t="str">
            <v>MOUTONG</v>
          </cell>
        </row>
        <row r="2356">
          <cell r="A2356" t="str">
            <v>MDC07B</v>
          </cell>
          <cell r="B2356" t="str">
            <v>MANADO_02</v>
          </cell>
        </row>
        <row r="2357">
          <cell r="A2357" t="str">
            <v>BAG12</v>
          </cell>
          <cell r="B2357" t="str">
            <v>TOILI_01</v>
          </cell>
        </row>
        <row r="2358">
          <cell r="A2358" t="str">
            <v>MDC02A</v>
          </cell>
          <cell r="B2358" t="str">
            <v>MAPANGET_01</v>
          </cell>
        </row>
        <row r="2359">
          <cell r="A2359" t="str">
            <v>KMB01A</v>
          </cell>
          <cell r="B2359" t="str">
            <v>KOTAMOBAGU_TIMUR_01</v>
          </cell>
        </row>
        <row r="2360">
          <cell r="A2360" t="str">
            <v>KMB03</v>
          </cell>
          <cell r="B2360" t="str">
            <v>MONGONDOW</v>
          </cell>
        </row>
        <row r="2361">
          <cell r="A2361" t="str">
            <v>BAG11</v>
          </cell>
          <cell r="B2361" t="str">
            <v>PAGIMANA</v>
          </cell>
        </row>
        <row r="2362">
          <cell r="A2362" t="str">
            <v>TLI10</v>
          </cell>
          <cell r="B2362" t="str">
            <v>SALUMPAGA</v>
          </cell>
        </row>
        <row r="2363">
          <cell r="A2363" t="str">
            <v>BUG04C</v>
          </cell>
          <cell r="B2363" t="str">
            <v>KEUREA_01</v>
          </cell>
        </row>
        <row r="2364">
          <cell r="A2364" t="str">
            <v>BUG04B</v>
          </cell>
          <cell r="B2364" t="str">
            <v>LABOTA</v>
          </cell>
        </row>
        <row r="2365">
          <cell r="A2365" t="str">
            <v>PLW06B</v>
          </cell>
          <cell r="B2365" t="str">
            <v>TAWAELI_01</v>
          </cell>
        </row>
        <row r="2366">
          <cell r="A2366" t="str">
            <v>BAG13</v>
          </cell>
          <cell r="B2366" t="str">
            <v>TOILI_BARAT</v>
          </cell>
        </row>
        <row r="2367">
          <cell r="A2367" t="str">
            <v>BUO02</v>
          </cell>
          <cell r="B2367" t="str">
            <v>PALELEH</v>
          </cell>
        </row>
        <row r="2368">
          <cell r="A2368" t="str">
            <v>PII05</v>
          </cell>
          <cell r="B2368" t="str">
            <v>LAMBUNU</v>
          </cell>
        </row>
        <row r="2369">
          <cell r="A2369" t="str">
            <v>BAU02</v>
          </cell>
          <cell r="B2369" t="str">
            <v>BANGGAI_LAUT</v>
          </cell>
        </row>
        <row r="2370">
          <cell r="A2370" t="str">
            <v>BUG04</v>
          </cell>
          <cell r="B2370" t="str">
            <v>MOROWALI</v>
          </cell>
        </row>
        <row r="2371">
          <cell r="A2371" t="str">
            <v>AMR04</v>
          </cell>
          <cell r="B2371" t="str">
            <v>KAPITU</v>
          </cell>
        </row>
        <row r="2372">
          <cell r="A2372" t="str">
            <v>LOL03</v>
          </cell>
          <cell r="B2372" t="str">
            <v>POIGAR</v>
          </cell>
        </row>
        <row r="2373">
          <cell r="A2373" t="str">
            <v>TTE08</v>
          </cell>
          <cell r="B2373" t="str">
            <v>KIE_RAHA</v>
          </cell>
        </row>
        <row r="2374">
          <cell r="A2374" t="str">
            <v>TDO04</v>
          </cell>
          <cell r="B2374" t="str">
            <v>TATAARAN</v>
          </cell>
        </row>
        <row r="2375">
          <cell r="A2375" t="str">
            <v>TDO05</v>
          </cell>
          <cell r="B2375" t="str">
            <v>TATELI</v>
          </cell>
        </row>
        <row r="2376">
          <cell r="A2376" t="str">
            <v>PII04</v>
          </cell>
          <cell r="B2376" t="str">
            <v>AMPIBABO</v>
          </cell>
        </row>
        <row r="2377">
          <cell r="A2377" t="str">
            <v>AMR03</v>
          </cell>
          <cell r="B2377" t="str">
            <v>TUMPAAN</v>
          </cell>
        </row>
        <row r="2378">
          <cell r="A2378" t="str">
            <v>BRK02</v>
          </cell>
          <cell r="B2378" t="str">
            <v>BINTAUNA</v>
          </cell>
        </row>
        <row r="2379">
          <cell r="A2379" t="str">
            <v>AMR02</v>
          </cell>
          <cell r="B2379" t="str">
            <v>MOTOLING</v>
          </cell>
        </row>
        <row r="2380">
          <cell r="A2380" t="str">
            <v>TBO02</v>
          </cell>
          <cell r="B2380" t="str">
            <v>MALIFUT</v>
          </cell>
        </row>
        <row r="2381">
          <cell r="A2381" t="str">
            <v>BAG05</v>
          </cell>
          <cell r="B2381" t="str">
            <v>BATUI</v>
          </cell>
        </row>
        <row r="2382">
          <cell r="A2382" t="str">
            <v>TDO03</v>
          </cell>
          <cell r="B2382" t="str">
            <v>KAWANGKOAN</v>
          </cell>
        </row>
        <row r="2383">
          <cell r="A2383" t="str">
            <v>TTE04</v>
          </cell>
          <cell r="B2383" t="str">
            <v>STADION</v>
          </cell>
        </row>
        <row r="2384">
          <cell r="A2384" t="str">
            <v>TTE05</v>
          </cell>
          <cell r="B2384" t="str">
            <v>FALAJAWA2</v>
          </cell>
        </row>
        <row r="2385">
          <cell r="A2385" t="str">
            <v>SAN01</v>
          </cell>
          <cell r="B2385" t="str">
            <v>SANANA</v>
          </cell>
        </row>
        <row r="2386">
          <cell r="A2386" t="str">
            <v>TMH01</v>
          </cell>
          <cell r="B2386" t="str">
            <v>TOMOHON</v>
          </cell>
        </row>
        <row r="2387">
          <cell r="A2387" t="str">
            <v>ZSI01</v>
          </cell>
          <cell r="B2387" t="str">
            <v>WEDA</v>
          </cell>
        </row>
        <row r="2388">
          <cell r="A2388" t="str">
            <v>TTE02</v>
          </cell>
          <cell r="B2388" t="str">
            <v>BASTIONG_KARANCE</v>
          </cell>
        </row>
        <row r="2389">
          <cell r="A2389" t="str">
            <v>AMR01</v>
          </cell>
          <cell r="B2389" t="str">
            <v>AMURANG</v>
          </cell>
        </row>
        <row r="2390">
          <cell r="A2390" t="str">
            <v>MEG01</v>
          </cell>
          <cell r="B2390" t="str">
            <v>MELONGUANE</v>
          </cell>
        </row>
        <row r="2391">
          <cell r="A2391" t="str">
            <v>BRK01</v>
          </cell>
          <cell r="B2391" t="str">
            <v>BOROKO</v>
          </cell>
        </row>
        <row r="2392">
          <cell r="A2392" t="str">
            <v>BUG01</v>
          </cell>
          <cell r="B2392" t="str">
            <v>BUNGKU</v>
          </cell>
        </row>
        <row r="2393">
          <cell r="A2393" t="str">
            <v>AMP01A</v>
          </cell>
          <cell r="B2393" t="str">
            <v>AMPANA_RAYA</v>
          </cell>
        </row>
        <row r="2394">
          <cell r="A2394" t="str">
            <v>SUM17B</v>
          </cell>
          <cell r="B2394" t="str">
            <v>SUM17B</v>
          </cell>
        </row>
        <row r="2395">
          <cell r="A2395" t="str">
            <v>SUM12C</v>
          </cell>
          <cell r="B2395" t="str">
            <v>SUM12C</v>
          </cell>
        </row>
        <row r="2396">
          <cell r="A2396" t="str">
            <v>NGP09A</v>
          </cell>
          <cell r="B2396" t="str">
            <v>NGP09A</v>
          </cell>
        </row>
        <row r="2397">
          <cell r="A2397" t="str">
            <v>GRT24B</v>
          </cell>
          <cell r="B2397" t="str">
            <v>GRT24B</v>
          </cell>
        </row>
        <row r="2398">
          <cell r="A2398" t="str">
            <v>CJR09B</v>
          </cell>
          <cell r="B2398" t="str">
            <v>CJR09B</v>
          </cell>
        </row>
        <row r="2399">
          <cell r="A2399" t="str">
            <v>MDC03A</v>
          </cell>
          <cell r="B2399" t="str">
            <v>WONASA_01</v>
          </cell>
        </row>
        <row r="2400">
          <cell r="A2400" t="str">
            <v>MDC04A</v>
          </cell>
          <cell r="B2400" t="str">
            <v>TUMINTING_01</v>
          </cell>
        </row>
        <row r="2401">
          <cell r="A2401" t="str">
            <v>DON12</v>
          </cell>
          <cell r="B2401" t="str">
            <v>SIRENJA</v>
          </cell>
        </row>
        <row r="2402">
          <cell r="A2402" t="str">
            <v>KRW20F</v>
          </cell>
          <cell r="B2402" t="str">
            <v>KRW20F</v>
          </cell>
        </row>
        <row r="2403">
          <cell r="A2403" t="str">
            <v>SOG31E</v>
          </cell>
          <cell r="B2403" t="str">
            <v>SOG31E</v>
          </cell>
        </row>
        <row r="2404">
          <cell r="A2404" t="str">
            <v>SBG27A</v>
          </cell>
          <cell r="B2404" t="str">
            <v>SBG27A</v>
          </cell>
        </row>
        <row r="2405">
          <cell r="A2405" t="str">
            <v>SBG01B</v>
          </cell>
          <cell r="B2405" t="str">
            <v>SBG01B</v>
          </cell>
        </row>
        <row r="2406">
          <cell r="A2406" t="str">
            <v>GRT07C</v>
          </cell>
          <cell r="B2406" t="str">
            <v>GRT07C</v>
          </cell>
        </row>
        <row r="2407">
          <cell r="A2407" t="str">
            <v>GRT06C</v>
          </cell>
          <cell r="B2407" t="str">
            <v>GRT06C</v>
          </cell>
        </row>
        <row r="2408">
          <cell r="A2408" t="str">
            <v>THA01A</v>
          </cell>
          <cell r="B2408" t="str">
            <v>TAHUNA_01</v>
          </cell>
        </row>
        <row r="2409">
          <cell r="A2409" t="str">
            <v>MJA04B</v>
          </cell>
          <cell r="B2409" t="str">
            <v>JATIWANGI_2</v>
          </cell>
        </row>
        <row r="2410">
          <cell r="A2410" t="str">
            <v>SOG17D</v>
          </cell>
          <cell r="B2410" t="str">
            <v>RANCAMANYAR_3</v>
          </cell>
        </row>
        <row r="2411">
          <cell r="A2411" t="str">
            <v>AMP03</v>
          </cell>
          <cell r="B2411" t="str">
            <v>TOJO</v>
          </cell>
        </row>
        <row r="2412">
          <cell r="A2412" t="str">
            <v>TBO03</v>
          </cell>
          <cell r="B2412" t="str">
            <v>HIBUALAMO</v>
          </cell>
        </row>
        <row r="2413">
          <cell r="A2413" t="str">
            <v>KNG11</v>
          </cell>
          <cell r="B2413" t="str">
            <v>INDANGKERTA</v>
          </cell>
        </row>
        <row r="2414">
          <cell r="A2414" t="str">
            <v>MAB03</v>
          </cell>
          <cell r="B2414" t="str">
            <v>WASILE</v>
          </cell>
        </row>
        <row r="2415">
          <cell r="A2415" t="str">
            <v>RTH01</v>
          </cell>
          <cell r="B2415" t="str">
            <v>RATAHAN</v>
          </cell>
        </row>
        <row r="2416">
          <cell r="A2416" t="str">
            <v>TTE06</v>
          </cell>
          <cell r="B2416" t="str">
            <v>AKEHUDA</v>
          </cell>
        </row>
        <row r="2417">
          <cell r="A2417" t="str">
            <v>RTH02</v>
          </cell>
          <cell r="B2417" t="str">
            <v>TOMBATU</v>
          </cell>
        </row>
        <row r="2418">
          <cell r="A2418" t="str">
            <v>PSJ02</v>
          </cell>
          <cell r="B2418" t="str">
            <v>TENTENA</v>
          </cell>
        </row>
        <row r="2419">
          <cell r="A2419" t="str">
            <v>SOG49</v>
          </cell>
          <cell r="B2419" t="str">
            <v>CIGANITRI</v>
          </cell>
        </row>
        <row r="2420">
          <cell r="A2420" t="str">
            <v>KNG04</v>
          </cell>
          <cell r="B2420" t="str">
            <v>KADUGEDE</v>
          </cell>
        </row>
        <row r="2421">
          <cell r="A2421" t="str">
            <v>TTE07</v>
          </cell>
          <cell r="B2421" t="str">
            <v>SULTAN_BABULLAH</v>
          </cell>
        </row>
        <row r="2422">
          <cell r="A2422" t="str">
            <v>AID03</v>
          </cell>
          <cell r="B2422" t="str">
            <v>LIKUPANG</v>
          </cell>
        </row>
        <row r="2423">
          <cell r="A2423" t="str">
            <v>BDO02A</v>
          </cell>
          <cell r="B2423" t="str">
            <v>DC_CIBADUYUT_RAYA</v>
          </cell>
        </row>
        <row r="2424">
          <cell r="A2424" t="str">
            <v>AID02</v>
          </cell>
          <cell r="B2424" t="str">
            <v>KALAWAT</v>
          </cell>
        </row>
        <row r="2425">
          <cell r="A2425" t="str">
            <v>KRW12</v>
          </cell>
          <cell r="B2425" t="str">
            <v>CIAMPEL</v>
          </cell>
        </row>
        <row r="2426">
          <cell r="A2426" t="str">
            <v>SOG26</v>
          </cell>
          <cell r="B2426" t="str">
            <v>DC_BALEENDAH</v>
          </cell>
        </row>
        <row r="2427">
          <cell r="A2427" t="str">
            <v>NGP16</v>
          </cell>
          <cell r="B2427" t="str">
            <v>CIPONGKOR</v>
          </cell>
        </row>
        <row r="2428">
          <cell r="A2428" t="str">
            <v>KRW22</v>
          </cell>
          <cell r="B2428" t="str">
            <v>DC_GALUH_MAS</v>
          </cell>
        </row>
        <row r="2429">
          <cell r="A2429" t="str">
            <v>AMP02</v>
          </cell>
          <cell r="B2429" t="str">
            <v>RATOLINDO</v>
          </cell>
        </row>
        <row r="2430">
          <cell r="A2430" t="str">
            <v>SOG30</v>
          </cell>
          <cell r="B2430" t="str">
            <v>DC_MARGAASIH</v>
          </cell>
        </row>
        <row r="2431">
          <cell r="A2431" t="str">
            <v>MAB01</v>
          </cell>
          <cell r="B2431" t="str">
            <v>MABA</v>
          </cell>
        </row>
        <row r="2432">
          <cell r="A2432" t="str">
            <v>DAR01</v>
          </cell>
          <cell r="B2432" t="str">
            <v>DARUBA</v>
          </cell>
        </row>
        <row r="2433">
          <cell r="A2433" t="str">
            <v>OND01</v>
          </cell>
          <cell r="B2433" t="str">
            <v>ONDONG_SIAU</v>
          </cell>
        </row>
        <row r="2434">
          <cell r="A2434" t="str">
            <v>BAL19E</v>
          </cell>
          <cell r="B2434" t="str">
            <v>EAST_FORESTA</v>
          </cell>
        </row>
        <row r="2435">
          <cell r="A2435" t="str">
            <v>BAL04I</v>
          </cell>
          <cell r="B2435" t="str">
            <v>TALAGA_PASGAD</v>
          </cell>
        </row>
        <row r="2436">
          <cell r="A2436" t="str">
            <v>CIL07A</v>
          </cell>
          <cell r="B2436" t="str">
            <v>PELABUHAN_MERAK</v>
          </cell>
        </row>
        <row r="2437">
          <cell r="A2437" t="str">
            <v>PGL03A</v>
          </cell>
          <cell r="B2437" t="str">
            <v>CIKEUSIK</v>
          </cell>
        </row>
        <row r="2438">
          <cell r="A2438" t="str">
            <v>TGR01D</v>
          </cell>
          <cell r="B2438" t="str">
            <v>BUARAN_INDAH</v>
          </cell>
        </row>
        <row r="2439">
          <cell r="A2439" t="str">
            <v>SNG01A</v>
          </cell>
          <cell r="B2439" t="str">
            <v>CIKANDE_RAYA</v>
          </cell>
        </row>
        <row r="2440">
          <cell r="A2440" t="str">
            <v>TGR02B</v>
          </cell>
          <cell r="B2440" t="str">
            <v>DIAN_MANSION</v>
          </cell>
        </row>
        <row r="2441">
          <cell r="A2441" t="str">
            <v>CIP06A</v>
          </cell>
          <cell r="B2441" t="str">
            <v>CIPUTAT_TIMUR</v>
          </cell>
        </row>
        <row r="2442">
          <cell r="A2442" t="str">
            <v>PTI18</v>
          </cell>
          <cell r="B2442" t="str">
            <v>TRANGKIL</v>
          </cell>
        </row>
        <row r="2443">
          <cell r="A2443" t="str">
            <v>PTI16</v>
          </cell>
          <cell r="B2443" t="str">
            <v>PATI_KIDUL</v>
          </cell>
        </row>
        <row r="2444">
          <cell r="A2444" t="str">
            <v>PTI12</v>
          </cell>
          <cell r="B2444" t="str">
            <v>BATANGAN</v>
          </cell>
        </row>
        <row r="2445">
          <cell r="A2445" t="str">
            <v>SOG44</v>
          </cell>
          <cell r="B2445" t="str">
            <v>CILUNCAT</v>
          </cell>
        </row>
        <row r="2446">
          <cell r="A2446" t="str">
            <v>PTI11</v>
          </cell>
          <cell r="B2446" t="str">
            <v>WEDARIJAKSA</v>
          </cell>
        </row>
        <row r="2447">
          <cell r="A2447" t="str">
            <v>PKL04</v>
          </cell>
          <cell r="B2447" t="str">
            <v>WIRADESA</v>
          </cell>
        </row>
        <row r="2448">
          <cell r="A2448" t="str">
            <v>BAL02</v>
          </cell>
          <cell r="B2448" t="str">
            <v>RAJEG</v>
          </cell>
        </row>
        <row r="2449">
          <cell r="A2449" t="str">
            <v>PTI04</v>
          </cell>
          <cell r="B2449" t="str">
            <v>MARGOYOSO</v>
          </cell>
        </row>
        <row r="2450">
          <cell r="A2450" t="str">
            <v>JKT28B</v>
          </cell>
          <cell r="B2450" t="str">
            <v>TIANG_BENDERA_2</v>
          </cell>
        </row>
        <row r="2451">
          <cell r="A2451" t="str">
            <v>BNG18</v>
          </cell>
          <cell r="B2451" t="str">
            <v>TAPUNG_HILIR</v>
          </cell>
        </row>
        <row r="2452">
          <cell r="A2452" t="str">
            <v>BAS07</v>
          </cell>
          <cell r="B2452" t="str">
            <v>PUJUD</v>
          </cell>
        </row>
        <row r="2453">
          <cell r="A2453" t="str">
            <v>MJA05A</v>
          </cell>
          <cell r="B2453" t="str">
            <v>KADIPATEN_2</v>
          </cell>
        </row>
        <row r="2454">
          <cell r="A2454" t="str">
            <v>SOG32</v>
          </cell>
          <cell r="B2454" t="str">
            <v>DC_KATAPANG</v>
          </cell>
        </row>
        <row r="2455">
          <cell r="A2455" t="str">
            <v>BKI999</v>
          </cell>
          <cell r="B2455" t="str">
            <v>BKI_GATEWAY</v>
          </cell>
        </row>
        <row r="2456">
          <cell r="A2456" t="str">
            <v>PKL18</v>
          </cell>
          <cell r="B2456" t="str">
            <v>JATILONDO</v>
          </cell>
        </row>
        <row r="2457">
          <cell r="A2457" t="str">
            <v>PWO06</v>
          </cell>
          <cell r="B2457" t="str">
            <v>WANGON</v>
          </cell>
        </row>
        <row r="2458">
          <cell r="A2458" t="str">
            <v>JPR02</v>
          </cell>
          <cell r="B2458" t="str">
            <v>BANGSRI</v>
          </cell>
        </row>
        <row r="2459">
          <cell r="A2459" t="str">
            <v>PKL05</v>
          </cell>
          <cell r="B2459" t="str">
            <v>BUARAN</v>
          </cell>
        </row>
        <row r="2460">
          <cell r="A2460" t="str">
            <v>JPR01</v>
          </cell>
          <cell r="B2460" t="str">
            <v>JEPARA</v>
          </cell>
        </row>
        <row r="2461">
          <cell r="A2461" t="str">
            <v>DPK07B</v>
          </cell>
          <cell r="B2461" t="str">
            <v>SUKAMAJU_BARU</v>
          </cell>
        </row>
        <row r="2462">
          <cell r="A2462" t="str">
            <v>PGK06A</v>
          </cell>
          <cell r="B2462" t="str">
            <v>PGK06A</v>
          </cell>
        </row>
        <row r="2463">
          <cell r="A2463" t="str">
            <v>SRG999</v>
          </cell>
          <cell r="B2463" t="str">
            <v>SRG_GATEWAY</v>
          </cell>
        </row>
        <row r="2464">
          <cell r="A2464" t="str">
            <v>JKT11M</v>
          </cell>
          <cell r="B2464" t="str">
            <v>DC_GELORA</v>
          </cell>
        </row>
        <row r="2465">
          <cell r="A2465" t="str">
            <v>AMQ04A</v>
          </cell>
          <cell r="B2465" t="str">
            <v>STAIN</v>
          </cell>
        </row>
        <row r="2466">
          <cell r="A2466" t="str">
            <v>AMQ01A</v>
          </cell>
          <cell r="B2466" t="str">
            <v>WAIHERU</v>
          </cell>
        </row>
        <row r="2467">
          <cell r="A2467" t="str">
            <v>JKT10H</v>
          </cell>
          <cell r="B2467" t="str">
            <v>KALIBARU_01</v>
          </cell>
        </row>
        <row r="2468">
          <cell r="A2468" t="str">
            <v>LBO01A</v>
          </cell>
          <cell r="B2468" t="str">
            <v>LIMBOTO_01</v>
          </cell>
        </row>
        <row r="2469">
          <cell r="A2469" t="str">
            <v>SUW11</v>
          </cell>
          <cell r="B2469" t="str">
            <v>SUWAWA_01</v>
          </cell>
        </row>
        <row r="2470">
          <cell r="A2470" t="str">
            <v>LBO14</v>
          </cell>
          <cell r="B2470" t="str">
            <v>TELAGA_JAYA_01</v>
          </cell>
        </row>
        <row r="2471">
          <cell r="A2471" t="str">
            <v>GTO26A</v>
          </cell>
          <cell r="B2471" t="str">
            <v>DUNGINGI_01</v>
          </cell>
        </row>
        <row r="2472">
          <cell r="A2472" t="str">
            <v>GTO03A</v>
          </cell>
          <cell r="B2472" t="str">
            <v>GORONTALO_01</v>
          </cell>
        </row>
        <row r="2473">
          <cell r="A2473" t="str">
            <v>MRS11</v>
          </cell>
          <cell r="B2473" t="str">
            <v>RANDANGAN</v>
          </cell>
        </row>
        <row r="2474">
          <cell r="A2474" t="str">
            <v>PRU02</v>
          </cell>
          <cell r="B2474" t="str">
            <v>GEMBA</v>
          </cell>
        </row>
        <row r="2475">
          <cell r="A2475" t="str">
            <v>LBO19</v>
          </cell>
          <cell r="B2475" t="str">
            <v>BATUDAA</v>
          </cell>
        </row>
        <row r="2476">
          <cell r="A2476" t="str">
            <v>KWD02</v>
          </cell>
          <cell r="B2476" t="str">
            <v>ATINGGOLA</v>
          </cell>
        </row>
        <row r="2477">
          <cell r="A2477" t="str">
            <v>AMQ08</v>
          </cell>
          <cell r="B2477" t="str">
            <v>PARDES</v>
          </cell>
        </row>
        <row r="2478">
          <cell r="A2478" t="str">
            <v>GTO06</v>
          </cell>
          <cell r="B2478" t="str">
            <v>POPAYATO</v>
          </cell>
        </row>
        <row r="2479">
          <cell r="A2479" t="str">
            <v>LBO02</v>
          </cell>
          <cell r="B2479" t="str">
            <v>PAGUYAMAN</v>
          </cell>
        </row>
        <row r="2480">
          <cell r="A2480" t="str">
            <v>UAL01</v>
          </cell>
          <cell r="B2480" t="str">
            <v>TUAL</v>
          </cell>
        </row>
        <row r="2481">
          <cell r="A2481" t="str">
            <v>NAM01</v>
          </cell>
          <cell r="B2481" t="str">
            <v>NAMLEA</v>
          </cell>
        </row>
        <row r="2482">
          <cell r="A2482" t="str">
            <v>DOB01</v>
          </cell>
          <cell r="B2482" t="str">
            <v>DOBO</v>
          </cell>
        </row>
        <row r="2483">
          <cell r="A2483" t="str">
            <v>SML01</v>
          </cell>
          <cell r="B2483" t="str">
            <v>SAUMLAKI</v>
          </cell>
        </row>
        <row r="2484">
          <cell r="A2484" t="str">
            <v>BUL01</v>
          </cell>
          <cell r="B2484" t="str">
            <v>BULA</v>
          </cell>
        </row>
        <row r="2485">
          <cell r="A2485" t="str">
            <v>TIT01</v>
          </cell>
          <cell r="B2485" t="str">
            <v>TILAMUTA</v>
          </cell>
        </row>
        <row r="2486">
          <cell r="A2486" t="str">
            <v>TIA01</v>
          </cell>
          <cell r="B2486" t="str">
            <v>TIAKUR</v>
          </cell>
        </row>
        <row r="2487">
          <cell r="A2487" t="str">
            <v>SIU11A</v>
          </cell>
          <cell r="B2487" t="str">
            <v>SIU11A</v>
          </cell>
        </row>
        <row r="2488">
          <cell r="A2488" t="str">
            <v>SIU09</v>
          </cell>
          <cell r="B2488" t="str">
            <v>SIU09</v>
          </cell>
        </row>
        <row r="2489">
          <cell r="A2489" t="str">
            <v>KUP04</v>
          </cell>
          <cell r="B2489" t="str">
            <v>RUNGAU_RAYA</v>
          </cell>
        </row>
        <row r="2490">
          <cell r="A2490" t="str">
            <v>SNG18</v>
          </cell>
          <cell r="B2490" t="str">
            <v>DP_CIRUAS</v>
          </cell>
        </row>
        <row r="2491">
          <cell r="A2491" t="str">
            <v>TGR07A</v>
          </cell>
          <cell r="B2491" t="str">
            <v>CIMONE</v>
          </cell>
        </row>
        <row r="2492">
          <cell r="A2492" t="str">
            <v>BAL04F</v>
          </cell>
          <cell r="B2492" t="str">
            <v>EVERGREEN</v>
          </cell>
        </row>
        <row r="2493">
          <cell r="A2493" t="str">
            <v>BAL52</v>
          </cell>
          <cell r="B2493" t="str">
            <v>MEDANG</v>
          </cell>
        </row>
        <row r="2494">
          <cell r="A2494" t="str">
            <v>BAL04B</v>
          </cell>
          <cell r="B2494" t="str">
            <v>BITUNG_RAYA</v>
          </cell>
        </row>
        <row r="2495">
          <cell r="A2495" t="str">
            <v>BAL04A</v>
          </cell>
          <cell r="B2495" t="str">
            <v>GREEN_HILL</v>
          </cell>
        </row>
        <row r="2496">
          <cell r="A2496" t="str">
            <v>RKS07A</v>
          </cell>
          <cell r="B2496" t="str">
            <v>MUNCANG</v>
          </cell>
        </row>
        <row r="2497">
          <cell r="A2497" t="str">
            <v>RKS08A</v>
          </cell>
          <cell r="B2497" t="str">
            <v>RANGKAS_BITUNG_RAYA</v>
          </cell>
        </row>
        <row r="2498">
          <cell r="A2498" t="str">
            <v>BAL18B</v>
          </cell>
          <cell r="B2498" t="str">
            <v>FORESTA</v>
          </cell>
        </row>
        <row r="2499">
          <cell r="A2499" t="str">
            <v>BAL04G</v>
          </cell>
          <cell r="B2499" t="str">
            <v>SUKADAMAI</v>
          </cell>
        </row>
        <row r="2500">
          <cell r="A2500" t="str">
            <v>PGL05A</v>
          </cell>
          <cell r="B2500" t="str">
            <v>PANDEGLANG_KADUHEJO</v>
          </cell>
        </row>
        <row r="2501">
          <cell r="A2501" t="str">
            <v>CIL01B</v>
          </cell>
          <cell r="B2501" t="str">
            <v>DP_CILEGON</v>
          </cell>
        </row>
        <row r="2502">
          <cell r="A2502" t="str">
            <v>TGR12A</v>
          </cell>
          <cell r="B2502" t="str">
            <v>KAVLING_DPR</v>
          </cell>
        </row>
        <row r="2503">
          <cell r="A2503" t="str">
            <v>BAL26B</v>
          </cell>
          <cell r="B2503" t="str">
            <v>SALEMBARAN_99</v>
          </cell>
        </row>
        <row r="2504">
          <cell r="A2504" t="str">
            <v>PGL06A</v>
          </cell>
          <cell r="B2504" t="str">
            <v>CIGADUNG</v>
          </cell>
        </row>
        <row r="2505">
          <cell r="A2505" t="str">
            <v>BAL25</v>
          </cell>
          <cell r="B2505" t="str">
            <v>PALEM_RAYA</v>
          </cell>
        </row>
        <row r="2506">
          <cell r="A2506" t="str">
            <v>PWK15L</v>
          </cell>
          <cell r="B2506" t="str">
            <v>PWK15L</v>
          </cell>
        </row>
        <row r="2507">
          <cell r="A2507" t="str">
            <v>SOG02C</v>
          </cell>
          <cell r="B2507" t="str">
            <v>SOG02C</v>
          </cell>
        </row>
        <row r="2508">
          <cell r="A2508" t="str">
            <v>KRW22C</v>
          </cell>
          <cell r="B2508" t="str">
            <v>NAGASARI_3</v>
          </cell>
        </row>
        <row r="2509">
          <cell r="A2509" t="str">
            <v>BDO05A</v>
          </cell>
          <cell r="B2509" t="str">
            <v>DC_CINAMBO</v>
          </cell>
        </row>
        <row r="2510">
          <cell r="A2510" t="str">
            <v>KLT07</v>
          </cell>
          <cell r="B2510" t="str">
            <v>KLATEN_TENGAH</v>
          </cell>
        </row>
        <row r="2511">
          <cell r="A2511" t="str">
            <v>BDO97</v>
          </cell>
          <cell r="B2511" t="str">
            <v>DC_SAMOJA</v>
          </cell>
        </row>
        <row r="2512">
          <cell r="A2512" t="str">
            <v>KRW37</v>
          </cell>
          <cell r="B2512" t="str">
            <v>JATISARI_BARU</v>
          </cell>
        </row>
        <row r="2513">
          <cell r="A2513" t="str">
            <v>KRW11</v>
          </cell>
          <cell r="B2513" t="str">
            <v>CKM_CITY</v>
          </cell>
        </row>
        <row r="2514">
          <cell r="A2514" t="str">
            <v>PGL07</v>
          </cell>
          <cell r="B2514" t="str">
            <v>DC_PANDEGLANG</v>
          </cell>
        </row>
        <row r="2515">
          <cell r="A2515" t="str">
            <v>SNG10</v>
          </cell>
          <cell r="B2515" t="str">
            <v>WARINGIN</v>
          </cell>
        </row>
        <row r="2516">
          <cell r="A2516" t="str">
            <v>RKS10</v>
          </cell>
          <cell r="B2516" t="str">
            <v>MALIMPING_01</v>
          </cell>
        </row>
        <row r="2517">
          <cell r="A2517" t="str">
            <v>CIL10</v>
          </cell>
          <cell r="B2517" t="str">
            <v>CP_KJ</v>
          </cell>
        </row>
        <row r="2518">
          <cell r="A2518" t="str">
            <v>SNG09</v>
          </cell>
          <cell r="B2518" t="str">
            <v>KRAMATWATU_2</v>
          </cell>
        </row>
        <row r="2519">
          <cell r="A2519" t="str">
            <v>TGR19</v>
          </cell>
          <cell r="B2519" t="str">
            <v>PORIS</v>
          </cell>
        </row>
        <row r="2520">
          <cell r="A2520" t="str">
            <v>TGR02</v>
          </cell>
          <cell r="B2520" t="str">
            <v>SERPONG</v>
          </cell>
        </row>
        <row r="2521">
          <cell r="A2521" t="str">
            <v>TGR48</v>
          </cell>
          <cell r="B2521" t="str">
            <v>SUDIMARA_PINANG</v>
          </cell>
        </row>
        <row r="2522">
          <cell r="A2522" t="str">
            <v>TGR50</v>
          </cell>
          <cell r="B2522" t="str">
            <v>SUPERMALL_KARAWACI</v>
          </cell>
        </row>
        <row r="2523">
          <cell r="A2523" t="str">
            <v>TGR76</v>
          </cell>
          <cell r="B2523" t="str">
            <v>AIRPORT_CITY</v>
          </cell>
        </row>
        <row r="2524">
          <cell r="A2524" t="str">
            <v>CIP22</v>
          </cell>
          <cell r="B2524" t="str">
            <v>CP_KAMPUNG_UTAN</v>
          </cell>
        </row>
        <row r="2525">
          <cell r="A2525" t="str">
            <v>CIL09</v>
          </cell>
          <cell r="B2525" t="str">
            <v>CP_KEPODANG</v>
          </cell>
        </row>
        <row r="2526">
          <cell r="A2526" t="str">
            <v>BAL40</v>
          </cell>
          <cell r="B2526" t="str">
            <v>CP_LAKSANA</v>
          </cell>
        </row>
        <row r="2527">
          <cell r="A2527" t="str">
            <v>BAL35</v>
          </cell>
          <cell r="B2527" t="str">
            <v>CP_THE_SPRINGS</v>
          </cell>
        </row>
        <row r="2528">
          <cell r="A2528" t="str">
            <v>TGR89</v>
          </cell>
          <cell r="B2528" t="str">
            <v>CP_CIPONDOH</v>
          </cell>
        </row>
        <row r="2529">
          <cell r="A2529" t="str">
            <v>TGR88</v>
          </cell>
          <cell r="B2529" t="str">
            <v>CP_ARCADIA</v>
          </cell>
        </row>
        <row r="2530">
          <cell r="A2530" t="str">
            <v>TGR99</v>
          </cell>
          <cell r="B2530" t="str">
            <v>CP_DUTA_BESAR</v>
          </cell>
        </row>
        <row r="2531">
          <cell r="A2531" t="str">
            <v>CIP31</v>
          </cell>
          <cell r="B2531" t="str">
            <v>CP_ARIA_PUTRA</v>
          </cell>
        </row>
        <row r="2532">
          <cell r="A2532" t="str">
            <v>BAL33</v>
          </cell>
          <cell r="B2532" t="str">
            <v>CP_SUVARNASUTERA_NEW</v>
          </cell>
        </row>
        <row r="2533">
          <cell r="A2533" t="str">
            <v>TGR02A</v>
          </cell>
          <cell r="B2533" t="str">
            <v>CP_BERINGIN</v>
          </cell>
        </row>
        <row r="2534">
          <cell r="A2534" t="str">
            <v>TGR08A</v>
          </cell>
          <cell r="B2534" t="str">
            <v>CP_ERAPRIMA</v>
          </cell>
        </row>
        <row r="2535">
          <cell r="A2535" t="str">
            <v>BAL41</v>
          </cell>
          <cell r="B2535" t="str">
            <v>CP_CIKUPA</v>
          </cell>
        </row>
        <row r="2536">
          <cell r="A2536" t="str">
            <v>BAL46</v>
          </cell>
          <cell r="B2536" t="str">
            <v>CP_VILLATAMANBANDARA</v>
          </cell>
        </row>
        <row r="2537">
          <cell r="A2537" t="str">
            <v>BAL50</v>
          </cell>
          <cell r="B2537" t="str">
            <v>PARAMOUNT</v>
          </cell>
        </row>
        <row r="2538">
          <cell r="A2538" t="str">
            <v>BAL01A</v>
          </cell>
          <cell r="B2538" t="str">
            <v>FLOURITE</v>
          </cell>
        </row>
        <row r="2539">
          <cell r="A2539" t="str">
            <v>TGR15</v>
          </cell>
          <cell r="B2539" t="str">
            <v>BALARAJA</v>
          </cell>
        </row>
        <row r="2540">
          <cell r="A2540" t="str">
            <v>TGR36</v>
          </cell>
          <cell r="B2540" t="str">
            <v>SINDANG_JAYA</v>
          </cell>
        </row>
        <row r="2541">
          <cell r="A2541" t="str">
            <v>TGR49</v>
          </cell>
          <cell r="B2541" t="str">
            <v>KUNCIRAN</v>
          </cell>
        </row>
        <row r="2542">
          <cell r="A2542" t="str">
            <v>CIL08</v>
          </cell>
          <cell r="B2542" t="str">
            <v>JOMBANG_RAYA</v>
          </cell>
        </row>
        <row r="2543">
          <cell r="A2543" t="str">
            <v>BAL26A</v>
          </cell>
          <cell r="B2543" t="str">
            <v>DP_ROYAL_DADAP</v>
          </cell>
        </row>
        <row r="2544">
          <cell r="A2544" t="str">
            <v>TGR12B</v>
          </cell>
          <cell r="B2544" t="str">
            <v>PINANG_KUNCIRAN</v>
          </cell>
        </row>
        <row r="2545">
          <cell r="A2545" t="str">
            <v>TGR12C</v>
          </cell>
          <cell r="B2545" t="str">
            <v>RASUNA_RAYA</v>
          </cell>
        </row>
        <row r="2546">
          <cell r="A2546" t="str">
            <v>CIL02</v>
          </cell>
          <cell r="B2546" t="str">
            <v>MERAK</v>
          </cell>
        </row>
        <row r="2547">
          <cell r="A2547" t="str">
            <v>CIP05</v>
          </cell>
          <cell r="B2547" t="str">
            <v>BINTARO_1</v>
          </cell>
        </row>
        <row r="2548">
          <cell r="A2548" t="str">
            <v>CIP08</v>
          </cell>
          <cell r="B2548" t="str">
            <v>PONDOK_AREN_2</v>
          </cell>
        </row>
        <row r="2549">
          <cell r="A2549" t="str">
            <v>TGR29</v>
          </cell>
          <cell r="B2549" t="str">
            <v>PONDOK_AREN</v>
          </cell>
        </row>
        <row r="2550">
          <cell r="A2550" t="str">
            <v>TGR56</v>
          </cell>
          <cell r="B2550" t="str">
            <v>PERIUK_2</v>
          </cell>
        </row>
        <row r="2551">
          <cell r="A2551" t="str">
            <v>TGR53</v>
          </cell>
          <cell r="B2551" t="str">
            <v>SUPERMALL_TANGCITY</v>
          </cell>
        </row>
        <row r="2552">
          <cell r="A2552" t="str">
            <v>TGR74</v>
          </cell>
          <cell r="B2552" t="str">
            <v>CILEDUG_INDAH</v>
          </cell>
        </row>
        <row r="2553">
          <cell r="A2553" t="str">
            <v>TGR77</v>
          </cell>
          <cell r="B2553" t="str">
            <v>CP_PAHLAWAN_NEW</v>
          </cell>
        </row>
        <row r="2554">
          <cell r="A2554" t="str">
            <v>BAL30</v>
          </cell>
          <cell r="B2554" t="str">
            <v>CP_REGENSI_2</v>
          </cell>
        </row>
        <row r="2555">
          <cell r="A2555" t="str">
            <v>CIP28</v>
          </cell>
          <cell r="B2555" t="str">
            <v>CP_SERPONG_PARK_NEW</v>
          </cell>
        </row>
        <row r="2556">
          <cell r="A2556" t="str">
            <v>CIP34</v>
          </cell>
          <cell r="B2556" t="str">
            <v>PONDOK_KACANG</v>
          </cell>
        </row>
        <row r="2557">
          <cell r="A2557" t="str">
            <v>TCBAL281</v>
          </cell>
          <cell r="B2557" t="str">
            <v>TCBAL281</v>
          </cell>
        </row>
        <row r="2558">
          <cell r="A2558" t="str">
            <v>SNG05A</v>
          </cell>
          <cell r="B2558" t="str">
            <v>JAWILAN</v>
          </cell>
        </row>
        <row r="2559">
          <cell r="A2559" t="str">
            <v>SNG14</v>
          </cell>
          <cell r="B2559" t="str">
            <v>KRAGILAN</v>
          </cell>
        </row>
        <row r="2560">
          <cell r="A2560" t="str">
            <v>TGR82</v>
          </cell>
          <cell r="B2560" t="str">
            <v>CP_INPRES</v>
          </cell>
        </row>
        <row r="2561">
          <cell r="A2561" t="str">
            <v>SEG17</v>
          </cell>
          <cell r="B2561" t="str">
            <v>CP_BORU_NEW</v>
          </cell>
        </row>
        <row r="2562">
          <cell r="A2562" t="str">
            <v>BAL32</v>
          </cell>
          <cell r="B2562" t="str">
            <v>CP_CRYSTAL_NEW</v>
          </cell>
        </row>
        <row r="2563">
          <cell r="A2563" t="str">
            <v>BAL45</v>
          </cell>
          <cell r="B2563" t="str">
            <v>CP_DADAP_SALEMBARAN</v>
          </cell>
        </row>
        <row r="2564">
          <cell r="A2564" t="str">
            <v>SEK01</v>
          </cell>
          <cell r="B2564" t="str">
            <v>SENGKANG</v>
          </cell>
        </row>
        <row r="2565">
          <cell r="A2565" t="str">
            <v>SRN05</v>
          </cell>
          <cell r="B2565" t="str">
            <v>PILANGSARI</v>
          </cell>
        </row>
        <row r="2566">
          <cell r="A2566" t="str">
            <v>TKG14</v>
          </cell>
          <cell r="B2566" t="str">
            <v>TELUK_BETUNG_UTARA</v>
          </cell>
        </row>
        <row r="2567">
          <cell r="A2567" t="str">
            <v>SISTEM03</v>
          </cell>
          <cell r="B2567" t="str">
            <v>GW_GUDANG_PERBAIKAN</v>
          </cell>
        </row>
        <row r="2568">
          <cell r="A2568" t="str">
            <v>SISTEM02</v>
          </cell>
          <cell r="B2568" t="str">
            <v>GUDANG_PERBAIKAN</v>
          </cell>
        </row>
        <row r="2569">
          <cell r="A2569" t="str">
            <v>SISTEM01</v>
          </cell>
          <cell r="B2569" t="str">
            <v>DP_AUTO</v>
          </cell>
        </row>
        <row r="2570">
          <cell r="A2570" t="str">
            <v>PNK21</v>
          </cell>
          <cell r="B2570" t="str">
            <v>CP_DRP_KOMYOS</v>
          </cell>
        </row>
        <row r="2571">
          <cell r="A2571" t="str">
            <v>PKU16</v>
          </cell>
          <cell r="B2571" t="str">
            <v>CP_ARENGKA</v>
          </cell>
        </row>
        <row r="2572">
          <cell r="A2572" t="str">
            <v>PAP08</v>
          </cell>
          <cell r="B2572" t="str">
            <v>MAHATO</v>
          </cell>
        </row>
        <row r="2573">
          <cell r="A2573" t="str">
            <v>DMK04</v>
          </cell>
          <cell r="B2573" t="str">
            <v>KARANGSARI</v>
          </cell>
        </row>
        <row r="2574">
          <cell r="A2574" t="str">
            <v>DJB17</v>
          </cell>
          <cell r="B2574" t="str">
            <v>PAAL_LIMA</v>
          </cell>
        </row>
        <row r="2575">
          <cell r="A2575" t="str">
            <v>DJB11</v>
          </cell>
          <cell r="B2575" t="str">
            <v>PAAL_MERAH</v>
          </cell>
        </row>
        <row r="2576">
          <cell r="A2576" t="str">
            <v>DJB09</v>
          </cell>
          <cell r="B2576" t="str">
            <v>SIMP_RIMBO</v>
          </cell>
        </row>
        <row r="2577">
          <cell r="A2577" t="str">
            <v>JKT35G</v>
          </cell>
          <cell r="B2577" t="str">
            <v>CP_NEW_KAPUK</v>
          </cell>
        </row>
        <row r="2578">
          <cell r="A2578" t="str">
            <v>JKT36M</v>
          </cell>
          <cell r="B2578" t="str">
            <v>CP_KEMBANGAN</v>
          </cell>
        </row>
        <row r="2579">
          <cell r="A2579" t="str">
            <v>JKT33O</v>
          </cell>
          <cell r="B2579" t="str">
            <v>CP_KEBON_JERUK_RAYA</v>
          </cell>
        </row>
        <row r="2580">
          <cell r="A2580" t="str">
            <v>JKT32L</v>
          </cell>
          <cell r="B2580" t="str">
            <v>CP_KOSAMBI_BARU_1</v>
          </cell>
        </row>
        <row r="2581">
          <cell r="A2581" t="str">
            <v>JKT45B</v>
          </cell>
          <cell r="B2581" t="str">
            <v>CP_MANGGA_BESAR_2</v>
          </cell>
        </row>
        <row r="2582">
          <cell r="A2582" t="str">
            <v>JKT38</v>
          </cell>
          <cell r="B2582" t="str">
            <v>CP_PERMATA_PALEM_1</v>
          </cell>
        </row>
        <row r="2583">
          <cell r="A2583" t="str">
            <v>JKT41T</v>
          </cell>
          <cell r="B2583" t="str">
            <v>CP_TELUK_GONG_RAYA</v>
          </cell>
        </row>
        <row r="2584">
          <cell r="A2584" t="str">
            <v>JKT35E</v>
          </cell>
          <cell r="B2584" t="str">
            <v>CP_RAWA_BUAYA_2</v>
          </cell>
        </row>
        <row r="2585">
          <cell r="A2585" t="str">
            <v>SUB06A</v>
          </cell>
          <cell r="B2585" t="str">
            <v>SEMAMPIR_2</v>
          </cell>
        </row>
        <row r="2586">
          <cell r="A2586" t="str">
            <v>UNH02</v>
          </cell>
          <cell r="B2586" t="str">
            <v>WAWOTOBI</v>
          </cell>
        </row>
        <row r="2587">
          <cell r="A2587" t="str">
            <v>SED03</v>
          </cell>
          <cell r="B2587" t="str">
            <v>LINGGANG_BIGUNG</v>
          </cell>
        </row>
        <row r="2588">
          <cell r="A2588" t="str">
            <v>INL02</v>
          </cell>
          <cell r="B2588" t="str">
            <v>TANJUNG_RAJA</v>
          </cell>
        </row>
        <row r="2589">
          <cell r="A2589" t="str">
            <v>TNJ04</v>
          </cell>
          <cell r="B2589" t="str">
            <v>BATU_2</v>
          </cell>
        </row>
        <row r="2590">
          <cell r="A2590" t="str">
            <v>SNX01</v>
          </cell>
          <cell r="B2590" t="str">
            <v>SUMENEP</v>
          </cell>
        </row>
        <row r="2591">
          <cell r="A2591" t="str">
            <v>WSE01</v>
          </cell>
          <cell r="B2591" t="str">
            <v>WATANGSOPENG</v>
          </cell>
        </row>
        <row r="2592">
          <cell r="A2592" t="str">
            <v>SRI01</v>
          </cell>
          <cell r="B2592" t="str">
            <v>SAMARINDA</v>
          </cell>
        </row>
        <row r="2593">
          <cell r="A2593" t="str">
            <v>BAL36</v>
          </cell>
          <cell r="B2593" t="str">
            <v>CP_VILLATOMANG_BARU</v>
          </cell>
        </row>
        <row r="2594">
          <cell r="A2594" t="str">
            <v>TGR97</v>
          </cell>
          <cell r="B2594" t="str">
            <v>CP_ROYAL</v>
          </cell>
        </row>
        <row r="2595">
          <cell r="A2595" t="str">
            <v>BAL47</v>
          </cell>
          <cell r="B2595" t="str">
            <v>CP_DASANA_INDAH</v>
          </cell>
        </row>
        <row r="2596">
          <cell r="A2596" t="str">
            <v>BAL08C</v>
          </cell>
          <cell r="B2596" t="str">
            <v>DP_PLAZA_KOTABUMI</v>
          </cell>
        </row>
        <row r="2597">
          <cell r="A2597" t="str">
            <v>JKT48C</v>
          </cell>
          <cell r="B2597" t="str">
            <v>CP_PARAMA_1</v>
          </cell>
        </row>
        <row r="2598">
          <cell r="A2598" t="str">
            <v>BAL05A</v>
          </cell>
          <cell r="B2598" t="str">
            <v>MATAGARA</v>
          </cell>
        </row>
        <row r="2599">
          <cell r="A2599" t="str">
            <v>PER15</v>
          </cell>
          <cell r="B2599" t="str">
            <v>PER15</v>
          </cell>
        </row>
        <row r="2600">
          <cell r="A2600" t="str">
            <v>BEN01A</v>
          </cell>
          <cell r="B2600" t="str">
            <v>SELAYAR</v>
          </cell>
        </row>
        <row r="2601">
          <cell r="A2601" t="str">
            <v>KOL04</v>
          </cell>
          <cell r="B2601" t="str">
            <v>WOLO</v>
          </cell>
        </row>
        <row r="2602">
          <cell r="A2602" t="str">
            <v>WPE08</v>
          </cell>
          <cell r="B2602" t="str">
            <v>KAJUARA</v>
          </cell>
        </row>
        <row r="2603">
          <cell r="A2603" t="str">
            <v>UPG20A</v>
          </cell>
          <cell r="B2603" t="str">
            <v>JIPANG_RAYA</v>
          </cell>
        </row>
        <row r="2604">
          <cell r="A2604" t="str">
            <v>JPO03</v>
          </cell>
          <cell r="B2604" t="str">
            <v>KELARA</v>
          </cell>
        </row>
        <row r="2605">
          <cell r="A2605" t="str">
            <v>WGG02</v>
          </cell>
          <cell r="B2605" t="str">
            <v>ANDOWIA</v>
          </cell>
        </row>
        <row r="2606">
          <cell r="A2606" t="str">
            <v>UNH03</v>
          </cell>
          <cell r="B2606" t="str">
            <v>MOROSI</v>
          </cell>
        </row>
        <row r="2607">
          <cell r="A2607" t="str">
            <v>UPG04A</v>
          </cell>
          <cell r="B2607" t="str">
            <v>BORONG_RAYA</v>
          </cell>
        </row>
        <row r="2608">
          <cell r="A2608" t="str">
            <v>UPG05A</v>
          </cell>
          <cell r="B2608" t="str">
            <v>PACCERAKKANG_RAYA</v>
          </cell>
        </row>
        <row r="2609">
          <cell r="A2609" t="str">
            <v>UPG35A</v>
          </cell>
          <cell r="B2609" t="str">
            <v>PANNAMPU_RAYA</v>
          </cell>
        </row>
        <row r="2610">
          <cell r="A2610" t="str">
            <v>MAE03A</v>
          </cell>
          <cell r="B2610" t="str">
            <v>MEBALI</v>
          </cell>
        </row>
        <row r="2611">
          <cell r="A2611" t="str">
            <v>KDI12A</v>
          </cell>
          <cell r="B2611" t="str">
            <v>KAMBU</v>
          </cell>
        </row>
        <row r="2612">
          <cell r="A2612" t="str">
            <v>SGM16</v>
          </cell>
          <cell r="B2612" t="str">
            <v>MALINO</v>
          </cell>
        </row>
        <row r="2613">
          <cell r="A2613" t="str">
            <v>KOL08</v>
          </cell>
          <cell r="B2613" t="str">
            <v>TANGGETADA</v>
          </cell>
        </row>
        <row r="2614">
          <cell r="A2614" t="str">
            <v>PAW02</v>
          </cell>
          <cell r="B2614" t="str">
            <v>PASAR_WAJO2</v>
          </cell>
        </row>
        <row r="2615">
          <cell r="A2615" t="str">
            <v>PMA03</v>
          </cell>
          <cell r="B2615" t="str">
            <v>SUMARORONG</v>
          </cell>
        </row>
        <row r="2616">
          <cell r="A2616" t="str">
            <v>PLP777</v>
          </cell>
          <cell r="B2616" t="str">
            <v>PLP2_GATEWAY</v>
          </cell>
        </row>
        <row r="2617">
          <cell r="A2617" t="str">
            <v>SAG09</v>
          </cell>
          <cell r="B2617" t="str">
            <v>SOSOK_KOTA</v>
          </cell>
        </row>
        <row r="2618">
          <cell r="A2618" t="str">
            <v>PRR03</v>
          </cell>
          <cell r="B2618" t="str">
            <v>MATTIRO_BULU</v>
          </cell>
        </row>
        <row r="2619">
          <cell r="A2619" t="str">
            <v>PAK01</v>
          </cell>
          <cell r="B2619" t="str">
            <v>PASANG_KAYU</v>
          </cell>
        </row>
        <row r="2620">
          <cell r="A2620" t="str">
            <v>UPG01</v>
          </cell>
          <cell r="B2620" t="str">
            <v>MAKASSAR</v>
          </cell>
        </row>
        <row r="2621">
          <cell r="A2621" t="str">
            <v>RTP02</v>
          </cell>
          <cell r="B2621" t="str">
            <v>TIKALA</v>
          </cell>
        </row>
        <row r="2622">
          <cell r="A2622" t="str">
            <v>BEL01</v>
          </cell>
          <cell r="B2622" t="str">
            <v>BELOPA</v>
          </cell>
        </row>
        <row r="2623">
          <cell r="A2623" t="str">
            <v>UPG999</v>
          </cell>
          <cell r="B2623" t="str">
            <v>UPG_GATEWAY</v>
          </cell>
        </row>
        <row r="2624">
          <cell r="A2624" t="str">
            <v>PWX01</v>
          </cell>
          <cell r="B2624" t="str">
            <v>POLEWALI</v>
          </cell>
        </row>
        <row r="2625">
          <cell r="A2625" t="str">
            <v>PWX999</v>
          </cell>
          <cell r="B2625" t="str">
            <v>PWX_GATEWAY</v>
          </cell>
        </row>
        <row r="2626">
          <cell r="A2626" t="str">
            <v>MAL02</v>
          </cell>
          <cell r="B2626" t="str">
            <v>SOROAKO</v>
          </cell>
        </row>
        <row r="2627">
          <cell r="A2627" t="str">
            <v>PWX02</v>
          </cell>
          <cell r="B2627" t="str">
            <v>WONOMULYO</v>
          </cell>
        </row>
        <row r="2628">
          <cell r="A2628" t="str">
            <v>UPG18</v>
          </cell>
          <cell r="B2628" t="str">
            <v>DAYA</v>
          </cell>
        </row>
        <row r="2629">
          <cell r="A2629" t="str">
            <v>MSB02</v>
          </cell>
          <cell r="B2629" t="str">
            <v>BONE_BONE</v>
          </cell>
        </row>
        <row r="2630">
          <cell r="A2630" t="str">
            <v>PPE02</v>
          </cell>
          <cell r="B2630" t="str">
            <v>BUKIT_INDAH</v>
          </cell>
        </row>
        <row r="2631">
          <cell r="A2631" t="str">
            <v>PPE01</v>
          </cell>
          <cell r="B2631" t="str">
            <v>PARE_PARE</v>
          </cell>
        </row>
        <row r="2632">
          <cell r="A2632" t="str">
            <v>SEK02</v>
          </cell>
          <cell r="B2632" t="str">
            <v>SIWA</v>
          </cell>
        </row>
        <row r="2633">
          <cell r="A2633" t="str">
            <v>KDI999</v>
          </cell>
          <cell r="B2633" t="str">
            <v>KDI_GATEWAY</v>
          </cell>
        </row>
        <row r="2634">
          <cell r="A2634" t="str">
            <v>LAS01</v>
          </cell>
          <cell r="B2634" t="str">
            <v>LASUSUA</v>
          </cell>
        </row>
        <row r="2635">
          <cell r="A2635" t="str">
            <v>BUW01</v>
          </cell>
          <cell r="B2635" t="str">
            <v>BAU_BAU</v>
          </cell>
        </row>
        <row r="2636">
          <cell r="A2636" t="str">
            <v>PRR01</v>
          </cell>
          <cell r="B2636" t="str">
            <v>PINRANG</v>
          </cell>
        </row>
        <row r="2637">
          <cell r="A2637" t="str">
            <v>KOL01</v>
          </cell>
          <cell r="B2637" t="str">
            <v>KOLAKA</v>
          </cell>
        </row>
        <row r="2638">
          <cell r="A2638" t="str">
            <v>UNH01</v>
          </cell>
          <cell r="B2638" t="str">
            <v>UNAAHA</v>
          </cell>
        </row>
        <row r="2639">
          <cell r="A2639" t="str">
            <v>UPG888</v>
          </cell>
          <cell r="B2639" t="str">
            <v>UPG_SALES</v>
          </cell>
        </row>
        <row r="2640">
          <cell r="A2640" t="str">
            <v>KDI02</v>
          </cell>
          <cell r="B2640" t="str">
            <v>KADIA</v>
          </cell>
        </row>
        <row r="2641">
          <cell r="A2641" t="str">
            <v>SGM05</v>
          </cell>
          <cell r="B2641" t="str">
            <v>LIMBUNG</v>
          </cell>
        </row>
        <row r="2642">
          <cell r="A2642" t="str">
            <v>SGM02</v>
          </cell>
          <cell r="B2642" t="str">
            <v>SAMATA</v>
          </cell>
        </row>
        <row r="2643">
          <cell r="A2643" t="str">
            <v>SDR03</v>
          </cell>
          <cell r="B2643" t="str">
            <v>TANRU_TEDONG</v>
          </cell>
        </row>
        <row r="2644">
          <cell r="A2644" t="str">
            <v>BUW02</v>
          </cell>
          <cell r="B2644" t="str">
            <v>BETOAMBARI</v>
          </cell>
        </row>
        <row r="2645">
          <cell r="A2645" t="str">
            <v>WTB01</v>
          </cell>
          <cell r="B2645" t="str">
            <v>WANGI</v>
          </cell>
        </row>
        <row r="2646">
          <cell r="A2646" t="str">
            <v>BAL07B</v>
          </cell>
          <cell r="B2646" t="str">
            <v>TAMAN_PALEM</v>
          </cell>
        </row>
        <row r="2647">
          <cell r="A2647" t="str">
            <v>TGR18</v>
          </cell>
          <cell r="B2647" t="str">
            <v>LEGOK</v>
          </cell>
        </row>
        <row r="2648">
          <cell r="A2648" t="str">
            <v>TGR78</v>
          </cell>
          <cell r="B2648" t="str">
            <v>CP_PARUNG_SERAB</v>
          </cell>
        </row>
        <row r="2649">
          <cell r="A2649" t="str">
            <v>CIP30</v>
          </cell>
          <cell r="B2649" t="str">
            <v>CP_DUTA_BINTARO</v>
          </cell>
        </row>
        <row r="2650">
          <cell r="A2650" t="str">
            <v>TGR59</v>
          </cell>
          <cell r="B2650" t="str">
            <v>CIPADU_JAYA</v>
          </cell>
        </row>
        <row r="2651">
          <cell r="A2651" t="str">
            <v>TGR90</v>
          </cell>
          <cell r="B2651" t="str">
            <v>TAMAN_ASRI</v>
          </cell>
        </row>
        <row r="2652">
          <cell r="A2652" t="str">
            <v>BAL19C</v>
          </cell>
          <cell r="B2652" t="str">
            <v>BAL19C</v>
          </cell>
        </row>
        <row r="2653">
          <cell r="A2653" t="str">
            <v>TGR17</v>
          </cell>
          <cell r="B2653" t="str">
            <v>PONDOK_RANJI</v>
          </cell>
        </row>
        <row r="2654">
          <cell r="A2654" t="str">
            <v>TSK09A</v>
          </cell>
          <cell r="B2654" t="str">
            <v>PURBARATU_2</v>
          </cell>
        </row>
        <row r="2655">
          <cell r="A2655" t="str">
            <v>TSK08C</v>
          </cell>
          <cell r="B2655" t="str">
            <v>TSK08C</v>
          </cell>
        </row>
        <row r="2656">
          <cell r="A2656" t="str">
            <v>TSK06A</v>
          </cell>
          <cell r="B2656" t="str">
            <v>CIPEDES_2</v>
          </cell>
        </row>
        <row r="2657">
          <cell r="A2657" t="str">
            <v>TSK04B</v>
          </cell>
          <cell r="B2657" t="str">
            <v>TSK04B</v>
          </cell>
        </row>
        <row r="2658">
          <cell r="A2658" t="str">
            <v>SUM25A</v>
          </cell>
          <cell r="B2658" t="str">
            <v>SUM25A</v>
          </cell>
        </row>
        <row r="2659">
          <cell r="A2659" t="str">
            <v>SUM11A</v>
          </cell>
          <cell r="B2659" t="str">
            <v>CIMANGGUNG_2</v>
          </cell>
        </row>
        <row r="2660">
          <cell r="A2660" t="str">
            <v>SUM08B</v>
          </cell>
          <cell r="B2660" t="str">
            <v>JATISARI</v>
          </cell>
        </row>
        <row r="2661">
          <cell r="A2661" t="str">
            <v>SUM08A</v>
          </cell>
          <cell r="B2661" t="str">
            <v>GUNUNG_MANIK</v>
          </cell>
        </row>
        <row r="2662">
          <cell r="A2662" t="str">
            <v>SUM05A</v>
          </cell>
          <cell r="B2662" t="str">
            <v>SITU_SUM</v>
          </cell>
        </row>
        <row r="2663">
          <cell r="A2663" t="str">
            <v>SUM04A</v>
          </cell>
          <cell r="B2663" t="str">
            <v>SUMEDANG_SELATAN</v>
          </cell>
        </row>
        <row r="2664">
          <cell r="A2664" t="str">
            <v>SOG91</v>
          </cell>
          <cell r="B2664" t="str">
            <v>SUKAMUKTI</v>
          </cell>
        </row>
        <row r="2665">
          <cell r="A2665" t="str">
            <v>SOG32B</v>
          </cell>
          <cell r="B2665" t="str">
            <v>MARGAHAYU_3</v>
          </cell>
        </row>
        <row r="2666">
          <cell r="A2666" t="str">
            <v>SOG31C</v>
          </cell>
          <cell r="B2666" t="str">
            <v>NANJUNG_2</v>
          </cell>
        </row>
        <row r="2667">
          <cell r="A2667" t="str">
            <v>SOG31B</v>
          </cell>
          <cell r="B2667" t="str">
            <v>MEKAR_RAHAYU</v>
          </cell>
        </row>
        <row r="2668">
          <cell r="A2668" t="str">
            <v>SOG31A</v>
          </cell>
          <cell r="B2668" t="str">
            <v>RAHAYU_2</v>
          </cell>
        </row>
        <row r="2669">
          <cell r="A2669" t="str">
            <v>SOG29B</v>
          </cell>
          <cell r="B2669" t="str">
            <v>SOG29B</v>
          </cell>
        </row>
        <row r="2670">
          <cell r="A2670" t="str">
            <v>SOG25A</v>
          </cell>
          <cell r="B2670" t="str">
            <v>PASIRJAMBU</v>
          </cell>
        </row>
        <row r="2671">
          <cell r="A2671" t="str">
            <v>SOG24C</v>
          </cell>
          <cell r="B2671" t="str">
            <v>SOG24C</v>
          </cell>
        </row>
        <row r="2672">
          <cell r="A2672" t="str">
            <v>SOG17C</v>
          </cell>
          <cell r="B2672" t="str">
            <v>MANGGAHANG</v>
          </cell>
        </row>
        <row r="2673">
          <cell r="A2673" t="str">
            <v>SOG17B</v>
          </cell>
          <cell r="B2673" t="str">
            <v>BALEENDAH_2</v>
          </cell>
        </row>
        <row r="2674">
          <cell r="A2674" t="str">
            <v>SOG17A</v>
          </cell>
          <cell r="B2674" t="str">
            <v>RANCAMANYAR_2</v>
          </cell>
        </row>
        <row r="2675">
          <cell r="A2675" t="str">
            <v>SOG15C</v>
          </cell>
          <cell r="B2675" t="str">
            <v>SOG15C</v>
          </cell>
        </row>
        <row r="2676">
          <cell r="A2676" t="str">
            <v>SGT14</v>
          </cell>
          <cell r="B2676" t="str">
            <v>RANTAU_PULUNG</v>
          </cell>
        </row>
        <row r="2677">
          <cell r="A2677" t="str">
            <v>SDA46</v>
          </cell>
          <cell r="B2677" t="str">
            <v>WARU_3</v>
          </cell>
        </row>
        <row r="2678">
          <cell r="A2678" t="str">
            <v>SOG15A</v>
          </cell>
          <cell r="B2678" t="str">
            <v>CANGKUANG_KULON</v>
          </cell>
        </row>
        <row r="2679">
          <cell r="A2679" t="str">
            <v>SOG14A</v>
          </cell>
          <cell r="B2679" t="str">
            <v>CICALENGKA_KULON</v>
          </cell>
        </row>
        <row r="2680">
          <cell r="A2680" t="str">
            <v>SOG12B</v>
          </cell>
          <cell r="B2680" t="str">
            <v>LINGGAR</v>
          </cell>
        </row>
        <row r="2681">
          <cell r="A2681" t="str">
            <v>SOG12A</v>
          </cell>
          <cell r="B2681" t="str">
            <v>RANCAEKEK_KENCANA</v>
          </cell>
        </row>
        <row r="2682">
          <cell r="A2682" t="str">
            <v>SOG11D</v>
          </cell>
          <cell r="B2682" t="str">
            <v>SOG11D</v>
          </cell>
        </row>
        <row r="2683">
          <cell r="A2683" t="str">
            <v>SOG11C</v>
          </cell>
          <cell r="B2683" t="str">
            <v>CILEUNYI_KULON</v>
          </cell>
        </row>
        <row r="2684">
          <cell r="A2684" t="str">
            <v>SOG10B</v>
          </cell>
          <cell r="B2684" t="str">
            <v>BOJONGSOANG</v>
          </cell>
        </row>
        <row r="2685">
          <cell r="A2685" t="str">
            <v>SOG03B</v>
          </cell>
          <cell r="B2685" t="str">
            <v>MANGGUNGHARJA</v>
          </cell>
        </row>
        <row r="2686">
          <cell r="A2686" t="str">
            <v>CIP05E</v>
          </cell>
          <cell r="B2686" t="str">
            <v>FIERA_BINTARO</v>
          </cell>
        </row>
        <row r="2687">
          <cell r="A2687" t="str">
            <v>KKS02</v>
          </cell>
          <cell r="B2687" t="str">
            <v>TIMPAH</v>
          </cell>
        </row>
        <row r="2688">
          <cell r="A2688" t="str">
            <v>PKN06</v>
          </cell>
          <cell r="B2688" t="str">
            <v>SUNGAI_RANGIT</v>
          </cell>
        </row>
        <row r="2689">
          <cell r="A2689" t="str">
            <v>SOG02A</v>
          </cell>
          <cell r="B2689" t="str">
            <v>CIKANCUNG_2</v>
          </cell>
        </row>
        <row r="2690">
          <cell r="A2690" t="str">
            <v>SOG01A</v>
          </cell>
          <cell r="B2690" t="str">
            <v>MAJASETRA</v>
          </cell>
        </row>
        <row r="2691">
          <cell r="A2691" t="str">
            <v>SMI35</v>
          </cell>
          <cell r="B2691" t="str">
            <v>SIRNARESMI</v>
          </cell>
        </row>
        <row r="2692">
          <cell r="A2692" t="str">
            <v>SMI34A</v>
          </cell>
          <cell r="B2692" t="str">
            <v>CIBATU_2</v>
          </cell>
        </row>
        <row r="2693">
          <cell r="A2693" t="str">
            <v>WNB10</v>
          </cell>
          <cell r="B2693" t="str">
            <v>SAPURAN_FNC</v>
          </cell>
        </row>
        <row r="2694">
          <cell r="A2694" t="str">
            <v>WNB02</v>
          </cell>
          <cell r="B2694" t="str">
            <v>KERTEK</v>
          </cell>
        </row>
        <row r="2695">
          <cell r="A2695" t="str">
            <v>KDS08</v>
          </cell>
          <cell r="B2695" t="str">
            <v>DERSALAM</v>
          </cell>
        </row>
        <row r="2696">
          <cell r="A2696" t="str">
            <v>SMI31</v>
          </cell>
          <cell r="B2696" t="str">
            <v>WARUDOYONG_2</v>
          </cell>
        </row>
        <row r="2697">
          <cell r="A2697" t="str">
            <v>SMI13B</v>
          </cell>
          <cell r="B2697" t="str">
            <v>CIKEMBAR_3</v>
          </cell>
        </row>
        <row r="2698">
          <cell r="A2698" t="str">
            <v>SMI07B</v>
          </cell>
          <cell r="B2698" t="str">
            <v>SUKABUMI_2</v>
          </cell>
        </row>
        <row r="2699">
          <cell r="A2699" t="str">
            <v>SMI07A</v>
          </cell>
          <cell r="B2699" t="str">
            <v>SUBANGJAYA</v>
          </cell>
        </row>
        <row r="2700">
          <cell r="A2700" t="str">
            <v>SMI05A</v>
          </cell>
          <cell r="B2700" t="str">
            <v>GUNUNG_PUYUH_2</v>
          </cell>
        </row>
        <row r="2701">
          <cell r="A2701" t="str">
            <v>SMI03B</v>
          </cell>
          <cell r="B2701" t="str">
            <v>WARUDOYONG_3</v>
          </cell>
        </row>
        <row r="2702">
          <cell r="A2702" t="str">
            <v>SMI03A</v>
          </cell>
          <cell r="B2702" t="str">
            <v>NYOMPLONG_2</v>
          </cell>
        </row>
        <row r="2703">
          <cell r="A2703" t="str">
            <v>SMB37A</v>
          </cell>
          <cell r="B2703" t="str">
            <v>SMB37A</v>
          </cell>
        </row>
        <row r="2704">
          <cell r="A2704" t="str">
            <v>SMB33</v>
          </cell>
          <cell r="B2704" t="str">
            <v>DUKUPUNTANG_2</v>
          </cell>
        </row>
        <row r="2705">
          <cell r="A2705" t="str">
            <v>SMB13A</v>
          </cell>
          <cell r="B2705" t="str">
            <v>CIPEUJEUH_WETAN</v>
          </cell>
        </row>
        <row r="2706">
          <cell r="A2706" t="str">
            <v>SMB06A</v>
          </cell>
          <cell r="B2706" t="str">
            <v>LOSARI_CRN</v>
          </cell>
        </row>
        <row r="2707">
          <cell r="A2707" t="str">
            <v>SMB01B</v>
          </cell>
          <cell r="B2707" t="str">
            <v>TUPAREV</v>
          </cell>
        </row>
        <row r="2708">
          <cell r="A2708" t="str">
            <v>SBG15B</v>
          </cell>
          <cell r="B2708" t="str">
            <v>SUBANG_4</v>
          </cell>
        </row>
        <row r="2709">
          <cell r="A2709" t="str">
            <v>SBG10B</v>
          </cell>
          <cell r="B2709" t="str">
            <v>SBG10B</v>
          </cell>
        </row>
        <row r="2710">
          <cell r="A2710" t="str">
            <v>PWK15C</v>
          </cell>
          <cell r="B2710" t="str">
            <v>CISEUREUH_3</v>
          </cell>
        </row>
        <row r="2711">
          <cell r="A2711" t="str">
            <v>PWK15A</v>
          </cell>
          <cell r="B2711" t="str">
            <v>CISEUREUH_2</v>
          </cell>
        </row>
        <row r="2712">
          <cell r="A2712" t="str">
            <v>NGP16A</v>
          </cell>
          <cell r="B2712" t="str">
            <v>WARUNG_PULUS</v>
          </cell>
        </row>
        <row r="2713">
          <cell r="A2713" t="str">
            <v>BAO14A</v>
          </cell>
          <cell r="B2713" t="str">
            <v>BAO14A</v>
          </cell>
        </row>
        <row r="2714">
          <cell r="A2714" t="str">
            <v>NGP13B</v>
          </cell>
          <cell r="B2714" t="str">
            <v>RANCAPANGGUNG_2</v>
          </cell>
        </row>
        <row r="2715">
          <cell r="A2715" t="str">
            <v>NGP11A</v>
          </cell>
          <cell r="B2715" t="str">
            <v>CIHAMPELAS_2</v>
          </cell>
        </row>
        <row r="2716">
          <cell r="A2716" t="str">
            <v>NGP08A</v>
          </cell>
          <cell r="B2716" t="str">
            <v>LEMBANG_2</v>
          </cell>
        </row>
        <row r="2717">
          <cell r="A2717" t="str">
            <v>NGP05A</v>
          </cell>
          <cell r="B2717" t="str">
            <v>NGP05A</v>
          </cell>
        </row>
        <row r="2718">
          <cell r="A2718" t="str">
            <v>SEG03C</v>
          </cell>
          <cell r="B2718" t="str">
            <v>UNYUR_JAYA</v>
          </cell>
        </row>
        <row r="2719">
          <cell r="A2719" t="str">
            <v>TGR04C</v>
          </cell>
          <cell r="B2719" t="str">
            <v>HUSEIN_SASTRANEGARA</v>
          </cell>
        </row>
        <row r="2720">
          <cell r="A2720" t="str">
            <v>INL08</v>
          </cell>
          <cell r="B2720" t="str">
            <v>INL08</v>
          </cell>
        </row>
        <row r="2721">
          <cell r="A2721" t="str">
            <v>BAL24A</v>
          </cell>
          <cell r="B2721" t="str">
            <v>TERITI_KUTABUMI</v>
          </cell>
        </row>
        <row r="2722">
          <cell r="A2722" t="str">
            <v>TLU02A</v>
          </cell>
          <cell r="B2722" t="str">
            <v>TLU02A</v>
          </cell>
        </row>
        <row r="2723">
          <cell r="A2723" t="str">
            <v>SEG02B</v>
          </cell>
          <cell r="B2723" t="str">
            <v>KASEMEN_JAYA</v>
          </cell>
        </row>
        <row r="2724">
          <cell r="A2724" t="str">
            <v>SEG06B</v>
          </cell>
          <cell r="B2724" t="str">
            <v>CIPOCOK_JAYA</v>
          </cell>
        </row>
        <row r="2725">
          <cell r="A2725" t="str">
            <v>CKR28</v>
          </cell>
          <cell r="B2725" t="str">
            <v>CABANG_BUNGIN</v>
          </cell>
        </row>
        <row r="2726">
          <cell r="A2726" t="str">
            <v>JKT23Q</v>
          </cell>
          <cell r="B2726" t="str">
            <v>JATIPADANG_01</v>
          </cell>
        </row>
        <row r="2727">
          <cell r="A2727" t="str">
            <v>JKT11</v>
          </cell>
          <cell r="B2727" t="str">
            <v>TANAH_ABANG</v>
          </cell>
        </row>
        <row r="2728">
          <cell r="A2728" t="str">
            <v>NGP02C</v>
          </cell>
          <cell r="B2728" t="str">
            <v>KOTABARU_PARAHYANGAN</v>
          </cell>
        </row>
        <row r="2729">
          <cell r="A2729" t="str">
            <v>NGP01D</v>
          </cell>
          <cell r="B2729" t="str">
            <v>CIHIDEUNG_NGP_2</v>
          </cell>
        </row>
        <row r="2730">
          <cell r="A2730" t="str">
            <v>NGP01C</v>
          </cell>
          <cell r="B2730" t="str">
            <v>CIWARUGA</v>
          </cell>
        </row>
        <row r="2731">
          <cell r="A2731" t="str">
            <v>JKT28C</v>
          </cell>
          <cell r="B2731" t="str">
            <v>TSS_RAYA_2</v>
          </cell>
        </row>
        <row r="2732">
          <cell r="A2732" t="str">
            <v>JKT32J</v>
          </cell>
          <cell r="B2732" t="str">
            <v>CP_KAPUK_PULO</v>
          </cell>
        </row>
        <row r="2733">
          <cell r="A2733" t="str">
            <v>NGP01A</v>
          </cell>
          <cell r="B2733" t="str">
            <v>PARONGPONG</v>
          </cell>
        </row>
        <row r="2734">
          <cell r="A2734" t="str">
            <v>KRW26A</v>
          </cell>
          <cell r="B2734" t="str">
            <v>KRW26A</v>
          </cell>
        </row>
        <row r="2735">
          <cell r="A2735" t="str">
            <v>KRW23A</v>
          </cell>
          <cell r="B2735" t="str">
            <v>PALUMBONSARI_2</v>
          </cell>
        </row>
        <row r="2736">
          <cell r="A2736" t="str">
            <v>KRW22B</v>
          </cell>
          <cell r="B2736" t="str">
            <v>NAGASARI_2</v>
          </cell>
        </row>
        <row r="2737">
          <cell r="A2737" t="str">
            <v>KRW20E</v>
          </cell>
          <cell r="B2737" t="str">
            <v>KRW20E</v>
          </cell>
        </row>
        <row r="2738">
          <cell r="A2738" t="str">
            <v>KRW19A</v>
          </cell>
          <cell r="B2738" t="str">
            <v>KRW19A</v>
          </cell>
        </row>
        <row r="2739">
          <cell r="A2739" t="str">
            <v>KRW16A</v>
          </cell>
          <cell r="B2739" t="str">
            <v>CITRA_KEBUN</v>
          </cell>
        </row>
        <row r="2740">
          <cell r="A2740" t="str">
            <v>KRW02A</v>
          </cell>
          <cell r="B2740" t="str">
            <v>TELUK_JAMBE_TIMUR_2</v>
          </cell>
        </row>
        <row r="2741">
          <cell r="A2741" t="str">
            <v>KRW02</v>
          </cell>
          <cell r="B2741" t="str">
            <v>TELUK_JAMBE_TIMUR_3</v>
          </cell>
        </row>
        <row r="2742">
          <cell r="A2742" t="str">
            <v>IDM28</v>
          </cell>
          <cell r="B2742" t="str">
            <v>TRISI</v>
          </cell>
        </row>
        <row r="2743">
          <cell r="A2743" t="str">
            <v>IDM04C</v>
          </cell>
          <cell r="B2743" t="str">
            <v>IDM04C</v>
          </cell>
        </row>
        <row r="2744">
          <cell r="A2744" t="str">
            <v>GRT42A</v>
          </cell>
          <cell r="B2744" t="str">
            <v>LELES_2</v>
          </cell>
        </row>
        <row r="2745">
          <cell r="A2745" t="str">
            <v>GRT33D</v>
          </cell>
          <cell r="B2745" t="str">
            <v>GRT33D</v>
          </cell>
        </row>
        <row r="2746">
          <cell r="A2746" t="str">
            <v>TRW01</v>
          </cell>
          <cell r="B2746" t="str">
            <v>TIRAWUTA</v>
          </cell>
        </row>
        <row r="2747">
          <cell r="A2747" t="str">
            <v>PAJ02</v>
          </cell>
          <cell r="B2747" t="str">
            <v>SEGERI</v>
          </cell>
        </row>
        <row r="2748">
          <cell r="A2748" t="str">
            <v>DJJ01</v>
          </cell>
          <cell r="B2748" t="str">
            <v>JAYAPURA</v>
          </cell>
        </row>
        <row r="2749">
          <cell r="A2749" t="str">
            <v>UPG09</v>
          </cell>
          <cell r="B2749" t="str">
            <v>SUNU</v>
          </cell>
        </row>
        <row r="2750">
          <cell r="A2750" t="str">
            <v>KDI01</v>
          </cell>
          <cell r="B2750" t="str">
            <v>KENDARI</v>
          </cell>
        </row>
        <row r="2751">
          <cell r="A2751" t="str">
            <v>RUB01</v>
          </cell>
          <cell r="B2751" t="str">
            <v>RUMBIA</v>
          </cell>
        </row>
        <row r="2752">
          <cell r="A2752" t="str">
            <v>MAE01</v>
          </cell>
          <cell r="B2752" t="str">
            <v>MAKALE</v>
          </cell>
        </row>
        <row r="2753">
          <cell r="A2753" t="str">
            <v>GRT22A</v>
          </cell>
          <cell r="B2753" t="str">
            <v>CIBODAS</v>
          </cell>
        </row>
        <row r="2754">
          <cell r="A2754" t="str">
            <v>GRT06A</v>
          </cell>
          <cell r="B2754" t="str">
            <v>MUNJUL_GRT</v>
          </cell>
        </row>
        <row r="2755">
          <cell r="A2755" t="str">
            <v>GRT03A</v>
          </cell>
          <cell r="B2755" t="str">
            <v>SUKAREGANG</v>
          </cell>
        </row>
        <row r="2756">
          <cell r="A2756" t="str">
            <v>CKP01A</v>
          </cell>
          <cell r="B2756" t="str">
            <v>CIKAMPEK_KOTA</v>
          </cell>
        </row>
        <row r="2757">
          <cell r="A2757" t="str">
            <v>CJR32</v>
          </cell>
          <cell r="B2757" t="str">
            <v>RANCAGOONG_2</v>
          </cell>
        </row>
        <row r="2758">
          <cell r="A2758" t="str">
            <v>CJR30</v>
          </cell>
          <cell r="B2758" t="str">
            <v>WARUNG_KONDANG_2</v>
          </cell>
        </row>
        <row r="2759">
          <cell r="A2759" t="str">
            <v>CJR29A</v>
          </cell>
          <cell r="B2759" t="str">
            <v>SAYANG_3</v>
          </cell>
        </row>
        <row r="2760">
          <cell r="A2760" t="str">
            <v>LMG11</v>
          </cell>
          <cell r="B2760" t="str">
            <v>SUGIO_1</v>
          </cell>
        </row>
        <row r="2761">
          <cell r="A2761" t="str">
            <v>NGP13</v>
          </cell>
          <cell r="B2761" t="str">
            <v>DC_PADALARANG</v>
          </cell>
        </row>
        <row r="2762">
          <cell r="A2762" t="str">
            <v>CJR27A</v>
          </cell>
          <cell r="B2762" t="str">
            <v>SUKARESMI_CJR</v>
          </cell>
        </row>
        <row r="2763">
          <cell r="A2763" t="str">
            <v>CJR25A</v>
          </cell>
          <cell r="B2763" t="str">
            <v>PACET_CJR</v>
          </cell>
        </row>
        <row r="2764">
          <cell r="A2764" t="str">
            <v>CJR05C</v>
          </cell>
          <cell r="B2764" t="str">
            <v>CJR05C</v>
          </cell>
        </row>
        <row r="2765">
          <cell r="A2765" t="str">
            <v>CJR03A</v>
          </cell>
          <cell r="B2765" t="str">
            <v>KARANG_TENGAH_2</v>
          </cell>
        </row>
        <row r="2766">
          <cell r="A2766" t="str">
            <v>CIM20</v>
          </cell>
          <cell r="B2766" t="str">
            <v>CIMAHI_TENGAH_2</v>
          </cell>
        </row>
        <row r="2767">
          <cell r="A2767" t="str">
            <v>CIM03C</v>
          </cell>
          <cell r="B2767" t="str">
            <v>CIM03C</v>
          </cell>
        </row>
        <row r="2768">
          <cell r="A2768" t="str">
            <v>KPJ13</v>
          </cell>
          <cell r="B2768" t="str">
            <v>PAGAK_1</v>
          </cell>
        </row>
        <row r="2769">
          <cell r="A2769" t="str">
            <v>JOG999</v>
          </cell>
          <cell r="B2769" t="str">
            <v>JOG_GATEWAY</v>
          </cell>
        </row>
        <row r="2770">
          <cell r="A2770" t="str">
            <v>CIM01D</v>
          </cell>
          <cell r="B2770" t="str">
            <v>LEUWIGAJAH_2</v>
          </cell>
        </row>
        <row r="2771">
          <cell r="A2771" t="str">
            <v>CIM01A</v>
          </cell>
          <cell r="B2771" t="str">
            <v>CIBEUREUM_CIMAHI</v>
          </cell>
        </row>
        <row r="2772">
          <cell r="A2772" t="str">
            <v>BDO30D</v>
          </cell>
          <cell r="B2772" t="str">
            <v>BDO30D</v>
          </cell>
        </row>
        <row r="2773">
          <cell r="A2773" t="str">
            <v>BDO30C</v>
          </cell>
          <cell r="B2773" t="str">
            <v>JALAN_JAKARTA</v>
          </cell>
        </row>
        <row r="2774">
          <cell r="A2774" t="str">
            <v>BDO30B</v>
          </cell>
          <cell r="B2774" t="str">
            <v>BABAKANSARI_2</v>
          </cell>
        </row>
        <row r="2775">
          <cell r="A2775" t="str">
            <v>BDO29B</v>
          </cell>
          <cell r="B2775" t="str">
            <v>BDO29B</v>
          </cell>
        </row>
        <row r="2776">
          <cell r="A2776" t="str">
            <v>BDO28C</v>
          </cell>
          <cell r="B2776" t="str">
            <v>BDO28C</v>
          </cell>
        </row>
        <row r="2777">
          <cell r="A2777" t="str">
            <v>BDO27C</v>
          </cell>
          <cell r="B2777" t="str">
            <v>TERUSAN_PASIRKOJA_2</v>
          </cell>
        </row>
        <row r="2778">
          <cell r="A2778" t="str">
            <v>BDO27B</v>
          </cell>
          <cell r="B2778" t="str">
            <v>JAMIKA_2</v>
          </cell>
        </row>
        <row r="2779">
          <cell r="A2779" t="str">
            <v>BDO26B</v>
          </cell>
          <cell r="B2779" t="str">
            <v>BDO26B</v>
          </cell>
        </row>
        <row r="2780">
          <cell r="A2780" t="str">
            <v>BDO25D</v>
          </cell>
          <cell r="B2780" t="str">
            <v>BDO25D</v>
          </cell>
        </row>
        <row r="2781">
          <cell r="A2781" t="str">
            <v>BDO25C</v>
          </cell>
          <cell r="B2781" t="str">
            <v>REGOL_2</v>
          </cell>
        </row>
        <row r="2782">
          <cell r="A2782" t="str">
            <v>BDO23A</v>
          </cell>
          <cell r="B2782" t="str">
            <v>CIBADUYUT_2</v>
          </cell>
        </row>
        <row r="2783">
          <cell r="A2783" t="str">
            <v>BDO22D</v>
          </cell>
          <cell r="B2783" t="str">
            <v>BDO22D</v>
          </cell>
        </row>
        <row r="2784">
          <cell r="A2784" t="str">
            <v>BDO21E</v>
          </cell>
          <cell r="B2784" t="str">
            <v>CIJERAH</v>
          </cell>
        </row>
        <row r="2785">
          <cell r="A2785" t="str">
            <v>BDO20D</v>
          </cell>
          <cell r="B2785" t="str">
            <v>BDO20D</v>
          </cell>
        </row>
        <row r="2786">
          <cell r="A2786" t="str">
            <v>BDO18D</v>
          </cell>
          <cell r="B2786" t="str">
            <v>SIMPANG_DAGO_2</v>
          </cell>
        </row>
        <row r="2787">
          <cell r="A2787" t="str">
            <v>BDO18C</v>
          </cell>
          <cell r="B2787" t="str">
            <v>DAGO_2</v>
          </cell>
        </row>
        <row r="2788">
          <cell r="A2788" t="str">
            <v>BDO18B</v>
          </cell>
          <cell r="B2788" t="str">
            <v>SADANG_SERANG_2</v>
          </cell>
        </row>
        <row r="2789">
          <cell r="A2789" t="str">
            <v>JBR04A</v>
          </cell>
          <cell r="B2789" t="str">
            <v>PAKUSARI</v>
          </cell>
        </row>
        <row r="2790">
          <cell r="A2790" t="str">
            <v>BWS04A</v>
          </cell>
          <cell r="B2790" t="str">
            <v>MAESAN_1</v>
          </cell>
        </row>
        <row r="2791">
          <cell r="A2791" t="str">
            <v>MTX18</v>
          </cell>
          <cell r="B2791" t="str">
            <v>TAKERAN_1</v>
          </cell>
        </row>
        <row r="2792">
          <cell r="A2792" t="str">
            <v>LMG06A</v>
          </cell>
          <cell r="B2792" t="str">
            <v>GLAGAH_LMG_1</v>
          </cell>
        </row>
        <row r="2793">
          <cell r="A2793" t="str">
            <v>JBR12A</v>
          </cell>
          <cell r="B2793" t="str">
            <v>MUMBULSARI_1</v>
          </cell>
        </row>
        <row r="2794">
          <cell r="A2794" t="str">
            <v>BJE09</v>
          </cell>
          <cell r="B2794" t="str">
            <v>GAYAM</v>
          </cell>
        </row>
        <row r="2795">
          <cell r="A2795" t="str">
            <v>MLG27</v>
          </cell>
          <cell r="B2795" t="str">
            <v>OLD_CITY</v>
          </cell>
        </row>
        <row r="2796">
          <cell r="A2796" t="str">
            <v>JBR16</v>
          </cell>
          <cell r="B2796" t="str">
            <v>MAYANG</v>
          </cell>
        </row>
        <row r="2797">
          <cell r="A2797" t="str">
            <v>TBN08</v>
          </cell>
          <cell r="B2797" t="str">
            <v>RENGEL_1</v>
          </cell>
        </row>
        <row r="2798">
          <cell r="A2798" t="str">
            <v>SGT02</v>
          </cell>
          <cell r="B2798" t="str">
            <v>MUARA_WAHAU</v>
          </cell>
        </row>
        <row r="2799">
          <cell r="A2799" t="str">
            <v>LMG08</v>
          </cell>
          <cell r="B2799" t="str">
            <v>RAYA_PACIRAN</v>
          </cell>
        </row>
        <row r="2800">
          <cell r="A2800" t="str">
            <v>JBR18</v>
          </cell>
          <cell r="B2800" t="str">
            <v>JENGGAWAH</v>
          </cell>
        </row>
        <row r="2801">
          <cell r="A2801" t="str">
            <v>JBR29</v>
          </cell>
          <cell r="B2801" t="str">
            <v>SUMBERSARI_1</v>
          </cell>
        </row>
        <row r="2802">
          <cell r="A2802" t="str">
            <v>SRI19</v>
          </cell>
          <cell r="B2802" t="str">
            <v>PALARAN</v>
          </cell>
        </row>
        <row r="2803">
          <cell r="A2803" t="str">
            <v>SUB90</v>
          </cell>
          <cell r="B2803" t="str">
            <v>MAYJEND_BARAT</v>
          </cell>
        </row>
        <row r="2804">
          <cell r="A2804" t="str">
            <v>MJK11</v>
          </cell>
          <cell r="B2804" t="str">
            <v>KEMLAGI_1</v>
          </cell>
        </row>
        <row r="2805">
          <cell r="A2805" t="str">
            <v>MLG38</v>
          </cell>
          <cell r="B2805" t="str">
            <v>PAKIS_1</v>
          </cell>
        </row>
        <row r="2806">
          <cell r="A2806" t="str">
            <v>GSK17</v>
          </cell>
          <cell r="B2806" t="str">
            <v>KEBOMAS_1</v>
          </cell>
        </row>
        <row r="2807">
          <cell r="A2807" t="str">
            <v>PRO06</v>
          </cell>
          <cell r="B2807" t="str">
            <v>MAYANGAN_1</v>
          </cell>
        </row>
        <row r="2808">
          <cell r="A2808" t="str">
            <v>LMG09</v>
          </cell>
          <cell r="B2808" t="str">
            <v>MOROPELANG</v>
          </cell>
        </row>
        <row r="2809">
          <cell r="A2809" t="str">
            <v>MJK07</v>
          </cell>
          <cell r="B2809" t="str">
            <v>DLANGGU</v>
          </cell>
        </row>
        <row r="2810">
          <cell r="A2810" t="str">
            <v>LMG06</v>
          </cell>
          <cell r="B2810" t="str">
            <v>KARANGGENENG</v>
          </cell>
        </row>
        <row r="2811">
          <cell r="A2811" t="str">
            <v>BJE12</v>
          </cell>
          <cell r="B2811" t="str">
            <v>BALEN_1</v>
          </cell>
        </row>
        <row r="2812">
          <cell r="A2812" t="str">
            <v>MJK09</v>
          </cell>
          <cell r="B2812" t="str">
            <v>JETIS_1</v>
          </cell>
        </row>
        <row r="2813">
          <cell r="A2813" t="str">
            <v>SNX09</v>
          </cell>
          <cell r="B2813" t="str">
            <v>GAPURA_1</v>
          </cell>
        </row>
        <row r="2814">
          <cell r="A2814" t="str">
            <v>SGT04</v>
          </cell>
          <cell r="B2814" t="str">
            <v>BENGALON</v>
          </cell>
        </row>
        <row r="2815">
          <cell r="A2815" t="str">
            <v>LMG03</v>
          </cell>
          <cell r="B2815" t="str">
            <v>PACIRAN</v>
          </cell>
        </row>
        <row r="2816">
          <cell r="A2816" t="str">
            <v>SRI04</v>
          </cell>
          <cell r="B2816" t="str">
            <v>SAMARINDA_ULU</v>
          </cell>
        </row>
        <row r="2817">
          <cell r="A2817" t="str">
            <v>LMG02</v>
          </cell>
          <cell r="B2817" t="str">
            <v>BABAT</v>
          </cell>
        </row>
        <row r="2818">
          <cell r="A2818" t="str">
            <v>PKS01</v>
          </cell>
          <cell r="B2818" t="str">
            <v>PAMEKASAN</v>
          </cell>
        </row>
        <row r="2819">
          <cell r="A2819" t="str">
            <v>SED01</v>
          </cell>
          <cell r="B2819" t="str">
            <v>MELAK</v>
          </cell>
        </row>
        <row r="2820">
          <cell r="A2820" t="str">
            <v>SUB09</v>
          </cell>
          <cell r="B2820" t="str">
            <v>SAMBIKEREP</v>
          </cell>
        </row>
        <row r="2821">
          <cell r="A2821" t="str">
            <v>MDN03</v>
          </cell>
          <cell r="B2821" t="str">
            <v>DOLOPO</v>
          </cell>
        </row>
        <row r="2822">
          <cell r="A2822" t="str">
            <v>SRI02</v>
          </cell>
          <cell r="B2822" t="str">
            <v>SUNGAI_PINANG_LUAR</v>
          </cell>
        </row>
        <row r="2823">
          <cell r="A2823" t="str">
            <v>GSK06</v>
          </cell>
          <cell r="B2823" t="str">
            <v>BAWEAN</v>
          </cell>
        </row>
        <row r="2824">
          <cell r="A2824" t="str">
            <v>BDO17E</v>
          </cell>
          <cell r="B2824" t="str">
            <v>BDO17E</v>
          </cell>
        </row>
        <row r="2825">
          <cell r="A2825" t="str">
            <v>BDO17D</v>
          </cell>
          <cell r="B2825" t="str">
            <v>CISARANTEN_KULON_2</v>
          </cell>
        </row>
        <row r="2826">
          <cell r="A2826" t="str">
            <v>BDO17B</v>
          </cell>
          <cell r="B2826" t="str">
            <v>BINAHARAPAN</v>
          </cell>
        </row>
        <row r="2827">
          <cell r="A2827" t="str">
            <v>BDO14C</v>
          </cell>
          <cell r="B2827" t="str">
            <v>BDO14C</v>
          </cell>
        </row>
        <row r="2828">
          <cell r="A2828" t="str">
            <v>BDO11C</v>
          </cell>
          <cell r="B2828" t="str">
            <v>CICENDO_2</v>
          </cell>
        </row>
        <row r="2829">
          <cell r="A2829" t="str">
            <v>BDO09B</v>
          </cell>
          <cell r="B2829" t="str">
            <v>PELINDUNG_HEWAN</v>
          </cell>
        </row>
        <row r="2830">
          <cell r="A2830" t="str">
            <v>BDO08C</v>
          </cell>
          <cell r="B2830" t="str">
            <v>CARINGIN_BDO</v>
          </cell>
        </row>
        <row r="2831">
          <cell r="A2831" t="str">
            <v>BDO06C</v>
          </cell>
          <cell r="B2831" t="str">
            <v>RANCASARI_2</v>
          </cell>
        </row>
        <row r="2832">
          <cell r="A2832" t="str">
            <v>BDO06B</v>
          </cell>
          <cell r="B2832" t="str">
            <v>CIPAMOKOLAN_2</v>
          </cell>
        </row>
        <row r="2833">
          <cell r="A2833" t="str">
            <v>BDO05C</v>
          </cell>
          <cell r="B2833" t="str">
            <v>BDO05C</v>
          </cell>
        </row>
        <row r="2834">
          <cell r="A2834" t="str">
            <v>BDO02C</v>
          </cell>
          <cell r="B2834" t="str">
            <v>SUKAMAJU_2</v>
          </cell>
        </row>
        <row r="2835">
          <cell r="A2835" t="str">
            <v>BDO02B</v>
          </cell>
          <cell r="B2835" t="str">
            <v>PASIRLAYUNG_2</v>
          </cell>
        </row>
        <row r="2836">
          <cell r="A2836" t="str">
            <v>BDO01C</v>
          </cell>
          <cell r="B2836" t="str">
            <v>BUAH_BATU_2</v>
          </cell>
        </row>
        <row r="2837">
          <cell r="A2837" t="str">
            <v>BDO01B</v>
          </cell>
          <cell r="B2837" t="str">
            <v>SEKEJATI</v>
          </cell>
        </row>
        <row r="2838">
          <cell r="A2838" t="str">
            <v>TLI02</v>
          </cell>
          <cell r="B2838" t="str">
            <v>RA_KARTINI</v>
          </cell>
        </row>
        <row r="2839">
          <cell r="A2839" t="str">
            <v>TLI01</v>
          </cell>
          <cell r="B2839" t="str">
            <v>TOLI</v>
          </cell>
        </row>
        <row r="2840">
          <cell r="A2840" t="str">
            <v>PII20A</v>
          </cell>
          <cell r="B2840" t="str">
            <v>TOLAI_01</v>
          </cell>
        </row>
        <row r="2841">
          <cell r="A2841" t="str">
            <v>PII01B</v>
          </cell>
          <cell r="B2841" t="str">
            <v>PARIGI_01</v>
          </cell>
        </row>
        <row r="2842">
          <cell r="A2842" t="str">
            <v>UNG08</v>
          </cell>
          <cell r="B2842" t="str">
            <v>TUNTANG</v>
          </cell>
        </row>
        <row r="2843">
          <cell r="A2843" t="str">
            <v>LAD01</v>
          </cell>
          <cell r="B2843" t="str">
            <v>LAMANDAU</v>
          </cell>
        </row>
        <row r="2844">
          <cell r="A2844" t="str">
            <v>LAD01A</v>
          </cell>
          <cell r="B2844" t="str">
            <v>LAD01A</v>
          </cell>
        </row>
        <row r="2845">
          <cell r="A2845" t="str">
            <v>SKM02</v>
          </cell>
          <cell r="B2845" t="str">
            <v>SUKAMARA_01</v>
          </cell>
        </row>
        <row r="2846">
          <cell r="A2846" t="str">
            <v>TSK25</v>
          </cell>
          <cell r="B2846" t="str">
            <v>SUKAMAJU_KALER</v>
          </cell>
        </row>
        <row r="2847">
          <cell r="A2847" t="str">
            <v>TSK10B</v>
          </cell>
          <cell r="B2847" t="str">
            <v>TSK10B</v>
          </cell>
        </row>
        <row r="2848">
          <cell r="A2848" t="str">
            <v>TSK10A</v>
          </cell>
          <cell r="B2848" t="str">
            <v>BUNGURSARI_TSK</v>
          </cell>
        </row>
        <row r="2849">
          <cell r="A2849" t="str">
            <v>TSK09B</v>
          </cell>
          <cell r="B2849" t="str">
            <v>TSK09B</v>
          </cell>
        </row>
        <row r="2850">
          <cell r="A2850" t="str">
            <v>TSK08B</v>
          </cell>
          <cell r="B2850" t="str">
            <v>SAMBONGPARI</v>
          </cell>
        </row>
        <row r="2851">
          <cell r="A2851" t="str">
            <v>TSK07A</v>
          </cell>
          <cell r="B2851" t="str">
            <v>TSK07A</v>
          </cell>
        </row>
        <row r="2852">
          <cell r="A2852" t="str">
            <v>TSK06D</v>
          </cell>
          <cell r="B2852" t="str">
            <v>TSK06D</v>
          </cell>
        </row>
        <row r="2853">
          <cell r="A2853" t="str">
            <v>CJR17A</v>
          </cell>
          <cell r="B2853" t="str">
            <v>CJR17A</v>
          </cell>
        </row>
        <row r="2854">
          <cell r="A2854" t="str">
            <v>PUK03A</v>
          </cell>
          <cell r="B2854" t="str">
            <v>MURUNG_RAYA01</v>
          </cell>
        </row>
        <row r="2855">
          <cell r="A2855" t="str">
            <v>MRR04A</v>
          </cell>
          <cell r="B2855" t="str">
            <v>MUARA_BELITI_01</v>
          </cell>
        </row>
        <row r="2856">
          <cell r="A2856" t="str">
            <v>MRR05A</v>
          </cell>
          <cell r="B2856" t="str">
            <v>MUARA_KELINGI01</v>
          </cell>
        </row>
        <row r="2857">
          <cell r="A2857" t="str">
            <v>MRR06</v>
          </cell>
          <cell r="B2857" t="str">
            <v>MUARA_LAKITAN</v>
          </cell>
        </row>
        <row r="2858">
          <cell r="A2858" t="str">
            <v>KKS04</v>
          </cell>
          <cell r="B2858" t="str">
            <v>KAPUAS_TIMUR</v>
          </cell>
        </row>
        <row r="2859">
          <cell r="A2859" t="str">
            <v>KUK02</v>
          </cell>
          <cell r="B2859" t="str">
            <v>TEWAH</v>
          </cell>
        </row>
        <row r="2860">
          <cell r="A2860" t="str">
            <v>KUP03</v>
          </cell>
          <cell r="B2860" t="str">
            <v>HANAU</v>
          </cell>
        </row>
        <row r="2861">
          <cell r="A2861" t="str">
            <v>PKN05</v>
          </cell>
          <cell r="B2861" t="str">
            <v>BANTENG</v>
          </cell>
        </row>
        <row r="2862">
          <cell r="A2862" t="str">
            <v>MRR01</v>
          </cell>
          <cell r="B2862" t="str">
            <v>MUSI_RAWAS</v>
          </cell>
        </row>
        <row r="2863">
          <cell r="A2863" t="str">
            <v>MRR05</v>
          </cell>
          <cell r="B2863" t="str">
            <v>CECAR</v>
          </cell>
        </row>
        <row r="2864">
          <cell r="A2864" t="str">
            <v>CRP02</v>
          </cell>
          <cell r="B2864" t="str">
            <v>CURUP_02</v>
          </cell>
        </row>
        <row r="2865">
          <cell r="A2865" t="str">
            <v>MWO02</v>
          </cell>
          <cell r="B2865" t="str">
            <v>IPUH</v>
          </cell>
        </row>
        <row r="2866">
          <cell r="A2866" t="str">
            <v>MWO04</v>
          </cell>
          <cell r="B2866" t="str">
            <v>PONDOK_SUGUH</v>
          </cell>
        </row>
        <row r="2867">
          <cell r="A2867" t="str">
            <v>KPA01</v>
          </cell>
          <cell r="B2867" t="str">
            <v>KEPAHIANG</v>
          </cell>
        </row>
        <row r="2868">
          <cell r="A2868" t="str">
            <v>ARG01</v>
          </cell>
          <cell r="B2868" t="str">
            <v>ARGAMAKMUR</v>
          </cell>
        </row>
        <row r="2869">
          <cell r="A2869" t="str">
            <v>TAS01</v>
          </cell>
          <cell r="B2869" t="str">
            <v>TAIS</v>
          </cell>
        </row>
        <row r="2870">
          <cell r="A2870" t="str">
            <v>LBG01</v>
          </cell>
          <cell r="B2870" t="str">
            <v>LEBONG</v>
          </cell>
        </row>
        <row r="2871">
          <cell r="A2871" t="str">
            <v>MJK02</v>
          </cell>
          <cell r="B2871" t="str">
            <v>MOJOSARI</v>
          </cell>
        </row>
        <row r="2872">
          <cell r="A2872" t="str">
            <v>MRU05</v>
          </cell>
          <cell r="B2872" t="str">
            <v>TRANSUBUR</v>
          </cell>
        </row>
        <row r="2873">
          <cell r="A2873" t="str">
            <v>MRU02</v>
          </cell>
          <cell r="B2873" t="str">
            <v>NIBUNG</v>
          </cell>
        </row>
        <row r="2874">
          <cell r="A2874" t="str">
            <v>MRU03</v>
          </cell>
          <cell r="B2874" t="str">
            <v>RAWAS_ILIR</v>
          </cell>
        </row>
        <row r="2875">
          <cell r="A2875" t="str">
            <v>MRU04</v>
          </cell>
          <cell r="B2875" t="str">
            <v>KARANG_JAYA</v>
          </cell>
        </row>
        <row r="2876">
          <cell r="A2876" t="str">
            <v>TAS03</v>
          </cell>
          <cell r="B2876" t="str">
            <v>SENDAWAR</v>
          </cell>
        </row>
        <row r="2877">
          <cell r="A2877" t="str">
            <v>ARG04</v>
          </cell>
          <cell r="B2877" t="str">
            <v>LAIS</v>
          </cell>
        </row>
        <row r="2878">
          <cell r="A2878" t="str">
            <v>TAS02</v>
          </cell>
          <cell r="B2878" t="str">
            <v>NIUR</v>
          </cell>
        </row>
        <row r="2879">
          <cell r="A2879" t="str">
            <v>ARG02</v>
          </cell>
          <cell r="B2879" t="str">
            <v>KETAHUN</v>
          </cell>
        </row>
        <row r="2880">
          <cell r="A2880" t="str">
            <v>ARG03</v>
          </cell>
          <cell r="B2880" t="str">
            <v>PUTRI_HIJAU</v>
          </cell>
        </row>
        <row r="2881">
          <cell r="A2881" t="str">
            <v>MRR02</v>
          </cell>
          <cell r="B2881" t="str">
            <v>MEGANG_SAKTI</v>
          </cell>
        </row>
        <row r="2882">
          <cell r="A2882" t="str">
            <v>MWO03</v>
          </cell>
          <cell r="B2882" t="str">
            <v>PENARIK</v>
          </cell>
        </row>
        <row r="2883">
          <cell r="A2883" t="str">
            <v>LLG01</v>
          </cell>
          <cell r="B2883" t="str">
            <v>LUBUK_LINGGAU</v>
          </cell>
        </row>
        <row r="2884">
          <cell r="A2884" t="str">
            <v>KAW02</v>
          </cell>
          <cell r="B2884" t="str">
            <v>PADANG_GUCI</v>
          </cell>
        </row>
        <row r="2885">
          <cell r="A2885" t="str">
            <v>KAW01</v>
          </cell>
          <cell r="B2885" t="str">
            <v>KAUR</v>
          </cell>
        </row>
        <row r="2886">
          <cell r="A2886" t="str">
            <v>CRP01</v>
          </cell>
          <cell r="B2886" t="str">
            <v>CURUP</v>
          </cell>
        </row>
        <row r="2887">
          <cell r="A2887" t="str">
            <v>MNN01</v>
          </cell>
          <cell r="B2887" t="str">
            <v>MANNA</v>
          </cell>
        </row>
        <row r="2888">
          <cell r="A2888" t="str">
            <v>MWO01</v>
          </cell>
          <cell r="B2888" t="str">
            <v>MUKO_MUKO</v>
          </cell>
        </row>
        <row r="2889">
          <cell r="A2889" t="str">
            <v>BKS03</v>
          </cell>
          <cell r="B2889" t="str">
            <v>MERPATI</v>
          </cell>
        </row>
        <row r="2890">
          <cell r="A2890" t="str">
            <v>KRT01</v>
          </cell>
          <cell r="B2890" t="str">
            <v>KARANG_TINGGI</v>
          </cell>
        </row>
        <row r="2891">
          <cell r="A2891" t="str">
            <v>DPK07E</v>
          </cell>
          <cell r="B2891" t="str">
            <v>CIMPAEUN</v>
          </cell>
        </row>
        <row r="2892">
          <cell r="A2892" t="str">
            <v>TSK05B</v>
          </cell>
          <cell r="B2892" t="str">
            <v>TSK05B</v>
          </cell>
        </row>
        <row r="2893">
          <cell r="A2893" t="str">
            <v>TSK05A</v>
          </cell>
          <cell r="B2893" t="str">
            <v>TAWANG</v>
          </cell>
        </row>
        <row r="2894">
          <cell r="A2894" t="str">
            <v>TSK04A</v>
          </cell>
          <cell r="B2894" t="str">
            <v>MULYASARI</v>
          </cell>
        </row>
        <row r="2895">
          <cell r="A2895" t="str">
            <v>TSK03D</v>
          </cell>
          <cell r="B2895" t="str">
            <v>TSK03D</v>
          </cell>
        </row>
        <row r="2896">
          <cell r="A2896" t="str">
            <v>TSK03C</v>
          </cell>
          <cell r="B2896" t="str">
            <v>TSK03C</v>
          </cell>
        </row>
        <row r="2897">
          <cell r="A2897" t="str">
            <v>TSK03B</v>
          </cell>
          <cell r="B2897" t="str">
            <v>TSK03B</v>
          </cell>
        </row>
        <row r="2898">
          <cell r="A2898" t="str">
            <v>TSK03A</v>
          </cell>
          <cell r="B2898" t="str">
            <v>KAWALU_2</v>
          </cell>
        </row>
        <row r="2899">
          <cell r="A2899" t="str">
            <v>TSK02A</v>
          </cell>
          <cell r="B2899" t="str">
            <v>TSK02A</v>
          </cell>
        </row>
        <row r="2900">
          <cell r="A2900" t="str">
            <v>TSK01B</v>
          </cell>
          <cell r="B2900" t="str">
            <v>TSK01B</v>
          </cell>
        </row>
        <row r="2901">
          <cell r="A2901" t="str">
            <v>TSK01A</v>
          </cell>
          <cell r="B2901" t="str">
            <v>TSK01A</v>
          </cell>
        </row>
        <row r="2902">
          <cell r="A2902" t="str">
            <v>SUM23</v>
          </cell>
          <cell r="B2902" t="str">
            <v>GANEAS</v>
          </cell>
        </row>
        <row r="2903">
          <cell r="A2903" t="str">
            <v>SUM15A</v>
          </cell>
          <cell r="B2903" t="str">
            <v>PASEH_KIDUL</v>
          </cell>
        </row>
        <row r="2904">
          <cell r="A2904" t="str">
            <v>SUM10D</v>
          </cell>
          <cell r="B2904" t="str">
            <v>SUM10D</v>
          </cell>
        </row>
        <row r="2905">
          <cell r="A2905" t="str">
            <v>SUM10C</v>
          </cell>
          <cell r="B2905" t="str">
            <v>SUM10C</v>
          </cell>
        </row>
        <row r="2906">
          <cell r="A2906" t="str">
            <v>SUM10A</v>
          </cell>
          <cell r="B2906" t="str">
            <v>HEGARMANAH_2</v>
          </cell>
        </row>
        <row r="2907">
          <cell r="A2907" t="str">
            <v>WGG03</v>
          </cell>
          <cell r="B2907" t="str">
            <v>LASOLO</v>
          </cell>
        </row>
        <row r="2908">
          <cell r="A2908" t="str">
            <v>MAR06A</v>
          </cell>
          <cell r="B2908" t="str">
            <v>MONGCONGLOE_RAYA</v>
          </cell>
        </row>
        <row r="2909">
          <cell r="A2909" t="str">
            <v>BRB07</v>
          </cell>
          <cell r="B2909" t="str">
            <v>BULAKAMBA</v>
          </cell>
        </row>
        <row r="2910">
          <cell r="A2910" t="str">
            <v>MOJ02</v>
          </cell>
          <cell r="B2910" t="str">
            <v>BANGSAL</v>
          </cell>
        </row>
        <row r="2911">
          <cell r="A2911" t="str">
            <v>BAT01</v>
          </cell>
          <cell r="B2911" t="str">
            <v>BATU</v>
          </cell>
        </row>
        <row r="2912">
          <cell r="A2912" t="str">
            <v>SUM06B</v>
          </cell>
          <cell r="B2912" t="str">
            <v>SUM06B</v>
          </cell>
        </row>
        <row r="2913">
          <cell r="A2913" t="str">
            <v>SOG90</v>
          </cell>
          <cell r="B2913" t="str">
            <v>SERANGMEKAR</v>
          </cell>
        </row>
        <row r="2914">
          <cell r="A2914" t="str">
            <v>SOG32C</v>
          </cell>
          <cell r="B2914" t="str">
            <v>SOG32C</v>
          </cell>
        </row>
        <row r="2915">
          <cell r="A2915" t="str">
            <v>SOG32A</v>
          </cell>
          <cell r="B2915" t="str">
            <v>MARGAHAYU_2</v>
          </cell>
        </row>
        <row r="2916">
          <cell r="A2916" t="str">
            <v>SOG31D</v>
          </cell>
          <cell r="B2916" t="str">
            <v>SOG31D</v>
          </cell>
        </row>
        <row r="2917">
          <cell r="A2917" t="str">
            <v>SOG30C</v>
          </cell>
          <cell r="B2917" t="str">
            <v>SOG30C</v>
          </cell>
        </row>
        <row r="2918">
          <cell r="A2918" t="str">
            <v>SOG30A</v>
          </cell>
          <cell r="B2918" t="str">
            <v>ARJASARI_2</v>
          </cell>
        </row>
        <row r="2919">
          <cell r="A2919" t="str">
            <v>SOG29A</v>
          </cell>
          <cell r="B2919" t="str">
            <v>MARGAHURIP</v>
          </cell>
        </row>
        <row r="2920">
          <cell r="A2920" t="str">
            <v>SOG28A</v>
          </cell>
          <cell r="B2920" t="str">
            <v>SOG28A</v>
          </cell>
        </row>
        <row r="2921">
          <cell r="A2921" t="str">
            <v>SOG25B</v>
          </cell>
          <cell r="B2921" t="str">
            <v>SOG25B</v>
          </cell>
        </row>
        <row r="2922">
          <cell r="A2922" t="str">
            <v>SOG24B</v>
          </cell>
          <cell r="B2922" t="str">
            <v>SOG24B</v>
          </cell>
        </row>
        <row r="2923">
          <cell r="A2923" t="str">
            <v>SOG24A</v>
          </cell>
          <cell r="B2923" t="str">
            <v>JELEGONG</v>
          </cell>
        </row>
        <row r="2924">
          <cell r="A2924" t="str">
            <v>SOG23D</v>
          </cell>
          <cell r="B2924" t="str">
            <v>SOG23D</v>
          </cell>
        </row>
        <row r="2925">
          <cell r="A2925" t="str">
            <v>SOG23C</v>
          </cell>
          <cell r="B2925" t="str">
            <v>CILAMPENI</v>
          </cell>
        </row>
        <row r="2926">
          <cell r="A2926" t="str">
            <v>SOG23B</v>
          </cell>
          <cell r="B2926" t="str">
            <v>TAMAN_KOPO_KATAPANG</v>
          </cell>
        </row>
        <row r="2927">
          <cell r="A2927" t="str">
            <v>SOG23A</v>
          </cell>
          <cell r="B2927" t="str">
            <v>KATAPANG_2</v>
          </cell>
        </row>
        <row r="2928">
          <cell r="A2928" t="str">
            <v>SOG21A</v>
          </cell>
          <cell r="B2928" t="str">
            <v>CANGKUANG_2</v>
          </cell>
        </row>
        <row r="2929">
          <cell r="A2929" t="str">
            <v>SDP01</v>
          </cell>
          <cell r="B2929" t="str">
            <v>SALES_DEPARTMENT</v>
          </cell>
        </row>
        <row r="2930">
          <cell r="A2930" t="str">
            <v>SOG20B</v>
          </cell>
          <cell r="B2930" t="str">
            <v>CINGCIN</v>
          </cell>
        </row>
        <row r="2931">
          <cell r="A2931" t="str">
            <v>SOG20A</v>
          </cell>
          <cell r="B2931" t="str">
            <v>PARUNG_SERAB_SOG</v>
          </cell>
        </row>
        <row r="2932">
          <cell r="A2932" t="str">
            <v>SOG17E</v>
          </cell>
          <cell r="B2932" t="str">
            <v>SOG17E</v>
          </cell>
        </row>
        <row r="2933">
          <cell r="A2933" t="str">
            <v>SOG15B</v>
          </cell>
          <cell r="B2933" t="str">
            <v>DAYEUH_KOLOT_2</v>
          </cell>
        </row>
        <row r="2934">
          <cell r="A2934" t="str">
            <v>SOG14B</v>
          </cell>
          <cell r="B2934" t="str">
            <v>BABAKAN_PEUTEUY</v>
          </cell>
        </row>
        <row r="2935">
          <cell r="A2935" t="str">
            <v>TCSDA003</v>
          </cell>
          <cell r="B2935" t="str">
            <v>TCSDA003</v>
          </cell>
        </row>
        <row r="2936">
          <cell r="A2936" t="str">
            <v>SUM08D</v>
          </cell>
          <cell r="B2936" t="str">
            <v>SUM08D</v>
          </cell>
        </row>
        <row r="2937">
          <cell r="A2937" t="str">
            <v>PER05B</v>
          </cell>
          <cell r="B2937" t="str">
            <v>PER05B</v>
          </cell>
        </row>
        <row r="2938">
          <cell r="A2938" t="str">
            <v>SMI02A</v>
          </cell>
          <cell r="B2938" t="str">
            <v>SMI02A</v>
          </cell>
        </row>
        <row r="2939">
          <cell r="A2939" t="str">
            <v>SMQ08A</v>
          </cell>
          <cell r="B2939" t="str">
            <v>SMQ08A</v>
          </cell>
        </row>
        <row r="2940">
          <cell r="A2940" t="str">
            <v>KUP02A</v>
          </cell>
          <cell r="B2940" t="str">
            <v>KUP02A</v>
          </cell>
        </row>
        <row r="2941">
          <cell r="A2941" t="str">
            <v>PUK03</v>
          </cell>
          <cell r="B2941" t="str">
            <v>PURUK_CAHU</v>
          </cell>
        </row>
        <row r="2942">
          <cell r="A2942" t="str">
            <v>JKT33C</v>
          </cell>
          <cell r="B2942" t="str">
            <v>CP_ANGGREK_2</v>
          </cell>
        </row>
        <row r="2943">
          <cell r="A2943" t="str">
            <v>BDO99</v>
          </cell>
          <cell r="B2943" t="str">
            <v>DC_RANCASARI</v>
          </cell>
        </row>
        <row r="2944">
          <cell r="A2944" t="str">
            <v>SMI14</v>
          </cell>
          <cell r="B2944" t="str">
            <v>DC_CITAMIANG</v>
          </cell>
        </row>
        <row r="2945">
          <cell r="A2945" t="str">
            <v>SMI03</v>
          </cell>
          <cell r="B2945" t="str">
            <v>SUKARAJA</v>
          </cell>
        </row>
        <row r="2946">
          <cell r="A2946" t="str">
            <v>TAL01</v>
          </cell>
          <cell r="B2946" t="str">
            <v>TAMIANG_LAYANG</v>
          </cell>
        </row>
        <row r="2947">
          <cell r="A2947" t="str">
            <v>BTL06</v>
          </cell>
          <cell r="B2947" t="str">
            <v>DIRO</v>
          </cell>
        </row>
        <row r="2948">
          <cell r="A2948" t="str">
            <v>SOG13B</v>
          </cell>
          <cell r="B2948" t="str">
            <v>SOG13B</v>
          </cell>
        </row>
        <row r="2949">
          <cell r="A2949" t="str">
            <v>SOG12D</v>
          </cell>
          <cell r="B2949" t="str">
            <v>SOG12D</v>
          </cell>
        </row>
        <row r="2950">
          <cell r="A2950" t="str">
            <v>SOG12C</v>
          </cell>
          <cell r="B2950" t="str">
            <v>RANCAEKEK_2</v>
          </cell>
        </row>
        <row r="2951">
          <cell r="A2951" t="str">
            <v>SOG11B</v>
          </cell>
          <cell r="B2951" t="str">
            <v>CILEUNYI_2</v>
          </cell>
        </row>
        <row r="2952">
          <cell r="A2952" t="str">
            <v>SOG11A</v>
          </cell>
          <cell r="B2952" t="str">
            <v>CILEUNYI_WETAN_2</v>
          </cell>
        </row>
        <row r="2953">
          <cell r="A2953" t="str">
            <v>SOG10C</v>
          </cell>
          <cell r="B2953" t="str">
            <v>SOG10C</v>
          </cell>
        </row>
        <row r="2954">
          <cell r="A2954" t="str">
            <v>BAO02B</v>
          </cell>
          <cell r="B2954" t="str">
            <v>BAO02B</v>
          </cell>
        </row>
        <row r="2955">
          <cell r="A2955" t="str">
            <v>BAO11</v>
          </cell>
          <cell r="B2955" t="str">
            <v>BAO11</v>
          </cell>
        </row>
        <row r="2956">
          <cell r="A2956" t="str">
            <v>SOG10A</v>
          </cell>
          <cell r="B2956" t="str">
            <v>LENGKONG_SOG</v>
          </cell>
        </row>
        <row r="2957">
          <cell r="A2957" t="str">
            <v>SOG09A</v>
          </cell>
          <cell r="B2957" t="str">
            <v>SOG09A</v>
          </cell>
        </row>
        <row r="2958">
          <cell r="A2958" t="str">
            <v>MUS06</v>
          </cell>
          <cell r="B2958" t="str">
            <v>MUS06</v>
          </cell>
        </row>
        <row r="2959">
          <cell r="A2959" t="str">
            <v>SOG08B</v>
          </cell>
          <cell r="B2959" t="str">
            <v>SOG08B</v>
          </cell>
        </row>
        <row r="2960">
          <cell r="A2960" t="str">
            <v>SOG08A</v>
          </cell>
          <cell r="B2960" t="str">
            <v>SOLOKAN_JERUK</v>
          </cell>
        </row>
        <row r="2961">
          <cell r="A2961" t="str">
            <v>MBN01A</v>
          </cell>
          <cell r="B2961" t="str">
            <v>MBN01A</v>
          </cell>
        </row>
        <row r="2962">
          <cell r="A2962" t="str">
            <v>SOG07B</v>
          </cell>
          <cell r="B2962" t="str">
            <v>SOG07B</v>
          </cell>
        </row>
        <row r="2963">
          <cell r="A2963" t="str">
            <v>SOG06A</v>
          </cell>
          <cell r="B2963" t="str">
            <v>MARUYUNG</v>
          </cell>
        </row>
        <row r="2964">
          <cell r="A2964" t="str">
            <v>SOG04B</v>
          </cell>
          <cell r="B2964" t="str">
            <v>SOG04B</v>
          </cell>
        </row>
        <row r="2965">
          <cell r="A2965" t="str">
            <v>SOG03C</v>
          </cell>
          <cell r="B2965" t="str">
            <v>SOG03C</v>
          </cell>
        </row>
        <row r="2966">
          <cell r="A2966" t="str">
            <v>SOG02B</v>
          </cell>
          <cell r="B2966" t="str">
            <v>SOG02B</v>
          </cell>
        </row>
        <row r="2967">
          <cell r="A2967" t="str">
            <v>SMI34</v>
          </cell>
          <cell r="B2967" t="str">
            <v>NAGRAK</v>
          </cell>
        </row>
        <row r="2968">
          <cell r="A2968" t="str">
            <v>SMI32</v>
          </cell>
          <cell r="B2968" t="str">
            <v>CARINGIN_KULON</v>
          </cell>
        </row>
        <row r="2969">
          <cell r="A2969" t="str">
            <v>SMI28A</v>
          </cell>
          <cell r="B2969" t="str">
            <v>PASIRHALANG</v>
          </cell>
        </row>
        <row r="2970">
          <cell r="A2970" t="str">
            <v>SMI27A</v>
          </cell>
          <cell r="B2970" t="str">
            <v>SUKALARANG_2</v>
          </cell>
        </row>
        <row r="2971">
          <cell r="A2971" t="str">
            <v>SMI25B</v>
          </cell>
          <cell r="B2971" t="str">
            <v>SMI25B</v>
          </cell>
        </row>
        <row r="2972">
          <cell r="A2972" t="str">
            <v>SMI24B</v>
          </cell>
          <cell r="B2972" t="str">
            <v>CIBADAK_2</v>
          </cell>
        </row>
        <row r="2973">
          <cell r="A2973" t="str">
            <v>SMI24A</v>
          </cell>
          <cell r="B2973" t="str">
            <v>SURYA_KENCANA2</v>
          </cell>
        </row>
        <row r="2974">
          <cell r="A2974" t="str">
            <v>SMI13A</v>
          </cell>
          <cell r="B2974" t="str">
            <v>CIKEMBAR_2</v>
          </cell>
        </row>
        <row r="2975">
          <cell r="A2975" t="str">
            <v>SMI04A</v>
          </cell>
          <cell r="B2975" t="str">
            <v>LEMBURSITU</v>
          </cell>
        </row>
        <row r="2976">
          <cell r="A2976" t="str">
            <v>SMI01A</v>
          </cell>
          <cell r="B2976" t="str">
            <v>JAYARAKSA_2</v>
          </cell>
        </row>
        <row r="2977">
          <cell r="A2977" t="str">
            <v>SMB38A</v>
          </cell>
          <cell r="B2977" t="str">
            <v>SMB38A</v>
          </cell>
        </row>
        <row r="2978">
          <cell r="A2978" t="str">
            <v>SMB37</v>
          </cell>
          <cell r="B2978" t="str">
            <v>SUMBER_2</v>
          </cell>
        </row>
        <row r="2979">
          <cell r="A2979" t="str">
            <v>SMB35A</v>
          </cell>
          <cell r="B2979" t="str">
            <v>SMB35A</v>
          </cell>
        </row>
        <row r="2980">
          <cell r="A2980" t="str">
            <v>SMB34</v>
          </cell>
          <cell r="B2980" t="str">
            <v>PLERED_CRN</v>
          </cell>
        </row>
        <row r="2981">
          <cell r="A2981" t="str">
            <v>SMB31C</v>
          </cell>
          <cell r="B2981" t="str">
            <v>SMB31C</v>
          </cell>
        </row>
        <row r="2982">
          <cell r="A2982" t="str">
            <v>SMB31B</v>
          </cell>
          <cell r="B2982" t="str">
            <v>TEGALGUBUG_2</v>
          </cell>
        </row>
        <row r="2983">
          <cell r="A2983" t="str">
            <v>SMB28A</v>
          </cell>
          <cell r="B2983" t="str">
            <v>GEGESIK</v>
          </cell>
        </row>
        <row r="2984">
          <cell r="A2984" t="str">
            <v>SMB27A</v>
          </cell>
          <cell r="B2984" t="str">
            <v>SMB27A</v>
          </cell>
        </row>
        <row r="2985">
          <cell r="A2985" t="str">
            <v>SMB26A</v>
          </cell>
          <cell r="B2985" t="str">
            <v>KALIWEDI_2</v>
          </cell>
        </row>
        <row r="2986">
          <cell r="A2986" t="str">
            <v>SMB23A</v>
          </cell>
          <cell r="B2986" t="str">
            <v>KLANGENAN_2</v>
          </cell>
        </row>
        <row r="2987">
          <cell r="A2987" t="str">
            <v>SMB22A</v>
          </cell>
          <cell r="B2987" t="str">
            <v>SMB22A</v>
          </cell>
        </row>
        <row r="2988">
          <cell r="A2988" t="str">
            <v>SMB16B</v>
          </cell>
          <cell r="B2988" t="str">
            <v>SMB16B</v>
          </cell>
        </row>
        <row r="2989">
          <cell r="A2989" t="str">
            <v>SMB14A</v>
          </cell>
          <cell r="B2989" t="str">
            <v>SMB14A</v>
          </cell>
        </row>
        <row r="2990">
          <cell r="A2990" t="str">
            <v>SMB09A</v>
          </cell>
          <cell r="B2990" t="str">
            <v>GEBANG_2</v>
          </cell>
        </row>
        <row r="2991">
          <cell r="A2991" t="str">
            <v>SMB07A</v>
          </cell>
          <cell r="B2991" t="str">
            <v>SMB07A</v>
          </cell>
        </row>
        <row r="2992">
          <cell r="A2992" t="str">
            <v>SMB05A</v>
          </cell>
          <cell r="B2992" t="str">
            <v>BOJONGGEBANG_2</v>
          </cell>
        </row>
        <row r="2993">
          <cell r="A2993" t="str">
            <v>SMB01C</v>
          </cell>
          <cell r="B2993" t="str">
            <v>SMB01C</v>
          </cell>
        </row>
        <row r="2994">
          <cell r="A2994" t="str">
            <v>SIN38</v>
          </cell>
          <cell r="B2994" t="str">
            <v>JAMANIS_2</v>
          </cell>
        </row>
        <row r="2995">
          <cell r="A2995" t="str">
            <v>6660028</v>
          </cell>
          <cell r="B2995" t="str">
            <v>AGENT28</v>
          </cell>
        </row>
        <row r="2996">
          <cell r="A2996" t="str">
            <v>6660027</v>
          </cell>
          <cell r="B2996" t="str">
            <v>AGENT27</v>
          </cell>
        </row>
        <row r="2997">
          <cell r="A2997" t="str">
            <v>6660026</v>
          </cell>
          <cell r="B2997" t="str">
            <v>AGENT26</v>
          </cell>
        </row>
        <row r="2998">
          <cell r="A2998" t="str">
            <v>6660025</v>
          </cell>
          <cell r="B2998" t="str">
            <v>AGENT25</v>
          </cell>
        </row>
        <row r="2999">
          <cell r="A2999" t="str">
            <v>6660023</v>
          </cell>
          <cell r="B2999" t="str">
            <v>AGENT23</v>
          </cell>
        </row>
        <row r="3000">
          <cell r="A3000" t="str">
            <v>6660022</v>
          </cell>
          <cell r="B3000" t="str">
            <v>AGENT22</v>
          </cell>
        </row>
        <row r="3001">
          <cell r="A3001" t="str">
            <v>6660021</v>
          </cell>
          <cell r="B3001" t="str">
            <v>AGENT21</v>
          </cell>
        </row>
        <row r="3002">
          <cell r="A3002" t="str">
            <v>6660019</v>
          </cell>
          <cell r="B3002" t="str">
            <v>AGENT19</v>
          </cell>
        </row>
        <row r="3003">
          <cell r="A3003" t="str">
            <v>6660018</v>
          </cell>
          <cell r="B3003" t="str">
            <v>AGENT18</v>
          </cell>
        </row>
        <row r="3004">
          <cell r="A3004" t="str">
            <v>6660017</v>
          </cell>
          <cell r="B3004" t="str">
            <v>AGENT17</v>
          </cell>
        </row>
        <row r="3005">
          <cell r="A3005" t="str">
            <v>6660016</v>
          </cell>
          <cell r="B3005" t="str">
            <v>AGENT16</v>
          </cell>
        </row>
        <row r="3006">
          <cell r="A3006" t="str">
            <v>6660015</v>
          </cell>
          <cell r="B3006" t="str">
            <v>AGENT15</v>
          </cell>
        </row>
        <row r="3007">
          <cell r="A3007" t="str">
            <v>6660014</v>
          </cell>
          <cell r="B3007" t="str">
            <v>AGENT14</v>
          </cell>
        </row>
        <row r="3008">
          <cell r="A3008" t="str">
            <v>6660013</v>
          </cell>
          <cell r="B3008" t="str">
            <v>AGENT13</v>
          </cell>
        </row>
        <row r="3009">
          <cell r="A3009" t="str">
            <v>6660012</v>
          </cell>
          <cell r="B3009" t="str">
            <v>AGENT12</v>
          </cell>
        </row>
        <row r="3010">
          <cell r="A3010" t="str">
            <v>6660011</v>
          </cell>
          <cell r="B3010" t="str">
            <v>AGENT11</v>
          </cell>
        </row>
        <row r="3011">
          <cell r="A3011" t="str">
            <v>6660010</v>
          </cell>
          <cell r="B3011" t="str">
            <v>AGENT10</v>
          </cell>
        </row>
        <row r="3012">
          <cell r="A3012" t="str">
            <v>6660009</v>
          </cell>
          <cell r="B3012" t="str">
            <v>AGENT09</v>
          </cell>
        </row>
        <row r="3013">
          <cell r="A3013" t="str">
            <v>6660008</v>
          </cell>
          <cell r="B3013" t="str">
            <v>AGENT08</v>
          </cell>
        </row>
        <row r="3014">
          <cell r="A3014" t="str">
            <v>6660007</v>
          </cell>
          <cell r="B3014" t="str">
            <v>AGENT07</v>
          </cell>
        </row>
        <row r="3015">
          <cell r="A3015" t="str">
            <v>6660006</v>
          </cell>
          <cell r="B3015" t="str">
            <v>AGENT06</v>
          </cell>
        </row>
        <row r="3016">
          <cell r="A3016" t="str">
            <v>6660005</v>
          </cell>
          <cell r="B3016" t="str">
            <v>AGENT05</v>
          </cell>
        </row>
        <row r="3017">
          <cell r="A3017" t="str">
            <v>6660004</v>
          </cell>
          <cell r="B3017" t="str">
            <v>AGENT04</v>
          </cell>
        </row>
        <row r="3018">
          <cell r="A3018" t="str">
            <v>SIN29</v>
          </cell>
          <cell r="B3018" t="str">
            <v>KALAPAGENEP</v>
          </cell>
        </row>
        <row r="3019">
          <cell r="A3019" t="str">
            <v>MRN03A</v>
          </cell>
          <cell r="B3019" t="str">
            <v>MRN03A</v>
          </cell>
        </row>
        <row r="3020">
          <cell r="A3020" t="str">
            <v>KYT06A</v>
          </cell>
          <cell r="B3020" t="str">
            <v>KYT06A</v>
          </cell>
        </row>
        <row r="3021">
          <cell r="A3021" t="str">
            <v>KYT17</v>
          </cell>
          <cell r="B3021" t="str">
            <v>KYT17</v>
          </cell>
        </row>
        <row r="3022">
          <cell r="A3022" t="str">
            <v>LHT10</v>
          </cell>
          <cell r="B3022" t="str">
            <v>LAHAT_CENTRAL</v>
          </cell>
        </row>
        <row r="3023">
          <cell r="A3023" t="str">
            <v>KUP08</v>
          </cell>
          <cell r="B3023" t="str">
            <v>BANGKAL</v>
          </cell>
        </row>
        <row r="3024">
          <cell r="A3024" t="str">
            <v>KSG03</v>
          </cell>
          <cell r="B3024" t="str">
            <v>HAMPALIT</v>
          </cell>
        </row>
        <row r="3025">
          <cell r="A3025" t="str">
            <v>MUA03</v>
          </cell>
          <cell r="B3025" t="str">
            <v>KISAM</v>
          </cell>
        </row>
        <row r="3026">
          <cell r="A3026" t="str">
            <v>KKS03</v>
          </cell>
          <cell r="B3026" t="str">
            <v>KAPUAS_MURUNG</v>
          </cell>
        </row>
        <row r="3027">
          <cell r="A3027" t="str">
            <v>PAM02</v>
          </cell>
          <cell r="B3027" t="str">
            <v>PAGAR_ALAM_2</v>
          </cell>
        </row>
        <row r="3028">
          <cell r="A3028" t="str">
            <v>KSG01</v>
          </cell>
          <cell r="B3028" t="str">
            <v>KASONGAN</v>
          </cell>
        </row>
        <row r="3029">
          <cell r="A3029" t="str">
            <v>MGL01</v>
          </cell>
          <cell r="B3029" t="str">
            <v>MAGELANG</v>
          </cell>
        </row>
        <row r="3030">
          <cell r="A3030" t="str">
            <v>PLM12</v>
          </cell>
          <cell r="B3030" t="str">
            <v>TALANG_BETUTU</v>
          </cell>
        </row>
        <row r="3031">
          <cell r="A3031" t="str">
            <v>MRN02</v>
          </cell>
          <cell r="B3031" t="str">
            <v>TANJUNG_ENIM</v>
          </cell>
        </row>
        <row r="3032">
          <cell r="A3032" t="str">
            <v>SIN28</v>
          </cell>
          <cell r="B3032" t="str">
            <v>CIBALONG</v>
          </cell>
        </row>
        <row r="3033">
          <cell r="A3033" t="str">
            <v>SIN12A</v>
          </cell>
          <cell r="B3033" t="str">
            <v>LEUWISARI</v>
          </cell>
        </row>
        <row r="3034">
          <cell r="A3034" t="str">
            <v>SIN08A</v>
          </cell>
          <cell r="B3034" t="str">
            <v>SIN08A</v>
          </cell>
        </row>
        <row r="3035">
          <cell r="A3035" t="str">
            <v>SIN02A</v>
          </cell>
          <cell r="B3035" t="str">
            <v>MANGUNREJA_4</v>
          </cell>
        </row>
        <row r="3036">
          <cell r="A3036" t="str">
            <v>SIN01D</v>
          </cell>
          <cell r="B3036" t="str">
            <v>SIN01D</v>
          </cell>
        </row>
        <row r="3037">
          <cell r="A3037" t="str">
            <v>SIN01C</v>
          </cell>
          <cell r="B3037" t="str">
            <v>CIGALONTANG_2</v>
          </cell>
        </row>
        <row r="3038">
          <cell r="A3038" t="str">
            <v>SBG30A</v>
          </cell>
          <cell r="B3038" t="str">
            <v>SBG30A</v>
          </cell>
        </row>
        <row r="3039">
          <cell r="A3039" t="str">
            <v>SBG28A</v>
          </cell>
          <cell r="B3039" t="str">
            <v>KALIJATI_BARAT</v>
          </cell>
        </row>
        <row r="3040">
          <cell r="A3040" t="str">
            <v>SBG23A</v>
          </cell>
          <cell r="B3040" t="str">
            <v>SBG23A</v>
          </cell>
        </row>
        <row r="3041">
          <cell r="A3041" t="str">
            <v>SBG15C</v>
          </cell>
          <cell r="B3041" t="str">
            <v>SBG15C</v>
          </cell>
        </row>
        <row r="3042">
          <cell r="A3042" t="str">
            <v>SBG05A</v>
          </cell>
          <cell r="B3042" t="str">
            <v>CIKAUM</v>
          </cell>
        </row>
        <row r="3043">
          <cell r="A3043" t="str">
            <v>SBG02B</v>
          </cell>
          <cell r="B3043" t="str">
            <v>SBG02B</v>
          </cell>
        </row>
        <row r="3044">
          <cell r="A3044" t="str">
            <v>SBG02A</v>
          </cell>
          <cell r="B3044" t="str">
            <v>MUARA</v>
          </cell>
        </row>
        <row r="3045">
          <cell r="A3045" t="str">
            <v>PWK17A</v>
          </cell>
          <cell r="B3045" t="str">
            <v>WANAYASA_2</v>
          </cell>
        </row>
        <row r="3046">
          <cell r="A3046" t="str">
            <v>PWK15I</v>
          </cell>
          <cell r="B3046" t="str">
            <v>PWK15I</v>
          </cell>
        </row>
        <row r="3047">
          <cell r="A3047" t="str">
            <v>PWK15H</v>
          </cell>
          <cell r="B3047" t="str">
            <v>PWK15H</v>
          </cell>
        </row>
        <row r="3048">
          <cell r="A3048" t="str">
            <v>BAL12</v>
          </cell>
          <cell r="B3048" t="str">
            <v>MAUK_2</v>
          </cell>
        </row>
        <row r="3049">
          <cell r="A3049" t="str">
            <v>PWK15G</v>
          </cell>
          <cell r="B3049" t="str">
            <v>PWK15G</v>
          </cell>
        </row>
        <row r="3050">
          <cell r="A3050" t="str">
            <v>PWK11A</v>
          </cell>
          <cell r="B3050" t="str">
            <v>JATILUHUR_2</v>
          </cell>
        </row>
        <row r="3051">
          <cell r="A3051" t="str">
            <v>PWK09B</v>
          </cell>
          <cell r="B3051" t="str">
            <v>PWK09B</v>
          </cell>
        </row>
        <row r="3052">
          <cell r="A3052" t="str">
            <v>BTH33</v>
          </cell>
          <cell r="B3052" t="str">
            <v>MARINA_CITY_BATAM</v>
          </cell>
        </row>
        <row r="3053">
          <cell r="A3053" t="str">
            <v>PWK02C</v>
          </cell>
          <cell r="B3053" t="str">
            <v>PWK02C</v>
          </cell>
        </row>
        <row r="3054">
          <cell r="A3054" t="str">
            <v>PGR10</v>
          </cell>
          <cell r="B3054" t="str">
            <v>LANGKAPLANCAR</v>
          </cell>
        </row>
        <row r="3055">
          <cell r="A3055" t="str">
            <v>PGR07A</v>
          </cell>
          <cell r="B3055" t="str">
            <v>PGR07A</v>
          </cell>
        </row>
        <row r="3056">
          <cell r="A3056" t="str">
            <v>UPG17A</v>
          </cell>
          <cell r="B3056" t="str">
            <v>BTP1</v>
          </cell>
        </row>
        <row r="3057">
          <cell r="A3057" t="str">
            <v>PGR02A</v>
          </cell>
          <cell r="B3057" t="str">
            <v>BANJARHARJA</v>
          </cell>
        </row>
        <row r="3058">
          <cell r="A3058" t="str">
            <v>PGR01B</v>
          </cell>
          <cell r="B3058" t="str">
            <v>PGR01B</v>
          </cell>
        </row>
        <row r="3059">
          <cell r="A3059" t="str">
            <v>PER06A</v>
          </cell>
          <cell r="B3059" t="str">
            <v>PELABUHAN_RATU_2</v>
          </cell>
        </row>
        <row r="3060">
          <cell r="A3060" t="str">
            <v>PER04A</v>
          </cell>
          <cell r="B3060" t="str">
            <v>CISOLOK_2</v>
          </cell>
        </row>
        <row r="3061">
          <cell r="A3061" t="str">
            <v>NGP13A</v>
          </cell>
          <cell r="B3061" t="str">
            <v>KARANGTANJUNG_NGP</v>
          </cell>
        </row>
        <row r="3062">
          <cell r="A3062" t="str">
            <v>NGP12A</v>
          </cell>
          <cell r="B3062" t="str">
            <v>NGP12A</v>
          </cell>
        </row>
        <row r="3063">
          <cell r="A3063" t="str">
            <v>NGP11C</v>
          </cell>
          <cell r="B3063" t="str">
            <v>NGP11C</v>
          </cell>
        </row>
        <row r="3064">
          <cell r="A3064" t="str">
            <v>NGP08C</v>
          </cell>
          <cell r="B3064" t="str">
            <v>NGP08C</v>
          </cell>
        </row>
        <row r="3065">
          <cell r="A3065" t="str">
            <v>NGP08B</v>
          </cell>
          <cell r="B3065" t="str">
            <v>CIBOGO_2</v>
          </cell>
        </row>
        <row r="3066">
          <cell r="A3066" t="str">
            <v>UPG59A</v>
          </cell>
          <cell r="B3066" t="str">
            <v>ANDI_DJEMMA</v>
          </cell>
        </row>
        <row r="3067">
          <cell r="A3067" t="str">
            <v>PTN12</v>
          </cell>
          <cell r="B3067" t="str">
            <v>LECES_1</v>
          </cell>
        </row>
        <row r="3068">
          <cell r="A3068" t="str">
            <v>NGP06A</v>
          </cell>
          <cell r="B3068" t="str">
            <v>NGP06A</v>
          </cell>
        </row>
        <row r="3069">
          <cell r="A3069" t="str">
            <v>NGP04A</v>
          </cell>
          <cell r="B3069" t="str">
            <v>NGP04A</v>
          </cell>
        </row>
        <row r="3070">
          <cell r="A3070" t="str">
            <v>NGP02D</v>
          </cell>
          <cell r="B3070" t="str">
            <v>NGP02D</v>
          </cell>
        </row>
        <row r="3071">
          <cell r="A3071" t="str">
            <v>NGP02B</v>
          </cell>
          <cell r="B3071" t="str">
            <v>KERTAMULYA</v>
          </cell>
        </row>
        <row r="3072">
          <cell r="A3072" t="str">
            <v>NGP02A</v>
          </cell>
          <cell r="B3072" t="str">
            <v>PADALARANG_2</v>
          </cell>
        </row>
        <row r="3073">
          <cell r="A3073" t="str">
            <v>NGP01E</v>
          </cell>
          <cell r="B3073" t="str">
            <v>SARIWANGI_2</v>
          </cell>
        </row>
        <row r="3074">
          <cell r="A3074" t="str">
            <v>NGP01B</v>
          </cell>
          <cell r="B3074" t="str">
            <v>CIHIDEUNG_NGP</v>
          </cell>
        </row>
        <row r="3075">
          <cell r="A3075" t="str">
            <v>MJA20A</v>
          </cell>
          <cell r="B3075" t="str">
            <v>MJA20A</v>
          </cell>
        </row>
        <row r="3076">
          <cell r="A3076" t="str">
            <v>MJA16A</v>
          </cell>
          <cell r="B3076" t="str">
            <v>MJA16A</v>
          </cell>
        </row>
        <row r="3077">
          <cell r="A3077" t="str">
            <v>BKI19A</v>
          </cell>
          <cell r="B3077" t="str">
            <v>DP_BABELAN_KOTA_01</v>
          </cell>
        </row>
        <row r="3078">
          <cell r="A3078" t="str">
            <v>BKI71</v>
          </cell>
          <cell r="B3078" t="str">
            <v>DC_BEKASI_SELATAN</v>
          </cell>
        </row>
        <row r="3079">
          <cell r="A3079" t="str">
            <v>BKI63</v>
          </cell>
          <cell r="B3079" t="str">
            <v>DC_JATIASIH</v>
          </cell>
        </row>
        <row r="3080">
          <cell r="A3080" t="str">
            <v>BKI62</v>
          </cell>
          <cell r="B3080" t="str">
            <v>DC_TAMBUN</v>
          </cell>
        </row>
        <row r="3081">
          <cell r="A3081" t="str">
            <v>BKI19</v>
          </cell>
          <cell r="B3081" t="str">
            <v>TAMBUN_UTARA</v>
          </cell>
        </row>
        <row r="3082">
          <cell r="A3082" t="str">
            <v>BKI13</v>
          </cell>
          <cell r="B3082" t="str">
            <v>BANTAR_GEBANG</v>
          </cell>
        </row>
        <row r="3083">
          <cell r="A3083" t="str">
            <v>JKT04I</v>
          </cell>
          <cell r="B3083" t="str">
            <v>SUSILO_01</v>
          </cell>
        </row>
        <row r="3084">
          <cell r="A3084" t="str">
            <v>MJA13B</v>
          </cell>
          <cell r="B3084" t="str">
            <v>MJA13B</v>
          </cell>
        </row>
        <row r="3085">
          <cell r="A3085" t="str">
            <v>MJA09B</v>
          </cell>
          <cell r="B3085" t="str">
            <v>MJA09B</v>
          </cell>
        </row>
        <row r="3086">
          <cell r="A3086" t="str">
            <v>MJA07A</v>
          </cell>
          <cell r="B3086" t="str">
            <v>KERTAJATI</v>
          </cell>
        </row>
        <row r="3087">
          <cell r="A3087" t="str">
            <v>MJA04C</v>
          </cell>
          <cell r="B3087" t="str">
            <v>MJA04C</v>
          </cell>
        </row>
        <row r="3088">
          <cell r="A3088" t="str">
            <v>MJA01A</v>
          </cell>
          <cell r="B3088" t="str">
            <v>CICENANG</v>
          </cell>
        </row>
        <row r="3089">
          <cell r="A3089" t="str">
            <v>KRW42</v>
          </cell>
          <cell r="B3089" t="str">
            <v>PANCAWATI</v>
          </cell>
        </row>
        <row r="3090">
          <cell r="A3090" t="str">
            <v>KRW28A</v>
          </cell>
          <cell r="B3090" t="str">
            <v>WANCIMEKAR</v>
          </cell>
        </row>
        <row r="3091">
          <cell r="A3091" t="str">
            <v>KRW27A</v>
          </cell>
          <cell r="B3091" t="str">
            <v>JATISARI_KRW</v>
          </cell>
        </row>
        <row r="3092">
          <cell r="A3092" t="str">
            <v>KRW25A</v>
          </cell>
          <cell r="B3092" t="str">
            <v>CILAMAYA_KULON</v>
          </cell>
        </row>
        <row r="3093">
          <cell r="A3093" t="str">
            <v>KRW23C</v>
          </cell>
          <cell r="B3093" t="str">
            <v>KRW23C</v>
          </cell>
        </row>
        <row r="3094">
          <cell r="A3094" t="str">
            <v>KRW22D</v>
          </cell>
          <cell r="B3094" t="str">
            <v>KRW22D</v>
          </cell>
        </row>
        <row r="3095">
          <cell r="A3095" t="str">
            <v>KRW21A</v>
          </cell>
          <cell r="B3095" t="str">
            <v>KRW21A</v>
          </cell>
        </row>
        <row r="3096">
          <cell r="A3096" t="str">
            <v>KRW20D</v>
          </cell>
          <cell r="B3096" t="str">
            <v>KRW20D</v>
          </cell>
        </row>
        <row r="3097">
          <cell r="A3097" t="str">
            <v>KRW20C</v>
          </cell>
          <cell r="B3097" t="str">
            <v>GINTUNG_KERTA_2</v>
          </cell>
        </row>
        <row r="3098">
          <cell r="A3098" t="str">
            <v>KRW20B</v>
          </cell>
          <cell r="B3098" t="str">
            <v>WALAHAR</v>
          </cell>
        </row>
        <row r="3099">
          <cell r="A3099" t="str">
            <v>KRW20A</v>
          </cell>
          <cell r="B3099" t="str">
            <v>BELENDUNG</v>
          </cell>
        </row>
        <row r="3100">
          <cell r="A3100" t="str">
            <v>KRW18A</v>
          </cell>
          <cell r="B3100" t="str">
            <v>KRW18A</v>
          </cell>
        </row>
        <row r="3101">
          <cell r="A3101" t="str">
            <v>KRW12A</v>
          </cell>
          <cell r="B3101" t="str">
            <v>KRW12A</v>
          </cell>
        </row>
        <row r="3102">
          <cell r="A3102" t="str">
            <v>KRW11A</v>
          </cell>
          <cell r="B3102" t="str">
            <v>KRW11A</v>
          </cell>
        </row>
        <row r="3103">
          <cell r="A3103" t="str">
            <v>KNG08B</v>
          </cell>
          <cell r="B3103" t="str">
            <v>PURWAWINANGUN</v>
          </cell>
        </row>
        <row r="3104">
          <cell r="A3104" t="str">
            <v>KNG08A</v>
          </cell>
          <cell r="B3104" t="str">
            <v>CIJOHO</v>
          </cell>
        </row>
        <row r="3105">
          <cell r="A3105" t="str">
            <v>KNG05A</v>
          </cell>
          <cell r="B3105" t="str">
            <v>JALAKSANA_2</v>
          </cell>
        </row>
        <row r="3106">
          <cell r="A3106" t="str">
            <v>KNG02A</v>
          </cell>
          <cell r="B3106" t="str">
            <v>CARACAS</v>
          </cell>
        </row>
        <row r="3107">
          <cell r="A3107" t="str">
            <v>IDM25</v>
          </cell>
          <cell r="B3107" t="str">
            <v>KERTASEMAYA_2</v>
          </cell>
        </row>
        <row r="3108">
          <cell r="A3108" t="str">
            <v>IDM20</v>
          </cell>
          <cell r="B3108" t="str">
            <v>JATIBARANG_2</v>
          </cell>
        </row>
        <row r="3109">
          <cell r="A3109" t="str">
            <v>IDM17</v>
          </cell>
          <cell r="B3109" t="str">
            <v>BONGAS</v>
          </cell>
        </row>
        <row r="3110">
          <cell r="A3110" t="str">
            <v>IDM15B</v>
          </cell>
          <cell r="B3110" t="str">
            <v>IDM15B</v>
          </cell>
        </row>
        <row r="3111">
          <cell r="A3111" t="str">
            <v>IDM07A</v>
          </cell>
          <cell r="B3111" t="str">
            <v>LOHBENER_2</v>
          </cell>
        </row>
        <row r="3112">
          <cell r="A3112" t="str">
            <v>GRT41B</v>
          </cell>
          <cell r="B3112" t="str">
            <v>GRT41B</v>
          </cell>
        </row>
        <row r="3113">
          <cell r="A3113" t="str">
            <v>GRT37A</v>
          </cell>
          <cell r="B3113" t="str">
            <v>PASAR_LEWO</v>
          </cell>
        </row>
        <row r="3114">
          <cell r="A3114" t="str">
            <v>GRT26A</v>
          </cell>
          <cell r="B3114" t="str">
            <v>GRT26A</v>
          </cell>
        </row>
        <row r="3115">
          <cell r="A3115" t="str">
            <v>GRT07A</v>
          </cell>
          <cell r="B3115" t="str">
            <v>KARANGPAWITAN_2</v>
          </cell>
        </row>
        <row r="3116">
          <cell r="A3116" t="str">
            <v>GRT05A</v>
          </cell>
          <cell r="B3116" t="str">
            <v>BAYONGBONG_2</v>
          </cell>
        </row>
        <row r="3117">
          <cell r="A3117" t="str">
            <v>GRT03E</v>
          </cell>
          <cell r="B3117" t="str">
            <v>GRT03E</v>
          </cell>
        </row>
        <row r="3118">
          <cell r="A3118" t="str">
            <v>GRT03B</v>
          </cell>
          <cell r="B3118" t="str">
            <v>BRATAYUDHA</v>
          </cell>
        </row>
        <row r="3119">
          <cell r="A3119" t="str">
            <v>GRT01A</v>
          </cell>
          <cell r="B3119" t="str">
            <v>TAROGONG_KALER</v>
          </cell>
        </row>
        <row r="3120">
          <cell r="A3120" t="str">
            <v>PKY04A</v>
          </cell>
          <cell r="B3120" t="str">
            <v>PKY04A</v>
          </cell>
        </row>
        <row r="3121">
          <cell r="A3121" t="str">
            <v>CRN05B</v>
          </cell>
          <cell r="B3121" t="str">
            <v>CRN05B</v>
          </cell>
        </row>
        <row r="3122">
          <cell r="A3122" t="str">
            <v>TCKLT021</v>
          </cell>
          <cell r="B3122" t="str">
            <v>TCKLT021</v>
          </cell>
        </row>
        <row r="3123">
          <cell r="A3123" t="str">
            <v>TCSUJ051</v>
          </cell>
          <cell r="B3123" t="str">
            <v>TCSUJ051</v>
          </cell>
        </row>
        <row r="3124">
          <cell r="A3124" t="str">
            <v>TCSOC041</v>
          </cell>
          <cell r="B3124" t="str">
            <v>TCSOC041</v>
          </cell>
        </row>
        <row r="3125">
          <cell r="A3125" t="str">
            <v>TCKAA171</v>
          </cell>
          <cell r="B3125" t="str">
            <v>TCKAA171</v>
          </cell>
        </row>
        <row r="3126">
          <cell r="A3126" t="str">
            <v>GRT32A</v>
          </cell>
          <cell r="B3126" t="str">
            <v>GRT32A</v>
          </cell>
        </row>
        <row r="3127">
          <cell r="A3127" t="str">
            <v>LMG01A</v>
          </cell>
          <cell r="B3127" t="str">
            <v>LAMONGAN_2</v>
          </cell>
        </row>
        <row r="3128">
          <cell r="A3128" t="str">
            <v>SAG12</v>
          </cell>
          <cell r="B3128" t="str">
            <v>SEKAYAM</v>
          </cell>
        </row>
        <row r="3129">
          <cell r="A3129" t="str">
            <v>PLM09A</v>
          </cell>
          <cell r="B3129" t="str">
            <v>KERTAPATI_3</v>
          </cell>
        </row>
        <row r="3130">
          <cell r="A3130" t="str">
            <v>PLM53</v>
          </cell>
          <cell r="B3130" t="str">
            <v>TULUNG_SELAPAN</v>
          </cell>
        </row>
        <row r="3131">
          <cell r="A3131" t="str">
            <v>PND05</v>
          </cell>
          <cell r="B3131" t="str">
            <v>PURWODADI_1</v>
          </cell>
        </row>
        <row r="3132">
          <cell r="A3132" t="str">
            <v>PLM04</v>
          </cell>
          <cell r="B3132" t="str">
            <v>ALANG_ALANG_LEBAR</v>
          </cell>
        </row>
        <row r="3133">
          <cell r="A3133" t="str">
            <v>TRK03</v>
          </cell>
          <cell r="B3133" t="str">
            <v>TARAKAN_TIMUR</v>
          </cell>
        </row>
        <row r="3134">
          <cell r="A3134" t="str">
            <v>BRB04</v>
          </cell>
          <cell r="B3134" t="str">
            <v>LOSARI</v>
          </cell>
        </row>
        <row r="3135">
          <cell r="A3135" t="str">
            <v>CRN03C</v>
          </cell>
          <cell r="B3135" t="str">
            <v>CRN03C</v>
          </cell>
        </row>
        <row r="3136">
          <cell r="A3136" t="str">
            <v>CMI14</v>
          </cell>
          <cell r="B3136" t="str">
            <v>CMI14</v>
          </cell>
        </row>
        <row r="3137">
          <cell r="A3137" t="str">
            <v>CMI13B</v>
          </cell>
          <cell r="B3137" t="str">
            <v>CMI13B</v>
          </cell>
        </row>
        <row r="3138">
          <cell r="A3138" t="str">
            <v>CMI10A</v>
          </cell>
          <cell r="B3138" t="str">
            <v>JATINAGARA</v>
          </cell>
        </row>
        <row r="3139">
          <cell r="A3139" t="str">
            <v>CMI09A</v>
          </cell>
          <cell r="B3139" t="str">
            <v>CIHAURBEUTI_2</v>
          </cell>
        </row>
        <row r="3140">
          <cell r="A3140" t="str">
            <v>CMI07A</v>
          </cell>
          <cell r="B3140" t="str">
            <v>PURWADADI_CIAMIS</v>
          </cell>
        </row>
        <row r="3141">
          <cell r="A3141" t="str">
            <v>CMI05A</v>
          </cell>
          <cell r="B3141" t="str">
            <v>SADANANYA</v>
          </cell>
        </row>
        <row r="3142">
          <cell r="A3142" t="str">
            <v>CMI04A</v>
          </cell>
          <cell r="B3142" t="str">
            <v>CMI04A</v>
          </cell>
        </row>
        <row r="3143">
          <cell r="A3143" t="str">
            <v>CKP01B</v>
          </cell>
          <cell r="B3143" t="str">
            <v>CKP01B</v>
          </cell>
        </row>
        <row r="3144">
          <cell r="A3144" t="str">
            <v>CJR31</v>
          </cell>
          <cell r="B3144" t="str">
            <v>CIBEBER_CIANJUR</v>
          </cell>
        </row>
        <row r="3145">
          <cell r="A3145" t="str">
            <v>CJR29B</v>
          </cell>
          <cell r="B3145" t="str">
            <v>CJR29B</v>
          </cell>
        </row>
        <row r="3146">
          <cell r="A3146" t="str">
            <v>CJR24A</v>
          </cell>
          <cell r="B3146" t="str">
            <v>CIPANAS_2</v>
          </cell>
        </row>
        <row r="3147">
          <cell r="A3147" t="str">
            <v>CJR07A</v>
          </cell>
          <cell r="B3147" t="str">
            <v>HAURWANGI</v>
          </cell>
        </row>
        <row r="3148">
          <cell r="A3148" t="str">
            <v>CIM03D</v>
          </cell>
          <cell r="B3148" t="str">
            <v>CIM03D</v>
          </cell>
        </row>
        <row r="3149">
          <cell r="A3149" t="str">
            <v>CIM03B</v>
          </cell>
          <cell r="B3149" t="str">
            <v>CIMAHI_UTARA_2</v>
          </cell>
        </row>
        <row r="3150">
          <cell r="A3150" t="str">
            <v>CIM03A</v>
          </cell>
          <cell r="B3150" t="str">
            <v>CITEUREUP_CIMAHI</v>
          </cell>
        </row>
        <row r="3151">
          <cell r="A3151" t="str">
            <v>CIM02B</v>
          </cell>
          <cell r="B3151" t="str">
            <v>CIM02B</v>
          </cell>
        </row>
        <row r="3152">
          <cell r="A3152" t="str">
            <v>CIM01E</v>
          </cell>
          <cell r="B3152" t="str">
            <v>CIM01E</v>
          </cell>
        </row>
        <row r="3153">
          <cell r="A3153" t="str">
            <v>CIM01C</v>
          </cell>
          <cell r="B3153" t="str">
            <v>MELONG_RAYA</v>
          </cell>
        </row>
        <row r="3154">
          <cell r="A3154" t="str">
            <v>CIM01B</v>
          </cell>
          <cell r="B3154" t="str">
            <v>CIBEBER_2</v>
          </cell>
        </row>
        <row r="3155">
          <cell r="A3155" t="str">
            <v>BJA09</v>
          </cell>
          <cell r="B3155" t="str">
            <v>BJA09</v>
          </cell>
        </row>
        <row r="3156">
          <cell r="A3156" t="str">
            <v>BJA08</v>
          </cell>
          <cell r="B3156" t="str">
            <v>LAKBOK</v>
          </cell>
        </row>
        <row r="3157">
          <cell r="A3157" t="str">
            <v>BJA06A</v>
          </cell>
          <cell r="B3157" t="str">
            <v>BJA06A</v>
          </cell>
        </row>
        <row r="3158">
          <cell r="A3158" t="str">
            <v>BJA01A</v>
          </cell>
          <cell r="B3158" t="str">
            <v>MEKARSARI</v>
          </cell>
        </row>
        <row r="3159">
          <cell r="A3159" t="str">
            <v>BDO83A</v>
          </cell>
          <cell r="B3159" t="str">
            <v>SURYA_SUMANTRI_3</v>
          </cell>
        </row>
        <row r="3160">
          <cell r="A3160" t="str">
            <v>BDO82A</v>
          </cell>
          <cell r="B3160" t="str">
            <v>SUKAMISKIN</v>
          </cell>
        </row>
        <row r="3161">
          <cell r="A3161" t="str">
            <v>BDO22B</v>
          </cell>
          <cell r="B3161" t="str">
            <v>LENGKONG_3</v>
          </cell>
        </row>
        <row r="3162">
          <cell r="A3162" t="str">
            <v>BDO21F</v>
          </cell>
          <cell r="B3162" t="str">
            <v>BDO21F</v>
          </cell>
        </row>
        <row r="3163">
          <cell r="A3163" t="str">
            <v>BDO21D</v>
          </cell>
          <cell r="B3163" t="str">
            <v>BANDUNG_KULON_2</v>
          </cell>
        </row>
        <row r="3164">
          <cell r="A3164" t="str">
            <v>BDO21C</v>
          </cell>
          <cell r="B3164" t="str">
            <v>CIBUNTU_BDO</v>
          </cell>
        </row>
        <row r="3165">
          <cell r="A3165" t="str">
            <v>BDO21B</v>
          </cell>
          <cell r="B3165" t="str">
            <v>CIGONDEWAH_KIDUL</v>
          </cell>
        </row>
        <row r="3166">
          <cell r="A3166" t="str">
            <v>TGR04B</v>
          </cell>
          <cell r="B3166" t="str">
            <v>BENDA_JURUMUDI</v>
          </cell>
        </row>
        <row r="3167">
          <cell r="A3167" t="str">
            <v>TGR01C</v>
          </cell>
          <cell r="B3167" t="str">
            <v>MAHKOTA_MAS</v>
          </cell>
        </row>
        <row r="3168">
          <cell r="A3168" t="str">
            <v>BDO20E</v>
          </cell>
          <cell r="B3168" t="str">
            <v>BDO20E</v>
          </cell>
        </row>
        <row r="3169">
          <cell r="A3169" t="str">
            <v>SNG09B</v>
          </cell>
          <cell r="B3169" t="str">
            <v>PADARINCANG_PERKASA</v>
          </cell>
        </row>
        <row r="3170">
          <cell r="A3170" t="str">
            <v>BAL08F</v>
          </cell>
          <cell r="B3170" t="str">
            <v>SUKAMANTRI_PASKEM</v>
          </cell>
        </row>
        <row r="3171">
          <cell r="A3171" t="str">
            <v>SRG01B</v>
          </cell>
          <cell r="B3171" t="str">
            <v>KYAI_SALEH</v>
          </cell>
        </row>
        <row r="3172">
          <cell r="A3172" t="str">
            <v>BOL08A</v>
          </cell>
          <cell r="B3172" t="str">
            <v>TODANAN</v>
          </cell>
        </row>
        <row r="3173">
          <cell r="A3173" t="str">
            <v>BDO18G</v>
          </cell>
          <cell r="B3173" t="str">
            <v>BDO18G</v>
          </cell>
        </row>
        <row r="3174">
          <cell r="A3174" t="str">
            <v>BDO18F</v>
          </cell>
          <cell r="B3174" t="str">
            <v>BDO18F</v>
          </cell>
        </row>
        <row r="3175">
          <cell r="A3175" t="str">
            <v>BDO16E</v>
          </cell>
          <cell r="B3175" t="str">
            <v>BDO16E</v>
          </cell>
        </row>
        <row r="3176">
          <cell r="A3176" t="str">
            <v>BDO16D</v>
          </cell>
          <cell r="B3176" t="str">
            <v>MANDALAJATI_2</v>
          </cell>
        </row>
        <row r="3177">
          <cell r="A3177" t="str">
            <v>BDO16C</v>
          </cell>
          <cell r="B3177" t="str">
            <v>MANDALAJATI</v>
          </cell>
        </row>
        <row r="3178">
          <cell r="A3178" t="str">
            <v>BDO15B</v>
          </cell>
          <cell r="B3178" t="str">
            <v>BDO15B</v>
          </cell>
        </row>
        <row r="3179">
          <cell r="A3179" t="str">
            <v>BDO14B</v>
          </cell>
          <cell r="B3179" t="str">
            <v>BDO14B</v>
          </cell>
        </row>
        <row r="3180">
          <cell r="A3180" t="str">
            <v>BDO13C</v>
          </cell>
          <cell r="B3180" t="str">
            <v>CIGADUNG_RAYA_BARAT</v>
          </cell>
        </row>
        <row r="3181">
          <cell r="A3181" t="str">
            <v>BDO13B</v>
          </cell>
          <cell r="B3181" t="str">
            <v>CIBEUNYING_KALER_2</v>
          </cell>
        </row>
        <row r="3182">
          <cell r="A3182" t="str">
            <v>BDO09C</v>
          </cell>
          <cell r="B3182" t="str">
            <v>KARANGANYAR_BDO</v>
          </cell>
        </row>
        <row r="3183">
          <cell r="A3183" t="str">
            <v>BDO08E</v>
          </cell>
          <cell r="B3183" t="str">
            <v>BDO08E</v>
          </cell>
        </row>
        <row r="3184">
          <cell r="A3184" t="str">
            <v>BDO08B</v>
          </cell>
          <cell r="B3184" t="str">
            <v>MARGAHAYU_UTARA</v>
          </cell>
        </row>
        <row r="3185">
          <cell r="A3185" t="str">
            <v>BDO07C</v>
          </cell>
          <cell r="B3185" t="str">
            <v>GEGER_KALONG_2</v>
          </cell>
        </row>
        <row r="3186">
          <cell r="A3186" t="str">
            <v>BDO07B</v>
          </cell>
          <cell r="B3186" t="str">
            <v>SUKASARI_2</v>
          </cell>
        </row>
        <row r="3187">
          <cell r="A3187" t="str">
            <v>BDO05D</v>
          </cell>
          <cell r="B3187" t="str">
            <v>BDO05D</v>
          </cell>
        </row>
        <row r="3188">
          <cell r="A3188" t="str">
            <v>BDO04C</v>
          </cell>
          <cell r="B3188" t="str">
            <v>BDO04C</v>
          </cell>
        </row>
        <row r="3189">
          <cell r="A3189" t="str">
            <v>BDO04B</v>
          </cell>
          <cell r="B3189" t="str">
            <v>GEDE_BAGE</v>
          </cell>
        </row>
        <row r="3190">
          <cell r="A3190" t="str">
            <v>BWS11</v>
          </cell>
          <cell r="B3190" t="str">
            <v>BONDOWOSO_2</v>
          </cell>
        </row>
        <row r="3191">
          <cell r="A3191" t="str">
            <v>SUB30B</v>
          </cell>
          <cell r="B3191" t="str">
            <v>TEGALSARI_4</v>
          </cell>
        </row>
        <row r="3192">
          <cell r="A3192" t="str">
            <v>SUB16B</v>
          </cell>
          <cell r="B3192" t="str">
            <v>LAKARSANTRI_2</v>
          </cell>
        </row>
        <row r="3193">
          <cell r="A3193" t="str">
            <v>SDA18A</v>
          </cell>
          <cell r="B3193" t="str">
            <v>TAMAN_3</v>
          </cell>
        </row>
        <row r="3194">
          <cell r="A3194" t="str">
            <v>SUB21B</v>
          </cell>
          <cell r="B3194" t="str">
            <v>KENJERAN_3</v>
          </cell>
        </row>
        <row r="3195">
          <cell r="A3195" t="str">
            <v>JBG13A</v>
          </cell>
          <cell r="B3195" t="str">
            <v>TEMBELANG_1</v>
          </cell>
        </row>
        <row r="3196">
          <cell r="A3196" t="str">
            <v>JBG03A</v>
          </cell>
          <cell r="B3196" t="str">
            <v>DIWEK_1</v>
          </cell>
        </row>
        <row r="3197">
          <cell r="A3197" t="str">
            <v>BEG03</v>
          </cell>
          <cell r="B3197" t="str">
            <v>BENGKAYANG_KOTA</v>
          </cell>
        </row>
        <row r="3198">
          <cell r="A3198" t="str">
            <v>SUB83</v>
          </cell>
          <cell r="B3198" t="str">
            <v>ARIEF_RAHMAN_HAKIM</v>
          </cell>
        </row>
        <row r="3199">
          <cell r="A3199" t="str">
            <v>BWI09</v>
          </cell>
          <cell r="B3199" t="str">
            <v>GENTENG_2</v>
          </cell>
        </row>
        <row r="3200">
          <cell r="A3200" t="str">
            <v>KPJ06</v>
          </cell>
          <cell r="B3200" t="str">
            <v>SUPER_HERO</v>
          </cell>
        </row>
        <row r="3201">
          <cell r="A3201" t="str">
            <v>BWI15</v>
          </cell>
          <cell r="B3201" t="str">
            <v>SRONO</v>
          </cell>
        </row>
        <row r="3202">
          <cell r="A3202" t="str">
            <v>SDA20</v>
          </cell>
          <cell r="B3202" t="str">
            <v>SEDATI</v>
          </cell>
        </row>
        <row r="3203">
          <cell r="A3203" t="str">
            <v>MOJ01</v>
          </cell>
          <cell r="B3203" t="str">
            <v>NGORO</v>
          </cell>
        </row>
        <row r="3204">
          <cell r="A3204" t="str">
            <v>PSR04</v>
          </cell>
          <cell r="B3204" t="str">
            <v>BUGULKIDUL</v>
          </cell>
        </row>
        <row r="3205">
          <cell r="A3205" t="str">
            <v>MJK08</v>
          </cell>
          <cell r="B3205" t="str">
            <v>TROWULAN</v>
          </cell>
        </row>
        <row r="3206">
          <cell r="A3206" t="str">
            <v>SUB37</v>
          </cell>
          <cell r="B3206" t="str">
            <v>PETEMON_BARAT</v>
          </cell>
        </row>
        <row r="3207">
          <cell r="A3207" t="str">
            <v>MLG34</v>
          </cell>
          <cell r="B3207" t="str">
            <v>KLOJEN_1</v>
          </cell>
        </row>
        <row r="3208">
          <cell r="A3208" t="str">
            <v>TLA05</v>
          </cell>
          <cell r="B3208" t="str">
            <v>BOYOLANGU</v>
          </cell>
        </row>
        <row r="3209">
          <cell r="A3209" t="str">
            <v>BWS02</v>
          </cell>
          <cell r="B3209" t="str">
            <v>PRAJEKAN</v>
          </cell>
        </row>
        <row r="3210">
          <cell r="A3210" t="str">
            <v>SUB24A</v>
          </cell>
          <cell r="B3210" t="str">
            <v>DC_ARJUNO</v>
          </cell>
        </row>
        <row r="3211">
          <cell r="A3211" t="str">
            <v>PKY04</v>
          </cell>
          <cell r="B3211" t="str">
            <v>TANGKILING</v>
          </cell>
        </row>
        <row r="3212">
          <cell r="A3212" t="str">
            <v>PKY01</v>
          </cell>
          <cell r="B3212" t="str">
            <v>PALANGKARAYA</v>
          </cell>
        </row>
        <row r="3213">
          <cell r="A3213" t="str">
            <v>KPJ01</v>
          </cell>
          <cell r="B3213" t="str">
            <v>KEPANJEN</v>
          </cell>
        </row>
        <row r="3214">
          <cell r="A3214" t="str">
            <v>NGK04</v>
          </cell>
          <cell r="B3214" t="str">
            <v>WARUJAYENG</v>
          </cell>
        </row>
        <row r="3215">
          <cell r="A3215" t="str">
            <v>PKY02</v>
          </cell>
          <cell r="B3215" t="str">
            <v>PAHANDUT</v>
          </cell>
        </row>
        <row r="3216">
          <cell r="A3216" t="str">
            <v>MDN02</v>
          </cell>
          <cell r="B3216" t="str">
            <v>MEJAYAN</v>
          </cell>
        </row>
        <row r="3217">
          <cell r="A3217" t="str">
            <v>BJE02</v>
          </cell>
          <cell r="B3217" t="str">
            <v>PADANGAN</v>
          </cell>
        </row>
        <row r="3218">
          <cell r="A3218" t="str">
            <v>BTN777</v>
          </cell>
          <cell r="B3218" t="str">
            <v>BTN_GATEWAY</v>
          </cell>
        </row>
        <row r="3219">
          <cell r="A3219" t="str">
            <v>BDO02D</v>
          </cell>
          <cell r="B3219" t="str">
            <v>BDO02D</v>
          </cell>
        </row>
        <row r="3220">
          <cell r="A3220" t="str">
            <v>JKT28I</v>
          </cell>
          <cell r="B3220" t="str">
            <v>CP_ANGKE_INDAH</v>
          </cell>
        </row>
        <row r="3221">
          <cell r="A3221" t="str">
            <v>PKY07</v>
          </cell>
          <cell r="B3221" t="str">
            <v>SEBANGAU</v>
          </cell>
        </row>
        <row r="3222">
          <cell r="A3222" t="str">
            <v>TKL01</v>
          </cell>
          <cell r="B3222" t="str">
            <v>TAKALAR</v>
          </cell>
        </row>
        <row r="3223">
          <cell r="A3223" t="str">
            <v>BXG01</v>
          </cell>
          <cell r="B3223" t="str">
            <v>BANTAENG</v>
          </cell>
        </row>
        <row r="3224">
          <cell r="A3224" t="str">
            <v>001188</v>
          </cell>
          <cell r="B3224" t="str">
            <v>HQ</v>
          </cell>
        </row>
        <row r="3225">
          <cell r="A3225" t="str">
            <v>BAS01A</v>
          </cell>
          <cell r="B3225" t="str">
            <v>SIAPI_API_01</v>
          </cell>
        </row>
        <row r="3226">
          <cell r="A3226" t="str">
            <v>TEST8812</v>
          </cell>
          <cell r="B3226" t="str">
            <v>Test测试网点1144</v>
          </cell>
        </row>
        <row r="3227">
          <cell r="A3227" t="str">
            <v>CLP11A</v>
          </cell>
          <cell r="B3227" t="str">
            <v>NUSAWUNGU</v>
          </cell>
        </row>
        <row r="3228">
          <cell r="A3228" t="str">
            <v>KLT15</v>
          </cell>
          <cell r="B3228" t="str">
            <v>TULUNG</v>
          </cell>
        </row>
        <row r="3229">
          <cell r="A3229" t="str">
            <v>SLM12</v>
          </cell>
          <cell r="B3229" t="str">
            <v>GEJAYAN</v>
          </cell>
        </row>
        <row r="3230">
          <cell r="A3230" t="str">
            <v>BYL07</v>
          </cell>
          <cell r="B3230" t="str">
            <v>ANDONG</v>
          </cell>
        </row>
        <row r="3231">
          <cell r="A3231" t="str">
            <v>BYL06</v>
          </cell>
          <cell r="B3231" t="str">
            <v>PULISEN</v>
          </cell>
        </row>
        <row r="3232">
          <cell r="A3232" t="str">
            <v>JOG03</v>
          </cell>
          <cell r="B3232" t="str">
            <v>KATAMSO</v>
          </cell>
        </row>
        <row r="3233">
          <cell r="A3233" t="str">
            <v>SUJ10</v>
          </cell>
          <cell r="B3233" t="str">
            <v>JETIS</v>
          </cell>
        </row>
        <row r="3234">
          <cell r="A3234" t="str">
            <v>SOC14</v>
          </cell>
          <cell r="B3234" t="str">
            <v>BETENG</v>
          </cell>
        </row>
        <row r="3235">
          <cell r="A3235" t="str">
            <v>SOC15</v>
          </cell>
          <cell r="B3235" t="str">
            <v>TIMURAN</v>
          </cell>
        </row>
        <row r="3236">
          <cell r="A3236" t="str">
            <v>SLM10</v>
          </cell>
          <cell r="B3236" t="str">
            <v>KALASAN</v>
          </cell>
        </row>
        <row r="3237">
          <cell r="A3237" t="str">
            <v>SOC16</v>
          </cell>
          <cell r="B3237" t="str">
            <v>SEMANGGI</v>
          </cell>
        </row>
        <row r="3238">
          <cell r="A3238" t="str">
            <v>KLT04</v>
          </cell>
          <cell r="B3238" t="str">
            <v>DELANGGU</v>
          </cell>
        </row>
        <row r="3239">
          <cell r="A3239" t="str">
            <v>SOC26</v>
          </cell>
          <cell r="B3239" t="str">
            <v>IR_SUTAMI</v>
          </cell>
        </row>
        <row r="3240">
          <cell r="A3240" t="str">
            <v>SOC12</v>
          </cell>
          <cell r="B3240" t="str">
            <v>TIPES</v>
          </cell>
        </row>
        <row r="3241">
          <cell r="A3241" t="str">
            <v>CLP02</v>
          </cell>
          <cell r="B3241" t="str">
            <v>MAJENANG</v>
          </cell>
        </row>
        <row r="3242">
          <cell r="A3242" t="str">
            <v>KBM05</v>
          </cell>
          <cell r="B3242" t="str">
            <v>PETANAHAN</v>
          </cell>
        </row>
        <row r="3243">
          <cell r="A3243" t="str">
            <v>CLP01</v>
          </cell>
          <cell r="B3243" t="str">
            <v>CILACAP</v>
          </cell>
        </row>
        <row r="3244">
          <cell r="A3244" t="str">
            <v>BYL01</v>
          </cell>
          <cell r="B3244" t="str">
            <v>BOYOLALI</v>
          </cell>
        </row>
        <row r="3245">
          <cell r="A3245" t="str">
            <v>CLP04</v>
          </cell>
          <cell r="B3245" t="str">
            <v>SIDAREJA</v>
          </cell>
        </row>
        <row r="3246">
          <cell r="A3246" t="str">
            <v>CLP03</v>
          </cell>
          <cell r="B3246" t="str">
            <v>KROYA</v>
          </cell>
        </row>
        <row r="3247">
          <cell r="A3247" t="str">
            <v>SLM05</v>
          </cell>
          <cell r="B3247" t="str">
            <v>MAGUWOHARJO</v>
          </cell>
        </row>
        <row r="3248">
          <cell r="A3248" t="str">
            <v>SLM03</v>
          </cell>
          <cell r="B3248" t="str">
            <v>NGAGLIK</v>
          </cell>
        </row>
        <row r="3249">
          <cell r="A3249" t="str">
            <v>SRN02</v>
          </cell>
          <cell r="B3249" t="str">
            <v>GEMOLONG</v>
          </cell>
        </row>
        <row r="3250">
          <cell r="A3250" t="str">
            <v>KBM06</v>
          </cell>
          <cell r="B3250" t="str">
            <v>KUTOWINANGUN</v>
          </cell>
        </row>
        <row r="3251">
          <cell r="A3251" t="str">
            <v>SLM06</v>
          </cell>
          <cell r="B3251" t="str">
            <v>CATUR_TUNGGAL</v>
          </cell>
        </row>
        <row r="3252">
          <cell r="A3252" t="str">
            <v>SUJ01</v>
          </cell>
          <cell r="B3252" t="str">
            <v>LANGENHARJO</v>
          </cell>
        </row>
        <row r="3253">
          <cell r="A3253" t="str">
            <v>SOC09</v>
          </cell>
          <cell r="B3253" t="str">
            <v>MOJOSONGO</v>
          </cell>
        </row>
        <row r="3254">
          <cell r="A3254" t="str">
            <v>JOG04</v>
          </cell>
          <cell r="B3254" t="str">
            <v>SURYOWIJAYAN</v>
          </cell>
        </row>
        <row r="3255">
          <cell r="A3255" t="str">
            <v>TCPGL171</v>
          </cell>
          <cell r="B3255" t="str">
            <v>TCPGL171</v>
          </cell>
        </row>
        <row r="3256">
          <cell r="A3256" t="str">
            <v>KBW08A</v>
          </cell>
          <cell r="B3256" t="str">
            <v>CP_PAMUKAN</v>
          </cell>
        </row>
        <row r="3257">
          <cell r="A3257" t="str">
            <v>JKT58K</v>
          </cell>
          <cell r="B3257" t="str">
            <v>CP_TANAH_ABANG_2</v>
          </cell>
        </row>
        <row r="3258">
          <cell r="A3258" t="str">
            <v>SUB12A</v>
          </cell>
          <cell r="B3258" t="str">
            <v>GUBENG_1</v>
          </cell>
        </row>
        <row r="3259">
          <cell r="A3259" t="str">
            <v>NGA21</v>
          </cell>
          <cell r="B3259" t="str">
            <v>PLEMAHAN_2</v>
          </cell>
        </row>
        <row r="3260">
          <cell r="A3260" t="str">
            <v>KDR888</v>
          </cell>
          <cell r="B3260" t="str">
            <v>KDR_SALES</v>
          </cell>
        </row>
        <row r="3261">
          <cell r="A3261" t="str">
            <v>BKI74</v>
          </cell>
          <cell r="B3261" t="str">
            <v>BABELAN_02</v>
          </cell>
        </row>
        <row r="3262">
          <cell r="A3262" t="str">
            <v>BKI20</v>
          </cell>
          <cell r="B3262" t="str">
            <v>BABELAN</v>
          </cell>
        </row>
        <row r="3263">
          <cell r="A3263" t="str">
            <v>TGR30</v>
          </cell>
          <cell r="B3263" t="str">
            <v>CISOKA</v>
          </cell>
        </row>
        <row r="3264">
          <cell r="A3264" t="str">
            <v>PKY05A</v>
          </cell>
          <cell r="B3264" t="str">
            <v>PAHANDUT_SEBERANG</v>
          </cell>
        </row>
        <row r="3265">
          <cell r="A3265" t="str">
            <v>KKS01</v>
          </cell>
          <cell r="B3265" t="str">
            <v>KUALA_KAPUAS</v>
          </cell>
        </row>
        <row r="3266">
          <cell r="A3266" t="str">
            <v>CIM08</v>
          </cell>
          <cell r="B3266" t="str">
            <v>DC_CIMAHI_UTARA</v>
          </cell>
        </row>
        <row r="3267">
          <cell r="A3267" t="str">
            <v>MJK05</v>
          </cell>
          <cell r="B3267" t="str">
            <v>DC_MAJAPAHIT</v>
          </cell>
        </row>
        <row r="3268">
          <cell r="A3268" t="str">
            <v>SMB28C</v>
          </cell>
          <cell r="B3268" t="str">
            <v>SMB28C</v>
          </cell>
        </row>
        <row r="3269">
          <cell r="A3269" t="str">
            <v>SBG18B</v>
          </cell>
          <cell r="B3269" t="str">
            <v>LENGKONGJAYA_2</v>
          </cell>
        </row>
        <row r="3270">
          <cell r="A3270" t="str">
            <v>SRN06</v>
          </cell>
          <cell r="B3270" t="str">
            <v>TANON</v>
          </cell>
        </row>
        <row r="3271">
          <cell r="A3271" t="str">
            <v>NGP04</v>
          </cell>
          <cell r="B3271" t="str">
            <v>CIKAMUNING</v>
          </cell>
        </row>
        <row r="3272">
          <cell r="A3272" t="str">
            <v>SUB26</v>
          </cell>
          <cell r="B3272" t="str">
            <v>GUNUNG_ANYAR</v>
          </cell>
        </row>
        <row r="3273">
          <cell r="A3273" t="str">
            <v>PKL06</v>
          </cell>
          <cell r="B3273" t="str">
            <v>BOJONG</v>
          </cell>
        </row>
        <row r="3274">
          <cell r="A3274" t="str">
            <v>KJN10</v>
          </cell>
          <cell r="B3274" t="str">
            <v>WONOPRINGGO01</v>
          </cell>
        </row>
        <row r="3275">
          <cell r="A3275" t="str">
            <v>KJN12</v>
          </cell>
          <cell r="B3275" t="str">
            <v>KARANGDADAP01</v>
          </cell>
        </row>
        <row r="3276">
          <cell r="A3276" t="str">
            <v>MAT12</v>
          </cell>
          <cell r="B3276" t="str">
            <v>MAT12</v>
          </cell>
        </row>
        <row r="3277">
          <cell r="A3277" t="str">
            <v>NGA23</v>
          </cell>
          <cell r="B3277" t="str">
            <v>KEPUNG_1</v>
          </cell>
        </row>
        <row r="3278">
          <cell r="A3278" t="str">
            <v>NGA20</v>
          </cell>
          <cell r="B3278" t="str">
            <v>PARE_3</v>
          </cell>
        </row>
        <row r="3279">
          <cell r="A3279" t="str">
            <v>BDJ888</v>
          </cell>
          <cell r="B3279" t="str">
            <v>BDJ_SALES</v>
          </cell>
        </row>
        <row r="3280">
          <cell r="A3280" t="str">
            <v>TTT06</v>
          </cell>
          <cell r="B3280" t="str">
            <v>RATU_ELOK</v>
          </cell>
        </row>
        <row r="3281">
          <cell r="A3281" t="str">
            <v>PLM49</v>
          </cell>
          <cell r="B3281" t="str">
            <v>IRIGASI_2</v>
          </cell>
        </row>
        <row r="3282">
          <cell r="A3282" t="str">
            <v>PKL07</v>
          </cell>
          <cell r="B3282" t="str">
            <v>KLEGO</v>
          </cell>
        </row>
        <row r="3283">
          <cell r="A3283" t="str">
            <v>SOG03A</v>
          </cell>
          <cell r="B3283" t="str">
            <v>SERANGMEKAR_2</v>
          </cell>
        </row>
        <row r="3284">
          <cell r="A3284" t="str">
            <v>GRT11A</v>
          </cell>
          <cell r="B3284" t="str">
            <v>GRT11A</v>
          </cell>
        </row>
        <row r="3285">
          <cell r="A3285" t="str">
            <v>WNB13</v>
          </cell>
          <cell r="B3285" t="str">
            <v>SAPURAN_01</v>
          </cell>
        </row>
        <row r="3286">
          <cell r="A3286" t="str">
            <v>KDS10</v>
          </cell>
          <cell r="B3286" t="str">
            <v>MEJOBO</v>
          </cell>
        </row>
        <row r="3287">
          <cell r="A3287" t="str">
            <v>GRT25B</v>
          </cell>
          <cell r="B3287" t="str">
            <v>GRT25B</v>
          </cell>
        </row>
        <row r="3288">
          <cell r="A3288" t="str">
            <v>GRT37C</v>
          </cell>
          <cell r="B3288" t="str">
            <v>GRT37C</v>
          </cell>
        </row>
        <row r="3289">
          <cell r="A3289" t="str">
            <v>SOG05A</v>
          </cell>
          <cell r="B3289" t="str">
            <v>SOG05A</v>
          </cell>
        </row>
        <row r="3290">
          <cell r="A3290" t="str">
            <v>KRW03A</v>
          </cell>
          <cell r="B3290" t="str">
            <v>LOJI_2</v>
          </cell>
        </row>
        <row r="3291">
          <cell r="A3291" t="str">
            <v>JKT43Q</v>
          </cell>
          <cell r="B3291" t="str">
            <v>CP_ANCOL_SELATAN_1</v>
          </cell>
        </row>
        <row r="3292">
          <cell r="A3292" t="str">
            <v>CJR06</v>
          </cell>
          <cell r="B3292" t="str">
            <v>CIRANJANG</v>
          </cell>
        </row>
        <row r="3293">
          <cell r="A3293" t="str">
            <v>SUM22</v>
          </cell>
          <cell r="B3293" t="str">
            <v>SUM22</v>
          </cell>
        </row>
        <row r="3294">
          <cell r="A3294" t="str">
            <v>KRW14</v>
          </cell>
          <cell r="B3294" t="str">
            <v>CILAMAYA</v>
          </cell>
        </row>
        <row r="3295">
          <cell r="A3295" t="str">
            <v>KRW20</v>
          </cell>
          <cell r="B3295" t="str">
            <v>DC_KOTABARU</v>
          </cell>
        </row>
        <row r="3296">
          <cell r="A3296" t="str">
            <v>KNG07</v>
          </cell>
          <cell r="B3296" t="str">
            <v>DC_PANAWUAN</v>
          </cell>
        </row>
        <row r="3297">
          <cell r="A3297" t="str">
            <v>PLM06</v>
          </cell>
          <cell r="B3297" t="str">
            <v>ILI_TIMUR</v>
          </cell>
        </row>
        <row r="3298">
          <cell r="A3298" t="str">
            <v>KDS01</v>
          </cell>
          <cell r="B3298" t="str">
            <v>KUDUS</v>
          </cell>
        </row>
        <row r="3299">
          <cell r="A3299" t="str">
            <v>BKI13C</v>
          </cell>
          <cell r="B3299" t="str">
            <v>TAMBUN_SELATAN_01</v>
          </cell>
        </row>
        <row r="3300">
          <cell r="A3300" t="str">
            <v>BKI14E</v>
          </cell>
          <cell r="B3300" t="str">
            <v>CIBUNTU_01</v>
          </cell>
        </row>
        <row r="3301">
          <cell r="A3301" t="str">
            <v>SUB37A</v>
          </cell>
          <cell r="B3301" t="str">
            <v>DC_KENJERAN</v>
          </cell>
        </row>
        <row r="3302">
          <cell r="A3302" t="str">
            <v>BKI01</v>
          </cell>
          <cell r="B3302" t="str">
            <v>BEKASI</v>
          </cell>
        </row>
        <row r="3303">
          <cell r="A3303" t="str">
            <v>CKR14</v>
          </cell>
          <cell r="B3303" t="str">
            <v>TELAGA_MURNI</v>
          </cell>
        </row>
        <row r="3304">
          <cell r="A3304" t="str">
            <v>SUJ02</v>
          </cell>
          <cell r="B3304" t="str">
            <v>POLOKARTO</v>
          </cell>
        </row>
        <row r="3305">
          <cell r="A3305" t="str">
            <v>BKI17</v>
          </cell>
          <cell r="B3305" t="str">
            <v>HARAPAN_INDAH</v>
          </cell>
        </row>
        <row r="3306">
          <cell r="A3306" t="str">
            <v>BKI06</v>
          </cell>
          <cell r="B3306" t="str">
            <v>HARAPAN_BARU</v>
          </cell>
        </row>
        <row r="3307">
          <cell r="A3307" t="str">
            <v>TCGRT031</v>
          </cell>
          <cell r="B3307" t="str">
            <v>TCGRT031</v>
          </cell>
        </row>
        <row r="3308">
          <cell r="A3308" t="str">
            <v>MUT10</v>
          </cell>
          <cell r="B3308" t="str">
            <v>MUT10</v>
          </cell>
        </row>
        <row r="3309">
          <cell r="A3309" t="str">
            <v>MUS08</v>
          </cell>
          <cell r="B3309" t="str">
            <v>MUS08</v>
          </cell>
        </row>
        <row r="3310">
          <cell r="A3310" t="str">
            <v>MAT17</v>
          </cell>
          <cell r="B3310" t="str">
            <v>MAT17</v>
          </cell>
        </row>
        <row r="3311">
          <cell r="A3311" t="str">
            <v>SKY07A</v>
          </cell>
          <cell r="B3311" t="str">
            <v>SKY07A</v>
          </cell>
        </row>
        <row r="3312">
          <cell r="A3312" t="str">
            <v>JKT58P</v>
          </cell>
          <cell r="B3312" t="str">
            <v>CP_NEW_TANAHABANG</v>
          </cell>
        </row>
        <row r="3313">
          <cell r="A3313" t="str">
            <v>CJR07B</v>
          </cell>
          <cell r="B3313" t="str">
            <v>CJR07B</v>
          </cell>
        </row>
        <row r="3314">
          <cell r="A3314" t="str">
            <v>SIN07A</v>
          </cell>
          <cell r="B3314" t="str">
            <v>SIN07A</v>
          </cell>
        </row>
        <row r="3315">
          <cell r="A3315" t="str">
            <v>BGG19</v>
          </cell>
          <cell r="B3315" t="str">
            <v>SUBAH01</v>
          </cell>
        </row>
        <row r="3316">
          <cell r="A3316" t="str">
            <v>PLM40</v>
          </cell>
          <cell r="B3316" t="str">
            <v>TALANG_JAMBE</v>
          </cell>
        </row>
        <row r="3317">
          <cell r="A3317" t="str">
            <v>CJR03</v>
          </cell>
          <cell r="B3317" t="str">
            <v>CIPANAS</v>
          </cell>
        </row>
        <row r="3318">
          <cell r="A3318" t="str">
            <v>SMI28</v>
          </cell>
          <cell r="B3318" t="str">
            <v>DC_BOJONG_KEMBAR</v>
          </cell>
        </row>
        <row r="3319">
          <cell r="A3319" t="str">
            <v>TNJ03</v>
          </cell>
          <cell r="B3319" t="str">
            <v>KIJANG</v>
          </cell>
        </row>
        <row r="3320">
          <cell r="A3320" t="str">
            <v>SKY08A</v>
          </cell>
          <cell r="B3320" t="str">
            <v>SKY08A</v>
          </cell>
        </row>
        <row r="3321">
          <cell r="A3321" t="str">
            <v>KTL03A</v>
          </cell>
          <cell r="B3321" t="str">
            <v>KTL03A</v>
          </cell>
        </row>
        <row r="3322">
          <cell r="A3322" t="str">
            <v>BTH32</v>
          </cell>
          <cell r="B3322" t="str">
            <v>SAGULUNG_UNCANG</v>
          </cell>
        </row>
        <row r="3323">
          <cell r="A3323" t="str">
            <v>BAO04B</v>
          </cell>
          <cell r="B3323" t="str">
            <v>BAO04B</v>
          </cell>
        </row>
        <row r="3324">
          <cell r="A3324" t="str">
            <v>BTH04</v>
          </cell>
          <cell r="B3324" t="str">
            <v>BENGKONG</v>
          </cell>
        </row>
        <row r="3325">
          <cell r="A3325" t="str">
            <v>BTH31</v>
          </cell>
          <cell r="B3325" t="str">
            <v>SENJULUNG</v>
          </cell>
        </row>
        <row r="3326">
          <cell r="A3326" t="str">
            <v>BTH21</v>
          </cell>
          <cell r="B3326" t="str">
            <v>AVIARI</v>
          </cell>
        </row>
        <row r="3327">
          <cell r="A3327" t="str">
            <v>KDS02</v>
          </cell>
          <cell r="B3327" t="str">
            <v>JEKULO</v>
          </cell>
        </row>
        <row r="3328">
          <cell r="A3328" t="str">
            <v>CMI02A</v>
          </cell>
          <cell r="B3328" t="str">
            <v>CMI02A</v>
          </cell>
        </row>
        <row r="3329">
          <cell r="A3329" t="str">
            <v>SOG25C</v>
          </cell>
          <cell r="B3329" t="str">
            <v>SOG25C</v>
          </cell>
        </row>
        <row r="3330">
          <cell r="A3330" t="str">
            <v>BJA02</v>
          </cell>
          <cell r="B3330" t="str">
            <v>BANJAR_PATROMAN</v>
          </cell>
        </row>
        <row r="3331">
          <cell r="A3331" t="str">
            <v>SKY03A</v>
          </cell>
          <cell r="B3331" t="str">
            <v>SKY03A</v>
          </cell>
        </row>
        <row r="3332">
          <cell r="A3332" t="str">
            <v>TCPKL011</v>
          </cell>
          <cell r="B3332" t="str">
            <v>TCPKL011</v>
          </cell>
        </row>
        <row r="3333">
          <cell r="A3333" t="str">
            <v>TCJPR131</v>
          </cell>
          <cell r="B3333" t="str">
            <v>TCJPR131</v>
          </cell>
        </row>
        <row r="3334">
          <cell r="A3334" t="str">
            <v>TCPML021</v>
          </cell>
          <cell r="B3334" t="str">
            <v>TCPML021</v>
          </cell>
        </row>
        <row r="3335">
          <cell r="A3335" t="str">
            <v>SNG09C</v>
          </cell>
          <cell r="B3335" t="str">
            <v>PALKA_CIOMAS</v>
          </cell>
        </row>
        <row r="3336">
          <cell r="A3336" t="str">
            <v>BAL13A</v>
          </cell>
          <cell r="B3336" t="str">
            <v>JAYANTI</v>
          </cell>
        </row>
        <row r="3337">
          <cell r="A3337" t="str">
            <v>PGL03B</v>
          </cell>
          <cell r="B3337" t="str">
            <v>CIMANUK</v>
          </cell>
        </row>
        <row r="3338">
          <cell r="A3338" t="str">
            <v>BAL04K</v>
          </cell>
          <cell r="B3338" t="str">
            <v>DUKUH_RAYA</v>
          </cell>
        </row>
        <row r="3339">
          <cell r="A3339" t="str">
            <v>TGR12F</v>
          </cell>
          <cell r="B3339" t="str">
            <v>KAVLING_KENANGA</v>
          </cell>
        </row>
        <row r="3340">
          <cell r="A3340" t="str">
            <v>CIP02D</v>
          </cell>
          <cell r="B3340" t="str">
            <v>RODA_HIAS</v>
          </cell>
        </row>
        <row r="3341">
          <cell r="A3341" t="str">
            <v>TGR07B</v>
          </cell>
          <cell r="B3341" t="str">
            <v>CIMONE_RAYA</v>
          </cell>
        </row>
        <row r="3342">
          <cell r="A3342" t="str">
            <v>CIP04E</v>
          </cell>
          <cell r="B3342" t="str">
            <v>PRIMA_JAYA</v>
          </cell>
        </row>
        <row r="3343">
          <cell r="A3343" t="str">
            <v>BAL04H</v>
          </cell>
          <cell r="B3343" t="str">
            <v>KATOMAS_RAYA</v>
          </cell>
        </row>
        <row r="3344">
          <cell r="A3344" t="str">
            <v>BAL15E</v>
          </cell>
          <cell r="B3344" t="str">
            <v>BAL15E</v>
          </cell>
        </row>
        <row r="3345">
          <cell r="A3345" t="str">
            <v>BAL15D</v>
          </cell>
          <cell r="B3345" t="str">
            <v>BAL15D</v>
          </cell>
        </row>
        <row r="3346">
          <cell r="A3346" t="str">
            <v>TGR06C</v>
          </cell>
          <cell r="B3346" t="str">
            <v>SENTRA_JATIUWUNG</v>
          </cell>
        </row>
        <row r="3347">
          <cell r="A3347" t="str">
            <v>BAL07C</v>
          </cell>
          <cell r="B3347" t="str">
            <v>WANAKERTA_SINJAY</v>
          </cell>
        </row>
        <row r="3348">
          <cell r="A3348" t="str">
            <v>RKS04B</v>
          </cell>
          <cell r="B3348" t="str">
            <v>LEUWIDAMAR</v>
          </cell>
        </row>
        <row r="3349">
          <cell r="A3349" t="str">
            <v>RKS11A</v>
          </cell>
          <cell r="B3349" t="str">
            <v>GAJRUG</v>
          </cell>
        </row>
        <row r="3350">
          <cell r="A3350" t="str">
            <v>CIP04D</v>
          </cell>
          <cell r="B3350" t="str">
            <v>GRAHA_SUTERA</v>
          </cell>
        </row>
        <row r="3351">
          <cell r="A3351" t="str">
            <v>RKS16A</v>
          </cell>
          <cell r="B3351" t="str">
            <v>CITRA_MAJA</v>
          </cell>
        </row>
        <row r="3352">
          <cell r="A3352" t="str">
            <v>CIP03G</v>
          </cell>
          <cell r="B3352" t="str">
            <v>GAPLEK</v>
          </cell>
        </row>
        <row r="3353">
          <cell r="A3353" t="str">
            <v>CIL05A</v>
          </cell>
          <cell r="B3353" t="str">
            <v>DP_PANGGUNGRAWI</v>
          </cell>
        </row>
        <row r="3354">
          <cell r="A3354" t="str">
            <v>CIP03B</v>
          </cell>
          <cell r="B3354" t="str">
            <v>ALAM_SEGAR</v>
          </cell>
        </row>
        <row r="3355">
          <cell r="A3355" t="str">
            <v>PGL08</v>
          </cell>
          <cell r="B3355" t="str">
            <v>DC_LABUAN</v>
          </cell>
        </row>
        <row r="3356">
          <cell r="A3356" t="str">
            <v>PGL06</v>
          </cell>
          <cell r="B3356" t="str">
            <v>SUDIRMAN_LABUAN</v>
          </cell>
        </row>
        <row r="3357">
          <cell r="A3357" t="str">
            <v>RKS03</v>
          </cell>
          <cell r="B3357" t="str">
            <v>BAYAH</v>
          </cell>
        </row>
        <row r="3358">
          <cell r="A3358" t="str">
            <v>PGL03</v>
          </cell>
          <cell r="B3358" t="str">
            <v>PANIMBANG</v>
          </cell>
        </row>
        <row r="3359">
          <cell r="A3359" t="str">
            <v>PGK02A</v>
          </cell>
          <cell r="B3359" t="str">
            <v>PGK02A</v>
          </cell>
        </row>
        <row r="3360">
          <cell r="A3360" t="str">
            <v>KKS16</v>
          </cell>
          <cell r="B3360" t="str">
            <v>KKS16</v>
          </cell>
        </row>
        <row r="3361">
          <cell r="A3361" t="str">
            <v>BGR888</v>
          </cell>
          <cell r="B3361" t="str">
            <v>BGR_SALES</v>
          </cell>
        </row>
        <row r="3362">
          <cell r="A3362" t="str">
            <v>DPK03A</v>
          </cell>
          <cell r="B3362" t="str">
            <v>SAWANGAN_LAMA</v>
          </cell>
        </row>
        <row r="3363">
          <cell r="A3363" t="str">
            <v>DPK01D</v>
          </cell>
          <cell r="B3363" t="str">
            <v>RANGKAPAN_JAYA</v>
          </cell>
        </row>
        <row r="3364">
          <cell r="A3364" t="str">
            <v>DPK11A</v>
          </cell>
          <cell r="B3364" t="str">
            <v>PONDOK_JAYA_DEPOK</v>
          </cell>
        </row>
        <row r="3365">
          <cell r="A3365" t="str">
            <v>DPK01C</v>
          </cell>
          <cell r="B3365" t="str">
            <v>MAMPANG_DEPOK</v>
          </cell>
        </row>
        <row r="3366">
          <cell r="A3366" t="str">
            <v>DPK02B</v>
          </cell>
          <cell r="B3366" t="str">
            <v>TUGU_DEPOK</v>
          </cell>
        </row>
        <row r="3367">
          <cell r="A3367" t="str">
            <v>DPK28</v>
          </cell>
          <cell r="B3367" t="str">
            <v>CP_CIPAYUNG_JAYA</v>
          </cell>
        </row>
        <row r="3368">
          <cell r="A3368" t="str">
            <v>SLM22</v>
          </cell>
          <cell r="B3368" t="str">
            <v>GAMPING</v>
          </cell>
        </row>
        <row r="3369">
          <cell r="A3369" t="str">
            <v>WNO01</v>
          </cell>
          <cell r="B3369" t="str">
            <v>WONOSARI</v>
          </cell>
        </row>
        <row r="3370">
          <cell r="A3370" t="str">
            <v>CJR18C</v>
          </cell>
          <cell r="B3370" t="str">
            <v>CJR18C</v>
          </cell>
        </row>
        <row r="3371">
          <cell r="A3371" t="str">
            <v>BDO94</v>
          </cell>
          <cell r="B3371" t="str">
            <v>DC_BOJONGLOA_KALER</v>
          </cell>
        </row>
        <row r="3372">
          <cell r="A3372" t="str">
            <v>JPR07</v>
          </cell>
          <cell r="B3372" t="str">
            <v>KELET</v>
          </cell>
        </row>
        <row r="3373">
          <cell r="A3373" t="str">
            <v>TJG02</v>
          </cell>
          <cell r="B3373" t="str">
            <v>KELUA</v>
          </cell>
        </row>
        <row r="3374">
          <cell r="A3374" t="str">
            <v>BDJ11</v>
          </cell>
          <cell r="B3374" t="str">
            <v>BUMI_MAS</v>
          </cell>
        </row>
        <row r="3375">
          <cell r="A3375" t="str">
            <v>SQG14</v>
          </cell>
          <cell r="B3375" t="str">
            <v>MANIS_RAYA_KOTA</v>
          </cell>
        </row>
        <row r="3376">
          <cell r="A3376" t="str">
            <v>KUB05A</v>
          </cell>
          <cell r="B3376" t="str">
            <v>KAKAP_01</v>
          </cell>
        </row>
        <row r="3377">
          <cell r="A3377" t="str">
            <v>SUM01B</v>
          </cell>
          <cell r="B3377" t="str">
            <v>SUM01B</v>
          </cell>
        </row>
        <row r="3378">
          <cell r="A3378" t="str">
            <v>CJR26B</v>
          </cell>
          <cell r="B3378" t="str">
            <v>CJR26B</v>
          </cell>
        </row>
        <row r="3379">
          <cell r="A3379" t="str">
            <v>MJA22A</v>
          </cell>
          <cell r="B3379" t="str">
            <v>MJA22A</v>
          </cell>
        </row>
        <row r="3380">
          <cell r="A3380" t="str">
            <v>SMI20A</v>
          </cell>
          <cell r="B3380" t="str">
            <v>SMI20A</v>
          </cell>
        </row>
        <row r="3381">
          <cell r="A3381" t="str">
            <v>MJA03A</v>
          </cell>
          <cell r="B3381" t="str">
            <v>JATITUJUH_2</v>
          </cell>
        </row>
        <row r="3382">
          <cell r="A3382" t="str">
            <v>SUB03B</v>
          </cell>
          <cell r="B3382" t="str">
            <v>TANDES_2</v>
          </cell>
        </row>
        <row r="3383">
          <cell r="A3383" t="str">
            <v>TCSUB002</v>
          </cell>
          <cell r="B3383" t="str">
            <v>TCSUB002</v>
          </cell>
        </row>
        <row r="3384">
          <cell r="A3384" t="str">
            <v>PSU04</v>
          </cell>
          <cell r="B3384" t="str">
            <v>TEPUAI</v>
          </cell>
        </row>
        <row r="3385">
          <cell r="A3385" t="str">
            <v>MMW08</v>
          </cell>
          <cell r="B3385" t="str">
            <v>PINYUH_KOTA</v>
          </cell>
        </row>
        <row r="3386">
          <cell r="A3386" t="str">
            <v>DPK05B</v>
          </cell>
          <cell r="B3386" t="str">
            <v>KRUKUT</v>
          </cell>
        </row>
        <row r="3387">
          <cell r="A3387" t="str">
            <v>PNK28</v>
          </cell>
          <cell r="B3387" t="str">
            <v>CP_DANAU_SENTARUM</v>
          </cell>
        </row>
        <row r="3388">
          <cell r="A3388" t="str">
            <v>NGP16B</v>
          </cell>
          <cell r="B3388" t="str">
            <v>NGP16B</v>
          </cell>
        </row>
        <row r="3389">
          <cell r="A3389" t="str">
            <v>TTT19</v>
          </cell>
          <cell r="B3389" t="str">
            <v>UTI_USMAN</v>
          </cell>
        </row>
        <row r="3390">
          <cell r="A3390" t="str">
            <v>KUB02B</v>
          </cell>
          <cell r="B3390" t="str">
            <v>PARIT_MASIGI</v>
          </cell>
        </row>
        <row r="3391">
          <cell r="A3391" t="str">
            <v>KUB02A</v>
          </cell>
          <cell r="B3391" t="str">
            <v>LINGGA_01</v>
          </cell>
        </row>
        <row r="3392">
          <cell r="A3392" t="str">
            <v>PSU22</v>
          </cell>
          <cell r="B3392" t="str">
            <v>NANGA_SILAT</v>
          </cell>
        </row>
        <row r="3393">
          <cell r="A3393" t="str">
            <v>SQG01A</v>
          </cell>
          <cell r="B3393" t="str">
            <v>LINTAS_MELAWI</v>
          </cell>
        </row>
        <row r="3394">
          <cell r="A3394" t="str">
            <v>SAG01A</v>
          </cell>
          <cell r="B3394" t="str">
            <v>SANGGAU_KAPUAS</v>
          </cell>
        </row>
        <row r="3395">
          <cell r="A3395" t="str">
            <v>SKH04</v>
          </cell>
          <cell r="B3395" t="str">
            <v>SUNGAI_AYAK</v>
          </cell>
        </row>
        <row r="3396">
          <cell r="A3396" t="str">
            <v>BEG04</v>
          </cell>
          <cell r="B3396" t="str">
            <v>SANGGAU_LEDO_KOTA</v>
          </cell>
        </row>
        <row r="3397">
          <cell r="A3397" t="str">
            <v>KUB14</v>
          </cell>
          <cell r="B3397" t="str">
            <v>SUNGAI_RAYA01</v>
          </cell>
        </row>
        <row r="3398">
          <cell r="A3398" t="str">
            <v>MMW09</v>
          </cell>
          <cell r="B3398" t="str">
            <v>MEMPAWAH_KOTA</v>
          </cell>
        </row>
        <row r="3399">
          <cell r="A3399" t="str">
            <v>NGG08</v>
          </cell>
          <cell r="B3399" t="str">
            <v>LANDAK_KOTA</v>
          </cell>
        </row>
        <row r="3400">
          <cell r="A3400" t="str">
            <v>KUB08</v>
          </cell>
          <cell r="B3400" t="str">
            <v>CP_BATU_AMPAR</v>
          </cell>
        </row>
        <row r="3401">
          <cell r="A3401" t="str">
            <v>SAG08</v>
          </cell>
          <cell r="B3401" t="str">
            <v>CP_RUDOVA_JAYA</v>
          </cell>
        </row>
        <row r="3402">
          <cell r="A3402" t="str">
            <v>KTG05</v>
          </cell>
          <cell r="B3402" t="str">
            <v>BALAI_BERKUAK</v>
          </cell>
        </row>
        <row r="3403">
          <cell r="A3403" t="str">
            <v>TLM01</v>
          </cell>
          <cell r="B3403" t="str">
            <v>TELUK_MELANO</v>
          </cell>
        </row>
        <row r="3404">
          <cell r="A3404" t="str">
            <v>PNK888</v>
          </cell>
          <cell r="B3404" t="str">
            <v>PNK_SALES</v>
          </cell>
        </row>
        <row r="3405">
          <cell r="A3405" t="str">
            <v>SRI16</v>
          </cell>
          <cell r="B3405" t="str">
            <v>ANTASARI_SAMARINDA</v>
          </cell>
        </row>
        <row r="3406">
          <cell r="A3406" t="str">
            <v>CKR06A</v>
          </cell>
          <cell r="B3406" t="str">
            <v>SERANG_BARU_01</v>
          </cell>
        </row>
        <row r="3407">
          <cell r="A3407" t="str">
            <v>CKR06</v>
          </cell>
          <cell r="B3407" t="str">
            <v>KEDUNG_WARINGIN</v>
          </cell>
        </row>
        <row r="3408">
          <cell r="A3408" t="str">
            <v>BKI66</v>
          </cell>
          <cell r="B3408" t="str">
            <v>DC_BEKASI_TIMUR</v>
          </cell>
        </row>
        <row r="3409">
          <cell r="A3409" t="str">
            <v>MUG01</v>
          </cell>
          <cell r="B3409" t="str">
            <v>MUNGKID</v>
          </cell>
        </row>
        <row r="3410">
          <cell r="A3410" t="str">
            <v>SAS02</v>
          </cell>
          <cell r="B3410" t="str">
            <v>PEMANGKAT</v>
          </cell>
        </row>
        <row r="3411">
          <cell r="A3411" t="str">
            <v>CKR16</v>
          </cell>
          <cell r="B3411" t="str">
            <v>KARANG_BAHAGIA</v>
          </cell>
        </row>
        <row r="3412">
          <cell r="A3412" t="str">
            <v>BGG06A</v>
          </cell>
          <cell r="B3412" t="str">
            <v>TERSONO</v>
          </cell>
        </row>
        <row r="3413">
          <cell r="A3413" t="str">
            <v>BJN16</v>
          </cell>
          <cell r="B3413" t="str">
            <v>PEJAWARAN</v>
          </cell>
        </row>
        <row r="3414">
          <cell r="A3414" t="str">
            <v>WNB03</v>
          </cell>
          <cell r="B3414" t="str">
            <v>MOJOTENGAH</v>
          </cell>
        </row>
        <row r="3415">
          <cell r="A3415" t="str">
            <v>CJR11</v>
          </cell>
          <cell r="B3415" t="str">
            <v>SADAMAYA</v>
          </cell>
        </row>
        <row r="3416">
          <cell r="A3416" t="str">
            <v>CMI13C</v>
          </cell>
          <cell r="B3416" t="str">
            <v>CMI13C</v>
          </cell>
        </row>
        <row r="3417">
          <cell r="A3417" t="str">
            <v>KNG18</v>
          </cell>
          <cell r="B3417" t="str">
            <v>KNG18</v>
          </cell>
        </row>
        <row r="3418">
          <cell r="A3418" t="str">
            <v>JKT63B</v>
          </cell>
          <cell r="B3418" t="str">
            <v>CP_KOJA_1</v>
          </cell>
        </row>
        <row r="3419">
          <cell r="A3419" t="str">
            <v>NGP27</v>
          </cell>
          <cell r="B3419" t="str">
            <v>SIRNAJAYA</v>
          </cell>
        </row>
        <row r="3420">
          <cell r="A3420" t="str">
            <v>MRB10</v>
          </cell>
          <cell r="B3420" t="str">
            <v>MRB10</v>
          </cell>
        </row>
        <row r="3421">
          <cell r="A3421" t="str">
            <v>PNK13</v>
          </cell>
          <cell r="B3421" t="str">
            <v>DC_PARIS</v>
          </cell>
        </row>
        <row r="3422">
          <cell r="A3422" t="str">
            <v>MRB02A</v>
          </cell>
          <cell r="B3422" t="str">
            <v>MRB02A</v>
          </cell>
        </row>
        <row r="3423">
          <cell r="A3423" t="str">
            <v>MRB07</v>
          </cell>
          <cell r="B3423" t="str">
            <v>MRB07</v>
          </cell>
        </row>
        <row r="3424">
          <cell r="A3424" t="str">
            <v>MRB15</v>
          </cell>
          <cell r="B3424" t="str">
            <v>MRB15</v>
          </cell>
        </row>
        <row r="3425">
          <cell r="A3425" t="str">
            <v>PNK02</v>
          </cell>
          <cell r="B3425" t="str">
            <v>SIANTAN</v>
          </cell>
        </row>
        <row r="3426">
          <cell r="A3426" t="str">
            <v>MRB12</v>
          </cell>
          <cell r="B3426" t="str">
            <v>MRB12</v>
          </cell>
        </row>
        <row r="3427">
          <cell r="A3427" t="str">
            <v>MUT09</v>
          </cell>
          <cell r="B3427" t="str">
            <v>MUT09</v>
          </cell>
        </row>
        <row r="3428">
          <cell r="A3428" t="str">
            <v>KUB06</v>
          </cell>
          <cell r="B3428" t="str">
            <v>KUBU</v>
          </cell>
        </row>
        <row r="3429">
          <cell r="A3429" t="str">
            <v>PMA01</v>
          </cell>
          <cell r="B3429" t="str">
            <v>MAMASA</v>
          </cell>
        </row>
        <row r="3430">
          <cell r="A3430" t="str">
            <v>RAQ01</v>
          </cell>
          <cell r="B3430" t="str">
            <v>RAHA</v>
          </cell>
        </row>
        <row r="3431">
          <cell r="A3431" t="str">
            <v>WPE01</v>
          </cell>
          <cell r="B3431" t="str">
            <v>WATAPONE</v>
          </cell>
        </row>
        <row r="3432">
          <cell r="A3432" t="str">
            <v>WAG01</v>
          </cell>
          <cell r="B3432" t="str">
            <v>WANGGODO</v>
          </cell>
        </row>
        <row r="3433">
          <cell r="A3433" t="str">
            <v>MJU01</v>
          </cell>
          <cell r="B3433" t="str">
            <v>MAMUJU</v>
          </cell>
        </row>
        <row r="3434">
          <cell r="A3434" t="str">
            <v>SNJ01</v>
          </cell>
          <cell r="B3434" t="str">
            <v>SINJAI</v>
          </cell>
        </row>
        <row r="3435">
          <cell r="A3435" t="str">
            <v>EKG01</v>
          </cell>
          <cell r="B3435" t="str">
            <v>ENREKANG</v>
          </cell>
        </row>
        <row r="3436">
          <cell r="A3436" t="str">
            <v>BUU01</v>
          </cell>
          <cell r="B3436" t="str">
            <v>BARRU</v>
          </cell>
        </row>
        <row r="3437">
          <cell r="A3437" t="str">
            <v>BXW03</v>
          </cell>
          <cell r="B3437" t="str">
            <v>RILAU_ALE</v>
          </cell>
        </row>
        <row r="3438">
          <cell r="A3438" t="str">
            <v>SGM04</v>
          </cell>
          <cell r="B3438" t="str">
            <v>PALLANGGA</v>
          </cell>
        </row>
        <row r="3439">
          <cell r="A3439" t="str">
            <v>SGM03</v>
          </cell>
          <cell r="B3439" t="str">
            <v>POROS_MALINO</v>
          </cell>
        </row>
        <row r="3440">
          <cell r="A3440" t="str">
            <v>WPE03</v>
          </cell>
          <cell r="B3440" t="str">
            <v>LAPRI</v>
          </cell>
        </row>
        <row r="3441">
          <cell r="A3441" t="str">
            <v>MAR02</v>
          </cell>
          <cell r="B3441" t="str">
            <v>BANTIMURUNG</v>
          </cell>
        </row>
        <row r="3442">
          <cell r="A3442" t="str">
            <v>PRR02</v>
          </cell>
          <cell r="B3442" t="str">
            <v>PEKKABATA</v>
          </cell>
        </row>
        <row r="3443">
          <cell r="A3443" t="str">
            <v>WSE02</v>
          </cell>
          <cell r="B3443" t="str">
            <v>TAKKALALA</v>
          </cell>
        </row>
        <row r="3444">
          <cell r="A3444" t="str">
            <v>MJU04</v>
          </cell>
          <cell r="B3444" t="str">
            <v>TASIU</v>
          </cell>
        </row>
        <row r="3445">
          <cell r="A3445" t="str">
            <v>MJU03</v>
          </cell>
          <cell r="B3445" t="str">
            <v>TARAILU</v>
          </cell>
        </row>
        <row r="3446">
          <cell r="A3446" t="str">
            <v>EKG02</v>
          </cell>
          <cell r="B3446" t="str">
            <v>SUDU</v>
          </cell>
        </row>
        <row r="3447">
          <cell r="A3447" t="str">
            <v>BUW03</v>
          </cell>
          <cell r="B3447" t="str">
            <v>LOMBE</v>
          </cell>
        </row>
        <row r="3448">
          <cell r="A3448" t="str">
            <v>EKG03</v>
          </cell>
          <cell r="B3448" t="str">
            <v>ALLA</v>
          </cell>
        </row>
        <row r="3449">
          <cell r="A3449" t="str">
            <v>PAK04</v>
          </cell>
          <cell r="B3449" t="str">
            <v>TIKKE</v>
          </cell>
        </row>
        <row r="3450">
          <cell r="A3450" t="str">
            <v>PAJ03A</v>
          </cell>
          <cell r="B3450" t="str">
            <v>PANGKEP</v>
          </cell>
        </row>
        <row r="3451">
          <cell r="A3451" t="str">
            <v>BUU02A</v>
          </cell>
          <cell r="B3451" t="str">
            <v>TANETE_RILAU</v>
          </cell>
        </row>
        <row r="3452">
          <cell r="A3452" t="str">
            <v>WAG02</v>
          </cell>
          <cell r="B3452" t="str">
            <v>TUGU_MOWILA</v>
          </cell>
        </row>
        <row r="3453">
          <cell r="A3453" t="str">
            <v>WAG04</v>
          </cell>
          <cell r="B3453" t="str">
            <v>LAEYA</v>
          </cell>
        </row>
        <row r="3454">
          <cell r="A3454" t="str">
            <v>WPE07</v>
          </cell>
          <cell r="B3454" t="str">
            <v>ULAWENG</v>
          </cell>
        </row>
        <row r="3455">
          <cell r="A3455" t="str">
            <v>TBD01</v>
          </cell>
          <cell r="B3455" t="str">
            <v>KAROSSA</v>
          </cell>
        </row>
        <row r="3456">
          <cell r="A3456" t="str">
            <v>KOL03</v>
          </cell>
          <cell r="B3456" t="str">
            <v>LATAMBAGA</v>
          </cell>
        </row>
        <row r="3457">
          <cell r="A3457" t="str">
            <v>MAL04</v>
          </cell>
          <cell r="B3457" t="str">
            <v>WOTU</v>
          </cell>
        </row>
        <row r="3458">
          <cell r="A3458" t="str">
            <v>SDR04</v>
          </cell>
          <cell r="B3458" t="str">
            <v>AMPARITA</v>
          </cell>
        </row>
        <row r="3459">
          <cell r="A3459" t="str">
            <v>RUB02</v>
          </cell>
          <cell r="B3459" t="str">
            <v>POLEANG</v>
          </cell>
        </row>
        <row r="3460">
          <cell r="A3460" t="str">
            <v>SEK04</v>
          </cell>
          <cell r="B3460" t="str">
            <v>PAMMANA</v>
          </cell>
        </row>
        <row r="3461">
          <cell r="A3461" t="str">
            <v>SNJ02</v>
          </cell>
          <cell r="B3461" t="str">
            <v>BIKERU</v>
          </cell>
        </row>
        <row r="3462">
          <cell r="A3462" t="str">
            <v>JPO02</v>
          </cell>
          <cell r="B3462" t="str">
            <v>TONROKASSI</v>
          </cell>
        </row>
        <row r="3463">
          <cell r="A3463" t="str">
            <v>PLP03</v>
          </cell>
          <cell r="B3463" t="str">
            <v>RAMPOANG</v>
          </cell>
        </row>
        <row r="3464">
          <cell r="A3464" t="str">
            <v>MJN03</v>
          </cell>
          <cell r="B3464" t="str">
            <v>BANGGAE</v>
          </cell>
        </row>
        <row r="3465">
          <cell r="A3465" t="str">
            <v>TKL02</v>
          </cell>
          <cell r="B3465" t="str">
            <v>GALESONG</v>
          </cell>
        </row>
        <row r="3466">
          <cell r="A3466" t="str">
            <v>BUU03</v>
          </cell>
          <cell r="B3466" t="str">
            <v>TAKKALASI</v>
          </cell>
        </row>
        <row r="3467">
          <cell r="A3467" t="str">
            <v>PAK02</v>
          </cell>
          <cell r="B3467" t="str">
            <v>BAMBALOKA</v>
          </cell>
        </row>
        <row r="3468">
          <cell r="A3468" t="str">
            <v>WPE04</v>
          </cell>
          <cell r="B3468" t="str">
            <v>PALATTAE</v>
          </cell>
        </row>
        <row r="3469">
          <cell r="A3469" t="str">
            <v>SDR01</v>
          </cell>
          <cell r="B3469" t="str">
            <v>SIDENRENG</v>
          </cell>
        </row>
        <row r="3470">
          <cell r="A3470" t="str">
            <v>MAE02</v>
          </cell>
          <cell r="B3470" t="str">
            <v>RANTELEMO</v>
          </cell>
        </row>
        <row r="3471">
          <cell r="A3471" t="str">
            <v>SEK03</v>
          </cell>
          <cell r="B3471" t="str">
            <v>ATTAPANGE</v>
          </cell>
        </row>
        <row r="3472">
          <cell r="A3472" t="str">
            <v>PWX03</v>
          </cell>
          <cell r="B3472" t="str">
            <v>BALANIPA</v>
          </cell>
        </row>
        <row r="3473">
          <cell r="A3473" t="str">
            <v>WPE05</v>
          </cell>
          <cell r="B3473" t="str">
            <v>MARE</v>
          </cell>
        </row>
        <row r="3474">
          <cell r="A3474" t="str">
            <v>JPO01</v>
          </cell>
          <cell r="B3474" t="str">
            <v>JENEPONTO</v>
          </cell>
        </row>
        <row r="3475">
          <cell r="A3475" t="str">
            <v>BXW01</v>
          </cell>
          <cell r="B3475" t="str">
            <v>BULUKUMBA</v>
          </cell>
        </row>
        <row r="3476">
          <cell r="A3476" t="str">
            <v>PAJ01</v>
          </cell>
          <cell r="B3476" t="str">
            <v>PANGKAJENE</v>
          </cell>
        </row>
        <row r="3477">
          <cell r="A3477" t="str">
            <v>MJN01</v>
          </cell>
          <cell r="B3477" t="str">
            <v>MAJENE</v>
          </cell>
        </row>
        <row r="3478">
          <cell r="A3478" t="str">
            <v>BXW02</v>
          </cell>
          <cell r="B3478" t="str">
            <v>BONTOBAHARI</v>
          </cell>
        </row>
        <row r="3479">
          <cell r="A3479" t="str">
            <v>WPE02</v>
          </cell>
          <cell r="B3479" t="str">
            <v>ULOE</v>
          </cell>
        </row>
        <row r="3480">
          <cell r="A3480" t="str">
            <v>SDR02</v>
          </cell>
          <cell r="B3480" t="str">
            <v>RAPPANG</v>
          </cell>
        </row>
        <row r="3481">
          <cell r="A3481" t="str">
            <v>UPG50A</v>
          </cell>
          <cell r="B3481" t="str">
            <v>MAPPAODANG</v>
          </cell>
        </row>
        <row r="3482">
          <cell r="A3482" t="str">
            <v>KDI11</v>
          </cell>
          <cell r="B3482" t="str">
            <v>BENU_BENUA</v>
          </cell>
        </row>
        <row r="3483">
          <cell r="A3483" t="str">
            <v>UPG25</v>
          </cell>
          <cell r="B3483" t="str">
            <v>CENDRAWASIH</v>
          </cell>
        </row>
        <row r="3484">
          <cell r="A3484" t="str">
            <v>KDI04</v>
          </cell>
          <cell r="B3484" t="str">
            <v>POASIA</v>
          </cell>
        </row>
        <row r="3485">
          <cell r="A3485" t="str">
            <v>RKS01A</v>
          </cell>
          <cell r="B3485" t="str">
            <v>MANDALA_RANGKAS</v>
          </cell>
        </row>
        <row r="3486">
          <cell r="A3486" t="str">
            <v>DJB09A</v>
          </cell>
          <cell r="B3486" t="str">
            <v>DJB09A</v>
          </cell>
        </row>
        <row r="3487">
          <cell r="A3487" t="str">
            <v>DJB05A</v>
          </cell>
          <cell r="B3487" t="str">
            <v>DJB05A</v>
          </cell>
        </row>
        <row r="3488">
          <cell r="A3488" t="str">
            <v>DJB11B</v>
          </cell>
          <cell r="B3488" t="str">
            <v>DJB11B</v>
          </cell>
        </row>
        <row r="3489">
          <cell r="A3489" t="str">
            <v>PML10</v>
          </cell>
          <cell r="B3489" t="str">
            <v>PETARUKAN</v>
          </cell>
        </row>
        <row r="3490">
          <cell r="A3490" t="str">
            <v>SRG65</v>
          </cell>
          <cell r="B3490" t="str">
            <v>SUPRIYADI_FNC</v>
          </cell>
        </row>
        <row r="3491">
          <cell r="A3491" t="str">
            <v>SWI11</v>
          </cell>
          <cell r="B3491" t="str">
            <v>TARUB</v>
          </cell>
        </row>
        <row r="3492">
          <cell r="A3492" t="str">
            <v>BJN06</v>
          </cell>
          <cell r="B3492" t="str">
            <v>BAWANG</v>
          </cell>
        </row>
        <row r="3493">
          <cell r="A3493" t="str">
            <v>PML03B</v>
          </cell>
          <cell r="B3493" t="str">
            <v>MULYOHARJO01</v>
          </cell>
        </row>
        <row r="3494">
          <cell r="A3494" t="str">
            <v>DPK05A</v>
          </cell>
          <cell r="B3494" t="str">
            <v>GROGOL_DEPOK</v>
          </cell>
        </row>
        <row r="3495">
          <cell r="A3495" t="str">
            <v>DPK07C</v>
          </cell>
          <cell r="B3495" t="str">
            <v>SUKATANI_DEPOK</v>
          </cell>
        </row>
        <row r="3496">
          <cell r="A3496" t="str">
            <v>DPK10B</v>
          </cell>
          <cell r="B3496" t="str">
            <v>SERUA_DEPOK</v>
          </cell>
        </row>
        <row r="3497">
          <cell r="A3497" t="str">
            <v>DPK10A</v>
          </cell>
          <cell r="B3497" t="str">
            <v>BOJONGSARI_LAMA</v>
          </cell>
        </row>
        <row r="3498">
          <cell r="A3498" t="str">
            <v>DPK08B</v>
          </cell>
          <cell r="B3498" t="str">
            <v>PANGKALAN_JATI_BARU</v>
          </cell>
        </row>
        <row r="3499">
          <cell r="A3499" t="str">
            <v>DPK08A</v>
          </cell>
          <cell r="B3499" t="str">
            <v>CINERE_BARU</v>
          </cell>
        </row>
        <row r="3500">
          <cell r="A3500" t="str">
            <v>DPK02A</v>
          </cell>
          <cell r="B3500" t="str">
            <v>CISALAK_PASAR</v>
          </cell>
        </row>
        <row r="3501">
          <cell r="A3501" t="str">
            <v>DPK06B</v>
          </cell>
          <cell r="B3501" t="str">
            <v>TANAH_BARU</v>
          </cell>
        </row>
        <row r="3502">
          <cell r="A3502" t="str">
            <v>KNL03A</v>
          </cell>
          <cell r="B3502" t="str">
            <v>PROTOMULYO</v>
          </cell>
        </row>
        <row r="3503">
          <cell r="A3503" t="str">
            <v>PKL03A</v>
          </cell>
          <cell r="B3503" t="str">
            <v>PANJANG01</v>
          </cell>
        </row>
        <row r="3504">
          <cell r="A3504" t="str">
            <v>PWO18</v>
          </cell>
          <cell r="B3504" t="str">
            <v>PEKUNCEN</v>
          </cell>
        </row>
        <row r="3505">
          <cell r="A3505" t="str">
            <v>PKL21</v>
          </cell>
          <cell r="B3505" t="str">
            <v>WONOKERTO</v>
          </cell>
        </row>
        <row r="3506">
          <cell r="A3506" t="str">
            <v>BGG10</v>
          </cell>
          <cell r="B3506" t="str">
            <v>BATANG_UTARA</v>
          </cell>
        </row>
        <row r="3507">
          <cell r="A3507" t="str">
            <v>PWO13</v>
          </cell>
          <cell r="B3507" t="str">
            <v>RAWALO</v>
          </cell>
        </row>
        <row r="3508">
          <cell r="A3508" t="str">
            <v>PDD09</v>
          </cell>
          <cell r="B3508" t="str">
            <v>GROBOGAN</v>
          </cell>
        </row>
        <row r="3509">
          <cell r="A3509" t="str">
            <v>PML12</v>
          </cell>
          <cell r="B3509" t="str">
            <v>BELIK</v>
          </cell>
        </row>
        <row r="3510">
          <cell r="A3510" t="str">
            <v>BOL02</v>
          </cell>
          <cell r="B3510" t="str">
            <v>NGAWEN</v>
          </cell>
        </row>
        <row r="3511">
          <cell r="A3511" t="str">
            <v>SRG64</v>
          </cell>
          <cell r="B3511" t="str">
            <v>KETILENG_RAYA</v>
          </cell>
        </row>
        <row r="3512">
          <cell r="A3512" t="str">
            <v>PWO14</v>
          </cell>
          <cell r="B3512" t="str">
            <v>SOMAGEDE</v>
          </cell>
        </row>
        <row r="3513">
          <cell r="A3513" t="str">
            <v>UNG10</v>
          </cell>
          <cell r="B3513" t="str">
            <v>CANDIREJO</v>
          </cell>
        </row>
        <row r="3514">
          <cell r="A3514" t="str">
            <v>PKL09</v>
          </cell>
          <cell r="B3514" t="str">
            <v>MEDONO</v>
          </cell>
        </row>
        <row r="3515">
          <cell r="A3515" t="str">
            <v>TGL05</v>
          </cell>
          <cell r="B3515" t="str">
            <v>TEGAL_BARAT</v>
          </cell>
        </row>
        <row r="3516">
          <cell r="A3516" t="str">
            <v>PML08</v>
          </cell>
          <cell r="B3516" t="str">
            <v>KEBANGGAN</v>
          </cell>
        </row>
        <row r="3517">
          <cell r="A3517" t="str">
            <v>PKL11</v>
          </cell>
          <cell r="B3517" t="str">
            <v>KURIPAN</v>
          </cell>
        </row>
        <row r="3518">
          <cell r="A3518" t="str">
            <v>TGL777</v>
          </cell>
          <cell r="B3518" t="str">
            <v>TGL_GATEWAY</v>
          </cell>
        </row>
        <row r="3519">
          <cell r="A3519" t="str">
            <v>UNG11</v>
          </cell>
          <cell r="B3519" t="str">
            <v>PRINGAPUS</v>
          </cell>
        </row>
        <row r="3520">
          <cell r="A3520" t="str">
            <v>SRG16</v>
          </cell>
          <cell r="B3520" t="str">
            <v>SIDODADI</v>
          </cell>
        </row>
        <row r="3521">
          <cell r="A3521" t="str">
            <v>SRG02</v>
          </cell>
          <cell r="B3521" t="str">
            <v>BANYUMANIK</v>
          </cell>
        </row>
        <row r="3522">
          <cell r="A3522" t="str">
            <v>JPR05</v>
          </cell>
          <cell r="B3522" t="str">
            <v>MAYONG</v>
          </cell>
        </row>
        <row r="3523">
          <cell r="A3523" t="str">
            <v>TGL02</v>
          </cell>
          <cell r="B3523" t="str">
            <v>MARGADANA</v>
          </cell>
        </row>
        <row r="3524">
          <cell r="A3524" t="str">
            <v>PKL01</v>
          </cell>
          <cell r="B3524" t="str">
            <v>PEKALONGAN</v>
          </cell>
        </row>
        <row r="3525">
          <cell r="A3525" t="str">
            <v>CEU02</v>
          </cell>
          <cell r="B3525" t="str">
            <v>RANDUBLATUNG</v>
          </cell>
        </row>
        <row r="3526">
          <cell r="A3526" t="str">
            <v>CEU01</v>
          </cell>
          <cell r="B3526" t="str">
            <v>CEPU</v>
          </cell>
        </row>
        <row r="3527">
          <cell r="A3527" t="str">
            <v>SUM10E</v>
          </cell>
          <cell r="B3527" t="str">
            <v>SUM10E</v>
          </cell>
        </row>
        <row r="3528">
          <cell r="A3528" t="str">
            <v>SUM04D</v>
          </cell>
          <cell r="B3528" t="str">
            <v>SUM04D</v>
          </cell>
        </row>
        <row r="3529">
          <cell r="A3529" t="str">
            <v>PGR01C</v>
          </cell>
          <cell r="B3529" t="str">
            <v>PGR01C</v>
          </cell>
        </row>
        <row r="3530">
          <cell r="A3530" t="str">
            <v>PGR05B</v>
          </cell>
          <cell r="B3530" t="str">
            <v>PGR05B</v>
          </cell>
        </row>
        <row r="3531">
          <cell r="A3531" t="str">
            <v>PGR10B</v>
          </cell>
          <cell r="B3531" t="str">
            <v>PGR10B</v>
          </cell>
        </row>
        <row r="3532">
          <cell r="A3532" t="str">
            <v>PER17A</v>
          </cell>
          <cell r="B3532" t="str">
            <v>PER17A</v>
          </cell>
        </row>
        <row r="3533">
          <cell r="A3533" t="str">
            <v>PER04D</v>
          </cell>
          <cell r="B3533" t="str">
            <v>PER04D</v>
          </cell>
        </row>
        <row r="3534">
          <cell r="A3534" t="str">
            <v>PER06C</v>
          </cell>
          <cell r="B3534" t="str">
            <v>PER06C</v>
          </cell>
        </row>
        <row r="3535">
          <cell r="A3535" t="str">
            <v>GRT16B</v>
          </cell>
          <cell r="B3535" t="str">
            <v>GRT16B</v>
          </cell>
        </row>
        <row r="3536">
          <cell r="A3536" t="str">
            <v>GRT17B</v>
          </cell>
          <cell r="B3536" t="str">
            <v>GRT17B</v>
          </cell>
        </row>
        <row r="3537">
          <cell r="A3537" t="str">
            <v>GRT22C</v>
          </cell>
          <cell r="B3537" t="str">
            <v>GRT22C</v>
          </cell>
        </row>
        <row r="3538">
          <cell r="A3538" t="str">
            <v>GRT31B</v>
          </cell>
          <cell r="B3538" t="str">
            <v>GRT31B</v>
          </cell>
        </row>
        <row r="3539">
          <cell r="A3539" t="str">
            <v>CJR13B</v>
          </cell>
          <cell r="B3539" t="str">
            <v>CJR13B</v>
          </cell>
        </row>
        <row r="3540">
          <cell r="A3540" t="str">
            <v>NGP05B</v>
          </cell>
          <cell r="B3540" t="str">
            <v>NGP05B</v>
          </cell>
        </row>
        <row r="3541">
          <cell r="A3541" t="str">
            <v>CJR04A</v>
          </cell>
          <cell r="B3541" t="str">
            <v>CJR04A</v>
          </cell>
        </row>
        <row r="3542">
          <cell r="A3542" t="str">
            <v>SOG11E</v>
          </cell>
          <cell r="B3542" t="str">
            <v>SOG11E</v>
          </cell>
        </row>
        <row r="3543">
          <cell r="A3543" t="str">
            <v>TSK03E</v>
          </cell>
          <cell r="B3543" t="str">
            <v>TSK03E</v>
          </cell>
        </row>
        <row r="3544">
          <cell r="A3544" t="str">
            <v>SMB13C</v>
          </cell>
          <cell r="B3544" t="str">
            <v>SMB13C</v>
          </cell>
        </row>
        <row r="3545">
          <cell r="A3545" t="str">
            <v>SMB10C</v>
          </cell>
          <cell r="B3545" t="str">
            <v>SMB10C</v>
          </cell>
        </row>
        <row r="3546">
          <cell r="A3546" t="str">
            <v>SMB03C</v>
          </cell>
          <cell r="B3546" t="str">
            <v>SMB03C</v>
          </cell>
        </row>
        <row r="3547">
          <cell r="A3547" t="str">
            <v>SMB37C</v>
          </cell>
          <cell r="B3547" t="str">
            <v>SMB37C</v>
          </cell>
        </row>
        <row r="3548">
          <cell r="A3548" t="str">
            <v>KNG26</v>
          </cell>
          <cell r="B3548" t="str">
            <v>KNG26</v>
          </cell>
        </row>
        <row r="3549">
          <cell r="A3549" t="str">
            <v>GRT03D</v>
          </cell>
          <cell r="B3549" t="str">
            <v>GRT03D</v>
          </cell>
        </row>
        <row r="3550">
          <cell r="A3550" t="str">
            <v>CMI01B</v>
          </cell>
          <cell r="B3550" t="str">
            <v>CMI01B</v>
          </cell>
        </row>
        <row r="3551">
          <cell r="A3551" t="str">
            <v>SIN14</v>
          </cell>
          <cell r="B3551" t="str">
            <v>SINDANGRERET</v>
          </cell>
        </row>
        <row r="3552">
          <cell r="A3552" t="str">
            <v>TSK13</v>
          </cell>
          <cell r="B3552" t="str">
            <v>DC_ARGASARI</v>
          </cell>
        </row>
        <row r="3553">
          <cell r="A3553" t="str">
            <v>TSK19</v>
          </cell>
          <cell r="B3553" t="str">
            <v>INDIHIANG_2</v>
          </cell>
        </row>
        <row r="3554">
          <cell r="A3554" t="str">
            <v>NGP11</v>
          </cell>
          <cell r="B3554" t="str">
            <v>DC_BATULAYANG</v>
          </cell>
        </row>
        <row r="3555">
          <cell r="A3555" t="str">
            <v>PML03</v>
          </cell>
          <cell r="B3555" t="str">
            <v>COMAL</v>
          </cell>
        </row>
        <row r="3556">
          <cell r="A3556" t="str">
            <v>KBW08B</v>
          </cell>
          <cell r="B3556" t="str">
            <v>CP_PAMUKAN_BARU</v>
          </cell>
        </row>
        <row r="3557">
          <cell r="A3557" t="str">
            <v>SIN20</v>
          </cell>
          <cell r="B3557" t="str">
            <v>SIN20</v>
          </cell>
        </row>
        <row r="3558">
          <cell r="A3558" t="str">
            <v>PWO17</v>
          </cell>
          <cell r="B3558" t="str">
            <v>PURWOKERTO_BARAT</v>
          </cell>
        </row>
        <row r="3559">
          <cell r="A3559" t="str">
            <v>BDO888</v>
          </cell>
          <cell r="B3559" t="str">
            <v>BDO_SALES</v>
          </cell>
        </row>
        <row r="3560">
          <cell r="A3560" t="str">
            <v>UPG60A</v>
          </cell>
          <cell r="B3560" t="str">
            <v>TOL_RAYA</v>
          </cell>
        </row>
        <row r="3561">
          <cell r="A3561" t="str">
            <v>UPG17</v>
          </cell>
          <cell r="B3561" t="str">
            <v>BTP</v>
          </cell>
        </row>
        <row r="3562">
          <cell r="A3562" t="str">
            <v>KDS07A</v>
          </cell>
          <cell r="B3562" t="str">
            <v>REJOSARI_KUDUS</v>
          </cell>
        </row>
        <row r="3563">
          <cell r="A3563" t="str">
            <v>KDS12</v>
          </cell>
          <cell r="B3563" t="str">
            <v>GEBOG</v>
          </cell>
        </row>
        <row r="3564">
          <cell r="A3564" t="str">
            <v>KDS11</v>
          </cell>
          <cell r="B3564" t="str">
            <v>KALIWUNGU_KUDUS</v>
          </cell>
        </row>
        <row r="3565">
          <cell r="A3565" t="str">
            <v>PDD08</v>
          </cell>
          <cell r="B3565" t="str">
            <v>KARANGRAYUNG</v>
          </cell>
        </row>
        <row r="3566">
          <cell r="A3566" t="str">
            <v>PDD01</v>
          </cell>
          <cell r="B3566" t="str">
            <v>PURWODADI</v>
          </cell>
        </row>
        <row r="3567">
          <cell r="A3567" t="str">
            <v>KDS03</v>
          </cell>
          <cell r="B3567" t="str">
            <v>JATI</v>
          </cell>
        </row>
        <row r="3568">
          <cell r="A3568" t="str">
            <v>KDS05</v>
          </cell>
          <cell r="B3568" t="str">
            <v>DAWE</v>
          </cell>
        </row>
        <row r="3569">
          <cell r="A3569" t="str">
            <v>PDD10</v>
          </cell>
          <cell r="B3569" t="str">
            <v>TEGOWANU</v>
          </cell>
        </row>
        <row r="3570">
          <cell r="A3570" t="str">
            <v>PDD11</v>
          </cell>
          <cell r="B3570" t="str">
            <v>PULOKULON</v>
          </cell>
        </row>
        <row r="3571">
          <cell r="A3571" t="str">
            <v>PDD03</v>
          </cell>
          <cell r="B3571" t="str">
            <v>WIROSARI</v>
          </cell>
        </row>
        <row r="3572">
          <cell r="A3572" t="str">
            <v>PGL05B</v>
          </cell>
          <cell r="B3572" t="str">
            <v>MAJASARI_PANDEGLANG</v>
          </cell>
        </row>
        <row r="3573">
          <cell r="A3573" t="str">
            <v>RKS08B</v>
          </cell>
          <cell r="B3573" t="str">
            <v>RKS08B</v>
          </cell>
        </row>
        <row r="3574">
          <cell r="A3574" t="str">
            <v>BAL19D</v>
          </cell>
          <cell r="B3574" t="str">
            <v>TUGU_LEGOK</v>
          </cell>
        </row>
        <row r="3575">
          <cell r="A3575" t="str">
            <v>BAL20C</v>
          </cell>
          <cell r="B3575" t="str">
            <v>KADU_JAYA</v>
          </cell>
        </row>
        <row r="3576">
          <cell r="A3576" t="str">
            <v>PGL28</v>
          </cell>
          <cell r="B3576" t="str">
            <v>MUNJUL_FLAMBOYANT</v>
          </cell>
        </row>
        <row r="3577">
          <cell r="A3577" t="str">
            <v>CIP05G</v>
          </cell>
          <cell r="B3577" t="str">
            <v>PONDOK_BETUNG</v>
          </cell>
        </row>
        <row r="3578">
          <cell r="A3578" t="str">
            <v>CIP01D</v>
          </cell>
          <cell r="B3578" t="str">
            <v>TANAH_TINGAL</v>
          </cell>
        </row>
        <row r="3579">
          <cell r="A3579" t="str">
            <v>SKY05A</v>
          </cell>
          <cell r="B3579" t="str">
            <v>SKY05A</v>
          </cell>
        </row>
        <row r="3580">
          <cell r="A3580" t="str">
            <v>SEG05B</v>
          </cell>
          <cell r="B3580" t="str">
            <v>KALODRAN_CIRUAS</v>
          </cell>
        </row>
        <row r="3581">
          <cell r="A3581" t="str">
            <v>SEG05C</v>
          </cell>
          <cell r="B3581" t="str">
            <v>PEJATEN_MAS</v>
          </cell>
        </row>
        <row r="3582">
          <cell r="A3582" t="str">
            <v>SUM26B</v>
          </cell>
          <cell r="B3582" t="str">
            <v>SUM26B</v>
          </cell>
        </row>
        <row r="3583">
          <cell r="A3583" t="str">
            <v>PLM51</v>
          </cell>
          <cell r="B3583" t="str">
            <v>KERTAPATI_2</v>
          </cell>
        </row>
        <row r="3584">
          <cell r="A3584" t="str">
            <v>DPK09B</v>
          </cell>
          <cell r="B3584" t="str">
            <v>CILODONG_BARU</v>
          </cell>
        </row>
        <row r="3585">
          <cell r="A3585" t="str">
            <v>DPK04A</v>
          </cell>
          <cell r="B3585" t="str">
            <v>ABADIJAYA</v>
          </cell>
        </row>
        <row r="3586">
          <cell r="A3586" t="str">
            <v>DPK09A</v>
          </cell>
          <cell r="B3586" t="str">
            <v>JATIMULYA</v>
          </cell>
        </row>
        <row r="3587">
          <cell r="A3587" t="str">
            <v>DPK04B</v>
          </cell>
          <cell r="B3587" t="str">
            <v>MEKARJAYA</v>
          </cell>
        </row>
        <row r="3588">
          <cell r="A3588" t="str">
            <v>DPK888</v>
          </cell>
          <cell r="B3588" t="str">
            <v>DEPOK_SALES</v>
          </cell>
        </row>
        <row r="3589">
          <cell r="A3589" t="str">
            <v>PKB13</v>
          </cell>
          <cell r="B3589" t="str">
            <v>PKB13</v>
          </cell>
        </row>
        <row r="3590">
          <cell r="A3590" t="str">
            <v>SUB56</v>
          </cell>
          <cell r="B3590" t="str">
            <v>PTC</v>
          </cell>
        </row>
        <row r="3591">
          <cell r="A3591" t="str">
            <v>SUB10C</v>
          </cell>
          <cell r="B3591" t="str">
            <v>PAKAL_1</v>
          </cell>
        </row>
        <row r="3592">
          <cell r="A3592" t="str">
            <v>SUB14</v>
          </cell>
          <cell r="B3592" t="str">
            <v>TENGGILIS_MEJOYO</v>
          </cell>
        </row>
        <row r="3593">
          <cell r="A3593" t="str">
            <v>SUB19C</v>
          </cell>
          <cell r="B3593" t="str">
            <v>RUNGKUT_3</v>
          </cell>
        </row>
        <row r="3594">
          <cell r="A3594" t="str">
            <v>BWI26</v>
          </cell>
          <cell r="B3594" t="str">
            <v>SONGGON_1</v>
          </cell>
        </row>
        <row r="3595">
          <cell r="A3595" t="str">
            <v>BTT03A</v>
          </cell>
          <cell r="B3595" t="str">
            <v>GUGUAK_PANJANG_01</v>
          </cell>
        </row>
        <row r="3596">
          <cell r="A3596" t="str">
            <v>ARO02</v>
          </cell>
          <cell r="B3596" t="str">
            <v>ALAHAN_PANJANG</v>
          </cell>
        </row>
        <row r="3597">
          <cell r="A3597" t="str">
            <v>PSB04</v>
          </cell>
          <cell r="B3597" t="str">
            <v>KOTO_BALINGKA</v>
          </cell>
        </row>
        <row r="3598">
          <cell r="A3598" t="str">
            <v>KBM08</v>
          </cell>
          <cell r="B3598" t="str">
            <v>CANDI_KEBUMEN</v>
          </cell>
        </row>
        <row r="3599">
          <cell r="A3599" t="str">
            <v>SLM01</v>
          </cell>
          <cell r="B3599" t="str">
            <v>SLEMAN</v>
          </cell>
        </row>
        <row r="3600">
          <cell r="A3600" t="str">
            <v>BPN17</v>
          </cell>
          <cell r="B3600" t="str">
            <v>GRAHA_INDAH</v>
          </cell>
        </row>
        <row r="3601">
          <cell r="A3601" t="str">
            <v>PER08A</v>
          </cell>
          <cell r="B3601" t="str">
            <v>PER08A</v>
          </cell>
        </row>
        <row r="3602">
          <cell r="A3602" t="str">
            <v>DJB11A</v>
          </cell>
          <cell r="B3602" t="str">
            <v>DJB11A</v>
          </cell>
        </row>
        <row r="3603">
          <cell r="A3603" t="str">
            <v>SPG05A</v>
          </cell>
          <cell r="B3603" t="str">
            <v>KEDUNGDUNG</v>
          </cell>
        </row>
        <row r="3604">
          <cell r="A3604" t="str">
            <v>TCBEN011</v>
          </cell>
          <cell r="B3604" t="str">
            <v>TCBEN011</v>
          </cell>
        </row>
        <row r="3605">
          <cell r="A3605" t="str">
            <v>PNK19</v>
          </cell>
          <cell r="B3605" t="str">
            <v>CP_28_OKT</v>
          </cell>
        </row>
        <row r="3606">
          <cell r="A3606" t="str">
            <v>MDC14</v>
          </cell>
          <cell r="B3606" t="str">
            <v>MANADO_TIKALA</v>
          </cell>
        </row>
        <row r="3607">
          <cell r="A3607" t="str">
            <v>SRI888</v>
          </cell>
          <cell r="B3607" t="str">
            <v>SRI_SALES</v>
          </cell>
        </row>
        <row r="3608">
          <cell r="A3608" t="str">
            <v>BAT09</v>
          </cell>
          <cell r="B3608" t="str">
            <v>KASEMBON_1</v>
          </cell>
        </row>
        <row r="3609">
          <cell r="A3609" t="str">
            <v>NIW04</v>
          </cell>
          <cell r="B3609" t="str">
            <v>PARON</v>
          </cell>
        </row>
        <row r="3610">
          <cell r="A3610" t="str">
            <v>MLG47</v>
          </cell>
          <cell r="B3610" t="str">
            <v>TAJINAN_1</v>
          </cell>
        </row>
        <row r="3611">
          <cell r="A3611" t="str">
            <v>TSK15</v>
          </cell>
          <cell r="B3611" t="str">
            <v>TAMANSARI</v>
          </cell>
        </row>
        <row r="3612">
          <cell r="A3612" t="str">
            <v>JBR13A</v>
          </cell>
          <cell r="B3612" t="str">
            <v>KALIWATES_2</v>
          </cell>
        </row>
        <row r="3613">
          <cell r="A3613" t="str">
            <v>SDA08A</v>
          </cell>
          <cell r="B3613" t="str">
            <v>TARIK_2</v>
          </cell>
        </row>
        <row r="3614">
          <cell r="A3614" t="str">
            <v>JBR07A</v>
          </cell>
          <cell r="B3614" t="str">
            <v>PUGER_1</v>
          </cell>
        </row>
        <row r="3615">
          <cell r="A3615" t="str">
            <v>LMG16A</v>
          </cell>
          <cell r="B3615" t="str">
            <v>TIKUNG_2</v>
          </cell>
        </row>
        <row r="3616">
          <cell r="A3616" t="str">
            <v>LMG11A</v>
          </cell>
          <cell r="B3616" t="str">
            <v>MANTUP_1</v>
          </cell>
        </row>
        <row r="3617">
          <cell r="A3617" t="str">
            <v>BWI09A</v>
          </cell>
          <cell r="B3617" t="str">
            <v>GLENMORE_1</v>
          </cell>
        </row>
        <row r="3618">
          <cell r="A3618" t="str">
            <v>BWI11A</v>
          </cell>
          <cell r="B3618" t="str">
            <v>KALIBARU_1</v>
          </cell>
        </row>
        <row r="3619">
          <cell r="A3619" t="str">
            <v>TGK03</v>
          </cell>
          <cell r="B3619" t="str">
            <v>POGALAN</v>
          </cell>
        </row>
        <row r="3620">
          <cell r="A3620" t="str">
            <v>LMJ07</v>
          </cell>
          <cell r="B3620" t="str">
            <v>CENTRAL_LUMAJANG</v>
          </cell>
        </row>
        <row r="3621">
          <cell r="A3621" t="str">
            <v>SBD01</v>
          </cell>
          <cell r="B3621" t="str">
            <v>SITUBONDO</v>
          </cell>
        </row>
        <row r="3622">
          <cell r="A3622" t="str">
            <v>TBN12</v>
          </cell>
          <cell r="B3622" t="str">
            <v>TUBAN_1</v>
          </cell>
        </row>
        <row r="3623">
          <cell r="A3623" t="str">
            <v>BJE14</v>
          </cell>
          <cell r="B3623" t="str">
            <v>KEDUNGADEM_1</v>
          </cell>
        </row>
        <row r="3624">
          <cell r="A3624" t="str">
            <v>JBR24</v>
          </cell>
          <cell r="B3624" t="str">
            <v>JEMBER_LINTAS_UTARA</v>
          </cell>
        </row>
        <row r="3625">
          <cell r="A3625" t="str">
            <v>BAT11</v>
          </cell>
          <cell r="B3625" t="str">
            <v>DAU_1</v>
          </cell>
        </row>
        <row r="3626">
          <cell r="A3626" t="str">
            <v>LMG24</v>
          </cell>
          <cell r="B3626" t="str">
            <v>KEDUNGPRING_2</v>
          </cell>
        </row>
        <row r="3627">
          <cell r="A3627" t="str">
            <v>SDA07A</v>
          </cell>
          <cell r="B3627" t="str">
            <v>PRAMBON_1</v>
          </cell>
        </row>
        <row r="3628">
          <cell r="A3628" t="str">
            <v>SDA09A</v>
          </cell>
          <cell r="B3628" t="str">
            <v>WONOAYU_3</v>
          </cell>
        </row>
        <row r="3629">
          <cell r="A3629" t="str">
            <v>PTN14</v>
          </cell>
          <cell r="B3629" t="str">
            <v>SUMBERASIH_1</v>
          </cell>
        </row>
        <row r="3630">
          <cell r="A3630" t="str">
            <v>JBR27</v>
          </cell>
          <cell r="B3630" t="str">
            <v>GUMUKMAS_1</v>
          </cell>
        </row>
        <row r="3631">
          <cell r="A3631" t="str">
            <v>TBN13</v>
          </cell>
          <cell r="B3631" t="str">
            <v>PALANG_1</v>
          </cell>
        </row>
        <row r="3632">
          <cell r="A3632" t="str">
            <v>KPJ10</v>
          </cell>
          <cell r="B3632" t="str">
            <v>TIRTOYUDO</v>
          </cell>
        </row>
        <row r="3633">
          <cell r="A3633" t="str">
            <v>BJE06</v>
          </cell>
          <cell r="B3633" t="str">
            <v>SUMBEREJO</v>
          </cell>
        </row>
        <row r="3634">
          <cell r="A3634" t="str">
            <v>LMJ09</v>
          </cell>
          <cell r="B3634" t="str">
            <v>TEMPEH</v>
          </cell>
        </row>
        <row r="3635">
          <cell r="A3635" t="str">
            <v>SBD05</v>
          </cell>
          <cell r="B3635" t="str">
            <v>PANARUKAN</v>
          </cell>
        </row>
        <row r="3636">
          <cell r="A3636" t="str">
            <v>JBR19</v>
          </cell>
          <cell r="B3636" t="str">
            <v>WULUHAN</v>
          </cell>
        </row>
        <row r="3637">
          <cell r="A3637" t="str">
            <v>BWS05</v>
          </cell>
          <cell r="B3637" t="str">
            <v>JAVA_IJEN</v>
          </cell>
        </row>
        <row r="3638">
          <cell r="A3638" t="str">
            <v>LMJ14</v>
          </cell>
          <cell r="B3638" t="str">
            <v>RANDUAGUNG_1</v>
          </cell>
        </row>
        <row r="3639">
          <cell r="A3639" t="str">
            <v>LMJ13</v>
          </cell>
          <cell r="B3639" t="str">
            <v>KLAKAH_1</v>
          </cell>
        </row>
        <row r="3640">
          <cell r="A3640" t="str">
            <v>PSR16</v>
          </cell>
          <cell r="B3640" t="str">
            <v>BANGIL_1</v>
          </cell>
        </row>
        <row r="3641">
          <cell r="A3641" t="str">
            <v>PTN08</v>
          </cell>
          <cell r="B3641" t="str">
            <v>TONGAS_1</v>
          </cell>
        </row>
        <row r="3642">
          <cell r="A3642" t="str">
            <v>BWI14</v>
          </cell>
          <cell r="B3642" t="str">
            <v>CLURING</v>
          </cell>
        </row>
        <row r="3643">
          <cell r="A3643" t="str">
            <v>KDR05</v>
          </cell>
          <cell r="B3643" t="str">
            <v>TOSAREN</v>
          </cell>
        </row>
        <row r="3644">
          <cell r="A3644" t="str">
            <v>BWI24</v>
          </cell>
          <cell r="B3644" t="str">
            <v>SEMPU_1</v>
          </cell>
        </row>
        <row r="3645">
          <cell r="A3645" t="str">
            <v>PTN04</v>
          </cell>
          <cell r="B3645" t="str">
            <v>GENDING</v>
          </cell>
        </row>
        <row r="3646">
          <cell r="A3646" t="str">
            <v>BJE11</v>
          </cell>
          <cell r="B3646" t="str">
            <v>DANDER</v>
          </cell>
        </row>
        <row r="3647">
          <cell r="A3647" t="str">
            <v>PSR07</v>
          </cell>
          <cell r="B3647" t="str">
            <v>BEJI_PSR</v>
          </cell>
        </row>
        <row r="3648">
          <cell r="A3648" t="str">
            <v>LMJ03</v>
          </cell>
          <cell r="B3648" t="str">
            <v>JATIROTO</v>
          </cell>
        </row>
        <row r="3649">
          <cell r="A3649" t="str">
            <v>TBN01</v>
          </cell>
          <cell r="B3649" t="str">
            <v>TUBAN</v>
          </cell>
        </row>
        <row r="3650">
          <cell r="A3650" t="str">
            <v>PTN03</v>
          </cell>
          <cell r="B3650" t="str">
            <v>MARON</v>
          </cell>
        </row>
        <row r="3651">
          <cell r="A3651" t="str">
            <v>SDA07</v>
          </cell>
          <cell r="B3651" t="str">
            <v>TAMAN</v>
          </cell>
        </row>
        <row r="3652">
          <cell r="A3652" t="str">
            <v>JBR17</v>
          </cell>
          <cell r="B3652" t="str">
            <v>KENCONG</v>
          </cell>
        </row>
        <row r="3653">
          <cell r="A3653" t="str">
            <v>SUB65</v>
          </cell>
          <cell r="B3653" t="str">
            <v>KEPUTIH_2</v>
          </cell>
        </row>
        <row r="3654">
          <cell r="A3654" t="str">
            <v>JBR06</v>
          </cell>
          <cell r="B3654" t="str">
            <v>KALISAT</v>
          </cell>
        </row>
        <row r="3655">
          <cell r="A3655" t="str">
            <v>JBR02</v>
          </cell>
          <cell r="B3655" t="str">
            <v>AMBULU</v>
          </cell>
        </row>
        <row r="3656">
          <cell r="A3656" t="str">
            <v>PSR03</v>
          </cell>
          <cell r="B3656" t="str">
            <v>GEMPOL</v>
          </cell>
        </row>
        <row r="3657">
          <cell r="A3657" t="str">
            <v>SUB77</v>
          </cell>
          <cell r="B3657" t="str">
            <v>DUKUH_SETRO_2</v>
          </cell>
        </row>
        <row r="3658">
          <cell r="A3658" t="str">
            <v>JBR07</v>
          </cell>
          <cell r="B3658" t="str">
            <v>PATRANG</v>
          </cell>
        </row>
        <row r="3659">
          <cell r="A3659" t="str">
            <v>GSK09</v>
          </cell>
          <cell r="B3659" t="str">
            <v>KEBON</v>
          </cell>
        </row>
        <row r="3660">
          <cell r="A3660" t="str">
            <v>BWI03</v>
          </cell>
          <cell r="B3660" t="str">
            <v>PURWOHARJO</v>
          </cell>
        </row>
        <row r="3661">
          <cell r="A3661" t="str">
            <v>JBR12</v>
          </cell>
          <cell r="B3661" t="str">
            <v>BALUNG</v>
          </cell>
        </row>
        <row r="3662">
          <cell r="A3662" t="str">
            <v>KPJ04</v>
          </cell>
          <cell r="B3662" t="str">
            <v>DAMPIT</v>
          </cell>
        </row>
        <row r="3663">
          <cell r="A3663" t="str">
            <v>DJB02</v>
          </cell>
          <cell r="B3663" t="str">
            <v>RAJAWALI</v>
          </cell>
        </row>
        <row r="3664">
          <cell r="A3664" t="str">
            <v>KTL01</v>
          </cell>
          <cell r="B3664" t="str">
            <v>KUALA_TUNGKAL</v>
          </cell>
        </row>
        <row r="3665">
          <cell r="A3665" t="str">
            <v>MUS01</v>
          </cell>
          <cell r="B3665" t="str">
            <v>MUARA_SABAK</v>
          </cell>
        </row>
        <row r="3666">
          <cell r="A3666" t="str">
            <v>MBN05</v>
          </cell>
          <cell r="B3666" t="str">
            <v>MERSAM</v>
          </cell>
        </row>
        <row r="3667">
          <cell r="A3667" t="str">
            <v>SLN01</v>
          </cell>
          <cell r="B3667" t="str">
            <v>SAROLANGUN</v>
          </cell>
        </row>
        <row r="3668">
          <cell r="A3668" t="str">
            <v>SNT01</v>
          </cell>
          <cell r="B3668" t="str">
            <v>SENGETI</v>
          </cell>
        </row>
        <row r="3669">
          <cell r="A3669" t="str">
            <v>SNT04</v>
          </cell>
          <cell r="B3669" t="str">
            <v>SEI_GELAM</v>
          </cell>
        </row>
        <row r="3670">
          <cell r="A3670" t="str">
            <v>SLN04</v>
          </cell>
          <cell r="B3670" t="str">
            <v>PAUH</v>
          </cell>
        </row>
        <row r="3671">
          <cell r="A3671" t="str">
            <v>DJB06</v>
          </cell>
          <cell r="B3671" t="str">
            <v>SELINCAH</v>
          </cell>
        </row>
        <row r="3672">
          <cell r="A3672" t="str">
            <v>SUM26A</v>
          </cell>
          <cell r="B3672" t="str">
            <v>SUM26A</v>
          </cell>
        </row>
        <row r="3673">
          <cell r="A3673" t="str">
            <v>PWK02B</v>
          </cell>
          <cell r="B3673" t="str">
            <v>PURWAKARTA_2</v>
          </cell>
        </row>
        <row r="3674">
          <cell r="A3674" t="str">
            <v>BKI49</v>
          </cell>
          <cell r="B3674" t="str">
            <v>JAKA_MULYA</v>
          </cell>
        </row>
        <row r="3675">
          <cell r="A3675" t="str">
            <v>PKN02</v>
          </cell>
          <cell r="B3675" t="str">
            <v>ARUT</v>
          </cell>
        </row>
        <row r="3676">
          <cell r="A3676" t="str">
            <v>KUP01</v>
          </cell>
          <cell r="B3676" t="str">
            <v>SERUYAN</v>
          </cell>
        </row>
        <row r="3677">
          <cell r="A3677" t="str">
            <v>TRK04</v>
          </cell>
          <cell r="B3677" t="str">
            <v>TARAKAN_UTARA</v>
          </cell>
        </row>
        <row r="3678">
          <cell r="A3678" t="str">
            <v>SRG23</v>
          </cell>
          <cell r="B3678" t="str">
            <v>TENTARA_PELAJAR</v>
          </cell>
        </row>
        <row r="3679">
          <cell r="A3679" t="str">
            <v>SBG14B</v>
          </cell>
          <cell r="B3679" t="str">
            <v>PUSAKARATU_4</v>
          </cell>
        </row>
        <row r="3680">
          <cell r="A3680" t="str">
            <v>SKH01</v>
          </cell>
          <cell r="B3680" t="str">
            <v>SEKADAU</v>
          </cell>
        </row>
        <row r="3681">
          <cell r="A3681" t="str">
            <v>MLW01</v>
          </cell>
          <cell r="B3681" t="str">
            <v>MELAWI</v>
          </cell>
        </row>
        <row r="3682">
          <cell r="A3682" t="str">
            <v>SAG04</v>
          </cell>
          <cell r="B3682" t="str">
            <v>BALAIKARANGAN</v>
          </cell>
        </row>
        <row r="3683">
          <cell r="A3683" t="str">
            <v>SKH02</v>
          </cell>
          <cell r="B3683" t="str">
            <v>BELITANG_HILIR</v>
          </cell>
        </row>
        <row r="3684">
          <cell r="A3684" t="str">
            <v>SAG01</v>
          </cell>
          <cell r="B3684" t="str">
            <v>SANGGAU</v>
          </cell>
        </row>
        <row r="3685">
          <cell r="A3685" t="str">
            <v>BGR27</v>
          </cell>
          <cell r="B3685" t="str">
            <v>BANTAR_KEMANG</v>
          </cell>
        </row>
        <row r="3686">
          <cell r="A3686" t="str">
            <v>CIB01D</v>
          </cell>
          <cell r="B3686" t="str">
            <v>CIKARET_RAYA</v>
          </cell>
        </row>
        <row r="3687">
          <cell r="A3687" t="str">
            <v>BGR01D</v>
          </cell>
          <cell r="B3687" t="str">
            <v>CIMAHPAR_RAYA</v>
          </cell>
        </row>
        <row r="3688">
          <cell r="A3688" t="str">
            <v>PKU34</v>
          </cell>
          <cell r="B3688" t="str">
            <v>TAMPAN_01</v>
          </cell>
        </row>
        <row r="3689">
          <cell r="A3689" t="str">
            <v>PKU29</v>
          </cell>
          <cell r="B3689" t="str">
            <v>PEKANBARU_01</v>
          </cell>
        </row>
        <row r="3690">
          <cell r="A3690" t="str">
            <v>PKU31</v>
          </cell>
          <cell r="B3690" t="str">
            <v>HARAPAN_RAYA_01</v>
          </cell>
        </row>
        <row r="3691">
          <cell r="A3691" t="str">
            <v>SMB02B</v>
          </cell>
          <cell r="B3691" t="str">
            <v>SMB02B</v>
          </cell>
        </row>
        <row r="3692">
          <cell r="A3692" t="str">
            <v>SIN11A</v>
          </cell>
          <cell r="B3692" t="str">
            <v>TARAJU_2</v>
          </cell>
        </row>
        <row r="3693">
          <cell r="A3693" t="str">
            <v>MRN16</v>
          </cell>
          <cell r="B3693" t="str">
            <v>TANJUNG_AGUNG_2</v>
          </cell>
        </row>
        <row r="3694">
          <cell r="A3694" t="str">
            <v>CMI05</v>
          </cell>
          <cell r="B3694" t="str">
            <v>RANCAH</v>
          </cell>
        </row>
        <row r="3695">
          <cell r="A3695" t="str">
            <v>MUA02</v>
          </cell>
          <cell r="B3695" t="str">
            <v>RANAU</v>
          </cell>
        </row>
        <row r="3696">
          <cell r="A3696" t="str">
            <v>PLM34</v>
          </cell>
          <cell r="B3696" t="str">
            <v>SULTAN_MANSYUR</v>
          </cell>
        </row>
        <row r="3697">
          <cell r="A3697" t="str">
            <v>NGP10</v>
          </cell>
          <cell r="B3697" t="str">
            <v>CISARUA</v>
          </cell>
        </row>
        <row r="3698">
          <cell r="A3698" t="str">
            <v>DPK06A</v>
          </cell>
          <cell r="B3698" t="str">
            <v>PONDOK_CINA</v>
          </cell>
        </row>
        <row r="3699">
          <cell r="A3699" t="str">
            <v>JKT33G</v>
          </cell>
          <cell r="B3699" t="str">
            <v>CP_APT_CENTRO</v>
          </cell>
        </row>
        <row r="3700">
          <cell r="A3700" t="str">
            <v>JKT32B</v>
          </cell>
          <cell r="B3700" t="str">
            <v>CP_RAWA_BUAYA_1</v>
          </cell>
        </row>
        <row r="3701">
          <cell r="A3701" t="str">
            <v>BEU05A</v>
          </cell>
          <cell r="B3701" t="str">
            <v>GUNUNG_TABUR</v>
          </cell>
        </row>
        <row r="3702">
          <cell r="A3702" t="str">
            <v>PAG07</v>
          </cell>
          <cell r="B3702" t="str">
            <v>PARINGIN_SELATAN</v>
          </cell>
        </row>
        <row r="3703">
          <cell r="A3703" t="str">
            <v>BLN02B</v>
          </cell>
          <cell r="B3703" t="str">
            <v>MENTEWE</v>
          </cell>
        </row>
        <row r="3704">
          <cell r="A3704" t="str">
            <v>TWR12A</v>
          </cell>
          <cell r="B3704" t="str">
            <v>SANGA_SANGA</v>
          </cell>
        </row>
        <row r="3705">
          <cell r="A3705" t="str">
            <v>TTD02</v>
          </cell>
          <cell r="B3705" t="str">
            <v>TANA_TIDUNG</v>
          </cell>
        </row>
        <row r="3706">
          <cell r="A3706" t="str">
            <v>SED08</v>
          </cell>
          <cell r="B3706" t="str">
            <v>JEMPANG</v>
          </cell>
        </row>
        <row r="3707">
          <cell r="A3707" t="str">
            <v>TWR17</v>
          </cell>
          <cell r="B3707" t="str">
            <v>SUNGAI_SELUANG</v>
          </cell>
        </row>
        <row r="3708">
          <cell r="A3708" t="str">
            <v>PNJ04</v>
          </cell>
          <cell r="B3708" t="str">
            <v>WARU_04</v>
          </cell>
        </row>
        <row r="3709">
          <cell r="A3709" t="str">
            <v>KDG03</v>
          </cell>
          <cell r="B3709" t="str">
            <v>KANDANGAN_2</v>
          </cell>
        </row>
        <row r="3710">
          <cell r="A3710" t="str">
            <v>TRK07</v>
          </cell>
          <cell r="B3710" t="str">
            <v>KAMPUNG_EMPAT</v>
          </cell>
        </row>
        <row r="3711">
          <cell r="A3711" t="str">
            <v>TZO03</v>
          </cell>
          <cell r="B3711" t="str">
            <v>JELARAI_SELOR</v>
          </cell>
        </row>
        <row r="3712">
          <cell r="A3712" t="str">
            <v>BPN18</v>
          </cell>
          <cell r="B3712" t="str">
            <v>MANGGAR_CENTER</v>
          </cell>
        </row>
        <row r="3713">
          <cell r="A3713" t="str">
            <v>BEU05</v>
          </cell>
          <cell r="B3713" t="str">
            <v>LABANAN</v>
          </cell>
        </row>
        <row r="3714">
          <cell r="A3714" t="str">
            <v>NNX04</v>
          </cell>
          <cell r="B3714" t="str">
            <v>SEDADAP</v>
          </cell>
        </row>
        <row r="3715">
          <cell r="A3715" t="str">
            <v>TNB04</v>
          </cell>
          <cell r="B3715" t="str">
            <v>DOLOG_GROGOT</v>
          </cell>
        </row>
        <row r="3716">
          <cell r="A3716" t="str">
            <v>MRH02</v>
          </cell>
          <cell r="B3716" t="str">
            <v>HANDIL_BAKTI</v>
          </cell>
        </row>
        <row r="3717">
          <cell r="A3717" t="str">
            <v>TNB01</v>
          </cell>
          <cell r="B3717" t="str">
            <v>TANAH_GROGOT</v>
          </cell>
        </row>
        <row r="3718">
          <cell r="A3718" t="str">
            <v>RTU02</v>
          </cell>
          <cell r="B3718" t="str">
            <v>BINUANG</v>
          </cell>
        </row>
        <row r="3719">
          <cell r="A3719" t="str">
            <v>KDG02</v>
          </cell>
          <cell r="B3719" t="str">
            <v>NAGARA</v>
          </cell>
        </row>
        <row r="3720">
          <cell r="A3720" t="str">
            <v>TRK06</v>
          </cell>
          <cell r="B3720" t="str">
            <v>LAPANGAN</v>
          </cell>
        </row>
        <row r="3721">
          <cell r="A3721" t="str">
            <v>PNJ02</v>
          </cell>
          <cell r="B3721" t="str">
            <v>BABULU</v>
          </cell>
        </row>
        <row r="3722">
          <cell r="A3722" t="str">
            <v>PNJ01</v>
          </cell>
          <cell r="B3722" t="str">
            <v>PENAJAM</v>
          </cell>
        </row>
        <row r="3723">
          <cell r="A3723" t="str">
            <v>RTU01</v>
          </cell>
          <cell r="B3723" t="str">
            <v>RANTAU</v>
          </cell>
        </row>
        <row r="3724">
          <cell r="A3724" t="str">
            <v>PAG01</v>
          </cell>
          <cell r="B3724" t="str">
            <v>PARIGIN</v>
          </cell>
        </row>
        <row r="3725">
          <cell r="A3725" t="str">
            <v>MRH01</v>
          </cell>
          <cell r="B3725" t="str">
            <v>MARABAHAN</v>
          </cell>
        </row>
        <row r="3726">
          <cell r="A3726" t="str">
            <v>BDJ05</v>
          </cell>
          <cell r="B3726" t="str">
            <v>PRAMUKA</v>
          </cell>
        </row>
        <row r="3727">
          <cell r="A3727" t="str">
            <v>MTA06</v>
          </cell>
          <cell r="B3727" t="str">
            <v>SEI_LULUT</v>
          </cell>
        </row>
        <row r="3728">
          <cell r="A3728" t="str">
            <v>NNX01</v>
          </cell>
          <cell r="B3728" t="str">
            <v>NUNUKAN</v>
          </cell>
        </row>
        <row r="3729">
          <cell r="A3729" t="str">
            <v>TZO01</v>
          </cell>
          <cell r="B3729" t="str">
            <v>TANJUNG_SELOR</v>
          </cell>
        </row>
        <row r="3730">
          <cell r="A3730" t="str">
            <v>BLN01</v>
          </cell>
          <cell r="B3730" t="str">
            <v>BATU_LICIN</v>
          </cell>
        </row>
        <row r="3731">
          <cell r="A3731" t="str">
            <v>KDG01</v>
          </cell>
          <cell r="B3731" t="str">
            <v>KANDANGAN</v>
          </cell>
        </row>
        <row r="3732">
          <cell r="A3732" t="str">
            <v>BPN06</v>
          </cell>
          <cell r="B3732" t="str">
            <v>KAMPUNG_BARU</v>
          </cell>
        </row>
        <row r="3733">
          <cell r="A3733" t="str">
            <v>BJB01</v>
          </cell>
          <cell r="B3733" t="str">
            <v>LANDASAN_ULIN</v>
          </cell>
        </row>
        <row r="3734">
          <cell r="A3734" t="str">
            <v>BDJ06</v>
          </cell>
          <cell r="B3734" t="str">
            <v>SURGI_MUFTI</v>
          </cell>
        </row>
        <row r="3735">
          <cell r="A3735" t="str">
            <v>MTA02</v>
          </cell>
          <cell r="B3735" t="str">
            <v>GAMBUT</v>
          </cell>
        </row>
        <row r="3736">
          <cell r="A3736" t="str">
            <v>BKS01</v>
          </cell>
          <cell r="B3736" t="str">
            <v>BENGKULU</v>
          </cell>
        </row>
        <row r="3737">
          <cell r="A3737" t="str">
            <v>JKT39F</v>
          </cell>
          <cell r="B3737" t="str">
            <v>CP_TANJUNG_GEDONG_1</v>
          </cell>
        </row>
        <row r="3738">
          <cell r="A3738" t="str">
            <v>JKT33D</v>
          </cell>
          <cell r="B3738" t="str">
            <v>CP_BINTANG_UTAMA</v>
          </cell>
        </row>
        <row r="3739">
          <cell r="A3739" t="str">
            <v>MKW01</v>
          </cell>
          <cell r="B3739" t="str">
            <v>MANOKWARI</v>
          </cell>
        </row>
        <row r="3740">
          <cell r="A3740" t="str">
            <v>DJJ04</v>
          </cell>
          <cell r="B3740" t="str">
            <v>KOTA_RAJA</v>
          </cell>
        </row>
        <row r="3741">
          <cell r="A3741" t="str">
            <v>NBX01</v>
          </cell>
          <cell r="B3741" t="str">
            <v>NABIRE</v>
          </cell>
        </row>
        <row r="3742">
          <cell r="A3742" t="str">
            <v>MKQ01</v>
          </cell>
          <cell r="B3742" t="str">
            <v>MERAUKE</v>
          </cell>
        </row>
        <row r="3743">
          <cell r="A3743" t="str">
            <v>WMX01</v>
          </cell>
          <cell r="B3743" t="str">
            <v>WAMENA</v>
          </cell>
        </row>
        <row r="3744">
          <cell r="A3744" t="str">
            <v>SET01</v>
          </cell>
          <cell r="B3744" t="str">
            <v>SENTANI</v>
          </cell>
        </row>
        <row r="3745">
          <cell r="A3745" t="str">
            <v>SUM05C</v>
          </cell>
          <cell r="B3745" t="str">
            <v>SUM05C</v>
          </cell>
        </row>
        <row r="3746">
          <cell r="A3746" t="str">
            <v>SMB29B</v>
          </cell>
          <cell r="B3746" t="str">
            <v>SMB29B</v>
          </cell>
        </row>
        <row r="3747">
          <cell r="A3747" t="str">
            <v>SUB05C</v>
          </cell>
          <cell r="B3747" t="str">
            <v>SIMOKERTO_2</v>
          </cell>
        </row>
        <row r="3748">
          <cell r="A3748" t="str">
            <v>TBI02</v>
          </cell>
          <cell r="B3748" t="str">
            <v>PENDOPO</v>
          </cell>
        </row>
        <row r="3749">
          <cell r="A3749" t="str">
            <v>PLM888</v>
          </cell>
          <cell r="B3749" t="str">
            <v>PLM_SALES</v>
          </cell>
        </row>
        <row r="3750">
          <cell r="A3750" t="str">
            <v>MEK03</v>
          </cell>
          <cell r="B3750" t="str">
            <v>KELAPA</v>
          </cell>
        </row>
        <row r="3751">
          <cell r="A3751" t="str">
            <v>PWJ03</v>
          </cell>
          <cell r="B3751" t="str">
            <v>LOANO</v>
          </cell>
        </row>
        <row r="3752">
          <cell r="A3752" t="str">
            <v>ZLK02</v>
          </cell>
          <cell r="B3752" t="str">
            <v>SOLOK_01</v>
          </cell>
        </row>
        <row r="3753">
          <cell r="A3753" t="str">
            <v>GRT42</v>
          </cell>
          <cell r="B3753" t="str">
            <v>GRT42</v>
          </cell>
        </row>
        <row r="3754">
          <cell r="A3754" t="str">
            <v>TSK05</v>
          </cell>
          <cell r="B3754" t="str">
            <v>MANONJAYA</v>
          </cell>
        </row>
        <row r="3755">
          <cell r="A3755" t="str">
            <v>PYK02A</v>
          </cell>
          <cell r="B3755" t="str">
            <v>PAYAKUMBUH_01</v>
          </cell>
        </row>
        <row r="3756">
          <cell r="A3756" t="str">
            <v>PDG08A</v>
          </cell>
          <cell r="B3756" t="str">
            <v>KALAWI_01</v>
          </cell>
        </row>
        <row r="3757">
          <cell r="A3757" t="str">
            <v>PDG01A</v>
          </cell>
          <cell r="B3757" t="str">
            <v>LUBUK_BUAYA_01</v>
          </cell>
        </row>
        <row r="3758">
          <cell r="A3758" t="str">
            <v>BTT05</v>
          </cell>
          <cell r="B3758" t="str">
            <v>CP_SIMPANG_TAROK</v>
          </cell>
        </row>
        <row r="3759">
          <cell r="A3759" t="str">
            <v>SUM25</v>
          </cell>
          <cell r="B3759" t="str">
            <v>SITURAJA_2</v>
          </cell>
        </row>
        <row r="3760">
          <cell r="A3760" t="str">
            <v>SUM17A</v>
          </cell>
          <cell r="B3760" t="str">
            <v>SUM17A</v>
          </cell>
        </row>
        <row r="3761">
          <cell r="A3761" t="str">
            <v>SUM12B</v>
          </cell>
          <cell r="B3761" t="str">
            <v>SUM12B</v>
          </cell>
        </row>
        <row r="3762">
          <cell r="A3762" t="str">
            <v>SUM11C</v>
          </cell>
          <cell r="B3762" t="str">
            <v>SUM11C</v>
          </cell>
        </row>
        <row r="3763">
          <cell r="A3763" t="str">
            <v>CIP01E</v>
          </cell>
          <cell r="B3763" t="str">
            <v>SERUA_INDAH_CIPUTAT</v>
          </cell>
        </row>
        <row r="3764">
          <cell r="A3764" t="str">
            <v>BAL53</v>
          </cell>
          <cell r="B3764" t="str">
            <v>PAKUHAJI</v>
          </cell>
        </row>
        <row r="3765">
          <cell r="A3765" t="str">
            <v>SUM10B</v>
          </cell>
          <cell r="B3765" t="str">
            <v>JATINANGOR_3</v>
          </cell>
        </row>
        <row r="3766">
          <cell r="A3766" t="str">
            <v>SUM08C</v>
          </cell>
          <cell r="B3766" t="str">
            <v>TANJUNG_SARI_2</v>
          </cell>
        </row>
        <row r="3767">
          <cell r="A3767" t="str">
            <v>SUM06C</v>
          </cell>
          <cell r="B3767" t="str">
            <v>SUM06C</v>
          </cell>
        </row>
        <row r="3768">
          <cell r="A3768" t="str">
            <v>SUM05B</v>
          </cell>
          <cell r="B3768" t="str">
            <v>SUM05B</v>
          </cell>
        </row>
        <row r="3769">
          <cell r="A3769" t="str">
            <v>SUM04C</v>
          </cell>
          <cell r="B3769" t="str">
            <v>SUMEDANG_SELATAN_3</v>
          </cell>
        </row>
        <row r="3770">
          <cell r="A3770" t="str">
            <v>SUM02A</v>
          </cell>
          <cell r="B3770" t="str">
            <v>SUM02A</v>
          </cell>
        </row>
        <row r="3771">
          <cell r="A3771" t="str">
            <v>SUM01A</v>
          </cell>
          <cell r="B3771" t="str">
            <v>PASEH_2</v>
          </cell>
        </row>
        <row r="3772">
          <cell r="A3772" t="str">
            <v>PWK17B</v>
          </cell>
          <cell r="B3772" t="str">
            <v>WANAYASA_3</v>
          </cell>
        </row>
        <row r="3773">
          <cell r="A3773" t="str">
            <v>PWK15J</v>
          </cell>
          <cell r="B3773" t="str">
            <v>PWK15J</v>
          </cell>
        </row>
        <row r="3774">
          <cell r="A3774" t="str">
            <v>PWK15F</v>
          </cell>
          <cell r="B3774" t="str">
            <v>PURWAKARTA_3</v>
          </cell>
        </row>
        <row r="3775">
          <cell r="A3775" t="str">
            <v>PWK15E</v>
          </cell>
          <cell r="B3775" t="str">
            <v>PWK15E</v>
          </cell>
        </row>
        <row r="3776">
          <cell r="A3776" t="str">
            <v>PWK15D</v>
          </cell>
          <cell r="B3776" t="str">
            <v>PARCOM_2</v>
          </cell>
        </row>
        <row r="3777">
          <cell r="A3777" t="str">
            <v>PWK10B</v>
          </cell>
          <cell r="B3777" t="str">
            <v>PWK10B</v>
          </cell>
        </row>
        <row r="3778">
          <cell r="A3778" t="str">
            <v>PTI03A</v>
          </cell>
          <cell r="B3778" t="str">
            <v>JUWANA_TIMUR</v>
          </cell>
        </row>
        <row r="3779">
          <cell r="A3779" t="str">
            <v>RMB08A</v>
          </cell>
          <cell r="B3779" t="str">
            <v>PANCUR</v>
          </cell>
        </row>
        <row r="3780">
          <cell r="A3780" t="str">
            <v>PWK07C</v>
          </cell>
          <cell r="B3780" t="str">
            <v>PWK07C</v>
          </cell>
        </row>
        <row r="3781">
          <cell r="A3781" t="str">
            <v>PWK06A</v>
          </cell>
          <cell r="B3781" t="str">
            <v>PWK06A</v>
          </cell>
        </row>
        <row r="3782">
          <cell r="A3782" t="str">
            <v>PWK05A</v>
          </cell>
          <cell r="B3782" t="str">
            <v>PASAR_ANYAR_2</v>
          </cell>
        </row>
        <row r="3783">
          <cell r="A3783" t="str">
            <v>PWK04A</v>
          </cell>
          <cell r="B3783" t="str">
            <v>PWK04A</v>
          </cell>
        </row>
        <row r="3784">
          <cell r="A3784" t="str">
            <v>PWK03A</v>
          </cell>
          <cell r="B3784" t="str">
            <v>CAMPAKA_2</v>
          </cell>
        </row>
        <row r="3785">
          <cell r="A3785" t="str">
            <v>PWK01A</v>
          </cell>
          <cell r="B3785" t="str">
            <v>BABAKAN_CIKAO_2</v>
          </cell>
        </row>
        <row r="3786">
          <cell r="A3786" t="str">
            <v>GRT31A</v>
          </cell>
          <cell r="B3786" t="str">
            <v>GRT31A</v>
          </cell>
        </row>
        <row r="3787">
          <cell r="A3787" t="str">
            <v>GRT28A</v>
          </cell>
          <cell r="B3787" t="str">
            <v>SANTOLO_4</v>
          </cell>
        </row>
        <row r="3788">
          <cell r="A3788" t="str">
            <v>CJR14A</v>
          </cell>
          <cell r="B3788" t="str">
            <v>WANGUN_SARI_2</v>
          </cell>
        </row>
        <row r="3789">
          <cell r="A3789" t="str">
            <v>CJR09A</v>
          </cell>
          <cell r="B3789" t="str">
            <v>SUKANAGARA_2</v>
          </cell>
        </row>
        <row r="3790">
          <cell r="A3790" t="str">
            <v>SMI17A</v>
          </cell>
          <cell r="B3790" t="str">
            <v>SAGARANTEN_2</v>
          </cell>
        </row>
        <row r="3791">
          <cell r="A3791" t="str">
            <v>SMI16A</v>
          </cell>
          <cell r="B3791" t="str">
            <v>SMI16A</v>
          </cell>
        </row>
        <row r="3792">
          <cell r="A3792" t="str">
            <v>SMI09A</v>
          </cell>
          <cell r="B3792" t="str">
            <v>NYALINDUNG_2</v>
          </cell>
        </row>
        <row r="3793">
          <cell r="A3793" t="str">
            <v>SBG06A</v>
          </cell>
          <cell r="B3793" t="str">
            <v>CIPUNAGARA_2</v>
          </cell>
        </row>
        <row r="3794">
          <cell r="A3794" t="str">
            <v>PGR10A</v>
          </cell>
          <cell r="B3794" t="str">
            <v>PGR10A</v>
          </cell>
        </row>
        <row r="3795">
          <cell r="A3795" t="str">
            <v>PGR08A</v>
          </cell>
          <cell r="B3795" t="str">
            <v>PGR08A</v>
          </cell>
        </row>
        <row r="3796">
          <cell r="A3796" t="str">
            <v>PGR05A</v>
          </cell>
          <cell r="B3796" t="str">
            <v>PURWASARI_4</v>
          </cell>
        </row>
        <row r="3797">
          <cell r="A3797" t="str">
            <v>PGR04A</v>
          </cell>
          <cell r="B3797" t="str">
            <v>KAMURANG_4</v>
          </cell>
        </row>
        <row r="3798">
          <cell r="A3798" t="str">
            <v>PGR01A</v>
          </cell>
          <cell r="B3798" t="str">
            <v>KEDUNGULUH_4</v>
          </cell>
        </row>
        <row r="3799">
          <cell r="A3799" t="str">
            <v>PER17</v>
          </cell>
          <cell r="B3799" t="str">
            <v>JAMPANG_KULON_2</v>
          </cell>
        </row>
        <row r="3800">
          <cell r="A3800" t="str">
            <v>PER10</v>
          </cell>
          <cell r="B3800" t="str">
            <v>PER10</v>
          </cell>
        </row>
        <row r="3801">
          <cell r="A3801" t="str">
            <v>PER08</v>
          </cell>
          <cell r="B3801" t="str">
            <v>SURADE_3</v>
          </cell>
        </row>
        <row r="3802">
          <cell r="A3802" t="str">
            <v>PER06B</v>
          </cell>
          <cell r="B3802" t="str">
            <v>CISOLOK_3</v>
          </cell>
        </row>
        <row r="3803">
          <cell r="A3803" t="str">
            <v>PER05A</v>
          </cell>
          <cell r="B3803" t="str">
            <v>JAMPANG_TENGAH_2</v>
          </cell>
        </row>
        <row r="3804">
          <cell r="A3804" t="str">
            <v>PER04C</v>
          </cell>
          <cell r="B3804" t="str">
            <v>PER04C</v>
          </cell>
        </row>
        <row r="3805">
          <cell r="A3805" t="str">
            <v>MJA04A</v>
          </cell>
          <cell r="B3805" t="str">
            <v>JATI_SURA</v>
          </cell>
        </row>
        <row r="3806">
          <cell r="A3806" t="str">
            <v>IDM30</v>
          </cell>
          <cell r="B3806" t="str">
            <v>IDM30</v>
          </cell>
        </row>
        <row r="3807">
          <cell r="A3807" t="str">
            <v>IDM20B</v>
          </cell>
          <cell r="B3807" t="str">
            <v>IDM20B</v>
          </cell>
        </row>
        <row r="3808">
          <cell r="A3808" t="str">
            <v>IDM20A</v>
          </cell>
          <cell r="B3808" t="str">
            <v>JATIBARANG_BARU_2</v>
          </cell>
        </row>
        <row r="3809">
          <cell r="A3809" t="str">
            <v>IDM19A</v>
          </cell>
          <cell r="B3809" t="str">
            <v>KANDANGHAUR_2</v>
          </cell>
        </row>
        <row r="3810">
          <cell r="A3810" t="str">
            <v>IDM15C</v>
          </cell>
          <cell r="B3810" t="str">
            <v>IDM15C</v>
          </cell>
        </row>
        <row r="3811">
          <cell r="A3811" t="str">
            <v>IDM13A</v>
          </cell>
          <cell r="B3811" t="str">
            <v>HAURGEULIS_2</v>
          </cell>
        </row>
        <row r="3812">
          <cell r="A3812" t="str">
            <v>IDM11A</v>
          </cell>
          <cell r="B3812" t="str">
            <v>ANJATAN_2</v>
          </cell>
        </row>
        <row r="3813">
          <cell r="A3813" t="str">
            <v>IDM08A</v>
          </cell>
          <cell r="B3813" t="str">
            <v>LOSARANG</v>
          </cell>
        </row>
        <row r="3814">
          <cell r="A3814" t="str">
            <v>IDM07C</v>
          </cell>
          <cell r="B3814" t="str">
            <v>IDM07C</v>
          </cell>
        </row>
        <row r="3815">
          <cell r="A3815" t="str">
            <v>IDM06B</v>
          </cell>
          <cell r="B3815" t="str">
            <v>KARANGAMPEL_3</v>
          </cell>
        </row>
        <row r="3816">
          <cell r="A3816" t="str">
            <v>IDM04B</v>
          </cell>
          <cell r="B3816" t="str">
            <v>KARANGANYAR_2</v>
          </cell>
        </row>
        <row r="3817">
          <cell r="A3817" t="str">
            <v>GRT27A</v>
          </cell>
          <cell r="B3817" t="str">
            <v>PAKENJENG_4</v>
          </cell>
        </row>
        <row r="3818">
          <cell r="A3818" t="str">
            <v>GRT26B</v>
          </cell>
          <cell r="B3818" t="str">
            <v>GRT26B</v>
          </cell>
        </row>
        <row r="3819">
          <cell r="A3819" t="str">
            <v>GRT25A</v>
          </cell>
          <cell r="B3819" t="str">
            <v>PAAS_4</v>
          </cell>
        </row>
        <row r="3820">
          <cell r="A3820" t="str">
            <v>GRT24A</v>
          </cell>
          <cell r="B3820" t="str">
            <v>SUKARAME_4</v>
          </cell>
        </row>
        <row r="3821">
          <cell r="A3821" t="str">
            <v>GRT22B</v>
          </cell>
          <cell r="B3821" t="str">
            <v>STASIUN_LAMA_2</v>
          </cell>
        </row>
        <row r="3822">
          <cell r="A3822" t="str">
            <v>GRT17A</v>
          </cell>
          <cell r="B3822" t="str">
            <v>BUNGBULANG_4</v>
          </cell>
        </row>
        <row r="3823">
          <cell r="A3823" t="str">
            <v>GRT16A</v>
          </cell>
          <cell r="B3823" t="str">
            <v>CIKAJANG_4</v>
          </cell>
        </row>
        <row r="3824">
          <cell r="A3824" t="str">
            <v>GRT05B</v>
          </cell>
          <cell r="B3824" t="str">
            <v>GARUT_SELATAN_2</v>
          </cell>
        </row>
        <row r="3825">
          <cell r="A3825" t="str">
            <v>GRT01B</v>
          </cell>
          <cell r="B3825" t="str">
            <v>SAMARANG_2</v>
          </cell>
        </row>
        <row r="3826">
          <cell r="A3826" t="str">
            <v>CMI01A</v>
          </cell>
          <cell r="B3826" t="str">
            <v>CIAMIS_2</v>
          </cell>
        </row>
        <row r="3827">
          <cell r="A3827" t="str">
            <v>CJR18B</v>
          </cell>
          <cell r="B3827" t="str">
            <v>CJR18B</v>
          </cell>
        </row>
        <row r="3828">
          <cell r="A3828" t="str">
            <v>CJR16A</v>
          </cell>
          <cell r="B3828" t="str">
            <v>SINDANGBARANG_2</v>
          </cell>
        </row>
        <row r="3829">
          <cell r="A3829" t="str">
            <v>CJR13A</v>
          </cell>
          <cell r="B3829" t="str">
            <v>CJR13A</v>
          </cell>
        </row>
        <row r="3830">
          <cell r="A3830" t="str">
            <v>DJB04A</v>
          </cell>
          <cell r="B3830" t="str">
            <v>DJB04A</v>
          </cell>
        </row>
        <row r="3831">
          <cell r="A3831" t="str">
            <v>BDO89</v>
          </cell>
          <cell r="B3831" t="str">
            <v>DC_CIBIRU</v>
          </cell>
        </row>
        <row r="3832">
          <cell r="A3832" t="str">
            <v>PWK02D</v>
          </cell>
          <cell r="B3832" t="str">
            <v>PWK02D</v>
          </cell>
        </row>
        <row r="3833">
          <cell r="A3833" t="str">
            <v>PGR08B</v>
          </cell>
          <cell r="B3833" t="str">
            <v>PGR08B</v>
          </cell>
        </row>
        <row r="3834">
          <cell r="A3834" t="str">
            <v>SIN29B</v>
          </cell>
          <cell r="B3834" t="str">
            <v>SIN29B</v>
          </cell>
        </row>
        <row r="3835">
          <cell r="A3835" t="str">
            <v>BJA04A</v>
          </cell>
          <cell r="B3835" t="str">
            <v>BJA04A</v>
          </cell>
        </row>
        <row r="3836">
          <cell r="A3836" t="str">
            <v>SMI21A</v>
          </cell>
          <cell r="B3836" t="str">
            <v>SMI21A</v>
          </cell>
        </row>
        <row r="3837">
          <cell r="A3837" t="str">
            <v>SMB11B</v>
          </cell>
          <cell r="B3837" t="str">
            <v>SMB11B</v>
          </cell>
        </row>
        <row r="3838">
          <cell r="A3838" t="str">
            <v>SIN26A</v>
          </cell>
          <cell r="B3838" t="str">
            <v>SIN26A</v>
          </cell>
        </row>
        <row r="3839">
          <cell r="A3839" t="str">
            <v>SIN31</v>
          </cell>
          <cell r="B3839" t="str">
            <v>SIN31</v>
          </cell>
        </row>
        <row r="3840">
          <cell r="A3840" t="str">
            <v>SMI22B</v>
          </cell>
          <cell r="B3840" t="str">
            <v>SMI22B</v>
          </cell>
        </row>
        <row r="3841">
          <cell r="A3841" t="str">
            <v>MJA19A</v>
          </cell>
          <cell r="B3841" t="str">
            <v>MJA19A</v>
          </cell>
        </row>
        <row r="3842">
          <cell r="A3842" t="str">
            <v>CJR06A</v>
          </cell>
          <cell r="B3842" t="str">
            <v>CJR06A</v>
          </cell>
        </row>
        <row r="3843">
          <cell r="A3843" t="str">
            <v>SIN03A</v>
          </cell>
          <cell r="B3843" t="str">
            <v>SIN03A</v>
          </cell>
        </row>
        <row r="3844">
          <cell r="A3844" t="str">
            <v>KRW23B</v>
          </cell>
          <cell r="B3844" t="str">
            <v>KARAWANG_WETAN</v>
          </cell>
        </row>
        <row r="3845">
          <cell r="A3845" t="str">
            <v>CJR32A</v>
          </cell>
          <cell r="B3845" t="str">
            <v>CILAKU</v>
          </cell>
        </row>
        <row r="3846">
          <cell r="A3846" t="str">
            <v>KRW21</v>
          </cell>
          <cell r="B3846" t="str">
            <v>CIBUAYA</v>
          </cell>
        </row>
        <row r="3847">
          <cell r="A3847" t="str">
            <v>CIM05</v>
          </cell>
          <cell r="B3847" t="str">
            <v>DC_CIMAHI_TENGAH</v>
          </cell>
        </row>
        <row r="3848">
          <cell r="A3848" t="str">
            <v>CMI02</v>
          </cell>
          <cell r="B3848" t="str">
            <v>SINDANGKASIH</v>
          </cell>
        </row>
        <row r="3849">
          <cell r="A3849" t="str">
            <v>BAG01</v>
          </cell>
          <cell r="B3849" t="str">
            <v>LUWUK</v>
          </cell>
        </row>
        <row r="3850">
          <cell r="A3850" t="str">
            <v>BAG07</v>
          </cell>
          <cell r="B3850" t="str">
            <v>TOILI</v>
          </cell>
        </row>
        <row r="3851">
          <cell r="A3851" t="str">
            <v>SGT15</v>
          </cell>
          <cell r="B3851" t="str">
            <v>SANGKULIRANG</v>
          </cell>
        </row>
        <row r="3852">
          <cell r="A3852" t="str">
            <v>SRI11</v>
          </cell>
          <cell r="B3852" t="str">
            <v>SUNGAI_KELEDANG</v>
          </cell>
        </row>
        <row r="3853">
          <cell r="A3853" t="str">
            <v>BDJ10</v>
          </cell>
          <cell r="B3853" t="str">
            <v>BANJAR_INDAH</v>
          </cell>
        </row>
        <row r="3854">
          <cell r="A3854" t="str">
            <v>BLN06</v>
          </cell>
          <cell r="B3854" t="str">
            <v>CP_MEKAR_JAYA</v>
          </cell>
        </row>
        <row r="3855">
          <cell r="A3855" t="str">
            <v>BLN06A</v>
          </cell>
          <cell r="B3855" t="str">
            <v>CP_DS_ANGSANA_1</v>
          </cell>
        </row>
        <row r="3856">
          <cell r="A3856" t="str">
            <v>MRN01</v>
          </cell>
          <cell r="B3856" t="str">
            <v>MUARA_ENIM</v>
          </cell>
        </row>
        <row r="3857">
          <cell r="A3857" t="str">
            <v>SKY01</v>
          </cell>
          <cell r="B3857" t="str">
            <v>SEKAYU</v>
          </cell>
        </row>
        <row r="3858">
          <cell r="A3858" t="str">
            <v>PTI14A</v>
          </cell>
          <cell r="B3858" t="str">
            <v>CLUWAK</v>
          </cell>
        </row>
        <row r="3859">
          <cell r="A3859" t="str">
            <v>MDC15</v>
          </cell>
          <cell r="B3859" t="str">
            <v>POLITEKNIK</v>
          </cell>
        </row>
        <row r="3860">
          <cell r="A3860" t="str">
            <v>MDC13</v>
          </cell>
          <cell r="B3860" t="str">
            <v>WINANGUN</v>
          </cell>
        </row>
        <row r="3861">
          <cell r="A3861" t="str">
            <v>MDC12</v>
          </cell>
          <cell r="B3861" t="str">
            <v>PANDU</v>
          </cell>
        </row>
        <row r="3862">
          <cell r="A3862" t="str">
            <v>MDC11A</v>
          </cell>
          <cell r="B3862" t="str">
            <v>BAHU</v>
          </cell>
        </row>
        <row r="3863">
          <cell r="A3863" t="str">
            <v>MDC10A</v>
          </cell>
          <cell r="B3863" t="str">
            <v>MANADO_SAMRAT</v>
          </cell>
        </row>
        <row r="3864">
          <cell r="A3864" t="str">
            <v>MDC10</v>
          </cell>
          <cell r="B3864" t="str">
            <v>WONASA</v>
          </cell>
        </row>
        <row r="3865">
          <cell r="A3865" t="str">
            <v>MDC09A</v>
          </cell>
          <cell r="B3865" t="str">
            <v>TANJUNG_BATU_01</v>
          </cell>
        </row>
        <row r="3866">
          <cell r="A3866" t="str">
            <v>MDC09</v>
          </cell>
          <cell r="B3866" t="str">
            <v>PAAL_DUA</v>
          </cell>
        </row>
        <row r="3867">
          <cell r="A3867" t="str">
            <v>MDC08</v>
          </cell>
          <cell r="B3867" t="str">
            <v>TELING</v>
          </cell>
        </row>
        <row r="3868">
          <cell r="A3868" t="str">
            <v>MDC07A</v>
          </cell>
          <cell r="B3868" t="str">
            <v>MANADO_01</v>
          </cell>
        </row>
        <row r="3869">
          <cell r="A3869" t="str">
            <v>MDC06</v>
          </cell>
          <cell r="B3869" t="str">
            <v>MAPANGET</v>
          </cell>
        </row>
        <row r="3870">
          <cell r="A3870" t="str">
            <v>MDC05</v>
          </cell>
          <cell r="B3870" t="str">
            <v>TUMINTING</v>
          </cell>
        </row>
        <row r="3871">
          <cell r="A3871" t="str">
            <v>MDC04</v>
          </cell>
          <cell r="B3871" t="str">
            <v>MALALAYANG</v>
          </cell>
        </row>
        <row r="3872">
          <cell r="A3872" t="str">
            <v>MLG24</v>
          </cell>
          <cell r="B3872" t="str">
            <v>RICH_AYANI</v>
          </cell>
        </row>
        <row r="3873">
          <cell r="A3873" t="str">
            <v>JKT31J</v>
          </cell>
          <cell r="B3873" t="str">
            <v>CP_KEBAYORAN_2</v>
          </cell>
        </row>
        <row r="3874">
          <cell r="A3874" t="str">
            <v>SRI15</v>
          </cell>
          <cell r="B3874" t="str">
            <v>SUNGAI_PINANG_DALAM</v>
          </cell>
        </row>
        <row r="3875">
          <cell r="A3875" t="str">
            <v>GRT05C</v>
          </cell>
          <cell r="B3875" t="str">
            <v>GRT05C</v>
          </cell>
        </row>
        <row r="3876">
          <cell r="A3876" t="str">
            <v>GRT40A</v>
          </cell>
          <cell r="B3876" t="str">
            <v>GRT40A</v>
          </cell>
        </row>
        <row r="3877">
          <cell r="A3877" t="str">
            <v>GRT36A</v>
          </cell>
          <cell r="B3877" t="str">
            <v>GRT36A</v>
          </cell>
        </row>
        <row r="3878">
          <cell r="A3878" t="str">
            <v>GRT10B</v>
          </cell>
          <cell r="B3878" t="str">
            <v>GRT10B</v>
          </cell>
        </row>
        <row r="3879">
          <cell r="A3879" t="str">
            <v>SRI20</v>
          </cell>
          <cell r="B3879" t="str">
            <v>LOA_BAKUNG</v>
          </cell>
        </row>
        <row r="3880">
          <cell r="A3880" t="str">
            <v>NGP14</v>
          </cell>
          <cell r="B3880" t="str">
            <v>DC_NGAMPRAH</v>
          </cell>
        </row>
        <row r="3881">
          <cell r="A3881" t="str">
            <v>CMI04</v>
          </cell>
          <cell r="B3881" t="str">
            <v>PANUMBANGAN</v>
          </cell>
        </row>
        <row r="3882">
          <cell r="A3882" t="str">
            <v>PDG17</v>
          </cell>
          <cell r="B3882" t="str">
            <v>CP_ERA_JAYA_TABING</v>
          </cell>
        </row>
        <row r="3883">
          <cell r="A3883" t="str">
            <v>MUG08</v>
          </cell>
          <cell r="B3883" t="str">
            <v>KEDUNGDOWO</v>
          </cell>
        </row>
        <row r="3884">
          <cell r="A3884" t="str">
            <v>IDM10A</v>
          </cell>
          <cell r="B3884" t="str">
            <v>IDM10A</v>
          </cell>
        </row>
        <row r="3885">
          <cell r="A3885" t="str">
            <v>JKT70B</v>
          </cell>
          <cell r="B3885" t="str">
            <v>CP_PERCETAKAN_NEGARA</v>
          </cell>
        </row>
        <row r="3886">
          <cell r="A3886" t="str">
            <v>JKT64E</v>
          </cell>
          <cell r="B3886" t="str">
            <v>CP_KARTINI_2</v>
          </cell>
        </row>
        <row r="3887">
          <cell r="A3887" t="str">
            <v>CIB33</v>
          </cell>
          <cell r="B3887" t="str">
            <v>PESONA_CILEBUT</v>
          </cell>
        </row>
        <row r="3888">
          <cell r="A3888" t="str">
            <v>CIB29</v>
          </cell>
          <cell r="B3888" t="str">
            <v>PESONA_DARUSSALAM</v>
          </cell>
        </row>
        <row r="3889">
          <cell r="A3889" t="str">
            <v>PLM08B</v>
          </cell>
          <cell r="B3889" t="str">
            <v>TLK_SUKOMORO</v>
          </cell>
        </row>
        <row r="3890">
          <cell r="A3890" t="str">
            <v>PNK05A</v>
          </cell>
          <cell r="B3890" t="str">
            <v>PAK_BENCENG</v>
          </cell>
        </row>
        <row r="3891">
          <cell r="A3891" t="str">
            <v>TTT03A</v>
          </cell>
          <cell r="B3891" t="str">
            <v>BENUA_KAYONG07</v>
          </cell>
        </row>
        <row r="3892">
          <cell r="A3892" t="str">
            <v>TLM03</v>
          </cell>
          <cell r="B3892" t="str">
            <v>SIMPANG_HILIR</v>
          </cell>
        </row>
        <row r="3893">
          <cell r="A3893" t="str">
            <v>SLN07</v>
          </cell>
          <cell r="B3893" t="str">
            <v>SLN07</v>
          </cell>
        </row>
        <row r="3894">
          <cell r="A3894" t="str">
            <v>JKT65C</v>
          </cell>
          <cell r="B3894" t="str">
            <v>CP_PETUKANGAN_UTARA</v>
          </cell>
        </row>
        <row r="3895">
          <cell r="A3895" t="str">
            <v>JKT65H</v>
          </cell>
          <cell r="B3895" t="str">
            <v>CP_RC_VETERAN_1</v>
          </cell>
        </row>
        <row r="3896">
          <cell r="A3896" t="str">
            <v>TGR01E</v>
          </cell>
          <cell r="B3896" t="str">
            <v>TANGCITY_MALL</v>
          </cell>
        </row>
        <row r="3897">
          <cell r="A3897" t="str">
            <v>TGR10B</v>
          </cell>
          <cell r="B3897" t="str">
            <v>KARTENG</v>
          </cell>
        </row>
        <row r="3898">
          <cell r="A3898" t="str">
            <v>PTI10A</v>
          </cell>
          <cell r="B3898" t="str">
            <v>GABUS</v>
          </cell>
        </row>
        <row r="3899">
          <cell r="A3899" t="str">
            <v>PLM43</v>
          </cell>
          <cell r="B3899" t="str">
            <v>SEMATANG_BORANG</v>
          </cell>
        </row>
        <row r="3900">
          <cell r="A3900" t="str">
            <v>CRN03E</v>
          </cell>
          <cell r="B3900" t="str">
            <v>CRN03E</v>
          </cell>
        </row>
        <row r="3901">
          <cell r="A3901" t="str">
            <v>SOG52</v>
          </cell>
          <cell r="B3901" t="str">
            <v>KUTAWARINGIN_2</v>
          </cell>
        </row>
        <row r="3902">
          <cell r="A3902" t="str">
            <v>NGA21A</v>
          </cell>
          <cell r="B3902" t="str">
            <v>PLEMAHAN_3</v>
          </cell>
        </row>
        <row r="3903">
          <cell r="A3903" t="str">
            <v>NGA23A</v>
          </cell>
          <cell r="B3903" t="str">
            <v>KEPUNG_2</v>
          </cell>
        </row>
        <row r="3904">
          <cell r="A3904" t="str">
            <v>MTA02A</v>
          </cell>
          <cell r="B3904" t="str">
            <v>CP_DANAU_SALAK</v>
          </cell>
        </row>
        <row r="3905">
          <cell r="A3905" t="str">
            <v>UNG03A</v>
          </cell>
          <cell r="B3905" t="str">
            <v>BANDARJO</v>
          </cell>
        </row>
        <row r="3906">
          <cell r="A3906" t="str">
            <v>TCTJU032</v>
          </cell>
          <cell r="B3906" t="str">
            <v>TCTJU032</v>
          </cell>
        </row>
        <row r="3907">
          <cell r="A3907" t="str">
            <v>BAO10</v>
          </cell>
          <cell r="B3907" t="str">
            <v>BAO10</v>
          </cell>
        </row>
        <row r="3908">
          <cell r="A3908" t="str">
            <v>MRB17</v>
          </cell>
          <cell r="B3908" t="str">
            <v>MRB17</v>
          </cell>
        </row>
        <row r="3909">
          <cell r="A3909" t="str">
            <v>KTL13</v>
          </cell>
          <cell r="B3909" t="str">
            <v>KTL13</v>
          </cell>
        </row>
        <row r="3910">
          <cell r="A3910" t="str">
            <v>BAO22</v>
          </cell>
          <cell r="B3910" t="str">
            <v>BAO22</v>
          </cell>
        </row>
        <row r="3911">
          <cell r="A3911" t="str">
            <v>SNT07A</v>
          </cell>
          <cell r="B3911" t="str">
            <v>SNT07A</v>
          </cell>
        </row>
        <row r="3912">
          <cell r="A3912" t="str">
            <v>MRB11</v>
          </cell>
          <cell r="B3912" t="str">
            <v>MRB11</v>
          </cell>
        </row>
        <row r="3913">
          <cell r="A3913" t="str">
            <v>MUT02A</v>
          </cell>
          <cell r="B3913" t="str">
            <v>MUT02A</v>
          </cell>
        </row>
        <row r="3914">
          <cell r="A3914" t="str">
            <v>PSR14A</v>
          </cell>
          <cell r="B3914" t="str">
            <v>PUSPO_2</v>
          </cell>
        </row>
        <row r="3915">
          <cell r="A3915" t="str">
            <v>SNT05A</v>
          </cell>
          <cell r="B3915" t="str">
            <v>SNT05A</v>
          </cell>
        </row>
        <row r="3916">
          <cell r="A3916" t="str">
            <v>PNK01B</v>
          </cell>
          <cell r="B3916" t="str">
            <v>PNK_VIP</v>
          </cell>
        </row>
        <row r="3917">
          <cell r="A3917" t="str">
            <v>SMQ11A</v>
          </cell>
          <cell r="B3917" t="str">
            <v>SMQ11A</v>
          </cell>
        </row>
        <row r="3918">
          <cell r="A3918" t="str">
            <v>SIU12A</v>
          </cell>
          <cell r="B3918" t="str">
            <v>SIU12A</v>
          </cell>
        </row>
        <row r="3919">
          <cell r="A3919" t="str">
            <v>TCCLP061</v>
          </cell>
          <cell r="B3919" t="str">
            <v>TCCLP061</v>
          </cell>
        </row>
        <row r="3920">
          <cell r="A3920" t="str">
            <v>BAL01C</v>
          </cell>
          <cell r="B3920" t="str">
            <v>BAL01C</v>
          </cell>
        </row>
        <row r="3921">
          <cell r="A3921" t="str">
            <v>TCTKK081</v>
          </cell>
          <cell r="B3921" t="str">
            <v>TCTKK081</v>
          </cell>
        </row>
        <row r="3922">
          <cell r="A3922" t="str">
            <v>CIP05F</v>
          </cell>
          <cell r="B3922" t="str">
            <v>BOULEVARD_BINTARO</v>
          </cell>
        </row>
        <row r="3923">
          <cell r="A3923" t="str">
            <v>SEF999</v>
          </cell>
          <cell r="B3923" t="str">
            <v>SEF_GATEWAY</v>
          </cell>
        </row>
        <row r="3924">
          <cell r="A3924" t="str">
            <v>SNG25</v>
          </cell>
          <cell r="B3924" t="str">
            <v>PANTAI_ANYER</v>
          </cell>
        </row>
        <row r="3925">
          <cell r="A3925" t="str">
            <v>CIP02C</v>
          </cell>
          <cell r="B3925" t="str">
            <v>BSD_SERPONG</v>
          </cell>
        </row>
        <row r="3926">
          <cell r="A3926" t="str">
            <v>SLN09</v>
          </cell>
          <cell r="B3926" t="str">
            <v>SINGKUT02</v>
          </cell>
        </row>
        <row r="3927">
          <cell r="A3927" t="str">
            <v>CSPQ001</v>
          </cell>
          <cell r="B3927" t="str">
            <v>测试片区001</v>
          </cell>
        </row>
        <row r="3928">
          <cell r="A3928" t="str">
            <v>TCSRG032</v>
          </cell>
          <cell r="B3928" t="str">
            <v>TCSRG032</v>
          </cell>
        </row>
        <row r="3929">
          <cell r="A3929" t="str">
            <v>TCBLN031</v>
          </cell>
          <cell r="B3929" t="str">
            <v>TCBLN031</v>
          </cell>
        </row>
        <row r="3930">
          <cell r="A3930" t="str">
            <v>888889</v>
          </cell>
          <cell r="B3930" t="str">
            <v>INTERNATIONAL_HQ</v>
          </cell>
        </row>
        <row r="3931">
          <cell r="A3931" t="str">
            <v>TCSNT081</v>
          </cell>
          <cell r="B3931" t="str">
            <v>TCSNT081</v>
          </cell>
        </row>
        <row r="3932">
          <cell r="A3932" t="str">
            <v>PSU01A</v>
          </cell>
          <cell r="B3932" t="str">
            <v>PUTUSSIBAU_SELATAN</v>
          </cell>
        </row>
        <row r="3933">
          <cell r="A3933" t="str">
            <v>TCSRG161</v>
          </cell>
          <cell r="B3933" t="str">
            <v>TCSRG161</v>
          </cell>
        </row>
        <row r="3934">
          <cell r="A3934" t="str">
            <v>PLM02A</v>
          </cell>
          <cell r="B3934" t="str">
            <v>MPS_SAKO</v>
          </cell>
        </row>
        <row r="3935">
          <cell r="A3935" t="str">
            <v>TCBTL111</v>
          </cell>
          <cell r="B3935" t="str">
            <v>TCBTL111</v>
          </cell>
        </row>
        <row r="3936">
          <cell r="A3936" t="str">
            <v>TCSRG011</v>
          </cell>
          <cell r="B3936" t="str">
            <v>TCSRG011</v>
          </cell>
        </row>
        <row r="3937">
          <cell r="A3937" t="str">
            <v>TCBAS031</v>
          </cell>
          <cell r="B3937" t="str">
            <v>TCBAS031</v>
          </cell>
        </row>
        <row r="3938">
          <cell r="A3938" t="str">
            <v>PND06A</v>
          </cell>
          <cell r="B3938" t="str">
            <v>TUTUR_1</v>
          </cell>
        </row>
        <row r="3939">
          <cell r="A3939" t="str">
            <v>PDD09B</v>
          </cell>
          <cell r="B3939" t="str">
            <v>TANGGUNGHARJO01</v>
          </cell>
        </row>
        <row r="3940">
          <cell r="A3940" t="str">
            <v>BRB06A</v>
          </cell>
          <cell r="B3940" t="str">
            <v>TANJUNG_BREBES</v>
          </cell>
        </row>
        <row r="3941">
          <cell r="A3941" t="str">
            <v>BGG12B</v>
          </cell>
          <cell r="B3941" t="str">
            <v>BLADO01</v>
          </cell>
        </row>
        <row r="3942">
          <cell r="A3942" t="str">
            <v>PUR01B</v>
          </cell>
          <cell r="B3942" t="str">
            <v>KEMANGKON01</v>
          </cell>
        </row>
        <row r="3943">
          <cell r="A3943" t="str">
            <v>SOG21B</v>
          </cell>
          <cell r="B3943" t="str">
            <v>CANGKUANG_3</v>
          </cell>
        </row>
        <row r="3944">
          <cell r="A3944" t="str">
            <v>TCRKS081</v>
          </cell>
          <cell r="B3944" t="str">
            <v>TCRKS081</v>
          </cell>
        </row>
        <row r="3945">
          <cell r="A3945" t="str">
            <v>TCSGT121</v>
          </cell>
          <cell r="B3945" t="str">
            <v>TCSGT121</v>
          </cell>
        </row>
        <row r="3946">
          <cell r="A3946" t="str">
            <v>SAG09A</v>
          </cell>
          <cell r="B3946" t="str">
            <v>TOBA</v>
          </cell>
        </row>
        <row r="3947">
          <cell r="A3947" t="str">
            <v>TCBAS021</v>
          </cell>
          <cell r="B3947" t="str">
            <v>TCBAS021</v>
          </cell>
        </row>
        <row r="3948">
          <cell r="A3948" t="str">
            <v>TCDUM031</v>
          </cell>
          <cell r="B3948" t="str">
            <v>TCDUM031</v>
          </cell>
        </row>
        <row r="3949">
          <cell r="A3949" t="str">
            <v>TCTBL191</v>
          </cell>
          <cell r="B3949" t="str">
            <v>TCTBL191</v>
          </cell>
        </row>
        <row r="3950">
          <cell r="A3950" t="str">
            <v>TCMUG071</v>
          </cell>
          <cell r="B3950" t="str">
            <v>TCMUG071</v>
          </cell>
        </row>
        <row r="3951">
          <cell r="A3951" t="str">
            <v>TCSLM101</v>
          </cell>
          <cell r="B3951" t="str">
            <v>TCSLM101</v>
          </cell>
        </row>
        <row r="3952">
          <cell r="A3952" t="str">
            <v>TCSRN061</v>
          </cell>
          <cell r="B3952" t="str">
            <v>TCSRN061</v>
          </cell>
        </row>
        <row r="3953">
          <cell r="A3953" t="str">
            <v>TCSLM011</v>
          </cell>
          <cell r="B3953" t="str">
            <v>TCSLM011</v>
          </cell>
        </row>
        <row r="3954">
          <cell r="A3954" t="str">
            <v>TCWGI051</v>
          </cell>
          <cell r="B3954" t="str">
            <v>TCWGI051</v>
          </cell>
        </row>
        <row r="3955">
          <cell r="A3955" t="str">
            <v>TCBRB011</v>
          </cell>
          <cell r="B3955" t="str">
            <v>TCBRB011</v>
          </cell>
        </row>
        <row r="3956">
          <cell r="A3956" t="str">
            <v>TCBYL091</v>
          </cell>
          <cell r="B3956" t="str">
            <v>TCBYL091</v>
          </cell>
        </row>
        <row r="3957">
          <cell r="A3957" t="str">
            <v>TCBTL171</v>
          </cell>
          <cell r="B3957" t="str">
            <v>TCBTL171</v>
          </cell>
        </row>
        <row r="3958">
          <cell r="A3958" t="str">
            <v>TCKBM031</v>
          </cell>
          <cell r="B3958" t="str">
            <v>TCKBM031</v>
          </cell>
        </row>
        <row r="3959">
          <cell r="A3959" t="str">
            <v>TCSRG141</v>
          </cell>
          <cell r="B3959" t="str">
            <v>TCSRG141</v>
          </cell>
        </row>
        <row r="3960">
          <cell r="A3960" t="str">
            <v>TCBOL011</v>
          </cell>
          <cell r="B3960" t="str">
            <v>TCBOL011</v>
          </cell>
        </row>
        <row r="3961">
          <cell r="A3961" t="str">
            <v>TCBJN021</v>
          </cell>
          <cell r="B3961" t="str">
            <v>TCBJN021</v>
          </cell>
        </row>
        <row r="3962">
          <cell r="A3962" t="str">
            <v>TCKNL041</v>
          </cell>
          <cell r="B3962" t="str">
            <v>TCKNL041</v>
          </cell>
        </row>
        <row r="3963">
          <cell r="A3963" t="str">
            <v>TCWNB061</v>
          </cell>
          <cell r="B3963" t="str">
            <v>TCWNB061</v>
          </cell>
        </row>
        <row r="3964">
          <cell r="A3964" t="str">
            <v>TCSWI151</v>
          </cell>
          <cell r="B3964" t="str">
            <v>TCSWI151</v>
          </cell>
        </row>
        <row r="3965">
          <cell r="A3965" t="str">
            <v>TCSRG051</v>
          </cell>
          <cell r="B3965" t="str">
            <v>TCSRG051</v>
          </cell>
        </row>
        <row r="3966">
          <cell r="A3966" t="str">
            <v>TCSRG031</v>
          </cell>
          <cell r="B3966" t="str">
            <v>TCSRG031</v>
          </cell>
        </row>
        <row r="3967">
          <cell r="A3967" t="str">
            <v>TCRMB031</v>
          </cell>
          <cell r="B3967" t="str">
            <v>TCRMB031</v>
          </cell>
        </row>
        <row r="3968">
          <cell r="A3968" t="str">
            <v>TCPDD061</v>
          </cell>
          <cell r="B3968" t="str">
            <v>TCPDD061</v>
          </cell>
        </row>
        <row r="3969">
          <cell r="A3969" t="str">
            <v>TCSLT011</v>
          </cell>
          <cell r="B3969" t="str">
            <v>TCSLT011</v>
          </cell>
        </row>
        <row r="3970">
          <cell r="A3970" t="str">
            <v>TCUNG031</v>
          </cell>
          <cell r="B3970" t="str">
            <v>TCUNG031</v>
          </cell>
        </row>
        <row r="3971">
          <cell r="A3971" t="str">
            <v>TCPTI211</v>
          </cell>
          <cell r="B3971" t="str">
            <v>TCPTI211</v>
          </cell>
        </row>
        <row r="3972">
          <cell r="A3972" t="str">
            <v>TCDMK051</v>
          </cell>
          <cell r="B3972" t="str">
            <v>TCDMK051</v>
          </cell>
        </row>
        <row r="3973">
          <cell r="A3973" t="str">
            <v>TCBGG041</v>
          </cell>
          <cell r="B3973" t="str">
            <v>TCBGG041</v>
          </cell>
        </row>
        <row r="3974">
          <cell r="A3974" t="str">
            <v>TCSPG031</v>
          </cell>
          <cell r="B3974" t="str">
            <v>TCSPG031</v>
          </cell>
        </row>
        <row r="3975">
          <cell r="A3975" t="str">
            <v>TCSPG101</v>
          </cell>
          <cell r="B3975" t="str">
            <v>TCSPG101</v>
          </cell>
        </row>
        <row r="3976">
          <cell r="A3976" t="str">
            <v>TCBTL101</v>
          </cell>
          <cell r="B3976" t="str">
            <v>TCBTL101</v>
          </cell>
        </row>
        <row r="3977">
          <cell r="A3977" t="str">
            <v>TCBAO121</v>
          </cell>
          <cell r="B3977" t="str">
            <v>TCBAO121</v>
          </cell>
        </row>
        <row r="3978">
          <cell r="A3978" t="str">
            <v>TCPKN011</v>
          </cell>
          <cell r="B3978" t="str">
            <v>TCPKN011</v>
          </cell>
        </row>
        <row r="3979">
          <cell r="A3979" t="str">
            <v>TCSRG081</v>
          </cell>
          <cell r="B3979" t="str">
            <v>TCSRG081</v>
          </cell>
        </row>
        <row r="3980">
          <cell r="A3980" t="str">
            <v>TCTAL041</v>
          </cell>
          <cell r="B3980" t="str">
            <v>TCTAL041</v>
          </cell>
        </row>
        <row r="3981">
          <cell r="A3981" t="str">
            <v>TCSRG071</v>
          </cell>
          <cell r="B3981" t="str">
            <v>TCSRG071</v>
          </cell>
        </row>
        <row r="3982">
          <cell r="A3982" t="str">
            <v>TCSRG151</v>
          </cell>
          <cell r="B3982" t="str">
            <v>TCSRG151</v>
          </cell>
        </row>
        <row r="3983">
          <cell r="A3983" t="str">
            <v>TCSRG091</v>
          </cell>
          <cell r="B3983" t="str">
            <v>TCSRG091</v>
          </cell>
        </row>
        <row r="3984">
          <cell r="A3984" t="str">
            <v>TCSRG041</v>
          </cell>
          <cell r="B3984" t="str">
            <v>TCSRG041</v>
          </cell>
        </row>
        <row r="3985">
          <cell r="A3985" t="str">
            <v>TCSRG021</v>
          </cell>
          <cell r="B3985" t="str">
            <v>TCSRG021</v>
          </cell>
        </row>
        <row r="3986">
          <cell r="A3986" t="str">
            <v>TCSRG111</v>
          </cell>
          <cell r="B3986" t="str">
            <v>TCSRG111</v>
          </cell>
        </row>
        <row r="3987">
          <cell r="A3987" t="str">
            <v>TCSRG131</v>
          </cell>
          <cell r="B3987" t="str">
            <v>TCSRG131</v>
          </cell>
        </row>
        <row r="3988">
          <cell r="A3988" t="str">
            <v>CKR06B</v>
          </cell>
          <cell r="B3988" t="str">
            <v>SERANG_BARU_03</v>
          </cell>
        </row>
        <row r="3989">
          <cell r="A3989" t="str">
            <v>TCSEG051</v>
          </cell>
          <cell r="B3989" t="str">
            <v>TCSEG051</v>
          </cell>
        </row>
        <row r="3990">
          <cell r="A3990" t="str">
            <v>TCPWJ101</v>
          </cell>
          <cell r="B3990" t="str">
            <v>TCPWJ101</v>
          </cell>
        </row>
        <row r="3991">
          <cell r="A3991" t="str">
            <v>TCCJR031</v>
          </cell>
          <cell r="B3991" t="str">
            <v>TCCJR031</v>
          </cell>
        </row>
        <row r="3992">
          <cell r="A3992" t="str">
            <v>TCJKT432</v>
          </cell>
          <cell r="B3992" t="str">
            <v>TCJKT432</v>
          </cell>
        </row>
        <row r="3993">
          <cell r="A3993" t="str">
            <v>TCJKT411</v>
          </cell>
          <cell r="B3993" t="str">
            <v>TCJKT411</v>
          </cell>
        </row>
        <row r="3994">
          <cell r="A3994" t="str">
            <v>TCJKT401</v>
          </cell>
          <cell r="B3994" t="str">
            <v>TCJKT401</v>
          </cell>
        </row>
        <row r="3995">
          <cell r="A3995" t="str">
            <v>TCJKT391</v>
          </cell>
          <cell r="B3995" t="str">
            <v>TCJKT391</v>
          </cell>
        </row>
        <row r="3996">
          <cell r="A3996" t="str">
            <v>TCJKT301</v>
          </cell>
          <cell r="B3996" t="str">
            <v>TCJKT301</v>
          </cell>
        </row>
        <row r="3997">
          <cell r="A3997" t="str">
            <v>TCJKT271</v>
          </cell>
          <cell r="B3997" t="str">
            <v>TCJKT271</v>
          </cell>
        </row>
        <row r="3998">
          <cell r="A3998" t="str">
            <v>TCJKT251</v>
          </cell>
          <cell r="B3998" t="str">
            <v>TCJKT251</v>
          </cell>
        </row>
        <row r="3999">
          <cell r="A3999" t="str">
            <v>TCJKT121</v>
          </cell>
          <cell r="B3999" t="str">
            <v>TCJKT121</v>
          </cell>
        </row>
        <row r="4000">
          <cell r="A4000" t="str">
            <v>BGG17</v>
          </cell>
          <cell r="B4000" t="str">
            <v>BANDAR01</v>
          </cell>
        </row>
        <row r="4001">
          <cell r="A4001" t="str">
            <v>BGG16</v>
          </cell>
          <cell r="B4001" t="str">
            <v>BATANG01</v>
          </cell>
        </row>
        <row r="4002">
          <cell r="A4002" t="str">
            <v>PMH04</v>
          </cell>
          <cell r="B4002" t="str">
            <v>PRABUMULIH_CENTRE</v>
          </cell>
        </row>
        <row r="4003">
          <cell r="A4003" t="str">
            <v>RAI777</v>
          </cell>
          <cell r="B4003" t="str">
            <v>RAI2_GATEWAY</v>
          </cell>
        </row>
        <row r="4004">
          <cell r="A4004" t="str">
            <v>NGG11</v>
          </cell>
          <cell r="B4004" t="str">
            <v>MANDOR</v>
          </cell>
        </row>
        <row r="4005">
          <cell r="A4005" t="str">
            <v>ARF999</v>
          </cell>
          <cell r="B4005" t="str">
            <v>ARF_GATEWAY</v>
          </cell>
        </row>
        <row r="4006">
          <cell r="A4006" t="str">
            <v>SUB63A</v>
          </cell>
          <cell r="B4006" t="str">
            <v>SAMBIKEREP_2</v>
          </cell>
        </row>
        <row r="4007">
          <cell r="A4007" t="str">
            <v>BDG777</v>
          </cell>
          <cell r="B4007" t="str">
            <v>BDG_GATEWAY</v>
          </cell>
        </row>
        <row r="4008">
          <cell r="A4008" t="str">
            <v>NGG07</v>
          </cell>
          <cell r="B4008" t="str">
            <v>SENAKIN</v>
          </cell>
        </row>
        <row r="4009">
          <cell r="A4009" t="str">
            <v>GSK777</v>
          </cell>
          <cell r="B4009" t="str">
            <v>GSK2_GATEWAY</v>
          </cell>
        </row>
        <row r="4010">
          <cell r="A4010" t="str">
            <v>SKW08</v>
          </cell>
          <cell r="B4010" t="str">
            <v>CP_PASIRAN</v>
          </cell>
        </row>
        <row r="4011">
          <cell r="A4011" t="str">
            <v>MAG03</v>
          </cell>
          <cell r="B4011" t="str">
            <v>SIMPANG_PESAK</v>
          </cell>
        </row>
        <row r="4012">
          <cell r="A4012" t="str">
            <v>CIB35</v>
          </cell>
          <cell r="B4012" t="str">
            <v>CP_CIBINONG</v>
          </cell>
        </row>
        <row r="4013">
          <cell r="A4013" t="str">
            <v>TAL02</v>
          </cell>
          <cell r="B4013" t="str">
            <v>AMPAH</v>
          </cell>
        </row>
        <row r="4014">
          <cell r="A4014" t="str">
            <v>SRI21</v>
          </cell>
          <cell r="B4014" t="str">
            <v>LOA_JANAN_ILIR</v>
          </cell>
        </row>
        <row r="4015">
          <cell r="A4015" t="str">
            <v>JRT666</v>
          </cell>
          <cell r="B4015" t="str">
            <v>JRT_GATEWAY</v>
          </cell>
        </row>
        <row r="4016">
          <cell r="A4016" t="str">
            <v>SRI777</v>
          </cell>
          <cell r="B4016" t="str">
            <v>SRI2_GATEWAY</v>
          </cell>
        </row>
        <row r="4017">
          <cell r="A4017" t="str">
            <v>MDR777</v>
          </cell>
          <cell r="B4017" t="str">
            <v>MDR_GATEWAY</v>
          </cell>
        </row>
        <row r="4018">
          <cell r="A4018" t="str">
            <v>LHT05</v>
          </cell>
          <cell r="B4018" t="str">
            <v>LAHAT_2</v>
          </cell>
        </row>
        <row r="4019">
          <cell r="A4019" t="str">
            <v>TEST8819</v>
          </cell>
          <cell r="B4019" t="str">
            <v>Test测试网点31</v>
          </cell>
        </row>
        <row r="4020">
          <cell r="A4020" t="str">
            <v>TEST8816</v>
          </cell>
          <cell r="B4020" t="str">
            <v>Test代理区2</v>
          </cell>
        </row>
        <row r="4021">
          <cell r="A4021" t="str">
            <v>TEST8813</v>
          </cell>
          <cell r="B4021" t="str">
            <v>Test转运中心2</v>
          </cell>
        </row>
        <row r="4022">
          <cell r="A4022" t="str">
            <v>TEST8811</v>
          </cell>
          <cell r="B4022" t="str">
            <v>Test测试网点10</v>
          </cell>
        </row>
        <row r="4023">
          <cell r="A4023" t="str">
            <v>TEST8810</v>
          </cell>
          <cell r="B4023" t="str">
            <v>Test转运中心1</v>
          </cell>
        </row>
        <row r="4024">
          <cell r="A4024" t="str">
            <v>TEST8801</v>
          </cell>
          <cell r="B4024" t="str">
            <v>Test代理区1</v>
          </cell>
        </row>
        <row r="4025">
          <cell r="A4025" t="str">
            <v>BGG05</v>
          </cell>
          <cell r="B4025" t="str">
            <v>TULIS</v>
          </cell>
        </row>
        <row r="4026">
          <cell r="A4026" t="str">
            <v>TWR05</v>
          </cell>
          <cell r="B4026" t="str">
            <v>ANGGANA</v>
          </cell>
        </row>
        <row r="4027">
          <cell r="A4027" t="str">
            <v>KLT11</v>
          </cell>
          <cell r="B4027" t="str">
            <v>MAYUNGAN</v>
          </cell>
        </row>
        <row r="4028">
          <cell r="A4028" t="str">
            <v>TKG999</v>
          </cell>
          <cell r="B4028" t="str">
            <v>TKG_GATEWAY</v>
          </cell>
        </row>
        <row r="4029">
          <cell r="A4029" t="str">
            <v>RMB09</v>
          </cell>
          <cell r="B4029" t="str">
            <v>SLUKE</v>
          </cell>
        </row>
        <row r="4030">
          <cell r="A4030" t="str">
            <v>KNL03</v>
          </cell>
          <cell r="B4030" t="str">
            <v>BOJA</v>
          </cell>
        </row>
        <row r="4031">
          <cell r="A4031" t="str">
            <v>CKR22</v>
          </cell>
          <cell r="B4031" t="str">
            <v>DC_CIKARANG_BARAT</v>
          </cell>
        </row>
        <row r="4032">
          <cell r="A4032" t="str">
            <v>PRO777</v>
          </cell>
          <cell r="B4032" t="str">
            <v>PRO_GATEWAY</v>
          </cell>
        </row>
        <row r="4033">
          <cell r="A4033" t="str">
            <v>JBR777</v>
          </cell>
          <cell r="B4033" t="str">
            <v>JBR_GATEWAY</v>
          </cell>
        </row>
        <row r="4034">
          <cell r="A4034" t="str">
            <v>PWO777</v>
          </cell>
          <cell r="B4034" t="str">
            <v>PWO_GATEWAY</v>
          </cell>
        </row>
        <row r="4035">
          <cell r="A4035" t="str">
            <v>SUB24</v>
          </cell>
          <cell r="B4035" t="str">
            <v>SIMOKERTO</v>
          </cell>
        </row>
        <row r="4036">
          <cell r="A4036" t="str">
            <v>PMH777</v>
          </cell>
          <cell r="B4036" t="str">
            <v>PMH2_GATEWAY</v>
          </cell>
        </row>
        <row r="4037">
          <cell r="A4037" t="str">
            <v>PLM20</v>
          </cell>
          <cell r="B4037" t="str">
            <v>SEKANAK</v>
          </cell>
        </row>
        <row r="4038">
          <cell r="A4038" t="str">
            <v>TBI01</v>
          </cell>
          <cell r="B4038" t="str">
            <v>EMPAT_LAWANG</v>
          </cell>
        </row>
        <row r="4039">
          <cell r="A4039" t="str">
            <v>PKB03</v>
          </cell>
          <cell r="B4039" t="str">
            <v>BETUNG_2</v>
          </cell>
        </row>
        <row r="4040">
          <cell r="A4040" t="str">
            <v>PLM44</v>
          </cell>
          <cell r="B4040" t="str">
            <v>ILIR_TIMUR_II</v>
          </cell>
        </row>
        <row r="4041">
          <cell r="A4041" t="str">
            <v>BGG08</v>
          </cell>
          <cell r="B4041" t="str">
            <v>REBAN</v>
          </cell>
        </row>
        <row r="4042">
          <cell r="A4042" t="str">
            <v>TLU01</v>
          </cell>
          <cell r="B4042" t="str">
            <v>TALANG_UBI</v>
          </cell>
        </row>
        <row r="4043">
          <cell r="A4043" t="str">
            <v>SIN02</v>
          </cell>
          <cell r="B4043" t="str">
            <v>CIKATOMAS</v>
          </cell>
        </row>
        <row r="4044">
          <cell r="A4044" t="str">
            <v>BYL08</v>
          </cell>
          <cell r="B4044" t="str">
            <v>SAWIT</v>
          </cell>
        </row>
        <row r="4045">
          <cell r="A4045" t="str">
            <v>SDA41</v>
          </cell>
          <cell r="B4045" t="str">
            <v>TARIK_1</v>
          </cell>
        </row>
        <row r="4046">
          <cell r="A4046" t="str">
            <v>KAA10</v>
          </cell>
          <cell r="B4046" t="str">
            <v>NGRINGO</v>
          </cell>
        </row>
        <row r="4047">
          <cell r="A4047" t="str">
            <v>MLG30</v>
          </cell>
          <cell r="B4047" t="str">
            <v>PARANG_ARGO</v>
          </cell>
        </row>
        <row r="4048">
          <cell r="A4048" t="str">
            <v>MAG02</v>
          </cell>
          <cell r="B4048" t="str">
            <v>KELAPA_KAMPIT</v>
          </cell>
        </row>
        <row r="4049">
          <cell r="A4049" t="str">
            <v>MEK04</v>
          </cell>
          <cell r="B4049" t="str">
            <v>TEMPILANG</v>
          </cell>
        </row>
        <row r="4050">
          <cell r="A4050" t="str">
            <v>SRN10</v>
          </cell>
          <cell r="B4050" t="str">
            <v>KARANGMALANG</v>
          </cell>
        </row>
        <row r="4051">
          <cell r="A4051" t="str">
            <v>SLM09</v>
          </cell>
          <cell r="B4051" t="str">
            <v>SETURAN</v>
          </cell>
        </row>
        <row r="4052">
          <cell r="A4052" t="str">
            <v>BWS08</v>
          </cell>
          <cell r="B4052" t="str">
            <v>WRINGIN_1</v>
          </cell>
        </row>
        <row r="4053">
          <cell r="A4053" t="str">
            <v>BGG06</v>
          </cell>
          <cell r="B4053" t="str">
            <v>WARUNGASEM</v>
          </cell>
        </row>
        <row r="4054">
          <cell r="A4054" t="str">
            <v>MUG06</v>
          </cell>
          <cell r="B4054" t="str">
            <v>BOROBUDUR</v>
          </cell>
        </row>
        <row r="4055">
          <cell r="A4055" t="str">
            <v>BWI30</v>
          </cell>
          <cell r="B4055" t="str">
            <v>PESANGGARAN_1</v>
          </cell>
        </row>
        <row r="4056">
          <cell r="A4056" t="str">
            <v>PTI08</v>
          </cell>
          <cell r="B4056" t="str">
            <v>JAKENAN</v>
          </cell>
        </row>
        <row r="4057">
          <cell r="A4057" t="str">
            <v>PGK06</v>
          </cell>
          <cell r="B4057" t="str">
            <v>BUKIT_INTAN_2</v>
          </cell>
        </row>
        <row r="4058">
          <cell r="A4058" t="str">
            <v>PGK04</v>
          </cell>
          <cell r="B4058" t="str">
            <v>RANGKUI</v>
          </cell>
        </row>
        <row r="4059">
          <cell r="A4059" t="str">
            <v>KLT08</v>
          </cell>
          <cell r="B4059" t="str">
            <v>KARANGDOWO</v>
          </cell>
        </row>
        <row r="4060">
          <cell r="A4060" t="str">
            <v>SUB46A</v>
          </cell>
          <cell r="B4060" t="str">
            <v>KENJERAN_2</v>
          </cell>
        </row>
        <row r="4061">
          <cell r="A4061" t="str">
            <v>SUJ09</v>
          </cell>
          <cell r="B4061" t="str">
            <v>TELUKAN</v>
          </cell>
        </row>
        <row r="4062">
          <cell r="A4062" t="str">
            <v>BGG09</v>
          </cell>
          <cell r="B4062" t="str">
            <v>GRINGSING_LAMA</v>
          </cell>
        </row>
        <row r="4063">
          <cell r="A4063" t="str">
            <v>SDA25</v>
          </cell>
          <cell r="B4063" t="str">
            <v>DC_KRIAN</v>
          </cell>
        </row>
        <row r="4064">
          <cell r="A4064" t="str">
            <v>MRN06</v>
          </cell>
          <cell r="B4064" t="str">
            <v>GUNUNG_MEGANG</v>
          </cell>
        </row>
        <row r="4065">
          <cell r="A4065" t="str">
            <v>CKR777</v>
          </cell>
          <cell r="B4065" t="str">
            <v>CKR_GATEWAY</v>
          </cell>
        </row>
        <row r="4066">
          <cell r="A4066" t="str">
            <v>TGR999</v>
          </cell>
          <cell r="B4066" t="str">
            <v>TGR_GATEWAY</v>
          </cell>
        </row>
        <row r="4067">
          <cell r="A4067" t="str">
            <v>PLM999</v>
          </cell>
          <cell r="B4067" t="str">
            <v>PLM_GATEWAY</v>
          </cell>
        </row>
        <row r="4068">
          <cell r="A4068" t="str">
            <v>CLP777</v>
          </cell>
          <cell r="B4068" t="str">
            <v>CLP_GATEWAY</v>
          </cell>
        </row>
        <row r="4069">
          <cell r="A4069" t="str">
            <v>PTI777</v>
          </cell>
          <cell r="B4069" t="str">
            <v>PTI_GATEWAY</v>
          </cell>
        </row>
        <row r="4070">
          <cell r="A4070" t="str">
            <v>BSB02</v>
          </cell>
          <cell r="B4070" t="str">
            <v>LAGOI</v>
          </cell>
        </row>
        <row r="4071">
          <cell r="A4071" t="str">
            <v>MRN05</v>
          </cell>
          <cell r="B4071" t="str">
            <v>SEMENDO</v>
          </cell>
        </row>
        <row r="4072">
          <cell r="A4072" t="str">
            <v>BTL08</v>
          </cell>
          <cell r="B4072" t="str">
            <v>GOSE</v>
          </cell>
        </row>
        <row r="4073">
          <cell r="A4073" t="str">
            <v>JST777</v>
          </cell>
          <cell r="B4073" t="str">
            <v>JST_GATEWAY</v>
          </cell>
        </row>
        <row r="4074">
          <cell r="A4074" t="str">
            <v>CLP11</v>
          </cell>
          <cell r="B4074" t="str">
            <v>SALIWANGI</v>
          </cell>
        </row>
        <row r="4075">
          <cell r="A4075" t="str">
            <v>KLT05</v>
          </cell>
          <cell r="B4075" t="str">
            <v>BELANG_WETAN</v>
          </cell>
        </row>
        <row r="4076">
          <cell r="A4076" t="str">
            <v>CKR08</v>
          </cell>
          <cell r="B4076" t="str">
            <v>CIKARANG_BARAT</v>
          </cell>
        </row>
        <row r="4077">
          <cell r="A4077" t="str">
            <v>SEG777</v>
          </cell>
          <cell r="B4077" t="str">
            <v>SEG_GATEWAY</v>
          </cell>
        </row>
        <row r="4078">
          <cell r="A4078" t="str">
            <v>PWJ01</v>
          </cell>
          <cell r="B4078" t="str">
            <v>PURWOREJO</v>
          </cell>
        </row>
        <row r="4079">
          <cell r="A4079" t="str">
            <v>PDG999</v>
          </cell>
          <cell r="B4079" t="str">
            <v>PDG_GATEWAY</v>
          </cell>
        </row>
        <row r="4080">
          <cell r="A4080" t="str">
            <v>DJB999</v>
          </cell>
          <cell r="B4080" t="str">
            <v>DJB_GATEWAY</v>
          </cell>
        </row>
        <row r="4081">
          <cell r="A4081" t="str">
            <v>LIN01</v>
          </cell>
          <cell r="B4081" t="str">
            <v>LINGGA</v>
          </cell>
        </row>
        <row r="4082">
          <cell r="A4082" t="str">
            <v>PKY999</v>
          </cell>
          <cell r="B4082" t="str">
            <v>PKY_GATEWAY</v>
          </cell>
        </row>
        <row r="4083">
          <cell r="A4083" t="str">
            <v>CRN777</v>
          </cell>
          <cell r="B4083" t="str">
            <v>CRN_GATEWAY</v>
          </cell>
        </row>
        <row r="4084">
          <cell r="A4084" t="str">
            <v>SOC01</v>
          </cell>
          <cell r="B4084" t="str">
            <v>SOLO</v>
          </cell>
        </row>
        <row r="4085">
          <cell r="A4085" t="str">
            <v>AMI999</v>
          </cell>
          <cell r="B4085" t="str">
            <v>AMI_GATEWAY</v>
          </cell>
        </row>
        <row r="4086">
          <cell r="A4086" t="str">
            <v>SMQ999</v>
          </cell>
          <cell r="B4086" t="str">
            <v>SMQ_GATEWAY</v>
          </cell>
        </row>
        <row r="4087">
          <cell r="A4087" t="str">
            <v>MDC999</v>
          </cell>
          <cell r="B4087" t="str">
            <v>MDC_GATEWAY</v>
          </cell>
        </row>
        <row r="4088">
          <cell r="A4088" t="str">
            <v>BPN999</v>
          </cell>
          <cell r="B4088" t="str">
            <v>BPN_GATEWAY</v>
          </cell>
        </row>
        <row r="4089">
          <cell r="A4089" t="str">
            <v>PNK999</v>
          </cell>
          <cell r="B4089" t="str">
            <v>PNK_GATEWAY</v>
          </cell>
        </row>
        <row r="4090">
          <cell r="A4090" t="str">
            <v>SUB999</v>
          </cell>
          <cell r="B4090" t="str">
            <v>SUB_GATEWAY</v>
          </cell>
        </row>
        <row r="4091">
          <cell r="A4091" t="str">
            <v>BDO999</v>
          </cell>
          <cell r="B4091" t="str">
            <v>BDO_GATEWAY</v>
          </cell>
        </row>
        <row r="4092">
          <cell r="A4092" t="str">
            <v>BGR999</v>
          </cell>
          <cell r="B4092" t="str">
            <v>BGR_GATEWAY</v>
          </cell>
        </row>
        <row r="4093">
          <cell r="A4093" t="str">
            <v>DJJ999</v>
          </cell>
          <cell r="B4093" t="str">
            <v>DJJ_GATEWAY</v>
          </cell>
        </row>
        <row r="4094">
          <cell r="A4094" t="str">
            <v>BKS999</v>
          </cell>
          <cell r="B4094" t="str">
            <v>BKS_GATEWAY</v>
          </cell>
        </row>
        <row r="4095">
          <cell r="A4095" t="str">
            <v>BTH999</v>
          </cell>
          <cell r="B4095" t="str">
            <v>BTH_GATEWAY</v>
          </cell>
        </row>
        <row r="4096">
          <cell r="A4096" t="str">
            <v>PKU999</v>
          </cell>
          <cell r="B4096" t="str">
            <v>PKU_GATEWAY</v>
          </cell>
        </row>
        <row r="4097">
          <cell r="A4097" t="str">
            <v>BDJ999</v>
          </cell>
          <cell r="B4097" t="str">
            <v>BDJ_GATEWAY</v>
          </cell>
        </row>
        <row r="4098">
          <cell r="A4098" t="str">
            <v>JKS777</v>
          </cell>
          <cell r="B4098" t="str">
            <v>JKS_TRANSIT_CENTER</v>
          </cell>
        </row>
        <row r="4099">
          <cell r="A4099" t="str">
            <v>CKP777</v>
          </cell>
          <cell r="B4099" t="str">
            <v>CKP_GATEWAY</v>
          </cell>
        </row>
        <row r="4100">
          <cell r="A4100" t="str">
            <v>SMI777</v>
          </cell>
          <cell r="B4100" t="str">
            <v>SMI_GATEWAY</v>
          </cell>
        </row>
        <row r="4101">
          <cell r="A4101" t="str">
            <v>TSK777</v>
          </cell>
          <cell r="B4101" t="str">
            <v>TSK_GATEWAY</v>
          </cell>
        </row>
        <row r="4102">
          <cell r="A4102" t="str">
            <v>BIK999</v>
          </cell>
          <cell r="B4102" t="str">
            <v>BIK_GATEWAY</v>
          </cell>
        </row>
        <row r="4103">
          <cell r="A4103" t="str">
            <v>TIM999</v>
          </cell>
          <cell r="B4103" t="str">
            <v>TIM_GATEWAY</v>
          </cell>
        </row>
        <row r="4104">
          <cell r="A4104" t="str">
            <v>TGR08</v>
          </cell>
          <cell r="B4104" t="str">
            <v>CISAUK</v>
          </cell>
        </row>
        <row r="4105">
          <cell r="A4105" t="str">
            <v>MAG01</v>
          </cell>
          <cell r="B4105" t="str">
            <v>MANGGAR</v>
          </cell>
        </row>
        <row r="4106">
          <cell r="A4106" t="str">
            <v>AMQ999</v>
          </cell>
          <cell r="B4106" t="str">
            <v>AMQ_GATEWAY</v>
          </cell>
        </row>
        <row r="4107">
          <cell r="A4107" t="str">
            <v>TNJ999</v>
          </cell>
          <cell r="B4107" t="str">
            <v>TNJ_GATEWAY</v>
          </cell>
        </row>
        <row r="4108">
          <cell r="A4108" t="str">
            <v>MKW999</v>
          </cell>
          <cell r="B4108" t="str">
            <v>MKW_GATEWAY</v>
          </cell>
        </row>
        <row r="4109">
          <cell r="A4109" t="str">
            <v>LLG999</v>
          </cell>
          <cell r="B4109" t="str">
            <v>LLG_GATEWAY</v>
          </cell>
        </row>
        <row r="4110">
          <cell r="A4110" t="str">
            <v>SOQ999</v>
          </cell>
          <cell r="B4110" t="str">
            <v>SOQ_GATEWAY</v>
          </cell>
        </row>
        <row r="4111">
          <cell r="A4111" t="str">
            <v>NBX999</v>
          </cell>
          <cell r="B4111" t="str">
            <v>NBX_GATEWAY</v>
          </cell>
        </row>
        <row r="4112">
          <cell r="A4112" t="str">
            <v>MKQ999</v>
          </cell>
          <cell r="B4112" t="str">
            <v>MKQ_GATEWAY</v>
          </cell>
        </row>
        <row r="4113">
          <cell r="A4113" t="str">
            <v>TTE999</v>
          </cell>
          <cell r="B4113" t="str">
            <v>TTE_GATEWAY</v>
          </cell>
        </row>
        <row r="4114">
          <cell r="A4114" t="str">
            <v>KOB01</v>
          </cell>
          <cell r="B4114" t="str">
            <v>KOBA</v>
          </cell>
        </row>
        <row r="4115">
          <cell r="A4115" t="str">
            <v>BYL05</v>
          </cell>
          <cell r="B4115" t="str">
            <v>NGEMPLAK</v>
          </cell>
        </row>
        <row r="4116">
          <cell r="A4116" t="str">
            <v>PUR03</v>
          </cell>
          <cell r="B4116" t="str">
            <v>KALIGONDANG</v>
          </cell>
        </row>
        <row r="4117">
          <cell r="A4117" t="str">
            <v>MUA01</v>
          </cell>
          <cell r="B4117" t="str">
            <v>MUARA_DUA</v>
          </cell>
        </row>
        <row r="4118">
          <cell r="A4118" t="str">
            <v>TJQ999</v>
          </cell>
          <cell r="B4118" t="str">
            <v>TJQ_GATEWAY</v>
          </cell>
        </row>
        <row r="4119">
          <cell r="A4119" t="str">
            <v>PGK999</v>
          </cell>
          <cell r="B4119" t="str">
            <v>PGK_GATEWAY</v>
          </cell>
        </row>
        <row r="4120">
          <cell r="A4120" t="str">
            <v>JKT999</v>
          </cell>
          <cell r="B4120" t="str">
            <v>JKT_GATEWAY</v>
          </cell>
        </row>
        <row r="4121">
          <cell r="A4121" t="str">
            <v>KLT02</v>
          </cell>
          <cell r="B4121" t="str">
            <v>KLATEN_SELATAN</v>
          </cell>
        </row>
        <row r="4122">
          <cell r="A4122" t="str">
            <v>GTO999</v>
          </cell>
          <cell r="B4122" t="str">
            <v>GTO_GATEWAY</v>
          </cell>
        </row>
        <row r="4123">
          <cell r="A4123" t="str">
            <v>MLG999</v>
          </cell>
          <cell r="B4123" t="str">
            <v>MLG_GATEWAY</v>
          </cell>
        </row>
        <row r="4124">
          <cell r="A4124" t="str">
            <v>PLW999</v>
          </cell>
          <cell r="B4124" t="str">
            <v>PLW_GATEWAY</v>
          </cell>
        </row>
        <row r="4125">
          <cell r="A4125" t="str">
            <v>MUD01</v>
          </cell>
          <cell r="B4125" t="str">
            <v>MUARA_BADAK</v>
          </cell>
        </row>
        <row r="4126">
          <cell r="A4126" t="str">
            <v>MOF999</v>
          </cell>
          <cell r="B4126" t="str">
            <v>MOF_GATEWAY</v>
          </cell>
        </row>
        <row r="4127">
          <cell r="A4127" t="str">
            <v>PSU01</v>
          </cell>
          <cell r="B4127" t="str">
            <v>PUTUSSIBAU</v>
          </cell>
        </row>
        <row r="4128">
          <cell r="A4128" t="str">
            <v>KLT06</v>
          </cell>
          <cell r="B4128" t="str">
            <v>PEDAN</v>
          </cell>
        </row>
        <row r="4129">
          <cell r="A4129" t="str">
            <v>TOB01</v>
          </cell>
          <cell r="B4129" t="str">
            <v>TOBOALI</v>
          </cell>
        </row>
        <row r="4130">
          <cell r="A4130" t="str">
            <v>SRN01</v>
          </cell>
          <cell r="B4130" t="str">
            <v>SRAGEN</v>
          </cell>
        </row>
        <row r="4131">
          <cell r="A4131" t="str">
            <v>PWJ04</v>
          </cell>
          <cell r="B4131" t="str">
            <v>BUTUH</v>
          </cell>
        </row>
        <row r="4132">
          <cell r="A4132" t="str">
            <v>LAB999</v>
          </cell>
          <cell r="B4132" t="str">
            <v>LAB_GATEWAY</v>
          </cell>
        </row>
        <row r="4133">
          <cell r="A4133" t="str">
            <v>TGR16</v>
          </cell>
          <cell r="B4133" t="str">
            <v>BINTARO</v>
          </cell>
        </row>
        <row r="4134">
          <cell r="A4134" t="str">
            <v>PSU02</v>
          </cell>
          <cell r="B4134" t="str">
            <v>NANGA_TEPUAI</v>
          </cell>
        </row>
        <row r="4135">
          <cell r="A4135" t="str">
            <v>SUB12</v>
          </cell>
          <cell r="B4135" t="str">
            <v>KEDUNGCOWEK</v>
          </cell>
        </row>
        <row r="4136">
          <cell r="A4136" t="str">
            <v>SDA03</v>
          </cell>
          <cell r="B4136" t="str">
            <v>WONOAYU</v>
          </cell>
        </row>
        <row r="4137">
          <cell r="A4137" t="str">
            <v>TAM999</v>
          </cell>
          <cell r="B4137" t="str">
            <v>TAM_GATEWAY</v>
          </cell>
        </row>
        <row r="4138">
          <cell r="A4138" t="str">
            <v>BEU999</v>
          </cell>
          <cell r="B4138" t="str">
            <v>BEU_GATEWAY</v>
          </cell>
        </row>
        <row r="4139">
          <cell r="A4139" t="str">
            <v>SUJ03</v>
          </cell>
          <cell r="B4139" t="str">
            <v>BAKI</v>
          </cell>
        </row>
        <row r="4140">
          <cell r="A4140" t="str">
            <v>TWR02</v>
          </cell>
          <cell r="B4140" t="str">
            <v>TIMBAU</v>
          </cell>
        </row>
        <row r="4141">
          <cell r="A4141" t="str">
            <v>CKR15</v>
          </cell>
          <cell r="B4141" t="str">
            <v>TELAGA_ASIH</v>
          </cell>
        </row>
        <row r="4142">
          <cell r="A4142" t="str">
            <v>TRK999</v>
          </cell>
          <cell r="B4142" t="str">
            <v>TRK_GATEWAY</v>
          </cell>
        </row>
        <row r="4143">
          <cell r="A4143" t="str">
            <v>LMG777</v>
          </cell>
          <cell r="B4143" t="str">
            <v>LMG_GATEWAY</v>
          </cell>
        </row>
        <row r="4144">
          <cell r="A4144" t="str">
            <v>MDN777</v>
          </cell>
          <cell r="B4144" t="str">
            <v>MDN_GATEWAY</v>
          </cell>
        </row>
        <row r="4145">
          <cell r="A4145" t="str">
            <v>RKS22</v>
          </cell>
          <cell r="B4145" t="str">
            <v>WARUNG_BANTEN</v>
          </cell>
        </row>
        <row r="4146">
          <cell r="A4146" t="str">
            <v>RKS20</v>
          </cell>
          <cell r="B4146" t="str">
            <v>CILANGKAHAN</v>
          </cell>
        </row>
        <row r="4147">
          <cell r="A4147" t="str">
            <v>SMQ05A</v>
          </cell>
          <cell r="B4147" t="str">
            <v>SMQ05A</v>
          </cell>
        </row>
        <row r="4148">
          <cell r="A4148" t="str">
            <v>TGR54B</v>
          </cell>
          <cell r="B4148" t="str">
            <v>TGR54B</v>
          </cell>
        </row>
        <row r="4149">
          <cell r="A4149" t="str">
            <v>DJB07A</v>
          </cell>
          <cell r="B4149" t="str">
            <v>SIPIN02</v>
          </cell>
        </row>
        <row r="4150">
          <cell r="A4150" t="str">
            <v>BAL08E</v>
          </cell>
          <cell r="B4150" t="str">
            <v>INFINITY_PASAR_KEMIS</v>
          </cell>
        </row>
        <row r="4151">
          <cell r="A4151" t="str">
            <v>MMW06A</v>
          </cell>
          <cell r="B4151" t="str">
            <v>JUNGKAT_JAYA</v>
          </cell>
        </row>
        <row r="4152">
          <cell r="A4152" t="str">
            <v>RKS21A</v>
          </cell>
          <cell r="B4152" t="str">
            <v>CILELES_KENCANA</v>
          </cell>
        </row>
        <row r="4153">
          <cell r="A4153" t="str">
            <v>RKS10C</v>
          </cell>
          <cell r="B4153" t="str">
            <v>CIKULUR</v>
          </cell>
        </row>
        <row r="4154">
          <cell r="A4154" t="str">
            <v>RKS26</v>
          </cell>
          <cell r="B4154" t="str">
            <v>BANJAR_KENCANA</v>
          </cell>
        </row>
        <row r="4155">
          <cell r="A4155" t="str">
            <v>SLN06</v>
          </cell>
          <cell r="B4155" t="str">
            <v>MANDIANGIN02</v>
          </cell>
        </row>
        <row r="4156">
          <cell r="A4156" t="str">
            <v>BTL11A</v>
          </cell>
          <cell r="B4156" t="str">
            <v>TAMANAN</v>
          </cell>
        </row>
        <row r="4157">
          <cell r="A4157" t="str">
            <v>BTL11B</v>
          </cell>
          <cell r="B4157" t="str">
            <v>WONOCATUR</v>
          </cell>
        </row>
        <row r="4158">
          <cell r="A4158" t="str">
            <v>KBM03A</v>
          </cell>
          <cell r="B4158" t="str">
            <v>KEBUMEN_KOTA</v>
          </cell>
        </row>
        <row r="4159">
          <cell r="A4159" t="str">
            <v>BJT02A</v>
          </cell>
          <cell r="B4159" t="str">
            <v>BATURAJA_JAYA</v>
          </cell>
        </row>
        <row r="4160">
          <cell r="A4160" t="str">
            <v>MRB05</v>
          </cell>
          <cell r="B4160" t="str">
            <v>JUJUHAN</v>
          </cell>
        </row>
        <row r="4161">
          <cell r="A4161" t="str">
            <v>MJA09A</v>
          </cell>
          <cell r="B4161" t="str">
            <v>MAJALENGKA_2</v>
          </cell>
        </row>
        <row r="4162">
          <cell r="A4162" t="str">
            <v>MUT08</v>
          </cell>
          <cell r="B4162" t="str">
            <v>TEBO_TENGAH</v>
          </cell>
        </row>
        <row r="4163">
          <cell r="A4163" t="str">
            <v>MUS10</v>
          </cell>
          <cell r="B4163" t="str">
            <v>RANTAU_RASAU02</v>
          </cell>
        </row>
        <row r="4164">
          <cell r="A4164" t="str">
            <v>SNT01B</v>
          </cell>
          <cell r="B4164" t="str">
            <v>JALUKO</v>
          </cell>
        </row>
        <row r="4165">
          <cell r="A4165" t="str">
            <v>MUT07</v>
          </cell>
          <cell r="B4165" t="str">
            <v>TEBO_ILIR</v>
          </cell>
        </row>
        <row r="4166">
          <cell r="A4166" t="str">
            <v>MBN07</v>
          </cell>
          <cell r="B4166" t="str">
            <v>MUARA_TEMBESI</v>
          </cell>
        </row>
        <row r="4167">
          <cell r="A4167" t="str">
            <v>MBN04</v>
          </cell>
          <cell r="B4167" t="str">
            <v>MARO_SEBO_ULU</v>
          </cell>
        </row>
        <row r="4168">
          <cell r="A4168" t="str">
            <v>KTL01A</v>
          </cell>
          <cell r="B4168" t="str">
            <v>BATANG_ASAM</v>
          </cell>
        </row>
        <row r="4169">
          <cell r="A4169" t="str">
            <v>SEG06C</v>
          </cell>
          <cell r="B4169" t="str">
            <v>SERANG_JAYA</v>
          </cell>
        </row>
        <row r="4170">
          <cell r="A4170" t="str">
            <v>MBN06</v>
          </cell>
          <cell r="B4170" t="str">
            <v>MUARA_BULIAN02</v>
          </cell>
        </row>
        <row r="4171">
          <cell r="A4171" t="str">
            <v>KTL10</v>
          </cell>
          <cell r="B4171" t="str">
            <v>TEBING_TINGGI_KTL</v>
          </cell>
        </row>
        <row r="4172">
          <cell r="A4172" t="str">
            <v>SNT03A</v>
          </cell>
          <cell r="B4172" t="str">
            <v>KUMPEH_ULU</v>
          </cell>
        </row>
        <row r="4173">
          <cell r="A4173" t="str">
            <v>BAO05A</v>
          </cell>
          <cell r="B4173" t="str">
            <v>PAMENANG02</v>
          </cell>
        </row>
        <row r="4174">
          <cell r="A4174" t="str">
            <v>TTT16</v>
          </cell>
          <cell r="B4174" t="str">
            <v>SINGKUP</v>
          </cell>
        </row>
        <row r="4175">
          <cell r="A4175" t="str">
            <v>PSU18</v>
          </cell>
          <cell r="B4175" t="str">
            <v>PUTUSSIBAU_BERSATU</v>
          </cell>
        </row>
        <row r="4176">
          <cell r="A4176" t="str">
            <v>SBG30</v>
          </cell>
          <cell r="B4176" t="str">
            <v>KALIANGSANA_2</v>
          </cell>
        </row>
        <row r="4177">
          <cell r="A4177" t="str">
            <v>SIN05A</v>
          </cell>
          <cell r="B4177" t="str">
            <v>SALAWU_2</v>
          </cell>
        </row>
        <row r="4178">
          <cell r="A4178" t="str">
            <v>SBG20A</v>
          </cell>
          <cell r="B4178" t="str">
            <v>SUKARESMI_3</v>
          </cell>
        </row>
        <row r="4179">
          <cell r="A4179" t="str">
            <v>DJB03A</v>
          </cell>
          <cell r="B4179" t="str">
            <v>JAMBI_SELATAN</v>
          </cell>
        </row>
        <row r="4180">
          <cell r="A4180" t="str">
            <v>TGR12D</v>
          </cell>
          <cell r="B4180" t="str">
            <v>PAKOJAN</v>
          </cell>
        </row>
        <row r="4181">
          <cell r="A4181" t="str">
            <v>MUD02</v>
          </cell>
          <cell r="B4181" t="str">
            <v>MARANG_KAYU</v>
          </cell>
        </row>
        <row r="4182">
          <cell r="A4182" t="str">
            <v>CIP07A</v>
          </cell>
          <cell r="B4182" t="str">
            <v>BAKTI_JAYA</v>
          </cell>
        </row>
        <row r="4183">
          <cell r="A4183" t="str">
            <v>WNB06A</v>
          </cell>
          <cell r="B4183" t="str">
            <v>SELOMERTO_01</v>
          </cell>
        </row>
        <row r="4184">
          <cell r="A4184" t="str">
            <v>BKI07E</v>
          </cell>
          <cell r="B4184" t="str">
            <v>JATI_CEMPAKA_01</v>
          </cell>
        </row>
        <row r="4185">
          <cell r="A4185" t="str">
            <v>BKI07D</v>
          </cell>
          <cell r="B4185" t="str">
            <v>JATI_WARINGIN_01</v>
          </cell>
        </row>
        <row r="4186">
          <cell r="A4186" t="str">
            <v>BKI08D</v>
          </cell>
          <cell r="B4186" t="str">
            <v>JAKA_SAMPURNA_01</v>
          </cell>
        </row>
        <row r="4187">
          <cell r="A4187" t="str">
            <v>SKW05B</v>
          </cell>
          <cell r="B4187" t="str">
            <v>BAGAK_SAHWA01</v>
          </cell>
        </row>
        <row r="4188">
          <cell r="A4188" t="str">
            <v>CIL03A</v>
          </cell>
          <cell r="B4188" t="str">
            <v>CITANGKIL</v>
          </cell>
        </row>
        <row r="4189">
          <cell r="A4189" t="str">
            <v>PML05A</v>
          </cell>
          <cell r="B4189" t="str">
            <v>BANTARBOLANG</v>
          </cell>
        </row>
        <row r="4190">
          <cell r="A4190" t="str">
            <v>BRB11B</v>
          </cell>
          <cell r="B4190" t="str">
            <v>SIRAMPOG01</v>
          </cell>
        </row>
        <row r="4191">
          <cell r="A4191" t="str">
            <v>SNG15</v>
          </cell>
          <cell r="B4191" t="str">
            <v>PONTANG_RAYA</v>
          </cell>
        </row>
        <row r="4192">
          <cell r="A4192" t="str">
            <v>PUR13A</v>
          </cell>
          <cell r="B4192" t="str">
            <v>KARANGREJA01</v>
          </cell>
        </row>
        <row r="4193">
          <cell r="A4193" t="str">
            <v>SWI09A</v>
          </cell>
          <cell r="B4193" t="str">
            <v>BANDARSARI</v>
          </cell>
        </row>
        <row r="4194">
          <cell r="A4194" t="str">
            <v>MRW02</v>
          </cell>
          <cell r="B4194" t="str">
            <v>GUNUNG_TIMANG</v>
          </cell>
        </row>
        <row r="4195">
          <cell r="A4195" t="str">
            <v>MTR01A</v>
          </cell>
          <cell r="B4195" t="str">
            <v>METRO_PUSAT_2</v>
          </cell>
        </row>
        <row r="4196">
          <cell r="A4196" t="str">
            <v>MUS09</v>
          </cell>
          <cell r="B4196" t="str">
            <v>NIPAH_PANJANG</v>
          </cell>
        </row>
        <row r="4197">
          <cell r="A4197" t="str">
            <v>PNK04A</v>
          </cell>
          <cell r="B4197" t="str">
            <v>SAWO</v>
          </cell>
        </row>
        <row r="4198">
          <cell r="A4198" t="str">
            <v>BKI14C</v>
          </cell>
          <cell r="B4198" t="str">
            <v>CIBITUNG_01</v>
          </cell>
        </row>
        <row r="4199">
          <cell r="A4199" t="str">
            <v>BKI14D</v>
          </cell>
          <cell r="B4199" t="str">
            <v>WANAJAYA_01</v>
          </cell>
        </row>
        <row r="4200">
          <cell r="A4200" t="str">
            <v>BKI14F</v>
          </cell>
          <cell r="B4200" t="str">
            <v>SUKAJAYA_01</v>
          </cell>
        </row>
        <row r="4201">
          <cell r="A4201" t="str">
            <v>BKI01F</v>
          </cell>
          <cell r="B4201" t="str">
            <v>KALIABANG_TENGAH_02</v>
          </cell>
        </row>
        <row r="4202">
          <cell r="A4202" t="str">
            <v>CKR03A</v>
          </cell>
          <cell r="B4202" t="str">
            <v>DP_SUKADAMI_01</v>
          </cell>
        </row>
        <row r="4203">
          <cell r="A4203" t="str">
            <v>CIL01A</v>
          </cell>
          <cell r="B4203" t="str">
            <v>PERUMNAS_RAYA</v>
          </cell>
        </row>
        <row r="4204">
          <cell r="A4204" t="str">
            <v>BKI01E</v>
          </cell>
          <cell r="B4204" t="str">
            <v>KALIABANG_TENGAH_01</v>
          </cell>
        </row>
        <row r="4205">
          <cell r="A4205" t="str">
            <v>BKI01D</v>
          </cell>
          <cell r="B4205" t="str">
            <v>TELUK_PUCUNG_01</v>
          </cell>
        </row>
        <row r="4206">
          <cell r="A4206" t="str">
            <v>BKI01C</v>
          </cell>
          <cell r="B4206" t="str">
            <v>HARAPAN_JAYA_01</v>
          </cell>
        </row>
        <row r="4207">
          <cell r="A4207" t="str">
            <v>BKI01B</v>
          </cell>
          <cell r="B4207" t="str">
            <v>PERWIRA_01</v>
          </cell>
        </row>
        <row r="4208">
          <cell r="A4208" t="str">
            <v>TTT05</v>
          </cell>
          <cell r="B4208" t="str">
            <v>MANIS_MATA</v>
          </cell>
        </row>
        <row r="4209">
          <cell r="A4209" t="str">
            <v>TTT04</v>
          </cell>
          <cell r="B4209" t="str">
            <v>AIR_UPAS</v>
          </cell>
        </row>
        <row r="4210">
          <cell r="A4210" t="str">
            <v>TGR70</v>
          </cell>
          <cell r="B4210" t="str">
            <v>CIBODAS_RAYA</v>
          </cell>
        </row>
        <row r="4211">
          <cell r="A4211" t="str">
            <v>SUB72A</v>
          </cell>
          <cell r="B4211" t="str">
            <v>DUKUH_PAKIS_2</v>
          </cell>
        </row>
        <row r="4212">
          <cell r="A4212" t="str">
            <v>PSW03A</v>
          </cell>
          <cell r="B4212" t="str">
            <v>CP_MIRA</v>
          </cell>
        </row>
        <row r="4213">
          <cell r="A4213" t="str">
            <v>SUB64A</v>
          </cell>
          <cell r="B4213" t="str">
            <v>BUBUTAN_4</v>
          </cell>
        </row>
        <row r="4214">
          <cell r="A4214" t="str">
            <v>KTG06</v>
          </cell>
          <cell r="B4214" t="str">
            <v>KETAPANG_KOTA1</v>
          </cell>
        </row>
        <row r="4215">
          <cell r="A4215" t="str">
            <v>PNK23</v>
          </cell>
          <cell r="B4215" t="str">
            <v>CP_TANJUNGPURA</v>
          </cell>
        </row>
        <row r="4216">
          <cell r="A4216" t="str">
            <v>PGK09</v>
          </cell>
          <cell r="B4216" t="str">
            <v>TAMAN_SARI_PKP</v>
          </cell>
        </row>
        <row r="4217">
          <cell r="A4217" t="str">
            <v>KYT05</v>
          </cell>
          <cell r="B4217" t="str">
            <v>SP_PADANG</v>
          </cell>
        </row>
        <row r="4218">
          <cell r="A4218" t="str">
            <v>DJJ05</v>
          </cell>
          <cell r="B4218" t="str">
            <v>KOYA</v>
          </cell>
        </row>
        <row r="4219">
          <cell r="A4219" t="str">
            <v>PTI15</v>
          </cell>
          <cell r="B4219" t="str">
            <v>DUKUHSETI</v>
          </cell>
        </row>
        <row r="4220">
          <cell r="A4220" t="str">
            <v>BRB13</v>
          </cell>
          <cell r="B4220" t="str">
            <v>BANTARKAWUNG</v>
          </cell>
        </row>
        <row r="4221">
          <cell r="A4221" t="str">
            <v>RMB10</v>
          </cell>
          <cell r="B4221" t="str">
            <v>SARANG</v>
          </cell>
        </row>
        <row r="4222">
          <cell r="A4222" t="str">
            <v>BKI77</v>
          </cell>
          <cell r="B4222" t="str">
            <v>TAMBELANG</v>
          </cell>
        </row>
        <row r="4223">
          <cell r="A4223" t="str">
            <v>INL03</v>
          </cell>
          <cell r="B4223" t="str">
            <v>TANJUNG_BATU_2</v>
          </cell>
        </row>
        <row r="4224">
          <cell r="A4224" t="str">
            <v>KYT02</v>
          </cell>
          <cell r="B4224" t="str">
            <v>TUGU_MULYO</v>
          </cell>
        </row>
        <row r="4225">
          <cell r="A4225" t="str">
            <v>JPR12</v>
          </cell>
          <cell r="B4225" t="str">
            <v>SENENAN</v>
          </cell>
        </row>
        <row r="4226">
          <cell r="A4226" t="str">
            <v>PTI13</v>
          </cell>
          <cell r="B4226" t="str">
            <v>TLOGOWUNGU_PTI</v>
          </cell>
        </row>
        <row r="4227">
          <cell r="A4227" t="str">
            <v>TNJ05</v>
          </cell>
          <cell r="B4227" t="str">
            <v>GANET</v>
          </cell>
        </row>
        <row r="4228">
          <cell r="A4228" t="str">
            <v>BRB05</v>
          </cell>
          <cell r="B4228" t="str">
            <v>JATIBARANG_KIDUL</v>
          </cell>
        </row>
        <row r="4229">
          <cell r="A4229" t="str">
            <v>SIN13</v>
          </cell>
          <cell r="B4229" t="str">
            <v>SUKAMANTRI_CIAWI</v>
          </cell>
        </row>
        <row r="4230">
          <cell r="A4230" t="str">
            <v>SOC21</v>
          </cell>
          <cell r="B4230" t="str">
            <v>SEKIP_KADIPIRO</v>
          </cell>
        </row>
        <row r="4231">
          <cell r="A4231" t="str">
            <v>NGP08</v>
          </cell>
          <cell r="B4231" t="str">
            <v>DC_LEMBANG</v>
          </cell>
        </row>
        <row r="4232">
          <cell r="A4232" t="str">
            <v>PLR04</v>
          </cell>
          <cell r="B4232" t="str">
            <v>KINTAP</v>
          </cell>
        </row>
        <row r="4233">
          <cell r="A4233" t="str">
            <v>RMB08</v>
          </cell>
          <cell r="B4233" t="str">
            <v>BULU</v>
          </cell>
        </row>
        <row r="4234">
          <cell r="A4234" t="str">
            <v>BTH07</v>
          </cell>
          <cell r="B4234" t="str">
            <v>DAPUR_12</v>
          </cell>
        </row>
        <row r="4235">
          <cell r="A4235" t="str">
            <v>JPR10</v>
          </cell>
          <cell r="B4235" t="str">
            <v>KALINYAMATAN</v>
          </cell>
        </row>
        <row r="4236">
          <cell r="A4236" t="str">
            <v>RMB07</v>
          </cell>
          <cell r="B4236" t="str">
            <v>SEDAN</v>
          </cell>
        </row>
        <row r="4237">
          <cell r="A4237" t="str">
            <v>PTI10</v>
          </cell>
          <cell r="B4237" t="str">
            <v>KAYEN</v>
          </cell>
        </row>
        <row r="4238">
          <cell r="A4238" t="str">
            <v>SUB50A</v>
          </cell>
          <cell r="B4238" t="str">
            <v>SEMAMPIR_1</v>
          </cell>
        </row>
        <row r="4239">
          <cell r="A4239" t="str">
            <v>PML11</v>
          </cell>
          <cell r="B4239" t="str">
            <v>BODEH</v>
          </cell>
        </row>
        <row r="4240">
          <cell r="A4240" t="str">
            <v>SLT05</v>
          </cell>
          <cell r="B4240" t="str">
            <v>TINGKIR</v>
          </cell>
        </row>
        <row r="4241">
          <cell r="A4241" t="str">
            <v>BDJ18</v>
          </cell>
          <cell r="B4241" t="str">
            <v>GATOT_SUBROTO</v>
          </cell>
        </row>
        <row r="4242">
          <cell r="A4242" t="str">
            <v>UNG09</v>
          </cell>
          <cell r="B4242" t="str">
            <v>BANYUBIRU</v>
          </cell>
        </row>
        <row r="4243">
          <cell r="A4243" t="str">
            <v>BKI75</v>
          </cell>
          <cell r="B4243" t="str">
            <v>SETU_02</v>
          </cell>
        </row>
        <row r="4244">
          <cell r="A4244" t="str">
            <v>DJB15</v>
          </cell>
          <cell r="B4244" t="str">
            <v>DC_JAMBI_3</v>
          </cell>
        </row>
        <row r="4245">
          <cell r="A4245" t="str">
            <v>SOG39</v>
          </cell>
          <cell r="B4245" t="str">
            <v>WARGALUYU</v>
          </cell>
        </row>
        <row r="4246">
          <cell r="A4246" t="str">
            <v>PUR06</v>
          </cell>
          <cell r="B4246" t="str">
            <v>BOJONGSARI</v>
          </cell>
        </row>
        <row r="4247">
          <cell r="A4247" t="str">
            <v>TJG01</v>
          </cell>
          <cell r="B4247" t="str">
            <v>TANJUNG</v>
          </cell>
        </row>
        <row r="4248">
          <cell r="A4248" t="str">
            <v>PDD04</v>
          </cell>
          <cell r="B4248" t="str">
            <v>GUBUG</v>
          </cell>
        </row>
        <row r="4249">
          <cell r="A4249" t="str">
            <v>SUB36A</v>
          </cell>
          <cell r="B4249" t="str">
            <v>RAYA_DEMAK</v>
          </cell>
        </row>
        <row r="4250">
          <cell r="A4250" t="str">
            <v>SUJ06</v>
          </cell>
          <cell r="B4250" t="str">
            <v>PUCANGAN</v>
          </cell>
        </row>
        <row r="4251">
          <cell r="A4251" t="str">
            <v>SOG34</v>
          </cell>
          <cell r="B4251" t="str">
            <v>DC_CIJAGRA</v>
          </cell>
        </row>
        <row r="4252">
          <cell r="A4252" t="str">
            <v>JBG04</v>
          </cell>
          <cell r="B4252" t="str">
            <v>JOMBANG_KOTA</v>
          </cell>
        </row>
        <row r="4253">
          <cell r="A4253" t="str">
            <v>PKY06</v>
          </cell>
          <cell r="B4253" t="str">
            <v>DC_JEKAN_RAYA</v>
          </cell>
        </row>
        <row r="4254">
          <cell r="A4254" t="str">
            <v>BRB09</v>
          </cell>
          <cell r="B4254" t="str">
            <v>WANASARI_BREBES</v>
          </cell>
        </row>
        <row r="4255">
          <cell r="A4255" t="str">
            <v>RMB06</v>
          </cell>
          <cell r="B4255" t="str">
            <v>PAMOTAN</v>
          </cell>
        </row>
        <row r="4256">
          <cell r="A4256" t="str">
            <v>KNL10</v>
          </cell>
          <cell r="B4256" t="str">
            <v>TAMPINGAN</v>
          </cell>
        </row>
        <row r="4257">
          <cell r="A4257" t="str">
            <v>WGI08</v>
          </cell>
          <cell r="B4257" t="str">
            <v>PURWANTORO</v>
          </cell>
        </row>
        <row r="4258">
          <cell r="A4258" t="str">
            <v>MAT03</v>
          </cell>
          <cell r="B4258" t="str">
            <v>BELITANG_MULYA</v>
          </cell>
        </row>
        <row r="4259">
          <cell r="A4259" t="str">
            <v>UNG05</v>
          </cell>
          <cell r="B4259" t="str">
            <v>BERGAS</v>
          </cell>
        </row>
        <row r="4260">
          <cell r="A4260" t="str">
            <v>BOL05</v>
          </cell>
          <cell r="B4260" t="str">
            <v>KUNDURAN</v>
          </cell>
        </row>
        <row r="4261">
          <cell r="A4261" t="str">
            <v>TNJ06</v>
          </cell>
          <cell r="B4261" t="str">
            <v>SENGGARANG</v>
          </cell>
        </row>
        <row r="4262">
          <cell r="A4262" t="str">
            <v>SOC27</v>
          </cell>
          <cell r="B4262" t="str">
            <v>SAMPANGAN_SOLO</v>
          </cell>
        </row>
        <row r="4263">
          <cell r="A4263" t="str">
            <v>SWI05</v>
          </cell>
          <cell r="B4263" t="str">
            <v>SLAWI_KULON</v>
          </cell>
        </row>
        <row r="4264">
          <cell r="A4264" t="str">
            <v>SOC13</v>
          </cell>
          <cell r="B4264" t="str">
            <v>JAGALAN</v>
          </cell>
        </row>
        <row r="4265">
          <cell r="A4265" t="str">
            <v>BTH01</v>
          </cell>
          <cell r="B4265" t="str">
            <v>BATAM</v>
          </cell>
        </row>
        <row r="4266">
          <cell r="A4266" t="str">
            <v>PUR07</v>
          </cell>
          <cell r="B4266" t="str">
            <v>SUMAMPIR</v>
          </cell>
        </row>
        <row r="4267">
          <cell r="A4267" t="str">
            <v>TOB03</v>
          </cell>
          <cell r="B4267" t="str">
            <v>AIR_GEGAS</v>
          </cell>
        </row>
        <row r="4268">
          <cell r="A4268" t="str">
            <v>SRI10</v>
          </cell>
          <cell r="B4268" t="str">
            <v>SAMARINDA_UTARA</v>
          </cell>
        </row>
        <row r="4269">
          <cell r="A4269" t="str">
            <v>BXT04</v>
          </cell>
          <cell r="B4269" t="str">
            <v>LOK_TUAN</v>
          </cell>
        </row>
        <row r="4270">
          <cell r="A4270" t="str">
            <v>BTL10</v>
          </cell>
          <cell r="B4270" t="str">
            <v>PERWITA</v>
          </cell>
        </row>
        <row r="4271">
          <cell r="A4271" t="str">
            <v>JBG05</v>
          </cell>
          <cell r="B4271" t="str">
            <v>DC_BRIGJEN_KATAMSO</v>
          </cell>
        </row>
        <row r="4272">
          <cell r="A4272" t="str">
            <v>BLN04</v>
          </cell>
          <cell r="B4272" t="str">
            <v>PAGATAN</v>
          </cell>
        </row>
        <row r="4273">
          <cell r="A4273" t="str">
            <v>SLT06</v>
          </cell>
          <cell r="B4273" t="str">
            <v>TENGARAN</v>
          </cell>
        </row>
        <row r="4274">
          <cell r="A4274" t="str">
            <v>BDO24</v>
          </cell>
          <cell r="B4274" t="str">
            <v>BEC</v>
          </cell>
        </row>
        <row r="4275">
          <cell r="A4275" t="str">
            <v>KLT09</v>
          </cell>
          <cell r="B4275" t="str">
            <v>DC_KLATEN</v>
          </cell>
        </row>
        <row r="4276">
          <cell r="A4276" t="str">
            <v>TJG04</v>
          </cell>
          <cell r="B4276" t="str">
            <v>MUARA_UYA</v>
          </cell>
        </row>
        <row r="4277">
          <cell r="A4277" t="str">
            <v>KYT03</v>
          </cell>
          <cell r="B4277" t="str">
            <v>OGAN_KOMERING_ILIR</v>
          </cell>
        </row>
        <row r="4278">
          <cell r="A4278" t="str">
            <v>SOG23</v>
          </cell>
          <cell r="B4278" t="str">
            <v>DC_PANYAWANGAN</v>
          </cell>
        </row>
        <row r="4279">
          <cell r="A4279" t="str">
            <v>SUB29A</v>
          </cell>
          <cell r="B4279" t="str">
            <v>DC_SEMAMPIR</v>
          </cell>
        </row>
        <row r="4280">
          <cell r="A4280" t="str">
            <v>SUB87</v>
          </cell>
          <cell r="B4280" t="str">
            <v>KALISOSOK</v>
          </cell>
        </row>
        <row r="4281">
          <cell r="A4281" t="str">
            <v>SMI19</v>
          </cell>
          <cell r="B4281" t="str">
            <v>DC_CISAAT</v>
          </cell>
        </row>
        <row r="4282">
          <cell r="A4282" t="str">
            <v>SUB39A</v>
          </cell>
          <cell r="B4282" t="str">
            <v>MULYOREJO_1</v>
          </cell>
        </row>
        <row r="4283">
          <cell r="A4283" t="str">
            <v>PNK11</v>
          </cell>
          <cell r="B4283" t="str">
            <v>MERDEKA</v>
          </cell>
        </row>
        <row r="4284">
          <cell r="A4284" t="str">
            <v>SAG06</v>
          </cell>
          <cell r="B4284" t="str">
            <v>SANGGAU_KOTA</v>
          </cell>
        </row>
        <row r="4285">
          <cell r="A4285" t="str">
            <v>UNG02</v>
          </cell>
          <cell r="B4285" t="str">
            <v>BAWEN</v>
          </cell>
        </row>
        <row r="4286">
          <cell r="A4286" t="str">
            <v>SWI04</v>
          </cell>
          <cell r="B4286" t="str">
            <v>BUMIJAWA</v>
          </cell>
        </row>
        <row r="4287">
          <cell r="A4287" t="str">
            <v>SUB59</v>
          </cell>
          <cell r="B4287" t="str">
            <v>ABDUL_KARIM</v>
          </cell>
        </row>
        <row r="4288">
          <cell r="A4288" t="str">
            <v>BTH05</v>
          </cell>
          <cell r="B4288" t="str">
            <v>TIBAN_CENTRE</v>
          </cell>
        </row>
        <row r="4289">
          <cell r="A4289" t="str">
            <v>MWL01</v>
          </cell>
          <cell r="B4289" t="str">
            <v>MALINAU</v>
          </cell>
        </row>
        <row r="4290">
          <cell r="A4290" t="str">
            <v>DJJ02</v>
          </cell>
          <cell r="B4290" t="str">
            <v>ABEPURA</v>
          </cell>
        </row>
        <row r="4291">
          <cell r="A4291" t="str">
            <v>PTI03</v>
          </cell>
          <cell r="B4291" t="str">
            <v>TAMBAKROMO</v>
          </cell>
        </row>
        <row r="4292">
          <cell r="A4292" t="str">
            <v>BPN03</v>
          </cell>
          <cell r="B4292" t="str">
            <v>TERITIP</v>
          </cell>
        </row>
        <row r="4293">
          <cell r="A4293" t="str">
            <v>SLT03</v>
          </cell>
          <cell r="B4293" t="str">
            <v>BRINGIN</v>
          </cell>
        </row>
        <row r="4294">
          <cell r="A4294" t="str">
            <v>BKI29</v>
          </cell>
          <cell r="B4294" t="str">
            <v>TARUMAJAYA</v>
          </cell>
        </row>
        <row r="4295">
          <cell r="A4295" t="str">
            <v>NNX02</v>
          </cell>
          <cell r="B4295" t="str">
            <v>SEBATIK</v>
          </cell>
        </row>
        <row r="4296">
          <cell r="A4296" t="str">
            <v>BIK01</v>
          </cell>
          <cell r="B4296" t="str">
            <v>BIAK</v>
          </cell>
        </row>
        <row r="4297">
          <cell r="A4297" t="str">
            <v>BKI28</v>
          </cell>
          <cell r="B4297" t="str">
            <v>BAHAGIA</v>
          </cell>
        </row>
        <row r="4298">
          <cell r="A4298" t="str">
            <v>SMQ01</v>
          </cell>
          <cell r="B4298" t="str">
            <v>SAMPIT</v>
          </cell>
        </row>
        <row r="4299">
          <cell r="A4299" t="str">
            <v>BDJ09</v>
          </cell>
          <cell r="B4299" t="str">
            <v>SOETOYO_S</v>
          </cell>
        </row>
        <row r="4300">
          <cell r="A4300" t="str">
            <v>BKI47</v>
          </cell>
          <cell r="B4300" t="str">
            <v>KEBALEN</v>
          </cell>
        </row>
        <row r="4301">
          <cell r="A4301" t="str">
            <v>MUG05</v>
          </cell>
          <cell r="B4301" t="str">
            <v>MERTOYUDAN</v>
          </cell>
        </row>
        <row r="4302">
          <cell r="A4302" t="str">
            <v>JBG01</v>
          </cell>
          <cell r="B4302" t="str">
            <v>JOMBANG</v>
          </cell>
        </row>
        <row r="4303">
          <cell r="A4303" t="str">
            <v>PKU05</v>
          </cell>
          <cell r="B4303" t="str">
            <v>MARPOYAN_DAMAI</v>
          </cell>
        </row>
        <row r="4304">
          <cell r="A4304" t="str">
            <v>SUB13</v>
          </cell>
          <cell r="B4304" t="str">
            <v>TIDAR</v>
          </cell>
        </row>
        <row r="4305">
          <cell r="A4305" t="str">
            <v>PTI06</v>
          </cell>
          <cell r="B4305" t="str">
            <v>TAYU</v>
          </cell>
        </row>
        <row r="4306">
          <cell r="A4306" t="str">
            <v>SQG02</v>
          </cell>
          <cell r="B4306" t="str">
            <v>MANIS_RAYA</v>
          </cell>
        </row>
        <row r="4307">
          <cell r="A4307" t="str">
            <v>SRI09</v>
          </cell>
          <cell r="B4307" t="str">
            <v>SLAMET_RIYADI</v>
          </cell>
        </row>
        <row r="4308">
          <cell r="A4308" t="str">
            <v>SLT02</v>
          </cell>
          <cell r="B4308" t="str">
            <v>SURUH</v>
          </cell>
        </row>
        <row r="4309">
          <cell r="A4309" t="str">
            <v>DJJ03</v>
          </cell>
          <cell r="B4309" t="str">
            <v>JAYAPURA_UTARA</v>
          </cell>
        </row>
        <row r="4310">
          <cell r="A4310" t="str">
            <v>MEK01</v>
          </cell>
          <cell r="B4310" t="str">
            <v>MUNTOK</v>
          </cell>
        </row>
        <row r="4311">
          <cell r="A4311" t="str">
            <v>CMI01</v>
          </cell>
          <cell r="B4311" t="str">
            <v>CIAMIS</v>
          </cell>
        </row>
        <row r="4312">
          <cell r="A4312" t="str">
            <v>KAA02</v>
          </cell>
          <cell r="B4312" t="str">
            <v>COLOMADU</v>
          </cell>
        </row>
        <row r="4313">
          <cell r="A4313" t="str">
            <v>KMB01</v>
          </cell>
          <cell r="B4313" t="str">
            <v>MOBAGU</v>
          </cell>
        </row>
        <row r="4314">
          <cell r="A4314" t="str">
            <v>BTH03</v>
          </cell>
          <cell r="B4314" t="str">
            <v>BATU_AJI</v>
          </cell>
        </row>
        <row r="4315">
          <cell r="A4315" t="str">
            <v>TSK02</v>
          </cell>
          <cell r="B4315" t="str">
            <v>SINGAPARNA</v>
          </cell>
        </row>
        <row r="4316">
          <cell r="A4316" t="str">
            <v>SUB23</v>
          </cell>
          <cell r="B4316" t="str">
            <v>SEMAMPIR</v>
          </cell>
        </row>
        <row r="4317">
          <cell r="A4317" t="str">
            <v>SOC04</v>
          </cell>
          <cell r="B4317" t="str">
            <v>KARTASURA</v>
          </cell>
        </row>
        <row r="4318">
          <cell r="A4318" t="str">
            <v>KNL02</v>
          </cell>
          <cell r="B4318" t="str">
            <v>WELERI</v>
          </cell>
        </row>
        <row r="4319">
          <cell r="A4319" t="str">
            <v>RMB03</v>
          </cell>
          <cell r="B4319" t="str">
            <v>KRAGAN</v>
          </cell>
        </row>
        <row r="4320">
          <cell r="A4320" t="str">
            <v>PUR02</v>
          </cell>
          <cell r="B4320" t="str">
            <v>BOBOTSARI</v>
          </cell>
        </row>
        <row r="4321">
          <cell r="A4321" t="str">
            <v>BDJ03</v>
          </cell>
          <cell r="B4321" t="str">
            <v>BELITUNG</v>
          </cell>
        </row>
        <row r="4322">
          <cell r="A4322" t="str">
            <v>RMB02</v>
          </cell>
          <cell r="B4322" t="str">
            <v>LASEM</v>
          </cell>
        </row>
        <row r="4323">
          <cell r="A4323" t="str">
            <v>KNL04</v>
          </cell>
          <cell r="B4323" t="str">
            <v>SUKOREJO</v>
          </cell>
        </row>
        <row r="4324">
          <cell r="A4324" t="str">
            <v>TWR03</v>
          </cell>
          <cell r="B4324" t="str">
            <v>HANDIL</v>
          </cell>
        </row>
        <row r="4325">
          <cell r="A4325" t="str">
            <v>BKI48</v>
          </cell>
          <cell r="B4325" t="str">
            <v>BABELAN_KOTA</v>
          </cell>
        </row>
        <row r="4326">
          <cell r="A4326" t="str">
            <v>PTI02</v>
          </cell>
          <cell r="B4326" t="str">
            <v>JUWANA</v>
          </cell>
        </row>
        <row r="4327">
          <cell r="A4327" t="str">
            <v>SKY06A</v>
          </cell>
          <cell r="B4327" t="str">
            <v>SKY06A</v>
          </cell>
        </row>
        <row r="4328">
          <cell r="A4328" t="str">
            <v>SNT08</v>
          </cell>
          <cell r="B4328" t="str">
            <v>SNT08</v>
          </cell>
        </row>
        <row r="4329">
          <cell r="A4329" t="str">
            <v>JKT21T</v>
          </cell>
          <cell r="B4329" t="str">
            <v>DC_PONDOK_PINANG</v>
          </cell>
        </row>
        <row r="4330">
          <cell r="A4330" t="str">
            <v>SLN08</v>
          </cell>
          <cell r="B4330" t="str">
            <v>SLN08</v>
          </cell>
        </row>
        <row r="4331">
          <cell r="A4331" t="str">
            <v>SLN12</v>
          </cell>
          <cell r="B4331" t="str">
            <v>SLN12</v>
          </cell>
        </row>
        <row r="4332">
          <cell r="A4332" t="str">
            <v>KBM02A</v>
          </cell>
          <cell r="B4332" t="str">
            <v>KBM02A</v>
          </cell>
        </row>
        <row r="4333">
          <cell r="A4333" t="str">
            <v>SLM17A</v>
          </cell>
          <cell r="B4333" t="str">
            <v>SLM17A</v>
          </cell>
        </row>
        <row r="4334">
          <cell r="A4334" t="str">
            <v>SUP04</v>
          </cell>
          <cell r="B4334" t="str">
            <v>SUP04</v>
          </cell>
        </row>
        <row r="4335">
          <cell r="A4335" t="str">
            <v>BYL12</v>
          </cell>
          <cell r="B4335" t="str">
            <v>BYL12</v>
          </cell>
        </row>
        <row r="4336">
          <cell r="A4336" t="str">
            <v>BAO07A</v>
          </cell>
          <cell r="B4336" t="str">
            <v>BAO07A</v>
          </cell>
        </row>
        <row r="4337">
          <cell r="A4337" t="str">
            <v>MRB04A</v>
          </cell>
          <cell r="B4337" t="str">
            <v>MRB04A</v>
          </cell>
        </row>
        <row r="4338">
          <cell r="A4338" t="str">
            <v>BAO02A</v>
          </cell>
          <cell r="B4338" t="str">
            <v>BAO02A</v>
          </cell>
        </row>
        <row r="4339">
          <cell r="A4339" t="str">
            <v>MBN05A</v>
          </cell>
          <cell r="B4339" t="str">
            <v>MBN05A</v>
          </cell>
        </row>
        <row r="4340">
          <cell r="A4340" t="str">
            <v>SLN13</v>
          </cell>
          <cell r="B4340" t="str">
            <v>SLN13</v>
          </cell>
        </row>
        <row r="4341">
          <cell r="A4341" t="str">
            <v>SNT06A</v>
          </cell>
          <cell r="B4341" t="str">
            <v>SNT06A</v>
          </cell>
        </row>
        <row r="4342">
          <cell r="A4342" t="str">
            <v>MUS07</v>
          </cell>
          <cell r="B4342" t="str">
            <v>MUS07</v>
          </cell>
        </row>
        <row r="4343">
          <cell r="A4343" t="str">
            <v>KTL12</v>
          </cell>
          <cell r="B4343" t="str">
            <v>KTL12</v>
          </cell>
        </row>
        <row r="4344">
          <cell r="A4344" t="str">
            <v>SMI27B</v>
          </cell>
          <cell r="B4344" t="str">
            <v>SMI27B</v>
          </cell>
        </row>
        <row r="4345">
          <cell r="A4345" t="str">
            <v>BJA02B</v>
          </cell>
          <cell r="B4345" t="str">
            <v>LANGENSARI_3</v>
          </cell>
        </row>
        <row r="4346">
          <cell r="A4346" t="str">
            <v>KUB01A</v>
          </cell>
          <cell r="B4346" t="str">
            <v>RASAU_JAYA_01</v>
          </cell>
        </row>
        <row r="4347">
          <cell r="A4347" t="str">
            <v>PKY03A</v>
          </cell>
          <cell r="B4347" t="str">
            <v>KALAMPANGAN</v>
          </cell>
        </row>
        <row r="4348">
          <cell r="A4348" t="str">
            <v>KSG06</v>
          </cell>
          <cell r="B4348" t="str">
            <v>TUMBANG_SAMBA</v>
          </cell>
        </row>
        <row r="4349">
          <cell r="A4349" t="str">
            <v>BPN01A</v>
          </cell>
          <cell r="B4349" t="str">
            <v>RUKO_BANDAR</v>
          </cell>
        </row>
        <row r="4350">
          <cell r="A4350" t="str">
            <v>DJB01B</v>
          </cell>
          <cell r="B4350" t="str">
            <v>SUNGAI_ASAM</v>
          </cell>
        </row>
        <row r="4351">
          <cell r="A4351" t="str">
            <v>BJN13A</v>
          </cell>
          <cell r="B4351" t="str">
            <v>MANDIRAJA01</v>
          </cell>
        </row>
        <row r="4352">
          <cell r="A4352" t="str">
            <v>BJN06B</v>
          </cell>
          <cell r="B4352" t="str">
            <v>PUNGGELAN01</v>
          </cell>
        </row>
        <row r="4353">
          <cell r="A4353" t="str">
            <v>TSK06C</v>
          </cell>
          <cell r="B4353" t="str">
            <v>CIPEDES_4</v>
          </cell>
        </row>
        <row r="4354">
          <cell r="A4354" t="str">
            <v>SKW01A</v>
          </cell>
          <cell r="B4354" t="str">
            <v>SINGKAWANG_RAYA</v>
          </cell>
        </row>
        <row r="4355">
          <cell r="A4355" t="str">
            <v>TUT06A</v>
          </cell>
          <cell r="B4355" t="str">
            <v>MOOAT_01</v>
          </cell>
        </row>
        <row r="4356">
          <cell r="A4356" t="str">
            <v>TCKAA071</v>
          </cell>
          <cell r="B4356" t="str">
            <v>TCKAA071</v>
          </cell>
        </row>
        <row r="4357">
          <cell r="A4357" t="str">
            <v>PNK02A</v>
          </cell>
          <cell r="B4357" t="str">
            <v>DP_PARIS2</v>
          </cell>
        </row>
        <row r="4358">
          <cell r="A4358" t="str">
            <v>PNK03A</v>
          </cell>
          <cell r="B4358" t="str">
            <v>GUSTI_SITUT_MAHMUD</v>
          </cell>
        </row>
        <row r="4359">
          <cell r="A4359" t="str">
            <v>TTT07</v>
          </cell>
          <cell r="B4359" t="str">
            <v>MARAU</v>
          </cell>
        </row>
        <row r="4360">
          <cell r="A4360" t="str">
            <v>NGG07A</v>
          </cell>
          <cell r="B4360" t="str">
            <v>KARANGAN_KOTA</v>
          </cell>
        </row>
        <row r="4361">
          <cell r="A4361" t="str">
            <v>SAG11</v>
          </cell>
          <cell r="B4361" t="str">
            <v>TAYAN_KOTA</v>
          </cell>
        </row>
        <row r="4362">
          <cell r="A4362" t="str">
            <v>SED21</v>
          </cell>
          <cell r="B4362" t="str">
            <v>TERING</v>
          </cell>
        </row>
        <row r="4363">
          <cell r="A4363" t="str">
            <v>KBW16</v>
          </cell>
          <cell r="B4363" t="str">
            <v>JELAPAT</v>
          </cell>
        </row>
        <row r="4364">
          <cell r="A4364" t="str">
            <v>NGP11B</v>
          </cell>
          <cell r="B4364" t="str">
            <v>CITAPEN</v>
          </cell>
        </row>
        <row r="4365">
          <cell r="A4365" t="str">
            <v>TWR04A</v>
          </cell>
          <cell r="B4365" t="str">
            <v>KOTA_BANGUN_DARAT</v>
          </cell>
        </row>
        <row r="4366">
          <cell r="A4366" t="str">
            <v>MTA05A</v>
          </cell>
          <cell r="B4366" t="str">
            <v>CP_CINDAI_ALUS</v>
          </cell>
        </row>
        <row r="4367">
          <cell r="A4367" t="str">
            <v>KJN09</v>
          </cell>
          <cell r="B4367" t="str">
            <v>KESESI01</v>
          </cell>
        </row>
        <row r="4368">
          <cell r="A4368" t="str">
            <v>KJN01</v>
          </cell>
          <cell r="B4368" t="str">
            <v>TIRTO01</v>
          </cell>
        </row>
        <row r="4369">
          <cell r="A4369" t="str">
            <v>SPG09</v>
          </cell>
          <cell r="B4369" t="str">
            <v>ROBATAL_1</v>
          </cell>
        </row>
        <row r="4370">
          <cell r="A4370" t="str">
            <v>ANA04</v>
          </cell>
          <cell r="B4370" t="str">
            <v>PALMATAK</v>
          </cell>
        </row>
        <row r="4371">
          <cell r="A4371" t="str">
            <v>SMQ11</v>
          </cell>
          <cell r="B4371" t="str">
            <v>MENTAYA_HULU</v>
          </cell>
        </row>
        <row r="4372">
          <cell r="A4372" t="str">
            <v>KTG09</v>
          </cell>
          <cell r="B4372" t="str">
            <v>TUMBANG_TITI</v>
          </cell>
        </row>
        <row r="4373">
          <cell r="A4373" t="str">
            <v>KTG08</v>
          </cell>
          <cell r="B4373" t="str">
            <v>SUNGAI_MELAYU</v>
          </cell>
        </row>
        <row r="4374">
          <cell r="A4374" t="str">
            <v>SRG66</v>
          </cell>
          <cell r="B4374" t="str">
            <v>TLOGOSARI_FNC</v>
          </cell>
        </row>
        <row r="4375">
          <cell r="A4375" t="str">
            <v>SRG68</v>
          </cell>
          <cell r="B4375" t="str">
            <v>WOLTER_FNC</v>
          </cell>
        </row>
        <row r="4376">
          <cell r="A4376" t="str">
            <v>PLR07</v>
          </cell>
          <cell r="B4376" t="str">
            <v>CP_JORONG</v>
          </cell>
        </row>
        <row r="4377">
          <cell r="A4377" t="str">
            <v>PKU19</v>
          </cell>
          <cell r="B4377" t="str">
            <v>CP_JALAN_PEMUDA</v>
          </cell>
        </row>
        <row r="4378">
          <cell r="A4378" t="str">
            <v>ANA03</v>
          </cell>
          <cell r="B4378" t="str">
            <v>LETUNG</v>
          </cell>
        </row>
        <row r="4379">
          <cell r="A4379" t="str">
            <v>KUB09</v>
          </cell>
          <cell r="B4379" t="str">
            <v>AMBAWANG</v>
          </cell>
        </row>
        <row r="4380">
          <cell r="A4380" t="str">
            <v>PKU15</v>
          </cell>
          <cell r="B4380" t="str">
            <v>CP_BUKIT_BARISAN</v>
          </cell>
        </row>
        <row r="4381">
          <cell r="A4381" t="str">
            <v>PKU20</v>
          </cell>
          <cell r="B4381" t="str">
            <v>CP_DELIMA</v>
          </cell>
        </row>
        <row r="4382">
          <cell r="A4382" t="str">
            <v>PKU17</v>
          </cell>
          <cell r="B4382" t="str">
            <v>CP_DHARMA_BAKTI</v>
          </cell>
        </row>
        <row r="4383">
          <cell r="A4383" t="str">
            <v>SDA48</v>
          </cell>
          <cell r="B4383" t="str">
            <v>TANGGULANGIN_1</v>
          </cell>
        </row>
        <row r="4384">
          <cell r="A4384" t="str">
            <v>MTA07</v>
          </cell>
          <cell r="B4384" t="str">
            <v>CP_INDRASARI</v>
          </cell>
        </row>
        <row r="4385">
          <cell r="A4385" t="str">
            <v>PKU10</v>
          </cell>
          <cell r="B4385" t="str">
            <v>CP_LILI</v>
          </cell>
        </row>
        <row r="4386">
          <cell r="A4386" t="str">
            <v>WNB09</v>
          </cell>
          <cell r="B4386" t="str">
            <v>KALIWIRO</v>
          </cell>
        </row>
        <row r="4387">
          <cell r="A4387" t="str">
            <v>PNK29</v>
          </cell>
          <cell r="B4387" t="str">
            <v>CP_HARAPAN_JAYA</v>
          </cell>
        </row>
        <row r="4388">
          <cell r="A4388" t="str">
            <v>KBW08</v>
          </cell>
          <cell r="B4388" t="str">
            <v>CP_SUNGAI_DURIAN</v>
          </cell>
        </row>
        <row r="4389">
          <cell r="A4389" t="str">
            <v>KUB12</v>
          </cell>
          <cell r="B4389" t="str">
            <v>CP_DESA_KAPUR</v>
          </cell>
        </row>
        <row r="4390">
          <cell r="A4390" t="str">
            <v>TWR10</v>
          </cell>
          <cell r="B4390" t="str">
            <v>CP_SEBULU</v>
          </cell>
        </row>
        <row r="4391">
          <cell r="A4391" t="str">
            <v>TWR14</v>
          </cell>
          <cell r="B4391" t="str">
            <v>CP_KENOHAN</v>
          </cell>
        </row>
        <row r="4392">
          <cell r="A4392" t="str">
            <v>TWR13</v>
          </cell>
          <cell r="B4392" t="str">
            <v>CP_MUARA_MUNTAI</v>
          </cell>
        </row>
        <row r="4393">
          <cell r="A4393" t="str">
            <v>KBW05</v>
          </cell>
          <cell r="B4393" t="str">
            <v>CP_CANTUNG</v>
          </cell>
        </row>
        <row r="4394">
          <cell r="A4394" t="str">
            <v>BJB08</v>
          </cell>
          <cell r="B4394" t="str">
            <v>CP_SUNGAI_ULIN</v>
          </cell>
        </row>
        <row r="4395">
          <cell r="A4395" t="str">
            <v>PSU03</v>
          </cell>
          <cell r="B4395" t="str">
            <v>SILAT_HILIR</v>
          </cell>
        </row>
        <row r="4396">
          <cell r="A4396" t="str">
            <v>PNK27</v>
          </cell>
          <cell r="B4396" t="str">
            <v>CP_REFORMASI1</v>
          </cell>
        </row>
        <row r="4397">
          <cell r="A4397" t="str">
            <v>BLN13</v>
          </cell>
          <cell r="B4397" t="str">
            <v>CP_SEBAMBAN</v>
          </cell>
        </row>
        <row r="4398">
          <cell r="A4398" t="str">
            <v>PNK26</v>
          </cell>
          <cell r="B4398" t="str">
            <v>CP_TANJUNG_RAYA_2</v>
          </cell>
        </row>
        <row r="4399">
          <cell r="A4399" t="str">
            <v>PNK25</v>
          </cell>
          <cell r="B4399" t="str">
            <v>CP_ADI_SUCIPTO</v>
          </cell>
        </row>
        <row r="4400">
          <cell r="A4400" t="str">
            <v>CIB47</v>
          </cell>
          <cell r="B4400" t="str">
            <v>PASIR_ANGIN</v>
          </cell>
        </row>
        <row r="4401">
          <cell r="A4401" t="str">
            <v>NNX05</v>
          </cell>
          <cell r="B4401" t="str">
            <v>NUNUKAN_TIMUR</v>
          </cell>
        </row>
        <row r="4402">
          <cell r="A4402" t="str">
            <v>SRI22</v>
          </cell>
          <cell r="B4402" t="str">
            <v>RAPAK_DALAM</v>
          </cell>
        </row>
        <row r="4403">
          <cell r="A4403" t="str">
            <v>DPK26</v>
          </cell>
          <cell r="B4403" t="str">
            <v>CP_ARIF_RAHMAN_HAKIM</v>
          </cell>
        </row>
        <row r="4404">
          <cell r="A4404" t="str">
            <v>MEK05</v>
          </cell>
          <cell r="B4404" t="str">
            <v>SIMPANG_TERITIP</v>
          </cell>
        </row>
        <row r="4405">
          <cell r="A4405" t="str">
            <v>PDG19</v>
          </cell>
          <cell r="B4405" t="str">
            <v>SITEBA</v>
          </cell>
        </row>
        <row r="4406">
          <cell r="A4406" t="str">
            <v>TWR08</v>
          </cell>
          <cell r="B4406" t="str">
            <v>KARYA_MERDEKA</v>
          </cell>
        </row>
        <row r="4407">
          <cell r="A4407" t="str">
            <v>DJB20</v>
          </cell>
          <cell r="B4407" t="str">
            <v>CP_SUNGAI_SAWANG</v>
          </cell>
        </row>
        <row r="4408">
          <cell r="A4408" t="str">
            <v>BGR39</v>
          </cell>
          <cell r="B4408" t="str">
            <v>TEGAL_GUNDIL</v>
          </cell>
        </row>
        <row r="4409">
          <cell r="A4409" t="str">
            <v>DJB19</v>
          </cell>
          <cell r="B4409" t="str">
            <v>CP_PERUMNAS</v>
          </cell>
        </row>
        <row r="4410">
          <cell r="A4410" t="str">
            <v>BJN09</v>
          </cell>
          <cell r="B4410" t="str">
            <v>SIGALUH</v>
          </cell>
        </row>
        <row r="4411">
          <cell r="A4411" t="str">
            <v>PNK15</v>
          </cell>
          <cell r="B4411" t="str">
            <v>CP_TRI_MANDIRI</v>
          </cell>
        </row>
        <row r="4412">
          <cell r="A4412" t="str">
            <v>PML13</v>
          </cell>
          <cell r="B4412" t="str">
            <v>WATUKUMPUL</v>
          </cell>
        </row>
        <row r="4413">
          <cell r="A4413" t="str">
            <v>PTI17</v>
          </cell>
          <cell r="B4413" t="str">
            <v>SUKOLILO</v>
          </cell>
        </row>
        <row r="4414">
          <cell r="A4414" t="str">
            <v>BJB06</v>
          </cell>
          <cell r="B4414" t="str">
            <v>TRIKORA</v>
          </cell>
        </row>
        <row r="4415">
          <cell r="A4415" t="str">
            <v>BOL09</v>
          </cell>
          <cell r="B4415" t="str">
            <v>SAMBONG</v>
          </cell>
        </row>
        <row r="4416">
          <cell r="A4416" t="str">
            <v>WNB08</v>
          </cell>
          <cell r="B4416" t="str">
            <v>KEJAJAR</v>
          </cell>
        </row>
        <row r="4417">
          <cell r="A4417" t="str">
            <v>BOL08</v>
          </cell>
          <cell r="B4417" t="str">
            <v>JATI_BLORA</v>
          </cell>
        </row>
        <row r="4418">
          <cell r="A4418" t="str">
            <v>BOL07</v>
          </cell>
          <cell r="B4418" t="str">
            <v>TUNJUNGAN</v>
          </cell>
        </row>
        <row r="4419">
          <cell r="A4419" t="str">
            <v>BRB12</v>
          </cell>
          <cell r="B4419" t="str">
            <v>SALEM</v>
          </cell>
        </row>
        <row r="4420">
          <cell r="A4420" t="str">
            <v>TEST8804</v>
          </cell>
          <cell r="B4420" t="str">
            <v>Test测试网点20</v>
          </cell>
        </row>
        <row r="4421">
          <cell r="A4421" t="str">
            <v>BJN07</v>
          </cell>
          <cell r="B4421" t="str">
            <v>WANADADI</v>
          </cell>
        </row>
        <row r="4422">
          <cell r="A4422" t="str">
            <v>SLM14</v>
          </cell>
          <cell r="B4422" t="str">
            <v>CEBONGAN</v>
          </cell>
        </row>
        <row r="4423">
          <cell r="A4423" t="str">
            <v>BRB11</v>
          </cell>
          <cell r="B4423" t="str">
            <v>TONJONG</v>
          </cell>
        </row>
        <row r="4424">
          <cell r="A4424" t="str">
            <v>KBW02</v>
          </cell>
          <cell r="B4424" t="str">
            <v>SERONGGA</v>
          </cell>
        </row>
        <row r="4425">
          <cell r="A4425" t="str">
            <v>KMB02</v>
          </cell>
          <cell r="B4425" t="str">
            <v>KOTAMOBAGU_TIMUR</v>
          </cell>
        </row>
        <row r="4426">
          <cell r="A4426" t="str">
            <v>SOC17</v>
          </cell>
          <cell r="B4426" t="str">
            <v>DANUKUSUMAN</v>
          </cell>
        </row>
        <row r="4427">
          <cell r="A4427" t="str">
            <v>KNL11</v>
          </cell>
          <cell r="B4427" t="str">
            <v>PAGERUYUNG</v>
          </cell>
        </row>
        <row r="4428">
          <cell r="A4428" t="str">
            <v>RMB04</v>
          </cell>
          <cell r="B4428" t="str">
            <v>SULANG</v>
          </cell>
        </row>
        <row r="4429">
          <cell r="A4429" t="str">
            <v>BEU04</v>
          </cell>
          <cell r="B4429" t="str">
            <v>TALISAYAN</v>
          </cell>
        </row>
        <row r="4430">
          <cell r="A4430" t="str">
            <v>BRB10</v>
          </cell>
          <cell r="B4430" t="str">
            <v>BANJARHARJO</v>
          </cell>
        </row>
        <row r="4431">
          <cell r="A4431" t="str">
            <v>BOL06</v>
          </cell>
          <cell r="B4431" t="str">
            <v>KEDUNGTUBAN</v>
          </cell>
        </row>
        <row r="4432">
          <cell r="A4432" t="str">
            <v>BDJ17</v>
          </cell>
          <cell r="B4432" t="str">
            <v>PANGERAN_ANTASARI</v>
          </cell>
        </row>
        <row r="4433">
          <cell r="A4433" t="str">
            <v>SRG27</v>
          </cell>
          <cell r="B4433" t="str">
            <v>PLALANGAN</v>
          </cell>
        </row>
        <row r="4434">
          <cell r="A4434" t="str">
            <v>SRG11</v>
          </cell>
          <cell r="B4434" t="str">
            <v>HASANUDIN</v>
          </cell>
        </row>
        <row r="4435">
          <cell r="A4435" t="str">
            <v>LHT03</v>
          </cell>
          <cell r="B4435" t="str">
            <v>KIKIM</v>
          </cell>
        </row>
        <row r="4436">
          <cell r="A4436" t="str">
            <v>SRG30</v>
          </cell>
          <cell r="B4436" t="str">
            <v>BRINGIN_SEMARANG</v>
          </cell>
        </row>
        <row r="4437">
          <cell r="A4437" t="str">
            <v>BTH16</v>
          </cell>
          <cell r="B4437" t="str">
            <v>BARELANG</v>
          </cell>
        </row>
        <row r="4438">
          <cell r="A4438" t="str">
            <v>SUB19A</v>
          </cell>
          <cell r="B4438" t="str">
            <v>DC_TANJUNG_PERAK</v>
          </cell>
        </row>
        <row r="4439">
          <cell r="A4439" t="str">
            <v>PTI14</v>
          </cell>
          <cell r="B4439" t="str">
            <v>WINONG</v>
          </cell>
        </row>
        <row r="4440">
          <cell r="A4440" t="str">
            <v>KNL09</v>
          </cell>
          <cell r="B4440" t="str">
            <v>BRANGSONG</v>
          </cell>
        </row>
        <row r="4441">
          <cell r="A4441" t="str">
            <v>BTH15</v>
          </cell>
          <cell r="B4441" t="str">
            <v>SUNGAI_PANAS</v>
          </cell>
        </row>
        <row r="4442">
          <cell r="A4442" t="str">
            <v>CJR28</v>
          </cell>
          <cell r="B4442" t="str">
            <v>CIEUNDEUR</v>
          </cell>
        </row>
        <row r="4443">
          <cell r="A4443" t="str">
            <v>TWR04</v>
          </cell>
          <cell r="B4443" t="str">
            <v>TENGGARONG_SEBERANG</v>
          </cell>
        </row>
        <row r="4444">
          <cell r="A4444" t="str">
            <v>SIN09</v>
          </cell>
          <cell r="B4444" t="str">
            <v>DC_KAMASAN</v>
          </cell>
        </row>
        <row r="4445">
          <cell r="A4445" t="str">
            <v>SRG56</v>
          </cell>
          <cell r="B4445" t="str">
            <v>SILAYUR</v>
          </cell>
        </row>
        <row r="4446">
          <cell r="A4446" t="str">
            <v>SMI26</v>
          </cell>
          <cell r="B4446" t="str">
            <v>DC_PONDOKASO_LANDEUH</v>
          </cell>
        </row>
        <row r="4447">
          <cell r="A4447" t="str">
            <v>KUB05</v>
          </cell>
          <cell r="B4447" t="str">
            <v>DESA_KAPUR_BARU</v>
          </cell>
        </row>
        <row r="4448">
          <cell r="A4448" t="str">
            <v>BJN03</v>
          </cell>
          <cell r="B4448" t="str">
            <v>KARANG_KOBAR</v>
          </cell>
        </row>
        <row r="4449">
          <cell r="A4449" t="str">
            <v>AMN01</v>
          </cell>
          <cell r="B4449" t="str">
            <v>AMUNTAI</v>
          </cell>
        </row>
        <row r="4450">
          <cell r="A4450" t="str">
            <v>SQG01</v>
          </cell>
          <cell r="B4450" t="str">
            <v>SINTANG</v>
          </cell>
        </row>
        <row r="4451">
          <cell r="A4451" t="str">
            <v>SRG59</v>
          </cell>
          <cell r="B4451" t="str">
            <v>S_PARMAN</v>
          </cell>
        </row>
        <row r="4452">
          <cell r="A4452" t="str">
            <v>PNK10</v>
          </cell>
          <cell r="B4452" t="str">
            <v>PROF_M_YAMIN</v>
          </cell>
        </row>
        <row r="4453">
          <cell r="A4453" t="str">
            <v>SUB04</v>
          </cell>
          <cell r="B4453" t="str">
            <v>SURABAYA_UTARA</v>
          </cell>
        </row>
        <row r="4454">
          <cell r="A4454" t="str">
            <v>PNK05</v>
          </cell>
          <cell r="B4454" t="str">
            <v>PARIT_MAYOR</v>
          </cell>
        </row>
        <row r="4455">
          <cell r="A4455" t="str">
            <v>TSK01</v>
          </cell>
          <cell r="B4455" t="str">
            <v>TASIKMALAYA</v>
          </cell>
        </row>
        <row r="4456">
          <cell r="A4456" t="str">
            <v>BRB02</v>
          </cell>
          <cell r="B4456" t="str">
            <v>BUMIAYU</v>
          </cell>
        </row>
        <row r="4457">
          <cell r="A4457" t="str">
            <v>KAA05</v>
          </cell>
          <cell r="B4457" t="str">
            <v>KARANG_PANDAN</v>
          </cell>
        </row>
        <row r="4458">
          <cell r="A4458" t="str">
            <v>DPS999</v>
          </cell>
          <cell r="B4458" t="str">
            <v>DPS_GATEWAY</v>
          </cell>
        </row>
        <row r="4459">
          <cell r="A4459" t="str">
            <v>BDO32</v>
          </cell>
          <cell r="B4459" t="str">
            <v>CIPATAT</v>
          </cell>
        </row>
        <row r="4460">
          <cell r="A4460" t="str">
            <v>INV888</v>
          </cell>
          <cell r="B4460" t="str">
            <v>INVENTORY</v>
          </cell>
        </row>
        <row r="4461">
          <cell r="A4461" t="str">
            <v>SAI02</v>
          </cell>
          <cell r="B4461" t="str">
            <v>BELINYU</v>
          </cell>
        </row>
        <row r="4462">
          <cell r="A4462" t="str">
            <v>DJB01</v>
          </cell>
          <cell r="B4462" t="str">
            <v>JAMBI</v>
          </cell>
        </row>
        <row r="4463">
          <cell r="A4463" t="str">
            <v>BJB05</v>
          </cell>
          <cell r="B4463" t="str">
            <v>AMACO</v>
          </cell>
        </row>
        <row r="4464">
          <cell r="A4464" t="str">
            <v>SRI06</v>
          </cell>
          <cell r="B4464" t="str">
            <v>SAMARINDA_ILIR</v>
          </cell>
        </row>
        <row r="4465">
          <cell r="A4465" t="str">
            <v>TTT02</v>
          </cell>
          <cell r="B4465" t="str">
            <v>BENUA_KAYONG</v>
          </cell>
        </row>
        <row r="4466">
          <cell r="A4466" t="str">
            <v>SRG12</v>
          </cell>
          <cell r="B4466" t="str">
            <v>SEMARANG_TENGAH</v>
          </cell>
        </row>
        <row r="4467">
          <cell r="A4467" t="str">
            <v>BKI27</v>
          </cell>
          <cell r="B4467" t="str">
            <v>KARANG_SATRIA</v>
          </cell>
        </row>
        <row r="4468">
          <cell r="A4468" t="str">
            <v>AMB01</v>
          </cell>
          <cell r="B4468" t="str">
            <v>AMBARAWA</v>
          </cell>
        </row>
        <row r="4469">
          <cell r="A4469" t="str">
            <v>KBW01</v>
          </cell>
          <cell r="B4469" t="str">
            <v>KOTABARU</v>
          </cell>
        </row>
        <row r="4470">
          <cell r="A4470" t="str">
            <v>PNK04</v>
          </cell>
          <cell r="B4470" t="str">
            <v>PONTIANAK_KOTA</v>
          </cell>
        </row>
        <row r="4471">
          <cell r="A4471" t="str">
            <v>SRG08</v>
          </cell>
          <cell r="B4471" t="str">
            <v>MIJEN</v>
          </cell>
        </row>
        <row r="4472">
          <cell r="A4472" t="str">
            <v>PNK06</v>
          </cell>
          <cell r="B4472" t="str">
            <v>GAJAH_MADA</v>
          </cell>
        </row>
        <row r="4473">
          <cell r="A4473" t="str">
            <v>BJN02</v>
          </cell>
          <cell r="B4473" t="str">
            <v>KLAMPOK</v>
          </cell>
        </row>
        <row r="4474">
          <cell r="A4474" t="str">
            <v>SRG17</v>
          </cell>
          <cell r="B4474" t="str">
            <v>SIMONGAN</v>
          </cell>
        </row>
        <row r="4475">
          <cell r="A4475" t="str">
            <v>BRB03</v>
          </cell>
          <cell r="B4475" t="str">
            <v>KETANGGUNGAN</v>
          </cell>
        </row>
        <row r="4476">
          <cell r="A4476" t="str">
            <v>BDJ07</v>
          </cell>
          <cell r="B4476" t="str">
            <v>BENUA_ANYAR</v>
          </cell>
        </row>
        <row r="4477">
          <cell r="A4477" t="str">
            <v>CIB07</v>
          </cell>
          <cell r="B4477" t="str">
            <v>IPB_DRAMAGA</v>
          </cell>
        </row>
        <row r="4478">
          <cell r="A4478" t="str">
            <v>DJB07</v>
          </cell>
          <cell r="B4478" t="str">
            <v>MAYANG_MAGURAI</v>
          </cell>
        </row>
        <row r="4479">
          <cell r="A4479" t="str">
            <v>PKB01</v>
          </cell>
          <cell r="B4479" t="str">
            <v>PANGKALAN_BALAI</v>
          </cell>
        </row>
        <row r="4480">
          <cell r="A4480" t="str">
            <v>BTH02</v>
          </cell>
          <cell r="B4480" t="str">
            <v>BATAM_KOTA</v>
          </cell>
        </row>
        <row r="4481">
          <cell r="A4481" t="str">
            <v>PNK09</v>
          </cell>
          <cell r="B4481" t="str">
            <v>SERDAM</v>
          </cell>
        </row>
        <row r="4482">
          <cell r="A4482" t="str">
            <v>DJB04</v>
          </cell>
          <cell r="B4482" t="str">
            <v>JELUTUNG</v>
          </cell>
        </row>
        <row r="4483">
          <cell r="A4483" t="str">
            <v>SRG05</v>
          </cell>
          <cell r="B4483" t="str">
            <v>GUNUNG_PATI</v>
          </cell>
        </row>
        <row r="4484">
          <cell r="A4484" t="str">
            <v>CIL04A</v>
          </cell>
          <cell r="B4484" t="str">
            <v>CIWANDAN</v>
          </cell>
        </row>
        <row r="4485">
          <cell r="A4485" t="str">
            <v>TCPAP051</v>
          </cell>
          <cell r="B4485" t="str">
            <v>TCPAP051</v>
          </cell>
        </row>
        <row r="4486">
          <cell r="A4486" t="str">
            <v>PER11</v>
          </cell>
          <cell r="B4486" t="str">
            <v>PER11</v>
          </cell>
        </row>
        <row r="4487">
          <cell r="A4487" t="str">
            <v>SUB07C</v>
          </cell>
          <cell r="B4487" t="str">
            <v>PABEAN_CANTIAN_4</v>
          </cell>
        </row>
        <row r="4488">
          <cell r="A4488" t="str">
            <v>SUB07D</v>
          </cell>
          <cell r="B4488" t="str">
            <v>PABEAN_CANTIAN_5</v>
          </cell>
        </row>
        <row r="4489">
          <cell r="A4489" t="str">
            <v>SOG13C</v>
          </cell>
          <cell r="B4489" t="str">
            <v>SOG13C</v>
          </cell>
        </row>
        <row r="4490">
          <cell r="A4490" t="str">
            <v>SUB31B</v>
          </cell>
          <cell r="B4490" t="str">
            <v>TAMBAKSARI_2</v>
          </cell>
        </row>
        <row r="4491">
          <cell r="A4491" t="str">
            <v>SKY11</v>
          </cell>
          <cell r="B4491" t="str">
            <v>SKY11</v>
          </cell>
        </row>
        <row r="4492">
          <cell r="A4492" t="str">
            <v>NGK01A</v>
          </cell>
          <cell r="B4492" t="str">
            <v>NGANJUK_3</v>
          </cell>
        </row>
        <row r="4493">
          <cell r="A4493" t="str">
            <v>SUB10D</v>
          </cell>
          <cell r="B4493" t="str">
            <v>PAKAL_2</v>
          </cell>
        </row>
        <row r="4494">
          <cell r="A4494" t="str">
            <v>MTX09</v>
          </cell>
          <cell r="B4494" t="str">
            <v>MAOSPATI_1</v>
          </cell>
        </row>
        <row r="4495">
          <cell r="A4495" t="str">
            <v>TGK02A</v>
          </cell>
          <cell r="B4495" t="str">
            <v>KARANGAN_1</v>
          </cell>
        </row>
        <row r="4496">
          <cell r="A4496" t="str">
            <v>SUB29B</v>
          </cell>
          <cell r="B4496" t="str">
            <v>DUKUH_PAKIS_1</v>
          </cell>
        </row>
        <row r="4497">
          <cell r="A4497" t="str">
            <v>SDA05B</v>
          </cell>
          <cell r="B4497" t="str">
            <v>BALONGBENDO_1</v>
          </cell>
        </row>
        <row r="4498">
          <cell r="A4498" t="str">
            <v>SUB06B</v>
          </cell>
          <cell r="B4498" t="str">
            <v>SEMAMPIR_3</v>
          </cell>
        </row>
        <row r="4499">
          <cell r="A4499" t="str">
            <v>PNK06B</v>
          </cell>
          <cell r="B4499" t="str">
            <v>BANJAR_SERASAN</v>
          </cell>
        </row>
        <row r="4500">
          <cell r="A4500" t="str">
            <v>PCI06</v>
          </cell>
          <cell r="B4500" t="str">
            <v>ARJOSARI_2</v>
          </cell>
        </row>
        <row r="4501">
          <cell r="A4501" t="str">
            <v>SWI05A</v>
          </cell>
          <cell r="B4501" t="str">
            <v>LEBAKSIU</v>
          </cell>
        </row>
        <row r="4502">
          <cell r="A4502" t="str">
            <v>SWI07B</v>
          </cell>
          <cell r="B4502" t="str">
            <v>PAGERBARANG01</v>
          </cell>
        </row>
        <row r="4503">
          <cell r="A4503" t="str">
            <v>TCCLP241</v>
          </cell>
          <cell r="B4503" t="str">
            <v>TCCLP241</v>
          </cell>
        </row>
        <row r="4504">
          <cell r="A4504" t="str">
            <v>TCBUW061</v>
          </cell>
          <cell r="B4504" t="str">
            <v>TCBUW061</v>
          </cell>
        </row>
        <row r="4505">
          <cell r="A4505" t="str">
            <v>TCPWX121</v>
          </cell>
          <cell r="B4505" t="str">
            <v>TCPWX121</v>
          </cell>
        </row>
        <row r="4506">
          <cell r="A4506" t="str">
            <v>TCPMA011</v>
          </cell>
          <cell r="B4506" t="str">
            <v>TCPMA011</v>
          </cell>
        </row>
        <row r="4507">
          <cell r="A4507" t="str">
            <v>TCKOL021</v>
          </cell>
          <cell r="B4507" t="str">
            <v>TCKOL021</v>
          </cell>
        </row>
        <row r="4508">
          <cell r="A4508" t="str">
            <v>JKT23R</v>
          </cell>
          <cell r="B4508" t="str">
            <v>KHAFI_01</v>
          </cell>
        </row>
        <row r="4509">
          <cell r="A4509" t="str">
            <v>JKT19L</v>
          </cell>
          <cell r="B4509" t="str">
            <v>KELAPA_DUA_01</v>
          </cell>
        </row>
        <row r="4510">
          <cell r="A4510" t="str">
            <v>JKT02T</v>
          </cell>
          <cell r="B4510" t="str">
            <v>KEMBANGAN_SELATAN</v>
          </cell>
        </row>
        <row r="4511">
          <cell r="A4511" t="str">
            <v>JKT05L</v>
          </cell>
          <cell r="B4511" t="str">
            <v>KOTA_TUA</v>
          </cell>
        </row>
        <row r="4512">
          <cell r="A4512" t="str">
            <v>BAL51</v>
          </cell>
          <cell r="B4512" t="str">
            <v>CISAUK_RAYA</v>
          </cell>
        </row>
        <row r="4513">
          <cell r="A4513" t="str">
            <v>MAL05</v>
          </cell>
          <cell r="B4513" t="str">
            <v>CP_TOWUTI</v>
          </cell>
        </row>
        <row r="4514">
          <cell r="A4514" t="str">
            <v>PKN08</v>
          </cell>
          <cell r="B4514" t="str">
            <v>PANGKALAN_BANTENG</v>
          </cell>
        </row>
        <row r="4515">
          <cell r="A4515" t="str">
            <v>JKT62G</v>
          </cell>
          <cell r="B4515" t="str">
            <v>CP_TANJUNG_BARAT</v>
          </cell>
        </row>
        <row r="4516">
          <cell r="A4516" t="str">
            <v>JKT71A</v>
          </cell>
          <cell r="B4516" t="str">
            <v>CP_TEGAL_PARANG</v>
          </cell>
        </row>
        <row r="4517">
          <cell r="A4517" t="str">
            <v>JKT53C</v>
          </cell>
          <cell r="B4517" t="str">
            <v>CP_CEGER</v>
          </cell>
        </row>
        <row r="4518">
          <cell r="A4518" t="str">
            <v>JKT71</v>
          </cell>
          <cell r="B4518" t="str">
            <v>CP_BANGKA</v>
          </cell>
        </row>
        <row r="4519">
          <cell r="A4519" t="str">
            <v>JKT52I</v>
          </cell>
          <cell r="B4519" t="str">
            <v>CP_JATINEGARA_BARAT</v>
          </cell>
        </row>
        <row r="4520">
          <cell r="A4520" t="str">
            <v>JKT62C</v>
          </cell>
          <cell r="B4520" t="str">
            <v>CP_CIGANJUR</v>
          </cell>
        </row>
        <row r="4521">
          <cell r="A4521" t="str">
            <v>DMK14</v>
          </cell>
          <cell r="B4521" t="str">
            <v>KARANGANYAR</v>
          </cell>
        </row>
        <row r="4522">
          <cell r="A4522" t="str">
            <v>PNK22</v>
          </cell>
          <cell r="B4522" t="str">
            <v>CP_MAJU_RAYA_KAKAP</v>
          </cell>
        </row>
        <row r="4523">
          <cell r="A4523" t="str">
            <v>JKT47C</v>
          </cell>
          <cell r="B4523" t="str">
            <v>CP_RAYA_KELAPA</v>
          </cell>
        </row>
        <row r="4524">
          <cell r="A4524" t="str">
            <v>PLW13</v>
          </cell>
          <cell r="B4524" t="str">
            <v>PLW_SALES</v>
          </cell>
        </row>
        <row r="4525">
          <cell r="A4525" t="str">
            <v>JKT34</v>
          </cell>
          <cell r="B4525" t="str">
            <v>CP_LEBAK_BULUS</v>
          </cell>
        </row>
        <row r="4526">
          <cell r="A4526" t="str">
            <v>JKT62</v>
          </cell>
          <cell r="B4526" t="str">
            <v>CP_SRENGSENG_SAWAH</v>
          </cell>
        </row>
        <row r="4527">
          <cell r="A4527" t="str">
            <v>KAA16</v>
          </cell>
          <cell r="B4527" t="str">
            <v>JUNGKE</v>
          </cell>
        </row>
        <row r="4528">
          <cell r="A4528" t="str">
            <v>JKT43D</v>
          </cell>
          <cell r="B4528" t="str">
            <v>CP_DANAUSUNTER_UTARA</v>
          </cell>
        </row>
        <row r="4529">
          <cell r="A4529" t="str">
            <v>PND07</v>
          </cell>
          <cell r="B4529" t="str">
            <v>PANDAAN_2</v>
          </cell>
        </row>
        <row r="4530">
          <cell r="A4530" t="str">
            <v>PSR17</v>
          </cell>
          <cell r="B4530" t="str">
            <v>KRATON_1</v>
          </cell>
        </row>
        <row r="4531">
          <cell r="A4531" t="str">
            <v>SUB57A</v>
          </cell>
          <cell r="B4531" t="str">
            <v>WONOKROMO_2</v>
          </cell>
        </row>
        <row r="4532">
          <cell r="A4532" t="str">
            <v>SUB56A</v>
          </cell>
          <cell r="B4532" t="str">
            <v>TEGALSARI_2</v>
          </cell>
        </row>
        <row r="4533">
          <cell r="A4533" t="str">
            <v>SUB55A</v>
          </cell>
          <cell r="B4533" t="str">
            <v>BUBUTAN_1</v>
          </cell>
        </row>
        <row r="4534">
          <cell r="A4534" t="str">
            <v>DMK11</v>
          </cell>
          <cell r="B4534" t="str">
            <v>BATURSARI</v>
          </cell>
        </row>
        <row r="4535">
          <cell r="A4535" t="str">
            <v>TEST8818</v>
          </cell>
          <cell r="B4535" t="str">
            <v>Test测试网点30</v>
          </cell>
        </row>
        <row r="4536">
          <cell r="A4536" t="str">
            <v>BKS04</v>
          </cell>
          <cell r="B4536" t="str">
            <v>SKIP</v>
          </cell>
        </row>
        <row r="4537">
          <cell r="A4537" t="str">
            <v>PND02</v>
          </cell>
          <cell r="B4537" t="str">
            <v>SUKOREJO_PND</v>
          </cell>
        </row>
        <row r="4538">
          <cell r="A4538" t="str">
            <v>SNX07</v>
          </cell>
          <cell r="B4538" t="str">
            <v>KALIANGET_1</v>
          </cell>
        </row>
        <row r="4539">
          <cell r="A4539" t="str">
            <v>TJU02</v>
          </cell>
          <cell r="B4539" t="str">
            <v>TANJUNG_BATU_KOTA</v>
          </cell>
        </row>
        <row r="4540">
          <cell r="A4540" t="str">
            <v>SOC18</v>
          </cell>
          <cell r="B4540" t="str">
            <v>BUMI_LAWEYAN</v>
          </cell>
        </row>
        <row r="4541">
          <cell r="A4541" t="str">
            <v>BAT05</v>
          </cell>
          <cell r="B4541" t="str">
            <v>NGANTANG</v>
          </cell>
        </row>
        <row r="4542">
          <cell r="A4542" t="str">
            <v>MLG13</v>
          </cell>
          <cell r="B4542" t="str">
            <v>KALPATARU</v>
          </cell>
        </row>
        <row r="4543">
          <cell r="A4543" t="str">
            <v>SMI15</v>
          </cell>
          <cell r="B4543" t="str">
            <v>KALAPA_NUNGGAL</v>
          </cell>
        </row>
        <row r="4544">
          <cell r="A4544" t="str">
            <v>BLT05</v>
          </cell>
          <cell r="B4544" t="str">
            <v>SUKOREJO_1</v>
          </cell>
        </row>
        <row r="4545">
          <cell r="A4545" t="str">
            <v>JKT02R</v>
          </cell>
          <cell r="B4545" t="str">
            <v>DC_SRENGSENG</v>
          </cell>
        </row>
        <row r="4546">
          <cell r="A4546" t="str">
            <v>BTH08</v>
          </cell>
          <cell r="B4546" t="str">
            <v>BELAKANG_PADANG</v>
          </cell>
        </row>
        <row r="4547">
          <cell r="A4547" t="str">
            <v>NGA01</v>
          </cell>
          <cell r="B4547" t="str">
            <v>RINGINREJO</v>
          </cell>
        </row>
        <row r="4548">
          <cell r="A4548" t="str">
            <v>SDA42</v>
          </cell>
          <cell r="B4548" t="str">
            <v>SEDATI_1</v>
          </cell>
        </row>
        <row r="4549">
          <cell r="A4549" t="str">
            <v>SDA24</v>
          </cell>
          <cell r="B4549" t="str">
            <v>DC_PORONG</v>
          </cell>
        </row>
        <row r="4550">
          <cell r="A4550" t="str">
            <v>JOG06</v>
          </cell>
          <cell r="B4550" t="str">
            <v>TAMAN_SISWA</v>
          </cell>
        </row>
        <row r="4551">
          <cell r="A4551" t="str">
            <v>JKT01W</v>
          </cell>
          <cell r="B4551" t="str">
            <v>DC_RAWA_BUAYA</v>
          </cell>
        </row>
        <row r="4552">
          <cell r="A4552" t="str">
            <v>SRG04</v>
          </cell>
          <cell r="B4552" t="str">
            <v>GAYAMSARI</v>
          </cell>
        </row>
        <row r="4553">
          <cell r="A4553" t="str">
            <v>DMK09</v>
          </cell>
          <cell r="B4553" t="str">
            <v>DEMPET</v>
          </cell>
        </row>
        <row r="4554">
          <cell r="A4554" t="str">
            <v>TBN05</v>
          </cell>
          <cell r="B4554" t="str">
            <v>PLUMPANG</v>
          </cell>
        </row>
        <row r="4555">
          <cell r="A4555" t="str">
            <v>PSR06</v>
          </cell>
          <cell r="B4555" t="str">
            <v>GONDANGWETAN</v>
          </cell>
        </row>
        <row r="4556">
          <cell r="A4556" t="str">
            <v>SDA23</v>
          </cell>
          <cell r="B4556" t="str">
            <v>DC_SAFELOCK</v>
          </cell>
        </row>
        <row r="4557">
          <cell r="A4557" t="str">
            <v>SOC28</v>
          </cell>
          <cell r="B4557" t="str">
            <v>NUSUKAN</v>
          </cell>
        </row>
        <row r="4558">
          <cell r="A4558" t="str">
            <v>BWI20</v>
          </cell>
          <cell r="B4558" t="str">
            <v>KABAT</v>
          </cell>
        </row>
        <row r="4559">
          <cell r="A4559" t="str">
            <v>LMJ06</v>
          </cell>
          <cell r="B4559" t="str">
            <v>SANDTOWN</v>
          </cell>
        </row>
        <row r="4560">
          <cell r="A4560" t="str">
            <v>JKT22I</v>
          </cell>
          <cell r="B4560" t="str">
            <v>CILANDAK_2</v>
          </cell>
        </row>
        <row r="4561">
          <cell r="A4561" t="str">
            <v>SNX06</v>
          </cell>
          <cell r="B4561" t="str">
            <v>BATUAN_1</v>
          </cell>
        </row>
        <row r="4562">
          <cell r="A4562" t="str">
            <v>PSR09</v>
          </cell>
          <cell r="B4562" t="str">
            <v>GRATI</v>
          </cell>
        </row>
        <row r="4563">
          <cell r="A4563" t="str">
            <v>JKT06F</v>
          </cell>
          <cell r="B4563" t="str">
            <v>PLUMPANG_RAYA</v>
          </cell>
        </row>
        <row r="4564">
          <cell r="A4564" t="str">
            <v>PND03</v>
          </cell>
          <cell r="B4564" t="str">
            <v>PURWOSARI_PND</v>
          </cell>
        </row>
        <row r="4565">
          <cell r="A4565" t="str">
            <v>SDA40</v>
          </cell>
          <cell r="B4565" t="str">
            <v>TULANGAN_1</v>
          </cell>
        </row>
        <row r="4566">
          <cell r="A4566" t="str">
            <v>JKT05K</v>
          </cell>
          <cell r="B4566" t="str">
            <v>DC_TAMBORA</v>
          </cell>
        </row>
        <row r="4567">
          <cell r="A4567" t="str">
            <v>SUB97</v>
          </cell>
          <cell r="B4567" t="str">
            <v>MULYOREJO</v>
          </cell>
        </row>
        <row r="4568">
          <cell r="A4568" t="str">
            <v>JKT07T</v>
          </cell>
          <cell r="B4568" t="str">
            <v>DC_SUNTER</v>
          </cell>
        </row>
        <row r="4569">
          <cell r="A4569" t="str">
            <v>MLG42</v>
          </cell>
          <cell r="B4569" t="str">
            <v>KARANG_PLOSO_1</v>
          </cell>
        </row>
        <row r="4570">
          <cell r="A4570" t="str">
            <v>JKT18M</v>
          </cell>
          <cell r="B4570" t="str">
            <v>DC_KRAMAT_JATI</v>
          </cell>
        </row>
        <row r="4571">
          <cell r="A4571" t="str">
            <v>PSR02</v>
          </cell>
          <cell r="B4571" t="str">
            <v>BANGIL</v>
          </cell>
        </row>
        <row r="4572">
          <cell r="A4572" t="str">
            <v>JBG06</v>
          </cell>
          <cell r="B4572" t="str">
            <v>KABUH</v>
          </cell>
        </row>
        <row r="4573">
          <cell r="A4573" t="str">
            <v>JKT08N</v>
          </cell>
          <cell r="B4573" t="str">
            <v>PLUIT_PERMAI</v>
          </cell>
        </row>
        <row r="4574">
          <cell r="A4574" t="str">
            <v>BWI29</v>
          </cell>
          <cell r="B4574" t="str">
            <v>BANGOREJO_1</v>
          </cell>
        </row>
        <row r="4575">
          <cell r="A4575" t="str">
            <v>JKT19J</v>
          </cell>
          <cell r="B4575" t="str">
            <v>DC_CIPAYUNG</v>
          </cell>
        </row>
        <row r="4576">
          <cell r="A4576" t="str">
            <v>KPJ11</v>
          </cell>
          <cell r="B4576" t="str">
            <v>SUMBERMANJINGWETAN_1</v>
          </cell>
        </row>
        <row r="4577">
          <cell r="A4577" t="str">
            <v>WLG04</v>
          </cell>
          <cell r="B4577" t="str">
            <v>KESAMBEN</v>
          </cell>
        </row>
        <row r="4578">
          <cell r="A4578" t="str">
            <v>BJE10</v>
          </cell>
          <cell r="B4578" t="str">
            <v>NGRAHO</v>
          </cell>
        </row>
        <row r="4579">
          <cell r="A4579" t="str">
            <v>BAT07</v>
          </cell>
          <cell r="B4579" t="str">
            <v>JUNREJO_1</v>
          </cell>
        </row>
        <row r="4580">
          <cell r="A4580" t="str">
            <v>MJK06</v>
          </cell>
          <cell r="B4580" t="str">
            <v>BRANGKAL</v>
          </cell>
        </row>
        <row r="4581">
          <cell r="A4581" t="str">
            <v>PNO04</v>
          </cell>
          <cell r="B4581" t="str">
            <v>BABADAN_RAYA</v>
          </cell>
        </row>
        <row r="4582">
          <cell r="A4582" t="str">
            <v>SUJ07</v>
          </cell>
          <cell r="B4582" t="str">
            <v>SLAMET_RIYADI_BARAT</v>
          </cell>
        </row>
        <row r="4583">
          <cell r="A4583" t="str">
            <v>SUB41A</v>
          </cell>
          <cell r="B4583" t="str">
            <v>RUNGKUT_1</v>
          </cell>
        </row>
        <row r="4584">
          <cell r="A4584" t="str">
            <v>MLG37</v>
          </cell>
          <cell r="B4584" t="str">
            <v>LAWANG_1</v>
          </cell>
        </row>
        <row r="4585">
          <cell r="A4585" t="str">
            <v>BWS07</v>
          </cell>
          <cell r="B4585" t="str">
            <v>BONDOWOSO_1</v>
          </cell>
        </row>
        <row r="4586">
          <cell r="A4586" t="str">
            <v>SUB35A</v>
          </cell>
          <cell r="B4586" t="str">
            <v>DC_MADE</v>
          </cell>
        </row>
        <row r="4587">
          <cell r="A4587" t="str">
            <v>PTN05</v>
          </cell>
          <cell r="B4587" t="str">
            <v>KRAKSAAN_2</v>
          </cell>
        </row>
        <row r="4588">
          <cell r="A4588" t="str">
            <v>PNO05</v>
          </cell>
          <cell r="B4588" t="str">
            <v>SAMBIT_1</v>
          </cell>
        </row>
        <row r="4589">
          <cell r="A4589" t="str">
            <v>BJN08</v>
          </cell>
          <cell r="B4589" t="str">
            <v>PAYAMAN</v>
          </cell>
        </row>
        <row r="4590">
          <cell r="A4590" t="str">
            <v>NIW03</v>
          </cell>
          <cell r="B4590" t="str">
            <v>DC_KARTONYONO</v>
          </cell>
        </row>
        <row r="4591">
          <cell r="A4591" t="str">
            <v>PKL13</v>
          </cell>
          <cell r="B4591" t="str">
            <v>KARANGSARI_KAJEN</v>
          </cell>
        </row>
        <row r="4592">
          <cell r="A4592" t="str">
            <v>SBD04</v>
          </cell>
          <cell r="B4592" t="str">
            <v>BESUKI_CITY</v>
          </cell>
        </row>
        <row r="4593">
          <cell r="A4593" t="str">
            <v>JKT21Q</v>
          </cell>
          <cell r="B4593" t="str">
            <v>DC_KEBAYORAN_LAMA</v>
          </cell>
        </row>
        <row r="4594">
          <cell r="A4594" t="str">
            <v>PCI02</v>
          </cell>
          <cell r="B4594" t="str">
            <v>BALEHARJO</v>
          </cell>
        </row>
        <row r="4595">
          <cell r="A4595" t="str">
            <v>MLG26</v>
          </cell>
          <cell r="B4595" t="str">
            <v>RED_DEER</v>
          </cell>
        </row>
        <row r="4596">
          <cell r="A4596" t="str">
            <v>DMK07</v>
          </cell>
          <cell r="B4596" t="str">
            <v>WONOSALAM</v>
          </cell>
        </row>
        <row r="4597">
          <cell r="A4597" t="str">
            <v>PRO09</v>
          </cell>
          <cell r="B4597" t="str">
            <v>WONOASIH_2</v>
          </cell>
        </row>
        <row r="4598">
          <cell r="A4598" t="str">
            <v>MLG33</v>
          </cell>
          <cell r="B4598" t="str">
            <v>KEDUNGKANDANG_1</v>
          </cell>
        </row>
        <row r="4599">
          <cell r="A4599" t="str">
            <v>SNX05</v>
          </cell>
          <cell r="B4599" t="str">
            <v>AMBUNTEN</v>
          </cell>
        </row>
        <row r="4600">
          <cell r="A4600" t="str">
            <v>KPJ07</v>
          </cell>
          <cell r="B4600" t="str">
            <v>BULULAWANG</v>
          </cell>
        </row>
        <row r="4601">
          <cell r="A4601" t="str">
            <v>BWX03</v>
          </cell>
          <cell r="B4601" t="str">
            <v>BANGKALAN_KOTA</v>
          </cell>
        </row>
        <row r="4602">
          <cell r="A4602" t="str">
            <v>GSK10</v>
          </cell>
          <cell r="B4602" t="str">
            <v>MENGANTI</v>
          </cell>
        </row>
        <row r="4603">
          <cell r="A4603" t="str">
            <v>BAT02</v>
          </cell>
          <cell r="B4603" t="str">
            <v>PUJON</v>
          </cell>
        </row>
        <row r="4604">
          <cell r="A4604" t="str">
            <v>WLG03</v>
          </cell>
          <cell r="B4604" t="str">
            <v>PONGGOK</v>
          </cell>
        </row>
        <row r="4605">
          <cell r="A4605" t="str">
            <v>PLR05</v>
          </cell>
          <cell r="B4605" t="str">
            <v>BATI_BATI</v>
          </cell>
        </row>
        <row r="4606">
          <cell r="A4606" t="str">
            <v>SDA36</v>
          </cell>
          <cell r="B4606" t="str">
            <v>BUDURAN_1</v>
          </cell>
        </row>
        <row r="4607">
          <cell r="A4607" t="str">
            <v>GIA777</v>
          </cell>
          <cell r="B4607" t="str">
            <v>GIA_GATEWAY</v>
          </cell>
        </row>
        <row r="4608">
          <cell r="A4608" t="str">
            <v>BAT06</v>
          </cell>
          <cell r="B4608" t="str">
            <v>BUMIAJI_1</v>
          </cell>
        </row>
        <row r="4609">
          <cell r="A4609" t="str">
            <v>KPJ09</v>
          </cell>
          <cell r="B4609" t="str">
            <v>TALANGAGUNG_KPJ</v>
          </cell>
        </row>
        <row r="4610">
          <cell r="A4610" t="str">
            <v>DMK10</v>
          </cell>
          <cell r="B4610" t="str">
            <v>SAYUNG</v>
          </cell>
        </row>
        <row r="4611">
          <cell r="A4611" t="str">
            <v>JKT24M</v>
          </cell>
          <cell r="B4611" t="str">
            <v>DC_MAMPANG_PRAPATAN</v>
          </cell>
        </row>
        <row r="4612">
          <cell r="A4612" t="str">
            <v>KPJ08</v>
          </cell>
          <cell r="B4612" t="str">
            <v>BANTUR</v>
          </cell>
        </row>
        <row r="4613">
          <cell r="A4613" t="str">
            <v>BWS03</v>
          </cell>
          <cell r="B4613" t="str">
            <v>MAESAN</v>
          </cell>
        </row>
        <row r="4614">
          <cell r="A4614" t="str">
            <v>JBR33</v>
          </cell>
          <cell r="B4614" t="str">
            <v>AJUNG_1</v>
          </cell>
        </row>
        <row r="4615">
          <cell r="A4615" t="str">
            <v>PCI03</v>
          </cell>
          <cell r="B4615" t="str">
            <v>NGADIROJO_1</v>
          </cell>
        </row>
        <row r="4616">
          <cell r="A4616" t="str">
            <v>JBR21</v>
          </cell>
          <cell r="B4616" t="str">
            <v>SEMBORO</v>
          </cell>
        </row>
        <row r="4617">
          <cell r="A4617" t="str">
            <v>LMG10</v>
          </cell>
          <cell r="B4617" t="str">
            <v>SAMBENG</v>
          </cell>
        </row>
        <row r="4618">
          <cell r="A4618" t="str">
            <v>SOC22</v>
          </cell>
          <cell r="B4618" t="str">
            <v>KYAI_MOJO</v>
          </cell>
        </row>
        <row r="4619">
          <cell r="A4619" t="str">
            <v>SUB23A</v>
          </cell>
          <cell r="B4619" t="str">
            <v>DC_SUKOLILO</v>
          </cell>
        </row>
        <row r="4620">
          <cell r="A4620" t="str">
            <v>SUB98</v>
          </cell>
          <cell r="B4620" t="str">
            <v>TAMBAK_SEGARAN</v>
          </cell>
        </row>
        <row r="4621">
          <cell r="A4621" t="str">
            <v>KPJ03</v>
          </cell>
          <cell r="B4621" t="str">
            <v>SUMBERPUCUNG</v>
          </cell>
        </row>
        <row r="4622">
          <cell r="A4622" t="str">
            <v>DMK03</v>
          </cell>
          <cell r="B4622" t="str">
            <v>GAJAH</v>
          </cell>
        </row>
        <row r="4623">
          <cell r="A4623" t="str">
            <v>BLT02</v>
          </cell>
          <cell r="B4623" t="str">
            <v>TALUN</v>
          </cell>
        </row>
        <row r="4624">
          <cell r="A4624" t="str">
            <v>TBN02</v>
          </cell>
          <cell r="B4624" t="str">
            <v>JATIROGO</v>
          </cell>
        </row>
        <row r="4625">
          <cell r="A4625" t="str">
            <v>NIW01</v>
          </cell>
          <cell r="B4625" t="str">
            <v>NGAWI</v>
          </cell>
        </row>
        <row r="4626">
          <cell r="A4626" t="str">
            <v>NIW02</v>
          </cell>
          <cell r="B4626" t="str">
            <v>WALIKUKUN</v>
          </cell>
        </row>
        <row r="4627">
          <cell r="A4627" t="str">
            <v>BLT03</v>
          </cell>
          <cell r="B4627" t="str">
            <v>SRENGAT</v>
          </cell>
        </row>
        <row r="4628">
          <cell r="A4628" t="str">
            <v>MDN06</v>
          </cell>
          <cell r="B4628" t="str">
            <v>MUNENG</v>
          </cell>
        </row>
        <row r="4629">
          <cell r="A4629" t="str">
            <v>GSK13</v>
          </cell>
          <cell r="B4629" t="str">
            <v>DUKUN</v>
          </cell>
        </row>
        <row r="4630">
          <cell r="A4630" t="str">
            <v>KPJ05</v>
          </cell>
          <cell r="B4630" t="str">
            <v>PAKISAJI</v>
          </cell>
        </row>
        <row r="4631">
          <cell r="A4631" t="str">
            <v>TGK01</v>
          </cell>
          <cell r="B4631" t="str">
            <v>TRENGGALEK</v>
          </cell>
        </row>
        <row r="4632">
          <cell r="A4632" t="str">
            <v>BTL03</v>
          </cell>
          <cell r="B4632" t="str">
            <v>KASIHAN</v>
          </cell>
        </row>
        <row r="4633">
          <cell r="A4633" t="str">
            <v>KAA03</v>
          </cell>
          <cell r="B4633" t="str">
            <v>TASIKMADU</v>
          </cell>
        </row>
        <row r="4634">
          <cell r="A4634" t="str">
            <v>DMK02</v>
          </cell>
          <cell r="B4634" t="str">
            <v>MRANGGEN</v>
          </cell>
        </row>
        <row r="4635">
          <cell r="A4635" t="str">
            <v>DPK999</v>
          </cell>
          <cell r="B4635" t="str">
            <v>DPK_GATEWAY</v>
          </cell>
        </row>
        <row r="4636">
          <cell r="A4636" t="str">
            <v>SDA11</v>
          </cell>
          <cell r="B4636" t="str">
            <v>GELAM</v>
          </cell>
        </row>
        <row r="4637">
          <cell r="A4637" t="str">
            <v>BWS01</v>
          </cell>
          <cell r="B4637" t="str">
            <v>BONDOWOSO</v>
          </cell>
        </row>
        <row r="4638">
          <cell r="A4638" t="str">
            <v>SUB70</v>
          </cell>
          <cell r="B4638" t="str">
            <v>RUNGKUT_TENGAH_2</v>
          </cell>
        </row>
        <row r="4639">
          <cell r="A4639" t="str">
            <v>JKT07B</v>
          </cell>
          <cell r="B4639" t="str">
            <v>MITRA_SUNTER</v>
          </cell>
        </row>
        <row r="4640">
          <cell r="A4640" t="str">
            <v>PKS02</v>
          </cell>
          <cell r="B4640" t="str">
            <v>PAKONG</v>
          </cell>
        </row>
        <row r="4641">
          <cell r="A4641" t="str">
            <v>SRG888</v>
          </cell>
          <cell r="B4641" t="str">
            <v>SRG_SALES</v>
          </cell>
        </row>
        <row r="4642">
          <cell r="A4642" t="str">
            <v>SUB73</v>
          </cell>
          <cell r="B4642" t="str">
            <v>PANJANG_JIWO_2</v>
          </cell>
        </row>
        <row r="4643">
          <cell r="A4643" t="str">
            <v>MLG06</v>
          </cell>
          <cell r="B4643" t="str">
            <v>BLIMBING</v>
          </cell>
        </row>
        <row r="4644">
          <cell r="A4644" t="str">
            <v>SUB888</v>
          </cell>
          <cell r="B4644" t="str">
            <v>SUB_SALES</v>
          </cell>
        </row>
        <row r="4645">
          <cell r="A4645" t="str">
            <v>BJE03</v>
          </cell>
          <cell r="B4645" t="str">
            <v>KALITIDU</v>
          </cell>
        </row>
        <row r="4646">
          <cell r="A4646" t="str">
            <v>PND01</v>
          </cell>
          <cell r="B4646" t="str">
            <v>PANDAAN</v>
          </cell>
        </row>
        <row r="4647">
          <cell r="A4647" t="str">
            <v>SUB34</v>
          </cell>
          <cell r="B4647" t="str">
            <v>BABATAN</v>
          </cell>
        </row>
        <row r="4648">
          <cell r="A4648" t="str">
            <v>KDR10</v>
          </cell>
          <cell r="B4648" t="str">
            <v>PAPAR</v>
          </cell>
        </row>
        <row r="4649">
          <cell r="A4649" t="str">
            <v>JBR09</v>
          </cell>
          <cell r="B4649" t="str">
            <v>SUMBERSARI</v>
          </cell>
        </row>
        <row r="4650">
          <cell r="A4650" t="str">
            <v>SUB57</v>
          </cell>
          <cell r="B4650" t="str">
            <v>RAYA_TENGGILIS</v>
          </cell>
        </row>
        <row r="4651">
          <cell r="A4651" t="str">
            <v>DMK01</v>
          </cell>
          <cell r="B4651" t="str">
            <v>DEMAK</v>
          </cell>
        </row>
        <row r="4652">
          <cell r="A4652" t="str">
            <v>PSR01</v>
          </cell>
          <cell r="B4652" t="str">
            <v>PASURUAN</v>
          </cell>
        </row>
        <row r="4653">
          <cell r="A4653" t="str">
            <v>MLG01</v>
          </cell>
          <cell r="B4653" t="str">
            <v>MALANG</v>
          </cell>
        </row>
        <row r="4654">
          <cell r="A4654" t="str">
            <v>KDR01</v>
          </cell>
          <cell r="B4654" t="str">
            <v>KEDIRI</v>
          </cell>
        </row>
        <row r="4655">
          <cell r="A4655" t="str">
            <v>KBM02</v>
          </cell>
          <cell r="B4655" t="str">
            <v>GOMBONG</v>
          </cell>
        </row>
        <row r="4656">
          <cell r="A4656" t="str">
            <v>MLG10</v>
          </cell>
          <cell r="B4656" t="str">
            <v>SOEHAT</v>
          </cell>
        </row>
        <row r="4657">
          <cell r="A4657" t="str">
            <v>JBG02</v>
          </cell>
          <cell r="B4657" t="str">
            <v>MOJOAGUNG</v>
          </cell>
        </row>
        <row r="4658">
          <cell r="A4658" t="str">
            <v>BWI05</v>
          </cell>
          <cell r="B4658" t="str">
            <v>JAJAG</v>
          </cell>
        </row>
        <row r="4659">
          <cell r="A4659" t="str">
            <v>TLA03</v>
          </cell>
          <cell r="B4659" t="str">
            <v>NGUNUT</v>
          </cell>
        </row>
        <row r="4660">
          <cell r="A4660" t="str">
            <v>PKL02</v>
          </cell>
          <cell r="B4660" t="str">
            <v>KAJEN</v>
          </cell>
        </row>
        <row r="4661">
          <cell r="A4661" t="str">
            <v>NGK03</v>
          </cell>
          <cell r="B4661" t="str">
            <v>LOCERET</v>
          </cell>
        </row>
        <row r="4662">
          <cell r="A4662" t="str">
            <v>KDR07</v>
          </cell>
          <cell r="B4662" t="str">
            <v>NGADILUWIH</v>
          </cell>
        </row>
        <row r="4663">
          <cell r="A4663" t="str">
            <v>KDR06</v>
          </cell>
          <cell r="B4663" t="str">
            <v>MOJOROTO</v>
          </cell>
        </row>
        <row r="4664">
          <cell r="A4664" t="str">
            <v>MDN05</v>
          </cell>
          <cell r="B4664" t="str">
            <v>TAMAN_PRAJA</v>
          </cell>
        </row>
        <row r="4665">
          <cell r="A4665" t="str">
            <v>SOC06</v>
          </cell>
          <cell r="B4665" t="str">
            <v>SERENGAN</v>
          </cell>
        </row>
        <row r="4666">
          <cell r="A4666" t="str">
            <v>PNO01</v>
          </cell>
          <cell r="B4666" t="str">
            <v>PONOROGO</v>
          </cell>
        </row>
        <row r="4667">
          <cell r="A4667" t="str">
            <v>PCI01</v>
          </cell>
          <cell r="B4667" t="str">
            <v>PACITAN</v>
          </cell>
        </row>
        <row r="4668">
          <cell r="A4668" t="str">
            <v>TLA02</v>
          </cell>
          <cell r="B4668" t="str">
            <v>CAMPUR_DARAT</v>
          </cell>
        </row>
        <row r="4669">
          <cell r="A4669" t="str">
            <v>SNX02</v>
          </cell>
          <cell r="B4669" t="str">
            <v>ARJASA</v>
          </cell>
        </row>
        <row r="4670">
          <cell r="A4670" t="str">
            <v>SOC10</v>
          </cell>
          <cell r="B4670" t="str">
            <v>SUMBER_BANJARSARI</v>
          </cell>
        </row>
        <row r="4671">
          <cell r="A4671" t="str">
            <v>CLP06</v>
          </cell>
          <cell r="B4671" t="str">
            <v>KAWUNGANTEN</v>
          </cell>
        </row>
        <row r="4672">
          <cell r="A4672" t="str">
            <v>MLG07</v>
          </cell>
          <cell r="B4672" t="str">
            <v>KLOJEN</v>
          </cell>
        </row>
        <row r="4673">
          <cell r="A4673" t="str">
            <v>NGP16C</v>
          </cell>
          <cell r="B4673" t="str">
            <v>NGP16C</v>
          </cell>
        </row>
        <row r="4674">
          <cell r="A4674" t="str">
            <v>NGP14A</v>
          </cell>
          <cell r="B4674" t="str">
            <v>NGP14A</v>
          </cell>
        </row>
        <row r="4675">
          <cell r="A4675" t="str">
            <v>NGP13C</v>
          </cell>
          <cell r="B4675" t="str">
            <v>NGP13C</v>
          </cell>
        </row>
        <row r="4676">
          <cell r="A4676" t="str">
            <v>NGP11D</v>
          </cell>
          <cell r="B4676" t="str">
            <v>NGP11D</v>
          </cell>
        </row>
        <row r="4677">
          <cell r="A4677" t="str">
            <v>NGP10A</v>
          </cell>
          <cell r="B4677" t="str">
            <v>NGP10A</v>
          </cell>
        </row>
        <row r="4678">
          <cell r="A4678" t="str">
            <v>BDO29E</v>
          </cell>
          <cell r="B4678" t="str">
            <v>BDO29E</v>
          </cell>
        </row>
        <row r="4679">
          <cell r="A4679" t="str">
            <v>BDO29D</v>
          </cell>
          <cell r="B4679" t="str">
            <v>BDO29D</v>
          </cell>
        </row>
        <row r="4680">
          <cell r="A4680" t="str">
            <v>SMQ07</v>
          </cell>
          <cell r="B4680" t="str">
            <v>MENTAYAHILIR_SELATAN</v>
          </cell>
        </row>
        <row r="4681">
          <cell r="A4681" t="str">
            <v>SMQ06</v>
          </cell>
          <cell r="B4681" t="str">
            <v>PARENGGEAN_01</v>
          </cell>
        </row>
        <row r="4682">
          <cell r="A4682" t="str">
            <v>LAD02</v>
          </cell>
          <cell r="B4682" t="str">
            <v>NANGA_BULIK</v>
          </cell>
        </row>
        <row r="4683">
          <cell r="A4683" t="str">
            <v>SRG57</v>
          </cell>
          <cell r="B4683" t="str">
            <v>CITARUM</v>
          </cell>
        </row>
        <row r="4684">
          <cell r="A4684" t="str">
            <v>JKT56N</v>
          </cell>
          <cell r="B4684" t="str">
            <v>CP_RAYA_PENGGILINGAN</v>
          </cell>
        </row>
        <row r="4685">
          <cell r="A4685" t="str">
            <v>JKT41K</v>
          </cell>
          <cell r="B4685" t="str">
            <v>CP_KAMPUNG_GUSTI</v>
          </cell>
        </row>
        <row r="4686">
          <cell r="A4686" t="str">
            <v>JKT48B</v>
          </cell>
          <cell r="B4686" t="str">
            <v>CP_BATU_AMPAR_1</v>
          </cell>
        </row>
        <row r="4687">
          <cell r="A4687" t="str">
            <v>JKT59C</v>
          </cell>
          <cell r="B4687" t="str">
            <v>CP_HALIM</v>
          </cell>
        </row>
        <row r="4688">
          <cell r="A4688" t="str">
            <v>JKT67B</v>
          </cell>
          <cell r="B4688" t="str">
            <v>CP_KEMANGGISAN_ILIR1</v>
          </cell>
        </row>
        <row r="4689">
          <cell r="A4689" t="str">
            <v>DPK07D</v>
          </cell>
          <cell r="B4689" t="str">
            <v>CILANGKAP_DEPOK</v>
          </cell>
        </row>
        <row r="4690">
          <cell r="A4690" t="str">
            <v>BPN16</v>
          </cell>
          <cell r="B4690" t="str">
            <v>REGENCY</v>
          </cell>
        </row>
        <row r="4691">
          <cell r="A4691" t="str">
            <v>TCRAQ072</v>
          </cell>
          <cell r="B4691" t="str">
            <v>TCRAQ072</v>
          </cell>
        </row>
        <row r="4692">
          <cell r="A4692" t="str">
            <v>JPR11A</v>
          </cell>
          <cell r="B4692" t="str">
            <v>NALUMSARI</v>
          </cell>
        </row>
        <row r="4693">
          <cell r="A4693" t="str">
            <v>BTH10</v>
          </cell>
          <cell r="B4693" t="str">
            <v>MITRA_RAYA</v>
          </cell>
        </row>
        <row r="4694">
          <cell r="A4694" t="str">
            <v>K555</v>
          </cell>
          <cell r="B4694" t="str">
            <v>还是</v>
          </cell>
        </row>
        <row r="4695">
          <cell r="A4695" t="str">
            <v>WNB11A</v>
          </cell>
          <cell r="B4695" t="str">
            <v>KALIKAJAR</v>
          </cell>
        </row>
        <row r="4696">
          <cell r="A4696" t="str">
            <v>SAL08</v>
          </cell>
          <cell r="B4696" t="str">
            <v>TINANGKUNG_01</v>
          </cell>
        </row>
        <row r="4697">
          <cell r="A4697" t="str">
            <v>SMB40</v>
          </cell>
          <cell r="B4697" t="str">
            <v>SMB40</v>
          </cell>
        </row>
        <row r="4698">
          <cell r="A4698" t="str">
            <v>SMB38</v>
          </cell>
          <cell r="B4698" t="str">
            <v>GUNUNG_JATI_2</v>
          </cell>
        </row>
        <row r="4699">
          <cell r="A4699" t="str">
            <v>SMB37B</v>
          </cell>
          <cell r="B4699" t="str">
            <v>SMB37B</v>
          </cell>
        </row>
        <row r="4700">
          <cell r="A4700" t="str">
            <v>SMB31D</v>
          </cell>
          <cell r="B4700" t="str">
            <v>SMB31D</v>
          </cell>
        </row>
        <row r="4701">
          <cell r="A4701" t="str">
            <v>SMB29A</v>
          </cell>
          <cell r="B4701" t="str">
            <v>SMB29A</v>
          </cell>
        </row>
        <row r="4702">
          <cell r="A4702" t="str">
            <v>SMB28B</v>
          </cell>
          <cell r="B4702" t="str">
            <v>SMB28B</v>
          </cell>
        </row>
        <row r="4703">
          <cell r="A4703" t="str">
            <v>SMB14B</v>
          </cell>
          <cell r="B4703" t="str">
            <v>SMB14B</v>
          </cell>
        </row>
        <row r="4704">
          <cell r="A4704" t="str">
            <v>SMB13B</v>
          </cell>
          <cell r="B4704" t="str">
            <v>SMB13B</v>
          </cell>
        </row>
        <row r="4705">
          <cell r="A4705" t="str">
            <v>SMB11A</v>
          </cell>
          <cell r="B4705" t="str">
            <v>SMB11A</v>
          </cell>
        </row>
        <row r="4706">
          <cell r="A4706" t="str">
            <v>SMB10B</v>
          </cell>
          <cell r="B4706" t="str">
            <v>SMB10B</v>
          </cell>
        </row>
        <row r="4707">
          <cell r="A4707" t="str">
            <v>SMB08A</v>
          </cell>
          <cell r="B4707" t="str">
            <v>SMB08A</v>
          </cell>
        </row>
        <row r="4708">
          <cell r="A4708" t="str">
            <v>SMB05C</v>
          </cell>
          <cell r="B4708" t="str">
            <v>SMB05C</v>
          </cell>
        </row>
        <row r="4709">
          <cell r="A4709" t="str">
            <v>SMB03B</v>
          </cell>
          <cell r="B4709" t="str">
            <v>SMB03B</v>
          </cell>
        </row>
        <row r="4710">
          <cell r="A4710" t="str">
            <v>SMB02A</v>
          </cell>
          <cell r="B4710" t="str">
            <v>SMB02A</v>
          </cell>
        </row>
        <row r="4711">
          <cell r="A4711" t="str">
            <v>SBG18A</v>
          </cell>
          <cell r="B4711" t="str">
            <v>PAMANUKAN_2</v>
          </cell>
        </row>
        <row r="4712">
          <cell r="A4712" t="str">
            <v>SBG01A</v>
          </cell>
          <cell r="B4712" t="str">
            <v>BINONG_SBG</v>
          </cell>
        </row>
        <row r="4713">
          <cell r="A4713" t="str">
            <v>IDM04A</v>
          </cell>
          <cell r="B4713" t="str">
            <v>INDRAMAYU_2</v>
          </cell>
        </row>
        <row r="4714">
          <cell r="A4714" t="str">
            <v>CRN03D</v>
          </cell>
          <cell r="B4714" t="str">
            <v>CRN03D</v>
          </cell>
        </row>
        <row r="4715">
          <cell r="A4715" t="str">
            <v>CRN02B</v>
          </cell>
          <cell r="B4715" t="str">
            <v>CRN02B</v>
          </cell>
        </row>
        <row r="4716">
          <cell r="A4716" t="str">
            <v>CIM02A</v>
          </cell>
          <cell r="B4716" t="str">
            <v>BAROS_CIMAHI</v>
          </cell>
        </row>
        <row r="4717">
          <cell r="A4717" t="str">
            <v>BDO24B</v>
          </cell>
          <cell r="B4717" t="str">
            <v>BANDUNG_KIDUL_2</v>
          </cell>
        </row>
        <row r="4718">
          <cell r="A4718" t="str">
            <v>BDO20B</v>
          </cell>
          <cell r="B4718" t="str">
            <v>PASTEUR_3</v>
          </cell>
        </row>
        <row r="4719">
          <cell r="A4719" t="str">
            <v>BDO02F</v>
          </cell>
          <cell r="B4719" t="str">
            <v>BDO02F</v>
          </cell>
        </row>
        <row r="4720">
          <cell r="A4720" t="str">
            <v>CIB05C</v>
          </cell>
          <cell r="B4720" t="str">
            <v>TRANSYOGI_1</v>
          </cell>
        </row>
        <row r="4721">
          <cell r="A4721" t="str">
            <v>SNT02A</v>
          </cell>
          <cell r="B4721" t="str">
            <v>SNT02A</v>
          </cell>
        </row>
        <row r="4722">
          <cell r="A4722" t="str">
            <v>JKT32I</v>
          </cell>
          <cell r="B4722" t="str">
            <v>CP_SAKURA</v>
          </cell>
        </row>
        <row r="4723">
          <cell r="A4723" t="str">
            <v>BAL04J</v>
          </cell>
          <cell r="B4723" t="str">
            <v>PANONGAN_RAYA</v>
          </cell>
        </row>
        <row r="4724">
          <cell r="A4724" t="str">
            <v>BDO02E</v>
          </cell>
          <cell r="B4724" t="str">
            <v>BDO02E</v>
          </cell>
        </row>
        <row r="4725">
          <cell r="A4725" t="str">
            <v>KTL02</v>
          </cell>
          <cell r="B4725" t="str">
            <v>MERLUNG</v>
          </cell>
        </row>
        <row r="4726">
          <cell r="A4726" t="str">
            <v>MRB01</v>
          </cell>
          <cell r="B4726" t="str">
            <v>MUARA_BUNGO</v>
          </cell>
        </row>
        <row r="4727">
          <cell r="A4727" t="str">
            <v>BAO03</v>
          </cell>
          <cell r="B4727" t="str">
            <v>HITAM_ULU_SPB</v>
          </cell>
        </row>
        <row r="4728">
          <cell r="A4728" t="str">
            <v>SUP02</v>
          </cell>
          <cell r="B4728" t="str">
            <v>DC_SUNGAI_PENUH</v>
          </cell>
        </row>
        <row r="4729">
          <cell r="A4729" t="str">
            <v>BAO02</v>
          </cell>
          <cell r="B4729" t="str">
            <v>DC_BAO</v>
          </cell>
        </row>
        <row r="4730">
          <cell r="A4730" t="str">
            <v>BAO07</v>
          </cell>
          <cell r="B4730" t="str">
            <v>TABIR</v>
          </cell>
        </row>
        <row r="4731">
          <cell r="A4731" t="str">
            <v>MUT02</v>
          </cell>
          <cell r="B4731" t="str">
            <v>RIMBO_BUJANG</v>
          </cell>
        </row>
        <row r="4732">
          <cell r="A4732" t="str">
            <v>SIU02</v>
          </cell>
          <cell r="B4732" t="str">
            <v>SIULAK02</v>
          </cell>
        </row>
        <row r="4733">
          <cell r="A4733" t="str">
            <v>MRB04</v>
          </cell>
          <cell r="B4733" t="str">
            <v>KUAMANG_KUNING</v>
          </cell>
        </row>
        <row r="4734">
          <cell r="A4734" t="str">
            <v>MRB02</v>
          </cell>
          <cell r="B4734" t="str">
            <v>BUNGO_DC</v>
          </cell>
        </row>
        <row r="4735">
          <cell r="A4735" t="str">
            <v>BAO05</v>
          </cell>
          <cell r="B4735" t="str">
            <v>SUNGAI_TEBAL</v>
          </cell>
        </row>
        <row r="4736">
          <cell r="A4736" t="str">
            <v>TCTJU031</v>
          </cell>
          <cell r="B4736" t="str">
            <v>TCTJU031</v>
          </cell>
        </row>
        <row r="4737">
          <cell r="A4737" t="str">
            <v>TJU04</v>
          </cell>
          <cell r="B4737" t="str">
            <v>SUNGAI_LAKAM</v>
          </cell>
        </row>
        <row r="4738">
          <cell r="A4738" t="str">
            <v>SUW06</v>
          </cell>
          <cell r="B4738" t="str">
            <v>TAPA</v>
          </cell>
        </row>
        <row r="4739">
          <cell r="A4739" t="str">
            <v>MDC07</v>
          </cell>
          <cell r="B4739" t="str">
            <v>GPI</v>
          </cell>
        </row>
        <row r="4740">
          <cell r="A4740" t="str">
            <v>MRS02</v>
          </cell>
          <cell r="B4740" t="str">
            <v>DUHIADAA_01</v>
          </cell>
        </row>
        <row r="4741">
          <cell r="A4741" t="str">
            <v>BUG04A</v>
          </cell>
          <cell r="B4741" t="str">
            <v>BAHOMAKMUR</v>
          </cell>
        </row>
        <row r="4742">
          <cell r="A4742" t="str">
            <v>NMR01</v>
          </cell>
          <cell r="B4742" t="str">
            <v>NAMROLE</v>
          </cell>
        </row>
        <row r="4743">
          <cell r="A4743" t="str">
            <v>DAH01</v>
          </cell>
          <cell r="B4743" t="str">
            <v>DATARAN_HUNIMOA</v>
          </cell>
        </row>
        <row r="4744">
          <cell r="A4744" t="str">
            <v>DMK07B</v>
          </cell>
          <cell r="B4744" t="str">
            <v>TRENGGULI01</v>
          </cell>
        </row>
        <row r="4745">
          <cell r="A4745" t="str">
            <v>DMK10B</v>
          </cell>
          <cell r="B4745" t="str">
            <v>MIJEN_DMK01</v>
          </cell>
        </row>
        <row r="4746">
          <cell r="A4746" t="str">
            <v>JKT31I</v>
          </cell>
          <cell r="B4746" t="str">
            <v>CP_PONDOK_PINANG_2</v>
          </cell>
        </row>
        <row r="4747">
          <cell r="A4747" t="str">
            <v>BKI23</v>
          </cell>
          <cell r="B4747" t="str">
            <v>JATI_LUHUR</v>
          </cell>
        </row>
        <row r="4748">
          <cell r="A4748" t="str">
            <v>BTL12</v>
          </cell>
          <cell r="B4748" t="str">
            <v>BANGUNJIWO</v>
          </cell>
        </row>
        <row r="4749">
          <cell r="A4749" t="str">
            <v>BKI15A</v>
          </cell>
          <cell r="B4749" t="str">
            <v>MARGAHAYU_01</v>
          </cell>
        </row>
        <row r="4750">
          <cell r="A4750" t="str">
            <v>MMW07</v>
          </cell>
          <cell r="B4750" t="str">
            <v>JUNGKAT01</v>
          </cell>
        </row>
        <row r="4751">
          <cell r="A4751" t="str">
            <v>JKT60F</v>
          </cell>
          <cell r="B4751" t="str">
            <v>CP_SUMUR_BATU</v>
          </cell>
        </row>
        <row r="4752">
          <cell r="A4752" t="str">
            <v>JKT51B</v>
          </cell>
          <cell r="B4752" t="str">
            <v>CP_KAYU_MANIS</v>
          </cell>
        </row>
        <row r="4753">
          <cell r="A4753" t="str">
            <v>JKT68</v>
          </cell>
          <cell r="B4753" t="str">
            <v>CP_TIGA_SAUDARA</v>
          </cell>
        </row>
        <row r="4754">
          <cell r="A4754" t="str">
            <v>SNT02</v>
          </cell>
          <cell r="B4754" t="str">
            <v>SUNGAI_BAHAR</v>
          </cell>
        </row>
        <row r="4755">
          <cell r="A4755" t="str">
            <v>SNT07</v>
          </cell>
          <cell r="B4755" t="str">
            <v>MESTONG02</v>
          </cell>
        </row>
        <row r="4756">
          <cell r="A4756" t="str">
            <v>BTH17</v>
          </cell>
          <cell r="B4756" t="str">
            <v>MEGA_LEGENDA</v>
          </cell>
        </row>
        <row r="4757">
          <cell r="A4757" t="str">
            <v>JKT43T</v>
          </cell>
          <cell r="B4757" t="str">
            <v>CP_KEBON_BAWANG_3</v>
          </cell>
        </row>
        <row r="4758">
          <cell r="A4758" t="str">
            <v>JKT51D</v>
          </cell>
          <cell r="B4758" t="str">
            <v>CP_KARYA_UTAMA_1</v>
          </cell>
        </row>
        <row r="4759">
          <cell r="A4759" t="str">
            <v>DPK01B</v>
          </cell>
          <cell r="B4759" t="str">
            <v>PANCORANMAS</v>
          </cell>
        </row>
        <row r="4760">
          <cell r="A4760" t="str">
            <v>BAL04C</v>
          </cell>
          <cell r="B4760" t="str">
            <v>TIGARAKSA_RAYA</v>
          </cell>
        </row>
        <row r="4761">
          <cell r="A4761" t="str">
            <v>CIP05B</v>
          </cell>
          <cell r="B4761" t="str">
            <v>PONDOK_KARYA</v>
          </cell>
        </row>
        <row r="4762">
          <cell r="A4762" t="str">
            <v>BAL23</v>
          </cell>
          <cell r="B4762" t="str">
            <v>BAL_SALES</v>
          </cell>
        </row>
        <row r="4763">
          <cell r="A4763" t="str">
            <v>SUB08</v>
          </cell>
          <cell r="B4763" t="str">
            <v>WIYUNG</v>
          </cell>
        </row>
        <row r="4764">
          <cell r="A4764" t="str">
            <v>SUB84</v>
          </cell>
          <cell r="B4764" t="str">
            <v>BEAUTIFUL_EARTH</v>
          </cell>
        </row>
        <row r="4765">
          <cell r="A4765" t="str">
            <v>SUB49</v>
          </cell>
          <cell r="B4765" t="str">
            <v>PANDUGO</v>
          </cell>
        </row>
        <row r="4766">
          <cell r="A4766" t="str">
            <v>SUB21A</v>
          </cell>
          <cell r="B4766" t="str">
            <v>CITRALAND</v>
          </cell>
        </row>
        <row r="4767">
          <cell r="A4767" t="str">
            <v>SUB85</v>
          </cell>
          <cell r="B4767" t="str">
            <v>LIKOEL</v>
          </cell>
        </row>
        <row r="4768">
          <cell r="A4768" t="str">
            <v>SUB92</v>
          </cell>
          <cell r="B4768" t="str">
            <v>RUNGKUT_MENANGGAL</v>
          </cell>
        </row>
        <row r="4769">
          <cell r="A4769" t="str">
            <v>BWS04</v>
          </cell>
          <cell r="B4769" t="str">
            <v>JAVA_RAUNG</v>
          </cell>
        </row>
        <row r="4770">
          <cell r="A4770" t="str">
            <v>SUB45</v>
          </cell>
          <cell r="B4770" t="str">
            <v>KENDALSARI</v>
          </cell>
        </row>
        <row r="4771">
          <cell r="A4771" t="str">
            <v>SRI12</v>
          </cell>
          <cell r="B4771" t="str">
            <v>LOA_JANAN</v>
          </cell>
        </row>
        <row r="4772">
          <cell r="A4772" t="str">
            <v>CIB31</v>
          </cell>
          <cell r="B4772" t="str">
            <v>CIBUBUR_2</v>
          </cell>
        </row>
        <row r="4773">
          <cell r="A4773" t="str">
            <v>CIB46</v>
          </cell>
          <cell r="B4773" t="str">
            <v>SIRKUIT_SENTUL</v>
          </cell>
        </row>
        <row r="4774">
          <cell r="A4774" t="str">
            <v>DJB03</v>
          </cell>
          <cell r="B4774" t="str">
            <v>SIPIN</v>
          </cell>
        </row>
        <row r="4775">
          <cell r="A4775" t="str">
            <v>DJB08</v>
          </cell>
          <cell r="B4775" t="str">
            <v>TALANG_BAKUNG</v>
          </cell>
        </row>
        <row r="4776">
          <cell r="A4776" t="str">
            <v>DJB10</v>
          </cell>
          <cell r="B4776" t="str">
            <v>THEHOK</v>
          </cell>
        </row>
        <row r="4777">
          <cell r="A4777" t="str">
            <v>DJB18</v>
          </cell>
          <cell r="B4777" t="str">
            <v>CP_SIMPANG_RIMBO</v>
          </cell>
        </row>
        <row r="4778">
          <cell r="A4778" t="str">
            <v>DJB10A</v>
          </cell>
          <cell r="B4778" t="str">
            <v>DANAU_SIPIN</v>
          </cell>
        </row>
        <row r="4779">
          <cell r="A4779" t="str">
            <v>SGT08</v>
          </cell>
          <cell r="B4779" t="str">
            <v>CP_PULUNG_SARI</v>
          </cell>
        </row>
        <row r="4780">
          <cell r="A4780" t="str">
            <v>CIB01B</v>
          </cell>
          <cell r="B4780" t="str">
            <v>KARADENAN_1</v>
          </cell>
        </row>
        <row r="4781">
          <cell r="A4781" t="str">
            <v>PKN01</v>
          </cell>
          <cell r="B4781" t="str">
            <v>PANGKALANBUN</v>
          </cell>
        </row>
        <row r="4782">
          <cell r="A4782" t="str">
            <v>SOC02</v>
          </cell>
          <cell r="B4782" t="str">
            <v>SUKOHARJO</v>
          </cell>
        </row>
        <row r="4783">
          <cell r="A4783" t="str">
            <v>KDR11</v>
          </cell>
          <cell r="B4783" t="str">
            <v>DAMARWULAN</v>
          </cell>
        </row>
        <row r="4784">
          <cell r="A4784" t="str">
            <v>SUB28A</v>
          </cell>
          <cell r="B4784" t="str">
            <v>WONOKROMO</v>
          </cell>
        </row>
        <row r="4785">
          <cell r="A4785" t="str">
            <v>NGA05</v>
          </cell>
          <cell r="B4785" t="str">
            <v>DC_BENDO</v>
          </cell>
        </row>
        <row r="4786">
          <cell r="A4786" t="str">
            <v>SUB30A</v>
          </cell>
          <cell r="B4786" t="str">
            <v>DC_BUKITMAS</v>
          </cell>
        </row>
        <row r="4787">
          <cell r="A4787" t="str">
            <v>SUB52</v>
          </cell>
          <cell r="B4787" t="str">
            <v>KALIANYAR</v>
          </cell>
        </row>
        <row r="4788">
          <cell r="A4788" t="str">
            <v>SUB29</v>
          </cell>
          <cell r="B4788" t="str">
            <v>DUKUH_PAKIS</v>
          </cell>
        </row>
        <row r="4789">
          <cell r="A4789" t="str">
            <v>SUB32</v>
          </cell>
          <cell r="B4789" t="str">
            <v>DUKUH_KUPANG_BARAT</v>
          </cell>
        </row>
        <row r="4790">
          <cell r="A4790" t="str">
            <v>MLG05</v>
          </cell>
          <cell r="B4790" t="str">
            <v>KEDUNGKANDANG</v>
          </cell>
        </row>
        <row r="4791">
          <cell r="A4791" t="str">
            <v>SDA33</v>
          </cell>
          <cell r="B4791" t="str">
            <v>SIDOARJO_1</v>
          </cell>
        </row>
        <row r="4792">
          <cell r="A4792" t="str">
            <v>SUB26A</v>
          </cell>
          <cell r="B4792" t="str">
            <v>NGAGEL_JAYA_SELATAN</v>
          </cell>
        </row>
        <row r="4793">
          <cell r="A4793" t="str">
            <v>PSR13</v>
          </cell>
          <cell r="B4793" t="str">
            <v>WINONGAN_1</v>
          </cell>
        </row>
        <row r="4794">
          <cell r="A4794" t="str">
            <v>SDA19</v>
          </cell>
          <cell r="B4794" t="str">
            <v>BANGAH</v>
          </cell>
        </row>
        <row r="4795">
          <cell r="A4795" t="str">
            <v>SDA08</v>
          </cell>
          <cell r="B4795" t="str">
            <v>CANDI</v>
          </cell>
        </row>
        <row r="4796">
          <cell r="A4796" t="str">
            <v>GSK01</v>
          </cell>
          <cell r="B4796" t="str">
            <v>GRESIK</v>
          </cell>
        </row>
        <row r="4797">
          <cell r="A4797" t="str">
            <v>MTX01</v>
          </cell>
          <cell r="B4797" t="str">
            <v>MAGETAN</v>
          </cell>
        </row>
        <row r="4798">
          <cell r="A4798" t="str">
            <v>LMG07</v>
          </cell>
          <cell r="B4798" t="str">
            <v>LAMONGAN_KOTA</v>
          </cell>
        </row>
        <row r="4799">
          <cell r="A4799" t="str">
            <v>LMG14</v>
          </cell>
          <cell r="B4799" t="str">
            <v>KARANGBINANGUN_1</v>
          </cell>
        </row>
        <row r="4800">
          <cell r="A4800" t="str">
            <v>SDA29</v>
          </cell>
          <cell r="B4800" t="str">
            <v>DC_CENTERPOINT</v>
          </cell>
        </row>
        <row r="4801">
          <cell r="A4801" t="str">
            <v>SDA888</v>
          </cell>
          <cell r="B4801" t="str">
            <v>SDA_SALES</v>
          </cell>
        </row>
        <row r="4802">
          <cell r="A4802" t="str">
            <v>SUB27</v>
          </cell>
          <cell r="B4802" t="str">
            <v>WONOCOLO</v>
          </cell>
        </row>
        <row r="4803">
          <cell r="A4803" t="str">
            <v>SUB17</v>
          </cell>
          <cell r="B4803" t="str">
            <v>TEGALSARI</v>
          </cell>
        </row>
        <row r="4804">
          <cell r="A4804" t="str">
            <v>SDA14</v>
          </cell>
          <cell r="B4804" t="str">
            <v>WADUNGASRI_WARU</v>
          </cell>
        </row>
        <row r="4805">
          <cell r="A4805" t="str">
            <v>SDA44</v>
          </cell>
          <cell r="B4805" t="str">
            <v>TAMAN_1</v>
          </cell>
        </row>
        <row r="4806">
          <cell r="A4806" t="str">
            <v>SUB16</v>
          </cell>
          <cell r="B4806" t="str">
            <v>SUKOMANUNGGAL</v>
          </cell>
        </row>
        <row r="4807">
          <cell r="A4807" t="str">
            <v>SUB28</v>
          </cell>
          <cell r="B4807" t="str">
            <v>MENANGGAL</v>
          </cell>
        </row>
        <row r="4808">
          <cell r="A4808" t="str">
            <v>MJK03</v>
          </cell>
          <cell r="B4808" t="str">
            <v>MOJOKERTO_KOTA</v>
          </cell>
        </row>
        <row r="4809">
          <cell r="A4809" t="str">
            <v>SNX04</v>
          </cell>
          <cell r="B4809" t="str">
            <v>SUMENEP_KOTA</v>
          </cell>
        </row>
        <row r="4810">
          <cell r="A4810" t="str">
            <v>JBR03</v>
          </cell>
          <cell r="B4810" t="str">
            <v>JEMBER_KOTA</v>
          </cell>
        </row>
        <row r="4811">
          <cell r="A4811" t="str">
            <v>PTN11</v>
          </cell>
          <cell r="B4811" t="str">
            <v>PAJARAKAN_1</v>
          </cell>
        </row>
        <row r="4812">
          <cell r="A4812" t="str">
            <v>BTT06</v>
          </cell>
          <cell r="B4812" t="str">
            <v>CP_MANGGIH</v>
          </cell>
        </row>
        <row r="4813">
          <cell r="A4813" t="str">
            <v>SGT09</v>
          </cell>
          <cell r="B4813" t="str">
            <v>CP_SANGATTA_SELATAN</v>
          </cell>
        </row>
        <row r="4814">
          <cell r="A4814" t="str">
            <v>PKU23</v>
          </cell>
          <cell r="B4814" t="str">
            <v>CP_JALAN_RIAU</v>
          </cell>
        </row>
        <row r="4815">
          <cell r="A4815" t="str">
            <v>PAP04A</v>
          </cell>
          <cell r="B4815" t="str">
            <v>KOTA_TENGAH</v>
          </cell>
        </row>
        <row r="4816">
          <cell r="A4816" t="str">
            <v>PKU25</v>
          </cell>
          <cell r="B4816" t="str">
            <v>CP_TOBEK_GADANG</v>
          </cell>
        </row>
        <row r="4817">
          <cell r="A4817" t="str">
            <v>KJN11A</v>
          </cell>
          <cell r="B4817" t="str">
            <v>KRANJI01</v>
          </cell>
        </row>
        <row r="4818">
          <cell r="A4818" t="str">
            <v>TNB06</v>
          </cell>
          <cell r="B4818" t="str">
            <v>CP_KUARO</v>
          </cell>
        </row>
        <row r="4819">
          <cell r="A4819" t="str">
            <v>JKT50E</v>
          </cell>
          <cell r="B4819" t="str">
            <v>CP_DELIMA_RAYA</v>
          </cell>
        </row>
        <row r="4820">
          <cell r="A4820" t="str">
            <v>JKT44D</v>
          </cell>
          <cell r="B4820" t="str">
            <v>CP_SAMANHUDI_2</v>
          </cell>
        </row>
        <row r="4821">
          <cell r="A4821" t="str">
            <v>JKT38A</v>
          </cell>
          <cell r="B4821" t="str">
            <v>CP_TEGAL_ALUR</v>
          </cell>
        </row>
        <row r="4822">
          <cell r="A4822" t="str">
            <v>JKT59B</v>
          </cell>
          <cell r="B4822" t="str">
            <v>CP_SQUADRON</v>
          </cell>
        </row>
        <row r="4823">
          <cell r="A4823" t="str">
            <v>TKG888</v>
          </cell>
          <cell r="B4823" t="str">
            <v>TKG_SALES</v>
          </cell>
        </row>
        <row r="4824">
          <cell r="A4824" t="str">
            <v>TKG06B</v>
          </cell>
          <cell r="B4824" t="str">
            <v>CP_IKAN_BAWAL</v>
          </cell>
        </row>
        <row r="4825">
          <cell r="A4825" t="str">
            <v>TKG03A</v>
          </cell>
          <cell r="B4825" t="str">
            <v>CP_PULAU_PISANG</v>
          </cell>
        </row>
        <row r="4826">
          <cell r="A4826" t="str">
            <v>TKG01A</v>
          </cell>
          <cell r="B4826" t="str">
            <v>CP_RAJABASA_RAYA</v>
          </cell>
        </row>
        <row r="4827">
          <cell r="A4827" t="str">
            <v>TBT01</v>
          </cell>
          <cell r="B4827" t="str">
            <v>PULUNG_KENCANA</v>
          </cell>
        </row>
        <row r="4828">
          <cell r="A4828" t="str">
            <v>SKD02A</v>
          </cell>
          <cell r="B4828" t="str">
            <v>CP_MARGA_TIGA</v>
          </cell>
        </row>
        <row r="4829">
          <cell r="A4829" t="str">
            <v>KOG01A</v>
          </cell>
          <cell r="B4829" t="str">
            <v>CP_SUKARAJA</v>
          </cell>
        </row>
        <row r="4830">
          <cell r="A4830" t="str">
            <v>KBB02A</v>
          </cell>
          <cell r="B4830" t="str">
            <v>CP_ABUNG_TENGAH</v>
          </cell>
        </row>
        <row r="4831">
          <cell r="A4831" t="str">
            <v>GTT02C</v>
          </cell>
          <cell r="B4831" t="str">
            <v>CP_AL_KAUTSAR</v>
          </cell>
        </row>
        <row r="4832">
          <cell r="A4832" t="str">
            <v>BLM01C</v>
          </cell>
          <cell r="B4832" t="str">
            <v>CP_BUMI_AGUNG</v>
          </cell>
        </row>
        <row r="4833">
          <cell r="A4833" t="str">
            <v>BLM01B</v>
          </cell>
          <cell r="B4833" t="str">
            <v>CP_WAY_KANAN</v>
          </cell>
        </row>
        <row r="4834">
          <cell r="A4834" t="str">
            <v>BLM01A</v>
          </cell>
          <cell r="B4834" t="str">
            <v>CP_SERUPA_INDAH</v>
          </cell>
        </row>
        <row r="4835">
          <cell r="A4835" t="str">
            <v>BDR03A</v>
          </cell>
          <cell r="B4835" t="str">
            <v>CP_GAYA_BARU</v>
          </cell>
        </row>
        <row r="4836">
          <cell r="A4836" t="str">
            <v>SMB35</v>
          </cell>
          <cell r="B4836" t="str">
            <v>PLUMBON_2</v>
          </cell>
        </row>
        <row r="4837">
          <cell r="A4837" t="str">
            <v>SMB27</v>
          </cell>
          <cell r="B4837" t="str">
            <v>WERU</v>
          </cell>
        </row>
        <row r="4838">
          <cell r="A4838" t="str">
            <v>SMB25</v>
          </cell>
          <cell r="B4838" t="str">
            <v>DC_CIREBON_UTARA</v>
          </cell>
        </row>
        <row r="4839">
          <cell r="A4839" t="str">
            <v>SMB21</v>
          </cell>
          <cell r="B4839" t="str">
            <v>DC_CILEDUG_CIREBON</v>
          </cell>
        </row>
        <row r="4840">
          <cell r="A4840" t="str">
            <v>SMB18</v>
          </cell>
          <cell r="B4840" t="str">
            <v>DC_CIREBON_TIMUR</v>
          </cell>
        </row>
        <row r="4841">
          <cell r="A4841" t="str">
            <v>SMB15</v>
          </cell>
          <cell r="B4841" t="str">
            <v>DC_PALIMANAN</v>
          </cell>
        </row>
        <row r="4842">
          <cell r="A4842" t="str">
            <v>SMB10A</v>
          </cell>
          <cell r="B4842" t="str">
            <v>SMB10A</v>
          </cell>
        </row>
        <row r="4843">
          <cell r="A4843" t="str">
            <v>SMB05B</v>
          </cell>
          <cell r="B4843" t="str">
            <v>SMB05B</v>
          </cell>
        </row>
        <row r="4844">
          <cell r="A4844" t="str">
            <v>SMB03A</v>
          </cell>
          <cell r="B4844" t="str">
            <v>SMB03A</v>
          </cell>
        </row>
        <row r="4845">
          <cell r="A4845" t="str">
            <v>CRN10</v>
          </cell>
          <cell r="B4845" t="str">
            <v>PEKALIPAN</v>
          </cell>
        </row>
        <row r="4846">
          <cell r="A4846" t="str">
            <v>CRN02A</v>
          </cell>
          <cell r="B4846" t="str">
            <v>KESAMBI_2</v>
          </cell>
        </row>
        <row r="4847">
          <cell r="A4847" t="str">
            <v>BTH19</v>
          </cell>
          <cell r="B4847" t="str">
            <v>PUNGGUR</v>
          </cell>
        </row>
        <row r="4848">
          <cell r="A4848" t="str">
            <v>BKI13B</v>
          </cell>
          <cell r="B4848" t="str">
            <v>DP_JATIMULYA_01</v>
          </cell>
        </row>
        <row r="4849">
          <cell r="A4849" t="str">
            <v>CKR19</v>
          </cell>
          <cell r="B4849" t="str">
            <v>KARANG_RAHARJA</v>
          </cell>
        </row>
        <row r="4850">
          <cell r="A4850" t="str">
            <v>CKR12A</v>
          </cell>
          <cell r="B4850" t="str">
            <v>DP_CIKARANGKOTA_01</v>
          </cell>
        </row>
        <row r="4851">
          <cell r="A4851" t="str">
            <v>CKR05</v>
          </cell>
          <cell r="B4851" t="str">
            <v>SGC</v>
          </cell>
        </row>
        <row r="4852">
          <cell r="A4852" t="str">
            <v>BKI22</v>
          </cell>
          <cell r="B4852" t="str">
            <v>PEDURENAN</v>
          </cell>
        </row>
        <row r="4853">
          <cell r="A4853" t="str">
            <v>BKI25A</v>
          </cell>
          <cell r="B4853" t="str">
            <v>PERUMNAS_1</v>
          </cell>
        </row>
        <row r="4854">
          <cell r="A4854" t="str">
            <v>BKI21</v>
          </cell>
          <cell r="B4854" t="str">
            <v>MUSTIKA_JAYA</v>
          </cell>
        </row>
        <row r="4855">
          <cell r="A4855" t="str">
            <v>MRH03</v>
          </cell>
          <cell r="B4855" t="str">
            <v>CP_ANJIR_PASAR</v>
          </cell>
        </row>
        <row r="4856">
          <cell r="A4856" t="str">
            <v>SKW05</v>
          </cell>
          <cell r="B4856" t="str">
            <v>SINGKAWANG_KOTA</v>
          </cell>
        </row>
        <row r="4857">
          <cell r="A4857" t="str">
            <v>SKW01</v>
          </cell>
          <cell r="B4857" t="str">
            <v>SINGKAWANG</v>
          </cell>
        </row>
        <row r="4858">
          <cell r="A4858" t="str">
            <v>KUB09B</v>
          </cell>
          <cell r="B4858" t="str">
            <v>KUALA_DUA</v>
          </cell>
        </row>
        <row r="4859">
          <cell r="A4859" t="str">
            <v>BKI78</v>
          </cell>
          <cell r="B4859" t="str">
            <v>JATISAMPURNA_02</v>
          </cell>
        </row>
        <row r="4860">
          <cell r="A4860" t="str">
            <v>BKI46</v>
          </cell>
          <cell r="B4860" t="str">
            <v>BURANGKENG</v>
          </cell>
        </row>
        <row r="4861">
          <cell r="A4861" t="str">
            <v>BKI40</v>
          </cell>
          <cell r="B4861" t="str">
            <v>SETIA_MEKAR</v>
          </cell>
        </row>
        <row r="4862">
          <cell r="A4862" t="str">
            <v>BKI25</v>
          </cell>
          <cell r="B4862" t="str">
            <v>KAYU_RINGIN</v>
          </cell>
        </row>
        <row r="4863">
          <cell r="A4863" t="str">
            <v>BKI05</v>
          </cell>
          <cell r="B4863" t="str">
            <v>MARGA_JAYA</v>
          </cell>
        </row>
        <row r="4864">
          <cell r="A4864" t="str">
            <v>BKI04</v>
          </cell>
          <cell r="B4864" t="str">
            <v>SETU</v>
          </cell>
        </row>
        <row r="4865">
          <cell r="A4865" t="str">
            <v>TCSNX151</v>
          </cell>
          <cell r="B4865" t="str">
            <v>TCSNX151</v>
          </cell>
        </row>
        <row r="4866">
          <cell r="A4866" t="str">
            <v>TCSNX112</v>
          </cell>
          <cell r="B4866" t="str">
            <v>TCSNX112</v>
          </cell>
        </row>
        <row r="4867">
          <cell r="A4867" t="str">
            <v>TCPKS091</v>
          </cell>
          <cell r="B4867" t="str">
            <v>TCPKS091</v>
          </cell>
        </row>
        <row r="4868">
          <cell r="A4868" t="str">
            <v>TCPKS042</v>
          </cell>
          <cell r="B4868" t="str">
            <v>TCPKS042</v>
          </cell>
        </row>
        <row r="4869">
          <cell r="A4869" t="str">
            <v>TCBWX032</v>
          </cell>
          <cell r="B4869" t="str">
            <v>TCBWX032</v>
          </cell>
        </row>
        <row r="4870">
          <cell r="A4870" t="str">
            <v>TCBWX023</v>
          </cell>
          <cell r="B4870" t="str">
            <v>TCBWX023</v>
          </cell>
        </row>
        <row r="4871">
          <cell r="A4871" t="str">
            <v>TCSDA051</v>
          </cell>
          <cell r="B4871" t="str">
            <v>TCSDA051</v>
          </cell>
        </row>
        <row r="4872">
          <cell r="A4872" t="str">
            <v>TCMLG151</v>
          </cell>
          <cell r="B4872" t="str">
            <v>TCMLG151</v>
          </cell>
        </row>
        <row r="4873">
          <cell r="A4873" t="str">
            <v>TCMJK101</v>
          </cell>
          <cell r="B4873" t="str">
            <v>TCMJK101</v>
          </cell>
        </row>
        <row r="4874">
          <cell r="A4874" t="str">
            <v>TCMOJ031</v>
          </cell>
          <cell r="B4874" t="str">
            <v>TCMOJ031</v>
          </cell>
        </row>
        <row r="4875">
          <cell r="A4875" t="str">
            <v>TCJBG012</v>
          </cell>
          <cell r="B4875" t="str">
            <v>TCJBG012</v>
          </cell>
        </row>
        <row r="4876">
          <cell r="A4876" t="str">
            <v>TCPSR061</v>
          </cell>
          <cell r="B4876" t="str">
            <v>TCPSR061</v>
          </cell>
        </row>
        <row r="4877">
          <cell r="A4877" t="str">
            <v>TCPND011</v>
          </cell>
          <cell r="B4877" t="str">
            <v>TCPND011</v>
          </cell>
        </row>
        <row r="4878">
          <cell r="A4878" t="str">
            <v>BDO23B</v>
          </cell>
          <cell r="B4878" t="str">
            <v>KEBON_LEGA</v>
          </cell>
        </row>
        <row r="4879">
          <cell r="A4879" t="str">
            <v>BDO11B</v>
          </cell>
          <cell r="B4879" t="str">
            <v>ARJUNA</v>
          </cell>
        </row>
        <row r="4880">
          <cell r="A4880" t="str">
            <v>PWK15B</v>
          </cell>
          <cell r="B4880" t="str">
            <v>NAGRI_KIDUL</v>
          </cell>
        </row>
        <row r="4881">
          <cell r="A4881" t="str">
            <v>PWK02A</v>
          </cell>
          <cell r="B4881" t="str">
            <v>CIWANGI</v>
          </cell>
        </row>
        <row r="4882">
          <cell r="A4882" t="str">
            <v>KRW22A</v>
          </cell>
          <cell r="B4882" t="str">
            <v>KARAWANG_BARAT_2</v>
          </cell>
        </row>
        <row r="4883">
          <cell r="A4883" t="str">
            <v>CRN03A</v>
          </cell>
          <cell r="B4883" t="str">
            <v>HARJAMUKTI_2</v>
          </cell>
        </row>
        <row r="4884">
          <cell r="A4884" t="str">
            <v>MJA02A</v>
          </cell>
          <cell r="B4884" t="str">
            <v>SINARJATI</v>
          </cell>
        </row>
        <row r="4885">
          <cell r="A4885" t="str">
            <v>KUB07</v>
          </cell>
          <cell r="B4885" t="str">
            <v>TELUK_PAKEDAI</v>
          </cell>
        </row>
        <row r="4886">
          <cell r="A4886" t="str">
            <v>CIP05D</v>
          </cell>
          <cell r="B4886" t="str">
            <v>DP_DAMAI</v>
          </cell>
        </row>
        <row r="4887">
          <cell r="A4887" t="str">
            <v>TCCIP051</v>
          </cell>
          <cell r="B4887" t="str">
            <v>TCCIP051</v>
          </cell>
        </row>
        <row r="4888">
          <cell r="A4888" t="str">
            <v>SUB22A</v>
          </cell>
          <cell r="B4888" t="str">
            <v>WTC</v>
          </cell>
        </row>
        <row r="4889">
          <cell r="A4889" t="str">
            <v>SUB39</v>
          </cell>
          <cell r="B4889" t="str">
            <v>WARUGUNUNG_2</v>
          </cell>
        </row>
        <row r="4890">
          <cell r="A4890" t="str">
            <v>SDA05</v>
          </cell>
          <cell r="B4890" t="str">
            <v>WARU</v>
          </cell>
        </row>
        <row r="4891">
          <cell r="A4891" t="str">
            <v>SUB02</v>
          </cell>
          <cell r="B4891" t="str">
            <v>SURABAYA</v>
          </cell>
        </row>
        <row r="4892">
          <cell r="A4892" t="str">
            <v>MLG18</v>
          </cell>
          <cell r="B4892" t="str">
            <v>SIGURA_GURA</v>
          </cell>
        </row>
        <row r="4893">
          <cell r="A4893" t="str">
            <v>SDA01</v>
          </cell>
          <cell r="B4893" t="str">
            <v>SIDOARJO</v>
          </cell>
        </row>
        <row r="4894">
          <cell r="A4894" t="str">
            <v>SUB33A</v>
          </cell>
          <cell r="B4894" t="str">
            <v>RAYA_DHARMAHUSADA</v>
          </cell>
        </row>
        <row r="4895">
          <cell r="A4895" t="str">
            <v>MTX04</v>
          </cell>
          <cell r="B4895" t="str">
            <v>PLAOSAN_1</v>
          </cell>
        </row>
        <row r="4896">
          <cell r="A4896" t="str">
            <v>MTX02</v>
          </cell>
          <cell r="B4896" t="str">
            <v>MAOSPATI</v>
          </cell>
        </row>
        <row r="4897">
          <cell r="A4897" t="str">
            <v>SUB76</v>
          </cell>
          <cell r="B4897" t="str">
            <v>MANUKAN_TAMA</v>
          </cell>
        </row>
        <row r="4898">
          <cell r="A4898" t="str">
            <v>MLG43</v>
          </cell>
          <cell r="B4898" t="str">
            <v>LOWOKWARU_2</v>
          </cell>
        </row>
        <row r="4899">
          <cell r="A4899" t="str">
            <v>MLG04</v>
          </cell>
          <cell r="B4899" t="str">
            <v>LOWOKWARU</v>
          </cell>
        </row>
        <row r="4900">
          <cell r="A4900" t="str">
            <v>TGK04</v>
          </cell>
          <cell r="B4900" t="str">
            <v>KARANGAN</v>
          </cell>
        </row>
        <row r="4901">
          <cell r="A4901" t="str">
            <v>TBN11</v>
          </cell>
          <cell r="B4901" t="str">
            <v>JENU_1</v>
          </cell>
        </row>
        <row r="4902">
          <cell r="A4902" t="str">
            <v>JBR23</v>
          </cell>
          <cell r="B4902" t="str">
            <v>JEMBER_LINTASSELATAN</v>
          </cell>
        </row>
        <row r="4903">
          <cell r="A4903" t="str">
            <v>SUB10</v>
          </cell>
          <cell r="B4903" t="str">
            <v>JAMBANGAN</v>
          </cell>
        </row>
        <row r="4904">
          <cell r="A4904" t="str">
            <v>SUB07</v>
          </cell>
          <cell r="B4904" t="str">
            <v>GUBENG</v>
          </cell>
        </row>
        <row r="4905">
          <cell r="A4905" t="str">
            <v>BWI10</v>
          </cell>
          <cell r="B4905" t="str">
            <v>GLENMORE</v>
          </cell>
        </row>
        <row r="4906">
          <cell r="A4906" t="str">
            <v>BWI31</v>
          </cell>
          <cell r="B4906" t="str">
            <v>GENTENG_1</v>
          </cell>
        </row>
        <row r="4907">
          <cell r="A4907" t="str">
            <v>PTN10</v>
          </cell>
          <cell r="B4907" t="str">
            <v>BANYUANYAR_1</v>
          </cell>
        </row>
        <row r="4908">
          <cell r="A4908" t="str">
            <v>TCBKH081</v>
          </cell>
          <cell r="B4908" t="str">
            <v>TCBKH081</v>
          </cell>
        </row>
        <row r="4909">
          <cell r="A4909" t="str">
            <v>TCBDR121</v>
          </cell>
          <cell r="B4909" t="str">
            <v>TCBDR121</v>
          </cell>
        </row>
        <row r="4910">
          <cell r="A4910" t="str">
            <v>TCBKH101</v>
          </cell>
          <cell r="B4910" t="str">
            <v>TCBKH101</v>
          </cell>
        </row>
        <row r="4911">
          <cell r="A4911" t="str">
            <v>TKG08C</v>
          </cell>
          <cell r="B4911" t="str">
            <v>CP_PU_PAGAR_ALAM</v>
          </cell>
        </row>
        <row r="4912">
          <cell r="A4912" t="str">
            <v>TCGTT011</v>
          </cell>
          <cell r="B4912" t="str">
            <v>TCGTT011</v>
          </cell>
        </row>
        <row r="4913">
          <cell r="A4913" t="str">
            <v>TCTKG041</v>
          </cell>
          <cell r="B4913" t="str">
            <v>TCTKG041</v>
          </cell>
        </row>
        <row r="4914">
          <cell r="A4914" t="str">
            <v>TCBKH031</v>
          </cell>
          <cell r="B4914" t="str">
            <v>TCBKH031</v>
          </cell>
        </row>
        <row r="4915">
          <cell r="A4915" t="str">
            <v>TCBDR221</v>
          </cell>
          <cell r="B4915" t="str">
            <v>TCBDR221</v>
          </cell>
        </row>
        <row r="4916">
          <cell r="A4916" t="str">
            <v>TCBDR171</v>
          </cell>
          <cell r="B4916" t="str">
            <v>TCBDR171</v>
          </cell>
        </row>
        <row r="4917">
          <cell r="A4917" t="str">
            <v>BGR02A</v>
          </cell>
          <cell r="B4917" t="str">
            <v>BOGOR_BARAT</v>
          </cell>
        </row>
        <row r="4918">
          <cell r="A4918" t="str">
            <v>KUB01</v>
          </cell>
          <cell r="B4918" t="str">
            <v>KUBURAYA</v>
          </cell>
        </row>
        <row r="4919">
          <cell r="A4919" t="str">
            <v>BAL07A</v>
          </cell>
          <cell r="B4919" t="str">
            <v>WANAKERTA</v>
          </cell>
        </row>
        <row r="4920">
          <cell r="A4920" t="str">
            <v>BAL15C</v>
          </cell>
          <cell r="B4920" t="str">
            <v>PASILIAN</v>
          </cell>
        </row>
        <row r="4921">
          <cell r="A4921" t="str">
            <v>TCBAL081</v>
          </cell>
          <cell r="B4921" t="str">
            <v>TCBAL081</v>
          </cell>
        </row>
        <row r="4922">
          <cell r="A4922" t="str">
            <v>TCBAL261</v>
          </cell>
          <cell r="B4922" t="str">
            <v>TCBAL261</v>
          </cell>
        </row>
        <row r="4923">
          <cell r="A4923" t="str">
            <v>TCBAL041</v>
          </cell>
          <cell r="B4923" t="str">
            <v>TCBAL041</v>
          </cell>
        </row>
        <row r="4924">
          <cell r="A4924" t="str">
            <v>TCBAL191</v>
          </cell>
          <cell r="B4924" t="str">
            <v>TCBAL191</v>
          </cell>
        </row>
        <row r="4925">
          <cell r="A4925" t="str">
            <v>TCBAL181</v>
          </cell>
          <cell r="B4925" t="str">
            <v>TCBAL181</v>
          </cell>
        </row>
        <row r="4926">
          <cell r="A4926" t="str">
            <v>TCBAL101</v>
          </cell>
          <cell r="B4926" t="str">
            <v>TCBAL101</v>
          </cell>
        </row>
        <row r="4927">
          <cell r="A4927" t="str">
            <v>TCBAL042</v>
          </cell>
          <cell r="B4927" t="str">
            <v>TCBAL042</v>
          </cell>
        </row>
        <row r="4928">
          <cell r="A4928" t="str">
            <v>TCBAL221</v>
          </cell>
          <cell r="B4928" t="str">
            <v>TCBAL221</v>
          </cell>
        </row>
        <row r="4929">
          <cell r="A4929" t="str">
            <v>TCCIP041</v>
          </cell>
          <cell r="B4929" t="str">
            <v>TCCIP041</v>
          </cell>
        </row>
        <row r="4930">
          <cell r="A4930" t="str">
            <v>TCCIP011</v>
          </cell>
          <cell r="B4930" t="str">
            <v>TCCIP011</v>
          </cell>
        </row>
        <row r="4931">
          <cell r="A4931" t="str">
            <v>TCCIP071</v>
          </cell>
          <cell r="B4931" t="str">
            <v>TCCIP071</v>
          </cell>
        </row>
        <row r="4932">
          <cell r="A4932" t="str">
            <v>TCCIP061</v>
          </cell>
          <cell r="B4932" t="str">
            <v>TCCIP061</v>
          </cell>
        </row>
        <row r="4933">
          <cell r="A4933" t="str">
            <v>TCCIP052</v>
          </cell>
          <cell r="B4933" t="str">
            <v>TCCIP052</v>
          </cell>
        </row>
        <row r="4934">
          <cell r="A4934" t="str">
            <v>TCPGL172</v>
          </cell>
          <cell r="B4934" t="str">
            <v>TCPGL172</v>
          </cell>
        </row>
        <row r="4935">
          <cell r="A4935" t="str">
            <v>TCSNG281</v>
          </cell>
          <cell r="B4935" t="str">
            <v>TCSNG281</v>
          </cell>
        </row>
        <row r="4936">
          <cell r="A4936" t="str">
            <v>TCSEG031</v>
          </cell>
          <cell r="B4936" t="str">
            <v>TCSEG031</v>
          </cell>
        </row>
        <row r="4937">
          <cell r="A4937" t="str">
            <v>TCTGR011</v>
          </cell>
          <cell r="B4937" t="str">
            <v>TCTGR011</v>
          </cell>
        </row>
        <row r="4938">
          <cell r="A4938" t="str">
            <v>TCTGR111</v>
          </cell>
          <cell r="B4938" t="str">
            <v>TCTGR111</v>
          </cell>
        </row>
        <row r="4939">
          <cell r="A4939" t="str">
            <v>TCTGR041</v>
          </cell>
          <cell r="B4939" t="str">
            <v>TCTGR041</v>
          </cell>
        </row>
        <row r="4940">
          <cell r="A4940" t="str">
            <v>TCTGR131</v>
          </cell>
          <cell r="B4940" t="str">
            <v>TCTGR131</v>
          </cell>
        </row>
        <row r="4941">
          <cell r="A4941" t="str">
            <v>TCTGR022</v>
          </cell>
          <cell r="B4941" t="str">
            <v>TCTGR022</v>
          </cell>
        </row>
        <row r="4942">
          <cell r="A4942" t="str">
            <v>TGR54A</v>
          </cell>
          <cell r="B4942" t="str">
            <v>TAMAN_BOROBUDUR</v>
          </cell>
        </row>
        <row r="4943">
          <cell r="A4943" t="str">
            <v>SEG01A</v>
          </cell>
          <cell r="B4943" t="str">
            <v>KAGUNGAN</v>
          </cell>
        </row>
        <row r="4944">
          <cell r="A4944" t="str">
            <v>TCBAL201</v>
          </cell>
          <cell r="B4944" t="str">
            <v>TCBAL201</v>
          </cell>
        </row>
        <row r="4945">
          <cell r="A4945" t="str">
            <v>TGR01B</v>
          </cell>
          <cell r="B4945" t="str">
            <v>BENTENG_BETAWI</v>
          </cell>
        </row>
        <row r="4946">
          <cell r="A4946" t="str">
            <v>BAL15B</v>
          </cell>
          <cell r="B4946" t="str">
            <v>DP_KRESEK</v>
          </cell>
        </row>
        <row r="4947">
          <cell r="A4947" t="str">
            <v>BAL19B</v>
          </cell>
          <cell r="B4947" t="str">
            <v>CAKRA</v>
          </cell>
        </row>
        <row r="4948">
          <cell r="A4948" t="str">
            <v>BAL01B</v>
          </cell>
          <cell r="B4948" t="str">
            <v>KARAWACI_MALL</v>
          </cell>
        </row>
        <row r="4949">
          <cell r="A4949" t="str">
            <v>TCTGR122</v>
          </cell>
          <cell r="B4949" t="str">
            <v>TCTGR122</v>
          </cell>
        </row>
        <row r="4950">
          <cell r="A4950" t="str">
            <v>TCTGR021</v>
          </cell>
          <cell r="B4950" t="str">
            <v>TCTGR021</v>
          </cell>
        </row>
        <row r="4951">
          <cell r="A4951" t="str">
            <v>TCTGR071</v>
          </cell>
          <cell r="B4951" t="str">
            <v>TCTGR071</v>
          </cell>
        </row>
        <row r="4952">
          <cell r="A4952" t="str">
            <v>TCBAL121</v>
          </cell>
          <cell r="B4952" t="str">
            <v>TCBAL121</v>
          </cell>
        </row>
        <row r="4953">
          <cell r="A4953" t="str">
            <v>BAL10B</v>
          </cell>
          <cell r="B4953" t="str">
            <v>ANGKASA_LAND</v>
          </cell>
        </row>
        <row r="4954">
          <cell r="A4954" t="str">
            <v>TCTGR101</v>
          </cell>
          <cell r="B4954" t="str">
            <v>TCTGR101</v>
          </cell>
        </row>
        <row r="4955">
          <cell r="A4955" t="str">
            <v>TCCIP031</v>
          </cell>
          <cell r="B4955" t="str">
            <v>TCCIP031</v>
          </cell>
        </row>
        <row r="4956">
          <cell r="A4956" t="str">
            <v>TCTGR121</v>
          </cell>
          <cell r="B4956" t="str">
            <v>TCTGR121</v>
          </cell>
        </row>
        <row r="4957">
          <cell r="A4957" t="str">
            <v>SRN07</v>
          </cell>
          <cell r="B4957" t="str">
            <v>PUNGKRUK</v>
          </cell>
        </row>
        <row r="4958">
          <cell r="A4958" t="str">
            <v>UPG06D</v>
          </cell>
          <cell r="B4958" t="str">
            <v>CP_PURI</v>
          </cell>
        </row>
        <row r="4959">
          <cell r="A4959" t="str">
            <v>SLM19</v>
          </cell>
          <cell r="B4959" t="str">
            <v>KALIBENING</v>
          </cell>
        </row>
        <row r="4960">
          <cell r="A4960" t="str">
            <v>SOC11</v>
          </cell>
          <cell r="B4960" t="str">
            <v>PURWOSARI</v>
          </cell>
        </row>
        <row r="4961">
          <cell r="A4961" t="str">
            <v>KBM01</v>
          </cell>
          <cell r="B4961" t="str">
            <v>KEBUMEN</v>
          </cell>
        </row>
        <row r="4962">
          <cell r="A4962" t="str">
            <v>BAL07</v>
          </cell>
          <cell r="B4962" t="str">
            <v>SEPATAN_2</v>
          </cell>
        </row>
        <row r="4963">
          <cell r="A4963" t="str">
            <v>BKH03B</v>
          </cell>
          <cell r="B4963" t="str">
            <v>CP_ANGGUN_JAYA</v>
          </cell>
        </row>
        <row r="4964">
          <cell r="A4964" t="str">
            <v>BDR04A</v>
          </cell>
          <cell r="B4964" t="str">
            <v>CP_ARCHA</v>
          </cell>
        </row>
        <row r="4965">
          <cell r="A4965" t="str">
            <v>TKG01G</v>
          </cell>
          <cell r="B4965" t="str">
            <v>CP_GLOBAL_EXPRESS_2</v>
          </cell>
        </row>
        <row r="4966">
          <cell r="A4966" t="str">
            <v>PDG02A</v>
          </cell>
          <cell r="B4966" t="str">
            <v>GUNUNG_PANGILUN_01</v>
          </cell>
        </row>
        <row r="4967">
          <cell r="A4967" t="str">
            <v>DJJ03A</v>
          </cell>
          <cell r="B4967" t="str">
            <v>TANAH_HITAM</v>
          </cell>
        </row>
        <row r="4968">
          <cell r="A4968" t="str">
            <v>SAG07</v>
          </cell>
          <cell r="B4968" t="str">
            <v>CP_BATANG_TARANG</v>
          </cell>
        </row>
        <row r="4969">
          <cell r="A4969" t="str">
            <v>TGR23</v>
          </cell>
          <cell r="B4969" t="str">
            <v>KARANG_TENGAH</v>
          </cell>
        </row>
        <row r="4970">
          <cell r="A4970" t="str">
            <v>SNG04</v>
          </cell>
          <cell r="B4970" t="str">
            <v>ANYER</v>
          </cell>
        </row>
        <row r="4971">
          <cell r="A4971" t="str">
            <v>BAL01</v>
          </cell>
          <cell r="B4971" t="str">
            <v>CIKUPA_1</v>
          </cell>
        </row>
        <row r="4972">
          <cell r="A4972" t="str">
            <v>SEG03B</v>
          </cell>
          <cell r="B4972" t="str">
            <v>DP_KALIGANDU</v>
          </cell>
        </row>
        <row r="4973">
          <cell r="A4973" t="str">
            <v>TGR72</v>
          </cell>
          <cell r="B4973" t="str">
            <v>RAYA_LEGOK</v>
          </cell>
        </row>
        <row r="4974">
          <cell r="A4974" t="str">
            <v>SEG02A</v>
          </cell>
          <cell r="B4974" t="str">
            <v>KASEMEN</v>
          </cell>
        </row>
        <row r="4975">
          <cell r="A4975" t="str">
            <v>PKY09</v>
          </cell>
          <cell r="B4975" t="str">
            <v>JEKAN_RAYA_01</v>
          </cell>
        </row>
        <row r="4976">
          <cell r="A4976" t="str">
            <v>SLO10</v>
          </cell>
          <cell r="B4976" t="str">
            <v>JEROWARU</v>
          </cell>
        </row>
        <row r="4977">
          <cell r="A4977" t="str">
            <v>WGI05A</v>
          </cell>
          <cell r="B4977" t="str">
            <v>BAURESAN</v>
          </cell>
        </row>
        <row r="4978">
          <cell r="A4978" t="str">
            <v>KLT16</v>
          </cell>
          <cell r="B4978" t="str">
            <v>BONYOKAN</v>
          </cell>
        </row>
        <row r="4979">
          <cell r="A4979" t="str">
            <v>SUJ17</v>
          </cell>
          <cell r="B4979" t="str">
            <v>LETTU_HARTONO</v>
          </cell>
        </row>
        <row r="4980">
          <cell r="A4980" t="str">
            <v>CLP16</v>
          </cell>
          <cell r="B4980" t="str">
            <v>KASIH_KARUNIA</v>
          </cell>
        </row>
        <row r="4981">
          <cell r="A4981" t="str">
            <v>BTL13</v>
          </cell>
          <cell r="B4981" t="str">
            <v>PANGGUNGHARJO</v>
          </cell>
        </row>
        <row r="4982">
          <cell r="A4982" t="str">
            <v>SUJ15</v>
          </cell>
          <cell r="B4982" t="str">
            <v>BANARAN</v>
          </cell>
        </row>
        <row r="4983">
          <cell r="A4983" t="str">
            <v>JOG08A</v>
          </cell>
          <cell r="B4983" t="str">
            <v>PRAMUKA_JAYA</v>
          </cell>
        </row>
        <row r="4984">
          <cell r="A4984" t="str">
            <v>JKT41V</v>
          </cell>
          <cell r="B4984" t="str">
            <v>CP_PIS</v>
          </cell>
        </row>
        <row r="4985">
          <cell r="A4985" t="str">
            <v>SKW03</v>
          </cell>
          <cell r="B4985" t="str">
            <v>ROBAN</v>
          </cell>
        </row>
        <row r="4986">
          <cell r="A4986" t="str">
            <v>LHT01</v>
          </cell>
          <cell r="B4986" t="str">
            <v>LAHAT</v>
          </cell>
        </row>
        <row r="4987">
          <cell r="A4987" t="str">
            <v>KUB09A</v>
          </cell>
          <cell r="B4987" t="str">
            <v>AMBANGAH</v>
          </cell>
        </row>
        <row r="4988">
          <cell r="A4988" t="str">
            <v>SQG01B</v>
          </cell>
          <cell r="B4988" t="str">
            <v>BANING_KOTA</v>
          </cell>
        </row>
        <row r="4989">
          <cell r="A4989" t="str">
            <v>SQG01C</v>
          </cell>
          <cell r="B4989" t="str">
            <v>KAPUAS_KANAN</v>
          </cell>
        </row>
        <row r="4990">
          <cell r="A4990" t="str">
            <v>TTT17</v>
          </cell>
          <cell r="B4990" t="str">
            <v>SUNGAI_LAUR</v>
          </cell>
        </row>
        <row r="4991">
          <cell r="A4991" t="str">
            <v>TLM04</v>
          </cell>
          <cell r="B4991" t="str">
            <v>SIMPANG_SIDUK</v>
          </cell>
        </row>
        <row r="4992">
          <cell r="A4992" t="str">
            <v>SKW03A</v>
          </cell>
          <cell r="B4992" t="str">
            <v>SAKOK</v>
          </cell>
        </row>
        <row r="4993">
          <cell r="A4993" t="str">
            <v>KUB09C</v>
          </cell>
          <cell r="B4993" t="str">
            <v>PARTENG</v>
          </cell>
        </row>
        <row r="4994">
          <cell r="A4994" t="str">
            <v>PNK06A</v>
          </cell>
          <cell r="B4994" t="str">
            <v>TANJUNG_HULU</v>
          </cell>
        </row>
        <row r="4995">
          <cell r="A4995" t="str">
            <v>TCMAL091</v>
          </cell>
          <cell r="B4995" t="str">
            <v>TCMAL091</v>
          </cell>
        </row>
        <row r="4996">
          <cell r="A4996" t="str">
            <v>DPU02</v>
          </cell>
          <cell r="B4996" t="str">
            <v>MANGGALEWA</v>
          </cell>
        </row>
        <row r="4997">
          <cell r="A4997" t="str">
            <v>TEST8817</v>
          </cell>
          <cell r="B4997" t="str">
            <v>Test转运中心3</v>
          </cell>
        </row>
        <row r="4998">
          <cell r="A4998" t="str">
            <v>SDA13</v>
          </cell>
          <cell r="B4998" t="str">
            <v>BUDURAN_RAYA</v>
          </cell>
        </row>
        <row r="4999">
          <cell r="A4999" t="str">
            <v>TGK02</v>
          </cell>
          <cell r="B4999" t="str">
            <v>GANDUSARI</v>
          </cell>
        </row>
        <row r="5000">
          <cell r="A5000" t="str">
            <v>SUB46</v>
          </cell>
          <cell r="B5000" t="str">
            <v>SIWALANKERTO_2</v>
          </cell>
        </row>
        <row r="5001">
          <cell r="A5001" t="str">
            <v>MTX03</v>
          </cell>
          <cell r="B5001" t="str">
            <v>TAKERAN</v>
          </cell>
        </row>
        <row r="5002">
          <cell r="A5002" t="str">
            <v>LMJ04</v>
          </cell>
          <cell r="B5002" t="str">
            <v>SUMBERSUKO</v>
          </cell>
        </row>
        <row r="5003">
          <cell r="A5003" t="str">
            <v>BTL11</v>
          </cell>
          <cell r="B5003" t="str">
            <v>BADEGAN</v>
          </cell>
        </row>
        <row r="5004">
          <cell r="A5004" t="str">
            <v>BTL09</v>
          </cell>
          <cell r="B5004" t="str">
            <v>BABADAN</v>
          </cell>
        </row>
        <row r="5005">
          <cell r="A5005" t="str">
            <v>BTL05</v>
          </cell>
          <cell r="B5005" t="str">
            <v>SRANDAKAN</v>
          </cell>
        </row>
        <row r="5006">
          <cell r="A5006" t="str">
            <v>BTL02</v>
          </cell>
          <cell r="B5006" t="str">
            <v>BANGUNTAPAN</v>
          </cell>
        </row>
        <row r="5007">
          <cell r="A5007" t="str">
            <v>DJB05</v>
          </cell>
          <cell r="B5007" t="str">
            <v>BERINGIN</v>
          </cell>
        </row>
        <row r="5008">
          <cell r="A5008" t="str">
            <v>MUT01</v>
          </cell>
          <cell r="B5008" t="str">
            <v>MUARA_TEBO</v>
          </cell>
        </row>
        <row r="5009">
          <cell r="A5009" t="str">
            <v>SLN03</v>
          </cell>
          <cell r="B5009" t="str">
            <v>MANDIANGIN</v>
          </cell>
        </row>
        <row r="5010">
          <cell r="A5010" t="str">
            <v>MRB03</v>
          </cell>
          <cell r="B5010" t="str">
            <v>LUBUK_LANDAI</v>
          </cell>
        </row>
        <row r="5011">
          <cell r="A5011" t="str">
            <v>SUB63</v>
          </cell>
          <cell r="B5011" t="str">
            <v>PERBANAS_2</v>
          </cell>
        </row>
        <row r="5012">
          <cell r="A5012" t="str">
            <v>PWO19</v>
          </cell>
          <cell r="B5012" t="str">
            <v>KALIBAGOR</v>
          </cell>
        </row>
        <row r="5013">
          <cell r="A5013" t="str">
            <v>SOG92</v>
          </cell>
          <cell r="B5013" t="str">
            <v>GAJAH_MEKAR</v>
          </cell>
        </row>
        <row r="5014">
          <cell r="A5014" t="str">
            <v>SMI22A</v>
          </cell>
          <cell r="B5014" t="str">
            <v>CICURUG_2</v>
          </cell>
        </row>
        <row r="5015">
          <cell r="A5015" t="str">
            <v>GRT33B</v>
          </cell>
          <cell r="B5015" t="str">
            <v>GRT33B</v>
          </cell>
        </row>
        <row r="5016">
          <cell r="A5016" t="str">
            <v>GRT40</v>
          </cell>
          <cell r="B5016" t="str">
            <v>GRT40</v>
          </cell>
        </row>
        <row r="5017">
          <cell r="A5017" t="str">
            <v>GRT02B</v>
          </cell>
          <cell r="B5017" t="str">
            <v>GARUT_2</v>
          </cell>
        </row>
        <row r="5018">
          <cell r="A5018" t="str">
            <v>GRT01C</v>
          </cell>
          <cell r="B5018" t="str">
            <v>TARKAL_2</v>
          </cell>
        </row>
        <row r="5019">
          <cell r="A5019" t="str">
            <v>GRT06B</v>
          </cell>
          <cell r="B5019" t="str">
            <v>CILAWU_2</v>
          </cell>
        </row>
        <row r="5020">
          <cell r="A5020" t="str">
            <v>GRT07B</v>
          </cell>
          <cell r="B5020" t="str">
            <v>NAGROG_2</v>
          </cell>
        </row>
        <row r="5021">
          <cell r="A5021" t="str">
            <v>GRT03C</v>
          </cell>
          <cell r="B5021" t="str">
            <v>GARUT_3</v>
          </cell>
        </row>
        <row r="5022">
          <cell r="A5022" t="str">
            <v>GRT42B</v>
          </cell>
          <cell r="B5022" t="str">
            <v>TALAGASARI_2</v>
          </cell>
        </row>
        <row r="5023">
          <cell r="A5023" t="str">
            <v>GRT34A</v>
          </cell>
          <cell r="B5023" t="str">
            <v>SASAK_BEUSI_2</v>
          </cell>
        </row>
        <row r="5024">
          <cell r="A5024" t="str">
            <v>GRT37B</v>
          </cell>
          <cell r="B5024" t="str">
            <v>GARUT_UTARA</v>
          </cell>
        </row>
        <row r="5025">
          <cell r="A5025" t="str">
            <v>GRT10A</v>
          </cell>
          <cell r="B5025" t="str">
            <v>PANGATIKAN_2</v>
          </cell>
        </row>
        <row r="5026">
          <cell r="A5026" t="str">
            <v>BDO79A</v>
          </cell>
          <cell r="B5026" t="str">
            <v>ASTANA_ANYAR_2</v>
          </cell>
        </row>
        <row r="5027">
          <cell r="A5027" t="str">
            <v>JKT56M</v>
          </cell>
          <cell r="B5027" t="str">
            <v>CP_CAKUNG</v>
          </cell>
        </row>
        <row r="5028">
          <cell r="A5028" t="str">
            <v>LMJ17</v>
          </cell>
          <cell r="B5028" t="str">
            <v>LUMAJANG_2</v>
          </cell>
        </row>
        <row r="5029">
          <cell r="A5029" t="str">
            <v>MJK10</v>
          </cell>
          <cell r="B5029" t="str">
            <v>DC_KOTARAJA</v>
          </cell>
        </row>
        <row r="5030">
          <cell r="A5030" t="str">
            <v>SUB27A</v>
          </cell>
          <cell r="B5030" t="str">
            <v>DC_GUBENG</v>
          </cell>
        </row>
        <row r="5031">
          <cell r="A5031" t="str">
            <v>BJE01</v>
          </cell>
          <cell r="B5031" t="str">
            <v>BOJONEGORO</v>
          </cell>
        </row>
        <row r="5032">
          <cell r="A5032" t="str">
            <v>BDO81A</v>
          </cell>
          <cell r="B5032" t="str">
            <v>CIRANGRANG_2</v>
          </cell>
        </row>
        <row r="5033">
          <cell r="A5033" t="str">
            <v>BGR21</v>
          </cell>
          <cell r="B5033" t="str">
            <v>CIMAHPAR</v>
          </cell>
        </row>
        <row r="5034">
          <cell r="A5034" t="str">
            <v>BGR38</v>
          </cell>
          <cell r="B5034" t="str">
            <v>SEMERU</v>
          </cell>
        </row>
        <row r="5035">
          <cell r="A5035" t="str">
            <v>KUR07</v>
          </cell>
          <cell r="B5035" t="str">
            <v>KRUI_2</v>
          </cell>
        </row>
        <row r="5036">
          <cell r="A5036" t="str">
            <v>BKH03C</v>
          </cell>
          <cell r="B5036" t="str">
            <v>CP_TARAHAN</v>
          </cell>
        </row>
        <row r="5037">
          <cell r="A5037" t="str">
            <v>MSJ01</v>
          </cell>
          <cell r="B5037" t="str">
            <v>MESUJI</v>
          </cell>
        </row>
        <row r="5038">
          <cell r="A5038" t="str">
            <v>TKG07</v>
          </cell>
          <cell r="B5038" t="str">
            <v>KEDAMAIAN</v>
          </cell>
        </row>
        <row r="5039">
          <cell r="A5039" t="str">
            <v>LWA01</v>
          </cell>
          <cell r="B5039" t="str">
            <v>LIWA</v>
          </cell>
        </row>
        <row r="5040">
          <cell r="A5040" t="str">
            <v>BKH03</v>
          </cell>
          <cell r="B5040" t="str">
            <v>SIDOMULYO</v>
          </cell>
        </row>
        <row r="5041">
          <cell r="A5041" t="str">
            <v>BGR01E</v>
          </cell>
          <cell r="B5041" t="str">
            <v>SUKARAJA_2</v>
          </cell>
        </row>
        <row r="5042">
          <cell r="A5042" t="str">
            <v>JKT41G</v>
          </cell>
          <cell r="B5042" t="str">
            <v>CP_TANAH_MERAH</v>
          </cell>
        </row>
        <row r="5043">
          <cell r="A5043" t="str">
            <v>TKG06</v>
          </cell>
          <cell r="B5043" t="str">
            <v>DIPONEGORO</v>
          </cell>
        </row>
        <row r="5044">
          <cell r="A5044" t="str">
            <v>RKS10B</v>
          </cell>
          <cell r="B5044" t="str">
            <v>WARGUN</v>
          </cell>
        </row>
        <row r="5045">
          <cell r="A5045" t="str">
            <v>TGR09B</v>
          </cell>
          <cell r="B5045" t="str">
            <v>WALLSTREET</v>
          </cell>
        </row>
        <row r="5046">
          <cell r="A5046" t="str">
            <v>TGR888</v>
          </cell>
          <cell r="B5046" t="str">
            <v>TGR_SALES</v>
          </cell>
        </row>
        <row r="5047">
          <cell r="A5047" t="str">
            <v>SEG05</v>
          </cell>
          <cell r="B5047" t="str">
            <v>SERANG_2</v>
          </cell>
        </row>
        <row r="5048">
          <cell r="A5048" t="str">
            <v>CIP03E</v>
          </cell>
          <cell r="B5048" t="str">
            <v>RENI_JAYA</v>
          </cell>
        </row>
        <row r="5049">
          <cell r="A5049" t="str">
            <v>TGR08C</v>
          </cell>
          <cell r="B5049" t="str">
            <v>PORIS_INDAH</v>
          </cell>
        </row>
        <row r="5050">
          <cell r="A5050" t="str">
            <v>SNG20</v>
          </cell>
          <cell r="B5050" t="str">
            <v>PAMARAYAN_RAYA</v>
          </cell>
        </row>
        <row r="5051">
          <cell r="A5051" t="str">
            <v>RKS02</v>
          </cell>
          <cell r="B5051" t="str">
            <v>MALIMPING</v>
          </cell>
        </row>
        <row r="5052">
          <cell r="A5052" t="str">
            <v>TGR10A</v>
          </cell>
          <cell r="B5052" t="str">
            <v>KARANG_MULYA</v>
          </cell>
        </row>
        <row r="5053">
          <cell r="A5053" t="str">
            <v>BAL10C</v>
          </cell>
          <cell r="B5053" t="str">
            <v>KAMP_MELAYU</v>
          </cell>
        </row>
        <row r="5054">
          <cell r="A5054" t="str">
            <v>CIP04A</v>
          </cell>
          <cell r="B5054" t="str">
            <v>JELUPANG</v>
          </cell>
        </row>
        <row r="5055">
          <cell r="A5055" t="str">
            <v>SEG05A</v>
          </cell>
          <cell r="B5055" t="str">
            <v>DP_WALANTAKA</v>
          </cell>
        </row>
        <row r="5056">
          <cell r="A5056" t="str">
            <v>BAL08D</v>
          </cell>
          <cell r="B5056" t="str">
            <v>DP_PASAR_KEMIS</v>
          </cell>
        </row>
        <row r="5057">
          <cell r="A5057" t="str">
            <v>CIP03D</v>
          </cell>
          <cell r="B5057" t="str">
            <v>DP_PAMULANG_BARAT</v>
          </cell>
        </row>
        <row r="5058">
          <cell r="A5058" t="str">
            <v>CIP03C</v>
          </cell>
          <cell r="B5058" t="str">
            <v>DP_PAMULANG</v>
          </cell>
        </row>
        <row r="5059">
          <cell r="A5059" t="str">
            <v>SNG09A</v>
          </cell>
          <cell r="B5059" t="str">
            <v>DP_PADARINCANG</v>
          </cell>
        </row>
        <row r="5060">
          <cell r="A5060" t="str">
            <v>TGR13A</v>
          </cell>
          <cell r="B5060" t="str">
            <v>DP_LARANGAN</v>
          </cell>
        </row>
        <row r="5061">
          <cell r="A5061" t="str">
            <v>SEG06A</v>
          </cell>
          <cell r="B5061" t="str">
            <v>DP_KIAJURUM</v>
          </cell>
        </row>
        <row r="5062">
          <cell r="A5062" t="str">
            <v>BAL08B</v>
          </cell>
          <cell r="B5062" t="str">
            <v>DP_KEBON_KELAPA</v>
          </cell>
        </row>
        <row r="5063">
          <cell r="A5063" t="str">
            <v>TGR06B</v>
          </cell>
          <cell r="B5063" t="str">
            <v>DP_JATIUWUNG_RAYA</v>
          </cell>
        </row>
        <row r="5064">
          <cell r="A5064" t="str">
            <v>RKS11</v>
          </cell>
          <cell r="B5064" t="str">
            <v>DP_CIPANAS_RKS</v>
          </cell>
        </row>
        <row r="5065">
          <cell r="A5065" t="str">
            <v>BAL08A</v>
          </cell>
          <cell r="B5065" t="str">
            <v>DP_BUMI_INDAH</v>
          </cell>
        </row>
        <row r="5066">
          <cell r="A5066" t="str">
            <v>SEG13</v>
          </cell>
          <cell r="B5066" t="str">
            <v>DC_SERANG</v>
          </cell>
        </row>
        <row r="5067">
          <cell r="A5067" t="str">
            <v>TGR08B</v>
          </cell>
          <cell r="B5067" t="str">
            <v>DAAN_MOGOT_ARCADIA</v>
          </cell>
        </row>
        <row r="5068">
          <cell r="A5068" t="str">
            <v>BAL20B</v>
          </cell>
          <cell r="B5068" t="str">
            <v>CUKANG_GALIH</v>
          </cell>
        </row>
        <row r="5069">
          <cell r="A5069" t="str">
            <v>RKS16</v>
          </cell>
          <cell r="B5069" t="str">
            <v>CITRA_MAJA_LEBAK</v>
          </cell>
        </row>
        <row r="5070">
          <cell r="A5070" t="str">
            <v>RKS04A</v>
          </cell>
          <cell r="B5070" t="str">
            <v>CIMARGA</v>
          </cell>
        </row>
        <row r="5071">
          <cell r="A5071" t="str">
            <v>CIP02B</v>
          </cell>
          <cell r="B5071" t="str">
            <v>CILENGGANG_RAYA</v>
          </cell>
        </row>
        <row r="5072">
          <cell r="A5072" t="str">
            <v>RKS21</v>
          </cell>
          <cell r="B5072" t="str">
            <v>CILELES_RAYA</v>
          </cell>
        </row>
        <row r="5073">
          <cell r="A5073" t="str">
            <v>CIP03F</v>
          </cell>
          <cell r="B5073" t="str">
            <v>BAMBU_APUS</v>
          </cell>
        </row>
        <row r="5074">
          <cell r="A5074" t="str">
            <v>SMQ10</v>
          </cell>
          <cell r="B5074" t="str">
            <v>CEMPAGA_HULU</v>
          </cell>
        </row>
        <row r="5075">
          <cell r="A5075" t="str">
            <v>TNJ10</v>
          </cell>
          <cell r="B5075" t="str">
            <v>CP_SEI_JANG</v>
          </cell>
        </row>
        <row r="5076">
          <cell r="A5076" t="str">
            <v>TNJ11</v>
          </cell>
          <cell r="B5076" t="str">
            <v>CP_WIRATNO</v>
          </cell>
        </row>
        <row r="5077">
          <cell r="A5077" t="str">
            <v>TNJ09</v>
          </cell>
          <cell r="B5077" t="str">
            <v>BRIGJEN_KATAMSO</v>
          </cell>
        </row>
        <row r="5078">
          <cell r="A5078" t="str">
            <v>TNJ12</v>
          </cell>
          <cell r="B5078" t="str">
            <v>CP_TEUKU_UMAR</v>
          </cell>
        </row>
        <row r="5079">
          <cell r="A5079" t="str">
            <v>TNJ13</v>
          </cell>
          <cell r="B5079" t="str">
            <v>CP_WRSUPRATMAN</v>
          </cell>
        </row>
        <row r="5080">
          <cell r="A5080" t="str">
            <v>BTH26</v>
          </cell>
          <cell r="B5080" t="str">
            <v>CP_GREENLAND</v>
          </cell>
        </row>
        <row r="5081">
          <cell r="A5081" t="str">
            <v>BTH29</v>
          </cell>
          <cell r="B5081" t="str">
            <v>CP_PASIR_PUTIH</v>
          </cell>
        </row>
        <row r="5082">
          <cell r="A5082" t="str">
            <v>LBB01</v>
          </cell>
          <cell r="B5082" t="str">
            <v>LUBUK_BASUNG</v>
          </cell>
        </row>
        <row r="5083">
          <cell r="A5083" t="str">
            <v>PUR05</v>
          </cell>
          <cell r="B5083" t="str">
            <v>BUKATEJA</v>
          </cell>
        </row>
        <row r="5084">
          <cell r="A5084" t="str">
            <v>SUB06</v>
          </cell>
          <cell r="B5084" t="str">
            <v>BENOWO</v>
          </cell>
        </row>
        <row r="5085">
          <cell r="A5085" t="str">
            <v>LMG15</v>
          </cell>
          <cell r="B5085" t="str">
            <v>TIKUNG_1</v>
          </cell>
        </row>
        <row r="5086">
          <cell r="A5086" t="str">
            <v>LMG04</v>
          </cell>
          <cell r="B5086" t="str">
            <v>MANTUP</v>
          </cell>
        </row>
        <row r="5087">
          <cell r="A5087" t="str">
            <v>BWI19</v>
          </cell>
          <cell r="B5087" t="str">
            <v>TEGALDLIMO</v>
          </cell>
        </row>
        <row r="5088">
          <cell r="A5088" t="str">
            <v>TJQ03</v>
          </cell>
          <cell r="B5088" t="str">
            <v>TANJUNG_PANDAN_2</v>
          </cell>
        </row>
        <row r="5089">
          <cell r="A5089" t="str">
            <v>KDS07</v>
          </cell>
          <cell r="B5089" t="str">
            <v>KUDUS_KOTA</v>
          </cell>
        </row>
        <row r="5090">
          <cell r="A5090" t="str">
            <v>KDS04</v>
          </cell>
          <cell r="B5090" t="str">
            <v>BURIKAN</v>
          </cell>
        </row>
        <row r="5091">
          <cell r="A5091" t="str">
            <v>BTH13</v>
          </cell>
          <cell r="B5091" t="str">
            <v>TANJUNG_UNCANG</v>
          </cell>
        </row>
        <row r="5092">
          <cell r="A5092" t="str">
            <v>BJA02A</v>
          </cell>
          <cell r="B5092" t="str">
            <v>LANGENSARI_2</v>
          </cell>
        </row>
        <row r="5093">
          <cell r="A5093" t="str">
            <v>BJA01B</v>
          </cell>
          <cell r="B5093" t="str">
            <v>PARUNGLESANG_2</v>
          </cell>
        </row>
        <row r="5094">
          <cell r="A5094" t="str">
            <v>MJA08</v>
          </cell>
          <cell r="B5094" t="str">
            <v>KADIPATEN</v>
          </cell>
        </row>
        <row r="5095">
          <cell r="A5095" t="str">
            <v>MJA01</v>
          </cell>
          <cell r="B5095" t="str">
            <v>MAJALENGKA</v>
          </cell>
        </row>
        <row r="5096">
          <cell r="A5096" t="str">
            <v>BDO23C</v>
          </cell>
          <cell r="B5096" t="str">
            <v>KEBON_LEGA_2</v>
          </cell>
        </row>
        <row r="5097">
          <cell r="A5097" t="str">
            <v>RMB04A</v>
          </cell>
          <cell r="B5097" t="str">
            <v>KALIORI</v>
          </cell>
        </row>
        <row r="5098">
          <cell r="A5098" t="str">
            <v>PTI20A</v>
          </cell>
          <cell r="B5098" t="str">
            <v>GEMBONG01</v>
          </cell>
        </row>
        <row r="5099">
          <cell r="A5099" t="str">
            <v>SRG16A</v>
          </cell>
          <cell r="B5099" t="str">
            <v>MANGUNSARKORO01</v>
          </cell>
        </row>
        <row r="5100">
          <cell r="A5100" t="str">
            <v>PKL15</v>
          </cell>
          <cell r="B5100" t="str">
            <v>SRAGI</v>
          </cell>
        </row>
        <row r="5101">
          <cell r="A5101" t="str">
            <v>TCRAQ071</v>
          </cell>
          <cell r="B5101" t="str">
            <v>TCRAQ071</v>
          </cell>
        </row>
        <row r="5102">
          <cell r="A5102" t="str">
            <v>TCKDS081</v>
          </cell>
          <cell r="B5102" t="str">
            <v>TCKDS081</v>
          </cell>
        </row>
        <row r="5103">
          <cell r="A5103" t="str">
            <v>SBD02</v>
          </cell>
          <cell r="B5103" t="str">
            <v>BESUKI</v>
          </cell>
        </row>
        <row r="5104">
          <cell r="A5104" t="str">
            <v>BKH04</v>
          </cell>
          <cell r="B5104" t="str">
            <v>PENENGAHAN</v>
          </cell>
        </row>
        <row r="5105">
          <cell r="A5105" t="str">
            <v>MAR04</v>
          </cell>
          <cell r="B5105" t="str">
            <v>TURIKALE</v>
          </cell>
        </row>
        <row r="5106">
          <cell r="A5106" t="str">
            <v>BDJ19</v>
          </cell>
          <cell r="B5106" t="str">
            <v>CP_HAPEWORLD</v>
          </cell>
        </row>
        <row r="5107">
          <cell r="A5107" t="str">
            <v>BPN888</v>
          </cell>
          <cell r="B5107" t="str">
            <v>BPN_SALES</v>
          </cell>
        </row>
        <row r="5108">
          <cell r="A5108" t="str">
            <v>UPG52</v>
          </cell>
          <cell r="B5108" t="str">
            <v>DC_PERINTIS_KM16</v>
          </cell>
        </row>
        <row r="5109">
          <cell r="A5109" t="str">
            <v>KDI03</v>
          </cell>
          <cell r="B5109" t="str">
            <v>MANDONGA</v>
          </cell>
        </row>
        <row r="5110">
          <cell r="A5110" t="str">
            <v>DPS01A</v>
          </cell>
          <cell r="B5110" t="str">
            <v>SUDIRMAN_01</v>
          </cell>
        </row>
        <row r="5111">
          <cell r="A5111" t="str">
            <v>KOE29</v>
          </cell>
          <cell r="B5111" t="str">
            <v>KUPANG_TENGAH</v>
          </cell>
        </row>
        <row r="5112">
          <cell r="A5112" t="str">
            <v>AMB05A</v>
          </cell>
          <cell r="B5112" t="str">
            <v>GETASAN01</v>
          </cell>
        </row>
        <row r="5113">
          <cell r="A5113" t="str">
            <v>PML14A</v>
          </cell>
          <cell r="B5113" t="str">
            <v>AMPELGADING01</v>
          </cell>
        </row>
        <row r="5114">
          <cell r="A5114" t="str">
            <v>PUR08</v>
          </cell>
          <cell r="B5114" t="str">
            <v>KALIMANAH</v>
          </cell>
        </row>
        <row r="5115">
          <cell r="A5115" t="str">
            <v>TRK02</v>
          </cell>
          <cell r="B5115" t="str">
            <v>SELUMIT</v>
          </cell>
        </row>
        <row r="5116">
          <cell r="A5116" t="str">
            <v>BJT01</v>
          </cell>
          <cell r="B5116" t="str">
            <v>BATURAJA_BARAT</v>
          </cell>
        </row>
        <row r="5117">
          <cell r="A5117" t="str">
            <v>PYW11</v>
          </cell>
          <cell r="B5117" t="str">
            <v>CP_SENGKOL</v>
          </cell>
        </row>
        <row r="5118">
          <cell r="A5118" t="str">
            <v>SRG67</v>
          </cell>
          <cell r="B5118" t="str">
            <v>PLAMONGAN_FNC</v>
          </cell>
        </row>
        <row r="5119">
          <cell r="A5119" t="str">
            <v>SRG54</v>
          </cell>
          <cell r="B5119" t="str">
            <v>NGESREP</v>
          </cell>
        </row>
        <row r="5120">
          <cell r="A5120" t="str">
            <v>UPG37A</v>
          </cell>
          <cell r="B5120" t="str">
            <v>BOULEVARD</v>
          </cell>
        </row>
        <row r="5121">
          <cell r="A5121" t="str">
            <v>RTP03</v>
          </cell>
          <cell r="B5121" t="str">
            <v>KESU</v>
          </cell>
        </row>
        <row r="5122">
          <cell r="A5122" t="str">
            <v>JKT52J</v>
          </cell>
          <cell r="B5122" t="str">
            <v>CP_CIPINANG_CEMPEDAK</v>
          </cell>
        </row>
        <row r="5123">
          <cell r="A5123" t="str">
            <v>PDD18</v>
          </cell>
          <cell r="B5123" t="str">
            <v>NGARINGAN</v>
          </cell>
        </row>
        <row r="5124">
          <cell r="A5124" t="str">
            <v>PDD13</v>
          </cell>
          <cell r="B5124" t="str">
            <v>TAWANGHARJO</v>
          </cell>
        </row>
        <row r="5125">
          <cell r="A5125" t="str">
            <v>PAP04</v>
          </cell>
          <cell r="B5125" t="str">
            <v>KABUN</v>
          </cell>
        </row>
        <row r="5126">
          <cell r="A5126" t="str">
            <v>BRB13A</v>
          </cell>
          <cell r="B5126" t="str">
            <v>CIKUSEAL</v>
          </cell>
        </row>
        <row r="5127">
          <cell r="A5127" t="str">
            <v>PUK01</v>
          </cell>
          <cell r="B5127" t="str">
            <v>MURUNG_RAYA</v>
          </cell>
        </row>
        <row r="5128">
          <cell r="A5128" t="str">
            <v>MRW08</v>
          </cell>
          <cell r="B5128" t="str">
            <v>TEWEH_TENGAH</v>
          </cell>
        </row>
        <row r="5129">
          <cell r="A5129" t="str">
            <v>BTW04</v>
          </cell>
          <cell r="B5129" t="str">
            <v>DUSUN_SELATAN</v>
          </cell>
        </row>
        <row r="5130">
          <cell r="A5130" t="str">
            <v>BPN13</v>
          </cell>
          <cell r="B5130" t="str">
            <v>RUHUI_RAHAYU</v>
          </cell>
        </row>
        <row r="5131">
          <cell r="A5131" t="str">
            <v>BPN10</v>
          </cell>
          <cell r="B5131" t="str">
            <v>10_DAM</v>
          </cell>
        </row>
        <row r="5132">
          <cell r="A5132" t="str">
            <v>JKT45N</v>
          </cell>
          <cell r="B5132" t="str">
            <v>CP_HAYAM_WURUK_2</v>
          </cell>
        </row>
        <row r="5133">
          <cell r="A5133" t="str">
            <v>MJU05</v>
          </cell>
          <cell r="B5133" t="str">
            <v>BINANGA</v>
          </cell>
        </row>
        <row r="5134">
          <cell r="A5134" t="str">
            <v>UPG31A</v>
          </cell>
          <cell r="B5134" t="str">
            <v>HASANUDDIN</v>
          </cell>
        </row>
        <row r="5135">
          <cell r="A5135" t="str">
            <v>SLM25</v>
          </cell>
          <cell r="B5135" t="str">
            <v>ANGGAJAYA</v>
          </cell>
        </row>
        <row r="5136">
          <cell r="A5136" t="str">
            <v>SLM28</v>
          </cell>
          <cell r="B5136" t="str">
            <v>PAINGAN</v>
          </cell>
        </row>
        <row r="5137">
          <cell r="A5137" t="str">
            <v>TKG02</v>
          </cell>
          <cell r="B5137" t="str">
            <v>METRO</v>
          </cell>
        </row>
        <row r="5138">
          <cell r="A5138" t="str">
            <v>MTR02B</v>
          </cell>
          <cell r="B5138" t="str">
            <v>METRO_TIMUR</v>
          </cell>
        </row>
        <row r="5139">
          <cell r="A5139" t="str">
            <v>BDR02</v>
          </cell>
          <cell r="B5139" t="str">
            <v>TERBANGGI_BESAR</v>
          </cell>
        </row>
        <row r="5140">
          <cell r="A5140" t="str">
            <v>GTO09</v>
          </cell>
          <cell r="B5140" t="str">
            <v>GTO_SALES</v>
          </cell>
        </row>
        <row r="5141">
          <cell r="A5141" t="str">
            <v>MDC02</v>
          </cell>
          <cell r="B5141" t="str">
            <v>MANADO_KAWASAN</v>
          </cell>
        </row>
        <row r="5142">
          <cell r="A5142" t="str">
            <v>SMQ09</v>
          </cell>
          <cell r="B5142" t="str">
            <v>CEMPAGA</v>
          </cell>
        </row>
        <row r="5143">
          <cell r="A5143" t="str">
            <v>BAG08</v>
          </cell>
          <cell r="B5143" t="str">
            <v>BANGGAI_01</v>
          </cell>
        </row>
        <row r="5144">
          <cell r="A5144" t="str">
            <v>THA11A</v>
          </cell>
          <cell r="B5144" t="str">
            <v>TAMAKO_01</v>
          </cell>
        </row>
        <row r="5145">
          <cell r="A5145" t="str">
            <v>THA01</v>
          </cell>
          <cell r="B5145" t="str">
            <v>TAHUNA</v>
          </cell>
        </row>
        <row r="5146">
          <cell r="A5146" t="str">
            <v>BAG23</v>
          </cell>
          <cell r="B5146" t="str">
            <v>SIMPONG</v>
          </cell>
        </row>
        <row r="5147">
          <cell r="A5147" t="str">
            <v>AMP11</v>
          </cell>
          <cell r="B5147" t="str">
            <v>AMPANA_01</v>
          </cell>
        </row>
        <row r="5148">
          <cell r="A5148" t="str">
            <v>PSR15</v>
          </cell>
          <cell r="B5148" t="str">
            <v>PUSPO_1</v>
          </cell>
        </row>
        <row r="5149">
          <cell r="A5149" t="str">
            <v>SNJ03</v>
          </cell>
          <cell r="B5149" t="str">
            <v>BIRINGERE</v>
          </cell>
        </row>
        <row r="5150">
          <cell r="A5150" t="str">
            <v>TKL03</v>
          </cell>
          <cell r="B5150" t="str">
            <v>MANGARABOMBANG</v>
          </cell>
        </row>
        <row r="5151">
          <cell r="A5151" t="str">
            <v>MAL03</v>
          </cell>
          <cell r="B5151" t="str">
            <v>TOMONI</v>
          </cell>
        </row>
        <row r="5152">
          <cell r="A5152" t="str">
            <v>BLN05B</v>
          </cell>
          <cell r="B5152" t="str">
            <v>KURANJI</v>
          </cell>
        </row>
        <row r="5153">
          <cell r="A5153" t="str">
            <v>KDG04</v>
          </cell>
          <cell r="B5153" t="str">
            <v>TELUK_HAUR</v>
          </cell>
        </row>
        <row r="5154">
          <cell r="A5154" t="str">
            <v>BJT03</v>
          </cell>
          <cell r="B5154" t="str">
            <v>BATURAJA_TIMUR</v>
          </cell>
        </row>
        <row r="5155">
          <cell r="A5155" t="str">
            <v>PLM46</v>
          </cell>
          <cell r="B5155" t="str">
            <v>ILIR_BARAT_I</v>
          </cell>
        </row>
        <row r="5156">
          <cell r="A5156" t="str">
            <v>KUB05B</v>
          </cell>
          <cell r="B5156" t="str">
            <v>SUNGAI_RENGAS_01</v>
          </cell>
        </row>
        <row r="5157">
          <cell r="A5157" t="str">
            <v>SGT12B</v>
          </cell>
          <cell r="B5157" t="str">
            <v>I_A_MUIS</v>
          </cell>
        </row>
        <row r="5158">
          <cell r="A5158" t="str">
            <v>SOG37</v>
          </cell>
          <cell r="B5158" t="str">
            <v>KERTASARI</v>
          </cell>
        </row>
        <row r="5159">
          <cell r="A5159" t="str">
            <v>SMI17</v>
          </cell>
          <cell r="B5159" t="str">
            <v>CIDAHU</v>
          </cell>
        </row>
        <row r="5160">
          <cell r="A5160" t="str">
            <v>SMI27</v>
          </cell>
          <cell r="B5160" t="str">
            <v>DC_WARUNG_CEURI</v>
          </cell>
        </row>
        <row r="5161">
          <cell r="A5161" t="str">
            <v>TSK08A</v>
          </cell>
          <cell r="B5161" t="str">
            <v>MANGKUBUMI_3</v>
          </cell>
        </row>
        <row r="5162">
          <cell r="A5162" t="str">
            <v>SUM26</v>
          </cell>
          <cell r="B5162" t="str">
            <v>DARMARAJA_2</v>
          </cell>
        </row>
        <row r="5163">
          <cell r="A5163" t="str">
            <v>SUM18A</v>
          </cell>
          <cell r="B5163" t="str">
            <v>CONGGEANG_2</v>
          </cell>
        </row>
        <row r="5164">
          <cell r="A5164" t="str">
            <v>SUM17</v>
          </cell>
          <cell r="B5164" t="str">
            <v>JATINANGOR_2</v>
          </cell>
        </row>
        <row r="5165">
          <cell r="A5165" t="str">
            <v>SUM12A</v>
          </cell>
          <cell r="B5165" t="str">
            <v>TOMO_2</v>
          </cell>
        </row>
        <row r="5166">
          <cell r="A5166" t="str">
            <v>SUM11B</v>
          </cell>
          <cell r="B5166" t="str">
            <v>CIMANGGUNG_3</v>
          </cell>
        </row>
        <row r="5167">
          <cell r="A5167" t="str">
            <v>SUM06A</v>
          </cell>
          <cell r="B5167" t="str">
            <v>TANJUNGKERTA_2</v>
          </cell>
        </row>
        <row r="5168">
          <cell r="A5168" t="str">
            <v>SUM04B</v>
          </cell>
          <cell r="B5168" t="str">
            <v>SUMEDANG_SELATAN_2</v>
          </cell>
        </row>
        <row r="5169">
          <cell r="A5169" t="str">
            <v>SOG30B</v>
          </cell>
          <cell r="B5169" t="str">
            <v>RANCAKOLE_3</v>
          </cell>
        </row>
        <row r="5170">
          <cell r="A5170" t="str">
            <v>SOG20</v>
          </cell>
          <cell r="B5170" t="str">
            <v>RANCABALI</v>
          </cell>
        </row>
        <row r="5171">
          <cell r="A5171" t="str">
            <v>SOG13A</v>
          </cell>
          <cell r="B5171" t="str">
            <v>NAGREG_2</v>
          </cell>
        </row>
        <row r="5172">
          <cell r="A5172" t="str">
            <v>SOG04A</v>
          </cell>
          <cell r="B5172" t="str">
            <v>IBUN</v>
          </cell>
        </row>
        <row r="5173">
          <cell r="A5173" t="str">
            <v>SMI29A</v>
          </cell>
          <cell r="B5173" t="str">
            <v>CIREUNGHAS_2</v>
          </cell>
        </row>
        <row r="5174">
          <cell r="A5174" t="str">
            <v>SMI20</v>
          </cell>
          <cell r="B5174" t="str">
            <v>BOJONG_GENTENG</v>
          </cell>
        </row>
        <row r="5175">
          <cell r="A5175" t="str">
            <v>SMI16</v>
          </cell>
          <cell r="B5175" t="str">
            <v>NYALINDUNG</v>
          </cell>
        </row>
        <row r="5176">
          <cell r="A5176" t="str">
            <v>SMI11</v>
          </cell>
          <cell r="B5176" t="str">
            <v>SAGARANTEN</v>
          </cell>
        </row>
        <row r="5177">
          <cell r="A5177" t="str">
            <v>SMB31A</v>
          </cell>
          <cell r="B5177" t="str">
            <v>ARJAWINANGUN_2</v>
          </cell>
        </row>
        <row r="5178">
          <cell r="A5178" t="str">
            <v>SMB26</v>
          </cell>
          <cell r="B5178" t="str">
            <v>BEBER_2</v>
          </cell>
        </row>
        <row r="5179">
          <cell r="A5179" t="str">
            <v>SMB16A</v>
          </cell>
          <cell r="B5179" t="str">
            <v>KARANGWANGUN</v>
          </cell>
        </row>
        <row r="5180">
          <cell r="A5180" t="str">
            <v>SMB13</v>
          </cell>
          <cell r="B5180" t="str">
            <v>DC_FATAHILLAH</v>
          </cell>
        </row>
        <row r="5181">
          <cell r="A5181" t="str">
            <v>SIN39A</v>
          </cell>
          <cell r="B5181" t="str">
            <v>JATIHURIP_3</v>
          </cell>
        </row>
        <row r="5182">
          <cell r="A5182" t="str">
            <v>SIN29A</v>
          </cell>
          <cell r="B5182" t="str">
            <v>DESA_CIKALONG_3</v>
          </cell>
        </row>
        <row r="5183">
          <cell r="A5183" t="str">
            <v>SIN26</v>
          </cell>
          <cell r="B5183" t="str">
            <v>CIBALANARIK_2</v>
          </cell>
        </row>
        <row r="5184">
          <cell r="A5184" t="str">
            <v>SIN16</v>
          </cell>
          <cell r="B5184" t="str">
            <v>SALOPA</v>
          </cell>
        </row>
        <row r="5185">
          <cell r="A5185" t="str">
            <v>SIN15</v>
          </cell>
          <cell r="B5185" t="str">
            <v>CIPATUJAH_2</v>
          </cell>
        </row>
        <row r="5186">
          <cell r="A5186" t="str">
            <v>SIN11</v>
          </cell>
          <cell r="B5186" t="str">
            <v>SUKARAPIH</v>
          </cell>
        </row>
        <row r="5187">
          <cell r="A5187" t="str">
            <v>SIN06</v>
          </cell>
          <cell r="B5187" t="str">
            <v>PADAKEMBANG</v>
          </cell>
        </row>
        <row r="5188">
          <cell r="A5188" t="str">
            <v>SBG29</v>
          </cell>
          <cell r="B5188" t="str">
            <v>SALAM_JAYA_2</v>
          </cell>
        </row>
        <row r="5189">
          <cell r="A5189" t="str">
            <v>SBG28</v>
          </cell>
          <cell r="B5189" t="str">
            <v>TANGGULUN_BARAT</v>
          </cell>
        </row>
        <row r="5190">
          <cell r="A5190" t="str">
            <v>SBG22</v>
          </cell>
          <cell r="B5190" t="str">
            <v>KALIANGSANA</v>
          </cell>
        </row>
        <row r="5191">
          <cell r="A5191" t="str">
            <v>SBG21A</v>
          </cell>
          <cell r="B5191" t="str">
            <v>CIJAMBE_4</v>
          </cell>
        </row>
        <row r="5192">
          <cell r="A5192" t="str">
            <v>SBG20</v>
          </cell>
          <cell r="B5192" t="str">
            <v>SALAM_JAYA</v>
          </cell>
        </row>
        <row r="5193">
          <cell r="A5193" t="str">
            <v>SBG18</v>
          </cell>
          <cell r="B5193" t="str">
            <v>DC_SUKAMANDIJAYA</v>
          </cell>
        </row>
        <row r="5194">
          <cell r="A5194" t="str">
            <v>SBG14</v>
          </cell>
          <cell r="B5194" t="str">
            <v>DC_LENGKONGJAYA</v>
          </cell>
        </row>
        <row r="5195">
          <cell r="A5195" t="str">
            <v>SBG12A</v>
          </cell>
          <cell r="B5195" t="str">
            <v>PATOKBEUSI</v>
          </cell>
        </row>
        <row r="5196">
          <cell r="A5196" t="str">
            <v>SBG08B</v>
          </cell>
          <cell r="B5196" t="str">
            <v>SUKASARI_SBG_4</v>
          </cell>
        </row>
        <row r="5197">
          <cell r="A5197" t="str">
            <v>PWK13A</v>
          </cell>
          <cell r="B5197" t="str">
            <v>PASAWAHAN_2</v>
          </cell>
        </row>
        <row r="5198">
          <cell r="A5198" t="str">
            <v>PWK10A</v>
          </cell>
          <cell r="B5198" t="str">
            <v>BOJONG_SAWIT_2</v>
          </cell>
        </row>
        <row r="5199">
          <cell r="A5199" t="str">
            <v>PWK09A</v>
          </cell>
          <cell r="B5199" t="str">
            <v>DARANGDAN_2</v>
          </cell>
        </row>
        <row r="5200">
          <cell r="A5200" t="str">
            <v>PWK07B</v>
          </cell>
          <cell r="B5200" t="str">
            <v>MANIIS_4</v>
          </cell>
        </row>
        <row r="5201">
          <cell r="A5201" t="str">
            <v>PGR08</v>
          </cell>
          <cell r="B5201" t="str">
            <v>CIMERAK_4</v>
          </cell>
        </row>
        <row r="5202">
          <cell r="A5202" t="str">
            <v>PER04B</v>
          </cell>
          <cell r="B5202" t="str">
            <v>KARANG_PAPAK_2</v>
          </cell>
        </row>
        <row r="5203">
          <cell r="A5203" t="str">
            <v>NGP15</v>
          </cell>
          <cell r="B5203" t="str">
            <v>CIPEUNDEUY</v>
          </cell>
        </row>
        <row r="5204">
          <cell r="A5204" t="str">
            <v>NGP01F</v>
          </cell>
          <cell r="B5204" t="str">
            <v>SARIWANGI</v>
          </cell>
        </row>
        <row r="5205">
          <cell r="A5205" t="str">
            <v>MJA20</v>
          </cell>
          <cell r="B5205" t="str">
            <v>CIKIJING_3</v>
          </cell>
        </row>
        <row r="5206">
          <cell r="A5206" t="str">
            <v>MJA19</v>
          </cell>
          <cell r="B5206" t="str">
            <v>DALEM_CUCUK_3</v>
          </cell>
        </row>
        <row r="5207">
          <cell r="A5207" t="str">
            <v>MJA16</v>
          </cell>
          <cell r="B5207" t="str">
            <v>PANINGKIRAN_3</v>
          </cell>
        </row>
        <row r="5208">
          <cell r="A5208" t="str">
            <v>MJA13A</v>
          </cell>
          <cell r="B5208" t="str">
            <v>SUKAHAJI_2</v>
          </cell>
        </row>
        <row r="5209">
          <cell r="A5209" t="str">
            <v>MJA06A</v>
          </cell>
          <cell r="B5209" t="str">
            <v>KASOKANDEL</v>
          </cell>
        </row>
        <row r="5210">
          <cell r="A5210" t="str">
            <v>KRW15A</v>
          </cell>
          <cell r="B5210" t="str">
            <v>TIRTAMULYA_2</v>
          </cell>
        </row>
        <row r="5211">
          <cell r="A5211" t="str">
            <v>KNG13</v>
          </cell>
          <cell r="B5211" t="str">
            <v>SINDANG_AGUNG</v>
          </cell>
        </row>
        <row r="5212">
          <cell r="A5212" t="str">
            <v>IDM16</v>
          </cell>
          <cell r="B5212" t="str">
            <v>SINDANGKERTA</v>
          </cell>
        </row>
        <row r="5213">
          <cell r="A5213" t="str">
            <v>IDM15A</v>
          </cell>
          <cell r="B5213" t="str">
            <v>PATROL_3</v>
          </cell>
        </row>
        <row r="5214">
          <cell r="A5214" t="str">
            <v>IDM15</v>
          </cell>
          <cell r="B5214" t="str">
            <v>DC_KANDANGHAUR</v>
          </cell>
        </row>
        <row r="5215">
          <cell r="A5215" t="str">
            <v>IDM13</v>
          </cell>
          <cell r="B5215" t="str">
            <v>DC_JATIBARANG_BARU</v>
          </cell>
        </row>
        <row r="5216">
          <cell r="A5216" t="str">
            <v>IDM12</v>
          </cell>
          <cell r="B5216" t="str">
            <v>ANJATAN</v>
          </cell>
        </row>
        <row r="5217">
          <cell r="A5217" t="str">
            <v>IDM11</v>
          </cell>
          <cell r="B5217" t="str">
            <v>DC_KARANGANYAR</v>
          </cell>
        </row>
        <row r="5218">
          <cell r="A5218" t="str">
            <v>IDM07B</v>
          </cell>
          <cell r="B5218" t="str">
            <v>LANGUT</v>
          </cell>
        </row>
        <row r="5219">
          <cell r="A5219" t="str">
            <v>IDM07</v>
          </cell>
          <cell r="B5219" t="str">
            <v>HAURGEULIS</v>
          </cell>
        </row>
        <row r="5220">
          <cell r="A5220" t="str">
            <v>IDM06A</v>
          </cell>
          <cell r="B5220" t="str">
            <v>KARANGAMPEL_2</v>
          </cell>
        </row>
        <row r="5221">
          <cell r="A5221" t="str">
            <v>IDM06</v>
          </cell>
          <cell r="B5221" t="str">
            <v>KANDANGHAUR</v>
          </cell>
        </row>
        <row r="5222">
          <cell r="A5222" t="str">
            <v>GRT41</v>
          </cell>
          <cell r="B5222" t="str">
            <v>BAGENDIT_2</v>
          </cell>
        </row>
        <row r="5223">
          <cell r="A5223" t="str">
            <v>GRT39</v>
          </cell>
          <cell r="B5223" t="str">
            <v>LEUWIGOONG_2</v>
          </cell>
        </row>
        <row r="5224">
          <cell r="A5224" t="str">
            <v>GRT33A</v>
          </cell>
          <cell r="B5224" t="str">
            <v>LIMBANGAN_BARAT</v>
          </cell>
        </row>
        <row r="5225">
          <cell r="A5225" t="str">
            <v>GRT33</v>
          </cell>
          <cell r="B5225" t="str">
            <v>TALAGASARI</v>
          </cell>
        </row>
        <row r="5226">
          <cell r="A5226" t="str">
            <v>GRT32</v>
          </cell>
          <cell r="B5226" t="str">
            <v>PANGATIKAN</v>
          </cell>
        </row>
        <row r="5227">
          <cell r="A5227" t="str">
            <v>GRT31</v>
          </cell>
          <cell r="B5227" t="str">
            <v>SASAK_BEUSI</v>
          </cell>
        </row>
        <row r="5228">
          <cell r="A5228" t="str">
            <v>GRT29</v>
          </cell>
          <cell r="B5228" t="str">
            <v>DC_GARUT_UTARA</v>
          </cell>
        </row>
        <row r="5229">
          <cell r="A5229" t="str">
            <v>CRN03B</v>
          </cell>
          <cell r="B5229" t="str">
            <v>ANGKASA</v>
          </cell>
        </row>
        <row r="5230">
          <cell r="A5230" t="str">
            <v>CMI21</v>
          </cell>
          <cell r="B5230" t="str">
            <v>BANJAR_PATROMAN_2</v>
          </cell>
        </row>
        <row r="5231">
          <cell r="A5231" t="str">
            <v>CMI13A</v>
          </cell>
          <cell r="B5231" t="str">
            <v>PANAWANGAN</v>
          </cell>
        </row>
        <row r="5232">
          <cell r="A5232" t="str">
            <v>CMI13</v>
          </cell>
          <cell r="B5232" t="str">
            <v>CIJEUNGJING</v>
          </cell>
        </row>
        <row r="5233">
          <cell r="A5233" t="str">
            <v>CMI11</v>
          </cell>
          <cell r="B5233" t="str">
            <v>SUMBERJAYA</v>
          </cell>
        </row>
        <row r="5234">
          <cell r="A5234" t="str">
            <v>CMI10</v>
          </cell>
          <cell r="B5234" t="str">
            <v>BAREGBEG</v>
          </cell>
        </row>
        <row r="5235">
          <cell r="A5235" t="str">
            <v>CMI06</v>
          </cell>
          <cell r="B5235" t="str">
            <v>DC_IMBANAGARA</v>
          </cell>
        </row>
        <row r="5236">
          <cell r="A5236" t="str">
            <v>CJR26A</v>
          </cell>
          <cell r="B5236" t="str">
            <v>CUGENANG</v>
          </cell>
        </row>
        <row r="5237">
          <cell r="A5237" t="str">
            <v>CJR18A</v>
          </cell>
          <cell r="B5237" t="str">
            <v>CIDAUN_2</v>
          </cell>
        </row>
        <row r="5238">
          <cell r="A5238" t="str">
            <v>CJR15</v>
          </cell>
          <cell r="B5238" t="str">
            <v>CIDAUN</v>
          </cell>
        </row>
        <row r="5239">
          <cell r="A5239" t="str">
            <v>CJR14</v>
          </cell>
          <cell r="B5239" t="str">
            <v>WANGUN_SARI</v>
          </cell>
        </row>
        <row r="5240">
          <cell r="A5240" t="str">
            <v>CJR10</v>
          </cell>
          <cell r="B5240" t="str">
            <v>CIKALONG_KULON</v>
          </cell>
        </row>
        <row r="5241">
          <cell r="A5241" t="str">
            <v>CJR08</v>
          </cell>
          <cell r="B5241" t="str">
            <v>SINDANGBARANG</v>
          </cell>
        </row>
        <row r="5242">
          <cell r="A5242" t="str">
            <v>CJR05A</v>
          </cell>
          <cell r="B5242" t="str">
            <v>SUKALUYU_CJR</v>
          </cell>
        </row>
        <row r="5243">
          <cell r="A5243" t="str">
            <v>BJA03A</v>
          </cell>
          <cell r="B5243" t="str">
            <v>BANJAR_2</v>
          </cell>
        </row>
        <row r="5244">
          <cell r="A5244" t="str">
            <v>BDO78A</v>
          </cell>
          <cell r="B5244" t="str">
            <v>HEGARSARI</v>
          </cell>
        </row>
        <row r="5245">
          <cell r="A5245" t="str">
            <v>BDO25B</v>
          </cell>
          <cell r="B5245" t="str">
            <v>REGOL_3</v>
          </cell>
        </row>
        <row r="5246">
          <cell r="A5246" t="str">
            <v>BDO24C</v>
          </cell>
          <cell r="B5246" t="str">
            <v>MENGGER_3</v>
          </cell>
        </row>
        <row r="5247">
          <cell r="A5247" t="str">
            <v>CIB35A</v>
          </cell>
          <cell r="B5247" t="str">
            <v>KEMANG_4</v>
          </cell>
        </row>
        <row r="5248">
          <cell r="A5248" t="str">
            <v>CIB01C</v>
          </cell>
          <cell r="B5248" t="str">
            <v>PAKANSARI_5</v>
          </cell>
        </row>
        <row r="5249">
          <cell r="A5249" t="str">
            <v>CIB10A</v>
          </cell>
          <cell r="B5249" t="str">
            <v>DRAMAGA_RAYA</v>
          </cell>
        </row>
        <row r="5250">
          <cell r="A5250" t="str">
            <v>BTH18</v>
          </cell>
          <cell r="B5250" t="str">
            <v>SEI_HARAPAN</v>
          </cell>
        </row>
        <row r="5251">
          <cell r="A5251" t="str">
            <v>BAO04</v>
          </cell>
          <cell r="B5251" t="str">
            <v>PAMENANG</v>
          </cell>
        </row>
        <row r="5252">
          <cell r="A5252" t="str">
            <v>KTL03</v>
          </cell>
          <cell r="B5252" t="str">
            <v>TEBING_TINGGI_JAMBI</v>
          </cell>
        </row>
        <row r="5253">
          <cell r="A5253" t="str">
            <v>SBD10</v>
          </cell>
          <cell r="B5253" t="str">
            <v>SUBOH_1</v>
          </cell>
        </row>
        <row r="5254">
          <cell r="A5254" t="str">
            <v>PSR14</v>
          </cell>
          <cell r="B5254" t="str">
            <v>NGULING_1</v>
          </cell>
        </row>
        <row r="5255">
          <cell r="A5255" t="str">
            <v>PTN13</v>
          </cell>
          <cell r="B5255" t="str">
            <v>DRINGU_1</v>
          </cell>
        </row>
        <row r="5256">
          <cell r="A5256" t="str">
            <v>BKI10</v>
          </cell>
          <cell r="B5256" t="str">
            <v>PONDOK_MELATI</v>
          </cell>
        </row>
        <row r="5257">
          <cell r="A5257" t="str">
            <v>BTH11</v>
          </cell>
          <cell r="B5257" t="str">
            <v>PENUIN_CENTRE</v>
          </cell>
        </row>
        <row r="5258">
          <cell r="A5258" t="str">
            <v>DPK01A</v>
          </cell>
          <cell r="B5258" t="str">
            <v>DEPOK_JAYA</v>
          </cell>
        </row>
        <row r="5259">
          <cell r="A5259" t="str">
            <v>SLN02</v>
          </cell>
          <cell r="B5259" t="str">
            <v>SINGKUT</v>
          </cell>
        </row>
        <row r="5260">
          <cell r="A5260" t="str">
            <v>BDO20C</v>
          </cell>
          <cell r="B5260" t="str">
            <v>SARIJADI_2</v>
          </cell>
        </row>
        <row r="5261">
          <cell r="A5261" t="str">
            <v>BDO18E</v>
          </cell>
          <cell r="B5261" t="str">
            <v>CIDADAP</v>
          </cell>
        </row>
        <row r="5262">
          <cell r="A5262" t="str">
            <v>BDO28B</v>
          </cell>
          <cell r="B5262" t="str">
            <v>DUNGUS_CARIANG</v>
          </cell>
        </row>
        <row r="5263">
          <cell r="A5263" t="str">
            <v>SIN01A</v>
          </cell>
          <cell r="B5263" t="str">
            <v>CIGALONTANG</v>
          </cell>
        </row>
        <row r="5264">
          <cell r="A5264" t="str">
            <v>MJA11A</v>
          </cell>
          <cell r="B5264" t="str">
            <v>JATIPAMOR</v>
          </cell>
        </row>
        <row r="5265">
          <cell r="A5265" t="str">
            <v>SMI25A</v>
          </cell>
          <cell r="B5265" t="str">
            <v>PARUNGKUDA_2</v>
          </cell>
        </row>
        <row r="5266">
          <cell r="A5266" t="str">
            <v>CMI09</v>
          </cell>
          <cell r="B5266" t="str">
            <v>PANJALU</v>
          </cell>
        </row>
        <row r="5267">
          <cell r="A5267" t="str">
            <v>SMB10</v>
          </cell>
          <cell r="B5267" t="str">
            <v>KEDAWUNG</v>
          </cell>
        </row>
        <row r="5268">
          <cell r="A5268" t="str">
            <v>KNG14</v>
          </cell>
          <cell r="B5268" t="str">
            <v>MANDIRANCAN</v>
          </cell>
        </row>
        <row r="5269">
          <cell r="A5269" t="str">
            <v>KNG12</v>
          </cell>
          <cell r="B5269" t="str">
            <v>TAMBAGSERANG</v>
          </cell>
        </row>
        <row r="5270">
          <cell r="A5270" t="str">
            <v>SIN01B</v>
          </cell>
          <cell r="B5270" t="str">
            <v>MANGUNREJA_3</v>
          </cell>
        </row>
        <row r="5271">
          <cell r="A5271" t="str">
            <v>SMB36</v>
          </cell>
          <cell r="B5271" t="str">
            <v>CIREBON_LESTARI</v>
          </cell>
        </row>
        <row r="5272">
          <cell r="A5272" t="str">
            <v>BDO91</v>
          </cell>
          <cell r="B5272" t="str">
            <v>DC_SUKAJADI</v>
          </cell>
        </row>
        <row r="5273">
          <cell r="A5273" t="str">
            <v>MBN02</v>
          </cell>
          <cell r="B5273" t="str">
            <v>SUNGAI_RENGAS</v>
          </cell>
        </row>
        <row r="5274">
          <cell r="A5274" t="str">
            <v>MBN03</v>
          </cell>
          <cell r="B5274" t="str">
            <v>TEMBESI</v>
          </cell>
        </row>
        <row r="5275">
          <cell r="A5275" t="str">
            <v>MUS02</v>
          </cell>
          <cell r="B5275" t="str">
            <v>RANTAU RASAU</v>
          </cell>
        </row>
        <row r="5276">
          <cell r="A5276" t="str">
            <v>MUT03</v>
          </cell>
          <cell r="B5276" t="str">
            <v>SUNGAI_BENGKAL</v>
          </cell>
        </row>
        <row r="5277">
          <cell r="A5277" t="str">
            <v>KTL04</v>
          </cell>
          <cell r="B5277" t="str">
            <v>SIMP_RAMBUTAN</v>
          </cell>
        </row>
        <row r="5278">
          <cell r="A5278" t="str">
            <v>MBN01</v>
          </cell>
          <cell r="B5278" t="str">
            <v>MUARA_BULIAN</v>
          </cell>
        </row>
        <row r="5279">
          <cell r="A5279" t="str">
            <v>SNT06</v>
          </cell>
          <cell r="B5279" t="str">
            <v>KASANG_PUDAK</v>
          </cell>
        </row>
        <row r="5280">
          <cell r="A5280" t="str">
            <v>SNT03</v>
          </cell>
          <cell r="B5280" t="str">
            <v>MENDALO</v>
          </cell>
        </row>
        <row r="5281">
          <cell r="A5281" t="str">
            <v>WSE03A</v>
          </cell>
          <cell r="B5281" t="str">
            <v>CABENGE</v>
          </cell>
        </row>
        <row r="5282">
          <cell r="A5282" t="str">
            <v>CIP04C</v>
          </cell>
          <cell r="B5282" t="str">
            <v>PONDOK_JAGUNG</v>
          </cell>
        </row>
        <row r="5283">
          <cell r="A5283" t="str">
            <v>BAL28A</v>
          </cell>
          <cell r="B5283" t="str">
            <v>GRAND_CISOKA</v>
          </cell>
        </row>
        <row r="5284">
          <cell r="A5284" t="str">
            <v>BAL04D</v>
          </cell>
          <cell r="B5284" t="str">
            <v>BOJONG_RAYA</v>
          </cell>
        </row>
        <row r="5285">
          <cell r="A5285" t="str">
            <v>CIP01A</v>
          </cell>
          <cell r="B5285" t="str">
            <v>SAWAH_LAMA</v>
          </cell>
        </row>
        <row r="5286">
          <cell r="A5286" t="str">
            <v>CIP14</v>
          </cell>
          <cell r="B5286" t="str">
            <v>UIN_2</v>
          </cell>
        </row>
        <row r="5287">
          <cell r="A5287" t="str">
            <v>TGR11</v>
          </cell>
          <cell r="B5287" t="str">
            <v>BSD</v>
          </cell>
        </row>
        <row r="5288">
          <cell r="A5288" t="str">
            <v>CIP06C</v>
          </cell>
          <cell r="B5288" t="str">
            <v>PISANGAN_TIMUR</v>
          </cell>
        </row>
        <row r="5289">
          <cell r="A5289" t="str">
            <v>TGR71</v>
          </cell>
          <cell r="B5289" t="str">
            <v>BENDA</v>
          </cell>
        </row>
        <row r="5290">
          <cell r="A5290" t="str">
            <v>TGR10</v>
          </cell>
          <cell r="B5290" t="str">
            <v>JURUMUDI</v>
          </cell>
        </row>
        <row r="5291">
          <cell r="A5291" t="str">
            <v>TGR68</v>
          </cell>
          <cell r="B5291" t="str">
            <v>BATUCEPER</v>
          </cell>
        </row>
        <row r="5292">
          <cell r="A5292" t="str">
            <v>RKS01</v>
          </cell>
          <cell r="B5292" t="str">
            <v>RANGKAS_BITUNG</v>
          </cell>
        </row>
        <row r="5293">
          <cell r="A5293" t="str">
            <v>TGR54</v>
          </cell>
          <cell r="B5293" t="str">
            <v>KARAWACI_3</v>
          </cell>
        </row>
        <row r="5294">
          <cell r="A5294" t="str">
            <v>TGR65</v>
          </cell>
          <cell r="B5294" t="str">
            <v>MERDEKA_RAYA</v>
          </cell>
        </row>
        <row r="5295">
          <cell r="A5295" t="str">
            <v>TGR20</v>
          </cell>
          <cell r="B5295" t="str">
            <v>GREEN_LAKE</v>
          </cell>
        </row>
        <row r="5296">
          <cell r="A5296" t="str">
            <v>SEG03A</v>
          </cell>
          <cell r="B5296" t="str">
            <v>KAMPUNG_SAWAH</v>
          </cell>
        </row>
        <row r="5297">
          <cell r="A5297" t="str">
            <v>PGL01</v>
          </cell>
          <cell r="B5297" t="str">
            <v>PANDEGLANG</v>
          </cell>
        </row>
        <row r="5298">
          <cell r="A5298" t="str">
            <v>SNG08B</v>
          </cell>
          <cell r="B5298" t="str">
            <v>BAROS_RAYA</v>
          </cell>
        </row>
        <row r="5299">
          <cell r="A5299" t="str">
            <v>TGR37</v>
          </cell>
          <cell r="B5299" t="str">
            <v>GRAHA_RAYA</v>
          </cell>
        </row>
        <row r="5300">
          <cell r="A5300" t="str">
            <v>CIP09</v>
          </cell>
          <cell r="B5300" t="str">
            <v>RAWA_MEKAR_JAYA</v>
          </cell>
        </row>
        <row r="5301">
          <cell r="A5301" t="str">
            <v>TGR95</v>
          </cell>
          <cell r="B5301" t="str">
            <v>CP_AFA_GROUP</v>
          </cell>
        </row>
        <row r="5302">
          <cell r="A5302" t="str">
            <v>BAL09</v>
          </cell>
          <cell r="B5302" t="str">
            <v>TIGARAKSA</v>
          </cell>
        </row>
        <row r="5303">
          <cell r="A5303" t="str">
            <v>TGR52</v>
          </cell>
          <cell r="B5303" t="str">
            <v>DANAU_KELAPA</v>
          </cell>
        </row>
        <row r="5304">
          <cell r="A5304" t="str">
            <v>BAL11</v>
          </cell>
          <cell r="B5304" t="str">
            <v>CIKUPA_2</v>
          </cell>
        </row>
        <row r="5305">
          <cell r="A5305" t="str">
            <v>TGR58</v>
          </cell>
          <cell r="B5305" t="str">
            <v>DC_CIKUPA</v>
          </cell>
        </row>
        <row r="5306">
          <cell r="A5306" t="str">
            <v>PWO12</v>
          </cell>
          <cell r="B5306" t="str">
            <v>KARANGKLESEM</v>
          </cell>
        </row>
        <row r="5307">
          <cell r="A5307" t="str">
            <v>SRG36</v>
          </cell>
          <cell r="B5307" t="str">
            <v>MANYARAN</v>
          </cell>
        </row>
        <row r="5308">
          <cell r="A5308" t="str">
            <v>BKI56</v>
          </cell>
          <cell r="B5308" t="str">
            <v>MUSTIKA_SARI</v>
          </cell>
        </row>
        <row r="5309">
          <cell r="A5309" t="str">
            <v>BKI48A</v>
          </cell>
          <cell r="B5309" t="str">
            <v>MUTIARA_GADING</v>
          </cell>
        </row>
        <row r="5310">
          <cell r="A5310" t="str">
            <v>BKI43</v>
          </cell>
          <cell r="B5310" t="str">
            <v>SEPANJANG_JAYA</v>
          </cell>
        </row>
        <row r="5311">
          <cell r="A5311" t="str">
            <v>BKI30</v>
          </cell>
          <cell r="B5311" t="str">
            <v>JATI_MELATI</v>
          </cell>
        </row>
        <row r="5312">
          <cell r="A5312" t="str">
            <v>BDO22C</v>
          </cell>
          <cell r="B5312" t="str">
            <v>LENGKONG_2</v>
          </cell>
        </row>
        <row r="5313">
          <cell r="A5313" t="str">
            <v>BPN06A</v>
          </cell>
          <cell r="B5313" t="str">
            <v>KARANG_REJO</v>
          </cell>
        </row>
        <row r="5314">
          <cell r="A5314" t="str">
            <v>PDD05</v>
          </cell>
          <cell r="B5314" t="str">
            <v>TOROH</v>
          </cell>
        </row>
        <row r="5315">
          <cell r="A5315" t="str">
            <v>KTG777</v>
          </cell>
          <cell r="B5315" t="str">
            <v>KTG2_GATEWAY</v>
          </cell>
        </row>
        <row r="5316">
          <cell r="A5316" t="str">
            <v>KTG03</v>
          </cell>
          <cell r="B5316" t="str">
            <v>DC_DELTA_PAWAN</v>
          </cell>
        </row>
        <row r="5317">
          <cell r="A5317" t="str">
            <v>DPU03A</v>
          </cell>
          <cell r="B5317" t="str">
            <v>PAJO</v>
          </cell>
        </row>
        <row r="5318">
          <cell r="A5318" t="str">
            <v>BAL21</v>
          </cell>
          <cell r="B5318" t="str">
            <v>TAPOS_TIGARAKSA</v>
          </cell>
        </row>
        <row r="5319">
          <cell r="A5319" t="str">
            <v>CMI16A</v>
          </cell>
          <cell r="B5319" t="str">
            <v>RAJADESA</v>
          </cell>
        </row>
        <row r="5320">
          <cell r="A5320" t="str">
            <v>SDA52</v>
          </cell>
          <cell r="B5320" t="str">
            <v>CANDI_3</v>
          </cell>
        </row>
        <row r="5321">
          <cell r="A5321" t="str">
            <v>JKT54B</v>
          </cell>
          <cell r="B5321" t="str">
            <v>CP_ANGGREK_RAYA</v>
          </cell>
        </row>
        <row r="5322">
          <cell r="A5322" t="str">
            <v>JKT56I</v>
          </cell>
          <cell r="B5322" t="str">
            <v>CP_KARYA_INDAH</v>
          </cell>
        </row>
        <row r="5323">
          <cell r="A5323" t="str">
            <v>SUB19D</v>
          </cell>
          <cell r="B5323" t="str">
            <v>RUNGKUT_4</v>
          </cell>
        </row>
        <row r="5324">
          <cell r="A5324" t="str">
            <v>BJB02A</v>
          </cell>
          <cell r="B5324" t="str">
            <v>LOKTABAT_UTARA</v>
          </cell>
        </row>
        <row r="5325">
          <cell r="A5325" t="str">
            <v>BDJ01</v>
          </cell>
          <cell r="B5325" t="str">
            <v>BANJARMASIN</v>
          </cell>
        </row>
        <row r="5326">
          <cell r="A5326" t="str">
            <v>BDJ15</v>
          </cell>
          <cell r="B5326" t="str">
            <v>DAHLIA_RAYA</v>
          </cell>
        </row>
        <row r="5327">
          <cell r="A5327" t="str">
            <v>BJB05A</v>
          </cell>
          <cell r="B5327" t="str">
            <v>LANDASAN_ULIN_BARAT</v>
          </cell>
        </row>
        <row r="5328">
          <cell r="A5328" t="str">
            <v>DPS57</v>
          </cell>
          <cell r="B5328" t="str">
            <v>CP_TARAKAN</v>
          </cell>
        </row>
        <row r="5329">
          <cell r="A5329" t="str">
            <v>MGW38</v>
          </cell>
          <cell r="B5329" t="str">
            <v>CP_PERARUDAN</v>
          </cell>
        </row>
        <row r="5330">
          <cell r="A5330" t="str">
            <v>DPS77</v>
          </cell>
          <cell r="B5330" t="str">
            <v>PEMELISAN</v>
          </cell>
        </row>
        <row r="5331">
          <cell r="A5331" t="str">
            <v>KKL05</v>
          </cell>
          <cell r="B5331" t="str">
            <v>CP_KECUBUNG</v>
          </cell>
        </row>
        <row r="5332">
          <cell r="A5332" t="str">
            <v>SRI14</v>
          </cell>
          <cell r="B5332" t="str">
            <v>WAHID_HASYIM_I</v>
          </cell>
        </row>
        <row r="5333">
          <cell r="A5333" t="str">
            <v>SRI03</v>
          </cell>
          <cell r="B5333" t="str">
            <v>SUNGAI_KUNJANG</v>
          </cell>
        </row>
        <row r="5334">
          <cell r="A5334" t="str">
            <v>PDD12A</v>
          </cell>
          <cell r="B5334" t="str">
            <v>KEDUNGJATI</v>
          </cell>
        </row>
        <row r="5335">
          <cell r="A5335" t="str">
            <v>GIA17</v>
          </cell>
          <cell r="B5335" t="str">
            <v>CP_BLAHBATUH</v>
          </cell>
        </row>
        <row r="5336">
          <cell r="A5336" t="str">
            <v>JKT62F</v>
          </cell>
          <cell r="B5336" t="str">
            <v>CP_MENTENG_RAYA</v>
          </cell>
        </row>
        <row r="5337">
          <cell r="A5337" t="str">
            <v>JBG12</v>
          </cell>
          <cell r="B5337" t="str">
            <v>KUDU_1</v>
          </cell>
        </row>
        <row r="5338">
          <cell r="A5338" t="str">
            <v>PKU01F</v>
          </cell>
          <cell r="B5338" t="str">
            <v>RIAU_UJUNG</v>
          </cell>
        </row>
        <row r="5339">
          <cell r="A5339" t="str">
            <v>PWK23</v>
          </cell>
          <cell r="B5339" t="str">
            <v>PASAR_ANYAR</v>
          </cell>
        </row>
        <row r="5340">
          <cell r="A5340" t="str">
            <v>PWK07A</v>
          </cell>
          <cell r="B5340" t="str">
            <v>MANIIS_3</v>
          </cell>
        </row>
        <row r="5341">
          <cell r="A5341" t="str">
            <v>PWK10</v>
          </cell>
          <cell r="B5341" t="str">
            <v>DC_PURWAKARTA</v>
          </cell>
        </row>
        <row r="5342">
          <cell r="A5342" t="str">
            <v>PWK01</v>
          </cell>
          <cell r="B5342" t="str">
            <v>PURWAKARTA</v>
          </cell>
        </row>
        <row r="5343">
          <cell r="A5343" t="str">
            <v>PWK24</v>
          </cell>
          <cell r="B5343" t="str">
            <v>PARCOM</v>
          </cell>
        </row>
        <row r="5344">
          <cell r="A5344" t="str">
            <v>PWK13</v>
          </cell>
          <cell r="B5344" t="str">
            <v>PASAWAHAN</v>
          </cell>
        </row>
        <row r="5345">
          <cell r="A5345" t="str">
            <v>PWK12</v>
          </cell>
          <cell r="B5345" t="str">
            <v>BABAKAN_CIKAO</v>
          </cell>
        </row>
        <row r="5346">
          <cell r="A5346" t="str">
            <v>PWK14</v>
          </cell>
          <cell r="B5346" t="str">
            <v>BOJONG_SAWIT</v>
          </cell>
        </row>
        <row r="5347">
          <cell r="A5347" t="str">
            <v>PER04</v>
          </cell>
          <cell r="B5347" t="str">
            <v>JAMPANG_TENGAH</v>
          </cell>
        </row>
        <row r="5348">
          <cell r="A5348" t="str">
            <v>PER07</v>
          </cell>
          <cell r="B5348" t="str">
            <v>SURADE_2</v>
          </cell>
        </row>
        <row r="5349">
          <cell r="A5349" t="str">
            <v>SUM06</v>
          </cell>
          <cell r="B5349" t="str">
            <v>CIMANGGUNG</v>
          </cell>
        </row>
        <row r="5350">
          <cell r="A5350" t="str">
            <v>SUM02</v>
          </cell>
          <cell r="B5350" t="str">
            <v>TANJUNG_SARI</v>
          </cell>
        </row>
        <row r="5351">
          <cell r="A5351" t="str">
            <v>SUM03</v>
          </cell>
          <cell r="B5351" t="str">
            <v>PASEH</v>
          </cell>
        </row>
        <row r="5352">
          <cell r="A5352" t="str">
            <v>GRT18</v>
          </cell>
          <cell r="B5352" t="str">
            <v>CILAWU</v>
          </cell>
        </row>
        <row r="5353">
          <cell r="A5353" t="str">
            <v>GRT10</v>
          </cell>
          <cell r="B5353" t="str">
            <v>TARKAL</v>
          </cell>
        </row>
        <row r="5354">
          <cell r="A5354" t="str">
            <v>GRT01</v>
          </cell>
          <cell r="B5354" t="str">
            <v>GARUT</v>
          </cell>
        </row>
        <row r="5355">
          <cell r="A5355" t="str">
            <v>MJA12</v>
          </cell>
          <cell r="B5355" t="str">
            <v>SUKAHAJI</v>
          </cell>
        </row>
        <row r="5356">
          <cell r="A5356" t="str">
            <v>MJA03</v>
          </cell>
          <cell r="B5356" t="str">
            <v>RAJAGALUH</v>
          </cell>
        </row>
        <row r="5357">
          <cell r="A5357" t="str">
            <v>MJA14</v>
          </cell>
          <cell r="B5357" t="str">
            <v>PANINGKIRAN_2</v>
          </cell>
        </row>
        <row r="5358">
          <cell r="A5358" t="str">
            <v>MJA07</v>
          </cell>
          <cell r="B5358" t="str">
            <v>JATITUJUH</v>
          </cell>
        </row>
        <row r="5359">
          <cell r="A5359" t="str">
            <v>MJA04</v>
          </cell>
          <cell r="B5359" t="str">
            <v>JATIWANGI</v>
          </cell>
        </row>
        <row r="5360">
          <cell r="A5360" t="str">
            <v>SIU11</v>
          </cell>
          <cell r="B5360" t="str">
            <v>SITINJAU_LAUT</v>
          </cell>
        </row>
        <row r="5361">
          <cell r="A5361" t="str">
            <v>BAO04A</v>
          </cell>
          <cell r="B5361" t="str">
            <v>SUNGAI_MANAU</v>
          </cell>
        </row>
        <row r="5362">
          <cell r="A5362" t="str">
            <v>BAO14</v>
          </cell>
          <cell r="B5362" t="str">
            <v>PAMENANG_SELATAN</v>
          </cell>
        </row>
        <row r="5363">
          <cell r="A5363" t="str">
            <v>SIU12</v>
          </cell>
          <cell r="B5363" t="str">
            <v>AIR_HANGAT</v>
          </cell>
        </row>
        <row r="5364">
          <cell r="A5364" t="str">
            <v>SLN10</v>
          </cell>
          <cell r="B5364" t="str">
            <v>CERMIN_NAN_GEDANG</v>
          </cell>
        </row>
        <row r="5365">
          <cell r="A5365" t="str">
            <v>SNT01A</v>
          </cell>
          <cell r="B5365" t="str">
            <v>JAMBI_LUAR_KOTA</v>
          </cell>
        </row>
        <row r="5366">
          <cell r="A5366" t="str">
            <v>TCTWR041</v>
          </cell>
          <cell r="B5366" t="str">
            <v>TCTWR041</v>
          </cell>
        </row>
        <row r="5367">
          <cell r="A5367" t="str">
            <v>PKU13</v>
          </cell>
          <cell r="B5367" t="str">
            <v>CP_SUKA_KARYA</v>
          </cell>
        </row>
        <row r="5368">
          <cell r="A5368" t="str">
            <v>ZLK01</v>
          </cell>
          <cell r="B5368" t="str">
            <v>SOLOK</v>
          </cell>
        </row>
        <row r="5369">
          <cell r="A5369" t="str">
            <v>WNB07</v>
          </cell>
          <cell r="B5369" t="str">
            <v>SAPURAN</v>
          </cell>
        </row>
        <row r="5370">
          <cell r="A5370" t="str">
            <v>WNB06</v>
          </cell>
          <cell r="B5370" t="str">
            <v>SELOMERTO</v>
          </cell>
        </row>
        <row r="5371">
          <cell r="A5371" t="str">
            <v>WNB05</v>
          </cell>
          <cell r="B5371" t="str">
            <v>MADUKORO</v>
          </cell>
        </row>
        <row r="5372">
          <cell r="A5372" t="str">
            <v>WNB01</v>
          </cell>
          <cell r="B5372" t="str">
            <v>WONOSOBO</v>
          </cell>
        </row>
        <row r="5373">
          <cell r="A5373" t="str">
            <v>WGI10</v>
          </cell>
          <cell r="B5373" t="str">
            <v>SIDOHARJO</v>
          </cell>
        </row>
        <row r="5374">
          <cell r="A5374" t="str">
            <v>WGI02</v>
          </cell>
          <cell r="B5374" t="str">
            <v>JATISRONO</v>
          </cell>
        </row>
        <row r="5375">
          <cell r="A5375" t="str">
            <v>UPG54</v>
          </cell>
          <cell r="B5375" t="str">
            <v>SULTAN_ALAUDDIN</v>
          </cell>
        </row>
        <row r="5376">
          <cell r="A5376" t="str">
            <v>UPG51</v>
          </cell>
          <cell r="B5376" t="str">
            <v>GN_NONA</v>
          </cell>
        </row>
        <row r="5377">
          <cell r="A5377" t="str">
            <v>UPG50</v>
          </cell>
          <cell r="B5377" t="str">
            <v>KUMALA</v>
          </cell>
        </row>
        <row r="5378">
          <cell r="A5378" t="str">
            <v>UPG49</v>
          </cell>
          <cell r="B5378" t="str">
            <v>DC_KIJANG</v>
          </cell>
        </row>
        <row r="5379">
          <cell r="A5379" t="str">
            <v>UPG48</v>
          </cell>
          <cell r="B5379" t="str">
            <v>RATULANGI</v>
          </cell>
        </row>
        <row r="5380">
          <cell r="A5380" t="str">
            <v>UPG47</v>
          </cell>
          <cell r="B5380" t="str">
            <v>NUSANTARA</v>
          </cell>
        </row>
        <row r="5381">
          <cell r="A5381" t="str">
            <v>UPG46</v>
          </cell>
          <cell r="B5381" t="str">
            <v>PANAKKUKANG</v>
          </cell>
        </row>
        <row r="5382">
          <cell r="A5382" t="str">
            <v>UPG45</v>
          </cell>
          <cell r="B5382" t="str">
            <v>TAMALANREA</v>
          </cell>
        </row>
        <row r="5383">
          <cell r="A5383" t="str">
            <v>UPG40</v>
          </cell>
          <cell r="B5383" t="str">
            <v>DAENG_TATA</v>
          </cell>
        </row>
        <row r="5384">
          <cell r="A5384" t="str">
            <v>UPG39</v>
          </cell>
          <cell r="B5384" t="str">
            <v>KAKATUA</v>
          </cell>
        </row>
        <row r="5385">
          <cell r="A5385" t="str">
            <v>UPG38</v>
          </cell>
          <cell r="B5385" t="str">
            <v>ARIEF_RATE</v>
          </cell>
        </row>
        <row r="5386">
          <cell r="A5386" t="str">
            <v>UPG37</v>
          </cell>
          <cell r="B5386" t="str">
            <v>ADHYAKSA</v>
          </cell>
        </row>
        <row r="5387">
          <cell r="A5387" t="str">
            <v>UPG36</v>
          </cell>
          <cell r="B5387" t="str">
            <v>ZAMRUD</v>
          </cell>
        </row>
        <row r="5388">
          <cell r="A5388" t="str">
            <v>UPG35</v>
          </cell>
          <cell r="B5388" t="str">
            <v>CAKALANG</v>
          </cell>
        </row>
        <row r="5389">
          <cell r="A5389" t="str">
            <v>UPG34</v>
          </cell>
          <cell r="B5389" t="str">
            <v>LATIMOJONG</v>
          </cell>
        </row>
        <row r="5390">
          <cell r="A5390" t="str">
            <v>UPG33</v>
          </cell>
          <cell r="B5390" t="str">
            <v>AROEPALA</v>
          </cell>
        </row>
        <row r="5391">
          <cell r="A5391" t="str">
            <v>UPG32</v>
          </cell>
          <cell r="B5391" t="str">
            <v>GUNUNG_MERAPI</v>
          </cell>
        </row>
        <row r="5392">
          <cell r="A5392" t="str">
            <v>UPG31</v>
          </cell>
          <cell r="B5392" t="str">
            <v>KAJAOLALIDO</v>
          </cell>
        </row>
        <row r="5393">
          <cell r="A5393" t="str">
            <v>UPG29</v>
          </cell>
          <cell r="B5393" t="str">
            <v>ABDESIR</v>
          </cell>
        </row>
        <row r="5394">
          <cell r="A5394" t="str">
            <v>UPG28</v>
          </cell>
          <cell r="B5394" t="str">
            <v>ANDI_TONRO</v>
          </cell>
        </row>
        <row r="5395">
          <cell r="A5395" t="str">
            <v>UPG27</v>
          </cell>
          <cell r="B5395" t="str">
            <v>VETERAN_SELATAN</v>
          </cell>
        </row>
        <row r="5396">
          <cell r="A5396" t="str">
            <v>UPG26</v>
          </cell>
          <cell r="B5396" t="str">
            <v>PENGHIBUR</v>
          </cell>
        </row>
        <row r="5397">
          <cell r="A5397" t="str">
            <v>UPG23</v>
          </cell>
          <cell r="B5397" t="str">
            <v>BANDANG</v>
          </cell>
        </row>
        <row r="5398">
          <cell r="A5398" t="str">
            <v>UPG22</v>
          </cell>
          <cell r="B5398" t="str">
            <v>GADDONG</v>
          </cell>
        </row>
        <row r="5399">
          <cell r="A5399" t="str">
            <v>UPG21</v>
          </cell>
          <cell r="B5399" t="str">
            <v>TODOPULI</v>
          </cell>
        </row>
        <row r="5400">
          <cell r="A5400" t="str">
            <v>UPG20</v>
          </cell>
          <cell r="B5400" t="str">
            <v>TALASALAPANG</v>
          </cell>
        </row>
        <row r="5401">
          <cell r="A5401" t="str">
            <v>UPG19</v>
          </cell>
          <cell r="B5401" t="str">
            <v>EMMYSAELAN</v>
          </cell>
        </row>
        <row r="5402">
          <cell r="A5402" t="str">
            <v>UPG14</v>
          </cell>
          <cell r="B5402" t="str">
            <v>IR_SOETAMI</v>
          </cell>
        </row>
        <row r="5403">
          <cell r="A5403" t="str">
            <v>UPG13</v>
          </cell>
          <cell r="B5403" t="str">
            <v>BERUA_RAYA</v>
          </cell>
        </row>
        <row r="5404">
          <cell r="A5404" t="str">
            <v>UPG12</v>
          </cell>
          <cell r="B5404" t="str">
            <v>PURI_KENCANA_SARI</v>
          </cell>
        </row>
        <row r="5405">
          <cell r="A5405" t="str">
            <v>UPG10</v>
          </cell>
          <cell r="B5405" t="str">
            <v>UJUNG_TANAH</v>
          </cell>
        </row>
        <row r="5406">
          <cell r="A5406" t="str">
            <v>UPG08</v>
          </cell>
          <cell r="B5406" t="str">
            <v>HERTASNING</v>
          </cell>
        </row>
        <row r="5407">
          <cell r="A5407" t="str">
            <v>UPG06</v>
          </cell>
          <cell r="B5407" t="str">
            <v>KIMA</v>
          </cell>
        </row>
        <row r="5408">
          <cell r="A5408" t="str">
            <v>UPG05</v>
          </cell>
          <cell r="B5408" t="str">
            <v>AHMAD_YANI</v>
          </cell>
        </row>
        <row r="5409">
          <cell r="A5409" t="str">
            <v>UPG04</v>
          </cell>
          <cell r="B5409" t="str">
            <v>TAMALATE</v>
          </cell>
        </row>
        <row r="5410">
          <cell r="A5410" t="str">
            <v>UPG03</v>
          </cell>
          <cell r="B5410" t="str">
            <v>BIRINGKANAYA</v>
          </cell>
        </row>
        <row r="5411">
          <cell r="A5411" t="str">
            <v>TSK18</v>
          </cell>
          <cell r="B5411" t="str">
            <v>SUKAMANAH</v>
          </cell>
        </row>
        <row r="5412">
          <cell r="A5412" t="str">
            <v>TSK16</v>
          </cell>
          <cell r="B5412" t="str">
            <v>PURBARATU</v>
          </cell>
        </row>
        <row r="5413">
          <cell r="A5413" t="str">
            <v>TSK14</v>
          </cell>
          <cell r="B5413" t="str">
            <v>CIBEUREUM</v>
          </cell>
        </row>
        <row r="5414">
          <cell r="A5414" t="str">
            <v>TSK10</v>
          </cell>
          <cell r="B5414" t="str">
            <v>MANGKUBUMI</v>
          </cell>
        </row>
        <row r="5415">
          <cell r="A5415" t="str">
            <v>TSK06</v>
          </cell>
          <cell r="B5415" t="str">
            <v>KARANGNUNGGAL</v>
          </cell>
        </row>
        <row r="5416">
          <cell r="A5416" t="str">
            <v>TSK03</v>
          </cell>
          <cell r="B5416" t="str">
            <v>KURNIA_BAKTI</v>
          </cell>
        </row>
        <row r="5417">
          <cell r="A5417" t="str">
            <v>TRK05</v>
          </cell>
          <cell r="B5417" t="str">
            <v>JENDERAL_SUDIRMAN</v>
          </cell>
        </row>
        <row r="5418">
          <cell r="A5418" t="str">
            <v>TOB04</v>
          </cell>
          <cell r="B5418" t="str">
            <v>TOBOALI_2</v>
          </cell>
        </row>
        <row r="5419">
          <cell r="A5419" t="str">
            <v>TNW06</v>
          </cell>
          <cell r="B5419" t="str">
            <v>PUPUAN</v>
          </cell>
        </row>
        <row r="5420">
          <cell r="A5420" t="str">
            <v>TNW05</v>
          </cell>
          <cell r="B5420" t="str">
            <v>PASAR_KODOK</v>
          </cell>
        </row>
        <row r="5421">
          <cell r="A5421" t="str">
            <v>TNW04</v>
          </cell>
          <cell r="B5421" t="str">
            <v>DAUH_PEKEN</v>
          </cell>
        </row>
        <row r="5422">
          <cell r="A5422" t="str">
            <v>TNW03</v>
          </cell>
          <cell r="B5422" t="str">
            <v>BATURITI</v>
          </cell>
        </row>
        <row r="5423">
          <cell r="A5423" t="str">
            <v>TNW02</v>
          </cell>
          <cell r="B5423" t="str">
            <v>SELEMADEG</v>
          </cell>
        </row>
        <row r="5424">
          <cell r="A5424" t="str">
            <v>TNW01</v>
          </cell>
          <cell r="B5424" t="str">
            <v>TABANAN</v>
          </cell>
        </row>
        <row r="5425">
          <cell r="A5425" t="str">
            <v>TNJ07</v>
          </cell>
          <cell r="B5425" t="str">
            <v>RH_FISABILILLAH</v>
          </cell>
        </row>
        <row r="5426">
          <cell r="A5426" t="str">
            <v>TLU02</v>
          </cell>
          <cell r="B5426" t="str">
            <v>PENUKAL</v>
          </cell>
        </row>
        <row r="5427">
          <cell r="A5427" t="str">
            <v>TKK01</v>
          </cell>
          <cell r="B5427" t="str">
            <v>TALUK_KUATAN</v>
          </cell>
        </row>
        <row r="5428">
          <cell r="A5428" t="str">
            <v>TKG10</v>
          </cell>
          <cell r="B5428" t="str">
            <v>DC_BANDAR_LAMPUNG_1</v>
          </cell>
        </row>
        <row r="5429">
          <cell r="A5429" t="str">
            <v>TJU03</v>
          </cell>
          <cell r="B5429" t="str">
            <v>SEI_RAYA</v>
          </cell>
        </row>
        <row r="5430">
          <cell r="A5430" t="str">
            <v>TGR63</v>
          </cell>
          <cell r="B5430" t="str">
            <v>DC_CIPONDOH</v>
          </cell>
        </row>
        <row r="5431">
          <cell r="A5431" t="str">
            <v>TGR62</v>
          </cell>
          <cell r="B5431" t="str">
            <v>DC_TELUK_NAGA</v>
          </cell>
        </row>
        <row r="5432">
          <cell r="A5432" t="str">
            <v>TGR60</v>
          </cell>
          <cell r="B5432" t="str">
            <v>DC_CILEDUG</v>
          </cell>
        </row>
        <row r="5433">
          <cell r="A5433" t="str">
            <v>TGR46</v>
          </cell>
          <cell r="B5433" t="str">
            <v>GONDRONG</v>
          </cell>
        </row>
        <row r="5434">
          <cell r="A5434" t="str">
            <v>TGR35</v>
          </cell>
          <cell r="B5434" t="str">
            <v>KRONJO</v>
          </cell>
        </row>
        <row r="5435">
          <cell r="A5435" t="str">
            <v>TBN09</v>
          </cell>
          <cell r="B5435" t="str">
            <v>SOKO_1</v>
          </cell>
        </row>
        <row r="5436">
          <cell r="A5436" t="str">
            <v>SWW06</v>
          </cell>
          <cell r="B5436" t="str">
            <v>UTAN</v>
          </cell>
        </row>
        <row r="5437">
          <cell r="A5437" t="str">
            <v>SUW01</v>
          </cell>
          <cell r="B5437" t="str">
            <v>SUWAWA</v>
          </cell>
        </row>
        <row r="5438">
          <cell r="A5438" t="str">
            <v>SUM16</v>
          </cell>
          <cell r="B5438" t="str">
            <v>CONGGEANG</v>
          </cell>
        </row>
        <row r="5439">
          <cell r="A5439" t="str">
            <v>SUM12</v>
          </cell>
          <cell r="B5439" t="str">
            <v>DARMARAJA</v>
          </cell>
        </row>
        <row r="5440">
          <cell r="A5440" t="str">
            <v>SUM11</v>
          </cell>
          <cell r="B5440" t="str">
            <v>TOMO</v>
          </cell>
        </row>
        <row r="5441">
          <cell r="A5441" t="str">
            <v>SUM10</v>
          </cell>
          <cell r="B5441" t="str">
            <v>DC_SUMEDANG</v>
          </cell>
        </row>
        <row r="5442">
          <cell r="A5442" t="str">
            <v>SUM04</v>
          </cell>
          <cell r="B5442" t="str">
            <v>SITURAJA</v>
          </cell>
        </row>
        <row r="5443">
          <cell r="A5443" t="str">
            <v>SUB54A</v>
          </cell>
          <cell r="B5443" t="str">
            <v>PABEAN_CANTIAN_1</v>
          </cell>
        </row>
        <row r="5444">
          <cell r="A5444" t="str">
            <v>SRI17</v>
          </cell>
          <cell r="B5444" t="str">
            <v>SRI_CENTER</v>
          </cell>
        </row>
        <row r="5445">
          <cell r="A5445" t="str">
            <v>SRI13</v>
          </cell>
          <cell r="B5445" t="str">
            <v>BIAWAN</v>
          </cell>
        </row>
        <row r="5446">
          <cell r="A5446" t="str">
            <v>SRI07</v>
          </cell>
          <cell r="B5446" t="str">
            <v>MANGKUPALAS</v>
          </cell>
        </row>
        <row r="5447">
          <cell r="A5447" t="str">
            <v>SRI05</v>
          </cell>
          <cell r="B5447" t="str">
            <v>SAMBUTAN</v>
          </cell>
        </row>
        <row r="5448">
          <cell r="A5448" t="str">
            <v>SRG58</v>
          </cell>
          <cell r="B5448" t="str">
            <v>MANGUNSARKORO</v>
          </cell>
        </row>
        <row r="5449">
          <cell r="A5449" t="str">
            <v>SRG55</v>
          </cell>
          <cell r="B5449" t="str">
            <v>WOLTER</v>
          </cell>
        </row>
        <row r="5450">
          <cell r="A5450" t="str">
            <v>SRG52</v>
          </cell>
          <cell r="B5450" t="str">
            <v>SUMUR_REJO</v>
          </cell>
        </row>
        <row r="5451">
          <cell r="A5451" t="str">
            <v>SRG31</v>
          </cell>
          <cell r="B5451" t="str">
            <v>PLAMONGAN</v>
          </cell>
        </row>
        <row r="5452">
          <cell r="A5452" t="str">
            <v>SRG21</v>
          </cell>
          <cell r="B5452" t="str">
            <v>PEDURUNGAN_TENGAH</v>
          </cell>
        </row>
        <row r="5453">
          <cell r="A5453" t="str">
            <v>SRG06</v>
          </cell>
          <cell r="B5453" t="str">
            <v>TLOGOSARI</v>
          </cell>
        </row>
        <row r="5454">
          <cell r="A5454" t="str">
            <v>SOG40</v>
          </cell>
          <cell r="B5454" t="str">
            <v>CIKALONG_2</v>
          </cell>
        </row>
        <row r="5455">
          <cell r="A5455" t="str">
            <v>SOG35</v>
          </cell>
          <cell r="B5455" t="str">
            <v>RANCAKOLE</v>
          </cell>
        </row>
        <row r="5456">
          <cell r="A5456" t="str">
            <v>SOC03</v>
          </cell>
          <cell r="B5456" t="str">
            <v>JEBRES</v>
          </cell>
        </row>
        <row r="5457">
          <cell r="A5457" t="str">
            <v>SNX03</v>
          </cell>
          <cell r="B5457" t="str">
            <v>SUMENEP_TIGA</v>
          </cell>
        </row>
        <row r="5458">
          <cell r="A5458" t="str">
            <v>SNG07</v>
          </cell>
          <cell r="B5458" t="str">
            <v>PADARINCANG</v>
          </cell>
        </row>
        <row r="5459">
          <cell r="A5459" t="str">
            <v>SNG03</v>
          </cell>
          <cell r="B5459" t="str">
            <v>PETIR</v>
          </cell>
        </row>
        <row r="5460">
          <cell r="A5460" t="str">
            <v>SNG02</v>
          </cell>
          <cell r="B5460" t="str">
            <v>CIRUAS</v>
          </cell>
        </row>
        <row r="5461">
          <cell r="A5461" t="str">
            <v>SNG01</v>
          </cell>
          <cell r="B5461" t="str">
            <v>CIKANDE</v>
          </cell>
        </row>
        <row r="5462">
          <cell r="A5462" t="str">
            <v>SMQ04</v>
          </cell>
          <cell r="B5462" t="str">
            <v>PARENGGEAN</v>
          </cell>
        </row>
        <row r="5463">
          <cell r="A5463" t="str">
            <v>SMQ02</v>
          </cell>
          <cell r="B5463" t="str">
            <v>BAAMANG</v>
          </cell>
        </row>
        <row r="5464">
          <cell r="A5464" t="str">
            <v>SMI22</v>
          </cell>
          <cell r="B5464" t="str">
            <v>SUKALARANG</v>
          </cell>
        </row>
        <row r="5465">
          <cell r="A5465" t="str">
            <v>SMI18</v>
          </cell>
          <cell r="B5465" t="str">
            <v>CIREUNGHAS</v>
          </cell>
        </row>
        <row r="5466">
          <cell r="A5466" t="str">
            <v>SLU01</v>
          </cell>
          <cell r="B5466" t="str">
            <v>SAWAH_LUNTO</v>
          </cell>
        </row>
        <row r="5467">
          <cell r="A5467" t="str">
            <v>SLM18</v>
          </cell>
          <cell r="B5467" t="str">
            <v>DC_SLEMAN_BARAT</v>
          </cell>
        </row>
        <row r="5468">
          <cell r="A5468" t="str">
            <v>SLM17</v>
          </cell>
          <cell r="B5468" t="str">
            <v>DC_SLEMAN_TIMUR</v>
          </cell>
        </row>
        <row r="5469">
          <cell r="A5469" t="str">
            <v>SKY06</v>
          </cell>
          <cell r="B5469" t="str">
            <v>TUNGKAL_JAYA</v>
          </cell>
        </row>
        <row r="5470">
          <cell r="A5470" t="str">
            <v>SKY05</v>
          </cell>
          <cell r="B5470" t="str">
            <v>SANGA_DESA</v>
          </cell>
        </row>
        <row r="5471">
          <cell r="A5471" t="str">
            <v>SKY02</v>
          </cell>
          <cell r="B5471" t="str">
            <v>SUNGAI_LILIN</v>
          </cell>
        </row>
        <row r="5472">
          <cell r="A5472" t="str">
            <v>SKM01</v>
          </cell>
          <cell r="B5472" t="str">
            <v>SUKAMARA</v>
          </cell>
        </row>
        <row r="5473">
          <cell r="A5473" t="str">
            <v>SJJ02</v>
          </cell>
          <cell r="B5473" t="str">
            <v>KAMANG_BARU</v>
          </cell>
        </row>
        <row r="5474">
          <cell r="A5474" t="str">
            <v>SJJ01</v>
          </cell>
          <cell r="B5474" t="str">
            <v>SIJUNJUNG</v>
          </cell>
        </row>
        <row r="5475">
          <cell r="A5475" t="str">
            <v>SIN12</v>
          </cell>
          <cell r="B5475" t="str">
            <v>CIPATUJAH</v>
          </cell>
        </row>
        <row r="5476">
          <cell r="A5476" t="str">
            <v>SIN08</v>
          </cell>
          <cell r="B5476" t="str">
            <v>DESA_CIKALONG</v>
          </cell>
        </row>
        <row r="5477">
          <cell r="A5477" t="str">
            <v>SIN07</v>
          </cell>
          <cell r="B5477" t="str">
            <v>TARAJU</v>
          </cell>
        </row>
        <row r="5478">
          <cell r="A5478" t="str">
            <v>SIN05</v>
          </cell>
          <cell r="B5478" t="str">
            <v>TAGOG</v>
          </cell>
        </row>
        <row r="5479">
          <cell r="A5479" t="str">
            <v>SIN04</v>
          </cell>
          <cell r="B5479" t="str">
            <v>CIBALANARIK</v>
          </cell>
        </row>
        <row r="5480">
          <cell r="A5480" t="str">
            <v>SIN03</v>
          </cell>
          <cell r="B5480" t="str">
            <v>JAMANIS</v>
          </cell>
        </row>
        <row r="5481">
          <cell r="A5481" t="str">
            <v>SIN01</v>
          </cell>
          <cell r="B5481" t="str">
            <v>SALAWU</v>
          </cell>
        </row>
        <row r="5482">
          <cell r="A5482" t="str">
            <v>SII02</v>
          </cell>
          <cell r="B5482" t="str">
            <v>KANDIS</v>
          </cell>
        </row>
        <row r="5483">
          <cell r="A5483" t="str">
            <v>SIG01</v>
          </cell>
          <cell r="B5483" t="str">
            <v>BIROMARU</v>
          </cell>
        </row>
        <row r="5484">
          <cell r="A5484" t="str">
            <v>SGT03</v>
          </cell>
          <cell r="B5484" t="str">
            <v>SANGATTA_UTARA</v>
          </cell>
        </row>
        <row r="5485">
          <cell r="A5485" t="str">
            <v>SGT01</v>
          </cell>
          <cell r="B5485" t="str">
            <v>SANGATTA</v>
          </cell>
        </row>
        <row r="5486">
          <cell r="A5486" t="str">
            <v>SGA07</v>
          </cell>
          <cell r="B5486" t="str">
            <v>BUSUNG_BIU</v>
          </cell>
        </row>
        <row r="5487">
          <cell r="A5487" t="str">
            <v>SGA06</v>
          </cell>
          <cell r="B5487" t="str">
            <v>ANTURAN</v>
          </cell>
        </row>
        <row r="5488">
          <cell r="A5488" t="str">
            <v>SGA05</v>
          </cell>
          <cell r="B5488" t="str">
            <v>GEROKGAK</v>
          </cell>
        </row>
        <row r="5489">
          <cell r="A5489" t="str">
            <v>SGA04</v>
          </cell>
          <cell r="B5489" t="str">
            <v>BUNGKULAN</v>
          </cell>
        </row>
        <row r="5490">
          <cell r="A5490" t="str">
            <v>SGA02</v>
          </cell>
          <cell r="B5490" t="str">
            <v>SERIRIT</v>
          </cell>
        </row>
        <row r="5491">
          <cell r="A5491" t="str">
            <v>SEI01</v>
          </cell>
          <cell r="B5491" t="str">
            <v>SERUI</v>
          </cell>
        </row>
        <row r="5492">
          <cell r="A5492" t="str">
            <v>SDA43</v>
          </cell>
          <cell r="B5492" t="str">
            <v>SIDOARJO_2</v>
          </cell>
        </row>
        <row r="5493">
          <cell r="A5493" t="str">
            <v>SBG25</v>
          </cell>
          <cell r="B5493" t="str">
            <v>SUKARESMI</v>
          </cell>
        </row>
        <row r="5494">
          <cell r="A5494" t="str">
            <v>SBG24</v>
          </cell>
          <cell r="B5494" t="str">
            <v>PUSAKARATU</v>
          </cell>
        </row>
        <row r="5495">
          <cell r="A5495" t="str">
            <v>SBG23</v>
          </cell>
          <cell r="B5495" t="str">
            <v>SOKLAT</v>
          </cell>
        </row>
        <row r="5496">
          <cell r="A5496" t="str">
            <v>SBG16</v>
          </cell>
          <cell r="B5496" t="str">
            <v>CIJAMBE</v>
          </cell>
        </row>
        <row r="5497">
          <cell r="A5497" t="str">
            <v>SBG13</v>
          </cell>
          <cell r="B5497" t="str">
            <v>CIPUNAGARA</v>
          </cell>
        </row>
        <row r="5498">
          <cell r="A5498" t="str">
            <v>SBG12</v>
          </cell>
          <cell r="B5498" t="str">
            <v>RAWALELE</v>
          </cell>
        </row>
        <row r="5499">
          <cell r="A5499" t="str">
            <v>SBG11</v>
          </cell>
          <cell r="B5499" t="str">
            <v>DC_GEMBOR</v>
          </cell>
        </row>
        <row r="5500">
          <cell r="A5500" t="str">
            <v>SBG10</v>
          </cell>
          <cell r="B5500" t="str">
            <v>CISALAK</v>
          </cell>
        </row>
        <row r="5501">
          <cell r="A5501" t="str">
            <v>SBG05</v>
          </cell>
          <cell r="B5501" t="str">
            <v>PURWADADI</v>
          </cell>
        </row>
        <row r="5502">
          <cell r="A5502" t="str">
            <v>SBG04</v>
          </cell>
          <cell r="B5502" t="str">
            <v>KALIJATI</v>
          </cell>
        </row>
        <row r="5503">
          <cell r="A5503" t="str">
            <v>SBG03</v>
          </cell>
          <cell r="B5503" t="str">
            <v>JALAN_CAGAK</v>
          </cell>
        </row>
        <row r="5504">
          <cell r="A5504" t="str">
            <v>SBD11</v>
          </cell>
          <cell r="B5504" t="str">
            <v>PANJI_1</v>
          </cell>
        </row>
        <row r="5505">
          <cell r="A5505" t="str">
            <v>SBD09</v>
          </cell>
          <cell r="B5505" t="str">
            <v>MANGARAN_1</v>
          </cell>
        </row>
        <row r="5506">
          <cell r="A5506" t="str">
            <v>SAL01</v>
          </cell>
          <cell r="B5506" t="str">
            <v>SALAKAN</v>
          </cell>
        </row>
        <row r="5507">
          <cell r="A5507" t="str">
            <v>SAI04</v>
          </cell>
          <cell r="B5507" t="str">
            <v>PEMALI</v>
          </cell>
        </row>
        <row r="5508">
          <cell r="A5508" t="str">
            <v>SAG05</v>
          </cell>
          <cell r="B5508" t="str">
            <v>TAYAN_HILIR</v>
          </cell>
        </row>
        <row r="5509">
          <cell r="A5509" t="str">
            <v>SAG03</v>
          </cell>
          <cell r="B5509" t="str">
            <v>BODOK</v>
          </cell>
        </row>
        <row r="5510">
          <cell r="A5510" t="str">
            <v>SAG02</v>
          </cell>
          <cell r="B5510" t="str">
            <v>SOSOK</v>
          </cell>
        </row>
        <row r="5511">
          <cell r="A5511" t="str">
            <v>RKS09</v>
          </cell>
          <cell r="B5511" t="str">
            <v>CITRA_MAJA_RKS</v>
          </cell>
        </row>
        <row r="5512">
          <cell r="A5512" t="str">
            <v>RKS05</v>
          </cell>
          <cell r="B5512" t="str">
            <v>CIPANAS_RKS</v>
          </cell>
        </row>
        <row r="5513">
          <cell r="A5513" t="str">
            <v>PYK04</v>
          </cell>
          <cell r="B5513" t="str">
            <v>DC_BUNIAN</v>
          </cell>
        </row>
        <row r="5514">
          <cell r="A5514" t="str">
            <v>PWO10</v>
          </cell>
          <cell r="B5514" t="str">
            <v>BATURRADEN</v>
          </cell>
        </row>
        <row r="5515">
          <cell r="A5515" t="str">
            <v>PWK18</v>
          </cell>
          <cell r="B5515" t="str">
            <v>BUNDER</v>
          </cell>
        </row>
        <row r="5516">
          <cell r="A5516" t="str">
            <v>PWK17</v>
          </cell>
          <cell r="B5516" t="str">
            <v>IPIK_GANDAMANAH</v>
          </cell>
        </row>
        <row r="5517">
          <cell r="A5517" t="str">
            <v>PWK16</v>
          </cell>
          <cell r="B5517" t="str">
            <v>KONCARA</v>
          </cell>
        </row>
        <row r="5518">
          <cell r="A5518" t="str">
            <v>PWK15</v>
          </cell>
          <cell r="B5518" t="str">
            <v>SUKATANI_BENDUL</v>
          </cell>
        </row>
        <row r="5519">
          <cell r="A5519" t="str">
            <v>PWK11</v>
          </cell>
          <cell r="B5519" t="str">
            <v>DARANGDAN</v>
          </cell>
        </row>
        <row r="5520">
          <cell r="A5520" t="str">
            <v>PWK09</v>
          </cell>
          <cell r="B5520" t="str">
            <v>MANIIS</v>
          </cell>
        </row>
        <row r="5521">
          <cell r="A5521" t="str">
            <v>PWK05</v>
          </cell>
          <cell r="B5521" t="str">
            <v>WANAYASA</v>
          </cell>
        </row>
        <row r="5522">
          <cell r="A5522" t="str">
            <v>PWK04</v>
          </cell>
          <cell r="B5522" t="str">
            <v>CAMPAKA</v>
          </cell>
        </row>
        <row r="5523">
          <cell r="A5523" t="str">
            <v>PWK03</v>
          </cell>
          <cell r="B5523" t="str">
            <v>MUNJUL_JAYA</v>
          </cell>
        </row>
        <row r="5524">
          <cell r="A5524" t="str">
            <v>PWK02</v>
          </cell>
          <cell r="B5524" t="str">
            <v>PLERED</v>
          </cell>
        </row>
        <row r="5525">
          <cell r="A5525" t="str">
            <v>PSR08</v>
          </cell>
          <cell r="B5525" t="str">
            <v>KRATON</v>
          </cell>
        </row>
        <row r="5526">
          <cell r="A5526" t="str">
            <v>PSJ01</v>
          </cell>
          <cell r="B5526" t="str">
            <v>POSO</v>
          </cell>
        </row>
        <row r="5527">
          <cell r="A5527" t="str">
            <v>PSB02</v>
          </cell>
          <cell r="B5527" t="str">
            <v>UJUNG_GADING</v>
          </cell>
        </row>
        <row r="5528">
          <cell r="A5528" t="str">
            <v>PSB01</v>
          </cell>
          <cell r="B5528" t="str">
            <v>PASAMAN</v>
          </cell>
        </row>
        <row r="5529">
          <cell r="A5529" t="str">
            <v>PRO07</v>
          </cell>
          <cell r="B5529" t="str">
            <v>WONOASIH_1</v>
          </cell>
        </row>
        <row r="5530">
          <cell r="A5530" t="str">
            <v>PRO04</v>
          </cell>
          <cell r="B5530" t="str">
            <v>WIROBORANG</v>
          </cell>
        </row>
        <row r="5531">
          <cell r="A5531" t="str">
            <v>PRO03</v>
          </cell>
          <cell r="B5531" t="str">
            <v>TRIWUNG</v>
          </cell>
        </row>
        <row r="5532">
          <cell r="A5532" t="str">
            <v>PRO01</v>
          </cell>
          <cell r="B5532" t="str">
            <v>PROBOLINGGO</v>
          </cell>
        </row>
        <row r="5533">
          <cell r="A5533" t="str">
            <v>PPR02</v>
          </cell>
          <cell r="B5533" t="str">
            <v>SICINCIN</v>
          </cell>
        </row>
        <row r="5534">
          <cell r="A5534" t="str">
            <v>PPR01</v>
          </cell>
          <cell r="B5534" t="str">
            <v>LUBUAK_ALUANG</v>
          </cell>
        </row>
        <row r="5535">
          <cell r="A5535" t="str">
            <v>PNN03</v>
          </cell>
          <cell r="B5535" t="str">
            <v>KAMBANG</v>
          </cell>
        </row>
        <row r="5536">
          <cell r="A5536" t="str">
            <v>PNN01</v>
          </cell>
          <cell r="B5536" t="str">
            <v>PAINAN</v>
          </cell>
        </row>
        <row r="5537">
          <cell r="A5537" t="str">
            <v>PNK12</v>
          </cell>
          <cell r="B5537" t="str">
            <v>DC_YAMSABRAN</v>
          </cell>
        </row>
        <row r="5538">
          <cell r="A5538" t="str">
            <v>PMH01</v>
          </cell>
          <cell r="B5538" t="str">
            <v>PRABUMULIH</v>
          </cell>
        </row>
        <row r="5539">
          <cell r="A5539" t="str">
            <v>PLW10</v>
          </cell>
          <cell r="B5539" t="str">
            <v>EMI_SAELAN</v>
          </cell>
        </row>
        <row r="5540">
          <cell r="A5540" t="str">
            <v>PLW09</v>
          </cell>
          <cell r="B5540" t="str">
            <v>RE_MARTADINATA</v>
          </cell>
        </row>
        <row r="5541">
          <cell r="A5541" t="str">
            <v>PLW08</v>
          </cell>
          <cell r="B5541" t="str">
            <v>SIGMA</v>
          </cell>
        </row>
        <row r="5542">
          <cell r="A5542" t="str">
            <v>PLW07</v>
          </cell>
          <cell r="B5542" t="str">
            <v>DEWI_SARTIKA</v>
          </cell>
        </row>
        <row r="5543">
          <cell r="A5543" t="str">
            <v>PLW06</v>
          </cell>
          <cell r="B5543" t="str">
            <v>TATANGA</v>
          </cell>
        </row>
        <row r="5544">
          <cell r="A5544" t="str">
            <v>PLW05</v>
          </cell>
          <cell r="B5544" t="str">
            <v>MANTIKULORE</v>
          </cell>
        </row>
        <row r="5545">
          <cell r="A5545" t="str">
            <v>PLW04</v>
          </cell>
          <cell r="B5545" t="str">
            <v>PALU_UTARA</v>
          </cell>
        </row>
        <row r="5546">
          <cell r="A5546" t="str">
            <v>PLW03</v>
          </cell>
          <cell r="B5546" t="str">
            <v>PALU_BARAT</v>
          </cell>
        </row>
        <row r="5547">
          <cell r="A5547" t="str">
            <v>PLW02</v>
          </cell>
          <cell r="B5547" t="str">
            <v>PALU_TIMUR</v>
          </cell>
        </row>
        <row r="5548">
          <cell r="A5548" t="str">
            <v>PLW01</v>
          </cell>
          <cell r="B5548" t="str">
            <v>PALU</v>
          </cell>
        </row>
        <row r="5549">
          <cell r="A5549" t="str">
            <v>PLR01</v>
          </cell>
          <cell r="B5549" t="str">
            <v>PELAIHARI</v>
          </cell>
        </row>
        <row r="5550">
          <cell r="A5550" t="str">
            <v>PLM45</v>
          </cell>
          <cell r="B5550" t="str">
            <v>SUKARAMI_3</v>
          </cell>
        </row>
        <row r="5551">
          <cell r="A5551" t="str">
            <v>PLM41</v>
          </cell>
          <cell r="B5551" t="str">
            <v>SUKOMORO</v>
          </cell>
        </row>
        <row r="5552">
          <cell r="A5552" t="str">
            <v>PLM39</v>
          </cell>
          <cell r="B5552" t="str">
            <v>PEMULUTAN</v>
          </cell>
        </row>
        <row r="5553">
          <cell r="A5553" t="str">
            <v>PLM26</v>
          </cell>
          <cell r="B5553" t="str">
            <v>IRIGASI</v>
          </cell>
        </row>
        <row r="5554">
          <cell r="A5554" t="str">
            <v>PLM08</v>
          </cell>
          <cell r="B5554" t="str">
            <v>LEMABANG</v>
          </cell>
        </row>
        <row r="5555">
          <cell r="A5555" t="str">
            <v>PLM05</v>
          </cell>
          <cell r="B5555" t="str">
            <v>KERTAPATI</v>
          </cell>
        </row>
        <row r="5556">
          <cell r="A5556" t="str">
            <v>PLM03</v>
          </cell>
          <cell r="B5556" t="str">
            <v>PLAJU</v>
          </cell>
        </row>
        <row r="5557">
          <cell r="A5557" t="str">
            <v>PKU09</v>
          </cell>
          <cell r="B5557" t="str">
            <v>MELAYU</v>
          </cell>
        </row>
        <row r="5558">
          <cell r="A5558" t="str">
            <v>PKU08</v>
          </cell>
          <cell r="B5558" t="str">
            <v>DC_NANGKA</v>
          </cell>
        </row>
        <row r="5559">
          <cell r="A5559" t="str">
            <v>PKU04</v>
          </cell>
          <cell r="B5559" t="str">
            <v>PAYUNG_SEKAKI</v>
          </cell>
        </row>
        <row r="5560">
          <cell r="A5560" t="str">
            <v>PKS03</v>
          </cell>
          <cell r="B5560" t="str">
            <v>TLANAKAN</v>
          </cell>
        </row>
        <row r="5561">
          <cell r="A5561" t="str">
            <v>PKN04</v>
          </cell>
          <cell r="B5561" t="str">
            <v>ARUT_SELATAN</v>
          </cell>
        </row>
        <row r="5562">
          <cell r="A5562" t="str">
            <v>PKL17</v>
          </cell>
          <cell r="B5562" t="str">
            <v>WONOPRINGGO</v>
          </cell>
        </row>
        <row r="5563">
          <cell r="A5563" t="str">
            <v>PKL16</v>
          </cell>
          <cell r="B5563" t="str">
            <v>KESESI</v>
          </cell>
        </row>
        <row r="5564">
          <cell r="A5564" t="str">
            <v>PKL12</v>
          </cell>
          <cell r="B5564" t="str">
            <v>KRANJI</v>
          </cell>
        </row>
        <row r="5565">
          <cell r="A5565" t="str">
            <v>PKL10</v>
          </cell>
          <cell r="B5565" t="str">
            <v>TIRTO</v>
          </cell>
        </row>
        <row r="5566">
          <cell r="A5566" t="str">
            <v>PKL03</v>
          </cell>
          <cell r="B5566" t="str">
            <v>KEDUNGWUNI</v>
          </cell>
        </row>
        <row r="5567">
          <cell r="A5567" t="str">
            <v>PKC03</v>
          </cell>
          <cell r="B5567" t="str">
            <v>SOREK</v>
          </cell>
        </row>
        <row r="5568">
          <cell r="A5568" t="str">
            <v>PKC02</v>
          </cell>
          <cell r="B5568" t="str">
            <v>UKUI</v>
          </cell>
        </row>
        <row r="5569">
          <cell r="A5569" t="str">
            <v>PKB04</v>
          </cell>
          <cell r="B5569" t="str">
            <v>SEMBAWA</v>
          </cell>
        </row>
        <row r="5570">
          <cell r="A5570" t="str">
            <v>PII03</v>
          </cell>
          <cell r="B5570" t="str">
            <v>TOLAI</v>
          </cell>
        </row>
        <row r="5571">
          <cell r="A5571" t="str">
            <v>PII01</v>
          </cell>
          <cell r="B5571" t="str">
            <v>PARIGI</v>
          </cell>
        </row>
        <row r="5572">
          <cell r="A5572" t="str">
            <v>PGR06</v>
          </cell>
          <cell r="B5572" t="str">
            <v>KEDUNGULUH</v>
          </cell>
        </row>
        <row r="5573">
          <cell r="A5573" t="str">
            <v>PGR05</v>
          </cell>
          <cell r="B5573" t="str">
            <v>KAMURANG</v>
          </cell>
        </row>
        <row r="5574">
          <cell r="A5574" t="str">
            <v>PGR04</v>
          </cell>
          <cell r="B5574" t="str">
            <v>CIMERAK</v>
          </cell>
        </row>
        <row r="5575">
          <cell r="A5575" t="str">
            <v>PGR03</v>
          </cell>
          <cell r="B5575" t="str">
            <v>PURWASARI</v>
          </cell>
        </row>
        <row r="5576">
          <cell r="A5576" t="str">
            <v>PGR01</v>
          </cell>
          <cell r="B5576" t="str">
            <v>PANGANDARAN</v>
          </cell>
        </row>
        <row r="5577">
          <cell r="A5577" t="str">
            <v>PGL10</v>
          </cell>
          <cell r="B5577" t="str">
            <v>MANDALASARI</v>
          </cell>
        </row>
        <row r="5578">
          <cell r="A5578" t="str">
            <v>PGK07</v>
          </cell>
          <cell r="B5578" t="str">
            <v>GERUNGGANG</v>
          </cell>
        </row>
        <row r="5579">
          <cell r="A5579" t="str">
            <v>PGK03</v>
          </cell>
          <cell r="B5579" t="str">
            <v>GIRIMAYA</v>
          </cell>
        </row>
        <row r="5580">
          <cell r="A5580" t="str">
            <v>PER03</v>
          </cell>
          <cell r="B5580" t="str">
            <v>CISOLOK</v>
          </cell>
        </row>
        <row r="5581">
          <cell r="A5581" t="str">
            <v>PER02</v>
          </cell>
          <cell r="B5581" t="str">
            <v>JAMPANG_KULON</v>
          </cell>
        </row>
        <row r="5582">
          <cell r="A5582" t="str">
            <v>PDG14</v>
          </cell>
          <cell r="B5582" t="str">
            <v>DC_KURANJI</v>
          </cell>
        </row>
        <row r="5583">
          <cell r="A5583" t="str">
            <v>PDG13</v>
          </cell>
          <cell r="B5583" t="str">
            <v>DC_NANGGALO</v>
          </cell>
        </row>
        <row r="5584">
          <cell r="A5584" t="str">
            <v>PAP03</v>
          </cell>
          <cell r="B5584" t="str">
            <v>TAMBUSAI_UTARA</v>
          </cell>
        </row>
        <row r="5585">
          <cell r="A5585" t="str">
            <v>PAP02</v>
          </cell>
          <cell r="B5585" t="str">
            <v>UJUNG_BATU</v>
          </cell>
        </row>
        <row r="5586">
          <cell r="A5586" t="str">
            <v>PAP01</v>
          </cell>
          <cell r="B5586" t="str">
            <v>PASIR_PANGARAIAN</v>
          </cell>
        </row>
        <row r="5587">
          <cell r="A5587" t="str">
            <v>NRG04</v>
          </cell>
          <cell r="B5587" t="str">
            <v>MENDOYO</v>
          </cell>
        </row>
        <row r="5588">
          <cell r="A5588" t="str">
            <v>NRG03</v>
          </cell>
          <cell r="B5588" t="str">
            <v>MELAYA</v>
          </cell>
        </row>
        <row r="5589">
          <cell r="A5589" t="str">
            <v>NRG02</v>
          </cell>
          <cell r="B5589" t="str">
            <v>PEKUTATAN</v>
          </cell>
        </row>
        <row r="5590">
          <cell r="A5590" t="str">
            <v>NRG01</v>
          </cell>
          <cell r="B5590" t="str">
            <v>NEGARA</v>
          </cell>
        </row>
        <row r="5591">
          <cell r="A5591" t="str">
            <v>NNX03</v>
          </cell>
          <cell r="B5591" t="str">
            <v>MANSALONG</v>
          </cell>
        </row>
        <row r="5592">
          <cell r="A5592" t="str">
            <v>NGP12</v>
          </cell>
          <cell r="B5592" t="str">
            <v>DC_CIHAMPELAS</v>
          </cell>
        </row>
        <row r="5593">
          <cell r="A5593" t="str">
            <v>NGP09</v>
          </cell>
          <cell r="B5593" t="str">
            <v>GUNUNGHALU</v>
          </cell>
        </row>
        <row r="5594">
          <cell r="A5594" t="str">
            <v>NGK01</v>
          </cell>
          <cell r="B5594" t="str">
            <v>NGANJUK</v>
          </cell>
        </row>
        <row r="5595">
          <cell r="A5595" t="str">
            <v>NGG02</v>
          </cell>
          <cell r="B5595" t="str">
            <v>NGABANG_KOTA</v>
          </cell>
        </row>
        <row r="5596">
          <cell r="A5596" t="str">
            <v>NGG01</v>
          </cell>
          <cell r="B5596" t="str">
            <v>NGABANG</v>
          </cell>
        </row>
        <row r="5597">
          <cell r="A5597" t="str">
            <v>NGA03</v>
          </cell>
          <cell r="B5597" t="str">
            <v>PLEMAHAN</v>
          </cell>
        </row>
        <row r="5598">
          <cell r="A5598" t="str">
            <v>MUG07</v>
          </cell>
          <cell r="B5598" t="str">
            <v>DC_MAGELANG</v>
          </cell>
        </row>
        <row r="5599">
          <cell r="A5599" t="str">
            <v>MTA04</v>
          </cell>
          <cell r="B5599" t="str">
            <v>SEKUMPUL</v>
          </cell>
        </row>
        <row r="5600">
          <cell r="A5600" t="str">
            <v>MRR04</v>
          </cell>
          <cell r="B5600" t="str">
            <v>MUARA_BELITI</v>
          </cell>
        </row>
        <row r="5601">
          <cell r="A5601" t="str">
            <v>MRR03</v>
          </cell>
          <cell r="B5601" t="str">
            <v>MUARA_KELINGI</v>
          </cell>
        </row>
        <row r="5602">
          <cell r="A5602" t="str">
            <v>MNN02</v>
          </cell>
          <cell r="B5602" t="str">
            <v>DC_MANNA</v>
          </cell>
        </row>
        <row r="5603">
          <cell r="A5603" t="str">
            <v>MMW04</v>
          </cell>
          <cell r="B5603" t="str">
            <v>ANJUNGAN</v>
          </cell>
        </row>
        <row r="5604">
          <cell r="A5604" t="str">
            <v>MMW03</v>
          </cell>
          <cell r="B5604" t="str">
            <v>SUNGAI_KUNYIT</v>
          </cell>
        </row>
        <row r="5605">
          <cell r="A5605" t="str">
            <v>MMW02</v>
          </cell>
          <cell r="B5605" t="str">
            <v>TERUSAN</v>
          </cell>
        </row>
        <row r="5606">
          <cell r="A5606" t="str">
            <v>MMW01</v>
          </cell>
          <cell r="B5606" t="str">
            <v>PINYUH</v>
          </cell>
        </row>
        <row r="5607">
          <cell r="A5607" t="str">
            <v>MLG52</v>
          </cell>
          <cell r="B5607" t="str">
            <v>LOWOKWARU_5</v>
          </cell>
        </row>
        <row r="5608">
          <cell r="A5608" t="str">
            <v>MLG51</v>
          </cell>
          <cell r="B5608" t="str">
            <v>LOWOKWARU_4</v>
          </cell>
        </row>
        <row r="5609">
          <cell r="A5609" t="str">
            <v>MLG50</v>
          </cell>
          <cell r="B5609" t="str">
            <v>BLIMBING_2</v>
          </cell>
        </row>
        <row r="5610">
          <cell r="A5610" t="str">
            <v>MLG49</v>
          </cell>
          <cell r="B5610" t="str">
            <v>KEDUNGKANDANG_2</v>
          </cell>
        </row>
        <row r="5611">
          <cell r="A5611" t="str">
            <v>MLG48</v>
          </cell>
          <cell r="B5611" t="str">
            <v>PAKIS_2</v>
          </cell>
        </row>
        <row r="5612">
          <cell r="A5612" t="str">
            <v>MLG41</v>
          </cell>
          <cell r="B5612" t="str">
            <v>TUMPANG_1</v>
          </cell>
        </row>
        <row r="5613">
          <cell r="A5613" t="str">
            <v>MLG36</v>
          </cell>
          <cell r="B5613" t="str">
            <v>JABUNG_1</v>
          </cell>
        </row>
        <row r="5614">
          <cell r="A5614" t="str">
            <v>MLG35</v>
          </cell>
          <cell r="B5614" t="str">
            <v>KLOJEN_2</v>
          </cell>
        </row>
        <row r="5615">
          <cell r="A5615" t="str">
            <v>MJA06</v>
          </cell>
          <cell r="B5615" t="str">
            <v>DALEM_CUCUK</v>
          </cell>
        </row>
        <row r="5616">
          <cell r="A5616" t="str">
            <v>MJA02</v>
          </cell>
          <cell r="B5616" t="str">
            <v>TELAGA</v>
          </cell>
        </row>
        <row r="5617">
          <cell r="A5617" t="str">
            <v>MGW24</v>
          </cell>
          <cell r="B5617" t="str">
            <v>CICA</v>
          </cell>
        </row>
        <row r="5618">
          <cell r="A5618" t="str">
            <v>MGW22</v>
          </cell>
          <cell r="B5618" t="str">
            <v>DC_MENGWI</v>
          </cell>
        </row>
        <row r="5619">
          <cell r="A5619" t="str">
            <v>MGW20</v>
          </cell>
          <cell r="B5619" t="str">
            <v>DC_KUTA</v>
          </cell>
        </row>
        <row r="5620">
          <cell r="A5620" t="str">
            <v>MGW16</v>
          </cell>
          <cell r="B5620" t="str">
            <v>BADUNG_SELATAN</v>
          </cell>
        </row>
        <row r="5621">
          <cell r="A5621" t="str">
            <v>MGW10</v>
          </cell>
          <cell r="B5621" t="str">
            <v>KELAN</v>
          </cell>
        </row>
        <row r="5622">
          <cell r="A5622" t="str">
            <v>MGW05</v>
          </cell>
          <cell r="B5622" t="str">
            <v>SEMINYAK</v>
          </cell>
        </row>
        <row r="5623">
          <cell r="A5623" t="str">
            <v>MDC11</v>
          </cell>
          <cell r="B5623" t="str">
            <v>MANADO_BAHU</v>
          </cell>
        </row>
        <row r="5624">
          <cell r="A5624" t="str">
            <v>MDC03</v>
          </cell>
          <cell r="B5624" t="str">
            <v>TANJUNG_BATU</v>
          </cell>
        </row>
        <row r="5625">
          <cell r="A5625" t="str">
            <v>MDC01</v>
          </cell>
          <cell r="B5625" t="str">
            <v>MANADO</v>
          </cell>
        </row>
        <row r="5626">
          <cell r="A5626" t="str">
            <v>MAT04</v>
          </cell>
          <cell r="B5626" t="str">
            <v>BUAY_MADANG_TIMUR</v>
          </cell>
        </row>
        <row r="5627">
          <cell r="A5627" t="str">
            <v>MAR03</v>
          </cell>
          <cell r="B5627" t="str">
            <v>MONCONGLOE</v>
          </cell>
        </row>
        <row r="5628">
          <cell r="A5628" t="str">
            <v>LSG02</v>
          </cell>
          <cell r="B5628" t="str">
            <v>RAO</v>
          </cell>
        </row>
        <row r="5629">
          <cell r="A5629" t="str">
            <v>LSG01</v>
          </cell>
          <cell r="B5629" t="str">
            <v>LUBUK_SIKAPING</v>
          </cell>
        </row>
        <row r="5630">
          <cell r="A5630" t="str">
            <v>LMK01</v>
          </cell>
          <cell r="B5630" t="str">
            <v>PANGKALAN</v>
          </cell>
        </row>
        <row r="5631">
          <cell r="A5631" t="str">
            <v>LMJ11</v>
          </cell>
          <cell r="B5631" t="str">
            <v>KUNIR_1</v>
          </cell>
        </row>
        <row r="5632">
          <cell r="A5632" t="str">
            <v>LMG17</v>
          </cell>
          <cell r="B5632" t="str">
            <v>TURI_1</v>
          </cell>
        </row>
        <row r="5633">
          <cell r="A5633" t="str">
            <v>LMG16</v>
          </cell>
          <cell r="B5633" t="str">
            <v>KEMBANGBAHU_1</v>
          </cell>
        </row>
        <row r="5634">
          <cell r="A5634" t="str">
            <v>LMG13</v>
          </cell>
          <cell r="B5634" t="str">
            <v>SUKODADI_1</v>
          </cell>
        </row>
        <row r="5635">
          <cell r="A5635" t="str">
            <v>LMG12</v>
          </cell>
          <cell r="B5635" t="str">
            <v>MADURAN_1</v>
          </cell>
        </row>
        <row r="5636">
          <cell r="A5636" t="str">
            <v>LHT04</v>
          </cell>
          <cell r="B5636" t="str">
            <v>TANJUNG_TEBAT</v>
          </cell>
        </row>
        <row r="5637">
          <cell r="A5637" t="str">
            <v>LBO03</v>
          </cell>
          <cell r="B5637" t="str">
            <v>ISIMU</v>
          </cell>
        </row>
        <row r="5638">
          <cell r="A5638" t="str">
            <v>LBO01</v>
          </cell>
          <cell r="B5638" t="str">
            <v>LIMBOTO</v>
          </cell>
        </row>
        <row r="5639">
          <cell r="A5639" t="str">
            <v>LBB02</v>
          </cell>
          <cell r="B5639" t="str">
            <v>AMPEK_ANGKEK</v>
          </cell>
        </row>
        <row r="5640">
          <cell r="A5640" t="str">
            <v>KYT04</v>
          </cell>
          <cell r="B5640" t="str">
            <v>TELUK_GELAM</v>
          </cell>
        </row>
        <row r="5641">
          <cell r="A5641" t="str">
            <v>KUR01</v>
          </cell>
          <cell r="B5641" t="str">
            <v>KRUI</v>
          </cell>
        </row>
        <row r="5642">
          <cell r="A5642" t="str">
            <v>KUB04</v>
          </cell>
          <cell r="B5642" t="str">
            <v>PARITGADO</v>
          </cell>
        </row>
        <row r="5643">
          <cell r="A5643" t="str">
            <v>KUB03</v>
          </cell>
          <cell r="B5643" t="str">
            <v>DC_ADISUCIPTO</v>
          </cell>
        </row>
        <row r="5644">
          <cell r="A5644" t="str">
            <v>KTG02</v>
          </cell>
          <cell r="B5644" t="str">
            <v>KENDAWANGAN</v>
          </cell>
        </row>
        <row r="5645">
          <cell r="A5645" t="str">
            <v>KRW30</v>
          </cell>
          <cell r="B5645" t="str">
            <v>LOJI</v>
          </cell>
        </row>
        <row r="5646">
          <cell r="A5646" t="str">
            <v>KRW06</v>
          </cell>
          <cell r="B5646" t="str">
            <v>JATISAARI</v>
          </cell>
        </row>
        <row r="5647">
          <cell r="A5647" t="str">
            <v>KRT02</v>
          </cell>
          <cell r="B5647" t="str">
            <v>PASAR_PEDATI</v>
          </cell>
        </row>
        <row r="5648">
          <cell r="A5648" t="str">
            <v>KNG06</v>
          </cell>
          <cell r="B5648" t="str">
            <v>SUTAJAYA</v>
          </cell>
        </row>
        <row r="5649">
          <cell r="A5649" t="str">
            <v>KNG05</v>
          </cell>
          <cell r="B5649" t="str">
            <v>LURAGUNG</v>
          </cell>
        </row>
        <row r="5650">
          <cell r="A5650" t="str">
            <v>KNG02</v>
          </cell>
          <cell r="B5650" t="str">
            <v>CIAWI_GEBANG</v>
          </cell>
        </row>
        <row r="5651">
          <cell r="A5651" t="str">
            <v>KNG01</v>
          </cell>
          <cell r="B5651" t="str">
            <v>KUNINGAN</v>
          </cell>
        </row>
        <row r="5652">
          <cell r="A5652" t="str">
            <v>KKL01</v>
          </cell>
          <cell r="B5652" t="str">
            <v>KLUNGKUNG</v>
          </cell>
        </row>
        <row r="5653">
          <cell r="A5653" t="str">
            <v>KBM07</v>
          </cell>
          <cell r="B5653" t="str">
            <v>DC_KEBUMEN</v>
          </cell>
        </row>
        <row r="5654">
          <cell r="A5654" t="str">
            <v>JOG08</v>
          </cell>
          <cell r="B5654" t="str">
            <v>DC_YOGYAKARTA</v>
          </cell>
        </row>
        <row r="5655">
          <cell r="A5655" t="str">
            <v>JBR32</v>
          </cell>
          <cell r="B5655" t="str">
            <v>PATRANG_1</v>
          </cell>
        </row>
        <row r="5656">
          <cell r="A5656" t="str">
            <v>JBR20</v>
          </cell>
          <cell r="B5656" t="str">
            <v>DC_JEMBER</v>
          </cell>
        </row>
        <row r="5657">
          <cell r="A5657" t="str">
            <v>JBG08</v>
          </cell>
          <cell r="B5657" t="str">
            <v>DC_MANCILAND</v>
          </cell>
        </row>
        <row r="5658">
          <cell r="A5658" t="str">
            <v>IDM14</v>
          </cell>
          <cell r="B5658" t="str">
            <v>DC_KARPEL</v>
          </cell>
        </row>
        <row r="5659">
          <cell r="A5659" t="str">
            <v>IDM02</v>
          </cell>
          <cell r="B5659" t="str">
            <v>PATROL</v>
          </cell>
        </row>
        <row r="5660">
          <cell r="A5660" t="str">
            <v>GTO05</v>
          </cell>
          <cell r="B5660" t="str">
            <v>MOLOSIPAT_W</v>
          </cell>
        </row>
        <row r="5661">
          <cell r="A5661" t="str">
            <v>GTO04</v>
          </cell>
          <cell r="B5661" t="str">
            <v>AGUS_SALIM</v>
          </cell>
        </row>
        <row r="5662">
          <cell r="A5662" t="str">
            <v>GTO03</v>
          </cell>
          <cell r="B5662" t="str">
            <v>ANDALAS</v>
          </cell>
        </row>
        <row r="5663">
          <cell r="A5663" t="str">
            <v>GTO02</v>
          </cell>
          <cell r="B5663" t="str">
            <v>MARISA</v>
          </cell>
        </row>
        <row r="5664">
          <cell r="A5664" t="str">
            <v>GTO01</v>
          </cell>
          <cell r="B5664" t="str">
            <v>GORONTALO</v>
          </cell>
        </row>
        <row r="5665">
          <cell r="A5665" t="str">
            <v>GSK18</v>
          </cell>
          <cell r="B5665" t="str">
            <v>KEDAMEAN_1</v>
          </cell>
        </row>
        <row r="5666">
          <cell r="A5666" t="str">
            <v>GSK14</v>
          </cell>
          <cell r="B5666" t="str">
            <v>LASEM_GSK</v>
          </cell>
        </row>
        <row r="5667">
          <cell r="A5667" t="str">
            <v>GRT30</v>
          </cell>
          <cell r="B5667" t="str">
            <v>STASIUN_LAMA</v>
          </cell>
        </row>
        <row r="5668">
          <cell r="A5668" t="str">
            <v>GRT28</v>
          </cell>
          <cell r="B5668" t="str">
            <v>SUKARAME</v>
          </cell>
        </row>
        <row r="5669">
          <cell r="A5669" t="str">
            <v>GRT27</v>
          </cell>
          <cell r="B5669" t="str">
            <v>DC_GARUT_SELATAN</v>
          </cell>
        </row>
        <row r="5670">
          <cell r="A5670" t="str">
            <v>GRT26</v>
          </cell>
          <cell r="B5670" t="str">
            <v>LEUWIGOONG</v>
          </cell>
        </row>
        <row r="5671">
          <cell r="A5671" t="str">
            <v>GRT23</v>
          </cell>
          <cell r="B5671" t="str">
            <v>SUCINARAJA</v>
          </cell>
        </row>
        <row r="5672">
          <cell r="A5672" t="str">
            <v>GRT21</v>
          </cell>
          <cell r="B5672" t="str">
            <v>NAGROG</v>
          </cell>
        </row>
        <row r="5673">
          <cell r="A5673" t="str">
            <v>GRT20</v>
          </cell>
          <cell r="B5673" t="str">
            <v>KERESEK</v>
          </cell>
        </row>
        <row r="5674">
          <cell r="A5674" t="str">
            <v>GRT19</v>
          </cell>
          <cell r="B5674" t="str">
            <v>KADUNGORA</v>
          </cell>
        </row>
        <row r="5675">
          <cell r="A5675" t="str">
            <v>GRT17</v>
          </cell>
          <cell r="B5675" t="str">
            <v>SANTOLO</v>
          </cell>
        </row>
        <row r="5676">
          <cell r="A5676" t="str">
            <v>GRT16</v>
          </cell>
          <cell r="B5676" t="str">
            <v>SAMARANG</v>
          </cell>
        </row>
        <row r="5677">
          <cell r="A5677" t="str">
            <v>GRT15</v>
          </cell>
          <cell r="B5677" t="str">
            <v>BANYURESMI</v>
          </cell>
        </row>
        <row r="5678">
          <cell r="A5678" t="str">
            <v>GRT14</v>
          </cell>
          <cell r="B5678" t="str">
            <v>DC_GARUT</v>
          </cell>
        </row>
        <row r="5679">
          <cell r="A5679" t="str">
            <v>GRT11</v>
          </cell>
          <cell r="B5679" t="str">
            <v>BUNGBULANG</v>
          </cell>
        </row>
        <row r="5680">
          <cell r="A5680" t="str">
            <v>GRT08</v>
          </cell>
          <cell r="B5680" t="str">
            <v>WANARAJA</v>
          </cell>
        </row>
        <row r="5681">
          <cell r="A5681" t="str">
            <v>GRT04</v>
          </cell>
          <cell r="B5681" t="str">
            <v>LELES</v>
          </cell>
        </row>
        <row r="5682">
          <cell r="A5682" t="str">
            <v>GRT03</v>
          </cell>
          <cell r="B5682" t="str">
            <v>LIMBANGAN</v>
          </cell>
        </row>
        <row r="5683">
          <cell r="A5683" t="str">
            <v>GRT02</v>
          </cell>
          <cell r="B5683" t="str">
            <v>CIKAJANG</v>
          </cell>
        </row>
        <row r="5684">
          <cell r="A5684" t="str">
            <v>GIA08</v>
          </cell>
          <cell r="B5684" t="str">
            <v>PAYANGAN</v>
          </cell>
        </row>
        <row r="5685">
          <cell r="A5685" t="str">
            <v>GIA07</v>
          </cell>
          <cell r="B5685" t="str">
            <v>BLAHBATUH</v>
          </cell>
        </row>
        <row r="5686">
          <cell r="A5686" t="str">
            <v>GIA06</v>
          </cell>
          <cell r="B5686" t="str">
            <v>CELUK</v>
          </cell>
        </row>
        <row r="5687">
          <cell r="A5687" t="str">
            <v>GIA05</v>
          </cell>
          <cell r="B5687" t="str">
            <v>PELIATAN</v>
          </cell>
        </row>
        <row r="5688">
          <cell r="A5688" t="str">
            <v>GIA02</v>
          </cell>
          <cell r="B5688" t="str">
            <v>UBUD</v>
          </cell>
        </row>
        <row r="5689">
          <cell r="A5689" t="str">
            <v>FKQ01</v>
          </cell>
          <cell r="B5689" t="str">
            <v>FAK_FAK</v>
          </cell>
        </row>
        <row r="5690">
          <cell r="A5690" t="str">
            <v>DUM02</v>
          </cell>
          <cell r="B5690" t="str">
            <v>DUMAI</v>
          </cell>
        </row>
        <row r="5691">
          <cell r="A5691" t="str">
            <v>DPS47</v>
          </cell>
          <cell r="B5691" t="str">
            <v>DENPASAR_UTARA</v>
          </cell>
        </row>
        <row r="5692">
          <cell r="A5692" t="str">
            <v>DPS44</v>
          </cell>
          <cell r="B5692" t="str">
            <v>DC_BYPASS_IB_MANTRA</v>
          </cell>
        </row>
        <row r="5693">
          <cell r="A5693" t="str">
            <v>DPS43</v>
          </cell>
          <cell r="B5693" t="str">
            <v>DC_DENPASAR_BARAT2</v>
          </cell>
        </row>
        <row r="5694">
          <cell r="A5694" t="str">
            <v>DPS38</v>
          </cell>
          <cell r="B5694" t="str">
            <v>DC_DENPASAR_SELATAN</v>
          </cell>
        </row>
        <row r="5695">
          <cell r="A5695" t="str">
            <v>DPS36</v>
          </cell>
          <cell r="B5695" t="str">
            <v>DC_PULAU_MOYO</v>
          </cell>
        </row>
        <row r="5696">
          <cell r="A5696" t="str">
            <v>DPS29</v>
          </cell>
          <cell r="B5696" t="str">
            <v>RENON</v>
          </cell>
        </row>
        <row r="5697">
          <cell r="A5697" t="str">
            <v>DPK24</v>
          </cell>
          <cell r="B5697" t="str">
            <v>CITAYAM</v>
          </cell>
        </row>
        <row r="5698">
          <cell r="A5698" t="str">
            <v>DPK21</v>
          </cell>
          <cell r="B5698" t="str">
            <v>PARUNG_DEPOK</v>
          </cell>
        </row>
        <row r="5699">
          <cell r="A5699" t="str">
            <v>DPK17</v>
          </cell>
          <cell r="B5699" t="str">
            <v>DTC_SAWANGAN</v>
          </cell>
        </row>
        <row r="5700">
          <cell r="A5700" t="str">
            <v>DPK12</v>
          </cell>
          <cell r="B5700" t="str">
            <v>KUKUSAN</v>
          </cell>
        </row>
        <row r="5701">
          <cell r="A5701" t="str">
            <v>DPK11</v>
          </cell>
          <cell r="B5701" t="str">
            <v>CILODONG</v>
          </cell>
        </row>
        <row r="5702">
          <cell r="A5702" t="str">
            <v>DPK10</v>
          </cell>
          <cell r="B5702" t="str">
            <v>CINERE</v>
          </cell>
        </row>
        <row r="5703">
          <cell r="A5703" t="str">
            <v>DPK09</v>
          </cell>
          <cell r="B5703" t="str">
            <v>TAPOS</v>
          </cell>
        </row>
        <row r="5704">
          <cell r="A5704" t="str">
            <v>DPK05</v>
          </cell>
          <cell r="B5704" t="str">
            <v>LIMO</v>
          </cell>
        </row>
        <row r="5705">
          <cell r="A5705" t="str">
            <v>DPK04</v>
          </cell>
          <cell r="B5705" t="str">
            <v>SUKMAJAYA</v>
          </cell>
        </row>
        <row r="5706">
          <cell r="A5706" t="str">
            <v>DPK03</v>
          </cell>
          <cell r="B5706" t="str">
            <v>SAWANGAN</v>
          </cell>
        </row>
        <row r="5707">
          <cell r="A5707" t="str">
            <v>DPK02</v>
          </cell>
          <cell r="B5707" t="str">
            <v>CIMANGGIS</v>
          </cell>
        </row>
        <row r="5708">
          <cell r="A5708" t="str">
            <v>DJB16</v>
          </cell>
          <cell r="B5708" t="str">
            <v>DC_JAMBI_4</v>
          </cell>
        </row>
        <row r="5709">
          <cell r="A5709" t="str">
            <v>DJB13</v>
          </cell>
          <cell r="B5709" t="str">
            <v>DC_JAMBI_2</v>
          </cell>
        </row>
        <row r="5710">
          <cell r="A5710" t="str">
            <v>DJB12</v>
          </cell>
          <cell r="B5710" t="str">
            <v>DC_JAMBI_1</v>
          </cell>
        </row>
        <row r="5711">
          <cell r="A5711" t="str">
            <v>DHR03</v>
          </cell>
          <cell r="B5711" t="str">
            <v>SITIUNG</v>
          </cell>
        </row>
        <row r="5712">
          <cell r="A5712" t="str">
            <v>DHR02</v>
          </cell>
          <cell r="B5712" t="str">
            <v>KOTO_BARU</v>
          </cell>
        </row>
        <row r="5713">
          <cell r="A5713" t="str">
            <v>DHR01</v>
          </cell>
          <cell r="B5713" t="str">
            <v>DHAMASRAYA</v>
          </cell>
        </row>
        <row r="5714">
          <cell r="A5714" t="str">
            <v>CRN17</v>
          </cell>
          <cell r="B5714" t="str">
            <v>DC_ANGKASA_RAYA</v>
          </cell>
        </row>
        <row r="5715">
          <cell r="A5715" t="str">
            <v>CMI08</v>
          </cell>
          <cell r="B5715" t="str">
            <v>CIHAURBEUTI</v>
          </cell>
        </row>
        <row r="5716">
          <cell r="A5716" t="str">
            <v>CMI07</v>
          </cell>
          <cell r="B5716" t="str">
            <v>BUNISEURI</v>
          </cell>
        </row>
        <row r="5717">
          <cell r="A5717" t="str">
            <v>CMI03</v>
          </cell>
          <cell r="B5717" t="str">
            <v>KAWALI</v>
          </cell>
        </row>
        <row r="5718">
          <cell r="A5718" t="str">
            <v>CLP10</v>
          </cell>
          <cell r="B5718" t="str">
            <v>DC_KROYA</v>
          </cell>
        </row>
        <row r="5719">
          <cell r="A5719" t="str">
            <v>CKR26</v>
          </cell>
          <cell r="B5719" t="str">
            <v>SERANG_BARU_02</v>
          </cell>
        </row>
        <row r="5720">
          <cell r="A5720" t="str">
            <v>CJR26</v>
          </cell>
          <cell r="B5720" t="str">
            <v>SUKANAGARA</v>
          </cell>
        </row>
        <row r="5721">
          <cell r="A5721" t="str">
            <v>CJR22</v>
          </cell>
          <cell r="B5721" t="str">
            <v>MANDE</v>
          </cell>
        </row>
        <row r="5722">
          <cell r="A5722" t="str">
            <v>CJR21</v>
          </cell>
          <cell r="B5722" t="str">
            <v>RANCAGOONG</v>
          </cell>
        </row>
        <row r="5723">
          <cell r="A5723" t="str">
            <v>CJR16</v>
          </cell>
          <cell r="B5723" t="str">
            <v>PAGELARAN</v>
          </cell>
        </row>
        <row r="5724">
          <cell r="A5724" t="str">
            <v>CJR13</v>
          </cell>
          <cell r="B5724" t="str">
            <v>MARIWATI</v>
          </cell>
        </row>
        <row r="5725">
          <cell r="A5725" t="str">
            <v>CJR07</v>
          </cell>
          <cell r="B5725" t="str">
            <v>WARUNG_KONDANG</v>
          </cell>
        </row>
        <row r="5726">
          <cell r="A5726" t="str">
            <v>CIP19</v>
          </cell>
          <cell r="B5726" t="str">
            <v>DC_BSD</v>
          </cell>
        </row>
        <row r="5727">
          <cell r="A5727" t="str">
            <v>CIP18</v>
          </cell>
          <cell r="B5727" t="str">
            <v>DC_PONDOK_AREN</v>
          </cell>
        </row>
        <row r="5728">
          <cell r="A5728" t="str">
            <v>CIP17</v>
          </cell>
          <cell r="B5728" t="str">
            <v>DC_CIPUTAT</v>
          </cell>
        </row>
        <row r="5729">
          <cell r="A5729" t="str">
            <v>CIP16</v>
          </cell>
          <cell r="B5729" t="str">
            <v>DC_PAMULANG</v>
          </cell>
        </row>
        <row r="5730">
          <cell r="A5730" t="str">
            <v>CIL04</v>
          </cell>
          <cell r="B5730" t="str">
            <v>RAMANUJU</v>
          </cell>
        </row>
        <row r="5731">
          <cell r="A5731" t="str">
            <v>CIL01</v>
          </cell>
          <cell r="B5731" t="str">
            <v>CILEGON</v>
          </cell>
        </row>
        <row r="5732">
          <cell r="A5732" t="str">
            <v>BZS02</v>
          </cell>
          <cell r="B5732" t="str">
            <v>LINTAU_BUO_UTARA</v>
          </cell>
        </row>
        <row r="5733">
          <cell r="A5733" t="str">
            <v>BWI28</v>
          </cell>
          <cell r="B5733" t="str">
            <v>BWI_TEGALSARI_1</v>
          </cell>
        </row>
        <row r="5734">
          <cell r="A5734" t="str">
            <v>BWI25</v>
          </cell>
          <cell r="B5734" t="str">
            <v>LICIN_1</v>
          </cell>
        </row>
        <row r="5735">
          <cell r="A5735" t="str">
            <v>BWI23</v>
          </cell>
          <cell r="B5735" t="str">
            <v>KALIBARU</v>
          </cell>
        </row>
        <row r="5736">
          <cell r="A5736" t="str">
            <v>BWI22</v>
          </cell>
          <cell r="B5736" t="str">
            <v>GRIYA_MENDUT</v>
          </cell>
        </row>
        <row r="5737">
          <cell r="A5737" t="str">
            <v>BWI17</v>
          </cell>
          <cell r="B5737" t="str">
            <v>KEMBIRITAN</v>
          </cell>
        </row>
        <row r="5738">
          <cell r="A5738" t="str">
            <v>BWI16</v>
          </cell>
          <cell r="B5738" t="str">
            <v>SILIRAGUNG</v>
          </cell>
        </row>
        <row r="5739">
          <cell r="A5739" t="str">
            <v>BWI04</v>
          </cell>
          <cell r="B5739" t="str">
            <v>ROGOJAMPI</v>
          </cell>
        </row>
        <row r="5740">
          <cell r="A5740" t="str">
            <v>BUG02</v>
          </cell>
          <cell r="B5740" t="str">
            <v>BAHODOPI</v>
          </cell>
        </row>
        <row r="5741">
          <cell r="A5741" t="str">
            <v>BTT04</v>
          </cell>
          <cell r="B5741" t="str">
            <v>DC_KAPAS_PANJI</v>
          </cell>
        </row>
        <row r="5742">
          <cell r="A5742" t="str">
            <v>BTL07</v>
          </cell>
          <cell r="B5742" t="str">
            <v>DC_PIYUNGAN</v>
          </cell>
        </row>
        <row r="5743">
          <cell r="A5743" t="str">
            <v>BTH22</v>
          </cell>
          <cell r="B5743" t="str">
            <v>MARINA</v>
          </cell>
        </row>
        <row r="5744">
          <cell r="A5744" t="str">
            <v>BTH20</v>
          </cell>
          <cell r="B5744" t="str">
            <v>MELCEM</v>
          </cell>
        </row>
        <row r="5745">
          <cell r="A5745" t="str">
            <v>BTH14</v>
          </cell>
          <cell r="B5745" t="str">
            <v>DC_BATAMINDO</v>
          </cell>
        </row>
        <row r="5746">
          <cell r="A5746" t="str">
            <v>BSB03</v>
          </cell>
          <cell r="B5746" t="str">
            <v>KAWAL</v>
          </cell>
        </row>
        <row r="5747">
          <cell r="A5747" t="str">
            <v>BPN19</v>
          </cell>
          <cell r="B5747" t="str">
            <v>KARANG_JATI</v>
          </cell>
        </row>
        <row r="5748">
          <cell r="A5748" t="str">
            <v>BPN07</v>
          </cell>
          <cell r="B5748" t="str">
            <v>BALIKPAPAN_KOTA</v>
          </cell>
        </row>
        <row r="5749">
          <cell r="A5749" t="str">
            <v>BPN02</v>
          </cell>
          <cell r="B5749" t="str">
            <v>BATU_AMPAR</v>
          </cell>
        </row>
        <row r="5750">
          <cell r="A5750" t="str">
            <v>BNG04</v>
          </cell>
          <cell r="B5750" t="str">
            <v>AIR_TIRIS</v>
          </cell>
        </row>
        <row r="5751">
          <cell r="A5751" t="str">
            <v>BNG03</v>
          </cell>
          <cell r="B5751" t="str">
            <v>LIPAT_KAIN</v>
          </cell>
        </row>
        <row r="5752">
          <cell r="A5752" t="str">
            <v>BMU04</v>
          </cell>
          <cell r="B5752" t="str">
            <v>RASANAE_BARAT</v>
          </cell>
        </row>
        <row r="5753">
          <cell r="A5753" t="str">
            <v>BLT04</v>
          </cell>
          <cell r="B5753" t="str">
            <v>DC_BLITAR</v>
          </cell>
        </row>
        <row r="5754">
          <cell r="A5754" t="str">
            <v>BKI70</v>
          </cell>
          <cell r="B5754" t="str">
            <v>DC_PONDOK_GEDE</v>
          </cell>
        </row>
        <row r="5755">
          <cell r="A5755" t="str">
            <v>BKI68</v>
          </cell>
          <cell r="B5755" t="str">
            <v>DC_BEKASI_BARAT</v>
          </cell>
        </row>
        <row r="5756">
          <cell r="A5756" t="str">
            <v>BKI67</v>
          </cell>
          <cell r="B5756" t="str">
            <v>DC_CIBITUNG</v>
          </cell>
        </row>
        <row r="5757">
          <cell r="A5757" t="str">
            <v>BKI61</v>
          </cell>
          <cell r="B5757" t="str">
            <v>DC_BEKASI_UTARA</v>
          </cell>
        </row>
        <row r="5758">
          <cell r="A5758" t="str">
            <v>BJE15</v>
          </cell>
          <cell r="B5758" t="str">
            <v>NGASEM_1</v>
          </cell>
        </row>
        <row r="5759">
          <cell r="A5759" t="str">
            <v>BJE13</v>
          </cell>
          <cell r="B5759" t="str">
            <v>KAPAS_1</v>
          </cell>
        </row>
        <row r="5760">
          <cell r="A5760" t="str">
            <v>BJB02</v>
          </cell>
          <cell r="B5760" t="str">
            <v>LOKTABAT</v>
          </cell>
        </row>
        <row r="5761">
          <cell r="A5761" t="str">
            <v>BJA06</v>
          </cell>
          <cell r="B5761" t="str">
            <v>PARUNGLESANG</v>
          </cell>
        </row>
        <row r="5762">
          <cell r="A5762" t="str">
            <v>BJA05</v>
          </cell>
          <cell r="B5762" t="str">
            <v>CISAGA</v>
          </cell>
        </row>
        <row r="5763">
          <cell r="A5763" t="str">
            <v>BJA03</v>
          </cell>
          <cell r="B5763" t="str">
            <v>LANGENSARI</v>
          </cell>
        </row>
        <row r="5764">
          <cell r="A5764" t="str">
            <v>BGS05</v>
          </cell>
          <cell r="B5764" t="str">
            <v>PINGGIR</v>
          </cell>
        </row>
        <row r="5765">
          <cell r="A5765" t="str">
            <v>BGS02</v>
          </cell>
          <cell r="B5765" t="str">
            <v>PULAU_BENGKALIS</v>
          </cell>
        </row>
        <row r="5766">
          <cell r="A5766" t="str">
            <v>BGS01</v>
          </cell>
          <cell r="B5766" t="str">
            <v>BENGKALIS</v>
          </cell>
        </row>
        <row r="5767">
          <cell r="A5767" t="str">
            <v>BGG03</v>
          </cell>
          <cell r="B5767" t="str">
            <v>BANDAR</v>
          </cell>
        </row>
        <row r="5768">
          <cell r="A5768" t="str">
            <v>BGG02</v>
          </cell>
          <cell r="B5768" t="str">
            <v>LIMPUNG</v>
          </cell>
        </row>
        <row r="5769">
          <cell r="A5769" t="str">
            <v>BGG01</v>
          </cell>
          <cell r="B5769" t="str">
            <v>BATANG</v>
          </cell>
        </row>
        <row r="5770">
          <cell r="A5770" t="str">
            <v>BEU02</v>
          </cell>
          <cell r="B5770" t="str">
            <v>DURIAN_3</v>
          </cell>
        </row>
        <row r="5771">
          <cell r="A5771" t="str">
            <v>BEG02</v>
          </cell>
          <cell r="B5771" t="str">
            <v>SANGGAU_LEDO</v>
          </cell>
        </row>
        <row r="5772">
          <cell r="A5772" t="str">
            <v>BEG01</v>
          </cell>
          <cell r="B5772" t="str">
            <v>BENGKAYANG</v>
          </cell>
        </row>
        <row r="5773">
          <cell r="A5773" t="str">
            <v>BDO30</v>
          </cell>
          <cell r="B5773" t="str">
            <v>NANJUNG</v>
          </cell>
        </row>
        <row r="5774">
          <cell r="A5774" t="str">
            <v>BDO22A</v>
          </cell>
          <cell r="B5774" t="str">
            <v>SIMPANG_DAGO</v>
          </cell>
        </row>
        <row r="5775">
          <cell r="A5775" t="str">
            <v>BDJ16</v>
          </cell>
          <cell r="B5775" t="str">
            <v>DC_BANJARMASIN</v>
          </cell>
        </row>
        <row r="5776">
          <cell r="A5776" t="str">
            <v>BDJ14</v>
          </cell>
          <cell r="B5776" t="str">
            <v>KOL_SUGIONO</v>
          </cell>
        </row>
        <row r="5777">
          <cell r="A5777" t="str">
            <v>BAT10</v>
          </cell>
          <cell r="B5777" t="str">
            <v>MLG_BATU_2</v>
          </cell>
        </row>
        <row r="5778">
          <cell r="A5778" t="str">
            <v>BAT08</v>
          </cell>
          <cell r="B5778" t="str">
            <v>BATU_1</v>
          </cell>
        </row>
        <row r="5779">
          <cell r="A5779" t="str">
            <v>BAT04</v>
          </cell>
          <cell r="B5779" t="str">
            <v>DINOPARK</v>
          </cell>
        </row>
        <row r="5780">
          <cell r="A5780" t="str">
            <v>BAS04</v>
          </cell>
          <cell r="B5780" t="str">
            <v>BALAM</v>
          </cell>
        </row>
        <row r="5781">
          <cell r="A5781" t="str">
            <v>BAL20</v>
          </cell>
          <cell r="B5781" t="str">
            <v>PASAR_LEGOK</v>
          </cell>
        </row>
        <row r="5782">
          <cell r="A5782" t="str">
            <v>BAL19</v>
          </cell>
          <cell r="B5782" t="str">
            <v>PASAR_KEMIS</v>
          </cell>
        </row>
        <row r="5783">
          <cell r="A5783" t="str">
            <v>BAL18</v>
          </cell>
          <cell r="B5783" t="str">
            <v>KRESEK</v>
          </cell>
        </row>
        <row r="5784">
          <cell r="A5784" t="str">
            <v>BAL15</v>
          </cell>
          <cell r="B5784" t="str">
            <v>DC_CISOKA</v>
          </cell>
        </row>
        <row r="5785">
          <cell r="A5785" t="str">
            <v>BAG02</v>
          </cell>
          <cell r="B5785" t="str">
            <v>BUNGIN</v>
          </cell>
        </row>
        <row r="5786">
          <cell r="A5786" t="str">
            <v>ARO01</v>
          </cell>
          <cell r="B5786" t="str">
            <v>AROSUKA</v>
          </cell>
        </row>
        <row r="5787">
          <cell r="A5787" t="str">
            <v>APU04</v>
          </cell>
          <cell r="B5787" t="str">
            <v>MERITA</v>
          </cell>
        </row>
        <row r="5788">
          <cell r="A5788" t="str">
            <v>APU03</v>
          </cell>
          <cell r="B5788" t="str">
            <v>MUNCAN</v>
          </cell>
        </row>
        <row r="5789">
          <cell r="A5789" t="str">
            <v>APU01</v>
          </cell>
          <cell r="B5789" t="str">
            <v>AMLAPURA</v>
          </cell>
        </row>
        <row r="5790">
          <cell r="A5790" t="str">
            <v>AMQ06</v>
          </cell>
          <cell r="B5790" t="str">
            <v>SIRIMAU</v>
          </cell>
        </row>
        <row r="5791">
          <cell r="A5791" t="str">
            <v>AMP01</v>
          </cell>
          <cell r="B5791" t="str">
            <v>AMPANA</v>
          </cell>
        </row>
        <row r="5792">
          <cell r="A5792" t="str">
            <v>UPG24</v>
          </cell>
          <cell r="B5792" t="str">
            <v>PANDANG</v>
          </cell>
        </row>
        <row r="5793">
          <cell r="A5793" t="str">
            <v>UNG04</v>
          </cell>
          <cell r="B5793" t="str">
            <v>UNGARAN_BARAT</v>
          </cell>
        </row>
        <row r="5794">
          <cell r="A5794" t="str">
            <v>SOG53</v>
          </cell>
          <cell r="B5794" t="str">
            <v>CISOLJER</v>
          </cell>
        </row>
        <row r="5795">
          <cell r="A5795" t="str">
            <v>SBG01</v>
          </cell>
          <cell r="B5795" t="str">
            <v>SUBANG</v>
          </cell>
        </row>
        <row r="5796">
          <cell r="A5796" t="str">
            <v>PMM02</v>
          </cell>
          <cell r="B5796" t="str">
            <v>PARIAMAN_UTARA</v>
          </cell>
        </row>
        <row r="5797">
          <cell r="A5797" t="str">
            <v>PMM01</v>
          </cell>
          <cell r="B5797" t="str">
            <v>PARIAMAN</v>
          </cell>
        </row>
        <row r="5798">
          <cell r="A5798" t="str">
            <v>PLM09</v>
          </cell>
          <cell r="B5798" t="str">
            <v>SAKO</v>
          </cell>
        </row>
        <row r="5799">
          <cell r="A5799" t="str">
            <v>SKW06</v>
          </cell>
          <cell r="B5799" t="str">
            <v>DC_ALIANYANG</v>
          </cell>
        </row>
        <row r="5800">
          <cell r="A5800" t="str">
            <v>LLG03</v>
          </cell>
          <cell r="B5800" t="str">
            <v>DC_LUBUK_LINGGAU</v>
          </cell>
        </row>
        <row r="5801">
          <cell r="A5801" t="str">
            <v>LBB03</v>
          </cell>
          <cell r="B5801" t="str">
            <v>TANJUNG_MUTIARA</v>
          </cell>
        </row>
        <row r="5802">
          <cell r="A5802" t="str">
            <v>JKT45</v>
          </cell>
          <cell r="B5802" t="str">
            <v>CP_KETAPANG</v>
          </cell>
        </row>
        <row r="5803">
          <cell r="A5803" t="str">
            <v>JKT43C</v>
          </cell>
          <cell r="B5803" t="str">
            <v>CP_PASAR_WARAKAS</v>
          </cell>
        </row>
        <row r="5804">
          <cell r="A5804" t="str">
            <v>JKT26B</v>
          </cell>
          <cell r="B5804" t="str">
            <v>RUKO_ROXY</v>
          </cell>
        </row>
        <row r="5805">
          <cell r="A5805" t="str">
            <v>JKT26</v>
          </cell>
          <cell r="B5805" t="str">
            <v>ROXY</v>
          </cell>
        </row>
        <row r="5806">
          <cell r="A5806" t="str">
            <v>JKT25K</v>
          </cell>
          <cell r="B5806" t="str">
            <v>MENTENG_PULO</v>
          </cell>
        </row>
        <row r="5807">
          <cell r="A5807" t="str">
            <v>JKT25J</v>
          </cell>
          <cell r="B5807" t="str">
            <v>AMBASSADOR_MALL</v>
          </cell>
        </row>
        <row r="5808">
          <cell r="A5808" t="str">
            <v>JKT25F</v>
          </cell>
          <cell r="B5808" t="str">
            <v>RAMLI</v>
          </cell>
        </row>
        <row r="5809">
          <cell r="A5809" t="str">
            <v>JKT25D</v>
          </cell>
          <cell r="B5809" t="str">
            <v>ASEM_BARIS</v>
          </cell>
        </row>
        <row r="5810">
          <cell r="A5810" t="str">
            <v>JKT25C</v>
          </cell>
          <cell r="B5810" t="str">
            <v>TEBET_TIMUR</v>
          </cell>
        </row>
        <row r="5811">
          <cell r="A5811" t="str">
            <v>JKT25B</v>
          </cell>
          <cell r="B5811" t="str">
            <v>DR_SATRIO</v>
          </cell>
        </row>
        <row r="5812">
          <cell r="A5812" t="str">
            <v>JKT25A</v>
          </cell>
          <cell r="B5812" t="str">
            <v>SAHARJO</v>
          </cell>
        </row>
        <row r="5813">
          <cell r="A5813" t="str">
            <v>JKT24L</v>
          </cell>
          <cell r="B5813" t="str">
            <v>KALIBATA_CITY</v>
          </cell>
        </row>
        <row r="5814">
          <cell r="A5814" t="str">
            <v>JKT24I</v>
          </cell>
          <cell r="B5814" t="str">
            <v>KEMANG</v>
          </cell>
        </row>
        <row r="5815">
          <cell r="A5815" t="str">
            <v>JKT24G</v>
          </cell>
          <cell r="B5815" t="str">
            <v>TEGAL_PARANG</v>
          </cell>
        </row>
        <row r="5816">
          <cell r="A5816" t="str">
            <v>JKT24E</v>
          </cell>
          <cell r="B5816" t="str">
            <v>RAWAJATI</v>
          </cell>
        </row>
        <row r="5817">
          <cell r="A5817" t="str">
            <v>JKT24D</v>
          </cell>
          <cell r="B5817" t="str">
            <v>KALIBATA</v>
          </cell>
        </row>
        <row r="5818">
          <cell r="A5818" t="str">
            <v>JKT24B</v>
          </cell>
          <cell r="B5818" t="str">
            <v>PANCORAN</v>
          </cell>
        </row>
        <row r="5819">
          <cell r="A5819" t="str">
            <v>JKT24A</v>
          </cell>
          <cell r="B5819" t="str">
            <v>BANGKA</v>
          </cell>
        </row>
        <row r="5820">
          <cell r="A5820" t="str">
            <v>JKT24</v>
          </cell>
          <cell r="B5820" t="str">
            <v>MAMPANG</v>
          </cell>
        </row>
        <row r="5821">
          <cell r="A5821" t="str">
            <v>JKT23N</v>
          </cell>
          <cell r="B5821" t="str">
            <v>TANJUNG_BARAT</v>
          </cell>
        </row>
        <row r="5822">
          <cell r="A5822" t="str">
            <v>JKT23I</v>
          </cell>
          <cell r="B5822" t="str">
            <v>AMPERA_RAYA</v>
          </cell>
        </row>
        <row r="5823">
          <cell r="A5823" t="str">
            <v>JKT23E</v>
          </cell>
          <cell r="B5823" t="str">
            <v>RAGUNAN</v>
          </cell>
        </row>
        <row r="5824">
          <cell r="A5824" t="str">
            <v>JKT23C</v>
          </cell>
          <cell r="B5824" t="str">
            <v>CIPEDAK</v>
          </cell>
        </row>
        <row r="5825">
          <cell r="A5825" t="str">
            <v>JKT23A</v>
          </cell>
          <cell r="B5825" t="str">
            <v>JAGAKARSA</v>
          </cell>
        </row>
        <row r="5826">
          <cell r="A5826" t="str">
            <v>JKT23</v>
          </cell>
          <cell r="B5826" t="str">
            <v>PASAR_MINGGU</v>
          </cell>
        </row>
        <row r="5827">
          <cell r="A5827" t="str">
            <v>JKT22F</v>
          </cell>
          <cell r="B5827" t="str">
            <v>LEBAK_BULUS_2</v>
          </cell>
        </row>
        <row r="5828">
          <cell r="A5828" t="str">
            <v>JKT22D</v>
          </cell>
          <cell r="B5828" t="str">
            <v>DAPUR_SUSU</v>
          </cell>
        </row>
        <row r="5829">
          <cell r="A5829" t="str">
            <v>JKT22A</v>
          </cell>
          <cell r="B5829" t="str">
            <v>ANTASARI</v>
          </cell>
        </row>
        <row r="5830">
          <cell r="A5830" t="str">
            <v>JKT22</v>
          </cell>
          <cell r="B5830" t="str">
            <v>CILANDAK</v>
          </cell>
        </row>
        <row r="5831">
          <cell r="A5831" t="str">
            <v>JKT21P</v>
          </cell>
          <cell r="B5831" t="str">
            <v>H_MUCHTAR</v>
          </cell>
        </row>
        <row r="5832">
          <cell r="A5832" t="str">
            <v>JKT21K</v>
          </cell>
          <cell r="B5832" t="str">
            <v>PS_MAYESTIK</v>
          </cell>
        </row>
        <row r="5833">
          <cell r="A5833" t="str">
            <v>JKT21H</v>
          </cell>
          <cell r="B5833" t="str">
            <v>KEMANDORAN</v>
          </cell>
        </row>
        <row r="5834">
          <cell r="A5834" t="str">
            <v>JKT21G</v>
          </cell>
          <cell r="B5834" t="str">
            <v>ULUJAMI</v>
          </cell>
        </row>
        <row r="5835">
          <cell r="A5835" t="str">
            <v>JKT21B</v>
          </cell>
          <cell r="B5835" t="str">
            <v>PESANGGRAHAN</v>
          </cell>
        </row>
        <row r="5836">
          <cell r="A5836" t="str">
            <v>JKT20H</v>
          </cell>
          <cell r="B5836" t="str">
            <v>MALAKA_SARI</v>
          </cell>
        </row>
        <row r="5837">
          <cell r="A5837" t="str">
            <v>JKT20F</v>
          </cell>
          <cell r="B5837" t="str">
            <v>HALIM</v>
          </cell>
        </row>
        <row r="5838">
          <cell r="A5838" t="str">
            <v>JKT20A</v>
          </cell>
          <cell r="B5838" t="str">
            <v>DUREN_SAWIT_2</v>
          </cell>
        </row>
        <row r="5839">
          <cell r="A5839" t="str">
            <v>JKT19G</v>
          </cell>
          <cell r="B5839" t="str">
            <v>MUNJUL</v>
          </cell>
        </row>
        <row r="5840">
          <cell r="A5840" t="str">
            <v>JKT19E</v>
          </cell>
          <cell r="B5840" t="str">
            <v>SETU_CIPAYUNG</v>
          </cell>
        </row>
        <row r="5841">
          <cell r="A5841" t="str">
            <v>JKT19D</v>
          </cell>
          <cell r="B5841" t="str">
            <v>LUBANG_BUAYA</v>
          </cell>
        </row>
        <row r="5842">
          <cell r="A5842" t="str">
            <v>JKT19B</v>
          </cell>
          <cell r="B5842" t="str">
            <v>RAMBUTAN</v>
          </cell>
        </row>
        <row r="5843">
          <cell r="A5843" t="str">
            <v>JKT19A</v>
          </cell>
          <cell r="B5843" t="str">
            <v>CEGER</v>
          </cell>
        </row>
        <row r="5844">
          <cell r="A5844" t="str">
            <v>JKT18D</v>
          </cell>
          <cell r="B5844" t="str">
            <v>CIJANTUNG</v>
          </cell>
        </row>
        <row r="5845">
          <cell r="A5845" t="str">
            <v>JKT18B</v>
          </cell>
          <cell r="B5845" t="str">
            <v>PGC</v>
          </cell>
        </row>
        <row r="5846">
          <cell r="A5846" t="str">
            <v>JKT18</v>
          </cell>
          <cell r="B5846" t="str">
            <v>KRAMAT_JATI</v>
          </cell>
        </row>
        <row r="5847">
          <cell r="A5847" t="str">
            <v>JKT17D</v>
          </cell>
          <cell r="B5847" t="str">
            <v>CIPINANG_CEMPEDAK</v>
          </cell>
        </row>
        <row r="5848">
          <cell r="A5848" t="str">
            <v>JKT17B</v>
          </cell>
          <cell r="B5848" t="str">
            <v>UTAN_KAYU</v>
          </cell>
        </row>
        <row r="5849">
          <cell r="A5849" t="str">
            <v>JKT16H</v>
          </cell>
          <cell r="B5849" t="str">
            <v>H_TEN</v>
          </cell>
        </row>
        <row r="5850">
          <cell r="A5850" t="str">
            <v>JKT16G</v>
          </cell>
          <cell r="B5850" t="str">
            <v>TIPAR_CAKUNG</v>
          </cell>
        </row>
        <row r="5851">
          <cell r="A5851" t="str">
            <v>JKT16E</v>
          </cell>
          <cell r="B5851" t="str">
            <v>PULOGEBANG</v>
          </cell>
        </row>
        <row r="5852">
          <cell r="A5852" t="str">
            <v>JKT16A</v>
          </cell>
          <cell r="B5852" t="str">
            <v>RAWAMANGUN</v>
          </cell>
        </row>
        <row r="5853">
          <cell r="A5853" t="str">
            <v>JKT16</v>
          </cell>
          <cell r="B5853" t="str">
            <v>CAKUNG</v>
          </cell>
        </row>
        <row r="5854">
          <cell r="A5854" t="str">
            <v>JKT15H</v>
          </cell>
          <cell r="B5854" t="str">
            <v>SAWAH_BESAR</v>
          </cell>
        </row>
        <row r="5855">
          <cell r="A5855" t="str">
            <v>JKT15D</v>
          </cell>
          <cell r="B5855" t="str">
            <v>SERDANG_BARU</v>
          </cell>
        </row>
        <row r="5856">
          <cell r="A5856" t="str">
            <v>JKT15B</v>
          </cell>
          <cell r="B5856" t="str">
            <v>MANGGA_DUA_SQUARE</v>
          </cell>
        </row>
        <row r="5857">
          <cell r="A5857" t="str">
            <v>JKT15A</v>
          </cell>
          <cell r="B5857" t="str">
            <v>UTAN_PANJANG</v>
          </cell>
        </row>
        <row r="5858">
          <cell r="A5858" t="str">
            <v>JKT13I</v>
          </cell>
          <cell r="B5858" t="str">
            <v>RUKO_ITC_CEMPAKA</v>
          </cell>
        </row>
        <row r="5859">
          <cell r="A5859" t="str">
            <v>JKT13H</v>
          </cell>
          <cell r="B5859" t="str">
            <v>PERCETAKAN_NEGARA</v>
          </cell>
        </row>
        <row r="5860">
          <cell r="A5860" t="str">
            <v>JKT13D</v>
          </cell>
          <cell r="B5860" t="str">
            <v>TANAH_TINGGI</v>
          </cell>
        </row>
        <row r="5861">
          <cell r="A5861" t="str">
            <v>JKT12M</v>
          </cell>
          <cell r="B5861" t="str">
            <v>KRAMAT_SENTIONG</v>
          </cell>
        </row>
        <row r="5862">
          <cell r="A5862" t="str">
            <v>JKT12H</v>
          </cell>
          <cell r="B5862" t="str">
            <v>KALIBARU_TIMUR</v>
          </cell>
        </row>
        <row r="5863">
          <cell r="A5863" t="str">
            <v>JKT12D</v>
          </cell>
          <cell r="B5863" t="str">
            <v>BLORA_KENDAL</v>
          </cell>
        </row>
        <row r="5864">
          <cell r="A5864" t="str">
            <v>JKT12A</v>
          </cell>
          <cell r="B5864" t="str">
            <v>SENEN_RAYA</v>
          </cell>
        </row>
        <row r="5865">
          <cell r="A5865" t="str">
            <v>JKT11I</v>
          </cell>
          <cell r="B5865" t="str">
            <v>TUBUN_RAYA</v>
          </cell>
        </row>
        <row r="5866">
          <cell r="A5866" t="str">
            <v>JKT11F</v>
          </cell>
          <cell r="B5866" t="str">
            <v>BENHIL_RAYA</v>
          </cell>
        </row>
        <row r="5867">
          <cell r="A5867" t="str">
            <v>JKT11B</v>
          </cell>
          <cell r="B5867" t="str">
            <v>TANAH_ABANG_2</v>
          </cell>
        </row>
        <row r="5868">
          <cell r="A5868" t="str">
            <v>JKT11A</v>
          </cell>
          <cell r="B5868" t="str">
            <v>THAMRIN</v>
          </cell>
        </row>
        <row r="5869">
          <cell r="A5869" t="str">
            <v>JKT10E</v>
          </cell>
          <cell r="B5869" t="str">
            <v>KALI_BARU</v>
          </cell>
        </row>
        <row r="5870">
          <cell r="A5870" t="str">
            <v>JKT10D</v>
          </cell>
          <cell r="B5870" t="str">
            <v>SEMPER_TIMUR</v>
          </cell>
        </row>
        <row r="5871">
          <cell r="A5871" t="str">
            <v>JKT10</v>
          </cell>
          <cell r="B5871" t="str">
            <v>CILINCING</v>
          </cell>
        </row>
        <row r="5872">
          <cell r="A5872" t="str">
            <v>JKT09</v>
          </cell>
          <cell r="B5872" t="str">
            <v>PADEMANGAN</v>
          </cell>
        </row>
        <row r="5873">
          <cell r="A5873" t="str">
            <v>JKT08G</v>
          </cell>
          <cell r="B5873" t="str">
            <v>PLUIT_SELATAN_2</v>
          </cell>
        </row>
        <row r="5874">
          <cell r="A5874" t="str">
            <v>JKT08F</v>
          </cell>
          <cell r="B5874" t="str">
            <v>PANTAI_INDAH_SELATAN</v>
          </cell>
        </row>
        <row r="5875">
          <cell r="A5875" t="str">
            <v>JKT07L</v>
          </cell>
          <cell r="B5875" t="str">
            <v>TARIAN_RAYA</v>
          </cell>
        </row>
        <row r="5876">
          <cell r="A5876" t="str">
            <v>JKT07E</v>
          </cell>
          <cell r="B5876" t="str">
            <v>HIBRIDA_RAYA</v>
          </cell>
        </row>
        <row r="5877">
          <cell r="A5877" t="str">
            <v>JKT07D</v>
          </cell>
          <cell r="B5877" t="str">
            <v>GADING_NIAS</v>
          </cell>
        </row>
        <row r="5878">
          <cell r="A5878" t="str">
            <v>JKT07A</v>
          </cell>
          <cell r="B5878" t="str">
            <v>DANAU_SUNTER</v>
          </cell>
        </row>
        <row r="5879">
          <cell r="A5879" t="str">
            <v>JKT06C</v>
          </cell>
          <cell r="B5879" t="str">
            <v>LAGOA</v>
          </cell>
        </row>
        <row r="5880">
          <cell r="A5880" t="str">
            <v>JKT06A</v>
          </cell>
          <cell r="B5880" t="str">
            <v>ALUR_LAUT</v>
          </cell>
        </row>
        <row r="5881">
          <cell r="A5881" t="str">
            <v>JKT06</v>
          </cell>
          <cell r="B5881" t="str">
            <v>KOJA</v>
          </cell>
        </row>
        <row r="5882">
          <cell r="A5882" t="str">
            <v>JKT05J</v>
          </cell>
          <cell r="B5882" t="str">
            <v>MANGGA_BESAR</v>
          </cell>
        </row>
        <row r="5883">
          <cell r="A5883" t="str">
            <v>JKT05F</v>
          </cell>
          <cell r="B5883" t="str">
            <v>JEMBATAN_BESI</v>
          </cell>
        </row>
        <row r="5884">
          <cell r="A5884" t="str">
            <v>JKT04G</v>
          </cell>
          <cell r="B5884" t="str">
            <v>KAVLING_POLRI</v>
          </cell>
        </row>
        <row r="5885">
          <cell r="A5885" t="str">
            <v>JKT04E</v>
          </cell>
          <cell r="B5885" t="str">
            <v>MANDALA</v>
          </cell>
        </row>
        <row r="5886">
          <cell r="A5886" t="str">
            <v>JKT04</v>
          </cell>
          <cell r="B5886" t="str">
            <v>PESING</v>
          </cell>
        </row>
        <row r="5887">
          <cell r="A5887" t="str">
            <v>JKT02L</v>
          </cell>
          <cell r="B5887" t="str">
            <v>SUKABUMI_UTARA</v>
          </cell>
        </row>
        <row r="5888">
          <cell r="A5888" t="str">
            <v>JKT02K</v>
          </cell>
          <cell r="B5888" t="str">
            <v>KEDOYA_SELATAN</v>
          </cell>
        </row>
        <row r="5889">
          <cell r="A5889" t="str">
            <v>JKT02H</v>
          </cell>
          <cell r="B5889" t="str">
            <v>TAMAN_ALFA</v>
          </cell>
        </row>
        <row r="5890">
          <cell r="A5890" t="str">
            <v>JKT02F</v>
          </cell>
          <cell r="B5890" t="str">
            <v>KEMBANGAN_RAYA</v>
          </cell>
        </row>
        <row r="5891">
          <cell r="A5891" t="str">
            <v>JKT02D</v>
          </cell>
          <cell r="B5891" t="str">
            <v>SRENGSENG</v>
          </cell>
        </row>
        <row r="5892">
          <cell r="A5892" t="str">
            <v>JKT02A</v>
          </cell>
          <cell r="B5892" t="str">
            <v>KEMANGGISAN</v>
          </cell>
        </row>
        <row r="5893">
          <cell r="A5893" t="str">
            <v>JKT02</v>
          </cell>
          <cell r="B5893" t="str">
            <v>KEMBANGAN</v>
          </cell>
        </row>
        <row r="5894">
          <cell r="A5894" t="str">
            <v>JKT01G</v>
          </cell>
          <cell r="B5894" t="str">
            <v>CBD_PALM</v>
          </cell>
        </row>
        <row r="5895">
          <cell r="A5895" t="str">
            <v>JKT01B</v>
          </cell>
          <cell r="B5895" t="str">
            <v>DAAN_MOGOT</v>
          </cell>
        </row>
        <row r="5896">
          <cell r="A5896" t="str">
            <v>BKS05</v>
          </cell>
          <cell r="B5896" t="str">
            <v>DC_BENGKULU</v>
          </cell>
        </row>
        <row r="5897">
          <cell r="A5897" t="str">
            <v>BDO77A</v>
          </cell>
          <cell r="B5897" t="str">
            <v>KAKAP</v>
          </cell>
        </row>
        <row r="5898">
          <cell r="A5898" t="str">
            <v>BDO13D</v>
          </cell>
          <cell r="B5898" t="str">
            <v>SUKALUYU_2</v>
          </cell>
        </row>
        <row r="5899">
          <cell r="A5899" t="str">
            <v>BDO10B</v>
          </cell>
          <cell r="B5899" t="str">
            <v>SAMOJA_2</v>
          </cell>
        </row>
        <row r="5900">
          <cell r="A5900" t="str">
            <v>ARG09</v>
          </cell>
          <cell r="B5900" t="str">
            <v>NAPAL_PUTIH</v>
          </cell>
        </row>
        <row r="5901">
          <cell r="A5901" t="str">
            <v>ARG10</v>
          </cell>
          <cell r="B5901" t="str">
            <v>PADANG_JAYA</v>
          </cell>
        </row>
        <row r="5902">
          <cell r="A5902" t="str">
            <v>AMB02</v>
          </cell>
          <cell r="B5902" t="str">
            <v>LANJAN</v>
          </cell>
        </row>
        <row r="5903">
          <cell r="A5903" t="str">
            <v>BXG02A</v>
          </cell>
          <cell r="B5903" t="str">
            <v>PAJUKUKANG_RAYA</v>
          </cell>
        </row>
        <row r="5904">
          <cell r="A5904" t="str">
            <v>UPG40A</v>
          </cell>
          <cell r="B5904" t="str">
            <v>MALLENGKERI</v>
          </cell>
        </row>
        <row r="5905">
          <cell r="A5905" t="str">
            <v>BEL04</v>
          </cell>
          <cell r="B5905" t="str">
            <v>LAROMPONG</v>
          </cell>
        </row>
        <row r="5906">
          <cell r="A5906" t="str">
            <v>PLP02A</v>
          </cell>
          <cell r="B5906" t="str">
            <v>WARA_UTARA</v>
          </cell>
        </row>
        <row r="5907">
          <cell r="A5907" t="str">
            <v>ANA02</v>
          </cell>
          <cell r="B5907" t="str">
            <v>ANAMBAS</v>
          </cell>
        </row>
        <row r="5908">
          <cell r="A5908" t="str">
            <v>BTH30</v>
          </cell>
          <cell r="B5908" t="str">
            <v>GALANG01</v>
          </cell>
        </row>
        <row r="5909">
          <cell r="A5909" t="str">
            <v>MAG05</v>
          </cell>
          <cell r="B5909" t="str">
            <v>DAMAR</v>
          </cell>
        </row>
        <row r="5910">
          <cell r="A5910" t="str">
            <v>SUB43</v>
          </cell>
          <cell r="B5910" t="str">
            <v>IR_SOEKARNO</v>
          </cell>
        </row>
        <row r="5911">
          <cell r="A5911" t="str">
            <v>SOC25</v>
          </cell>
          <cell r="B5911" t="str">
            <v>PAKEL</v>
          </cell>
        </row>
        <row r="5912">
          <cell r="A5912" t="str">
            <v>SOC08</v>
          </cell>
          <cell r="B5912" t="str">
            <v>GILINGAN</v>
          </cell>
        </row>
        <row r="5913">
          <cell r="A5913" t="str">
            <v>SLM13</v>
          </cell>
          <cell r="B5913" t="str">
            <v>MONJALI</v>
          </cell>
        </row>
        <row r="5914">
          <cell r="A5914" t="str">
            <v>PDG05</v>
          </cell>
          <cell r="B5914" t="str">
            <v>LUBUK_BUAYA</v>
          </cell>
        </row>
        <row r="5915">
          <cell r="A5915" t="str">
            <v>PDG07</v>
          </cell>
          <cell r="B5915" t="str">
            <v>GUNUNG_PANGILUN</v>
          </cell>
        </row>
        <row r="5916">
          <cell r="A5916" t="str">
            <v>SLO17</v>
          </cell>
          <cell r="B5916" t="str">
            <v>SAMBELIA</v>
          </cell>
        </row>
        <row r="5917">
          <cell r="A5917" t="str">
            <v>PKU12</v>
          </cell>
          <cell r="B5917" t="str">
            <v>CP_DURIAN</v>
          </cell>
        </row>
        <row r="5918">
          <cell r="A5918" t="str">
            <v>PKU11</v>
          </cell>
          <cell r="B5918" t="str">
            <v>CP_RUMBAI</v>
          </cell>
        </row>
        <row r="5919">
          <cell r="A5919" t="str">
            <v>PDG06</v>
          </cell>
          <cell r="B5919" t="str">
            <v>MARANSI</v>
          </cell>
        </row>
        <row r="5920">
          <cell r="A5920" t="str">
            <v>DPS01G</v>
          </cell>
          <cell r="B5920" t="str">
            <v>DENPASAR_BARAT3</v>
          </cell>
        </row>
        <row r="5921">
          <cell r="A5921" t="str">
            <v>WHO19</v>
          </cell>
          <cell r="B5921" t="str">
            <v>SOROMANDI</v>
          </cell>
        </row>
        <row r="5922">
          <cell r="A5922" t="str">
            <v>DPS75</v>
          </cell>
          <cell r="B5922" t="str">
            <v>CP_BALUN</v>
          </cell>
        </row>
        <row r="5923">
          <cell r="A5923" t="str">
            <v>GIA01A</v>
          </cell>
          <cell r="B5923" t="str">
            <v>BY_PASS</v>
          </cell>
        </row>
        <row r="5924">
          <cell r="A5924" t="str">
            <v>APU07</v>
          </cell>
          <cell r="B5924" t="str">
            <v>RENDANG</v>
          </cell>
        </row>
        <row r="5925">
          <cell r="A5925" t="str">
            <v>TZO02</v>
          </cell>
          <cell r="B5925" t="str">
            <v>SEKATAK</v>
          </cell>
        </row>
        <row r="5926">
          <cell r="A5926" t="str">
            <v>SGA04A</v>
          </cell>
          <cell r="B5926" t="str">
            <v>BUSUNG_BIU_1</v>
          </cell>
        </row>
        <row r="5927">
          <cell r="A5927" t="str">
            <v>NGA08</v>
          </cell>
          <cell r="B5927" t="str">
            <v>GAMPENGREJO_1</v>
          </cell>
        </row>
        <row r="5928">
          <cell r="A5928" t="str">
            <v>SOQ02</v>
          </cell>
          <cell r="B5928" t="str">
            <v>SORONG_TIMUR</v>
          </cell>
        </row>
        <row r="5929">
          <cell r="A5929" t="str">
            <v>BEU07</v>
          </cell>
          <cell r="B5929" t="str">
            <v>SEGAH</v>
          </cell>
        </row>
        <row r="5930">
          <cell r="A5930" t="str">
            <v>TWR07</v>
          </cell>
          <cell r="B5930" t="str">
            <v>MANGKURAWANG</v>
          </cell>
        </row>
        <row r="5931">
          <cell r="A5931" t="str">
            <v>PKU30</v>
          </cell>
          <cell r="B5931" t="str">
            <v>HANGTUAH_01</v>
          </cell>
        </row>
        <row r="5932">
          <cell r="A5932" t="str">
            <v>PKC02B</v>
          </cell>
          <cell r="B5932" t="str">
            <v>SEI_KIJANG_01</v>
          </cell>
        </row>
        <row r="5933">
          <cell r="A5933" t="str">
            <v>BDO05B</v>
          </cell>
          <cell r="B5933" t="str">
            <v>CIPADUNG_WETAN</v>
          </cell>
        </row>
        <row r="5934">
          <cell r="A5934" t="str">
            <v>BDO29C</v>
          </cell>
          <cell r="B5934" t="str">
            <v>KUNINGAN_RAYA</v>
          </cell>
        </row>
        <row r="5935">
          <cell r="A5935" t="str">
            <v>JKT38P</v>
          </cell>
          <cell r="B5935" t="str">
            <v>CP_GREEN_SEDAYU_1</v>
          </cell>
        </row>
        <row r="5936">
          <cell r="A5936" t="str">
            <v>JKT52D</v>
          </cell>
          <cell r="B5936" t="str">
            <v>CP_MUARA_RAYA</v>
          </cell>
        </row>
        <row r="5937">
          <cell r="A5937" t="str">
            <v>LMJ18</v>
          </cell>
          <cell r="B5937" t="str">
            <v>LUMAJANG_3</v>
          </cell>
        </row>
        <row r="5938">
          <cell r="A5938" t="str">
            <v>BWI33</v>
          </cell>
          <cell r="B5938" t="str">
            <v>GIRI_1</v>
          </cell>
        </row>
        <row r="5939">
          <cell r="A5939" t="str">
            <v>PKC01</v>
          </cell>
          <cell r="B5939" t="str">
            <v>PANGKALAN_KERINCI</v>
          </cell>
        </row>
        <row r="5940">
          <cell r="A5940" t="str">
            <v>PDG03</v>
          </cell>
          <cell r="B5940" t="str">
            <v>KALAWI</v>
          </cell>
        </row>
        <row r="5941">
          <cell r="A5941" t="str">
            <v>TKK05</v>
          </cell>
          <cell r="B5941" t="str">
            <v>PANGEAN</v>
          </cell>
        </row>
        <row r="5942">
          <cell r="A5942" t="str">
            <v>PKU888</v>
          </cell>
          <cell r="B5942" t="str">
            <v>PKU_SALES</v>
          </cell>
        </row>
        <row r="5943">
          <cell r="A5943" t="str">
            <v>SLM29</v>
          </cell>
          <cell r="B5943" t="str">
            <v>PAWIROKUAT</v>
          </cell>
        </row>
        <row r="5944">
          <cell r="A5944" t="str">
            <v>SAI01A</v>
          </cell>
          <cell r="B5944" t="str">
            <v>SUNGAI_LIAT_2</v>
          </cell>
        </row>
        <row r="5945">
          <cell r="A5945" t="str">
            <v>SUB88</v>
          </cell>
          <cell r="B5945" t="str">
            <v>PUCANGSEWU</v>
          </cell>
        </row>
        <row r="5946">
          <cell r="A5946" t="str">
            <v>MJK12</v>
          </cell>
          <cell r="B5946" t="str">
            <v>GONDANG_1</v>
          </cell>
        </row>
        <row r="5947">
          <cell r="A5947" t="str">
            <v>SUB65A</v>
          </cell>
          <cell r="B5947" t="str">
            <v>PABEAN_CANTIAN_3</v>
          </cell>
        </row>
        <row r="5948">
          <cell r="A5948" t="str">
            <v>TWR09</v>
          </cell>
          <cell r="B5948" t="str">
            <v>CP_MUARA_ANCALONG</v>
          </cell>
        </row>
        <row r="5949">
          <cell r="A5949" t="str">
            <v>TKG13B</v>
          </cell>
          <cell r="B5949" t="str">
            <v>CP_AIRAN_RAYA</v>
          </cell>
        </row>
        <row r="5950">
          <cell r="A5950" t="str">
            <v>TBT01A</v>
          </cell>
          <cell r="B5950" t="str">
            <v>CP_VIVIAN</v>
          </cell>
        </row>
        <row r="5951">
          <cell r="A5951" t="str">
            <v>SDA51</v>
          </cell>
          <cell r="B5951" t="str">
            <v>TAMAN_2</v>
          </cell>
        </row>
        <row r="5952">
          <cell r="A5952" t="str">
            <v>NGA06</v>
          </cell>
          <cell r="B5952" t="str">
            <v>GURAH_1</v>
          </cell>
        </row>
        <row r="5953">
          <cell r="A5953" t="str">
            <v>BDR02A</v>
          </cell>
          <cell r="B5953" t="str">
            <v>CP_SEPUTIH_AGUNG</v>
          </cell>
        </row>
        <row r="5954">
          <cell r="A5954" t="str">
            <v>TKG04A</v>
          </cell>
          <cell r="B5954" t="str">
            <v>CP_KEYRA</v>
          </cell>
        </row>
        <row r="5955">
          <cell r="A5955" t="str">
            <v>RKS06</v>
          </cell>
          <cell r="B5955" t="str">
            <v>RANGKAS_2</v>
          </cell>
        </row>
        <row r="5956">
          <cell r="A5956" t="str">
            <v>BAL08</v>
          </cell>
          <cell r="B5956" t="str">
            <v>CISOKA_2</v>
          </cell>
        </row>
        <row r="5957">
          <cell r="A5957" t="str">
            <v>PNK20</v>
          </cell>
          <cell r="B5957" t="str">
            <v>CP_FARIZ_JAYA</v>
          </cell>
        </row>
        <row r="5958">
          <cell r="A5958" t="str">
            <v>CLP15</v>
          </cell>
          <cell r="B5958" t="str">
            <v>DR_CIPTO</v>
          </cell>
        </row>
        <row r="5959">
          <cell r="A5959" t="str">
            <v>BTL14</v>
          </cell>
          <cell r="B5959" t="str">
            <v>IMOGIRI</v>
          </cell>
        </row>
        <row r="5960">
          <cell r="A5960" t="str">
            <v>BTL20</v>
          </cell>
          <cell r="B5960" t="str">
            <v>PANDAK</v>
          </cell>
        </row>
        <row r="5961">
          <cell r="A5961" t="str">
            <v>JOG11</v>
          </cell>
          <cell r="B5961" t="str">
            <v>SOROGENEN</v>
          </cell>
        </row>
        <row r="5962">
          <cell r="A5962" t="str">
            <v>JOG10</v>
          </cell>
          <cell r="B5962" t="str">
            <v>KARANGKAJEN</v>
          </cell>
        </row>
        <row r="5963">
          <cell r="A5963" t="str">
            <v>BTL15</v>
          </cell>
          <cell r="B5963" t="str">
            <v>DONGKELAN</v>
          </cell>
        </row>
        <row r="5964">
          <cell r="A5964" t="str">
            <v>CLP12</v>
          </cell>
          <cell r="B5964" t="str">
            <v>BUNTU</v>
          </cell>
        </row>
        <row r="5965">
          <cell r="A5965" t="str">
            <v>SDA45</v>
          </cell>
          <cell r="B5965" t="str">
            <v>WARU_2</v>
          </cell>
        </row>
        <row r="5966">
          <cell r="A5966" t="str">
            <v>JBG14</v>
          </cell>
          <cell r="B5966" t="str">
            <v>JBG_KESAMBEN_1</v>
          </cell>
        </row>
        <row r="5967">
          <cell r="A5967" t="str">
            <v>LMG21</v>
          </cell>
          <cell r="B5967" t="str">
            <v>LAMONGAN_1</v>
          </cell>
        </row>
        <row r="5968">
          <cell r="A5968" t="str">
            <v>SDA55</v>
          </cell>
          <cell r="B5968" t="str">
            <v>WARU_4</v>
          </cell>
        </row>
        <row r="5969">
          <cell r="A5969" t="str">
            <v>NGA15</v>
          </cell>
          <cell r="B5969" t="str">
            <v>PARE_2</v>
          </cell>
        </row>
        <row r="5970">
          <cell r="A5970" t="str">
            <v>NGA14</v>
          </cell>
          <cell r="B5970" t="str">
            <v>PARE_1</v>
          </cell>
        </row>
        <row r="5971">
          <cell r="A5971" t="str">
            <v>SDA47</v>
          </cell>
          <cell r="B5971" t="str">
            <v>CANDI_2</v>
          </cell>
        </row>
        <row r="5972">
          <cell r="A5972" t="str">
            <v>SNX13</v>
          </cell>
          <cell r="B5972" t="str">
            <v>PRAGAAN_2</v>
          </cell>
        </row>
        <row r="5973">
          <cell r="A5973" t="str">
            <v>NGA12</v>
          </cell>
          <cell r="B5973" t="str">
            <v>PLEMAHAN_1</v>
          </cell>
        </row>
        <row r="5974">
          <cell r="A5974" t="str">
            <v>NGA16</v>
          </cell>
          <cell r="B5974" t="str">
            <v>PURWOASRI_1</v>
          </cell>
        </row>
        <row r="5975">
          <cell r="A5975" t="str">
            <v>NGA09</v>
          </cell>
          <cell r="B5975" t="str">
            <v>MOJO_1</v>
          </cell>
        </row>
        <row r="5976">
          <cell r="A5976" t="str">
            <v>JKT70</v>
          </cell>
          <cell r="B5976" t="str">
            <v>CP_GALUR_2</v>
          </cell>
        </row>
        <row r="5977">
          <cell r="A5977" t="str">
            <v>PSJ03</v>
          </cell>
          <cell r="B5977" t="str">
            <v>POSO_KOTA</v>
          </cell>
        </row>
        <row r="5978">
          <cell r="A5978" t="str">
            <v>PSW02A</v>
          </cell>
          <cell r="B5978" t="str">
            <v>CP_BANDUNG_BARU_RAYA</v>
          </cell>
        </row>
        <row r="5979">
          <cell r="A5979" t="str">
            <v>KBB04A</v>
          </cell>
          <cell r="B5979" t="str">
            <v>CP_PASAR_SENIN</v>
          </cell>
        </row>
        <row r="5980">
          <cell r="A5980" t="str">
            <v>BKH04B</v>
          </cell>
          <cell r="B5980" t="str">
            <v>CP_SERAGI</v>
          </cell>
        </row>
        <row r="5981">
          <cell r="A5981" t="str">
            <v>JKT30D</v>
          </cell>
          <cell r="B5981" t="str">
            <v>CP_LODAN_CENTER</v>
          </cell>
        </row>
        <row r="5982">
          <cell r="A5982" t="str">
            <v>JKT30I</v>
          </cell>
          <cell r="B5982" t="str">
            <v>CP_PASAR_PAGI</v>
          </cell>
        </row>
        <row r="5983">
          <cell r="A5983" t="str">
            <v>JKT32A</v>
          </cell>
          <cell r="B5983" t="str">
            <v>CP_MUTIARA_PALEM_1</v>
          </cell>
        </row>
        <row r="5984">
          <cell r="A5984" t="str">
            <v>JKT32O</v>
          </cell>
          <cell r="B5984" t="str">
            <v>CP_BANGUN_NUSA_1</v>
          </cell>
        </row>
        <row r="5985">
          <cell r="A5985" t="str">
            <v>JKT33E</v>
          </cell>
          <cell r="B5985" t="str">
            <v>CP_KEBON_JERUK_2</v>
          </cell>
        </row>
        <row r="5986">
          <cell r="A5986" t="str">
            <v>JKT32X</v>
          </cell>
          <cell r="B5986" t="str">
            <v>CP_KOSAMBI_RAYA</v>
          </cell>
        </row>
        <row r="5987">
          <cell r="A5987" t="str">
            <v>JKT34F</v>
          </cell>
          <cell r="B5987" t="str">
            <v>CP_KARANG_TENGAH</v>
          </cell>
        </row>
        <row r="5988">
          <cell r="A5988" t="str">
            <v>JKT39</v>
          </cell>
          <cell r="B5988" t="str">
            <v>CP_TOMANG_UTARA</v>
          </cell>
        </row>
        <row r="5989">
          <cell r="A5989" t="str">
            <v>JKT39C</v>
          </cell>
          <cell r="B5989" t="str">
            <v>CP_MADISON_PARK_1</v>
          </cell>
        </row>
        <row r="5990">
          <cell r="A5990" t="str">
            <v>JKT39B</v>
          </cell>
          <cell r="B5990" t="str">
            <v>CP_JELAMBAR</v>
          </cell>
        </row>
        <row r="5991">
          <cell r="A5991" t="str">
            <v>JKT41O</v>
          </cell>
          <cell r="B5991" t="str">
            <v>CP_GOLF_ISLAND</v>
          </cell>
        </row>
        <row r="5992">
          <cell r="A5992" t="str">
            <v>JKT43B</v>
          </cell>
          <cell r="B5992" t="str">
            <v>CP_SUNTER_PARADISE_1</v>
          </cell>
        </row>
        <row r="5993">
          <cell r="A5993" t="str">
            <v>JKT47E</v>
          </cell>
          <cell r="B5993" t="str">
            <v>CP_CIRACAS</v>
          </cell>
        </row>
        <row r="5994">
          <cell r="A5994" t="str">
            <v>JKT52G</v>
          </cell>
          <cell r="B5994" t="str">
            <v>CP_KP_MELAYU</v>
          </cell>
        </row>
        <row r="5995">
          <cell r="A5995" t="str">
            <v>JKT56C</v>
          </cell>
          <cell r="B5995" t="str">
            <v>CP_KJJGC_1</v>
          </cell>
        </row>
        <row r="5996">
          <cell r="A5996" t="str">
            <v>JKT56J</v>
          </cell>
          <cell r="B5996" t="str">
            <v>CP_PAHLAWANKOMARUDIN</v>
          </cell>
        </row>
        <row r="5997">
          <cell r="A5997" t="str">
            <v>JKT56K</v>
          </cell>
          <cell r="B5997" t="str">
            <v>CP_TIPAR_CAKUNG</v>
          </cell>
        </row>
        <row r="5998">
          <cell r="A5998" t="str">
            <v>JKT56L</v>
          </cell>
          <cell r="B5998" t="str">
            <v>CP_PULO_GEBANG_1</v>
          </cell>
        </row>
        <row r="5999">
          <cell r="A5999" t="str">
            <v>JKT58B</v>
          </cell>
          <cell r="B5999" t="str">
            <v>CP_TANAH_ABANG_7</v>
          </cell>
        </row>
        <row r="6000">
          <cell r="A6000" t="str">
            <v>JKT58D</v>
          </cell>
          <cell r="B6000" t="str">
            <v>CP_TANAH_ABANG_4</v>
          </cell>
        </row>
        <row r="6001">
          <cell r="A6001" t="str">
            <v>JKT61B</v>
          </cell>
          <cell r="B6001" t="str">
            <v>CP_RAYA_TENGAH</v>
          </cell>
        </row>
        <row r="6002">
          <cell r="A6002" t="str">
            <v>JKT64C</v>
          </cell>
          <cell r="B6002" t="str">
            <v>CP_GUNUNG_SAHARI</v>
          </cell>
        </row>
        <row r="6003">
          <cell r="A6003" t="str">
            <v>JKT64F</v>
          </cell>
          <cell r="B6003" t="str">
            <v>CP_PANJAY</v>
          </cell>
        </row>
        <row r="6004">
          <cell r="A6004" t="str">
            <v>JKT64H</v>
          </cell>
          <cell r="B6004" t="str">
            <v>CP_PASAR_BARU_1</v>
          </cell>
        </row>
        <row r="6005">
          <cell r="A6005" t="str">
            <v>JKT65E</v>
          </cell>
          <cell r="B6005" t="str">
            <v>CP_CIPULIR_1</v>
          </cell>
        </row>
        <row r="6006">
          <cell r="A6006" t="str">
            <v>JKT69</v>
          </cell>
          <cell r="B6006" t="str">
            <v>CP_BLOK_M_SQUARE</v>
          </cell>
        </row>
        <row r="6007">
          <cell r="A6007" t="str">
            <v>JKT70A</v>
          </cell>
          <cell r="B6007" t="str">
            <v>CP_RAWASARI</v>
          </cell>
        </row>
        <row r="6008">
          <cell r="A6008" t="str">
            <v>JKT64B</v>
          </cell>
          <cell r="B6008" t="str">
            <v>CP_KARANG_ANYAR_2</v>
          </cell>
        </row>
        <row r="6009">
          <cell r="A6009" t="str">
            <v>JKT67C</v>
          </cell>
          <cell r="B6009" t="str">
            <v>CP_KAMBOJA_1</v>
          </cell>
        </row>
        <row r="6010">
          <cell r="A6010" t="str">
            <v>JKT32R</v>
          </cell>
          <cell r="B6010" t="str">
            <v>CP_KAMAL_RAYA</v>
          </cell>
        </row>
        <row r="6011">
          <cell r="A6011" t="str">
            <v>JKT39J</v>
          </cell>
          <cell r="B6011" t="str">
            <v>CP_JELAMBAR_BARU_1</v>
          </cell>
        </row>
        <row r="6012">
          <cell r="A6012" t="str">
            <v>JKT53A</v>
          </cell>
          <cell r="B6012" t="str">
            <v>CP_PAGELARANG</v>
          </cell>
        </row>
        <row r="6013">
          <cell r="A6013" t="str">
            <v>JKT47B</v>
          </cell>
          <cell r="B6013" t="str">
            <v>CP_CIBUBUR</v>
          </cell>
        </row>
        <row r="6014">
          <cell r="A6014" t="str">
            <v>TUT06</v>
          </cell>
          <cell r="B6014" t="str">
            <v>MOOAT</v>
          </cell>
        </row>
        <row r="6015">
          <cell r="A6015" t="str">
            <v>THA11</v>
          </cell>
          <cell r="B6015" t="str">
            <v>TAMAKO</v>
          </cell>
        </row>
        <row r="6016">
          <cell r="A6016" t="str">
            <v>MDC16</v>
          </cell>
          <cell r="B6016" t="str">
            <v>SEA</v>
          </cell>
        </row>
        <row r="6017">
          <cell r="A6017" t="str">
            <v>LGU01</v>
          </cell>
          <cell r="B6017" t="str">
            <v>LANGGUR</v>
          </cell>
        </row>
        <row r="6018">
          <cell r="A6018" t="str">
            <v>PLW06A</v>
          </cell>
          <cell r="B6018" t="str">
            <v>TAWAELI</v>
          </cell>
        </row>
        <row r="6019">
          <cell r="A6019" t="str">
            <v>SLM08</v>
          </cell>
          <cell r="B6019" t="str">
            <v>SINDUADI</v>
          </cell>
        </row>
        <row r="6020">
          <cell r="A6020" t="str">
            <v>KAA13</v>
          </cell>
          <cell r="B6020" t="str">
            <v>NGASEM</v>
          </cell>
        </row>
        <row r="6021">
          <cell r="A6021" t="str">
            <v>SUJ05</v>
          </cell>
          <cell r="B6021" t="str">
            <v>GUMPANG</v>
          </cell>
        </row>
        <row r="6022">
          <cell r="A6022" t="str">
            <v>PWJ02</v>
          </cell>
          <cell r="B6022" t="str">
            <v>KUTOARJO</v>
          </cell>
        </row>
        <row r="6023">
          <cell r="A6023" t="str">
            <v>JKT28O</v>
          </cell>
          <cell r="B6023" t="str">
            <v>CP_MAJU_BERSAMA</v>
          </cell>
        </row>
        <row r="6024">
          <cell r="A6024" t="str">
            <v>JKT30H</v>
          </cell>
          <cell r="B6024" t="str">
            <v>CP_ITC_MANGDU_1</v>
          </cell>
        </row>
        <row r="6025">
          <cell r="A6025" t="str">
            <v>JKT32M</v>
          </cell>
          <cell r="B6025" t="str">
            <v>CP_KAPUK_RAYA_1</v>
          </cell>
        </row>
        <row r="6026">
          <cell r="A6026" t="str">
            <v>JKT33F</v>
          </cell>
          <cell r="B6026" t="str">
            <v>CP_DURI_KEPA</v>
          </cell>
        </row>
        <row r="6027">
          <cell r="A6027" t="str">
            <v>JKT32Z</v>
          </cell>
          <cell r="B6027" t="str">
            <v>CP_DURI_KOSAMBI</v>
          </cell>
        </row>
        <row r="6028">
          <cell r="A6028" t="str">
            <v>JKT41</v>
          </cell>
          <cell r="B6028" t="str">
            <v>CP_EXCLUSIVE_PIK</v>
          </cell>
        </row>
        <row r="6029">
          <cell r="A6029" t="str">
            <v>JKT41P</v>
          </cell>
          <cell r="B6029" t="str">
            <v>CP_BANDENGANSELATAN1</v>
          </cell>
        </row>
        <row r="6030">
          <cell r="A6030" t="str">
            <v>JKT53</v>
          </cell>
          <cell r="B6030" t="str">
            <v>CP_CILANGKAP</v>
          </cell>
        </row>
        <row r="6031">
          <cell r="A6031" t="str">
            <v>JKT56E</v>
          </cell>
          <cell r="B6031" t="str">
            <v>CP_PENGGILINGAN</v>
          </cell>
        </row>
        <row r="6032">
          <cell r="A6032" t="str">
            <v>JKT58E</v>
          </cell>
          <cell r="B6032" t="str">
            <v>CP_BENDUNGAN_JATI_1</v>
          </cell>
        </row>
        <row r="6033">
          <cell r="A6033" t="str">
            <v>JKT62B</v>
          </cell>
          <cell r="B6033" t="str">
            <v>CP_JAGAKARSA</v>
          </cell>
        </row>
        <row r="6034">
          <cell r="A6034" t="str">
            <v>KNG23</v>
          </cell>
          <cell r="B6034" t="str">
            <v>LINGGAJAYA</v>
          </cell>
        </row>
        <row r="6035">
          <cell r="A6035" t="str">
            <v>JKT36F</v>
          </cell>
          <cell r="B6035" t="str">
            <v>CP_KEMBANGAN_BARU</v>
          </cell>
        </row>
        <row r="6036">
          <cell r="A6036" t="str">
            <v>JKT65B</v>
          </cell>
          <cell r="B6036" t="str">
            <v>CP_M_SAIDI</v>
          </cell>
        </row>
        <row r="6037">
          <cell r="A6037" t="str">
            <v>JKT34D</v>
          </cell>
          <cell r="B6037" t="str">
            <v>CP_DAPUR_SUSU</v>
          </cell>
        </row>
        <row r="6038">
          <cell r="A6038" t="str">
            <v>MLG54</v>
          </cell>
          <cell r="B6038" t="str">
            <v>SUKUN_2</v>
          </cell>
        </row>
        <row r="6039">
          <cell r="A6039" t="str">
            <v>PSR20</v>
          </cell>
          <cell r="B6039" t="str">
            <v>PSR_PURWOREJO_1</v>
          </cell>
        </row>
        <row r="6040">
          <cell r="A6040" t="str">
            <v>NGA07</v>
          </cell>
          <cell r="B6040" t="str">
            <v>KDR_NGASEM_1</v>
          </cell>
        </row>
        <row r="6041">
          <cell r="A6041" t="str">
            <v>SDA15</v>
          </cell>
          <cell r="B6041" t="str">
            <v>KEMASAN_RAYA</v>
          </cell>
        </row>
        <row r="6042">
          <cell r="A6042" t="str">
            <v>LMJ01</v>
          </cell>
          <cell r="B6042" t="str">
            <v>LUMAJANG</v>
          </cell>
        </row>
        <row r="6043">
          <cell r="A6043" t="str">
            <v>SDA35</v>
          </cell>
          <cell r="B6043" t="str">
            <v>KREMBUNG_1</v>
          </cell>
        </row>
        <row r="6044">
          <cell r="A6044" t="str">
            <v>MLG29</v>
          </cell>
          <cell r="B6044" t="str">
            <v>PAKIS_DISTRICT</v>
          </cell>
        </row>
        <row r="6045">
          <cell r="A6045" t="str">
            <v>SDA32</v>
          </cell>
          <cell r="B6045" t="str">
            <v>PRAMBON_CITY</v>
          </cell>
        </row>
        <row r="6046">
          <cell r="A6046" t="str">
            <v>SUB61</v>
          </cell>
          <cell r="B6046" t="str">
            <v>BANYU_URIP</v>
          </cell>
        </row>
        <row r="6047">
          <cell r="A6047" t="str">
            <v>MJK01</v>
          </cell>
          <cell r="B6047" t="str">
            <v>MOJOKERTO</v>
          </cell>
        </row>
        <row r="6048">
          <cell r="A6048" t="str">
            <v>SED05</v>
          </cell>
          <cell r="B6048" t="str">
            <v>CP_BONGAN</v>
          </cell>
        </row>
        <row r="6049">
          <cell r="A6049" t="str">
            <v>BTT03</v>
          </cell>
          <cell r="B6049" t="str">
            <v>GUGUAK_PANJANG</v>
          </cell>
        </row>
        <row r="6050">
          <cell r="A6050" t="str">
            <v>JKT36L</v>
          </cell>
          <cell r="B6050" t="str">
            <v>CP_PESING</v>
          </cell>
        </row>
        <row r="6051">
          <cell r="A6051" t="str">
            <v>JKT36J</v>
          </cell>
          <cell r="B6051" t="str">
            <v>CP_ABU_BAKAR</v>
          </cell>
        </row>
        <row r="6052">
          <cell r="A6052" t="str">
            <v>JKT56G</v>
          </cell>
          <cell r="B6052" t="str">
            <v>CP_NAGASAON</v>
          </cell>
        </row>
        <row r="6053">
          <cell r="A6053" t="str">
            <v>VIP06</v>
          </cell>
          <cell r="B6053" t="str">
            <v>SOUTH_JAKARTA_SALES</v>
          </cell>
        </row>
        <row r="6054">
          <cell r="A6054" t="str">
            <v>VIP05</v>
          </cell>
          <cell r="B6054" t="str">
            <v>NORTH_JAKARTA_SALES</v>
          </cell>
        </row>
        <row r="6055">
          <cell r="A6055" t="str">
            <v>TCJKT252</v>
          </cell>
          <cell r="B6055" t="str">
            <v>TCJKT252</v>
          </cell>
        </row>
        <row r="6056">
          <cell r="A6056" t="str">
            <v>TCJKT211</v>
          </cell>
          <cell r="B6056" t="str">
            <v>TCJKT211</v>
          </cell>
        </row>
        <row r="6057">
          <cell r="A6057" t="str">
            <v>JKT68F</v>
          </cell>
          <cell r="B6057" t="str">
            <v>CP_AMPERA_RAYA</v>
          </cell>
        </row>
        <row r="6058">
          <cell r="A6058" t="str">
            <v>JKT68D</v>
          </cell>
          <cell r="B6058" t="str">
            <v>CP_ANGSANA_RAYA</v>
          </cell>
        </row>
        <row r="6059">
          <cell r="A6059" t="str">
            <v>JKT68C</v>
          </cell>
          <cell r="B6059" t="str">
            <v>CP_DAFFINA</v>
          </cell>
        </row>
        <row r="6060">
          <cell r="A6060" t="str">
            <v>JKT68B</v>
          </cell>
          <cell r="B6060" t="str">
            <v>CP_KEBAGUSAN_4</v>
          </cell>
        </row>
        <row r="6061">
          <cell r="A6061" t="str">
            <v>JKT68A</v>
          </cell>
          <cell r="B6061" t="str">
            <v>CP_PEJATEN_1</v>
          </cell>
        </row>
        <row r="6062">
          <cell r="A6062" t="str">
            <v>JKT67D</v>
          </cell>
          <cell r="B6062" t="str">
            <v>CP_KEMANGGISAN</v>
          </cell>
        </row>
        <row r="6063">
          <cell r="A6063" t="str">
            <v>JKT66</v>
          </cell>
          <cell r="B6063" t="str">
            <v>CP_KALI_PASIR_02</v>
          </cell>
        </row>
        <row r="6064">
          <cell r="A6064" t="str">
            <v>JKT65L</v>
          </cell>
          <cell r="B6064" t="str">
            <v>CP_PESANGGRAHAN</v>
          </cell>
        </row>
        <row r="6065">
          <cell r="A6065" t="str">
            <v>JKT65I</v>
          </cell>
          <cell r="B6065" t="str">
            <v>CP_MUCHTAR_RAYA</v>
          </cell>
        </row>
        <row r="6066">
          <cell r="A6066" t="str">
            <v>JKT65G</v>
          </cell>
          <cell r="B6066" t="str">
            <v>CP_TAMAN_BINTARO</v>
          </cell>
        </row>
        <row r="6067">
          <cell r="A6067" t="str">
            <v>JKT65D</v>
          </cell>
          <cell r="B6067" t="str">
            <v>CP_KESEHATAN1</v>
          </cell>
        </row>
        <row r="6068">
          <cell r="A6068" t="str">
            <v>JKT65A</v>
          </cell>
          <cell r="B6068" t="str">
            <v>CP_KOSTRAD_RAYA</v>
          </cell>
        </row>
        <row r="6069">
          <cell r="A6069" t="str">
            <v>JKT65</v>
          </cell>
          <cell r="B6069" t="str">
            <v>CP_BINTARO_PERMAI</v>
          </cell>
        </row>
        <row r="6070">
          <cell r="A6070" t="str">
            <v>JKT64L</v>
          </cell>
          <cell r="B6070" t="str">
            <v>CP_SAMANHUDI_1</v>
          </cell>
        </row>
        <row r="6071">
          <cell r="A6071" t="str">
            <v>JKT64K</v>
          </cell>
          <cell r="B6071" t="str">
            <v>CP_ORION_MANGGA_DUA</v>
          </cell>
        </row>
        <row r="6072">
          <cell r="A6072" t="str">
            <v>JKT64I</v>
          </cell>
          <cell r="B6072" t="str">
            <v>CP_HARCO</v>
          </cell>
        </row>
        <row r="6073">
          <cell r="A6073" t="str">
            <v>JKT64G</v>
          </cell>
          <cell r="B6073" t="str">
            <v>CP_MANGGA_BESAR_13</v>
          </cell>
        </row>
        <row r="6074">
          <cell r="A6074" t="str">
            <v>JKT64D</v>
          </cell>
          <cell r="B6074" t="str">
            <v>CP_KARANG_ANYAR_1</v>
          </cell>
        </row>
        <row r="6075">
          <cell r="A6075" t="str">
            <v>JKT64A</v>
          </cell>
          <cell r="B6075" t="str">
            <v>CP_GSA_RAYA</v>
          </cell>
        </row>
        <row r="6076">
          <cell r="A6076" t="str">
            <v>JKT63A</v>
          </cell>
          <cell r="B6076" t="str">
            <v>CP_WARNA_WARNI</v>
          </cell>
        </row>
        <row r="6077">
          <cell r="A6077" t="str">
            <v>JKT63</v>
          </cell>
          <cell r="B6077" t="str">
            <v>CP_CIPEUCANG_1</v>
          </cell>
        </row>
        <row r="6078">
          <cell r="A6078" t="str">
            <v>JKT62E</v>
          </cell>
          <cell r="B6078" t="str">
            <v>CP_MOH_KAHFI</v>
          </cell>
        </row>
        <row r="6079">
          <cell r="A6079" t="str">
            <v>JKT62D</v>
          </cell>
          <cell r="B6079" t="str">
            <v>CP_KP_KANDANG</v>
          </cell>
        </row>
        <row r="6080">
          <cell r="A6080" t="str">
            <v>JKT62A</v>
          </cell>
          <cell r="B6080" t="str">
            <v>CP_TIMBUL_RAYA</v>
          </cell>
        </row>
        <row r="6081">
          <cell r="A6081" t="str">
            <v>JKT61</v>
          </cell>
          <cell r="B6081" t="str">
            <v>CP_KALISARI</v>
          </cell>
        </row>
        <row r="6082">
          <cell r="A6082" t="str">
            <v>JKT60H</v>
          </cell>
          <cell r="B6082" t="str">
            <v>CP_ANGKASA_GUNUNG_S</v>
          </cell>
        </row>
        <row r="6083">
          <cell r="A6083" t="str">
            <v>JKT60G</v>
          </cell>
          <cell r="B6083" t="str">
            <v>CP_MGK_KEMAYORAN_1</v>
          </cell>
        </row>
        <row r="6084">
          <cell r="A6084" t="str">
            <v>JKT60E</v>
          </cell>
          <cell r="B6084" t="str">
            <v>CP_SUMUR_BATU_2</v>
          </cell>
        </row>
        <row r="6085">
          <cell r="A6085" t="str">
            <v>JKT60D</v>
          </cell>
          <cell r="B6085" t="str">
            <v>CP_LETJEND_SUPRAPTO</v>
          </cell>
        </row>
        <row r="6086">
          <cell r="A6086" t="str">
            <v>JKT60C</v>
          </cell>
          <cell r="B6086" t="str">
            <v>CP_TANAHTINGGI_TIMUR</v>
          </cell>
        </row>
        <row r="6087">
          <cell r="A6087" t="str">
            <v>JKT60A</v>
          </cell>
          <cell r="B6087" t="str">
            <v>CP_MP_KEMAYORAN</v>
          </cell>
        </row>
        <row r="6088">
          <cell r="A6088" t="str">
            <v>JKT59A</v>
          </cell>
          <cell r="B6088" t="str">
            <v>CP_PANGKALAN_JATI</v>
          </cell>
        </row>
        <row r="6089">
          <cell r="A6089" t="str">
            <v>JKT59</v>
          </cell>
          <cell r="B6089" t="str">
            <v>CP_PONDOK_GEDE</v>
          </cell>
        </row>
        <row r="6090">
          <cell r="A6090" t="str">
            <v>JKT58N</v>
          </cell>
          <cell r="B6090" t="str">
            <v>CP_THAMRIN</v>
          </cell>
        </row>
        <row r="6091">
          <cell r="A6091" t="str">
            <v>JKT58L</v>
          </cell>
          <cell r="B6091" t="str">
            <v>CP_BENHIL_RAYA</v>
          </cell>
        </row>
        <row r="6092">
          <cell r="A6092" t="str">
            <v>JKT58J</v>
          </cell>
          <cell r="B6092" t="str">
            <v>CP_PENJERNIHAN</v>
          </cell>
        </row>
        <row r="6093">
          <cell r="A6093" t="str">
            <v>JKT58I</v>
          </cell>
          <cell r="B6093" t="str">
            <v>CP_SUDIRMAN_PARK</v>
          </cell>
        </row>
        <row r="6094">
          <cell r="A6094" t="str">
            <v>JKT58H</v>
          </cell>
          <cell r="B6094" t="str">
            <v>CP_T_ABANG_BLOK_F</v>
          </cell>
        </row>
        <row r="6095">
          <cell r="A6095" t="str">
            <v>JKT58G</v>
          </cell>
          <cell r="B6095" t="str">
            <v>CP_TANAH_ABANG_1</v>
          </cell>
        </row>
        <row r="6096">
          <cell r="A6096" t="str">
            <v>JKT58C</v>
          </cell>
          <cell r="B6096" t="str">
            <v>CP_TANAH_ABANG_3</v>
          </cell>
        </row>
        <row r="6097">
          <cell r="A6097" t="str">
            <v>JKT58A</v>
          </cell>
          <cell r="B6097" t="str">
            <v>CP_WAHID_HASYIM</v>
          </cell>
        </row>
        <row r="6098">
          <cell r="A6098" t="str">
            <v>JKT57C</v>
          </cell>
          <cell r="B6098" t="str">
            <v>CP_PISANGAN_LAMA</v>
          </cell>
        </row>
        <row r="6099">
          <cell r="A6099" t="str">
            <v>JKT56H</v>
          </cell>
          <cell r="B6099" t="str">
            <v>CP_RAWA_TERATE</v>
          </cell>
        </row>
        <row r="6100">
          <cell r="A6100" t="str">
            <v>JKT56A</v>
          </cell>
          <cell r="B6100" t="str">
            <v>CP_STASIUN_CAKUNG</v>
          </cell>
        </row>
        <row r="6101">
          <cell r="A6101" t="str">
            <v>JKT55A</v>
          </cell>
          <cell r="B6101" t="str">
            <v>CP_BUKIT_DURI_2</v>
          </cell>
        </row>
        <row r="6102">
          <cell r="A6102" t="str">
            <v>JKT55</v>
          </cell>
          <cell r="B6102" t="str">
            <v>CP_BARKAH1_2</v>
          </cell>
        </row>
        <row r="6103">
          <cell r="A6103" t="str">
            <v>JKT54A</v>
          </cell>
          <cell r="B6103" t="str">
            <v>CP_ITC_KUNINGAN</v>
          </cell>
        </row>
        <row r="6104">
          <cell r="A6104" t="str">
            <v>JKT54</v>
          </cell>
          <cell r="B6104" t="str">
            <v>CP_PERBANAS</v>
          </cell>
        </row>
        <row r="6105">
          <cell r="A6105" t="str">
            <v>JKT53B</v>
          </cell>
          <cell r="B6105" t="str">
            <v>CP_PANCASILA_SAKTI</v>
          </cell>
        </row>
        <row r="6106">
          <cell r="A6106" t="str">
            <v>JKT52H</v>
          </cell>
          <cell r="B6106" t="str">
            <v>CP_JATINEGARA_TIMUR</v>
          </cell>
        </row>
        <row r="6107">
          <cell r="A6107" t="str">
            <v>JKT52F</v>
          </cell>
          <cell r="B6107" t="str">
            <v>CP_JTC_1</v>
          </cell>
        </row>
        <row r="6108">
          <cell r="A6108" t="str">
            <v>JKT52E</v>
          </cell>
          <cell r="B6108" t="str">
            <v>CP_CIPINANG_MUARA_2</v>
          </cell>
        </row>
        <row r="6109">
          <cell r="A6109" t="str">
            <v>JKT52C</v>
          </cell>
          <cell r="B6109" t="str">
            <v>CP_TAMAN_CIPINANG</v>
          </cell>
        </row>
        <row r="6110">
          <cell r="A6110" t="str">
            <v>JKT52A</v>
          </cell>
          <cell r="B6110" t="str">
            <v>CP_YSM_1</v>
          </cell>
        </row>
        <row r="6111">
          <cell r="A6111" t="str">
            <v>JKT52</v>
          </cell>
          <cell r="B6111" t="str">
            <v>CP_OTISTA</v>
          </cell>
        </row>
        <row r="6112">
          <cell r="A6112" t="str">
            <v>JKT51F</v>
          </cell>
          <cell r="B6112" t="str">
            <v>CP_HOCKY_KAYUMANIS_X</v>
          </cell>
        </row>
        <row r="6113">
          <cell r="A6113" t="str">
            <v>JKT50M</v>
          </cell>
          <cell r="B6113" t="str">
            <v>CP_PONDOK_KELAPA</v>
          </cell>
        </row>
        <row r="6114">
          <cell r="A6114" t="str">
            <v>JKT50L</v>
          </cell>
          <cell r="B6114" t="str">
            <v>CP_NUSA_INDAH_RAYA</v>
          </cell>
        </row>
        <row r="6115">
          <cell r="A6115" t="str">
            <v>JKT50J</v>
          </cell>
          <cell r="B6115" t="str">
            <v>CP_PAHLAWAN_REVOLUSI</v>
          </cell>
        </row>
        <row r="6116">
          <cell r="A6116" t="str">
            <v>JKT50H</v>
          </cell>
          <cell r="B6116" t="str">
            <v>CP_LABANDA</v>
          </cell>
        </row>
        <row r="6117">
          <cell r="A6117" t="str">
            <v>JKT50G</v>
          </cell>
          <cell r="B6117" t="str">
            <v>CP_CIPINANG_INDAH</v>
          </cell>
        </row>
        <row r="6118">
          <cell r="A6118" t="str">
            <v>JKT50F</v>
          </cell>
          <cell r="B6118" t="str">
            <v>CP_PONDOK_KOPI</v>
          </cell>
        </row>
        <row r="6119">
          <cell r="A6119" t="str">
            <v>JKT50C</v>
          </cell>
          <cell r="B6119" t="str">
            <v>CP_TAMAN_MALAKA_2</v>
          </cell>
        </row>
        <row r="6120">
          <cell r="A6120" t="str">
            <v>JKT50B</v>
          </cell>
          <cell r="B6120" t="str">
            <v>CP_LAMPIRI</v>
          </cell>
        </row>
        <row r="6121">
          <cell r="A6121" t="str">
            <v>JKT50A</v>
          </cell>
          <cell r="B6121" t="str">
            <v>CP_KALIMALANG</v>
          </cell>
        </row>
        <row r="6122">
          <cell r="A6122" t="str">
            <v>JKT50</v>
          </cell>
          <cell r="B6122" t="str">
            <v>CP_ATRIUM_SENEN</v>
          </cell>
        </row>
        <row r="6123">
          <cell r="A6123" t="str">
            <v>JKT49C</v>
          </cell>
          <cell r="B6123" t="str">
            <v>CP_MAMPANG</v>
          </cell>
        </row>
        <row r="6124">
          <cell r="A6124" t="str">
            <v>JKT49A</v>
          </cell>
          <cell r="B6124" t="str">
            <v>CP_PENGADEGAN_BARAT</v>
          </cell>
        </row>
        <row r="6125">
          <cell r="A6125" t="str">
            <v>JKT49</v>
          </cell>
          <cell r="B6125" t="str">
            <v>CP_POMAD</v>
          </cell>
        </row>
        <row r="6126">
          <cell r="A6126" t="str">
            <v>JKT48E</v>
          </cell>
          <cell r="B6126" t="str">
            <v>CP_CILILITAN</v>
          </cell>
        </row>
        <row r="6127">
          <cell r="A6127" t="str">
            <v>JKT48D</v>
          </cell>
          <cell r="B6127" t="str">
            <v>CP_PGC</v>
          </cell>
        </row>
        <row r="6128">
          <cell r="A6128" t="str">
            <v>JKT48</v>
          </cell>
          <cell r="B6128" t="str">
            <v>CP_KENANGAN</v>
          </cell>
        </row>
        <row r="6129">
          <cell r="A6129" t="str">
            <v>JKT47A</v>
          </cell>
          <cell r="B6129" t="str">
            <v>CP_PASAR_CIJANTUNG</v>
          </cell>
        </row>
        <row r="6130">
          <cell r="A6130" t="str">
            <v>JKT45J</v>
          </cell>
          <cell r="B6130" t="str">
            <v>CP_KEAMANAN_1</v>
          </cell>
        </row>
        <row r="6131">
          <cell r="A6131" t="str">
            <v>JKT45H</v>
          </cell>
          <cell r="B6131" t="str">
            <v>CP_MANGGA_BESAR_1</v>
          </cell>
        </row>
        <row r="6132">
          <cell r="A6132" t="str">
            <v>JKT45G</v>
          </cell>
          <cell r="B6132" t="str">
            <v>CP_PLAZA_PINANGSIA</v>
          </cell>
        </row>
        <row r="6133">
          <cell r="A6133" t="str">
            <v>JKT45F</v>
          </cell>
          <cell r="B6133" t="str">
            <v>CP_NEW_HARCO_GLODOK</v>
          </cell>
        </row>
        <row r="6134">
          <cell r="A6134" t="str">
            <v>JKT45D</v>
          </cell>
          <cell r="B6134" t="str">
            <v>CP_MABES_3</v>
          </cell>
        </row>
        <row r="6135">
          <cell r="A6135" t="str">
            <v>JKT45C</v>
          </cell>
          <cell r="B6135" t="str">
            <v>CP_LTC_GLODOK</v>
          </cell>
        </row>
        <row r="6136">
          <cell r="A6136" t="str">
            <v>JKT45A</v>
          </cell>
          <cell r="B6136" t="str">
            <v>CP_MANGGA_BESAR</v>
          </cell>
        </row>
        <row r="6137">
          <cell r="A6137" t="str">
            <v>JKT44B</v>
          </cell>
          <cell r="B6137" t="str">
            <v>CP_HARMONI_2</v>
          </cell>
        </row>
        <row r="6138">
          <cell r="A6138" t="str">
            <v>JKT44</v>
          </cell>
          <cell r="B6138" t="str">
            <v>CP_M_MANSYUR_2</v>
          </cell>
        </row>
        <row r="6139">
          <cell r="A6139" t="str">
            <v>JKT43R</v>
          </cell>
          <cell r="B6139" t="str">
            <v>CP_BENTENG_MAS</v>
          </cell>
        </row>
        <row r="6140">
          <cell r="A6140" t="str">
            <v>JKT43N</v>
          </cell>
          <cell r="B6140" t="str">
            <v>CP_SUNTER_KARYA</v>
          </cell>
        </row>
        <row r="6141">
          <cell r="A6141" t="str">
            <v>JKT43K</v>
          </cell>
          <cell r="B6141" t="str">
            <v>CP_S_KEMAYORAN_2</v>
          </cell>
        </row>
        <row r="6142">
          <cell r="A6142" t="str">
            <v>JKT43J</v>
          </cell>
          <cell r="B6142" t="str">
            <v>CP_TELUK_GONG_RAYA_2</v>
          </cell>
        </row>
        <row r="6143">
          <cell r="A6143" t="str">
            <v>JKT43H</v>
          </cell>
          <cell r="B6143" t="str">
            <v>CP_KEBON_BAWANG</v>
          </cell>
        </row>
        <row r="6144">
          <cell r="A6144" t="str">
            <v>JKT43G</v>
          </cell>
          <cell r="B6144" t="str">
            <v>CP_GREENLAKE_SUNTER</v>
          </cell>
        </row>
        <row r="6145">
          <cell r="A6145" t="str">
            <v>JKT43E</v>
          </cell>
          <cell r="B6145" t="str">
            <v>CP_PAPANGGO</v>
          </cell>
        </row>
        <row r="6146">
          <cell r="A6146" t="str">
            <v>JKT43A</v>
          </cell>
          <cell r="B6146" t="str">
            <v>CP_MAPLE_PARK</v>
          </cell>
        </row>
        <row r="6147">
          <cell r="A6147" t="str">
            <v>JKT41S</v>
          </cell>
          <cell r="B6147" t="str">
            <v>CP_CENTRO_PIK</v>
          </cell>
        </row>
        <row r="6148">
          <cell r="A6148" t="str">
            <v>JKT41R</v>
          </cell>
          <cell r="B6148" t="str">
            <v>CP_GREENBAY_PLUIT_1</v>
          </cell>
        </row>
        <row r="6149">
          <cell r="A6149" t="str">
            <v>JKT41Q</v>
          </cell>
          <cell r="B6149" t="str">
            <v>CP_PLUIT_KARANG</v>
          </cell>
        </row>
        <row r="6150">
          <cell r="A6150" t="str">
            <v>JKT41N</v>
          </cell>
          <cell r="B6150" t="str">
            <v>CP_LAGUNA_2</v>
          </cell>
        </row>
        <row r="6151">
          <cell r="A6151" t="str">
            <v>JKT41M</v>
          </cell>
          <cell r="B6151" t="str">
            <v>CP_KETING_TELUK_GONG</v>
          </cell>
        </row>
        <row r="6152">
          <cell r="A6152" t="str">
            <v>JKT41L</v>
          </cell>
          <cell r="B6152" t="str">
            <v>CP_FAJAR_ALADIN</v>
          </cell>
        </row>
        <row r="6153">
          <cell r="A6153" t="str">
            <v>JKT41J</v>
          </cell>
          <cell r="B6153" t="str">
            <v>CP_JEMBATAN_TIGA_2</v>
          </cell>
        </row>
        <row r="6154">
          <cell r="A6154" t="str">
            <v>JKT41I</v>
          </cell>
          <cell r="B6154" t="str">
            <v>CP_TELUK_INTAN</v>
          </cell>
        </row>
        <row r="6155">
          <cell r="A6155" t="str">
            <v>JKT41F</v>
          </cell>
          <cell r="B6155" t="str">
            <v>CP_PIK</v>
          </cell>
        </row>
        <row r="6156">
          <cell r="A6156" t="str">
            <v>JKT41E</v>
          </cell>
          <cell r="B6156" t="str">
            <v>CP_PLUIT_RAYA_2</v>
          </cell>
        </row>
        <row r="6157">
          <cell r="A6157" t="str">
            <v>JKT41D</v>
          </cell>
          <cell r="B6157" t="str">
            <v>CP_TANAH_PASIR_1</v>
          </cell>
        </row>
        <row r="6158">
          <cell r="A6158" t="str">
            <v>JKT41C</v>
          </cell>
          <cell r="B6158" t="str">
            <v>CP_TOHO_PIK</v>
          </cell>
        </row>
        <row r="6159">
          <cell r="A6159" t="str">
            <v>JKT41B</v>
          </cell>
          <cell r="B6159" t="str">
            <v>CP_KAPUK_KAMAL_1</v>
          </cell>
        </row>
        <row r="6160">
          <cell r="A6160" t="str">
            <v>JKT41A</v>
          </cell>
          <cell r="B6160" t="str">
            <v>CP_PLUIT_1</v>
          </cell>
        </row>
        <row r="6161">
          <cell r="A6161" t="str">
            <v>JKT40D</v>
          </cell>
          <cell r="B6161" t="str">
            <v>CP_PASAR_SENEN_JAYA1</v>
          </cell>
        </row>
        <row r="6162">
          <cell r="A6162" t="str">
            <v>JKT40B</v>
          </cell>
          <cell r="B6162" t="str">
            <v>CP_KENARI_2</v>
          </cell>
        </row>
        <row r="6163">
          <cell r="A6163" t="str">
            <v>JKT40A</v>
          </cell>
          <cell r="B6163" t="str">
            <v>CP_KRAMAT_RAYA_2</v>
          </cell>
        </row>
        <row r="6164">
          <cell r="A6164" t="str">
            <v>JKT39M</v>
          </cell>
          <cell r="B6164" t="str">
            <v>CP_ROXY_SQUARE_1</v>
          </cell>
        </row>
        <row r="6165">
          <cell r="A6165" t="str">
            <v>JKT39L</v>
          </cell>
          <cell r="B6165" t="str">
            <v>CP_DUTAMAS</v>
          </cell>
        </row>
        <row r="6166">
          <cell r="A6166" t="str">
            <v>JKT39K</v>
          </cell>
          <cell r="B6166" t="str">
            <v>CP_DR_LATUMENTEN_1</v>
          </cell>
        </row>
        <row r="6167">
          <cell r="A6167" t="str">
            <v>JKT39I</v>
          </cell>
          <cell r="B6167" t="str">
            <v>CP_MUWARDI_GROGOL</v>
          </cell>
        </row>
        <row r="6168">
          <cell r="A6168" t="str">
            <v>JKT39H</v>
          </cell>
          <cell r="B6168" t="str">
            <v>CP_LATUMENTEN_2_RAYA</v>
          </cell>
        </row>
        <row r="6169">
          <cell r="A6169" t="str">
            <v>JKT39E</v>
          </cell>
          <cell r="B6169" t="str">
            <v>CP_MEDITERANIA_TJ_2</v>
          </cell>
        </row>
        <row r="6170">
          <cell r="A6170" t="str">
            <v>JKT39D</v>
          </cell>
          <cell r="B6170" t="str">
            <v>CP_THI</v>
          </cell>
        </row>
        <row r="6171">
          <cell r="A6171" t="str">
            <v>JKT38R</v>
          </cell>
          <cell r="B6171" t="str">
            <v>CP_PREPEDAN_KAMAL</v>
          </cell>
        </row>
        <row r="6172">
          <cell r="A6172" t="str">
            <v>JKT38O</v>
          </cell>
          <cell r="B6172" t="str">
            <v>CP_PETA_BARAT</v>
          </cell>
        </row>
        <row r="6173">
          <cell r="A6173" t="str">
            <v>JKT38L</v>
          </cell>
          <cell r="B6173" t="str">
            <v>CP_CBDI_TAMAN_SURYA</v>
          </cell>
        </row>
        <row r="6174">
          <cell r="A6174" t="str">
            <v>JKT38K</v>
          </cell>
          <cell r="B6174" t="str">
            <v>CP_PEGADUNGAN</v>
          </cell>
        </row>
        <row r="6175">
          <cell r="A6175" t="str">
            <v>JKT38J</v>
          </cell>
          <cell r="B6175" t="str">
            <v>CP_TAMAN_SURYA_DUA</v>
          </cell>
        </row>
        <row r="6176">
          <cell r="A6176" t="str">
            <v>JKT38I</v>
          </cell>
          <cell r="B6176" t="str">
            <v>CP_CITRA_GARDEN_1</v>
          </cell>
        </row>
        <row r="6177">
          <cell r="A6177" t="str">
            <v>JKT38H</v>
          </cell>
          <cell r="B6177" t="str">
            <v>CP_CITRA_GARDEN_TIGA</v>
          </cell>
        </row>
        <row r="6178">
          <cell r="A6178" t="str">
            <v>JKT38F</v>
          </cell>
          <cell r="B6178" t="str">
            <v>CP_PASAR_LARIS</v>
          </cell>
        </row>
        <row r="6179">
          <cell r="A6179" t="str">
            <v>JKT38E</v>
          </cell>
          <cell r="B6179" t="str">
            <v>CP_CITRA_2</v>
          </cell>
        </row>
        <row r="6180">
          <cell r="A6180" t="str">
            <v>JKT37G</v>
          </cell>
          <cell r="B6180" t="str">
            <v>CP_TARIAN_RAYA</v>
          </cell>
        </row>
        <row r="6181">
          <cell r="A6181" t="str">
            <v>JKT37F</v>
          </cell>
          <cell r="B6181" t="str">
            <v>CP_HII_GADING_INPRES</v>
          </cell>
        </row>
        <row r="6182">
          <cell r="A6182" t="str">
            <v>JKT37E</v>
          </cell>
          <cell r="B6182" t="str">
            <v>CP_GADING_RIVERVIEW</v>
          </cell>
        </row>
        <row r="6183">
          <cell r="A6183" t="str">
            <v>JKT37D</v>
          </cell>
          <cell r="B6183" t="str">
            <v>CP_PEGANGSAAN_1</v>
          </cell>
        </row>
        <row r="6184">
          <cell r="A6184" t="str">
            <v>JKT37B</v>
          </cell>
          <cell r="B6184" t="str">
            <v>CP_GADINGBUKIT_INDAH</v>
          </cell>
        </row>
        <row r="6185">
          <cell r="A6185" t="str">
            <v>JKT36K</v>
          </cell>
          <cell r="B6185" t="str">
            <v>CP_JOGLO_RAYA</v>
          </cell>
        </row>
        <row r="6186">
          <cell r="A6186" t="str">
            <v>JKT36H</v>
          </cell>
          <cell r="B6186" t="str">
            <v>CP_SRENGSENG_1</v>
          </cell>
        </row>
        <row r="6187">
          <cell r="A6187" t="str">
            <v>JKT36G</v>
          </cell>
          <cell r="B6187" t="str">
            <v>CP_ARTERI_KEDOYA_1</v>
          </cell>
        </row>
        <row r="6188">
          <cell r="A6188" t="str">
            <v>JKT36E</v>
          </cell>
          <cell r="B6188" t="str">
            <v>CP_MERCU_BUANA</v>
          </cell>
        </row>
        <row r="6189">
          <cell r="A6189" t="str">
            <v>JKT36D</v>
          </cell>
          <cell r="B6189" t="str">
            <v>CP_MERUYA_RAYA</v>
          </cell>
        </row>
        <row r="6190">
          <cell r="A6190" t="str">
            <v>JKT36B</v>
          </cell>
          <cell r="B6190" t="str">
            <v>CP_HAJI_LEBAR</v>
          </cell>
        </row>
        <row r="6191">
          <cell r="A6191" t="str">
            <v>JKT36A</v>
          </cell>
          <cell r="B6191" t="str">
            <v>CP_MERUYA_ILIR</v>
          </cell>
        </row>
        <row r="6192">
          <cell r="A6192" t="str">
            <v>JKT36</v>
          </cell>
          <cell r="B6192" t="str">
            <v>CP_PURI_BOTANICAL</v>
          </cell>
        </row>
        <row r="6193">
          <cell r="A6193" t="str">
            <v>JKT35C</v>
          </cell>
          <cell r="B6193" t="str">
            <v>CP_MALL_TAMAN_PALEM</v>
          </cell>
        </row>
        <row r="6194">
          <cell r="A6194" t="str">
            <v>JKT35B</v>
          </cell>
          <cell r="B6194" t="str">
            <v>CP_CITY_PARK_1</v>
          </cell>
        </row>
        <row r="6195">
          <cell r="A6195" t="str">
            <v>JKT35A</v>
          </cell>
          <cell r="B6195" t="str">
            <v>CP_RUKO_TAMAN_PALEM</v>
          </cell>
        </row>
        <row r="6196">
          <cell r="A6196" t="str">
            <v>JKT34E</v>
          </cell>
          <cell r="B6196" t="str">
            <v>CP_ANTASARI_1</v>
          </cell>
        </row>
        <row r="6197">
          <cell r="A6197" t="str">
            <v>JKT34C</v>
          </cell>
          <cell r="B6197" t="str">
            <v>CP_POINT_SQUARE</v>
          </cell>
        </row>
        <row r="6198">
          <cell r="A6198" t="str">
            <v>JKT34B</v>
          </cell>
          <cell r="B6198" t="str">
            <v>CP_PONDOK_LABU</v>
          </cell>
        </row>
        <row r="6199">
          <cell r="A6199" t="str">
            <v>JKT34A</v>
          </cell>
          <cell r="B6199" t="str">
            <v>CP_CILANDAK</v>
          </cell>
        </row>
        <row r="6200">
          <cell r="A6200" t="str">
            <v>JKT33N</v>
          </cell>
          <cell r="B6200" t="str">
            <v>CP_KEDOYA_SELATAN</v>
          </cell>
        </row>
        <row r="6201">
          <cell r="A6201" t="str">
            <v>JKT33M</v>
          </cell>
          <cell r="B6201" t="str">
            <v>CP_SUKABUMI_UTARA</v>
          </cell>
        </row>
        <row r="6202">
          <cell r="A6202" t="str">
            <v>JKT33L</v>
          </cell>
          <cell r="B6202" t="str">
            <v>CP_KEDOYA_1</v>
          </cell>
        </row>
        <row r="6203">
          <cell r="A6203" t="str">
            <v>JKT33J</v>
          </cell>
          <cell r="B6203" t="str">
            <v>CP_MANGGA_RAYA_1</v>
          </cell>
        </row>
        <row r="6204">
          <cell r="A6204" t="str">
            <v>JKT33I</v>
          </cell>
          <cell r="B6204" t="str">
            <v>CP_GRAHA_KENCANA_1</v>
          </cell>
        </row>
        <row r="6205">
          <cell r="A6205" t="str">
            <v>JKT33H</v>
          </cell>
          <cell r="B6205" t="str">
            <v>CP_KEMURNIAN_2</v>
          </cell>
        </row>
        <row r="6206">
          <cell r="A6206" t="str">
            <v>JKT33B</v>
          </cell>
          <cell r="B6206" t="str">
            <v>CP_GREEN_GARDEN_1</v>
          </cell>
        </row>
        <row r="6207">
          <cell r="A6207" t="str">
            <v>JKT32Y</v>
          </cell>
          <cell r="B6207" t="str">
            <v>CP_SEMANAN_INDAH</v>
          </cell>
        </row>
        <row r="6208">
          <cell r="A6208" t="str">
            <v>JKT32W</v>
          </cell>
          <cell r="B6208" t="str">
            <v>CP_UTAMA_RAYA</v>
          </cell>
        </row>
        <row r="6209">
          <cell r="A6209" t="str">
            <v>JKT32V</v>
          </cell>
          <cell r="B6209" t="str">
            <v>CP_BOJONG_INDAH</v>
          </cell>
        </row>
        <row r="6210">
          <cell r="A6210" t="str">
            <v>JKT32U</v>
          </cell>
          <cell r="B6210" t="str">
            <v>CP_CITY_RESORT</v>
          </cell>
        </row>
        <row r="6211">
          <cell r="A6211" t="str">
            <v>JKT32T</v>
          </cell>
          <cell r="B6211" t="str">
            <v>CP_PASAR_BERSIH</v>
          </cell>
        </row>
        <row r="6212">
          <cell r="A6212" t="str">
            <v>JKT32Q</v>
          </cell>
          <cell r="B6212" t="str">
            <v>CP_PONDOK_RANDU</v>
          </cell>
        </row>
        <row r="6213">
          <cell r="A6213" t="str">
            <v>JKT32P</v>
          </cell>
          <cell r="B6213" t="str">
            <v>CP_CITY_PARK</v>
          </cell>
        </row>
        <row r="6214">
          <cell r="A6214" t="str">
            <v>JKT32K</v>
          </cell>
          <cell r="B6214" t="str">
            <v>CP_SEMANAN_1</v>
          </cell>
        </row>
        <row r="6215">
          <cell r="A6215" t="str">
            <v>JKT32H</v>
          </cell>
          <cell r="B6215" t="str">
            <v>CP_RUKO_PELANGI</v>
          </cell>
        </row>
        <row r="6216">
          <cell r="A6216" t="str">
            <v>JKT32C</v>
          </cell>
          <cell r="B6216" t="str">
            <v>CP_FAJAR_BARU</v>
          </cell>
        </row>
        <row r="6217">
          <cell r="A6217" t="str">
            <v>JKT31G</v>
          </cell>
          <cell r="B6217" t="str">
            <v>CP_PONDOK_PINANG</v>
          </cell>
        </row>
        <row r="6218">
          <cell r="A6218" t="str">
            <v>JKT31E</v>
          </cell>
          <cell r="B6218" t="str">
            <v>CP_CIPUTAT_RAYA</v>
          </cell>
        </row>
        <row r="6219">
          <cell r="A6219" t="str">
            <v>JKT31D</v>
          </cell>
          <cell r="B6219" t="str">
            <v>CP_SULTAN_ISKANDAR_M</v>
          </cell>
        </row>
        <row r="6220">
          <cell r="A6220" t="str">
            <v>JKT31C</v>
          </cell>
          <cell r="B6220" t="str">
            <v>CP_H_SHOLEH_2</v>
          </cell>
        </row>
        <row r="6221">
          <cell r="A6221" t="str">
            <v>JKT30L</v>
          </cell>
          <cell r="B6221" t="str">
            <v>CP_P_MOBIL_KEMAYORAN</v>
          </cell>
        </row>
        <row r="6222">
          <cell r="A6222" t="str">
            <v>JKT30K</v>
          </cell>
          <cell r="B6222" t="str">
            <v>CP_ITC_MANGGA_DUA</v>
          </cell>
        </row>
        <row r="6223">
          <cell r="A6223" t="str">
            <v>JKT30J</v>
          </cell>
          <cell r="B6223" t="str">
            <v>CP_PADEMANGAN_7</v>
          </cell>
        </row>
        <row r="6224">
          <cell r="A6224" t="str">
            <v>JKT30G</v>
          </cell>
          <cell r="B6224" t="str">
            <v>CP_PERMATA_ANCOL</v>
          </cell>
        </row>
        <row r="6225">
          <cell r="A6225" t="str">
            <v>JKT30F</v>
          </cell>
          <cell r="B6225" t="str">
            <v>CP_WTC_MANGGA_DUA</v>
          </cell>
        </row>
        <row r="6226">
          <cell r="A6226" t="str">
            <v>JKT30B</v>
          </cell>
          <cell r="B6226" t="str">
            <v>CP_BUDI_MULYA</v>
          </cell>
        </row>
        <row r="6227">
          <cell r="A6227" t="str">
            <v>JKT29C</v>
          </cell>
          <cell r="B6227" t="str">
            <v>CP_CILINCING</v>
          </cell>
        </row>
        <row r="6228">
          <cell r="A6228" t="str">
            <v>JKT28J</v>
          </cell>
          <cell r="B6228" t="str">
            <v>CP_PLAZA_KOTA</v>
          </cell>
        </row>
        <row r="6229">
          <cell r="A6229" t="str">
            <v>JKT28</v>
          </cell>
          <cell r="B6229" t="str">
            <v>CP_PASAR_ANGKE_2</v>
          </cell>
        </row>
        <row r="6230">
          <cell r="A6230" t="str">
            <v>JKT27C</v>
          </cell>
          <cell r="B6230" t="str">
            <v>ROY_LUO</v>
          </cell>
        </row>
        <row r="6231">
          <cell r="A6231" t="str">
            <v>JKT26H</v>
          </cell>
          <cell r="B6231" t="str">
            <v>KEBON_JAHE</v>
          </cell>
        </row>
        <row r="6232">
          <cell r="A6232" t="str">
            <v>JKT26G</v>
          </cell>
          <cell r="B6232" t="str">
            <v>GAMBIR</v>
          </cell>
        </row>
        <row r="6233">
          <cell r="A6233" t="str">
            <v>JKT26F</v>
          </cell>
          <cell r="B6233" t="str">
            <v>DURI_PULO</v>
          </cell>
        </row>
        <row r="6234">
          <cell r="A6234" t="str">
            <v>JKT26E</v>
          </cell>
          <cell r="B6234" t="str">
            <v>BATU_CEPER</v>
          </cell>
        </row>
        <row r="6235">
          <cell r="A6235" t="str">
            <v>JKT26D</v>
          </cell>
          <cell r="B6235" t="str">
            <v>HASYIM_ASHARI</v>
          </cell>
        </row>
        <row r="6236">
          <cell r="A6236" t="str">
            <v>JKT26A</v>
          </cell>
          <cell r="B6236" t="str">
            <v>PETOJO</v>
          </cell>
        </row>
        <row r="6237">
          <cell r="A6237" t="str">
            <v>JKT25P</v>
          </cell>
          <cell r="B6237" t="str">
            <v>MENARA_KARYA</v>
          </cell>
        </row>
        <row r="6238">
          <cell r="A6238" t="str">
            <v>JKT25N</v>
          </cell>
          <cell r="B6238" t="str">
            <v>SONA_TOPAS</v>
          </cell>
        </row>
        <row r="6239">
          <cell r="A6239" t="str">
            <v>JKT25M</v>
          </cell>
          <cell r="B6239" t="str">
            <v>SPBU_GATOT_SUBROTO</v>
          </cell>
        </row>
        <row r="6240">
          <cell r="A6240" t="str">
            <v>JKT25L</v>
          </cell>
          <cell r="B6240" t="str">
            <v>GURU_MUGHNI</v>
          </cell>
        </row>
        <row r="6241">
          <cell r="A6241" t="str">
            <v>JKT25I</v>
          </cell>
          <cell r="B6241" t="str">
            <v>SPBU_PROF_SOEPOMO</v>
          </cell>
        </row>
        <row r="6242">
          <cell r="A6242" t="str">
            <v>JKT25H</v>
          </cell>
          <cell r="B6242" t="str">
            <v>SPBU_CASABLANCA</v>
          </cell>
        </row>
        <row r="6243">
          <cell r="A6243" t="str">
            <v>JKT25E</v>
          </cell>
          <cell r="B6243" t="str">
            <v>BUKIT_DURI</v>
          </cell>
        </row>
        <row r="6244">
          <cell r="A6244" t="str">
            <v>JKT24H</v>
          </cell>
          <cell r="B6244" t="str">
            <v>DUREN_TIGA</v>
          </cell>
        </row>
        <row r="6245">
          <cell r="A6245" t="str">
            <v>JKT24F</v>
          </cell>
          <cell r="B6245" t="str">
            <v>BUNCIT</v>
          </cell>
        </row>
        <row r="6246">
          <cell r="A6246" t="str">
            <v>JKT24C</v>
          </cell>
          <cell r="B6246" t="str">
            <v>CIKOKO</v>
          </cell>
        </row>
        <row r="6247">
          <cell r="A6247" t="str">
            <v>JKT23M</v>
          </cell>
          <cell r="B6247" t="str">
            <v>CIGANJUR_2</v>
          </cell>
        </row>
        <row r="6248">
          <cell r="A6248" t="str">
            <v>JKT23L</v>
          </cell>
          <cell r="B6248" t="str">
            <v>SPBU_TB_SIMATUPANG</v>
          </cell>
        </row>
        <row r="6249">
          <cell r="A6249" t="str">
            <v>JKT23K</v>
          </cell>
          <cell r="B6249" t="str">
            <v>JATIPADANG</v>
          </cell>
        </row>
        <row r="6250">
          <cell r="A6250" t="str">
            <v>JKT23J</v>
          </cell>
          <cell r="B6250" t="str">
            <v>PEJATEN_TIMUR</v>
          </cell>
        </row>
        <row r="6251">
          <cell r="A6251" t="str">
            <v>JKT23H</v>
          </cell>
          <cell r="B6251" t="str">
            <v>PEJATEN_BARAT</v>
          </cell>
        </row>
        <row r="6252">
          <cell r="A6252" t="str">
            <v>JKT23G</v>
          </cell>
          <cell r="B6252" t="str">
            <v>LENTENG_AGUNG</v>
          </cell>
        </row>
        <row r="6253">
          <cell r="A6253" t="str">
            <v>JKT23F</v>
          </cell>
          <cell r="B6253" t="str">
            <v>UNIV_PANCASILA</v>
          </cell>
        </row>
        <row r="6254">
          <cell r="A6254" t="str">
            <v>JKT23B</v>
          </cell>
          <cell r="B6254" t="str">
            <v>KAHFI</v>
          </cell>
        </row>
        <row r="6255">
          <cell r="A6255" t="str">
            <v>JKT22J</v>
          </cell>
          <cell r="B6255" t="str">
            <v>SPBU_RA_KARTINI</v>
          </cell>
        </row>
        <row r="6256">
          <cell r="A6256" t="str">
            <v>JKT22H</v>
          </cell>
          <cell r="B6256" t="str">
            <v>FATMAWATI</v>
          </cell>
        </row>
        <row r="6257">
          <cell r="A6257" t="str">
            <v>JKT22G</v>
          </cell>
          <cell r="B6257" t="str">
            <v>SPBU_MARGAGUNA</v>
          </cell>
        </row>
        <row r="6258">
          <cell r="A6258" t="str">
            <v>JKT22E</v>
          </cell>
          <cell r="B6258" t="str">
            <v>TEROGONG</v>
          </cell>
        </row>
        <row r="6259">
          <cell r="A6259" t="str">
            <v>JKT22C</v>
          </cell>
          <cell r="B6259" t="str">
            <v>MARGASATWA</v>
          </cell>
        </row>
        <row r="6260">
          <cell r="A6260" t="str">
            <v>JKT22B</v>
          </cell>
          <cell r="B6260" t="str">
            <v>LEBAK_BULUS</v>
          </cell>
        </row>
        <row r="6261">
          <cell r="A6261" t="str">
            <v>JKT21O</v>
          </cell>
          <cell r="B6261" t="str">
            <v>CIPULIR</v>
          </cell>
        </row>
        <row r="6262">
          <cell r="A6262" t="str">
            <v>JKT21L</v>
          </cell>
          <cell r="B6262" t="str">
            <v>SPBU_BINTARO_PERMAI</v>
          </cell>
        </row>
        <row r="6263">
          <cell r="A6263" t="str">
            <v>JKT21J</v>
          </cell>
          <cell r="B6263" t="str">
            <v>PANGLIMA_POLIM</v>
          </cell>
        </row>
        <row r="6264">
          <cell r="A6264" t="str">
            <v>JKT21I</v>
          </cell>
          <cell r="B6264" t="str">
            <v>WOLTER_MONGONSIDI</v>
          </cell>
        </row>
        <row r="6265">
          <cell r="A6265" t="str">
            <v>JKT21E</v>
          </cell>
          <cell r="B6265" t="str">
            <v>PONDOK_INDAH</v>
          </cell>
        </row>
        <row r="6266">
          <cell r="A6266" t="str">
            <v>JKT21D</v>
          </cell>
          <cell r="B6266" t="str">
            <v>TEPEKONG</v>
          </cell>
        </row>
        <row r="6267">
          <cell r="A6267" t="str">
            <v>JKT21C</v>
          </cell>
          <cell r="B6267" t="str">
            <v>PONDOK_PINANG</v>
          </cell>
        </row>
        <row r="6268">
          <cell r="A6268" t="str">
            <v>JKT21A</v>
          </cell>
          <cell r="B6268" t="str">
            <v>PETUKANGAN</v>
          </cell>
        </row>
        <row r="6269">
          <cell r="A6269" t="str">
            <v>JKT21</v>
          </cell>
          <cell r="B6269" t="str">
            <v>KEBAYORAN</v>
          </cell>
        </row>
        <row r="6270">
          <cell r="A6270" t="str">
            <v>JKT20I</v>
          </cell>
          <cell r="B6270" t="str">
            <v>SPBU_RADIN_INTEN</v>
          </cell>
        </row>
        <row r="6271">
          <cell r="A6271" t="str">
            <v>JKT20G</v>
          </cell>
          <cell r="B6271" t="str">
            <v>PONDOK_KOPI</v>
          </cell>
        </row>
        <row r="6272">
          <cell r="A6272" t="str">
            <v>JKT20</v>
          </cell>
          <cell r="B6272" t="str">
            <v>DUREN_SAWIT</v>
          </cell>
        </row>
        <row r="6273">
          <cell r="A6273" t="str">
            <v>JKT19I</v>
          </cell>
          <cell r="B6273" t="str">
            <v>SPBU_RAMBUTAN</v>
          </cell>
        </row>
        <row r="6274">
          <cell r="A6274" t="str">
            <v>JKT19H</v>
          </cell>
          <cell r="B6274" t="str">
            <v>SUSUKAN</v>
          </cell>
        </row>
        <row r="6275">
          <cell r="A6275" t="str">
            <v>JKT19F</v>
          </cell>
          <cell r="B6275" t="str">
            <v>CIPAYUNG</v>
          </cell>
        </row>
        <row r="6276">
          <cell r="A6276" t="str">
            <v>JKT19C</v>
          </cell>
          <cell r="B6276" t="str">
            <v>CIBUBUR</v>
          </cell>
        </row>
        <row r="6277">
          <cell r="A6277" t="str">
            <v>JKT18K</v>
          </cell>
          <cell r="B6277" t="str">
            <v>SPBU_DEWI_SARTIKA</v>
          </cell>
        </row>
        <row r="6278">
          <cell r="A6278" t="str">
            <v>JKT18J</v>
          </cell>
          <cell r="B6278" t="str">
            <v>SPBU_CONDET</v>
          </cell>
        </row>
        <row r="6279">
          <cell r="A6279" t="str">
            <v>JKT18H</v>
          </cell>
          <cell r="B6279" t="str">
            <v>PEKAYON</v>
          </cell>
        </row>
        <row r="6280">
          <cell r="A6280" t="str">
            <v>JKT18G</v>
          </cell>
          <cell r="B6280" t="str">
            <v>CILILITAN</v>
          </cell>
        </row>
        <row r="6281">
          <cell r="A6281" t="str">
            <v>JKT18C</v>
          </cell>
          <cell r="B6281" t="str">
            <v>KALISARI</v>
          </cell>
        </row>
        <row r="6282">
          <cell r="A6282" t="str">
            <v>JKT18A</v>
          </cell>
          <cell r="B6282" t="str">
            <v>AMPAR</v>
          </cell>
        </row>
        <row r="6283">
          <cell r="A6283" t="str">
            <v>JKT17I</v>
          </cell>
          <cell r="B6283" t="str">
            <v>SPBU_AHMAD_YANI</v>
          </cell>
        </row>
        <row r="6284">
          <cell r="A6284" t="str">
            <v>JKT17H</v>
          </cell>
          <cell r="B6284" t="str">
            <v>SPBU_JATINEGARA</v>
          </cell>
        </row>
        <row r="6285">
          <cell r="A6285" t="str">
            <v>JKT17G</v>
          </cell>
          <cell r="B6285" t="str">
            <v>SPBU_MATRAMAN_RAYA</v>
          </cell>
        </row>
        <row r="6286">
          <cell r="A6286" t="str">
            <v>JKT17F</v>
          </cell>
          <cell r="B6286" t="str">
            <v>RAWA_BUNGA</v>
          </cell>
        </row>
        <row r="6287">
          <cell r="A6287" t="str">
            <v>JKT17E</v>
          </cell>
          <cell r="B6287" t="str">
            <v>KAYUMANIS</v>
          </cell>
        </row>
        <row r="6288">
          <cell r="A6288" t="str">
            <v>JKT17</v>
          </cell>
          <cell r="B6288" t="str">
            <v>JATINEGARA</v>
          </cell>
        </row>
        <row r="6289">
          <cell r="A6289" t="str">
            <v>JKT16N</v>
          </cell>
          <cell r="B6289" t="str">
            <v>CENTRAL_TIMUR</v>
          </cell>
        </row>
        <row r="6290">
          <cell r="A6290" t="str">
            <v>JKT16M</v>
          </cell>
          <cell r="B6290" t="str">
            <v>SPBU_PEMUDA</v>
          </cell>
        </row>
        <row r="6291">
          <cell r="A6291" t="str">
            <v>JKT16L</v>
          </cell>
          <cell r="B6291" t="str">
            <v>SPBU_PULO_GEBANG</v>
          </cell>
        </row>
        <row r="6292">
          <cell r="A6292" t="str">
            <v>JKT16K</v>
          </cell>
          <cell r="B6292" t="str">
            <v>SPBU_CAKUNG_TIMUR</v>
          </cell>
        </row>
        <row r="6293">
          <cell r="A6293" t="str">
            <v>JKT16J</v>
          </cell>
          <cell r="B6293" t="str">
            <v>SPBU_RAWAMANGUN_MUKA</v>
          </cell>
        </row>
        <row r="6294">
          <cell r="A6294" t="str">
            <v>JKT16F</v>
          </cell>
          <cell r="B6294" t="str">
            <v>PISANGAN_LAMA</v>
          </cell>
        </row>
        <row r="6295">
          <cell r="A6295" t="str">
            <v>JKT16D</v>
          </cell>
          <cell r="B6295" t="str">
            <v>KAYU_JATI</v>
          </cell>
        </row>
        <row r="6296">
          <cell r="A6296" t="str">
            <v>JKT16C</v>
          </cell>
          <cell r="B6296" t="str">
            <v>JGC</v>
          </cell>
        </row>
        <row r="6297">
          <cell r="A6297" t="str">
            <v>JKT15F</v>
          </cell>
          <cell r="B6297" t="str">
            <v>KALI_BARU_TIMUR</v>
          </cell>
        </row>
        <row r="6298">
          <cell r="A6298" t="str">
            <v>JKT15E</v>
          </cell>
          <cell r="B6298" t="str">
            <v>SUMUR_BATU</v>
          </cell>
        </row>
        <row r="6299">
          <cell r="A6299" t="str">
            <v>JKT15C</v>
          </cell>
          <cell r="B6299" t="str">
            <v>SAMAHUDI</v>
          </cell>
        </row>
        <row r="6300">
          <cell r="A6300" t="str">
            <v>JKT15</v>
          </cell>
          <cell r="B6300" t="str">
            <v>GUNUNG_SAHARI</v>
          </cell>
        </row>
        <row r="6301">
          <cell r="A6301" t="str">
            <v>JKT14</v>
          </cell>
          <cell r="B6301" t="str">
            <v>JOHAR_BARU</v>
          </cell>
        </row>
        <row r="6302">
          <cell r="A6302" t="str">
            <v>JKT13E</v>
          </cell>
          <cell r="B6302" t="str">
            <v>GREEN_PRAMUKA</v>
          </cell>
        </row>
        <row r="6303">
          <cell r="A6303" t="str">
            <v>JKT13C</v>
          </cell>
          <cell r="B6303" t="str">
            <v>TANAH_TINGGI_2</v>
          </cell>
        </row>
        <row r="6304">
          <cell r="A6304" t="str">
            <v>JKT13B</v>
          </cell>
          <cell r="B6304" t="str">
            <v>PANGKALAN_ASEM</v>
          </cell>
        </row>
        <row r="6305">
          <cell r="A6305" t="str">
            <v>JKT13A</v>
          </cell>
          <cell r="B6305" t="str">
            <v>CEMPAKA_PUTIH_2</v>
          </cell>
        </row>
        <row r="6306">
          <cell r="A6306" t="str">
            <v>JKT12L</v>
          </cell>
          <cell r="B6306" t="str">
            <v>KRAMAT_RAYA</v>
          </cell>
        </row>
        <row r="6307">
          <cell r="A6307" t="str">
            <v>JKT12K</v>
          </cell>
          <cell r="B6307" t="str">
            <v>CIKINI</v>
          </cell>
        </row>
        <row r="6308">
          <cell r="A6308" t="str">
            <v>JKT12I</v>
          </cell>
          <cell r="B6308" t="str">
            <v>TUGU_TANI</v>
          </cell>
        </row>
        <row r="6309">
          <cell r="A6309" t="str">
            <v>JKT12G</v>
          </cell>
          <cell r="B6309" t="str">
            <v>TAMBAK</v>
          </cell>
        </row>
        <row r="6310">
          <cell r="A6310" t="str">
            <v>JKT12F</v>
          </cell>
          <cell r="B6310" t="str">
            <v>BUNGUR</v>
          </cell>
        </row>
        <row r="6311">
          <cell r="A6311" t="str">
            <v>JKT12C</v>
          </cell>
          <cell r="B6311" t="str">
            <v>PASAR_SENEN_JAYA</v>
          </cell>
        </row>
        <row r="6312">
          <cell r="A6312" t="str">
            <v>JKT12B</v>
          </cell>
          <cell r="B6312" t="str">
            <v>MENTENG</v>
          </cell>
        </row>
        <row r="6313">
          <cell r="A6313" t="str">
            <v>JKT11K</v>
          </cell>
          <cell r="B6313" t="str">
            <v>BENDUNGAN_JATILUHUR</v>
          </cell>
        </row>
        <row r="6314">
          <cell r="A6314" t="str">
            <v>JKT11H</v>
          </cell>
          <cell r="B6314" t="str">
            <v>THAMRIN_2</v>
          </cell>
        </row>
        <row r="6315">
          <cell r="A6315" t="str">
            <v>JKT11G</v>
          </cell>
          <cell r="B6315" t="str">
            <v>WAHID_HASYIM</v>
          </cell>
        </row>
        <row r="6316">
          <cell r="A6316" t="str">
            <v>JKT11D</v>
          </cell>
          <cell r="B6316" t="str">
            <v>TANAH_ABANG_4</v>
          </cell>
        </row>
        <row r="6317">
          <cell r="A6317" t="str">
            <v>JKT11C</v>
          </cell>
          <cell r="B6317" t="str">
            <v>TANAH_ABANG_3</v>
          </cell>
        </row>
        <row r="6318">
          <cell r="A6318" t="str">
            <v>JKT10F</v>
          </cell>
          <cell r="B6318" t="str">
            <v>SEMPER_BARAT</v>
          </cell>
        </row>
        <row r="6319">
          <cell r="A6319" t="str">
            <v>JKT10C</v>
          </cell>
          <cell r="B6319" t="str">
            <v>SUKAPURA</v>
          </cell>
        </row>
        <row r="6320">
          <cell r="A6320" t="str">
            <v>JKT10A</v>
          </cell>
          <cell r="B6320" t="str">
            <v>SUNGAI_BERANTAS</v>
          </cell>
        </row>
        <row r="6321">
          <cell r="A6321" t="str">
            <v>JKT09Q</v>
          </cell>
          <cell r="B6321" t="str">
            <v>ORION_MANGGA_DUA</v>
          </cell>
        </row>
        <row r="6322">
          <cell r="A6322" t="str">
            <v>JKT09P</v>
          </cell>
          <cell r="B6322" t="str">
            <v>PASAR_PAGI</v>
          </cell>
        </row>
        <row r="6323">
          <cell r="A6323" t="str">
            <v>JKT09O</v>
          </cell>
          <cell r="B6323" t="str">
            <v>PADEMANGAN_4</v>
          </cell>
        </row>
        <row r="6324">
          <cell r="A6324" t="str">
            <v>JKT09N</v>
          </cell>
          <cell r="B6324" t="str">
            <v>LODAN_RAYA</v>
          </cell>
        </row>
        <row r="6325">
          <cell r="A6325" t="str">
            <v>JKT09K</v>
          </cell>
          <cell r="B6325" t="str">
            <v>GUNUNG_SAHARI_RAYA</v>
          </cell>
        </row>
        <row r="6326">
          <cell r="A6326" t="str">
            <v>JKT09J</v>
          </cell>
          <cell r="B6326" t="str">
            <v>ITC_MANGGA_DUA</v>
          </cell>
        </row>
        <row r="6327">
          <cell r="A6327" t="str">
            <v>JKT09I</v>
          </cell>
          <cell r="B6327" t="str">
            <v>HIDUP_BARU</v>
          </cell>
        </row>
        <row r="6328">
          <cell r="A6328" t="str">
            <v>JKT09H</v>
          </cell>
          <cell r="B6328" t="str">
            <v>RUKO_HARCO</v>
          </cell>
        </row>
        <row r="6329">
          <cell r="A6329" t="str">
            <v>JKT09G</v>
          </cell>
          <cell r="B6329" t="str">
            <v>PANGERAN_JAYAKARTA</v>
          </cell>
        </row>
        <row r="6330">
          <cell r="A6330" t="str">
            <v>JKT09F</v>
          </cell>
          <cell r="B6330" t="str">
            <v>MANGGA_DUA_RAYA</v>
          </cell>
        </row>
        <row r="6331">
          <cell r="A6331" t="str">
            <v>JKT09E</v>
          </cell>
          <cell r="B6331" t="str">
            <v>ORION_DUSIT</v>
          </cell>
        </row>
        <row r="6332">
          <cell r="A6332" t="str">
            <v>JKT09D</v>
          </cell>
          <cell r="B6332" t="str">
            <v>HARCO</v>
          </cell>
        </row>
        <row r="6333">
          <cell r="A6333" t="str">
            <v>JKT09B</v>
          </cell>
          <cell r="B6333" t="str">
            <v>PADEMANGAN_2</v>
          </cell>
        </row>
        <row r="6334">
          <cell r="A6334" t="str">
            <v>JKT08O</v>
          </cell>
          <cell r="B6334" t="str">
            <v>SUSILO</v>
          </cell>
        </row>
        <row r="6335">
          <cell r="A6335" t="str">
            <v>JKT08M</v>
          </cell>
          <cell r="B6335" t="str">
            <v>REGATTA</v>
          </cell>
        </row>
        <row r="6336">
          <cell r="A6336" t="str">
            <v>JKT08K</v>
          </cell>
          <cell r="B6336" t="str">
            <v>SPBU_PIK</v>
          </cell>
        </row>
        <row r="6337">
          <cell r="A6337" t="str">
            <v>JKT08J</v>
          </cell>
          <cell r="B6337" t="str">
            <v>SPBU_PLUIT_SELATAN</v>
          </cell>
        </row>
        <row r="6338">
          <cell r="A6338" t="str">
            <v>JKT08D</v>
          </cell>
          <cell r="B6338" t="str">
            <v>PLUIT_SELATAN</v>
          </cell>
        </row>
        <row r="6339">
          <cell r="A6339" t="str">
            <v>JKT08A</v>
          </cell>
          <cell r="B6339" t="str">
            <v>BANDENGAN_SELATAN</v>
          </cell>
        </row>
        <row r="6340">
          <cell r="A6340" t="str">
            <v>JKT08</v>
          </cell>
          <cell r="B6340" t="str">
            <v>PLUIT</v>
          </cell>
        </row>
        <row r="6341">
          <cell r="A6341" t="str">
            <v>JKT07R</v>
          </cell>
          <cell r="B6341" t="str">
            <v>SPBU_YOS_SUDARSO</v>
          </cell>
        </row>
        <row r="6342">
          <cell r="A6342" t="str">
            <v>JKT07Q</v>
          </cell>
          <cell r="B6342" t="str">
            <v>SPBU_PEGANGSAAN_DUA</v>
          </cell>
        </row>
        <row r="6343">
          <cell r="A6343" t="str">
            <v>JKT07N</v>
          </cell>
          <cell r="B6343" t="str">
            <v>SPBU_TONGKOL</v>
          </cell>
        </row>
        <row r="6344">
          <cell r="A6344" t="str">
            <v>JKT07M</v>
          </cell>
          <cell r="B6344" t="str">
            <v>ANCOL_SELATAN</v>
          </cell>
        </row>
        <row r="6345">
          <cell r="A6345" t="str">
            <v>JKT07J</v>
          </cell>
          <cell r="B6345" t="str">
            <v>SUNGAI_BAMBU</v>
          </cell>
        </row>
        <row r="6346">
          <cell r="A6346" t="str">
            <v>JKT07I</v>
          </cell>
          <cell r="B6346" t="str">
            <v>WARAKAS</v>
          </cell>
        </row>
        <row r="6347">
          <cell r="A6347" t="str">
            <v>JKT07H</v>
          </cell>
          <cell r="B6347" t="str">
            <v>KEBON_BAWANG</v>
          </cell>
        </row>
        <row r="6348">
          <cell r="A6348" t="str">
            <v>JKT07G</v>
          </cell>
          <cell r="B6348" t="str">
            <v>BCS</v>
          </cell>
        </row>
        <row r="6349">
          <cell r="A6349" t="str">
            <v>JKT07F</v>
          </cell>
          <cell r="B6349" t="str">
            <v>GADING_KIRANA</v>
          </cell>
        </row>
        <row r="6350">
          <cell r="A6350" t="str">
            <v>JKT07</v>
          </cell>
          <cell r="B6350" t="str">
            <v>TANJUNG_PRIOK</v>
          </cell>
        </row>
        <row r="6351">
          <cell r="A6351" t="str">
            <v>JKT06E</v>
          </cell>
          <cell r="B6351" t="str">
            <v>KERAMAT_JAYA</v>
          </cell>
        </row>
        <row r="6352">
          <cell r="A6352" t="str">
            <v>JKT06D</v>
          </cell>
          <cell r="B6352" t="str">
            <v>WALANG_SARI</v>
          </cell>
        </row>
        <row r="6353">
          <cell r="A6353" t="str">
            <v>JKT05B</v>
          </cell>
          <cell r="B6353" t="str">
            <v>SEASON_CITY_2</v>
          </cell>
        </row>
        <row r="6354">
          <cell r="A6354" t="str">
            <v>JKT05</v>
          </cell>
          <cell r="B6354" t="str">
            <v>SEASON_CITY</v>
          </cell>
        </row>
        <row r="6355">
          <cell r="A6355" t="str">
            <v>JKT04F</v>
          </cell>
          <cell r="B6355" t="str">
            <v>TAMAN_COSMOS</v>
          </cell>
        </row>
        <row r="6356">
          <cell r="A6356" t="str">
            <v>JKT04D</v>
          </cell>
          <cell r="B6356" t="str">
            <v>ROXY_SQUARE</v>
          </cell>
        </row>
        <row r="6357">
          <cell r="A6357" t="str">
            <v>JKT04C</v>
          </cell>
          <cell r="B6357" t="str">
            <v>LATUMENTEN</v>
          </cell>
        </row>
        <row r="6358">
          <cell r="A6358" t="str">
            <v>JKT04B</v>
          </cell>
          <cell r="B6358" t="str">
            <v>JELAMBAR</v>
          </cell>
        </row>
        <row r="6359">
          <cell r="A6359" t="str">
            <v>JKT04A</v>
          </cell>
          <cell r="B6359" t="str">
            <v>TANJUNG_DUREN</v>
          </cell>
        </row>
        <row r="6360">
          <cell r="A6360" t="str">
            <v>JKT03D</v>
          </cell>
          <cell r="B6360" t="str">
            <v>JATIPULO</v>
          </cell>
        </row>
        <row r="6361">
          <cell r="A6361" t="str">
            <v>JKT03B</v>
          </cell>
          <cell r="B6361" t="str">
            <v>KOTA_BAMBU_SELATAN</v>
          </cell>
        </row>
        <row r="6362">
          <cell r="A6362" t="str">
            <v>JKT03</v>
          </cell>
          <cell r="B6362" t="str">
            <v>SLIPI</v>
          </cell>
        </row>
        <row r="6363">
          <cell r="A6363" t="str">
            <v>JKT02M</v>
          </cell>
          <cell r="B6363" t="str">
            <v>DURI_KEPA</v>
          </cell>
        </row>
        <row r="6364">
          <cell r="A6364" t="str">
            <v>JKT02J</v>
          </cell>
          <cell r="B6364" t="str">
            <v>SUKABUMI_SELATAN</v>
          </cell>
        </row>
        <row r="6365">
          <cell r="A6365" t="str">
            <v>JKT02G</v>
          </cell>
          <cell r="B6365" t="str">
            <v>JOGLO_BARU</v>
          </cell>
        </row>
        <row r="6366">
          <cell r="A6366" t="str">
            <v>JKT02E</v>
          </cell>
          <cell r="B6366" t="str">
            <v>TAMAN_RATU</v>
          </cell>
        </row>
        <row r="6367">
          <cell r="A6367" t="str">
            <v>JKT02B</v>
          </cell>
          <cell r="B6367" t="str">
            <v>KEDOYA</v>
          </cell>
        </row>
        <row r="6368">
          <cell r="A6368" t="str">
            <v>JKT01U</v>
          </cell>
          <cell r="B6368" t="str">
            <v>SPBU_DAAN_MOGOT</v>
          </cell>
        </row>
        <row r="6369">
          <cell r="A6369" t="str">
            <v>JKT01T</v>
          </cell>
          <cell r="B6369" t="str">
            <v>SPBU_KAMAL_RAYA</v>
          </cell>
        </row>
        <row r="6370">
          <cell r="A6370" t="str">
            <v>JKT01S</v>
          </cell>
          <cell r="B6370" t="str">
            <v>SPBU_CENGKARENG</v>
          </cell>
        </row>
        <row r="6371">
          <cell r="A6371" t="str">
            <v>JKT01Q</v>
          </cell>
          <cell r="B6371" t="str">
            <v>CITRA_7</v>
          </cell>
        </row>
        <row r="6372">
          <cell r="A6372" t="str">
            <v>JKT01P</v>
          </cell>
          <cell r="B6372" t="str">
            <v>PETA_BARAT</v>
          </cell>
        </row>
        <row r="6373">
          <cell r="A6373" t="str">
            <v>JKT01O</v>
          </cell>
          <cell r="B6373" t="str">
            <v>PERMATA_PALEM</v>
          </cell>
        </row>
        <row r="6374">
          <cell r="A6374" t="str">
            <v>JKT01N</v>
          </cell>
          <cell r="B6374" t="str">
            <v>BOJONG_INDAH</v>
          </cell>
        </row>
        <row r="6375">
          <cell r="A6375" t="str">
            <v>JKT01M</v>
          </cell>
          <cell r="B6375" t="str">
            <v>TAMAN_SURYA</v>
          </cell>
        </row>
        <row r="6376">
          <cell r="A6376" t="str">
            <v>JKT01L</v>
          </cell>
          <cell r="B6376" t="str">
            <v>MENCENG_RAYA</v>
          </cell>
        </row>
        <row r="6377">
          <cell r="A6377" t="str">
            <v>JKT01K</v>
          </cell>
          <cell r="B6377" t="str">
            <v>PEDONGKELAN</v>
          </cell>
        </row>
        <row r="6378">
          <cell r="A6378" t="str">
            <v>JKT01F</v>
          </cell>
          <cell r="B6378" t="str">
            <v>PONDOK_RANDU</v>
          </cell>
        </row>
        <row r="6379">
          <cell r="A6379" t="str">
            <v>JKT01E</v>
          </cell>
          <cell r="B6379" t="str">
            <v>KOSAMBI_BARU</v>
          </cell>
        </row>
        <row r="6380">
          <cell r="A6380" t="str">
            <v>JKT01D</v>
          </cell>
          <cell r="B6380" t="str">
            <v>CITY_PARK</v>
          </cell>
        </row>
        <row r="6381">
          <cell r="A6381" t="str">
            <v>JKT01A</v>
          </cell>
          <cell r="B6381" t="str">
            <v>KAPUK</v>
          </cell>
        </row>
        <row r="6382">
          <cell r="A6382" t="str">
            <v>PTN17</v>
          </cell>
          <cell r="B6382" t="str">
            <v>PAITON_1</v>
          </cell>
        </row>
        <row r="6383">
          <cell r="A6383" t="str">
            <v>SDA49</v>
          </cell>
          <cell r="B6383" t="str">
            <v>SUKODONO_2</v>
          </cell>
        </row>
        <row r="6384">
          <cell r="A6384" t="str">
            <v>MOJ04</v>
          </cell>
          <cell r="B6384" t="str">
            <v>MOJOSARI_1</v>
          </cell>
        </row>
        <row r="6385">
          <cell r="A6385" t="str">
            <v>TLA15</v>
          </cell>
          <cell r="B6385" t="str">
            <v>KEDUNGWARU_1</v>
          </cell>
        </row>
        <row r="6386">
          <cell r="A6386" t="str">
            <v>JBR37</v>
          </cell>
          <cell r="B6386" t="str">
            <v>KALIWATES_1</v>
          </cell>
        </row>
        <row r="6387">
          <cell r="A6387" t="str">
            <v>SUB61A</v>
          </cell>
          <cell r="B6387" t="str">
            <v>BENOWO_1</v>
          </cell>
        </row>
        <row r="6388">
          <cell r="A6388" t="str">
            <v>BAL31</v>
          </cell>
          <cell r="B6388" t="str">
            <v>CP_BOLSENA</v>
          </cell>
        </row>
        <row r="6389">
          <cell r="A6389" t="str">
            <v>SUB66A</v>
          </cell>
          <cell r="B6389" t="str">
            <v>WIYUNG_1</v>
          </cell>
        </row>
        <row r="6390">
          <cell r="A6390" t="str">
            <v>SUB62A</v>
          </cell>
          <cell r="B6390" t="str">
            <v>TEGALSARI_3</v>
          </cell>
        </row>
        <row r="6391">
          <cell r="A6391" t="str">
            <v>SDA50</v>
          </cell>
          <cell r="B6391" t="str">
            <v>SIDOARJO_3</v>
          </cell>
        </row>
        <row r="6392">
          <cell r="A6392" t="str">
            <v>JBG11</v>
          </cell>
          <cell r="B6392" t="str">
            <v>PLOSO_1</v>
          </cell>
        </row>
        <row r="6393">
          <cell r="A6393" t="str">
            <v>JBG10</v>
          </cell>
          <cell r="B6393" t="str">
            <v>JBG_NGORO_1</v>
          </cell>
        </row>
        <row r="6394">
          <cell r="A6394" t="str">
            <v>BKI58</v>
          </cell>
          <cell r="B6394" t="str">
            <v>JATIBENING</v>
          </cell>
        </row>
        <row r="6395">
          <cell r="A6395" t="str">
            <v>BKI32</v>
          </cell>
          <cell r="B6395" t="str">
            <v>JATI_CEMPAKA</v>
          </cell>
        </row>
        <row r="6396">
          <cell r="A6396" t="str">
            <v>BKI08B</v>
          </cell>
          <cell r="B6396" t="str">
            <v>DP_JAKA_SAMPURNA_01</v>
          </cell>
        </row>
        <row r="6397">
          <cell r="A6397" t="str">
            <v>BKI08</v>
          </cell>
          <cell r="B6397" t="str">
            <v>JATI_WARINGIN</v>
          </cell>
        </row>
        <row r="6398">
          <cell r="A6398" t="str">
            <v>BKI07A</v>
          </cell>
          <cell r="B6398" t="str">
            <v>DP_JATIBENING_01</v>
          </cell>
        </row>
        <row r="6399">
          <cell r="A6399" t="str">
            <v>BAL29</v>
          </cell>
          <cell r="B6399" t="str">
            <v>CP_PASAR_KEMIS_NEW</v>
          </cell>
        </row>
        <row r="6400">
          <cell r="A6400" t="str">
            <v>TGR85</v>
          </cell>
          <cell r="B6400" t="str">
            <v>CP_PONDOK_BETUNG</v>
          </cell>
        </row>
        <row r="6401">
          <cell r="A6401" t="str">
            <v>BAL22</v>
          </cell>
          <cell r="B6401" t="str">
            <v>CURUG_CENTER</v>
          </cell>
        </row>
        <row r="6402">
          <cell r="A6402" t="str">
            <v>TGR69</v>
          </cell>
          <cell r="B6402" t="str">
            <v>CIKOKOL</v>
          </cell>
        </row>
        <row r="6403">
          <cell r="A6403" t="str">
            <v>TGR66</v>
          </cell>
          <cell r="B6403" t="str">
            <v>PINANG_RAYA</v>
          </cell>
        </row>
        <row r="6404">
          <cell r="A6404" t="str">
            <v>TGR03A</v>
          </cell>
          <cell r="B6404" t="str">
            <v>CP_JATIUWUNG</v>
          </cell>
        </row>
        <row r="6405">
          <cell r="A6405" t="str">
            <v>TGR03</v>
          </cell>
          <cell r="B6405" t="str">
            <v>CIPUTAT</v>
          </cell>
        </row>
        <row r="6406">
          <cell r="A6406" t="str">
            <v>SNG05</v>
          </cell>
          <cell r="B6406" t="str">
            <v>SERDANG</v>
          </cell>
        </row>
        <row r="6407">
          <cell r="A6407" t="str">
            <v>PGL05</v>
          </cell>
          <cell r="B6407" t="str">
            <v>MAJASARI</v>
          </cell>
        </row>
        <row r="6408">
          <cell r="A6408" t="str">
            <v>CIP33</v>
          </cell>
          <cell r="B6408" t="str">
            <v>CP_PONDOK_PUCUNG</v>
          </cell>
        </row>
        <row r="6409">
          <cell r="A6409" t="str">
            <v>CIP29</v>
          </cell>
          <cell r="B6409" t="str">
            <v>CP_PASAR_SERPONG</v>
          </cell>
        </row>
        <row r="6410">
          <cell r="A6410" t="str">
            <v>CIP24</v>
          </cell>
          <cell r="B6410" t="str">
            <v>CP_LALELI</v>
          </cell>
        </row>
        <row r="6411">
          <cell r="A6411" t="str">
            <v>CIP23</v>
          </cell>
          <cell r="B6411" t="str">
            <v>CP_GRAHA_BINTARO</v>
          </cell>
        </row>
        <row r="6412">
          <cell r="A6412" t="str">
            <v>CIP21</v>
          </cell>
          <cell r="B6412" t="str">
            <v>TEKNO</v>
          </cell>
        </row>
        <row r="6413">
          <cell r="A6413" t="str">
            <v>CIP03</v>
          </cell>
          <cell r="B6413" t="str">
            <v>PAMULANG_1</v>
          </cell>
        </row>
        <row r="6414">
          <cell r="A6414" t="str">
            <v>CIP02</v>
          </cell>
          <cell r="B6414" t="str">
            <v>CIPUTAT_2</v>
          </cell>
        </row>
        <row r="6415">
          <cell r="A6415" t="str">
            <v>CIP01C</v>
          </cell>
          <cell r="B6415" t="str">
            <v>KEJAKSAAN_CIPUTAT</v>
          </cell>
        </row>
        <row r="6416">
          <cell r="A6416" t="str">
            <v>CIL07</v>
          </cell>
          <cell r="B6416" t="str">
            <v>CIBEBER</v>
          </cell>
        </row>
        <row r="6417">
          <cell r="A6417" t="str">
            <v>BAL49</v>
          </cell>
          <cell r="B6417" t="str">
            <v>HARAPAN_KITA</v>
          </cell>
        </row>
        <row r="6418">
          <cell r="A6418" t="str">
            <v>BAL44</v>
          </cell>
          <cell r="B6418" t="str">
            <v>CP_KALI_BARU_NEW</v>
          </cell>
        </row>
        <row r="6419">
          <cell r="A6419" t="str">
            <v>BAL38</v>
          </cell>
          <cell r="B6419" t="str">
            <v>CP_PASIR_GADUNG</v>
          </cell>
        </row>
        <row r="6420">
          <cell r="A6420" t="str">
            <v>PII01A</v>
          </cell>
          <cell r="B6420" t="str">
            <v>PARIGI_KOTA</v>
          </cell>
        </row>
        <row r="6421">
          <cell r="A6421" t="str">
            <v>AMP04</v>
          </cell>
          <cell r="B6421" t="str">
            <v>AMPANA_KOTA</v>
          </cell>
        </row>
        <row r="6422">
          <cell r="A6422" t="str">
            <v>PLW16</v>
          </cell>
          <cell r="B6422" t="str">
            <v>TATURA</v>
          </cell>
        </row>
        <row r="6423">
          <cell r="A6423" t="str">
            <v>PLW03A</v>
          </cell>
          <cell r="B6423" t="str">
            <v>TONDO</v>
          </cell>
        </row>
        <row r="6424">
          <cell r="A6424" t="str">
            <v>SIG02</v>
          </cell>
          <cell r="B6424" t="str">
            <v>SIGI_BIROMARU</v>
          </cell>
        </row>
        <row r="6425">
          <cell r="A6425" t="str">
            <v>NGA02</v>
          </cell>
          <cell r="B6425" t="str">
            <v>PARE_KOTA</v>
          </cell>
        </row>
        <row r="6426">
          <cell r="A6426" t="str">
            <v>JBR26</v>
          </cell>
          <cell r="B6426" t="str">
            <v>TEBES</v>
          </cell>
        </row>
        <row r="6427">
          <cell r="A6427" t="str">
            <v>MDN01</v>
          </cell>
          <cell r="B6427" t="str">
            <v>MADIUN</v>
          </cell>
        </row>
        <row r="6428">
          <cell r="A6428" t="str">
            <v>MLG25</v>
          </cell>
          <cell r="B6428" t="str">
            <v>LION_DISTRICT</v>
          </cell>
        </row>
        <row r="6429">
          <cell r="A6429" t="str">
            <v>SUB38</v>
          </cell>
          <cell r="B6429" t="str">
            <v>GEDANGASIN_2</v>
          </cell>
        </row>
        <row r="6430">
          <cell r="A6430" t="str">
            <v>NGA04</v>
          </cell>
          <cell r="B6430" t="str">
            <v>PARE_JAYA</v>
          </cell>
        </row>
        <row r="6431">
          <cell r="A6431" t="str">
            <v>SUB58</v>
          </cell>
          <cell r="B6431" t="str">
            <v>KALI_RUNGKUT</v>
          </cell>
        </row>
        <row r="6432">
          <cell r="A6432" t="str">
            <v>SUB41</v>
          </cell>
          <cell r="B6432" t="str">
            <v>KEBONSARI_2</v>
          </cell>
        </row>
        <row r="6433">
          <cell r="A6433" t="str">
            <v>SUB45A</v>
          </cell>
          <cell r="B6433" t="str">
            <v>KENJERAN_1</v>
          </cell>
        </row>
        <row r="6434">
          <cell r="A6434" t="str">
            <v>TBL14</v>
          </cell>
          <cell r="B6434" t="str">
            <v>PULAU_KIJANG</v>
          </cell>
        </row>
        <row r="6435">
          <cell r="A6435" t="str">
            <v>BAS05</v>
          </cell>
          <cell r="B6435" t="str">
            <v>KUBU_BABUSSALAM</v>
          </cell>
        </row>
        <row r="6436">
          <cell r="A6436" t="str">
            <v>BAS03A</v>
          </cell>
          <cell r="B6436" t="str">
            <v>BALAM_01</v>
          </cell>
        </row>
        <row r="6437">
          <cell r="A6437" t="str">
            <v>PLW01A</v>
          </cell>
          <cell r="B6437" t="str">
            <v>PALU_SELATAN</v>
          </cell>
        </row>
        <row r="6438">
          <cell r="A6438" t="str">
            <v>SAL02</v>
          </cell>
          <cell r="B6438" t="str">
            <v>TINANGKUNG</v>
          </cell>
        </row>
        <row r="6439">
          <cell r="A6439" t="str">
            <v>PUK02</v>
          </cell>
          <cell r="B6439" t="str">
            <v>LAUNG_TUHUP</v>
          </cell>
        </row>
        <row r="6440">
          <cell r="A6440" t="str">
            <v>SBG14A</v>
          </cell>
          <cell r="B6440" t="str">
            <v>PUSAKARATU_3</v>
          </cell>
        </row>
        <row r="6441">
          <cell r="A6441" t="str">
            <v>SUM18</v>
          </cell>
          <cell r="B6441" t="str">
            <v>TANJUNGKERTA</v>
          </cell>
        </row>
        <row r="6442">
          <cell r="A6442" t="str">
            <v>SBG08A</v>
          </cell>
          <cell r="B6442" t="str">
            <v>SUKASARI_SBG</v>
          </cell>
        </row>
        <row r="6443">
          <cell r="A6443" t="str">
            <v>PER06</v>
          </cell>
          <cell r="B6443" t="str">
            <v>KARANG_PAPAK</v>
          </cell>
        </row>
        <row r="6444">
          <cell r="A6444" t="str">
            <v>GRT37</v>
          </cell>
          <cell r="B6444" t="str">
            <v>BAGENDIT</v>
          </cell>
        </row>
        <row r="6445">
          <cell r="A6445" t="str">
            <v>BJA01</v>
          </cell>
          <cell r="B6445" t="str">
            <v>BANJAR</v>
          </cell>
        </row>
        <row r="6446">
          <cell r="A6446" t="str">
            <v>GRT25</v>
          </cell>
          <cell r="B6446" t="str">
            <v>PAKENJENG</v>
          </cell>
        </row>
        <row r="6447">
          <cell r="A6447" t="str">
            <v>GRT38</v>
          </cell>
          <cell r="B6447" t="str">
            <v>PAAS</v>
          </cell>
        </row>
        <row r="6448">
          <cell r="A6448" t="str">
            <v>PGR07</v>
          </cell>
          <cell r="B6448" t="str">
            <v>CIMERAK_2</v>
          </cell>
        </row>
        <row r="6449">
          <cell r="A6449" t="str">
            <v>MJA15</v>
          </cell>
          <cell r="B6449" t="str">
            <v>CIKIJING</v>
          </cell>
        </row>
        <row r="6450">
          <cell r="A6450" t="str">
            <v>SMI13C</v>
          </cell>
          <cell r="B6450" t="str">
            <v>BOJONG_KEMBAR_2</v>
          </cell>
        </row>
        <row r="6451">
          <cell r="A6451" t="str">
            <v>SMI06A</v>
          </cell>
          <cell r="B6451" t="str">
            <v>CITAMIANG_2</v>
          </cell>
        </row>
        <row r="6452">
          <cell r="A6452" t="str">
            <v>SMI05B</v>
          </cell>
          <cell r="B6452" t="str">
            <v>CIKOLE_2</v>
          </cell>
        </row>
        <row r="6453">
          <cell r="A6453" t="str">
            <v>CJR29D</v>
          </cell>
          <cell r="B6453" t="str">
            <v>SOLOKPANDAN_2</v>
          </cell>
        </row>
        <row r="6454">
          <cell r="A6454" t="str">
            <v>CJR05B</v>
          </cell>
          <cell r="B6454" t="str">
            <v>SUKALUYU_CJR_2</v>
          </cell>
        </row>
        <row r="6455">
          <cell r="A6455" t="str">
            <v>CJR01A</v>
          </cell>
          <cell r="B6455" t="str">
            <v>CIRANJANG_2</v>
          </cell>
        </row>
        <row r="6456">
          <cell r="A6456" t="str">
            <v>PLW14</v>
          </cell>
          <cell r="B6456" t="str">
            <v>KAMONJI</v>
          </cell>
        </row>
        <row r="6457">
          <cell r="A6457" t="str">
            <v>PLW11</v>
          </cell>
          <cell r="B6457" t="str">
            <v>WR_SUPRATMAN</v>
          </cell>
        </row>
        <row r="6458">
          <cell r="A6458" t="str">
            <v>JOG13A</v>
          </cell>
          <cell r="B6458" t="str">
            <v>KOTAGEDE</v>
          </cell>
        </row>
        <row r="6459">
          <cell r="A6459" t="str">
            <v>JOG15</v>
          </cell>
          <cell r="B6459" t="str">
            <v>SARIHARJO</v>
          </cell>
        </row>
        <row r="6460">
          <cell r="A6460" t="str">
            <v>SOC36</v>
          </cell>
          <cell r="B6460" t="str">
            <v>JEBRES_WIJAYA</v>
          </cell>
        </row>
        <row r="6461">
          <cell r="A6461" t="str">
            <v>JOG13</v>
          </cell>
          <cell r="B6461" t="str">
            <v>TIMOHO</v>
          </cell>
        </row>
        <row r="6462">
          <cell r="A6462" t="str">
            <v>SUJ12</v>
          </cell>
          <cell r="B6462" t="str">
            <v>MAKAM_HAJI</v>
          </cell>
        </row>
        <row r="6463">
          <cell r="A6463" t="str">
            <v>JOG12</v>
          </cell>
          <cell r="B6463" t="str">
            <v>AHMAD_DAHLAN</v>
          </cell>
        </row>
        <row r="6464">
          <cell r="A6464" t="str">
            <v>SUJ20</v>
          </cell>
          <cell r="B6464" t="str">
            <v>PERUM_MAKMUR</v>
          </cell>
        </row>
        <row r="6465">
          <cell r="A6465" t="str">
            <v>SUJ19</v>
          </cell>
          <cell r="B6465" t="str">
            <v>CEMANI</v>
          </cell>
        </row>
        <row r="6466">
          <cell r="A6466" t="str">
            <v>SUJ14</v>
          </cell>
          <cell r="B6466" t="str">
            <v>UMS_GONILAN</v>
          </cell>
        </row>
        <row r="6467">
          <cell r="A6467" t="str">
            <v>BTL21</v>
          </cell>
          <cell r="B6467" t="str">
            <v>JANTI</v>
          </cell>
        </row>
        <row r="6468">
          <cell r="A6468" t="str">
            <v>KAA18</v>
          </cell>
          <cell r="B6468" t="str">
            <v>TOHUDAN</v>
          </cell>
        </row>
        <row r="6469">
          <cell r="A6469" t="str">
            <v>KLT13</v>
          </cell>
          <cell r="B6469" t="str">
            <v>BRAMEN</v>
          </cell>
        </row>
        <row r="6470">
          <cell r="A6470" t="str">
            <v>SUJ05A</v>
          </cell>
          <cell r="B6470" t="str">
            <v>SOLO_BARU</v>
          </cell>
        </row>
        <row r="6471">
          <cell r="A6471" t="str">
            <v>SOC29</v>
          </cell>
          <cell r="B6471" t="str">
            <v>CENGKLIK_NUSUKAN</v>
          </cell>
        </row>
        <row r="6472">
          <cell r="A6472" t="str">
            <v>SLM26</v>
          </cell>
          <cell r="B6472" t="str">
            <v>PANDOWOHARJO</v>
          </cell>
        </row>
        <row r="6473">
          <cell r="A6473" t="str">
            <v>JOG09</v>
          </cell>
          <cell r="B6473" t="str">
            <v>LETJEN_SUPRAPTO</v>
          </cell>
        </row>
        <row r="6474">
          <cell r="A6474" t="str">
            <v>SUJ13</v>
          </cell>
          <cell r="B6474" t="str">
            <v>DARATAN</v>
          </cell>
        </row>
        <row r="6475">
          <cell r="A6475" t="str">
            <v>SOC30</v>
          </cell>
          <cell r="B6475" t="str">
            <v>SAMANHUDI_LAWEYAN</v>
          </cell>
        </row>
        <row r="6476">
          <cell r="A6476" t="str">
            <v>PWJ08</v>
          </cell>
          <cell r="B6476" t="str">
            <v>BRENGKELAN</v>
          </cell>
        </row>
        <row r="6477">
          <cell r="A6477" t="str">
            <v>BTL16</v>
          </cell>
          <cell r="B6477" t="str">
            <v>KARANG_SEMUT_JAYA</v>
          </cell>
        </row>
        <row r="6478">
          <cell r="A6478" t="str">
            <v>SOC39</v>
          </cell>
          <cell r="B6478" t="str">
            <v>BOSS_CELL</v>
          </cell>
        </row>
        <row r="6479">
          <cell r="A6479" t="str">
            <v>SOC40</v>
          </cell>
          <cell r="B6479" t="str">
            <v>KEPATIHAN</v>
          </cell>
        </row>
        <row r="6480">
          <cell r="A6480" t="str">
            <v>BTL17</v>
          </cell>
          <cell r="B6480" t="str">
            <v>GATAK</v>
          </cell>
        </row>
        <row r="6481">
          <cell r="A6481" t="str">
            <v>BTL22</v>
          </cell>
          <cell r="B6481" t="str">
            <v>TAMANTIRTO</v>
          </cell>
        </row>
        <row r="6482">
          <cell r="A6482" t="str">
            <v>SNG11</v>
          </cell>
          <cell r="B6482" t="str">
            <v>BAROS</v>
          </cell>
        </row>
        <row r="6483">
          <cell r="A6483" t="str">
            <v>TGR06</v>
          </cell>
          <cell r="B6483" t="str">
            <v>CILEDUG</v>
          </cell>
        </row>
        <row r="6484">
          <cell r="A6484" t="str">
            <v>CIB13</v>
          </cell>
          <cell r="B6484" t="str">
            <v>CIKARET</v>
          </cell>
        </row>
        <row r="6485">
          <cell r="A6485" t="str">
            <v>APU06</v>
          </cell>
          <cell r="B6485" t="str">
            <v>CP_RENDANG</v>
          </cell>
        </row>
        <row r="6486">
          <cell r="A6486" t="str">
            <v>MGW31</v>
          </cell>
          <cell r="B6486" t="str">
            <v>CP_KUNTI_II</v>
          </cell>
        </row>
        <row r="6487">
          <cell r="A6487" t="str">
            <v>CLP07</v>
          </cell>
          <cell r="B6487" t="str">
            <v>PAKETINGAN</v>
          </cell>
        </row>
        <row r="6488">
          <cell r="A6488" t="str">
            <v>TLA14</v>
          </cell>
          <cell r="B6488" t="str">
            <v>REJOTANGAN_1</v>
          </cell>
        </row>
        <row r="6489">
          <cell r="A6489" t="str">
            <v>SNX12</v>
          </cell>
          <cell r="B6489" t="str">
            <v>LENTENG_1</v>
          </cell>
        </row>
        <row r="6490">
          <cell r="A6490" t="str">
            <v>MTX05</v>
          </cell>
          <cell r="B6490" t="str">
            <v>MAGETAN_1</v>
          </cell>
        </row>
        <row r="6491">
          <cell r="A6491" t="str">
            <v>TBN14</v>
          </cell>
          <cell r="B6491" t="str">
            <v>BANGILAN_1</v>
          </cell>
        </row>
        <row r="6492">
          <cell r="A6492" t="str">
            <v>MLG58</v>
          </cell>
          <cell r="B6492" t="str">
            <v>KEDUNGKANDANG_3</v>
          </cell>
        </row>
        <row r="6493">
          <cell r="A6493" t="str">
            <v>MLG09</v>
          </cell>
          <cell r="B6493" t="str">
            <v>LAWANG</v>
          </cell>
        </row>
        <row r="6494">
          <cell r="A6494" t="str">
            <v>SUB19</v>
          </cell>
          <cell r="B6494" t="str">
            <v>LAKARSANTRI</v>
          </cell>
        </row>
        <row r="6495">
          <cell r="A6495" t="str">
            <v>GSK05</v>
          </cell>
          <cell r="B6495" t="str">
            <v>KEBOMAS</v>
          </cell>
        </row>
        <row r="6496">
          <cell r="A6496" t="str">
            <v>SDA16</v>
          </cell>
          <cell r="B6496" t="str">
            <v>DELTASARI</v>
          </cell>
        </row>
        <row r="6497">
          <cell r="A6497" t="str">
            <v>SUB44</v>
          </cell>
          <cell r="B6497" t="str">
            <v>BRATANG_GEDE</v>
          </cell>
        </row>
        <row r="6498">
          <cell r="A6498" t="str">
            <v>WNB11</v>
          </cell>
          <cell r="B6498" t="str">
            <v>SELOMERTO_FNC</v>
          </cell>
        </row>
        <row r="6499">
          <cell r="A6499" t="str">
            <v>MLG16</v>
          </cell>
          <cell r="B6499" t="str">
            <v>SULFAT_KIPA</v>
          </cell>
        </row>
        <row r="6500">
          <cell r="A6500" t="str">
            <v>MLG11</v>
          </cell>
          <cell r="B6500" t="str">
            <v>SOETAMI</v>
          </cell>
        </row>
        <row r="6501">
          <cell r="A6501" t="str">
            <v>MAR06</v>
          </cell>
          <cell r="B6501" t="str">
            <v>CP_MONCONGLOE1</v>
          </cell>
        </row>
        <row r="6502">
          <cell r="A6502" t="str">
            <v>TCSNX191</v>
          </cell>
          <cell r="B6502" t="str">
            <v>TCSNX191</v>
          </cell>
        </row>
        <row r="6503">
          <cell r="A6503" t="str">
            <v>TCPKS041</v>
          </cell>
          <cell r="B6503" t="str">
            <v>TCPKS041</v>
          </cell>
        </row>
        <row r="6504">
          <cell r="A6504" t="str">
            <v>TCSNX111</v>
          </cell>
          <cell r="B6504" t="str">
            <v>TCSNX111</v>
          </cell>
        </row>
        <row r="6505">
          <cell r="A6505" t="str">
            <v>TCBWX021</v>
          </cell>
          <cell r="B6505" t="str">
            <v>TCBWX021</v>
          </cell>
        </row>
        <row r="6506">
          <cell r="A6506" t="str">
            <v>UPG13A</v>
          </cell>
          <cell r="B6506" t="str">
            <v>CP_TALASALAPANG</v>
          </cell>
        </row>
        <row r="6507">
          <cell r="A6507" t="str">
            <v>DPS80</v>
          </cell>
          <cell r="B6507" t="str">
            <v>CP_MAHENDRA_TENGAH</v>
          </cell>
        </row>
        <row r="6508">
          <cell r="A6508" t="str">
            <v>SRG42</v>
          </cell>
          <cell r="B6508" t="str">
            <v>SAMBIROTO</v>
          </cell>
        </row>
        <row r="6509">
          <cell r="A6509" t="str">
            <v>KAA01</v>
          </cell>
          <cell r="B6509" t="str">
            <v>KARANG_ANYAR</v>
          </cell>
        </row>
        <row r="6510">
          <cell r="A6510" t="str">
            <v>JOG17</v>
          </cell>
          <cell r="B6510" t="str">
            <v>GLAGAHSARI</v>
          </cell>
        </row>
        <row r="6511">
          <cell r="A6511" t="str">
            <v>KAA17</v>
          </cell>
          <cell r="B6511" t="str">
            <v>TUBAN_GONDANGREJO</v>
          </cell>
        </row>
        <row r="6512">
          <cell r="A6512" t="str">
            <v>SOC37</v>
          </cell>
          <cell r="B6512" t="str">
            <v>MOJO_JAYA</v>
          </cell>
        </row>
        <row r="6513">
          <cell r="A6513" t="str">
            <v>SUJ16</v>
          </cell>
          <cell r="B6513" t="str">
            <v>GENTAN_BAKI</v>
          </cell>
        </row>
        <row r="6514">
          <cell r="A6514" t="str">
            <v>SOC38</v>
          </cell>
          <cell r="B6514" t="str">
            <v>IMAM_BONJOL_SOLO</v>
          </cell>
        </row>
        <row r="6515">
          <cell r="A6515" t="str">
            <v>SOC31</v>
          </cell>
          <cell r="B6515" t="str">
            <v>YOSODIPURO</v>
          </cell>
        </row>
        <row r="6516">
          <cell r="A6516" t="str">
            <v>SOC33</v>
          </cell>
          <cell r="B6516" t="str">
            <v>GRADAG _HASANUDIN</v>
          </cell>
        </row>
        <row r="6517">
          <cell r="A6517" t="str">
            <v>BGR37</v>
          </cell>
          <cell r="B6517" t="str">
            <v>CP_PASAR_BOGOR</v>
          </cell>
        </row>
        <row r="6518">
          <cell r="A6518" t="str">
            <v>CIB30</v>
          </cell>
          <cell r="B6518" t="str">
            <v>GANDOANG</v>
          </cell>
        </row>
        <row r="6519">
          <cell r="A6519" t="str">
            <v>PYW10</v>
          </cell>
          <cell r="B6519" t="str">
            <v>CP_BATUJAI</v>
          </cell>
        </row>
        <row r="6520">
          <cell r="A6520" t="str">
            <v>GTO08</v>
          </cell>
          <cell r="B6520" t="str">
            <v>DUNGINGI</v>
          </cell>
        </row>
        <row r="6521">
          <cell r="A6521" t="str">
            <v>GTO07</v>
          </cell>
          <cell r="B6521" t="str">
            <v>DUMBO_RAYA</v>
          </cell>
        </row>
        <row r="6522">
          <cell r="A6522" t="str">
            <v>LBO04</v>
          </cell>
          <cell r="B6522" t="str">
            <v>TELAGA_JAYA</v>
          </cell>
        </row>
        <row r="6523">
          <cell r="A6523" t="str">
            <v>PII20</v>
          </cell>
          <cell r="B6523" t="str">
            <v>TOLAI_INDUK</v>
          </cell>
        </row>
        <row r="6524">
          <cell r="A6524" t="str">
            <v>BUG06</v>
          </cell>
          <cell r="B6524" t="str">
            <v>KEUREA</v>
          </cell>
        </row>
        <row r="6525">
          <cell r="A6525" t="str">
            <v>SDA56</v>
          </cell>
          <cell r="B6525" t="str">
            <v>WONOAYU_1</v>
          </cell>
        </row>
        <row r="6526">
          <cell r="A6526" t="str">
            <v>MLG61</v>
          </cell>
          <cell r="B6526" t="str">
            <v>SUKUN_5</v>
          </cell>
        </row>
        <row r="6527">
          <cell r="A6527" t="str">
            <v>KDR18</v>
          </cell>
          <cell r="B6527" t="str">
            <v>PESANTREN_1</v>
          </cell>
        </row>
        <row r="6528">
          <cell r="A6528" t="str">
            <v>PSR19</v>
          </cell>
          <cell r="B6528" t="str">
            <v>GEMPOL_1</v>
          </cell>
        </row>
        <row r="6529">
          <cell r="A6529" t="str">
            <v>JBG16</v>
          </cell>
          <cell r="B6529" t="str">
            <v>JOMBANG_1</v>
          </cell>
        </row>
        <row r="6530">
          <cell r="A6530" t="str">
            <v>PSR18</v>
          </cell>
          <cell r="B6530" t="str">
            <v>PANGGUNGREJO_2</v>
          </cell>
        </row>
        <row r="6531">
          <cell r="A6531" t="str">
            <v>JBR36</v>
          </cell>
          <cell r="B6531" t="str">
            <v>JBR_JOMBANG_1</v>
          </cell>
        </row>
        <row r="6532">
          <cell r="A6532" t="str">
            <v>TKG04</v>
          </cell>
          <cell r="B6532" t="str">
            <v>TANJUNG_KARANG_PUSAT</v>
          </cell>
        </row>
        <row r="6533">
          <cell r="A6533" t="str">
            <v>MTR02</v>
          </cell>
          <cell r="B6533" t="str">
            <v>METRO_PUSAT</v>
          </cell>
        </row>
        <row r="6534">
          <cell r="A6534" t="str">
            <v>CKR18</v>
          </cell>
          <cell r="B6534" t="str">
            <v>SUKADAMI</v>
          </cell>
        </row>
        <row r="6535">
          <cell r="A6535" t="str">
            <v>CKR10</v>
          </cell>
          <cell r="B6535" t="str">
            <v>JAYAMUKTI</v>
          </cell>
        </row>
        <row r="6536">
          <cell r="A6536" t="str">
            <v>CKR07</v>
          </cell>
          <cell r="B6536" t="str">
            <v>KARANG_ASIH</v>
          </cell>
        </row>
        <row r="6537">
          <cell r="A6537" t="str">
            <v>CKR03</v>
          </cell>
          <cell r="B6537" t="str">
            <v>CIBARUSAH</v>
          </cell>
        </row>
        <row r="6538">
          <cell r="A6538" t="str">
            <v>BKI60</v>
          </cell>
          <cell r="B6538" t="str">
            <v>BINTARA_JAYA</v>
          </cell>
        </row>
        <row r="6539">
          <cell r="A6539" t="str">
            <v>BKI38</v>
          </cell>
          <cell r="B6539" t="str">
            <v>BEKASI_JAYA</v>
          </cell>
        </row>
        <row r="6540">
          <cell r="A6540" t="str">
            <v>BKI31</v>
          </cell>
          <cell r="B6540" t="str">
            <v>JATIRANGGON</v>
          </cell>
        </row>
        <row r="6541">
          <cell r="A6541" t="str">
            <v>BKI26</v>
          </cell>
          <cell r="B6541" t="str">
            <v>JAKA_SETIA</v>
          </cell>
        </row>
        <row r="6542">
          <cell r="A6542" t="str">
            <v>BKI18</v>
          </cell>
          <cell r="B6542" t="str">
            <v>JATI_KARYA</v>
          </cell>
        </row>
        <row r="6543">
          <cell r="A6543" t="str">
            <v>BKI16</v>
          </cell>
          <cell r="B6543" t="str">
            <v>BEKASI_TIMUR</v>
          </cell>
        </row>
        <row r="6544">
          <cell r="A6544" t="str">
            <v>BKI14</v>
          </cell>
          <cell r="B6544" t="str">
            <v>TAMBUN_SELATAN</v>
          </cell>
        </row>
        <row r="6545">
          <cell r="A6545" t="str">
            <v>BKI09</v>
          </cell>
          <cell r="B6545" t="str">
            <v>BINTARA</v>
          </cell>
        </row>
        <row r="6546">
          <cell r="A6546" t="str">
            <v>BKI03</v>
          </cell>
          <cell r="B6546" t="str">
            <v>JATI_ASIH</v>
          </cell>
        </row>
        <row r="6547">
          <cell r="A6547" t="str">
            <v>LLG02</v>
          </cell>
          <cell r="B6547" t="str">
            <v>TALANG_BANDUNG</v>
          </cell>
        </row>
        <row r="6548">
          <cell r="A6548" t="str">
            <v>MLG55</v>
          </cell>
          <cell r="B6548" t="str">
            <v>BLIMBING_3</v>
          </cell>
        </row>
        <row r="6549">
          <cell r="A6549" t="str">
            <v>MDN10</v>
          </cell>
          <cell r="B6549" t="str">
            <v>MANGUHARJO_1</v>
          </cell>
        </row>
        <row r="6550">
          <cell r="A6550" t="str">
            <v>TLA10</v>
          </cell>
          <cell r="B6550" t="str">
            <v>NGANTRU_1</v>
          </cell>
        </row>
        <row r="6551">
          <cell r="A6551" t="str">
            <v>NGA10</v>
          </cell>
          <cell r="B6551" t="str">
            <v>PAGU_1</v>
          </cell>
        </row>
        <row r="6552">
          <cell r="A6552" t="str">
            <v>PTN15</v>
          </cell>
          <cell r="B6552" t="str">
            <v>PAJARAKAN_2</v>
          </cell>
        </row>
        <row r="6553">
          <cell r="A6553" t="str">
            <v>TGK07</v>
          </cell>
          <cell r="B6553" t="str">
            <v>TRENGGALEK_1</v>
          </cell>
        </row>
        <row r="6554">
          <cell r="A6554" t="str">
            <v>TCMJK141</v>
          </cell>
          <cell r="B6554" t="str">
            <v>TCMJK141</v>
          </cell>
        </row>
        <row r="6555">
          <cell r="A6555" t="str">
            <v>TCSDA161</v>
          </cell>
          <cell r="B6555" t="str">
            <v>TCSDA161</v>
          </cell>
        </row>
        <row r="6556">
          <cell r="A6556" t="str">
            <v>TCSDA111</v>
          </cell>
          <cell r="B6556" t="str">
            <v>TCSDA111</v>
          </cell>
        </row>
        <row r="6557">
          <cell r="A6557" t="str">
            <v>TCSPG041</v>
          </cell>
          <cell r="B6557" t="str">
            <v>TCSPG041</v>
          </cell>
        </row>
        <row r="6558">
          <cell r="A6558" t="str">
            <v>TCBWX051</v>
          </cell>
          <cell r="B6558" t="str">
            <v>TCBWX051</v>
          </cell>
        </row>
        <row r="6559">
          <cell r="A6559" t="str">
            <v>TCSNX091</v>
          </cell>
          <cell r="B6559" t="str">
            <v>TCSNX091</v>
          </cell>
        </row>
        <row r="6560">
          <cell r="A6560" t="str">
            <v>TCMJK051</v>
          </cell>
          <cell r="B6560" t="str">
            <v>TCMJK051</v>
          </cell>
        </row>
        <row r="6561">
          <cell r="A6561" t="str">
            <v>TCBWX031</v>
          </cell>
          <cell r="B6561" t="str">
            <v>TCBWX031</v>
          </cell>
        </row>
        <row r="6562">
          <cell r="A6562" t="str">
            <v>TCMOJ011</v>
          </cell>
          <cell r="B6562" t="str">
            <v>TCMOJ011</v>
          </cell>
        </row>
        <row r="6563">
          <cell r="A6563" t="str">
            <v>TCBWX022</v>
          </cell>
          <cell r="B6563" t="str">
            <v>TCBWX022</v>
          </cell>
        </row>
        <row r="6564">
          <cell r="A6564" t="str">
            <v>TCSNX011</v>
          </cell>
          <cell r="B6564" t="str">
            <v>TCSNX011</v>
          </cell>
        </row>
        <row r="6565">
          <cell r="A6565" t="str">
            <v>TCSDA171</v>
          </cell>
          <cell r="B6565" t="str">
            <v>TCSDA171</v>
          </cell>
        </row>
        <row r="6566">
          <cell r="A6566" t="str">
            <v>TCSDA121</v>
          </cell>
          <cell r="B6566" t="str">
            <v>TCSDA121</v>
          </cell>
        </row>
        <row r="6567">
          <cell r="A6567" t="str">
            <v>TCSDA181</v>
          </cell>
          <cell r="B6567" t="str">
            <v>TCSDA181</v>
          </cell>
        </row>
        <row r="6568">
          <cell r="A6568" t="str">
            <v>TCSUB281</v>
          </cell>
          <cell r="B6568" t="str">
            <v>TCSUB281</v>
          </cell>
        </row>
        <row r="6569">
          <cell r="A6569" t="str">
            <v>TCSUB091</v>
          </cell>
          <cell r="B6569" t="str">
            <v>TCSUB091</v>
          </cell>
        </row>
        <row r="6570">
          <cell r="A6570" t="str">
            <v>TCSUB241</v>
          </cell>
          <cell r="B6570" t="str">
            <v>TCSUB241</v>
          </cell>
        </row>
        <row r="6571">
          <cell r="A6571" t="str">
            <v>TCSUB151</v>
          </cell>
          <cell r="B6571" t="str">
            <v>TCSUB151</v>
          </cell>
        </row>
        <row r="6572">
          <cell r="A6572" t="str">
            <v>TCSUB191</v>
          </cell>
          <cell r="B6572" t="str">
            <v>TCSUB191</v>
          </cell>
        </row>
        <row r="6573">
          <cell r="A6573" t="str">
            <v>TCMJK121</v>
          </cell>
          <cell r="B6573" t="str">
            <v>TCMJK121</v>
          </cell>
        </row>
        <row r="6574">
          <cell r="A6574" t="str">
            <v>TCSDA071</v>
          </cell>
          <cell r="B6574" t="str">
            <v>TCSDA071</v>
          </cell>
        </row>
        <row r="6575">
          <cell r="A6575" t="str">
            <v>TCSDA151</v>
          </cell>
          <cell r="B6575" t="str">
            <v>TCSDA151</v>
          </cell>
        </row>
        <row r="6576">
          <cell r="A6576" t="str">
            <v>TCSUB041</v>
          </cell>
          <cell r="B6576" t="str">
            <v>TCSUB041</v>
          </cell>
        </row>
        <row r="6577">
          <cell r="A6577" t="str">
            <v>TCJBG161</v>
          </cell>
          <cell r="B6577" t="str">
            <v>TCJBG161</v>
          </cell>
        </row>
        <row r="6578">
          <cell r="A6578" t="str">
            <v>TCJBG011</v>
          </cell>
          <cell r="B6578" t="str">
            <v>TCJBG011</v>
          </cell>
        </row>
        <row r="6579">
          <cell r="A6579" t="str">
            <v>TCMJK081</v>
          </cell>
          <cell r="B6579" t="str">
            <v>TCMJK081</v>
          </cell>
        </row>
        <row r="6580">
          <cell r="A6580" t="str">
            <v>TCSUB171</v>
          </cell>
          <cell r="B6580" t="str">
            <v>TCSUB171</v>
          </cell>
        </row>
        <row r="6581">
          <cell r="A6581" t="str">
            <v>TCSUB201</v>
          </cell>
          <cell r="B6581" t="str">
            <v>TCSUB201</v>
          </cell>
        </row>
        <row r="6582">
          <cell r="A6582" t="str">
            <v>TCSUB122</v>
          </cell>
          <cell r="B6582" t="str">
            <v>TCSUB122</v>
          </cell>
        </row>
        <row r="6583">
          <cell r="A6583" t="str">
            <v>TCSUB121</v>
          </cell>
          <cell r="B6583" t="str">
            <v>TCSUB121</v>
          </cell>
        </row>
        <row r="6584">
          <cell r="A6584" t="str">
            <v>LBB08</v>
          </cell>
          <cell r="B6584" t="str">
            <v>BIARO</v>
          </cell>
        </row>
        <row r="6585">
          <cell r="A6585" t="str">
            <v>BGR11</v>
          </cell>
          <cell r="B6585" t="str">
            <v>KARADENAN</v>
          </cell>
        </row>
        <row r="6586">
          <cell r="A6586" t="str">
            <v>BGR20</v>
          </cell>
          <cell r="B6586" t="str">
            <v>PUNCAK</v>
          </cell>
        </row>
        <row r="6587">
          <cell r="A6587" t="str">
            <v>BGR13</v>
          </cell>
          <cell r="B6587" t="str">
            <v>CIMANDALA</v>
          </cell>
        </row>
        <row r="6588">
          <cell r="A6588" t="str">
            <v>BGR26</v>
          </cell>
          <cell r="B6588" t="str">
            <v>TAJUR_2</v>
          </cell>
        </row>
        <row r="6589">
          <cell r="A6589" t="str">
            <v>TCSDA101</v>
          </cell>
          <cell r="B6589" t="str">
            <v>TCSDA101</v>
          </cell>
        </row>
        <row r="6590">
          <cell r="A6590" t="str">
            <v>KDR777</v>
          </cell>
          <cell r="B6590" t="str">
            <v>KDR_GATEWAY</v>
          </cell>
        </row>
        <row r="6591">
          <cell r="A6591" t="str">
            <v>SEG16</v>
          </cell>
          <cell r="B6591" t="str">
            <v>KIAJURUM</v>
          </cell>
        </row>
        <row r="6592">
          <cell r="A6592" t="str">
            <v>SEG09</v>
          </cell>
          <cell r="B6592" t="str">
            <v>WALANTAKA</v>
          </cell>
        </row>
        <row r="6593">
          <cell r="A6593" t="str">
            <v>SNG13</v>
          </cell>
          <cell r="B6593" t="str">
            <v>PONTANG</v>
          </cell>
        </row>
        <row r="6594">
          <cell r="A6594" t="str">
            <v>CIP04</v>
          </cell>
          <cell r="B6594" t="str">
            <v>PAMULANG_2</v>
          </cell>
        </row>
        <row r="6595">
          <cell r="A6595" t="str">
            <v>CIP12</v>
          </cell>
          <cell r="B6595" t="str">
            <v>PAMULANG_BARAT</v>
          </cell>
        </row>
        <row r="6596">
          <cell r="A6596" t="str">
            <v>TGR12</v>
          </cell>
          <cell r="B6596" t="str">
            <v>PAMULANG</v>
          </cell>
        </row>
        <row r="6597">
          <cell r="A6597" t="str">
            <v>WLG08</v>
          </cell>
          <cell r="B6597" t="str">
            <v>SUTOJAYAN_1</v>
          </cell>
        </row>
        <row r="6598">
          <cell r="A6598" t="str">
            <v>SUB59A</v>
          </cell>
          <cell r="B6598" t="str">
            <v>SAMBIKEREP_1</v>
          </cell>
        </row>
        <row r="6599">
          <cell r="A6599" t="str">
            <v>JBR35</v>
          </cell>
          <cell r="B6599" t="str">
            <v>SUMBERSARI_2</v>
          </cell>
        </row>
        <row r="6600">
          <cell r="A6600" t="str">
            <v>SUB68A</v>
          </cell>
          <cell r="B6600" t="str">
            <v>TAMBAKSARI_1</v>
          </cell>
        </row>
        <row r="6601">
          <cell r="A6601" t="str">
            <v>TLA11</v>
          </cell>
          <cell r="B6601" t="str">
            <v>KAUMAN_1</v>
          </cell>
        </row>
        <row r="6602">
          <cell r="A6602" t="str">
            <v>PRO10</v>
          </cell>
          <cell r="B6602" t="str">
            <v>KANIGARAN_1</v>
          </cell>
        </row>
        <row r="6603">
          <cell r="A6603" t="str">
            <v>MJK15</v>
          </cell>
          <cell r="B6603" t="str">
            <v>JATIREJO_1</v>
          </cell>
        </row>
        <row r="6604">
          <cell r="A6604" t="str">
            <v>MLG31</v>
          </cell>
          <cell r="B6604" t="str">
            <v>TUNJUNG_TIRTO</v>
          </cell>
        </row>
        <row r="6605">
          <cell r="A6605" t="str">
            <v>PLM47</v>
          </cell>
          <cell r="B6605" t="str">
            <v>RBI_SUKOMORO</v>
          </cell>
        </row>
        <row r="6606">
          <cell r="A6606" t="str">
            <v>MGW01E</v>
          </cell>
          <cell r="B6606" t="str">
            <v>BUDUK_1</v>
          </cell>
        </row>
        <row r="6607">
          <cell r="A6607" t="str">
            <v>MGW29</v>
          </cell>
          <cell r="B6607" t="str">
            <v>MERTA_AGUNG</v>
          </cell>
        </row>
        <row r="6608">
          <cell r="A6608" t="str">
            <v>SUB70A</v>
          </cell>
          <cell r="B6608" t="str">
            <v>SUKOMANUNGGAL_1</v>
          </cell>
        </row>
        <row r="6609">
          <cell r="A6609" t="str">
            <v>WLG10</v>
          </cell>
          <cell r="B6609" t="str">
            <v>WLINGI_1</v>
          </cell>
        </row>
        <row r="6610">
          <cell r="A6610" t="str">
            <v>MLG56</v>
          </cell>
          <cell r="B6610" t="str">
            <v>SUKUN_3</v>
          </cell>
        </row>
        <row r="6611">
          <cell r="A6611" t="str">
            <v>BGR10A</v>
          </cell>
          <cell r="B6611" t="str">
            <v>CIAPUS</v>
          </cell>
        </row>
        <row r="6612">
          <cell r="A6612" t="str">
            <v>BGR01A</v>
          </cell>
          <cell r="B6612" t="str">
            <v>CIMANGGU_CITY</v>
          </cell>
        </row>
        <row r="6613">
          <cell r="A6613" t="str">
            <v>BGR15</v>
          </cell>
          <cell r="B6613" t="str">
            <v>LEUWILIANG</v>
          </cell>
        </row>
        <row r="6614">
          <cell r="A6614" t="str">
            <v>BGR19A</v>
          </cell>
          <cell r="B6614" t="str">
            <v>MAYOR_OKING</v>
          </cell>
        </row>
        <row r="6615">
          <cell r="A6615" t="str">
            <v>BGR04A</v>
          </cell>
          <cell r="B6615" t="str">
            <v>KOTA_WISATA</v>
          </cell>
        </row>
        <row r="6616">
          <cell r="A6616" t="str">
            <v>BGR14</v>
          </cell>
          <cell r="B6616" t="str">
            <v>RUMPIN</v>
          </cell>
        </row>
        <row r="6617">
          <cell r="A6617" t="str">
            <v>BGR09</v>
          </cell>
          <cell r="B6617" t="str">
            <v>JASINGA</v>
          </cell>
        </row>
        <row r="6618">
          <cell r="A6618" t="str">
            <v>BGR13A</v>
          </cell>
          <cell r="B6618" t="str">
            <v>CILEBUT</v>
          </cell>
        </row>
        <row r="6619">
          <cell r="A6619" t="str">
            <v>BGR06B</v>
          </cell>
          <cell r="B6619" t="str">
            <v>CARINGIN</v>
          </cell>
        </row>
        <row r="6620">
          <cell r="A6620" t="str">
            <v>BGR13B</v>
          </cell>
          <cell r="B6620" t="str">
            <v>CILEBUT_BARAT</v>
          </cell>
        </row>
        <row r="6621">
          <cell r="A6621" t="str">
            <v>BGR01B</v>
          </cell>
          <cell r="B6621" t="str">
            <v>PAJAJARAN</v>
          </cell>
        </row>
        <row r="6622">
          <cell r="A6622" t="str">
            <v>BGR06A</v>
          </cell>
          <cell r="B6622" t="str">
            <v>TAJUR</v>
          </cell>
        </row>
        <row r="6623">
          <cell r="A6623" t="str">
            <v>BGR12A</v>
          </cell>
          <cell r="B6623" t="str">
            <v>CIHEULEUT</v>
          </cell>
        </row>
        <row r="6624">
          <cell r="A6624" t="str">
            <v>BGR11A</v>
          </cell>
          <cell r="B6624" t="str">
            <v>BOJONG_GEDE</v>
          </cell>
        </row>
        <row r="6625">
          <cell r="A6625" t="str">
            <v>BOO666</v>
          </cell>
          <cell r="B6625" t="str">
            <v>BOO_GATEWAY</v>
          </cell>
        </row>
        <row r="6626">
          <cell r="A6626" t="str">
            <v>CIB15A</v>
          </cell>
          <cell r="B6626" t="str">
            <v>TAJUR_6</v>
          </cell>
        </row>
        <row r="6627">
          <cell r="A6627" t="str">
            <v>CIB34A</v>
          </cell>
          <cell r="B6627" t="str">
            <v>GUNUNG_PUTRI_2</v>
          </cell>
        </row>
        <row r="6628">
          <cell r="A6628" t="str">
            <v>CIB05B</v>
          </cell>
          <cell r="B6628" t="str">
            <v>CILEUNGSI_3</v>
          </cell>
        </row>
        <row r="6629">
          <cell r="A6629" t="str">
            <v>CIB40B</v>
          </cell>
          <cell r="B6629" t="str">
            <v>TAJUR_5</v>
          </cell>
        </row>
        <row r="6630">
          <cell r="A6630" t="str">
            <v>CIB40A</v>
          </cell>
          <cell r="B6630" t="str">
            <v>TAJUR_3</v>
          </cell>
        </row>
        <row r="6631">
          <cell r="A6631" t="str">
            <v>CIB16A</v>
          </cell>
          <cell r="B6631" t="str">
            <v>CARIU_1</v>
          </cell>
        </row>
        <row r="6632">
          <cell r="A6632" t="str">
            <v>CIB14A</v>
          </cell>
          <cell r="B6632" t="str">
            <v>TAJUR_7</v>
          </cell>
        </row>
        <row r="6633">
          <cell r="A6633" t="str">
            <v>CIB35B</v>
          </cell>
          <cell r="B6633" t="str">
            <v>KEMANG_3</v>
          </cell>
        </row>
        <row r="6634">
          <cell r="A6634" t="str">
            <v>CIB27A</v>
          </cell>
          <cell r="B6634" t="str">
            <v>BOJONG_GEDE_1</v>
          </cell>
        </row>
        <row r="6635">
          <cell r="A6635" t="str">
            <v>CIB34B</v>
          </cell>
          <cell r="B6635" t="str">
            <v>GUNUNG_PUTRI_3</v>
          </cell>
        </row>
        <row r="6636">
          <cell r="A6636" t="str">
            <v>BGR35</v>
          </cell>
          <cell r="B6636" t="str">
            <v>MALL_BTM</v>
          </cell>
        </row>
        <row r="6637">
          <cell r="A6637" t="str">
            <v>CIB38</v>
          </cell>
          <cell r="B6637" t="str">
            <v>LALADON</v>
          </cell>
        </row>
        <row r="6638">
          <cell r="A6638" t="str">
            <v>BGR41</v>
          </cell>
          <cell r="B6638" t="str">
            <v>CP_VBI_1</v>
          </cell>
        </row>
        <row r="6639">
          <cell r="A6639" t="str">
            <v>CIB26</v>
          </cell>
          <cell r="B6639" t="str">
            <v>LIMUS_PRATAMA</v>
          </cell>
        </row>
        <row r="6640">
          <cell r="A6640" t="str">
            <v>CIB43</v>
          </cell>
          <cell r="B6640" t="str">
            <v>CIGUDEG</v>
          </cell>
        </row>
        <row r="6641">
          <cell r="A6641" t="str">
            <v>CIB42</v>
          </cell>
          <cell r="B6641" t="str">
            <v>SITU_UDIK</v>
          </cell>
        </row>
        <row r="6642">
          <cell r="A6642" t="str">
            <v>CIB27</v>
          </cell>
          <cell r="B6642" t="str">
            <v>KLAPANUNGGAL</v>
          </cell>
        </row>
        <row r="6643">
          <cell r="A6643" t="str">
            <v>CIB39</v>
          </cell>
          <cell r="B6643" t="str">
            <v>SENTUL_NIRWANA</v>
          </cell>
        </row>
        <row r="6644">
          <cell r="A6644" t="str">
            <v>BGR02</v>
          </cell>
          <cell r="B6644" t="str">
            <v>CIBINONG</v>
          </cell>
        </row>
        <row r="6645">
          <cell r="A6645" t="str">
            <v>CIB20</v>
          </cell>
          <cell r="B6645" t="str">
            <v>CITRA_INDAH</v>
          </cell>
        </row>
        <row r="6646">
          <cell r="A6646" t="str">
            <v>BGR06</v>
          </cell>
          <cell r="B6646" t="str">
            <v>CIAWI</v>
          </cell>
        </row>
        <row r="6647">
          <cell r="A6647" t="str">
            <v>BGR07</v>
          </cell>
          <cell r="B6647" t="str">
            <v>CARIU</v>
          </cell>
        </row>
        <row r="6648">
          <cell r="A6648" t="str">
            <v>CIB11</v>
          </cell>
          <cell r="B6648" t="str">
            <v>TRANSYOGI</v>
          </cell>
        </row>
        <row r="6649">
          <cell r="A6649" t="str">
            <v>BGR12</v>
          </cell>
          <cell r="B6649" t="str">
            <v>SURYA_KENCANA</v>
          </cell>
        </row>
        <row r="6650">
          <cell r="A6650" t="str">
            <v>BGR23</v>
          </cell>
          <cell r="B6650" t="str">
            <v>PAHLAWAN</v>
          </cell>
        </row>
        <row r="6651">
          <cell r="A6651" t="str">
            <v>CIB03</v>
          </cell>
          <cell r="B6651" t="str">
            <v>CIBINONG2</v>
          </cell>
        </row>
        <row r="6652">
          <cell r="A6652" t="str">
            <v>BGR17</v>
          </cell>
          <cell r="B6652" t="str">
            <v>SEMPLAK</v>
          </cell>
        </row>
        <row r="6653">
          <cell r="A6653" t="str">
            <v>CIB06</v>
          </cell>
          <cell r="B6653" t="str">
            <v>GUNUNG_SINDUR</v>
          </cell>
        </row>
        <row r="6654">
          <cell r="A6654" t="str">
            <v>BGR24</v>
          </cell>
          <cell r="B6654" t="str">
            <v>POMAD</v>
          </cell>
        </row>
        <row r="6655">
          <cell r="A6655" t="str">
            <v>BGR05</v>
          </cell>
          <cell r="B6655" t="str">
            <v>DRAMAGA</v>
          </cell>
        </row>
        <row r="6656">
          <cell r="A6656" t="str">
            <v>BGR08</v>
          </cell>
          <cell r="B6656" t="str">
            <v>BTM</v>
          </cell>
        </row>
        <row r="6657">
          <cell r="A6657" t="str">
            <v>DPS64</v>
          </cell>
          <cell r="B6657" t="str">
            <v>CP_PEMOGAN</v>
          </cell>
        </row>
        <row r="6658">
          <cell r="A6658" t="str">
            <v>DPS22</v>
          </cell>
          <cell r="B6658" t="str">
            <v>SANUR</v>
          </cell>
        </row>
        <row r="6659">
          <cell r="A6659" t="str">
            <v>MGW35</v>
          </cell>
          <cell r="B6659" t="str">
            <v>CP_PANDU</v>
          </cell>
        </row>
        <row r="6660">
          <cell r="A6660" t="str">
            <v>AMI16</v>
          </cell>
          <cell r="B6660" t="str">
            <v>CP_BUNG_KARNO</v>
          </cell>
        </row>
        <row r="6661">
          <cell r="A6661" t="str">
            <v>TNW07</v>
          </cell>
          <cell r="B6661" t="str">
            <v>NYAMBU</v>
          </cell>
        </row>
        <row r="6662">
          <cell r="A6662" t="str">
            <v>DPS58</v>
          </cell>
          <cell r="B6662" t="str">
            <v>CP_TUKAD_BARITO</v>
          </cell>
        </row>
        <row r="6663">
          <cell r="A6663" t="str">
            <v>PYW12</v>
          </cell>
          <cell r="B6663" t="str">
            <v>CP_UNTUNG_SURAPATI</v>
          </cell>
        </row>
        <row r="6664">
          <cell r="A6664" t="str">
            <v>SGA12</v>
          </cell>
          <cell r="B6664" t="str">
            <v>CP_PENARUKAN</v>
          </cell>
        </row>
        <row r="6665">
          <cell r="A6665" t="str">
            <v>MLG53</v>
          </cell>
          <cell r="B6665" t="str">
            <v>TAJINAN_2</v>
          </cell>
        </row>
        <row r="6666">
          <cell r="A6666" t="str">
            <v>NGA13</v>
          </cell>
          <cell r="B6666" t="str">
            <v>KANDAT_1</v>
          </cell>
        </row>
        <row r="6667">
          <cell r="A6667" t="str">
            <v>LMG18</v>
          </cell>
          <cell r="B6667" t="str">
            <v>MADURAN_2</v>
          </cell>
        </row>
        <row r="6668">
          <cell r="A6668" t="str">
            <v>WLG07</v>
          </cell>
          <cell r="B6668" t="str">
            <v>GARUM_1</v>
          </cell>
        </row>
        <row r="6669">
          <cell r="A6669" t="str">
            <v>TLA09</v>
          </cell>
          <cell r="B6669" t="str">
            <v>TULUNGAGUNG_1</v>
          </cell>
        </row>
        <row r="6670">
          <cell r="A6670" t="str">
            <v>SRN09</v>
          </cell>
          <cell r="B6670" t="str">
            <v>DC_NGUWER</v>
          </cell>
        </row>
        <row r="6671">
          <cell r="A6671" t="str">
            <v>BYL10</v>
          </cell>
          <cell r="B6671" t="str">
            <v>DC_BOYOLALI</v>
          </cell>
        </row>
        <row r="6672">
          <cell r="A6672" t="str">
            <v>SUJ11</v>
          </cell>
          <cell r="B6672" t="str">
            <v>PANDEYAN</v>
          </cell>
        </row>
        <row r="6673">
          <cell r="A6673" t="str">
            <v>WGI09</v>
          </cell>
          <cell r="B6673" t="str">
            <v>WONOBOYO_WONOGIRI</v>
          </cell>
        </row>
        <row r="6674">
          <cell r="A6674" t="str">
            <v>UPG09A</v>
          </cell>
          <cell r="B6674" t="str">
            <v>PANNAMPU</v>
          </cell>
        </row>
        <row r="6675">
          <cell r="A6675" t="str">
            <v>DPK20</v>
          </cell>
          <cell r="B6675" t="str">
            <v>GANG_NANGKA</v>
          </cell>
        </row>
        <row r="6676">
          <cell r="A6676" t="str">
            <v>MLG03</v>
          </cell>
          <cell r="B6676" t="str">
            <v>SINGOSARI</v>
          </cell>
        </row>
        <row r="6677">
          <cell r="A6677" t="str">
            <v>MJK14</v>
          </cell>
          <cell r="B6677" t="str">
            <v>SOOKO_1</v>
          </cell>
        </row>
        <row r="6678">
          <cell r="A6678" t="str">
            <v>WLG12</v>
          </cell>
          <cell r="B6678" t="str">
            <v>PONGGOK_1</v>
          </cell>
        </row>
        <row r="6679">
          <cell r="A6679" t="str">
            <v>MMW04A</v>
          </cell>
          <cell r="B6679" t="str">
            <v>SEGEDONG</v>
          </cell>
        </row>
        <row r="6680">
          <cell r="A6680" t="str">
            <v>SAS05A</v>
          </cell>
          <cell r="B6680" t="str">
            <v>PALOH</v>
          </cell>
        </row>
        <row r="6681">
          <cell r="A6681" t="str">
            <v>SAG06A</v>
          </cell>
          <cell r="B6681" t="str">
            <v>MUKOK</v>
          </cell>
        </row>
        <row r="6682">
          <cell r="A6682" t="str">
            <v>SQG07</v>
          </cell>
          <cell r="B6682" t="str">
            <v>KELAM_PERMAI</v>
          </cell>
        </row>
        <row r="6683">
          <cell r="A6683" t="str">
            <v>SKW05A</v>
          </cell>
          <cell r="B6683" t="str">
            <v>BAGAK_SAHWA</v>
          </cell>
        </row>
        <row r="6684">
          <cell r="A6684" t="str">
            <v>SOC05</v>
          </cell>
          <cell r="B6684" t="str">
            <v>BANJARSARI</v>
          </cell>
        </row>
        <row r="6685">
          <cell r="A6685" t="str">
            <v>SLO02A</v>
          </cell>
          <cell r="B6685" t="str">
            <v>MASBAGIK</v>
          </cell>
        </row>
        <row r="6686">
          <cell r="A6686" t="str">
            <v>SLO08</v>
          </cell>
          <cell r="B6686" t="str">
            <v>SAKRA</v>
          </cell>
        </row>
        <row r="6687">
          <cell r="A6687" t="str">
            <v>DPS35</v>
          </cell>
          <cell r="B6687" t="str">
            <v>PULAU_BUNGIN</v>
          </cell>
        </row>
        <row r="6688">
          <cell r="A6688" t="str">
            <v>MGW01</v>
          </cell>
          <cell r="B6688" t="str">
            <v>MENGWI</v>
          </cell>
        </row>
        <row r="6689">
          <cell r="A6689" t="str">
            <v>DPK07A</v>
          </cell>
          <cell r="B6689" t="str">
            <v>BANJARAN_PUCUNG</v>
          </cell>
        </row>
        <row r="6690">
          <cell r="A6690" t="str">
            <v>DPK03B</v>
          </cell>
          <cell r="B6690" t="str">
            <v>KEDAUNG</v>
          </cell>
        </row>
        <row r="6691">
          <cell r="A6691" t="str">
            <v>DPS13</v>
          </cell>
          <cell r="B6691" t="str">
            <v>MAHENDRADATTA</v>
          </cell>
        </row>
        <row r="6692">
          <cell r="A6692" t="str">
            <v>DPS26</v>
          </cell>
          <cell r="B6692" t="str">
            <v>PADANG_SAMBIAN</v>
          </cell>
        </row>
        <row r="6693">
          <cell r="A6693" t="str">
            <v>MGW14</v>
          </cell>
          <cell r="B6693" t="str">
            <v>BUDUK</v>
          </cell>
        </row>
        <row r="6694">
          <cell r="A6694" t="str">
            <v>DPS30</v>
          </cell>
          <cell r="B6694" t="str">
            <v>KEMUDA</v>
          </cell>
        </row>
        <row r="6695">
          <cell r="A6695" t="str">
            <v>AMI11</v>
          </cell>
          <cell r="B6695" t="str">
            <v>MONJOK</v>
          </cell>
        </row>
        <row r="6696">
          <cell r="A6696" t="str">
            <v>TNW03A</v>
          </cell>
          <cell r="B6696" t="str">
            <v>MARGA_01</v>
          </cell>
        </row>
        <row r="6697">
          <cell r="A6697" t="str">
            <v>DPS39</v>
          </cell>
          <cell r="B6697" t="str">
            <v>NANGKA_SELATAN</v>
          </cell>
        </row>
        <row r="6698">
          <cell r="A6698" t="str">
            <v>GIA04</v>
          </cell>
          <cell r="B6698" t="str">
            <v>SUKAWATI</v>
          </cell>
        </row>
        <row r="6699">
          <cell r="A6699" t="str">
            <v>DPS04</v>
          </cell>
          <cell r="B6699" t="str">
            <v>SANUR_KAUH</v>
          </cell>
        </row>
        <row r="6700">
          <cell r="A6700" t="str">
            <v>DPS28</v>
          </cell>
          <cell r="B6700" t="str">
            <v>SIDAKARYA</v>
          </cell>
        </row>
        <row r="6701">
          <cell r="A6701" t="str">
            <v>SGA08</v>
          </cell>
          <cell r="B6701" t="str">
            <v>TEJAKULA</v>
          </cell>
        </row>
        <row r="6702">
          <cell r="A6702" t="str">
            <v>DPS16</v>
          </cell>
          <cell r="B6702" t="str">
            <v>HAYAM_WURUK</v>
          </cell>
        </row>
        <row r="6703">
          <cell r="A6703" t="str">
            <v>DPS46</v>
          </cell>
          <cell r="B6703" t="str">
            <v>PUPUTAN_RENON</v>
          </cell>
        </row>
        <row r="6704">
          <cell r="A6704" t="str">
            <v>DPS40</v>
          </cell>
          <cell r="B6704" t="str">
            <v>DENPASAR_BARAT1</v>
          </cell>
        </row>
        <row r="6705">
          <cell r="A6705" t="str">
            <v>MGW02</v>
          </cell>
          <cell r="B6705" t="str">
            <v>CANGGU</v>
          </cell>
        </row>
        <row r="6706">
          <cell r="A6706" t="str">
            <v>MGW12</v>
          </cell>
          <cell r="B6706" t="str">
            <v>ABIANBASE</v>
          </cell>
        </row>
        <row r="6707">
          <cell r="A6707" t="str">
            <v>SGA03</v>
          </cell>
          <cell r="B6707" t="str">
            <v>BULELENG</v>
          </cell>
        </row>
        <row r="6708">
          <cell r="A6708" t="str">
            <v>DPS45</v>
          </cell>
          <cell r="B6708" t="str">
            <v>BULUH_INDAH</v>
          </cell>
        </row>
        <row r="6709">
          <cell r="A6709" t="str">
            <v>MGW15</v>
          </cell>
          <cell r="B6709" t="str">
            <v>SUNSET_ROAD</v>
          </cell>
        </row>
        <row r="6710">
          <cell r="A6710" t="str">
            <v>DPS49</v>
          </cell>
          <cell r="B6710" t="str">
            <v>SESETAN_1</v>
          </cell>
        </row>
        <row r="6711">
          <cell r="A6711" t="str">
            <v>MGW18</v>
          </cell>
          <cell r="B6711" t="str">
            <v>MERTANADI</v>
          </cell>
        </row>
        <row r="6712">
          <cell r="A6712" t="str">
            <v>DPS27</v>
          </cell>
          <cell r="B6712" t="str">
            <v>WIBISANA</v>
          </cell>
        </row>
        <row r="6713">
          <cell r="A6713" t="str">
            <v>DPS25</v>
          </cell>
          <cell r="B6713" t="str">
            <v>PEMOGAN</v>
          </cell>
        </row>
        <row r="6714">
          <cell r="A6714" t="str">
            <v>MGW11</v>
          </cell>
          <cell r="B6714" t="str">
            <v>BLAHKIUH</v>
          </cell>
        </row>
        <row r="6715">
          <cell r="A6715" t="str">
            <v>DPS48</v>
          </cell>
          <cell r="B6715" t="str">
            <v>GRIYA_ANYAR</v>
          </cell>
        </row>
        <row r="6716">
          <cell r="A6716" t="str">
            <v>PYK01</v>
          </cell>
          <cell r="B6716" t="str">
            <v>PAYAKUMBUH</v>
          </cell>
        </row>
        <row r="6717">
          <cell r="A6717" t="str">
            <v>APU05</v>
          </cell>
          <cell r="B6717" t="str">
            <v>MANGGIS</v>
          </cell>
        </row>
        <row r="6718">
          <cell r="A6718" t="str">
            <v>APU02</v>
          </cell>
          <cell r="B6718" t="str">
            <v>ABANG</v>
          </cell>
        </row>
        <row r="6719">
          <cell r="A6719" t="str">
            <v>DPS33</v>
          </cell>
          <cell r="B6719" t="str">
            <v>KEBO_IWA_UTARA</v>
          </cell>
        </row>
        <row r="6720">
          <cell r="A6720" t="str">
            <v>DPS34</v>
          </cell>
          <cell r="B6720" t="str">
            <v>PEMECUTAN</v>
          </cell>
        </row>
        <row r="6721">
          <cell r="A6721" t="str">
            <v>KAA19</v>
          </cell>
          <cell r="B6721" t="str">
            <v>ADI_SUMARMO</v>
          </cell>
        </row>
        <row r="6722">
          <cell r="A6722" t="str">
            <v>DPS14</v>
          </cell>
          <cell r="B6722" t="str">
            <v>KEBO_IWA</v>
          </cell>
        </row>
        <row r="6723">
          <cell r="A6723" t="str">
            <v>BNL05</v>
          </cell>
          <cell r="B6723" t="str">
            <v>CP_NUSANTARA_1</v>
          </cell>
        </row>
        <row r="6724">
          <cell r="A6724" t="str">
            <v>DPS32</v>
          </cell>
          <cell r="B6724" t="str">
            <v>KEBO_IWA_SELATAN</v>
          </cell>
        </row>
        <row r="6725">
          <cell r="A6725" t="str">
            <v>MGW21</v>
          </cell>
          <cell r="B6725" t="str">
            <v>KUTA_1</v>
          </cell>
        </row>
        <row r="6726">
          <cell r="A6726" t="str">
            <v>KLT01</v>
          </cell>
          <cell r="B6726" t="str">
            <v>KLATEN</v>
          </cell>
        </row>
        <row r="6727">
          <cell r="A6727" t="str">
            <v>DPS06</v>
          </cell>
          <cell r="B6727" t="str">
            <v>AYANI_UTARA</v>
          </cell>
        </row>
        <row r="6728">
          <cell r="A6728" t="str">
            <v>JOG888</v>
          </cell>
          <cell r="B6728" t="str">
            <v>JOG_SALES</v>
          </cell>
        </row>
        <row r="6729">
          <cell r="A6729" t="str">
            <v>DPS23</v>
          </cell>
          <cell r="B6729" t="str">
            <v>PEGUYANGAN</v>
          </cell>
        </row>
        <row r="6730">
          <cell r="A6730" t="str">
            <v>DPS20</v>
          </cell>
          <cell r="B6730" t="str">
            <v>UBUNG</v>
          </cell>
        </row>
        <row r="6731">
          <cell r="A6731" t="str">
            <v>BAL48</v>
          </cell>
          <cell r="B6731" t="str">
            <v>PAGEDANGAN</v>
          </cell>
        </row>
        <row r="6732">
          <cell r="A6732" t="str">
            <v>TGR75</v>
          </cell>
          <cell r="B6732" t="str">
            <v>BUMI_INDAH</v>
          </cell>
        </row>
        <row r="6733">
          <cell r="A6733" t="str">
            <v>SEG15</v>
          </cell>
          <cell r="B6733" t="str">
            <v>KALIGANDU</v>
          </cell>
        </row>
        <row r="6734">
          <cell r="A6734" t="str">
            <v>SEG14</v>
          </cell>
          <cell r="B6734" t="str">
            <v>CIPOCOK_BHAYANGKARA</v>
          </cell>
        </row>
        <row r="6735">
          <cell r="A6735" t="str">
            <v>MGW07</v>
          </cell>
          <cell r="B6735" t="str">
            <v>UNGASAN</v>
          </cell>
        </row>
        <row r="6736">
          <cell r="A6736" t="str">
            <v>MGW09</v>
          </cell>
          <cell r="B6736" t="str">
            <v>TAMAN_GRIYA</v>
          </cell>
        </row>
        <row r="6737">
          <cell r="A6737" t="str">
            <v>MGW06</v>
          </cell>
          <cell r="B6737" t="str">
            <v>JIMBARAN</v>
          </cell>
        </row>
        <row r="6738">
          <cell r="A6738" t="str">
            <v>GSK24</v>
          </cell>
          <cell r="B6738" t="str">
            <v>MENGANTI_1</v>
          </cell>
        </row>
        <row r="6739">
          <cell r="A6739" t="str">
            <v>JBG13</v>
          </cell>
          <cell r="B6739" t="str">
            <v>SUMOBITO_1</v>
          </cell>
        </row>
        <row r="6740">
          <cell r="A6740" t="str">
            <v>MRS01</v>
          </cell>
          <cell r="B6740" t="str">
            <v>DUHIADAA</v>
          </cell>
        </row>
        <row r="6741">
          <cell r="A6741" t="str">
            <v>SQG03</v>
          </cell>
          <cell r="B6741" t="str">
            <v>SUNGAI_DURIAN</v>
          </cell>
        </row>
        <row r="6742">
          <cell r="A6742" t="str">
            <v>PNK03</v>
          </cell>
          <cell r="B6742" t="str">
            <v>JERUJU</v>
          </cell>
        </row>
        <row r="6743">
          <cell r="A6743" t="str">
            <v>KDR14</v>
          </cell>
          <cell r="B6743" t="str">
            <v>KDR_KOTA_1</v>
          </cell>
        </row>
        <row r="6744">
          <cell r="A6744" t="str">
            <v>DMK07A</v>
          </cell>
          <cell r="B6744" t="str">
            <v>TRENGGULI</v>
          </cell>
        </row>
        <row r="6745">
          <cell r="A6745" t="str">
            <v>PTI20</v>
          </cell>
          <cell r="B6745" t="str">
            <v>GEMBONG</v>
          </cell>
        </row>
        <row r="6746">
          <cell r="A6746" t="str">
            <v>PML03A</v>
          </cell>
          <cell r="B6746" t="str">
            <v>MULYOHARJO</v>
          </cell>
        </row>
        <row r="6747">
          <cell r="A6747" t="str">
            <v>WNB15</v>
          </cell>
          <cell r="B6747" t="str">
            <v>KEPIL</v>
          </cell>
        </row>
        <row r="6748">
          <cell r="A6748" t="str">
            <v>BJN06A</v>
          </cell>
          <cell r="B6748" t="str">
            <v>PUNGGELAN</v>
          </cell>
        </row>
        <row r="6749">
          <cell r="A6749" t="str">
            <v>BGG12A</v>
          </cell>
          <cell r="B6749" t="str">
            <v>BLADO</v>
          </cell>
        </row>
        <row r="6750">
          <cell r="A6750" t="str">
            <v>PUR01A</v>
          </cell>
          <cell r="B6750" t="str">
            <v>KEMANGKON</v>
          </cell>
        </row>
        <row r="6751">
          <cell r="A6751" t="str">
            <v>PML14</v>
          </cell>
          <cell r="B6751" t="str">
            <v>AMPELGADING</v>
          </cell>
        </row>
        <row r="6752">
          <cell r="A6752" t="str">
            <v>SWI07A</v>
          </cell>
          <cell r="B6752" t="str">
            <v>PAGERBARANG</v>
          </cell>
        </row>
        <row r="6753">
          <cell r="A6753" t="str">
            <v>PWO10A</v>
          </cell>
          <cell r="B6753" t="str">
            <v>SUMBANG</v>
          </cell>
        </row>
        <row r="6754">
          <cell r="A6754" t="str">
            <v>BRB11A</v>
          </cell>
          <cell r="B6754" t="str">
            <v>SIRAMPOG</v>
          </cell>
        </row>
        <row r="6755">
          <cell r="A6755" t="str">
            <v>PDD09A</v>
          </cell>
          <cell r="B6755" t="str">
            <v>TANGGUNGHARJO</v>
          </cell>
        </row>
        <row r="6756">
          <cell r="A6756" t="str">
            <v>PWO27</v>
          </cell>
          <cell r="B6756" t="str">
            <v>KEMRANJEN</v>
          </cell>
        </row>
        <row r="6757">
          <cell r="A6757" t="str">
            <v>PUR13</v>
          </cell>
          <cell r="B6757" t="str">
            <v>KARANGREJA</v>
          </cell>
        </row>
        <row r="6758">
          <cell r="A6758" t="str">
            <v>DMK10A</v>
          </cell>
          <cell r="B6758" t="str">
            <v>MIJEN_DMK</v>
          </cell>
        </row>
        <row r="6759">
          <cell r="A6759" t="str">
            <v>BJN13</v>
          </cell>
          <cell r="B6759" t="str">
            <v>MANDIRAJA</v>
          </cell>
        </row>
        <row r="6760">
          <cell r="A6760" t="str">
            <v>AMB05</v>
          </cell>
          <cell r="B6760" t="str">
            <v>GETASAN</v>
          </cell>
        </row>
        <row r="6761">
          <cell r="A6761" t="str">
            <v>CAB03</v>
          </cell>
          <cell r="B6761" t="str">
            <v>DOLOPO_1</v>
          </cell>
        </row>
        <row r="6762">
          <cell r="A6762" t="str">
            <v>GSK22</v>
          </cell>
          <cell r="B6762" t="str">
            <v>CERME_1</v>
          </cell>
        </row>
        <row r="6763">
          <cell r="A6763" t="str">
            <v>SRG51</v>
          </cell>
          <cell r="B6763" t="str">
            <v>TEMBALANG_DC</v>
          </cell>
        </row>
        <row r="6764">
          <cell r="A6764" t="str">
            <v>WLG09</v>
          </cell>
          <cell r="B6764" t="str">
            <v>KANIGORO_1</v>
          </cell>
        </row>
        <row r="6765">
          <cell r="A6765" t="str">
            <v>PML06</v>
          </cell>
          <cell r="B6765" t="str">
            <v>PEMALANG_DC</v>
          </cell>
        </row>
        <row r="6766">
          <cell r="A6766" t="str">
            <v>SRG43</v>
          </cell>
          <cell r="B6766" t="str">
            <v>SEMARANG_BARAT_DC</v>
          </cell>
        </row>
        <row r="6767">
          <cell r="A6767" t="str">
            <v>KDS13</v>
          </cell>
          <cell r="B6767" t="str">
            <v>KUDUS_GDG</v>
          </cell>
        </row>
        <row r="6768">
          <cell r="A6768" t="str">
            <v>RMB05</v>
          </cell>
          <cell r="B6768" t="str">
            <v>REMBANG_DC</v>
          </cell>
        </row>
        <row r="6769">
          <cell r="A6769" t="str">
            <v>PDD07</v>
          </cell>
          <cell r="B6769" t="str">
            <v>GUBUG_DC</v>
          </cell>
        </row>
        <row r="6770">
          <cell r="A6770" t="str">
            <v>DMK05</v>
          </cell>
          <cell r="B6770" t="str">
            <v>MRANGGEN_DC</v>
          </cell>
        </row>
        <row r="6771">
          <cell r="A6771" t="str">
            <v>SLT04</v>
          </cell>
          <cell r="B6771" t="str">
            <v>SALATIGA_DC</v>
          </cell>
        </row>
        <row r="6772">
          <cell r="A6772" t="str">
            <v>SWI09</v>
          </cell>
          <cell r="B6772" t="str">
            <v>SLAWI_GDG</v>
          </cell>
        </row>
        <row r="6773">
          <cell r="A6773" t="str">
            <v>WNB04</v>
          </cell>
          <cell r="B6773" t="str">
            <v>KERTEK_DC</v>
          </cell>
        </row>
        <row r="6774">
          <cell r="A6774" t="str">
            <v>BJN04</v>
          </cell>
          <cell r="B6774" t="str">
            <v>BANJARNEGARA_DC</v>
          </cell>
        </row>
        <row r="6775">
          <cell r="A6775" t="str">
            <v>BOL03</v>
          </cell>
          <cell r="B6775" t="str">
            <v>NGAWEN_DC</v>
          </cell>
        </row>
        <row r="6776">
          <cell r="A6776" t="str">
            <v>JPR09</v>
          </cell>
          <cell r="B6776" t="str">
            <v>MAYONG_DC</v>
          </cell>
        </row>
        <row r="6777">
          <cell r="A6777" t="str">
            <v>UNG06</v>
          </cell>
          <cell r="B6777" t="str">
            <v>UNGARAN_BARAT_DC</v>
          </cell>
        </row>
        <row r="6778">
          <cell r="A6778" t="str">
            <v>BGG07</v>
          </cell>
          <cell r="B6778" t="str">
            <v>BATANG_DC</v>
          </cell>
        </row>
        <row r="6779">
          <cell r="A6779" t="str">
            <v>KNL07</v>
          </cell>
          <cell r="B6779" t="str">
            <v>KENDAL_DC</v>
          </cell>
        </row>
        <row r="6780">
          <cell r="A6780" t="str">
            <v>BRB06</v>
          </cell>
          <cell r="B6780" t="str">
            <v>BREBES_DC</v>
          </cell>
        </row>
        <row r="6781">
          <cell r="A6781" t="str">
            <v>KDR17</v>
          </cell>
          <cell r="B6781" t="str">
            <v>MOJOROTO_2</v>
          </cell>
        </row>
        <row r="6782">
          <cell r="A6782" t="str">
            <v>JBG15</v>
          </cell>
          <cell r="B6782" t="str">
            <v>PETERONGAN_1</v>
          </cell>
        </row>
        <row r="6783">
          <cell r="A6783" t="str">
            <v>BDO17C</v>
          </cell>
          <cell r="B6783" t="str">
            <v>CISARANTEN_ENDAH</v>
          </cell>
        </row>
        <row r="6784">
          <cell r="A6784" t="str">
            <v>BDO25A</v>
          </cell>
          <cell r="B6784" t="str">
            <v>REGOL</v>
          </cell>
        </row>
        <row r="6785">
          <cell r="A6785" t="str">
            <v>SMB15A</v>
          </cell>
          <cell r="B6785" t="str">
            <v>PABEDILAN</v>
          </cell>
        </row>
        <row r="6786">
          <cell r="A6786" t="str">
            <v>MJA22</v>
          </cell>
          <cell r="B6786" t="str">
            <v>BANTARUJEG</v>
          </cell>
        </row>
        <row r="6787">
          <cell r="A6787" t="str">
            <v>BDO24A</v>
          </cell>
          <cell r="B6787" t="str">
            <v>MENGGER</v>
          </cell>
        </row>
        <row r="6788">
          <cell r="A6788" t="str">
            <v>SOG89</v>
          </cell>
          <cell r="B6788" t="str">
            <v>CANGKUANG</v>
          </cell>
        </row>
        <row r="6789">
          <cell r="A6789" t="str">
            <v>WLG11</v>
          </cell>
          <cell r="B6789" t="str">
            <v>SELOPURO_1</v>
          </cell>
        </row>
        <row r="6790">
          <cell r="A6790" t="str">
            <v>TGK05</v>
          </cell>
          <cell r="B6790" t="str">
            <v>TGK_TUGU_1</v>
          </cell>
        </row>
        <row r="6791">
          <cell r="A6791" t="str">
            <v>SIN17</v>
          </cell>
          <cell r="B6791" t="str">
            <v>DESA_CIKALONG_2</v>
          </cell>
        </row>
        <row r="6792">
          <cell r="A6792" t="str">
            <v>TGR24</v>
          </cell>
          <cell r="B6792" t="str">
            <v>LARANGAN</v>
          </cell>
        </row>
        <row r="6793">
          <cell r="A6793" t="str">
            <v>BDO14A</v>
          </cell>
          <cell r="B6793" t="str">
            <v>CIBOLERANG_2</v>
          </cell>
        </row>
        <row r="6794">
          <cell r="A6794" t="str">
            <v>SIN10</v>
          </cell>
          <cell r="B6794" t="str">
            <v>DC_MANGUNREJA</v>
          </cell>
        </row>
        <row r="6795">
          <cell r="A6795" t="str">
            <v>TSK06B</v>
          </cell>
          <cell r="B6795" t="str">
            <v>CIPEDES_3</v>
          </cell>
        </row>
        <row r="6796">
          <cell r="A6796" t="str">
            <v>SIN39</v>
          </cell>
          <cell r="B6796" t="str">
            <v>JATIHURIP</v>
          </cell>
        </row>
        <row r="6797">
          <cell r="A6797" t="str">
            <v>NGA11</v>
          </cell>
          <cell r="B6797" t="str">
            <v>TAROKAN_1</v>
          </cell>
        </row>
        <row r="6798">
          <cell r="A6798" t="str">
            <v>TLA13</v>
          </cell>
          <cell r="B6798" t="str">
            <v>CAMPURDARAT_1</v>
          </cell>
        </row>
        <row r="6799">
          <cell r="A6799" t="str">
            <v>NGA18</v>
          </cell>
          <cell r="B6799" t="str">
            <v>KRAS_1</v>
          </cell>
        </row>
        <row r="6800">
          <cell r="A6800" t="str">
            <v>TLA12</v>
          </cell>
          <cell r="B6800" t="str">
            <v>TULUNGAGUNG_2</v>
          </cell>
        </row>
        <row r="6801">
          <cell r="A6801" t="str">
            <v>TGR09</v>
          </cell>
          <cell r="B6801" t="str">
            <v>KARAWACI</v>
          </cell>
        </row>
        <row r="6802">
          <cell r="A6802" t="str">
            <v>BAL04</v>
          </cell>
          <cell r="B6802" t="str">
            <v>KOTABUMI_3</v>
          </cell>
        </row>
        <row r="6803">
          <cell r="A6803" t="str">
            <v>BAL03</v>
          </cell>
          <cell r="B6803" t="str">
            <v>KOTABUMI_2</v>
          </cell>
        </row>
        <row r="6804">
          <cell r="A6804" t="str">
            <v>TGR83</v>
          </cell>
          <cell r="B6804" t="str">
            <v>CP_BARATA_KARTENG</v>
          </cell>
        </row>
        <row r="6805">
          <cell r="A6805" t="str">
            <v>TGR92</v>
          </cell>
          <cell r="B6805" t="str">
            <v>CP_RADEN_SALEH</v>
          </cell>
        </row>
        <row r="6806">
          <cell r="A6806" t="str">
            <v>TGR05A</v>
          </cell>
          <cell r="B6806" t="str">
            <v>CP_SANGIANG_JAYA</v>
          </cell>
        </row>
        <row r="6807">
          <cell r="A6807" t="str">
            <v>TGR06A</v>
          </cell>
          <cell r="B6807" t="str">
            <v>CP_AKAR_JAYA_ABADI</v>
          </cell>
        </row>
        <row r="6808">
          <cell r="A6808" t="str">
            <v>TGR38</v>
          </cell>
          <cell r="B6808" t="str">
            <v>MODERNLAND</v>
          </cell>
        </row>
        <row r="6809">
          <cell r="A6809" t="str">
            <v>BAL43</v>
          </cell>
          <cell r="B6809" t="str">
            <v>CP_TAMAN_UBUD</v>
          </cell>
        </row>
        <row r="6810">
          <cell r="A6810" t="str">
            <v>BAL42</v>
          </cell>
          <cell r="B6810" t="str">
            <v>CP_CITRA_RAYA</v>
          </cell>
        </row>
        <row r="6811">
          <cell r="A6811" t="str">
            <v>BAL39</v>
          </cell>
          <cell r="B6811" t="str">
            <v>CP_BIZPOINT</v>
          </cell>
        </row>
        <row r="6812">
          <cell r="A6812" t="str">
            <v>RKS04</v>
          </cell>
          <cell r="B6812" t="str">
            <v>MAJA</v>
          </cell>
        </row>
        <row r="6813">
          <cell r="A6813" t="str">
            <v>TGR61</v>
          </cell>
          <cell r="B6813" t="str">
            <v>RASUNA_SAID</v>
          </cell>
        </row>
        <row r="6814">
          <cell r="A6814" t="str">
            <v>TGR22</v>
          </cell>
          <cell r="B6814" t="str">
            <v>CURUG</v>
          </cell>
        </row>
        <row r="6815">
          <cell r="A6815" t="str">
            <v>BAL06</v>
          </cell>
          <cell r="B6815" t="str">
            <v>CURUG_2</v>
          </cell>
        </row>
        <row r="6816">
          <cell r="A6816" t="str">
            <v>SNG08</v>
          </cell>
          <cell r="B6816" t="str">
            <v>KIBIN</v>
          </cell>
        </row>
        <row r="6817">
          <cell r="A6817" t="str">
            <v>TGR47</v>
          </cell>
          <cell r="B6817" t="str">
            <v>KOSAMBI</v>
          </cell>
        </row>
        <row r="6818">
          <cell r="A6818" t="str">
            <v>BAL34</v>
          </cell>
          <cell r="B6818" t="str">
            <v>CP_KELAPA_DUA</v>
          </cell>
        </row>
        <row r="6819">
          <cell r="A6819" t="str">
            <v>TGR13</v>
          </cell>
          <cell r="B6819" t="str">
            <v>ALAM_SUTERA</v>
          </cell>
        </row>
        <row r="6820">
          <cell r="A6820" t="str">
            <v>TGR31</v>
          </cell>
          <cell r="B6820" t="str">
            <v>TAMAN_TEKNO</v>
          </cell>
        </row>
        <row r="6821">
          <cell r="A6821" t="str">
            <v>TGR07</v>
          </cell>
          <cell r="B6821" t="str">
            <v>TELUK_NAGA</v>
          </cell>
        </row>
        <row r="6822">
          <cell r="A6822" t="str">
            <v>TGR04A</v>
          </cell>
          <cell r="B6822" t="str">
            <v>CP_GATOT_SUBROTO</v>
          </cell>
        </row>
        <row r="6823">
          <cell r="A6823" t="str">
            <v>TGR05B</v>
          </cell>
          <cell r="B6823" t="str">
            <v>BANDAR_MAS</v>
          </cell>
        </row>
        <row r="6824">
          <cell r="A6824" t="str">
            <v>SNG20A</v>
          </cell>
          <cell r="B6824" t="str">
            <v>PAMARAYAN</v>
          </cell>
        </row>
        <row r="6825">
          <cell r="A6825" t="str">
            <v>TGR05C</v>
          </cell>
          <cell r="B6825" t="str">
            <v>BANDARA_MAS</v>
          </cell>
        </row>
        <row r="6826">
          <cell r="A6826" t="str">
            <v>SNG08A</v>
          </cell>
          <cell r="B6826" t="str">
            <v>DP_BAROS</v>
          </cell>
        </row>
        <row r="6827">
          <cell r="A6827" t="str">
            <v>SNG06A</v>
          </cell>
          <cell r="B6827" t="str">
            <v>DP_KIBIN</v>
          </cell>
        </row>
        <row r="6828">
          <cell r="A6828" t="str">
            <v>TGR14</v>
          </cell>
          <cell r="B6828" t="str">
            <v>PABUARAN</v>
          </cell>
        </row>
        <row r="6829">
          <cell r="A6829" t="str">
            <v>TGR73</v>
          </cell>
          <cell r="B6829" t="str">
            <v>JATIUWUNG_RAYA</v>
          </cell>
        </row>
        <row r="6830">
          <cell r="A6830" t="str">
            <v>TLA08</v>
          </cell>
          <cell r="B6830" t="str">
            <v>KALIDAWIR_1</v>
          </cell>
        </row>
        <row r="6831">
          <cell r="A6831" t="str">
            <v>TGR39</v>
          </cell>
          <cell r="B6831" t="str">
            <v>KARAWACI_2</v>
          </cell>
        </row>
        <row r="6832">
          <cell r="A6832" t="str">
            <v>TGR96</v>
          </cell>
          <cell r="B6832" t="str">
            <v>CP_GREEN_VILLAGE_NEW</v>
          </cell>
        </row>
        <row r="6833">
          <cell r="A6833" t="str">
            <v>SNG12</v>
          </cell>
          <cell r="B6833" t="str">
            <v>CIKANDE_PERMAI</v>
          </cell>
        </row>
        <row r="6834">
          <cell r="A6834" t="str">
            <v>TGR43</v>
          </cell>
          <cell r="B6834" t="str">
            <v>PASIR_JAYA</v>
          </cell>
        </row>
        <row r="6835">
          <cell r="A6835" t="str">
            <v>TGR04</v>
          </cell>
          <cell r="B6835" t="str">
            <v>CIKUPA</v>
          </cell>
        </row>
        <row r="6836">
          <cell r="A6836" t="str">
            <v>TGR21</v>
          </cell>
          <cell r="B6836" t="str">
            <v>PONDOK_CABE</v>
          </cell>
        </row>
        <row r="6837">
          <cell r="A6837" t="str">
            <v>TGR67</v>
          </cell>
          <cell r="B6837" t="str">
            <v>ROYAL_DADAP</v>
          </cell>
        </row>
        <row r="6838">
          <cell r="A6838" t="str">
            <v>PKC02A</v>
          </cell>
          <cell r="B6838" t="str">
            <v>SEI_KIJANG</v>
          </cell>
        </row>
        <row r="6839">
          <cell r="A6839" t="str">
            <v>BAL10A</v>
          </cell>
          <cell r="B6839" t="str">
            <v>TANJUNG_PASIR</v>
          </cell>
        </row>
        <row r="6840">
          <cell r="A6840" t="str">
            <v>PNO06</v>
          </cell>
          <cell r="B6840" t="str">
            <v>PONOROGO_1</v>
          </cell>
        </row>
        <row r="6841">
          <cell r="A6841" t="str">
            <v>CIP01B</v>
          </cell>
          <cell r="B6841" t="str">
            <v>DP_SAWAH_BARU</v>
          </cell>
        </row>
        <row r="6842">
          <cell r="A6842" t="str">
            <v>BAL15A</v>
          </cell>
          <cell r="B6842" t="str">
            <v>KRONJO_NEW</v>
          </cell>
        </row>
        <row r="6843">
          <cell r="A6843" t="str">
            <v>CIP05C</v>
          </cell>
          <cell r="B6843" t="str">
            <v>JURANGMANGU_TIMUR</v>
          </cell>
        </row>
        <row r="6844">
          <cell r="A6844" t="str">
            <v>RKS10A</v>
          </cell>
          <cell r="B6844" t="str">
            <v>WARUNG_GUNUNG</v>
          </cell>
        </row>
        <row r="6845">
          <cell r="A6845" t="str">
            <v>CIP06B</v>
          </cell>
          <cell r="B6845" t="str">
            <v>TARUMANEGARA</v>
          </cell>
        </row>
        <row r="6846">
          <cell r="A6846" t="str">
            <v>CIP03A</v>
          </cell>
          <cell r="B6846" t="str">
            <v>KEMIRI</v>
          </cell>
        </row>
        <row r="6847">
          <cell r="A6847" t="str">
            <v>NIW06</v>
          </cell>
          <cell r="B6847" t="str">
            <v>JOGOROGO_1</v>
          </cell>
        </row>
        <row r="6848">
          <cell r="A6848" t="str">
            <v>BAL19A</v>
          </cell>
          <cell r="B6848" t="str">
            <v>DP_PAGEDANGAN</v>
          </cell>
        </row>
        <row r="6849">
          <cell r="A6849" t="str">
            <v>BAL10</v>
          </cell>
          <cell r="B6849" t="str">
            <v>PANONGAN</v>
          </cell>
        </row>
        <row r="6850">
          <cell r="A6850" t="str">
            <v>PAP13</v>
          </cell>
          <cell r="B6850" t="str">
            <v>DP_DALU_DALU</v>
          </cell>
        </row>
        <row r="6851">
          <cell r="A6851" t="str">
            <v>CIL03</v>
          </cell>
          <cell r="B6851" t="str">
            <v>PANGGUNGRAWI</v>
          </cell>
        </row>
        <row r="6852">
          <cell r="A6852" t="str">
            <v>BAL24</v>
          </cell>
          <cell r="B6852" t="str">
            <v>GRAND_BATAVIA</v>
          </cell>
        </row>
        <row r="6853">
          <cell r="A6853" t="str">
            <v>CIP05A</v>
          </cell>
          <cell r="B6853" t="str">
            <v>PONDOK_JAYA</v>
          </cell>
        </row>
        <row r="6854">
          <cell r="A6854" t="str">
            <v>MJK13</v>
          </cell>
          <cell r="B6854" t="str">
            <v>TROWULAN_1</v>
          </cell>
        </row>
        <row r="6855">
          <cell r="A6855" t="str">
            <v>BAL26</v>
          </cell>
          <cell r="B6855" t="str">
            <v>KEBON_KELAPA</v>
          </cell>
        </row>
        <row r="6856">
          <cell r="A6856" t="str">
            <v>BAL28</v>
          </cell>
          <cell r="B6856" t="str">
            <v>CP_SAMANEA</v>
          </cell>
        </row>
        <row r="6857">
          <cell r="A6857" t="str">
            <v>CIP32</v>
          </cell>
          <cell r="B6857" t="str">
            <v>CP_MERPATI_RAYA</v>
          </cell>
        </row>
        <row r="6858">
          <cell r="A6858" t="str">
            <v>SUB69A</v>
          </cell>
          <cell r="B6858" t="str">
            <v>SUB_GENTENG_2</v>
          </cell>
        </row>
        <row r="6859">
          <cell r="A6859" t="str">
            <v>LMG20</v>
          </cell>
          <cell r="B6859" t="str">
            <v>KEDUNGPRING_1</v>
          </cell>
        </row>
        <row r="6860">
          <cell r="A6860" t="str">
            <v>JBG09</v>
          </cell>
          <cell r="B6860" t="str">
            <v>GUDO_1</v>
          </cell>
        </row>
        <row r="6861">
          <cell r="A6861" t="str">
            <v>WLG05</v>
          </cell>
          <cell r="B6861" t="str">
            <v>WONODADI_1</v>
          </cell>
        </row>
        <row r="6862">
          <cell r="A6862" t="str">
            <v>BAL27</v>
          </cell>
          <cell r="B6862" t="str">
            <v>PLAZA_KOTA_BUMI</v>
          </cell>
        </row>
        <row r="6863">
          <cell r="A6863" t="str">
            <v>CIP04B</v>
          </cell>
          <cell r="B6863" t="str">
            <v>DP_SERPONG_UTARA</v>
          </cell>
        </row>
        <row r="6864">
          <cell r="A6864" t="str">
            <v>CIP02A</v>
          </cell>
          <cell r="B6864" t="str">
            <v>CILENGGANG</v>
          </cell>
        </row>
        <row r="6865">
          <cell r="A6865" t="str">
            <v>PGL11</v>
          </cell>
          <cell r="B6865" t="str">
            <v>KARANGTANJUNG</v>
          </cell>
        </row>
        <row r="6866">
          <cell r="A6866" t="str">
            <v>NGA17</v>
          </cell>
          <cell r="B6866" t="str">
            <v>BADAS_1</v>
          </cell>
        </row>
        <row r="6867">
          <cell r="A6867" t="str">
            <v>CIP10</v>
          </cell>
          <cell r="B6867" t="str">
            <v>SERPONG_UTARA</v>
          </cell>
        </row>
        <row r="6868">
          <cell r="A6868" t="str">
            <v>PLM08A</v>
          </cell>
          <cell r="B6868" t="str">
            <v>SUKABANGUN</v>
          </cell>
        </row>
        <row r="6869">
          <cell r="A6869" t="str">
            <v>MRN07</v>
          </cell>
          <cell r="B6869" t="str">
            <v>TANJUNG_AGUNG</v>
          </cell>
        </row>
        <row r="6870">
          <cell r="A6870" t="str">
            <v>KDI13</v>
          </cell>
          <cell r="B6870" t="str">
            <v>CHAIRIL_ANWAR</v>
          </cell>
        </row>
        <row r="6871">
          <cell r="A6871" t="str">
            <v>KDI12</v>
          </cell>
          <cell r="B6871" t="str">
            <v>MARTANDU</v>
          </cell>
        </row>
        <row r="6872">
          <cell r="A6872" t="str">
            <v>PLM37</v>
          </cell>
          <cell r="B6872" t="str">
            <v>MP_MANGKUNEGARA</v>
          </cell>
        </row>
        <row r="6873">
          <cell r="A6873" t="str">
            <v>CKR20</v>
          </cell>
          <cell r="B6873" t="str">
            <v>KALIJAYA</v>
          </cell>
        </row>
        <row r="6874">
          <cell r="A6874" t="str">
            <v>SRG69</v>
          </cell>
          <cell r="B6874" t="str">
            <v>SOETA_GDG</v>
          </cell>
        </row>
        <row r="6875">
          <cell r="A6875" t="str">
            <v>SLO11</v>
          </cell>
          <cell r="B6875" t="str">
            <v>PRAUBANYAR</v>
          </cell>
        </row>
        <row r="6876">
          <cell r="A6876" t="str">
            <v>SII06</v>
          </cell>
          <cell r="B6876" t="str">
            <v>BUNGA_RAYA</v>
          </cell>
        </row>
        <row r="6877">
          <cell r="A6877" t="str">
            <v>TCKDS041</v>
          </cell>
          <cell r="B6877" t="str">
            <v>TCKDS041</v>
          </cell>
        </row>
        <row r="6878">
          <cell r="A6878" t="str">
            <v>PSW02B</v>
          </cell>
          <cell r="B6878" t="str">
            <v>KALIREJO_2</v>
          </cell>
        </row>
        <row r="6879">
          <cell r="A6879" t="str">
            <v>PTI09</v>
          </cell>
          <cell r="B6879" t="str">
            <v>PURI_PTI</v>
          </cell>
        </row>
        <row r="6880">
          <cell r="A6880" t="str">
            <v>PKL08</v>
          </cell>
          <cell r="B6880" t="str">
            <v>PEKALONGAN_TIMUR</v>
          </cell>
        </row>
        <row r="6881">
          <cell r="A6881" t="str">
            <v>SRG19</v>
          </cell>
          <cell r="B6881" t="str">
            <v>KEDUNGMUNDU</v>
          </cell>
        </row>
        <row r="6882">
          <cell r="A6882" t="str">
            <v>TNU04</v>
          </cell>
          <cell r="B6882" t="str">
            <v>PRINGSURAT_DC</v>
          </cell>
        </row>
        <row r="6883">
          <cell r="A6883" t="str">
            <v>SKW04</v>
          </cell>
          <cell r="B6883" t="str">
            <v>SEDAU</v>
          </cell>
        </row>
        <row r="6884">
          <cell r="A6884" t="str">
            <v>KPJ18</v>
          </cell>
          <cell r="B6884" t="str">
            <v>BULULAWANG_1</v>
          </cell>
        </row>
        <row r="6885">
          <cell r="A6885" t="str">
            <v>SUB71A</v>
          </cell>
          <cell r="B6885" t="str">
            <v>GUNUNG_ANYAR_1</v>
          </cell>
        </row>
        <row r="6886">
          <cell r="A6886" t="str">
            <v>BLN05A</v>
          </cell>
          <cell r="B6886" t="str">
            <v>KUSAN_HULU</v>
          </cell>
        </row>
        <row r="6887">
          <cell r="A6887" t="str">
            <v>BLN02A</v>
          </cell>
          <cell r="B6887" t="str">
            <v>KARANG_BINTANG</v>
          </cell>
        </row>
        <row r="6888">
          <cell r="A6888" t="str">
            <v>LMG22</v>
          </cell>
          <cell r="B6888" t="str">
            <v>BABAT_1</v>
          </cell>
        </row>
        <row r="6889">
          <cell r="A6889" t="str">
            <v>WLG06</v>
          </cell>
          <cell r="B6889" t="str">
            <v>SELOREJO_1</v>
          </cell>
        </row>
        <row r="6890">
          <cell r="A6890" t="str">
            <v>TGK06</v>
          </cell>
          <cell r="B6890" t="str">
            <v>DURENAN_1</v>
          </cell>
        </row>
        <row r="6891">
          <cell r="A6891" t="str">
            <v>GSK21</v>
          </cell>
          <cell r="B6891" t="str">
            <v>DUKUN_1</v>
          </cell>
        </row>
        <row r="6892">
          <cell r="A6892" t="str">
            <v>BJB07</v>
          </cell>
          <cell r="B6892" t="str">
            <v>LIANG_ANGGANG</v>
          </cell>
        </row>
        <row r="6893">
          <cell r="A6893" t="str">
            <v>SUB58A</v>
          </cell>
          <cell r="B6893" t="str">
            <v>KREMBANGAN_1</v>
          </cell>
        </row>
        <row r="6894">
          <cell r="A6894" t="str">
            <v>BPN05A</v>
          </cell>
          <cell r="B6894" t="str">
            <v>PALM_HILLS</v>
          </cell>
        </row>
        <row r="6895">
          <cell r="A6895" t="str">
            <v>UPG60</v>
          </cell>
          <cell r="B6895" t="str">
            <v>BULUROKENG</v>
          </cell>
        </row>
        <row r="6896">
          <cell r="A6896" t="str">
            <v>UPG57</v>
          </cell>
          <cell r="B6896" t="str">
            <v>PACCERAKKANG_DAYA</v>
          </cell>
        </row>
        <row r="6897">
          <cell r="A6897" t="str">
            <v>UPG59</v>
          </cell>
          <cell r="B6897" t="str">
            <v>BANTA_BANTAENG</v>
          </cell>
        </row>
        <row r="6898">
          <cell r="A6898" t="str">
            <v>TNB05</v>
          </cell>
          <cell r="B6898" t="str">
            <v>MUARA_KOMAM</v>
          </cell>
        </row>
        <row r="6899">
          <cell r="A6899" t="str">
            <v>PAJ03</v>
          </cell>
          <cell r="B6899" t="str">
            <v>BONTOKIO</v>
          </cell>
        </row>
        <row r="6900">
          <cell r="A6900" t="str">
            <v>PPE03</v>
          </cell>
          <cell r="B6900" t="str">
            <v>BACUKIKI_BARAT</v>
          </cell>
        </row>
        <row r="6901">
          <cell r="A6901" t="str">
            <v>PLP02</v>
          </cell>
          <cell r="B6901" t="str">
            <v>BATUPASI</v>
          </cell>
        </row>
        <row r="6902">
          <cell r="A6902" t="str">
            <v>SOC32</v>
          </cell>
          <cell r="B6902" t="str">
            <v>JAJAR_LAWEYAN</v>
          </cell>
        </row>
        <row r="6903">
          <cell r="A6903" t="str">
            <v>WPE06</v>
          </cell>
          <cell r="B6903" t="str">
            <v>PALAKKA</v>
          </cell>
        </row>
        <row r="6904">
          <cell r="A6904" t="str">
            <v>MWO05</v>
          </cell>
          <cell r="B6904" t="str">
            <v>LUBUK_PINANG</v>
          </cell>
        </row>
        <row r="6905">
          <cell r="A6905" t="str">
            <v>DPK06C</v>
          </cell>
          <cell r="B6905" t="str">
            <v>KEMIRI_MUKA</v>
          </cell>
        </row>
        <row r="6906">
          <cell r="A6906" t="str">
            <v>DPK08</v>
          </cell>
          <cell r="B6906" t="str">
            <v>PARUNG_BINGUNG</v>
          </cell>
        </row>
        <row r="6907">
          <cell r="A6907" t="str">
            <v>DPK15</v>
          </cell>
          <cell r="B6907" t="str">
            <v>PONDOK_LABU</v>
          </cell>
        </row>
        <row r="6908">
          <cell r="A6908" t="str">
            <v>DPK16</v>
          </cell>
          <cell r="B6908" t="str">
            <v>KELAPA_DUA</v>
          </cell>
        </row>
        <row r="6909">
          <cell r="A6909" t="str">
            <v>DPK22</v>
          </cell>
          <cell r="B6909" t="str">
            <v>BOJONG_SARI_BARU</v>
          </cell>
        </row>
        <row r="6910">
          <cell r="A6910" t="str">
            <v>DPK19</v>
          </cell>
          <cell r="B6910" t="str">
            <v>MERUYUNG</v>
          </cell>
        </row>
        <row r="6911">
          <cell r="A6911" t="str">
            <v>DPK07</v>
          </cell>
          <cell r="B6911" t="str">
            <v>DEPOK_BARU</v>
          </cell>
        </row>
        <row r="6912">
          <cell r="A6912" t="str">
            <v>DPK25</v>
          </cell>
          <cell r="B6912" t="str">
            <v>MARGONDA_RAYA</v>
          </cell>
        </row>
        <row r="6913">
          <cell r="A6913" t="str">
            <v>DPK01</v>
          </cell>
          <cell r="B6913" t="str">
            <v>DEPOK</v>
          </cell>
        </row>
        <row r="6914">
          <cell r="A6914" t="str">
            <v>DPK13</v>
          </cell>
          <cell r="B6914" t="str">
            <v>BOJONG_SARI</v>
          </cell>
        </row>
        <row r="6915">
          <cell r="A6915" t="str">
            <v>DPK23</v>
          </cell>
          <cell r="B6915" t="str">
            <v>LEUWINANGGUNG</v>
          </cell>
        </row>
        <row r="6916">
          <cell r="A6916" t="str">
            <v>DPK06</v>
          </cell>
          <cell r="B6916" t="str">
            <v>BEJI</v>
          </cell>
        </row>
        <row r="6917">
          <cell r="A6917" t="str">
            <v>DPK18</v>
          </cell>
          <cell r="B6917" t="str">
            <v>JLN_KOSTRAD</v>
          </cell>
        </row>
        <row r="6918">
          <cell r="A6918" t="str">
            <v>DPK14</v>
          </cell>
          <cell r="B6918" t="str">
            <v>TOLE_ISKANDAR</v>
          </cell>
        </row>
        <row r="6919">
          <cell r="A6919" t="str">
            <v>PKL29</v>
          </cell>
          <cell r="B6919" t="str">
            <v>KARANGDADAP_FNC</v>
          </cell>
        </row>
        <row r="6920">
          <cell r="A6920" t="str">
            <v>KYT06</v>
          </cell>
          <cell r="B6920" t="str">
            <v>TUGU_MULYO_2</v>
          </cell>
        </row>
        <row r="6921">
          <cell r="A6921" t="str">
            <v>MRN08</v>
          </cell>
          <cell r="B6921" t="str">
            <v>MUARA_ENIM_2</v>
          </cell>
        </row>
        <row r="6922">
          <cell r="A6922" t="str">
            <v>PKL28</v>
          </cell>
          <cell r="B6922" t="str">
            <v>KRANJI_FNC</v>
          </cell>
        </row>
        <row r="6923">
          <cell r="A6923" t="str">
            <v>PKL27</v>
          </cell>
          <cell r="B6923" t="str">
            <v>KESESI_FNC</v>
          </cell>
        </row>
        <row r="6924">
          <cell r="A6924" t="str">
            <v>PKL25</v>
          </cell>
          <cell r="B6924" t="str">
            <v>TIRTO_FNC</v>
          </cell>
        </row>
        <row r="6925">
          <cell r="A6925" t="str">
            <v>SRG60</v>
          </cell>
          <cell r="B6925" t="str">
            <v>BRIGJEN_SUDIARTO</v>
          </cell>
        </row>
        <row r="6926">
          <cell r="A6926" t="str">
            <v>SUB74</v>
          </cell>
          <cell r="B6926" t="str">
            <v>KETINTANG</v>
          </cell>
        </row>
        <row r="6927">
          <cell r="A6927" t="str">
            <v>PKL26</v>
          </cell>
          <cell r="B6927" t="str">
            <v>PANJANG_FNC</v>
          </cell>
        </row>
        <row r="6928">
          <cell r="A6928" t="str">
            <v>PKL23</v>
          </cell>
          <cell r="B6928" t="str">
            <v>KEDUNGWUNI_FNC</v>
          </cell>
        </row>
        <row r="6929">
          <cell r="A6929" t="str">
            <v>KLT12</v>
          </cell>
          <cell r="B6929" t="str">
            <v>TRUCUK</v>
          </cell>
        </row>
        <row r="6930">
          <cell r="A6930" t="str">
            <v>PKL24</v>
          </cell>
          <cell r="B6930" t="str">
            <v>WONOPRINGGO_FNC</v>
          </cell>
        </row>
        <row r="6931">
          <cell r="A6931" t="str">
            <v>DUM01A</v>
          </cell>
          <cell r="B6931" t="str">
            <v>BUKIT_KAPUR</v>
          </cell>
        </row>
        <row r="6932">
          <cell r="A6932" t="str">
            <v>TKK04</v>
          </cell>
          <cell r="B6932" t="str">
            <v>GUNUNG_TOAR</v>
          </cell>
        </row>
        <row r="6933">
          <cell r="A6933" t="str">
            <v>SKM03</v>
          </cell>
          <cell r="B6933" t="str">
            <v>BALAI_RIAM</v>
          </cell>
        </row>
        <row r="6934">
          <cell r="A6934" t="str">
            <v>NGG06</v>
          </cell>
          <cell r="B6934" t="str">
            <v>SIDAS</v>
          </cell>
        </row>
        <row r="6935">
          <cell r="A6935" t="str">
            <v>TGR64</v>
          </cell>
          <cell r="B6935" t="str">
            <v>PERANCIS</v>
          </cell>
        </row>
        <row r="6936">
          <cell r="A6936" t="str">
            <v>KSG02</v>
          </cell>
          <cell r="B6936" t="str">
            <v>KERENG_PANGI</v>
          </cell>
        </row>
        <row r="6937">
          <cell r="A6937" t="str">
            <v>KBW09</v>
          </cell>
          <cell r="B6937" t="str">
            <v>CP_SENGAYAM</v>
          </cell>
        </row>
        <row r="6938">
          <cell r="A6938" t="str">
            <v>SGM06</v>
          </cell>
          <cell r="B6938" t="str">
            <v>TUN_ABDUL _RAZAK</v>
          </cell>
        </row>
        <row r="6939">
          <cell r="A6939" t="str">
            <v>TGR01</v>
          </cell>
          <cell r="B6939" t="str">
            <v>TANGERANG</v>
          </cell>
        </row>
        <row r="6940">
          <cell r="A6940" t="str">
            <v>SEG01</v>
          </cell>
          <cell r="B6940" t="str">
            <v>SERANG</v>
          </cell>
        </row>
        <row r="6941">
          <cell r="A6941" t="str">
            <v>TWR16</v>
          </cell>
          <cell r="B6941" t="str">
            <v>CP_MUARA_BENGKAL</v>
          </cell>
        </row>
        <row r="6942">
          <cell r="A6942" t="str">
            <v>WAG16</v>
          </cell>
          <cell r="B6942" t="str">
            <v>MOWILA</v>
          </cell>
        </row>
        <row r="6943">
          <cell r="A6943" t="str">
            <v>PNK07</v>
          </cell>
          <cell r="B6943" t="str">
            <v>URAY_BAWADI</v>
          </cell>
        </row>
        <row r="6944">
          <cell r="A6944" t="str">
            <v>TTT03</v>
          </cell>
          <cell r="B6944" t="str">
            <v>KETAPANG_KOTA</v>
          </cell>
        </row>
        <row r="6945">
          <cell r="A6945" t="str">
            <v>KTG01</v>
          </cell>
          <cell r="B6945" t="str">
            <v>KETAPANG</v>
          </cell>
        </row>
        <row r="6946">
          <cell r="A6946" t="str">
            <v>SLM24</v>
          </cell>
          <cell r="B6946" t="str">
            <v>CATURHARJO</v>
          </cell>
        </row>
        <row r="6947">
          <cell r="A6947" t="str">
            <v>NGK07</v>
          </cell>
          <cell r="B6947" t="str">
            <v>NGANJUK_2</v>
          </cell>
        </row>
        <row r="6948">
          <cell r="A6948" t="str">
            <v>CLP13</v>
          </cell>
          <cell r="B6948" t="str">
            <v>BINANGUN</v>
          </cell>
        </row>
        <row r="6949">
          <cell r="A6949" t="str">
            <v>BKI55</v>
          </cell>
          <cell r="B6949" t="str">
            <v>MANGUN_JAYA</v>
          </cell>
        </row>
        <row r="6950">
          <cell r="A6950" t="str">
            <v>LLG04</v>
          </cell>
          <cell r="B6950" t="str">
            <v>TABA_PINGIN</v>
          </cell>
        </row>
        <row r="6951">
          <cell r="A6951" t="str">
            <v>BKI39</v>
          </cell>
          <cell r="B6951" t="str">
            <v>MARGAHAYU</v>
          </cell>
        </row>
        <row r="6952">
          <cell r="A6952" t="str">
            <v>BKI57</v>
          </cell>
          <cell r="B6952" t="str">
            <v>SUKAJAYA</v>
          </cell>
        </row>
        <row r="6953">
          <cell r="A6953" t="str">
            <v>CKR12</v>
          </cell>
          <cell r="B6953" t="str">
            <v>SUKAMAHI</v>
          </cell>
        </row>
        <row r="6954">
          <cell r="A6954" t="str">
            <v>BKI41</v>
          </cell>
          <cell r="B6954" t="str">
            <v>LAMBANG_JAYA</v>
          </cell>
        </row>
        <row r="6955">
          <cell r="A6955" t="str">
            <v>BKI37</v>
          </cell>
          <cell r="B6955" t="str">
            <v>DUREN_JAYA</v>
          </cell>
        </row>
        <row r="6956">
          <cell r="A6956" t="str">
            <v>BKI15</v>
          </cell>
          <cell r="B6956" t="str">
            <v>CIBITUNG</v>
          </cell>
        </row>
        <row r="6957">
          <cell r="A6957" t="str">
            <v>BKI33</v>
          </cell>
          <cell r="B6957" t="str">
            <v>JATI_MAKMUR</v>
          </cell>
        </row>
        <row r="6958">
          <cell r="A6958" t="str">
            <v>BKI02</v>
          </cell>
          <cell r="B6958" t="str">
            <v>TAMBUN</v>
          </cell>
        </row>
        <row r="6959">
          <cell r="A6959" t="str">
            <v>BKI12</v>
          </cell>
          <cell r="B6959" t="str">
            <v>RAWA_LUMBU</v>
          </cell>
        </row>
        <row r="6960">
          <cell r="A6960" t="str">
            <v>CKR11</v>
          </cell>
          <cell r="B6960" t="str">
            <v>SERANG_BARU</v>
          </cell>
        </row>
        <row r="6961">
          <cell r="A6961" t="str">
            <v>CKR17</v>
          </cell>
          <cell r="B6961" t="str">
            <v>SIMPANGAN</v>
          </cell>
        </row>
        <row r="6962">
          <cell r="A6962" t="str">
            <v>BKI53</v>
          </cell>
          <cell r="B6962" t="str">
            <v>KOTA_BARU</v>
          </cell>
        </row>
        <row r="6963">
          <cell r="A6963" t="str">
            <v>BKI52</v>
          </cell>
          <cell r="B6963" t="str">
            <v>JATI_KRAMAT</v>
          </cell>
        </row>
        <row r="6964">
          <cell r="A6964" t="str">
            <v>BKI51</v>
          </cell>
          <cell r="B6964" t="str">
            <v>JAKA_SAMPURNA</v>
          </cell>
        </row>
        <row r="6965">
          <cell r="A6965" t="str">
            <v>BKI50</v>
          </cell>
          <cell r="B6965" t="str">
            <v>CIBUNTU</v>
          </cell>
        </row>
        <row r="6966">
          <cell r="A6966" t="str">
            <v>BKI44</v>
          </cell>
          <cell r="B6966" t="str">
            <v>WANAJAYA</v>
          </cell>
        </row>
        <row r="6967">
          <cell r="A6967" t="str">
            <v>MAR05</v>
          </cell>
          <cell r="B6967" t="str">
            <v>LAU</v>
          </cell>
        </row>
        <row r="6968">
          <cell r="A6968" t="str">
            <v>BUU02</v>
          </cell>
          <cell r="B6968" t="str">
            <v>GARESSI</v>
          </cell>
        </row>
        <row r="6969">
          <cell r="A6969" t="str">
            <v>WSE03</v>
          </cell>
          <cell r="B6969" t="str">
            <v>LILIRILAU</v>
          </cell>
        </row>
        <row r="6970">
          <cell r="A6970" t="str">
            <v>MAE03</v>
          </cell>
          <cell r="B6970" t="str">
            <v>MENGKENDEK</v>
          </cell>
        </row>
        <row r="6971">
          <cell r="A6971" t="str">
            <v>BKI34</v>
          </cell>
          <cell r="B6971" t="str">
            <v>HARAPAN_JAYA</v>
          </cell>
        </row>
        <row r="6972">
          <cell r="A6972" t="str">
            <v>SPG07</v>
          </cell>
          <cell r="B6972" t="str">
            <v>SOKOBANAH_1</v>
          </cell>
        </row>
        <row r="6973">
          <cell r="A6973" t="str">
            <v>KUP02</v>
          </cell>
          <cell r="B6973" t="str">
            <v>SERUYAN_RAYA</v>
          </cell>
        </row>
        <row r="6974">
          <cell r="A6974" t="str">
            <v>PCI04</v>
          </cell>
          <cell r="B6974" t="str">
            <v>ARJOSARI_1</v>
          </cell>
        </row>
        <row r="6975">
          <cell r="A6975" t="str">
            <v>SKW09</v>
          </cell>
          <cell r="B6975" t="str">
            <v>CP_SAGATANI</v>
          </cell>
        </row>
        <row r="6976">
          <cell r="A6976" t="str">
            <v>TKG05B</v>
          </cell>
          <cell r="B6976" t="str">
            <v>CP_PULAU_BACAN</v>
          </cell>
        </row>
        <row r="6977">
          <cell r="A6977" t="str">
            <v>BJE16</v>
          </cell>
          <cell r="B6977" t="str">
            <v>BALEN_2</v>
          </cell>
        </row>
        <row r="6978">
          <cell r="A6978" t="str">
            <v>SUB60A</v>
          </cell>
          <cell r="B6978" t="str">
            <v>BUBUTAN_2</v>
          </cell>
        </row>
        <row r="6979">
          <cell r="A6979" t="str">
            <v>BXG02</v>
          </cell>
          <cell r="B6979" t="str">
            <v>PAJUKUKANG</v>
          </cell>
        </row>
        <row r="6980">
          <cell r="A6980" t="str">
            <v>BKS07</v>
          </cell>
          <cell r="B6980" t="str">
            <v>KEBUN_TEBENG</v>
          </cell>
        </row>
        <row r="6981">
          <cell r="A6981" t="str">
            <v>BKS08</v>
          </cell>
          <cell r="B6981" t="str">
            <v>KAMPUNG_BALI</v>
          </cell>
        </row>
        <row r="6982">
          <cell r="A6982" t="str">
            <v>SOC07</v>
          </cell>
          <cell r="B6982" t="str">
            <v>PASAR_KLIWON</v>
          </cell>
        </row>
        <row r="6983">
          <cell r="A6983" t="str">
            <v>BPN04A</v>
          </cell>
          <cell r="B6983" t="str">
            <v>PELANGI_METRO</v>
          </cell>
        </row>
        <row r="6984">
          <cell r="A6984" t="str">
            <v>BGS06</v>
          </cell>
          <cell r="B6984" t="str">
            <v>BATHIN_SOLAPAN</v>
          </cell>
        </row>
        <row r="6985">
          <cell r="A6985" t="str">
            <v>BAL37</v>
          </cell>
          <cell r="B6985" t="str">
            <v>CP_THE_ICON_BSD</v>
          </cell>
        </row>
        <row r="6986">
          <cell r="A6986" t="str">
            <v>TGR05</v>
          </cell>
          <cell r="B6986" t="str">
            <v>KOTA_BUMI</v>
          </cell>
        </row>
        <row r="6987">
          <cell r="A6987" t="str">
            <v>RKS07</v>
          </cell>
          <cell r="B6987" t="str">
            <v>RANGKAS_3</v>
          </cell>
        </row>
        <row r="6988">
          <cell r="A6988" t="str">
            <v>DPS60</v>
          </cell>
          <cell r="B6988" t="str">
            <v>CP_BY_PASS_SANUR</v>
          </cell>
        </row>
        <row r="6989">
          <cell r="A6989" t="str">
            <v>BLN05</v>
          </cell>
          <cell r="B6989" t="str">
            <v>ANGSANA</v>
          </cell>
        </row>
        <row r="6990">
          <cell r="A6990" t="str">
            <v>SLM27</v>
          </cell>
          <cell r="B6990" t="str">
            <v>PURWOMARTANI</v>
          </cell>
        </row>
        <row r="6991">
          <cell r="A6991" t="str">
            <v>BYL11</v>
          </cell>
          <cell r="B6991" t="str">
            <v>TEGALSARI_BOYOLALI</v>
          </cell>
        </row>
        <row r="6992">
          <cell r="A6992" t="str">
            <v>BKH02B</v>
          </cell>
          <cell r="B6992" t="str">
            <v>CP_BUMI_SARI</v>
          </cell>
        </row>
        <row r="6993">
          <cell r="A6993" t="str">
            <v>ARO10</v>
          </cell>
          <cell r="B6993" t="str">
            <v>ALAHAN_PANJANG_01</v>
          </cell>
        </row>
        <row r="6994">
          <cell r="A6994" t="str">
            <v>PNN01A</v>
          </cell>
          <cell r="B6994" t="str">
            <v>TAPAN01</v>
          </cell>
        </row>
        <row r="6995">
          <cell r="A6995" t="str">
            <v>PNN08</v>
          </cell>
          <cell r="B6995" t="str">
            <v>AIR_HAJI_01</v>
          </cell>
        </row>
        <row r="6996">
          <cell r="A6996" t="str">
            <v>MGW43</v>
          </cell>
          <cell r="B6996" t="str">
            <v>CP_PENARUNGAN</v>
          </cell>
        </row>
        <row r="6997">
          <cell r="A6997" t="str">
            <v>SLO13</v>
          </cell>
          <cell r="B6997" t="str">
            <v>CP_BILA_SUNDUNG</v>
          </cell>
        </row>
        <row r="6998">
          <cell r="A6998" t="str">
            <v>SGA09</v>
          </cell>
          <cell r="B6998" t="str">
            <v>CP_JELANTIK_GINGSIR</v>
          </cell>
        </row>
        <row r="6999">
          <cell r="A6999" t="str">
            <v>BGG14</v>
          </cell>
          <cell r="B6999" t="str">
            <v>LIMPUNG_FNC</v>
          </cell>
        </row>
        <row r="7000">
          <cell r="A7000" t="str">
            <v>BGG15</v>
          </cell>
          <cell r="B7000" t="str">
            <v>SUBAH_FNC</v>
          </cell>
        </row>
        <row r="7001">
          <cell r="A7001" t="str">
            <v>DPS56</v>
          </cell>
          <cell r="B7001" t="str">
            <v>CP_TEGAL_GEDE</v>
          </cell>
        </row>
        <row r="7002">
          <cell r="A7002" t="str">
            <v>BGG13</v>
          </cell>
          <cell r="B7002" t="str">
            <v>BANDAR_FNC</v>
          </cell>
        </row>
        <row r="7003">
          <cell r="A7003" t="str">
            <v>BGG12</v>
          </cell>
          <cell r="B7003" t="str">
            <v>BATANG_FNC</v>
          </cell>
        </row>
        <row r="7004">
          <cell r="A7004" t="str">
            <v>ARO010</v>
          </cell>
          <cell r="B7004" t="str">
            <v>ALAHAN_PANJANG01</v>
          </cell>
        </row>
        <row r="7005">
          <cell r="A7005" t="str">
            <v>BKH01A</v>
          </cell>
          <cell r="B7005" t="str">
            <v>CP_JNT_MR</v>
          </cell>
        </row>
        <row r="7006">
          <cell r="A7006" t="str">
            <v>SDA53</v>
          </cell>
          <cell r="B7006" t="str">
            <v>WONOAYU_2</v>
          </cell>
        </row>
        <row r="7007">
          <cell r="A7007" t="str">
            <v>SDA54</v>
          </cell>
          <cell r="B7007" t="str">
            <v>SEDATI_2</v>
          </cell>
        </row>
        <row r="7008">
          <cell r="A7008" t="str">
            <v>WLG13</v>
          </cell>
          <cell r="B7008" t="str">
            <v>NGLEGOK_1</v>
          </cell>
        </row>
        <row r="7009">
          <cell r="A7009" t="str">
            <v>MLG57</v>
          </cell>
          <cell r="B7009" t="str">
            <v>SINGOSARI_2</v>
          </cell>
        </row>
        <row r="7010">
          <cell r="A7010" t="str">
            <v>BTH24</v>
          </cell>
          <cell r="B7010" t="str">
            <v>CP_TANAH_LONGSOR</v>
          </cell>
        </row>
        <row r="7011">
          <cell r="A7011" t="str">
            <v>PGK08</v>
          </cell>
          <cell r="B7011" t="str">
            <v>GABEK</v>
          </cell>
        </row>
        <row r="7012">
          <cell r="A7012" t="str">
            <v>BKI24</v>
          </cell>
          <cell r="B7012" t="str">
            <v>TAMAN_RAHAYU</v>
          </cell>
        </row>
        <row r="7013">
          <cell r="A7013" t="str">
            <v>SRG22</v>
          </cell>
          <cell r="B7013" t="str">
            <v>JATINGALEH</v>
          </cell>
        </row>
        <row r="7014">
          <cell r="A7014" t="str">
            <v>BAU01</v>
          </cell>
          <cell r="B7014" t="str">
            <v>BANGKURUNG</v>
          </cell>
        </row>
        <row r="7015">
          <cell r="A7015" t="str">
            <v>BKI11</v>
          </cell>
          <cell r="B7015" t="str">
            <v>PEKAYON_JAYA</v>
          </cell>
        </row>
        <row r="7016">
          <cell r="A7016" t="str">
            <v>BKI54</v>
          </cell>
          <cell r="B7016" t="str">
            <v>PERWIRA</v>
          </cell>
        </row>
        <row r="7017">
          <cell r="A7017" t="str">
            <v>BKI36</v>
          </cell>
          <cell r="B7017" t="str">
            <v>KALIABANG_TENGAH</v>
          </cell>
        </row>
        <row r="7018">
          <cell r="A7018" t="str">
            <v>DPS83</v>
          </cell>
          <cell r="B7018" t="str">
            <v>CP_SEROJA</v>
          </cell>
        </row>
        <row r="7019">
          <cell r="A7019" t="str">
            <v>SII08</v>
          </cell>
          <cell r="B7019" t="str">
            <v>SIAK_KECIL</v>
          </cell>
        </row>
        <row r="7020">
          <cell r="A7020" t="str">
            <v>SGA11</v>
          </cell>
          <cell r="B7020" t="str">
            <v>CP_TAMBLANG</v>
          </cell>
        </row>
        <row r="7021">
          <cell r="A7021" t="str">
            <v>KDR15</v>
          </cell>
          <cell r="B7021" t="str">
            <v>KDR_KOTA_2</v>
          </cell>
        </row>
        <row r="7022">
          <cell r="A7022" t="str">
            <v>PYW07</v>
          </cell>
          <cell r="B7022" t="str">
            <v>SEPAKAT</v>
          </cell>
        </row>
        <row r="7023">
          <cell r="A7023" t="str">
            <v>MGW36</v>
          </cell>
          <cell r="B7023" t="str">
            <v>CP_ANGGA_SWARA</v>
          </cell>
        </row>
        <row r="7024">
          <cell r="A7024" t="str">
            <v>GIA13</v>
          </cell>
          <cell r="B7024" t="str">
            <v>CP_SAKAH</v>
          </cell>
        </row>
        <row r="7025">
          <cell r="A7025" t="str">
            <v>BKI35</v>
          </cell>
          <cell r="B7025" t="str">
            <v>TELUK_PUCUNG</v>
          </cell>
        </row>
        <row r="7026">
          <cell r="A7026" t="str">
            <v>DHR08</v>
          </cell>
          <cell r="B7026" t="str">
            <v>SITIUNG_01</v>
          </cell>
        </row>
        <row r="7027">
          <cell r="A7027" t="str">
            <v>KDR16</v>
          </cell>
          <cell r="B7027" t="str">
            <v>MOJOROTO_1</v>
          </cell>
        </row>
        <row r="7028">
          <cell r="A7028" t="str">
            <v>KAI01</v>
          </cell>
          <cell r="B7028" t="str">
            <v>KAIMANA</v>
          </cell>
        </row>
        <row r="7029">
          <cell r="A7029" t="str">
            <v>JKT02I</v>
          </cell>
          <cell r="B7029" t="str">
            <v>MERUYA_ILIR</v>
          </cell>
        </row>
        <row r="7030">
          <cell r="A7030" t="str">
            <v>JKT02P</v>
          </cell>
          <cell r="B7030" t="str">
            <v>KEBON_JERUK</v>
          </cell>
        </row>
        <row r="7031">
          <cell r="A7031" t="str">
            <v>JKT02O</v>
          </cell>
          <cell r="B7031" t="str">
            <v>SPBU_RAYA_PANJANG</v>
          </cell>
        </row>
        <row r="7032">
          <cell r="A7032" t="str">
            <v>JKT15I</v>
          </cell>
          <cell r="B7032" t="str">
            <v>KEMAYORAN</v>
          </cell>
        </row>
        <row r="7033">
          <cell r="A7033" t="str">
            <v>JKT21M</v>
          </cell>
          <cell r="B7033" t="str">
            <v>SPBU_CIPUTAT_RAYA</v>
          </cell>
        </row>
        <row r="7034">
          <cell r="A7034" t="str">
            <v>JKT05C</v>
          </cell>
          <cell r="B7034" t="str">
            <v>LTC_GLODOK</v>
          </cell>
        </row>
        <row r="7035">
          <cell r="A7035" t="str">
            <v>VIP02</v>
          </cell>
          <cell r="B7035" t="str">
            <v>KEDOYA_2</v>
          </cell>
        </row>
        <row r="7036">
          <cell r="A7036" t="str">
            <v>JKT18F</v>
          </cell>
          <cell r="B7036" t="str">
            <v>KP_TENGAH</v>
          </cell>
        </row>
        <row r="7037">
          <cell r="A7037" t="str">
            <v>JKT13</v>
          </cell>
          <cell r="B7037" t="str">
            <v>CEMPAKA_PUTIH</v>
          </cell>
        </row>
        <row r="7038">
          <cell r="A7038" t="str">
            <v>JKT08B</v>
          </cell>
          <cell r="B7038" t="str">
            <v>PIK</v>
          </cell>
        </row>
        <row r="7039">
          <cell r="A7039" t="str">
            <v>VIP03</v>
          </cell>
          <cell r="B7039" t="str">
            <v>ANI_JAKARTA_SALES</v>
          </cell>
        </row>
        <row r="7040">
          <cell r="A7040" t="str">
            <v>JKT16I</v>
          </cell>
          <cell r="B7040" t="str">
            <v>JATINEGARA_KAUM</v>
          </cell>
        </row>
        <row r="7041">
          <cell r="A7041" t="str">
            <v>JKT05E</v>
          </cell>
          <cell r="B7041" t="str">
            <v>MAPHAR</v>
          </cell>
        </row>
        <row r="7042">
          <cell r="A7042" t="str">
            <v>JKT09C</v>
          </cell>
          <cell r="B7042" t="str">
            <v>PADEMANGAN_3</v>
          </cell>
        </row>
        <row r="7043">
          <cell r="A7043" t="str">
            <v>JKT05A</v>
          </cell>
          <cell r="B7043" t="str">
            <v>GLODOK_CITY</v>
          </cell>
        </row>
        <row r="7044">
          <cell r="A7044" t="str">
            <v>JKT01C</v>
          </cell>
          <cell r="B7044" t="str">
            <v>TEGAL_ALUR</v>
          </cell>
        </row>
        <row r="7045">
          <cell r="A7045" t="str">
            <v>VIP04</v>
          </cell>
          <cell r="B7045" t="str">
            <v>EAST_JAKARTA_SALES</v>
          </cell>
        </row>
        <row r="7046">
          <cell r="A7046" t="str">
            <v>JKT07S</v>
          </cell>
          <cell r="B7046" t="str">
            <v>ARTHA_GADING</v>
          </cell>
        </row>
        <row r="7047">
          <cell r="A7047" t="str">
            <v>JKT21N</v>
          </cell>
          <cell r="B7047" t="str">
            <v>SPBU_M_SAIDI</v>
          </cell>
        </row>
        <row r="7048">
          <cell r="A7048" t="str">
            <v>JKT05I</v>
          </cell>
          <cell r="B7048" t="str">
            <v>PEJAGALAN</v>
          </cell>
        </row>
        <row r="7049">
          <cell r="A7049" t="str">
            <v>JKT07O</v>
          </cell>
          <cell r="B7049" t="str">
            <v>SPBU_DANAU_SUNTER</v>
          </cell>
        </row>
        <row r="7050">
          <cell r="A7050" t="str">
            <v>JKT11J</v>
          </cell>
          <cell r="B7050" t="str">
            <v>SENAYAN_TRADE_CENTER</v>
          </cell>
        </row>
        <row r="7051">
          <cell r="A7051" t="str">
            <v>JKT07P</v>
          </cell>
          <cell r="B7051" t="str">
            <v>SPBU_BOULEVARD_BARAT</v>
          </cell>
        </row>
        <row r="7052">
          <cell r="A7052" t="str">
            <v>JKT17J</v>
          </cell>
          <cell r="B7052" t="str">
            <v>SPBU_PERINTIS</v>
          </cell>
        </row>
        <row r="7053">
          <cell r="A7053" t="str">
            <v>JKT05H</v>
          </cell>
          <cell r="B7053" t="str">
            <v>JEMBATAN_LIMA</v>
          </cell>
        </row>
        <row r="7054">
          <cell r="A7054" t="str">
            <v>JKT11L</v>
          </cell>
          <cell r="B7054" t="str">
            <v>KEBON_KACANG</v>
          </cell>
        </row>
        <row r="7055">
          <cell r="A7055" t="str">
            <v>JKT08H</v>
          </cell>
          <cell r="B7055" t="str">
            <v>MUARA_KARANG</v>
          </cell>
        </row>
        <row r="7056">
          <cell r="A7056" t="str">
            <v>JKT02N</v>
          </cell>
          <cell r="B7056" t="str">
            <v>SPBU_JOGLO</v>
          </cell>
        </row>
        <row r="7057">
          <cell r="A7057" t="str">
            <v>JKT01R</v>
          </cell>
          <cell r="B7057" t="str">
            <v>KAPUK_KAMAL</v>
          </cell>
        </row>
        <row r="7058">
          <cell r="A7058" t="str">
            <v>JKT19</v>
          </cell>
          <cell r="B7058" t="str">
            <v>CIRACAS</v>
          </cell>
        </row>
        <row r="7059">
          <cell r="A7059" t="str">
            <v>JKT17A</v>
          </cell>
          <cell r="B7059" t="str">
            <v>MATRAMAN</v>
          </cell>
        </row>
        <row r="7060">
          <cell r="A7060" t="str">
            <v>JKT20D</v>
          </cell>
          <cell r="B7060" t="str">
            <v>PANGKALAN_JATI</v>
          </cell>
        </row>
        <row r="7061">
          <cell r="A7061" t="str">
            <v>JKT13G</v>
          </cell>
          <cell r="B7061" t="str">
            <v>CEMPAKA_PUTIH_RAYA</v>
          </cell>
        </row>
        <row r="7062">
          <cell r="A7062" t="str">
            <v>JKT15G</v>
          </cell>
          <cell r="B7062" t="str">
            <v>LETJEND_SOEPRAPTO</v>
          </cell>
        </row>
        <row r="7063">
          <cell r="A7063" t="str">
            <v>JKT23D</v>
          </cell>
          <cell r="B7063" t="str">
            <v>CIGANJUR</v>
          </cell>
        </row>
        <row r="7064">
          <cell r="A7064" t="str">
            <v>JKT20B</v>
          </cell>
          <cell r="B7064" t="str">
            <v>PONDOK_KELAPA</v>
          </cell>
        </row>
        <row r="7065">
          <cell r="A7065" t="str">
            <v>JKT18E</v>
          </cell>
          <cell r="B7065" t="str">
            <v>CAWANG</v>
          </cell>
        </row>
        <row r="7066">
          <cell r="A7066" t="str">
            <v>JKT05D</v>
          </cell>
          <cell r="B7066" t="str">
            <v>ZAINUL_ARIFIN</v>
          </cell>
        </row>
        <row r="7067">
          <cell r="A7067" t="str">
            <v>JKT21F</v>
          </cell>
          <cell r="B7067" t="str">
            <v>KESEHATAN</v>
          </cell>
        </row>
        <row r="7068">
          <cell r="A7068" t="str">
            <v>JKT07K</v>
          </cell>
          <cell r="B7068" t="str">
            <v>SUNTER_HIJAU</v>
          </cell>
        </row>
        <row r="7069">
          <cell r="A7069" t="str">
            <v>JKT06B</v>
          </cell>
          <cell r="B7069" t="str">
            <v>CIPEUCANG</v>
          </cell>
        </row>
        <row r="7070">
          <cell r="A7070" t="str">
            <v>JKT25G</v>
          </cell>
          <cell r="B7070" t="str">
            <v>MENTENG_DALAM</v>
          </cell>
        </row>
        <row r="7071">
          <cell r="A7071" t="str">
            <v>JKT18I</v>
          </cell>
          <cell r="B7071" t="str">
            <v>PASAR_CIJANTUNG</v>
          </cell>
        </row>
        <row r="7072">
          <cell r="A7072" t="str">
            <v>JKT17C</v>
          </cell>
          <cell r="B7072" t="str">
            <v>CIPINANG_MUARA</v>
          </cell>
        </row>
        <row r="7073">
          <cell r="A7073" t="str">
            <v>JKT03C</v>
          </cell>
          <cell r="B7073" t="str">
            <v>PETAMBURAN</v>
          </cell>
        </row>
        <row r="7074">
          <cell r="A7074" t="str">
            <v>JKT05G</v>
          </cell>
          <cell r="B7074" t="str">
            <v>ASEMKA</v>
          </cell>
        </row>
        <row r="7075">
          <cell r="A7075" t="str">
            <v>JKT03A</v>
          </cell>
          <cell r="B7075" t="str">
            <v>PALMERAH</v>
          </cell>
        </row>
        <row r="7076">
          <cell r="A7076" t="str">
            <v>JKT01I</v>
          </cell>
          <cell r="B7076" t="str">
            <v>SEDAYU_SQUARE</v>
          </cell>
        </row>
        <row r="7077">
          <cell r="A7077" t="str">
            <v>JKT01H</v>
          </cell>
          <cell r="B7077" t="str">
            <v>GREEN_MANSION</v>
          </cell>
        </row>
        <row r="7078">
          <cell r="A7078" t="str">
            <v>JKT13F</v>
          </cell>
          <cell r="B7078" t="str">
            <v>SOEPRAPTO</v>
          </cell>
        </row>
        <row r="7079">
          <cell r="A7079" t="str">
            <v>JKT12J</v>
          </cell>
          <cell r="B7079" t="str">
            <v>KRAMAT_KWITANG</v>
          </cell>
        </row>
        <row r="7080">
          <cell r="A7080" t="str">
            <v>JKT09M</v>
          </cell>
          <cell r="B7080" t="str">
            <v>JALAN_TONGKOL</v>
          </cell>
        </row>
        <row r="7081">
          <cell r="A7081" t="str">
            <v>JKT09L</v>
          </cell>
          <cell r="B7081" t="str">
            <v>ANCOL_BARAT</v>
          </cell>
        </row>
        <row r="7082">
          <cell r="A7082" t="str">
            <v>JKT16B</v>
          </cell>
          <cell r="B7082" t="str">
            <v>PENGGILINGAN</v>
          </cell>
        </row>
        <row r="7083">
          <cell r="A7083" t="str">
            <v>JKT26C</v>
          </cell>
          <cell r="B7083" t="str">
            <v>CIDENG</v>
          </cell>
        </row>
        <row r="7084">
          <cell r="A7084" t="str">
            <v>JKT02C</v>
          </cell>
          <cell r="B7084" t="str">
            <v>MERCU_BUANA</v>
          </cell>
        </row>
        <row r="7085">
          <cell r="A7085" t="str">
            <v>JKT11E</v>
          </cell>
          <cell r="B7085" t="str">
            <v>DANAU_TOBA</v>
          </cell>
        </row>
        <row r="7086">
          <cell r="A7086" t="str">
            <v>PNK31</v>
          </cell>
          <cell r="B7086" t="str">
            <v>KHATULISTIWA</v>
          </cell>
        </row>
        <row r="7087">
          <cell r="A7087" t="str">
            <v>BKI59</v>
          </cell>
          <cell r="B7087" t="str">
            <v>WANASARI</v>
          </cell>
        </row>
        <row r="7088">
          <cell r="A7088" t="str">
            <v>GIA10</v>
          </cell>
          <cell r="B7088" t="str">
            <v>MAS_UBUD</v>
          </cell>
        </row>
        <row r="7089">
          <cell r="A7089" t="str">
            <v>BDO02</v>
          </cell>
          <cell r="B7089" t="str">
            <v>KOPO</v>
          </cell>
        </row>
        <row r="7090">
          <cell r="A7090" t="str">
            <v>BDO07A</v>
          </cell>
          <cell r="B7090" t="str">
            <v>CIJAGRA_RAYA</v>
          </cell>
        </row>
        <row r="7091">
          <cell r="A7091" t="str">
            <v>BDO08A</v>
          </cell>
          <cell r="B7091" t="str">
            <v>BABAKAN_PENGHULU</v>
          </cell>
        </row>
        <row r="7092">
          <cell r="A7092" t="str">
            <v>BDO11A</v>
          </cell>
          <cell r="B7092" t="str">
            <v>CIPEDES_TENGAH</v>
          </cell>
        </row>
        <row r="7093">
          <cell r="A7093" t="str">
            <v>BDO15A</v>
          </cell>
          <cell r="B7093" t="str">
            <v>PASARPOLAH</v>
          </cell>
        </row>
        <row r="7094">
          <cell r="A7094" t="str">
            <v>BDO18A</v>
          </cell>
          <cell r="B7094" t="str">
            <v>GOLF_BARAT</v>
          </cell>
        </row>
        <row r="7095">
          <cell r="A7095" t="str">
            <v>BDO19A</v>
          </cell>
          <cell r="B7095" t="str">
            <v>CIBOGO_ATAS</v>
          </cell>
        </row>
        <row r="7096">
          <cell r="A7096" t="str">
            <v>BDO20A</v>
          </cell>
          <cell r="B7096" t="str">
            <v>REOG</v>
          </cell>
        </row>
        <row r="7097">
          <cell r="A7097" t="str">
            <v>BDO31</v>
          </cell>
          <cell r="B7097" t="str">
            <v>TAMAN_KOPO_INDAH</v>
          </cell>
        </row>
        <row r="7098">
          <cell r="A7098" t="str">
            <v>BDO40</v>
          </cell>
          <cell r="B7098" t="str">
            <v>BANDUNG_KIDUL</v>
          </cell>
        </row>
        <row r="7099">
          <cell r="A7099" t="str">
            <v>BDO58</v>
          </cell>
          <cell r="B7099" t="str">
            <v>CILEUNYI_WETAN</v>
          </cell>
        </row>
        <row r="7100">
          <cell r="A7100" t="str">
            <v>BDO12A</v>
          </cell>
          <cell r="B7100" t="str">
            <v>BABAKAN_CIAMIS</v>
          </cell>
        </row>
        <row r="7101">
          <cell r="A7101" t="str">
            <v>BDO20</v>
          </cell>
          <cell r="B7101" t="str">
            <v>BANJARAN</v>
          </cell>
        </row>
        <row r="7102">
          <cell r="A7102" t="str">
            <v>BDO38</v>
          </cell>
          <cell r="B7102" t="str">
            <v>OTISTA</v>
          </cell>
        </row>
        <row r="7103">
          <cell r="A7103" t="str">
            <v>BDO38A</v>
          </cell>
          <cell r="B7103" t="str">
            <v>CP_CIBADUYUT_WETAN</v>
          </cell>
        </row>
        <row r="7104">
          <cell r="A7104" t="str">
            <v>BDO42A</v>
          </cell>
          <cell r="B7104" t="str">
            <v>CP_CIGONDEWAH_KALER</v>
          </cell>
        </row>
        <row r="7105">
          <cell r="A7105" t="str">
            <v>BDO45A</v>
          </cell>
          <cell r="B7105" t="str">
            <v>CP_CIJERAH</v>
          </cell>
        </row>
        <row r="7106">
          <cell r="A7106" t="str">
            <v>BDO54A</v>
          </cell>
          <cell r="B7106" t="str">
            <v>CP_KARANG_PAMULANG</v>
          </cell>
        </row>
        <row r="7107">
          <cell r="A7107" t="str">
            <v>BDO59</v>
          </cell>
          <cell r="B7107" t="str">
            <v>CIPADUNG</v>
          </cell>
        </row>
        <row r="7108">
          <cell r="A7108" t="str">
            <v>BDO67A</v>
          </cell>
          <cell r="B7108" t="str">
            <v>CP_PAKEMITAN_2</v>
          </cell>
        </row>
        <row r="7109">
          <cell r="A7109" t="str">
            <v>BDO71A</v>
          </cell>
          <cell r="B7109" t="str">
            <v>CP_MARGASUKA</v>
          </cell>
        </row>
        <row r="7110">
          <cell r="A7110" t="str">
            <v>BDO75A</v>
          </cell>
          <cell r="B7110" t="str">
            <v>CP_TAMAN_SARI</v>
          </cell>
        </row>
        <row r="7111">
          <cell r="A7111" t="str">
            <v>BDO76A</v>
          </cell>
          <cell r="B7111" t="str">
            <v>KIARACONDONG_2</v>
          </cell>
        </row>
        <row r="7112">
          <cell r="A7112" t="str">
            <v>CIM16</v>
          </cell>
          <cell r="B7112" t="str">
            <v>CP_DJATI</v>
          </cell>
        </row>
        <row r="7113">
          <cell r="A7113" t="str">
            <v>NGP18</v>
          </cell>
          <cell r="B7113" t="str">
            <v>CIKALONG_WETAN</v>
          </cell>
        </row>
        <row r="7114">
          <cell r="A7114" t="str">
            <v>SOG21</v>
          </cell>
          <cell r="B7114" t="str">
            <v>KUTAWARINGIN</v>
          </cell>
        </row>
        <row r="7115">
          <cell r="A7115" t="str">
            <v>SOG24</v>
          </cell>
          <cell r="B7115" t="str">
            <v>ARJASARI</v>
          </cell>
        </row>
        <row r="7116">
          <cell r="A7116" t="str">
            <v>SOG36</v>
          </cell>
          <cell r="B7116" t="str">
            <v>JELEKONG</v>
          </cell>
        </row>
        <row r="7117">
          <cell r="A7117" t="str">
            <v>SOG42</v>
          </cell>
          <cell r="B7117" t="str">
            <v>TANGSI_MEKAR</v>
          </cell>
        </row>
        <row r="7118">
          <cell r="A7118" t="str">
            <v>SOG48</v>
          </cell>
          <cell r="B7118" t="str">
            <v>STASION</v>
          </cell>
        </row>
        <row r="7119">
          <cell r="A7119" t="str">
            <v>SOG73</v>
          </cell>
          <cell r="B7119" t="str">
            <v>CP_CITARIK</v>
          </cell>
        </row>
        <row r="7120">
          <cell r="A7120" t="str">
            <v>SOG80</v>
          </cell>
          <cell r="B7120" t="str">
            <v>CP_RENCONG_2</v>
          </cell>
        </row>
        <row r="7121">
          <cell r="A7121" t="str">
            <v>CIM10</v>
          </cell>
          <cell r="B7121" t="str">
            <v>CHJ</v>
          </cell>
        </row>
        <row r="7122">
          <cell r="A7122" t="str">
            <v>CJR02</v>
          </cell>
          <cell r="B7122" t="str">
            <v>TANGGEUNG</v>
          </cell>
        </row>
        <row r="7123">
          <cell r="A7123" t="str">
            <v>CJR17</v>
          </cell>
          <cell r="B7123" t="str">
            <v>CIJATI</v>
          </cell>
        </row>
        <row r="7124">
          <cell r="A7124" t="str">
            <v>KRW03</v>
          </cell>
          <cell r="B7124" t="str">
            <v>RENGASDENGKLOK</v>
          </cell>
        </row>
        <row r="7125">
          <cell r="A7125" t="str">
            <v>KRW28</v>
          </cell>
          <cell r="B7125" t="str">
            <v>TIRTAMULYA</v>
          </cell>
        </row>
        <row r="7126">
          <cell r="A7126" t="str">
            <v>PWK07</v>
          </cell>
          <cell r="B7126" t="str">
            <v>BUNGURSARI</v>
          </cell>
        </row>
        <row r="7127">
          <cell r="A7127" t="str">
            <v>SBG06</v>
          </cell>
          <cell r="B7127" t="str">
            <v>CIASEM</v>
          </cell>
        </row>
        <row r="7128">
          <cell r="A7128" t="str">
            <v>CRN01</v>
          </cell>
          <cell r="B7128" t="str">
            <v>CIREBON</v>
          </cell>
        </row>
        <row r="7129">
          <cell r="A7129" t="str">
            <v>CRN02</v>
          </cell>
          <cell r="B7129" t="str">
            <v>SINDANG_LAUT</v>
          </cell>
        </row>
        <row r="7130">
          <cell r="A7130" t="str">
            <v>CRN03</v>
          </cell>
          <cell r="B7130" t="str">
            <v>KLANGENAN</v>
          </cell>
        </row>
        <row r="7131">
          <cell r="A7131" t="str">
            <v>CRN04</v>
          </cell>
          <cell r="B7131" t="str">
            <v>SUMBER</v>
          </cell>
        </row>
        <row r="7132">
          <cell r="A7132" t="str">
            <v>CRN05</v>
          </cell>
          <cell r="B7132" t="str">
            <v>HARJAMUKTI</v>
          </cell>
        </row>
        <row r="7133">
          <cell r="A7133" t="str">
            <v>CRN06</v>
          </cell>
          <cell r="B7133" t="str">
            <v>GUNUNG_JATI</v>
          </cell>
        </row>
        <row r="7134">
          <cell r="A7134" t="str">
            <v>CRN07</v>
          </cell>
          <cell r="B7134" t="str">
            <v>ARJAWINANGUN</v>
          </cell>
        </row>
        <row r="7135">
          <cell r="A7135" t="str">
            <v>CRN09</v>
          </cell>
          <cell r="B7135" t="str">
            <v>TRUSMI</v>
          </cell>
        </row>
        <row r="7136">
          <cell r="A7136" t="str">
            <v>CRN12</v>
          </cell>
          <cell r="B7136" t="str">
            <v>VETERAN</v>
          </cell>
        </row>
        <row r="7137">
          <cell r="A7137" t="str">
            <v>CRN14</v>
          </cell>
          <cell r="B7137" t="str">
            <v>KANGGRAKSAN_2</v>
          </cell>
        </row>
        <row r="7138">
          <cell r="A7138" t="str">
            <v>CRN18</v>
          </cell>
          <cell r="B7138" t="str">
            <v>DRAJAT</v>
          </cell>
        </row>
        <row r="7139">
          <cell r="A7139" t="str">
            <v>KNG08</v>
          </cell>
          <cell r="B7139" t="str">
            <v>JALAKSANA</v>
          </cell>
        </row>
        <row r="7140">
          <cell r="A7140" t="str">
            <v>MJA11</v>
          </cell>
          <cell r="B7140" t="str">
            <v>PANINGKIRAN</v>
          </cell>
        </row>
        <row r="7141">
          <cell r="A7141" t="str">
            <v>SMB02</v>
          </cell>
          <cell r="B7141" t="str">
            <v>GEBANG</v>
          </cell>
        </row>
        <row r="7142">
          <cell r="A7142" t="str">
            <v>SMB04</v>
          </cell>
          <cell r="B7142" t="str">
            <v>TUKMUDAL</v>
          </cell>
        </row>
        <row r="7143">
          <cell r="A7143" t="str">
            <v>SMB06</v>
          </cell>
          <cell r="B7143" t="str">
            <v>MUNDU</v>
          </cell>
        </row>
        <row r="7144">
          <cell r="A7144" t="str">
            <v>SMB07</v>
          </cell>
          <cell r="B7144" t="str">
            <v>TENGAH_TANI</v>
          </cell>
        </row>
        <row r="7145">
          <cell r="A7145" t="str">
            <v>SMB12</v>
          </cell>
          <cell r="B7145" t="str">
            <v>BEBER</v>
          </cell>
        </row>
        <row r="7146">
          <cell r="A7146" t="str">
            <v>SMB14</v>
          </cell>
          <cell r="B7146" t="str">
            <v>BABAKAN</v>
          </cell>
        </row>
        <row r="7147">
          <cell r="A7147" t="str">
            <v>SMB19</v>
          </cell>
          <cell r="B7147" t="str">
            <v>ASTANAJAPURA</v>
          </cell>
        </row>
        <row r="7148">
          <cell r="A7148" t="str">
            <v>SMB20</v>
          </cell>
          <cell r="B7148" t="str">
            <v>KARANGSEMBUNG</v>
          </cell>
        </row>
        <row r="7149">
          <cell r="A7149" t="str">
            <v>SMB22</v>
          </cell>
          <cell r="B7149" t="str">
            <v>KALIWEDI</v>
          </cell>
        </row>
        <row r="7150">
          <cell r="A7150" t="str">
            <v>SMB23</v>
          </cell>
          <cell r="B7150" t="str">
            <v>GALAGAMBA</v>
          </cell>
        </row>
        <row r="7151">
          <cell r="A7151" t="str">
            <v>SUP01</v>
          </cell>
          <cell r="B7151" t="str">
            <v>SUNGAI_PENUH</v>
          </cell>
        </row>
        <row r="7152">
          <cell r="A7152" t="str">
            <v>GRT07</v>
          </cell>
          <cell r="B7152" t="str">
            <v>MALANGBONG</v>
          </cell>
        </row>
        <row r="7153">
          <cell r="A7153" t="str">
            <v>KNG09</v>
          </cell>
          <cell r="B7153" t="str">
            <v>CIPORANG</v>
          </cell>
        </row>
        <row r="7154">
          <cell r="A7154" t="str">
            <v>KRW19</v>
          </cell>
          <cell r="B7154" t="str">
            <v>CURUG_BARU</v>
          </cell>
        </row>
        <row r="7155">
          <cell r="A7155" t="str">
            <v>KRW888</v>
          </cell>
          <cell r="B7155" t="str">
            <v>KRW_SALES</v>
          </cell>
        </row>
        <row r="7156">
          <cell r="A7156" t="str">
            <v>LLG05</v>
          </cell>
          <cell r="B7156" t="str">
            <v>CP_MARGAMULYA</v>
          </cell>
        </row>
        <row r="7157">
          <cell r="A7157" t="str">
            <v>NGP05</v>
          </cell>
          <cell r="B7157" t="str">
            <v>JAYA_MEKAR</v>
          </cell>
        </row>
        <row r="7158">
          <cell r="A7158" t="str">
            <v>NGG03</v>
          </cell>
          <cell r="B7158" t="str">
            <v>PULAU_BENDU</v>
          </cell>
        </row>
        <row r="7159">
          <cell r="A7159" t="str">
            <v>PNK24</v>
          </cell>
          <cell r="B7159" t="str">
            <v>CP_DR_SOETOMO</v>
          </cell>
        </row>
        <row r="7160">
          <cell r="A7160" t="str">
            <v>PTN02</v>
          </cell>
          <cell r="B7160" t="str">
            <v>LECES</v>
          </cell>
        </row>
        <row r="7161">
          <cell r="A7161" t="str">
            <v>SMB03</v>
          </cell>
          <cell r="B7161" t="str">
            <v>PLUMBON</v>
          </cell>
        </row>
        <row r="7162">
          <cell r="A7162" t="str">
            <v>SMB05</v>
          </cell>
          <cell r="B7162" t="str">
            <v>PANGGANGSARI</v>
          </cell>
        </row>
        <row r="7163">
          <cell r="A7163" t="str">
            <v>SMB17</v>
          </cell>
          <cell r="B7163" t="str">
            <v>TALUN_2</v>
          </cell>
        </row>
        <row r="7164">
          <cell r="A7164" t="str">
            <v>SMB24</v>
          </cell>
          <cell r="B7164" t="str">
            <v>SURANENGGALA</v>
          </cell>
        </row>
        <row r="7165">
          <cell r="A7165" t="str">
            <v>CJR04</v>
          </cell>
          <cell r="B7165" t="str">
            <v>SAYANG</v>
          </cell>
        </row>
        <row r="7166">
          <cell r="A7166" t="str">
            <v>SMI05</v>
          </cell>
          <cell r="B7166" t="str">
            <v>WARUDOYONG</v>
          </cell>
        </row>
        <row r="7167">
          <cell r="A7167" t="str">
            <v>KAA07</v>
          </cell>
          <cell r="B7167" t="str">
            <v>JATEN</v>
          </cell>
        </row>
        <row r="7168">
          <cell r="A7168" t="str">
            <v>SOG12</v>
          </cell>
          <cell r="B7168" t="str">
            <v>DAYEUH_KOLOT</v>
          </cell>
        </row>
        <row r="7169">
          <cell r="A7169" t="str">
            <v>SOG17</v>
          </cell>
          <cell r="B7169" t="str">
            <v>KULALET</v>
          </cell>
        </row>
        <row r="7170">
          <cell r="A7170" t="str">
            <v>SOG28</v>
          </cell>
          <cell r="B7170" t="str">
            <v>NAGREG</v>
          </cell>
        </row>
        <row r="7171">
          <cell r="A7171" t="str">
            <v>SOG41</v>
          </cell>
          <cell r="B7171" t="str">
            <v>BOJONGKONENG</v>
          </cell>
        </row>
        <row r="7172">
          <cell r="A7172" t="str">
            <v>SOG46</v>
          </cell>
          <cell r="B7172" t="str">
            <v>CIKONENG_RAYA</v>
          </cell>
        </row>
        <row r="7173">
          <cell r="A7173" t="str">
            <v>SOG47</v>
          </cell>
          <cell r="B7173" t="str">
            <v>SULAEMAN</v>
          </cell>
        </row>
        <row r="7174">
          <cell r="A7174" t="str">
            <v>GSK16</v>
          </cell>
          <cell r="B7174" t="str">
            <v>MANYAR_1</v>
          </cell>
        </row>
        <row r="7175">
          <cell r="A7175" t="str">
            <v>SUB30</v>
          </cell>
          <cell r="B7175" t="str">
            <v>PAGESANGAN</v>
          </cell>
        </row>
        <row r="7176">
          <cell r="A7176" t="str">
            <v>SUM05</v>
          </cell>
          <cell r="B7176" t="str">
            <v>JATINANGOR</v>
          </cell>
        </row>
        <row r="7177">
          <cell r="A7177" t="str">
            <v>TGR41</v>
          </cell>
          <cell r="B7177" t="str">
            <v>BALARAJA_2</v>
          </cell>
        </row>
        <row r="7178">
          <cell r="A7178" t="str">
            <v>TGR44</v>
          </cell>
          <cell r="B7178" t="str">
            <v>NEGLASARI</v>
          </cell>
        </row>
        <row r="7179">
          <cell r="A7179" t="str">
            <v>GRT22</v>
          </cell>
          <cell r="B7179" t="str">
            <v>CISURUPAN</v>
          </cell>
        </row>
        <row r="7180">
          <cell r="A7180" t="str">
            <v>GRT24</v>
          </cell>
          <cell r="B7180" t="str">
            <v>LEWO</v>
          </cell>
        </row>
        <row r="7181">
          <cell r="A7181" t="str">
            <v>MGW34</v>
          </cell>
          <cell r="B7181" t="str">
            <v>CP_BYPASS_KUTA</v>
          </cell>
        </row>
        <row r="7182">
          <cell r="A7182" t="str">
            <v>DPS70</v>
          </cell>
          <cell r="B7182" t="str">
            <v>CP_SUMATRA</v>
          </cell>
        </row>
        <row r="7183">
          <cell r="A7183" t="str">
            <v>MGW40</v>
          </cell>
          <cell r="B7183" t="str">
            <v>CP_PADANG_BALI</v>
          </cell>
        </row>
        <row r="7184">
          <cell r="A7184" t="str">
            <v>DPS78</v>
          </cell>
          <cell r="B7184" t="str">
            <v>CP_WATURENGGONG</v>
          </cell>
        </row>
        <row r="7185">
          <cell r="A7185" t="str">
            <v>KPJ16</v>
          </cell>
          <cell r="B7185" t="str">
            <v>KPJ_WONOSARI_1</v>
          </cell>
        </row>
        <row r="7186">
          <cell r="A7186" t="str">
            <v>MGW28</v>
          </cell>
          <cell r="B7186" t="str">
            <v>PERERENAN_1</v>
          </cell>
        </row>
        <row r="7187">
          <cell r="A7187" t="str">
            <v>NIW05</v>
          </cell>
          <cell r="B7187" t="str">
            <v>NIW_KENDAL_1</v>
          </cell>
        </row>
        <row r="7188">
          <cell r="A7188" t="str">
            <v>MMW05</v>
          </cell>
          <cell r="B7188" t="str">
            <v>JUNGKAT</v>
          </cell>
        </row>
        <row r="7189">
          <cell r="A7189" t="str">
            <v>PYK05</v>
          </cell>
          <cell r="B7189" t="str">
            <v>PILADANG</v>
          </cell>
        </row>
        <row r="7190">
          <cell r="A7190" t="str">
            <v>SUB99</v>
          </cell>
          <cell r="B7190" t="str">
            <v>AMIR_MAHMUD</v>
          </cell>
        </row>
        <row r="7191">
          <cell r="A7191" t="str">
            <v>BWI777</v>
          </cell>
          <cell r="B7191" t="str">
            <v>BWI_GATEWAY</v>
          </cell>
        </row>
        <row r="7192">
          <cell r="A7192" t="str">
            <v>BWI32</v>
          </cell>
          <cell r="B7192" t="str">
            <v>GAMBIRAN_1</v>
          </cell>
        </row>
        <row r="7193">
          <cell r="A7193" t="str">
            <v>BWI34</v>
          </cell>
          <cell r="B7193" t="str">
            <v>BANGOREJO_2</v>
          </cell>
        </row>
        <row r="7194">
          <cell r="A7194" t="str">
            <v>BWI35</v>
          </cell>
          <cell r="B7194" t="str">
            <v>MUNCAR_1</v>
          </cell>
        </row>
        <row r="7195">
          <cell r="A7195" t="str">
            <v>TWR15</v>
          </cell>
          <cell r="B7195" t="str">
            <v>CP_KOTA_BANGUN_1</v>
          </cell>
        </row>
        <row r="7196">
          <cell r="A7196" t="str">
            <v>SON02</v>
          </cell>
          <cell r="B7196" t="str">
            <v>AIMAS</v>
          </cell>
        </row>
        <row r="7197">
          <cell r="A7197" t="str">
            <v>KPJ15</v>
          </cell>
          <cell r="B7197" t="str">
            <v>KEPANJEN_1</v>
          </cell>
        </row>
        <row r="7198">
          <cell r="A7198" t="str">
            <v>SOC34</v>
          </cell>
          <cell r="B7198" t="str">
            <v>SAMUDRA_PASAI</v>
          </cell>
        </row>
        <row r="7199">
          <cell r="A7199" t="str">
            <v>PKL20</v>
          </cell>
          <cell r="B7199" t="str">
            <v>KARANGDADAP</v>
          </cell>
        </row>
        <row r="7200">
          <cell r="A7200" t="str">
            <v>SLM16</v>
          </cell>
          <cell r="B7200" t="str">
            <v>KALONGAN</v>
          </cell>
        </row>
        <row r="7201">
          <cell r="A7201" t="str">
            <v>SOC23</v>
          </cell>
          <cell r="B7201" t="str">
            <v>KAUMAN_SOLO</v>
          </cell>
        </row>
        <row r="7202">
          <cell r="A7202" t="str">
            <v>BDO13</v>
          </cell>
          <cell r="B7202" t="str">
            <v>UJUNG_BERUNG</v>
          </cell>
        </row>
        <row r="7203">
          <cell r="A7203" t="str">
            <v>PKU21</v>
          </cell>
          <cell r="B7203" t="str">
            <v>CP_DAHLIA</v>
          </cell>
        </row>
        <row r="7204">
          <cell r="A7204" t="str">
            <v>PKU02</v>
          </cell>
          <cell r="B7204" t="str">
            <v>TAMPAN</v>
          </cell>
        </row>
        <row r="7205">
          <cell r="A7205" t="str">
            <v>BAT03</v>
          </cell>
          <cell r="B7205" t="str">
            <v>SELECTA</v>
          </cell>
        </row>
        <row r="7206">
          <cell r="A7206" t="str">
            <v>BPN22</v>
          </cell>
          <cell r="B7206" t="str">
            <v>CP_PRAPATAN</v>
          </cell>
        </row>
        <row r="7207">
          <cell r="A7207" t="str">
            <v>NGG04</v>
          </cell>
          <cell r="B7207" t="str">
            <v>DARIT</v>
          </cell>
        </row>
        <row r="7208">
          <cell r="A7208" t="str">
            <v>TWR12</v>
          </cell>
          <cell r="B7208" t="str">
            <v>CP_SANGA_SANGA</v>
          </cell>
        </row>
        <row r="7209">
          <cell r="A7209" t="str">
            <v>RKS08</v>
          </cell>
          <cell r="B7209" t="str">
            <v>RANGKAS_4</v>
          </cell>
        </row>
        <row r="7210">
          <cell r="A7210" t="str">
            <v>SGT07</v>
          </cell>
          <cell r="B7210" t="str">
            <v>CP_AW_SYAHARANIE</v>
          </cell>
        </row>
        <row r="7211">
          <cell r="A7211" t="str">
            <v>BXT05</v>
          </cell>
          <cell r="B7211" t="str">
            <v>CP_MEKAR_MART</v>
          </cell>
        </row>
        <row r="7212">
          <cell r="A7212" t="str">
            <v>PNK16</v>
          </cell>
          <cell r="B7212" t="str">
            <v>CP_DANISH</v>
          </cell>
        </row>
        <row r="7213">
          <cell r="A7213" t="str">
            <v>NGK08</v>
          </cell>
          <cell r="B7213" t="str">
            <v>PACE_1</v>
          </cell>
        </row>
        <row r="7214">
          <cell r="A7214" t="str">
            <v>BDO41A</v>
          </cell>
          <cell r="B7214" t="str">
            <v>CP_CIGELERENG</v>
          </cell>
        </row>
        <row r="7215">
          <cell r="A7215" t="str">
            <v>MLG60</v>
          </cell>
          <cell r="B7215" t="str">
            <v>SUKUN_4</v>
          </cell>
        </row>
        <row r="7216">
          <cell r="A7216" t="str">
            <v>PKU24</v>
          </cell>
          <cell r="B7216" t="str">
            <v>CP_SENAPELAN</v>
          </cell>
        </row>
        <row r="7217">
          <cell r="A7217" t="str">
            <v>KBM09</v>
          </cell>
          <cell r="B7217" t="str">
            <v>MIRIT</v>
          </cell>
        </row>
        <row r="7218">
          <cell r="A7218" t="str">
            <v>TKK02</v>
          </cell>
          <cell r="B7218" t="str">
            <v>SINGINGI_HILIR</v>
          </cell>
        </row>
        <row r="7219">
          <cell r="A7219" t="str">
            <v>BGG11</v>
          </cell>
          <cell r="B7219" t="str">
            <v>SUBAH</v>
          </cell>
        </row>
        <row r="7220">
          <cell r="A7220" t="str">
            <v>SUB47</v>
          </cell>
          <cell r="B7220" t="str">
            <v>MULYOSARI</v>
          </cell>
        </row>
        <row r="7221">
          <cell r="A7221" t="str">
            <v>SRG14</v>
          </cell>
          <cell r="B7221" t="str">
            <v>GRAHA_PADMA</v>
          </cell>
        </row>
        <row r="7222">
          <cell r="A7222" t="str">
            <v>MDN07</v>
          </cell>
          <cell r="B7222" t="str">
            <v>KARTOHARJO</v>
          </cell>
        </row>
        <row r="7223">
          <cell r="A7223" t="str">
            <v>MJK04</v>
          </cell>
          <cell r="B7223" t="str">
            <v>JAYANEGARA</v>
          </cell>
        </row>
        <row r="7224">
          <cell r="A7224" t="str">
            <v>JBR34</v>
          </cell>
          <cell r="B7224" t="str">
            <v>BALUNG_1</v>
          </cell>
        </row>
        <row r="7225">
          <cell r="A7225" t="str">
            <v>LBB04</v>
          </cell>
          <cell r="B7225" t="str">
            <v>CP_SUNGAI_PUA</v>
          </cell>
        </row>
        <row r="7226">
          <cell r="A7226" t="str">
            <v>KUB11</v>
          </cell>
          <cell r="B7226" t="str">
            <v>CP_PONDOK_INDAH</v>
          </cell>
        </row>
        <row r="7227">
          <cell r="A7227" t="str">
            <v>PKU07</v>
          </cell>
          <cell r="B7227" t="str">
            <v>HARAPAN_RAYA</v>
          </cell>
        </row>
        <row r="7228">
          <cell r="A7228" t="str">
            <v>DUM03</v>
          </cell>
          <cell r="B7228" t="str">
            <v>DUMAI_TIMUR</v>
          </cell>
        </row>
        <row r="7229">
          <cell r="A7229" t="str">
            <v>PKU01</v>
          </cell>
          <cell r="B7229" t="str">
            <v>PEKANBARU</v>
          </cell>
        </row>
        <row r="7230">
          <cell r="A7230" t="str">
            <v>BDO47A</v>
          </cell>
          <cell r="B7230" t="str">
            <v>CP_CISARANTEN_ENDAH</v>
          </cell>
        </row>
        <row r="7231">
          <cell r="A7231" t="str">
            <v>UPG61</v>
          </cell>
          <cell r="B7231" t="str">
            <v>ANTANG_RAYA</v>
          </cell>
        </row>
        <row r="7232">
          <cell r="A7232" t="str">
            <v>UPG58</v>
          </cell>
          <cell r="B7232" t="str">
            <v>MASALE</v>
          </cell>
        </row>
        <row r="7233">
          <cell r="A7233" t="str">
            <v>TSK17</v>
          </cell>
          <cell r="B7233" t="str">
            <v>DC_KARSAMENAK</v>
          </cell>
        </row>
        <row r="7234">
          <cell r="A7234" t="str">
            <v>KDR03</v>
          </cell>
          <cell r="B7234" t="str">
            <v>PARE</v>
          </cell>
        </row>
        <row r="7235">
          <cell r="A7235" t="str">
            <v>SBY666</v>
          </cell>
          <cell r="B7235" t="str">
            <v>SBY_GATEWAY</v>
          </cell>
        </row>
        <row r="7236">
          <cell r="A7236" t="str">
            <v>KPJ17</v>
          </cell>
          <cell r="B7236" t="str">
            <v>KROMENGAN_1</v>
          </cell>
        </row>
        <row r="7237">
          <cell r="A7237" t="str">
            <v>LMG19</v>
          </cell>
          <cell r="B7237" t="str">
            <v>DEKET_1</v>
          </cell>
        </row>
        <row r="7238">
          <cell r="A7238" t="str">
            <v>GSK23</v>
          </cell>
          <cell r="B7238" t="str">
            <v>UJUNGPANGKAH_1</v>
          </cell>
        </row>
        <row r="7239">
          <cell r="A7239" t="str">
            <v>SUB22</v>
          </cell>
          <cell r="B7239" t="str">
            <v>MAYJEND_SUNGKONO</v>
          </cell>
        </row>
        <row r="7240">
          <cell r="A7240" t="str">
            <v>SOG55</v>
          </cell>
          <cell r="B7240" t="str">
            <v>CP_JELEKONG_2</v>
          </cell>
        </row>
        <row r="7241">
          <cell r="A7241" t="str">
            <v>BDO69A</v>
          </cell>
          <cell r="B7241" t="str">
            <v>CP_SAPIR_PERMAI</v>
          </cell>
        </row>
        <row r="7242">
          <cell r="A7242" t="str">
            <v>SOG65</v>
          </cell>
          <cell r="B7242" t="str">
            <v>CP_SUKAMANAH2</v>
          </cell>
        </row>
        <row r="7243">
          <cell r="A7243" t="str">
            <v>SOG81</v>
          </cell>
          <cell r="B7243" t="str">
            <v>CP_SILIWANGI_2</v>
          </cell>
        </row>
        <row r="7244">
          <cell r="A7244" t="str">
            <v>CIM13</v>
          </cell>
          <cell r="B7244" t="str">
            <v>CP_CIBABAT</v>
          </cell>
        </row>
        <row r="7245">
          <cell r="A7245" t="str">
            <v>TSK21</v>
          </cell>
          <cell r="B7245" t="str">
            <v>CP_MULYASARI</v>
          </cell>
        </row>
        <row r="7246">
          <cell r="A7246" t="str">
            <v>TSK23</v>
          </cell>
          <cell r="B7246" t="str">
            <v>CP_SUKAMAJU_KIDUL_3</v>
          </cell>
        </row>
        <row r="7247">
          <cell r="A7247" t="str">
            <v>BDO32A</v>
          </cell>
          <cell r="B7247" t="str">
            <v>CP_BANDUNG_KIDUL_2</v>
          </cell>
        </row>
        <row r="7248">
          <cell r="A7248" t="str">
            <v>SOG74</v>
          </cell>
          <cell r="B7248" t="str">
            <v>CP_LEBAKWANGI</v>
          </cell>
        </row>
        <row r="7249">
          <cell r="A7249" t="str">
            <v>SOG63</v>
          </cell>
          <cell r="B7249" t="str">
            <v>CP_KOPO_KATAPANG</v>
          </cell>
        </row>
        <row r="7250">
          <cell r="A7250" t="str">
            <v>TSK22</v>
          </cell>
          <cell r="B7250" t="str">
            <v>CP_TUGURAJA_2</v>
          </cell>
        </row>
        <row r="7251">
          <cell r="A7251" t="str">
            <v>BDO61A</v>
          </cell>
          <cell r="B7251" t="str">
            <v>CP_PAGARSIH</v>
          </cell>
        </row>
        <row r="7252">
          <cell r="A7252" t="str">
            <v>BDO55A</v>
          </cell>
          <cell r="B7252" t="str">
            <v>CP_KEBON_LEGA</v>
          </cell>
        </row>
        <row r="7253">
          <cell r="A7253" t="str">
            <v>SOG71</v>
          </cell>
          <cell r="B7253" t="str">
            <v>CP_CIKONENG</v>
          </cell>
        </row>
        <row r="7254">
          <cell r="A7254" t="str">
            <v>BDO68A</v>
          </cell>
          <cell r="B7254" t="str">
            <v>CP_MOCH_RAMDAN</v>
          </cell>
        </row>
        <row r="7255">
          <cell r="A7255" t="str">
            <v>BDO53A</v>
          </cell>
          <cell r="B7255" t="str">
            <v>CP_JENDRAL_SUDIRMAN</v>
          </cell>
        </row>
        <row r="7256">
          <cell r="A7256" t="str">
            <v>SOG84</v>
          </cell>
          <cell r="B7256" t="str">
            <v>CP_TKI</v>
          </cell>
        </row>
        <row r="7257">
          <cell r="A7257" t="str">
            <v>SOG85</v>
          </cell>
          <cell r="B7257" t="str">
            <v>CP_RANCAMULYA_3</v>
          </cell>
        </row>
        <row r="7258">
          <cell r="A7258" t="str">
            <v>SOG66</v>
          </cell>
          <cell r="B7258" t="str">
            <v>CP_MAJASETRA</v>
          </cell>
        </row>
        <row r="7259">
          <cell r="A7259" t="str">
            <v>BDO73A</v>
          </cell>
          <cell r="B7259" t="str">
            <v>CP_REOG</v>
          </cell>
        </row>
        <row r="7260">
          <cell r="A7260" t="str">
            <v>BDO43A</v>
          </cell>
          <cell r="B7260" t="str">
            <v>CP_CIHAPIT_2</v>
          </cell>
        </row>
        <row r="7261">
          <cell r="A7261" t="str">
            <v>BDO64A</v>
          </cell>
          <cell r="B7261" t="str">
            <v>CP_SURAPATI</v>
          </cell>
        </row>
        <row r="7262">
          <cell r="A7262" t="str">
            <v>BDO40A</v>
          </cell>
          <cell r="B7262" t="str">
            <v>CP_CIGADUNG</v>
          </cell>
        </row>
        <row r="7263">
          <cell r="A7263" t="str">
            <v>CRN20</v>
          </cell>
          <cell r="B7263" t="str">
            <v>CP_PEKALANGAN_3</v>
          </cell>
        </row>
        <row r="7264">
          <cell r="A7264" t="str">
            <v>CIM12</v>
          </cell>
          <cell r="B7264" t="str">
            <v>CP_CIMINDI_2</v>
          </cell>
        </row>
        <row r="7265">
          <cell r="A7265" t="str">
            <v>GRT35</v>
          </cell>
          <cell r="B7265" t="str">
            <v>CP_KERSAMANAH_2</v>
          </cell>
        </row>
        <row r="7266">
          <cell r="A7266" t="str">
            <v>SOG70</v>
          </cell>
          <cell r="B7266" t="str">
            <v>CP_BOJONGSOANG</v>
          </cell>
        </row>
        <row r="7267">
          <cell r="A7267" t="str">
            <v>PKU22</v>
          </cell>
          <cell r="B7267" t="str">
            <v>CP_PAUS</v>
          </cell>
        </row>
        <row r="7268">
          <cell r="A7268" t="str">
            <v>PNK18</v>
          </cell>
          <cell r="B7268" t="str">
            <v>CP_KARYA_BARU</v>
          </cell>
        </row>
        <row r="7269">
          <cell r="A7269" t="str">
            <v>SOG76</v>
          </cell>
          <cell r="B7269" t="str">
            <v>CP_PAKUTANDANG</v>
          </cell>
        </row>
        <row r="7270">
          <cell r="A7270" t="str">
            <v>PKU03</v>
          </cell>
          <cell r="B7270" t="str">
            <v>HANGTUAH</v>
          </cell>
        </row>
        <row r="7271">
          <cell r="A7271" t="str">
            <v>DJB888</v>
          </cell>
          <cell r="B7271" t="str">
            <v>DJB_SALES</v>
          </cell>
        </row>
        <row r="7272">
          <cell r="A7272" t="str">
            <v>LBB05</v>
          </cell>
          <cell r="B7272" t="str">
            <v>CP_KOTO_TUO</v>
          </cell>
        </row>
        <row r="7273">
          <cell r="A7273" t="str">
            <v>LBB06</v>
          </cell>
          <cell r="B7273" t="str">
            <v>CP_KUBANG_PUTIH</v>
          </cell>
        </row>
        <row r="7274">
          <cell r="A7274" t="str">
            <v>SOG72</v>
          </cell>
          <cell r="B7274" t="str">
            <v>CP_CIPINANG</v>
          </cell>
        </row>
        <row r="7275">
          <cell r="A7275" t="str">
            <v>NGP23</v>
          </cell>
          <cell r="B7275" t="str">
            <v>CP_KERTAMULYA</v>
          </cell>
        </row>
        <row r="7276">
          <cell r="A7276" t="str">
            <v>KRW41</v>
          </cell>
          <cell r="B7276" t="str">
            <v>CP_PANCAWATI</v>
          </cell>
        </row>
        <row r="7277">
          <cell r="A7277" t="str">
            <v>BDO58A</v>
          </cell>
          <cell r="B7277" t="str">
            <v>CP_KUNINGAN_RAYA</v>
          </cell>
        </row>
        <row r="7278">
          <cell r="A7278" t="str">
            <v>BDO74A</v>
          </cell>
          <cell r="B7278" t="str">
            <v>CP_PASIR_LUYU</v>
          </cell>
        </row>
        <row r="7279">
          <cell r="A7279" t="str">
            <v>BDO33A</v>
          </cell>
          <cell r="B7279" t="str">
            <v>CP_BANTENG</v>
          </cell>
        </row>
        <row r="7280">
          <cell r="A7280" t="str">
            <v>SAS06</v>
          </cell>
          <cell r="B7280" t="str">
            <v>CP_PEMANGKAT_KOTA</v>
          </cell>
        </row>
        <row r="7281">
          <cell r="A7281" t="str">
            <v>SMI29</v>
          </cell>
          <cell r="B7281" t="str">
            <v>CP_GUNUNG_PARANG</v>
          </cell>
        </row>
        <row r="7282">
          <cell r="A7282" t="str">
            <v>BDO30A</v>
          </cell>
          <cell r="B7282" t="str">
            <v>CP_AHMAD_YANI_2</v>
          </cell>
        </row>
        <row r="7283">
          <cell r="A7283" t="str">
            <v>LBB07</v>
          </cell>
          <cell r="B7283" t="str">
            <v>CP_TANJUNG_ALAM</v>
          </cell>
        </row>
        <row r="7284">
          <cell r="A7284" t="str">
            <v>CJR29</v>
          </cell>
          <cell r="B7284" t="str">
            <v>CP_SUKARESMI_2</v>
          </cell>
        </row>
        <row r="7285">
          <cell r="A7285" t="str">
            <v>BDO66A</v>
          </cell>
          <cell r="B7285" t="str">
            <v>CP_MEKAR_AGUNG</v>
          </cell>
        </row>
        <row r="7286">
          <cell r="A7286" t="str">
            <v>SEG02</v>
          </cell>
          <cell r="B7286" t="str">
            <v>CIPOCOK</v>
          </cell>
        </row>
        <row r="7287">
          <cell r="A7287" t="str">
            <v>PNK30</v>
          </cell>
          <cell r="B7287" t="str">
            <v>CP_SERDAM1</v>
          </cell>
        </row>
        <row r="7288">
          <cell r="A7288" t="str">
            <v>PYK06</v>
          </cell>
          <cell r="B7288" t="str">
            <v>MUDIAK</v>
          </cell>
        </row>
        <row r="7289">
          <cell r="A7289" t="str">
            <v>BDO63A</v>
          </cell>
          <cell r="B7289" t="str">
            <v>CP_SUNDA</v>
          </cell>
        </row>
        <row r="7290">
          <cell r="A7290" t="str">
            <v>KTG07</v>
          </cell>
          <cell r="B7290" t="str">
            <v>CP_SUKAHARJA</v>
          </cell>
        </row>
        <row r="7291">
          <cell r="A7291" t="str">
            <v>SNT05</v>
          </cell>
          <cell r="B7291" t="str">
            <v>MESTONG</v>
          </cell>
        </row>
        <row r="7292">
          <cell r="A7292" t="str">
            <v>KUB10</v>
          </cell>
          <cell r="B7292" t="str">
            <v>CP_ARANG_LIMBUNG</v>
          </cell>
        </row>
        <row r="7293">
          <cell r="A7293" t="str">
            <v>LMK02</v>
          </cell>
          <cell r="B7293" t="str">
            <v>HARAU</v>
          </cell>
        </row>
        <row r="7294">
          <cell r="A7294" t="str">
            <v>SEG12</v>
          </cell>
          <cell r="B7294" t="str">
            <v>CIPOCOK_3</v>
          </cell>
        </row>
        <row r="7295">
          <cell r="A7295" t="str">
            <v>PGL09</v>
          </cell>
          <cell r="B7295" t="str">
            <v>SAKETI</v>
          </cell>
        </row>
        <row r="7296">
          <cell r="A7296" t="str">
            <v>SEG07</v>
          </cell>
          <cell r="B7296" t="str">
            <v>CIPOCOK_1</v>
          </cell>
        </row>
        <row r="7297">
          <cell r="A7297" t="str">
            <v>SOG09</v>
          </cell>
          <cell r="B7297" t="str">
            <v>MAHMUD</v>
          </cell>
        </row>
        <row r="7298">
          <cell r="A7298" t="str">
            <v>SDA12</v>
          </cell>
          <cell r="B7298" t="str">
            <v>TANGGULANGIN</v>
          </cell>
        </row>
        <row r="7299">
          <cell r="A7299" t="str">
            <v>SOG77</v>
          </cell>
          <cell r="B7299" t="str">
            <v>CP_RANCAEKEK_KULON</v>
          </cell>
        </row>
        <row r="7300">
          <cell r="A7300" t="str">
            <v>BDO57A</v>
          </cell>
          <cell r="B7300" t="str">
            <v>CP_KUJANGSARI_4</v>
          </cell>
        </row>
        <row r="7301">
          <cell r="A7301" t="str">
            <v>BDO50A</v>
          </cell>
          <cell r="B7301" t="str">
            <v>CP_INHOFTANK</v>
          </cell>
        </row>
        <row r="7302">
          <cell r="A7302" t="str">
            <v>SOG86</v>
          </cell>
          <cell r="B7302" t="str">
            <v>CP_SEPEN_3</v>
          </cell>
        </row>
        <row r="7303">
          <cell r="A7303" t="str">
            <v>SOG54</v>
          </cell>
          <cell r="B7303" t="str">
            <v>CP_CIGONDEWAH</v>
          </cell>
        </row>
        <row r="7304">
          <cell r="A7304" t="str">
            <v>SMI30</v>
          </cell>
          <cell r="B7304" t="str">
            <v>CP_GUNUNG_GURUH</v>
          </cell>
        </row>
        <row r="7305">
          <cell r="A7305" t="str">
            <v>SOG59</v>
          </cell>
          <cell r="B7305" t="str">
            <v>CP_CINUNUK</v>
          </cell>
        </row>
        <row r="7306">
          <cell r="A7306" t="str">
            <v>SMB29</v>
          </cell>
          <cell r="B7306" t="str">
            <v>CP_JEMBATAN_MERAH</v>
          </cell>
        </row>
        <row r="7307">
          <cell r="A7307" t="str">
            <v>NGG05</v>
          </cell>
          <cell r="B7307" t="str">
            <v>PAHAUMAN</v>
          </cell>
        </row>
        <row r="7308">
          <cell r="A7308" t="str">
            <v>PGK05</v>
          </cell>
          <cell r="B7308" t="str">
            <v>RANGKUI_2</v>
          </cell>
        </row>
        <row r="7309">
          <cell r="A7309" t="str">
            <v>PLM16</v>
          </cell>
          <cell r="B7309" t="str">
            <v>SEKIP_JAYA</v>
          </cell>
        </row>
        <row r="7310">
          <cell r="A7310" t="str">
            <v>SUB20A</v>
          </cell>
          <cell r="B7310" t="str">
            <v>BALONGSARI_KRAJAN</v>
          </cell>
        </row>
        <row r="7311">
          <cell r="A7311" t="str">
            <v>SDA02</v>
          </cell>
          <cell r="B7311" t="str">
            <v>BETRO</v>
          </cell>
        </row>
        <row r="7312">
          <cell r="A7312" t="str">
            <v>SOG45</v>
          </cell>
          <cell r="B7312" t="str">
            <v>CIHERANG</v>
          </cell>
        </row>
        <row r="7313">
          <cell r="A7313" t="str">
            <v>SOG15</v>
          </cell>
          <cell r="B7313" t="str">
            <v>SUKAMENAK_2</v>
          </cell>
        </row>
        <row r="7314">
          <cell r="A7314" t="str">
            <v>PLM31</v>
          </cell>
          <cell r="B7314" t="str">
            <v>KENTEN</v>
          </cell>
        </row>
        <row r="7315">
          <cell r="A7315" t="str">
            <v>PLM29</v>
          </cell>
          <cell r="B7315" t="str">
            <v>PUSRI</v>
          </cell>
        </row>
        <row r="7316">
          <cell r="A7316" t="str">
            <v>PLM35</v>
          </cell>
          <cell r="B7316" t="str">
            <v>DI_PANJAITAN</v>
          </cell>
        </row>
        <row r="7317">
          <cell r="A7317" t="str">
            <v>PLM30</v>
          </cell>
          <cell r="B7317" t="str">
            <v>KALIDONI</v>
          </cell>
        </row>
        <row r="7318">
          <cell r="A7318" t="str">
            <v>SMB09</v>
          </cell>
          <cell r="B7318" t="str">
            <v>JAMBLANG_2</v>
          </cell>
        </row>
        <row r="7319">
          <cell r="A7319" t="str">
            <v>BDO70A</v>
          </cell>
          <cell r="B7319" t="str">
            <v>CP_SITI_MARIAH</v>
          </cell>
        </row>
        <row r="7320">
          <cell r="A7320" t="str">
            <v>BTH28</v>
          </cell>
          <cell r="B7320" t="str">
            <v>CP_TRIKARSA</v>
          </cell>
        </row>
        <row r="7321">
          <cell r="A7321" t="str">
            <v>BDO46A</v>
          </cell>
          <cell r="B7321" t="str">
            <v>CP_CIPAMOKOLAN</v>
          </cell>
        </row>
        <row r="7322">
          <cell r="A7322" t="str">
            <v>SOG75</v>
          </cell>
          <cell r="B7322" t="str">
            <v>CP_NAGREG</v>
          </cell>
        </row>
        <row r="7323">
          <cell r="A7323" t="str">
            <v>CIM19</v>
          </cell>
          <cell r="B7323" t="str">
            <v>CP_PONDOK_MAS_INDAH</v>
          </cell>
        </row>
        <row r="7324">
          <cell r="A7324" t="str">
            <v>PLM33</v>
          </cell>
          <cell r="B7324" t="str">
            <v>BANGAU</v>
          </cell>
        </row>
        <row r="7325">
          <cell r="A7325" t="str">
            <v>PLM24</v>
          </cell>
          <cell r="B7325" t="str">
            <v>JAKABARING</v>
          </cell>
        </row>
        <row r="7326">
          <cell r="A7326" t="str">
            <v>PLM14</v>
          </cell>
          <cell r="B7326" t="str">
            <v>ABUSAMAH</v>
          </cell>
        </row>
        <row r="7327">
          <cell r="A7327" t="str">
            <v>PLM32</v>
          </cell>
          <cell r="B7327" t="str">
            <v>MASKAREBET</v>
          </cell>
        </row>
        <row r="7328">
          <cell r="A7328" t="str">
            <v>PLM15</v>
          </cell>
          <cell r="B7328" t="str">
            <v>KEBUN_BUNGA</v>
          </cell>
        </row>
        <row r="7329">
          <cell r="A7329" t="str">
            <v>SKW02</v>
          </cell>
          <cell r="B7329" t="str">
            <v>BAGAK_SAWAH</v>
          </cell>
        </row>
        <row r="7330">
          <cell r="A7330" t="str">
            <v>KUB02</v>
          </cell>
          <cell r="B7330" t="str">
            <v>SUNGAI_RAYA</v>
          </cell>
        </row>
        <row r="7331">
          <cell r="A7331" t="str">
            <v>MLG59</v>
          </cell>
          <cell r="B7331" t="str">
            <v>KLOJEN_3</v>
          </cell>
        </row>
        <row r="7332">
          <cell r="A7332" t="str">
            <v>SUB18</v>
          </cell>
          <cell r="B7332" t="str">
            <v>TAMBAKSARI</v>
          </cell>
        </row>
        <row r="7333">
          <cell r="A7333" t="str">
            <v>SUB53A</v>
          </cell>
          <cell r="B7333" t="str">
            <v>SIMOKERTO_1</v>
          </cell>
        </row>
        <row r="7334">
          <cell r="A7334" t="str">
            <v>SOG56</v>
          </cell>
          <cell r="B7334" t="str">
            <v>CP_BOJONG_MALAKA</v>
          </cell>
        </row>
        <row r="7335">
          <cell r="A7335" t="str">
            <v>CIM17</v>
          </cell>
          <cell r="B7335" t="str">
            <v>CP_KOLMAS_CIMAHI</v>
          </cell>
        </row>
        <row r="7336">
          <cell r="A7336" t="str">
            <v>BDO44A</v>
          </cell>
          <cell r="B7336" t="str">
            <v>CP_CIJAGRA</v>
          </cell>
        </row>
        <row r="7337">
          <cell r="A7337" t="str">
            <v>BDO17</v>
          </cell>
          <cell r="B7337" t="str">
            <v>BANDUNG_KULON</v>
          </cell>
        </row>
        <row r="7338">
          <cell r="A7338" t="str">
            <v>LMG05</v>
          </cell>
          <cell r="B7338" t="str">
            <v>BANJARWATI</v>
          </cell>
        </row>
        <row r="7339">
          <cell r="A7339" t="str">
            <v>BDO48</v>
          </cell>
          <cell r="B7339" t="str">
            <v>CIWASTRA</v>
          </cell>
        </row>
        <row r="7340">
          <cell r="A7340" t="str">
            <v>SUM13</v>
          </cell>
          <cell r="B7340" t="str">
            <v>IKOPIN</v>
          </cell>
        </row>
        <row r="7341">
          <cell r="A7341" t="str">
            <v>SDA37</v>
          </cell>
          <cell r="B7341" t="str">
            <v>GEDANGAN_1</v>
          </cell>
        </row>
        <row r="7342">
          <cell r="A7342" t="str">
            <v>SUM09</v>
          </cell>
          <cell r="B7342" t="str">
            <v>DC_BANDUNG_TIMUR</v>
          </cell>
        </row>
        <row r="7343">
          <cell r="A7343" t="str">
            <v>CJR25</v>
          </cell>
          <cell r="B7343" t="str">
            <v>CIPETIR</v>
          </cell>
        </row>
        <row r="7344">
          <cell r="A7344" t="str">
            <v>BDO63</v>
          </cell>
          <cell r="B7344" t="str">
            <v>BINONG</v>
          </cell>
        </row>
        <row r="7345">
          <cell r="A7345" t="str">
            <v>BDO22</v>
          </cell>
          <cell r="B7345" t="str">
            <v>TURANGGA</v>
          </cell>
        </row>
        <row r="7346">
          <cell r="A7346" t="str">
            <v>NGP19</v>
          </cell>
          <cell r="B7346" t="str">
            <v>PATARUMAN</v>
          </cell>
        </row>
        <row r="7347">
          <cell r="A7347" t="str">
            <v>BDO18</v>
          </cell>
          <cell r="B7347" t="str">
            <v>LENGKONG</v>
          </cell>
        </row>
        <row r="7348">
          <cell r="A7348" t="str">
            <v>SDA28</v>
          </cell>
          <cell r="B7348" t="str">
            <v>SIDOARJO_CITY</v>
          </cell>
        </row>
        <row r="7349">
          <cell r="A7349" t="str">
            <v>BDO55</v>
          </cell>
          <cell r="B7349" t="str">
            <v>JATIHANDAP</v>
          </cell>
        </row>
        <row r="7350">
          <cell r="A7350" t="str">
            <v>IDM05</v>
          </cell>
          <cell r="B7350" t="str">
            <v>TERISI</v>
          </cell>
        </row>
        <row r="7351">
          <cell r="A7351" t="str">
            <v>SOG11</v>
          </cell>
          <cell r="B7351" t="str">
            <v>BOJONGSOANG_2</v>
          </cell>
        </row>
        <row r="7352">
          <cell r="A7352" t="str">
            <v>BDO76</v>
          </cell>
          <cell r="B7352" t="str">
            <v>TERUSAN_PASIRKOJA</v>
          </cell>
        </row>
        <row r="7353">
          <cell r="A7353" t="str">
            <v>BDO09</v>
          </cell>
          <cell r="B7353" t="str">
            <v>BOJONG_SOANG</v>
          </cell>
        </row>
        <row r="7354">
          <cell r="A7354" t="str">
            <v>BDO08</v>
          </cell>
          <cell r="B7354" t="str">
            <v>LEMBANG</v>
          </cell>
        </row>
        <row r="7355">
          <cell r="A7355" t="str">
            <v>MLG08</v>
          </cell>
          <cell r="B7355" t="str">
            <v>SENGKALING</v>
          </cell>
        </row>
        <row r="7356">
          <cell r="A7356" t="str">
            <v>BDO49</v>
          </cell>
          <cell r="B7356" t="str">
            <v>MEKAR_MULYA</v>
          </cell>
        </row>
        <row r="7357">
          <cell r="A7357" t="str">
            <v>BDO60</v>
          </cell>
          <cell r="B7357" t="str">
            <v>PHH_MUSTOFA</v>
          </cell>
        </row>
        <row r="7358">
          <cell r="A7358" t="str">
            <v>BJE04</v>
          </cell>
          <cell r="B7358" t="str">
            <v>BAURENO</v>
          </cell>
        </row>
        <row r="7359">
          <cell r="A7359" t="str">
            <v>SUM01</v>
          </cell>
          <cell r="B7359" t="str">
            <v>SUMEDANG</v>
          </cell>
        </row>
        <row r="7360">
          <cell r="A7360" t="str">
            <v>NGP03</v>
          </cell>
          <cell r="B7360" t="str">
            <v>RANCAPANGGUNG</v>
          </cell>
        </row>
        <row r="7361">
          <cell r="A7361" t="str">
            <v>BDO45</v>
          </cell>
          <cell r="B7361" t="str">
            <v>ARCAMANIK</v>
          </cell>
        </row>
        <row r="7362">
          <cell r="A7362" t="str">
            <v>BDO06</v>
          </cell>
          <cell r="B7362" t="str">
            <v>BATU_JAJAR</v>
          </cell>
        </row>
        <row r="7363">
          <cell r="A7363" t="str">
            <v>SDA04</v>
          </cell>
          <cell r="B7363" t="str">
            <v>BUDURAN</v>
          </cell>
        </row>
        <row r="7364">
          <cell r="A7364" t="str">
            <v>BDO21</v>
          </cell>
          <cell r="B7364" t="str">
            <v>CILILIN</v>
          </cell>
        </row>
        <row r="7365">
          <cell r="A7365" t="str">
            <v>SUB54</v>
          </cell>
          <cell r="B7365" t="str">
            <v>NGINDEN</v>
          </cell>
        </row>
        <row r="7366">
          <cell r="A7366" t="str">
            <v>SOG07</v>
          </cell>
          <cell r="B7366" t="str">
            <v>MAJALAYA</v>
          </cell>
        </row>
        <row r="7367">
          <cell r="A7367" t="str">
            <v>BDO50</v>
          </cell>
          <cell r="B7367" t="str">
            <v>RANCAMANYAR</v>
          </cell>
        </row>
        <row r="7368">
          <cell r="A7368" t="str">
            <v>BDO47</v>
          </cell>
          <cell r="B7368" t="str">
            <v>CIGONDEWAH</v>
          </cell>
        </row>
        <row r="7369">
          <cell r="A7369" t="str">
            <v>ARG05</v>
          </cell>
          <cell r="B7369" t="str">
            <v>CP_LAIS</v>
          </cell>
        </row>
        <row r="7370">
          <cell r="A7370" t="str">
            <v>NGP01</v>
          </cell>
          <cell r="B7370" t="str">
            <v>GADOBANGKONG</v>
          </cell>
        </row>
        <row r="7371">
          <cell r="A7371" t="str">
            <v>BDO57</v>
          </cell>
          <cell r="B7371" t="str">
            <v>CIKADUT</v>
          </cell>
        </row>
        <row r="7372">
          <cell r="A7372" t="str">
            <v>BDO64</v>
          </cell>
          <cell r="B7372" t="str">
            <v>ASTANA_ANYAR</v>
          </cell>
        </row>
        <row r="7373">
          <cell r="A7373" t="str">
            <v>PKL19</v>
          </cell>
          <cell r="B7373" t="str">
            <v>PANJANG</v>
          </cell>
        </row>
        <row r="7374">
          <cell r="A7374" t="str">
            <v>SEG06</v>
          </cell>
          <cell r="B7374" t="str">
            <v>SUMURPECUNG</v>
          </cell>
        </row>
        <row r="7375">
          <cell r="A7375" t="str">
            <v>SEG03</v>
          </cell>
          <cell r="B7375" t="str">
            <v>TAKTAKAN</v>
          </cell>
        </row>
        <row r="7376">
          <cell r="A7376" t="str">
            <v>SUB55</v>
          </cell>
          <cell r="B7376" t="str">
            <v>NGAGEL_MADYA</v>
          </cell>
        </row>
        <row r="7377">
          <cell r="A7377" t="str">
            <v>PTN16</v>
          </cell>
          <cell r="B7377" t="str">
            <v>KREJENGAN_1</v>
          </cell>
        </row>
        <row r="7378">
          <cell r="A7378" t="str">
            <v>SUB81</v>
          </cell>
          <cell r="B7378" t="str">
            <v>ITC_2</v>
          </cell>
        </row>
        <row r="7379">
          <cell r="A7379" t="str">
            <v>SUB40</v>
          </cell>
          <cell r="B7379" t="str">
            <v>RAYA_BRINGIN_2</v>
          </cell>
        </row>
        <row r="7380">
          <cell r="A7380" t="str">
            <v>BDO48A</v>
          </cell>
          <cell r="B7380" t="str">
            <v>CP_GOLF_BARAT</v>
          </cell>
        </row>
        <row r="7381">
          <cell r="A7381" t="str">
            <v>CRN19</v>
          </cell>
          <cell r="B7381" t="str">
            <v>CP_CIREBON_UTARA</v>
          </cell>
        </row>
        <row r="7382">
          <cell r="A7382" t="str">
            <v>SOG03</v>
          </cell>
          <cell r="B7382" t="str">
            <v>WARUNGCINA</v>
          </cell>
        </row>
        <row r="7383">
          <cell r="A7383" t="str">
            <v>PTN06</v>
          </cell>
          <cell r="B7383" t="str">
            <v>KRAKSAAN_CITY</v>
          </cell>
        </row>
        <row r="7384">
          <cell r="A7384" t="str">
            <v>SUB49A</v>
          </cell>
          <cell r="B7384" t="str">
            <v>WONOCOLO_1</v>
          </cell>
        </row>
        <row r="7385">
          <cell r="A7385" t="str">
            <v>JBR15</v>
          </cell>
          <cell r="B7385" t="str">
            <v>KALIWATES</v>
          </cell>
        </row>
        <row r="7386">
          <cell r="A7386" t="str">
            <v>SDA30</v>
          </cell>
          <cell r="B7386" t="str">
            <v>PUSPA_AGRO</v>
          </cell>
        </row>
        <row r="7387">
          <cell r="A7387" t="str">
            <v>SOG51</v>
          </cell>
          <cell r="B7387" t="str">
            <v>MARCEDENIA</v>
          </cell>
        </row>
        <row r="7388">
          <cell r="A7388" t="str">
            <v>SDA26</v>
          </cell>
          <cell r="B7388" t="str">
            <v>TULANGAN</v>
          </cell>
        </row>
        <row r="7389">
          <cell r="A7389" t="str">
            <v>SUB05</v>
          </cell>
          <cell r="B7389" t="str">
            <v>SEMOLOWARU</v>
          </cell>
        </row>
        <row r="7390">
          <cell r="A7390" t="str">
            <v>SUB25A</v>
          </cell>
          <cell r="B7390" t="str">
            <v>JAGIR</v>
          </cell>
        </row>
        <row r="7391">
          <cell r="A7391" t="str">
            <v>BDO19</v>
          </cell>
          <cell r="B7391" t="str">
            <v>CIBADUYUT</v>
          </cell>
        </row>
        <row r="7392">
          <cell r="A7392" t="str">
            <v>CJR23</v>
          </cell>
          <cell r="B7392" t="str">
            <v>BALAKANG</v>
          </cell>
        </row>
        <row r="7393">
          <cell r="A7393" t="str">
            <v>PND06</v>
          </cell>
          <cell r="B7393" t="str">
            <v>PANDAAN_1</v>
          </cell>
        </row>
        <row r="7394">
          <cell r="A7394" t="str">
            <v>SDA18</v>
          </cell>
          <cell r="B7394" t="str">
            <v>TAMAN_RAYA</v>
          </cell>
        </row>
        <row r="7395">
          <cell r="A7395" t="str">
            <v>BDO43</v>
          </cell>
          <cell r="B7395" t="str">
            <v>CILEUNYI</v>
          </cell>
        </row>
        <row r="7396">
          <cell r="A7396" t="str">
            <v>SUB01</v>
          </cell>
          <cell r="B7396" t="str">
            <v>SURABAYA_SELATAN</v>
          </cell>
        </row>
        <row r="7397">
          <cell r="A7397" t="str">
            <v>BDO37</v>
          </cell>
          <cell r="B7397" t="str">
            <v>GEDEBAGE</v>
          </cell>
        </row>
        <row r="7398">
          <cell r="A7398" t="str">
            <v>SUB79</v>
          </cell>
          <cell r="B7398" t="str">
            <v>DTC_2</v>
          </cell>
        </row>
        <row r="7399">
          <cell r="A7399" t="str">
            <v>MLG12</v>
          </cell>
          <cell r="B7399" t="str">
            <v>KARANGPLOSO</v>
          </cell>
        </row>
        <row r="7400">
          <cell r="A7400" t="str">
            <v>SDA06</v>
          </cell>
          <cell r="B7400" t="str">
            <v>PORONG</v>
          </cell>
        </row>
        <row r="7401">
          <cell r="A7401" t="str">
            <v>SUB20</v>
          </cell>
          <cell r="B7401" t="str">
            <v>GAYUNGAN</v>
          </cell>
        </row>
        <row r="7402">
          <cell r="A7402" t="str">
            <v>SUB80</v>
          </cell>
          <cell r="B7402" t="str">
            <v>ROYAL_PLAZA_2</v>
          </cell>
        </row>
        <row r="7403">
          <cell r="A7403" t="str">
            <v>PLM10</v>
          </cell>
          <cell r="B7403" t="str">
            <v>CELENTANG</v>
          </cell>
        </row>
        <row r="7404">
          <cell r="A7404" t="str">
            <v>BDO39A</v>
          </cell>
          <cell r="B7404" t="str">
            <v>CP_CICADAS</v>
          </cell>
        </row>
        <row r="7405">
          <cell r="A7405" t="str">
            <v>BDO23</v>
          </cell>
          <cell r="B7405" t="str">
            <v>MOHAMAD_TOHHA</v>
          </cell>
        </row>
        <row r="7406">
          <cell r="A7406" t="str">
            <v>CIM04</v>
          </cell>
          <cell r="B7406" t="str">
            <v>CIMAHI_UTARA</v>
          </cell>
        </row>
        <row r="7407">
          <cell r="A7407" t="str">
            <v>BDO81</v>
          </cell>
          <cell r="B7407" t="str">
            <v>PUNGKUR</v>
          </cell>
        </row>
        <row r="7408">
          <cell r="A7408" t="str">
            <v>BDO53</v>
          </cell>
          <cell r="B7408" t="str">
            <v>RIUNG_BANDUNG</v>
          </cell>
        </row>
        <row r="7409">
          <cell r="A7409" t="str">
            <v>BDO13A</v>
          </cell>
          <cell r="B7409" t="str">
            <v>PASIRLAYUNG</v>
          </cell>
        </row>
        <row r="7410">
          <cell r="A7410" t="str">
            <v>BDO10</v>
          </cell>
          <cell r="B7410" t="str">
            <v>CIBEUNYING_KIDUL</v>
          </cell>
        </row>
        <row r="7411">
          <cell r="A7411" t="str">
            <v>SUB93</v>
          </cell>
          <cell r="B7411" t="str">
            <v>RAYA_DIPONEGORO</v>
          </cell>
        </row>
        <row r="7412">
          <cell r="A7412" t="str">
            <v>BDO01</v>
          </cell>
          <cell r="B7412" t="str">
            <v>BANDUNG</v>
          </cell>
        </row>
        <row r="7413">
          <cell r="A7413" t="str">
            <v>BDO67</v>
          </cell>
          <cell r="B7413" t="str">
            <v>CIBEUNYING_KALER</v>
          </cell>
        </row>
        <row r="7414">
          <cell r="A7414" t="str">
            <v>BDO54</v>
          </cell>
          <cell r="B7414" t="str">
            <v>BABAKAN_CIPARAY</v>
          </cell>
        </row>
        <row r="7415">
          <cell r="A7415" t="str">
            <v>BDO39</v>
          </cell>
          <cell r="B7415" t="str">
            <v>BALTOS</v>
          </cell>
        </row>
        <row r="7416">
          <cell r="A7416" t="str">
            <v>BDO72</v>
          </cell>
          <cell r="B7416" t="str">
            <v>PADJAJARAN</v>
          </cell>
        </row>
        <row r="7417">
          <cell r="A7417" t="str">
            <v>BDO61</v>
          </cell>
          <cell r="B7417" t="str">
            <v>CISOKAN</v>
          </cell>
        </row>
        <row r="7418">
          <cell r="A7418" t="str">
            <v>BDO29</v>
          </cell>
          <cell r="B7418" t="str">
            <v>BATUJAJAR_2</v>
          </cell>
        </row>
        <row r="7419">
          <cell r="A7419" t="str">
            <v>KRW26</v>
          </cell>
          <cell r="B7419" t="str">
            <v>LEMAHABANG</v>
          </cell>
        </row>
        <row r="7420">
          <cell r="A7420" t="str">
            <v>SOG50</v>
          </cell>
          <cell r="B7420" t="str">
            <v>LAGADAR</v>
          </cell>
        </row>
        <row r="7421">
          <cell r="A7421" t="str">
            <v>BDO07</v>
          </cell>
          <cell r="B7421" t="str">
            <v>CIPARAY</v>
          </cell>
        </row>
        <row r="7422">
          <cell r="A7422" t="str">
            <v>CJR18</v>
          </cell>
          <cell r="B7422" t="str">
            <v>HEGARMANAH</v>
          </cell>
        </row>
        <row r="7423">
          <cell r="A7423" t="str">
            <v>IDM01</v>
          </cell>
          <cell r="B7423" t="str">
            <v>INDRAMAYU</v>
          </cell>
        </row>
        <row r="7424">
          <cell r="A7424" t="str">
            <v>KNG03</v>
          </cell>
          <cell r="B7424" t="str">
            <v>CILIMUS</v>
          </cell>
        </row>
        <row r="7425">
          <cell r="A7425" t="str">
            <v>SOG01</v>
          </cell>
          <cell r="B7425" t="str">
            <v>KOPO_INDAH_3</v>
          </cell>
        </row>
        <row r="7426">
          <cell r="A7426" t="str">
            <v>IDM03</v>
          </cell>
          <cell r="B7426" t="str">
            <v>JATIBARANG</v>
          </cell>
        </row>
        <row r="7427">
          <cell r="A7427" t="str">
            <v>CJR01</v>
          </cell>
          <cell r="B7427" t="str">
            <v>CIANJUR</v>
          </cell>
        </row>
        <row r="7428">
          <cell r="A7428" t="str">
            <v>IDM04</v>
          </cell>
          <cell r="B7428" t="str">
            <v>KARANGAMPEL</v>
          </cell>
        </row>
        <row r="7429">
          <cell r="A7429" t="str">
            <v>SMI10</v>
          </cell>
          <cell r="B7429" t="str">
            <v>GUNUNG_PUYUH</v>
          </cell>
        </row>
        <row r="7430">
          <cell r="A7430" t="str">
            <v>SOG06</v>
          </cell>
          <cell r="B7430" t="str">
            <v>KATAPANG</v>
          </cell>
        </row>
        <row r="7431">
          <cell r="A7431" t="str">
            <v>SUB69</v>
          </cell>
          <cell r="B7431" t="str">
            <v>LONTAR_VEGAS</v>
          </cell>
        </row>
        <row r="7432">
          <cell r="A7432" t="str">
            <v>SUB42A</v>
          </cell>
          <cell r="B7432" t="str">
            <v>TENGGILIS_MEJOYO_1</v>
          </cell>
        </row>
        <row r="7433">
          <cell r="A7433" t="str">
            <v>SUB43A</v>
          </cell>
          <cell r="B7433" t="str">
            <v>SAWAHAN_1</v>
          </cell>
        </row>
        <row r="7434">
          <cell r="A7434" t="str">
            <v>SUB47A</v>
          </cell>
          <cell r="B7434" t="str">
            <v>SAWAHAN_2</v>
          </cell>
        </row>
        <row r="7435">
          <cell r="A7435" t="str">
            <v>MLG40</v>
          </cell>
          <cell r="B7435" t="str">
            <v>SUKUN_1</v>
          </cell>
        </row>
        <row r="7436">
          <cell r="A7436" t="str">
            <v>PTN01</v>
          </cell>
          <cell r="B7436" t="str">
            <v>PAITON</v>
          </cell>
        </row>
        <row r="7437">
          <cell r="A7437" t="str">
            <v>SDA09</v>
          </cell>
          <cell r="B7437" t="str">
            <v>KRIAN</v>
          </cell>
        </row>
        <row r="7438">
          <cell r="A7438" t="str">
            <v>MGW27</v>
          </cell>
          <cell r="B7438" t="str">
            <v>CP_SEMPIDI</v>
          </cell>
        </row>
        <row r="7439">
          <cell r="A7439" t="str">
            <v>SDA10</v>
          </cell>
          <cell r="B7439" t="str">
            <v>SUKODONO</v>
          </cell>
        </row>
        <row r="7440">
          <cell r="A7440" t="str">
            <v>MLG32</v>
          </cell>
          <cell r="B7440" t="str">
            <v>LOWOKWARU_1</v>
          </cell>
        </row>
        <row r="7441">
          <cell r="A7441" t="str">
            <v>SDA39</v>
          </cell>
          <cell r="B7441" t="str">
            <v>WARU_1</v>
          </cell>
        </row>
        <row r="7442">
          <cell r="A7442" t="str">
            <v>SDA34</v>
          </cell>
          <cell r="B7442" t="str">
            <v>CANDI_1</v>
          </cell>
        </row>
        <row r="7443">
          <cell r="A7443" t="str">
            <v>SUB40A</v>
          </cell>
          <cell r="B7443" t="str">
            <v>WONOKROMO_1</v>
          </cell>
        </row>
        <row r="7444">
          <cell r="A7444" t="str">
            <v>SUB51A</v>
          </cell>
          <cell r="B7444" t="str">
            <v>SUB_GENTENG_1</v>
          </cell>
        </row>
        <row r="7445">
          <cell r="A7445" t="str">
            <v>PSR12</v>
          </cell>
          <cell r="B7445" t="str">
            <v>PANGGUNGREJO_1</v>
          </cell>
        </row>
        <row r="7446">
          <cell r="A7446" t="str">
            <v>SUB44A</v>
          </cell>
          <cell r="B7446" t="str">
            <v>TEGALSARI_1</v>
          </cell>
        </row>
        <row r="7447">
          <cell r="A7447" t="str">
            <v>SDA17</v>
          </cell>
          <cell r="B7447" t="str">
            <v>BLURU_KIDUL</v>
          </cell>
        </row>
        <row r="7448">
          <cell r="A7448" t="str">
            <v>SUB25</v>
          </cell>
          <cell r="B7448" t="str">
            <v>BULAK</v>
          </cell>
        </row>
        <row r="7449">
          <cell r="A7449" t="str">
            <v>SUB21</v>
          </cell>
          <cell r="B7449" t="str">
            <v>KARANGPILANG</v>
          </cell>
        </row>
        <row r="7450">
          <cell r="A7450" t="str">
            <v>BWI01</v>
          </cell>
          <cell r="B7450" t="str">
            <v>BANYUWANGI</v>
          </cell>
        </row>
        <row r="7451">
          <cell r="A7451" t="str">
            <v>SUB60</v>
          </cell>
          <cell r="B7451" t="str">
            <v>SUKOMANUNGGAL_ROAD</v>
          </cell>
        </row>
        <row r="7452">
          <cell r="A7452" t="str">
            <v>SUB15</v>
          </cell>
          <cell r="B7452" t="str">
            <v>KUSUMA_BANGSA</v>
          </cell>
        </row>
        <row r="7453">
          <cell r="A7453" t="str">
            <v>BWI06</v>
          </cell>
          <cell r="B7453" t="str">
            <v>MUNCAR</v>
          </cell>
        </row>
        <row r="7454">
          <cell r="A7454" t="str">
            <v>KPJ14</v>
          </cell>
          <cell r="B7454" t="str">
            <v>TUREN_1</v>
          </cell>
        </row>
        <row r="7455">
          <cell r="A7455" t="str">
            <v>BWI02</v>
          </cell>
          <cell r="B7455" t="str">
            <v>GENTENG</v>
          </cell>
        </row>
        <row r="7456">
          <cell r="A7456" t="str">
            <v>SUB52A</v>
          </cell>
          <cell r="B7456" t="str">
            <v>LAKARSANTRI_1</v>
          </cell>
        </row>
        <row r="7457">
          <cell r="A7457" t="str">
            <v>GSK07</v>
          </cell>
          <cell r="B7457" t="str">
            <v>GKB_GRESIK</v>
          </cell>
        </row>
        <row r="7458">
          <cell r="A7458" t="str">
            <v>JBR888</v>
          </cell>
          <cell r="B7458" t="str">
            <v>JBR_SALES</v>
          </cell>
        </row>
        <row r="7459">
          <cell r="A7459" t="str">
            <v>MLG28</v>
          </cell>
          <cell r="B7459" t="str">
            <v>KERINCI_LAKE</v>
          </cell>
        </row>
        <row r="7460">
          <cell r="A7460" t="str">
            <v>MLG02</v>
          </cell>
          <cell r="B7460" t="str">
            <v>PAKIS</v>
          </cell>
        </row>
        <row r="7461">
          <cell r="A7461" t="str">
            <v>SUB48A</v>
          </cell>
          <cell r="B7461" t="str">
            <v>TANDES_1</v>
          </cell>
        </row>
        <row r="7462">
          <cell r="A7462" t="str">
            <v>MLG44</v>
          </cell>
          <cell r="B7462" t="str">
            <v>LOWOKWARU_3</v>
          </cell>
        </row>
        <row r="7463">
          <cell r="A7463" t="str">
            <v>KPJ12</v>
          </cell>
          <cell r="B7463" t="str">
            <v>PAKISAJI_1</v>
          </cell>
        </row>
        <row r="7464">
          <cell r="A7464" t="str">
            <v>LMJ12</v>
          </cell>
          <cell r="B7464" t="str">
            <v>LUMAJANG_1</v>
          </cell>
        </row>
        <row r="7465">
          <cell r="A7465" t="str">
            <v>MLG39</v>
          </cell>
          <cell r="B7465" t="str">
            <v>BLIMBING_1</v>
          </cell>
        </row>
        <row r="7466">
          <cell r="A7466" t="str">
            <v>PLM11</v>
          </cell>
          <cell r="B7466" t="str">
            <v>WAY_HITAM</v>
          </cell>
        </row>
        <row r="7467">
          <cell r="A7467" t="str">
            <v>PLM23</v>
          </cell>
          <cell r="B7467" t="str">
            <v>MAKRAYU</v>
          </cell>
        </row>
        <row r="7468">
          <cell r="A7468" t="str">
            <v>CKP03</v>
          </cell>
          <cell r="B7468" t="str">
            <v>CIKAMPEK_STASIUN</v>
          </cell>
        </row>
        <row r="7469">
          <cell r="A7469" t="str">
            <v>SMB16</v>
          </cell>
          <cell r="B7469" t="str">
            <v>DUKUPUNTANG</v>
          </cell>
        </row>
        <row r="7470">
          <cell r="A7470" t="str">
            <v>MLG45</v>
          </cell>
          <cell r="B7470" t="str">
            <v>LAWANG_2</v>
          </cell>
        </row>
        <row r="7471">
          <cell r="A7471" t="str">
            <v>PSR10</v>
          </cell>
          <cell r="B7471" t="str">
            <v>BEJI_1</v>
          </cell>
        </row>
        <row r="7472">
          <cell r="A7472" t="str">
            <v>PWK06</v>
          </cell>
          <cell r="B7472" t="str">
            <v>JATILUHUR</v>
          </cell>
        </row>
        <row r="7473">
          <cell r="A7473" t="str">
            <v>CIM01</v>
          </cell>
          <cell r="B7473" t="str">
            <v>CIMINDI</v>
          </cell>
        </row>
        <row r="7474">
          <cell r="A7474" t="str">
            <v>SUB36</v>
          </cell>
          <cell r="B7474" t="str">
            <v>MANUKAN_2</v>
          </cell>
        </row>
        <row r="7475">
          <cell r="A7475" t="str">
            <v>SMI24</v>
          </cell>
          <cell r="B7475" t="str">
            <v>SUKAMANTRI</v>
          </cell>
        </row>
        <row r="7476">
          <cell r="A7476" t="str">
            <v>PRO08</v>
          </cell>
          <cell r="B7476" t="str">
            <v>MAYANGAN_2</v>
          </cell>
        </row>
        <row r="7477">
          <cell r="A7477" t="str">
            <v>CJR24</v>
          </cell>
          <cell r="B7477" t="str">
            <v>HANJAWAR</v>
          </cell>
        </row>
        <row r="7478">
          <cell r="A7478" t="str">
            <v>KRW32</v>
          </cell>
          <cell r="B7478" t="str">
            <v>ANGGADITA</v>
          </cell>
        </row>
        <row r="7479">
          <cell r="A7479" t="str">
            <v>BDO06A</v>
          </cell>
          <cell r="B7479" t="str">
            <v>DESA_CIPADUNG</v>
          </cell>
        </row>
        <row r="7480">
          <cell r="A7480" t="str">
            <v>SMI25</v>
          </cell>
          <cell r="B7480" t="str">
            <v>SUDAJAYA</v>
          </cell>
        </row>
        <row r="7481">
          <cell r="A7481" t="str">
            <v>PER01</v>
          </cell>
          <cell r="B7481" t="str">
            <v>PELABUHAN_RATU</v>
          </cell>
        </row>
        <row r="7482">
          <cell r="A7482" t="str">
            <v>SMI01</v>
          </cell>
          <cell r="B7482" t="str">
            <v>SUKABUMI</v>
          </cell>
        </row>
        <row r="7483">
          <cell r="A7483" t="str">
            <v>TSK04</v>
          </cell>
          <cell r="B7483" t="str">
            <v>CIPEDES</v>
          </cell>
        </row>
        <row r="7484">
          <cell r="A7484" t="str">
            <v>SMI07</v>
          </cell>
          <cell r="B7484" t="str">
            <v>CICURUG</v>
          </cell>
        </row>
        <row r="7485">
          <cell r="A7485" t="str">
            <v>SMI09</v>
          </cell>
          <cell r="B7485" t="str">
            <v>NYOMPLONG</v>
          </cell>
        </row>
        <row r="7486">
          <cell r="A7486" t="str">
            <v>BDO80</v>
          </cell>
          <cell r="B7486" t="str">
            <v>SARIASIH</v>
          </cell>
        </row>
        <row r="7487">
          <cell r="A7487" t="str">
            <v>SMI21</v>
          </cell>
          <cell r="B7487" t="str">
            <v>BOJONG_KALAPA</v>
          </cell>
        </row>
        <row r="7488">
          <cell r="A7488" t="str">
            <v>SMI13</v>
          </cell>
          <cell r="B7488" t="str">
            <v>PARUNGKUDA</v>
          </cell>
        </row>
        <row r="7489">
          <cell r="A7489" t="str">
            <v>BDO05</v>
          </cell>
          <cell r="B7489" t="str">
            <v>PAROMPONG</v>
          </cell>
        </row>
        <row r="7490">
          <cell r="A7490" t="str">
            <v>JBR25</v>
          </cell>
          <cell r="B7490" t="str">
            <v>SUWAR_SUWIR</v>
          </cell>
        </row>
        <row r="7491">
          <cell r="A7491" t="str">
            <v>SMI04</v>
          </cell>
          <cell r="B7491" t="str">
            <v>CIBATU</v>
          </cell>
        </row>
        <row r="7492">
          <cell r="A7492" t="str">
            <v>BDO46</v>
          </cell>
          <cell r="B7492" t="str">
            <v>CIBIRU</v>
          </cell>
        </row>
        <row r="7493">
          <cell r="A7493" t="str">
            <v>PWK21</v>
          </cell>
          <cell r="B7493" t="str">
            <v>SADANG</v>
          </cell>
        </row>
        <row r="7494">
          <cell r="A7494" t="str">
            <v>NGP20</v>
          </cell>
          <cell r="B7494" t="str">
            <v>PANYAIRAN</v>
          </cell>
        </row>
        <row r="7495">
          <cell r="A7495" t="str">
            <v>BDO26</v>
          </cell>
          <cell r="B7495" t="str">
            <v>PASAR_BARU</v>
          </cell>
        </row>
        <row r="7496">
          <cell r="A7496" t="str">
            <v>SBG02</v>
          </cell>
          <cell r="B7496" t="str">
            <v>PAMANUKAN</v>
          </cell>
        </row>
        <row r="7497">
          <cell r="A7497" t="str">
            <v>BDO15</v>
          </cell>
          <cell r="B7497" t="str">
            <v>BATU_NUNGGAL</v>
          </cell>
        </row>
        <row r="7498">
          <cell r="A7498" t="str">
            <v>BDO28</v>
          </cell>
          <cell r="B7498" t="str">
            <v>CICALENGKA</v>
          </cell>
        </row>
        <row r="7499">
          <cell r="A7499" t="str">
            <v>CIM14</v>
          </cell>
          <cell r="B7499" t="str">
            <v>CP_SANGKURIANG</v>
          </cell>
        </row>
        <row r="7500">
          <cell r="A7500" t="str">
            <v>BDO75</v>
          </cell>
          <cell r="B7500" t="str">
            <v>ANDIR_2</v>
          </cell>
        </row>
        <row r="7501">
          <cell r="A7501" t="str">
            <v>KRW04</v>
          </cell>
          <cell r="B7501" t="str">
            <v>KLARI</v>
          </cell>
        </row>
        <row r="7502">
          <cell r="A7502" t="str">
            <v>SMI08</v>
          </cell>
          <cell r="B7502" t="str">
            <v>CIKEMBAR</v>
          </cell>
        </row>
        <row r="7503">
          <cell r="A7503" t="str">
            <v>NGP02</v>
          </cell>
          <cell r="B7503" t="str">
            <v>SUKAWARNA</v>
          </cell>
        </row>
        <row r="7504">
          <cell r="A7504" t="str">
            <v>BDO51</v>
          </cell>
          <cell r="B7504" t="str">
            <v>GEGER_KALONG</v>
          </cell>
        </row>
        <row r="7505">
          <cell r="A7505" t="str">
            <v>BPN32</v>
          </cell>
          <cell r="B7505" t="str">
            <v>RING_ROAD</v>
          </cell>
        </row>
        <row r="7506">
          <cell r="A7506" t="str">
            <v>BPN33</v>
          </cell>
          <cell r="B7506" t="str">
            <v>GN_GUNTUR</v>
          </cell>
        </row>
        <row r="7507">
          <cell r="A7507" t="str">
            <v>BPN21</v>
          </cell>
          <cell r="B7507" t="str">
            <v>STAL_KUDA</v>
          </cell>
        </row>
        <row r="7508">
          <cell r="A7508" t="str">
            <v>BPN25</v>
          </cell>
          <cell r="B7508" t="str">
            <v>BPN_GUNUNG_SARI</v>
          </cell>
        </row>
        <row r="7509">
          <cell r="A7509" t="str">
            <v>TNB09</v>
          </cell>
          <cell r="B7509" t="str">
            <v>BATU_KAJANG</v>
          </cell>
        </row>
        <row r="7510">
          <cell r="A7510" t="str">
            <v>BPN36</v>
          </cell>
          <cell r="B7510" t="str">
            <v>MULAWARMAN</v>
          </cell>
        </row>
        <row r="7511">
          <cell r="A7511" t="str">
            <v>TNB11</v>
          </cell>
          <cell r="B7511" t="str">
            <v>KOMAM</v>
          </cell>
        </row>
        <row r="7512">
          <cell r="A7512" t="str">
            <v>BPN27</v>
          </cell>
          <cell r="B7512" t="str">
            <v>SEPINGGAN_RAYA</v>
          </cell>
        </row>
        <row r="7513">
          <cell r="A7513" t="str">
            <v>TNB07</v>
          </cell>
          <cell r="B7513" t="str">
            <v>LONG_IKIS</v>
          </cell>
        </row>
        <row r="7514">
          <cell r="A7514" t="str">
            <v>BPN37</v>
          </cell>
          <cell r="B7514" t="str">
            <v>KARANG_JAWA</v>
          </cell>
        </row>
        <row r="7515">
          <cell r="A7515" t="str">
            <v>BPN24</v>
          </cell>
          <cell r="B7515" t="str">
            <v>BPN_MT_HARYONO</v>
          </cell>
        </row>
        <row r="7516">
          <cell r="A7516" t="str">
            <v>BPN29</v>
          </cell>
          <cell r="B7516" t="str">
            <v>BELLER</v>
          </cell>
        </row>
        <row r="7517">
          <cell r="A7517" t="str">
            <v>BPN35</v>
          </cell>
          <cell r="B7517" t="str">
            <v>SYARIFUDDIN_YOES</v>
          </cell>
        </row>
        <row r="7518">
          <cell r="A7518" t="str">
            <v>TNB08</v>
          </cell>
          <cell r="B7518" t="str">
            <v>MODANG</v>
          </cell>
        </row>
        <row r="7519">
          <cell r="A7519" t="str">
            <v>TNB10</v>
          </cell>
          <cell r="B7519" t="str">
            <v>SULTAN_ABDULRAHMAN</v>
          </cell>
        </row>
        <row r="7520">
          <cell r="A7520" t="str">
            <v>GIA12</v>
          </cell>
          <cell r="B7520" t="str">
            <v>CP_KUTUH</v>
          </cell>
        </row>
        <row r="7521">
          <cell r="A7521" t="str">
            <v>MGW26</v>
          </cell>
          <cell r="B7521" t="str">
            <v>CP_SADING</v>
          </cell>
        </row>
        <row r="7522">
          <cell r="A7522" t="str">
            <v>DPS63</v>
          </cell>
          <cell r="B7522" t="str">
            <v>CP_PEDUNGAN</v>
          </cell>
        </row>
        <row r="7523">
          <cell r="A7523" t="str">
            <v>SEG04</v>
          </cell>
          <cell r="B7523" t="str">
            <v>CIPARE</v>
          </cell>
        </row>
        <row r="7524">
          <cell r="A7524" t="str">
            <v>SUB38A</v>
          </cell>
          <cell r="B7524" t="str">
            <v>CROSSBORDER_SUB</v>
          </cell>
        </row>
        <row r="7525">
          <cell r="A7525" t="str">
            <v>SOG10</v>
          </cell>
          <cell r="B7525" t="str">
            <v>CIKANCUNG</v>
          </cell>
        </row>
        <row r="7526">
          <cell r="A7526" t="str">
            <v>CIP15</v>
          </cell>
          <cell r="B7526" t="str">
            <v>PONDOK_CABE_2</v>
          </cell>
        </row>
        <row r="7527">
          <cell r="A7527" t="str">
            <v>TGR32</v>
          </cell>
          <cell r="B7527" t="str">
            <v>MEKAR_JAYA</v>
          </cell>
        </row>
        <row r="7528">
          <cell r="A7528" t="str">
            <v>BWI08</v>
          </cell>
          <cell r="B7528" t="str">
            <v>GIRI</v>
          </cell>
        </row>
        <row r="7529">
          <cell r="A7529" t="str">
            <v>PSR11</v>
          </cell>
          <cell r="B7529" t="str">
            <v>POHJENTREK_1</v>
          </cell>
        </row>
        <row r="7530">
          <cell r="A7530" t="str">
            <v>BWI27</v>
          </cell>
          <cell r="B7530" t="str">
            <v>SRONO_1</v>
          </cell>
        </row>
        <row r="7531">
          <cell r="A7531" t="str">
            <v>NGP21</v>
          </cell>
          <cell r="B7531" t="str">
            <v>CP_JAYA_MEKAR</v>
          </cell>
        </row>
        <row r="7532">
          <cell r="A7532" t="str">
            <v>PKY08</v>
          </cell>
          <cell r="B7532" t="str">
            <v>YOS_SUDARSO_PKY</v>
          </cell>
        </row>
        <row r="7533">
          <cell r="A7533" t="str">
            <v>PND04</v>
          </cell>
          <cell r="B7533" t="str">
            <v>PRIGEN_1</v>
          </cell>
        </row>
        <row r="7534">
          <cell r="A7534" t="str">
            <v>PKY03</v>
          </cell>
          <cell r="B7534" t="str">
            <v>JEKAN_RAYA</v>
          </cell>
        </row>
        <row r="7535">
          <cell r="A7535" t="str">
            <v>SOG58</v>
          </cell>
          <cell r="B7535" t="str">
            <v>CP_CIKONENG_RAYA</v>
          </cell>
        </row>
        <row r="7536">
          <cell r="A7536" t="str">
            <v>UPG56</v>
          </cell>
          <cell r="B7536" t="str">
            <v>GN_SARI</v>
          </cell>
        </row>
        <row r="7537">
          <cell r="A7537" t="str">
            <v>SMB01</v>
          </cell>
          <cell r="B7537" t="str">
            <v>TEGAL_GUBUK</v>
          </cell>
        </row>
        <row r="7538">
          <cell r="A7538" t="str">
            <v>SKY07</v>
          </cell>
          <cell r="B7538" t="str">
            <v>BABAT_SUPAT</v>
          </cell>
        </row>
        <row r="7539">
          <cell r="A7539" t="str">
            <v>BTH27</v>
          </cell>
          <cell r="B7539" t="str">
            <v>CP_GLORY_VIEW</v>
          </cell>
        </row>
        <row r="7540">
          <cell r="A7540" t="str">
            <v>PNK01</v>
          </cell>
          <cell r="B7540" t="str">
            <v>PONTIANAK</v>
          </cell>
        </row>
        <row r="7541">
          <cell r="A7541" t="str">
            <v>PSW04</v>
          </cell>
          <cell r="B7541" t="str">
            <v>SUMBER_AGUNG</v>
          </cell>
        </row>
        <row r="7542">
          <cell r="A7542" t="str">
            <v>BDO09A</v>
          </cell>
          <cell r="B7542" t="str">
            <v>CILENGKRANG</v>
          </cell>
        </row>
        <row r="7543">
          <cell r="A7543" t="str">
            <v>BDO52A</v>
          </cell>
          <cell r="B7543" t="str">
            <v>CP_JAYA_BINONG</v>
          </cell>
        </row>
        <row r="7544">
          <cell r="A7544" t="str">
            <v>GRT34</v>
          </cell>
          <cell r="B7544" t="str">
            <v>CP_OTISTA_2</v>
          </cell>
        </row>
        <row r="7545">
          <cell r="A7545" t="str">
            <v>SOG14</v>
          </cell>
          <cell r="B7545" t="str">
            <v>SAYATI_2</v>
          </cell>
        </row>
        <row r="7546">
          <cell r="A7546" t="str">
            <v>BDO04A</v>
          </cell>
          <cell r="B7546" t="str">
            <v>PSM</v>
          </cell>
        </row>
        <row r="7547">
          <cell r="A7547" t="str">
            <v>GRT06</v>
          </cell>
          <cell r="B7547" t="str">
            <v>BAYONGBONG</v>
          </cell>
        </row>
        <row r="7548">
          <cell r="A7548" t="str">
            <v>BDO16</v>
          </cell>
          <cell r="B7548" t="str">
            <v>SUKAJADI</v>
          </cell>
        </row>
        <row r="7549">
          <cell r="A7549" t="str">
            <v>BDO12</v>
          </cell>
          <cell r="B7549" t="str">
            <v>SOREANG</v>
          </cell>
        </row>
        <row r="7550">
          <cell r="A7550" t="str">
            <v>BDO51A</v>
          </cell>
          <cell r="B7550" t="str">
            <v>CP_IR_H_JUANDA</v>
          </cell>
        </row>
        <row r="7551">
          <cell r="A7551" t="str">
            <v>BDO62A</v>
          </cell>
          <cell r="B7551" t="str">
            <v>CP_MARGACINTA</v>
          </cell>
        </row>
        <row r="7552">
          <cell r="A7552" t="str">
            <v>BDO27A</v>
          </cell>
          <cell r="B7552" t="str">
            <v>CP_CIBOGO</v>
          </cell>
        </row>
        <row r="7553">
          <cell r="A7553" t="str">
            <v>BDO17A</v>
          </cell>
          <cell r="B7553" t="str">
            <v>PASARJATI</v>
          </cell>
        </row>
        <row r="7554">
          <cell r="A7554" t="str">
            <v>CIM11</v>
          </cell>
          <cell r="B7554" t="str">
            <v>IBU_SANGKI</v>
          </cell>
        </row>
        <row r="7555">
          <cell r="A7555" t="str">
            <v>CIM09</v>
          </cell>
          <cell r="B7555" t="str">
            <v>UTAMA</v>
          </cell>
        </row>
        <row r="7556">
          <cell r="A7556" t="str">
            <v>CJR27</v>
          </cell>
          <cell r="B7556" t="str">
            <v>WARUJAJAR</v>
          </cell>
        </row>
        <row r="7557">
          <cell r="A7557" t="str">
            <v>IDM08</v>
          </cell>
          <cell r="B7557" t="str">
            <v>LOHBENER</v>
          </cell>
        </row>
        <row r="7558">
          <cell r="A7558" t="str">
            <v>BDO74</v>
          </cell>
          <cell r="B7558" t="str">
            <v>SUKAGALIH_2</v>
          </cell>
        </row>
        <row r="7559">
          <cell r="A7559" t="str">
            <v>BDO27</v>
          </cell>
          <cell r="B7559" t="str">
            <v>ANTAPANI</v>
          </cell>
        </row>
        <row r="7560">
          <cell r="A7560" t="str">
            <v>BDO42</v>
          </cell>
          <cell r="B7560" t="str">
            <v>KIARACONDONG</v>
          </cell>
        </row>
        <row r="7561">
          <cell r="A7561" t="str">
            <v>CRN08</v>
          </cell>
          <cell r="B7561" t="str">
            <v>DAMARGUNA</v>
          </cell>
        </row>
        <row r="7562">
          <cell r="A7562" t="str">
            <v>GRT09</v>
          </cell>
          <cell r="B7562" t="str">
            <v>CISOMPET</v>
          </cell>
        </row>
        <row r="7563">
          <cell r="A7563" t="str">
            <v>CIM02</v>
          </cell>
          <cell r="B7563" t="str">
            <v>LEUWIGAJAH</v>
          </cell>
        </row>
        <row r="7564">
          <cell r="A7564" t="str">
            <v>SOG62</v>
          </cell>
          <cell r="B7564" t="str">
            <v>CP_GBI</v>
          </cell>
        </row>
        <row r="7565">
          <cell r="A7565" t="str">
            <v>BDO56A</v>
          </cell>
          <cell r="B7565" t="str">
            <v>CP_KOSAMBI</v>
          </cell>
        </row>
        <row r="7566">
          <cell r="A7566" t="str">
            <v>SOG79</v>
          </cell>
          <cell r="B7566" t="str">
            <v>CP_TERUSAN_CIBADUYUT</v>
          </cell>
        </row>
        <row r="7567">
          <cell r="A7567" t="str">
            <v>SUM07</v>
          </cell>
          <cell r="B7567" t="str">
            <v>SUMEDANG_UTARA</v>
          </cell>
        </row>
        <row r="7568">
          <cell r="A7568" t="str">
            <v>PWK19</v>
          </cell>
          <cell r="B7568" t="str">
            <v>CIBUNGUR</v>
          </cell>
        </row>
        <row r="7569">
          <cell r="A7569" t="str">
            <v>SBG17</v>
          </cell>
          <cell r="B7569" t="str">
            <v>RAWABADAK</v>
          </cell>
        </row>
        <row r="7570">
          <cell r="A7570" t="str">
            <v>NGP25</v>
          </cell>
          <cell r="B7570" t="str">
            <v>CP_MARIBAYA</v>
          </cell>
        </row>
        <row r="7571">
          <cell r="A7571" t="str">
            <v>KRW40</v>
          </cell>
          <cell r="B7571" t="str">
            <v>CP_CIKAMPEK_SELATAN</v>
          </cell>
        </row>
        <row r="7572">
          <cell r="A7572" t="str">
            <v>SMB31</v>
          </cell>
          <cell r="B7572" t="str">
            <v>CP_PASAR_TEGAL_GUBUG</v>
          </cell>
        </row>
        <row r="7573">
          <cell r="A7573" t="str">
            <v>SOG64</v>
          </cell>
          <cell r="B7573" t="str">
            <v>CP_KUTAWARINGIN</v>
          </cell>
        </row>
        <row r="7574">
          <cell r="A7574" t="str">
            <v>BDO29A</v>
          </cell>
          <cell r="B7574" t="str">
            <v>CP_MALEBER_2</v>
          </cell>
        </row>
        <row r="7575">
          <cell r="A7575" t="str">
            <v>SKW07</v>
          </cell>
          <cell r="B7575" t="str">
            <v>CP_SKW_TENGAH</v>
          </cell>
        </row>
        <row r="7576">
          <cell r="A7576" t="str">
            <v>KUB13</v>
          </cell>
          <cell r="B7576" t="str">
            <v>CP_KUALA_EXPRESS</v>
          </cell>
        </row>
        <row r="7577">
          <cell r="A7577" t="str">
            <v>SOG88</v>
          </cell>
          <cell r="B7577" t="str">
            <v>CP_SANGKANHURIP</v>
          </cell>
        </row>
        <row r="7578">
          <cell r="A7578" t="str">
            <v>BTH25</v>
          </cell>
          <cell r="B7578" t="str">
            <v>CP_INDOSAT_LAMA</v>
          </cell>
        </row>
        <row r="7579">
          <cell r="A7579" t="str">
            <v>BTH23</v>
          </cell>
          <cell r="B7579" t="str">
            <v>CP_PASIFIC</v>
          </cell>
        </row>
        <row r="7580">
          <cell r="A7580" t="str">
            <v>SOG69</v>
          </cell>
          <cell r="B7580" t="str">
            <v>CP_BOJONGKONENG</v>
          </cell>
        </row>
        <row r="7581">
          <cell r="A7581" t="str">
            <v>PNK08</v>
          </cell>
          <cell r="B7581" t="str">
            <v>IMAM_BONJOL</v>
          </cell>
        </row>
        <row r="7582">
          <cell r="A7582" t="str">
            <v>BDO60A</v>
          </cell>
          <cell r="B7582" t="str">
            <v>CP_SOLONGTONGAN</v>
          </cell>
        </row>
        <row r="7583">
          <cell r="A7583" t="str">
            <v>BAO01</v>
          </cell>
          <cell r="B7583" t="str">
            <v>BANGKO</v>
          </cell>
        </row>
        <row r="7584">
          <cell r="A7584" t="str">
            <v>SMB28</v>
          </cell>
          <cell r="B7584" t="str">
            <v>CP_CIWARINGIN_2</v>
          </cell>
        </row>
        <row r="7585">
          <cell r="A7585" t="str">
            <v>TBL06</v>
          </cell>
          <cell r="B7585" t="str">
            <v>TEMBILAHAN_KOTA</v>
          </cell>
        </row>
        <row r="7586">
          <cell r="A7586" t="str">
            <v>SOG67</v>
          </cell>
          <cell r="B7586" t="str">
            <v>CP_BANJARAN_2</v>
          </cell>
        </row>
        <row r="7587">
          <cell r="A7587" t="str">
            <v>SOG60</v>
          </cell>
          <cell r="B7587" t="str">
            <v>CP_DAYEUH_KOLOT</v>
          </cell>
        </row>
        <row r="7588">
          <cell r="A7588" t="str">
            <v>SOG78</v>
          </cell>
          <cell r="B7588" t="str">
            <v>CP_PALEDANG</v>
          </cell>
        </row>
        <row r="7589">
          <cell r="A7589" t="str">
            <v>SOG57</v>
          </cell>
          <cell r="B7589" t="str">
            <v>CP_CIBEUREUM_JATI</v>
          </cell>
        </row>
        <row r="7590">
          <cell r="A7590" t="str">
            <v>CIM15</v>
          </cell>
          <cell r="B7590" t="str">
            <v>CP_DAKOTA_RAYA</v>
          </cell>
        </row>
        <row r="7591">
          <cell r="A7591" t="str">
            <v>NGP22</v>
          </cell>
          <cell r="B7591" t="str">
            <v>CP_KBP</v>
          </cell>
        </row>
        <row r="7592">
          <cell r="A7592" t="str">
            <v>BDO36A</v>
          </cell>
          <cell r="B7592" t="str">
            <v>CP_BOSCHA</v>
          </cell>
        </row>
        <row r="7593">
          <cell r="A7593" t="str">
            <v>SMB30</v>
          </cell>
          <cell r="B7593" t="str">
            <v>CP_PEMUDA_3</v>
          </cell>
        </row>
        <row r="7594">
          <cell r="A7594" t="str">
            <v>SMB32</v>
          </cell>
          <cell r="B7594" t="str">
            <v>CP_PRAJAWINANGUN</v>
          </cell>
        </row>
        <row r="7595">
          <cell r="A7595" t="str">
            <v>BDO49A</v>
          </cell>
          <cell r="B7595" t="str">
            <v>CP_GUNUNG_BATU_2</v>
          </cell>
        </row>
        <row r="7596">
          <cell r="A7596" t="str">
            <v>BDO65A</v>
          </cell>
          <cell r="B7596" t="str">
            <v>CP_SETRASARI</v>
          </cell>
        </row>
        <row r="7597">
          <cell r="A7597" t="str">
            <v>BDO28A</v>
          </cell>
          <cell r="B7597" t="str">
            <v>CP_CIPEDES_2</v>
          </cell>
        </row>
        <row r="7598">
          <cell r="A7598" t="str">
            <v>SOG82</v>
          </cell>
          <cell r="B7598" t="str">
            <v>CP_PERMATA_BUAH_BATU</v>
          </cell>
        </row>
        <row r="7599">
          <cell r="A7599" t="str">
            <v>SOG68</v>
          </cell>
          <cell r="B7599" t="str">
            <v>CP_BHAYANGKARA_1</v>
          </cell>
        </row>
        <row r="7600">
          <cell r="A7600" t="str">
            <v>SGT13</v>
          </cell>
          <cell r="B7600" t="str">
            <v>CP_SANGKULIRANG</v>
          </cell>
        </row>
        <row r="7601">
          <cell r="A7601" t="str">
            <v>GRT36</v>
          </cell>
          <cell r="B7601" t="str">
            <v>CP_TAROGONG_KALER</v>
          </cell>
        </row>
        <row r="7602">
          <cell r="A7602" t="str">
            <v>BDO59A</v>
          </cell>
          <cell r="B7602" t="str">
            <v>CP_BANDARA_HUSEIN</v>
          </cell>
        </row>
        <row r="7603">
          <cell r="A7603" t="str">
            <v>BDO37A</v>
          </cell>
          <cell r="B7603" t="str">
            <v>CP_CGD_RAHAYU</v>
          </cell>
        </row>
        <row r="7604">
          <cell r="A7604" t="str">
            <v>BDO14</v>
          </cell>
          <cell r="B7604" t="str">
            <v>COBLONG</v>
          </cell>
        </row>
        <row r="7605">
          <cell r="A7605" t="str">
            <v>MJA13</v>
          </cell>
          <cell r="B7605" t="str">
            <v>CP_CIPAKU</v>
          </cell>
        </row>
        <row r="7606">
          <cell r="A7606" t="str">
            <v>SOG87</v>
          </cell>
          <cell r="B7606" t="str">
            <v>CP_RAHAYU</v>
          </cell>
        </row>
        <row r="7607">
          <cell r="A7607" t="str">
            <v>BDO34A</v>
          </cell>
          <cell r="B7607" t="str">
            <v>CP_BOJONG_RAYA</v>
          </cell>
        </row>
        <row r="7608">
          <cell r="A7608" t="str">
            <v>PRO05</v>
          </cell>
          <cell r="B7608" t="str">
            <v>PILANG</v>
          </cell>
        </row>
        <row r="7609">
          <cell r="A7609" t="str">
            <v>CJR20</v>
          </cell>
          <cell r="B7609" t="str">
            <v>SINDANGASIH</v>
          </cell>
        </row>
        <row r="7610">
          <cell r="A7610" t="str">
            <v>CKP01</v>
          </cell>
          <cell r="B7610" t="str">
            <v>CIKAMPEK</v>
          </cell>
        </row>
        <row r="7611">
          <cell r="A7611" t="str">
            <v>SMB08</v>
          </cell>
          <cell r="B7611" t="str">
            <v>JUNGJANG_2</v>
          </cell>
        </row>
        <row r="7612">
          <cell r="A7612" t="str">
            <v>MJA09</v>
          </cell>
          <cell r="B7612" t="str">
            <v>CIGASONG</v>
          </cell>
        </row>
        <row r="7613">
          <cell r="A7613" t="str">
            <v>KRW10</v>
          </cell>
          <cell r="B7613" t="str">
            <v>TELUK_JAMBE</v>
          </cell>
        </row>
        <row r="7614">
          <cell r="A7614" t="str">
            <v>DUM01</v>
          </cell>
          <cell r="B7614" t="str">
            <v>DUMAI_KOTA</v>
          </cell>
        </row>
        <row r="7615">
          <cell r="A7615" t="str">
            <v>SOG43</v>
          </cell>
          <cell r="B7615" t="str">
            <v>CISONDARI</v>
          </cell>
        </row>
        <row r="7616">
          <cell r="A7616" t="str">
            <v>SUM08</v>
          </cell>
          <cell r="B7616" t="str">
            <v>KOTA_KULON</v>
          </cell>
        </row>
        <row r="7617">
          <cell r="A7617" t="str">
            <v>BJA04</v>
          </cell>
          <cell r="B7617" t="str">
            <v>PURWAHARJA</v>
          </cell>
        </row>
        <row r="7618">
          <cell r="A7618" t="str">
            <v>MJA05</v>
          </cell>
          <cell r="B7618" t="str">
            <v>BOJONG_CIDERES</v>
          </cell>
        </row>
        <row r="7619">
          <cell r="A7619" t="str">
            <v>KRW15</v>
          </cell>
          <cell r="B7619" t="str">
            <v>PINAYUNGAN</v>
          </cell>
        </row>
        <row r="7620">
          <cell r="A7620" t="str">
            <v>PWK22</v>
          </cell>
          <cell r="B7620" t="str">
            <v>NEGRI_KIDUL</v>
          </cell>
        </row>
        <row r="7621">
          <cell r="A7621" t="str">
            <v>KRW33</v>
          </cell>
          <cell r="B7621" t="str">
            <v>KARABA</v>
          </cell>
        </row>
        <row r="7622">
          <cell r="A7622" t="str">
            <v>NGP24</v>
          </cell>
          <cell r="B7622" t="str">
            <v>CP_LEMBANG_SZI</v>
          </cell>
        </row>
        <row r="7623">
          <cell r="A7623" t="str">
            <v>TSK20</v>
          </cell>
          <cell r="B7623" t="str">
            <v>CP_CIKALANG</v>
          </cell>
        </row>
        <row r="7624">
          <cell r="A7624" t="str">
            <v>SOG83</v>
          </cell>
          <cell r="B7624" t="str">
            <v>CP_SULAEMAN</v>
          </cell>
        </row>
        <row r="7625">
          <cell r="A7625" t="str">
            <v>SOG61</v>
          </cell>
          <cell r="B7625" t="str">
            <v>CP_GADING_TUTUKA</v>
          </cell>
        </row>
        <row r="7626">
          <cell r="A7626" t="str">
            <v>NGP26</v>
          </cell>
          <cell r="B7626" t="str">
            <v>CP_TANIMULYA</v>
          </cell>
        </row>
        <row r="7627">
          <cell r="A7627" t="str">
            <v>BDO72A</v>
          </cell>
          <cell r="B7627" t="str">
            <v>CP_NYENGSERET_2</v>
          </cell>
        </row>
        <row r="7628">
          <cell r="A7628" t="str">
            <v>BDO35A</v>
          </cell>
          <cell r="B7628" t="str">
            <v>CP_BOJONGLOA_KIDUL</v>
          </cell>
        </row>
        <row r="7629">
          <cell r="A7629" t="str">
            <v>CIM18</v>
          </cell>
          <cell r="B7629" t="str">
            <v>CP_PADASUKA_2</v>
          </cell>
        </row>
        <row r="7630">
          <cell r="A7630" t="str">
            <v>2022130</v>
          </cell>
          <cell r="B7630" t="str">
            <v>suger验一下</v>
          </cell>
        </row>
        <row r="7631">
          <cell r="A7631" t="str">
            <v>TEST8815</v>
          </cell>
          <cell r="B7631" t="str">
            <v>Test测试网点21</v>
          </cell>
        </row>
        <row r="7632">
          <cell r="A7632" t="str">
            <v>PAN01</v>
          </cell>
          <cell r="B7632" t="str">
            <v>PANIAI</v>
          </cell>
        </row>
        <row r="7633">
          <cell r="A7633" t="str">
            <v>OKS01</v>
          </cell>
          <cell r="B7633" t="str">
            <v>OKSIBIL</v>
          </cell>
        </row>
        <row r="7634">
          <cell r="A7634" t="str">
            <v>6660011A</v>
          </cell>
          <cell r="B7634" t="str">
            <v>AGENT29</v>
          </cell>
        </row>
        <row r="7635">
          <cell r="A7635" t="str">
            <v>SOG08</v>
          </cell>
          <cell r="B7635" t="str">
            <v>CIBOLERANG</v>
          </cell>
        </row>
        <row r="7636">
          <cell r="A7636" t="str">
            <v>PKU06</v>
          </cell>
          <cell r="B7636" t="str">
            <v>SOEKARNO_HATTA_UJUNG</v>
          </cell>
        </row>
        <row r="7637">
          <cell r="A7637" t="str">
            <v>MGW13</v>
          </cell>
          <cell r="B7637" t="str">
            <v>TIBUBENENG</v>
          </cell>
        </row>
        <row r="7638">
          <cell r="A7638" t="str">
            <v>DPS21</v>
          </cell>
          <cell r="B7638" t="str">
            <v>GUNUNG_SOPUTAN</v>
          </cell>
        </row>
        <row r="7639">
          <cell r="A7639" t="str">
            <v>BTH04D</v>
          </cell>
          <cell r="B7639" t="str">
            <v>REZEKI_GRAHA</v>
          </cell>
        </row>
        <row r="7640">
          <cell r="A7640" t="str">
            <v>MGW08</v>
          </cell>
          <cell r="B7640" t="str">
            <v>DALUNG</v>
          </cell>
        </row>
        <row r="7641">
          <cell r="A7641" t="str">
            <v>BKI08A</v>
          </cell>
          <cell r="B7641" t="str">
            <v>JATIBENING_BARU</v>
          </cell>
        </row>
        <row r="7642">
          <cell r="A7642" t="str">
            <v>PKU01D</v>
          </cell>
          <cell r="B7642" t="str">
            <v>JALAN_PEMUDA</v>
          </cell>
        </row>
        <row r="7643">
          <cell r="A7643" t="str">
            <v>SUB04B</v>
          </cell>
          <cell r="B7643" t="str">
            <v>ITC</v>
          </cell>
        </row>
        <row r="7644">
          <cell r="A7644" t="str">
            <v>TGR34</v>
          </cell>
          <cell r="B7644" t="str">
            <v>UIN</v>
          </cell>
        </row>
        <row r="7645">
          <cell r="A7645" t="str">
            <v>TGR09A</v>
          </cell>
          <cell r="B7645" t="str">
            <v>MALL_KARAWACI</v>
          </cell>
        </row>
        <row r="7646">
          <cell r="A7646" t="str">
            <v>SUB13A</v>
          </cell>
          <cell r="B7646" t="str">
            <v>DUPAK</v>
          </cell>
        </row>
        <row r="7647">
          <cell r="A7647" t="str">
            <v>DPS12</v>
          </cell>
          <cell r="B7647" t="str">
            <v>KEROBOKAN</v>
          </cell>
        </row>
        <row r="7648">
          <cell r="A7648" t="str">
            <v>PLM25</v>
          </cell>
          <cell r="B7648" t="str">
            <v>SRIJAYA</v>
          </cell>
        </row>
        <row r="7649">
          <cell r="A7649" t="str">
            <v>PLM22</v>
          </cell>
          <cell r="B7649" t="str">
            <v>TANGGA_TAKAT</v>
          </cell>
        </row>
        <row r="7650">
          <cell r="A7650" t="str">
            <v>PLM19</v>
          </cell>
          <cell r="B7650" t="str">
            <v>DEMPO_LINGKARAN</v>
          </cell>
        </row>
        <row r="7651">
          <cell r="A7651" t="str">
            <v>BDO56</v>
          </cell>
          <cell r="B7651" t="str">
            <v>ARCAMANIK_ENDAH</v>
          </cell>
        </row>
        <row r="7652">
          <cell r="A7652" t="str">
            <v>BTH03A</v>
          </cell>
          <cell r="B7652" t="str">
            <v>SAGULUNG</v>
          </cell>
        </row>
        <row r="7653">
          <cell r="A7653" t="str">
            <v>BTH02A</v>
          </cell>
          <cell r="B7653" t="str">
            <v>GREENLAND</v>
          </cell>
        </row>
        <row r="7654">
          <cell r="A7654" t="str">
            <v>SUB07A</v>
          </cell>
          <cell r="B7654" t="str">
            <v>DHARMAHUSADA</v>
          </cell>
        </row>
        <row r="7655">
          <cell r="A7655" t="str">
            <v>SUB18B</v>
          </cell>
          <cell r="B7655" t="str">
            <v>KARANG_EMPAT</v>
          </cell>
        </row>
        <row r="7656">
          <cell r="A7656" t="str">
            <v>KDI05</v>
          </cell>
          <cell r="B7656" t="str">
            <v>BARUGA</v>
          </cell>
        </row>
        <row r="7657">
          <cell r="A7657" t="str">
            <v>PDG11</v>
          </cell>
          <cell r="B7657" t="str">
            <v>LUBUK_MINTURUN</v>
          </cell>
        </row>
        <row r="7658">
          <cell r="A7658" t="str">
            <v>SRG47</v>
          </cell>
          <cell r="B7658" t="str">
            <v>GUNUNG_PATI_DC</v>
          </cell>
        </row>
        <row r="7659">
          <cell r="A7659" t="str">
            <v>KAA09</v>
          </cell>
          <cell r="B7659" t="str">
            <v>NANASAN</v>
          </cell>
        </row>
        <row r="7660">
          <cell r="A7660" t="str">
            <v>SOG18</v>
          </cell>
          <cell r="B7660" t="str">
            <v>PANGAUBAN</v>
          </cell>
        </row>
        <row r="7661">
          <cell r="A7661" t="str">
            <v>BDO86</v>
          </cell>
          <cell r="B7661" t="str">
            <v>DAKOTA</v>
          </cell>
        </row>
        <row r="7662">
          <cell r="A7662" t="str">
            <v>SRG49</v>
          </cell>
          <cell r="B7662" t="str">
            <v>NGALIYAN_DC</v>
          </cell>
        </row>
        <row r="7663">
          <cell r="A7663" t="str">
            <v>SOC20</v>
          </cell>
          <cell r="B7663" t="str">
            <v>KERTEN</v>
          </cell>
        </row>
        <row r="7664">
          <cell r="A7664" t="str">
            <v>BGG04</v>
          </cell>
          <cell r="B7664" t="str">
            <v>GRINGSING</v>
          </cell>
        </row>
        <row r="7665">
          <cell r="A7665" t="str">
            <v>PER05</v>
          </cell>
          <cell r="B7665" t="str">
            <v>SURADE</v>
          </cell>
        </row>
        <row r="7666">
          <cell r="A7666" t="str">
            <v>SRG40</v>
          </cell>
          <cell r="B7666" t="str">
            <v>SENDANGGUWO</v>
          </cell>
        </row>
        <row r="7667">
          <cell r="A7667" t="str">
            <v>SRG46</v>
          </cell>
          <cell r="B7667" t="str">
            <v>BANYUMANIK_DC</v>
          </cell>
        </row>
        <row r="7668">
          <cell r="A7668" t="str">
            <v>BDO85</v>
          </cell>
          <cell r="B7668" t="str">
            <v>SUDIRMAN_2</v>
          </cell>
        </row>
        <row r="7669">
          <cell r="A7669" t="str">
            <v>SRG44</v>
          </cell>
          <cell r="B7669" t="str">
            <v>SEMARANG_SELATAN_DC</v>
          </cell>
        </row>
        <row r="7670">
          <cell r="A7670" t="str">
            <v>SOG13</v>
          </cell>
          <cell r="B7670" t="str">
            <v>TERUSAN_CIBADUYUT</v>
          </cell>
        </row>
        <row r="7671">
          <cell r="A7671" t="str">
            <v>BJN05</v>
          </cell>
          <cell r="B7671" t="str">
            <v>SOKANANDI</v>
          </cell>
        </row>
        <row r="7672">
          <cell r="A7672" t="str">
            <v>CIM06</v>
          </cell>
          <cell r="B7672" t="str">
            <v>DC_CIMAHI</v>
          </cell>
        </row>
        <row r="7673">
          <cell r="A7673" t="str">
            <v>BDO87</v>
          </cell>
          <cell r="B7673" t="str">
            <v>DC_MALEBER</v>
          </cell>
        </row>
        <row r="7674">
          <cell r="A7674" t="str">
            <v>BDO03A</v>
          </cell>
          <cell r="B7674" t="str">
            <v>PASTEUR_2</v>
          </cell>
        </row>
        <row r="7675">
          <cell r="A7675" t="str">
            <v>SMQ888</v>
          </cell>
          <cell r="B7675" t="str">
            <v>SMQ_SALES</v>
          </cell>
        </row>
        <row r="7676">
          <cell r="A7676" t="str">
            <v>SKD04</v>
          </cell>
          <cell r="B7676" t="str">
            <v>WAY_JEPARA</v>
          </cell>
        </row>
        <row r="7677">
          <cell r="A7677" t="str">
            <v>KDS09</v>
          </cell>
          <cell r="B7677" t="str">
            <v>JATI_DC</v>
          </cell>
        </row>
        <row r="7678">
          <cell r="A7678" t="str">
            <v>SRG34</v>
          </cell>
          <cell r="B7678" t="str">
            <v>KEDUNGPANE_BSB</v>
          </cell>
        </row>
        <row r="7679">
          <cell r="A7679" t="str">
            <v>SOG16</v>
          </cell>
          <cell r="B7679" t="str">
            <v>MARGASUKA</v>
          </cell>
        </row>
        <row r="7680">
          <cell r="A7680" t="str">
            <v>PML04</v>
          </cell>
          <cell r="B7680" t="str">
            <v>WANAREJAN</v>
          </cell>
        </row>
        <row r="7681">
          <cell r="A7681" t="str">
            <v>BWI11</v>
          </cell>
          <cell r="B7681" t="str">
            <v>BANYUWANGI_CITY</v>
          </cell>
        </row>
        <row r="7682">
          <cell r="A7682" t="str">
            <v>GTT03</v>
          </cell>
          <cell r="B7682" t="str">
            <v>KEDONDONG</v>
          </cell>
        </row>
        <row r="7683">
          <cell r="A7683" t="str">
            <v>BDO77</v>
          </cell>
          <cell r="B7683" t="str">
            <v>PERLINDUNGAN_HEWAN</v>
          </cell>
        </row>
        <row r="7684">
          <cell r="A7684" t="str">
            <v>PWO09</v>
          </cell>
          <cell r="B7684" t="str">
            <v>KEDUG</v>
          </cell>
        </row>
        <row r="7685">
          <cell r="A7685" t="str">
            <v>SRG33</v>
          </cell>
          <cell r="B7685" t="str">
            <v>PAMULARSIH</v>
          </cell>
        </row>
        <row r="7686">
          <cell r="A7686" t="str">
            <v>SRG32</v>
          </cell>
          <cell r="B7686" t="str">
            <v>BARUNA</v>
          </cell>
        </row>
        <row r="7687">
          <cell r="A7687" t="str">
            <v>SRG29</v>
          </cell>
          <cell r="B7687" t="str">
            <v>TAMBAKREJO</v>
          </cell>
        </row>
        <row r="7688">
          <cell r="A7688" t="str">
            <v>SUB89</v>
          </cell>
          <cell r="B7688" t="str">
            <v>ARAYA</v>
          </cell>
        </row>
        <row r="7689">
          <cell r="A7689" t="str">
            <v>CIP07</v>
          </cell>
          <cell r="B7689" t="str">
            <v>PONDOK_AREN_1</v>
          </cell>
        </row>
        <row r="7690">
          <cell r="A7690" t="str">
            <v>CRN16</v>
          </cell>
          <cell r="B7690" t="str">
            <v>CIPERNA</v>
          </cell>
        </row>
        <row r="7691">
          <cell r="A7691" t="str">
            <v>CJR09</v>
          </cell>
          <cell r="B7691" t="str">
            <v>KARANGTENGAH</v>
          </cell>
        </row>
        <row r="7692">
          <cell r="A7692" t="str">
            <v>NGP07</v>
          </cell>
          <cell r="B7692" t="str">
            <v>DC_BANDUNG_BARAT</v>
          </cell>
        </row>
        <row r="7693">
          <cell r="A7693" t="str">
            <v>TGL04</v>
          </cell>
          <cell r="B7693" t="str">
            <v>TEGAL_TIMUR</v>
          </cell>
        </row>
        <row r="7694">
          <cell r="A7694" t="str">
            <v>BDO79</v>
          </cell>
          <cell r="B7694" t="str">
            <v>BTC</v>
          </cell>
        </row>
        <row r="7695">
          <cell r="A7695" t="str">
            <v>BDO78</v>
          </cell>
          <cell r="B7695" t="str">
            <v>ELANG</v>
          </cell>
        </row>
        <row r="7696">
          <cell r="A7696" t="str">
            <v>SRG24</v>
          </cell>
          <cell r="B7696" t="str">
            <v>GEDAWANG</v>
          </cell>
        </row>
        <row r="7697">
          <cell r="A7697" t="str">
            <v>SUB86</v>
          </cell>
          <cell r="B7697" t="str">
            <v>MANYAR_KERTOARJO</v>
          </cell>
        </row>
        <row r="7698">
          <cell r="A7698" t="str">
            <v>BDO84</v>
          </cell>
          <cell r="B7698" t="str">
            <v>JAMIKA</v>
          </cell>
        </row>
        <row r="7699">
          <cell r="A7699" t="str">
            <v>BDO82</v>
          </cell>
          <cell r="B7699" t="str">
            <v>CINAMBO</v>
          </cell>
        </row>
        <row r="7700">
          <cell r="A7700" t="str">
            <v>SRG35</v>
          </cell>
          <cell r="B7700" t="str">
            <v>TERBOYO</v>
          </cell>
        </row>
        <row r="7701">
          <cell r="A7701" t="str">
            <v>PML05</v>
          </cell>
          <cell r="B7701" t="str">
            <v>MOGA</v>
          </cell>
        </row>
        <row r="7702">
          <cell r="A7702" t="str">
            <v>BDO83</v>
          </cell>
          <cell r="B7702" t="str">
            <v>RANCASARI</v>
          </cell>
        </row>
        <row r="7703">
          <cell r="A7703" t="str">
            <v>KDI07</v>
          </cell>
          <cell r="B7703" t="str">
            <v>DC_SARANANI</v>
          </cell>
        </row>
        <row r="7704">
          <cell r="A7704" t="str">
            <v>BDR06</v>
          </cell>
          <cell r="B7704" t="str">
            <v>GAYA_BARU</v>
          </cell>
        </row>
        <row r="7705">
          <cell r="A7705" t="str">
            <v>MDN08</v>
          </cell>
          <cell r="B7705" t="str">
            <v>MADIUN_RAYA</v>
          </cell>
        </row>
        <row r="7706">
          <cell r="A7706" t="str">
            <v>SUB11</v>
          </cell>
          <cell r="B7706" t="str">
            <v>RUNGKUT</v>
          </cell>
        </row>
        <row r="7707">
          <cell r="A7707" t="str">
            <v>SMI12</v>
          </cell>
          <cell r="B7707" t="str">
            <v>JAYARAKSA</v>
          </cell>
        </row>
        <row r="7708">
          <cell r="A7708" t="str">
            <v>SRG38</v>
          </cell>
          <cell r="B7708" t="str">
            <v>TLOGOSARI_KULON</v>
          </cell>
        </row>
        <row r="7709">
          <cell r="A7709" t="str">
            <v>SRG45</v>
          </cell>
          <cell r="B7709" t="str">
            <v>SEMARANG_TENGAH_DC</v>
          </cell>
        </row>
        <row r="7710">
          <cell r="A7710" t="str">
            <v>SRG25</v>
          </cell>
          <cell r="B7710" t="str">
            <v>SAMPANGAN</v>
          </cell>
        </row>
        <row r="7711">
          <cell r="A7711" t="str">
            <v>SRG20</v>
          </cell>
          <cell r="B7711" t="str">
            <v>MIJEN_BARU</v>
          </cell>
        </row>
        <row r="7712">
          <cell r="A7712" t="str">
            <v>TGR51</v>
          </cell>
          <cell r="B7712" t="str">
            <v>PADURENAN</v>
          </cell>
        </row>
        <row r="7713">
          <cell r="A7713" t="str">
            <v>TGR45</v>
          </cell>
          <cell r="B7713" t="str">
            <v>PORIS_GAGA_BARU</v>
          </cell>
        </row>
        <row r="7714">
          <cell r="A7714" t="str">
            <v>SRG48</v>
          </cell>
          <cell r="B7714" t="str">
            <v>SEMARANG_TIMUR_DC</v>
          </cell>
        </row>
        <row r="7715">
          <cell r="A7715" t="str">
            <v>SRG39</v>
          </cell>
          <cell r="B7715" t="str">
            <v>MAJAPAHIT</v>
          </cell>
        </row>
        <row r="7716">
          <cell r="A7716" t="str">
            <v>UPG44</v>
          </cell>
          <cell r="B7716" t="str">
            <v>DC_TENTARA_PELAJAR</v>
          </cell>
        </row>
        <row r="7717">
          <cell r="A7717" t="str">
            <v>UPG41</v>
          </cell>
          <cell r="B7717" t="str">
            <v>DC_PERINTIS</v>
          </cell>
        </row>
        <row r="7718">
          <cell r="A7718" t="str">
            <v>UPG42</v>
          </cell>
          <cell r="B7718" t="str">
            <v>DC_TODOPULI</v>
          </cell>
        </row>
        <row r="7719">
          <cell r="A7719" t="str">
            <v>UPG43</v>
          </cell>
          <cell r="B7719" t="str">
            <v>DC_VETERAN_SELATAN</v>
          </cell>
        </row>
        <row r="7720">
          <cell r="A7720" t="str">
            <v>SOG31</v>
          </cell>
          <cell r="B7720" t="str">
            <v>DC_SOREANG</v>
          </cell>
        </row>
        <row r="7721">
          <cell r="A7721" t="str">
            <v>PDG10</v>
          </cell>
          <cell r="B7721" t="str">
            <v>AIR_TAWAR</v>
          </cell>
        </row>
        <row r="7722">
          <cell r="A7722" t="str">
            <v>SRG50</v>
          </cell>
          <cell r="B7722" t="str">
            <v>PEDURUNGAN_DC</v>
          </cell>
        </row>
        <row r="7723">
          <cell r="A7723" t="str">
            <v>TGR42</v>
          </cell>
          <cell r="B7723" t="str">
            <v>SUDIMARA</v>
          </cell>
        </row>
        <row r="7724">
          <cell r="A7724" t="str">
            <v>KRW17</v>
          </cell>
          <cell r="B7724" t="str">
            <v>GINTUNG_KERTA</v>
          </cell>
        </row>
        <row r="7725">
          <cell r="A7725" t="str">
            <v>GRT12</v>
          </cell>
          <cell r="B7725" t="str">
            <v>PANANJUNG</v>
          </cell>
        </row>
        <row r="7726">
          <cell r="A7726" t="str">
            <v>MGW19</v>
          </cell>
          <cell r="B7726" t="str">
            <v>LABUAN_SAIT</v>
          </cell>
        </row>
        <row r="7727">
          <cell r="A7727" t="str">
            <v>SOG25</v>
          </cell>
          <cell r="B7727" t="str">
            <v>CIMAUNG</v>
          </cell>
        </row>
        <row r="7728">
          <cell r="A7728" t="str">
            <v>TSK12</v>
          </cell>
          <cell r="B7728" t="str">
            <v>INDIHIANG</v>
          </cell>
        </row>
        <row r="7729">
          <cell r="A7729" t="str">
            <v>SBG09</v>
          </cell>
          <cell r="B7729" t="str">
            <v>SUKAMELANG</v>
          </cell>
        </row>
        <row r="7730">
          <cell r="A7730" t="str">
            <v>PWK08</v>
          </cell>
          <cell r="B7730" t="str">
            <v>CISEUREUH</v>
          </cell>
        </row>
        <row r="7731">
          <cell r="A7731" t="str">
            <v>IDM10</v>
          </cell>
          <cell r="B7731" t="str">
            <v>LEMAHMEKAR</v>
          </cell>
        </row>
        <row r="7732">
          <cell r="A7732" t="str">
            <v>KDR12</v>
          </cell>
          <cell r="B7732" t="str">
            <v>DC_PESANTREN</v>
          </cell>
        </row>
        <row r="7733">
          <cell r="A7733" t="str">
            <v>SUB96</v>
          </cell>
          <cell r="B7733" t="str">
            <v>DC_TAMBAKREJO</v>
          </cell>
        </row>
        <row r="7734">
          <cell r="A7734" t="str">
            <v>SUB95</v>
          </cell>
          <cell r="B7734" t="str">
            <v>DC_MULYOREJO</v>
          </cell>
        </row>
        <row r="7735">
          <cell r="A7735" t="str">
            <v>BJE05</v>
          </cell>
          <cell r="B7735" t="str">
            <v>GAJAHMADA_BJE</v>
          </cell>
        </row>
        <row r="7736">
          <cell r="A7736" t="str">
            <v>SUB11A</v>
          </cell>
          <cell r="B7736" t="str">
            <v>RUNGKUT_TENGAH</v>
          </cell>
        </row>
        <row r="7737">
          <cell r="A7737" t="str">
            <v>BDO31B</v>
          </cell>
          <cell r="B7737" t="str">
            <v>SUKAMENAK</v>
          </cell>
        </row>
        <row r="7738">
          <cell r="A7738" t="str">
            <v>SRG01A</v>
          </cell>
          <cell r="B7738" t="str">
            <v>KARANG_KIDUL</v>
          </cell>
        </row>
        <row r="7739">
          <cell r="A7739" t="str">
            <v>UPG06B</v>
          </cell>
          <cell r="B7739" t="str">
            <v>VILLA_MUTIARA</v>
          </cell>
        </row>
        <row r="7740">
          <cell r="A7740" t="str">
            <v>LMG01</v>
          </cell>
          <cell r="B7740" t="str">
            <v>LAMONGAN</v>
          </cell>
        </row>
        <row r="7741">
          <cell r="A7741" t="str">
            <v>DJB01A</v>
          </cell>
          <cell r="B7741" t="str">
            <v>PASAR_JAMBI</v>
          </cell>
        </row>
        <row r="7742">
          <cell r="A7742" t="str">
            <v>MLG02A</v>
          </cell>
          <cell r="B7742" t="str">
            <v>PIRANHA</v>
          </cell>
        </row>
        <row r="7743">
          <cell r="A7743" t="str">
            <v>SUB04A</v>
          </cell>
          <cell r="B7743" t="str">
            <v>PASAR_ATOM</v>
          </cell>
        </row>
        <row r="7744">
          <cell r="A7744" t="str">
            <v>SUB72</v>
          </cell>
          <cell r="B7744" t="str">
            <v>SIMO_KWAGEAN_2</v>
          </cell>
        </row>
        <row r="7745">
          <cell r="A7745" t="str">
            <v>PTI07</v>
          </cell>
          <cell r="B7745" t="str">
            <v>TLOGOWUNGU</v>
          </cell>
        </row>
        <row r="7746">
          <cell r="A7746" t="str">
            <v>SEG11</v>
          </cell>
          <cell r="B7746" t="str">
            <v>LONTAR_BARU</v>
          </cell>
        </row>
        <row r="7747">
          <cell r="A7747" t="str">
            <v>TGR55</v>
          </cell>
          <cell r="B7747" t="str">
            <v>CILEDUG_2</v>
          </cell>
        </row>
        <row r="7748">
          <cell r="A7748" t="str">
            <v>BAL13</v>
          </cell>
          <cell r="B7748" t="str">
            <v>SERPONG_2</v>
          </cell>
        </row>
        <row r="7749">
          <cell r="A7749" t="str">
            <v>MLG19</v>
          </cell>
          <cell r="B7749" t="str">
            <v>TLOGOMAS</v>
          </cell>
        </row>
        <row r="7750">
          <cell r="A7750" t="str">
            <v>SEG10</v>
          </cell>
          <cell r="B7750" t="str">
            <v>KEMANISAN</v>
          </cell>
        </row>
        <row r="7751">
          <cell r="A7751" t="str">
            <v>PMH02</v>
          </cell>
          <cell r="B7751" t="str">
            <v>PRABUMULIH_TIMUR</v>
          </cell>
        </row>
        <row r="7752">
          <cell r="A7752" t="str">
            <v>MLG20</v>
          </cell>
          <cell r="B7752" t="str">
            <v>TUMPANG</v>
          </cell>
        </row>
        <row r="7753">
          <cell r="A7753" t="str">
            <v>CRN888</v>
          </cell>
          <cell r="B7753" t="str">
            <v>CRN_SALES</v>
          </cell>
        </row>
        <row r="7754">
          <cell r="A7754" t="str">
            <v>BTH06</v>
          </cell>
          <cell r="B7754" t="str">
            <v>ALAM_RAYA</v>
          </cell>
        </row>
        <row r="7755">
          <cell r="A7755" t="str">
            <v>SPG01</v>
          </cell>
          <cell r="B7755" t="str">
            <v>SAMPANG</v>
          </cell>
        </row>
        <row r="7756">
          <cell r="A7756" t="str">
            <v>SUB03</v>
          </cell>
          <cell r="B7756" t="str">
            <v>SURABAYA_TIMUR</v>
          </cell>
        </row>
        <row r="7757">
          <cell r="A7757" t="str">
            <v>KOB02</v>
          </cell>
          <cell r="B7757" t="str">
            <v>BUKIT_INTAN</v>
          </cell>
        </row>
        <row r="7758">
          <cell r="A7758" t="str">
            <v>MGW03</v>
          </cell>
          <cell r="B7758" t="str">
            <v>LUKLUK</v>
          </cell>
        </row>
        <row r="7759">
          <cell r="A7759" t="str">
            <v>DPS10</v>
          </cell>
          <cell r="B7759" t="str">
            <v>KEDONGANAN</v>
          </cell>
        </row>
        <row r="7760">
          <cell r="A7760" t="str">
            <v>6660011G</v>
          </cell>
          <cell r="B7760" t="str">
            <v>AGENT35</v>
          </cell>
        </row>
        <row r="7761">
          <cell r="A7761" t="str">
            <v>SBA01</v>
          </cell>
          <cell r="B7761" t="str">
            <v>SEBA</v>
          </cell>
        </row>
        <row r="7762">
          <cell r="A7762" t="str">
            <v>RAN01</v>
          </cell>
          <cell r="B7762" t="str">
            <v>RANSIKI</v>
          </cell>
        </row>
        <row r="7763">
          <cell r="A7763" t="str">
            <v>WLG01</v>
          </cell>
          <cell r="B7763" t="str">
            <v>WLINGI</v>
          </cell>
        </row>
        <row r="7764">
          <cell r="A7764" t="str">
            <v>CAB01</v>
          </cell>
          <cell r="B7764" t="str">
            <v>CARUBAN</v>
          </cell>
        </row>
        <row r="7765">
          <cell r="A7765" t="str">
            <v>PLM01B</v>
          </cell>
          <cell r="B7765" t="str">
            <v>SEKIP</v>
          </cell>
        </row>
        <row r="7766">
          <cell r="A7766" t="str">
            <v>SUB03A</v>
          </cell>
          <cell r="B7766" t="str">
            <v>KALIJUDAN</v>
          </cell>
        </row>
        <row r="7767">
          <cell r="A7767" t="str">
            <v>KDR02A</v>
          </cell>
          <cell r="B7767" t="str">
            <v>PESANTREN</v>
          </cell>
        </row>
        <row r="7768">
          <cell r="A7768" t="str">
            <v>WAB01</v>
          </cell>
          <cell r="B7768" t="str">
            <v>WAIBAKUL</v>
          </cell>
        </row>
        <row r="7769">
          <cell r="A7769" t="str">
            <v>BKI14A</v>
          </cell>
          <cell r="B7769" t="str">
            <v>SETIA_DARMA</v>
          </cell>
        </row>
        <row r="7770">
          <cell r="A7770" t="str">
            <v>SUB05B</v>
          </cell>
          <cell r="B7770" t="str">
            <v>KEPUTIH</v>
          </cell>
        </row>
        <row r="7771">
          <cell r="A7771" t="str">
            <v>SUB14A</v>
          </cell>
          <cell r="B7771" t="str">
            <v>SIWALANKERTO</v>
          </cell>
        </row>
        <row r="7772">
          <cell r="A7772" t="str">
            <v>PLM21</v>
          </cell>
          <cell r="B7772" t="str">
            <v>PSI_LAUTAN</v>
          </cell>
        </row>
        <row r="7773">
          <cell r="A7773" t="str">
            <v>PLM18</v>
          </cell>
          <cell r="B7773" t="str">
            <v>TAKSAM</v>
          </cell>
        </row>
        <row r="7774">
          <cell r="A7774" t="str">
            <v>TSK09</v>
          </cell>
          <cell r="B7774" t="str">
            <v>CIHIDEUNG</v>
          </cell>
        </row>
        <row r="7775">
          <cell r="A7775" t="str">
            <v>SOG02</v>
          </cell>
          <cell r="B7775" t="str">
            <v>PAMEUNGPEUK</v>
          </cell>
        </row>
        <row r="7776">
          <cell r="A7776" t="str">
            <v>SUB01A</v>
          </cell>
          <cell r="B7776" t="str">
            <v>DTC</v>
          </cell>
        </row>
        <row r="7777">
          <cell r="A7777" t="str">
            <v>SUB71</v>
          </cell>
          <cell r="B7777" t="str">
            <v>PRABAN_2</v>
          </cell>
        </row>
        <row r="7778">
          <cell r="A7778" t="str">
            <v>SUB68</v>
          </cell>
          <cell r="B7778" t="str">
            <v>NGAGEL_2</v>
          </cell>
        </row>
        <row r="7779">
          <cell r="A7779" t="str">
            <v>SUB66</v>
          </cell>
          <cell r="B7779" t="str">
            <v>GUNUNGSARI</v>
          </cell>
        </row>
        <row r="7780">
          <cell r="A7780" t="str">
            <v>SUB64</v>
          </cell>
          <cell r="B7780" t="str">
            <v>CITO</v>
          </cell>
        </row>
        <row r="7781">
          <cell r="A7781" t="str">
            <v>SUB62</v>
          </cell>
          <cell r="B7781" t="str">
            <v>KALIJUDAN_2</v>
          </cell>
        </row>
        <row r="7782">
          <cell r="A7782" t="str">
            <v>PKB02</v>
          </cell>
          <cell r="B7782" t="str">
            <v>BETUNG</v>
          </cell>
        </row>
        <row r="7783">
          <cell r="A7783" t="str">
            <v>BDO36</v>
          </cell>
          <cell r="B7783" t="str">
            <v>CICENDO</v>
          </cell>
        </row>
        <row r="7784">
          <cell r="A7784" t="str">
            <v>SUB02A</v>
          </cell>
          <cell r="B7784" t="str">
            <v>MANUKAN</v>
          </cell>
        </row>
        <row r="7785">
          <cell r="A7785" t="str">
            <v>SUB10A</v>
          </cell>
          <cell r="B7785" t="str">
            <v>KEBONSARI</v>
          </cell>
        </row>
        <row r="7786">
          <cell r="A7786" t="str">
            <v>SUB05A</v>
          </cell>
          <cell r="B7786" t="str">
            <v>PERBANAS</v>
          </cell>
        </row>
        <row r="7787">
          <cell r="A7787" t="str">
            <v>GIA03</v>
          </cell>
          <cell r="B7787" t="str">
            <v>DHARMA_GIRI</v>
          </cell>
        </row>
        <row r="7788">
          <cell r="A7788" t="str">
            <v>PDG08</v>
          </cell>
          <cell r="B7788" t="str">
            <v>PASA_BARU</v>
          </cell>
        </row>
        <row r="7789">
          <cell r="A7789" t="str">
            <v>KOE07</v>
          </cell>
          <cell r="B7789" t="str">
            <v>OEBOBO</v>
          </cell>
        </row>
        <row r="7790">
          <cell r="A7790" t="str">
            <v>TTD01</v>
          </cell>
          <cell r="B7790" t="str">
            <v>BETAYAU</v>
          </cell>
        </row>
        <row r="7791">
          <cell r="A7791" t="str">
            <v>TJQ02</v>
          </cell>
          <cell r="B7791" t="str">
            <v>SIMPANG_MEMBALONG</v>
          </cell>
        </row>
        <row r="7792">
          <cell r="A7792" t="str">
            <v>PLM28</v>
          </cell>
          <cell r="B7792" t="str">
            <v>SIMPANG_BOMBAT</v>
          </cell>
        </row>
        <row r="7793">
          <cell r="A7793" t="str">
            <v>PLM27</v>
          </cell>
          <cell r="B7793" t="str">
            <v>PASAR_7_ULU</v>
          </cell>
        </row>
        <row r="7794">
          <cell r="A7794" t="str">
            <v>TNU03</v>
          </cell>
          <cell r="B7794" t="str">
            <v>PRINGSURAT</v>
          </cell>
        </row>
        <row r="7795">
          <cell r="A7795" t="str">
            <v>UPG08A</v>
          </cell>
          <cell r="B7795" t="str">
            <v>ALAUDIN</v>
          </cell>
        </row>
        <row r="7796">
          <cell r="A7796" t="str">
            <v>KOE09</v>
          </cell>
          <cell r="B7796" t="str">
            <v>KOTARAJA</v>
          </cell>
        </row>
        <row r="7797">
          <cell r="A7797" t="str">
            <v>SUB10B</v>
          </cell>
          <cell r="B7797" t="str">
            <v>ROYAL_PLAZA</v>
          </cell>
        </row>
        <row r="7798">
          <cell r="A7798" t="str">
            <v>AMI03</v>
          </cell>
          <cell r="B7798" t="str">
            <v>CATURWARGA</v>
          </cell>
        </row>
        <row r="7799">
          <cell r="A7799" t="str">
            <v>BDO16B</v>
          </cell>
          <cell r="B7799" t="str">
            <v>SUKAGALIH</v>
          </cell>
        </row>
        <row r="7800">
          <cell r="A7800" t="str">
            <v>DPS02</v>
          </cell>
          <cell r="B7800" t="str">
            <v>KUTA</v>
          </cell>
        </row>
        <row r="7801">
          <cell r="A7801" t="str">
            <v>BTH04C</v>
          </cell>
          <cell r="B7801" t="str">
            <v>PASIR_PUTIH</v>
          </cell>
        </row>
        <row r="7802">
          <cell r="A7802" t="str">
            <v>BDO04</v>
          </cell>
          <cell r="B7802" t="str">
            <v>CIMAHI</v>
          </cell>
        </row>
        <row r="7803">
          <cell r="A7803" t="str">
            <v>GER02</v>
          </cell>
          <cell r="B7803" t="str">
            <v>SEDAYU</v>
          </cell>
        </row>
        <row r="7804">
          <cell r="A7804" t="str">
            <v>SUB51</v>
          </cell>
          <cell r="B7804" t="str">
            <v>KAPAS_KRAMPUNG</v>
          </cell>
        </row>
        <row r="7805">
          <cell r="A7805" t="str">
            <v>UPG03A</v>
          </cell>
          <cell r="B7805" t="str">
            <v>PERINTIS</v>
          </cell>
        </row>
        <row r="7806">
          <cell r="A7806" t="str">
            <v>DJJ888</v>
          </cell>
          <cell r="B7806" t="str">
            <v>DJJ_SALES</v>
          </cell>
        </row>
        <row r="7807">
          <cell r="A7807" t="str">
            <v>SUB53</v>
          </cell>
          <cell r="B7807" t="str">
            <v>BANJARSUGIHAN</v>
          </cell>
        </row>
        <row r="7808">
          <cell r="A7808" t="str">
            <v>BTH04B</v>
          </cell>
          <cell r="B7808" t="str">
            <v>SEI_PANAS</v>
          </cell>
        </row>
        <row r="7809">
          <cell r="A7809" t="str">
            <v>MLG01A</v>
          </cell>
          <cell r="B7809" t="str">
            <v>SUKUN</v>
          </cell>
        </row>
        <row r="7810">
          <cell r="A7810" t="str">
            <v>BDO41</v>
          </cell>
          <cell r="B7810" t="str">
            <v>SADANG_SERANG</v>
          </cell>
        </row>
        <row r="7811">
          <cell r="A7811" t="str">
            <v>CRN05A</v>
          </cell>
          <cell r="B7811" t="str">
            <v>KANGGRAKSAN</v>
          </cell>
        </row>
        <row r="7812">
          <cell r="A7812" t="str">
            <v>CRN13</v>
          </cell>
          <cell r="B7812" t="str">
            <v>KESAMBI</v>
          </cell>
        </row>
        <row r="7813">
          <cell r="A7813" t="str">
            <v>BTH01G</v>
          </cell>
          <cell r="B7813" t="str">
            <v>BALOI_INDAH</v>
          </cell>
        </row>
        <row r="7814">
          <cell r="A7814" t="str">
            <v>DPS18</v>
          </cell>
          <cell r="B7814" t="str">
            <v>SESETAN</v>
          </cell>
        </row>
        <row r="7815">
          <cell r="A7815" t="str">
            <v>SUB75</v>
          </cell>
          <cell r="B7815" t="str">
            <v>KAMPUNG_MALANG_2</v>
          </cell>
        </row>
        <row r="7816">
          <cell r="A7816" t="str">
            <v>AGT01</v>
          </cell>
          <cell r="B7816" t="str">
            <v>AGATS</v>
          </cell>
        </row>
        <row r="7817">
          <cell r="A7817" t="str">
            <v>WAS01</v>
          </cell>
          <cell r="B7817" t="str">
            <v>WAISAI</v>
          </cell>
        </row>
        <row r="7818">
          <cell r="A7818" t="str">
            <v>TEM01</v>
          </cell>
          <cell r="B7818" t="str">
            <v>TEMINABUAN</v>
          </cell>
        </row>
        <row r="7819">
          <cell r="A7819" t="str">
            <v>RAS01</v>
          </cell>
          <cell r="B7819" t="str">
            <v>RASIEI</v>
          </cell>
        </row>
        <row r="7820">
          <cell r="A7820" t="str">
            <v>NTI01</v>
          </cell>
          <cell r="B7820" t="str">
            <v>BINTUNI</v>
          </cell>
        </row>
        <row r="7821">
          <cell r="A7821" t="str">
            <v>PLM13</v>
          </cell>
          <cell r="B7821" t="str">
            <v>POLYGON</v>
          </cell>
        </row>
        <row r="7822">
          <cell r="A7822" t="str">
            <v>TSK07</v>
          </cell>
          <cell r="B7822" t="str">
            <v>RAJAPOLAH</v>
          </cell>
        </row>
        <row r="7823">
          <cell r="A7823" t="str">
            <v>PKU04B</v>
          </cell>
          <cell r="B7823" t="str">
            <v>DHARMA_BAKTI</v>
          </cell>
        </row>
        <row r="7824">
          <cell r="A7824" t="str">
            <v>PGL02</v>
          </cell>
          <cell r="B7824" t="str">
            <v>LABUAN</v>
          </cell>
        </row>
        <row r="7825">
          <cell r="A7825" t="str">
            <v>TOM01</v>
          </cell>
          <cell r="B7825" t="str">
            <v>TIOM</v>
          </cell>
        </row>
        <row r="7826">
          <cell r="A7826" t="str">
            <v>BOW01</v>
          </cell>
          <cell r="B7826" t="str">
            <v>BOTAWA</v>
          </cell>
        </row>
        <row r="7827">
          <cell r="A7827" t="str">
            <v>ELE01</v>
          </cell>
          <cell r="B7827" t="str">
            <v>ELELIM</v>
          </cell>
        </row>
        <row r="7828">
          <cell r="A7828" t="str">
            <v>KYM01</v>
          </cell>
          <cell r="B7828" t="str">
            <v>KENYAM</v>
          </cell>
        </row>
        <row r="7829">
          <cell r="A7829" t="str">
            <v>KBK01</v>
          </cell>
          <cell r="B7829" t="str">
            <v>KOBAKMA</v>
          </cell>
        </row>
        <row r="7830">
          <cell r="A7830" t="str">
            <v>KIG01</v>
          </cell>
          <cell r="B7830" t="str">
            <v>KIGAMARI</v>
          </cell>
        </row>
        <row r="7831">
          <cell r="A7831" t="str">
            <v>ILA01</v>
          </cell>
          <cell r="B7831" t="str">
            <v>ILAGA</v>
          </cell>
        </row>
        <row r="7832">
          <cell r="A7832" t="str">
            <v>BUR01</v>
          </cell>
          <cell r="B7832" t="str">
            <v>BURANGA</v>
          </cell>
        </row>
        <row r="7833">
          <cell r="A7833" t="str">
            <v>WGG01</v>
          </cell>
          <cell r="B7833" t="str">
            <v>WANGGUDU</v>
          </cell>
        </row>
        <row r="7834">
          <cell r="A7834" t="str">
            <v>BOD01</v>
          </cell>
          <cell r="B7834" t="str">
            <v>BOVEN_DIGOEL</v>
          </cell>
        </row>
        <row r="7835">
          <cell r="A7835" t="str">
            <v>SUB31</v>
          </cell>
          <cell r="B7835" t="str">
            <v>BALAS_KLUMPRIK</v>
          </cell>
        </row>
        <row r="7836">
          <cell r="A7836" t="str">
            <v>BTH01D</v>
          </cell>
          <cell r="B7836" t="str">
            <v>PASIFIC</v>
          </cell>
        </row>
        <row r="7837">
          <cell r="A7837" t="str">
            <v>BDO31A</v>
          </cell>
          <cell r="B7837" t="str">
            <v>SAYATI</v>
          </cell>
        </row>
        <row r="7838">
          <cell r="A7838" t="str">
            <v>BDO26A</v>
          </cell>
          <cell r="B7838" t="str">
            <v>ANDIR</v>
          </cell>
        </row>
        <row r="7839">
          <cell r="A7839" t="str">
            <v>BDR01</v>
          </cell>
          <cell r="B7839" t="str">
            <v>BANDAR_JAYA</v>
          </cell>
        </row>
        <row r="7840">
          <cell r="A7840" t="str">
            <v>BDO68</v>
          </cell>
          <cell r="B7840" t="str">
            <v>DAGO</v>
          </cell>
        </row>
        <row r="7841">
          <cell r="A7841" t="str">
            <v>BDO66</v>
          </cell>
          <cell r="B7841" t="str">
            <v>LEUWIPANJANG</v>
          </cell>
        </row>
        <row r="7842">
          <cell r="A7842" t="str">
            <v>SMB01A</v>
          </cell>
          <cell r="B7842" t="str">
            <v>JUNGJANG</v>
          </cell>
        </row>
        <row r="7843">
          <cell r="A7843" t="str">
            <v>BTH04A</v>
          </cell>
          <cell r="B7843" t="str">
            <v>TRIKARSA</v>
          </cell>
        </row>
        <row r="7844">
          <cell r="A7844" t="str">
            <v>DPS03</v>
          </cell>
          <cell r="B7844" t="str">
            <v>ULUWATU</v>
          </cell>
        </row>
        <row r="7845">
          <cell r="A7845" t="str">
            <v>PLM17</v>
          </cell>
          <cell r="B7845" t="str">
            <v>TALANG_KELAPA</v>
          </cell>
        </row>
        <row r="7846">
          <cell r="A7846" t="str">
            <v>BTH01B</v>
          </cell>
          <cell r="B7846" t="str">
            <v>LUBUK_BAJA</v>
          </cell>
        </row>
        <row r="7847">
          <cell r="A7847" t="str">
            <v>SUB35</v>
          </cell>
          <cell r="B7847" t="str">
            <v>SIWALAN</v>
          </cell>
        </row>
        <row r="7848">
          <cell r="A7848" t="str">
            <v>MLG14</v>
          </cell>
          <cell r="B7848" t="str">
            <v>VELODROME</v>
          </cell>
        </row>
        <row r="7849">
          <cell r="A7849" t="str">
            <v>PKU02C</v>
          </cell>
          <cell r="B7849" t="str">
            <v>DELIMA</v>
          </cell>
        </row>
        <row r="7850">
          <cell r="A7850" t="str">
            <v>PGK02</v>
          </cell>
          <cell r="B7850" t="str">
            <v>KAMPUNG_KERAMAT</v>
          </cell>
        </row>
        <row r="7851">
          <cell r="A7851" t="str">
            <v>CIM03</v>
          </cell>
          <cell r="B7851" t="str">
            <v>KOLONEL</v>
          </cell>
        </row>
        <row r="7852">
          <cell r="A7852" t="str">
            <v>BDO52</v>
          </cell>
          <cell r="B7852" t="str">
            <v>CIRANGRANG</v>
          </cell>
        </row>
        <row r="7853">
          <cell r="A7853" t="str">
            <v>BTH02C</v>
          </cell>
          <cell r="B7853" t="str">
            <v>GRAND_CALIFORNIA</v>
          </cell>
        </row>
        <row r="7854">
          <cell r="A7854" t="str">
            <v>BTH02B</v>
          </cell>
          <cell r="B7854" t="str">
            <v>GLORY_VIEW</v>
          </cell>
        </row>
        <row r="7855">
          <cell r="A7855" t="str">
            <v>GSK01A</v>
          </cell>
          <cell r="B7855" t="str">
            <v>KEMBANGAN_GSK</v>
          </cell>
        </row>
        <row r="7856">
          <cell r="A7856" t="str">
            <v>BTH01H</v>
          </cell>
          <cell r="B7856" t="str">
            <v>KAMPUNG_PELITA</v>
          </cell>
        </row>
        <row r="7857">
          <cell r="A7857" t="str">
            <v>BTH01F</v>
          </cell>
          <cell r="B7857" t="str">
            <v>NAGOYA_HILL</v>
          </cell>
        </row>
        <row r="7858">
          <cell r="A7858" t="str">
            <v>BTH01E</v>
          </cell>
          <cell r="B7858" t="str">
            <v>MARINA_BUSINESS</v>
          </cell>
        </row>
        <row r="7859">
          <cell r="A7859" t="str">
            <v>DPS17</v>
          </cell>
          <cell r="B7859" t="str">
            <v>PEDUNGAN</v>
          </cell>
        </row>
        <row r="7860">
          <cell r="A7860" t="str">
            <v>PKU03B</v>
          </cell>
          <cell r="B7860" t="str">
            <v>REJOSARI</v>
          </cell>
        </row>
        <row r="7861">
          <cell r="A7861" t="str">
            <v>BDO25</v>
          </cell>
          <cell r="B7861" t="str">
            <v>PASIRKOJA</v>
          </cell>
        </row>
        <row r="7862">
          <cell r="A7862" t="str">
            <v>SUB17A</v>
          </cell>
          <cell r="B7862" t="str">
            <v>KAMPUNG_MALANG</v>
          </cell>
        </row>
        <row r="7863">
          <cell r="A7863" t="str">
            <v>BDO33</v>
          </cell>
          <cell r="B7863" t="str">
            <v>CIKALONG</v>
          </cell>
        </row>
        <row r="7864">
          <cell r="A7864" t="str">
            <v>UNG03</v>
          </cell>
          <cell r="B7864" t="str">
            <v>BANDUNGAN</v>
          </cell>
        </row>
        <row r="7865">
          <cell r="A7865" t="str">
            <v>SNG06</v>
          </cell>
          <cell r="B7865" t="str">
            <v>KRAMATWATU</v>
          </cell>
        </row>
        <row r="7866">
          <cell r="A7866" t="str">
            <v>UPG06C</v>
          </cell>
          <cell r="B7866" t="str">
            <v>SUDIANG</v>
          </cell>
        </row>
        <row r="7867">
          <cell r="A7867" t="str">
            <v>SUB09A</v>
          </cell>
          <cell r="B7867" t="str">
            <v>RAYA_BRINGIN</v>
          </cell>
        </row>
        <row r="7868">
          <cell r="A7868" t="str">
            <v>SOG04</v>
          </cell>
          <cell r="B7868" t="str">
            <v>PANGALENGAN</v>
          </cell>
        </row>
        <row r="7869">
          <cell r="A7869" t="str">
            <v>TGR01A</v>
          </cell>
          <cell r="B7869" t="str">
            <v>MALL_TANGCITY</v>
          </cell>
        </row>
        <row r="7870">
          <cell r="A7870" t="str">
            <v>SUB48</v>
          </cell>
          <cell r="B7870" t="str">
            <v>BARATA_JAYA</v>
          </cell>
        </row>
        <row r="7871">
          <cell r="A7871" t="str">
            <v>BDO35</v>
          </cell>
          <cell r="B7871" t="str">
            <v>CIUMBULEUIT</v>
          </cell>
        </row>
        <row r="7872">
          <cell r="A7872" t="str">
            <v>SUB14B</v>
          </cell>
          <cell r="B7872" t="str">
            <v>PANJANG_JIWO</v>
          </cell>
        </row>
        <row r="7873">
          <cell r="A7873" t="str">
            <v>MGW04</v>
          </cell>
          <cell r="B7873" t="str">
            <v>NGURAH_RAI</v>
          </cell>
        </row>
        <row r="7874">
          <cell r="A7874" t="str">
            <v>BAO01A</v>
          </cell>
          <cell r="B7874" t="str">
            <v>HITAM_ULU</v>
          </cell>
        </row>
        <row r="7875">
          <cell r="A7875" t="str">
            <v>JBR14</v>
          </cell>
          <cell r="B7875" t="str">
            <v>TEGAL_BESAR</v>
          </cell>
        </row>
        <row r="7876">
          <cell r="A7876" t="str">
            <v>JBR13</v>
          </cell>
          <cell r="B7876" t="str">
            <v>PATRANG_2</v>
          </cell>
        </row>
        <row r="7877">
          <cell r="A7877" t="str">
            <v>GSK12</v>
          </cell>
          <cell r="B7877" t="str">
            <v>GSK_KEMBANGAN</v>
          </cell>
        </row>
        <row r="7878">
          <cell r="A7878" t="str">
            <v>SUB82</v>
          </cell>
          <cell r="B7878" t="str">
            <v>DUPAK_2</v>
          </cell>
        </row>
        <row r="7879">
          <cell r="A7879" t="str">
            <v>SUB67</v>
          </cell>
          <cell r="B7879" t="str">
            <v>DHARMAHUSADA_2</v>
          </cell>
        </row>
        <row r="7880">
          <cell r="A7880" t="str">
            <v>LHT02</v>
          </cell>
          <cell r="B7880" t="str">
            <v>KOTA_RAYA</v>
          </cell>
        </row>
        <row r="7881">
          <cell r="A7881" t="str">
            <v>BJT02</v>
          </cell>
          <cell r="B7881" t="str">
            <v>BATURAJA_LINTAS</v>
          </cell>
        </row>
        <row r="7882">
          <cell r="A7882" t="str">
            <v>6660011N</v>
          </cell>
          <cell r="B7882" t="str">
            <v>AGENT42</v>
          </cell>
        </row>
        <row r="7883">
          <cell r="A7883" t="str">
            <v>PRO02</v>
          </cell>
          <cell r="B7883" t="str">
            <v>KRAKSAAN</v>
          </cell>
        </row>
        <row r="7884">
          <cell r="A7884" t="str">
            <v>BDO71</v>
          </cell>
          <cell r="B7884" t="str">
            <v>SETRASARI</v>
          </cell>
        </row>
        <row r="7885">
          <cell r="A7885" t="str">
            <v>CRN11A</v>
          </cell>
          <cell r="B7885" t="str">
            <v>PERJUANGAN</v>
          </cell>
        </row>
        <row r="7886">
          <cell r="A7886" t="str">
            <v>DPS09</v>
          </cell>
          <cell r="B7886" t="str">
            <v>PECATU</v>
          </cell>
        </row>
        <row r="7887">
          <cell r="A7887" t="str">
            <v>PRN01</v>
          </cell>
          <cell r="B7887" t="str">
            <v>SAMARINDA_SEBERANG</v>
          </cell>
        </row>
        <row r="7888">
          <cell r="A7888" t="str">
            <v>WRS01</v>
          </cell>
          <cell r="B7888" t="str">
            <v>WARIS</v>
          </cell>
        </row>
        <row r="7889">
          <cell r="A7889" t="str">
            <v>SUH01</v>
          </cell>
          <cell r="B7889" t="str">
            <v>SUMOHAI</v>
          </cell>
        </row>
        <row r="7890">
          <cell r="A7890" t="str">
            <v>SOD01</v>
          </cell>
          <cell r="B7890" t="str">
            <v>SORENDIWERI</v>
          </cell>
        </row>
        <row r="7891">
          <cell r="A7891" t="str">
            <v>MUL01</v>
          </cell>
          <cell r="B7891" t="str">
            <v>MULIA</v>
          </cell>
        </row>
        <row r="7892">
          <cell r="A7892" t="str">
            <v>PKU02A</v>
          </cell>
          <cell r="B7892" t="str">
            <v>MARPOYAN</v>
          </cell>
        </row>
        <row r="7893">
          <cell r="A7893" t="str">
            <v>PKU02B</v>
          </cell>
          <cell r="B7893" t="str">
            <v>GARUDA_SAKTI</v>
          </cell>
        </row>
        <row r="7894">
          <cell r="A7894" t="str">
            <v>PKU04A</v>
          </cell>
          <cell r="B7894" t="str">
            <v>SKA_MALL</v>
          </cell>
        </row>
        <row r="7895">
          <cell r="A7895" t="str">
            <v>6660011C</v>
          </cell>
          <cell r="B7895" t="str">
            <v>AGENT31</v>
          </cell>
        </row>
        <row r="7896">
          <cell r="A7896" t="str">
            <v>BKS02</v>
          </cell>
          <cell r="B7896" t="str">
            <v>GADING_CEMPAKA</v>
          </cell>
        </row>
        <row r="7897">
          <cell r="A7897" t="str">
            <v>KDR02</v>
          </cell>
          <cell r="B7897" t="str">
            <v>KEDIRI_KOTA</v>
          </cell>
        </row>
        <row r="7898">
          <cell r="A7898" t="str">
            <v>KUM01</v>
          </cell>
          <cell r="B7898" t="str">
            <v>KUMURKEK</v>
          </cell>
        </row>
        <row r="7899">
          <cell r="A7899" t="str">
            <v>FEF01</v>
          </cell>
          <cell r="B7899" t="str">
            <v>FEF</v>
          </cell>
        </row>
        <row r="7900">
          <cell r="A7900" t="str">
            <v>AGG01</v>
          </cell>
          <cell r="B7900" t="str">
            <v>ANGGI</v>
          </cell>
        </row>
        <row r="7901">
          <cell r="A7901" t="str">
            <v>SON01</v>
          </cell>
          <cell r="B7901" t="str">
            <v>AIMASI</v>
          </cell>
        </row>
        <row r="7902">
          <cell r="A7902" t="str">
            <v>SIU01</v>
          </cell>
          <cell r="B7902" t="str">
            <v>SIULAK</v>
          </cell>
        </row>
        <row r="7903">
          <cell r="A7903" t="str">
            <v>ANA01</v>
          </cell>
          <cell r="B7903" t="str">
            <v>TAREMPA</v>
          </cell>
        </row>
        <row r="7904">
          <cell r="A7904" t="str">
            <v>BDO34</v>
          </cell>
          <cell r="B7904" t="str">
            <v>SUKASARI</v>
          </cell>
        </row>
        <row r="7905">
          <cell r="A7905" t="str">
            <v>KRW08</v>
          </cell>
          <cell r="B7905" t="str">
            <v>TANJUNGPURA</v>
          </cell>
        </row>
        <row r="7906">
          <cell r="A7906" t="str">
            <v>SUB08A</v>
          </cell>
          <cell r="B7906" t="str">
            <v>WARUGUNUNG</v>
          </cell>
        </row>
        <row r="7907">
          <cell r="A7907" t="str">
            <v>SUB16A</v>
          </cell>
          <cell r="B7907" t="str">
            <v>DUKUH_KUPANG</v>
          </cell>
        </row>
        <row r="7908">
          <cell r="A7908" t="str">
            <v>PKU01B</v>
          </cell>
          <cell r="B7908" t="str">
            <v>KAHARUDDIN_NASUTION</v>
          </cell>
        </row>
        <row r="7909">
          <cell r="A7909" t="str">
            <v>PAW01</v>
          </cell>
          <cell r="B7909" t="str">
            <v>PASAR_WAJO</v>
          </cell>
        </row>
        <row r="7910">
          <cell r="A7910" t="str">
            <v>TGR26</v>
          </cell>
          <cell r="B7910" t="str">
            <v>DADAP</v>
          </cell>
        </row>
        <row r="7911">
          <cell r="A7911" t="str">
            <v>PLM04A</v>
          </cell>
          <cell r="B7911" t="str">
            <v>SUKARAMI</v>
          </cell>
        </row>
        <row r="7912">
          <cell r="A7912" t="str">
            <v>PLM01A</v>
          </cell>
          <cell r="B7912" t="str">
            <v>KEMUNING</v>
          </cell>
        </row>
        <row r="7913">
          <cell r="A7913" t="str">
            <v>PKU01C</v>
          </cell>
          <cell r="B7913" t="str">
            <v>RUMBAI_PESISIR</v>
          </cell>
        </row>
        <row r="7914">
          <cell r="A7914" t="str">
            <v>SUB13B</v>
          </cell>
          <cell r="B7914" t="str">
            <v>PRABAN</v>
          </cell>
        </row>
        <row r="7915">
          <cell r="A7915" t="str">
            <v>SUB18A</v>
          </cell>
          <cell r="B7915" t="str">
            <v>DUKUH_SETRO</v>
          </cell>
        </row>
        <row r="7916">
          <cell r="A7916" t="str">
            <v>SDA05A</v>
          </cell>
          <cell r="B7916" t="str">
            <v>WADUNGASRI</v>
          </cell>
        </row>
        <row r="7917">
          <cell r="A7917" t="str">
            <v>AMI05</v>
          </cell>
          <cell r="B7917" t="str">
            <v>SWETA</v>
          </cell>
        </row>
        <row r="7918">
          <cell r="A7918" t="str">
            <v>UPG02A</v>
          </cell>
          <cell r="B7918" t="str">
            <v>ANTANG</v>
          </cell>
        </row>
        <row r="7919">
          <cell r="A7919" t="str">
            <v>MAM01</v>
          </cell>
          <cell r="B7919" t="str">
            <v>MAMBERAMO</v>
          </cell>
        </row>
        <row r="7920">
          <cell r="A7920" t="str">
            <v>MAP01</v>
          </cell>
          <cell r="B7920" t="str">
            <v>MAPPI</v>
          </cell>
        </row>
        <row r="7921">
          <cell r="A7921" t="str">
            <v>GTT01</v>
          </cell>
          <cell r="B7921" t="str">
            <v>GEDONG_TATAAN</v>
          </cell>
        </row>
        <row r="7922">
          <cell r="A7922" t="str">
            <v>BTH02D</v>
          </cell>
          <cell r="B7922" t="str">
            <v>GOLDEN_LAND</v>
          </cell>
        </row>
        <row r="7923">
          <cell r="A7923" t="str">
            <v>SOQ01A</v>
          </cell>
          <cell r="B7923" t="str">
            <v>SORONG_UTARA</v>
          </cell>
        </row>
        <row r="7924">
          <cell r="A7924" t="str">
            <v>PYK02</v>
          </cell>
          <cell r="B7924" t="str">
            <v>DANGUNG_DANGUNG</v>
          </cell>
        </row>
        <row r="7925">
          <cell r="A7925" t="str">
            <v>6660011M</v>
          </cell>
          <cell r="B7925" t="str">
            <v>AGENT41</v>
          </cell>
        </row>
        <row r="7926">
          <cell r="A7926" t="str">
            <v>6660011H</v>
          </cell>
          <cell r="B7926" t="str">
            <v>AGENT36</v>
          </cell>
        </row>
        <row r="7927">
          <cell r="A7927" t="str">
            <v>PLM38</v>
          </cell>
          <cell r="B7927" t="str">
            <v>SUKARAMI_2</v>
          </cell>
        </row>
        <row r="7928">
          <cell r="A7928" t="str">
            <v>PLM36</v>
          </cell>
          <cell r="B7928" t="str">
            <v>KEMUNING_2</v>
          </cell>
        </row>
        <row r="7929">
          <cell r="A7929" t="str">
            <v>TBN03</v>
          </cell>
          <cell r="B7929" t="str">
            <v>SOKO</v>
          </cell>
        </row>
        <row r="7930">
          <cell r="A7930" t="str">
            <v>6660011K</v>
          </cell>
          <cell r="B7930" t="str">
            <v>AGENT39</v>
          </cell>
        </row>
        <row r="7931">
          <cell r="A7931" t="str">
            <v>6660011I</v>
          </cell>
          <cell r="B7931" t="str">
            <v>AGENT37</v>
          </cell>
        </row>
        <row r="7932">
          <cell r="A7932" t="str">
            <v>6660011E</v>
          </cell>
          <cell r="B7932" t="str">
            <v>AGENT33</v>
          </cell>
        </row>
        <row r="7933">
          <cell r="A7933" t="str">
            <v>6660011D</v>
          </cell>
          <cell r="B7933" t="str">
            <v>AGENT32</v>
          </cell>
        </row>
        <row r="7934">
          <cell r="A7934" t="str">
            <v>6660011B</v>
          </cell>
          <cell r="B7934" t="str">
            <v>AGENT30</v>
          </cell>
        </row>
        <row r="7935">
          <cell r="A7935" t="str">
            <v>DPS15</v>
          </cell>
          <cell r="B7935" t="str">
            <v>BYPASS</v>
          </cell>
        </row>
        <row r="7936">
          <cell r="A7936" t="str">
            <v>SUB33</v>
          </cell>
          <cell r="B7936" t="str">
            <v>ADITYAWARMAN</v>
          </cell>
        </row>
        <row r="7937">
          <cell r="A7937" t="str">
            <v>BDO70</v>
          </cell>
          <cell r="B7937" t="str">
            <v>PASTEUR</v>
          </cell>
        </row>
        <row r="7938">
          <cell r="A7938" t="str">
            <v>BTH01C</v>
          </cell>
          <cell r="B7938" t="str">
            <v>TIBAN_INDAH</v>
          </cell>
        </row>
        <row r="7939">
          <cell r="A7939" t="str">
            <v>SUB07B</v>
          </cell>
          <cell r="B7939" t="str">
            <v>NGAGEL</v>
          </cell>
        </row>
        <row r="7940">
          <cell r="A7940" t="str">
            <v>JBR08</v>
          </cell>
          <cell r="B7940" t="str">
            <v>AJUNG</v>
          </cell>
        </row>
        <row r="7941">
          <cell r="A7941" t="str">
            <v>TGR28</v>
          </cell>
          <cell r="B7941" t="str">
            <v>PONDOK_BENDA</v>
          </cell>
        </row>
        <row r="7942">
          <cell r="A7942" t="str">
            <v>KAR01</v>
          </cell>
          <cell r="B7942" t="str">
            <v>KARUBAGA</v>
          </cell>
        </row>
        <row r="7943">
          <cell r="A7943" t="str">
            <v>SUG01</v>
          </cell>
          <cell r="B7943" t="str">
            <v>SUGAPA</v>
          </cell>
        </row>
        <row r="7944">
          <cell r="A7944" t="str">
            <v>TSK11</v>
          </cell>
          <cell r="B7944" t="str">
            <v>CISAYONG</v>
          </cell>
        </row>
        <row r="7945">
          <cell r="A7945" t="str">
            <v>BDO65</v>
          </cell>
          <cell r="B7945" t="str">
            <v>BABAKAN_TAROGONG</v>
          </cell>
        </row>
        <row r="7946">
          <cell r="A7946" t="str">
            <v>BDO62</v>
          </cell>
          <cell r="B7946" t="str">
            <v>SUMUR_BANDUNG</v>
          </cell>
        </row>
        <row r="7947">
          <cell r="A7947" t="str">
            <v>KOE04</v>
          </cell>
          <cell r="B7947" t="str">
            <v>TODE</v>
          </cell>
        </row>
        <row r="7948">
          <cell r="A7948" t="str">
            <v>MLG17</v>
          </cell>
          <cell r="B7948" t="str">
            <v>SUTOYO</v>
          </cell>
        </row>
        <row r="7949">
          <cell r="A7949" t="str">
            <v>SUB13C</v>
          </cell>
          <cell r="B7949" t="str">
            <v>SIMO_KWAGEAN</v>
          </cell>
        </row>
        <row r="7950">
          <cell r="A7950" t="str">
            <v>MLG05A</v>
          </cell>
          <cell r="B7950" t="str">
            <v>SULFAT</v>
          </cell>
        </row>
        <row r="7951">
          <cell r="A7951" t="str">
            <v>TGR33</v>
          </cell>
          <cell r="B7951" t="str">
            <v>PINANG</v>
          </cell>
        </row>
        <row r="7952">
          <cell r="A7952" t="str">
            <v>PKU01E</v>
          </cell>
          <cell r="B7952" t="str">
            <v>ARENGKA</v>
          </cell>
        </row>
        <row r="7953">
          <cell r="A7953" t="str">
            <v>BTH01A</v>
          </cell>
          <cell r="B7953" t="str">
            <v>PENUIN</v>
          </cell>
        </row>
        <row r="7954">
          <cell r="A7954" t="str">
            <v>BDO16A</v>
          </cell>
          <cell r="B7954" t="str">
            <v>SURYA_SUMATRI</v>
          </cell>
        </row>
        <row r="7955">
          <cell r="A7955" t="str">
            <v>PKU01A</v>
          </cell>
          <cell r="B7955" t="str">
            <v>DAHLIA</v>
          </cell>
        </row>
        <row r="7956">
          <cell r="A7956" t="str">
            <v>CIP06</v>
          </cell>
          <cell r="B7956" t="str">
            <v>PONDOK_RANJI_1</v>
          </cell>
        </row>
        <row r="7957">
          <cell r="A7957" t="str">
            <v>SUB02B</v>
          </cell>
          <cell r="B7957" t="str">
            <v>GEDANGASIN</v>
          </cell>
        </row>
        <row r="7958">
          <cell r="A7958" t="str">
            <v>JBR11</v>
          </cell>
          <cell r="B7958" t="str">
            <v>KARANGREJO</v>
          </cell>
        </row>
        <row r="7959">
          <cell r="A7959" t="str">
            <v>JBR10</v>
          </cell>
          <cell r="B7959" t="str">
            <v>KACA_PIRING</v>
          </cell>
        </row>
        <row r="7960">
          <cell r="A7960" t="str">
            <v>CRN11</v>
          </cell>
          <cell r="B7960" t="str">
            <v>CIPTO</v>
          </cell>
        </row>
        <row r="7961">
          <cell r="A7961" t="str">
            <v>CIL06</v>
          </cell>
          <cell r="B7961" t="str">
            <v>MEKAR_SARI</v>
          </cell>
        </row>
        <row r="7962">
          <cell r="A7962" t="str">
            <v>CIL05</v>
          </cell>
          <cell r="B7962" t="str">
            <v>MASIGIT</v>
          </cell>
        </row>
        <row r="7963">
          <cell r="A7963" t="str">
            <v>DPS08</v>
          </cell>
          <cell r="B7963" t="str">
            <v>NUSA_DUA</v>
          </cell>
        </row>
        <row r="7964">
          <cell r="A7964" t="str">
            <v>6660011F</v>
          </cell>
          <cell r="B7964" t="str">
            <v>AGENT34</v>
          </cell>
        </row>
        <row r="7965">
          <cell r="A7965" t="str">
            <v>6660011J</v>
          </cell>
          <cell r="B7965" t="str">
            <v>AGENT38</v>
          </cell>
        </row>
        <row r="7966">
          <cell r="A7966" t="str">
            <v>TIG01</v>
          </cell>
          <cell r="B7966" t="str">
            <v>TIGI</v>
          </cell>
        </row>
        <row r="7967">
          <cell r="A7967" t="str">
            <v>YPN01</v>
          </cell>
          <cell r="B7967" t="str">
            <v>YAPEN_WAROPEN</v>
          </cell>
        </row>
        <row r="7968">
          <cell r="A7968" t="str">
            <v>SAM01</v>
          </cell>
          <cell r="B7968" t="str">
            <v>SARMI</v>
          </cell>
        </row>
        <row r="7969">
          <cell r="A7969" t="str">
            <v>BDO73</v>
          </cell>
          <cell r="B7969" t="str">
            <v>SURYA_SUMANTRI_2</v>
          </cell>
        </row>
        <row r="7970">
          <cell r="A7970" t="str">
            <v>SUB50</v>
          </cell>
          <cell r="B7970" t="str">
            <v>KLAMPIS_JAYA</v>
          </cell>
        </row>
        <row r="7971">
          <cell r="A7971" t="str">
            <v>UPG06A</v>
          </cell>
          <cell r="B7971" t="str">
            <v>PACCERAKKANG</v>
          </cell>
        </row>
        <row r="7972">
          <cell r="A7972" t="str">
            <v>SRG41</v>
          </cell>
          <cell r="B7972" t="str">
            <v>SEKAYU_SEMARANG</v>
          </cell>
        </row>
        <row r="7973">
          <cell r="A7973" t="str">
            <v>PUR04</v>
          </cell>
          <cell r="B7973" t="str">
            <v>PURBALINGGA_DC</v>
          </cell>
        </row>
        <row r="7974">
          <cell r="A7974" t="str">
            <v>KRW35</v>
          </cell>
          <cell r="B7974" t="str">
            <v>JUANDA</v>
          </cell>
        </row>
        <row r="7975">
          <cell r="A7975" t="str">
            <v>SOC19</v>
          </cell>
          <cell r="B7975" t="str">
            <v>MANAHAN</v>
          </cell>
        </row>
        <row r="7976">
          <cell r="A7976" t="str">
            <v>KRW05</v>
          </cell>
          <cell r="B7976" t="str">
            <v>JOHAR</v>
          </cell>
        </row>
        <row r="7977">
          <cell r="A7977" t="str">
            <v>SBG21</v>
          </cell>
          <cell r="B7977" t="str">
            <v>BLANAKAN</v>
          </cell>
        </row>
        <row r="7978">
          <cell r="A7978" t="str">
            <v>KRW29</v>
          </cell>
          <cell r="B7978" t="str">
            <v>KP_SAWAH</v>
          </cell>
        </row>
        <row r="7979">
          <cell r="A7979" t="str">
            <v>SEG08</v>
          </cell>
          <cell r="B7979" t="str">
            <v>CIPOCOK_2</v>
          </cell>
        </row>
        <row r="7980">
          <cell r="A7980" t="str">
            <v>SLM07</v>
          </cell>
          <cell r="B7980" t="str">
            <v>SEYEGAN</v>
          </cell>
        </row>
        <row r="7981">
          <cell r="A7981" t="str">
            <v>SBG08</v>
          </cell>
          <cell r="B7981" t="str">
            <v>PUSAKANAGARA</v>
          </cell>
        </row>
        <row r="7982">
          <cell r="A7982" t="str">
            <v>DJB14</v>
          </cell>
          <cell r="B7982" t="str">
            <v>WTC_JAMBI</v>
          </cell>
        </row>
        <row r="7983">
          <cell r="A7983" t="str">
            <v>SUM15</v>
          </cell>
          <cell r="B7983" t="str">
            <v>CIROMED</v>
          </cell>
        </row>
        <row r="7984">
          <cell r="A7984" t="str">
            <v>SBG15</v>
          </cell>
          <cell r="B7984" t="str">
            <v>WATES_BINONG</v>
          </cell>
        </row>
        <row r="7985">
          <cell r="A7985" t="str">
            <v>KRW34</v>
          </cell>
          <cell r="B7985" t="str">
            <v>BANYUSARI</v>
          </cell>
        </row>
        <row r="7986">
          <cell r="A7986" t="str">
            <v>SUM14</v>
          </cell>
          <cell r="B7986" t="str">
            <v>LANJUNG</v>
          </cell>
        </row>
        <row r="7987">
          <cell r="A7987" t="str">
            <v>CIP13</v>
          </cell>
          <cell r="B7987" t="str">
            <v>SERUA</v>
          </cell>
        </row>
        <row r="7988">
          <cell r="A7988" t="str">
            <v>CIP11</v>
          </cell>
          <cell r="B7988" t="str">
            <v>LENGKONG_WETAN</v>
          </cell>
        </row>
        <row r="7989">
          <cell r="A7989" t="str">
            <v>BDO10A</v>
          </cell>
          <cell r="B7989" t="str">
            <v>CIMENYAN</v>
          </cell>
        </row>
        <row r="7990">
          <cell r="A7990" t="str">
            <v>KRW31</v>
          </cell>
          <cell r="B7990" t="str">
            <v>PALUMBONSARI</v>
          </cell>
        </row>
        <row r="7991">
          <cell r="A7991" t="str">
            <v>KRW27</v>
          </cell>
          <cell r="B7991" t="str">
            <v>TUNGGAKJATI</v>
          </cell>
        </row>
        <row r="7992">
          <cell r="A7992" t="str">
            <v>GRT13</v>
          </cell>
          <cell r="B7992" t="str">
            <v>KARACAK</v>
          </cell>
        </row>
        <row r="7993">
          <cell r="A7993" t="str">
            <v>SBG19</v>
          </cell>
          <cell r="B7993" t="str">
            <v>KAMARUNG</v>
          </cell>
        </row>
        <row r="7994">
          <cell r="A7994" t="str">
            <v>PWK20</v>
          </cell>
          <cell r="B7994" t="str">
            <v>PASAR_JUMAT</v>
          </cell>
        </row>
        <row r="7995">
          <cell r="A7995" t="str">
            <v>IDM09</v>
          </cell>
          <cell r="B7995" t="str">
            <v>KERTASEMAYA</v>
          </cell>
        </row>
        <row r="7996">
          <cell r="A7996" t="str">
            <v>NGP17</v>
          </cell>
          <cell r="B7996" t="str">
            <v>CITATAH</v>
          </cell>
        </row>
        <row r="7997">
          <cell r="A7997" t="str">
            <v>MJA10</v>
          </cell>
          <cell r="B7997" t="str">
            <v>PASAR_LAMA</v>
          </cell>
        </row>
        <row r="7998">
          <cell r="A7998" t="str">
            <v>SOC888</v>
          </cell>
          <cell r="B7998" t="str">
            <v>SOC_SALES</v>
          </cell>
        </row>
        <row r="7999">
          <cell r="A7999" t="str">
            <v>PGR02</v>
          </cell>
          <cell r="B7999" t="str">
            <v>KALIPUCANG</v>
          </cell>
        </row>
        <row r="8000">
          <cell r="A8000" t="str">
            <v>BDO69</v>
          </cell>
          <cell r="B8000" t="str">
            <v>SUDIRMAN</v>
          </cell>
        </row>
        <row r="8001">
          <cell r="A8001" t="str">
            <v>CRN15</v>
          </cell>
          <cell r="B8001" t="str">
            <v>PERJUANGAN_2</v>
          </cell>
        </row>
        <row r="8002">
          <cell r="A8002" t="str">
            <v>CJR05</v>
          </cell>
          <cell r="B8002" t="str">
            <v>PAMOYANAN</v>
          </cell>
        </row>
        <row r="8003">
          <cell r="A8003" t="str">
            <v>KRW01</v>
          </cell>
          <cell r="B8003" t="str">
            <v>KARAWANG</v>
          </cell>
        </row>
        <row r="8004">
          <cell r="A8004" t="str">
            <v>SBG07</v>
          </cell>
          <cell r="B8004" t="str">
            <v>PAGADEN</v>
          </cell>
        </row>
        <row r="8005">
          <cell r="A8005" t="str">
            <v>BDO44</v>
          </cell>
          <cell r="B8005" t="str">
            <v>CIMAHI_TENGAH</v>
          </cell>
        </row>
        <row r="8006">
          <cell r="A8006" t="str">
            <v>KRW07</v>
          </cell>
          <cell r="B8006" t="str">
            <v>TANJUNG_MEKAR</v>
          </cell>
        </row>
        <row r="8007">
          <cell r="A8007" t="str">
            <v>BDO03</v>
          </cell>
          <cell r="B8007" t="str">
            <v>PASKAL</v>
          </cell>
        </row>
        <row r="8008">
          <cell r="A8008" t="str">
            <v>GRT05</v>
          </cell>
          <cell r="B8008" t="str">
            <v>KARANGPAWITAN</v>
          </cell>
        </row>
        <row r="8009">
          <cell r="A8009" t="str">
            <v>SRG15</v>
          </cell>
          <cell r="B8009" t="str">
            <v>CANDISARI</v>
          </cell>
        </row>
        <row r="8010">
          <cell r="A8010" t="str">
            <v>TGR40</v>
          </cell>
          <cell r="B8010" t="str">
            <v>PABUARAN_2</v>
          </cell>
        </row>
        <row r="8011">
          <cell r="A8011" t="str">
            <v>KRW13</v>
          </cell>
          <cell r="B8011" t="str">
            <v>NAGASARI</v>
          </cell>
        </row>
        <row r="8012">
          <cell r="A8012" t="str">
            <v>CIP01</v>
          </cell>
          <cell r="B8012" t="str">
            <v>CIPUTAT_1</v>
          </cell>
        </row>
        <row r="8013">
          <cell r="A8013" t="str">
            <v>6660024</v>
          </cell>
          <cell r="B8013" t="str">
            <v>AGENT24</v>
          </cell>
        </row>
        <row r="8014">
          <cell r="A8014" t="str">
            <v>BKS888</v>
          </cell>
          <cell r="B8014" t="str">
            <v>BKS_SALES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isplay ALL DP"/>
      <sheetName val="Display Absensi 630"/>
      <sheetName val="Display 730 &amp; 1200"/>
      <sheetName val="Display Ritase Keseluruhan"/>
      <sheetName val="Display Retur"/>
      <sheetName val="RM Pencapaian Harian"/>
      <sheetName val="RM Pencapaian Mingguan"/>
      <sheetName val="RM Pencapaian Bulanan"/>
      <sheetName val="06.30"/>
      <sheetName val="06.30, 07.30, &amp; 12.00"/>
      <sheetName val="R-2, TPTW, Persentase TTD"/>
      <sheetName val="Pickup &amp; Retur Non Ecom"/>
      <sheetName val="Raw Retur"/>
      <sheetName val="Raw Absensi"/>
      <sheetName val="Raw Deliv TTD 730 1200"/>
      <sheetName val="Raw TPTW TTD"/>
      <sheetName val="TTD rit 2"/>
      <sheetName val="Raw Retur COD Non Ecom"/>
      <sheetName val="Raw PU Non Ecom"/>
      <sheetName val="Helper RM 0730"/>
    </sheetNames>
    <sheetDataSet>
      <sheetData sheetId="0"/>
      <sheetData sheetId="1">
        <row r="3">
          <cell r="T3">
            <v>46288</v>
          </cell>
        </row>
        <row r="5">
          <cell r="AJ5">
            <v>46288</v>
          </cell>
        </row>
        <row r="6">
          <cell r="AJ6">
            <v>46282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U1679"/>
  <sheetViews>
    <sheetView tabSelected="1" zoomScale="80" zoomScaleNormal="80" topLeftCell="J1" workbookViewId="0">
      <selection activeCell="J9" sqref="J9:AW1675"/>
    </sheetView>
  </sheetViews>
  <sheetFormatPr defaultColWidth="10.2857142857143" defaultRowHeight="14.25"/>
  <cols>
    <col min="1" max="2" width="2.02857142857143" style="217" customWidth="1"/>
    <col min="3" max="3" width="24.7619047619048" style="218" customWidth="1"/>
    <col min="4" max="6" width="31.2380952380952" style="218" customWidth="1"/>
    <col min="7" max="7" width="31.7428571428571" style="218" customWidth="1"/>
    <col min="8" max="8" width="33.3904761904762" style="218" customWidth="1"/>
    <col min="9" max="9" width="32.247619047619" style="217" customWidth="1"/>
    <col min="10" max="10" width="13.8380952380952" style="217" customWidth="1"/>
    <col min="11" max="11" width="17.0095238095238" style="217" customWidth="1"/>
    <col min="12" max="14" width="16.1238095238095" style="217" customWidth="1"/>
    <col min="15" max="15" width="16.7619047619048" style="217" customWidth="1"/>
    <col min="16" max="16" width="21.4571428571429" style="217" customWidth="1"/>
    <col min="17" max="17" width="20.1904761904762" style="217" customWidth="1"/>
    <col min="18" max="18" width="18.5333333333333" style="217" customWidth="1"/>
    <col min="19" max="20" width="13.8380952380952" style="217" customWidth="1"/>
    <col min="21" max="21" width="18.0285714285714" style="217" customWidth="1"/>
    <col min="22" max="22" width="18.7904761904762" style="217" customWidth="1"/>
    <col min="23" max="23" width="17.5238095238095" style="217" customWidth="1"/>
    <col min="24" max="24" width="20.5714285714286" style="217" customWidth="1"/>
    <col min="25" max="25" width="13.7142857142857" style="217" customWidth="1"/>
    <col min="26" max="26" width="18.152380952381" style="217" customWidth="1"/>
    <col min="27" max="27" width="17.2666666666667" style="217" customWidth="1"/>
    <col min="28" max="28" width="16.3809523809524" style="217" customWidth="1"/>
    <col min="29" max="29" width="18.7904761904762" style="217" customWidth="1"/>
    <col min="30" max="30" width="13.8380952380952" style="217" customWidth="1"/>
    <col min="31" max="31" width="18.2857142857143" style="217" customWidth="1"/>
    <col min="32" max="32" width="19.8095238095238" style="217" customWidth="1"/>
    <col min="33" max="33" width="19.6761904761905" style="217" customWidth="1"/>
    <col min="34" max="34" width="23.8666666666667" style="217" customWidth="1"/>
    <col min="35" max="35" width="13.8380952380952" style="217" customWidth="1"/>
    <col min="36" max="36" width="16.7619047619048" style="217" customWidth="1"/>
    <col min="37" max="37" width="19.2952380952381" style="217" customWidth="1"/>
    <col min="38" max="38" width="18.4095238095238" style="217" customWidth="1"/>
    <col min="39" max="39" width="19.047619047619" style="217" customWidth="1"/>
    <col min="40" max="40" width="13.5809523809524" style="217" customWidth="1"/>
    <col min="41" max="41" width="16.1238095238095" style="217" customWidth="1"/>
    <col min="42" max="44" width="16.8857142857143" style="217" customWidth="1"/>
    <col min="45" max="45" width="13.8380952380952" style="217" customWidth="1"/>
    <col min="46" max="46" width="18.5333333333333" style="217" customWidth="1"/>
    <col min="47" max="47" width="16.3809523809524" style="217" customWidth="1"/>
    <col min="48" max="48" width="18.0285714285714" style="217" customWidth="1"/>
    <col min="49" max="49" width="19.2952380952381" style="217" customWidth="1"/>
    <col min="50" max="50" width="10.4095238095238" style="217" customWidth="1"/>
    <col min="51" max="51" width="2.40952380952381" style="219" customWidth="1"/>
    <col min="52" max="53" width="14.4761904761905" style="217" customWidth="1"/>
    <col min="54" max="54" width="15.7428571428571" style="217" customWidth="1"/>
    <col min="55" max="55" width="11.8571428571429" style="217"/>
    <col min="56" max="16384" width="10.2857142857143" style="217"/>
  </cols>
  <sheetData>
    <row r="1" ht="12" customHeight="1" spans="1:60">
      <c r="A1" s="220"/>
      <c r="B1" s="221" t="str">
        <f>"网管-雅加达网点质量达成 "&amp;TEXT(BA2,"YYYY-MM-DD")&amp;"
"&amp;"NM - Pencapaian Kualitas DropPoint Jakarta "&amp;TEXT(BA2,"YYYY-MM-DD")</f>
        <v>网管-雅加达网点质量达成 2026-09-24
NM - Pencapaian Kualitas DropPoint Jakarta 2026-09-24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  <c r="AY1" s="222"/>
      <c r="BA1" s="217" t="s">
        <v>0</v>
      </c>
    </row>
    <row r="2" ht="61.5" customHeight="1" spans="1:60">
      <c r="A2" s="220"/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2"/>
      <c r="BA2" s="223">
        <f>'06.30, 07.30, &amp; 12.00'!F4</f>
        <v>46289</v>
      </c>
      <c r="BB2" s="223">
        <f>EOMONTH(BA2,-1)+1</f>
        <v>46266</v>
      </c>
      <c r="BC2" s="217" t="s">
        <v>1</v>
      </c>
      <c r="BF2" s="217">
        <f>COUNTIFS('[10]Raw Abnsensi'!P:P,I:I,'[10]Raw Abnsensi'!Q:Q,1,'[10]Raw Abnsensi'!O:O,"&lt;="&amp;#REF!)</f>
        <v>0</v>
      </c>
      <c r="BG2" s="217">
        <f>COUNTIFS('[10]Raw Abnsensi'!P:P,I:I,'[10]Raw Abnsensi'!Q:Q,1)</f>
        <v>0</v>
      </c>
      <c r="BH2" s="217" t="e">
        <f>BF2/BG2</f>
        <v>#DIV/0!</v>
      </c>
    </row>
    <row r="3" ht="36" customHeight="1" spans="1:60">
      <c r="A3" s="220"/>
      <c r="B3" s="224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225"/>
      <c r="AV3" s="225"/>
      <c r="AW3" s="225"/>
      <c r="AX3" s="224"/>
      <c r="AY3" s="222"/>
      <c r="BA3" s="223">
        <f>BA2-2</f>
        <v>46287</v>
      </c>
      <c r="BB3" s="223">
        <f>EOMONTH(BA3,-1)+1</f>
        <v>46266</v>
      </c>
      <c r="BC3" s="217" t="s">
        <v>2</v>
      </c>
    </row>
    <row r="4" ht="249" hidden="1" customHeight="1" spans="1:60">
      <c r="A4" s="220"/>
      <c r="B4" s="224"/>
      <c r="C4" s="226" t="s">
        <v>3</v>
      </c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8"/>
      <c r="T4" s="227"/>
      <c r="U4" s="227" t="s">
        <v>4</v>
      </c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8"/>
      <c r="AX4" s="224"/>
      <c r="AY4" s="222"/>
    </row>
    <row r="5" ht="9" customHeight="1" spans="1:60">
      <c r="A5" s="220"/>
      <c r="B5" s="224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5"/>
      <c r="AU5" s="225"/>
      <c r="AV5" s="225"/>
      <c r="AW5" s="225"/>
      <c r="AX5" s="224"/>
      <c r="AY5" s="222"/>
    </row>
    <row r="6" ht="57" customHeight="1" spans="1:60">
      <c r="A6" s="220"/>
      <c r="B6" s="224"/>
      <c r="C6" s="229" t="s">
        <v>5</v>
      </c>
      <c r="D6" s="11" t="s">
        <v>6</v>
      </c>
      <c r="E6" s="8" t="s">
        <v>7</v>
      </c>
      <c r="F6" s="229" t="s">
        <v>8</v>
      </c>
      <c r="G6" s="230" t="s">
        <v>9</v>
      </c>
      <c r="H6" s="231"/>
      <c r="I6" s="232" t="s">
        <v>7</v>
      </c>
      <c r="J6" s="233" t="s">
        <v>10</v>
      </c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4"/>
      <c r="V6" s="234"/>
      <c r="W6" s="233"/>
      <c r="X6" s="235"/>
      <c r="Y6" s="236" t="s">
        <v>11</v>
      </c>
      <c r="Z6" s="236"/>
      <c r="AA6" s="236"/>
      <c r="AB6" s="236"/>
      <c r="AC6" s="237"/>
      <c r="AD6" s="238" t="s">
        <v>12</v>
      </c>
      <c r="AE6" s="233"/>
      <c r="AF6" s="233"/>
      <c r="AG6" s="233"/>
      <c r="AH6" s="233"/>
      <c r="AI6" s="233"/>
      <c r="AJ6" s="233"/>
      <c r="AK6" s="233"/>
      <c r="AL6" s="233"/>
      <c r="AM6" s="235"/>
      <c r="AN6" s="239"/>
      <c r="AO6" s="239"/>
      <c r="AP6" s="239"/>
      <c r="AQ6" s="239"/>
      <c r="AR6" s="239"/>
      <c r="AS6" s="239"/>
      <c r="AT6" s="239"/>
      <c r="AU6" s="239"/>
      <c r="AV6" s="239"/>
      <c r="AW6" s="240"/>
      <c r="AX6" s="224"/>
      <c r="AY6" s="222"/>
    </row>
    <row r="7" ht="54.45" customHeight="1" spans="1:60">
      <c r="A7" s="220"/>
      <c r="B7" s="224"/>
      <c r="C7" s="9"/>
      <c r="D7" s="241"/>
      <c r="E7" s="8"/>
      <c r="F7" s="9"/>
      <c r="G7" s="10"/>
      <c r="H7" s="233"/>
      <c r="I7" s="242"/>
      <c r="J7" s="243" t="s">
        <v>13</v>
      </c>
      <c r="K7" s="239"/>
      <c r="L7" s="239"/>
      <c r="M7" s="239"/>
      <c r="N7" s="240"/>
      <c r="O7" s="243" t="s">
        <v>14</v>
      </c>
      <c r="P7" s="239"/>
      <c r="Q7" s="239"/>
      <c r="R7" s="239"/>
      <c r="S7" s="240"/>
      <c r="T7" s="244" t="s">
        <v>15</v>
      </c>
      <c r="U7" s="245"/>
      <c r="V7" s="245"/>
      <c r="W7" s="245"/>
      <c r="X7" s="246"/>
      <c r="Y7" s="247" t="s">
        <v>16</v>
      </c>
      <c r="Z7" s="247"/>
      <c r="AA7" s="247"/>
      <c r="AB7" s="247"/>
      <c r="AC7" s="247"/>
      <c r="AD7" s="248" t="s">
        <v>17</v>
      </c>
      <c r="AE7" s="248"/>
      <c r="AF7" s="248"/>
      <c r="AG7" s="248"/>
      <c r="AH7" s="248"/>
      <c r="AI7" s="248" t="s">
        <v>18</v>
      </c>
      <c r="AJ7" s="248"/>
      <c r="AK7" s="248"/>
      <c r="AL7" s="248"/>
      <c r="AM7" s="248"/>
      <c r="AN7" s="239" t="s">
        <v>19</v>
      </c>
      <c r="AO7" s="239"/>
      <c r="AP7" s="239"/>
      <c r="AQ7" s="239"/>
      <c r="AR7" s="240"/>
      <c r="AS7" s="243" t="s">
        <v>20</v>
      </c>
      <c r="AT7" s="239"/>
      <c r="AU7" s="239"/>
      <c r="AV7" s="239"/>
      <c r="AW7" s="240"/>
      <c r="AX7" s="224"/>
      <c r="AY7" s="222"/>
      <c r="BA7" s="249">
        <f>BA2-1</f>
        <v>46288</v>
      </c>
      <c r="BC7" s="249"/>
    </row>
    <row r="8" ht="56.25" customHeight="1" spans="1:60">
      <c r="A8" s="220"/>
      <c r="B8" s="224"/>
      <c r="C8" s="250"/>
      <c r="D8" s="241"/>
      <c r="E8" s="11"/>
      <c r="F8" s="250"/>
      <c r="G8" s="251"/>
      <c r="H8" s="252"/>
      <c r="I8" s="253"/>
      <c r="J8" s="229" t="s">
        <v>21</v>
      </c>
      <c r="K8" s="254">
        <v>46289</v>
      </c>
      <c r="L8" s="255">
        <f>BA7</f>
        <v>46288</v>
      </c>
      <c r="M8" s="255">
        <f>BA3</f>
        <v>46287</v>
      </c>
      <c r="N8" s="229" t="s">
        <v>22</v>
      </c>
      <c r="O8" s="229" t="s">
        <v>21</v>
      </c>
      <c r="P8" s="254">
        <f>$BA$2</f>
        <v>46289</v>
      </c>
      <c r="Q8" s="255">
        <f>BA7</f>
        <v>46288</v>
      </c>
      <c r="R8" s="255">
        <f>BA3</f>
        <v>46287</v>
      </c>
      <c r="S8" s="229" t="s">
        <v>22</v>
      </c>
      <c r="T8" s="229" t="s">
        <v>21</v>
      </c>
      <c r="U8" s="254">
        <f>$BA$2</f>
        <v>46289</v>
      </c>
      <c r="V8" s="255">
        <f>BA7</f>
        <v>46288</v>
      </c>
      <c r="W8" s="255">
        <f>BA3</f>
        <v>46287</v>
      </c>
      <c r="X8" s="229" t="s">
        <v>22</v>
      </c>
      <c r="Y8" s="229" t="s">
        <v>21</v>
      </c>
      <c r="Z8" s="254">
        <f>$BA$2</f>
        <v>46289</v>
      </c>
      <c r="AA8" s="255">
        <f>BA7</f>
        <v>46288</v>
      </c>
      <c r="AB8" s="255">
        <f>BA3</f>
        <v>46287</v>
      </c>
      <c r="AC8" s="229" t="s">
        <v>22</v>
      </c>
      <c r="AD8" s="229" t="s">
        <v>21</v>
      </c>
      <c r="AE8" s="254">
        <f>$BA$2</f>
        <v>46289</v>
      </c>
      <c r="AF8" s="255">
        <f>BA7</f>
        <v>46288</v>
      </c>
      <c r="AG8" s="255">
        <f>BA3</f>
        <v>46287</v>
      </c>
      <c r="AH8" s="229" t="s">
        <v>22</v>
      </c>
      <c r="AI8" s="229" t="s">
        <v>21</v>
      </c>
      <c r="AJ8" s="254">
        <f>$BA$2</f>
        <v>46289</v>
      </c>
      <c r="AK8" s="255">
        <f>BA7</f>
        <v>46288</v>
      </c>
      <c r="AL8" s="255">
        <f>BA3</f>
        <v>46287</v>
      </c>
      <c r="AM8" s="229" t="s">
        <v>22</v>
      </c>
      <c r="AN8" s="256" t="s">
        <v>21</v>
      </c>
      <c r="AO8" s="254">
        <f>$BA$2</f>
        <v>46289</v>
      </c>
      <c r="AP8" s="255">
        <f>BA7</f>
        <v>46288</v>
      </c>
      <c r="AQ8" s="255">
        <f>BA3</f>
        <v>46287</v>
      </c>
      <c r="AR8" s="229" t="s">
        <v>22</v>
      </c>
      <c r="AS8" s="229" t="s">
        <v>23</v>
      </c>
      <c r="AT8" s="254">
        <f>$BA$2</f>
        <v>46289</v>
      </c>
      <c r="AU8" s="255">
        <f>BA7</f>
        <v>46288</v>
      </c>
      <c r="AV8" s="255">
        <f>BA3</f>
        <v>46287</v>
      </c>
      <c r="AW8" s="229" t="s">
        <v>22</v>
      </c>
      <c r="AX8" s="224"/>
      <c r="AY8" s="222"/>
    </row>
    <row r="9" ht="15" spans="1:60">
      <c r="A9" s="220"/>
      <c r="B9" s="224"/>
      <c r="C9" s="257" t="s">
        <v>24</v>
      </c>
      <c r="D9" s="111" t="s">
        <v>25</v>
      </c>
      <c r="E9" s="111" t="s">
        <v>26</v>
      </c>
      <c r="F9" s="258" t="s">
        <v>27</v>
      </c>
      <c r="G9" s="258" t="s">
        <v>27</v>
      </c>
      <c r="H9" s="258" t="s">
        <v>27</v>
      </c>
      <c r="I9" s="258" t="s">
        <v>27</v>
      </c>
      <c r="J9" s="259">
        <v>0.9</v>
      </c>
      <c r="K9" s="260">
        <v>0.865671641791045</v>
      </c>
      <c r="L9" s="260">
        <v>0.924242424242424</v>
      </c>
      <c r="M9" s="261">
        <v>0.830769230769231</v>
      </c>
      <c r="N9" s="261">
        <v>0.903606102635229</v>
      </c>
      <c r="O9" s="262">
        <v>0.9</v>
      </c>
      <c r="P9" s="263">
        <v>0.933708482020313</v>
      </c>
      <c r="Q9" s="260">
        <v>0.934530095036959</v>
      </c>
      <c r="R9" s="260">
        <v>0.952074489935643</v>
      </c>
      <c r="S9" s="260">
        <v>0.947687243708985</v>
      </c>
      <c r="T9" s="262">
        <v>0.9</v>
      </c>
      <c r="U9" s="260">
        <v>0.81512489706286</v>
      </c>
      <c r="V9" s="260">
        <v>0.78656282998944</v>
      </c>
      <c r="W9" s="260">
        <v>0.818019991784198</v>
      </c>
      <c r="X9" s="260">
        <v>0.731161529897449</v>
      </c>
      <c r="Y9" s="262">
        <v>0.92</v>
      </c>
      <c r="Z9" s="262">
        <v>0.923174121809452</v>
      </c>
      <c r="AA9" s="262">
        <v>0.95444642503466</v>
      </c>
      <c r="AB9" s="262">
        <v>0.934748733930658</v>
      </c>
      <c r="AC9" s="262">
        <v>0.919802201827395</v>
      </c>
      <c r="AD9" s="262">
        <v>0.92</v>
      </c>
      <c r="AE9" s="260">
        <v>0.994857485134918</v>
      </c>
      <c r="AF9" s="260">
        <v>0.984399537764082</v>
      </c>
      <c r="AG9" s="260">
        <v>0.983921710043646</v>
      </c>
      <c r="AH9" s="260">
        <v>0.96185530617123</v>
      </c>
      <c r="AI9" s="262">
        <v>0.92</v>
      </c>
      <c r="AJ9" s="260">
        <v>0.943169690501601</v>
      </c>
      <c r="AK9" s="260">
        <v>0.964118811881188</v>
      </c>
      <c r="AL9" s="260">
        <v>0.953617363344051</v>
      </c>
      <c r="AM9" s="260">
        <v>0.938446213499518</v>
      </c>
      <c r="AN9" s="259">
        <v>0.99</v>
      </c>
      <c r="AO9" s="264">
        <v>1</v>
      </c>
      <c r="AP9" s="264">
        <v>1</v>
      </c>
      <c r="AQ9" s="264">
        <v>1</v>
      </c>
      <c r="AR9" s="265">
        <v>1</v>
      </c>
      <c r="AS9" s="266">
        <v>0.0872182100128262</v>
      </c>
      <c r="AT9" s="267">
        <v>0</v>
      </c>
      <c r="AU9" s="268">
        <v>0.0333333333333333</v>
      </c>
      <c r="AV9" s="268">
        <v>0.0681818181818182</v>
      </c>
      <c r="AW9" s="268">
        <v>0.0503067484662577</v>
      </c>
      <c r="AX9" s="224"/>
      <c r="AY9" s="222"/>
    </row>
    <row r="10" ht="15" spans="1:60">
      <c r="A10" s="220"/>
      <c r="B10" s="224"/>
      <c r="C10" s="257" t="s">
        <v>24</v>
      </c>
      <c r="D10" s="111" t="s">
        <v>25</v>
      </c>
      <c r="E10" s="111" t="s">
        <v>26</v>
      </c>
      <c r="F10" s="258" t="s">
        <v>28</v>
      </c>
      <c r="G10" s="258" t="s">
        <v>28</v>
      </c>
      <c r="H10" s="258" t="s">
        <v>28</v>
      </c>
      <c r="I10" s="258" t="s">
        <v>28</v>
      </c>
      <c r="J10" s="259">
        <v>0.9</v>
      </c>
      <c r="K10" s="260">
        <v>0.916666666666667</v>
      </c>
      <c r="L10" s="260">
        <v>0.926229508196721</v>
      </c>
      <c r="M10" s="261">
        <v>0.934426229508197</v>
      </c>
      <c r="N10" s="261">
        <v>0.880737260571016</v>
      </c>
      <c r="O10" s="262">
        <v>0.9</v>
      </c>
      <c r="P10" s="263">
        <v>0.972392254840725</v>
      </c>
      <c r="Q10" s="260">
        <v>0.972185108708855</v>
      </c>
      <c r="R10" s="260">
        <v>0.983436002737851</v>
      </c>
      <c r="S10" s="260">
        <v>0.984655356696154</v>
      </c>
      <c r="T10" s="262">
        <v>0.9</v>
      </c>
      <c r="U10" s="260">
        <v>0.852717051842598</v>
      </c>
      <c r="V10" s="260">
        <v>0.828009231142961</v>
      </c>
      <c r="W10" s="260">
        <v>0.892265571526352</v>
      </c>
      <c r="X10" s="260">
        <v>0.797045914538467</v>
      </c>
      <c r="Y10" s="262">
        <v>0.92</v>
      </c>
      <c r="Z10" s="262">
        <v>0.95003175947491</v>
      </c>
      <c r="AA10" s="262">
        <v>0.956183386905769</v>
      </c>
      <c r="AB10" s="262">
        <v>0.972810218978102</v>
      </c>
      <c r="AC10" s="262">
        <v>0.961511695952678</v>
      </c>
      <c r="AD10" s="262">
        <v>0.92</v>
      </c>
      <c r="AE10" s="260">
        <v>0.998778447566189</v>
      </c>
      <c r="AF10" s="260">
        <v>0.997277178257394</v>
      </c>
      <c r="AG10" s="260">
        <v>0.989934310257706</v>
      </c>
      <c r="AH10" s="260">
        <v>0.993152875141904</v>
      </c>
      <c r="AI10" s="262">
        <v>0.92</v>
      </c>
      <c r="AJ10" s="260">
        <v>0.954527605434697</v>
      </c>
      <c r="AK10" s="260">
        <v>0.961399787910923</v>
      </c>
      <c r="AL10" s="260">
        <v>0.97786641639293</v>
      </c>
      <c r="AM10" s="260">
        <v>0.969348988384358</v>
      </c>
      <c r="AN10" s="259">
        <v>0.99</v>
      </c>
      <c r="AO10" s="264">
        <v>1</v>
      </c>
      <c r="AP10" s="264">
        <v>1</v>
      </c>
      <c r="AQ10" s="264">
        <v>1</v>
      </c>
      <c r="AR10" s="265">
        <v>1</v>
      </c>
      <c r="AS10" s="266">
        <v>0.0872182100128262</v>
      </c>
      <c r="AT10" s="267">
        <v>0.024390243902439</v>
      </c>
      <c r="AU10" s="268">
        <v>0.0821917808219178</v>
      </c>
      <c r="AV10" s="268">
        <v>0.0337078651685393</v>
      </c>
      <c r="AW10" s="268">
        <v>0.0572711959573273</v>
      </c>
      <c r="AX10" s="224"/>
      <c r="AY10" s="222"/>
    </row>
    <row r="11" ht="15" spans="1:60">
      <c r="A11" s="220"/>
      <c r="B11" s="224"/>
      <c r="C11" s="257" t="s">
        <v>24</v>
      </c>
      <c r="D11" s="111" t="s">
        <v>25</v>
      </c>
      <c r="E11" s="111" t="s">
        <v>26</v>
      </c>
      <c r="F11" s="258" t="s">
        <v>29</v>
      </c>
      <c r="G11" s="258" t="s">
        <v>29</v>
      </c>
      <c r="H11" s="258" t="s">
        <v>29</v>
      </c>
      <c r="I11" s="258" t="s">
        <v>29</v>
      </c>
      <c r="J11" s="259">
        <v>0.9</v>
      </c>
      <c r="K11" s="260">
        <v>0.827586206896552</v>
      </c>
      <c r="L11" s="260">
        <v>0.933333333333333</v>
      </c>
      <c r="M11" s="261">
        <v>1</v>
      </c>
      <c r="N11" s="261">
        <v>0.927219796215429</v>
      </c>
      <c r="O11" s="262">
        <v>0.9</v>
      </c>
      <c r="P11" s="263">
        <v>0.751585623678647</v>
      </c>
      <c r="Q11" s="260">
        <v>0.995430809399478</v>
      </c>
      <c r="R11" s="260">
        <v>0.993920972644377</v>
      </c>
      <c r="S11" s="260">
        <v>0.934638120616252</v>
      </c>
      <c r="T11" s="262">
        <v>0.9</v>
      </c>
      <c r="U11" s="260">
        <v>0.928118393234672</v>
      </c>
      <c r="V11" s="260">
        <v>0.883812010443864</v>
      </c>
      <c r="W11" s="260">
        <v>0.882218844984802</v>
      </c>
      <c r="X11" s="260">
        <v>0.887347238812827</v>
      </c>
      <c r="Y11" s="262">
        <v>0.92</v>
      </c>
      <c r="Z11" s="262">
        <v>0.955761316872428</v>
      </c>
      <c r="AA11" s="262">
        <v>0.94150417827298</v>
      </c>
      <c r="AB11" s="262">
        <v>0.949882537196554</v>
      </c>
      <c r="AC11" s="262">
        <v>0.950532534531536</v>
      </c>
      <c r="AD11" s="262">
        <v>0.92</v>
      </c>
      <c r="AE11" s="260">
        <v>0.99573321356389</v>
      </c>
      <c r="AF11" s="260">
        <v>0.989991063449508</v>
      </c>
      <c r="AG11" s="260">
        <v>0.994879039378421</v>
      </c>
      <c r="AH11" s="260">
        <v>0.945207597173145</v>
      </c>
      <c r="AI11" s="262">
        <v>0.92</v>
      </c>
      <c r="AJ11" s="260">
        <v>0.966492146596859</v>
      </c>
      <c r="AK11" s="260">
        <v>0.957088122605364</v>
      </c>
      <c r="AL11" s="260">
        <v>0.961820285383725</v>
      </c>
      <c r="AM11" s="260">
        <v>0.964958998324663</v>
      </c>
      <c r="AN11" s="259">
        <v>0.99</v>
      </c>
      <c r="AO11" s="264">
        <v>1</v>
      </c>
      <c r="AP11" s="264">
        <v>1</v>
      </c>
      <c r="AQ11" s="264">
        <v>1</v>
      </c>
      <c r="AR11" s="265">
        <v>1</v>
      </c>
      <c r="AS11" s="266">
        <v>0.0872182100128262</v>
      </c>
      <c r="AT11" s="267">
        <v>0.25</v>
      </c>
      <c r="AU11" s="268">
        <v>0</v>
      </c>
      <c r="AV11" s="268">
        <v>0</v>
      </c>
      <c r="AW11" s="268">
        <v>0.0380228136882129</v>
      </c>
      <c r="AX11" s="224"/>
      <c r="AY11" s="222"/>
    </row>
    <row r="12" ht="15" spans="1:60">
      <c r="A12" s="220"/>
      <c r="B12" s="224"/>
      <c r="C12" s="257" t="s">
        <v>24</v>
      </c>
      <c r="D12" s="111" t="s">
        <v>25</v>
      </c>
      <c r="E12" s="111" t="s">
        <v>26</v>
      </c>
      <c r="F12" s="258" t="s">
        <v>30</v>
      </c>
      <c r="G12" s="258" t="s">
        <v>30</v>
      </c>
      <c r="H12" s="258" t="s">
        <v>30</v>
      </c>
      <c r="I12" s="258" t="s">
        <v>30</v>
      </c>
      <c r="J12" s="259">
        <v>0.9</v>
      </c>
      <c r="K12" s="260">
        <v>0.862903225806452</v>
      </c>
      <c r="L12" s="260">
        <v>0.909090909090909</v>
      </c>
      <c r="M12" s="261">
        <v>0.947826086956522</v>
      </c>
      <c r="N12" s="261">
        <v>0.918344928597583</v>
      </c>
      <c r="O12" s="262">
        <v>0.9</v>
      </c>
      <c r="P12" s="263">
        <v>0.913515585079203</v>
      </c>
      <c r="Q12" s="260">
        <v>0.907426246185148</v>
      </c>
      <c r="R12" s="260">
        <v>0.952594670406732</v>
      </c>
      <c r="S12" s="260">
        <v>0.91509503852341</v>
      </c>
      <c r="T12" s="262">
        <v>0.9</v>
      </c>
      <c r="U12" s="260">
        <v>0.868804292284108</v>
      </c>
      <c r="V12" s="260">
        <v>0.854187860291624</v>
      </c>
      <c r="W12" s="260">
        <v>0.868443197755961</v>
      </c>
      <c r="X12" s="260">
        <v>0.828549657099314</v>
      </c>
      <c r="Y12" s="262">
        <v>0.92</v>
      </c>
      <c r="Z12" s="262">
        <v>0.95975657636435</v>
      </c>
      <c r="AA12" s="262">
        <v>0.968867216804201</v>
      </c>
      <c r="AB12" s="262">
        <v>0.984769157544027</v>
      </c>
      <c r="AC12" s="262">
        <v>0.973999753406079</v>
      </c>
      <c r="AD12" s="262">
        <v>0.92</v>
      </c>
      <c r="AE12" s="260">
        <v>0.968798751950078</v>
      </c>
      <c r="AF12" s="260">
        <v>0.952050034746352</v>
      </c>
      <c r="AG12" s="260">
        <v>0.985117344018317</v>
      </c>
      <c r="AH12" s="260">
        <v>0.930494935353702</v>
      </c>
      <c r="AI12" s="262">
        <v>0.92</v>
      </c>
      <c r="AJ12" s="260">
        <v>0.961151524531806</v>
      </c>
      <c r="AK12" s="260">
        <v>0.977567720090293</v>
      </c>
      <c r="AL12" s="260">
        <v>0.987121268517829</v>
      </c>
      <c r="AM12" s="260">
        <v>0.979185880906222</v>
      </c>
      <c r="AN12" s="259">
        <v>0.99</v>
      </c>
      <c r="AO12" s="264">
        <v>1</v>
      </c>
      <c r="AP12" s="264">
        <v>1</v>
      </c>
      <c r="AQ12" s="264">
        <v>1</v>
      </c>
      <c r="AR12" s="265">
        <v>1</v>
      </c>
      <c r="AS12" s="266">
        <v>0.0872182100128262</v>
      </c>
      <c r="AT12" s="267">
        <v>0.08</v>
      </c>
      <c r="AU12" s="268">
        <v>0.0508474576271186</v>
      </c>
      <c r="AV12" s="268">
        <v>0.132075471698113</v>
      </c>
      <c r="AW12" s="268">
        <v>0.0734557595993322</v>
      </c>
      <c r="AX12" s="224"/>
      <c r="AY12" s="222"/>
    </row>
    <row r="13" ht="15" spans="1:60">
      <c r="A13" s="220"/>
      <c r="B13" s="224"/>
      <c r="C13" s="257" t="s">
        <v>24</v>
      </c>
      <c r="D13" s="111" t="s">
        <v>25</v>
      </c>
      <c r="E13" s="111" t="s">
        <v>26</v>
      </c>
      <c r="F13" s="258" t="s">
        <v>31</v>
      </c>
      <c r="G13" s="258" t="s">
        <v>31</v>
      </c>
      <c r="H13" s="258" t="s">
        <v>31</v>
      </c>
      <c r="I13" s="258" t="s">
        <v>31</v>
      </c>
      <c r="J13" s="259">
        <v>0.9</v>
      </c>
      <c r="K13" s="260">
        <v>0.944444444444444</v>
      </c>
      <c r="L13" s="260">
        <v>0.942307692307692</v>
      </c>
      <c r="M13" s="261">
        <v>0.941176470588235</v>
      </c>
      <c r="N13" s="261">
        <v>0.890749601275917</v>
      </c>
      <c r="O13" s="262">
        <v>0.9</v>
      </c>
      <c r="P13" s="263">
        <v>0.972836631742336</v>
      </c>
      <c r="Q13" s="260">
        <v>0.980049875311721</v>
      </c>
      <c r="R13" s="260">
        <v>0.985455901547641</v>
      </c>
      <c r="S13" s="260">
        <v>0.962288256325885</v>
      </c>
      <c r="T13" s="262">
        <v>0.9</v>
      </c>
      <c r="U13" s="260">
        <v>0.943927046953822</v>
      </c>
      <c r="V13" s="260">
        <v>0.933819297909073</v>
      </c>
      <c r="W13" s="260">
        <v>0.943315308595935</v>
      </c>
      <c r="X13" s="260">
        <v>0.937572955633783</v>
      </c>
      <c r="Y13" s="262">
        <v>0.92</v>
      </c>
      <c r="Z13" s="262">
        <v>0.93956043956044</v>
      </c>
      <c r="AA13" s="262">
        <v>0.974676575832645</v>
      </c>
      <c r="AB13" s="262">
        <v>0.973486743371686</v>
      </c>
      <c r="AC13" s="262">
        <v>0.958458751393534</v>
      </c>
      <c r="AD13" s="262">
        <v>0.92</v>
      </c>
      <c r="AE13" s="260">
        <v>0.993199129488575</v>
      </c>
      <c r="AF13" s="260">
        <v>0.979299186595448</v>
      </c>
      <c r="AG13" s="260">
        <v>0.973878794634563</v>
      </c>
      <c r="AH13" s="260">
        <v>0.969126681639421</v>
      </c>
      <c r="AI13" s="262">
        <v>0.92</v>
      </c>
      <c r="AJ13" s="260">
        <v>0.962568170550322</v>
      </c>
      <c r="AK13" s="260">
        <v>0.981347501695682</v>
      </c>
      <c r="AL13" s="260">
        <v>0.981412242281807</v>
      </c>
      <c r="AM13" s="260">
        <v>0.974054880074414</v>
      </c>
      <c r="AN13" s="259">
        <v>0.99</v>
      </c>
      <c r="AO13" s="264">
        <v>1</v>
      </c>
      <c r="AP13" s="264">
        <v>1</v>
      </c>
      <c r="AQ13" s="264">
        <v>1</v>
      </c>
      <c r="AR13" s="265">
        <v>1</v>
      </c>
      <c r="AS13" s="266">
        <v>0.0872182100128262</v>
      </c>
      <c r="AT13" s="267">
        <v>0</v>
      </c>
      <c r="AU13" s="268">
        <v>0.0740740740740741</v>
      </c>
      <c r="AV13" s="268">
        <v>0.0303030303030303</v>
      </c>
      <c r="AW13" s="268">
        <v>0.0451713395638629</v>
      </c>
      <c r="AX13" s="224"/>
      <c r="AY13" s="222"/>
    </row>
    <row r="14" ht="15" spans="1:60">
      <c r="A14" s="220"/>
      <c r="B14" s="224"/>
      <c r="C14" s="257" t="s">
        <v>24</v>
      </c>
      <c r="D14" s="111" t="s">
        <v>25</v>
      </c>
      <c r="E14" s="111" t="s">
        <v>26</v>
      </c>
      <c r="F14" s="258" t="s">
        <v>32</v>
      </c>
      <c r="G14" s="258" t="s">
        <v>32</v>
      </c>
      <c r="H14" s="258" t="s">
        <v>32</v>
      </c>
      <c r="I14" s="258" t="s">
        <v>32</v>
      </c>
      <c r="J14" s="259">
        <v>0.9</v>
      </c>
      <c r="K14" s="260" t="s">
        <v>33</v>
      </c>
      <c r="L14" s="260" t="s">
        <v>33</v>
      </c>
      <c r="M14" s="261" t="s">
        <v>33</v>
      </c>
      <c r="N14" s="261" t="s">
        <v>33</v>
      </c>
      <c r="O14" s="262">
        <v>0.9</v>
      </c>
      <c r="P14" s="263" t="s">
        <v>33</v>
      </c>
      <c r="Q14" s="260" t="s">
        <v>33</v>
      </c>
      <c r="R14" s="260" t="s">
        <v>33</v>
      </c>
      <c r="S14" s="260">
        <v>0.162790697674419</v>
      </c>
      <c r="T14" s="262">
        <v>0.9</v>
      </c>
      <c r="U14" s="260" t="s">
        <v>33</v>
      </c>
      <c r="V14" s="260" t="s">
        <v>33</v>
      </c>
      <c r="W14" s="260" t="s">
        <v>33</v>
      </c>
      <c r="X14" s="260">
        <v>0.953488372093023</v>
      </c>
      <c r="Y14" s="262">
        <v>0.92</v>
      </c>
      <c r="Z14" s="262" t="s">
        <v>33</v>
      </c>
      <c r="AA14" s="262" t="s">
        <v>33</v>
      </c>
      <c r="AB14" s="262" t="s">
        <v>33</v>
      </c>
      <c r="AC14" s="262">
        <v>1</v>
      </c>
      <c r="AD14" s="262">
        <v>0.92</v>
      </c>
      <c r="AE14" s="260" t="s">
        <v>33</v>
      </c>
      <c r="AF14" s="260" t="s">
        <v>33</v>
      </c>
      <c r="AG14" s="260" t="s">
        <v>33</v>
      </c>
      <c r="AH14" s="260">
        <v>0.996396172486641</v>
      </c>
      <c r="AI14" s="262">
        <v>0.92</v>
      </c>
      <c r="AJ14" s="260" t="s">
        <v>33</v>
      </c>
      <c r="AK14" s="260" t="s">
        <v>33</v>
      </c>
      <c r="AL14" s="260" t="s">
        <v>33</v>
      </c>
      <c r="AM14" s="260">
        <v>0.964912280701754</v>
      </c>
      <c r="AN14" s="259">
        <v>0.99</v>
      </c>
      <c r="AO14" s="264" t="s">
        <v>33</v>
      </c>
      <c r="AP14" s="264" t="s">
        <v>33</v>
      </c>
      <c r="AQ14" s="264" t="s">
        <v>33</v>
      </c>
      <c r="AR14" s="265">
        <v>1</v>
      </c>
      <c r="AS14" s="266">
        <v>0.0872182100128262</v>
      </c>
      <c r="AT14" s="267" t="s">
        <v>33</v>
      </c>
      <c r="AU14" s="268" t="s">
        <v>33</v>
      </c>
      <c r="AV14" s="268" t="s">
        <v>33</v>
      </c>
      <c r="AW14" s="268" t="s">
        <v>33</v>
      </c>
      <c r="AX14" s="224"/>
      <c r="AY14" s="222"/>
    </row>
    <row r="15" ht="15" spans="1:60">
      <c r="A15" s="220"/>
      <c r="B15" s="224"/>
      <c r="C15" s="257" t="s">
        <v>24</v>
      </c>
      <c r="D15" s="111" t="s">
        <v>25</v>
      </c>
      <c r="E15" s="111" t="s">
        <v>26</v>
      </c>
      <c r="F15" s="269" t="s">
        <v>34</v>
      </c>
      <c r="G15" s="269" t="s">
        <v>34</v>
      </c>
      <c r="H15" s="269" t="s">
        <v>34</v>
      </c>
      <c r="I15" s="269" t="s">
        <v>34</v>
      </c>
      <c r="J15" s="259">
        <v>0.9</v>
      </c>
      <c r="K15" s="260">
        <v>0.984126984126984</v>
      </c>
      <c r="L15" s="260">
        <v>0.976744186046512</v>
      </c>
      <c r="M15" s="261">
        <v>1</v>
      </c>
      <c r="N15" s="261">
        <v>0.98838004101162</v>
      </c>
      <c r="O15" s="262">
        <v>0.9</v>
      </c>
      <c r="P15" s="263">
        <v>0.993793172489739</v>
      </c>
      <c r="Q15" s="260">
        <v>0.991515837104072</v>
      </c>
      <c r="R15" s="260">
        <v>0.99289904291448</v>
      </c>
      <c r="S15" s="260">
        <v>0.982374860153741</v>
      </c>
      <c r="T15" s="262">
        <v>0.9</v>
      </c>
      <c r="U15" s="260">
        <v>0.91951146260887</v>
      </c>
      <c r="V15" s="260">
        <v>0.917797888386124</v>
      </c>
      <c r="W15" s="260">
        <v>0.922301121745395</v>
      </c>
      <c r="X15" s="260">
        <v>0.919200440290158</v>
      </c>
      <c r="Y15" s="262">
        <v>0.92</v>
      </c>
      <c r="Z15" s="262">
        <v>0.94902497434143</v>
      </c>
      <c r="AA15" s="262">
        <v>0.963853746698179</v>
      </c>
      <c r="AB15" s="262">
        <v>0.963526600427619</v>
      </c>
      <c r="AC15" s="262">
        <v>0.967187570136008</v>
      </c>
      <c r="AD15" s="262">
        <v>0.92</v>
      </c>
      <c r="AE15" s="260">
        <v>0.999280213056935</v>
      </c>
      <c r="AF15" s="260">
        <v>0.997834805239131</v>
      </c>
      <c r="AG15" s="260">
        <v>0.996913635469038</v>
      </c>
      <c r="AH15" s="260">
        <v>0.99357902901477</v>
      </c>
      <c r="AI15" s="262">
        <v>0.92</v>
      </c>
      <c r="AJ15" s="260">
        <v>0.965018627265265</v>
      </c>
      <c r="AK15" s="260">
        <v>0.974330169072628</v>
      </c>
      <c r="AL15" s="260">
        <v>0.975895433712443</v>
      </c>
      <c r="AM15" s="260">
        <v>0.978214303681168</v>
      </c>
      <c r="AN15" s="259">
        <v>0.99</v>
      </c>
      <c r="AO15" s="264">
        <v>1</v>
      </c>
      <c r="AP15" s="264">
        <v>1</v>
      </c>
      <c r="AQ15" s="264">
        <v>1</v>
      </c>
      <c r="AR15" s="265">
        <v>1</v>
      </c>
      <c r="AS15" s="266">
        <v>0.0872182100128262</v>
      </c>
      <c r="AT15" s="267">
        <v>0.0116279069767442</v>
      </c>
      <c r="AU15" s="268">
        <v>0.0295566502463054</v>
      </c>
      <c r="AV15" s="268">
        <v>0.0272108843537415</v>
      </c>
      <c r="AW15" s="268">
        <v>0.0302780071566199</v>
      </c>
      <c r="AX15" s="224"/>
      <c r="AY15" s="222"/>
    </row>
    <row r="16" ht="15" spans="1:60">
      <c r="A16" s="220"/>
      <c r="B16" s="224"/>
      <c r="C16" s="257" t="s">
        <v>24</v>
      </c>
      <c r="D16" s="111" t="s">
        <v>25</v>
      </c>
      <c r="E16" s="111" t="s">
        <v>26</v>
      </c>
      <c r="F16" s="269" t="s">
        <v>35</v>
      </c>
      <c r="G16" s="269" t="s">
        <v>35</v>
      </c>
      <c r="H16" s="269" t="s">
        <v>35</v>
      </c>
      <c r="I16" s="269" t="s">
        <v>35</v>
      </c>
      <c r="J16" s="259">
        <v>0.9</v>
      </c>
      <c r="K16" s="260">
        <v>0.967741935483871</v>
      </c>
      <c r="L16" s="260">
        <v>0.967741935483871</v>
      </c>
      <c r="M16" s="261">
        <v>1</v>
      </c>
      <c r="N16" s="261">
        <v>0.961240310077519</v>
      </c>
      <c r="O16" s="262">
        <v>0.9</v>
      </c>
      <c r="P16" s="263">
        <v>0.996800731261426</v>
      </c>
      <c r="Q16" s="260">
        <v>0.999025341130604</v>
      </c>
      <c r="R16" s="260">
        <v>0.999298491757278</v>
      </c>
      <c r="S16" s="260">
        <v>0.960288759023719</v>
      </c>
      <c r="T16" s="262">
        <v>0.9</v>
      </c>
      <c r="U16" s="260">
        <v>0.969378427787934</v>
      </c>
      <c r="V16" s="260">
        <v>0.994152046783626</v>
      </c>
      <c r="W16" s="260">
        <v>0.991581901087338</v>
      </c>
      <c r="X16" s="260">
        <v>0.951735991749742</v>
      </c>
      <c r="Y16" s="262">
        <v>0.92</v>
      </c>
      <c r="Z16" s="262" t="s">
        <v>33</v>
      </c>
      <c r="AA16" s="262" t="s">
        <v>33</v>
      </c>
      <c r="AB16" s="262" t="s">
        <v>33</v>
      </c>
      <c r="AC16" s="262">
        <v>0</v>
      </c>
      <c r="AD16" s="262">
        <v>0.92</v>
      </c>
      <c r="AE16" s="260">
        <v>0.333333333333333</v>
      </c>
      <c r="AF16" s="260">
        <v>0.7</v>
      </c>
      <c r="AG16" s="260">
        <v>0.75</v>
      </c>
      <c r="AH16" s="260">
        <v>0.519607843137255</v>
      </c>
      <c r="AI16" s="262">
        <v>0.92</v>
      </c>
      <c r="AJ16" s="260">
        <v>0.976234003656307</v>
      </c>
      <c r="AK16" s="260">
        <v>0.997563352826511</v>
      </c>
      <c r="AL16" s="260">
        <v>0.997895475271834</v>
      </c>
      <c r="AM16" s="260">
        <v>0.99389489316063</v>
      </c>
      <c r="AN16" s="259">
        <v>0.99</v>
      </c>
      <c r="AO16" s="264">
        <v>1</v>
      </c>
      <c r="AP16" s="264">
        <v>1</v>
      </c>
      <c r="AQ16" s="264">
        <v>1</v>
      </c>
      <c r="AR16" s="265">
        <v>1</v>
      </c>
      <c r="AS16" s="266">
        <v>0.0872182100128262</v>
      </c>
      <c r="AT16" s="267">
        <v>0.0769230769230769</v>
      </c>
      <c r="AU16" s="268">
        <v>0</v>
      </c>
      <c r="AV16" s="268">
        <v>0.166666666666667</v>
      </c>
      <c r="AW16" s="268">
        <v>0.0656370656370656</v>
      </c>
      <c r="AX16" s="224"/>
      <c r="AY16" s="222"/>
    </row>
    <row r="17" ht="15" spans="1:51">
      <c r="A17" s="220"/>
      <c r="B17" s="224"/>
      <c r="C17" s="257" t="s">
        <v>24</v>
      </c>
      <c r="D17" s="111" t="s">
        <v>25</v>
      </c>
      <c r="E17" s="111" t="s">
        <v>26</v>
      </c>
      <c r="F17" s="269" t="s">
        <v>36</v>
      </c>
      <c r="G17" s="269" t="s">
        <v>36</v>
      </c>
      <c r="H17" s="269" t="s">
        <v>36</v>
      </c>
      <c r="I17" s="269" t="s">
        <v>36</v>
      </c>
      <c r="J17" s="259">
        <v>0.9</v>
      </c>
      <c r="K17" s="260">
        <v>0.9</v>
      </c>
      <c r="L17" s="260">
        <v>0.939393939393939</v>
      </c>
      <c r="M17" s="261">
        <v>0.95049504950495</v>
      </c>
      <c r="N17" s="261">
        <v>0.885574354407836</v>
      </c>
      <c r="O17" s="262">
        <v>0.9</v>
      </c>
      <c r="P17" s="263">
        <v>0.991824722040549</v>
      </c>
      <c r="Q17" s="260">
        <v>0.993904297470283</v>
      </c>
      <c r="R17" s="260">
        <v>0.995641838351823</v>
      </c>
      <c r="S17" s="260">
        <v>0.994121575505831</v>
      </c>
      <c r="T17" s="262">
        <v>0.9</v>
      </c>
      <c r="U17" s="260">
        <v>0.768312622629169</v>
      </c>
      <c r="V17" s="260">
        <v>0.753428832672966</v>
      </c>
      <c r="W17" s="260">
        <v>0.777733755942948</v>
      </c>
      <c r="X17" s="260">
        <v>0.725989094458429</v>
      </c>
      <c r="Y17" s="262">
        <v>0.92</v>
      </c>
      <c r="Z17" s="262">
        <v>0.897010801306204</v>
      </c>
      <c r="AA17" s="262">
        <v>0.909828244274809</v>
      </c>
      <c r="AB17" s="262">
        <v>0.894944872061577</v>
      </c>
      <c r="AC17" s="262">
        <v>0.881017329910141</v>
      </c>
      <c r="AD17" s="262">
        <v>0.92</v>
      </c>
      <c r="AE17" s="260">
        <v>0.998409331919406</v>
      </c>
      <c r="AF17" s="260">
        <v>0.992993928070995</v>
      </c>
      <c r="AG17" s="260">
        <v>0.997400346620451</v>
      </c>
      <c r="AH17" s="260">
        <v>0.984813105258394</v>
      </c>
      <c r="AI17" s="262">
        <v>0.92</v>
      </c>
      <c r="AJ17" s="260">
        <v>0.911656927800337</v>
      </c>
      <c r="AK17" s="260">
        <v>0.922418604651163</v>
      </c>
      <c r="AL17" s="260">
        <v>0.919634703196347</v>
      </c>
      <c r="AM17" s="260">
        <v>0.904147492775363</v>
      </c>
      <c r="AN17" s="259">
        <v>0.99</v>
      </c>
      <c r="AO17" s="264">
        <v>1</v>
      </c>
      <c r="AP17" s="264">
        <v>1</v>
      </c>
      <c r="AQ17" s="264">
        <v>1</v>
      </c>
      <c r="AR17" s="265">
        <v>1</v>
      </c>
      <c r="AS17" s="266">
        <v>0.0872182100128262</v>
      </c>
      <c r="AT17" s="267">
        <v>0.0441176470588235</v>
      </c>
      <c r="AU17" s="268">
        <v>0.0266666666666667</v>
      </c>
      <c r="AV17" s="268">
        <v>0.0512820512820513</v>
      </c>
      <c r="AW17" s="268">
        <v>0.0469208211143695</v>
      </c>
      <c r="AX17" s="224"/>
      <c r="AY17" s="222"/>
    </row>
    <row r="18" ht="15" spans="1:51">
      <c r="A18" s="220"/>
      <c r="B18" s="224"/>
      <c r="C18" s="257" t="s">
        <v>24</v>
      </c>
      <c r="D18" s="111" t="s">
        <v>25</v>
      </c>
      <c r="E18" s="111" t="s">
        <v>26</v>
      </c>
      <c r="F18" s="269" t="s">
        <v>37</v>
      </c>
      <c r="G18" s="269" t="s">
        <v>37</v>
      </c>
      <c r="H18" s="269" t="s">
        <v>37</v>
      </c>
      <c r="I18" s="269" t="s">
        <v>37</v>
      </c>
      <c r="J18" s="259">
        <v>0.9</v>
      </c>
      <c r="K18" s="260">
        <v>0.974358974358974</v>
      </c>
      <c r="L18" s="260">
        <v>0.966942148760331</v>
      </c>
      <c r="M18" s="261">
        <v>0.991869918699187</v>
      </c>
      <c r="N18" s="261">
        <v>0.981914893617021</v>
      </c>
      <c r="O18" s="262">
        <v>0.9</v>
      </c>
      <c r="P18" s="263">
        <v>0.995109701295268</v>
      </c>
      <c r="Q18" s="260">
        <v>0.99293409011931</v>
      </c>
      <c r="R18" s="260">
        <v>0.984786589660516</v>
      </c>
      <c r="S18" s="260">
        <v>0.99255617510448</v>
      </c>
      <c r="T18" s="262">
        <v>0.9</v>
      </c>
      <c r="U18" s="260">
        <v>0.869680148030664</v>
      </c>
      <c r="V18" s="260">
        <v>0.886250434379706</v>
      </c>
      <c r="W18" s="260">
        <v>0.904916185378222</v>
      </c>
      <c r="X18" s="260">
        <v>0.887439169040783</v>
      </c>
      <c r="Y18" s="262">
        <v>0.92</v>
      </c>
      <c r="Z18" s="262">
        <v>0.928123101842478</v>
      </c>
      <c r="AA18" s="262">
        <v>0.940164254986312</v>
      </c>
      <c r="AB18" s="262">
        <v>0.948294489890415</v>
      </c>
      <c r="AC18" s="262">
        <v>0.936286780333444</v>
      </c>
      <c r="AD18" s="262">
        <v>0.92</v>
      </c>
      <c r="AE18" s="260">
        <v>0.993503248375812</v>
      </c>
      <c r="AF18" s="260">
        <v>0.982868330885952</v>
      </c>
      <c r="AG18" s="260">
        <v>0.993006993006993</v>
      </c>
      <c r="AH18" s="260">
        <v>0.979414728443046</v>
      </c>
      <c r="AI18" s="262">
        <v>0.92</v>
      </c>
      <c r="AJ18" s="260">
        <v>0.945221911235506</v>
      </c>
      <c r="AK18" s="260">
        <v>0.96026779216999</v>
      </c>
      <c r="AL18" s="260">
        <v>0.961855670103093</v>
      </c>
      <c r="AM18" s="260">
        <v>0.954399099755425</v>
      </c>
      <c r="AN18" s="259">
        <v>0.99</v>
      </c>
      <c r="AO18" s="264">
        <v>1</v>
      </c>
      <c r="AP18" s="264">
        <v>1</v>
      </c>
      <c r="AQ18" s="264">
        <v>1</v>
      </c>
      <c r="AR18" s="265">
        <v>1</v>
      </c>
      <c r="AS18" s="266">
        <v>0.0872182100128262</v>
      </c>
      <c r="AT18" s="267">
        <v>0.0117647058823529</v>
      </c>
      <c r="AU18" s="268">
        <v>0.024390243902439</v>
      </c>
      <c r="AV18" s="268">
        <v>0.0888888888888889</v>
      </c>
      <c r="AW18" s="268">
        <v>0.0602469135802469</v>
      </c>
      <c r="AX18" s="224"/>
      <c r="AY18" s="222"/>
    </row>
    <row r="19" ht="15" spans="1:51">
      <c r="A19" s="220"/>
      <c r="B19" s="224"/>
      <c r="C19" s="257" t="s">
        <v>24</v>
      </c>
      <c r="D19" s="111" t="s">
        <v>25</v>
      </c>
      <c r="E19" s="111" t="s">
        <v>26</v>
      </c>
      <c r="F19" s="269" t="s">
        <v>38</v>
      </c>
      <c r="G19" s="269" t="s">
        <v>38</v>
      </c>
      <c r="H19" s="269" t="s">
        <v>38</v>
      </c>
      <c r="I19" s="269" t="s">
        <v>38</v>
      </c>
      <c r="J19" s="259">
        <v>0.9</v>
      </c>
      <c r="K19" s="260">
        <v>0.894736842105263</v>
      </c>
      <c r="L19" s="260">
        <v>0.823529411764706</v>
      </c>
      <c r="M19" s="261">
        <v>0.777777777777778</v>
      </c>
      <c r="N19" s="261">
        <v>0.810185185185185</v>
      </c>
      <c r="O19" s="262">
        <v>0.9</v>
      </c>
      <c r="P19" s="263">
        <v>0.975475475475476</v>
      </c>
      <c r="Q19" s="260">
        <v>0.989795918367347</v>
      </c>
      <c r="R19" s="260">
        <v>0.953106682297773</v>
      </c>
      <c r="S19" s="260">
        <v>0.889484750407522</v>
      </c>
      <c r="T19" s="262">
        <v>0.9</v>
      </c>
      <c r="U19" s="260">
        <v>0.78028028028028</v>
      </c>
      <c r="V19" s="260">
        <v>0.688311688311688</v>
      </c>
      <c r="W19" s="260">
        <v>0.810668229777257</v>
      </c>
      <c r="X19" s="260">
        <v>0.644310047485176</v>
      </c>
      <c r="Y19" s="262">
        <v>0.92</v>
      </c>
      <c r="Z19" s="262">
        <v>0.822202166064982</v>
      </c>
      <c r="AA19" s="262">
        <v>0.809444904722452</v>
      </c>
      <c r="AB19" s="262">
        <v>0.876623376623377</v>
      </c>
      <c r="AC19" s="262">
        <v>0.81170547970012</v>
      </c>
      <c r="AD19" s="262">
        <v>0.92</v>
      </c>
      <c r="AE19" s="260">
        <v>0.996491228070175</v>
      </c>
      <c r="AF19" s="260">
        <v>0.996917517006803</v>
      </c>
      <c r="AG19" s="260">
        <v>0.996060951591168</v>
      </c>
      <c r="AH19" s="260">
        <v>0.994284085776353</v>
      </c>
      <c r="AI19" s="262">
        <v>0.92</v>
      </c>
      <c r="AJ19" s="260">
        <v>0.905696813646604</v>
      </c>
      <c r="AK19" s="260">
        <v>0.879310344827586</v>
      </c>
      <c r="AL19" s="260">
        <v>0.907503234152652</v>
      </c>
      <c r="AM19" s="260">
        <v>0.859091753210577</v>
      </c>
      <c r="AN19" s="259">
        <v>0.99</v>
      </c>
      <c r="AO19" s="264">
        <v>1</v>
      </c>
      <c r="AP19" s="264">
        <v>1</v>
      </c>
      <c r="AQ19" s="264">
        <v>1</v>
      </c>
      <c r="AR19" s="265">
        <v>1</v>
      </c>
      <c r="AS19" s="266">
        <v>0.0872182100128262</v>
      </c>
      <c r="AT19" s="267">
        <v>0</v>
      </c>
      <c r="AU19" s="268">
        <v>0</v>
      </c>
      <c r="AV19" s="268">
        <v>0</v>
      </c>
      <c r="AW19" s="268">
        <v>0.0617977528089888</v>
      </c>
      <c r="AX19" s="224"/>
      <c r="AY19" s="222"/>
    </row>
    <row r="20" ht="15" spans="1:51">
      <c r="A20" s="220"/>
      <c r="B20" s="224"/>
      <c r="C20" s="257" t="s">
        <v>24</v>
      </c>
      <c r="D20" s="111" t="s">
        <v>25</v>
      </c>
      <c r="E20" s="111" t="s">
        <v>26</v>
      </c>
      <c r="F20" s="269" t="s">
        <v>39</v>
      </c>
      <c r="G20" s="269" t="s">
        <v>39</v>
      </c>
      <c r="H20" s="269" t="s">
        <v>39</v>
      </c>
      <c r="I20" s="269" t="s">
        <v>39</v>
      </c>
      <c r="J20" s="259">
        <v>0.9</v>
      </c>
      <c r="K20" s="260">
        <v>0.918032786885246</v>
      </c>
      <c r="L20" s="260">
        <v>0.909090909090909</v>
      </c>
      <c r="M20" s="261">
        <v>0.942148760330578</v>
      </c>
      <c r="N20" s="261">
        <v>0.937542662116041</v>
      </c>
      <c r="O20" s="262">
        <v>0.9</v>
      </c>
      <c r="P20" s="263">
        <v>0.996806912096168</v>
      </c>
      <c r="Q20" s="260">
        <v>0.99533462033462</v>
      </c>
      <c r="R20" s="260">
        <v>0.993329029481386</v>
      </c>
      <c r="S20" s="260">
        <v>0.993684735563386</v>
      </c>
      <c r="T20" s="262">
        <v>0.9</v>
      </c>
      <c r="U20" s="260">
        <v>0.856123215627348</v>
      </c>
      <c r="V20" s="260">
        <v>0.872586872586873</v>
      </c>
      <c r="W20" s="260">
        <v>0.883150419625565</v>
      </c>
      <c r="X20" s="260">
        <v>0.873308554970958</v>
      </c>
      <c r="Y20" s="262">
        <v>0.92</v>
      </c>
      <c r="Z20" s="262">
        <v>0.92561761546724</v>
      </c>
      <c r="AA20" s="262">
        <v>0.950389794472006</v>
      </c>
      <c r="AB20" s="262">
        <v>0.948200175592625</v>
      </c>
      <c r="AC20" s="262">
        <v>0.947729633079583</v>
      </c>
      <c r="AD20" s="262">
        <v>0.92</v>
      </c>
      <c r="AE20" s="260">
        <v>0.979552093476144</v>
      </c>
      <c r="AF20" s="260">
        <v>0.989754098360656</v>
      </c>
      <c r="AG20" s="260">
        <v>0.936961451247166</v>
      </c>
      <c r="AH20" s="260">
        <v>0.978934562684083</v>
      </c>
      <c r="AI20" s="262">
        <v>0.92</v>
      </c>
      <c r="AJ20" s="260">
        <v>0.944076038903625</v>
      </c>
      <c r="AK20" s="260">
        <v>0.961137168565138</v>
      </c>
      <c r="AL20" s="260">
        <v>0.961208301640769</v>
      </c>
      <c r="AM20" s="260">
        <v>0.963491881215406</v>
      </c>
      <c r="AN20" s="259">
        <v>0.99</v>
      </c>
      <c r="AO20" s="264">
        <v>1</v>
      </c>
      <c r="AP20" s="264">
        <v>1</v>
      </c>
      <c r="AQ20" s="264">
        <v>1</v>
      </c>
      <c r="AR20" s="265">
        <v>1</v>
      </c>
      <c r="AS20" s="266">
        <v>0.0872182100128262</v>
      </c>
      <c r="AT20" s="267">
        <v>0.0140845070422535</v>
      </c>
      <c r="AU20" s="268">
        <v>0.04</v>
      </c>
      <c r="AV20" s="268">
        <v>0.0833333333333333</v>
      </c>
      <c r="AW20" s="268">
        <v>0.0656136087484812</v>
      </c>
      <c r="AX20" s="224"/>
      <c r="AY20" s="222"/>
    </row>
    <row r="21" ht="15" spans="1:51">
      <c r="A21" s="220"/>
      <c r="B21" s="224"/>
      <c r="C21" s="257" t="s">
        <v>24</v>
      </c>
      <c r="D21" s="111" t="s">
        <v>25</v>
      </c>
      <c r="E21" s="111" t="s">
        <v>26</v>
      </c>
      <c r="F21" s="269" t="s">
        <v>40</v>
      </c>
      <c r="G21" s="269" t="s">
        <v>40</v>
      </c>
      <c r="H21" s="269" t="s">
        <v>40</v>
      </c>
      <c r="I21" s="269" t="s">
        <v>40</v>
      </c>
      <c r="J21" s="259">
        <v>0.9</v>
      </c>
      <c r="K21" s="260">
        <v>0.647058823529412</v>
      </c>
      <c r="L21" s="260">
        <v>0.941176470588235</v>
      </c>
      <c r="M21" s="261">
        <v>0.9375</v>
      </c>
      <c r="N21" s="261">
        <v>0.91183879093199</v>
      </c>
      <c r="O21" s="262">
        <v>0.9</v>
      </c>
      <c r="P21" s="263">
        <v>0.989455184534271</v>
      </c>
      <c r="Q21" s="260">
        <v>0.992191566892244</v>
      </c>
      <c r="R21" s="260">
        <v>0.981671881984801</v>
      </c>
      <c r="S21" s="260">
        <v>0.979001923487925</v>
      </c>
      <c r="T21" s="262">
        <v>0.9</v>
      </c>
      <c r="U21" s="260">
        <v>0.856473345049795</v>
      </c>
      <c r="V21" s="260">
        <v>0.894325871941697</v>
      </c>
      <c r="W21" s="260">
        <v>0.910594546267322</v>
      </c>
      <c r="X21" s="260">
        <v>0.85474994656978</v>
      </c>
      <c r="Y21" s="262">
        <v>0.92</v>
      </c>
      <c r="Z21" s="262">
        <v>0.9375</v>
      </c>
      <c r="AA21" s="262">
        <v>0.962228517469311</v>
      </c>
      <c r="AB21" s="262">
        <v>0.916058394160584</v>
      </c>
      <c r="AC21" s="262">
        <v>0.916546438232642</v>
      </c>
      <c r="AD21" s="262">
        <v>0.92</v>
      </c>
      <c r="AE21" s="260">
        <v>0.987997145266982</v>
      </c>
      <c r="AF21" s="260">
        <v>0.990048805222793</v>
      </c>
      <c r="AG21" s="260">
        <v>0.986485248304929</v>
      </c>
      <c r="AH21" s="260">
        <v>0.987739156658402</v>
      </c>
      <c r="AI21" s="262">
        <v>0.92</v>
      </c>
      <c r="AJ21" s="260">
        <v>0.965340685309177</v>
      </c>
      <c r="AK21" s="260">
        <v>0.978180597515945</v>
      </c>
      <c r="AL21" s="260">
        <v>0.957095709570957</v>
      </c>
      <c r="AM21" s="260">
        <v>0.95335770830538</v>
      </c>
      <c r="AN21" s="259">
        <v>0.99</v>
      </c>
      <c r="AO21" s="264">
        <v>1</v>
      </c>
      <c r="AP21" s="264">
        <v>1</v>
      </c>
      <c r="AQ21" s="264">
        <v>1</v>
      </c>
      <c r="AR21" s="265">
        <v>1</v>
      </c>
      <c r="AS21" s="266">
        <v>0.0872182100128262</v>
      </c>
      <c r="AT21" s="267">
        <v>0</v>
      </c>
      <c r="AU21" s="268">
        <v>0.285714285714286</v>
      </c>
      <c r="AV21" s="268">
        <v>0.111111111111111</v>
      </c>
      <c r="AW21" s="268">
        <v>0.103448275862069</v>
      </c>
      <c r="AX21" s="224"/>
      <c r="AY21" s="222"/>
    </row>
    <row r="22" ht="15" spans="1:51">
      <c r="A22" s="220"/>
      <c r="B22" s="224"/>
      <c r="C22" s="257" t="s">
        <v>24</v>
      </c>
      <c r="D22" s="111" t="s">
        <v>25</v>
      </c>
      <c r="E22" s="111" t="s">
        <v>26</v>
      </c>
      <c r="F22" s="269" t="s">
        <v>41</v>
      </c>
      <c r="G22" s="269" t="s">
        <v>41</v>
      </c>
      <c r="H22" s="269" t="s">
        <v>41</v>
      </c>
      <c r="I22" s="269" t="s">
        <v>41</v>
      </c>
      <c r="J22" s="259">
        <v>0.9</v>
      </c>
      <c r="K22" s="260">
        <v>0.956521739130435</v>
      </c>
      <c r="L22" s="260">
        <v>0.911111111111111</v>
      </c>
      <c r="M22" s="261">
        <v>0.888888888888889</v>
      </c>
      <c r="N22" s="261">
        <v>0.907918968692449</v>
      </c>
      <c r="O22" s="262">
        <v>0.9</v>
      </c>
      <c r="P22" s="263">
        <v>0.978176318063959</v>
      </c>
      <c r="Q22" s="260">
        <v>0.98455114822547</v>
      </c>
      <c r="R22" s="260">
        <v>0.871553884711779</v>
      </c>
      <c r="S22" s="260">
        <v>0.917368593512076</v>
      </c>
      <c r="T22" s="262">
        <v>0.9</v>
      </c>
      <c r="U22" s="260">
        <v>0.924805531547105</v>
      </c>
      <c r="V22" s="260">
        <v>0.920250521920668</v>
      </c>
      <c r="W22" s="260">
        <v>0.927736006683375</v>
      </c>
      <c r="X22" s="260">
        <v>0.893660492280411</v>
      </c>
      <c r="Y22" s="262">
        <v>0.92</v>
      </c>
      <c r="Z22" s="262">
        <v>0.932063263838965</v>
      </c>
      <c r="AA22" s="262">
        <v>0.959976105137396</v>
      </c>
      <c r="AB22" s="262">
        <v>0.967252396166134</v>
      </c>
      <c r="AC22" s="262">
        <v>0.961138757744602</v>
      </c>
      <c r="AD22" s="262">
        <v>0.92</v>
      </c>
      <c r="AE22" s="260">
        <v>0.996538472021587</v>
      </c>
      <c r="AF22" s="260">
        <v>0.988691954079501</v>
      </c>
      <c r="AG22" s="260">
        <v>0.982739420935412</v>
      </c>
      <c r="AH22" s="260">
        <v>0.988510982048471</v>
      </c>
      <c r="AI22" s="262">
        <v>0.92</v>
      </c>
      <c r="AJ22" s="260">
        <v>0.956551072729726</v>
      </c>
      <c r="AK22" s="260">
        <v>0.973212091422954</v>
      </c>
      <c r="AL22" s="260">
        <v>0.978230337078652</v>
      </c>
      <c r="AM22" s="260">
        <v>0.975487608994952</v>
      </c>
      <c r="AN22" s="259">
        <v>0.99</v>
      </c>
      <c r="AO22" s="264">
        <v>1</v>
      </c>
      <c r="AP22" s="264">
        <v>1</v>
      </c>
      <c r="AQ22" s="264">
        <v>1</v>
      </c>
      <c r="AR22" s="265">
        <v>1</v>
      </c>
      <c r="AS22" s="266">
        <v>0.0872182100128262</v>
      </c>
      <c r="AT22" s="267">
        <v>0.0555555555555556</v>
      </c>
      <c r="AU22" s="268">
        <v>0.0909090909090909</v>
      </c>
      <c r="AV22" s="268">
        <v>0.0384615384615385</v>
      </c>
      <c r="AW22" s="268">
        <v>0.108225108225108</v>
      </c>
      <c r="AX22" s="224"/>
      <c r="AY22" s="222"/>
    </row>
    <row r="23" ht="15" spans="1:51">
      <c r="A23" s="220"/>
      <c r="B23" s="224"/>
      <c r="C23" s="257" t="s">
        <v>24</v>
      </c>
      <c r="D23" s="111" t="s">
        <v>25</v>
      </c>
      <c r="E23" s="111" t="s">
        <v>26</v>
      </c>
      <c r="F23" s="269" t="s">
        <v>42</v>
      </c>
      <c r="G23" s="269" t="s">
        <v>42</v>
      </c>
      <c r="H23" s="269" t="s">
        <v>42</v>
      </c>
      <c r="I23" s="269" t="s">
        <v>42</v>
      </c>
      <c r="J23" s="259">
        <v>0.9</v>
      </c>
      <c r="K23" s="260">
        <v>0.91875</v>
      </c>
      <c r="L23" s="260">
        <v>0.91025641025641</v>
      </c>
      <c r="M23" s="261">
        <v>0.89171974522293</v>
      </c>
      <c r="N23" s="261">
        <v>0.890300230946882</v>
      </c>
      <c r="O23" s="262">
        <v>0.9</v>
      </c>
      <c r="P23" s="263">
        <v>0.844351994211812</v>
      </c>
      <c r="Q23" s="260">
        <v>0.805543636831717</v>
      </c>
      <c r="R23" s="260">
        <v>0.875544198372137</v>
      </c>
      <c r="S23" s="260">
        <v>0.832775100386233</v>
      </c>
      <c r="T23" s="262">
        <v>0.9</v>
      </c>
      <c r="U23" s="260">
        <v>0.718097133037895</v>
      </c>
      <c r="V23" s="260">
        <v>0.729769158156698</v>
      </c>
      <c r="W23" s="260">
        <v>0.769354533409048</v>
      </c>
      <c r="X23" s="260">
        <v>0.670021168193354</v>
      </c>
      <c r="Y23" s="262">
        <v>0.92</v>
      </c>
      <c r="Z23" s="262">
        <v>0.894489012905476</v>
      </c>
      <c r="AA23" s="262">
        <v>0.985025817555938</v>
      </c>
      <c r="AB23" s="262">
        <v>0.973288571011531</v>
      </c>
      <c r="AC23" s="262">
        <v>0.954264937691461</v>
      </c>
      <c r="AD23" s="262">
        <v>0.92</v>
      </c>
      <c r="AE23" s="260">
        <v>0.984602142310635</v>
      </c>
      <c r="AF23" s="260">
        <v>0.965678362076289</v>
      </c>
      <c r="AG23" s="260">
        <v>0.889664804469274</v>
      </c>
      <c r="AH23" s="260">
        <v>0.764796131493791</v>
      </c>
      <c r="AI23" s="262">
        <v>0.92</v>
      </c>
      <c r="AJ23" s="260">
        <v>0.891806597594379</v>
      </c>
      <c r="AK23" s="260">
        <v>0.989750343563903</v>
      </c>
      <c r="AL23" s="260">
        <v>0.976976517195843</v>
      </c>
      <c r="AM23" s="260">
        <v>0.964412316850395</v>
      </c>
      <c r="AN23" s="259">
        <v>0.99</v>
      </c>
      <c r="AO23" s="264">
        <v>1</v>
      </c>
      <c r="AP23" s="264">
        <v>1</v>
      </c>
      <c r="AQ23" s="264">
        <v>1</v>
      </c>
      <c r="AR23" s="265">
        <v>1</v>
      </c>
      <c r="AS23" s="266">
        <v>0.0872182100128262</v>
      </c>
      <c r="AT23" s="267">
        <v>0.01</v>
      </c>
      <c r="AU23" s="268">
        <v>0.0833333333333333</v>
      </c>
      <c r="AV23" s="268">
        <v>0.110091743119266</v>
      </c>
      <c r="AW23" s="268">
        <v>0.0577523413111342</v>
      </c>
      <c r="AX23" s="224"/>
      <c r="AY23" s="222"/>
    </row>
    <row r="24" ht="15" spans="1:51">
      <c r="A24" s="220"/>
      <c r="B24" s="224"/>
      <c r="C24" s="257" t="s">
        <v>24</v>
      </c>
      <c r="D24" s="111" t="s">
        <v>25</v>
      </c>
      <c r="E24" s="111" t="s">
        <v>26</v>
      </c>
      <c r="F24" s="269" t="s">
        <v>43</v>
      </c>
      <c r="G24" s="269" t="s">
        <v>43</v>
      </c>
      <c r="H24" s="269" t="s">
        <v>43</v>
      </c>
      <c r="I24" s="269" t="s">
        <v>43</v>
      </c>
      <c r="J24" s="259">
        <v>0.9</v>
      </c>
      <c r="K24" s="260">
        <v>0.884353741496599</v>
      </c>
      <c r="L24" s="260">
        <v>0.896551724137931</v>
      </c>
      <c r="M24" s="261">
        <v>0.910344827586207</v>
      </c>
      <c r="N24" s="261">
        <v>0.889570552147239</v>
      </c>
      <c r="O24" s="262">
        <v>0.9</v>
      </c>
      <c r="P24" s="263">
        <v>0.990355107409031</v>
      </c>
      <c r="Q24" s="260">
        <v>0.977894479726429</v>
      </c>
      <c r="R24" s="260">
        <v>0.983808399392815</v>
      </c>
      <c r="S24" s="260">
        <v>0.972706104798754</v>
      </c>
      <c r="T24" s="262">
        <v>0.9</v>
      </c>
      <c r="U24" s="260">
        <v>0.748794388426129</v>
      </c>
      <c r="V24" s="260">
        <v>0.699560332193454</v>
      </c>
      <c r="W24" s="260">
        <v>0.749704840613931</v>
      </c>
      <c r="X24" s="260">
        <v>0.69706519138407</v>
      </c>
      <c r="Y24" s="262">
        <v>0.92</v>
      </c>
      <c r="Z24" s="262">
        <v>0.875463917525773</v>
      </c>
      <c r="AA24" s="262">
        <v>0.856307940346634</v>
      </c>
      <c r="AB24" s="262">
        <v>0.887986171132239</v>
      </c>
      <c r="AC24" s="262">
        <v>0.892336598041175</v>
      </c>
      <c r="AD24" s="262">
        <v>0.92</v>
      </c>
      <c r="AE24" s="260">
        <v>0.99792531120332</v>
      </c>
      <c r="AF24" s="260">
        <v>0.909641222501107</v>
      </c>
      <c r="AG24" s="260">
        <v>0.998856489422527</v>
      </c>
      <c r="AH24" s="260">
        <v>0.95181328545781</v>
      </c>
      <c r="AI24" s="262">
        <v>0.92</v>
      </c>
      <c r="AJ24" s="260">
        <v>0.907722569058411</v>
      </c>
      <c r="AK24" s="260">
        <v>0.896737890654703</v>
      </c>
      <c r="AL24" s="260">
        <v>0.919675629534784</v>
      </c>
      <c r="AM24" s="260">
        <v>0.923458889091289</v>
      </c>
      <c r="AN24" s="259">
        <v>0.99</v>
      </c>
      <c r="AO24" s="264">
        <v>1</v>
      </c>
      <c r="AP24" s="264">
        <v>1</v>
      </c>
      <c r="AQ24" s="264">
        <v>1</v>
      </c>
      <c r="AR24" s="265">
        <v>1</v>
      </c>
      <c r="AS24" s="266">
        <v>0.0872182100128262</v>
      </c>
      <c r="AT24" s="267">
        <v>0.0333333333333333</v>
      </c>
      <c r="AU24" s="268">
        <v>0.0961538461538462</v>
      </c>
      <c r="AV24" s="268">
        <v>0.149425287356322</v>
      </c>
      <c r="AW24" s="268">
        <v>0.0678678678678679</v>
      </c>
      <c r="AX24" s="224"/>
      <c r="AY24" s="222"/>
    </row>
    <row r="25" ht="15" spans="1:51">
      <c r="A25" s="220"/>
      <c r="B25" s="224"/>
      <c r="C25" s="257" t="s">
        <v>24</v>
      </c>
      <c r="D25" s="111" t="s">
        <v>25</v>
      </c>
      <c r="E25" s="111" t="s">
        <v>26</v>
      </c>
      <c r="F25" s="269" t="s">
        <v>44</v>
      </c>
      <c r="G25" s="269" t="s">
        <v>44</v>
      </c>
      <c r="H25" s="269" t="s">
        <v>44</v>
      </c>
      <c r="I25" s="269" t="s">
        <v>44</v>
      </c>
      <c r="J25" s="259">
        <v>0.9</v>
      </c>
      <c r="K25" s="260">
        <v>0.953271028037383</v>
      </c>
      <c r="L25" s="260">
        <v>0.955357142857143</v>
      </c>
      <c r="M25" s="261">
        <v>0.953271028037383</v>
      </c>
      <c r="N25" s="261">
        <v>0.941666666666667</v>
      </c>
      <c r="O25" s="262">
        <v>0.9</v>
      </c>
      <c r="P25" s="263">
        <v>0.993753659964864</v>
      </c>
      <c r="Q25" s="260">
        <v>0.991816431322208</v>
      </c>
      <c r="R25" s="260">
        <v>0.985969906466043</v>
      </c>
      <c r="S25" s="260">
        <v>0.983074463560229</v>
      </c>
      <c r="T25" s="262">
        <v>0.9</v>
      </c>
      <c r="U25" s="260">
        <v>0.845012687878196</v>
      </c>
      <c r="V25" s="260">
        <v>0.827503209242619</v>
      </c>
      <c r="W25" s="260">
        <v>0.861325742171615</v>
      </c>
      <c r="X25" s="260">
        <v>0.814838444728003</v>
      </c>
      <c r="Y25" s="262">
        <v>0.92</v>
      </c>
      <c r="Z25" s="262">
        <v>0.911597498578738</v>
      </c>
      <c r="AA25" s="262">
        <v>0.921936758893281</v>
      </c>
      <c r="AB25" s="262">
        <v>0.91576490558031</v>
      </c>
      <c r="AC25" s="262">
        <v>0.922325246792694</v>
      </c>
      <c r="AD25" s="262">
        <v>0.92</v>
      </c>
      <c r="AE25" s="260">
        <v>0.998801534036433</v>
      </c>
      <c r="AF25" s="260">
        <v>0.998427535598847</v>
      </c>
      <c r="AG25" s="260">
        <v>0.995001428163382</v>
      </c>
      <c r="AH25" s="260">
        <v>0.989812210425791</v>
      </c>
      <c r="AI25" s="262">
        <v>0.92</v>
      </c>
      <c r="AJ25" s="260">
        <v>0.932885906040268</v>
      </c>
      <c r="AK25" s="260">
        <v>0.935182481751825</v>
      </c>
      <c r="AL25" s="260">
        <v>0.933866279069767</v>
      </c>
      <c r="AM25" s="260">
        <v>0.945043326750092</v>
      </c>
      <c r="AN25" s="259">
        <v>0.99</v>
      </c>
      <c r="AO25" s="264">
        <v>1</v>
      </c>
      <c r="AP25" s="264">
        <v>1</v>
      </c>
      <c r="AQ25" s="264">
        <v>1</v>
      </c>
      <c r="AR25" s="265">
        <v>1</v>
      </c>
      <c r="AS25" s="266">
        <v>0.0872182100128262</v>
      </c>
      <c r="AT25" s="267">
        <v>0</v>
      </c>
      <c r="AU25" s="268">
        <v>0.0625</v>
      </c>
      <c r="AV25" s="268">
        <v>0.0471698113207547</v>
      </c>
      <c r="AW25" s="268">
        <v>0.0461857810067462</v>
      </c>
      <c r="AX25" s="224"/>
      <c r="AY25" s="222"/>
    </row>
    <row r="26" ht="15" spans="1:51">
      <c r="A26" s="220"/>
      <c r="B26" s="224"/>
      <c r="C26" s="257" t="s">
        <v>24</v>
      </c>
      <c r="D26" s="111" t="s">
        <v>25</v>
      </c>
      <c r="E26" s="111" t="s">
        <v>26</v>
      </c>
      <c r="F26" s="269" t="s">
        <v>45</v>
      </c>
      <c r="G26" s="269" t="s">
        <v>45</v>
      </c>
      <c r="H26" s="269" t="s">
        <v>45</v>
      </c>
      <c r="I26" s="269" t="s">
        <v>45</v>
      </c>
      <c r="J26" s="259">
        <v>0.9</v>
      </c>
      <c r="K26" s="260">
        <v>0.924528301886792</v>
      </c>
      <c r="L26" s="260">
        <v>0.927927927927928</v>
      </c>
      <c r="M26" s="261">
        <v>0.933962264150943</v>
      </c>
      <c r="N26" s="261">
        <v>0.931479242241032</v>
      </c>
      <c r="O26" s="262">
        <v>0.9</v>
      </c>
      <c r="P26" s="263">
        <v>0.990966076696165</v>
      </c>
      <c r="Q26" s="260">
        <v>0.993534482758621</v>
      </c>
      <c r="R26" s="260">
        <v>0.99416525503482</v>
      </c>
      <c r="S26" s="260">
        <v>0.887268489118335</v>
      </c>
      <c r="T26" s="262">
        <v>0.9</v>
      </c>
      <c r="U26" s="260">
        <v>0.746681415929204</v>
      </c>
      <c r="V26" s="260">
        <v>0.7185960591133</v>
      </c>
      <c r="W26" s="260">
        <v>0.746282702804442</v>
      </c>
      <c r="X26" s="260">
        <v>0.706602215929891</v>
      </c>
      <c r="Y26" s="262">
        <v>0.92</v>
      </c>
      <c r="Z26" s="262">
        <v>0.889558232931727</v>
      </c>
      <c r="AA26" s="262">
        <v>0.928036845135291</v>
      </c>
      <c r="AB26" s="262">
        <v>0.914538714991763</v>
      </c>
      <c r="AC26" s="262">
        <v>0.91520279591649</v>
      </c>
      <c r="AD26" s="262">
        <v>0.92</v>
      </c>
      <c r="AE26" s="260">
        <v>0.998741082668905</v>
      </c>
      <c r="AF26" s="260">
        <v>0.998315789473684</v>
      </c>
      <c r="AG26" s="260">
        <v>0.998588235294118</v>
      </c>
      <c r="AH26" s="260">
        <v>0.997343289378453</v>
      </c>
      <c r="AI26" s="262">
        <v>0.92</v>
      </c>
      <c r="AJ26" s="260">
        <v>0.926158680282797</v>
      </c>
      <c r="AK26" s="260">
        <v>0.933718992058045</v>
      </c>
      <c r="AL26" s="260">
        <v>0.936965286655522</v>
      </c>
      <c r="AM26" s="260">
        <v>0.939118276600152</v>
      </c>
      <c r="AN26" s="259">
        <v>0.99</v>
      </c>
      <c r="AO26" s="264">
        <v>1</v>
      </c>
      <c r="AP26" s="264">
        <v>1</v>
      </c>
      <c r="AQ26" s="264">
        <v>1</v>
      </c>
      <c r="AR26" s="265">
        <v>1</v>
      </c>
      <c r="AS26" s="266">
        <v>0.0872182100128262</v>
      </c>
      <c r="AT26" s="267">
        <v>0.0229885057471264</v>
      </c>
      <c r="AU26" s="268">
        <v>0.0540540540540541</v>
      </c>
      <c r="AV26" s="268">
        <v>0.0505050505050505</v>
      </c>
      <c r="AW26" s="268">
        <v>0.0396615547329455</v>
      </c>
      <c r="AX26" s="224"/>
      <c r="AY26" s="222"/>
    </row>
    <row r="27" ht="15" spans="1:51">
      <c r="A27" s="220"/>
      <c r="B27" s="224"/>
      <c r="C27" s="257" t="s">
        <v>24</v>
      </c>
      <c r="D27" s="111" t="s">
        <v>25</v>
      </c>
      <c r="E27" s="111" t="s">
        <v>26</v>
      </c>
      <c r="F27" s="269" t="s">
        <v>46</v>
      </c>
      <c r="G27" s="269" t="s">
        <v>46</v>
      </c>
      <c r="H27" s="269" t="s">
        <v>46</v>
      </c>
      <c r="I27" s="269" t="s">
        <v>46</v>
      </c>
      <c r="J27" s="259">
        <v>0.9</v>
      </c>
      <c r="K27" s="260">
        <v>0.962962962962963</v>
      </c>
      <c r="L27" s="260">
        <v>0.961165048543689</v>
      </c>
      <c r="M27" s="261">
        <v>0.912621359223301</v>
      </c>
      <c r="N27" s="261">
        <v>0.950967741935484</v>
      </c>
      <c r="O27" s="262">
        <v>0.9</v>
      </c>
      <c r="P27" s="263">
        <v>0.963398692810458</v>
      </c>
      <c r="Q27" s="260">
        <v>0.971453475702768</v>
      </c>
      <c r="R27" s="260">
        <v>0.972783389450056</v>
      </c>
      <c r="S27" s="260">
        <v>0.95440400220594</v>
      </c>
      <c r="T27" s="262">
        <v>0.9</v>
      </c>
      <c r="U27" s="260">
        <v>0.888888888888889</v>
      </c>
      <c r="V27" s="260">
        <v>0.888210939202441</v>
      </c>
      <c r="W27" s="260">
        <v>0.895903479236813</v>
      </c>
      <c r="X27" s="260">
        <v>0.884316158512566</v>
      </c>
      <c r="Y27" s="262">
        <v>0.92</v>
      </c>
      <c r="Z27" s="262">
        <v>0.931530297843204</v>
      </c>
      <c r="AA27" s="262">
        <v>0.940900562851782</v>
      </c>
      <c r="AB27" s="262">
        <v>0.949799732977303</v>
      </c>
      <c r="AC27" s="262">
        <v>0.947168210967319</v>
      </c>
      <c r="AD27" s="262">
        <v>0.92</v>
      </c>
      <c r="AE27" s="260">
        <v>0.875</v>
      </c>
      <c r="AF27" s="260">
        <v>0.636363636363636</v>
      </c>
      <c r="AG27" s="260">
        <v>0.857142857142857</v>
      </c>
      <c r="AH27" s="260">
        <v>0.812227074235808</v>
      </c>
      <c r="AI27" s="262">
        <v>0.92</v>
      </c>
      <c r="AJ27" s="260">
        <v>0.952867941307248</v>
      </c>
      <c r="AK27" s="260">
        <v>0.961098985749133</v>
      </c>
      <c r="AL27" s="260">
        <v>0.96525783066612</v>
      </c>
      <c r="AM27" s="260">
        <v>0.966188153310105</v>
      </c>
      <c r="AN27" s="259">
        <v>0.99</v>
      </c>
      <c r="AO27" s="264">
        <v>1</v>
      </c>
      <c r="AP27" s="264">
        <v>1</v>
      </c>
      <c r="AQ27" s="264">
        <v>1</v>
      </c>
      <c r="AR27" s="265">
        <v>1</v>
      </c>
      <c r="AS27" s="266">
        <v>0.0872182100128262</v>
      </c>
      <c r="AT27" s="267">
        <v>0.0204081632653061</v>
      </c>
      <c r="AU27" s="268">
        <v>0.181818181818182</v>
      </c>
      <c r="AV27" s="268">
        <v>0.15625</v>
      </c>
      <c r="AW27" s="268">
        <v>0.0662122687439143</v>
      </c>
      <c r="AX27" s="224"/>
      <c r="AY27" s="222"/>
    </row>
    <row r="28" ht="15" spans="1:51">
      <c r="A28" s="220"/>
      <c r="B28" s="224"/>
      <c r="C28" s="257" t="s">
        <v>24</v>
      </c>
      <c r="D28" s="111" t="s">
        <v>25</v>
      </c>
      <c r="E28" s="111" t="s">
        <v>26</v>
      </c>
      <c r="F28" s="269" t="s">
        <v>47</v>
      </c>
      <c r="G28" s="269" t="s">
        <v>47</v>
      </c>
      <c r="H28" s="269" t="s">
        <v>47</v>
      </c>
      <c r="I28" s="269" t="s">
        <v>47</v>
      </c>
      <c r="J28" s="259">
        <v>0.9</v>
      </c>
      <c r="K28" s="260">
        <v>0.981818181818182</v>
      </c>
      <c r="L28" s="260">
        <v>0.982142857142857</v>
      </c>
      <c r="M28" s="261">
        <v>0.927272727272727</v>
      </c>
      <c r="N28" s="261">
        <v>0.981495759444873</v>
      </c>
      <c r="O28" s="262">
        <v>0.9</v>
      </c>
      <c r="P28" s="263">
        <v>0.993637724550898</v>
      </c>
      <c r="Q28" s="260">
        <v>0.986590038314176</v>
      </c>
      <c r="R28" s="260">
        <v>0.986217457886677</v>
      </c>
      <c r="S28" s="260">
        <v>0.971433919341137</v>
      </c>
      <c r="T28" s="262">
        <v>0.9</v>
      </c>
      <c r="U28" s="260">
        <v>0.898577844311377</v>
      </c>
      <c r="V28" s="260">
        <v>0.888569604086845</v>
      </c>
      <c r="W28" s="260">
        <v>0.895482388973966</v>
      </c>
      <c r="X28" s="260">
        <v>0.896217585993406</v>
      </c>
      <c r="Y28" s="262">
        <v>0.92</v>
      </c>
      <c r="Z28" s="262">
        <v>0.946865037194474</v>
      </c>
      <c r="AA28" s="262">
        <v>0.94095595126523</v>
      </c>
      <c r="AB28" s="262">
        <v>0.957989791912053</v>
      </c>
      <c r="AC28" s="262">
        <v>0.960696798493409</v>
      </c>
      <c r="AD28" s="262">
        <v>0.92</v>
      </c>
      <c r="AE28" s="260">
        <v>0.999303944315545</v>
      </c>
      <c r="AF28" s="260">
        <v>0.995512341062079</v>
      </c>
      <c r="AG28" s="260">
        <v>0.998258850841555</v>
      </c>
      <c r="AH28" s="260">
        <v>0.993658482473007</v>
      </c>
      <c r="AI28" s="262">
        <v>0.92</v>
      </c>
      <c r="AJ28" s="260">
        <v>0.965305226174791</v>
      </c>
      <c r="AK28" s="260">
        <v>0.958444022770399</v>
      </c>
      <c r="AL28" s="260">
        <v>0.966472868217054</v>
      </c>
      <c r="AM28" s="260">
        <v>0.972407828931803</v>
      </c>
      <c r="AN28" s="259">
        <v>0.99</v>
      </c>
      <c r="AO28" s="264">
        <v>1</v>
      </c>
      <c r="AP28" s="264">
        <v>1</v>
      </c>
      <c r="AQ28" s="264">
        <v>1</v>
      </c>
      <c r="AR28" s="265">
        <v>1</v>
      </c>
      <c r="AS28" s="266">
        <v>0.0872182100128262</v>
      </c>
      <c r="AT28" s="267">
        <v>0</v>
      </c>
      <c r="AU28" s="268">
        <v>0.0416666666666667</v>
      </c>
      <c r="AV28" s="268">
        <v>0.152173913043478</v>
      </c>
      <c r="AW28" s="268">
        <v>0.0688487584650113</v>
      </c>
      <c r="AX28" s="224"/>
      <c r="AY28" s="222"/>
    </row>
    <row r="29" ht="15" spans="1:51">
      <c r="A29" s="220"/>
      <c r="B29" s="224"/>
      <c r="C29" s="257" t="s">
        <v>24</v>
      </c>
      <c r="D29" s="111" t="s">
        <v>25</v>
      </c>
      <c r="E29" s="111" t="s">
        <v>26</v>
      </c>
      <c r="F29" s="269" t="s">
        <v>48</v>
      </c>
      <c r="G29" s="269" t="s">
        <v>48</v>
      </c>
      <c r="H29" s="269" t="s">
        <v>48</v>
      </c>
      <c r="I29" s="269" t="s">
        <v>48</v>
      </c>
      <c r="J29" s="259">
        <v>0.9</v>
      </c>
      <c r="K29" s="260">
        <v>0.940298507462687</v>
      </c>
      <c r="L29" s="260">
        <v>0.846153846153846</v>
      </c>
      <c r="M29" s="261">
        <v>0.909090909090909</v>
      </c>
      <c r="N29" s="261">
        <v>0.920966688438929</v>
      </c>
      <c r="O29" s="262">
        <v>0.9</v>
      </c>
      <c r="P29" s="263">
        <v>0.981210556511761</v>
      </c>
      <c r="Q29" s="260">
        <v>0.979761531220584</v>
      </c>
      <c r="R29" s="260">
        <v>0.967772362836032</v>
      </c>
      <c r="S29" s="260">
        <v>0.963340804492267</v>
      </c>
      <c r="T29" s="262">
        <v>0.9</v>
      </c>
      <c r="U29" s="260">
        <v>0.93574297188755</v>
      </c>
      <c r="V29" s="260">
        <v>0.899278318167556</v>
      </c>
      <c r="W29" s="260">
        <v>0.944033956925012</v>
      </c>
      <c r="X29" s="260">
        <v>0.905400770513117</v>
      </c>
      <c r="Y29" s="262">
        <v>0.92</v>
      </c>
      <c r="Z29" s="262">
        <v>0.960960960960961</v>
      </c>
      <c r="AA29" s="262">
        <v>0.974037213327564</v>
      </c>
      <c r="AB29" s="262">
        <v>0.977282656181739</v>
      </c>
      <c r="AC29" s="262">
        <v>0.975636539157717</v>
      </c>
      <c r="AD29" s="262">
        <v>0.92</v>
      </c>
      <c r="AE29" s="260">
        <v>0.998347918118692</v>
      </c>
      <c r="AF29" s="260">
        <v>0.976914664775936</v>
      </c>
      <c r="AG29" s="260">
        <v>0.924655581947743</v>
      </c>
      <c r="AH29" s="260">
        <v>0.963814564219769</v>
      </c>
      <c r="AI29" s="262">
        <v>0.92</v>
      </c>
      <c r="AJ29" s="260">
        <v>0.976026400077647</v>
      </c>
      <c r="AK29" s="260">
        <v>0.979996362975086</v>
      </c>
      <c r="AL29" s="260">
        <v>0.986288848263254</v>
      </c>
      <c r="AM29" s="260">
        <v>0.982655740695403</v>
      </c>
      <c r="AN29" s="259">
        <v>0.99</v>
      </c>
      <c r="AO29" s="264">
        <v>1</v>
      </c>
      <c r="AP29" s="264">
        <v>1</v>
      </c>
      <c r="AQ29" s="264">
        <v>1</v>
      </c>
      <c r="AR29" s="265">
        <v>1</v>
      </c>
      <c r="AS29" s="266">
        <v>0.0872182100128262</v>
      </c>
      <c r="AT29" s="267">
        <v>0.028735632183908</v>
      </c>
      <c r="AU29" s="268">
        <v>0.0601503759398496</v>
      </c>
      <c r="AV29" s="268">
        <v>0.0588235294117647</v>
      </c>
      <c r="AW29" s="268">
        <v>0.0210927573062262</v>
      </c>
      <c r="AX29" s="224"/>
      <c r="AY29" s="222"/>
    </row>
    <row r="30" ht="15" spans="1:51">
      <c r="A30" s="220"/>
      <c r="B30" s="224"/>
      <c r="C30" s="257" t="s">
        <v>24</v>
      </c>
      <c r="D30" s="111" t="s">
        <v>25</v>
      </c>
      <c r="E30" s="111" t="s">
        <v>26</v>
      </c>
      <c r="F30" s="269" t="s">
        <v>49</v>
      </c>
      <c r="G30" s="269" t="s">
        <v>49</v>
      </c>
      <c r="H30" s="269" t="s">
        <v>49</v>
      </c>
      <c r="I30" s="269" t="s">
        <v>49</v>
      </c>
      <c r="J30" s="259">
        <v>0.9</v>
      </c>
      <c r="K30" s="260">
        <v>0.9375</v>
      </c>
      <c r="L30" s="260">
        <v>0.926470588235294</v>
      </c>
      <c r="M30" s="261">
        <v>0.890625</v>
      </c>
      <c r="N30" s="261">
        <v>0.908060453400504</v>
      </c>
      <c r="O30" s="262">
        <v>0.9</v>
      </c>
      <c r="P30" s="263">
        <v>0.947678221059516</v>
      </c>
      <c r="Q30" s="260">
        <v>0.937465103294249</v>
      </c>
      <c r="R30" s="260">
        <v>0.932916232186305</v>
      </c>
      <c r="S30" s="260">
        <v>0.964374817948101</v>
      </c>
      <c r="T30" s="262">
        <v>0.9</v>
      </c>
      <c r="U30" s="260">
        <v>0.822105951602354</v>
      </c>
      <c r="V30" s="260">
        <v>0.816024567280849</v>
      </c>
      <c r="W30" s="260">
        <v>0.851581508515815</v>
      </c>
      <c r="X30" s="260">
        <v>0.830460607135168</v>
      </c>
      <c r="Y30" s="262">
        <v>0.92</v>
      </c>
      <c r="Z30" s="262">
        <v>0.911301859799714</v>
      </c>
      <c r="AA30" s="262">
        <v>0.934379457917261</v>
      </c>
      <c r="AB30" s="262">
        <v>0.950987564008778</v>
      </c>
      <c r="AC30" s="262">
        <v>0.936393992964411</v>
      </c>
      <c r="AD30" s="262">
        <v>0.92</v>
      </c>
      <c r="AE30" s="260">
        <v>0</v>
      </c>
      <c r="AF30" s="260" t="s">
        <v>33</v>
      </c>
      <c r="AG30" s="260">
        <v>1</v>
      </c>
      <c r="AH30" s="260">
        <v>0.526315789473684</v>
      </c>
      <c r="AI30" s="262">
        <v>0.92</v>
      </c>
      <c r="AJ30" s="260">
        <v>0.932686711930165</v>
      </c>
      <c r="AK30" s="260">
        <v>0.950940742043257</v>
      </c>
      <c r="AL30" s="260">
        <v>0.959729151817534</v>
      </c>
      <c r="AM30" s="260">
        <v>0.954693922897456</v>
      </c>
      <c r="AN30" s="259">
        <v>0.99</v>
      </c>
      <c r="AO30" s="264" t="s">
        <v>33</v>
      </c>
      <c r="AP30" s="264" t="s">
        <v>33</v>
      </c>
      <c r="AQ30" s="264">
        <v>1</v>
      </c>
      <c r="AR30" s="265">
        <v>1</v>
      </c>
      <c r="AS30" s="266">
        <v>0.0872182100128262</v>
      </c>
      <c r="AT30" s="267">
        <v>0.0666666666666667</v>
      </c>
      <c r="AU30" s="268">
        <v>0.128205128205128</v>
      </c>
      <c r="AV30" s="268">
        <v>0.160714285714286</v>
      </c>
      <c r="AW30" s="268">
        <v>0.0621403912543153</v>
      </c>
      <c r="AX30" s="224"/>
      <c r="AY30" s="222"/>
    </row>
    <row r="31" ht="15" spans="1:51">
      <c r="A31" s="220"/>
      <c r="B31" s="224"/>
      <c r="C31" s="257" t="s">
        <v>24</v>
      </c>
      <c r="D31" s="111" t="s">
        <v>25</v>
      </c>
      <c r="E31" s="111" t="s">
        <v>26</v>
      </c>
      <c r="F31" s="269" t="s">
        <v>50</v>
      </c>
      <c r="G31" s="269" t="s">
        <v>50</v>
      </c>
      <c r="H31" s="269" t="s">
        <v>50</v>
      </c>
      <c r="I31" s="269" t="s">
        <v>50</v>
      </c>
      <c r="J31" s="259">
        <v>0.9</v>
      </c>
      <c r="K31" s="260">
        <v>0.988888888888889</v>
      </c>
      <c r="L31" s="260">
        <v>0.989130434782609</v>
      </c>
      <c r="M31" s="261">
        <v>0.967032967032967</v>
      </c>
      <c r="N31" s="261">
        <v>0.971665852467025</v>
      </c>
      <c r="O31" s="262">
        <v>0.9</v>
      </c>
      <c r="P31" s="263">
        <v>0.991775188485264</v>
      </c>
      <c r="Q31" s="260">
        <v>0.991944400568631</v>
      </c>
      <c r="R31" s="260">
        <v>0.989638247591347</v>
      </c>
      <c r="S31" s="260">
        <v>0.982846859816448</v>
      </c>
      <c r="T31" s="262">
        <v>0.9</v>
      </c>
      <c r="U31" s="260">
        <v>0.906956819739548</v>
      </c>
      <c r="V31" s="260">
        <v>0.925288264097299</v>
      </c>
      <c r="W31" s="260">
        <v>0.905653517542265</v>
      </c>
      <c r="X31" s="260">
        <v>0.841921900305921</v>
      </c>
      <c r="Y31" s="262">
        <v>0.92</v>
      </c>
      <c r="Z31" s="262">
        <v>0.935633516961438</v>
      </c>
      <c r="AA31" s="262">
        <v>0.941773504273504</v>
      </c>
      <c r="AB31" s="262">
        <v>0.945362414628773</v>
      </c>
      <c r="AC31" s="262">
        <v>0.909399773499434</v>
      </c>
      <c r="AD31" s="262">
        <v>0.92</v>
      </c>
      <c r="AE31" s="260">
        <v>0.998311218335344</v>
      </c>
      <c r="AF31" s="260">
        <v>0.995123203285421</v>
      </c>
      <c r="AG31" s="260">
        <v>0.992475683611672</v>
      </c>
      <c r="AH31" s="260">
        <v>0.994940978077572</v>
      </c>
      <c r="AI31" s="262">
        <v>0.92</v>
      </c>
      <c r="AJ31" s="260">
        <v>0.957570536291191</v>
      </c>
      <c r="AK31" s="260">
        <v>0.962576930712726</v>
      </c>
      <c r="AL31" s="260">
        <v>0.965737051792829</v>
      </c>
      <c r="AM31" s="260">
        <v>0.930605180405967</v>
      </c>
      <c r="AN31" s="259">
        <v>0.99</v>
      </c>
      <c r="AO31" s="264">
        <v>1</v>
      </c>
      <c r="AP31" s="264">
        <v>1</v>
      </c>
      <c r="AQ31" s="264">
        <v>1</v>
      </c>
      <c r="AR31" s="265">
        <v>1</v>
      </c>
      <c r="AS31" s="266">
        <v>0.0872182100128262</v>
      </c>
      <c r="AT31" s="267">
        <v>0.0851063829787234</v>
      </c>
      <c r="AU31" s="268">
        <v>0.14</v>
      </c>
      <c r="AV31" s="268">
        <v>0.126984126984127</v>
      </c>
      <c r="AW31" s="268">
        <v>0.0738037307380373</v>
      </c>
      <c r="AX31" s="224"/>
      <c r="AY31" s="222"/>
    </row>
    <row r="32" ht="15" spans="1:51">
      <c r="A32" s="220"/>
      <c r="B32" s="224"/>
      <c r="C32" s="257" t="s">
        <v>24</v>
      </c>
      <c r="D32" s="111" t="s">
        <v>25</v>
      </c>
      <c r="E32" s="111" t="s">
        <v>26</v>
      </c>
      <c r="F32" s="269" t="s">
        <v>51</v>
      </c>
      <c r="G32" s="269" t="s">
        <v>51</v>
      </c>
      <c r="H32" s="269" t="s">
        <v>51</v>
      </c>
      <c r="I32" s="269" t="s">
        <v>51</v>
      </c>
      <c r="J32" s="259">
        <v>0.9</v>
      </c>
      <c r="K32" s="260">
        <v>0.957746478873239</v>
      </c>
      <c r="L32" s="260">
        <v>0.945945945945946</v>
      </c>
      <c r="M32" s="261">
        <v>0.972602739726027</v>
      </c>
      <c r="N32" s="261">
        <v>0.944744744744745</v>
      </c>
      <c r="O32" s="262">
        <v>0.9</v>
      </c>
      <c r="P32" s="263">
        <v>0.972174411933448</v>
      </c>
      <c r="Q32" s="260">
        <v>0.990618336886994</v>
      </c>
      <c r="R32" s="260">
        <v>0.98705501618123</v>
      </c>
      <c r="S32" s="260">
        <v>0.98443930498725</v>
      </c>
      <c r="T32" s="262">
        <v>0.9</v>
      </c>
      <c r="U32" s="260">
        <v>0.876075731497418</v>
      </c>
      <c r="V32" s="260">
        <v>0.899360341151386</v>
      </c>
      <c r="W32" s="260">
        <v>0.892880258899676</v>
      </c>
      <c r="X32" s="260">
        <v>0.890387238332444</v>
      </c>
      <c r="Y32" s="262">
        <v>0.92</v>
      </c>
      <c r="Z32" s="262">
        <v>0.92166095890411</v>
      </c>
      <c r="AA32" s="262">
        <v>0.953241744998795</v>
      </c>
      <c r="AB32" s="262">
        <v>0.94954894754427</v>
      </c>
      <c r="AC32" s="262">
        <v>0.955095046174352</v>
      </c>
      <c r="AD32" s="262">
        <v>0.92</v>
      </c>
      <c r="AE32" s="260">
        <v>0.988101265822785</v>
      </c>
      <c r="AF32" s="260">
        <v>0.996956216342777</v>
      </c>
      <c r="AG32" s="260">
        <v>0.987346856798554</v>
      </c>
      <c r="AH32" s="260">
        <v>0.990245738231824</v>
      </c>
      <c r="AI32" s="262">
        <v>0.92</v>
      </c>
      <c r="AJ32" s="260">
        <v>0.936115404430706</v>
      </c>
      <c r="AK32" s="260">
        <v>0.957807206652294</v>
      </c>
      <c r="AL32" s="260">
        <v>0.960230073952342</v>
      </c>
      <c r="AM32" s="260">
        <v>0.966074203771946</v>
      </c>
      <c r="AN32" s="259">
        <v>0.99</v>
      </c>
      <c r="AO32" s="264">
        <v>1</v>
      </c>
      <c r="AP32" s="264">
        <v>1</v>
      </c>
      <c r="AQ32" s="264">
        <v>1</v>
      </c>
      <c r="AR32" s="265">
        <v>1</v>
      </c>
      <c r="AS32" s="266">
        <v>0.0872182100128262</v>
      </c>
      <c r="AT32" s="267">
        <v>0.0196078431372549</v>
      </c>
      <c r="AU32" s="268">
        <v>0.0851063829787234</v>
      </c>
      <c r="AV32" s="268">
        <v>0.027027027027027</v>
      </c>
      <c r="AW32" s="268">
        <v>0.0458624127617149</v>
      </c>
      <c r="AX32" s="224"/>
      <c r="AY32" s="222"/>
    </row>
    <row r="33" ht="15" spans="1:51">
      <c r="A33" s="220"/>
      <c r="B33" s="224"/>
      <c r="C33" s="257" t="s">
        <v>24</v>
      </c>
      <c r="D33" s="111" t="s">
        <v>25</v>
      </c>
      <c r="E33" s="111" t="s">
        <v>26</v>
      </c>
      <c r="F33" s="269" t="s">
        <v>52</v>
      </c>
      <c r="G33" s="269" t="s">
        <v>52</v>
      </c>
      <c r="H33" s="269" t="s">
        <v>52</v>
      </c>
      <c r="I33" s="269" t="s">
        <v>52</v>
      </c>
      <c r="J33" s="259">
        <v>0.9</v>
      </c>
      <c r="K33" s="260">
        <v>0.942028985507246</v>
      </c>
      <c r="L33" s="260">
        <v>0.9375</v>
      </c>
      <c r="M33" s="261">
        <v>0.984615384615385</v>
      </c>
      <c r="N33" s="261">
        <v>0.93071735131821</v>
      </c>
      <c r="O33" s="262">
        <v>0.9</v>
      </c>
      <c r="P33" s="263">
        <v>0.878591768055915</v>
      </c>
      <c r="Q33" s="260">
        <v>0.920763022743947</v>
      </c>
      <c r="R33" s="260">
        <v>0.861388742766965</v>
      </c>
      <c r="S33" s="260">
        <v>0.877694766396907</v>
      </c>
      <c r="T33" s="262">
        <v>0.9</v>
      </c>
      <c r="U33" s="260">
        <v>0.753300543618949</v>
      </c>
      <c r="V33" s="260">
        <v>0.813890926876987</v>
      </c>
      <c r="W33" s="260">
        <v>0.833508679642294</v>
      </c>
      <c r="X33" s="260">
        <v>0.791238791034771</v>
      </c>
      <c r="Y33" s="262">
        <v>0.92</v>
      </c>
      <c r="Z33" s="262">
        <v>0.929708222811671</v>
      </c>
      <c r="AA33" s="262">
        <v>0.957932692307692</v>
      </c>
      <c r="AB33" s="262">
        <v>0.931726907630522</v>
      </c>
      <c r="AC33" s="262">
        <v>0.945465573909241</v>
      </c>
      <c r="AD33" s="262">
        <v>0.92</v>
      </c>
      <c r="AE33" s="260">
        <v>0.988891275662074</v>
      </c>
      <c r="AF33" s="260">
        <v>0.970507217100672</v>
      </c>
      <c r="AG33" s="260">
        <v>0.984496725936279</v>
      </c>
      <c r="AH33" s="260">
        <v>0.952890510138978</v>
      </c>
      <c r="AI33" s="262">
        <v>0.92</v>
      </c>
      <c r="AJ33" s="260">
        <v>0.917865968890827</v>
      </c>
      <c r="AK33" s="260">
        <v>0.962496204069238</v>
      </c>
      <c r="AL33" s="260">
        <v>0.953923156190196</v>
      </c>
      <c r="AM33" s="260">
        <v>0.957575304409845</v>
      </c>
      <c r="AN33" s="259">
        <v>0.99</v>
      </c>
      <c r="AO33" s="264">
        <v>1</v>
      </c>
      <c r="AP33" s="264">
        <v>1</v>
      </c>
      <c r="AQ33" s="264">
        <v>1</v>
      </c>
      <c r="AR33" s="265">
        <v>1</v>
      </c>
      <c r="AS33" s="266">
        <v>0.0872182100128262</v>
      </c>
      <c r="AT33" s="267">
        <v>0.0652173913043478</v>
      </c>
      <c r="AU33" s="268">
        <v>0.0769230769230769</v>
      </c>
      <c r="AV33" s="268">
        <v>0.0930232558139535</v>
      </c>
      <c r="AW33" s="268">
        <v>0.0788072417465389</v>
      </c>
      <c r="AX33" s="224"/>
      <c r="AY33" s="222"/>
    </row>
    <row r="34" ht="15" spans="1:51">
      <c r="A34" s="220"/>
      <c r="B34" s="224"/>
      <c r="C34" s="257" t="s">
        <v>24</v>
      </c>
      <c r="D34" s="111" t="s">
        <v>25</v>
      </c>
      <c r="E34" s="111" t="s">
        <v>26</v>
      </c>
      <c r="F34" s="269" t="s">
        <v>53</v>
      </c>
      <c r="G34" s="269" t="s">
        <v>53</v>
      </c>
      <c r="H34" s="269" t="s">
        <v>53</v>
      </c>
      <c r="I34" s="269" t="s">
        <v>53</v>
      </c>
      <c r="J34" s="259">
        <v>0.9</v>
      </c>
      <c r="K34" s="260">
        <v>0.991666666666667</v>
      </c>
      <c r="L34" s="260">
        <v>1</v>
      </c>
      <c r="M34" s="261">
        <v>0.942148760330578</v>
      </c>
      <c r="N34" s="261">
        <v>0.979144192736426</v>
      </c>
      <c r="O34" s="262">
        <v>0.9</v>
      </c>
      <c r="P34" s="263">
        <v>0.995868510867613</v>
      </c>
      <c r="Q34" s="260">
        <v>0.995885400792441</v>
      </c>
      <c r="R34" s="260">
        <v>0.993767705382436</v>
      </c>
      <c r="S34" s="260">
        <v>0.993956113380786</v>
      </c>
      <c r="T34" s="262">
        <v>0.9</v>
      </c>
      <c r="U34" s="260">
        <v>0.893479432369319</v>
      </c>
      <c r="V34" s="260">
        <v>0.885248399878086</v>
      </c>
      <c r="W34" s="260">
        <v>0.915769593956563</v>
      </c>
      <c r="X34" s="260">
        <v>0.880441954821772</v>
      </c>
      <c r="Y34" s="262">
        <v>0.92</v>
      </c>
      <c r="Z34" s="262">
        <v>0.919047619047619</v>
      </c>
      <c r="AA34" s="262">
        <v>0.935710567412806</v>
      </c>
      <c r="AB34" s="262">
        <v>0.950965824665676</v>
      </c>
      <c r="AC34" s="262">
        <v>0.936265790346408</v>
      </c>
      <c r="AD34" s="262">
        <v>0.92</v>
      </c>
      <c r="AE34" s="260">
        <v>0.985264567983925</v>
      </c>
      <c r="AF34" s="260">
        <v>0.99437148217636</v>
      </c>
      <c r="AG34" s="260">
        <v>0.993555316863588</v>
      </c>
      <c r="AH34" s="260">
        <v>0.986775573706729</v>
      </c>
      <c r="AI34" s="262">
        <v>0.92</v>
      </c>
      <c r="AJ34" s="260">
        <v>0.947685235854219</v>
      </c>
      <c r="AK34" s="260">
        <v>0.957992886667308</v>
      </c>
      <c r="AL34" s="260">
        <v>0.967119728163102</v>
      </c>
      <c r="AM34" s="260">
        <v>0.958426488030052</v>
      </c>
      <c r="AN34" s="259">
        <v>0.99</v>
      </c>
      <c r="AO34" s="264">
        <v>1</v>
      </c>
      <c r="AP34" s="264">
        <v>1</v>
      </c>
      <c r="AQ34" s="264">
        <v>1</v>
      </c>
      <c r="AR34" s="265">
        <v>1</v>
      </c>
      <c r="AS34" s="266">
        <v>0.0872182100128262</v>
      </c>
      <c r="AT34" s="267">
        <v>0.0531914893617021</v>
      </c>
      <c r="AU34" s="268">
        <v>0.0657894736842105</v>
      </c>
      <c r="AV34" s="268">
        <v>0.0654205607476635</v>
      </c>
      <c r="AW34" s="268">
        <v>0.0713495575221239</v>
      </c>
      <c r="AX34" s="224"/>
      <c r="AY34" s="222"/>
    </row>
    <row r="35" ht="15" spans="1:51">
      <c r="A35" s="220"/>
      <c r="B35" s="224"/>
      <c r="C35" s="257" t="s">
        <v>24</v>
      </c>
      <c r="D35" s="111" t="s">
        <v>25</v>
      </c>
      <c r="E35" s="111" t="s">
        <v>26</v>
      </c>
      <c r="F35" s="269" t="s">
        <v>54</v>
      </c>
      <c r="G35" s="269" t="s">
        <v>54</v>
      </c>
      <c r="H35" s="269" t="s">
        <v>54</v>
      </c>
      <c r="I35" s="269" t="s">
        <v>54</v>
      </c>
      <c r="J35" s="259">
        <v>0.9</v>
      </c>
      <c r="K35" s="260">
        <v>0.903225806451613</v>
      </c>
      <c r="L35" s="260">
        <v>0.904255319148936</v>
      </c>
      <c r="M35" s="261">
        <v>0.877777777777778</v>
      </c>
      <c r="N35" s="261">
        <v>0.915480018373909</v>
      </c>
      <c r="O35" s="262">
        <v>0.9</v>
      </c>
      <c r="P35" s="263">
        <v>0.940177537630259</v>
      </c>
      <c r="Q35" s="260">
        <v>0.9295489102889</v>
      </c>
      <c r="R35" s="260">
        <v>0.916226108174054</v>
      </c>
      <c r="S35" s="260">
        <v>0.896145173770874</v>
      </c>
      <c r="T35" s="262">
        <v>0.9</v>
      </c>
      <c r="U35" s="260">
        <v>0.890003859513701</v>
      </c>
      <c r="V35" s="260">
        <v>0.879033620544011</v>
      </c>
      <c r="W35" s="260">
        <v>0.885725904839366</v>
      </c>
      <c r="X35" s="260">
        <v>0.845524058342416</v>
      </c>
      <c r="Y35" s="262">
        <v>0.92</v>
      </c>
      <c r="Z35" s="262">
        <v>0.946899841017488</v>
      </c>
      <c r="AA35" s="262">
        <v>0.970313358988455</v>
      </c>
      <c r="AB35" s="262">
        <v>0.977087952697709</v>
      </c>
      <c r="AC35" s="262">
        <v>0.946500356914754</v>
      </c>
      <c r="AD35" s="262">
        <v>0.92</v>
      </c>
      <c r="AE35" s="260">
        <v>0.996579162638507</v>
      </c>
      <c r="AF35" s="260">
        <v>0.972141151499071</v>
      </c>
      <c r="AG35" s="260">
        <v>0.971566204760862</v>
      </c>
      <c r="AH35" s="260">
        <v>0.96902480640504</v>
      </c>
      <c r="AI35" s="262">
        <v>0.92</v>
      </c>
      <c r="AJ35" s="260">
        <v>0.961589244988597</v>
      </c>
      <c r="AK35" s="260">
        <v>0.974278544542033</v>
      </c>
      <c r="AL35" s="260">
        <v>0.981957901770799</v>
      </c>
      <c r="AM35" s="260">
        <v>0.962254343349527</v>
      </c>
      <c r="AN35" s="259">
        <v>0.99</v>
      </c>
      <c r="AO35" s="264">
        <v>1</v>
      </c>
      <c r="AP35" s="264">
        <v>1</v>
      </c>
      <c r="AQ35" s="264">
        <v>1</v>
      </c>
      <c r="AR35" s="265">
        <v>0.99940664556962</v>
      </c>
      <c r="AS35" s="266">
        <v>0.0872182100128262</v>
      </c>
      <c r="AT35" s="267">
        <v>0.0327868852459016</v>
      </c>
      <c r="AU35" s="268">
        <v>0.0930232558139535</v>
      </c>
      <c r="AV35" s="268">
        <v>0.149253731343284</v>
      </c>
      <c r="AW35" s="268">
        <v>0.078503301540719</v>
      </c>
      <c r="AX35" s="224"/>
      <c r="AY35" s="222"/>
    </row>
    <row r="36" ht="15" spans="1:51">
      <c r="A36" s="220"/>
      <c r="B36" s="224"/>
      <c r="C36" s="257" t="s">
        <v>24</v>
      </c>
      <c r="D36" s="111" t="s">
        <v>25</v>
      </c>
      <c r="E36" s="111" t="s">
        <v>26</v>
      </c>
      <c r="F36" s="269" t="s">
        <v>55</v>
      </c>
      <c r="G36" s="269" t="s">
        <v>55</v>
      </c>
      <c r="H36" s="269" t="s">
        <v>55</v>
      </c>
      <c r="I36" s="269" t="s">
        <v>55</v>
      </c>
      <c r="J36" s="259">
        <v>0.9</v>
      </c>
      <c r="K36" s="260">
        <v>0.974683544303797</v>
      </c>
      <c r="L36" s="260">
        <v>0.96875</v>
      </c>
      <c r="M36" s="261">
        <v>0.967532467532468</v>
      </c>
      <c r="N36" s="261">
        <v>0.948247978436658</v>
      </c>
      <c r="O36" s="262">
        <v>0.9</v>
      </c>
      <c r="P36" s="263">
        <v>0.969719259531691</v>
      </c>
      <c r="Q36" s="260">
        <v>0.974107413775665</v>
      </c>
      <c r="R36" s="260">
        <v>0.967631126965253</v>
      </c>
      <c r="S36" s="260">
        <v>0.96647676161919</v>
      </c>
      <c r="T36" s="262">
        <v>0.9</v>
      </c>
      <c r="U36" s="260">
        <v>0.837562829471619</v>
      </c>
      <c r="V36" s="260">
        <v>0.814605036917164</v>
      </c>
      <c r="W36" s="260">
        <v>0.828511031840402</v>
      </c>
      <c r="X36" s="260">
        <v>0.821274362818591</v>
      </c>
      <c r="Y36" s="262">
        <v>0.92</v>
      </c>
      <c r="Z36" s="262">
        <v>0.914416058394161</v>
      </c>
      <c r="AA36" s="262">
        <v>0.931398416886544</v>
      </c>
      <c r="AB36" s="262">
        <v>0.942400226436456</v>
      </c>
      <c r="AC36" s="262">
        <v>0.937713708145461</v>
      </c>
      <c r="AD36" s="262">
        <v>0.92</v>
      </c>
      <c r="AE36" s="260">
        <v>0.992389649923896</v>
      </c>
      <c r="AF36" s="260">
        <v>0.977037887485649</v>
      </c>
      <c r="AG36" s="260">
        <v>0.985627836611195</v>
      </c>
      <c r="AH36" s="260">
        <v>0.958434313411679</v>
      </c>
      <c r="AI36" s="262">
        <v>0.92</v>
      </c>
      <c r="AJ36" s="260">
        <v>0.934809708880252</v>
      </c>
      <c r="AK36" s="260">
        <v>0.949967886962107</v>
      </c>
      <c r="AL36" s="260">
        <v>0.955930582126264</v>
      </c>
      <c r="AM36" s="260">
        <v>0.956399739717517</v>
      </c>
      <c r="AN36" s="259">
        <v>0.99</v>
      </c>
      <c r="AO36" s="264">
        <v>1</v>
      </c>
      <c r="AP36" s="264">
        <v>1</v>
      </c>
      <c r="AQ36" s="264">
        <v>1</v>
      </c>
      <c r="AR36" s="265">
        <v>1</v>
      </c>
      <c r="AS36" s="266">
        <v>0.0872182100128262</v>
      </c>
      <c r="AT36" s="267">
        <v>0.0273972602739726</v>
      </c>
      <c r="AU36" s="268">
        <v>0.184210526315789</v>
      </c>
      <c r="AV36" s="268">
        <v>0.0638297872340425</v>
      </c>
      <c r="AW36" s="268">
        <v>0.0611275964391691</v>
      </c>
      <c r="AX36" s="224"/>
      <c r="AY36" s="222"/>
    </row>
    <row r="37" ht="15" spans="1:51">
      <c r="A37" s="220"/>
      <c r="B37" s="224"/>
      <c r="C37" s="257" t="s">
        <v>24</v>
      </c>
      <c r="D37" s="111" t="s">
        <v>25</v>
      </c>
      <c r="E37" s="111" t="s">
        <v>26</v>
      </c>
      <c r="F37" s="269" t="s">
        <v>56</v>
      </c>
      <c r="G37" s="269" t="s">
        <v>56</v>
      </c>
      <c r="H37" s="269" t="s">
        <v>56</v>
      </c>
      <c r="I37" s="269" t="s">
        <v>56</v>
      </c>
      <c r="J37" s="259">
        <v>0.9</v>
      </c>
      <c r="K37" s="260" t="s">
        <v>33</v>
      </c>
      <c r="L37" s="260" t="s">
        <v>33</v>
      </c>
      <c r="M37" s="261" t="s">
        <v>33</v>
      </c>
      <c r="N37" s="261" t="s">
        <v>33</v>
      </c>
      <c r="O37" s="262">
        <v>0.9</v>
      </c>
      <c r="P37" s="263" t="s">
        <v>33</v>
      </c>
      <c r="Q37" s="260" t="s">
        <v>33</v>
      </c>
      <c r="R37" s="260" t="s">
        <v>33</v>
      </c>
      <c r="S37" s="260" t="s">
        <v>33</v>
      </c>
      <c r="T37" s="262">
        <v>0.9</v>
      </c>
      <c r="U37" s="260" t="s">
        <v>33</v>
      </c>
      <c r="V37" s="260" t="s">
        <v>33</v>
      </c>
      <c r="W37" s="260" t="s">
        <v>33</v>
      </c>
      <c r="X37" s="260" t="s">
        <v>33</v>
      </c>
      <c r="Y37" s="262">
        <v>0.92</v>
      </c>
      <c r="Z37" s="262" t="s">
        <v>33</v>
      </c>
      <c r="AA37" s="262" t="s">
        <v>33</v>
      </c>
      <c r="AB37" s="262" t="s">
        <v>33</v>
      </c>
      <c r="AC37" s="262" t="s">
        <v>33</v>
      </c>
      <c r="AD37" s="262">
        <v>0.92</v>
      </c>
      <c r="AE37" s="260" t="s">
        <v>33</v>
      </c>
      <c r="AF37" s="260" t="s">
        <v>33</v>
      </c>
      <c r="AG37" s="260" t="s">
        <v>33</v>
      </c>
      <c r="AH37" s="260" t="s">
        <v>33</v>
      </c>
      <c r="AI37" s="262">
        <v>0.92</v>
      </c>
      <c r="AJ37" s="260" t="s">
        <v>33</v>
      </c>
      <c r="AK37" s="260" t="s">
        <v>33</v>
      </c>
      <c r="AL37" s="260" t="s">
        <v>33</v>
      </c>
      <c r="AM37" s="260" t="s">
        <v>33</v>
      </c>
      <c r="AN37" s="259">
        <v>0.99</v>
      </c>
      <c r="AO37" s="264" t="s">
        <v>33</v>
      </c>
      <c r="AP37" s="264" t="s">
        <v>33</v>
      </c>
      <c r="AQ37" s="264" t="s">
        <v>33</v>
      </c>
      <c r="AR37" s="265" t="s">
        <v>33</v>
      </c>
      <c r="AS37" s="266">
        <v>0.0872182100128262</v>
      </c>
      <c r="AT37" s="267" t="s">
        <v>33</v>
      </c>
      <c r="AU37" s="268" t="s">
        <v>33</v>
      </c>
      <c r="AV37" s="268" t="s">
        <v>33</v>
      </c>
      <c r="AW37" s="268" t="s">
        <v>33</v>
      </c>
      <c r="AX37" s="224"/>
      <c r="AY37" s="222"/>
    </row>
    <row r="38" ht="15" spans="1:51">
      <c r="A38" s="220"/>
      <c r="B38" s="224"/>
      <c r="C38" s="257" t="s">
        <v>24</v>
      </c>
      <c r="D38" s="111" t="s">
        <v>25</v>
      </c>
      <c r="E38" s="111" t="s">
        <v>26</v>
      </c>
      <c r="F38" s="269" t="s">
        <v>57</v>
      </c>
      <c r="G38" s="269" t="s">
        <v>57</v>
      </c>
      <c r="H38" s="269" t="s">
        <v>57</v>
      </c>
      <c r="I38" s="269" t="s">
        <v>57</v>
      </c>
      <c r="J38" s="259">
        <v>0.9</v>
      </c>
      <c r="K38" s="260">
        <v>1</v>
      </c>
      <c r="L38" s="260">
        <v>1</v>
      </c>
      <c r="M38" s="261">
        <v>1</v>
      </c>
      <c r="N38" s="261">
        <v>0.977404777275662</v>
      </c>
      <c r="O38" s="262">
        <v>0.9</v>
      </c>
      <c r="P38" s="263">
        <v>0.982296867907399</v>
      </c>
      <c r="Q38" s="260">
        <v>0.981094527363184</v>
      </c>
      <c r="R38" s="260">
        <v>0.992702566683442</v>
      </c>
      <c r="S38" s="260">
        <v>0.984696388150773</v>
      </c>
      <c r="T38" s="262">
        <v>0.9</v>
      </c>
      <c r="U38" s="260">
        <v>0.876305038583749</v>
      </c>
      <c r="V38" s="260">
        <v>0.876019900497512</v>
      </c>
      <c r="W38" s="260">
        <v>0.854302969300453</v>
      </c>
      <c r="X38" s="260">
        <v>0.854335203228029</v>
      </c>
      <c r="Y38" s="262">
        <v>0.92</v>
      </c>
      <c r="Z38" s="262">
        <v>0.92593984962406</v>
      </c>
      <c r="AA38" s="262">
        <v>0.947490092470277</v>
      </c>
      <c r="AB38" s="262">
        <v>0.933761878144215</v>
      </c>
      <c r="AC38" s="262">
        <v>0.935791094970962</v>
      </c>
      <c r="AD38" s="262">
        <v>0.92</v>
      </c>
      <c r="AE38" s="260">
        <v>0.994267847837415</v>
      </c>
      <c r="AF38" s="260">
        <v>0.99391124871001</v>
      </c>
      <c r="AG38" s="260">
        <v>0.996956216342777</v>
      </c>
      <c r="AH38" s="260">
        <v>0.995257486975861</v>
      </c>
      <c r="AI38" s="262">
        <v>0.92</v>
      </c>
      <c r="AJ38" s="260">
        <v>0.945096929390123</v>
      </c>
      <c r="AK38" s="260">
        <v>0.962503104047678</v>
      </c>
      <c r="AL38" s="260">
        <v>0.950112478496758</v>
      </c>
      <c r="AM38" s="260">
        <v>0.95637926434595</v>
      </c>
      <c r="AN38" s="259">
        <v>0.99</v>
      </c>
      <c r="AO38" s="264">
        <v>1</v>
      </c>
      <c r="AP38" s="264">
        <v>1</v>
      </c>
      <c r="AQ38" s="264">
        <v>1</v>
      </c>
      <c r="AR38" s="265">
        <v>1</v>
      </c>
      <c r="AS38" s="266">
        <v>0.0872182100128262</v>
      </c>
      <c r="AT38" s="267">
        <v>0.04</v>
      </c>
      <c r="AU38" s="268">
        <v>0.12</v>
      </c>
      <c r="AV38" s="268">
        <v>0.0909090909090909</v>
      </c>
      <c r="AW38" s="268">
        <v>0.0683139534883721</v>
      </c>
      <c r="AX38" s="224"/>
      <c r="AY38" s="222"/>
    </row>
    <row r="39" ht="15" spans="1:51">
      <c r="A39" s="220"/>
      <c r="B39" s="224"/>
      <c r="C39" s="257" t="s">
        <v>24</v>
      </c>
      <c r="D39" s="111" t="s">
        <v>25</v>
      </c>
      <c r="E39" s="111" t="s">
        <v>26</v>
      </c>
      <c r="F39" s="269" t="s">
        <v>58</v>
      </c>
      <c r="G39" s="269" t="s">
        <v>58</v>
      </c>
      <c r="H39" s="269" t="s">
        <v>58</v>
      </c>
      <c r="I39" s="269" t="s">
        <v>58</v>
      </c>
      <c r="J39" s="259">
        <v>0.9</v>
      </c>
      <c r="K39" s="260">
        <v>0.951612903225806</v>
      </c>
      <c r="L39" s="260">
        <v>0.933333333333333</v>
      </c>
      <c r="M39" s="261">
        <v>0.706896551724138</v>
      </c>
      <c r="N39" s="261">
        <v>0.931351733899505</v>
      </c>
      <c r="O39" s="262">
        <v>0.9</v>
      </c>
      <c r="P39" s="263">
        <v>0.997333333333333</v>
      </c>
      <c r="Q39" s="260">
        <v>0.994989684644857</v>
      </c>
      <c r="R39" s="260">
        <v>0.995982322217758</v>
      </c>
      <c r="S39" s="260">
        <v>0.997713480399206</v>
      </c>
      <c r="T39" s="262">
        <v>0.9</v>
      </c>
      <c r="U39" s="260">
        <v>0.908</v>
      </c>
      <c r="V39" s="260">
        <v>0.883878573533746</v>
      </c>
      <c r="W39" s="260">
        <v>0.89634391321816</v>
      </c>
      <c r="X39" s="260">
        <v>0.889283557191751</v>
      </c>
      <c r="Y39" s="262">
        <v>0.92</v>
      </c>
      <c r="Z39" s="262">
        <v>0.935890410958904</v>
      </c>
      <c r="AA39" s="262">
        <v>0.938988095238095</v>
      </c>
      <c r="AB39" s="262">
        <v>0.956540634506736</v>
      </c>
      <c r="AC39" s="262">
        <v>0.957701187335092</v>
      </c>
      <c r="AD39" s="262">
        <v>0.92</v>
      </c>
      <c r="AE39" s="260">
        <v>0.999430848036426</v>
      </c>
      <c r="AF39" s="260">
        <v>0.994152046783626</v>
      </c>
      <c r="AG39" s="260">
        <v>0.998150716597319</v>
      </c>
      <c r="AH39" s="260">
        <v>0.990927236436218</v>
      </c>
      <c r="AI39" s="262">
        <v>0.92</v>
      </c>
      <c r="AJ39" s="260">
        <v>0.958756476683938</v>
      </c>
      <c r="AK39" s="260">
        <v>0.962278106508876</v>
      </c>
      <c r="AL39" s="260">
        <v>0.969937369519833</v>
      </c>
      <c r="AM39" s="260">
        <v>0.970877240538068</v>
      </c>
      <c r="AN39" s="259">
        <v>0.99</v>
      </c>
      <c r="AO39" s="264">
        <v>1</v>
      </c>
      <c r="AP39" s="264">
        <v>1</v>
      </c>
      <c r="AQ39" s="264">
        <v>1</v>
      </c>
      <c r="AR39" s="265">
        <v>1</v>
      </c>
      <c r="AS39" s="266">
        <v>0.0872182100128262</v>
      </c>
      <c r="AT39" s="267">
        <v>0</v>
      </c>
      <c r="AU39" s="268">
        <v>0.0714285714285714</v>
      </c>
      <c r="AV39" s="268">
        <v>0.0869565217391304</v>
      </c>
      <c r="AW39" s="268">
        <v>0.0464344941956882</v>
      </c>
      <c r="AX39" s="224"/>
      <c r="AY39" s="222"/>
    </row>
    <row r="40" ht="15" spans="1:51">
      <c r="A40" s="220"/>
      <c r="B40" s="224"/>
      <c r="C40" s="257" t="s">
        <v>24</v>
      </c>
      <c r="D40" s="111" t="s">
        <v>25</v>
      </c>
      <c r="E40" s="111" t="s">
        <v>26</v>
      </c>
      <c r="F40" s="269" t="s">
        <v>59</v>
      </c>
      <c r="G40" s="269" t="s">
        <v>59</v>
      </c>
      <c r="H40" s="269" t="s">
        <v>59</v>
      </c>
      <c r="I40" s="269" t="s">
        <v>59</v>
      </c>
      <c r="J40" s="259">
        <v>0.9</v>
      </c>
      <c r="K40" s="260" t="s">
        <v>33</v>
      </c>
      <c r="L40" s="260" t="s">
        <v>33</v>
      </c>
      <c r="M40" s="261" t="s">
        <v>33</v>
      </c>
      <c r="N40" s="261" t="s">
        <v>33</v>
      </c>
      <c r="O40" s="262">
        <v>0.9</v>
      </c>
      <c r="P40" s="263">
        <v>0</v>
      </c>
      <c r="Q40" s="260">
        <v>0</v>
      </c>
      <c r="R40" s="260">
        <v>0</v>
      </c>
      <c r="S40" s="260">
        <v>0.119440914866582</v>
      </c>
      <c r="T40" s="262">
        <v>0.9</v>
      </c>
      <c r="U40" s="260">
        <v>0.92</v>
      </c>
      <c r="V40" s="260">
        <v>1</v>
      </c>
      <c r="W40" s="260">
        <v>1</v>
      </c>
      <c r="X40" s="260">
        <v>0.979669631512071</v>
      </c>
      <c r="Y40" s="262">
        <v>0.92</v>
      </c>
      <c r="Z40" s="262">
        <v>1</v>
      </c>
      <c r="AA40" s="262">
        <v>1</v>
      </c>
      <c r="AB40" s="262">
        <v>1</v>
      </c>
      <c r="AC40" s="262">
        <v>1</v>
      </c>
      <c r="AD40" s="262">
        <v>0.92</v>
      </c>
      <c r="AE40" s="260" t="s">
        <v>33</v>
      </c>
      <c r="AF40" s="260" t="s">
        <v>33</v>
      </c>
      <c r="AG40" s="260" t="s">
        <v>33</v>
      </c>
      <c r="AH40" s="260">
        <v>0.979897591503888</v>
      </c>
      <c r="AI40" s="262">
        <v>0.92</v>
      </c>
      <c r="AJ40" s="260">
        <v>0.9375</v>
      </c>
      <c r="AK40" s="260">
        <v>1</v>
      </c>
      <c r="AL40" s="260">
        <v>1</v>
      </c>
      <c r="AM40" s="260">
        <v>0.988148148148148</v>
      </c>
      <c r="AN40" s="259">
        <v>0.99</v>
      </c>
      <c r="AO40" s="264" t="s">
        <v>33</v>
      </c>
      <c r="AP40" s="264" t="s">
        <v>33</v>
      </c>
      <c r="AQ40" s="264" t="s">
        <v>33</v>
      </c>
      <c r="AR40" s="265">
        <v>1</v>
      </c>
      <c r="AS40" s="266">
        <v>0.0872182100128262</v>
      </c>
      <c r="AT40" s="267" t="s">
        <v>33</v>
      </c>
      <c r="AU40" s="268" t="s">
        <v>33</v>
      </c>
      <c r="AV40" s="268" t="s">
        <v>33</v>
      </c>
      <c r="AW40" s="268">
        <v>11</v>
      </c>
      <c r="AX40" s="224"/>
      <c r="AY40" s="222"/>
    </row>
    <row r="41" ht="15" spans="1:51">
      <c r="A41" s="220"/>
      <c r="B41" s="224"/>
      <c r="C41" s="257" t="s">
        <v>24</v>
      </c>
      <c r="D41" s="111" t="s">
        <v>25</v>
      </c>
      <c r="E41" s="111" t="s">
        <v>26</v>
      </c>
      <c r="F41" s="269" t="s">
        <v>60</v>
      </c>
      <c r="G41" s="269" t="s">
        <v>60</v>
      </c>
      <c r="H41" s="269" t="s">
        <v>60</v>
      </c>
      <c r="I41" s="269" t="s">
        <v>60</v>
      </c>
      <c r="J41" s="259">
        <v>0.9</v>
      </c>
      <c r="K41" s="260">
        <v>0.948275862068966</v>
      </c>
      <c r="L41" s="260">
        <v>0.891666666666667</v>
      </c>
      <c r="M41" s="261">
        <v>0.913793103448276</v>
      </c>
      <c r="N41" s="261">
        <v>0.962244177840508</v>
      </c>
      <c r="O41" s="262">
        <v>0.9</v>
      </c>
      <c r="P41" s="263">
        <v>0.985301486554201</v>
      </c>
      <c r="Q41" s="260">
        <v>0.991795019432849</v>
      </c>
      <c r="R41" s="260">
        <v>0.989567233384853</v>
      </c>
      <c r="S41" s="260">
        <v>0.992018907238203</v>
      </c>
      <c r="T41" s="262">
        <v>0.9</v>
      </c>
      <c r="U41" s="260">
        <v>0.900618005678971</v>
      </c>
      <c r="V41" s="260">
        <v>0.884266589894919</v>
      </c>
      <c r="W41" s="260">
        <v>0.898763523956723</v>
      </c>
      <c r="X41" s="260">
        <v>0.896959969371452</v>
      </c>
      <c r="Y41" s="262">
        <v>0.92</v>
      </c>
      <c r="Z41" s="262">
        <v>0.943227899432279</v>
      </c>
      <c r="AA41" s="262">
        <v>0.950867758494256</v>
      </c>
      <c r="AB41" s="262">
        <v>0.95637792019847</v>
      </c>
      <c r="AC41" s="262">
        <v>0.95969051584141</v>
      </c>
      <c r="AD41" s="262">
        <v>0.92</v>
      </c>
      <c r="AE41" s="260">
        <v>0.990069214565152</v>
      </c>
      <c r="AF41" s="260">
        <v>0.985699152542373</v>
      </c>
      <c r="AG41" s="260">
        <v>0.994517282479142</v>
      </c>
      <c r="AH41" s="260">
        <v>0.991262404617879</v>
      </c>
      <c r="AI41" s="262">
        <v>0.92</v>
      </c>
      <c r="AJ41" s="260">
        <v>0.958187074127607</v>
      </c>
      <c r="AK41" s="260">
        <v>0.966482471238337</v>
      </c>
      <c r="AL41" s="260">
        <v>0.968840507340457</v>
      </c>
      <c r="AM41" s="260">
        <v>0.973574648178096</v>
      </c>
      <c r="AN41" s="259">
        <v>0.99</v>
      </c>
      <c r="AO41" s="264">
        <v>1</v>
      </c>
      <c r="AP41" s="264">
        <v>1</v>
      </c>
      <c r="AQ41" s="264">
        <v>1</v>
      </c>
      <c r="AR41" s="265">
        <v>1</v>
      </c>
      <c r="AS41" s="266">
        <v>0.0872182100128262</v>
      </c>
      <c r="AT41" s="267">
        <v>0.0181818181818182</v>
      </c>
      <c r="AU41" s="268">
        <v>0.08</v>
      </c>
      <c r="AV41" s="268">
        <v>0.028169014084507</v>
      </c>
      <c r="AW41" s="268">
        <v>0.0442930153321976</v>
      </c>
      <c r="AX41" s="224"/>
      <c r="AY41" s="222"/>
    </row>
    <row r="42" ht="15" spans="1:51">
      <c r="A42" s="220"/>
      <c r="B42" s="224"/>
      <c r="C42" s="257" t="s">
        <v>24</v>
      </c>
      <c r="D42" s="111" t="s">
        <v>25</v>
      </c>
      <c r="E42" s="111" t="s">
        <v>26</v>
      </c>
      <c r="F42" s="269" t="s">
        <v>61</v>
      </c>
      <c r="G42" s="269" t="s">
        <v>61</v>
      </c>
      <c r="H42" s="269" t="s">
        <v>61</v>
      </c>
      <c r="I42" s="269" t="s">
        <v>61</v>
      </c>
      <c r="J42" s="259">
        <v>0.9</v>
      </c>
      <c r="K42" s="260">
        <v>0.985507246376812</v>
      </c>
      <c r="L42" s="260">
        <v>0.993103448275862</v>
      </c>
      <c r="M42" s="261">
        <v>0.985915492957746</v>
      </c>
      <c r="N42" s="261">
        <v>0.976007382343894</v>
      </c>
      <c r="O42" s="262">
        <v>0.9</v>
      </c>
      <c r="P42" s="263">
        <v>0.994759694565055</v>
      </c>
      <c r="Q42" s="260">
        <v>0.992912289583597</v>
      </c>
      <c r="R42" s="260">
        <v>0.996060969344066</v>
      </c>
      <c r="S42" s="260">
        <v>0.996592446795424</v>
      </c>
      <c r="T42" s="262">
        <v>0.9</v>
      </c>
      <c r="U42" s="260">
        <v>0.92139541847582</v>
      </c>
      <c r="V42" s="260">
        <v>0.906214403240096</v>
      </c>
      <c r="W42" s="260">
        <v>0.92430210652509</v>
      </c>
      <c r="X42" s="260">
        <v>0.920457620863575</v>
      </c>
      <c r="Y42" s="262">
        <v>0.92</v>
      </c>
      <c r="Z42" s="262">
        <v>0.940540540540541</v>
      </c>
      <c r="AA42" s="262">
        <v>0.9454986760812</v>
      </c>
      <c r="AB42" s="262">
        <v>0.95019513101654</v>
      </c>
      <c r="AC42" s="262">
        <v>0.95588157406917</v>
      </c>
      <c r="AD42" s="262">
        <v>0.92</v>
      </c>
      <c r="AE42" s="260">
        <v>0.993416888213698</v>
      </c>
      <c r="AF42" s="260">
        <v>0.973927562291292</v>
      </c>
      <c r="AG42" s="260">
        <v>0.975960610156401</v>
      </c>
      <c r="AH42" s="260">
        <v>0.97454012394101</v>
      </c>
      <c r="AI42" s="262">
        <v>0.92</v>
      </c>
      <c r="AJ42" s="260">
        <v>0.959765910753475</v>
      </c>
      <c r="AK42" s="260">
        <v>0.963558844823425</v>
      </c>
      <c r="AL42" s="260">
        <v>0.965332858034043</v>
      </c>
      <c r="AM42" s="260">
        <v>0.971361567012701</v>
      </c>
      <c r="AN42" s="259">
        <v>0.99</v>
      </c>
      <c r="AO42" s="264">
        <v>1</v>
      </c>
      <c r="AP42" s="264">
        <v>1</v>
      </c>
      <c r="AQ42" s="264">
        <v>1</v>
      </c>
      <c r="AR42" s="265">
        <v>1</v>
      </c>
      <c r="AS42" s="266">
        <v>0.0872182100128262</v>
      </c>
      <c r="AT42" s="267">
        <v>-0.0227272727272727</v>
      </c>
      <c r="AU42" s="268">
        <v>0.0588235294117647</v>
      </c>
      <c r="AV42" s="268">
        <v>0.0980392156862745</v>
      </c>
      <c r="AW42" s="268">
        <v>0.0440456769983687</v>
      </c>
      <c r="AX42" s="224"/>
      <c r="AY42" s="222"/>
    </row>
    <row r="43" ht="15" spans="1:51">
      <c r="A43" s="220"/>
      <c r="B43" s="224"/>
      <c r="C43" s="257" t="s">
        <v>24</v>
      </c>
      <c r="D43" s="111" t="s">
        <v>25</v>
      </c>
      <c r="E43" s="111" t="s">
        <v>26</v>
      </c>
      <c r="F43" s="269" t="s">
        <v>62</v>
      </c>
      <c r="G43" s="269" t="s">
        <v>62</v>
      </c>
      <c r="H43" s="269" t="s">
        <v>62</v>
      </c>
      <c r="I43" s="269" t="s">
        <v>62</v>
      </c>
      <c r="J43" s="259">
        <v>0.9</v>
      </c>
      <c r="K43" s="260" t="s">
        <v>33</v>
      </c>
      <c r="L43" s="260" t="s">
        <v>33</v>
      </c>
      <c r="M43" s="261" t="s">
        <v>33</v>
      </c>
      <c r="N43" s="261" t="s">
        <v>33</v>
      </c>
      <c r="O43" s="262">
        <v>0.9</v>
      </c>
      <c r="P43" s="263" t="s">
        <v>33</v>
      </c>
      <c r="Q43" s="260" t="s">
        <v>33</v>
      </c>
      <c r="R43" s="260" t="s">
        <v>33</v>
      </c>
      <c r="S43" s="260" t="s">
        <v>33</v>
      </c>
      <c r="T43" s="262">
        <v>0.9</v>
      </c>
      <c r="U43" s="260" t="s">
        <v>33</v>
      </c>
      <c r="V43" s="260" t="s">
        <v>33</v>
      </c>
      <c r="W43" s="260" t="s">
        <v>33</v>
      </c>
      <c r="X43" s="260" t="s">
        <v>33</v>
      </c>
      <c r="Y43" s="262">
        <v>0.92</v>
      </c>
      <c r="Z43" s="262" t="s">
        <v>33</v>
      </c>
      <c r="AA43" s="262" t="s">
        <v>33</v>
      </c>
      <c r="AB43" s="262" t="s">
        <v>33</v>
      </c>
      <c r="AC43" s="262" t="s">
        <v>33</v>
      </c>
      <c r="AD43" s="262">
        <v>0.92</v>
      </c>
      <c r="AE43" s="260" t="s">
        <v>33</v>
      </c>
      <c r="AF43" s="260" t="s">
        <v>33</v>
      </c>
      <c r="AG43" s="260" t="s">
        <v>33</v>
      </c>
      <c r="AH43" s="260" t="s">
        <v>33</v>
      </c>
      <c r="AI43" s="262">
        <v>0.92</v>
      </c>
      <c r="AJ43" s="260" t="s">
        <v>33</v>
      </c>
      <c r="AK43" s="260" t="s">
        <v>33</v>
      </c>
      <c r="AL43" s="260" t="s">
        <v>33</v>
      </c>
      <c r="AM43" s="260" t="s">
        <v>33</v>
      </c>
      <c r="AN43" s="259">
        <v>0.99</v>
      </c>
      <c r="AO43" s="264" t="s">
        <v>33</v>
      </c>
      <c r="AP43" s="264" t="s">
        <v>33</v>
      </c>
      <c r="AQ43" s="264" t="s">
        <v>33</v>
      </c>
      <c r="AR43" s="265" t="s">
        <v>33</v>
      </c>
      <c r="AS43" s="266">
        <v>0.0872182100128262</v>
      </c>
      <c r="AT43" s="267" t="s">
        <v>33</v>
      </c>
      <c r="AU43" s="268" t="s">
        <v>33</v>
      </c>
      <c r="AV43" s="268" t="s">
        <v>33</v>
      </c>
      <c r="AW43" s="268" t="s">
        <v>33</v>
      </c>
      <c r="AX43" s="224"/>
      <c r="AY43" s="222"/>
    </row>
    <row r="44" ht="15" spans="1:51">
      <c r="A44" s="220"/>
      <c r="B44" s="224"/>
      <c r="C44" s="257" t="s">
        <v>24</v>
      </c>
      <c r="D44" s="111" t="s">
        <v>25</v>
      </c>
      <c r="E44" s="111" t="s">
        <v>26</v>
      </c>
      <c r="F44" s="269" t="s">
        <v>63</v>
      </c>
      <c r="G44" s="269" t="s">
        <v>63</v>
      </c>
      <c r="H44" s="269" t="s">
        <v>63</v>
      </c>
      <c r="I44" s="269" t="s">
        <v>63</v>
      </c>
      <c r="J44" s="259">
        <v>0.9</v>
      </c>
      <c r="K44" s="260">
        <v>0.787878787878788</v>
      </c>
      <c r="L44" s="260">
        <v>0.793650793650794</v>
      </c>
      <c r="M44" s="261">
        <v>0.8125</v>
      </c>
      <c r="N44" s="261">
        <v>0.827846364883402</v>
      </c>
      <c r="O44" s="262">
        <v>0.9</v>
      </c>
      <c r="P44" s="263">
        <v>0.991857105332283</v>
      </c>
      <c r="Q44" s="260">
        <v>0.975862068965517</v>
      </c>
      <c r="R44" s="260">
        <v>0.940747493163172</v>
      </c>
      <c r="S44" s="260">
        <v>0.967724464192946</v>
      </c>
      <c r="T44" s="262">
        <v>0.9</v>
      </c>
      <c r="U44" s="260">
        <v>0.724980299448385</v>
      </c>
      <c r="V44" s="260">
        <v>0.653333333333333</v>
      </c>
      <c r="W44" s="260">
        <v>0.755089638407779</v>
      </c>
      <c r="X44" s="260">
        <v>0.635551723756784</v>
      </c>
      <c r="Y44" s="262">
        <v>0.92</v>
      </c>
      <c r="Z44" s="262">
        <v>0.83366258395891</v>
      </c>
      <c r="AA44" s="262">
        <v>0.799780380673499</v>
      </c>
      <c r="AB44" s="262">
        <v>0.791486736582357</v>
      </c>
      <c r="AC44" s="262">
        <v>0.800834556834866</v>
      </c>
      <c r="AD44" s="262">
        <v>0.92</v>
      </c>
      <c r="AE44" s="260">
        <v>0.642857142857143</v>
      </c>
      <c r="AF44" s="260">
        <v>0.971428571428571</v>
      </c>
      <c r="AG44" s="260">
        <v>0.954545454545455</v>
      </c>
      <c r="AH44" s="260">
        <v>0.854070660522273</v>
      </c>
      <c r="AI44" s="262">
        <v>0.92</v>
      </c>
      <c r="AJ44" s="260">
        <v>0.893989588263133</v>
      </c>
      <c r="AK44" s="260">
        <v>0.881530641061847</v>
      </c>
      <c r="AL44" s="260">
        <v>0.858411143425685</v>
      </c>
      <c r="AM44" s="260">
        <v>0.861198107979224</v>
      </c>
      <c r="AN44" s="259">
        <v>0.99</v>
      </c>
      <c r="AO44" s="264">
        <v>1</v>
      </c>
      <c r="AP44" s="264">
        <v>1</v>
      </c>
      <c r="AQ44" s="264">
        <v>1</v>
      </c>
      <c r="AR44" s="265">
        <v>1</v>
      </c>
      <c r="AS44" s="266">
        <v>0.0872182100128262</v>
      </c>
      <c r="AT44" s="267">
        <v>0.0217391304347826</v>
      </c>
      <c r="AU44" s="268">
        <v>0.0833333333333333</v>
      </c>
      <c r="AV44" s="268">
        <v>0.0943396226415094</v>
      </c>
      <c r="AW44" s="268">
        <v>0.0523513753327418</v>
      </c>
      <c r="AX44" s="224"/>
      <c r="AY44" s="222"/>
    </row>
    <row r="45" ht="15" spans="1:51">
      <c r="A45" s="220"/>
      <c r="B45" s="224"/>
      <c r="C45" s="257" t="s">
        <v>24</v>
      </c>
      <c r="D45" s="111" t="s">
        <v>25</v>
      </c>
      <c r="E45" s="111" t="s">
        <v>26</v>
      </c>
      <c r="F45" s="269" t="s">
        <v>64</v>
      </c>
      <c r="G45" s="269" t="s">
        <v>64</v>
      </c>
      <c r="H45" s="269" t="s">
        <v>64</v>
      </c>
      <c r="I45" s="269" t="s">
        <v>64</v>
      </c>
      <c r="J45" s="259">
        <v>0.9</v>
      </c>
      <c r="K45" s="260">
        <v>0.919354838709677</v>
      </c>
      <c r="L45" s="260">
        <v>0.883333333333333</v>
      </c>
      <c r="M45" s="261">
        <v>0.90625</v>
      </c>
      <c r="N45" s="261">
        <v>0.901158827539196</v>
      </c>
      <c r="O45" s="262">
        <v>0.9</v>
      </c>
      <c r="P45" s="263">
        <v>0.851608751608752</v>
      </c>
      <c r="Q45" s="260">
        <v>0.931457230426303</v>
      </c>
      <c r="R45" s="260">
        <v>0.933907015656747</v>
      </c>
      <c r="S45" s="260">
        <v>0.890830079632938</v>
      </c>
      <c r="T45" s="262">
        <v>0.9</v>
      </c>
      <c r="U45" s="260">
        <v>0.81029601029601</v>
      </c>
      <c r="V45" s="260">
        <v>0.858735023683477</v>
      </c>
      <c r="W45" s="260">
        <v>0.896737181785586</v>
      </c>
      <c r="X45" s="260">
        <v>0.827028139912793</v>
      </c>
      <c r="Y45" s="262">
        <v>0.92</v>
      </c>
      <c r="Z45" s="262">
        <v>0.926928972917731</v>
      </c>
      <c r="AA45" s="262">
        <v>0.98893888263967</v>
      </c>
      <c r="AB45" s="262">
        <v>0.983313228789707</v>
      </c>
      <c r="AC45" s="262">
        <v>0.973249542521429</v>
      </c>
      <c r="AD45" s="262">
        <v>0.92</v>
      </c>
      <c r="AE45" s="260">
        <v>0.999200793059195</v>
      </c>
      <c r="AF45" s="260">
        <v>0.997477002629163</v>
      </c>
      <c r="AG45" s="260">
        <v>0.996624839714233</v>
      </c>
      <c r="AH45" s="260">
        <v>0.997191688140687</v>
      </c>
      <c r="AI45" s="262">
        <v>0.92</v>
      </c>
      <c r="AJ45" s="260">
        <v>0.928504233301976</v>
      </c>
      <c r="AK45" s="260">
        <v>0.987385229540918</v>
      </c>
      <c r="AL45" s="260">
        <v>0.987337978571964</v>
      </c>
      <c r="AM45" s="260">
        <v>0.972874689735728</v>
      </c>
      <c r="AN45" s="259">
        <v>0.99</v>
      </c>
      <c r="AO45" s="264">
        <v>1</v>
      </c>
      <c r="AP45" s="264">
        <v>1</v>
      </c>
      <c r="AQ45" s="264">
        <v>1</v>
      </c>
      <c r="AR45" s="265">
        <v>1</v>
      </c>
      <c r="AS45" s="266">
        <v>0.0872182100128262</v>
      </c>
      <c r="AT45" s="267">
        <v>0</v>
      </c>
      <c r="AU45" s="268">
        <v>0.0344827586206897</v>
      </c>
      <c r="AV45" s="268">
        <v>0.0666666666666667</v>
      </c>
      <c r="AW45" s="268">
        <v>0.046875</v>
      </c>
      <c r="AX45" s="224"/>
      <c r="AY45" s="222"/>
    </row>
    <row r="46" ht="15" spans="1:51">
      <c r="A46" s="220"/>
      <c r="B46" s="224"/>
      <c r="C46" s="257" t="s">
        <v>24</v>
      </c>
      <c r="D46" s="111" t="s">
        <v>25</v>
      </c>
      <c r="E46" s="111" t="s">
        <v>26</v>
      </c>
      <c r="F46" s="269" t="s">
        <v>65</v>
      </c>
      <c r="G46" s="269" t="s">
        <v>65</v>
      </c>
      <c r="H46" s="269" t="s">
        <v>65</v>
      </c>
      <c r="I46" s="269" t="s">
        <v>65</v>
      </c>
      <c r="J46" s="259">
        <v>0.9</v>
      </c>
      <c r="K46" s="260" t="s">
        <v>33</v>
      </c>
      <c r="L46" s="260" t="s">
        <v>33</v>
      </c>
      <c r="M46" s="261" t="s">
        <v>33</v>
      </c>
      <c r="N46" s="261" t="s">
        <v>33</v>
      </c>
      <c r="O46" s="262">
        <v>0.9</v>
      </c>
      <c r="P46" s="263">
        <v>0</v>
      </c>
      <c r="Q46" s="260" t="s">
        <v>33</v>
      </c>
      <c r="R46" s="260" t="s">
        <v>33</v>
      </c>
      <c r="S46" s="260">
        <v>0</v>
      </c>
      <c r="T46" s="262">
        <v>0.9</v>
      </c>
      <c r="U46" s="260">
        <v>0</v>
      </c>
      <c r="V46" s="260" t="s">
        <v>33</v>
      </c>
      <c r="W46" s="260" t="s">
        <v>33</v>
      </c>
      <c r="X46" s="260">
        <v>0.333333333333333</v>
      </c>
      <c r="Y46" s="262">
        <v>0.92</v>
      </c>
      <c r="Z46" s="262" t="s">
        <v>33</v>
      </c>
      <c r="AA46" s="262" t="s">
        <v>33</v>
      </c>
      <c r="AB46" s="262">
        <v>0</v>
      </c>
      <c r="AC46" s="262">
        <v>0</v>
      </c>
      <c r="AD46" s="262">
        <v>0.92</v>
      </c>
      <c r="AE46" s="260" t="s">
        <v>33</v>
      </c>
      <c r="AF46" s="260" t="s">
        <v>33</v>
      </c>
      <c r="AG46" s="260" t="s">
        <v>33</v>
      </c>
      <c r="AH46" s="260" t="s">
        <v>33</v>
      </c>
      <c r="AI46" s="262">
        <v>0.92</v>
      </c>
      <c r="AJ46" s="260">
        <v>0</v>
      </c>
      <c r="AK46" s="260" t="s">
        <v>33</v>
      </c>
      <c r="AL46" s="260">
        <v>0</v>
      </c>
      <c r="AM46" s="260">
        <v>0.222222222222222</v>
      </c>
      <c r="AN46" s="259">
        <v>0.99</v>
      </c>
      <c r="AO46" s="264" t="s">
        <v>33</v>
      </c>
      <c r="AP46" s="264" t="s">
        <v>33</v>
      </c>
      <c r="AQ46" s="264" t="s">
        <v>33</v>
      </c>
      <c r="AR46" s="265" t="s">
        <v>33</v>
      </c>
      <c r="AS46" s="266">
        <v>0.0872182100128262</v>
      </c>
      <c r="AT46" s="267" t="s">
        <v>33</v>
      </c>
      <c r="AU46" s="268" t="s">
        <v>33</v>
      </c>
      <c r="AV46" s="268" t="s">
        <v>33</v>
      </c>
      <c r="AW46" s="268" t="s">
        <v>33</v>
      </c>
      <c r="AX46" s="224"/>
      <c r="AY46" s="222"/>
    </row>
    <row r="47" ht="15" spans="1:51">
      <c r="A47" s="220"/>
      <c r="B47" s="224"/>
      <c r="C47" s="257" t="s">
        <v>24</v>
      </c>
      <c r="D47" s="111" t="s">
        <v>25</v>
      </c>
      <c r="E47" s="111" t="s">
        <v>26</v>
      </c>
      <c r="F47" s="269" t="s">
        <v>66</v>
      </c>
      <c r="G47" s="269" t="s">
        <v>66</v>
      </c>
      <c r="H47" s="269" t="s">
        <v>66</v>
      </c>
      <c r="I47" s="269" t="s">
        <v>66</v>
      </c>
      <c r="J47" s="259">
        <v>0.9</v>
      </c>
      <c r="K47" s="260">
        <v>0.838461538461538</v>
      </c>
      <c r="L47" s="260">
        <v>0.828125</v>
      </c>
      <c r="M47" s="261">
        <v>0.830769230769231</v>
      </c>
      <c r="N47" s="261">
        <v>0.864227928244812</v>
      </c>
      <c r="O47" s="262">
        <v>0.9</v>
      </c>
      <c r="P47" s="263">
        <v>0.93157436938243</v>
      </c>
      <c r="Q47" s="260">
        <v>0.9689672933299</v>
      </c>
      <c r="R47" s="260">
        <v>0.968907178783722</v>
      </c>
      <c r="S47" s="260">
        <v>0.954452884690924</v>
      </c>
      <c r="T47" s="262">
        <v>0.9</v>
      </c>
      <c r="U47" s="260">
        <v>0.867352855900261</v>
      </c>
      <c r="V47" s="260">
        <v>0.909090909090909</v>
      </c>
      <c r="W47" s="260">
        <v>0.90474013107758</v>
      </c>
      <c r="X47" s="260">
        <v>0.846468089220858</v>
      </c>
      <c r="Y47" s="262">
        <v>0.92</v>
      </c>
      <c r="Z47" s="262">
        <v>0.924285714285714</v>
      </c>
      <c r="AA47" s="262">
        <v>0.979747386759582</v>
      </c>
      <c r="AB47" s="262">
        <v>0.972927869460412</v>
      </c>
      <c r="AC47" s="262">
        <v>0.957256766774549</v>
      </c>
      <c r="AD47" s="262">
        <v>0.92</v>
      </c>
      <c r="AE47" s="260">
        <v>0.994090075402486</v>
      </c>
      <c r="AF47" s="260">
        <v>0.991292826045807</v>
      </c>
      <c r="AG47" s="260">
        <v>0.983516689820899</v>
      </c>
      <c r="AH47" s="260">
        <v>0.989347229759365</v>
      </c>
      <c r="AI47" s="262">
        <v>0.92</v>
      </c>
      <c r="AJ47" s="260">
        <v>0.936570862239841</v>
      </c>
      <c r="AK47" s="260">
        <v>0.986244841815681</v>
      </c>
      <c r="AL47" s="260">
        <v>0.98034130834867</v>
      </c>
      <c r="AM47" s="260">
        <v>0.969128693220916</v>
      </c>
      <c r="AN47" s="259">
        <v>0.99</v>
      </c>
      <c r="AO47" s="264">
        <v>1</v>
      </c>
      <c r="AP47" s="264">
        <v>1</v>
      </c>
      <c r="AQ47" s="264">
        <v>1</v>
      </c>
      <c r="AR47" s="265">
        <v>1</v>
      </c>
      <c r="AS47" s="266">
        <v>0.0872182100128262</v>
      </c>
      <c r="AT47" s="267">
        <v>0.0298507462686567</v>
      </c>
      <c r="AU47" s="268">
        <v>0.0491803278688525</v>
      </c>
      <c r="AV47" s="268">
        <v>0.037037037037037</v>
      </c>
      <c r="AW47" s="268">
        <v>0.0490506329113924</v>
      </c>
      <c r="AX47" s="224"/>
      <c r="AY47" s="222"/>
    </row>
    <row r="48" ht="15" spans="1:51">
      <c r="A48" s="220"/>
      <c r="B48" s="224"/>
      <c r="C48" s="257" t="s">
        <v>24</v>
      </c>
      <c r="D48" s="111" t="s">
        <v>25</v>
      </c>
      <c r="E48" s="111" t="s">
        <v>26</v>
      </c>
      <c r="F48" s="269" t="s">
        <v>67</v>
      </c>
      <c r="G48" s="269" t="s">
        <v>67</v>
      </c>
      <c r="H48" s="269" t="s">
        <v>67</v>
      </c>
      <c r="I48" s="269" t="s">
        <v>67</v>
      </c>
      <c r="J48" s="259">
        <v>0.9</v>
      </c>
      <c r="K48" s="260">
        <v>0.915492957746479</v>
      </c>
      <c r="L48" s="260">
        <v>0.857142857142857</v>
      </c>
      <c r="M48" s="261">
        <v>0.857142857142857</v>
      </c>
      <c r="N48" s="261">
        <v>0.943196004993758</v>
      </c>
      <c r="O48" s="262">
        <v>0.9</v>
      </c>
      <c r="P48" s="263">
        <v>0.91957773512476</v>
      </c>
      <c r="Q48" s="260">
        <v>0.934389529877734</v>
      </c>
      <c r="R48" s="260">
        <v>0.945274636510501</v>
      </c>
      <c r="S48" s="260">
        <v>0.931207182893917</v>
      </c>
      <c r="T48" s="262">
        <v>0.9</v>
      </c>
      <c r="U48" s="260">
        <v>0.890019193857965</v>
      </c>
      <c r="V48" s="260">
        <v>0.865334940588944</v>
      </c>
      <c r="W48" s="260">
        <v>0.893376413570275</v>
      </c>
      <c r="X48" s="260">
        <v>0.884151615805135</v>
      </c>
      <c r="Y48" s="262">
        <v>0.92</v>
      </c>
      <c r="Z48" s="262">
        <v>0.937713046172916</v>
      </c>
      <c r="AA48" s="262">
        <v>0.962707535121328</v>
      </c>
      <c r="AB48" s="262">
        <v>0.967781303392726</v>
      </c>
      <c r="AC48" s="262">
        <v>0.962846488502175</v>
      </c>
      <c r="AD48" s="262">
        <v>0.92</v>
      </c>
      <c r="AE48" s="260">
        <v>0.997791766916054</v>
      </c>
      <c r="AF48" s="260">
        <v>0.994693131052679</v>
      </c>
      <c r="AG48" s="260">
        <v>0.949739668840002</v>
      </c>
      <c r="AH48" s="260">
        <v>0.976609888288057</v>
      </c>
      <c r="AI48" s="262">
        <v>0.92</v>
      </c>
      <c r="AJ48" s="260">
        <v>0.941580756013746</v>
      </c>
      <c r="AK48" s="260">
        <v>0.96533991566389</v>
      </c>
      <c r="AL48" s="260">
        <v>0.976243093922652</v>
      </c>
      <c r="AM48" s="260">
        <v>0.973339316858241</v>
      </c>
      <c r="AN48" s="259">
        <v>0.99</v>
      </c>
      <c r="AO48" s="264">
        <v>1</v>
      </c>
      <c r="AP48" s="264">
        <v>1</v>
      </c>
      <c r="AQ48" s="264">
        <v>1</v>
      </c>
      <c r="AR48" s="265">
        <v>1</v>
      </c>
      <c r="AS48" s="266">
        <v>0.0872182100128262</v>
      </c>
      <c r="AT48" s="267">
        <v>0.0196078431372549</v>
      </c>
      <c r="AU48" s="268">
        <v>0.0735294117647059</v>
      </c>
      <c r="AV48" s="268">
        <v>0.0645161290322581</v>
      </c>
      <c r="AW48" s="268">
        <v>0.0565110565110565</v>
      </c>
      <c r="AX48" s="224"/>
      <c r="AY48" s="222"/>
    </row>
    <row r="49" ht="15" spans="1:51">
      <c r="A49" s="220"/>
      <c r="B49" s="224"/>
      <c r="C49" s="257" t="s">
        <v>24</v>
      </c>
      <c r="D49" s="111" t="s">
        <v>25</v>
      </c>
      <c r="E49" s="111" t="s">
        <v>26</v>
      </c>
      <c r="F49" s="269" t="s">
        <v>68</v>
      </c>
      <c r="G49" s="269" t="s">
        <v>68</v>
      </c>
      <c r="H49" s="269" t="s">
        <v>68</v>
      </c>
      <c r="I49" s="269" t="s">
        <v>68</v>
      </c>
      <c r="J49" s="259">
        <v>0.9</v>
      </c>
      <c r="K49" s="260">
        <v>0.980392156862745</v>
      </c>
      <c r="L49" s="260">
        <v>0.980769230769231</v>
      </c>
      <c r="M49" s="261">
        <v>0.94</v>
      </c>
      <c r="N49" s="261">
        <v>0.964521452145215</v>
      </c>
      <c r="O49" s="262">
        <v>0.9</v>
      </c>
      <c r="P49" s="263">
        <v>0.963145809414466</v>
      </c>
      <c r="Q49" s="260">
        <v>0.987378385485143</v>
      </c>
      <c r="R49" s="260">
        <v>0.990558043820361</v>
      </c>
      <c r="S49" s="260">
        <v>0.9631021424796</v>
      </c>
      <c r="T49" s="262">
        <v>0.9</v>
      </c>
      <c r="U49" s="260">
        <v>0.907807118254879</v>
      </c>
      <c r="V49" s="260">
        <v>0.933210623192217</v>
      </c>
      <c r="W49" s="260">
        <v>0.954242827744825</v>
      </c>
      <c r="X49" s="260">
        <v>0.928760200128882</v>
      </c>
      <c r="Y49" s="262">
        <v>0.92</v>
      </c>
      <c r="Z49" s="262">
        <v>0.96229083195852</v>
      </c>
      <c r="AA49" s="262">
        <v>0.979563824919933</v>
      </c>
      <c r="AB49" s="262">
        <v>0.978187352045993</v>
      </c>
      <c r="AC49" s="262">
        <v>0.971323074426106</v>
      </c>
      <c r="AD49" s="262">
        <v>0.92</v>
      </c>
      <c r="AE49" s="260">
        <v>0.990722499254643</v>
      </c>
      <c r="AF49" s="260">
        <v>0.986930684137527</v>
      </c>
      <c r="AG49" s="260">
        <v>0.966600844786776</v>
      </c>
      <c r="AH49" s="260">
        <v>0.985738156349493</v>
      </c>
      <c r="AI49" s="262">
        <v>0.92</v>
      </c>
      <c r="AJ49" s="260">
        <v>0.974372829023543</v>
      </c>
      <c r="AK49" s="260">
        <v>0.984961875176504</v>
      </c>
      <c r="AL49" s="260">
        <v>0.987656933276908</v>
      </c>
      <c r="AM49" s="260">
        <v>0.98175973370394</v>
      </c>
      <c r="AN49" s="259">
        <v>0.99</v>
      </c>
      <c r="AO49" s="264">
        <v>1</v>
      </c>
      <c r="AP49" s="264">
        <v>1</v>
      </c>
      <c r="AQ49" s="264">
        <v>1</v>
      </c>
      <c r="AR49" s="265">
        <v>1</v>
      </c>
      <c r="AS49" s="266">
        <v>0.0872182100128262</v>
      </c>
      <c r="AT49" s="267">
        <v>0.0434782608695652</v>
      </c>
      <c r="AU49" s="268">
        <v>0.173913043478261</v>
      </c>
      <c r="AV49" s="268">
        <v>0.0555555555555556</v>
      </c>
      <c r="AW49" s="268">
        <v>0.0668789808917197</v>
      </c>
      <c r="AX49" s="224"/>
      <c r="AY49" s="222"/>
    </row>
    <row r="50" ht="15" spans="1:51">
      <c r="A50" s="220"/>
      <c r="B50" s="224"/>
      <c r="C50" s="257" t="s">
        <v>24</v>
      </c>
      <c r="D50" s="111" t="s">
        <v>25</v>
      </c>
      <c r="E50" s="111" t="s">
        <v>26</v>
      </c>
      <c r="F50" s="269" t="s">
        <v>69</v>
      </c>
      <c r="G50" s="269" t="s">
        <v>69</v>
      </c>
      <c r="H50" s="269" t="s">
        <v>69</v>
      </c>
      <c r="I50" s="269" t="s">
        <v>69</v>
      </c>
      <c r="J50" s="259">
        <v>0.9</v>
      </c>
      <c r="K50" s="260">
        <v>0.9375</v>
      </c>
      <c r="L50" s="260">
        <v>0.967213114754098</v>
      </c>
      <c r="M50" s="261">
        <v>0.921875</v>
      </c>
      <c r="N50" s="261">
        <v>0.930960854092527</v>
      </c>
      <c r="O50" s="262">
        <v>0.9</v>
      </c>
      <c r="P50" s="263">
        <v>0.958473355736918</v>
      </c>
      <c r="Q50" s="260">
        <v>0.947793660658794</v>
      </c>
      <c r="R50" s="260">
        <v>0.877610490529383</v>
      </c>
      <c r="S50" s="260">
        <v>0.893563916895211</v>
      </c>
      <c r="T50" s="262">
        <v>0.9</v>
      </c>
      <c r="U50" s="260">
        <v>0.843734997599616</v>
      </c>
      <c r="V50" s="260">
        <v>0.780401905945722</v>
      </c>
      <c r="W50" s="260">
        <v>0.81155900922778</v>
      </c>
      <c r="X50" s="260">
        <v>0.689718446027268</v>
      </c>
      <c r="Y50" s="262">
        <v>0.92</v>
      </c>
      <c r="Z50" s="262">
        <v>0.912613355317395</v>
      </c>
      <c r="AA50" s="262">
        <v>0.905696689761355</v>
      </c>
      <c r="AB50" s="262">
        <v>0.905182926829268</v>
      </c>
      <c r="AC50" s="262">
        <v>0.86420790445038</v>
      </c>
      <c r="AD50" s="262">
        <v>0.92</v>
      </c>
      <c r="AE50" s="260">
        <v>0.758620689655172</v>
      </c>
      <c r="AF50" s="260">
        <v>0.935483870967742</v>
      </c>
      <c r="AG50" s="260">
        <v>0.967741935483871</v>
      </c>
      <c r="AH50" s="260">
        <v>0.937782805429864</v>
      </c>
      <c r="AI50" s="262">
        <v>0.92</v>
      </c>
      <c r="AJ50" s="260">
        <v>0.943728196572122</v>
      </c>
      <c r="AK50" s="260">
        <v>0.948821548821549</v>
      </c>
      <c r="AL50" s="260">
        <v>0.941876182752095</v>
      </c>
      <c r="AM50" s="260">
        <v>0.906324007187995</v>
      </c>
      <c r="AN50" s="259">
        <v>0.99</v>
      </c>
      <c r="AO50" s="264">
        <v>1</v>
      </c>
      <c r="AP50" s="264">
        <v>1</v>
      </c>
      <c r="AQ50" s="264">
        <v>1</v>
      </c>
      <c r="AR50" s="265">
        <v>1</v>
      </c>
      <c r="AS50" s="266">
        <v>0.0872182100128262</v>
      </c>
      <c r="AT50" s="267">
        <v>0.0731707317073171</v>
      </c>
      <c r="AU50" s="268">
        <v>0.128205128205128</v>
      </c>
      <c r="AV50" s="268">
        <v>0.12280701754386</v>
      </c>
      <c r="AW50" s="268">
        <v>0.079734219269103</v>
      </c>
      <c r="AX50" s="224"/>
      <c r="AY50" s="222"/>
    </row>
    <row r="51" ht="15" spans="1:51">
      <c r="A51" s="220"/>
      <c r="B51" s="224"/>
      <c r="C51" s="257" t="s">
        <v>24</v>
      </c>
      <c r="D51" s="111" t="s">
        <v>25</v>
      </c>
      <c r="E51" s="111" t="s">
        <v>26</v>
      </c>
      <c r="F51" s="269" t="s">
        <v>70</v>
      </c>
      <c r="G51" s="269" t="s">
        <v>70</v>
      </c>
      <c r="H51" s="269" t="s">
        <v>70</v>
      </c>
      <c r="I51" s="269" t="s">
        <v>70</v>
      </c>
      <c r="J51" s="259">
        <v>0.9</v>
      </c>
      <c r="K51" s="260">
        <v>0.95959595959596</v>
      </c>
      <c r="L51" s="260">
        <v>0.950980392156863</v>
      </c>
      <c r="M51" s="261">
        <v>0.959183673469388</v>
      </c>
      <c r="N51" s="261">
        <v>0.92258940697148</v>
      </c>
      <c r="O51" s="262">
        <v>0.9</v>
      </c>
      <c r="P51" s="263">
        <v>0.964855623100304</v>
      </c>
      <c r="Q51" s="260">
        <v>0.96895213454075</v>
      </c>
      <c r="R51" s="260">
        <v>0.967030896759608</v>
      </c>
      <c r="S51" s="260">
        <v>0.948690597992903</v>
      </c>
      <c r="T51" s="262">
        <v>0.9</v>
      </c>
      <c r="U51" s="260">
        <v>0.901975683890577</v>
      </c>
      <c r="V51" s="260">
        <v>0.870633893919793</v>
      </c>
      <c r="W51" s="260">
        <v>0.924642049736247</v>
      </c>
      <c r="X51" s="260">
        <v>0.861992148667378</v>
      </c>
      <c r="Y51" s="262">
        <v>0.92</v>
      </c>
      <c r="Z51" s="262">
        <v>0.951617780465679</v>
      </c>
      <c r="AA51" s="262">
        <v>0.955561689207839</v>
      </c>
      <c r="AB51" s="262">
        <v>0.957106274007682</v>
      </c>
      <c r="AC51" s="262">
        <v>0.941799711231835</v>
      </c>
      <c r="AD51" s="262">
        <v>0.92</v>
      </c>
      <c r="AE51" s="260">
        <v>1</v>
      </c>
      <c r="AF51" s="260">
        <v>0.928571428571429</v>
      </c>
      <c r="AG51" s="260">
        <v>1</v>
      </c>
      <c r="AH51" s="260">
        <v>0.876923076923077</v>
      </c>
      <c r="AI51" s="262">
        <v>0.92</v>
      </c>
      <c r="AJ51" s="260">
        <v>0.963598179908995</v>
      </c>
      <c r="AK51" s="260">
        <v>0.970120334489088</v>
      </c>
      <c r="AL51" s="260">
        <v>0.974289715886354</v>
      </c>
      <c r="AM51" s="260">
        <v>0.963505021637254</v>
      </c>
      <c r="AN51" s="259">
        <v>0.99</v>
      </c>
      <c r="AO51" s="264">
        <v>1</v>
      </c>
      <c r="AP51" s="264">
        <v>1</v>
      </c>
      <c r="AQ51" s="264">
        <v>1</v>
      </c>
      <c r="AR51" s="265">
        <v>1</v>
      </c>
      <c r="AS51" s="266">
        <v>0.0872182100128262</v>
      </c>
      <c r="AT51" s="267">
        <v>0.0526315789473684</v>
      </c>
      <c r="AU51" s="268">
        <v>0.0784313725490196</v>
      </c>
      <c r="AV51" s="268">
        <v>0.125</v>
      </c>
      <c r="AW51" s="268">
        <v>0.0785498489425982</v>
      </c>
      <c r="AX51" s="224"/>
      <c r="AY51" s="222"/>
    </row>
    <row r="52" ht="15" spans="1:51">
      <c r="A52" s="220"/>
      <c r="B52" s="224"/>
      <c r="C52" s="257" t="s">
        <v>24</v>
      </c>
      <c r="D52" s="111" t="s">
        <v>25</v>
      </c>
      <c r="E52" s="111" t="s">
        <v>26</v>
      </c>
      <c r="F52" s="269" t="s">
        <v>71</v>
      </c>
      <c r="G52" s="269" t="s">
        <v>71</v>
      </c>
      <c r="H52" s="269" t="s">
        <v>71</v>
      </c>
      <c r="I52" s="269" t="s">
        <v>71</v>
      </c>
      <c r="J52" s="259">
        <v>0.9</v>
      </c>
      <c r="K52" s="260">
        <v>0.951219512195122</v>
      </c>
      <c r="L52" s="260">
        <v>0.965909090909091</v>
      </c>
      <c r="M52" s="261">
        <v>0.928571428571429</v>
      </c>
      <c r="N52" s="261">
        <v>0.975409836065574</v>
      </c>
      <c r="O52" s="262">
        <v>0.9</v>
      </c>
      <c r="P52" s="263">
        <v>0.993071077335718</v>
      </c>
      <c r="Q52" s="260">
        <v>0.994933383373991</v>
      </c>
      <c r="R52" s="260">
        <v>0.995474089160444</v>
      </c>
      <c r="S52" s="260">
        <v>0.992098254183147</v>
      </c>
      <c r="T52" s="262">
        <v>0.9</v>
      </c>
      <c r="U52" s="260">
        <v>0.909476978095664</v>
      </c>
      <c r="V52" s="260">
        <v>0.919872396322012</v>
      </c>
      <c r="W52" s="260">
        <v>0.939352794749943</v>
      </c>
      <c r="X52" s="260">
        <v>0.917682036579862</v>
      </c>
      <c r="Y52" s="262">
        <v>0.92</v>
      </c>
      <c r="Z52" s="262">
        <v>0.938687104298567</v>
      </c>
      <c r="AA52" s="262">
        <v>0.94257064721969</v>
      </c>
      <c r="AB52" s="262">
        <v>0.924322956213617</v>
      </c>
      <c r="AC52" s="262">
        <v>0.951829979216303</v>
      </c>
      <c r="AD52" s="262">
        <v>0.92</v>
      </c>
      <c r="AE52" s="260">
        <v>0.99491998983998</v>
      </c>
      <c r="AF52" s="260">
        <v>0.993193252441551</v>
      </c>
      <c r="AG52" s="260">
        <v>0.995482223531723</v>
      </c>
      <c r="AH52" s="260">
        <v>0.980561237870443</v>
      </c>
      <c r="AI52" s="262">
        <v>0.92</v>
      </c>
      <c r="AJ52" s="260">
        <v>0.957469573358299</v>
      </c>
      <c r="AK52" s="260">
        <v>0.963929482718627</v>
      </c>
      <c r="AL52" s="260">
        <v>0.956152927120669</v>
      </c>
      <c r="AM52" s="260">
        <v>0.967363271175579</v>
      </c>
      <c r="AN52" s="259">
        <v>0.99</v>
      </c>
      <c r="AO52" s="264">
        <v>1</v>
      </c>
      <c r="AP52" s="264">
        <v>1</v>
      </c>
      <c r="AQ52" s="264">
        <v>1</v>
      </c>
      <c r="AR52" s="265">
        <v>1</v>
      </c>
      <c r="AS52" s="266">
        <v>0.0872182100128262</v>
      </c>
      <c r="AT52" s="267">
        <v>0.12280701754386</v>
      </c>
      <c r="AU52" s="268">
        <v>0.0625</v>
      </c>
      <c r="AV52" s="268">
        <v>0.0615384615384615</v>
      </c>
      <c r="AW52" s="268">
        <v>0.0759301442672741</v>
      </c>
      <c r="AX52" s="224"/>
      <c r="AY52" s="222"/>
    </row>
    <row r="53" ht="15" spans="1:51">
      <c r="A53" s="220"/>
      <c r="B53" s="224"/>
      <c r="C53" s="257" t="s">
        <v>24</v>
      </c>
      <c r="D53" s="111" t="s">
        <v>25</v>
      </c>
      <c r="E53" s="111" t="s">
        <v>26</v>
      </c>
      <c r="F53" s="269" t="s">
        <v>72</v>
      </c>
      <c r="G53" s="269" t="s">
        <v>72</v>
      </c>
      <c r="H53" s="269" t="s">
        <v>72</v>
      </c>
      <c r="I53" s="269" t="s">
        <v>72</v>
      </c>
      <c r="J53" s="259">
        <v>0.9</v>
      </c>
      <c r="K53" s="260">
        <v>0.92</v>
      </c>
      <c r="L53" s="260">
        <v>0.961538461538462</v>
      </c>
      <c r="M53" s="261">
        <v>0.979591836734694</v>
      </c>
      <c r="N53" s="261">
        <v>0.933791917454858</v>
      </c>
      <c r="O53" s="262">
        <v>0.9</v>
      </c>
      <c r="P53" s="263">
        <v>0.988386691776522</v>
      </c>
      <c r="Q53" s="260">
        <v>0.987517730496454</v>
      </c>
      <c r="R53" s="260">
        <v>0.958677685950413</v>
      </c>
      <c r="S53" s="260">
        <v>0.981032448018688</v>
      </c>
      <c r="T53" s="262">
        <v>0.9</v>
      </c>
      <c r="U53" s="260">
        <v>0.893596986817326</v>
      </c>
      <c r="V53" s="260">
        <v>0.898156028368794</v>
      </c>
      <c r="W53" s="260">
        <v>0.880801017164654</v>
      </c>
      <c r="X53" s="260">
        <v>0.852676018639057</v>
      </c>
      <c r="Y53" s="262">
        <v>0.92</v>
      </c>
      <c r="Z53" s="262">
        <v>0.936094069529652</v>
      </c>
      <c r="AA53" s="262">
        <v>0.949390815370197</v>
      </c>
      <c r="AB53" s="262">
        <v>0.948794063079777</v>
      </c>
      <c r="AC53" s="262">
        <v>0.877636909751327</v>
      </c>
      <c r="AD53" s="262">
        <v>0.92</v>
      </c>
      <c r="AE53" s="260">
        <v>0.990104947526237</v>
      </c>
      <c r="AF53" s="260">
        <v>0.86487055356767</v>
      </c>
      <c r="AG53" s="260">
        <v>0.991992463495054</v>
      </c>
      <c r="AH53" s="260">
        <v>0.964295237248753</v>
      </c>
      <c r="AI53" s="262">
        <v>0.92</v>
      </c>
      <c r="AJ53" s="260">
        <v>0.958576429404901</v>
      </c>
      <c r="AK53" s="260">
        <v>0.964140611199435</v>
      </c>
      <c r="AL53" s="260">
        <v>0.959424756034925</v>
      </c>
      <c r="AM53" s="260">
        <v>0.930874518717153</v>
      </c>
      <c r="AN53" s="259">
        <v>0.99</v>
      </c>
      <c r="AO53" s="264">
        <v>1</v>
      </c>
      <c r="AP53" s="264">
        <v>1</v>
      </c>
      <c r="AQ53" s="264">
        <v>1</v>
      </c>
      <c r="AR53" s="265">
        <v>1</v>
      </c>
      <c r="AS53" s="266">
        <v>0.0872182100128262</v>
      </c>
      <c r="AT53" s="267">
        <v>0</v>
      </c>
      <c r="AU53" s="268">
        <v>0.0425531914893617</v>
      </c>
      <c r="AV53" s="268">
        <v>0.19047619047619</v>
      </c>
      <c r="AW53" s="268">
        <v>0.0709046454767726</v>
      </c>
      <c r="AX53" s="224"/>
      <c r="AY53" s="222"/>
    </row>
    <row r="54" ht="15" spans="1:51">
      <c r="A54" s="220"/>
      <c r="B54" s="224"/>
      <c r="C54" s="257" t="s">
        <v>24</v>
      </c>
      <c r="D54" s="111" t="s">
        <v>25</v>
      </c>
      <c r="E54" s="111" t="s">
        <v>26</v>
      </c>
      <c r="F54" s="269" t="s">
        <v>73</v>
      </c>
      <c r="G54" s="269" t="s">
        <v>73</v>
      </c>
      <c r="H54" s="269" t="s">
        <v>73</v>
      </c>
      <c r="I54" s="269" t="s">
        <v>73</v>
      </c>
      <c r="J54" s="259">
        <v>0.9</v>
      </c>
      <c r="K54" s="260">
        <v>1</v>
      </c>
      <c r="L54" s="260">
        <v>1</v>
      </c>
      <c r="M54" s="261">
        <v>0.91304347826087</v>
      </c>
      <c r="N54" s="261">
        <v>0.932835820895522</v>
      </c>
      <c r="O54" s="262">
        <v>0.9</v>
      </c>
      <c r="P54" s="263">
        <v>0.971847507331378</v>
      </c>
      <c r="Q54" s="260">
        <v>0.960660514813016</v>
      </c>
      <c r="R54" s="260">
        <v>0.973887240356083</v>
      </c>
      <c r="S54" s="260">
        <v>0.961938249108128</v>
      </c>
      <c r="T54" s="262">
        <v>0.9</v>
      </c>
      <c r="U54" s="260">
        <v>0.929618768328446</v>
      </c>
      <c r="V54" s="260">
        <v>0.927634774162215</v>
      </c>
      <c r="W54" s="260">
        <v>0.944213649851632</v>
      </c>
      <c r="X54" s="260">
        <v>0.907142673818751</v>
      </c>
      <c r="Y54" s="262">
        <v>0.92</v>
      </c>
      <c r="Z54" s="262">
        <v>0.918834547346514</v>
      </c>
      <c r="AA54" s="262">
        <v>0.940769990128332</v>
      </c>
      <c r="AB54" s="262">
        <v>0.955249569707401</v>
      </c>
      <c r="AC54" s="262">
        <v>0.937717752984929</v>
      </c>
      <c r="AD54" s="262">
        <v>0.92</v>
      </c>
      <c r="AE54" s="260">
        <v>0.999092558983666</v>
      </c>
      <c r="AF54" s="260">
        <v>0.997076023391813</v>
      </c>
      <c r="AG54" s="260">
        <v>0.994832041343669</v>
      </c>
      <c r="AH54" s="260">
        <v>0.917983986861014</v>
      </c>
      <c r="AI54" s="262">
        <v>0.92</v>
      </c>
      <c r="AJ54" s="260">
        <v>0.956114028507127</v>
      </c>
      <c r="AK54" s="260">
        <v>0.96742671009772</v>
      </c>
      <c r="AL54" s="260">
        <v>0.975772471910112</v>
      </c>
      <c r="AM54" s="260">
        <v>0.962274094051273</v>
      </c>
      <c r="AN54" s="259">
        <v>0.99</v>
      </c>
      <c r="AO54" s="264">
        <v>1</v>
      </c>
      <c r="AP54" s="264">
        <v>1</v>
      </c>
      <c r="AQ54" s="264">
        <v>1</v>
      </c>
      <c r="AR54" s="265">
        <v>1</v>
      </c>
      <c r="AS54" s="266">
        <v>0.0872182100128262</v>
      </c>
      <c r="AT54" s="267">
        <v>0.0909090909090909</v>
      </c>
      <c r="AU54" s="268">
        <v>0.173913043478261</v>
      </c>
      <c r="AV54" s="268">
        <v>0.242424242424242</v>
      </c>
      <c r="AW54" s="268">
        <v>0.0892857142857143</v>
      </c>
      <c r="AX54" s="224"/>
      <c r="AY54" s="222"/>
    </row>
    <row r="55" ht="15" spans="1:51">
      <c r="A55" s="220"/>
      <c r="B55" s="224"/>
      <c r="C55" s="257" t="s">
        <v>24</v>
      </c>
      <c r="D55" s="111" t="s">
        <v>25</v>
      </c>
      <c r="E55" s="111" t="s">
        <v>26</v>
      </c>
      <c r="F55" s="269" t="s">
        <v>74</v>
      </c>
      <c r="G55" s="269" t="s">
        <v>74</v>
      </c>
      <c r="H55" s="269" t="s">
        <v>74</v>
      </c>
      <c r="I55" s="269" t="s">
        <v>74</v>
      </c>
      <c r="J55" s="259">
        <v>0.9</v>
      </c>
      <c r="K55" s="260" t="s">
        <v>33</v>
      </c>
      <c r="L55" s="260" t="s">
        <v>33</v>
      </c>
      <c r="M55" s="261" t="s">
        <v>33</v>
      </c>
      <c r="N55" s="261" t="s">
        <v>33</v>
      </c>
      <c r="O55" s="262">
        <v>0.9</v>
      </c>
      <c r="P55" s="263" t="s">
        <v>33</v>
      </c>
      <c r="Q55" s="260" t="s">
        <v>33</v>
      </c>
      <c r="R55" s="260" t="s">
        <v>33</v>
      </c>
      <c r="S55" s="260">
        <v>0.710526315789474</v>
      </c>
      <c r="T55" s="262">
        <v>0.9</v>
      </c>
      <c r="U55" s="260" t="s">
        <v>33</v>
      </c>
      <c r="V55" s="260" t="s">
        <v>33</v>
      </c>
      <c r="W55" s="260" t="s">
        <v>33</v>
      </c>
      <c r="X55" s="260">
        <v>0.973684210526316</v>
      </c>
      <c r="Y55" s="262">
        <v>0.92</v>
      </c>
      <c r="Z55" s="262" t="s">
        <v>33</v>
      </c>
      <c r="AA55" s="262" t="s">
        <v>33</v>
      </c>
      <c r="AB55" s="262" t="s">
        <v>33</v>
      </c>
      <c r="AC55" s="262">
        <v>1</v>
      </c>
      <c r="AD55" s="262">
        <v>0.92</v>
      </c>
      <c r="AE55" s="260" t="s">
        <v>33</v>
      </c>
      <c r="AF55" s="260" t="s">
        <v>33</v>
      </c>
      <c r="AG55" s="260" t="s">
        <v>33</v>
      </c>
      <c r="AH55" s="260">
        <v>1</v>
      </c>
      <c r="AI55" s="262">
        <v>0.92</v>
      </c>
      <c r="AJ55" s="260" t="s">
        <v>33</v>
      </c>
      <c r="AK55" s="260" t="s">
        <v>33</v>
      </c>
      <c r="AL55" s="260" t="s">
        <v>33</v>
      </c>
      <c r="AM55" s="260">
        <v>0.982758620689655</v>
      </c>
      <c r="AN55" s="259">
        <v>0.99</v>
      </c>
      <c r="AO55" s="264" t="s">
        <v>33</v>
      </c>
      <c r="AP55" s="264" t="s">
        <v>33</v>
      </c>
      <c r="AQ55" s="264" t="s">
        <v>33</v>
      </c>
      <c r="AR55" s="265">
        <v>1</v>
      </c>
      <c r="AS55" s="266">
        <v>0.0872182100128262</v>
      </c>
      <c r="AT55" s="267" t="s">
        <v>33</v>
      </c>
      <c r="AU55" s="268" t="s">
        <v>33</v>
      </c>
      <c r="AV55" s="268" t="s">
        <v>33</v>
      </c>
      <c r="AW55" s="268" t="s">
        <v>33</v>
      </c>
      <c r="AX55" s="224"/>
      <c r="AY55" s="222"/>
    </row>
    <row r="56" ht="15" spans="1:51">
      <c r="A56" s="220"/>
      <c r="B56" s="224"/>
      <c r="C56" s="257" t="s">
        <v>24</v>
      </c>
      <c r="D56" s="111" t="s">
        <v>25</v>
      </c>
      <c r="E56" s="111" t="s">
        <v>26</v>
      </c>
      <c r="F56" s="269" t="s">
        <v>75</v>
      </c>
      <c r="G56" s="269" t="s">
        <v>75</v>
      </c>
      <c r="H56" s="269" t="s">
        <v>75</v>
      </c>
      <c r="I56" s="269" t="s">
        <v>75</v>
      </c>
      <c r="J56" s="259">
        <v>0.9</v>
      </c>
      <c r="K56" s="260">
        <v>1</v>
      </c>
      <c r="L56" s="260">
        <v>1</v>
      </c>
      <c r="M56" s="261">
        <v>1</v>
      </c>
      <c r="N56" s="261">
        <v>0.995292887029289</v>
      </c>
      <c r="O56" s="262">
        <v>0.9</v>
      </c>
      <c r="P56" s="263">
        <v>0.977145231664243</v>
      </c>
      <c r="Q56" s="260">
        <v>0.985722130697419</v>
      </c>
      <c r="R56" s="260">
        <v>0.982818572305175</v>
      </c>
      <c r="S56" s="260">
        <v>0.978671892080098</v>
      </c>
      <c r="T56" s="262">
        <v>0.9</v>
      </c>
      <c r="U56" s="260">
        <v>0.922501558279659</v>
      </c>
      <c r="V56" s="260">
        <v>0.931905546403075</v>
      </c>
      <c r="W56" s="260">
        <v>0.938842299038658</v>
      </c>
      <c r="X56" s="260">
        <v>0.91716532117669</v>
      </c>
      <c r="Y56" s="262">
        <v>0.92</v>
      </c>
      <c r="Z56" s="262">
        <v>0.942452830188679</v>
      </c>
      <c r="AA56" s="262">
        <v>0.951002865329513</v>
      </c>
      <c r="AB56" s="262">
        <v>0.958991981672394</v>
      </c>
      <c r="AC56" s="262">
        <v>0.944344642917669</v>
      </c>
      <c r="AD56" s="262">
        <v>0.92</v>
      </c>
      <c r="AE56" s="260">
        <v>0.998288926912735</v>
      </c>
      <c r="AF56" s="260">
        <v>0.996947496947497</v>
      </c>
      <c r="AG56" s="260">
        <v>0.999269183922046</v>
      </c>
      <c r="AH56" s="260">
        <v>0.997787412837475</v>
      </c>
      <c r="AI56" s="262">
        <v>0.92</v>
      </c>
      <c r="AJ56" s="260">
        <v>0.963718253471788</v>
      </c>
      <c r="AK56" s="260">
        <v>0.9671581769437</v>
      </c>
      <c r="AL56" s="260">
        <v>0.973849146315107</v>
      </c>
      <c r="AM56" s="260">
        <v>0.962150332746919</v>
      </c>
      <c r="AN56" s="259">
        <v>0.99</v>
      </c>
      <c r="AO56" s="264">
        <v>1</v>
      </c>
      <c r="AP56" s="264">
        <v>1</v>
      </c>
      <c r="AQ56" s="264">
        <v>1</v>
      </c>
      <c r="AR56" s="265">
        <v>1</v>
      </c>
      <c r="AS56" s="266">
        <v>0.0872182100128262</v>
      </c>
      <c r="AT56" s="267">
        <v>0.0222222222222222</v>
      </c>
      <c r="AU56" s="268">
        <v>0.04</v>
      </c>
      <c r="AV56" s="268">
        <v>0.0967741935483871</v>
      </c>
      <c r="AW56" s="268">
        <v>0.0614793467819404</v>
      </c>
      <c r="AX56" s="224"/>
      <c r="AY56" s="222"/>
    </row>
    <row r="57" ht="15" spans="1:51">
      <c r="A57" s="220"/>
      <c r="B57" s="224"/>
      <c r="C57" s="257" t="s">
        <v>24</v>
      </c>
      <c r="D57" s="111" t="s">
        <v>25</v>
      </c>
      <c r="E57" s="111" t="s">
        <v>26</v>
      </c>
      <c r="F57" s="269" t="s">
        <v>76</v>
      </c>
      <c r="G57" s="269" t="s">
        <v>76</v>
      </c>
      <c r="H57" s="269" t="s">
        <v>76</v>
      </c>
      <c r="I57" s="269" t="s">
        <v>76</v>
      </c>
      <c r="J57" s="259">
        <v>0.9</v>
      </c>
      <c r="K57" s="260">
        <v>0.985915492957746</v>
      </c>
      <c r="L57" s="260">
        <v>1</v>
      </c>
      <c r="M57" s="261">
        <v>0.972222222222222</v>
      </c>
      <c r="N57" s="261">
        <v>0.964891041162228</v>
      </c>
      <c r="O57" s="262">
        <v>0.9</v>
      </c>
      <c r="P57" s="263">
        <v>0.9736958443855</v>
      </c>
      <c r="Q57" s="260">
        <v>0.977363782051282</v>
      </c>
      <c r="R57" s="260">
        <v>0.97237180988059</v>
      </c>
      <c r="S57" s="260">
        <v>0.973664049032752</v>
      </c>
      <c r="T57" s="262">
        <v>0.9</v>
      </c>
      <c r="U57" s="260">
        <v>0.920203359858532</v>
      </c>
      <c r="V57" s="260">
        <v>0.936097756410256</v>
      </c>
      <c r="W57" s="260">
        <v>0.935846405993912</v>
      </c>
      <c r="X57" s="260">
        <v>0.922878758858456</v>
      </c>
      <c r="Y57" s="262">
        <v>0.92</v>
      </c>
      <c r="Z57" s="262">
        <v>0.939512961508248</v>
      </c>
      <c r="AA57" s="262">
        <v>0.946093483452746</v>
      </c>
      <c r="AB57" s="262">
        <v>0.969950881248194</v>
      </c>
      <c r="AC57" s="262">
        <v>0.954805723122362</v>
      </c>
      <c r="AD57" s="262">
        <v>0.92</v>
      </c>
      <c r="AE57" s="260">
        <v>0.980329640637665</v>
      </c>
      <c r="AF57" s="260">
        <v>0.977576869713109</v>
      </c>
      <c r="AG57" s="260">
        <v>0.966878580959108</v>
      </c>
      <c r="AH57" s="260">
        <v>0.972898986633941</v>
      </c>
      <c r="AI57" s="262">
        <v>0.92</v>
      </c>
      <c r="AJ57" s="260">
        <v>0.963932107496464</v>
      </c>
      <c r="AK57" s="260">
        <v>0.96654462820351</v>
      </c>
      <c r="AL57" s="260">
        <v>0.978792189318505</v>
      </c>
      <c r="AM57" s="260">
        <v>0.9706369744847</v>
      </c>
      <c r="AN57" s="259">
        <v>0.99</v>
      </c>
      <c r="AO57" s="264">
        <v>1</v>
      </c>
      <c r="AP57" s="264">
        <v>1</v>
      </c>
      <c r="AQ57" s="264">
        <v>1</v>
      </c>
      <c r="AR57" s="265">
        <v>1</v>
      </c>
      <c r="AS57" s="266">
        <v>0.0872182100128262</v>
      </c>
      <c r="AT57" s="267">
        <v>0.02</v>
      </c>
      <c r="AU57" s="268">
        <v>0.0444444444444444</v>
      </c>
      <c r="AV57" s="268">
        <v>0.0735294117647059</v>
      </c>
      <c r="AW57" s="268">
        <v>0.0593368237347295</v>
      </c>
      <c r="AX57" s="224"/>
      <c r="AY57" s="222"/>
    </row>
    <row r="58" ht="15" spans="1:51">
      <c r="A58" s="220"/>
      <c r="B58" s="224"/>
      <c r="C58" s="257" t="s">
        <v>24</v>
      </c>
      <c r="D58" s="111" t="s">
        <v>25</v>
      </c>
      <c r="E58" s="111" t="s">
        <v>26</v>
      </c>
      <c r="F58" s="269" t="s">
        <v>77</v>
      </c>
      <c r="G58" s="269" t="s">
        <v>77</v>
      </c>
      <c r="H58" s="269" t="s">
        <v>77</v>
      </c>
      <c r="I58" s="269" t="s">
        <v>77</v>
      </c>
      <c r="J58" s="259">
        <v>0.9</v>
      </c>
      <c r="K58" s="260">
        <v>1</v>
      </c>
      <c r="L58" s="260">
        <v>1</v>
      </c>
      <c r="M58" s="261">
        <v>1</v>
      </c>
      <c r="N58" s="261">
        <v>0.991746905089409</v>
      </c>
      <c r="O58" s="262">
        <v>0.9</v>
      </c>
      <c r="P58" s="263">
        <v>0.934450468210941</v>
      </c>
      <c r="Q58" s="260">
        <v>0.945009242144177</v>
      </c>
      <c r="R58" s="260">
        <v>0.937563971340839</v>
      </c>
      <c r="S58" s="260">
        <v>0.959120315660865</v>
      </c>
      <c r="T58" s="262">
        <v>0.9</v>
      </c>
      <c r="U58" s="260">
        <v>0.909314933464761</v>
      </c>
      <c r="V58" s="260">
        <v>0.910351201478743</v>
      </c>
      <c r="W58" s="260">
        <v>0.922210849539406</v>
      </c>
      <c r="X58" s="260">
        <v>0.928876159192421</v>
      </c>
      <c r="Y58" s="262">
        <v>0.92</v>
      </c>
      <c r="Z58" s="262">
        <v>0.982278481012658</v>
      </c>
      <c r="AA58" s="262">
        <v>0.967689822294023</v>
      </c>
      <c r="AB58" s="262">
        <v>0.974892835272505</v>
      </c>
      <c r="AC58" s="262">
        <v>0.96884762235335</v>
      </c>
      <c r="AD58" s="262">
        <v>0.92</v>
      </c>
      <c r="AE58" s="260">
        <v>0.998305084745763</v>
      </c>
      <c r="AF58" s="260">
        <v>0.992286926340147</v>
      </c>
      <c r="AG58" s="260">
        <v>0.938056523422377</v>
      </c>
      <c r="AH58" s="260">
        <v>0.987141908000156</v>
      </c>
      <c r="AI58" s="262">
        <v>0.92</v>
      </c>
      <c r="AJ58" s="260">
        <v>0.9803982576229</v>
      </c>
      <c r="AK58" s="260">
        <v>0.981481481481482</v>
      </c>
      <c r="AL58" s="260">
        <v>0.984392419175028</v>
      </c>
      <c r="AM58" s="260">
        <v>0.976216113878667</v>
      </c>
      <c r="AN58" s="259">
        <v>0.99</v>
      </c>
      <c r="AO58" s="264">
        <v>1</v>
      </c>
      <c r="AP58" s="264">
        <v>1</v>
      </c>
      <c r="AQ58" s="264">
        <v>1</v>
      </c>
      <c r="AR58" s="265">
        <v>1</v>
      </c>
      <c r="AS58" s="266">
        <v>0.0872182100128262</v>
      </c>
      <c r="AT58" s="267">
        <v>0</v>
      </c>
      <c r="AU58" s="268">
        <v>0.027027027027027</v>
      </c>
      <c r="AV58" s="268">
        <v>0.130434782608696</v>
      </c>
      <c r="AW58" s="268">
        <v>0.0583501006036217</v>
      </c>
      <c r="AX58" s="224"/>
      <c r="AY58" s="222"/>
    </row>
    <row r="59" ht="15" spans="1:51">
      <c r="A59" s="220"/>
      <c r="B59" s="224"/>
      <c r="C59" s="257" t="s">
        <v>24</v>
      </c>
      <c r="D59" s="111" t="s">
        <v>25</v>
      </c>
      <c r="E59" s="111" t="s">
        <v>26</v>
      </c>
      <c r="F59" s="269" t="s">
        <v>78</v>
      </c>
      <c r="G59" s="269" t="s">
        <v>78</v>
      </c>
      <c r="H59" s="269" t="s">
        <v>78</v>
      </c>
      <c r="I59" s="269" t="s">
        <v>78</v>
      </c>
      <c r="J59" s="259">
        <v>0.9</v>
      </c>
      <c r="K59" s="260">
        <v>0.96078431372549</v>
      </c>
      <c r="L59" s="260">
        <v>0.98019801980198</v>
      </c>
      <c r="M59" s="261">
        <v>0.951456310679612</v>
      </c>
      <c r="N59" s="261">
        <v>0.951101321585903</v>
      </c>
      <c r="O59" s="262">
        <v>0.9</v>
      </c>
      <c r="P59" s="263">
        <v>0.970500960027928</v>
      </c>
      <c r="Q59" s="260">
        <v>0.979871400615041</v>
      </c>
      <c r="R59" s="260">
        <v>0.976002802592398</v>
      </c>
      <c r="S59" s="260">
        <v>0.968850475119765</v>
      </c>
      <c r="T59" s="262">
        <v>0.9</v>
      </c>
      <c r="U59" s="260">
        <v>0.780589980799441</v>
      </c>
      <c r="V59" s="260">
        <v>0.737070170533967</v>
      </c>
      <c r="W59" s="260">
        <v>0.790856542301629</v>
      </c>
      <c r="X59" s="260">
        <v>0.753875788584236</v>
      </c>
      <c r="Y59" s="262">
        <v>0.92</v>
      </c>
      <c r="Z59" s="262">
        <v>0.912647374062165</v>
      </c>
      <c r="AA59" s="262">
        <v>0.938834951456311</v>
      </c>
      <c r="AB59" s="262">
        <v>0.922694753577107</v>
      </c>
      <c r="AC59" s="262">
        <v>0.924287471806438</v>
      </c>
      <c r="AD59" s="262">
        <v>0.92</v>
      </c>
      <c r="AE59" s="260">
        <v>0.997983870967742</v>
      </c>
      <c r="AF59" s="260">
        <v>0.99468791500664</v>
      </c>
      <c r="AG59" s="260">
        <v>0.9964317573595</v>
      </c>
      <c r="AH59" s="260">
        <v>0.990059914184903</v>
      </c>
      <c r="AI59" s="262">
        <v>0.92</v>
      </c>
      <c r="AJ59" s="260">
        <v>0.941456197823101</v>
      </c>
      <c r="AK59" s="260">
        <v>0.9567994322718</v>
      </c>
      <c r="AL59" s="260">
        <v>0.949734710974588</v>
      </c>
      <c r="AM59" s="260">
        <v>0.950239653987699</v>
      </c>
      <c r="AN59" s="259">
        <v>0.99</v>
      </c>
      <c r="AO59" s="264">
        <v>1</v>
      </c>
      <c r="AP59" s="264">
        <v>1</v>
      </c>
      <c r="AQ59" s="264">
        <v>1</v>
      </c>
      <c r="AR59" s="265">
        <v>1</v>
      </c>
      <c r="AS59" s="266">
        <v>0.0872182100128262</v>
      </c>
      <c r="AT59" s="267">
        <v>0.0833333333333333</v>
      </c>
      <c r="AU59" s="268">
        <v>0.0833333333333333</v>
      </c>
      <c r="AV59" s="268">
        <v>0.109375</v>
      </c>
      <c r="AW59" s="268">
        <v>0.0666666666666667</v>
      </c>
      <c r="AX59" s="224"/>
      <c r="AY59" s="222"/>
    </row>
    <row r="60" ht="15" spans="1:51">
      <c r="A60" s="220"/>
      <c r="B60" s="224"/>
      <c r="C60" s="257" t="s">
        <v>24</v>
      </c>
      <c r="D60" s="111" t="s">
        <v>25</v>
      </c>
      <c r="E60" s="111" t="s">
        <v>26</v>
      </c>
      <c r="F60" s="269" t="s">
        <v>79</v>
      </c>
      <c r="G60" s="269" t="s">
        <v>79</v>
      </c>
      <c r="H60" s="269" t="s">
        <v>79</v>
      </c>
      <c r="I60" s="269" t="s">
        <v>79</v>
      </c>
      <c r="J60" s="259">
        <v>0.9</v>
      </c>
      <c r="K60" s="260">
        <v>0.904109589041096</v>
      </c>
      <c r="L60" s="260">
        <v>0.96</v>
      </c>
      <c r="M60" s="261">
        <v>0.934210526315789</v>
      </c>
      <c r="N60" s="261">
        <v>0.922724670864339</v>
      </c>
      <c r="O60" s="262">
        <v>0.9</v>
      </c>
      <c r="P60" s="263">
        <v>0.969963112594414</v>
      </c>
      <c r="Q60" s="260">
        <v>0.976751347190146</v>
      </c>
      <c r="R60" s="260">
        <v>0.989252814738997</v>
      </c>
      <c r="S60" s="260">
        <v>0.965924094727084</v>
      </c>
      <c r="T60" s="262">
        <v>0.9</v>
      </c>
      <c r="U60" s="260">
        <v>0.847883365536624</v>
      </c>
      <c r="V60" s="260">
        <v>0.832948421862971</v>
      </c>
      <c r="W60" s="260">
        <v>0.875298532923917</v>
      </c>
      <c r="X60" s="260">
        <v>0.802630839677501</v>
      </c>
      <c r="Y60" s="262">
        <v>0.92</v>
      </c>
      <c r="Z60" s="262">
        <v>0.906607929515418</v>
      </c>
      <c r="AA60" s="262">
        <v>0.961414790996785</v>
      </c>
      <c r="AB60" s="262">
        <v>0.951606086221471</v>
      </c>
      <c r="AC60" s="262">
        <v>0.949098250059224</v>
      </c>
      <c r="AD60" s="262">
        <v>0.92</v>
      </c>
      <c r="AE60" s="260">
        <v>0.993001514597587</v>
      </c>
      <c r="AF60" s="260">
        <v>0.986617176326364</v>
      </c>
      <c r="AG60" s="260">
        <v>0.992190922914358</v>
      </c>
      <c r="AH60" s="260">
        <v>0.986318066112009</v>
      </c>
      <c r="AI60" s="262">
        <v>0.92</v>
      </c>
      <c r="AJ60" s="260">
        <v>0.933172125741921</v>
      </c>
      <c r="AK60" s="260">
        <v>0.972193223877764</v>
      </c>
      <c r="AL60" s="260">
        <v>0.968189541249764</v>
      </c>
      <c r="AM60" s="260">
        <v>0.964028326388135</v>
      </c>
      <c r="AN60" s="259">
        <v>0.99</v>
      </c>
      <c r="AO60" s="264">
        <v>1</v>
      </c>
      <c r="AP60" s="264">
        <v>1</v>
      </c>
      <c r="AQ60" s="264">
        <v>1</v>
      </c>
      <c r="AR60" s="265">
        <v>1</v>
      </c>
      <c r="AS60" s="266">
        <v>0.0872182100128262</v>
      </c>
      <c r="AT60" s="267">
        <v>0.0192307692307692</v>
      </c>
      <c r="AU60" s="268">
        <v>0.175438596491228</v>
      </c>
      <c r="AV60" s="268">
        <v>0.0344827586206897</v>
      </c>
      <c r="AW60" s="268">
        <v>0.068</v>
      </c>
      <c r="AX60" s="224"/>
      <c r="AY60" s="222"/>
    </row>
    <row r="61" ht="15" spans="1:51">
      <c r="A61" s="220"/>
      <c r="B61" s="224"/>
      <c r="C61" s="257" t="s">
        <v>24</v>
      </c>
      <c r="D61" s="111" t="s">
        <v>80</v>
      </c>
      <c r="E61" s="111" t="s">
        <v>26</v>
      </c>
      <c r="F61" s="269" t="s">
        <v>81</v>
      </c>
      <c r="G61" s="269" t="s">
        <v>81</v>
      </c>
      <c r="H61" s="269" t="s">
        <v>81</v>
      </c>
      <c r="I61" s="269" t="s">
        <v>81</v>
      </c>
      <c r="J61" s="259">
        <v>0.9</v>
      </c>
      <c r="K61" s="260">
        <v>0.976744186046512</v>
      </c>
      <c r="L61" s="260">
        <v>0.978723404255319</v>
      </c>
      <c r="M61" s="261">
        <v>0.989130434782609</v>
      </c>
      <c r="N61" s="261">
        <v>0.934793429566949</v>
      </c>
      <c r="O61" s="262">
        <v>0.9</v>
      </c>
      <c r="P61" s="263">
        <v>0.962951897221392</v>
      </c>
      <c r="Q61" s="260">
        <v>0.980289093298292</v>
      </c>
      <c r="R61" s="260">
        <v>0.969055635722302</v>
      </c>
      <c r="S61" s="260">
        <v>0.965985085099381</v>
      </c>
      <c r="T61" s="262">
        <v>0.9</v>
      </c>
      <c r="U61" s="260">
        <v>0.902449955183747</v>
      </c>
      <c r="V61" s="260">
        <v>0.881588553073441</v>
      </c>
      <c r="W61" s="260">
        <v>0.901875901875902</v>
      </c>
      <c r="X61" s="260">
        <v>0.874260309102312</v>
      </c>
      <c r="Y61" s="262">
        <v>0.92</v>
      </c>
      <c r="Z61" s="262">
        <v>0.955381368706663</v>
      </c>
      <c r="AA61" s="262">
        <v>0.978910002088119</v>
      </c>
      <c r="AB61" s="262">
        <v>0.977852916314455</v>
      </c>
      <c r="AC61" s="262">
        <v>0.963088454232763</v>
      </c>
      <c r="AD61" s="262">
        <v>0.92</v>
      </c>
      <c r="AE61" s="260">
        <v>0.992599665791358</v>
      </c>
      <c r="AF61" s="260">
        <v>0.973002841806126</v>
      </c>
      <c r="AG61" s="260">
        <v>0.973565702963163</v>
      </c>
      <c r="AH61" s="260">
        <v>0.970851234884762</v>
      </c>
      <c r="AI61" s="262">
        <v>0.92</v>
      </c>
      <c r="AJ61" s="260">
        <v>0.965544791770698</v>
      </c>
      <c r="AK61" s="260">
        <v>0.980660134089737</v>
      </c>
      <c r="AL61" s="260">
        <v>0.979266085239427</v>
      </c>
      <c r="AM61" s="260">
        <v>0.97310525745593</v>
      </c>
      <c r="AN61" s="259">
        <v>0.99</v>
      </c>
      <c r="AO61" s="264">
        <v>1</v>
      </c>
      <c r="AP61" s="264">
        <v>1</v>
      </c>
      <c r="AQ61" s="264">
        <v>1</v>
      </c>
      <c r="AR61" s="265">
        <v>1</v>
      </c>
      <c r="AS61" s="266">
        <v>0.0872182100128262</v>
      </c>
      <c r="AT61" s="267">
        <v>0.046875</v>
      </c>
      <c r="AU61" s="268">
        <v>0.129411764705882</v>
      </c>
      <c r="AV61" s="268">
        <v>0.0602409638554217</v>
      </c>
      <c r="AW61" s="268">
        <v>0.0633213859020311</v>
      </c>
      <c r="AX61" s="224"/>
      <c r="AY61" s="222"/>
    </row>
    <row r="62" ht="15" spans="1:51">
      <c r="A62" s="220"/>
      <c r="B62" s="224"/>
      <c r="C62" s="257" t="s">
        <v>24</v>
      </c>
      <c r="D62" s="111" t="s">
        <v>25</v>
      </c>
      <c r="E62" s="111" t="s">
        <v>26</v>
      </c>
      <c r="F62" s="269" t="s">
        <v>82</v>
      </c>
      <c r="G62" s="269" t="s">
        <v>82</v>
      </c>
      <c r="H62" s="269" t="s">
        <v>82</v>
      </c>
      <c r="I62" s="269" t="s">
        <v>82</v>
      </c>
      <c r="J62" s="259">
        <v>0.9</v>
      </c>
      <c r="K62" s="260">
        <v>0.891304347826087</v>
      </c>
      <c r="L62" s="260">
        <v>0.931818181818182</v>
      </c>
      <c r="M62" s="261">
        <v>0.906976744186046</v>
      </c>
      <c r="N62" s="261">
        <v>0.922768304914744</v>
      </c>
      <c r="O62" s="262">
        <v>0.9</v>
      </c>
      <c r="P62" s="263">
        <v>0.966914498141264</v>
      </c>
      <c r="Q62" s="260">
        <v>0.96969696969697</v>
      </c>
      <c r="R62" s="260">
        <v>0.978184651343981</v>
      </c>
      <c r="S62" s="260">
        <v>0.956169277273976</v>
      </c>
      <c r="T62" s="262">
        <v>0.9</v>
      </c>
      <c r="U62" s="260">
        <v>0.799256505576208</v>
      </c>
      <c r="V62" s="260">
        <v>0.766826156299841</v>
      </c>
      <c r="W62" s="260">
        <v>0.815738215816128</v>
      </c>
      <c r="X62" s="260">
        <v>0.729275441971238</v>
      </c>
      <c r="Y62" s="262">
        <v>0.92</v>
      </c>
      <c r="Z62" s="262">
        <v>0.927674835624626</v>
      </c>
      <c r="AA62" s="262">
        <v>0.949300699300699</v>
      </c>
      <c r="AB62" s="262">
        <v>0.919316563834836</v>
      </c>
      <c r="AC62" s="262">
        <v>0.911518051738842</v>
      </c>
      <c r="AD62" s="262">
        <v>0.92</v>
      </c>
      <c r="AE62" s="260">
        <v>0.991150442477876</v>
      </c>
      <c r="AF62" s="260">
        <v>0.993243243243243</v>
      </c>
      <c r="AG62" s="260">
        <v>1</v>
      </c>
      <c r="AH62" s="260">
        <v>0.980833980833981</v>
      </c>
      <c r="AI62" s="262">
        <v>0.92</v>
      </c>
      <c r="AJ62" s="260">
        <v>0.9525664527956</v>
      </c>
      <c r="AK62" s="260">
        <v>0.962481962481962</v>
      </c>
      <c r="AL62" s="260">
        <v>0.946940522036799</v>
      </c>
      <c r="AM62" s="260">
        <v>0.926495298038451</v>
      </c>
      <c r="AN62" s="259">
        <v>0.99</v>
      </c>
      <c r="AO62" s="264">
        <v>1</v>
      </c>
      <c r="AP62" s="264">
        <v>1</v>
      </c>
      <c r="AQ62" s="264">
        <v>1</v>
      </c>
      <c r="AR62" s="265">
        <v>1</v>
      </c>
      <c r="AS62" s="266">
        <v>0.0872182100128262</v>
      </c>
      <c r="AT62" s="267">
        <v>0</v>
      </c>
      <c r="AU62" s="268">
        <v>0.0833333333333333</v>
      </c>
      <c r="AV62" s="268">
        <v>0</v>
      </c>
      <c r="AW62" s="268">
        <v>0.06640625</v>
      </c>
      <c r="AX62" s="224"/>
      <c r="AY62" s="222"/>
    </row>
    <row r="63" ht="15" spans="1:51">
      <c r="A63" s="220"/>
      <c r="B63" s="224"/>
      <c r="C63" s="257" t="s">
        <v>24</v>
      </c>
      <c r="D63" s="111" t="s">
        <v>25</v>
      </c>
      <c r="E63" s="111" t="s">
        <v>26</v>
      </c>
      <c r="F63" s="269" t="s">
        <v>83</v>
      </c>
      <c r="G63" s="269" t="s">
        <v>83</v>
      </c>
      <c r="H63" s="269" t="s">
        <v>83</v>
      </c>
      <c r="I63" s="269" t="s">
        <v>83</v>
      </c>
      <c r="J63" s="259">
        <v>0.9</v>
      </c>
      <c r="K63" s="260">
        <v>1</v>
      </c>
      <c r="L63" s="260">
        <v>1</v>
      </c>
      <c r="M63" s="261">
        <v>0.978723404255319</v>
      </c>
      <c r="N63" s="261">
        <v>0.970101195952162</v>
      </c>
      <c r="O63" s="262">
        <v>0.9</v>
      </c>
      <c r="P63" s="263">
        <v>0.991578947368421</v>
      </c>
      <c r="Q63" s="260">
        <v>0.992627345844504</v>
      </c>
      <c r="R63" s="260">
        <v>0.990542244640605</v>
      </c>
      <c r="S63" s="260">
        <v>0.990086551103869</v>
      </c>
      <c r="T63" s="262">
        <v>0.9</v>
      </c>
      <c r="U63" s="260">
        <v>0.889760765550239</v>
      </c>
      <c r="V63" s="260">
        <v>0.881032171581769</v>
      </c>
      <c r="W63" s="260">
        <v>0.908154686843211</v>
      </c>
      <c r="X63" s="260">
        <v>0.886426883272971</v>
      </c>
      <c r="Y63" s="262">
        <v>0.92</v>
      </c>
      <c r="Z63" s="262">
        <v>0.92948717948718</v>
      </c>
      <c r="AA63" s="262">
        <v>0.928327645051195</v>
      </c>
      <c r="AB63" s="262">
        <v>0.933645257337303</v>
      </c>
      <c r="AC63" s="262">
        <v>0.935646958011997</v>
      </c>
      <c r="AD63" s="262">
        <v>0.92</v>
      </c>
      <c r="AE63" s="260">
        <v>0.967023907666941</v>
      </c>
      <c r="AF63" s="260">
        <v>0.967843137254902</v>
      </c>
      <c r="AG63" s="260">
        <v>0.972593113141251</v>
      </c>
      <c r="AH63" s="260">
        <v>0.958195671229182</v>
      </c>
      <c r="AI63" s="262">
        <v>0.92</v>
      </c>
      <c r="AJ63" s="260">
        <v>0.954163830270025</v>
      </c>
      <c r="AK63" s="260">
        <v>0.958555055259926</v>
      </c>
      <c r="AL63" s="260">
        <v>0.958350951374207</v>
      </c>
      <c r="AM63" s="260">
        <v>0.95891249235073</v>
      </c>
      <c r="AN63" s="259">
        <v>0.99</v>
      </c>
      <c r="AO63" s="264">
        <v>1</v>
      </c>
      <c r="AP63" s="264">
        <v>1</v>
      </c>
      <c r="AQ63" s="264">
        <v>1</v>
      </c>
      <c r="AR63" s="265">
        <v>1</v>
      </c>
      <c r="AS63" s="266">
        <v>0.0872182100128262</v>
      </c>
      <c r="AT63" s="267">
        <v>0</v>
      </c>
      <c r="AU63" s="268">
        <v>0.0576923076923077</v>
      </c>
      <c r="AV63" s="268">
        <v>0.152542372881356</v>
      </c>
      <c r="AW63" s="268">
        <v>0.094311377245509</v>
      </c>
      <c r="AX63" s="224"/>
      <c r="AY63" s="222"/>
    </row>
    <row r="64" ht="15" spans="1:51">
      <c r="A64" s="220"/>
      <c r="B64" s="224"/>
      <c r="C64" s="257" t="s">
        <v>24</v>
      </c>
      <c r="D64" s="111" t="s">
        <v>25</v>
      </c>
      <c r="E64" s="111" t="s">
        <v>26</v>
      </c>
      <c r="F64" s="269" t="s">
        <v>84</v>
      </c>
      <c r="G64" s="269" t="s">
        <v>84</v>
      </c>
      <c r="H64" s="269" t="s">
        <v>84</v>
      </c>
      <c r="I64" s="269" t="s">
        <v>84</v>
      </c>
      <c r="J64" s="259">
        <v>0.9</v>
      </c>
      <c r="K64" s="260">
        <v>0.957983193277311</v>
      </c>
      <c r="L64" s="260">
        <v>0.940677966101695</v>
      </c>
      <c r="M64" s="261">
        <v>0.919642857142857</v>
      </c>
      <c r="N64" s="261">
        <v>0.951192660550459</v>
      </c>
      <c r="O64" s="262">
        <v>0.9</v>
      </c>
      <c r="P64" s="263">
        <v>0.969994484280199</v>
      </c>
      <c r="Q64" s="260">
        <v>0.969081101907147</v>
      </c>
      <c r="R64" s="260">
        <v>0.98441475826972</v>
      </c>
      <c r="S64" s="260">
        <v>0.977331216615332</v>
      </c>
      <c r="T64" s="262">
        <v>0.9</v>
      </c>
      <c r="U64" s="260">
        <v>0.900496414782129</v>
      </c>
      <c r="V64" s="260">
        <v>0.88268156424581</v>
      </c>
      <c r="W64" s="260">
        <v>0.869274809160305</v>
      </c>
      <c r="X64" s="260">
        <v>0.857727603721444</v>
      </c>
      <c r="Y64" s="262">
        <v>0.92</v>
      </c>
      <c r="Z64" s="262">
        <v>0.948377301195673</v>
      </c>
      <c r="AA64" s="262">
        <v>0.958459817862278</v>
      </c>
      <c r="AB64" s="262">
        <v>0.953023686648141</v>
      </c>
      <c r="AC64" s="262">
        <v>0.949872557349193</v>
      </c>
      <c r="AD64" s="262">
        <v>0.92</v>
      </c>
      <c r="AE64" s="260">
        <v>0.994896952963219</v>
      </c>
      <c r="AF64" s="260">
        <v>0.865715389334485</v>
      </c>
      <c r="AG64" s="260">
        <v>0.983514160913062</v>
      </c>
      <c r="AH64" s="260">
        <v>0.975398376819043</v>
      </c>
      <c r="AI64" s="262">
        <v>0.92</v>
      </c>
      <c r="AJ64" s="260">
        <v>0.966106423042053</v>
      </c>
      <c r="AK64" s="260">
        <v>0.973733245176414</v>
      </c>
      <c r="AL64" s="260">
        <v>0.969101288917662</v>
      </c>
      <c r="AM64" s="260">
        <v>0.966284598611303</v>
      </c>
      <c r="AN64" s="259">
        <v>0.99</v>
      </c>
      <c r="AO64" s="264">
        <v>1</v>
      </c>
      <c r="AP64" s="264">
        <v>1</v>
      </c>
      <c r="AQ64" s="264">
        <v>1</v>
      </c>
      <c r="AR64" s="265">
        <v>0.999749085955983</v>
      </c>
      <c r="AS64" s="266">
        <v>0.0872182100128262</v>
      </c>
      <c r="AT64" s="267">
        <v>0.05</v>
      </c>
      <c r="AU64" s="268">
        <v>0.074468085106383</v>
      </c>
      <c r="AV64" s="268">
        <v>0.0973451327433628</v>
      </c>
      <c r="AW64" s="268">
        <v>0.062111801242236</v>
      </c>
      <c r="AX64" s="224"/>
      <c r="AY64" s="222"/>
    </row>
    <row r="65" ht="15" spans="1:51">
      <c r="A65" s="220"/>
      <c r="B65" s="224"/>
      <c r="C65" s="257" t="s">
        <v>24</v>
      </c>
      <c r="D65" s="111" t="s">
        <v>25</v>
      </c>
      <c r="E65" s="111" t="s">
        <v>26</v>
      </c>
      <c r="F65" s="269" t="s">
        <v>85</v>
      </c>
      <c r="G65" s="269" t="s">
        <v>85</v>
      </c>
      <c r="H65" s="269" t="s">
        <v>85</v>
      </c>
      <c r="I65" s="269" t="s">
        <v>85</v>
      </c>
      <c r="J65" s="259">
        <v>0.9</v>
      </c>
      <c r="K65" s="260">
        <v>0.933333333333333</v>
      </c>
      <c r="L65" s="260">
        <v>0.935897435897436</v>
      </c>
      <c r="M65" s="261">
        <v>0.971014492753623</v>
      </c>
      <c r="N65" s="261">
        <v>0.865200225606317</v>
      </c>
      <c r="O65" s="262">
        <v>0.9</v>
      </c>
      <c r="P65" s="263">
        <v>0.980928162746345</v>
      </c>
      <c r="Q65" s="260">
        <v>0.992458251032501</v>
      </c>
      <c r="R65" s="260">
        <v>0.992456388495992</v>
      </c>
      <c r="S65" s="260">
        <v>0.972749066081609</v>
      </c>
      <c r="T65" s="262">
        <v>0.9</v>
      </c>
      <c r="U65" s="260">
        <v>0.869675778766688</v>
      </c>
      <c r="V65" s="260">
        <v>0.864428084036631</v>
      </c>
      <c r="W65" s="260">
        <v>0.832626119754833</v>
      </c>
      <c r="X65" s="260">
        <v>0.771632599469721</v>
      </c>
      <c r="Y65" s="262">
        <v>0.92</v>
      </c>
      <c r="Z65" s="262">
        <v>0.928313054916146</v>
      </c>
      <c r="AA65" s="262">
        <v>0.941176470588235</v>
      </c>
      <c r="AB65" s="262">
        <v>0.935099337748344</v>
      </c>
      <c r="AC65" s="262">
        <v>0.906662211992971</v>
      </c>
      <c r="AD65" s="262">
        <v>0.92</v>
      </c>
      <c r="AE65" s="260">
        <v>0.999586776859504</v>
      </c>
      <c r="AF65" s="260">
        <v>0.994786235662148</v>
      </c>
      <c r="AG65" s="260">
        <v>0.997154521835952</v>
      </c>
      <c r="AH65" s="260">
        <v>0.991339822502147</v>
      </c>
      <c r="AI65" s="262">
        <v>0.92</v>
      </c>
      <c r="AJ65" s="260">
        <v>0.942404329339003</v>
      </c>
      <c r="AK65" s="260">
        <v>0.960338983050847</v>
      </c>
      <c r="AL65" s="260">
        <v>0.95035549457403</v>
      </c>
      <c r="AM65" s="260">
        <v>0.927387236265199</v>
      </c>
      <c r="AN65" s="259">
        <v>0.99</v>
      </c>
      <c r="AO65" s="264">
        <v>1</v>
      </c>
      <c r="AP65" s="264">
        <v>1</v>
      </c>
      <c r="AQ65" s="264">
        <v>1</v>
      </c>
      <c r="AR65" s="265">
        <v>1</v>
      </c>
      <c r="AS65" s="266">
        <v>0.0872182100128262</v>
      </c>
      <c r="AT65" s="267">
        <v>0.0666666666666667</v>
      </c>
      <c r="AU65" s="268">
        <v>0.103448275862069</v>
      </c>
      <c r="AV65" s="268">
        <v>0.0540540540540541</v>
      </c>
      <c r="AW65" s="268">
        <v>0.0678941311852704</v>
      </c>
      <c r="AX65" s="224"/>
      <c r="AY65" s="222"/>
    </row>
    <row r="66" ht="15" spans="1:51">
      <c r="A66" s="220"/>
      <c r="B66" s="224"/>
      <c r="C66" s="257" t="s">
        <v>24</v>
      </c>
      <c r="D66" s="111" t="s">
        <v>25</v>
      </c>
      <c r="E66" s="111" t="s">
        <v>26</v>
      </c>
      <c r="F66" s="269" t="s">
        <v>86</v>
      </c>
      <c r="G66" s="269" t="s">
        <v>86</v>
      </c>
      <c r="H66" s="269" t="s">
        <v>86</v>
      </c>
      <c r="I66" s="269" t="s">
        <v>86</v>
      </c>
      <c r="J66" s="259">
        <v>0.9</v>
      </c>
      <c r="K66" s="260">
        <v>0.929824561403509</v>
      </c>
      <c r="L66" s="260">
        <v>0.948275862068966</v>
      </c>
      <c r="M66" s="261">
        <v>0.947368421052632</v>
      </c>
      <c r="N66" s="261">
        <v>0.948014440433213</v>
      </c>
      <c r="O66" s="262">
        <v>0.9</v>
      </c>
      <c r="P66" s="263">
        <v>0.962713619886069</v>
      </c>
      <c r="Q66" s="260">
        <v>0.980395470677708</v>
      </c>
      <c r="R66" s="260">
        <v>0.979819879919947</v>
      </c>
      <c r="S66" s="260">
        <v>0.968737608593778</v>
      </c>
      <c r="T66" s="262">
        <v>0.9</v>
      </c>
      <c r="U66" s="260">
        <v>0.894873122734335</v>
      </c>
      <c r="V66" s="260">
        <v>0.908061517660977</v>
      </c>
      <c r="W66" s="260">
        <v>0.927451634422949</v>
      </c>
      <c r="X66" s="260">
        <v>0.913251144515338</v>
      </c>
      <c r="Y66" s="262">
        <v>0.92</v>
      </c>
      <c r="Z66" s="262">
        <v>0.932192648922687</v>
      </c>
      <c r="AA66" s="262">
        <v>0.973099415204678</v>
      </c>
      <c r="AB66" s="262">
        <v>0.968370387348155</v>
      </c>
      <c r="AC66" s="262">
        <v>0.972301404454163</v>
      </c>
      <c r="AD66" s="262">
        <v>0.92</v>
      </c>
      <c r="AE66" s="260">
        <v>0.996689875584979</v>
      </c>
      <c r="AF66" s="260">
        <v>0.99466962646277</v>
      </c>
      <c r="AG66" s="260">
        <v>0.993695533313248</v>
      </c>
      <c r="AH66" s="260">
        <v>0.993939659729614</v>
      </c>
      <c r="AI66" s="262">
        <v>0.92</v>
      </c>
      <c r="AJ66" s="260">
        <v>0.943798882681564</v>
      </c>
      <c r="AK66" s="260">
        <v>0.976751030017657</v>
      </c>
      <c r="AL66" s="260">
        <v>0.981465392412395</v>
      </c>
      <c r="AM66" s="260">
        <v>0.978621328619199</v>
      </c>
      <c r="AN66" s="259">
        <v>0.99</v>
      </c>
      <c r="AO66" s="264">
        <v>1</v>
      </c>
      <c r="AP66" s="264">
        <v>1</v>
      </c>
      <c r="AQ66" s="264">
        <v>1</v>
      </c>
      <c r="AR66" s="265">
        <v>1</v>
      </c>
      <c r="AS66" s="266">
        <v>0.0872182100128262</v>
      </c>
      <c r="AT66" s="267">
        <v>0.0487804878048781</v>
      </c>
      <c r="AU66" s="268">
        <v>0.0810810810810811</v>
      </c>
      <c r="AV66" s="268">
        <v>0.194444444444444</v>
      </c>
      <c r="AW66" s="268">
        <v>0.0800477897252091</v>
      </c>
      <c r="AX66" s="224"/>
      <c r="AY66" s="222"/>
    </row>
    <row r="67" ht="15" spans="1:51">
      <c r="A67" s="220"/>
      <c r="B67" s="224"/>
      <c r="C67" s="257" t="s">
        <v>24</v>
      </c>
      <c r="D67" s="111" t="s">
        <v>25</v>
      </c>
      <c r="E67" s="111" t="s">
        <v>26</v>
      </c>
      <c r="F67" s="269" t="s">
        <v>87</v>
      </c>
      <c r="G67" s="269" t="s">
        <v>87</v>
      </c>
      <c r="H67" s="269" t="s">
        <v>87</v>
      </c>
      <c r="I67" s="269" t="s">
        <v>87</v>
      </c>
      <c r="J67" s="259">
        <v>0.9</v>
      </c>
      <c r="K67" s="260" t="s">
        <v>33</v>
      </c>
      <c r="L67" s="260" t="s">
        <v>33</v>
      </c>
      <c r="M67" s="261" t="s">
        <v>33</v>
      </c>
      <c r="N67" s="261" t="s">
        <v>33</v>
      </c>
      <c r="O67" s="262">
        <v>0.9</v>
      </c>
      <c r="P67" s="263" t="s">
        <v>33</v>
      </c>
      <c r="Q67" s="260" t="s">
        <v>33</v>
      </c>
      <c r="R67" s="260" t="s">
        <v>33</v>
      </c>
      <c r="S67" s="260" t="s">
        <v>33</v>
      </c>
      <c r="T67" s="262">
        <v>0.9</v>
      </c>
      <c r="U67" s="260" t="s">
        <v>33</v>
      </c>
      <c r="V67" s="260" t="s">
        <v>33</v>
      </c>
      <c r="W67" s="260" t="s">
        <v>33</v>
      </c>
      <c r="X67" s="260" t="s">
        <v>33</v>
      </c>
      <c r="Y67" s="262">
        <v>0.92</v>
      </c>
      <c r="Z67" s="262" t="s">
        <v>33</v>
      </c>
      <c r="AA67" s="262" t="s">
        <v>33</v>
      </c>
      <c r="AB67" s="262" t="s">
        <v>33</v>
      </c>
      <c r="AC67" s="262" t="s">
        <v>33</v>
      </c>
      <c r="AD67" s="262">
        <v>0.92</v>
      </c>
      <c r="AE67" s="260" t="s">
        <v>33</v>
      </c>
      <c r="AF67" s="260" t="s">
        <v>33</v>
      </c>
      <c r="AG67" s="260" t="s">
        <v>33</v>
      </c>
      <c r="AH67" s="260" t="s">
        <v>33</v>
      </c>
      <c r="AI67" s="262">
        <v>0.92</v>
      </c>
      <c r="AJ67" s="260" t="s">
        <v>33</v>
      </c>
      <c r="AK67" s="260" t="s">
        <v>33</v>
      </c>
      <c r="AL67" s="260" t="s">
        <v>33</v>
      </c>
      <c r="AM67" s="260" t="s">
        <v>33</v>
      </c>
      <c r="AN67" s="259">
        <v>0.99</v>
      </c>
      <c r="AO67" s="264" t="s">
        <v>33</v>
      </c>
      <c r="AP67" s="264" t="s">
        <v>33</v>
      </c>
      <c r="AQ67" s="264" t="s">
        <v>33</v>
      </c>
      <c r="AR67" s="265" t="s">
        <v>33</v>
      </c>
      <c r="AS67" s="266">
        <v>0.0872182100128262</v>
      </c>
      <c r="AT67" s="267" t="s">
        <v>33</v>
      </c>
      <c r="AU67" s="268" t="s">
        <v>33</v>
      </c>
      <c r="AV67" s="268" t="s">
        <v>33</v>
      </c>
      <c r="AW67" s="268" t="s">
        <v>33</v>
      </c>
      <c r="AX67" s="224"/>
      <c r="AY67" s="222"/>
    </row>
    <row r="68" ht="15" spans="1:51">
      <c r="A68" s="220"/>
      <c r="B68" s="224"/>
      <c r="C68" s="257" t="s">
        <v>24</v>
      </c>
      <c r="D68" s="111" t="s">
        <v>25</v>
      </c>
      <c r="E68" s="111" t="s">
        <v>26</v>
      </c>
      <c r="F68" s="269" t="s">
        <v>88</v>
      </c>
      <c r="G68" s="269" t="s">
        <v>88</v>
      </c>
      <c r="H68" s="269" t="s">
        <v>88</v>
      </c>
      <c r="I68" s="269" t="s">
        <v>88</v>
      </c>
      <c r="J68" s="259">
        <v>0.9</v>
      </c>
      <c r="K68" s="260">
        <v>0.989010989010989</v>
      </c>
      <c r="L68" s="260">
        <v>0.956521739130435</v>
      </c>
      <c r="M68" s="261">
        <v>0.887640449438202</v>
      </c>
      <c r="N68" s="261">
        <v>0.949509803921569</v>
      </c>
      <c r="O68" s="262">
        <v>0.9</v>
      </c>
      <c r="P68" s="263">
        <v>0.976957163958641</v>
      </c>
      <c r="Q68" s="260">
        <v>0.977593699076589</v>
      </c>
      <c r="R68" s="260">
        <v>0.975544686527345</v>
      </c>
      <c r="S68" s="260">
        <v>0.979314517653881</v>
      </c>
      <c r="T68" s="262">
        <v>0.9</v>
      </c>
      <c r="U68" s="260">
        <v>0.868389955686854</v>
      </c>
      <c r="V68" s="260">
        <v>0.849945681694731</v>
      </c>
      <c r="W68" s="260">
        <v>0.862753816511042</v>
      </c>
      <c r="X68" s="260">
        <v>0.804811486052111</v>
      </c>
      <c r="Y68" s="262">
        <v>0.92</v>
      </c>
      <c r="Z68" s="262">
        <v>0.95211399205793</v>
      </c>
      <c r="AA68" s="262">
        <v>0.942161339421613</v>
      </c>
      <c r="AB68" s="262">
        <v>0.948236532725039</v>
      </c>
      <c r="AC68" s="262">
        <v>0.933896939689896</v>
      </c>
      <c r="AD68" s="262">
        <v>0.92</v>
      </c>
      <c r="AE68" s="260">
        <v>0.995727510087823</v>
      </c>
      <c r="AF68" s="260">
        <v>0.995402855068957</v>
      </c>
      <c r="AG68" s="260">
        <v>0.992747512228032</v>
      </c>
      <c r="AH68" s="260">
        <v>0.991953776217901</v>
      </c>
      <c r="AI68" s="262">
        <v>0.92</v>
      </c>
      <c r="AJ68" s="260">
        <v>0.95385450597177</v>
      </c>
      <c r="AK68" s="260">
        <v>0.952520270835075</v>
      </c>
      <c r="AL68" s="260">
        <v>0.963763458139161</v>
      </c>
      <c r="AM68" s="260">
        <v>0.952328229668627</v>
      </c>
      <c r="AN68" s="259">
        <v>0.99</v>
      </c>
      <c r="AO68" s="264">
        <v>1</v>
      </c>
      <c r="AP68" s="264">
        <v>1</v>
      </c>
      <c r="AQ68" s="264">
        <v>1</v>
      </c>
      <c r="AR68" s="265">
        <v>1</v>
      </c>
      <c r="AS68" s="266">
        <v>0.0872182100128262</v>
      </c>
      <c r="AT68" s="267">
        <v>0.0967741935483871</v>
      </c>
      <c r="AU68" s="268">
        <v>0.120689655172414</v>
      </c>
      <c r="AV68" s="268">
        <v>0.0555555555555556</v>
      </c>
      <c r="AW68" s="268">
        <v>0.0667414469994392</v>
      </c>
      <c r="AX68" s="224"/>
      <c r="AY68" s="222"/>
    </row>
    <row r="69" ht="15" spans="1:51">
      <c r="A69" s="220"/>
      <c r="B69" s="224"/>
      <c r="C69" s="257" t="s">
        <v>24</v>
      </c>
      <c r="D69" s="111" t="s">
        <v>25</v>
      </c>
      <c r="E69" s="111" t="s">
        <v>26</v>
      </c>
      <c r="F69" s="269" t="s">
        <v>89</v>
      </c>
      <c r="G69" s="269" t="s">
        <v>89</v>
      </c>
      <c r="H69" s="269" t="s">
        <v>89</v>
      </c>
      <c r="I69" s="269" t="s">
        <v>89</v>
      </c>
      <c r="J69" s="259">
        <v>0.9</v>
      </c>
      <c r="K69" s="260">
        <v>0.892561983471074</v>
      </c>
      <c r="L69" s="260">
        <v>0.932773109243697</v>
      </c>
      <c r="M69" s="261">
        <v>0.873949579831933</v>
      </c>
      <c r="N69" s="261">
        <v>0.953879941434846</v>
      </c>
      <c r="O69" s="262">
        <v>0.9</v>
      </c>
      <c r="P69" s="263">
        <v>0.986650895572829</v>
      </c>
      <c r="Q69" s="260">
        <v>0.985461630695444</v>
      </c>
      <c r="R69" s="260">
        <v>0.98905177212841</v>
      </c>
      <c r="S69" s="260">
        <v>0.981140265932936</v>
      </c>
      <c r="T69" s="262">
        <v>0.9</v>
      </c>
      <c r="U69" s="260">
        <v>0.895234876647516</v>
      </c>
      <c r="V69" s="260">
        <v>0.867056354916067</v>
      </c>
      <c r="W69" s="260">
        <v>0.896455743180553</v>
      </c>
      <c r="X69" s="260">
        <v>0.855399800984393</v>
      </c>
      <c r="Y69" s="262">
        <v>0.92</v>
      </c>
      <c r="Z69" s="262">
        <v>0.925062259452117</v>
      </c>
      <c r="AA69" s="262">
        <v>0.941690962099125</v>
      </c>
      <c r="AB69" s="262">
        <v>0.93748826731744</v>
      </c>
      <c r="AC69" s="262">
        <v>0.925919366692936</v>
      </c>
      <c r="AD69" s="262">
        <v>0.92</v>
      </c>
      <c r="AE69" s="260">
        <v>0.996948893974066</v>
      </c>
      <c r="AF69" s="260">
        <v>0.980991174473863</v>
      </c>
      <c r="AG69" s="260">
        <v>0.977941176470588</v>
      </c>
      <c r="AH69" s="260">
        <v>0.986288801671849</v>
      </c>
      <c r="AI69" s="262">
        <v>0.92</v>
      </c>
      <c r="AJ69" s="260">
        <v>0.948814707305273</v>
      </c>
      <c r="AK69" s="260">
        <v>0.959762888449793</v>
      </c>
      <c r="AL69" s="260">
        <v>0.961646136618141</v>
      </c>
      <c r="AM69" s="260">
        <v>0.949254231351977</v>
      </c>
      <c r="AN69" s="259">
        <v>0.99</v>
      </c>
      <c r="AO69" s="264">
        <v>1</v>
      </c>
      <c r="AP69" s="264">
        <v>1</v>
      </c>
      <c r="AQ69" s="264">
        <v>1</v>
      </c>
      <c r="AR69" s="265">
        <v>1</v>
      </c>
      <c r="AS69" s="266">
        <v>0.0872182100128262</v>
      </c>
      <c r="AT69" s="267">
        <v>0.0285714285714286</v>
      </c>
      <c r="AU69" s="268">
        <v>0.0632911392405063</v>
      </c>
      <c r="AV69" s="268">
        <v>0.153846153846154</v>
      </c>
      <c r="AW69" s="268">
        <v>0.0624663435648896</v>
      </c>
      <c r="AX69" s="224"/>
      <c r="AY69" s="222"/>
    </row>
    <row r="70" ht="15" spans="1:51">
      <c r="A70" s="220"/>
      <c r="B70" s="224"/>
      <c r="C70" s="257" t="s">
        <v>24</v>
      </c>
      <c r="D70" s="111" t="s">
        <v>25</v>
      </c>
      <c r="E70" s="111" t="s">
        <v>26</v>
      </c>
      <c r="F70" s="269" t="s">
        <v>90</v>
      </c>
      <c r="G70" s="269" t="s">
        <v>90</v>
      </c>
      <c r="H70" s="269" t="s">
        <v>90</v>
      </c>
      <c r="I70" s="269" t="s">
        <v>90</v>
      </c>
      <c r="J70" s="259">
        <v>0.9</v>
      </c>
      <c r="K70" s="260">
        <v>0.917808219178082</v>
      </c>
      <c r="L70" s="260">
        <v>0.940789473684211</v>
      </c>
      <c r="M70" s="261">
        <v>0.951724137931034</v>
      </c>
      <c r="N70" s="261">
        <v>0.942037141249297</v>
      </c>
      <c r="O70" s="262">
        <v>0.9</v>
      </c>
      <c r="P70" s="263">
        <v>0.983390553957502</v>
      </c>
      <c r="Q70" s="260">
        <v>0.94268688107966</v>
      </c>
      <c r="R70" s="260">
        <v>0.986948651995808</v>
      </c>
      <c r="S70" s="260">
        <v>0.97454088353552</v>
      </c>
      <c r="T70" s="262">
        <v>0.9</v>
      </c>
      <c r="U70" s="260">
        <v>0.834926231789923</v>
      </c>
      <c r="V70" s="260">
        <v>0.808781000788713</v>
      </c>
      <c r="W70" s="260">
        <v>0.874440316280842</v>
      </c>
      <c r="X70" s="260">
        <v>0.84123567548021</v>
      </c>
      <c r="Y70" s="262">
        <v>0.92</v>
      </c>
      <c r="Z70" s="262">
        <v>0.922325915290739</v>
      </c>
      <c r="AA70" s="262">
        <v>0.948733413751508</v>
      </c>
      <c r="AB70" s="262">
        <v>0.946872125114995</v>
      </c>
      <c r="AC70" s="262">
        <v>0.948239867954152</v>
      </c>
      <c r="AD70" s="262">
        <v>0.92</v>
      </c>
      <c r="AE70" s="260">
        <v>0.99218695694485</v>
      </c>
      <c r="AF70" s="260">
        <v>0.988394771422643</v>
      </c>
      <c r="AG70" s="260">
        <v>0.992747695622681</v>
      </c>
      <c r="AH70" s="260">
        <v>0.978756876883911</v>
      </c>
      <c r="AI70" s="262">
        <v>0.92</v>
      </c>
      <c r="AJ70" s="260">
        <v>0.946632854325162</v>
      </c>
      <c r="AK70" s="260">
        <v>0.959744149449211</v>
      </c>
      <c r="AL70" s="260">
        <v>0.962540377201209</v>
      </c>
      <c r="AM70" s="260">
        <v>0.963089239161741</v>
      </c>
      <c r="AN70" s="259">
        <v>0.99</v>
      </c>
      <c r="AO70" s="264">
        <v>1</v>
      </c>
      <c r="AP70" s="264">
        <v>1</v>
      </c>
      <c r="AQ70" s="264">
        <v>1</v>
      </c>
      <c r="AR70" s="265">
        <v>1</v>
      </c>
      <c r="AS70" s="266">
        <v>0.0872182100128262</v>
      </c>
      <c r="AT70" s="267">
        <v>0.0388349514563107</v>
      </c>
      <c r="AU70" s="268">
        <v>0.149532710280374</v>
      </c>
      <c r="AV70" s="268">
        <v>0.0851063829787234</v>
      </c>
      <c r="AW70" s="268">
        <v>0.0641425389755011</v>
      </c>
      <c r="AX70" s="224"/>
      <c r="AY70" s="222"/>
    </row>
    <row r="71" ht="15" spans="1:51">
      <c r="A71" s="220"/>
      <c r="B71" s="224"/>
      <c r="C71" s="257" t="s">
        <v>24</v>
      </c>
      <c r="D71" s="111" t="s">
        <v>25</v>
      </c>
      <c r="E71" s="111" t="s">
        <v>26</v>
      </c>
      <c r="F71" s="269" t="s">
        <v>91</v>
      </c>
      <c r="G71" s="269" t="s">
        <v>91</v>
      </c>
      <c r="H71" s="269" t="s">
        <v>91</v>
      </c>
      <c r="I71" s="269" t="s">
        <v>91</v>
      </c>
      <c r="J71" s="259">
        <v>0.9</v>
      </c>
      <c r="K71" s="260">
        <v>0.958904109589041</v>
      </c>
      <c r="L71" s="260">
        <v>0.942028985507246</v>
      </c>
      <c r="M71" s="261">
        <v>0.959459459459459</v>
      </c>
      <c r="N71" s="261">
        <v>0.933974358974359</v>
      </c>
      <c r="O71" s="262">
        <v>0.9</v>
      </c>
      <c r="P71" s="263">
        <v>0.955284552845528</v>
      </c>
      <c r="Q71" s="260">
        <v>0.834361020432838</v>
      </c>
      <c r="R71" s="260">
        <v>0.951467268623025</v>
      </c>
      <c r="S71" s="260">
        <v>0.93638650020331</v>
      </c>
      <c r="T71" s="262">
        <v>0.9</v>
      </c>
      <c r="U71" s="260">
        <v>0.911472448057814</v>
      </c>
      <c r="V71" s="260">
        <v>0.908475395961794</v>
      </c>
      <c r="W71" s="260">
        <v>0.935665914221219</v>
      </c>
      <c r="X71" s="260">
        <v>0.882667429707384</v>
      </c>
      <c r="Y71" s="262">
        <v>0.92</v>
      </c>
      <c r="Z71" s="262">
        <v>0.928921568627451</v>
      </c>
      <c r="AA71" s="262">
        <v>0.962513781697905</v>
      </c>
      <c r="AB71" s="262">
        <v>0.961729416632189</v>
      </c>
      <c r="AC71" s="262">
        <v>0.959331801437065</v>
      </c>
      <c r="AD71" s="262">
        <v>0.92</v>
      </c>
      <c r="AE71" s="260">
        <v>0.945629329804624</v>
      </c>
      <c r="AF71" s="260">
        <v>0.988369322412509</v>
      </c>
      <c r="AG71" s="260">
        <v>0.946371327642777</v>
      </c>
      <c r="AH71" s="260">
        <v>0.977422379650354</v>
      </c>
      <c r="AI71" s="262">
        <v>0.92</v>
      </c>
      <c r="AJ71" s="260">
        <v>0.955986427532719</v>
      </c>
      <c r="AK71" s="260">
        <v>0.976118005151019</v>
      </c>
      <c r="AL71" s="260">
        <v>0.975679302247568</v>
      </c>
      <c r="AM71" s="260">
        <v>0.973039568930649</v>
      </c>
      <c r="AN71" s="259">
        <v>0.99</v>
      </c>
      <c r="AO71" s="264">
        <v>1</v>
      </c>
      <c r="AP71" s="264">
        <v>1</v>
      </c>
      <c r="AQ71" s="264">
        <v>1</v>
      </c>
      <c r="AR71" s="265">
        <v>1</v>
      </c>
      <c r="AS71" s="266">
        <v>0.0872182100128262</v>
      </c>
      <c r="AT71" s="267">
        <v>0.0816326530612245</v>
      </c>
      <c r="AU71" s="268">
        <v>0.132075471698113</v>
      </c>
      <c r="AV71" s="268">
        <v>0.0344827586206897</v>
      </c>
      <c r="AW71" s="268">
        <v>0.080512351326624</v>
      </c>
      <c r="AX71" s="224"/>
      <c r="AY71" s="222"/>
    </row>
    <row r="72" ht="15" spans="1:51">
      <c r="A72" s="220"/>
      <c r="B72" s="224"/>
      <c r="C72" s="257" t="s">
        <v>24</v>
      </c>
      <c r="D72" s="111" t="s">
        <v>25</v>
      </c>
      <c r="E72" s="111" t="s">
        <v>26</v>
      </c>
      <c r="F72" s="269" t="s">
        <v>92</v>
      </c>
      <c r="G72" s="269" t="s">
        <v>92</v>
      </c>
      <c r="H72" s="269" t="s">
        <v>92</v>
      </c>
      <c r="I72" s="269" t="s">
        <v>92</v>
      </c>
      <c r="J72" s="259">
        <v>0.9</v>
      </c>
      <c r="K72" s="260">
        <v>0.90625</v>
      </c>
      <c r="L72" s="260">
        <v>0.795698924731183</v>
      </c>
      <c r="M72" s="261">
        <v>0.602272727272727</v>
      </c>
      <c r="N72" s="261">
        <v>0.827971403038427</v>
      </c>
      <c r="O72" s="262">
        <v>0.9</v>
      </c>
      <c r="P72" s="263">
        <v>0.940248962655602</v>
      </c>
      <c r="Q72" s="260">
        <v>0.915314479987637</v>
      </c>
      <c r="R72" s="260">
        <v>0.890226374416098</v>
      </c>
      <c r="S72" s="260">
        <v>0.848718492154556</v>
      </c>
      <c r="T72" s="262">
        <v>0.9</v>
      </c>
      <c r="U72" s="260">
        <v>0.796680497925311</v>
      </c>
      <c r="V72" s="260">
        <v>0.690156080976665</v>
      </c>
      <c r="W72" s="260">
        <v>0.760150916277399</v>
      </c>
      <c r="X72" s="260">
        <v>0.727642127880378</v>
      </c>
      <c r="Y72" s="262">
        <v>0.92</v>
      </c>
      <c r="Z72" s="262">
        <v>0.915060851926978</v>
      </c>
      <c r="AA72" s="262">
        <v>0.919090312705008</v>
      </c>
      <c r="AB72" s="262">
        <v>0.912552052349792</v>
      </c>
      <c r="AC72" s="262">
        <v>0.883198836214946</v>
      </c>
      <c r="AD72" s="262">
        <v>0.92</v>
      </c>
      <c r="AE72" s="260">
        <v>0.997899838449111</v>
      </c>
      <c r="AF72" s="260">
        <v>0.980617760617761</v>
      </c>
      <c r="AG72" s="260">
        <v>0.974269641373138</v>
      </c>
      <c r="AH72" s="260">
        <v>0.957514301981943</v>
      </c>
      <c r="AI72" s="262">
        <v>0.92</v>
      </c>
      <c r="AJ72" s="260">
        <v>0.937713139418255</v>
      </c>
      <c r="AK72" s="260">
        <v>0.939706681151548</v>
      </c>
      <c r="AL72" s="260">
        <v>0.929965123951362</v>
      </c>
      <c r="AM72" s="260">
        <v>0.920305768360351</v>
      </c>
      <c r="AN72" s="259">
        <v>0.99</v>
      </c>
      <c r="AO72" s="264">
        <v>1</v>
      </c>
      <c r="AP72" s="264">
        <v>1</v>
      </c>
      <c r="AQ72" s="264">
        <v>1</v>
      </c>
      <c r="AR72" s="265">
        <v>1</v>
      </c>
      <c r="AS72" s="266">
        <v>0.0872182100128262</v>
      </c>
      <c r="AT72" s="267">
        <v>0.0689655172413793</v>
      </c>
      <c r="AU72" s="268">
        <v>0.0566037735849057</v>
      </c>
      <c r="AV72" s="268">
        <v>0.113207547169811</v>
      </c>
      <c r="AW72" s="268">
        <v>0.0590308370044053</v>
      </c>
      <c r="AX72" s="224"/>
      <c r="AY72" s="222"/>
    </row>
    <row r="73" ht="15" spans="1:51">
      <c r="A73" s="220"/>
      <c r="B73" s="224"/>
      <c r="C73" s="257" t="s">
        <v>24</v>
      </c>
      <c r="D73" s="111" t="s">
        <v>25</v>
      </c>
      <c r="E73" s="111" t="s">
        <v>26</v>
      </c>
      <c r="F73" s="269" t="s">
        <v>93</v>
      </c>
      <c r="G73" s="269" t="s">
        <v>93</v>
      </c>
      <c r="H73" s="269" t="s">
        <v>93</v>
      </c>
      <c r="I73" s="269" t="s">
        <v>93</v>
      </c>
      <c r="J73" s="259">
        <v>0.9</v>
      </c>
      <c r="K73" s="260">
        <v>0.9609375</v>
      </c>
      <c r="L73" s="260">
        <v>1</v>
      </c>
      <c r="M73" s="261">
        <v>0.852941176470588</v>
      </c>
      <c r="N73" s="261">
        <v>0.957878787878788</v>
      </c>
      <c r="O73" s="262">
        <v>0.9</v>
      </c>
      <c r="P73" s="263">
        <v>0.960259671901044</v>
      </c>
      <c r="Q73" s="260">
        <v>0.953324968632371</v>
      </c>
      <c r="R73" s="260">
        <v>0.934123387940049</v>
      </c>
      <c r="S73" s="260">
        <v>0.926603658919927</v>
      </c>
      <c r="T73" s="262">
        <v>0.9</v>
      </c>
      <c r="U73" s="260">
        <v>0.821651022019475</v>
      </c>
      <c r="V73" s="260">
        <v>0.814972814721874</v>
      </c>
      <c r="W73" s="260">
        <v>0.850906239107703</v>
      </c>
      <c r="X73" s="260">
        <v>0.784253651585322</v>
      </c>
      <c r="Y73" s="262">
        <v>0.92</v>
      </c>
      <c r="Z73" s="262">
        <v>0.924533634821933</v>
      </c>
      <c r="AA73" s="262">
        <v>0.952452221966383</v>
      </c>
      <c r="AB73" s="262">
        <v>0.94704083861105</v>
      </c>
      <c r="AC73" s="262">
        <v>0.93951902055094</v>
      </c>
      <c r="AD73" s="262">
        <v>0.92</v>
      </c>
      <c r="AE73" s="260">
        <v>0.996044999121111</v>
      </c>
      <c r="AF73" s="260">
        <v>0.966883262675489</v>
      </c>
      <c r="AG73" s="260">
        <v>0.953981036354372</v>
      </c>
      <c r="AH73" s="260">
        <v>0.965529738161891</v>
      </c>
      <c r="AI73" s="262">
        <v>0.92</v>
      </c>
      <c r="AJ73" s="260">
        <v>0.940527084798961</v>
      </c>
      <c r="AK73" s="260">
        <v>0.961344700639411</v>
      </c>
      <c r="AL73" s="260">
        <v>0.96293784215881</v>
      </c>
      <c r="AM73" s="260">
        <v>0.954793762538667</v>
      </c>
      <c r="AN73" s="259">
        <v>0.99</v>
      </c>
      <c r="AO73" s="264">
        <v>1</v>
      </c>
      <c r="AP73" s="264">
        <v>1</v>
      </c>
      <c r="AQ73" s="264">
        <v>1</v>
      </c>
      <c r="AR73" s="265">
        <v>1</v>
      </c>
      <c r="AS73" s="266">
        <v>0.0872182100128262</v>
      </c>
      <c r="AT73" s="267">
        <v>0.0380952380952381</v>
      </c>
      <c r="AU73" s="268">
        <v>0.121212121212121</v>
      </c>
      <c r="AV73" s="268">
        <v>0.0388349514563107</v>
      </c>
      <c r="AW73" s="268">
        <v>0.0616784630940344</v>
      </c>
      <c r="AX73" s="224"/>
      <c r="AY73" s="222"/>
    </row>
    <row r="74" ht="15" spans="1:51">
      <c r="A74" s="220"/>
      <c r="B74" s="224"/>
      <c r="C74" s="257" t="s">
        <v>24</v>
      </c>
      <c r="D74" s="111" t="s">
        <v>25</v>
      </c>
      <c r="E74" s="111" t="s">
        <v>26</v>
      </c>
      <c r="F74" s="269" t="s">
        <v>94</v>
      </c>
      <c r="G74" s="269" t="s">
        <v>94</v>
      </c>
      <c r="H74" s="269" t="s">
        <v>94</v>
      </c>
      <c r="I74" s="269" t="s">
        <v>94</v>
      </c>
      <c r="J74" s="259">
        <v>0.9</v>
      </c>
      <c r="K74" s="260">
        <v>0.898148148148148</v>
      </c>
      <c r="L74" s="260">
        <v>0.894230769230769</v>
      </c>
      <c r="M74" s="261">
        <v>0.954128440366973</v>
      </c>
      <c r="N74" s="261">
        <v>0.883539094650206</v>
      </c>
      <c r="O74" s="262">
        <v>0.9</v>
      </c>
      <c r="P74" s="263">
        <v>0.965597602929752</v>
      </c>
      <c r="Q74" s="260">
        <v>0.92103890685303</v>
      </c>
      <c r="R74" s="260">
        <v>0.877949709864604</v>
      </c>
      <c r="S74" s="260">
        <v>0.933888990068886</v>
      </c>
      <c r="T74" s="262">
        <v>0.9</v>
      </c>
      <c r="U74" s="260">
        <v>0.861724558872489</v>
      </c>
      <c r="V74" s="260">
        <v>0.794722019401273</v>
      </c>
      <c r="W74" s="260">
        <v>0.869148936170213</v>
      </c>
      <c r="X74" s="260">
        <v>0.766650954008335</v>
      </c>
      <c r="Y74" s="262">
        <v>0.92</v>
      </c>
      <c r="Z74" s="262">
        <v>0.915750232991612</v>
      </c>
      <c r="AA74" s="262">
        <v>0.943607912607027</v>
      </c>
      <c r="AB74" s="262">
        <v>0.959125339431185</v>
      </c>
      <c r="AC74" s="262">
        <v>0.883429425259599</v>
      </c>
      <c r="AD74" s="262">
        <v>0.92</v>
      </c>
      <c r="AE74" s="260">
        <v>0.998617511520737</v>
      </c>
      <c r="AF74" s="260">
        <v>0.988676626365197</v>
      </c>
      <c r="AG74" s="260">
        <v>0.996628685717749</v>
      </c>
      <c r="AH74" s="260">
        <v>0.991970567422029</v>
      </c>
      <c r="AI74" s="262">
        <v>0.92</v>
      </c>
      <c r="AJ74" s="260">
        <v>0.946550048590865</v>
      </c>
      <c r="AK74" s="260">
        <v>0.958503691950937</v>
      </c>
      <c r="AL74" s="260">
        <v>0.97467188579323</v>
      </c>
      <c r="AM74" s="260">
        <v>0.928002201844044</v>
      </c>
      <c r="AN74" s="259">
        <v>0.99</v>
      </c>
      <c r="AO74" s="264">
        <v>1</v>
      </c>
      <c r="AP74" s="264">
        <v>1</v>
      </c>
      <c r="AQ74" s="264">
        <v>1</v>
      </c>
      <c r="AR74" s="265">
        <v>1</v>
      </c>
      <c r="AS74" s="266">
        <v>0.0872182100128262</v>
      </c>
      <c r="AT74" s="267">
        <v>0.0454545454545455</v>
      </c>
      <c r="AU74" s="268">
        <v>0.0638297872340425</v>
      </c>
      <c r="AV74" s="268">
        <v>0.0697674418604651</v>
      </c>
      <c r="AW74" s="268">
        <v>0.0600739371534196</v>
      </c>
      <c r="AX74" s="224"/>
      <c r="AY74" s="222"/>
    </row>
    <row r="75" ht="15" spans="1:51">
      <c r="A75" s="220"/>
      <c r="B75" s="224"/>
      <c r="C75" s="257" t="s">
        <v>24</v>
      </c>
      <c r="D75" s="111" t="s">
        <v>25</v>
      </c>
      <c r="E75" s="111" t="s">
        <v>26</v>
      </c>
      <c r="F75" s="269" t="s">
        <v>95</v>
      </c>
      <c r="G75" s="269" t="s">
        <v>95</v>
      </c>
      <c r="H75" s="269" t="s">
        <v>95</v>
      </c>
      <c r="I75" s="269" t="s">
        <v>95</v>
      </c>
      <c r="J75" s="259">
        <v>0.9</v>
      </c>
      <c r="K75" s="260">
        <v>0.916666666666667</v>
      </c>
      <c r="L75" s="260">
        <v>0.957894736842105</v>
      </c>
      <c r="M75" s="261">
        <v>0.956043956043956</v>
      </c>
      <c r="N75" s="261">
        <v>0.951411383618695</v>
      </c>
      <c r="O75" s="262">
        <v>0.9</v>
      </c>
      <c r="P75" s="263">
        <v>0.984126984126984</v>
      </c>
      <c r="Q75" s="260">
        <v>0.978092116612041</v>
      </c>
      <c r="R75" s="260">
        <v>0.986241400875547</v>
      </c>
      <c r="S75" s="260">
        <v>0.974798821074941</v>
      </c>
      <c r="T75" s="262">
        <v>0.9</v>
      </c>
      <c r="U75" s="260">
        <v>0.894047619047619</v>
      </c>
      <c r="V75" s="260">
        <v>0.894773158530274</v>
      </c>
      <c r="W75" s="260">
        <v>0.912028351052741</v>
      </c>
      <c r="X75" s="260">
        <v>0.886147630559327</v>
      </c>
      <c r="Y75" s="262">
        <v>0.92</v>
      </c>
      <c r="Z75" s="262">
        <v>0.933956574185766</v>
      </c>
      <c r="AA75" s="262">
        <v>0.962924819773429</v>
      </c>
      <c r="AB75" s="262">
        <v>0.962765957446808</v>
      </c>
      <c r="AC75" s="262">
        <v>0.95227592896238</v>
      </c>
      <c r="AD75" s="262">
        <v>0.92</v>
      </c>
      <c r="AE75" s="260">
        <v>0.998583842935307</v>
      </c>
      <c r="AF75" s="260">
        <v>0.996545768566494</v>
      </c>
      <c r="AG75" s="260">
        <v>0.999447785004295</v>
      </c>
      <c r="AH75" s="260">
        <v>0.988724145262369</v>
      </c>
      <c r="AI75" s="262">
        <v>0.92</v>
      </c>
      <c r="AJ75" s="260">
        <v>0.953354861858629</v>
      </c>
      <c r="AK75" s="260">
        <v>0.969531088618054</v>
      </c>
      <c r="AL75" s="260">
        <v>0.972505203198598</v>
      </c>
      <c r="AM75" s="260">
        <v>0.966027463261865</v>
      </c>
      <c r="AN75" s="259">
        <v>0.99</v>
      </c>
      <c r="AO75" s="264">
        <v>1</v>
      </c>
      <c r="AP75" s="264">
        <v>1</v>
      </c>
      <c r="AQ75" s="264">
        <v>1</v>
      </c>
      <c r="AR75" s="265">
        <v>1</v>
      </c>
      <c r="AS75" s="266">
        <v>0.0872182100128262</v>
      </c>
      <c r="AT75" s="267">
        <v>0</v>
      </c>
      <c r="AU75" s="268">
        <v>0</v>
      </c>
      <c r="AV75" s="268">
        <v>0.105263157894737</v>
      </c>
      <c r="AW75" s="268">
        <v>0.0536992840095465</v>
      </c>
      <c r="AX75" s="224"/>
      <c r="AY75" s="222"/>
    </row>
    <row r="76" ht="15" spans="1:51">
      <c r="A76" s="220"/>
      <c r="B76" s="224"/>
      <c r="C76" s="257" t="s">
        <v>24</v>
      </c>
      <c r="D76" s="111" t="s">
        <v>25</v>
      </c>
      <c r="E76" s="111" t="s">
        <v>26</v>
      </c>
      <c r="F76" s="269" t="s">
        <v>96</v>
      </c>
      <c r="G76" s="269" t="s">
        <v>96</v>
      </c>
      <c r="H76" s="269" t="s">
        <v>96</v>
      </c>
      <c r="I76" s="269" t="s">
        <v>96</v>
      </c>
      <c r="J76" s="259">
        <v>0.9</v>
      </c>
      <c r="K76" s="260">
        <v>0.854166666666667</v>
      </c>
      <c r="L76" s="260">
        <v>0.836734693877551</v>
      </c>
      <c r="M76" s="261">
        <v>0.849462365591398</v>
      </c>
      <c r="N76" s="261">
        <v>0.894858730893932</v>
      </c>
      <c r="O76" s="262">
        <v>0.9</v>
      </c>
      <c r="P76" s="263">
        <v>0.837584447814697</v>
      </c>
      <c r="Q76" s="260">
        <v>0.964954257565095</v>
      </c>
      <c r="R76" s="260">
        <v>0.967046238785369</v>
      </c>
      <c r="S76" s="260">
        <v>0.904110722766541</v>
      </c>
      <c r="T76" s="262">
        <v>0.9</v>
      </c>
      <c r="U76" s="260">
        <v>0.827657521025782</v>
      </c>
      <c r="V76" s="260">
        <v>0.796059113300493</v>
      </c>
      <c r="W76" s="260">
        <v>0.831090407177364</v>
      </c>
      <c r="X76" s="260">
        <v>0.762600508031093</v>
      </c>
      <c r="Y76" s="262">
        <v>0.92</v>
      </c>
      <c r="Z76" s="262">
        <v>0.91096611239739</v>
      </c>
      <c r="AA76" s="262">
        <v>0.947446336047372</v>
      </c>
      <c r="AB76" s="262">
        <v>0.944366961103363</v>
      </c>
      <c r="AC76" s="262">
        <v>0.935407995523067</v>
      </c>
      <c r="AD76" s="262">
        <v>0.92</v>
      </c>
      <c r="AE76" s="260">
        <v>0.99825417750383</v>
      </c>
      <c r="AF76" s="260">
        <v>0.996912160830432</v>
      </c>
      <c r="AG76" s="260">
        <v>0.998146303674192</v>
      </c>
      <c r="AH76" s="260">
        <v>0.980373492760066</v>
      </c>
      <c r="AI76" s="262">
        <v>0.92</v>
      </c>
      <c r="AJ76" s="260">
        <v>0.937411568872243</v>
      </c>
      <c r="AK76" s="260">
        <v>0.953677821260283</v>
      </c>
      <c r="AL76" s="260">
        <v>0.954964510075875</v>
      </c>
      <c r="AM76" s="260">
        <v>0.950968008043103</v>
      </c>
      <c r="AN76" s="259">
        <v>0.99</v>
      </c>
      <c r="AO76" s="264">
        <v>1</v>
      </c>
      <c r="AP76" s="264">
        <v>1</v>
      </c>
      <c r="AQ76" s="264">
        <v>1</v>
      </c>
      <c r="AR76" s="265">
        <v>1</v>
      </c>
      <c r="AS76" s="266">
        <v>0.0872182100128262</v>
      </c>
      <c r="AT76" s="267">
        <v>0.0666666666666667</v>
      </c>
      <c r="AU76" s="268">
        <v>0.0294117647058824</v>
      </c>
      <c r="AV76" s="268">
        <v>0.0857142857142857</v>
      </c>
      <c r="AW76" s="268">
        <v>0.0727272727272727</v>
      </c>
      <c r="AX76" s="224"/>
      <c r="AY76" s="222"/>
    </row>
    <row r="77" ht="15" spans="1:51">
      <c r="A77" s="220"/>
      <c r="B77" s="224"/>
      <c r="C77" s="257" t="s">
        <v>24</v>
      </c>
      <c r="D77" s="111" t="s">
        <v>25</v>
      </c>
      <c r="E77" s="111" t="s">
        <v>26</v>
      </c>
      <c r="F77" s="269" t="s">
        <v>97</v>
      </c>
      <c r="G77" s="269" t="s">
        <v>97</v>
      </c>
      <c r="H77" s="269" t="s">
        <v>97</v>
      </c>
      <c r="I77" s="269" t="s">
        <v>97</v>
      </c>
      <c r="J77" s="259">
        <v>0.9</v>
      </c>
      <c r="K77" s="260">
        <v>1</v>
      </c>
      <c r="L77" s="260">
        <v>0.777777777777778</v>
      </c>
      <c r="M77" s="261">
        <v>0.933333333333333</v>
      </c>
      <c r="N77" s="261">
        <v>0.934673366834171</v>
      </c>
      <c r="O77" s="262">
        <v>0.9</v>
      </c>
      <c r="P77" s="263">
        <v>0.902120717781403</v>
      </c>
      <c r="Q77" s="260">
        <v>0.92896174863388</v>
      </c>
      <c r="R77" s="260">
        <v>0.914410480349345</v>
      </c>
      <c r="S77" s="260">
        <v>0.960284366668945</v>
      </c>
      <c r="T77" s="262">
        <v>0.9</v>
      </c>
      <c r="U77" s="260">
        <v>0.908646003262643</v>
      </c>
      <c r="V77" s="260">
        <v>0.853825136612022</v>
      </c>
      <c r="W77" s="260">
        <v>0.849781659388646</v>
      </c>
      <c r="X77" s="260">
        <v>0.856483696766696</v>
      </c>
      <c r="Y77" s="262">
        <v>0.92</v>
      </c>
      <c r="Z77" s="262">
        <v>0.946107784431138</v>
      </c>
      <c r="AA77" s="262">
        <v>0.951664876476907</v>
      </c>
      <c r="AB77" s="262">
        <v>0.963093145869947</v>
      </c>
      <c r="AC77" s="262">
        <v>0.948181569592562</v>
      </c>
      <c r="AD77" s="262">
        <v>0.92</v>
      </c>
      <c r="AE77" s="260">
        <v>0.999252988047809</v>
      </c>
      <c r="AF77" s="260">
        <v>0.996417604912999</v>
      </c>
      <c r="AG77" s="260">
        <v>0.895594750480649</v>
      </c>
      <c r="AH77" s="260">
        <v>0.981075326740801</v>
      </c>
      <c r="AI77" s="262">
        <v>0.92</v>
      </c>
      <c r="AJ77" s="260">
        <v>0.951965065502183</v>
      </c>
      <c r="AK77" s="260">
        <v>0.967863105175292</v>
      </c>
      <c r="AL77" s="260">
        <v>0.974594831362243</v>
      </c>
      <c r="AM77" s="260">
        <v>0.963987891807441</v>
      </c>
      <c r="AN77" s="259">
        <v>0.99</v>
      </c>
      <c r="AO77" s="264">
        <v>1</v>
      </c>
      <c r="AP77" s="264">
        <v>1</v>
      </c>
      <c r="AQ77" s="264">
        <v>1</v>
      </c>
      <c r="AR77" s="265">
        <v>1</v>
      </c>
      <c r="AS77" s="266">
        <v>0.0872182100128262</v>
      </c>
      <c r="AT77" s="267">
        <v>0</v>
      </c>
      <c r="AU77" s="268">
        <v>0</v>
      </c>
      <c r="AV77" s="268">
        <v>0.333333333333333</v>
      </c>
      <c r="AW77" s="268">
        <v>0.0526315789473684</v>
      </c>
      <c r="AX77" s="224"/>
      <c r="AY77" s="222"/>
    </row>
    <row r="78" ht="15" spans="1:51">
      <c r="A78" s="220"/>
      <c r="B78" s="224"/>
      <c r="C78" s="257" t="s">
        <v>24</v>
      </c>
      <c r="D78" s="111" t="s">
        <v>25</v>
      </c>
      <c r="E78" s="111" t="s">
        <v>26</v>
      </c>
      <c r="F78" s="269" t="s">
        <v>98</v>
      </c>
      <c r="G78" s="269" t="s">
        <v>98</v>
      </c>
      <c r="H78" s="269" t="s">
        <v>98</v>
      </c>
      <c r="I78" s="269" t="s">
        <v>98</v>
      </c>
      <c r="J78" s="270">
        <v>0.9</v>
      </c>
      <c r="K78" s="271">
        <v>0.974358974358974</v>
      </c>
      <c r="L78" s="271">
        <v>0.928571428571429</v>
      </c>
      <c r="M78" s="272">
        <v>0.928571428571429</v>
      </c>
      <c r="N78" s="272">
        <v>0.943885653785071</v>
      </c>
      <c r="O78" s="273">
        <v>0.9</v>
      </c>
      <c r="P78" s="274">
        <v>0.994870651204282</v>
      </c>
      <c r="Q78" s="271">
        <v>0.99712202609363</v>
      </c>
      <c r="R78" s="271">
        <v>0.997931985294118</v>
      </c>
      <c r="S78" s="271">
        <v>0.990967952554546</v>
      </c>
      <c r="T78" s="275">
        <v>0.9</v>
      </c>
      <c r="U78" s="271">
        <v>0.867752007136485</v>
      </c>
      <c r="V78" s="271">
        <v>0.8915963161934</v>
      </c>
      <c r="W78" s="271">
        <v>0.912913602941177</v>
      </c>
      <c r="X78" s="271">
        <v>0.872000652919092</v>
      </c>
      <c r="Y78" s="275">
        <v>0.92</v>
      </c>
      <c r="Z78" s="276">
        <v>0.930160903800068</v>
      </c>
      <c r="AA78" s="276">
        <v>0.962700369913687</v>
      </c>
      <c r="AB78" s="276">
        <v>0.963849154746424</v>
      </c>
      <c r="AC78" s="276">
        <v>0.952872756442394</v>
      </c>
      <c r="AD78" s="277">
        <v>0.92</v>
      </c>
      <c r="AE78" s="271">
        <v>0.998740157480315</v>
      </c>
      <c r="AF78" s="271">
        <v>0.995601173020528</v>
      </c>
      <c r="AG78" s="271">
        <v>0.999215481171548</v>
      </c>
      <c r="AH78" s="271">
        <v>0.948901954781607</v>
      </c>
      <c r="AI78" s="275">
        <v>0.92</v>
      </c>
      <c r="AJ78" s="271">
        <v>0.957731262660365</v>
      </c>
      <c r="AK78" s="271">
        <v>0.975511652667692</v>
      </c>
      <c r="AL78" s="271">
        <v>0.974502866902525</v>
      </c>
      <c r="AM78" s="271">
        <v>0.969579948651037</v>
      </c>
      <c r="AN78" s="270">
        <v>0.99</v>
      </c>
      <c r="AO78" s="278">
        <v>1</v>
      </c>
      <c r="AP78" s="278">
        <v>1</v>
      </c>
      <c r="AQ78" s="278">
        <v>1</v>
      </c>
      <c r="AR78" s="279">
        <v>1</v>
      </c>
      <c r="AS78" s="280">
        <v>0.0872182100128262</v>
      </c>
      <c r="AT78" s="281">
        <v>0.0526315789473684</v>
      </c>
      <c r="AU78" s="282">
        <v>0.136363636363636</v>
      </c>
      <c r="AV78" s="282">
        <v>0.04</v>
      </c>
      <c r="AW78" s="282">
        <v>0.0882882882882883</v>
      </c>
      <c r="AX78" s="224"/>
      <c r="AY78" s="222"/>
    </row>
    <row r="79" ht="15" spans="1:51">
      <c r="A79" s="220"/>
      <c r="B79" s="224"/>
      <c r="C79" s="283" t="s">
        <v>99</v>
      </c>
      <c r="D79" s="111" t="s">
        <v>25</v>
      </c>
      <c r="E79" s="111" t="s">
        <v>100</v>
      </c>
      <c r="F79" s="284" t="s">
        <v>101</v>
      </c>
      <c r="G79" s="284" t="s">
        <v>101</v>
      </c>
      <c r="H79" s="284" t="s">
        <v>101</v>
      </c>
      <c r="I79" s="284" t="s">
        <v>101</v>
      </c>
      <c r="J79" s="259">
        <v>0.9</v>
      </c>
      <c r="K79" s="260">
        <v>0.930555555555556</v>
      </c>
      <c r="L79" s="260">
        <v>0.921052631578947</v>
      </c>
      <c r="M79" s="261">
        <v>0.942857142857143</v>
      </c>
      <c r="N79" s="261">
        <v>0.942133815551537</v>
      </c>
      <c r="O79" s="262">
        <v>0.9</v>
      </c>
      <c r="P79" s="263">
        <v>0.958971695663464</v>
      </c>
      <c r="Q79" s="260">
        <v>0.962214983713355</v>
      </c>
      <c r="R79" s="260">
        <v>0.980650835532102</v>
      </c>
      <c r="S79" s="260">
        <v>0.965765254217238</v>
      </c>
      <c r="T79" s="262">
        <v>0.9</v>
      </c>
      <c r="U79" s="260">
        <v>0.879771487925214</v>
      </c>
      <c r="V79" s="260">
        <v>0.905537459283388</v>
      </c>
      <c r="W79" s="260">
        <v>0.915127528583993</v>
      </c>
      <c r="X79" s="260">
        <v>0.889145196015804</v>
      </c>
      <c r="Y79" s="262">
        <v>0.92</v>
      </c>
      <c r="Z79" s="262">
        <v>0.917052331790673</v>
      </c>
      <c r="AA79" s="262">
        <v>0.940630797773655</v>
      </c>
      <c r="AB79" s="262">
        <v>0.94</v>
      </c>
      <c r="AC79" s="262">
        <v>0.92978323035664</v>
      </c>
      <c r="AD79" s="262">
        <v>0.92</v>
      </c>
      <c r="AE79" s="260">
        <v>0.890167364016736</v>
      </c>
      <c r="AF79" s="260">
        <v>0.995703544575725</v>
      </c>
      <c r="AG79" s="260">
        <v>0.952904778274321</v>
      </c>
      <c r="AH79" s="260">
        <v>0.957701922438776</v>
      </c>
      <c r="AI79" s="262">
        <v>0.92</v>
      </c>
      <c r="AJ79" s="260">
        <v>0.945962173521465</v>
      </c>
      <c r="AK79" s="260">
        <v>0.966990823174908</v>
      </c>
      <c r="AL79" s="260">
        <v>0.957964601769911</v>
      </c>
      <c r="AM79" s="260">
        <v>0.957052753424928</v>
      </c>
      <c r="AN79" s="259">
        <v>0.99</v>
      </c>
      <c r="AO79" s="264">
        <v>1</v>
      </c>
      <c r="AP79" s="264">
        <v>1</v>
      </c>
      <c r="AQ79" s="264">
        <v>1</v>
      </c>
      <c r="AR79" s="265">
        <v>1</v>
      </c>
      <c r="AS79" s="266">
        <v>0.105261498981944</v>
      </c>
      <c r="AT79" s="267">
        <v>0.1</v>
      </c>
      <c r="AU79" s="268">
        <v>0.117647058823529</v>
      </c>
      <c r="AV79" s="268">
        <v>0.176470588235294</v>
      </c>
      <c r="AW79" s="268">
        <v>0.101426307448494</v>
      </c>
      <c r="AX79" s="224"/>
      <c r="AY79" s="222"/>
    </row>
    <row r="80" ht="15" spans="1:51">
      <c r="A80" s="220"/>
      <c r="B80" s="224"/>
      <c r="C80" s="283" t="s">
        <v>99</v>
      </c>
      <c r="D80" s="111" t="s">
        <v>25</v>
      </c>
      <c r="E80" s="111" t="s">
        <v>100</v>
      </c>
      <c r="F80" s="284" t="s">
        <v>102</v>
      </c>
      <c r="G80" s="284" t="s">
        <v>102</v>
      </c>
      <c r="H80" s="284" t="s">
        <v>102</v>
      </c>
      <c r="I80" s="284" t="s">
        <v>102</v>
      </c>
      <c r="J80" s="259">
        <v>0.9</v>
      </c>
      <c r="K80" s="260">
        <v>0.948275862068966</v>
      </c>
      <c r="L80" s="260">
        <v>0.931034482758621</v>
      </c>
      <c r="M80" s="261">
        <v>0.943396226415094</v>
      </c>
      <c r="N80" s="261">
        <v>0.915895061728395</v>
      </c>
      <c r="O80" s="262">
        <v>0.9</v>
      </c>
      <c r="P80" s="263">
        <v>0.946844886540255</v>
      </c>
      <c r="Q80" s="260">
        <v>0.918925766404864</v>
      </c>
      <c r="R80" s="260">
        <v>0.950391644908616</v>
      </c>
      <c r="S80" s="260">
        <v>0.942073734686037</v>
      </c>
      <c r="T80" s="262">
        <v>0.9</v>
      </c>
      <c r="U80" s="260">
        <v>0.885296860428971</v>
      </c>
      <c r="V80" s="260">
        <v>0.866480871548011</v>
      </c>
      <c r="W80" s="260">
        <v>0.888772845953003</v>
      </c>
      <c r="X80" s="260">
        <v>0.876947594587288</v>
      </c>
      <c r="Y80" s="262">
        <v>0.92</v>
      </c>
      <c r="Z80" s="262">
        <v>0.938592347661786</v>
      </c>
      <c r="AA80" s="262">
        <v>0.954757462686567</v>
      </c>
      <c r="AB80" s="262">
        <v>0.956182212581345</v>
      </c>
      <c r="AC80" s="262">
        <v>0.943396924671095</v>
      </c>
      <c r="AD80" s="262">
        <v>0.92</v>
      </c>
      <c r="AE80" s="260">
        <v>0.983412322274882</v>
      </c>
      <c r="AF80" s="260">
        <v>0.99017199017199</v>
      </c>
      <c r="AG80" s="260">
        <v>0.991243432574431</v>
      </c>
      <c r="AH80" s="260">
        <v>0.985375302663438</v>
      </c>
      <c r="AI80" s="262">
        <v>0.92</v>
      </c>
      <c r="AJ80" s="260">
        <v>0.957817772778403</v>
      </c>
      <c r="AK80" s="260">
        <v>0.971269085536037</v>
      </c>
      <c r="AL80" s="260">
        <v>0.964454976303318</v>
      </c>
      <c r="AM80" s="260">
        <v>0.964143234026124</v>
      </c>
      <c r="AN80" s="259">
        <v>0.99</v>
      </c>
      <c r="AO80" s="264">
        <v>1</v>
      </c>
      <c r="AP80" s="264">
        <v>1</v>
      </c>
      <c r="AQ80" s="264">
        <v>1</v>
      </c>
      <c r="AR80" s="265">
        <v>1</v>
      </c>
      <c r="AS80" s="266">
        <v>0.105261498981944</v>
      </c>
      <c r="AT80" s="267">
        <v>0</v>
      </c>
      <c r="AU80" s="268">
        <v>0.307692307692308</v>
      </c>
      <c r="AV80" s="268">
        <v>0</v>
      </c>
      <c r="AW80" s="268">
        <v>0.113138686131387</v>
      </c>
      <c r="AX80" s="224"/>
      <c r="AY80" s="222"/>
    </row>
    <row r="81" ht="15" spans="1:51">
      <c r="A81" s="220"/>
      <c r="B81" s="224"/>
      <c r="C81" s="283" t="s">
        <v>99</v>
      </c>
      <c r="D81" s="111" t="s">
        <v>25</v>
      </c>
      <c r="E81" s="111" t="s">
        <v>100</v>
      </c>
      <c r="F81" s="284" t="s">
        <v>103</v>
      </c>
      <c r="G81" s="284" t="s">
        <v>103</v>
      </c>
      <c r="H81" s="284" t="s">
        <v>103</v>
      </c>
      <c r="I81" s="284" t="s">
        <v>103</v>
      </c>
      <c r="J81" s="259">
        <v>0.9</v>
      </c>
      <c r="K81" s="260">
        <v>0.941176470588235</v>
      </c>
      <c r="L81" s="260">
        <v>0.951923076923077</v>
      </c>
      <c r="M81" s="261">
        <v>0.958762886597938</v>
      </c>
      <c r="N81" s="261">
        <v>0.946539577289681</v>
      </c>
      <c r="O81" s="262">
        <v>0.9</v>
      </c>
      <c r="P81" s="263">
        <v>0.973963950084733</v>
      </c>
      <c r="Q81" s="260">
        <v>0.976662777129522</v>
      </c>
      <c r="R81" s="260">
        <v>0.987519915029209</v>
      </c>
      <c r="S81" s="260">
        <v>0.914853720991189</v>
      </c>
      <c r="T81" s="262">
        <v>0.9</v>
      </c>
      <c r="U81" s="260">
        <v>0.797719919889077</v>
      </c>
      <c r="V81" s="260">
        <v>0.804485932840659</v>
      </c>
      <c r="W81" s="260">
        <v>0.854221986192246</v>
      </c>
      <c r="X81" s="260">
        <v>0.814189030250486</v>
      </c>
      <c r="Y81" s="262">
        <v>0.92</v>
      </c>
      <c r="Z81" s="262">
        <v>0.935888814167227</v>
      </c>
      <c r="AA81" s="262">
        <v>0.939436291637549</v>
      </c>
      <c r="AB81" s="262">
        <v>0.941268598277212</v>
      </c>
      <c r="AC81" s="262">
        <v>0.941230766551433</v>
      </c>
      <c r="AD81" s="262">
        <v>0.92</v>
      </c>
      <c r="AE81" s="260">
        <v>0.977420973406924</v>
      </c>
      <c r="AF81" s="260">
        <v>0.954176334106729</v>
      </c>
      <c r="AG81" s="260">
        <v>0.936107854630715</v>
      </c>
      <c r="AH81" s="260">
        <v>0.943913074903028</v>
      </c>
      <c r="AI81" s="262">
        <v>0.92</v>
      </c>
      <c r="AJ81" s="260">
        <v>0.95581119328038</v>
      </c>
      <c r="AK81" s="260">
        <v>0.95943694819257</v>
      </c>
      <c r="AL81" s="260">
        <v>0.956614829839982</v>
      </c>
      <c r="AM81" s="260">
        <v>0.961133784439859</v>
      </c>
      <c r="AN81" s="259">
        <v>0.99</v>
      </c>
      <c r="AO81" s="264">
        <v>1</v>
      </c>
      <c r="AP81" s="264">
        <v>1</v>
      </c>
      <c r="AQ81" s="264">
        <v>1</v>
      </c>
      <c r="AR81" s="265">
        <v>1</v>
      </c>
      <c r="AS81" s="266">
        <v>0.105261498981944</v>
      </c>
      <c r="AT81" s="267">
        <v>0.0909090909090909</v>
      </c>
      <c r="AU81" s="268">
        <v>0.142857142857143</v>
      </c>
      <c r="AV81" s="268">
        <v>0.222222222222222</v>
      </c>
      <c r="AW81" s="268">
        <v>0.0976</v>
      </c>
      <c r="AX81" s="224"/>
      <c r="AY81" s="222"/>
    </row>
    <row r="82" ht="15" spans="1:51">
      <c r="A82" s="220"/>
      <c r="B82" s="224"/>
      <c r="C82" s="283" t="s">
        <v>99</v>
      </c>
      <c r="D82" s="111" t="s">
        <v>25</v>
      </c>
      <c r="E82" s="111" t="s">
        <v>100</v>
      </c>
      <c r="F82" s="284" t="s">
        <v>104</v>
      </c>
      <c r="G82" s="284" t="s">
        <v>104</v>
      </c>
      <c r="H82" s="284" t="s">
        <v>104</v>
      </c>
      <c r="I82" s="284" t="s">
        <v>104</v>
      </c>
      <c r="J82" s="259">
        <v>0.9</v>
      </c>
      <c r="K82" s="260">
        <v>0.937062937062937</v>
      </c>
      <c r="L82" s="260">
        <v>0.899328859060403</v>
      </c>
      <c r="M82" s="261">
        <v>0.881481481481482</v>
      </c>
      <c r="N82" s="261">
        <v>0.904395942207193</v>
      </c>
      <c r="O82" s="262">
        <v>0.9</v>
      </c>
      <c r="P82" s="263">
        <v>0.878310136716344</v>
      </c>
      <c r="Q82" s="260">
        <v>0.728088055442316</v>
      </c>
      <c r="R82" s="260">
        <v>0.92020942408377</v>
      </c>
      <c r="S82" s="260">
        <v>0.777784056554195</v>
      </c>
      <c r="T82" s="262">
        <v>0.9</v>
      </c>
      <c r="U82" s="260">
        <v>0.821160241409041</v>
      </c>
      <c r="V82" s="260">
        <v>0.842539747248267</v>
      </c>
      <c r="W82" s="260">
        <v>0.881884816753927</v>
      </c>
      <c r="X82" s="260">
        <v>0.831704932669541</v>
      </c>
      <c r="Y82" s="262">
        <v>0.92</v>
      </c>
      <c r="Z82" s="262">
        <v>0.925842306356374</v>
      </c>
      <c r="AA82" s="262">
        <v>0.934857557612049</v>
      </c>
      <c r="AB82" s="262">
        <v>0.941906202723147</v>
      </c>
      <c r="AC82" s="262">
        <v>0.927639216238084</v>
      </c>
      <c r="AD82" s="262">
        <v>0.92</v>
      </c>
      <c r="AE82" s="260">
        <v>0.995988232147633</v>
      </c>
      <c r="AF82" s="260">
        <v>0.960102301790281</v>
      </c>
      <c r="AG82" s="260">
        <v>0.997941539728283</v>
      </c>
      <c r="AH82" s="260">
        <v>0.987198111494462</v>
      </c>
      <c r="AI82" s="262">
        <v>0.92</v>
      </c>
      <c r="AJ82" s="260">
        <v>0.948775216138328</v>
      </c>
      <c r="AK82" s="260">
        <v>0.96221613155834</v>
      </c>
      <c r="AL82" s="260">
        <v>0.957228174951695</v>
      </c>
      <c r="AM82" s="260">
        <v>0.954540184321111</v>
      </c>
      <c r="AN82" s="259">
        <v>0.99</v>
      </c>
      <c r="AO82" s="264">
        <v>1</v>
      </c>
      <c r="AP82" s="264">
        <v>1</v>
      </c>
      <c r="AQ82" s="264">
        <v>1</v>
      </c>
      <c r="AR82" s="265">
        <v>1</v>
      </c>
      <c r="AS82" s="266">
        <v>0.105261498981944</v>
      </c>
      <c r="AT82" s="267">
        <v>0.025</v>
      </c>
      <c r="AU82" s="268">
        <v>0.08</v>
      </c>
      <c r="AV82" s="268">
        <v>0.153846153846154</v>
      </c>
      <c r="AW82" s="268">
        <v>0.0731707317073171</v>
      </c>
      <c r="AX82" s="224"/>
      <c r="AY82" s="222"/>
    </row>
    <row r="83" ht="15" spans="1:51">
      <c r="A83" s="220"/>
      <c r="B83" s="224"/>
      <c r="C83" s="283" t="s">
        <v>99</v>
      </c>
      <c r="D83" s="111" t="s">
        <v>25</v>
      </c>
      <c r="E83" s="111" t="s">
        <v>100</v>
      </c>
      <c r="F83" s="284" t="s">
        <v>105</v>
      </c>
      <c r="G83" s="284" t="s">
        <v>105</v>
      </c>
      <c r="H83" s="284" t="s">
        <v>105</v>
      </c>
      <c r="I83" s="284" t="s">
        <v>105</v>
      </c>
      <c r="J83" s="259">
        <v>0.9</v>
      </c>
      <c r="K83" s="260">
        <v>0.968421052631579</v>
      </c>
      <c r="L83" s="260">
        <v>0.946808510638298</v>
      </c>
      <c r="M83" s="261">
        <v>0.870588235294118</v>
      </c>
      <c r="N83" s="261">
        <v>0.946205571565802</v>
      </c>
      <c r="O83" s="262">
        <v>0.9</v>
      </c>
      <c r="P83" s="263">
        <v>0.917853020392459</v>
      </c>
      <c r="Q83" s="260">
        <v>0.868876313662086</v>
      </c>
      <c r="R83" s="260">
        <v>0.903125</v>
      </c>
      <c r="S83" s="260">
        <v>0.890698772426818</v>
      </c>
      <c r="T83" s="262">
        <v>0.9</v>
      </c>
      <c r="U83" s="260">
        <v>0.841092727972297</v>
      </c>
      <c r="V83" s="260">
        <v>0.840582053354891</v>
      </c>
      <c r="W83" s="260">
        <v>0.85</v>
      </c>
      <c r="X83" s="260">
        <v>0.845280250910563</v>
      </c>
      <c r="Y83" s="262">
        <v>0.92</v>
      </c>
      <c r="Z83" s="262">
        <v>0.927953890489914</v>
      </c>
      <c r="AA83" s="262">
        <v>0.927036199095023</v>
      </c>
      <c r="AB83" s="262">
        <v>0.935648148148148</v>
      </c>
      <c r="AC83" s="262">
        <v>0.922574954033861</v>
      </c>
      <c r="AD83" s="262">
        <v>0.92</v>
      </c>
      <c r="AE83" s="260">
        <v>0.984859954579864</v>
      </c>
      <c r="AF83" s="260">
        <v>0.971141781681305</v>
      </c>
      <c r="AG83" s="260">
        <v>0.988683127572016</v>
      </c>
      <c r="AH83" s="260">
        <v>0.983320071004468</v>
      </c>
      <c r="AI83" s="262">
        <v>0.92</v>
      </c>
      <c r="AJ83" s="260">
        <v>0.951441241685144</v>
      </c>
      <c r="AK83" s="260">
        <v>0.960909371463841</v>
      </c>
      <c r="AL83" s="260">
        <v>0.951957789502916</v>
      </c>
      <c r="AM83" s="260">
        <v>0.951687437417438</v>
      </c>
      <c r="AN83" s="259">
        <v>0.99</v>
      </c>
      <c r="AO83" s="264">
        <v>1</v>
      </c>
      <c r="AP83" s="264">
        <v>1</v>
      </c>
      <c r="AQ83" s="264">
        <v>1</v>
      </c>
      <c r="AR83" s="265">
        <v>1</v>
      </c>
      <c r="AS83" s="266">
        <v>0.105261498981944</v>
      </c>
      <c r="AT83" s="267">
        <v>0.032258064516129</v>
      </c>
      <c r="AU83" s="268">
        <v>0</v>
      </c>
      <c r="AV83" s="268">
        <v>0.217391304347826</v>
      </c>
      <c r="AW83" s="268">
        <v>0.0799396681749623</v>
      </c>
      <c r="AX83" s="224"/>
      <c r="AY83" s="222"/>
    </row>
    <row r="84" ht="15" spans="1:51">
      <c r="A84" s="220"/>
      <c r="B84" s="224"/>
      <c r="C84" s="283" t="s">
        <v>99</v>
      </c>
      <c r="D84" s="111" t="s">
        <v>25</v>
      </c>
      <c r="E84" s="111" t="s">
        <v>100</v>
      </c>
      <c r="F84" s="284" t="s">
        <v>106</v>
      </c>
      <c r="G84" s="284" t="s">
        <v>106</v>
      </c>
      <c r="H84" s="284" t="s">
        <v>106</v>
      </c>
      <c r="I84" s="284" t="s">
        <v>106</v>
      </c>
      <c r="J84" s="259">
        <v>0.9</v>
      </c>
      <c r="K84" s="260">
        <v>0.952380952380952</v>
      </c>
      <c r="L84" s="260">
        <v>0.939393939393939</v>
      </c>
      <c r="M84" s="261">
        <v>0.928571428571429</v>
      </c>
      <c r="N84" s="261">
        <v>0.941496598639456</v>
      </c>
      <c r="O84" s="262">
        <v>0.9</v>
      </c>
      <c r="P84" s="263" t="s">
        <v>33</v>
      </c>
      <c r="Q84" s="260" t="s">
        <v>33</v>
      </c>
      <c r="R84" s="260" t="s">
        <v>33</v>
      </c>
      <c r="S84" s="260">
        <v>0.571428571428571</v>
      </c>
      <c r="T84" s="262">
        <v>0.9</v>
      </c>
      <c r="U84" s="260" t="s">
        <v>33</v>
      </c>
      <c r="V84" s="260" t="s">
        <v>33</v>
      </c>
      <c r="W84" s="260" t="s">
        <v>33</v>
      </c>
      <c r="X84" s="260">
        <v>0.428571428571429</v>
      </c>
      <c r="Y84" s="262">
        <v>0.92</v>
      </c>
      <c r="Z84" s="262">
        <v>0.949414873537184</v>
      </c>
      <c r="AA84" s="262">
        <v>0.96468330134357</v>
      </c>
      <c r="AB84" s="262">
        <v>0.946826051112943</v>
      </c>
      <c r="AC84" s="262">
        <v>0.954666822300363</v>
      </c>
      <c r="AD84" s="262">
        <v>0.92</v>
      </c>
      <c r="AE84" s="260">
        <v>0.985074626865672</v>
      </c>
      <c r="AF84" s="260">
        <v>0.970802919708029</v>
      </c>
      <c r="AG84" s="260">
        <v>0.965753424657534</v>
      </c>
      <c r="AH84" s="260">
        <v>0.842087654734025</v>
      </c>
      <c r="AI84" s="262">
        <v>0.92</v>
      </c>
      <c r="AJ84" s="260">
        <v>0.963940463403406</v>
      </c>
      <c r="AK84" s="260">
        <v>0.97315238235728</v>
      </c>
      <c r="AL84" s="260">
        <v>0.963813068651778</v>
      </c>
      <c r="AM84" s="260">
        <v>0.965472753749074</v>
      </c>
      <c r="AN84" s="259">
        <v>0.99</v>
      </c>
      <c r="AO84" s="264">
        <v>1</v>
      </c>
      <c r="AP84" s="264">
        <v>1</v>
      </c>
      <c r="AQ84" s="264">
        <v>1</v>
      </c>
      <c r="AR84" s="265">
        <v>1</v>
      </c>
      <c r="AS84" s="266">
        <v>0.105261498981944</v>
      </c>
      <c r="AT84" s="267">
        <v>0.05</v>
      </c>
      <c r="AU84" s="268">
        <v>0</v>
      </c>
      <c r="AV84" s="268">
        <v>0.0555555555555556</v>
      </c>
      <c r="AW84" s="268">
        <v>0.0727611940298507</v>
      </c>
      <c r="AX84" s="224"/>
      <c r="AY84" s="222"/>
    </row>
    <row r="85" ht="15" spans="1:51">
      <c r="A85" s="220"/>
      <c r="B85" s="224"/>
      <c r="C85" s="283" t="s">
        <v>99</v>
      </c>
      <c r="D85" s="111" t="s">
        <v>25</v>
      </c>
      <c r="E85" s="111" t="s">
        <v>100</v>
      </c>
      <c r="F85" s="284" t="s">
        <v>107</v>
      </c>
      <c r="G85" s="284" t="s">
        <v>107</v>
      </c>
      <c r="H85" s="284" t="s">
        <v>107</v>
      </c>
      <c r="I85" s="284" t="s">
        <v>107</v>
      </c>
      <c r="J85" s="259">
        <v>0.9</v>
      </c>
      <c r="K85" s="260">
        <v>0.955882352941177</v>
      </c>
      <c r="L85" s="260">
        <v>0.897058823529412</v>
      </c>
      <c r="M85" s="261">
        <v>0.983870967741935</v>
      </c>
      <c r="N85" s="261">
        <v>0.953002610966057</v>
      </c>
      <c r="O85" s="262">
        <v>0.9</v>
      </c>
      <c r="P85" s="263">
        <v>0.944794188861986</v>
      </c>
      <c r="Q85" s="260">
        <v>0.962102177554439</v>
      </c>
      <c r="R85" s="260">
        <v>0.954027836355968</v>
      </c>
      <c r="S85" s="260">
        <v>0.933732034339732</v>
      </c>
      <c r="T85" s="262">
        <v>0.9</v>
      </c>
      <c r="U85" s="260">
        <v>0.86682808716707</v>
      </c>
      <c r="V85" s="260">
        <v>0.862646566164154</v>
      </c>
      <c r="W85" s="260">
        <v>0.911008013496415</v>
      </c>
      <c r="X85" s="260">
        <v>0.86778560174914</v>
      </c>
      <c r="Y85" s="262">
        <v>0.92</v>
      </c>
      <c r="Z85" s="262">
        <v>0.944938440492476</v>
      </c>
      <c r="AA85" s="262">
        <v>0.953572723975336</v>
      </c>
      <c r="AB85" s="262">
        <v>0.957498482088646</v>
      </c>
      <c r="AC85" s="262">
        <v>0.939932420607676</v>
      </c>
      <c r="AD85" s="262">
        <v>0.92</v>
      </c>
      <c r="AE85" s="260">
        <v>0.976708074534162</v>
      </c>
      <c r="AF85" s="260">
        <v>0.99510603588907</v>
      </c>
      <c r="AG85" s="260">
        <v>0.946808510638298</v>
      </c>
      <c r="AH85" s="260">
        <v>0.968320071391388</v>
      </c>
      <c r="AI85" s="262">
        <v>0.92</v>
      </c>
      <c r="AJ85" s="260">
        <v>0.960022682166147</v>
      </c>
      <c r="AK85" s="260">
        <v>0.972259092115742</v>
      </c>
      <c r="AL85" s="260">
        <v>0.970167696381289</v>
      </c>
      <c r="AM85" s="260">
        <v>0.959869692847426</v>
      </c>
      <c r="AN85" s="259">
        <v>0.99</v>
      </c>
      <c r="AO85" s="264">
        <v>1</v>
      </c>
      <c r="AP85" s="264">
        <v>1</v>
      </c>
      <c r="AQ85" s="264">
        <v>1</v>
      </c>
      <c r="AR85" s="265">
        <v>1</v>
      </c>
      <c r="AS85" s="266">
        <v>0.105261498981944</v>
      </c>
      <c r="AT85" s="267">
        <v>0.0357142857142857</v>
      </c>
      <c r="AU85" s="268">
        <v>0</v>
      </c>
      <c r="AV85" s="268">
        <v>0.0625</v>
      </c>
      <c r="AW85" s="268">
        <v>0.0858369098712446</v>
      </c>
      <c r="AX85" s="224"/>
      <c r="AY85" s="222"/>
    </row>
    <row r="86" ht="15" spans="1:51">
      <c r="A86" s="220"/>
      <c r="B86" s="224"/>
      <c r="C86" s="283" t="s">
        <v>99</v>
      </c>
      <c r="D86" s="111" t="s">
        <v>25</v>
      </c>
      <c r="E86" s="111" t="s">
        <v>100</v>
      </c>
      <c r="F86" s="284" t="s">
        <v>108</v>
      </c>
      <c r="G86" s="284" t="s">
        <v>108</v>
      </c>
      <c r="H86" s="284" t="s">
        <v>108</v>
      </c>
      <c r="I86" s="284" t="s">
        <v>108</v>
      </c>
      <c r="J86" s="259">
        <v>0.9</v>
      </c>
      <c r="K86" s="260">
        <v>0.880952380952381</v>
      </c>
      <c r="L86" s="260">
        <v>0.953488372093023</v>
      </c>
      <c r="M86" s="261">
        <v>0.950617283950617</v>
      </c>
      <c r="N86" s="261">
        <v>0.921399594320487</v>
      </c>
      <c r="O86" s="262">
        <v>0.9</v>
      </c>
      <c r="P86" s="263">
        <v>0</v>
      </c>
      <c r="Q86" s="260" t="s">
        <v>33</v>
      </c>
      <c r="R86" s="260" t="s">
        <v>33</v>
      </c>
      <c r="S86" s="260">
        <v>0.72972972972973</v>
      </c>
      <c r="T86" s="262">
        <v>0.9</v>
      </c>
      <c r="U86" s="260">
        <v>0</v>
      </c>
      <c r="V86" s="260" t="s">
        <v>33</v>
      </c>
      <c r="W86" s="260" t="s">
        <v>33</v>
      </c>
      <c r="X86" s="260">
        <v>0.702702702702703</v>
      </c>
      <c r="Y86" s="262">
        <v>0.92</v>
      </c>
      <c r="Z86" s="262">
        <v>0.965757399883923</v>
      </c>
      <c r="AA86" s="262">
        <v>0.970915312232677</v>
      </c>
      <c r="AB86" s="262">
        <v>0.953084595493166</v>
      </c>
      <c r="AC86" s="262">
        <v>0.968800768825939</v>
      </c>
      <c r="AD86" s="262">
        <v>0.92</v>
      </c>
      <c r="AE86" s="260">
        <v>0.998944033790919</v>
      </c>
      <c r="AF86" s="260">
        <v>0.993220338983051</v>
      </c>
      <c r="AG86" s="260">
        <v>0.975903614457831</v>
      </c>
      <c r="AH86" s="260">
        <v>0.971606355343442</v>
      </c>
      <c r="AI86" s="262">
        <v>0.92</v>
      </c>
      <c r="AJ86" s="260">
        <v>0.973760932944606</v>
      </c>
      <c r="AK86" s="260">
        <v>0.976917186303468</v>
      </c>
      <c r="AL86" s="260">
        <v>0.958925209652576</v>
      </c>
      <c r="AM86" s="260">
        <v>0.977618901163172</v>
      </c>
      <c r="AN86" s="259">
        <v>0.99</v>
      </c>
      <c r="AO86" s="264">
        <v>1</v>
      </c>
      <c r="AP86" s="264">
        <v>1</v>
      </c>
      <c r="AQ86" s="264">
        <v>1</v>
      </c>
      <c r="AR86" s="265">
        <v>1</v>
      </c>
      <c r="AS86" s="266">
        <v>0.105261498981944</v>
      </c>
      <c r="AT86" s="267">
        <v>0.0434782608695652</v>
      </c>
      <c r="AU86" s="268">
        <v>0.0555555555555556</v>
      </c>
      <c r="AV86" s="268">
        <v>0.173913043478261</v>
      </c>
      <c r="AW86" s="268">
        <v>0.0481171548117155</v>
      </c>
      <c r="AX86" s="224"/>
      <c r="AY86" s="222"/>
    </row>
    <row r="87" ht="15" spans="1:51">
      <c r="A87" s="220"/>
      <c r="B87" s="224"/>
      <c r="C87" s="283" t="s">
        <v>99</v>
      </c>
      <c r="D87" s="111" t="s">
        <v>25</v>
      </c>
      <c r="E87" s="111" t="s">
        <v>100</v>
      </c>
      <c r="F87" s="284" t="s">
        <v>109</v>
      </c>
      <c r="G87" s="284" t="s">
        <v>109</v>
      </c>
      <c r="H87" s="284" t="s">
        <v>109</v>
      </c>
      <c r="I87" s="284" t="s">
        <v>109</v>
      </c>
      <c r="J87" s="259">
        <v>0.9</v>
      </c>
      <c r="K87" s="260">
        <v>1</v>
      </c>
      <c r="L87" s="260">
        <v>0.955555555555556</v>
      </c>
      <c r="M87" s="261">
        <v>1</v>
      </c>
      <c r="N87" s="261">
        <v>0.965243296921549</v>
      </c>
      <c r="O87" s="262">
        <v>0.9</v>
      </c>
      <c r="P87" s="263">
        <v>0.920505200594354</v>
      </c>
      <c r="Q87" s="260">
        <v>0.936610608020699</v>
      </c>
      <c r="R87" s="260">
        <v>0.928292046936115</v>
      </c>
      <c r="S87" s="260">
        <v>0.924644832535114</v>
      </c>
      <c r="T87" s="262">
        <v>0.9</v>
      </c>
      <c r="U87" s="260">
        <v>0.895988112927192</v>
      </c>
      <c r="V87" s="260">
        <v>0.91235446313066</v>
      </c>
      <c r="W87" s="260">
        <v>0.911342894393742</v>
      </c>
      <c r="X87" s="260">
        <v>0.897489236127909</v>
      </c>
      <c r="Y87" s="262">
        <v>0.92</v>
      </c>
      <c r="Z87" s="262">
        <v>0.958617077003667</v>
      </c>
      <c r="AA87" s="262">
        <v>0.965343767467859</v>
      </c>
      <c r="AB87" s="262">
        <v>0.960435212660732</v>
      </c>
      <c r="AC87" s="262">
        <v>0.958749502690705</v>
      </c>
      <c r="AD87" s="262">
        <v>0.92</v>
      </c>
      <c r="AE87" s="260">
        <v>0.970037453183521</v>
      </c>
      <c r="AF87" s="260">
        <v>0.991323210412148</v>
      </c>
      <c r="AG87" s="260">
        <v>0.978208232445521</v>
      </c>
      <c r="AH87" s="260">
        <v>0.98033181696548</v>
      </c>
      <c r="AI87" s="262">
        <v>0.92</v>
      </c>
      <c r="AJ87" s="260">
        <v>0.97131058465551</v>
      </c>
      <c r="AK87" s="260">
        <v>0.978701617857874</v>
      </c>
      <c r="AL87" s="260">
        <v>0.970472440944882</v>
      </c>
      <c r="AM87" s="260">
        <v>0.972645290581162</v>
      </c>
      <c r="AN87" s="259">
        <v>0.99</v>
      </c>
      <c r="AO87" s="264">
        <v>1</v>
      </c>
      <c r="AP87" s="264">
        <v>1</v>
      </c>
      <c r="AQ87" s="264">
        <v>1</v>
      </c>
      <c r="AR87" s="265">
        <v>1</v>
      </c>
      <c r="AS87" s="266">
        <v>0.105261498981944</v>
      </c>
      <c r="AT87" s="267">
        <v>0.0666666666666667</v>
      </c>
      <c r="AU87" s="268">
        <v>0.1</v>
      </c>
      <c r="AV87" s="268">
        <v>0.0909090909090909</v>
      </c>
      <c r="AW87" s="268">
        <v>0.0731707317073171</v>
      </c>
      <c r="AX87" s="224"/>
      <c r="AY87" s="222"/>
    </row>
    <row r="88" ht="15" spans="1:51">
      <c r="A88" s="220"/>
      <c r="B88" s="224"/>
      <c r="C88" s="283" t="s">
        <v>99</v>
      </c>
      <c r="D88" s="111" t="s">
        <v>25</v>
      </c>
      <c r="E88" s="111" t="s">
        <v>100</v>
      </c>
      <c r="F88" s="284" t="s">
        <v>110</v>
      </c>
      <c r="G88" s="284" t="s">
        <v>110</v>
      </c>
      <c r="H88" s="284" t="s">
        <v>110</v>
      </c>
      <c r="I88" s="284" t="s">
        <v>110</v>
      </c>
      <c r="J88" s="259">
        <v>0.9</v>
      </c>
      <c r="K88" s="260">
        <v>0.916666666666667</v>
      </c>
      <c r="L88" s="260">
        <v>0.816666666666667</v>
      </c>
      <c r="M88" s="261">
        <v>0.803571428571429</v>
      </c>
      <c r="N88" s="261">
        <v>0.830813534917207</v>
      </c>
      <c r="O88" s="262">
        <v>0.9</v>
      </c>
      <c r="P88" s="263">
        <v>0.428571428571429</v>
      </c>
      <c r="Q88" s="260">
        <v>1</v>
      </c>
      <c r="R88" s="260">
        <v>0.428571428571429</v>
      </c>
      <c r="S88" s="260">
        <v>0.533333333333333</v>
      </c>
      <c r="T88" s="262">
        <v>0.9</v>
      </c>
      <c r="U88" s="260">
        <v>0.142857142857143</v>
      </c>
      <c r="V88" s="260">
        <v>0</v>
      </c>
      <c r="W88" s="260">
        <v>0.142857142857143</v>
      </c>
      <c r="X88" s="260">
        <v>0.166666666666667</v>
      </c>
      <c r="Y88" s="262">
        <v>0.92</v>
      </c>
      <c r="Z88" s="262">
        <v>0.893598233995585</v>
      </c>
      <c r="AA88" s="262">
        <v>0.904761904761905</v>
      </c>
      <c r="AB88" s="262">
        <v>0.916498993963783</v>
      </c>
      <c r="AC88" s="262">
        <v>0.88758933209149</v>
      </c>
      <c r="AD88" s="262">
        <v>0.92</v>
      </c>
      <c r="AE88" s="260">
        <v>0.897727272727273</v>
      </c>
      <c r="AF88" s="260">
        <v>0.83206106870229</v>
      </c>
      <c r="AG88" s="260">
        <v>0.805555555555556</v>
      </c>
      <c r="AH88" s="260">
        <v>0.851767388825542</v>
      </c>
      <c r="AI88" s="262">
        <v>0.92</v>
      </c>
      <c r="AJ88" s="260">
        <v>0.925026214610276</v>
      </c>
      <c r="AK88" s="260">
        <v>0.932291666666667</v>
      </c>
      <c r="AL88" s="260">
        <v>0.934434561626429</v>
      </c>
      <c r="AM88" s="260">
        <v>0.927155645572752</v>
      </c>
      <c r="AN88" s="259">
        <v>0.99</v>
      </c>
      <c r="AO88" s="264">
        <v>1</v>
      </c>
      <c r="AP88" s="264">
        <v>1</v>
      </c>
      <c r="AQ88" s="264">
        <v>1</v>
      </c>
      <c r="AR88" s="265">
        <v>1</v>
      </c>
      <c r="AS88" s="266">
        <v>0.105261498981944</v>
      </c>
      <c r="AT88" s="267">
        <v>0.0666666666666667</v>
      </c>
      <c r="AU88" s="268">
        <v>0.0769230769230769</v>
      </c>
      <c r="AV88" s="268">
        <v>0.133333333333333</v>
      </c>
      <c r="AW88" s="268">
        <v>0.110294117647059</v>
      </c>
      <c r="AX88" s="224"/>
      <c r="AY88" s="222"/>
    </row>
    <row r="89" ht="15" spans="1:51">
      <c r="A89" s="220"/>
      <c r="B89" s="224"/>
      <c r="C89" s="283" t="s">
        <v>99</v>
      </c>
      <c r="D89" s="111" t="s">
        <v>25</v>
      </c>
      <c r="E89" s="111" t="s">
        <v>100</v>
      </c>
      <c r="F89" s="284" t="s">
        <v>111</v>
      </c>
      <c r="G89" s="284" t="s">
        <v>111</v>
      </c>
      <c r="H89" s="284" t="s">
        <v>111</v>
      </c>
      <c r="I89" s="284" t="s">
        <v>111</v>
      </c>
      <c r="J89" s="259">
        <v>0.9</v>
      </c>
      <c r="K89" s="260">
        <v>0.970149253731343</v>
      </c>
      <c r="L89" s="260">
        <v>0.954545454545455</v>
      </c>
      <c r="M89" s="261">
        <v>0.932203389830508</v>
      </c>
      <c r="N89" s="261">
        <v>0.936042638241173</v>
      </c>
      <c r="O89" s="262">
        <v>0.9</v>
      </c>
      <c r="P89" s="263">
        <v>0.333333333333333</v>
      </c>
      <c r="Q89" s="260">
        <v>0</v>
      </c>
      <c r="R89" s="260" t="s">
        <v>33</v>
      </c>
      <c r="S89" s="260">
        <v>0.526315789473684</v>
      </c>
      <c r="T89" s="262">
        <v>0.9</v>
      </c>
      <c r="U89" s="260">
        <v>0</v>
      </c>
      <c r="V89" s="260">
        <v>0</v>
      </c>
      <c r="W89" s="260" t="s">
        <v>33</v>
      </c>
      <c r="X89" s="260">
        <v>0.421052631578947</v>
      </c>
      <c r="Y89" s="262">
        <v>0.92</v>
      </c>
      <c r="Z89" s="262">
        <v>0.970784023668639</v>
      </c>
      <c r="AA89" s="262">
        <v>0.97381404174573</v>
      </c>
      <c r="AB89" s="262">
        <v>0.957032833400892</v>
      </c>
      <c r="AC89" s="262">
        <v>0.972078822384141</v>
      </c>
      <c r="AD89" s="262">
        <v>0.92</v>
      </c>
      <c r="AE89" s="260">
        <v>0.989130434782609</v>
      </c>
      <c r="AF89" s="260">
        <v>0.986817325800377</v>
      </c>
      <c r="AG89" s="260">
        <v>0.990131578947368</v>
      </c>
      <c r="AH89" s="260">
        <v>0.985185185185185</v>
      </c>
      <c r="AI89" s="262">
        <v>0.92</v>
      </c>
      <c r="AJ89" s="260">
        <v>0.976931949250288</v>
      </c>
      <c r="AK89" s="260">
        <v>0.981245526127416</v>
      </c>
      <c r="AL89" s="260">
        <v>0.971810398830654</v>
      </c>
      <c r="AM89" s="260">
        <v>0.979902372054</v>
      </c>
      <c r="AN89" s="259">
        <v>0.99</v>
      </c>
      <c r="AO89" s="264">
        <v>1</v>
      </c>
      <c r="AP89" s="264">
        <v>1</v>
      </c>
      <c r="AQ89" s="264">
        <v>1</v>
      </c>
      <c r="AR89" s="265">
        <v>1</v>
      </c>
      <c r="AS89" s="266">
        <v>0.105261498981944</v>
      </c>
      <c r="AT89" s="267">
        <v>0.08</v>
      </c>
      <c r="AU89" s="268">
        <v>0.133333333333333</v>
      </c>
      <c r="AV89" s="268">
        <v>0.0769230769230769</v>
      </c>
      <c r="AW89" s="268">
        <v>0.111716621253406</v>
      </c>
      <c r="AX89" s="224"/>
      <c r="AY89" s="222"/>
    </row>
    <row r="90" ht="15" spans="1:51">
      <c r="A90" s="220"/>
      <c r="B90" s="224"/>
      <c r="C90" s="283" t="s">
        <v>99</v>
      </c>
      <c r="D90" s="111" t="s">
        <v>25</v>
      </c>
      <c r="E90" s="111" t="s">
        <v>100</v>
      </c>
      <c r="F90" s="284" t="s">
        <v>112</v>
      </c>
      <c r="G90" s="284" t="s">
        <v>112</v>
      </c>
      <c r="H90" s="284" t="s">
        <v>112</v>
      </c>
      <c r="I90" s="284" t="s">
        <v>112</v>
      </c>
      <c r="J90" s="259">
        <v>0.9</v>
      </c>
      <c r="K90" s="260">
        <v>0.955223880597015</v>
      </c>
      <c r="L90" s="260">
        <v>0.971428571428571</v>
      </c>
      <c r="M90" s="261">
        <v>0.947368421052632</v>
      </c>
      <c r="N90" s="261">
        <v>0.942662116040956</v>
      </c>
      <c r="O90" s="262">
        <v>0.9</v>
      </c>
      <c r="P90" s="263">
        <v>0.975221700573813</v>
      </c>
      <c r="Q90" s="260">
        <v>0.979222937876584</v>
      </c>
      <c r="R90" s="260">
        <v>0.980785653287788</v>
      </c>
      <c r="S90" s="260">
        <v>0.95834739375942</v>
      </c>
      <c r="T90" s="262">
        <v>0.9</v>
      </c>
      <c r="U90" s="260">
        <v>0.898800208659364</v>
      </c>
      <c r="V90" s="260">
        <v>0.880324122169125</v>
      </c>
      <c r="W90" s="260">
        <v>0.900939368061486</v>
      </c>
      <c r="X90" s="260">
        <v>0.850003374502261</v>
      </c>
      <c r="Y90" s="262">
        <v>0.92</v>
      </c>
      <c r="Z90" s="262">
        <v>0.935028248587571</v>
      </c>
      <c r="AA90" s="262">
        <v>0.946966806562381</v>
      </c>
      <c r="AB90" s="262">
        <v>0.945108169195996</v>
      </c>
      <c r="AC90" s="262">
        <v>0.936008965468936</v>
      </c>
      <c r="AD90" s="262">
        <v>0.92</v>
      </c>
      <c r="AE90" s="260">
        <v>0.82661996497373</v>
      </c>
      <c r="AF90" s="260">
        <v>0.937579617834395</v>
      </c>
      <c r="AG90" s="260">
        <v>0.996610169491525</v>
      </c>
      <c r="AH90" s="260">
        <v>0.960288288288288</v>
      </c>
      <c r="AI90" s="262">
        <v>0.92</v>
      </c>
      <c r="AJ90" s="260">
        <v>0.957708458308338</v>
      </c>
      <c r="AK90" s="260">
        <v>0.969061070755986</v>
      </c>
      <c r="AL90" s="260">
        <v>0.963432561558251</v>
      </c>
      <c r="AM90" s="260">
        <v>0.958475760373263</v>
      </c>
      <c r="AN90" s="259">
        <v>0.99</v>
      </c>
      <c r="AO90" s="264">
        <v>1</v>
      </c>
      <c r="AP90" s="264">
        <v>1</v>
      </c>
      <c r="AQ90" s="264">
        <v>1</v>
      </c>
      <c r="AR90" s="265">
        <v>1</v>
      </c>
      <c r="AS90" s="266">
        <v>0.105261498981944</v>
      </c>
      <c r="AT90" s="267">
        <v>0</v>
      </c>
      <c r="AU90" s="268">
        <v>0</v>
      </c>
      <c r="AV90" s="268">
        <v>0.266666666666667</v>
      </c>
      <c r="AW90" s="268">
        <v>0.09375</v>
      </c>
      <c r="AX90" s="224"/>
      <c r="AY90" s="222"/>
    </row>
    <row r="91" ht="15" spans="1:51">
      <c r="A91" s="220"/>
      <c r="B91" s="224"/>
      <c r="C91" s="283" t="s">
        <v>99</v>
      </c>
      <c r="D91" s="111" t="s">
        <v>25</v>
      </c>
      <c r="E91" s="111" t="s">
        <v>100</v>
      </c>
      <c r="F91" s="284" t="s">
        <v>113</v>
      </c>
      <c r="G91" s="284" t="s">
        <v>113</v>
      </c>
      <c r="H91" s="284" t="s">
        <v>113</v>
      </c>
      <c r="I91" s="284" t="s">
        <v>113</v>
      </c>
      <c r="J91" s="259">
        <v>0.9</v>
      </c>
      <c r="K91" s="260">
        <v>0.981481481481482</v>
      </c>
      <c r="L91" s="260">
        <v>0.963636363636364</v>
      </c>
      <c r="M91" s="261">
        <v>0.981132075471698</v>
      </c>
      <c r="N91" s="261">
        <v>0.959087332808812</v>
      </c>
      <c r="O91" s="262">
        <v>0.9</v>
      </c>
      <c r="P91" s="263">
        <v>0</v>
      </c>
      <c r="Q91" s="260" t="s">
        <v>33</v>
      </c>
      <c r="R91" s="260">
        <v>1</v>
      </c>
      <c r="S91" s="260">
        <v>0.285714285714286</v>
      </c>
      <c r="T91" s="262">
        <v>0.9</v>
      </c>
      <c r="U91" s="260">
        <v>0</v>
      </c>
      <c r="V91" s="260" t="s">
        <v>33</v>
      </c>
      <c r="W91" s="260">
        <v>1</v>
      </c>
      <c r="X91" s="260">
        <v>0.657142857142857</v>
      </c>
      <c r="Y91" s="262">
        <v>0.92</v>
      </c>
      <c r="Z91" s="262">
        <v>0.982658959537572</v>
      </c>
      <c r="AA91" s="262">
        <v>0.981810490693739</v>
      </c>
      <c r="AB91" s="262">
        <v>0.968281430219146</v>
      </c>
      <c r="AC91" s="262">
        <v>0.983953472076239</v>
      </c>
      <c r="AD91" s="262">
        <v>0.92</v>
      </c>
      <c r="AE91" s="260">
        <v>0.96551724137931</v>
      </c>
      <c r="AF91" s="260">
        <v>0.952830188679245</v>
      </c>
      <c r="AG91" s="260">
        <v>0.804878048780488</v>
      </c>
      <c r="AH91" s="260">
        <v>0.949152542372881</v>
      </c>
      <c r="AI91" s="262">
        <v>0.92</v>
      </c>
      <c r="AJ91" s="260">
        <v>0.984375</v>
      </c>
      <c r="AK91" s="260">
        <v>0.985217234541193</v>
      </c>
      <c r="AL91" s="260">
        <v>0.978527607361963</v>
      </c>
      <c r="AM91" s="260">
        <v>0.987341480108589</v>
      </c>
      <c r="AN91" s="259">
        <v>0.99</v>
      </c>
      <c r="AO91" s="264">
        <v>1</v>
      </c>
      <c r="AP91" s="264">
        <v>1</v>
      </c>
      <c r="AQ91" s="264">
        <v>1</v>
      </c>
      <c r="AR91" s="265">
        <v>1</v>
      </c>
      <c r="AS91" s="266">
        <v>0.105261498981944</v>
      </c>
      <c r="AT91" s="267">
        <v>0</v>
      </c>
      <c r="AU91" s="268">
        <v>0</v>
      </c>
      <c r="AV91" s="268">
        <v>0.1</v>
      </c>
      <c r="AW91" s="268">
        <v>0.0944625407166124</v>
      </c>
      <c r="AX91" s="224"/>
      <c r="AY91" s="222"/>
    </row>
    <row r="92" ht="15" spans="1:51">
      <c r="A92" s="220"/>
      <c r="B92" s="224"/>
      <c r="C92" s="283" t="s">
        <v>99</v>
      </c>
      <c r="D92" s="111" t="s">
        <v>25</v>
      </c>
      <c r="E92" s="111" t="s">
        <v>100</v>
      </c>
      <c r="F92" s="284" t="s">
        <v>114</v>
      </c>
      <c r="G92" s="284" t="s">
        <v>114</v>
      </c>
      <c r="H92" s="284" t="s">
        <v>114</v>
      </c>
      <c r="I92" s="284" t="s">
        <v>114</v>
      </c>
      <c r="J92" s="259">
        <v>0.9</v>
      </c>
      <c r="K92" s="260">
        <v>0.929824561403509</v>
      </c>
      <c r="L92" s="260">
        <v>0.928571428571429</v>
      </c>
      <c r="M92" s="261">
        <v>0.918367346938776</v>
      </c>
      <c r="N92" s="261">
        <v>0.946442234123948</v>
      </c>
      <c r="O92" s="262">
        <v>0.9</v>
      </c>
      <c r="P92" s="263">
        <v>0.953568089747585</v>
      </c>
      <c r="Q92" s="260">
        <v>0.967633350595546</v>
      </c>
      <c r="R92" s="260">
        <v>0.962466487935657</v>
      </c>
      <c r="S92" s="260">
        <v>0.953785800432057</v>
      </c>
      <c r="T92" s="262">
        <v>0.9</v>
      </c>
      <c r="U92" s="260">
        <v>0.830476784044874</v>
      </c>
      <c r="V92" s="260">
        <v>0.850595546349042</v>
      </c>
      <c r="W92" s="260">
        <v>0.889008042895442</v>
      </c>
      <c r="X92" s="260">
        <v>0.859554954740037</v>
      </c>
      <c r="Y92" s="262">
        <v>0.92</v>
      </c>
      <c r="Z92" s="262">
        <v>0.939588100686499</v>
      </c>
      <c r="AA92" s="262">
        <v>0.940585009140768</v>
      </c>
      <c r="AB92" s="262">
        <v>0.942322991249006</v>
      </c>
      <c r="AC92" s="262">
        <v>0.946613303793171</v>
      </c>
      <c r="AD92" s="262">
        <v>0.92</v>
      </c>
      <c r="AE92" s="260">
        <v>0.989159891598916</v>
      </c>
      <c r="AF92" s="260">
        <v>0.98109243697479</v>
      </c>
      <c r="AG92" s="260">
        <v>0.989830508474576</v>
      </c>
      <c r="AH92" s="260">
        <v>0.975531254847216</v>
      </c>
      <c r="AI92" s="262">
        <v>0.92</v>
      </c>
      <c r="AJ92" s="260">
        <v>0.962407407407407</v>
      </c>
      <c r="AK92" s="260">
        <v>0.969296797622978</v>
      </c>
      <c r="AL92" s="260">
        <v>0.958685231682264</v>
      </c>
      <c r="AM92" s="260">
        <v>0.968723140464437</v>
      </c>
      <c r="AN92" s="259">
        <v>0.99</v>
      </c>
      <c r="AO92" s="264">
        <v>1</v>
      </c>
      <c r="AP92" s="264">
        <v>1</v>
      </c>
      <c r="AQ92" s="264">
        <v>1</v>
      </c>
      <c r="AR92" s="265">
        <v>1</v>
      </c>
      <c r="AS92" s="266">
        <v>0.105261498981944</v>
      </c>
      <c r="AT92" s="267">
        <v>0</v>
      </c>
      <c r="AU92" s="268">
        <v>0</v>
      </c>
      <c r="AV92" s="268">
        <v>0.125</v>
      </c>
      <c r="AW92" s="268">
        <v>0.108303249097473</v>
      </c>
      <c r="AX92" s="224"/>
      <c r="AY92" s="222"/>
    </row>
    <row r="93" ht="15" spans="1:51">
      <c r="A93" s="220"/>
      <c r="B93" s="224"/>
      <c r="C93" s="283" t="s">
        <v>99</v>
      </c>
      <c r="D93" s="111" t="s">
        <v>25</v>
      </c>
      <c r="E93" s="111" t="s">
        <v>100</v>
      </c>
      <c r="F93" s="284" t="s">
        <v>115</v>
      </c>
      <c r="G93" s="284" t="s">
        <v>115</v>
      </c>
      <c r="H93" s="284" t="s">
        <v>115</v>
      </c>
      <c r="I93" s="284" t="s">
        <v>115</v>
      </c>
      <c r="J93" s="259">
        <v>0.9</v>
      </c>
      <c r="K93" s="260">
        <v>0.976190476190476</v>
      </c>
      <c r="L93" s="260">
        <v>0.91566265060241</v>
      </c>
      <c r="M93" s="261">
        <v>0.914285714285714</v>
      </c>
      <c r="N93" s="261">
        <v>0.939376770538244</v>
      </c>
      <c r="O93" s="262">
        <v>0.9</v>
      </c>
      <c r="P93" s="263">
        <v>0.976422957847106</v>
      </c>
      <c r="Q93" s="260">
        <v>0.947591211449305</v>
      </c>
      <c r="R93" s="260">
        <v>0.983803986710963</v>
      </c>
      <c r="S93" s="260">
        <v>0.93849968606</v>
      </c>
      <c r="T93" s="262">
        <v>0.9</v>
      </c>
      <c r="U93" s="260">
        <v>0.905453679447487</v>
      </c>
      <c r="V93" s="260">
        <v>0.897399717798831</v>
      </c>
      <c r="W93" s="260">
        <v>0.925249169435216</v>
      </c>
      <c r="X93" s="260">
        <v>0.910330222312088</v>
      </c>
      <c r="Y93" s="262">
        <v>0.92</v>
      </c>
      <c r="Z93" s="262">
        <v>0.953206806282722</v>
      </c>
      <c r="AA93" s="262">
        <v>0.950104675505932</v>
      </c>
      <c r="AB93" s="262">
        <v>0.949836746809142</v>
      </c>
      <c r="AC93" s="262">
        <v>0.952221627408994</v>
      </c>
      <c r="AD93" s="262">
        <v>0.92</v>
      </c>
      <c r="AE93" s="260">
        <v>0.819843342036554</v>
      </c>
      <c r="AF93" s="260">
        <v>0.937685459940653</v>
      </c>
      <c r="AG93" s="260">
        <v>0.985401459854015</v>
      </c>
      <c r="AH93" s="260">
        <v>0.947716856221355</v>
      </c>
      <c r="AI93" s="262">
        <v>0.92</v>
      </c>
      <c r="AJ93" s="260">
        <v>0.966510474090408</v>
      </c>
      <c r="AK93" s="260">
        <v>0.972275456752268</v>
      </c>
      <c r="AL93" s="260">
        <v>0.966072355894063</v>
      </c>
      <c r="AM93" s="260">
        <v>0.970929784522363</v>
      </c>
      <c r="AN93" s="259">
        <v>0.99</v>
      </c>
      <c r="AO93" s="264">
        <v>1</v>
      </c>
      <c r="AP93" s="264">
        <v>1</v>
      </c>
      <c r="AQ93" s="264">
        <v>1</v>
      </c>
      <c r="AR93" s="265">
        <v>1</v>
      </c>
      <c r="AS93" s="266">
        <v>0.105261498981944</v>
      </c>
      <c r="AT93" s="267">
        <v>0.0625</v>
      </c>
      <c r="AU93" s="268">
        <v>0.176470588235294</v>
      </c>
      <c r="AV93" s="268">
        <v>0.0555555555555556</v>
      </c>
      <c r="AW93" s="268">
        <v>0.0644067796610169</v>
      </c>
      <c r="AX93" s="224"/>
      <c r="AY93" s="222"/>
    </row>
    <row r="94" ht="15" spans="1:51">
      <c r="A94" s="220"/>
      <c r="B94" s="224"/>
      <c r="C94" s="283" t="s">
        <v>99</v>
      </c>
      <c r="D94" s="111" t="s">
        <v>25</v>
      </c>
      <c r="E94" s="111" t="s">
        <v>100</v>
      </c>
      <c r="F94" s="284" t="s">
        <v>116</v>
      </c>
      <c r="G94" s="284" t="s">
        <v>116</v>
      </c>
      <c r="H94" s="284" t="s">
        <v>116</v>
      </c>
      <c r="I94" s="284" t="s">
        <v>116</v>
      </c>
      <c r="J94" s="259">
        <v>0.9</v>
      </c>
      <c r="K94" s="260">
        <v>0.971428571428571</v>
      </c>
      <c r="L94" s="260">
        <v>0.971014492753623</v>
      </c>
      <c r="M94" s="261">
        <v>0.925373134328358</v>
      </c>
      <c r="N94" s="261">
        <v>0.950840074673304</v>
      </c>
      <c r="O94" s="262">
        <v>0.9</v>
      </c>
      <c r="P94" s="263">
        <v>0.962258543833581</v>
      </c>
      <c r="Q94" s="260">
        <v>0.940740740740741</v>
      </c>
      <c r="R94" s="260">
        <v>0.965208747514911</v>
      </c>
      <c r="S94" s="260">
        <v>0.929627843420947</v>
      </c>
      <c r="T94" s="262">
        <v>0.9</v>
      </c>
      <c r="U94" s="260">
        <v>0.910549777117385</v>
      </c>
      <c r="V94" s="260">
        <v>0.886079182630907</v>
      </c>
      <c r="W94" s="260">
        <v>0.895626242544732</v>
      </c>
      <c r="X94" s="260">
        <v>0.88796452589556</v>
      </c>
      <c r="Y94" s="262">
        <v>0.92</v>
      </c>
      <c r="Z94" s="262">
        <v>0.954448701575138</v>
      </c>
      <c r="AA94" s="262">
        <v>0.96690518783542</v>
      </c>
      <c r="AB94" s="262">
        <v>0.951423149905123</v>
      </c>
      <c r="AC94" s="262">
        <v>0.950889292812611</v>
      </c>
      <c r="AD94" s="262">
        <v>0.92</v>
      </c>
      <c r="AE94" s="260">
        <v>0.993399339933993</v>
      </c>
      <c r="AF94" s="260">
        <v>0.988002399520096</v>
      </c>
      <c r="AG94" s="260">
        <v>0.989601386481802</v>
      </c>
      <c r="AH94" s="260">
        <v>0.987683716097751</v>
      </c>
      <c r="AI94" s="262">
        <v>0.92</v>
      </c>
      <c r="AJ94" s="260">
        <v>0.968514955396187</v>
      </c>
      <c r="AK94" s="260">
        <v>0.979843953185956</v>
      </c>
      <c r="AL94" s="260">
        <v>0.965784377017431</v>
      </c>
      <c r="AM94" s="260">
        <v>0.968027740746843</v>
      </c>
      <c r="AN94" s="259">
        <v>0.99</v>
      </c>
      <c r="AO94" s="264">
        <v>1</v>
      </c>
      <c r="AP94" s="264">
        <v>1</v>
      </c>
      <c r="AQ94" s="264">
        <v>1</v>
      </c>
      <c r="AR94" s="265">
        <v>1</v>
      </c>
      <c r="AS94" s="266">
        <v>0.105261498981944</v>
      </c>
      <c r="AT94" s="267">
        <v>0</v>
      </c>
      <c r="AU94" s="268">
        <v>0.2</v>
      </c>
      <c r="AV94" s="268">
        <v>0.428571428571429</v>
      </c>
      <c r="AW94" s="268">
        <v>0.124352331606218</v>
      </c>
      <c r="AX94" s="224"/>
      <c r="AY94" s="222"/>
    </row>
    <row r="95" ht="15" spans="1:51">
      <c r="A95" s="220"/>
      <c r="B95" s="224"/>
      <c r="C95" s="283" t="s">
        <v>99</v>
      </c>
      <c r="D95" s="111" t="s">
        <v>25</v>
      </c>
      <c r="E95" s="111" t="s">
        <v>100</v>
      </c>
      <c r="F95" s="284" t="s">
        <v>117</v>
      </c>
      <c r="G95" s="284" t="s">
        <v>117</v>
      </c>
      <c r="H95" s="284" t="s">
        <v>117</v>
      </c>
      <c r="I95" s="284" t="s">
        <v>117</v>
      </c>
      <c r="J95" s="259">
        <v>0.9</v>
      </c>
      <c r="K95" s="260" t="s">
        <v>33</v>
      </c>
      <c r="L95" s="260" t="s">
        <v>33</v>
      </c>
      <c r="M95" s="261" t="s">
        <v>33</v>
      </c>
      <c r="N95" s="261">
        <v>0.920353982300885</v>
      </c>
      <c r="O95" s="262">
        <v>0.9</v>
      </c>
      <c r="P95" s="263">
        <v>0</v>
      </c>
      <c r="Q95" s="260">
        <v>0</v>
      </c>
      <c r="R95" s="260">
        <v>0</v>
      </c>
      <c r="S95" s="260">
        <v>0.911132530120482</v>
      </c>
      <c r="T95" s="262">
        <v>0.9</v>
      </c>
      <c r="U95" s="260">
        <v>1</v>
      </c>
      <c r="V95" s="260">
        <v>1</v>
      </c>
      <c r="W95" s="260">
        <v>1</v>
      </c>
      <c r="X95" s="260">
        <v>0.864771084337349</v>
      </c>
      <c r="Y95" s="262">
        <v>0.92</v>
      </c>
      <c r="Z95" s="262">
        <v>1</v>
      </c>
      <c r="AA95" s="262">
        <v>1</v>
      </c>
      <c r="AB95" s="262">
        <v>1</v>
      </c>
      <c r="AC95" s="262">
        <v>0.974551764025448</v>
      </c>
      <c r="AD95" s="262">
        <v>0.92</v>
      </c>
      <c r="AE95" s="260" t="s">
        <v>33</v>
      </c>
      <c r="AF95" s="260" t="s">
        <v>33</v>
      </c>
      <c r="AG95" s="260" t="s">
        <v>33</v>
      </c>
      <c r="AH95" s="260">
        <v>0.970424727596175</v>
      </c>
      <c r="AI95" s="262">
        <v>0.92</v>
      </c>
      <c r="AJ95" s="260">
        <v>1</v>
      </c>
      <c r="AK95" s="260">
        <v>1</v>
      </c>
      <c r="AL95" s="260">
        <v>1</v>
      </c>
      <c r="AM95" s="260">
        <v>0.985055547100898</v>
      </c>
      <c r="AN95" s="259">
        <v>0.99</v>
      </c>
      <c r="AO95" s="264" t="s">
        <v>33</v>
      </c>
      <c r="AP95" s="264" t="s">
        <v>33</v>
      </c>
      <c r="AQ95" s="264" t="s">
        <v>33</v>
      </c>
      <c r="AR95" s="265">
        <v>1</v>
      </c>
      <c r="AS95" s="266">
        <v>0.105261498981944</v>
      </c>
      <c r="AT95" s="267" t="s">
        <v>33</v>
      </c>
      <c r="AU95" s="268" t="s">
        <v>33</v>
      </c>
      <c r="AV95" s="268" t="s">
        <v>33</v>
      </c>
      <c r="AW95" s="268">
        <v>0.0449438202247191</v>
      </c>
      <c r="AX95" s="224"/>
      <c r="AY95" s="222"/>
    </row>
    <row r="96" ht="15" spans="1:51">
      <c r="A96" s="220"/>
      <c r="B96" s="224"/>
      <c r="C96" s="283" t="s">
        <v>99</v>
      </c>
      <c r="D96" s="111" t="s">
        <v>25</v>
      </c>
      <c r="E96" s="111" t="s">
        <v>100</v>
      </c>
      <c r="F96" s="284" t="s">
        <v>118</v>
      </c>
      <c r="G96" s="284" t="s">
        <v>118</v>
      </c>
      <c r="H96" s="284" t="s">
        <v>118</v>
      </c>
      <c r="I96" s="284" t="s">
        <v>118</v>
      </c>
      <c r="J96" s="259">
        <v>0.9</v>
      </c>
      <c r="K96" s="260" t="s">
        <v>33</v>
      </c>
      <c r="L96" s="260" t="s">
        <v>33</v>
      </c>
      <c r="M96" s="261" t="s">
        <v>33</v>
      </c>
      <c r="N96" s="261" t="s">
        <v>33</v>
      </c>
      <c r="O96" s="262">
        <v>0.9</v>
      </c>
      <c r="P96" s="263" t="s">
        <v>33</v>
      </c>
      <c r="Q96" s="260" t="s">
        <v>33</v>
      </c>
      <c r="R96" s="260" t="s">
        <v>33</v>
      </c>
      <c r="S96" s="260">
        <v>1</v>
      </c>
      <c r="T96" s="262">
        <v>0.9</v>
      </c>
      <c r="U96" s="260" t="s">
        <v>33</v>
      </c>
      <c r="V96" s="260" t="s">
        <v>33</v>
      </c>
      <c r="W96" s="260" t="s">
        <v>33</v>
      </c>
      <c r="X96" s="260">
        <v>1</v>
      </c>
      <c r="Y96" s="262">
        <v>0.92</v>
      </c>
      <c r="Z96" s="262" t="s">
        <v>33</v>
      </c>
      <c r="AA96" s="262" t="s">
        <v>33</v>
      </c>
      <c r="AB96" s="262" t="s">
        <v>33</v>
      </c>
      <c r="AC96" s="262" t="s">
        <v>33</v>
      </c>
      <c r="AD96" s="262">
        <v>0.92</v>
      </c>
      <c r="AE96" s="260" t="s">
        <v>33</v>
      </c>
      <c r="AF96" s="260" t="s">
        <v>33</v>
      </c>
      <c r="AG96" s="260" t="s">
        <v>33</v>
      </c>
      <c r="AH96" s="260" t="s">
        <v>33</v>
      </c>
      <c r="AI96" s="262">
        <v>0.92</v>
      </c>
      <c r="AJ96" s="260" t="s">
        <v>33</v>
      </c>
      <c r="AK96" s="260" t="s">
        <v>33</v>
      </c>
      <c r="AL96" s="260" t="s">
        <v>33</v>
      </c>
      <c r="AM96" s="260">
        <v>1</v>
      </c>
      <c r="AN96" s="259">
        <v>0.99</v>
      </c>
      <c r="AO96" s="264" t="s">
        <v>33</v>
      </c>
      <c r="AP96" s="264" t="s">
        <v>33</v>
      </c>
      <c r="AQ96" s="264" t="s">
        <v>33</v>
      </c>
      <c r="AR96" s="265" t="s">
        <v>33</v>
      </c>
      <c r="AS96" s="266">
        <v>0.105261498981944</v>
      </c>
      <c r="AT96" s="267" t="s">
        <v>33</v>
      </c>
      <c r="AU96" s="268" t="s">
        <v>33</v>
      </c>
      <c r="AV96" s="268" t="s">
        <v>33</v>
      </c>
      <c r="AW96" s="268" t="s">
        <v>33</v>
      </c>
      <c r="AX96" s="224"/>
      <c r="AY96" s="222"/>
    </row>
    <row r="97" ht="15" spans="1:51">
      <c r="A97" s="220"/>
      <c r="B97" s="224"/>
      <c r="C97" s="283" t="s">
        <v>99</v>
      </c>
      <c r="D97" s="111" t="s">
        <v>25</v>
      </c>
      <c r="E97" s="111" t="s">
        <v>100</v>
      </c>
      <c r="F97" s="284" t="s">
        <v>119</v>
      </c>
      <c r="G97" s="284" t="s">
        <v>119</v>
      </c>
      <c r="H97" s="284" t="s">
        <v>119</v>
      </c>
      <c r="I97" s="284" t="s">
        <v>119</v>
      </c>
      <c r="J97" s="259">
        <v>0.9</v>
      </c>
      <c r="K97" s="260">
        <v>0.957446808510638</v>
      </c>
      <c r="L97" s="260">
        <v>0.954545454545455</v>
      </c>
      <c r="M97" s="261">
        <v>1</v>
      </c>
      <c r="N97" s="261">
        <v>0.933402705515088</v>
      </c>
      <c r="O97" s="262">
        <v>0.9</v>
      </c>
      <c r="P97" s="263">
        <v>0.9404309252218</v>
      </c>
      <c r="Q97" s="260">
        <v>0.94197867592363</v>
      </c>
      <c r="R97" s="260">
        <v>0.958583623142586</v>
      </c>
      <c r="S97" s="260">
        <v>0.914389639157741</v>
      </c>
      <c r="T97" s="262">
        <v>0.9</v>
      </c>
      <c r="U97" s="260">
        <v>0.904626108998733</v>
      </c>
      <c r="V97" s="260">
        <v>0.890652120009918</v>
      </c>
      <c r="W97" s="260">
        <v>0.908947202023396</v>
      </c>
      <c r="X97" s="260">
        <v>0.869419656904082</v>
      </c>
      <c r="Y97" s="262">
        <v>0.92</v>
      </c>
      <c r="Z97" s="262">
        <v>0.945278450363196</v>
      </c>
      <c r="AA97" s="262">
        <v>0.964234620886981</v>
      </c>
      <c r="AB97" s="262">
        <v>0.966158423205653</v>
      </c>
      <c r="AC97" s="262">
        <v>0.949841102767038</v>
      </c>
      <c r="AD97" s="262">
        <v>0.92</v>
      </c>
      <c r="AE97" s="260">
        <v>0.991828396322778</v>
      </c>
      <c r="AF97" s="260">
        <v>0.985294117647059</v>
      </c>
      <c r="AG97" s="260">
        <v>0.950884086444008</v>
      </c>
      <c r="AH97" s="260">
        <v>0.967389665496371</v>
      </c>
      <c r="AI97" s="262">
        <v>0.92</v>
      </c>
      <c r="AJ97" s="260">
        <v>0.96322543574028</v>
      </c>
      <c r="AK97" s="260">
        <v>0.976345840130506</v>
      </c>
      <c r="AL97" s="260">
        <v>0.977443609022556</v>
      </c>
      <c r="AM97" s="260">
        <v>0.966040400748104</v>
      </c>
      <c r="AN97" s="259">
        <v>0.99</v>
      </c>
      <c r="AO97" s="264">
        <v>1</v>
      </c>
      <c r="AP97" s="264">
        <v>1</v>
      </c>
      <c r="AQ97" s="264">
        <v>1</v>
      </c>
      <c r="AR97" s="265">
        <v>1</v>
      </c>
      <c r="AS97" s="266">
        <v>0.105261498981944</v>
      </c>
      <c r="AT97" s="267">
        <v>0.0303030303030303</v>
      </c>
      <c r="AU97" s="268">
        <v>0.12</v>
      </c>
      <c r="AV97" s="268">
        <v>0.142857142857143</v>
      </c>
      <c r="AW97" s="268">
        <v>0.107284768211921</v>
      </c>
      <c r="AX97" s="224"/>
      <c r="AY97" s="222"/>
    </row>
    <row r="98" ht="15" spans="1:51">
      <c r="A98" s="220"/>
      <c r="B98" s="224"/>
      <c r="C98" s="283" t="s">
        <v>99</v>
      </c>
      <c r="D98" s="111" t="s">
        <v>25</v>
      </c>
      <c r="E98" s="111" t="s">
        <v>100</v>
      </c>
      <c r="F98" s="284" t="s">
        <v>120</v>
      </c>
      <c r="G98" s="284" t="s">
        <v>120</v>
      </c>
      <c r="H98" s="284" t="s">
        <v>120</v>
      </c>
      <c r="I98" s="284" t="s">
        <v>120</v>
      </c>
      <c r="J98" s="259">
        <v>0.9</v>
      </c>
      <c r="K98" s="260">
        <v>0.925925925925926</v>
      </c>
      <c r="L98" s="260">
        <v>0.886792452830189</v>
      </c>
      <c r="M98" s="261">
        <v>0.882352941176471</v>
      </c>
      <c r="N98" s="261">
        <v>0.921397379912664</v>
      </c>
      <c r="O98" s="262">
        <v>0.9</v>
      </c>
      <c r="P98" s="263">
        <v>0.966257668711656</v>
      </c>
      <c r="Q98" s="260">
        <v>0.95920177383592</v>
      </c>
      <c r="R98" s="260">
        <v>0.962242230612838</v>
      </c>
      <c r="S98" s="260">
        <v>0.914584985092294</v>
      </c>
      <c r="T98" s="262">
        <v>0.9</v>
      </c>
      <c r="U98" s="260">
        <v>0.890964863357501</v>
      </c>
      <c r="V98" s="260">
        <v>0.886474501108647</v>
      </c>
      <c r="W98" s="260">
        <v>0.920418239907058</v>
      </c>
      <c r="X98" s="260">
        <v>0.870632377081216</v>
      </c>
      <c r="Y98" s="262">
        <v>0.92</v>
      </c>
      <c r="Z98" s="262">
        <v>0.901017576318224</v>
      </c>
      <c r="AA98" s="262">
        <v>0.943580630830742</v>
      </c>
      <c r="AB98" s="262">
        <v>0.937326869806094</v>
      </c>
      <c r="AC98" s="262">
        <v>0.932617522331499</v>
      </c>
      <c r="AD98" s="262">
        <v>0.92</v>
      </c>
      <c r="AE98" s="260">
        <v>0.994633642930857</v>
      </c>
      <c r="AF98" s="260">
        <v>0.983803457688808</v>
      </c>
      <c r="AG98" s="260">
        <v>0.982368596141051</v>
      </c>
      <c r="AH98" s="260">
        <v>0.968709037744093</v>
      </c>
      <c r="AI98" s="262">
        <v>0.92</v>
      </c>
      <c r="AJ98" s="260">
        <v>0.945555748825883</v>
      </c>
      <c r="AK98" s="260">
        <v>0.971901804199941</v>
      </c>
      <c r="AL98" s="260">
        <v>0.963512873163797</v>
      </c>
      <c r="AM98" s="260">
        <v>0.96121641008663</v>
      </c>
      <c r="AN98" s="259">
        <v>0.99</v>
      </c>
      <c r="AO98" s="264">
        <v>1</v>
      </c>
      <c r="AP98" s="264">
        <v>1</v>
      </c>
      <c r="AQ98" s="264">
        <v>1</v>
      </c>
      <c r="AR98" s="265">
        <v>1</v>
      </c>
      <c r="AS98" s="266">
        <v>0.105261498981944</v>
      </c>
      <c r="AT98" s="267">
        <v>0.0526315789473684</v>
      </c>
      <c r="AU98" s="268">
        <v>0</v>
      </c>
      <c r="AV98" s="268">
        <v>0.0588235294117647</v>
      </c>
      <c r="AW98" s="268">
        <v>0.0875202593192869</v>
      </c>
      <c r="AX98" s="224"/>
      <c r="AY98" s="222"/>
    </row>
    <row r="99" ht="15" spans="1:51">
      <c r="A99" s="220"/>
      <c r="B99" s="224"/>
      <c r="C99" s="283" t="s">
        <v>99</v>
      </c>
      <c r="D99" s="111" t="s">
        <v>25</v>
      </c>
      <c r="E99" s="111" t="s">
        <v>100</v>
      </c>
      <c r="F99" s="284" t="s">
        <v>121</v>
      </c>
      <c r="G99" s="284" t="s">
        <v>121</v>
      </c>
      <c r="H99" s="284" t="s">
        <v>121</v>
      </c>
      <c r="I99" s="284" t="s">
        <v>121</v>
      </c>
      <c r="J99" s="259">
        <v>0.9</v>
      </c>
      <c r="K99" s="260" t="s">
        <v>33</v>
      </c>
      <c r="L99" s="260" t="s">
        <v>33</v>
      </c>
      <c r="M99" s="261" t="s">
        <v>33</v>
      </c>
      <c r="N99" s="261">
        <v>0.954128440366973</v>
      </c>
      <c r="O99" s="262">
        <v>0.9</v>
      </c>
      <c r="P99" s="263">
        <v>0</v>
      </c>
      <c r="Q99" s="260">
        <v>0</v>
      </c>
      <c r="R99" s="260">
        <v>0</v>
      </c>
      <c r="S99" s="260">
        <v>0.944030961595713</v>
      </c>
      <c r="T99" s="262">
        <v>0.9</v>
      </c>
      <c r="U99" s="260">
        <v>1</v>
      </c>
      <c r="V99" s="260">
        <v>1</v>
      </c>
      <c r="W99" s="260">
        <v>1</v>
      </c>
      <c r="X99" s="260">
        <v>0.919406285884404</v>
      </c>
      <c r="Y99" s="262">
        <v>0.92</v>
      </c>
      <c r="Z99" s="262">
        <v>1</v>
      </c>
      <c r="AA99" s="262">
        <v>1</v>
      </c>
      <c r="AB99" s="262">
        <v>1</v>
      </c>
      <c r="AC99" s="262">
        <v>0.971631205673759</v>
      </c>
      <c r="AD99" s="262">
        <v>0.92</v>
      </c>
      <c r="AE99" s="260" t="s">
        <v>33</v>
      </c>
      <c r="AF99" s="260" t="s">
        <v>33</v>
      </c>
      <c r="AG99" s="260" t="s">
        <v>33</v>
      </c>
      <c r="AH99" s="260">
        <v>0.988985813728082</v>
      </c>
      <c r="AI99" s="262">
        <v>0.92</v>
      </c>
      <c r="AJ99" s="260">
        <v>1</v>
      </c>
      <c r="AK99" s="260">
        <v>1</v>
      </c>
      <c r="AL99" s="260">
        <v>1</v>
      </c>
      <c r="AM99" s="260">
        <v>0.981447172716123</v>
      </c>
      <c r="AN99" s="259">
        <v>0.99</v>
      </c>
      <c r="AO99" s="264" t="s">
        <v>33</v>
      </c>
      <c r="AP99" s="264" t="s">
        <v>33</v>
      </c>
      <c r="AQ99" s="264" t="s">
        <v>33</v>
      </c>
      <c r="AR99" s="265">
        <v>1</v>
      </c>
      <c r="AS99" s="266">
        <v>0.105261498981944</v>
      </c>
      <c r="AT99" s="267" t="s">
        <v>33</v>
      </c>
      <c r="AU99" s="268" t="s">
        <v>33</v>
      </c>
      <c r="AV99" s="268" t="s">
        <v>33</v>
      </c>
      <c r="AW99" s="268">
        <v>0.0509554140127389</v>
      </c>
      <c r="AX99" s="224"/>
      <c r="AY99" s="222"/>
    </row>
    <row r="100" ht="15" spans="1:51">
      <c r="A100" s="220"/>
      <c r="B100" s="224"/>
      <c r="C100" s="283" t="s">
        <v>99</v>
      </c>
      <c r="D100" s="111" t="s">
        <v>25</v>
      </c>
      <c r="E100" s="111" t="s">
        <v>100</v>
      </c>
      <c r="F100" s="284" t="s">
        <v>122</v>
      </c>
      <c r="G100" s="284" t="s">
        <v>122</v>
      </c>
      <c r="H100" s="284" t="s">
        <v>122</v>
      </c>
      <c r="I100" s="284" t="s">
        <v>122</v>
      </c>
      <c r="J100" s="259">
        <v>0.9</v>
      </c>
      <c r="K100" s="260" t="s">
        <v>33</v>
      </c>
      <c r="L100" s="260" t="s">
        <v>33</v>
      </c>
      <c r="M100" s="261" t="s">
        <v>33</v>
      </c>
      <c r="N100" s="261">
        <v>0.959935897435897</v>
      </c>
      <c r="O100" s="262">
        <v>0.9</v>
      </c>
      <c r="P100" s="263">
        <v>0</v>
      </c>
      <c r="Q100" s="260">
        <v>0</v>
      </c>
      <c r="R100" s="260">
        <v>0</v>
      </c>
      <c r="S100" s="260">
        <v>0.944047913899084</v>
      </c>
      <c r="T100" s="262">
        <v>0.9</v>
      </c>
      <c r="U100" s="260">
        <v>1</v>
      </c>
      <c r="V100" s="260">
        <v>1</v>
      </c>
      <c r="W100" s="260">
        <v>1</v>
      </c>
      <c r="X100" s="260">
        <v>0.913583860581361</v>
      </c>
      <c r="Y100" s="262">
        <v>0.92</v>
      </c>
      <c r="Z100" s="262">
        <v>1</v>
      </c>
      <c r="AA100" s="262">
        <v>1</v>
      </c>
      <c r="AB100" s="262">
        <v>1</v>
      </c>
      <c r="AC100" s="262">
        <v>0.954607094425808</v>
      </c>
      <c r="AD100" s="262">
        <v>0.92</v>
      </c>
      <c r="AE100" s="260" t="s">
        <v>33</v>
      </c>
      <c r="AF100" s="260" t="s">
        <v>33</v>
      </c>
      <c r="AG100" s="260" t="s">
        <v>33</v>
      </c>
      <c r="AH100" s="260">
        <v>0.965666863257225</v>
      </c>
      <c r="AI100" s="262">
        <v>0.92</v>
      </c>
      <c r="AJ100" s="260">
        <v>1</v>
      </c>
      <c r="AK100" s="260">
        <v>1</v>
      </c>
      <c r="AL100" s="260">
        <v>1</v>
      </c>
      <c r="AM100" s="260">
        <v>0.972599903374974</v>
      </c>
      <c r="AN100" s="259">
        <v>0.99</v>
      </c>
      <c r="AO100" s="264" t="s">
        <v>33</v>
      </c>
      <c r="AP100" s="264" t="s">
        <v>33</v>
      </c>
      <c r="AQ100" s="264" t="s">
        <v>33</v>
      </c>
      <c r="AR100" s="265">
        <v>1</v>
      </c>
      <c r="AS100" s="266">
        <v>0.105261498981944</v>
      </c>
      <c r="AT100" s="267" t="s">
        <v>33</v>
      </c>
      <c r="AU100" s="268" t="s">
        <v>33</v>
      </c>
      <c r="AV100" s="268" t="s">
        <v>33</v>
      </c>
      <c r="AW100" s="268">
        <v>0.0844594594594595</v>
      </c>
      <c r="AX100" s="224"/>
      <c r="AY100" s="222"/>
    </row>
    <row r="101" ht="15" spans="1:51">
      <c r="A101" s="220"/>
      <c r="B101" s="224"/>
      <c r="C101" s="283" t="s">
        <v>99</v>
      </c>
      <c r="D101" s="111" t="s">
        <v>25</v>
      </c>
      <c r="E101" s="111" t="s">
        <v>100</v>
      </c>
      <c r="F101" s="284" t="s">
        <v>123</v>
      </c>
      <c r="G101" s="284" t="s">
        <v>123</v>
      </c>
      <c r="H101" s="284" t="s">
        <v>123</v>
      </c>
      <c r="I101" s="284" t="s">
        <v>123</v>
      </c>
      <c r="J101" s="259">
        <v>0.9</v>
      </c>
      <c r="K101" s="260" t="s">
        <v>33</v>
      </c>
      <c r="L101" s="260" t="s">
        <v>33</v>
      </c>
      <c r="M101" s="261" t="s">
        <v>33</v>
      </c>
      <c r="N101" s="261" t="s">
        <v>33</v>
      </c>
      <c r="O101" s="262">
        <v>0.9</v>
      </c>
      <c r="P101" s="263" t="s">
        <v>33</v>
      </c>
      <c r="Q101" s="260" t="s">
        <v>33</v>
      </c>
      <c r="R101" s="260" t="s">
        <v>33</v>
      </c>
      <c r="S101" s="260" t="s">
        <v>33</v>
      </c>
      <c r="T101" s="262">
        <v>0.9</v>
      </c>
      <c r="U101" s="260" t="s">
        <v>33</v>
      </c>
      <c r="V101" s="260" t="s">
        <v>33</v>
      </c>
      <c r="W101" s="260" t="s">
        <v>33</v>
      </c>
      <c r="X101" s="260" t="s">
        <v>33</v>
      </c>
      <c r="Y101" s="262">
        <v>0.92</v>
      </c>
      <c r="Z101" s="262" t="s">
        <v>33</v>
      </c>
      <c r="AA101" s="262" t="s">
        <v>33</v>
      </c>
      <c r="AB101" s="262" t="s">
        <v>33</v>
      </c>
      <c r="AC101" s="262" t="s">
        <v>33</v>
      </c>
      <c r="AD101" s="262">
        <v>0.92</v>
      </c>
      <c r="AE101" s="260" t="s">
        <v>33</v>
      </c>
      <c r="AF101" s="260" t="s">
        <v>33</v>
      </c>
      <c r="AG101" s="260" t="s">
        <v>33</v>
      </c>
      <c r="AH101" s="260" t="s">
        <v>33</v>
      </c>
      <c r="AI101" s="262">
        <v>0.92</v>
      </c>
      <c r="AJ101" s="260" t="s">
        <v>33</v>
      </c>
      <c r="AK101" s="260" t="s">
        <v>33</v>
      </c>
      <c r="AL101" s="260" t="s">
        <v>33</v>
      </c>
      <c r="AM101" s="260" t="s">
        <v>33</v>
      </c>
      <c r="AN101" s="259">
        <v>0.99</v>
      </c>
      <c r="AO101" s="264" t="s">
        <v>33</v>
      </c>
      <c r="AP101" s="264" t="s">
        <v>33</v>
      </c>
      <c r="AQ101" s="264" t="s">
        <v>33</v>
      </c>
      <c r="AR101" s="265" t="s">
        <v>33</v>
      </c>
      <c r="AS101" s="266">
        <v>0.105261498981944</v>
      </c>
      <c r="AT101" s="267" t="s">
        <v>33</v>
      </c>
      <c r="AU101" s="268" t="s">
        <v>33</v>
      </c>
      <c r="AV101" s="268" t="s">
        <v>33</v>
      </c>
      <c r="AW101" s="268" t="s">
        <v>33</v>
      </c>
      <c r="AX101" s="224"/>
      <c r="AY101" s="222"/>
    </row>
    <row r="102" ht="15" spans="1:51">
      <c r="A102" s="220"/>
      <c r="B102" s="224"/>
      <c r="C102" s="283" t="s">
        <v>99</v>
      </c>
      <c r="D102" s="111" t="s">
        <v>25</v>
      </c>
      <c r="E102" s="111" t="s">
        <v>100</v>
      </c>
      <c r="F102" s="284" t="s">
        <v>124</v>
      </c>
      <c r="G102" s="284" t="s">
        <v>124</v>
      </c>
      <c r="H102" s="284" t="s">
        <v>124</v>
      </c>
      <c r="I102" s="284" t="s">
        <v>124</v>
      </c>
      <c r="J102" s="259">
        <v>0.9</v>
      </c>
      <c r="K102" s="260">
        <v>0.976470588235294</v>
      </c>
      <c r="L102" s="260">
        <v>0.951219512195122</v>
      </c>
      <c r="M102" s="261">
        <v>0.98780487804878</v>
      </c>
      <c r="N102" s="261">
        <v>0.955708661417323</v>
      </c>
      <c r="O102" s="262">
        <v>0.9</v>
      </c>
      <c r="P102" s="263">
        <v>0.964658169177289</v>
      </c>
      <c r="Q102" s="260">
        <v>0.932999614940316</v>
      </c>
      <c r="R102" s="260">
        <v>0.952490070271922</v>
      </c>
      <c r="S102" s="260">
        <v>0.921181039959654</v>
      </c>
      <c r="T102" s="262">
        <v>0.9</v>
      </c>
      <c r="U102" s="260">
        <v>0.931923522595597</v>
      </c>
      <c r="V102" s="260">
        <v>0.930817610062893</v>
      </c>
      <c r="W102" s="260">
        <v>0.922242590895203</v>
      </c>
      <c r="X102" s="260">
        <v>0.905114652309748</v>
      </c>
      <c r="Y102" s="262">
        <v>0.92</v>
      </c>
      <c r="Z102" s="262">
        <v>0.933440514469453</v>
      </c>
      <c r="AA102" s="262">
        <v>0.944315545243619</v>
      </c>
      <c r="AB102" s="262">
        <v>0.932097279075367</v>
      </c>
      <c r="AC102" s="262">
        <v>0.928269585003792</v>
      </c>
      <c r="AD102" s="262">
        <v>0.92</v>
      </c>
      <c r="AE102" s="260">
        <v>0.983213584482275</v>
      </c>
      <c r="AF102" s="260">
        <v>0.985489142276127</v>
      </c>
      <c r="AG102" s="260">
        <v>0.939086901094231</v>
      </c>
      <c r="AH102" s="260">
        <v>0.928822470830238</v>
      </c>
      <c r="AI102" s="262">
        <v>0.92</v>
      </c>
      <c r="AJ102" s="260">
        <v>0.961684294551986</v>
      </c>
      <c r="AK102" s="260">
        <v>0.967026378896882</v>
      </c>
      <c r="AL102" s="260">
        <v>0.962145994952799</v>
      </c>
      <c r="AM102" s="260">
        <v>0.957635918976311</v>
      </c>
      <c r="AN102" s="259">
        <v>0.99</v>
      </c>
      <c r="AO102" s="264">
        <v>1</v>
      </c>
      <c r="AP102" s="264">
        <v>1</v>
      </c>
      <c r="AQ102" s="264">
        <v>1</v>
      </c>
      <c r="AR102" s="265">
        <v>1</v>
      </c>
      <c r="AS102" s="266">
        <v>0.105261498981944</v>
      </c>
      <c r="AT102" s="267">
        <v>0.0909090909090909</v>
      </c>
      <c r="AU102" s="268">
        <v>0</v>
      </c>
      <c r="AV102" s="268">
        <v>0.142857142857143</v>
      </c>
      <c r="AW102" s="268">
        <v>0.0763500931098696</v>
      </c>
      <c r="AX102" s="224"/>
      <c r="AY102" s="222"/>
    </row>
    <row r="103" ht="15" spans="1:51">
      <c r="A103" s="220"/>
      <c r="B103" s="224"/>
      <c r="C103" s="283" t="s">
        <v>99</v>
      </c>
      <c r="D103" s="111" t="s">
        <v>125</v>
      </c>
      <c r="E103" s="111" t="s">
        <v>100</v>
      </c>
      <c r="F103" s="284" t="s">
        <v>126</v>
      </c>
      <c r="G103" s="284" t="s">
        <v>126</v>
      </c>
      <c r="H103" s="284" t="s">
        <v>126</v>
      </c>
      <c r="I103" s="284" t="s">
        <v>126</v>
      </c>
      <c r="J103" s="259">
        <v>0.9</v>
      </c>
      <c r="K103" s="260" t="s">
        <v>33</v>
      </c>
      <c r="L103" s="260" t="s">
        <v>33</v>
      </c>
      <c r="M103" s="261" t="s">
        <v>33</v>
      </c>
      <c r="N103" s="261" t="s">
        <v>33</v>
      </c>
      <c r="O103" s="262">
        <v>0.9</v>
      </c>
      <c r="P103" s="263" t="s">
        <v>33</v>
      </c>
      <c r="Q103" s="260" t="s">
        <v>33</v>
      </c>
      <c r="R103" s="260" t="s">
        <v>33</v>
      </c>
      <c r="S103" s="260" t="s">
        <v>33</v>
      </c>
      <c r="T103" s="262">
        <v>0.9</v>
      </c>
      <c r="U103" s="260" t="s">
        <v>33</v>
      </c>
      <c r="V103" s="260" t="s">
        <v>33</v>
      </c>
      <c r="W103" s="260" t="s">
        <v>33</v>
      </c>
      <c r="X103" s="260" t="s">
        <v>33</v>
      </c>
      <c r="Y103" s="262">
        <v>0.92</v>
      </c>
      <c r="Z103" s="262" t="s">
        <v>33</v>
      </c>
      <c r="AA103" s="262" t="s">
        <v>33</v>
      </c>
      <c r="AB103" s="262" t="s">
        <v>33</v>
      </c>
      <c r="AC103" s="262" t="s">
        <v>33</v>
      </c>
      <c r="AD103" s="262">
        <v>0.92</v>
      </c>
      <c r="AE103" s="260">
        <v>0.990679094540613</v>
      </c>
      <c r="AF103" s="260">
        <v>0.98781838316722</v>
      </c>
      <c r="AG103" s="260">
        <v>0.984629294755877</v>
      </c>
      <c r="AH103" s="260">
        <v>0.887579083977721</v>
      </c>
      <c r="AI103" s="262">
        <v>0.92</v>
      </c>
      <c r="AJ103" s="260" t="s">
        <v>33</v>
      </c>
      <c r="AK103" s="260" t="s">
        <v>33</v>
      </c>
      <c r="AL103" s="260" t="s">
        <v>33</v>
      </c>
      <c r="AM103" s="260" t="s">
        <v>33</v>
      </c>
      <c r="AN103" s="259">
        <v>0.99</v>
      </c>
      <c r="AO103" s="264" t="s">
        <v>33</v>
      </c>
      <c r="AP103" s="264">
        <v>1</v>
      </c>
      <c r="AQ103" s="264">
        <v>1</v>
      </c>
      <c r="AR103" s="265">
        <v>1</v>
      </c>
      <c r="AS103" s="266">
        <v>0.105261498981944</v>
      </c>
      <c r="AT103" s="267" t="s">
        <v>33</v>
      </c>
      <c r="AU103" s="268" t="s">
        <v>33</v>
      </c>
      <c r="AV103" s="268" t="s">
        <v>33</v>
      </c>
      <c r="AW103" s="268" t="s">
        <v>33</v>
      </c>
      <c r="AX103" s="224"/>
      <c r="AY103" s="222"/>
    </row>
    <row r="104" ht="15" spans="1:51">
      <c r="A104" s="220"/>
      <c r="B104" s="224"/>
      <c r="C104" s="283" t="s">
        <v>99</v>
      </c>
      <c r="D104" s="111" t="s">
        <v>25</v>
      </c>
      <c r="E104" s="111" t="s">
        <v>100</v>
      </c>
      <c r="F104" s="284" t="s">
        <v>127</v>
      </c>
      <c r="G104" s="284" t="s">
        <v>127</v>
      </c>
      <c r="H104" s="284" t="s">
        <v>127</v>
      </c>
      <c r="I104" s="284" t="s">
        <v>127</v>
      </c>
      <c r="J104" s="259">
        <v>0.9</v>
      </c>
      <c r="K104" s="260">
        <v>0.882352941176471</v>
      </c>
      <c r="L104" s="260">
        <v>0.879120879120879</v>
      </c>
      <c r="M104" s="261">
        <v>0.908045977011494</v>
      </c>
      <c r="N104" s="261">
        <v>0.896774193548387</v>
      </c>
      <c r="O104" s="262">
        <v>0.9</v>
      </c>
      <c r="P104" s="263">
        <v>0.935406339191828</v>
      </c>
      <c r="Q104" s="260">
        <v>0.877073997820031</v>
      </c>
      <c r="R104" s="260">
        <v>0.914347893673247</v>
      </c>
      <c r="S104" s="260">
        <v>0.930583071398069</v>
      </c>
      <c r="T104" s="262">
        <v>0.9</v>
      </c>
      <c r="U104" s="260">
        <v>0.907165389815232</v>
      </c>
      <c r="V104" s="260">
        <v>0.862056436962577</v>
      </c>
      <c r="W104" s="260">
        <v>0.919633141613555</v>
      </c>
      <c r="X104" s="260">
        <v>0.869258717368933</v>
      </c>
      <c r="Y104" s="262">
        <v>0.92</v>
      </c>
      <c r="Z104" s="262">
        <v>0.888241819190238</v>
      </c>
      <c r="AA104" s="262">
        <v>0.939393939393939</v>
      </c>
      <c r="AB104" s="262">
        <v>0.926695174098962</v>
      </c>
      <c r="AC104" s="262">
        <v>0.914259573911907</v>
      </c>
      <c r="AD104" s="262">
        <v>0.92</v>
      </c>
      <c r="AE104" s="260">
        <v>0.996928526589544</v>
      </c>
      <c r="AF104" s="260">
        <v>0.992957036240167</v>
      </c>
      <c r="AG104" s="260">
        <v>0.989680731912966</v>
      </c>
      <c r="AH104" s="260">
        <v>0.96898207993116</v>
      </c>
      <c r="AI104" s="262">
        <v>0.92</v>
      </c>
      <c r="AJ104" s="260">
        <v>0.943410928216616</v>
      </c>
      <c r="AK104" s="260">
        <v>0.965047918176693</v>
      </c>
      <c r="AL104" s="260">
        <v>0.959379681029166</v>
      </c>
      <c r="AM104" s="260">
        <v>0.951961777268924</v>
      </c>
      <c r="AN104" s="259">
        <v>0.99</v>
      </c>
      <c r="AO104" s="264">
        <v>1</v>
      </c>
      <c r="AP104" s="264">
        <v>1</v>
      </c>
      <c r="AQ104" s="264">
        <v>1</v>
      </c>
      <c r="AR104" s="265">
        <v>1</v>
      </c>
      <c r="AS104" s="266">
        <v>0.105261498981944</v>
      </c>
      <c r="AT104" s="267">
        <v>0.0444444444444444</v>
      </c>
      <c r="AU104" s="268">
        <v>0.0408163265306122</v>
      </c>
      <c r="AV104" s="268">
        <v>0.0588235294117647</v>
      </c>
      <c r="AW104" s="268">
        <v>0.0734767025089606</v>
      </c>
      <c r="AX104" s="224"/>
      <c r="AY104" s="222"/>
    </row>
    <row r="105" ht="15" spans="1:51">
      <c r="A105" s="220"/>
      <c r="B105" s="224"/>
      <c r="C105" s="283" t="s">
        <v>99</v>
      </c>
      <c r="D105" s="111" t="s">
        <v>25</v>
      </c>
      <c r="E105" s="111" t="s">
        <v>100</v>
      </c>
      <c r="F105" s="284" t="s">
        <v>128</v>
      </c>
      <c r="G105" s="284" t="s">
        <v>128</v>
      </c>
      <c r="H105" s="284" t="s">
        <v>128</v>
      </c>
      <c r="I105" s="284" t="s">
        <v>128</v>
      </c>
      <c r="J105" s="259">
        <v>0.9</v>
      </c>
      <c r="K105" s="260" t="s">
        <v>33</v>
      </c>
      <c r="L105" s="260" t="s">
        <v>33</v>
      </c>
      <c r="M105" s="261" t="s">
        <v>33</v>
      </c>
      <c r="N105" s="261" t="s">
        <v>33</v>
      </c>
      <c r="O105" s="262">
        <v>0.9</v>
      </c>
      <c r="P105" s="263" t="s">
        <v>33</v>
      </c>
      <c r="Q105" s="260" t="s">
        <v>33</v>
      </c>
      <c r="R105" s="260" t="s">
        <v>33</v>
      </c>
      <c r="S105" s="260">
        <v>0.0353982300884956</v>
      </c>
      <c r="T105" s="262">
        <v>0.9</v>
      </c>
      <c r="U105" s="260" t="s">
        <v>33</v>
      </c>
      <c r="V105" s="260" t="s">
        <v>33</v>
      </c>
      <c r="W105" s="260" t="s">
        <v>33</v>
      </c>
      <c r="X105" s="260">
        <v>0.991150442477876</v>
      </c>
      <c r="Y105" s="262">
        <v>0.92</v>
      </c>
      <c r="Z105" s="262" t="s">
        <v>33</v>
      </c>
      <c r="AA105" s="262" t="s">
        <v>33</v>
      </c>
      <c r="AB105" s="262" t="s">
        <v>33</v>
      </c>
      <c r="AC105" s="262">
        <v>1</v>
      </c>
      <c r="AD105" s="262">
        <v>0.92</v>
      </c>
      <c r="AE105" s="260" t="s">
        <v>33</v>
      </c>
      <c r="AF105" s="260" t="s">
        <v>33</v>
      </c>
      <c r="AG105" s="260" t="s">
        <v>33</v>
      </c>
      <c r="AH105" s="260" t="s">
        <v>33</v>
      </c>
      <c r="AI105" s="262">
        <v>0.92</v>
      </c>
      <c r="AJ105" s="260" t="s">
        <v>33</v>
      </c>
      <c r="AK105" s="260" t="s">
        <v>33</v>
      </c>
      <c r="AL105" s="260" t="s">
        <v>33</v>
      </c>
      <c r="AM105" s="260">
        <v>0.987179487179487</v>
      </c>
      <c r="AN105" s="259">
        <v>0.99</v>
      </c>
      <c r="AO105" s="264" t="s">
        <v>33</v>
      </c>
      <c r="AP105" s="264" t="s">
        <v>33</v>
      </c>
      <c r="AQ105" s="264" t="s">
        <v>33</v>
      </c>
      <c r="AR105" s="265" t="s">
        <v>33</v>
      </c>
      <c r="AS105" s="266">
        <v>0.105261498981944</v>
      </c>
      <c r="AT105" s="267" t="s">
        <v>33</v>
      </c>
      <c r="AU105" s="268" t="s">
        <v>33</v>
      </c>
      <c r="AV105" s="268" t="s">
        <v>33</v>
      </c>
      <c r="AW105" s="268" t="s">
        <v>33</v>
      </c>
      <c r="AX105" s="224"/>
      <c r="AY105" s="222"/>
    </row>
    <row r="106" ht="15" spans="1:51">
      <c r="A106" s="220"/>
      <c r="B106" s="224"/>
      <c r="C106" s="283" t="s">
        <v>99</v>
      </c>
      <c r="D106" s="111" t="s">
        <v>25</v>
      </c>
      <c r="E106" s="111" t="s">
        <v>100</v>
      </c>
      <c r="F106" s="284" t="s">
        <v>129</v>
      </c>
      <c r="G106" s="284" t="s">
        <v>129</v>
      </c>
      <c r="H106" s="284" t="s">
        <v>129</v>
      </c>
      <c r="I106" s="284" t="s">
        <v>129</v>
      </c>
      <c r="J106" s="259">
        <v>0.9</v>
      </c>
      <c r="K106" s="260">
        <v>1</v>
      </c>
      <c r="L106" s="260">
        <v>1</v>
      </c>
      <c r="M106" s="261">
        <v>1</v>
      </c>
      <c r="N106" s="261">
        <v>1</v>
      </c>
      <c r="O106" s="262">
        <v>0.9</v>
      </c>
      <c r="P106" s="263">
        <v>0.972649572649573</v>
      </c>
      <c r="Q106" s="260">
        <v>0.979481641468683</v>
      </c>
      <c r="R106" s="260">
        <v>0.977006507592191</v>
      </c>
      <c r="S106" s="260">
        <v>0.978726984616679</v>
      </c>
      <c r="T106" s="262">
        <v>0.9</v>
      </c>
      <c r="U106" s="260">
        <v>0.83965811965812</v>
      </c>
      <c r="V106" s="260">
        <v>0.869870410367171</v>
      </c>
      <c r="W106" s="260">
        <v>0.890672451193059</v>
      </c>
      <c r="X106" s="260">
        <v>0.867201413526665</v>
      </c>
      <c r="Y106" s="262">
        <v>0.92</v>
      </c>
      <c r="Z106" s="262">
        <v>0.936274509803922</v>
      </c>
      <c r="AA106" s="262">
        <v>0.952934955050238</v>
      </c>
      <c r="AB106" s="262">
        <v>0.956979806848112</v>
      </c>
      <c r="AC106" s="262">
        <v>0.948682015348682</v>
      </c>
      <c r="AD106" s="262">
        <v>0.92</v>
      </c>
      <c r="AE106" s="260">
        <v>0.96751863684771</v>
      </c>
      <c r="AF106" s="260">
        <v>0.975326560232221</v>
      </c>
      <c r="AG106" s="260">
        <v>0.995158286778398</v>
      </c>
      <c r="AH106" s="260">
        <v>0.982268515939769</v>
      </c>
      <c r="AI106" s="262">
        <v>0.92</v>
      </c>
      <c r="AJ106" s="260">
        <v>0.959672337744171</v>
      </c>
      <c r="AK106" s="260">
        <v>0.970693352394568</v>
      </c>
      <c r="AL106" s="260">
        <v>0.969888719179577</v>
      </c>
      <c r="AM106" s="260">
        <v>0.970364382218629</v>
      </c>
      <c r="AN106" s="259">
        <v>0.99</v>
      </c>
      <c r="AO106" s="264">
        <v>1</v>
      </c>
      <c r="AP106" s="264">
        <v>1</v>
      </c>
      <c r="AQ106" s="264">
        <v>1</v>
      </c>
      <c r="AR106" s="265">
        <v>1</v>
      </c>
      <c r="AS106" s="266">
        <v>0.105261498981944</v>
      </c>
      <c r="AT106" s="267">
        <v>0</v>
      </c>
      <c r="AU106" s="268">
        <v>0.121212121212121</v>
      </c>
      <c r="AV106" s="268">
        <v>0.136363636363636</v>
      </c>
      <c r="AW106" s="268">
        <v>0.102517985611511</v>
      </c>
      <c r="AX106" s="224"/>
      <c r="AY106" s="222"/>
    </row>
    <row r="107" ht="15" spans="1:51">
      <c r="A107" s="220"/>
      <c r="B107" s="224"/>
      <c r="C107" s="283" t="s">
        <v>99</v>
      </c>
      <c r="D107" s="111" t="s">
        <v>25</v>
      </c>
      <c r="E107" s="111" t="s">
        <v>100</v>
      </c>
      <c r="F107" s="284" t="s">
        <v>130</v>
      </c>
      <c r="G107" s="284" t="s">
        <v>130</v>
      </c>
      <c r="H107" s="284" t="s">
        <v>130</v>
      </c>
      <c r="I107" s="284" t="s">
        <v>130</v>
      </c>
      <c r="J107" s="259">
        <v>0.9</v>
      </c>
      <c r="K107" s="260">
        <v>0.975</v>
      </c>
      <c r="L107" s="260">
        <v>0.953488372093023</v>
      </c>
      <c r="M107" s="261">
        <v>1</v>
      </c>
      <c r="N107" s="261">
        <v>0.94908350305499</v>
      </c>
      <c r="O107" s="262">
        <v>0.9</v>
      </c>
      <c r="P107" s="263">
        <v>0.953398991112179</v>
      </c>
      <c r="Q107" s="260">
        <v>0.951698731068359</v>
      </c>
      <c r="R107" s="260">
        <v>0.960061443932412</v>
      </c>
      <c r="S107" s="260">
        <v>0.935747998943488</v>
      </c>
      <c r="T107" s="262">
        <v>0.9</v>
      </c>
      <c r="U107" s="260">
        <v>0.882056209464329</v>
      </c>
      <c r="V107" s="260">
        <v>0.887842816209578</v>
      </c>
      <c r="W107" s="260">
        <v>0.929851510496672</v>
      </c>
      <c r="X107" s="260">
        <v>0.882738662593737</v>
      </c>
      <c r="Y107" s="262">
        <v>0.92</v>
      </c>
      <c r="Z107" s="262">
        <v>0.900200601805416</v>
      </c>
      <c r="AA107" s="262">
        <v>0.94301392992824</v>
      </c>
      <c r="AB107" s="262">
        <v>0.924247787610619</v>
      </c>
      <c r="AC107" s="262">
        <v>0.910253039098687</v>
      </c>
      <c r="AD107" s="262">
        <v>0.92</v>
      </c>
      <c r="AE107" s="260">
        <v>0.922710273520569</v>
      </c>
      <c r="AF107" s="260">
        <v>0.81091895256302</v>
      </c>
      <c r="AG107" s="260">
        <v>0.827437528744443</v>
      </c>
      <c r="AH107" s="260">
        <v>0.9178552803296</v>
      </c>
      <c r="AI107" s="262">
        <v>0.92</v>
      </c>
      <c r="AJ107" s="260">
        <v>0.938281630664285</v>
      </c>
      <c r="AK107" s="260">
        <v>0.955240325024101</v>
      </c>
      <c r="AL107" s="260">
        <v>0.953215505718105</v>
      </c>
      <c r="AM107" s="260">
        <v>0.94237613321812</v>
      </c>
      <c r="AN107" s="259">
        <v>0.99</v>
      </c>
      <c r="AO107" s="264">
        <v>1</v>
      </c>
      <c r="AP107" s="264">
        <v>1</v>
      </c>
      <c r="AQ107" s="264">
        <v>0.999250936329588</v>
      </c>
      <c r="AR107" s="265">
        <v>0.99990852542993</v>
      </c>
      <c r="AS107" s="266">
        <v>0.105261498981944</v>
      </c>
      <c r="AT107" s="267">
        <v>-0.125</v>
      </c>
      <c r="AU107" s="268">
        <v>0.0666666666666667</v>
      </c>
      <c r="AV107" s="268">
        <v>0</v>
      </c>
      <c r="AW107" s="268">
        <v>0.0615711252653928</v>
      </c>
      <c r="AX107" s="224"/>
      <c r="AY107" s="222"/>
    </row>
    <row r="108" ht="15" spans="1:51">
      <c r="A108" s="220"/>
      <c r="B108" s="224"/>
      <c r="C108" s="283" t="s">
        <v>99</v>
      </c>
      <c r="D108" s="111" t="s">
        <v>25</v>
      </c>
      <c r="E108" s="111" t="s">
        <v>100</v>
      </c>
      <c r="F108" s="284" t="s">
        <v>131</v>
      </c>
      <c r="G108" s="284" t="s">
        <v>131</v>
      </c>
      <c r="H108" s="284" t="s">
        <v>131</v>
      </c>
      <c r="I108" s="284" t="s">
        <v>131</v>
      </c>
      <c r="J108" s="259">
        <v>0.9</v>
      </c>
      <c r="K108" s="260">
        <v>0.984615384615385</v>
      </c>
      <c r="L108" s="260">
        <v>0.984848484848485</v>
      </c>
      <c r="M108" s="261">
        <v>1</v>
      </c>
      <c r="N108" s="261">
        <v>0.991192411924119</v>
      </c>
      <c r="O108" s="262">
        <v>0.9</v>
      </c>
      <c r="P108" s="263">
        <v>0.964912280701754</v>
      </c>
      <c r="Q108" s="260">
        <v>0.957816377171216</v>
      </c>
      <c r="R108" s="260">
        <v>0.967326072460547</v>
      </c>
      <c r="S108" s="260">
        <v>0.947946805404401</v>
      </c>
      <c r="T108" s="262">
        <v>0.9</v>
      </c>
      <c r="U108" s="260">
        <v>0.92304625199362</v>
      </c>
      <c r="V108" s="260">
        <v>0.89793217535153</v>
      </c>
      <c r="W108" s="260">
        <v>0.935096688152923</v>
      </c>
      <c r="X108" s="260">
        <v>0.900910466381759</v>
      </c>
      <c r="Y108" s="262">
        <v>0.92</v>
      </c>
      <c r="Z108" s="262">
        <v>0.923353724361281</v>
      </c>
      <c r="AA108" s="262">
        <v>0.938762214983713</v>
      </c>
      <c r="AB108" s="262">
        <v>0.950207468879668</v>
      </c>
      <c r="AC108" s="262">
        <v>0.93800355450237</v>
      </c>
      <c r="AD108" s="262">
        <v>0.92</v>
      </c>
      <c r="AE108" s="260">
        <v>0.998053097345133</v>
      </c>
      <c r="AF108" s="260">
        <v>0.995793778297064</v>
      </c>
      <c r="AG108" s="260">
        <v>0.992278779096096</v>
      </c>
      <c r="AH108" s="260">
        <v>0.982799488776118</v>
      </c>
      <c r="AI108" s="262">
        <v>0.92</v>
      </c>
      <c r="AJ108" s="260">
        <v>0.949198203976908</v>
      </c>
      <c r="AK108" s="260">
        <v>0.958753839403247</v>
      </c>
      <c r="AL108" s="260">
        <v>0.965122011338427</v>
      </c>
      <c r="AM108" s="260">
        <v>0.95814087440047</v>
      </c>
      <c r="AN108" s="259">
        <v>0.99</v>
      </c>
      <c r="AO108" s="264">
        <v>1</v>
      </c>
      <c r="AP108" s="264">
        <v>1</v>
      </c>
      <c r="AQ108" s="264">
        <v>1</v>
      </c>
      <c r="AR108" s="265">
        <v>1</v>
      </c>
      <c r="AS108" s="266">
        <v>0.105261498981944</v>
      </c>
      <c r="AT108" s="267">
        <v>0.03125</v>
      </c>
      <c r="AU108" s="268">
        <v>0.0714285714285714</v>
      </c>
      <c r="AV108" s="268">
        <v>0.0714285714285714</v>
      </c>
      <c r="AW108" s="268">
        <v>0.041497975708502</v>
      </c>
      <c r="AX108" s="224"/>
      <c r="AY108" s="222"/>
    </row>
    <row r="109" ht="15" spans="1:51">
      <c r="A109" s="220"/>
      <c r="B109" s="224"/>
      <c r="C109" s="283" t="s">
        <v>99</v>
      </c>
      <c r="D109" s="111" t="s">
        <v>25</v>
      </c>
      <c r="E109" s="111" t="s">
        <v>100</v>
      </c>
      <c r="F109" s="284" t="s">
        <v>132</v>
      </c>
      <c r="G109" s="284" t="s">
        <v>132</v>
      </c>
      <c r="H109" s="284" t="s">
        <v>132</v>
      </c>
      <c r="I109" s="284" t="s">
        <v>132</v>
      </c>
      <c r="J109" s="259">
        <v>0.9</v>
      </c>
      <c r="K109" s="260" t="s">
        <v>33</v>
      </c>
      <c r="L109" s="260" t="s">
        <v>33</v>
      </c>
      <c r="M109" s="261" t="s">
        <v>33</v>
      </c>
      <c r="N109" s="261" t="s">
        <v>33</v>
      </c>
      <c r="O109" s="262">
        <v>0.9</v>
      </c>
      <c r="P109" s="263" t="s">
        <v>33</v>
      </c>
      <c r="Q109" s="260" t="s">
        <v>33</v>
      </c>
      <c r="R109" s="260" t="s">
        <v>33</v>
      </c>
      <c r="S109" s="260" t="s">
        <v>33</v>
      </c>
      <c r="T109" s="262">
        <v>0.9</v>
      </c>
      <c r="U109" s="260" t="s">
        <v>33</v>
      </c>
      <c r="V109" s="260" t="s">
        <v>33</v>
      </c>
      <c r="W109" s="260" t="s">
        <v>33</v>
      </c>
      <c r="X109" s="260" t="s">
        <v>33</v>
      </c>
      <c r="Y109" s="262">
        <v>0.92</v>
      </c>
      <c r="Z109" s="262" t="s">
        <v>33</v>
      </c>
      <c r="AA109" s="262" t="s">
        <v>33</v>
      </c>
      <c r="AB109" s="262" t="s">
        <v>33</v>
      </c>
      <c r="AC109" s="262" t="s">
        <v>33</v>
      </c>
      <c r="AD109" s="262">
        <v>0.92</v>
      </c>
      <c r="AE109" s="260">
        <v>0.969047619047619</v>
      </c>
      <c r="AF109" s="260">
        <v>0.970114942528736</v>
      </c>
      <c r="AG109" s="260">
        <v>0.923809523809524</v>
      </c>
      <c r="AH109" s="260">
        <v>0.949872074291671</v>
      </c>
      <c r="AI109" s="262">
        <v>0.92</v>
      </c>
      <c r="AJ109" s="260" t="s">
        <v>33</v>
      </c>
      <c r="AK109" s="260" t="s">
        <v>33</v>
      </c>
      <c r="AL109" s="260" t="s">
        <v>33</v>
      </c>
      <c r="AM109" s="260" t="s">
        <v>33</v>
      </c>
      <c r="AN109" s="259">
        <v>0.99</v>
      </c>
      <c r="AO109" s="264">
        <v>1</v>
      </c>
      <c r="AP109" s="264">
        <v>1</v>
      </c>
      <c r="AQ109" s="264">
        <v>1</v>
      </c>
      <c r="AR109" s="265">
        <v>1</v>
      </c>
      <c r="AS109" s="266">
        <v>0.105261498981944</v>
      </c>
      <c r="AT109" s="267" t="s">
        <v>33</v>
      </c>
      <c r="AU109" s="268" t="s">
        <v>33</v>
      </c>
      <c r="AV109" s="268" t="s">
        <v>33</v>
      </c>
      <c r="AW109" s="268" t="s">
        <v>33</v>
      </c>
      <c r="AX109" s="224"/>
      <c r="AY109" s="222"/>
    </row>
    <row r="110" ht="15" spans="1:51">
      <c r="A110" s="220"/>
      <c r="B110" s="224"/>
      <c r="C110" s="283" t="s">
        <v>99</v>
      </c>
      <c r="D110" s="111" t="s">
        <v>25</v>
      </c>
      <c r="E110" s="111" t="s">
        <v>100</v>
      </c>
      <c r="F110" s="284" t="s">
        <v>133</v>
      </c>
      <c r="G110" s="284" t="s">
        <v>133</v>
      </c>
      <c r="H110" s="284" t="s">
        <v>133</v>
      </c>
      <c r="I110" s="284" t="s">
        <v>133</v>
      </c>
      <c r="J110" s="259">
        <v>0.9</v>
      </c>
      <c r="K110" s="260">
        <v>0.958333333333333</v>
      </c>
      <c r="L110" s="260">
        <v>0.95</v>
      </c>
      <c r="M110" s="261">
        <v>0.98876404494382</v>
      </c>
      <c r="N110" s="261">
        <v>0.910533274570295</v>
      </c>
      <c r="O110" s="262">
        <v>0.9</v>
      </c>
      <c r="P110" s="263">
        <v>0.938194753223655</v>
      </c>
      <c r="Q110" s="260">
        <v>0.946001494768311</v>
      </c>
      <c r="R110" s="260">
        <v>0.956299118837818</v>
      </c>
      <c r="S110" s="260">
        <v>0.911100933369131</v>
      </c>
      <c r="T110" s="262">
        <v>0.9</v>
      </c>
      <c r="U110" s="260">
        <v>0.902845709204091</v>
      </c>
      <c r="V110" s="260">
        <v>0.896393871449925</v>
      </c>
      <c r="W110" s="260">
        <v>0.917004048582996</v>
      </c>
      <c r="X110" s="260">
        <v>0.865253715314519</v>
      </c>
      <c r="Y110" s="262">
        <v>0.92</v>
      </c>
      <c r="Z110" s="262">
        <v>0.901067323481117</v>
      </c>
      <c r="AA110" s="262">
        <v>0.949890670553936</v>
      </c>
      <c r="AB110" s="262">
        <v>0.917068616772989</v>
      </c>
      <c r="AC110" s="262">
        <v>0.903297625782433</v>
      </c>
      <c r="AD110" s="262">
        <v>0.92</v>
      </c>
      <c r="AE110" s="260">
        <v>0.990544513701047</v>
      </c>
      <c r="AF110" s="260">
        <v>0.981552308537926</v>
      </c>
      <c r="AG110" s="260">
        <v>0.984713228268947</v>
      </c>
      <c r="AH110" s="260">
        <v>0.968091156500272</v>
      </c>
      <c r="AI110" s="262">
        <v>0.92</v>
      </c>
      <c r="AJ110" s="260">
        <v>0.945077122675508</v>
      </c>
      <c r="AK110" s="260">
        <v>0.968886968331378</v>
      </c>
      <c r="AL110" s="260">
        <v>0.948681637332254</v>
      </c>
      <c r="AM110" s="260">
        <v>0.937172128412201</v>
      </c>
      <c r="AN110" s="259">
        <v>0.99</v>
      </c>
      <c r="AO110" s="264">
        <v>1</v>
      </c>
      <c r="AP110" s="264">
        <v>1</v>
      </c>
      <c r="AQ110" s="264">
        <v>1</v>
      </c>
      <c r="AR110" s="265">
        <v>1</v>
      </c>
      <c r="AS110" s="266">
        <v>0.105261498981944</v>
      </c>
      <c r="AT110" s="267">
        <v>0.00347222222222222</v>
      </c>
      <c r="AU110" s="268">
        <v>0.0318471337579618</v>
      </c>
      <c r="AV110" s="268">
        <v>0.0272727272727273</v>
      </c>
      <c r="AW110" s="268">
        <v>0.0231412041997</v>
      </c>
      <c r="AX110" s="224"/>
      <c r="AY110" s="222"/>
    </row>
    <row r="111" ht="15" spans="1:51">
      <c r="A111" s="220"/>
      <c r="B111" s="224"/>
      <c r="C111" s="283" t="s">
        <v>99</v>
      </c>
      <c r="D111" s="111" t="s">
        <v>125</v>
      </c>
      <c r="E111" s="111" t="s">
        <v>100</v>
      </c>
      <c r="F111" s="284" t="s">
        <v>134</v>
      </c>
      <c r="G111" s="284" t="s">
        <v>134</v>
      </c>
      <c r="H111" s="284" t="s">
        <v>134</v>
      </c>
      <c r="I111" s="284" t="s">
        <v>134</v>
      </c>
      <c r="J111" s="259">
        <v>0.9</v>
      </c>
      <c r="K111" s="260" t="s">
        <v>33</v>
      </c>
      <c r="L111" s="260" t="s">
        <v>33</v>
      </c>
      <c r="M111" s="261" t="s">
        <v>33</v>
      </c>
      <c r="N111" s="261" t="s">
        <v>33</v>
      </c>
      <c r="O111" s="262">
        <v>0.9</v>
      </c>
      <c r="P111" s="263">
        <v>0.75</v>
      </c>
      <c r="Q111" s="260">
        <v>1</v>
      </c>
      <c r="R111" s="260">
        <v>1</v>
      </c>
      <c r="S111" s="260">
        <v>0.576923076923077</v>
      </c>
      <c r="T111" s="262">
        <v>0.9</v>
      </c>
      <c r="U111" s="260">
        <v>1</v>
      </c>
      <c r="V111" s="260">
        <v>1</v>
      </c>
      <c r="W111" s="260">
        <v>1</v>
      </c>
      <c r="X111" s="260">
        <v>1</v>
      </c>
      <c r="Y111" s="262">
        <v>0.92</v>
      </c>
      <c r="Z111" s="262">
        <v>1</v>
      </c>
      <c r="AA111" s="262" t="s">
        <v>33</v>
      </c>
      <c r="AB111" s="262" t="s">
        <v>33</v>
      </c>
      <c r="AC111" s="262">
        <v>1</v>
      </c>
      <c r="AD111" s="262">
        <v>0.92</v>
      </c>
      <c r="AE111" s="260">
        <v>0.987762641422304</v>
      </c>
      <c r="AF111" s="260">
        <v>0.998234580161095</v>
      </c>
      <c r="AG111" s="260">
        <v>0.980690330108782</v>
      </c>
      <c r="AH111" s="260">
        <v>0.972783411967949</v>
      </c>
      <c r="AI111" s="262">
        <v>0.92</v>
      </c>
      <c r="AJ111" s="260">
        <v>1</v>
      </c>
      <c r="AK111" s="260">
        <v>1</v>
      </c>
      <c r="AL111" s="260">
        <v>1</v>
      </c>
      <c r="AM111" s="260">
        <v>1</v>
      </c>
      <c r="AN111" s="259">
        <v>0.99</v>
      </c>
      <c r="AO111" s="264">
        <v>1</v>
      </c>
      <c r="AP111" s="264" t="s">
        <v>33</v>
      </c>
      <c r="AQ111" s="264">
        <v>1</v>
      </c>
      <c r="AR111" s="265">
        <v>1</v>
      </c>
      <c r="AS111" s="266">
        <v>0.105261498981944</v>
      </c>
      <c r="AT111" s="267" t="s">
        <v>33</v>
      </c>
      <c r="AU111" s="268" t="s">
        <v>33</v>
      </c>
      <c r="AV111" s="268" t="s">
        <v>33</v>
      </c>
      <c r="AW111" s="268" t="s">
        <v>33</v>
      </c>
      <c r="AX111" s="224"/>
      <c r="AY111" s="222"/>
    </row>
    <row r="112" ht="15" spans="1:51">
      <c r="A112" s="220"/>
      <c r="B112" s="224"/>
      <c r="C112" s="283" t="s">
        <v>99</v>
      </c>
      <c r="D112" s="111" t="s">
        <v>25</v>
      </c>
      <c r="E112" s="111" t="s">
        <v>100</v>
      </c>
      <c r="F112" s="284" t="s">
        <v>135</v>
      </c>
      <c r="G112" s="284" t="s">
        <v>135</v>
      </c>
      <c r="H112" s="284" t="s">
        <v>135</v>
      </c>
      <c r="I112" s="284" t="s">
        <v>135</v>
      </c>
      <c r="J112" s="259">
        <v>0.9</v>
      </c>
      <c r="K112" s="260">
        <v>0.970149253731343</v>
      </c>
      <c r="L112" s="260">
        <v>0.970149253731343</v>
      </c>
      <c r="M112" s="261">
        <v>0.985294117647059</v>
      </c>
      <c r="N112" s="261">
        <v>0.96575776791376</v>
      </c>
      <c r="O112" s="262">
        <v>0.9</v>
      </c>
      <c r="P112" s="263">
        <v>0.946417146513116</v>
      </c>
      <c r="Q112" s="260">
        <v>0.951797040169133</v>
      </c>
      <c r="R112" s="260">
        <v>0.968617128973476</v>
      </c>
      <c r="S112" s="260">
        <v>0.928894715054505</v>
      </c>
      <c r="T112" s="262">
        <v>0.9</v>
      </c>
      <c r="U112" s="260">
        <v>0.90083173384517</v>
      </c>
      <c r="V112" s="260">
        <v>0.875405214940099</v>
      </c>
      <c r="W112" s="260">
        <v>0.918202065195384</v>
      </c>
      <c r="X112" s="260">
        <v>0.871912515523665</v>
      </c>
      <c r="Y112" s="262">
        <v>0.92</v>
      </c>
      <c r="Z112" s="262">
        <v>0.901746155850925</v>
      </c>
      <c r="AA112" s="262">
        <v>0.901553106212425</v>
      </c>
      <c r="AB112" s="262">
        <v>0.908580413297394</v>
      </c>
      <c r="AC112" s="262">
        <v>0.894263012879387</v>
      </c>
      <c r="AD112" s="262">
        <v>0.92</v>
      </c>
      <c r="AE112" s="260">
        <v>0.993978321959053</v>
      </c>
      <c r="AF112" s="260">
        <v>0.986794970850601</v>
      </c>
      <c r="AG112" s="260">
        <v>0.789707750952986</v>
      </c>
      <c r="AH112" s="260">
        <v>0.959822087123667</v>
      </c>
      <c r="AI112" s="262">
        <v>0.92</v>
      </c>
      <c r="AJ112" s="260">
        <v>0.940646056282204</v>
      </c>
      <c r="AK112" s="260">
        <v>0.94021101992966</v>
      </c>
      <c r="AL112" s="260">
        <v>0.941865417376491</v>
      </c>
      <c r="AM112" s="260">
        <v>0.934172366391739</v>
      </c>
      <c r="AN112" s="259">
        <v>0.99</v>
      </c>
      <c r="AO112" s="264">
        <v>1</v>
      </c>
      <c r="AP112" s="264">
        <v>1</v>
      </c>
      <c r="AQ112" s="264">
        <v>1</v>
      </c>
      <c r="AR112" s="265">
        <v>1</v>
      </c>
      <c r="AS112" s="266">
        <v>0.105261498981944</v>
      </c>
      <c r="AT112" s="267">
        <v>0.1</v>
      </c>
      <c r="AU112" s="268">
        <v>0</v>
      </c>
      <c r="AV112" s="268">
        <v>0.105263157894737</v>
      </c>
      <c r="AW112" s="268">
        <v>0.106508875739645</v>
      </c>
      <c r="AX112" s="224"/>
      <c r="AY112" s="222"/>
    </row>
    <row r="113" ht="15" spans="1:51">
      <c r="A113" s="220"/>
      <c r="B113" s="224"/>
      <c r="C113" s="283" t="s">
        <v>99</v>
      </c>
      <c r="D113" s="111" t="s">
        <v>25</v>
      </c>
      <c r="E113" s="111" t="s">
        <v>100</v>
      </c>
      <c r="F113" s="284" t="s">
        <v>136</v>
      </c>
      <c r="G113" s="284" t="s">
        <v>136</v>
      </c>
      <c r="H113" s="284" t="s">
        <v>136</v>
      </c>
      <c r="I113" s="284" t="s">
        <v>136</v>
      </c>
      <c r="J113" s="259">
        <v>0.9</v>
      </c>
      <c r="K113" s="260">
        <v>0.946808510638298</v>
      </c>
      <c r="L113" s="260">
        <v>0.947368421052632</v>
      </c>
      <c r="M113" s="261">
        <v>0.967741935483871</v>
      </c>
      <c r="N113" s="261">
        <v>0.93184855233853</v>
      </c>
      <c r="O113" s="262">
        <v>0.9</v>
      </c>
      <c r="P113" s="263">
        <v>0.864795282783822</v>
      </c>
      <c r="Q113" s="260">
        <v>0.924236769425991</v>
      </c>
      <c r="R113" s="260">
        <v>0.890547263681592</v>
      </c>
      <c r="S113" s="260">
        <v>0.827683960003574</v>
      </c>
      <c r="T113" s="262">
        <v>0.9</v>
      </c>
      <c r="U113" s="260">
        <v>0.967693713146749</v>
      </c>
      <c r="V113" s="260">
        <v>0.95289990296335</v>
      </c>
      <c r="W113" s="260">
        <v>0.976752600633198</v>
      </c>
      <c r="X113" s="260">
        <v>0.95032937755359</v>
      </c>
      <c r="Y113" s="262">
        <v>0.92</v>
      </c>
      <c r="Z113" s="262">
        <v>0.96809497310332</v>
      </c>
      <c r="AA113" s="262">
        <v>0.98404641044235</v>
      </c>
      <c r="AB113" s="262">
        <v>0.982934084859872</v>
      </c>
      <c r="AC113" s="262">
        <v>0.976593505712568</v>
      </c>
      <c r="AD113" s="262">
        <v>0.92</v>
      </c>
      <c r="AE113" s="260">
        <v>0.975479191849422</v>
      </c>
      <c r="AF113" s="260">
        <v>0.970655401807071</v>
      </c>
      <c r="AG113" s="260">
        <v>0.973820304778541</v>
      </c>
      <c r="AH113" s="260">
        <v>0.960857035586358</v>
      </c>
      <c r="AI113" s="262">
        <v>0.92</v>
      </c>
      <c r="AJ113" s="260">
        <v>0.981537755862623</v>
      </c>
      <c r="AK113" s="260">
        <v>0.989211822660099</v>
      </c>
      <c r="AL113" s="260">
        <v>0.990716332378224</v>
      </c>
      <c r="AM113" s="260">
        <v>0.985645920405614</v>
      </c>
      <c r="AN113" s="259">
        <v>0.99</v>
      </c>
      <c r="AO113" s="264">
        <v>1</v>
      </c>
      <c r="AP113" s="264">
        <v>1</v>
      </c>
      <c r="AQ113" s="264">
        <v>1</v>
      </c>
      <c r="AR113" s="265">
        <v>1</v>
      </c>
      <c r="AS113" s="266">
        <v>0.105261498981944</v>
      </c>
      <c r="AT113" s="267">
        <v>0</v>
      </c>
      <c r="AU113" s="268">
        <v>0</v>
      </c>
      <c r="AV113" s="268">
        <v>0.148148148148148</v>
      </c>
      <c r="AW113" s="268">
        <v>0.0807799442896936</v>
      </c>
      <c r="AX113" s="224"/>
      <c r="AY113" s="222"/>
    </row>
    <row r="114" ht="15" spans="1:51">
      <c r="A114" s="220"/>
      <c r="B114" s="224"/>
      <c r="C114" s="283" t="s">
        <v>99</v>
      </c>
      <c r="D114" s="111" t="s">
        <v>25</v>
      </c>
      <c r="E114" s="111" t="s">
        <v>100</v>
      </c>
      <c r="F114" s="284" t="s">
        <v>137</v>
      </c>
      <c r="G114" s="284" t="s">
        <v>137</v>
      </c>
      <c r="H114" s="284" t="s">
        <v>137</v>
      </c>
      <c r="I114" s="284" t="s">
        <v>137</v>
      </c>
      <c r="J114" s="259">
        <v>0.9</v>
      </c>
      <c r="K114" s="260">
        <v>0.917647058823529</v>
      </c>
      <c r="L114" s="260">
        <v>0.908045977011494</v>
      </c>
      <c r="M114" s="261">
        <v>0.927710843373494</v>
      </c>
      <c r="N114" s="261">
        <v>0.928833071690215</v>
      </c>
      <c r="O114" s="262">
        <v>0.9</v>
      </c>
      <c r="P114" s="263">
        <v>0.908587825374052</v>
      </c>
      <c r="Q114" s="260">
        <v>0.933962264150943</v>
      </c>
      <c r="R114" s="260">
        <v>0.93791738807816</v>
      </c>
      <c r="S114" s="260">
        <v>0.923128901473711</v>
      </c>
      <c r="T114" s="262">
        <v>0.9</v>
      </c>
      <c r="U114" s="260">
        <v>0.856118056978889</v>
      </c>
      <c r="V114" s="260">
        <v>0.866325551646946</v>
      </c>
      <c r="W114" s="260">
        <v>0.90032154340836</v>
      </c>
      <c r="X114" s="260">
        <v>0.873101550936354</v>
      </c>
      <c r="Y114" s="262">
        <v>0.92</v>
      </c>
      <c r="Z114" s="262">
        <v>0.911244695898161</v>
      </c>
      <c r="AA114" s="262">
        <v>0.944256756756757</v>
      </c>
      <c r="AB114" s="262">
        <v>0.946811192336778</v>
      </c>
      <c r="AC114" s="262">
        <v>0.935982046821677</v>
      </c>
      <c r="AD114" s="262">
        <v>0.92</v>
      </c>
      <c r="AE114" s="260">
        <v>0.998098859315589</v>
      </c>
      <c r="AF114" s="260">
        <v>0.991578947368421</v>
      </c>
      <c r="AG114" s="260">
        <v>0.980575270825551</v>
      </c>
      <c r="AH114" s="260">
        <v>0.987487898880304</v>
      </c>
      <c r="AI114" s="262">
        <v>0.92</v>
      </c>
      <c r="AJ114" s="260">
        <v>0.942130530686389</v>
      </c>
      <c r="AK114" s="260">
        <v>0.958215758628175</v>
      </c>
      <c r="AL114" s="260">
        <v>0.964794007490637</v>
      </c>
      <c r="AM114" s="260">
        <v>0.959960727148861</v>
      </c>
      <c r="AN114" s="259">
        <v>0.99</v>
      </c>
      <c r="AO114" s="264">
        <v>1</v>
      </c>
      <c r="AP114" s="264">
        <v>1</v>
      </c>
      <c r="AQ114" s="264">
        <v>1</v>
      </c>
      <c r="AR114" s="265">
        <v>1</v>
      </c>
      <c r="AS114" s="266">
        <v>0.105261498981944</v>
      </c>
      <c r="AT114" s="267">
        <v>0.0681818181818182</v>
      </c>
      <c r="AU114" s="268">
        <v>0.0526315789473684</v>
      </c>
      <c r="AV114" s="268">
        <v>0.0263157894736842</v>
      </c>
      <c r="AW114" s="268">
        <v>0.0767356881851401</v>
      </c>
      <c r="AX114" s="224"/>
      <c r="AY114" s="222"/>
    </row>
    <row r="115" ht="15" spans="1:51">
      <c r="A115" s="220"/>
      <c r="B115" s="224"/>
      <c r="C115" s="283" t="s">
        <v>99</v>
      </c>
      <c r="D115" s="111" t="s">
        <v>25</v>
      </c>
      <c r="E115" s="111" t="s">
        <v>100</v>
      </c>
      <c r="F115" s="284" t="s">
        <v>138</v>
      </c>
      <c r="G115" s="284" t="s">
        <v>138</v>
      </c>
      <c r="H115" s="284" t="s">
        <v>138</v>
      </c>
      <c r="I115" s="284" t="s">
        <v>138</v>
      </c>
      <c r="J115" s="259">
        <v>0.9</v>
      </c>
      <c r="K115" s="260">
        <v>0.99</v>
      </c>
      <c r="L115" s="260">
        <v>0.981132075471698</v>
      </c>
      <c r="M115" s="261">
        <v>1</v>
      </c>
      <c r="N115" s="261">
        <v>0.984168865435356</v>
      </c>
      <c r="O115" s="262">
        <v>0.9</v>
      </c>
      <c r="P115" s="263">
        <v>0</v>
      </c>
      <c r="Q115" s="260" t="s">
        <v>33</v>
      </c>
      <c r="R115" s="260" t="s">
        <v>33</v>
      </c>
      <c r="S115" s="260">
        <v>0.5</v>
      </c>
      <c r="T115" s="262">
        <v>0.9</v>
      </c>
      <c r="U115" s="260">
        <v>0</v>
      </c>
      <c r="V115" s="260" t="s">
        <v>33</v>
      </c>
      <c r="W115" s="260" t="s">
        <v>33</v>
      </c>
      <c r="X115" s="260">
        <v>0.5</v>
      </c>
      <c r="Y115" s="262">
        <v>0.92</v>
      </c>
      <c r="Z115" s="262">
        <v>0</v>
      </c>
      <c r="AA115" s="262">
        <v>0</v>
      </c>
      <c r="AB115" s="262" t="s">
        <v>33</v>
      </c>
      <c r="AC115" s="262">
        <v>0.25</v>
      </c>
      <c r="AD115" s="262">
        <v>0.92</v>
      </c>
      <c r="AE115" s="260">
        <v>0.999304105775922</v>
      </c>
      <c r="AF115" s="260">
        <v>0.994655581947744</v>
      </c>
      <c r="AG115" s="260">
        <v>0.997533908754624</v>
      </c>
      <c r="AH115" s="260">
        <v>0.996727784087836</v>
      </c>
      <c r="AI115" s="262">
        <v>0.92</v>
      </c>
      <c r="AJ115" s="260">
        <v>0.962824351297405</v>
      </c>
      <c r="AK115" s="260">
        <v>0.972786267531924</v>
      </c>
      <c r="AL115" s="260">
        <v>0.97249229309936</v>
      </c>
      <c r="AM115" s="260">
        <v>0.97938023423798</v>
      </c>
      <c r="AN115" s="259">
        <v>0.99</v>
      </c>
      <c r="AO115" s="264">
        <v>1</v>
      </c>
      <c r="AP115" s="264">
        <v>1</v>
      </c>
      <c r="AQ115" s="264">
        <v>1</v>
      </c>
      <c r="AR115" s="265">
        <v>1</v>
      </c>
      <c r="AS115" s="266">
        <v>0.105261498981944</v>
      </c>
      <c r="AT115" s="267">
        <v>0</v>
      </c>
      <c r="AU115" s="268">
        <v>0.130434782608696</v>
      </c>
      <c r="AV115" s="268">
        <v>0.0416666666666667</v>
      </c>
      <c r="AW115" s="268">
        <v>0.0390492359932088</v>
      </c>
      <c r="AX115" s="224"/>
      <c r="AY115" s="222"/>
    </row>
    <row r="116" ht="15" spans="1:51">
      <c r="A116" s="220"/>
      <c r="B116" s="224"/>
      <c r="C116" s="283" t="s">
        <v>99</v>
      </c>
      <c r="D116" s="111" t="s">
        <v>25</v>
      </c>
      <c r="E116" s="111" t="s">
        <v>100</v>
      </c>
      <c r="F116" s="284" t="s">
        <v>139</v>
      </c>
      <c r="G116" s="284" t="s">
        <v>139</v>
      </c>
      <c r="H116" s="284" t="s">
        <v>139</v>
      </c>
      <c r="I116" s="284" t="s">
        <v>139</v>
      </c>
      <c r="J116" s="259">
        <v>0.9</v>
      </c>
      <c r="K116" s="260">
        <v>0.923076923076923</v>
      </c>
      <c r="L116" s="260">
        <v>0.969387755102041</v>
      </c>
      <c r="M116" s="261">
        <v>0.948051948051948</v>
      </c>
      <c r="N116" s="261">
        <v>0.937528709232889</v>
      </c>
      <c r="O116" s="262">
        <v>0.9</v>
      </c>
      <c r="P116" s="263">
        <v>0</v>
      </c>
      <c r="Q116" s="260">
        <v>0</v>
      </c>
      <c r="R116" s="260" t="s">
        <v>33</v>
      </c>
      <c r="S116" s="260">
        <v>0</v>
      </c>
      <c r="T116" s="262">
        <v>0.9</v>
      </c>
      <c r="U116" s="260">
        <v>0</v>
      </c>
      <c r="V116" s="260">
        <v>0</v>
      </c>
      <c r="W116" s="260" t="s">
        <v>33</v>
      </c>
      <c r="X116" s="260">
        <v>0</v>
      </c>
      <c r="Y116" s="262">
        <v>0.92</v>
      </c>
      <c r="Z116" s="262">
        <v>0</v>
      </c>
      <c r="AA116" s="262">
        <v>0</v>
      </c>
      <c r="AB116" s="262" t="s">
        <v>33</v>
      </c>
      <c r="AC116" s="262">
        <v>0</v>
      </c>
      <c r="AD116" s="262">
        <v>0.92</v>
      </c>
      <c r="AE116" s="260">
        <v>0.980295566502463</v>
      </c>
      <c r="AF116" s="260">
        <v>0.60093896713615</v>
      </c>
      <c r="AG116" s="260">
        <v>0.532</v>
      </c>
      <c r="AH116" s="260">
        <v>0.785891089108911</v>
      </c>
      <c r="AI116" s="262">
        <v>0.92</v>
      </c>
      <c r="AJ116" s="260">
        <v>0.952848967404827</v>
      </c>
      <c r="AK116" s="260">
        <v>0.97213314165653</v>
      </c>
      <c r="AL116" s="260">
        <v>0.970632911392405</v>
      </c>
      <c r="AM116" s="260">
        <v>0.975807026099917</v>
      </c>
      <c r="AN116" s="259">
        <v>0.99</v>
      </c>
      <c r="AO116" s="264">
        <v>1</v>
      </c>
      <c r="AP116" s="264">
        <v>1</v>
      </c>
      <c r="AQ116" s="264">
        <v>1</v>
      </c>
      <c r="AR116" s="265">
        <v>1</v>
      </c>
      <c r="AS116" s="266">
        <v>0.105261498981944</v>
      </c>
      <c r="AT116" s="267">
        <v>0.0909090909090909</v>
      </c>
      <c r="AU116" s="268">
        <v>0.25</v>
      </c>
      <c r="AV116" s="268">
        <v>0</v>
      </c>
      <c r="AW116" s="268">
        <v>0.112637362637363</v>
      </c>
      <c r="AX116" s="224"/>
      <c r="AY116" s="222"/>
    </row>
    <row r="117" ht="15" spans="1:51">
      <c r="A117" s="220"/>
      <c r="B117" s="224"/>
      <c r="C117" s="283" t="s">
        <v>99</v>
      </c>
      <c r="D117" s="111" t="s">
        <v>25</v>
      </c>
      <c r="E117" s="111" t="s">
        <v>100</v>
      </c>
      <c r="F117" s="284" t="s">
        <v>140</v>
      </c>
      <c r="G117" s="284" t="s">
        <v>140</v>
      </c>
      <c r="H117" s="284" t="s">
        <v>140</v>
      </c>
      <c r="I117" s="284" t="s">
        <v>140</v>
      </c>
      <c r="J117" s="259">
        <v>0.9</v>
      </c>
      <c r="K117" s="260">
        <v>0.975903614457831</v>
      </c>
      <c r="L117" s="260">
        <v>0.951219512195122</v>
      </c>
      <c r="M117" s="261">
        <v>1</v>
      </c>
      <c r="N117" s="261">
        <v>0.969908651262762</v>
      </c>
      <c r="O117" s="262">
        <v>0.9</v>
      </c>
      <c r="P117" s="263">
        <v>0</v>
      </c>
      <c r="Q117" s="260">
        <v>0</v>
      </c>
      <c r="R117" s="260">
        <v>0</v>
      </c>
      <c r="S117" s="260">
        <v>0</v>
      </c>
      <c r="T117" s="262">
        <v>0.9</v>
      </c>
      <c r="U117" s="260">
        <v>0</v>
      </c>
      <c r="V117" s="260">
        <v>0</v>
      </c>
      <c r="W117" s="260">
        <v>0</v>
      </c>
      <c r="X117" s="260">
        <v>0</v>
      </c>
      <c r="Y117" s="262">
        <v>0.92</v>
      </c>
      <c r="Z117" s="262">
        <v>0</v>
      </c>
      <c r="AA117" s="262">
        <v>0</v>
      </c>
      <c r="AB117" s="262" t="s">
        <v>33</v>
      </c>
      <c r="AC117" s="262">
        <v>0</v>
      </c>
      <c r="AD117" s="262">
        <v>0.92</v>
      </c>
      <c r="AE117" s="260">
        <v>1</v>
      </c>
      <c r="AF117" s="260">
        <v>1</v>
      </c>
      <c r="AG117" s="260">
        <v>0.975206611570248</v>
      </c>
      <c r="AH117" s="260">
        <v>0.99107541276216</v>
      </c>
      <c r="AI117" s="262">
        <v>0.92</v>
      </c>
      <c r="AJ117" s="260">
        <v>0.943981327109036</v>
      </c>
      <c r="AK117" s="260">
        <v>0.974892663804368</v>
      </c>
      <c r="AL117" s="260">
        <v>0.972812979609735</v>
      </c>
      <c r="AM117" s="260">
        <v>0.975078129269783</v>
      </c>
      <c r="AN117" s="259">
        <v>0.99</v>
      </c>
      <c r="AO117" s="264">
        <v>1</v>
      </c>
      <c r="AP117" s="264">
        <v>1</v>
      </c>
      <c r="AQ117" s="264">
        <v>1</v>
      </c>
      <c r="AR117" s="265">
        <v>1</v>
      </c>
      <c r="AS117" s="266">
        <v>0.105261498981944</v>
      </c>
      <c r="AT117" s="267">
        <v>0.0714285714285714</v>
      </c>
      <c r="AU117" s="268">
        <v>0.111111111111111</v>
      </c>
      <c r="AV117" s="268">
        <v>0.142857142857143</v>
      </c>
      <c r="AW117" s="268">
        <v>0.068649885583524</v>
      </c>
      <c r="AX117" s="224"/>
      <c r="AY117" s="222"/>
    </row>
    <row r="118" ht="15" spans="1:51">
      <c r="A118" s="220"/>
      <c r="B118" s="224"/>
      <c r="C118" s="283" t="s">
        <v>99</v>
      </c>
      <c r="D118" s="111" t="s">
        <v>25</v>
      </c>
      <c r="E118" s="111" t="s">
        <v>100</v>
      </c>
      <c r="F118" s="284" t="s">
        <v>141</v>
      </c>
      <c r="G118" s="284" t="s">
        <v>141</v>
      </c>
      <c r="H118" s="284" t="s">
        <v>141</v>
      </c>
      <c r="I118" s="284" t="s">
        <v>141</v>
      </c>
      <c r="J118" s="259">
        <v>0.9</v>
      </c>
      <c r="K118" s="260">
        <v>0.935483870967742</v>
      </c>
      <c r="L118" s="260">
        <v>0.968085106382979</v>
      </c>
      <c r="M118" s="261">
        <v>0.9875</v>
      </c>
      <c r="N118" s="261">
        <v>0.95962441314554</v>
      </c>
      <c r="O118" s="262">
        <v>0.9</v>
      </c>
      <c r="P118" s="263">
        <v>0</v>
      </c>
      <c r="Q118" s="260" t="s">
        <v>33</v>
      </c>
      <c r="R118" s="260" t="s">
        <v>33</v>
      </c>
      <c r="S118" s="260">
        <v>0</v>
      </c>
      <c r="T118" s="262">
        <v>0.9</v>
      </c>
      <c r="U118" s="260">
        <v>0</v>
      </c>
      <c r="V118" s="260" t="s">
        <v>33</v>
      </c>
      <c r="W118" s="260" t="s">
        <v>33</v>
      </c>
      <c r="X118" s="260">
        <v>0</v>
      </c>
      <c r="Y118" s="262">
        <v>0.92</v>
      </c>
      <c r="Z118" s="262">
        <v>0</v>
      </c>
      <c r="AA118" s="262">
        <v>0</v>
      </c>
      <c r="AB118" s="262" t="s">
        <v>33</v>
      </c>
      <c r="AC118" s="262">
        <v>0.1</v>
      </c>
      <c r="AD118" s="262">
        <v>0.92</v>
      </c>
      <c r="AE118" s="260">
        <v>0.981481481481482</v>
      </c>
      <c r="AF118" s="260">
        <v>0.972413793103448</v>
      </c>
      <c r="AG118" s="260">
        <v>0.976190476190476</v>
      </c>
      <c r="AH118" s="260">
        <v>0.941056910569106</v>
      </c>
      <c r="AI118" s="262">
        <v>0.92</v>
      </c>
      <c r="AJ118" s="260">
        <v>0.95573874445149</v>
      </c>
      <c r="AK118" s="260">
        <v>0.965701463831606</v>
      </c>
      <c r="AL118" s="260">
        <v>0.967092337917485</v>
      </c>
      <c r="AM118" s="260">
        <v>0.974878704376786</v>
      </c>
      <c r="AN118" s="259">
        <v>0.99</v>
      </c>
      <c r="AO118" s="264">
        <v>1</v>
      </c>
      <c r="AP118" s="264">
        <v>1</v>
      </c>
      <c r="AQ118" s="264">
        <v>1</v>
      </c>
      <c r="AR118" s="265">
        <v>0.99746835443038</v>
      </c>
      <c r="AS118" s="266">
        <v>0.105261498981944</v>
      </c>
      <c r="AT118" s="267">
        <v>0</v>
      </c>
      <c r="AU118" s="268">
        <v>0.0666666666666667</v>
      </c>
      <c r="AV118" s="268">
        <v>0</v>
      </c>
      <c r="AW118" s="268">
        <v>0.102639296187683</v>
      </c>
      <c r="AX118" s="224"/>
      <c r="AY118" s="222"/>
    </row>
    <row r="119" ht="15" spans="1:51">
      <c r="A119" s="220"/>
      <c r="B119" s="224"/>
      <c r="C119" s="283" t="s">
        <v>99</v>
      </c>
      <c r="D119" s="111" t="s">
        <v>25</v>
      </c>
      <c r="E119" s="111" t="s">
        <v>100</v>
      </c>
      <c r="F119" s="284" t="s">
        <v>142</v>
      </c>
      <c r="G119" s="284" t="s">
        <v>142</v>
      </c>
      <c r="H119" s="284" t="s">
        <v>142</v>
      </c>
      <c r="I119" s="284" t="s">
        <v>142</v>
      </c>
      <c r="J119" s="259">
        <v>0.9</v>
      </c>
      <c r="K119" s="260">
        <v>0.892156862745098</v>
      </c>
      <c r="L119" s="260">
        <v>0.92156862745098</v>
      </c>
      <c r="M119" s="261">
        <v>0.905405405405405</v>
      </c>
      <c r="N119" s="261">
        <v>0.930318412551915</v>
      </c>
      <c r="O119" s="262">
        <v>0.9</v>
      </c>
      <c r="P119" s="263">
        <v>0</v>
      </c>
      <c r="Q119" s="260" t="s">
        <v>33</v>
      </c>
      <c r="R119" s="260" t="s">
        <v>33</v>
      </c>
      <c r="S119" s="260">
        <v>0</v>
      </c>
      <c r="T119" s="262">
        <v>0.9</v>
      </c>
      <c r="U119" s="260">
        <v>0</v>
      </c>
      <c r="V119" s="260" t="s">
        <v>33</v>
      </c>
      <c r="W119" s="260" t="s">
        <v>33</v>
      </c>
      <c r="X119" s="260">
        <v>0.111111111111111</v>
      </c>
      <c r="Y119" s="262">
        <v>0.92</v>
      </c>
      <c r="Z119" s="262">
        <v>0</v>
      </c>
      <c r="AA119" s="262">
        <v>0</v>
      </c>
      <c r="AB119" s="262" t="s">
        <v>33</v>
      </c>
      <c r="AC119" s="262">
        <v>0</v>
      </c>
      <c r="AD119" s="262">
        <v>0.92</v>
      </c>
      <c r="AE119" s="260">
        <v>0.981481481481482</v>
      </c>
      <c r="AF119" s="260">
        <v>0.947368421052632</v>
      </c>
      <c r="AG119" s="260">
        <v>0.961538461538462</v>
      </c>
      <c r="AH119" s="260">
        <v>0.953405017921147</v>
      </c>
      <c r="AI119" s="262">
        <v>0.92</v>
      </c>
      <c r="AJ119" s="260">
        <v>0.935809634358677</v>
      </c>
      <c r="AK119" s="260">
        <v>0.949214504495603</v>
      </c>
      <c r="AL119" s="260">
        <v>0.914014251781473</v>
      </c>
      <c r="AM119" s="260">
        <v>0.956084331616955</v>
      </c>
      <c r="AN119" s="259">
        <v>0.99</v>
      </c>
      <c r="AO119" s="264">
        <v>1</v>
      </c>
      <c r="AP119" s="264">
        <v>1</v>
      </c>
      <c r="AQ119" s="264">
        <v>1</v>
      </c>
      <c r="AR119" s="265">
        <v>1</v>
      </c>
      <c r="AS119" s="266">
        <v>0.105261498981944</v>
      </c>
      <c r="AT119" s="267">
        <v>0</v>
      </c>
      <c r="AU119" s="268">
        <v>0.0476190476190476</v>
      </c>
      <c r="AV119" s="268">
        <v>0.285714285714286</v>
      </c>
      <c r="AW119" s="268">
        <v>0.100864553314121</v>
      </c>
      <c r="AX119" s="224"/>
      <c r="AY119" s="222"/>
    </row>
    <row r="120" ht="15" spans="1:51">
      <c r="A120" s="220"/>
      <c r="B120" s="224"/>
      <c r="C120" s="283" t="s">
        <v>99</v>
      </c>
      <c r="D120" s="111" t="s">
        <v>25</v>
      </c>
      <c r="E120" s="111" t="s">
        <v>100</v>
      </c>
      <c r="F120" s="284" t="s">
        <v>143</v>
      </c>
      <c r="G120" s="284" t="s">
        <v>143</v>
      </c>
      <c r="H120" s="284" t="s">
        <v>143</v>
      </c>
      <c r="I120" s="284" t="s">
        <v>143</v>
      </c>
      <c r="J120" s="259">
        <v>0.9</v>
      </c>
      <c r="K120" s="260">
        <v>1</v>
      </c>
      <c r="L120" s="260">
        <v>1</v>
      </c>
      <c r="M120" s="261">
        <v>1</v>
      </c>
      <c r="N120" s="261">
        <v>0.998626373626374</v>
      </c>
      <c r="O120" s="262">
        <v>0.9</v>
      </c>
      <c r="P120" s="263">
        <v>0.333333333333333</v>
      </c>
      <c r="Q120" s="260" t="s">
        <v>33</v>
      </c>
      <c r="R120" s="260" t="s">
        <v>33</v>
      </c>
      <c r="S120" s="260">
        <v>0.333333333333333</v>
      </c>
      <c r="T120" s="262">
        <v>0.9</v>
      </c>
      <c r="U120" s="260">
        <v>0.333333333333333</v>
      </c>
      <c r="V120" s="260" t="s">
        <v>33</v>
      </c>
      <c r="W120" s="260" t="s">
        <v>33</v>
      </c>
      <c r="X120" s="260">
        <v>0.333333333333333</v>
      </c>
      <c r="Y120" s="262">
        <v>0.92</v>
      </c>
      <c r="Z120" s="262">
        <v>0</v>
      </c>
      <c r="AA120" s="262">
        <v>0</v>
      </c>
      <c r="AB120" s="262" t="s">
        <v>33</v>
      </c>
      <c r="AC120" s="262">
        <v>0</v>
      </c>
      <c r="AD120" s="262">
        <v>0.92</v>
      </c>
      <c r="AE120" s="260">
        <v>0.995065789473684</v>
      </c>
      <c r="AF120" s="260">
        <v>0.994485294117647</v>
      </c>
      <c r="AG120" s="260">
        <v>1</v>
      </c>
      <c r="AH120" s="260">
        <v>0.995615997136978</v>
      </c>
      <c r="AI120" s="262">
        <v>0.92</v>
      </c>
      <c r="AJ120" s="260">
        <v>0.933680555555556</v>
      </c>
      <c r="AK120" s="260">
        <v>0.973201281677833</v>
      </c>
      <c r="AL120" s="260">
        <v>0.973527465254798</v>
      </c>
      <c r="AM120" s="260">
        <v>0.975895188362551</v>
      </c>
      <c r="AN120" s="259">
        <v>0.99</v>
      </c>
      <c r="AO120" s="264">
        <v>1</v>
      </c>
      <c r="AP120" s="264">
        <v>1</v>
      </c>
      <c r="AQ120" s="264">
        <v>1</v>
      </c>
      <c r="AR120" s="265">
        <v>1</v>
      </c>
      <c r="AS120" s="266">
        <v>0.105261498981944</v>
      </c>
      <c r="AT120" s="267">
        <v>0</v>
      </c>
      <c r="AU120" s="268">
        <v>0</v>
      </c>
      <c r="AV120" s="268" t="s">
        <v>33</v>
      </c>
      <c r="AW120" s="268">
        <v>0.0760869565217391</v>
      </c>
      <c r="AX120" s="224"/>
      <c r="AY120" s="222"/>
    </row>
    <row r="121" ht="15" spans="1:51">
      <c r="A121" s="220"/>
      <c r="B121" s="224"/>
      <c r="C121" s="283" t="s">
        <v>99</v>
      </c>
      <c r="D121" s="111" t="s">
        <v>25</v>
      </c>
      <c r="E121" s="111" t="s">
        <v>100</v>
      </c>
      <c r="F121" s="284" t="s">
        <v>144</v>
      </c>
      <c r="G121" s="284" t="s">
        <v>144</v>
      </c>
      <c r="H121" s="284" t="s">
        <v>144</v>
      </c>
      <c r="I121" s="284" t="s">
        <v>144</v>
      </c>
      <c r="J121" s="259">
        <v>0.9</v>
      </c>
      <c r="K121" s="260">
        <v>1</v>
      </c>
      <c r="L121" s="260">
        <v>0.985915492957746</v>
      </c>
      <c r="M121" s="261">
        <v>1</v>
      </c>
      <c r="N121" s="261">
        <v>0.994512195121951</v>
      </c>
      <c r="O121" s="262">
        <v>0.9</v>
      </c>
      <c r="P121" s="263">
        <v>0</v>
      </c>
      <c r="Q121" s="260">
        <v>1</v>
      </c>
      <c r="R121" s="260" t="s">
        <v>33</v>
      </c>
      <c r="S121" s="260">
        <v>0.666666666666667</v>
      </c>
      <c r="T121" s="262">
        <v>0.9</v>
      </c>
      <c r="U121" s="260">
        <v>0</v>
      </c>
      <c r="V121" s="260">
        <v>0</v>
      </c>
      <c r="W121" s="260" t="s">
        <v>33</v>
      </c>
      <c r="X121" s="260">
        <v>0</v>
      </c>
      <c r="Y121" s="262">
        <v>0.92</v>
      </c>
      <c r="Z121" s="262">
        <v>0</v>
      </c>
      <c r="AA121" s="262">
        <v>0</v>
      </c>
      <c r="AB121" s="262" t="s">
        <v>33</v>
      </c>
      <c r="AC121" s="262">
        <v>0.1</v>
      </c>
      <c r="AD121" s="262">
        <v>0.92</v>
      </c>
      <c r="AE121" s="260">
        <v>0.98125</v>
      </c>
      <c r="AF121" s="260">
        <v>0.968586387434555</v>
      </c>
      <c r="AG121" s="260">
        <v>0.988571428571429</v>
      </c>
      <c r="AH121" s="260">
        <v>0.985</v>
      </c>
      <c r="AI121" s="262">
        <v>0.92</v>
      </c>
      <c r="AJ121" s="260">
        <v>0.96734693877551</v>
      </c>
      <c r="AK121" s="260">
        <v>0.987856570053844</v>
      </c>
      <c r="AL121" s="260">
        <v>0.988603988603989</v>
      </c>
      <c r="AM121" s="260">
        <v>0.988649588907382</v>
      </c>
      <c r="AN121" s="259">
        <v>0.99</v>
      </c>
      <c r="AO121" s="264">
        <v>1</v>
      </c>
      <c r="AP121" s="264">
        <v>1</v>
      </c>
      <c r="AQ121" s="264">
        <v>1</v>
      </c>
      <c r="AR121" s="265">
        <v>1</v>
      </c>
      <c r="AS121" s="266">
        <v>0.105261498981944</v>
      </c>
      <c r="AT121" s="267">
        <v>0.2</v>
      </c>
      <c r="AU121" s="268">
        <v>0</v>
      </c>
      <c r="AV121" s="268">
        <v>0</v>
      </c>
      <c r="AW121" s="268">
        <v>0.106382978723404</v>
      </c>
      <c r="AX121" s="224"/>
      <c r="AY121" s="222"/>
    </row>
    <row r="122" ht="15" spans="1:51">
      <c r="A122" s="220"/>
      <c r="B122" s="224"/>
      <c r="C122" s="283" t="s">
        <v>99</v>
      </c>
      <c r="D122" s="111" t="s">
        <v>25</v>
      </c>
      <c r="E122" s="111" t="s">
        <v>100</v>
      </c>
      <c r="F122" s="284" t="s">
        <v>145</v>
      </c>
      <c r="G122" s="284" t="s">
        <v>145</v>
      </c>
      <c r="H122" s="284" t="s">
        <v>145</v>
      </c>
      <c r="I122" s="284" t="s">
        <v>145</v>
      </c>
      <c r="J122" s="259">
        <v>0.9</v>
      </c>
      <c r="K122" s="260">
        <v>1</v>
      </c>
      <c r="L122" s="260">
        <v>1</v>
      </c>
      <c r="M122" s="261">
        <v>1</v>
      </c>
      <c r="N122" s="261">
        <v>0.982795698924731</v>
      </c>
      <c r="O122" s="262">
        <v>0.9</v>
      </c>
      <c r="P122" s="263">
        <v>0</v>
      </c>
      <c r="Q122" s="260">
        <v>1</v>
      </c>
      <c r="R122" s="260">
        <v>1</v>
      </c>
      <c r="S122" s="260">
        <v>0.5</v>
      </c>
      <c r="T122" s="262">
        <v>0.9</v>
      </c>
      <c r="U122" s="260">
        <v>0</v>
      </c>
      <c r="V122" s="260">
        <v>1</v>
      </c>
      <c r="W122" s="260">
        <v>1</v>
      </c>
      <c r="X122" s="260">
        <v>0.375</v>
      </c>
      <c r="Y122" s="262">
        <v>0.92</v>
      </c>
      <c r="Z122" s="262">
        <v>0</v>
      </c>
      <c r="AA122" s="262">
        <v>0</v>
      </c>
      <c r="AB122" s="262" t="s">
        <v>33</v>
      </c>
      <c r="AC122" s="262">
        <v>0</v>
      </c>
      <c r="AD122" s="262">
        <v>0.92</v>
      </c>
      <c r="AE122" s="260">
        <v>0.987460815047022</v>
      </c>
      <c r="AF122" s="260">
        <v>0.992277992277992</v>
      </c>
      <c r="AG122" s="260">
        <v>0.993865030674847</v>
      </c>
      <c r="AH122" s="260">
        <v>0.986339982653946</v>
      </c>
      <c r="AI122" s="262">
        <v>0.92</v>
      </c>
      <c r="AJ122" s="260">
        <v>0.960160547049205</v>
      </c>
      <c r="AK122" s="260">
        <v>0.980909090909091</v>
      </c>
      <c r="AL122" s="260">
        <v>0.982268419443595</v>
      </c>
      <c r="AM122" s="260">
        <v>0.982804108800171</v>
      </c>
      <c r="AN122" s="259">
        <v>0.99</v>
      </c>
      <c r="AO122" s="264">
        <v>1</v>
      </c>
      <c r="AP122" s="264">
        <v>1</v>
      </c>
      <c r="AQ122" s="264">
        <v>1</v>
      </c>
      <c r="AR122" s="265">
        <v>1</v>
      </c>
      <c r="AS122" s="266">
        <v>0.105261498981944</v>
      </c>
      <c r="AT122" s="267">
        <v>0</v>
      </c>
      <c r="AU122" s="268">
        <v>0.25</v>
      </c>
      <c r="AV122" s="268">
        <v>0</v>
      </c>
      <c r="AW122" s="268">
        <v>0.0631578947368421</v>
      </c>
      <c r="AX122" s="224"/>
      <c r="AY122" s="222"/>
    </row>
    <row r="123" ht="15" spans="1:51">
      <c r="A123" s="220"/>
      <c r="B123" s="224"/>
      <c r="C123" s="283" t="s">
        <v>99</v>
      </c>
      <c r="D123" s="111" t="s">
        <v>25</v>
      </c>
      <c r="E123" s="111" t="s">
        <v>100</v>
      </c>
      <c r="F123" s="284" t="s">
        <v>146</v>
      </c>
      <c r="G123" s="284" t="s">
        <v>146</v>
      </c>
      <c r="H123" s="284" t="s">
        <v>146</v>
      </c>
      <c r="I123" s="284" t="s">
        <v>146</v>
      </c>
      <c r="J123" s="259">
        <v>0.9</v>
      </c>
      <c r="K123" s="260">
        <v>1</v>
      </c>
      <c r="L123" s="260">
        <v>0.986111111111111</v>
      </c>
      <c r="M123" s="261">
        <v>1</v>
      </c>
      <c r="N123" s="261">
        <v>0.99290780141844</v>
      </c>
      <c r="O123" s="262">
        <v>0.9</v>
      </c>
      <c r="P123" s="263">
        <v>0</v>
      </c>
      <c r="Q123" s="260">
        <v>0.142857142857143</v>
      </c>
      <c r="R123" s="260">
        <v>0</v>
      </c>
      <c r="S123" s="260">
        <v>0.166666666666667</v>
      </c>
      <c r="T123" s="262">
        <v>0.9</v>
      </c>
      <c r="U123" s="260">
        <v>0</v>
      </c>
      <c r="V123" s="260">
        <v>0</v>
      </c>
      <c r="W123" s="260">
        <v>0</v>
      </c>
      <c r="X123" s="260">
        <v>0.222222222222222</v>
      </c>
      <c r="Y123" s="262">
        <v>0.92</v>
      </c>
      <c r="Z123" s="262">
        <v>0</v>
      </c>
      <c r="AA123" s="262">
        <v>0</v>
      </c>
      <c r="AB123" s="262">
        <v>0</v>
      </c>
      <c r="AC123" s="262">
        <v>0</v>
      </c>
      <c r="AD123" s="262">
        <v>0.92</v>
      </c>
      <c r="AE123" s="260">
        <v>0.995744680851064</v>
      </c>
      <c r="AF123" s="260">
        <v>0.987124463519313</v>
      </c>
      <c r="AG123" s="260">
        <v>0.992805755395683</v>
      </c>
      <c r="AH123" s="260">
        <v>0.922800071981285</v>
      </c>
      <c r="AI123" s="262">
        <v>0.92</v>
      </c>
      <c r="AJ123" s="260">
        <v>0.942380591357089</v>
      </c>
      <c r="AK123" s="260">
        <v>0.952412065773712</v>
      </c>
      <c r="AL123" s="260">
        <v>0.951137538779731</v>
      </c>
      <c r="AM123" s="260">
        <v>0.955308419061201</v>
      </c>
      <c r="AN123" s="259">
        <v>0.99</v>
      </c>
      <c r="AO123" s="264">
        <v>1</v>
      </c>
      <c r="AP123" s="264">
        <v>1</v>
      </c>
      <c r="AQ123" s="264">
        <v>1</v>
      </c>
      <c r="AR123" s="265">
        <v>1</v>
      </c>
      <c r="AS123" s="266">
        <v>0.105261498981944</v>
      </c>
      <c r="AT123" s="267">
        <v>0.0625</v>
      </c>
      <c r="AU123" s="268">
        <v>0.0833333333333333</v>
      </c>
      <c r="AV123" s="268">
        <v>0.0909090909090909</v>
      </c>
      <c r="AW123" s="268">
        <v>0.0519125683060109</v>
      </c>
      <c r="AX123" s="224"/>
      <c r="AY123" s="222"/>
    </row>
    <row r="124" ht="15" spans="1:51">
      <c r="A124" s="220"/>
      <c r="B124" s="224"/>
      <c r="C124" s="283" t="s">
        <v>99</v>
      </c>
      <c r="D124" s="111" t="s">
        <v>25</v>
      </c>
      <c r="E124" s="111" t="s">
        <v>100</v>
      </c>
      <c r="F124" s="284" t="s">
        <v>147</v>
      </c>
      <c r="G124" s="284" t="s">
        <v>147</v>
      </c>
      <c r="H124" s="284" t="s">
        <v>147</v>
      </c>
      <c r="I124" s="284" t="s">
        <v>147</v>
      </c>
      <c r="J124" s="259">
        <v>0.9</v>
      </c>
      <c r="K124" s="260">
        <v>1</v>
      </c>
      <c r="L124" s="260">
        <v>0.983606557377049</v>
      </c>
      <c r="M124" s="261">
        <v>1</v>
      </c>
      <c r="N124" s="261">
        <v>0.98404641044235</v>
      </c>
      <c r="O124" s="262">
        <v>0.9</v>
      </c>
      <c r="P124" s="263" t="s">
        <v>33</v>
      </c>
      <c r="Q124" s="260">
        <v>1</v>
      </c>
      <c r="R124" s="260" t="s">
        <v>33</v>
      </c>
      <c r="S124" s="260">
        <v>1</v>
      </c>
      <c r="T124" s="262">
        <v>0.9</v>
      </c>
      <c r="U124" s="260" t="s">
        <v>33</v>
      </c>
      <c r="V124" s="260">
        <v>0</v>
      </c>
      <c r="W124" s="260" t="s">
        <v>33</v>
      </c>
      <c r="X124" s="260">
        <v>0</v>
      </c>
      <c r="Y124" s="262">
        <v>0.92</v>
      </c>
      <c r="Z124" s="262" t="s">
        <v>33</v>
      </c>
      <c r="AA124" s="262" t="s">
        <v>33</v>
      </c>
      <c r="AB124" s="262" t="s">
        <v>33</v>
      </c>
      <c r="AC124" s="262" t="s">
        <v>33</v>
      </c>
      <c r="AD124" s="262">
        <v>0.92</v>
      </c>
      <c r="AE124" s="260">
        <v>0.990476190476191</v>
      </c>
      <c r="AF124" s="260">
        <v>0.993288590604027</v>
      </c>
      <c r="AG124" s="260">
        <v>0.990654205607477</v>
      </c>
      <c r="AH124" s="260">
        <v>0.994505494505495</v>
      </c>
      <c r="AI124" s="262">
        <v>0.92</v>
      </c>
      <c r="AJ124" s="260">
        <v>0.967084377610693</v>
      </c>
      <c r="AK124" s="260">
        <v>0.979494382022472</v>
      </c>
      <c r="AL124" s="260">
        <v>0.981235073353804</v>
      </c>
      <c r="AM124" s="260">
        <v>0.980170800187178</v>
      </c>
      <c r="AN124" s="259">
        <v>0.99</v>
      </c>
      <c r="AO124" s="264">
        <v>1</v>
      </c>
      <c r="AP124" s="264">
        <v>1</v>
      </c>
      <c r="AQ124" s="264">
        <v>1</v>
      </c>
      <c r="AR124" s="265">
        <v>1</v>
      </c>
      <c r="AS124" s="266">
        <v>0.105261498981944</v>
      </c>
      <c r="AT124" s="267">
        <v>0</v>
      </c>
      <c r="AU124" s="268">
        <v>0</v>
      </c>
      <c r="AV124" s="268">
        <v>0</v>
      </c>
      <c r="AW124" s="268">
        <v>0.05</v>
      </c>
      <c r="AX124" s="224"/>
      <c r="AY124" s="222"/>
    </row>
    <row r="125" ht="15" spans="1:51">
      <c r="A125" s="220"/>
      <c r="B125" s="224"/>
      <c r="C125" s="283" t="s">
        <v>99</v>
      </c>
      <c r="D125" s="111" t="s">
        <v>25</v>
      </c>
      <c r="E125" s="111" t="s">
        <v>100</v>
      </c>
      <c r="F125" s="284" t="s">
        <v>148</v>
      </c>
      <c r="G125" s="284" t="s">
        <v>148</v>
      </c>
      <c r="H125" s="284" t="s">
        <v>148</v>
      </c>
      <c r="I125" s="284" t="s">
        <v>148</v>
      </c>
      <c r="J125" s="259">
        <v>0.9</v>
      </c>
      <c r="K125" s="260">
        <v>1</v>
      </c>
      <c r="L125" s="260">
        <v>0.973684210526316</v>
      </c>
      <c r="M125" s="261">
        <v>1</v>
      </c>
      <c r="N125" s="261">
        <v>0.991916859122402</v>
      </c>
      <c r="O125" s="262">
        <v>0.9</v>
      </c>
      <c r="P125" s="263">
        <v>0</v>
      </c>
      <c r="Q125" s="260">
        <v>0</v>
      </c>
      <c r="R125" s="260" t="s">
        <v>33</v>
      </c>
      <c r="S125" s="260">
        <v>0</v>
      </c>
      <c r="T125" s="262">
        <v>0.9</v>
      </c>
      <c r="U125" s="260">
        <v>0</v>
      </c>
      <c r="V125" s="260">
        <v>0</v>
      </c>
      <c r="W125" s="260" t="s">
        <v>33</v>
      </c>
      <c r="X125" s="260">
        <v>0</v>
      </c>
      <c r="Y125" s="262">
        <v>0.92</v>
      </c>
      <c r="Z125" s="262" t="s">
        <v>33</v>
      </c>
      <c r="AA125" s="262" t="s">
        <v>33</v>
      </c>
      <c r="AB125" s="262">
        <v>0</v>
      </c>
      <c r="AC125" s="262">
        <v>0</v>
      </c>
      <c r="AD125" s="262">
        <v>0.92</v>
      </c>
      <c r="AE125" s="260">
        <v>1</v>
      </c>
      <c r="AF125" s="260">
        <v>1</v>
      </c>
      <c r="AG125" s="260">
        <v>0.987654320987654</v>
      </c>
      <c r="AH125" s="260">
        <v>0.993606138107417</v>
      </c>
      <c r="AI125" s="262">
        <v>0.92</v>
      </c>
      <c r="AJ125" s="260">
        <v>0.979264379165638</v>
      </c>
      <c r="AK125" s="260">
        <v>0.988688730624214</v>
      </c>
      <c r="AL125" s="260">
        <v>0.983143282102132</v>
      </c>
      <c r="AM125" s="260">
        <v>0.987534655576882</v>
      </c>
      <c r="AN125" s="259">
        <v>0.99</v>
      </c>
      <c r="AO125" s="264">
        <v>1</v>
      </c>
      <c r="AP125" s="264">
        <v>1</v>
      </c>
      <c r="AQ125" s="264">
        <v>1</v>
      </c>
      <c r="AR125" s="265">
        <v>1</v>
      </c>
      <c r="AS125" s="266">
        <v>0.105261498981944</v>
      </c>
      <c r="AT125" s="267">
        <v>0.25</v>
      </c>
      <c r="AU125" s="268">
        <v>0</v>
      </c>
      <c r="AV125" s="268">
        <v>0</v>
      </c>
      <c r="AW125" s="268">
        <v>0.0689655172413793</v>
      </c>
      <c r="AX125" s="224"/>
      <c r="AY125" s="222"/>
    </row>
    <row r="126" ht="15" spans="1:51">
      <c r="A126" s="220"/>
      <c r="B126" s="224"/>
      <c r="C126" s="283" t="s">
        <v>99</v>
      </c>
      <c r="D126" s="111" t="s">
        <v>25</v>
      </c>
      <c r="E126" s="111" t="s">
        <v>100</v>
      </c>
      <c r="F126" s="284" t="s">
        <v>149</v>
      </c>
      <c r="G126" s="284" t="s">
        <v>149</v>
      </c>
      <c r="H126" s="284" t="s">
        <v>149</v>
      </c>
      <c r="I126" s="284" t="s">
        <v>149</v>
      </c>
      <c r="J126" s="259">
        <v>0.9</v>
      </c>
      <c r="K126" s="260">
        <v>0.990740740740741</v>
      </c>
      <c r="L126" s="260">
        <v>0.981981981981982</v>
      </c>
      <c r="M126" s="261">
        <v>0.989247311827957</v>
      </c>
      <c r="N126" s="261">
        <v>0.984477124183007</v>
      </c>
      <c r="O126" s="262">
        <v>0.9</v>
      </c>
      <c r="P126" s="263">
        <v>0</v>
      </c>
      <c r="Q126" s="260" t="s">
        <v>33</v>
      </c>
      <c r="R126" s="260">
        <v>1</v>
      </c>
      <c r="S126" s="260">
        <v>0.454545454545455</v>
      </c>
      <c r="T126" s="262">
        <v>0.9</v>
      </c>
      <c r="U126" s="260">
        <v>0</v>
      </c>
      <c r="V126" s="260" t="s">
        <v>33</v>
      </c>
      <c r="W126" s="260">
        <v>1</v>
      </c>
      <c r="X126" s="260">
        <v>0.545454545454545</v>
      </c>
      <c r="Y126" s="262">
        <v>0.92</v>
      </c>
      <c r="Z126" s="262">
        <v>0</v>
      </c>
      <c r="AA126" s="262" t="s">
        <v>33</v>
      </c>
      <c r="AB126" s="262" t="s">
        <v>33</v>
      </c>
      <c r="AC126" s="262">
        <v>0.666666666666667</v>
      </c>
      <c r="AD126" s="262">
        <v>0.92</v>
      </c>
      <c r="AE126" s="260">
        <v>0.995327102803738</v>
      </c>
      <c r="AF126" s="260">
        <v>0.996563573883162</v>
      </c>
      <c r="AG126" s="260">
        <v>0.994675186368477</v>
      </c>
      <c r="AH126" s="260">
        <v>0.990036231884058</v>
      </c>
      <c r="AI126" s="262">
        <v>0.92</v>
      </c>
      <c r="AJ126" s="260">
        <v>0.966877478829457</v>
      </c>
      <c r="AK126" s="260">
        <v>0.982183472327521</v>
      </c>
      <c r="AL126" s="260">
        <v>0.972738799661877</v>
      </c>
      <c r="AM126" s="260">
        <v>0.984436654790637</v>
      </c>
      <c r="AN126" s="259">
        <v>0.99</v>
      </c>
      <c r="AO126" s="264">
        <v>1</v>
      </c>
      <c r="AP126" s="264">
        <v>1</v>
      </c>
      <c r="AQ126" s="264">
        <v>1</v>
      </c>
      <c r="AR126" s="265">
        <v>1</v>
      </c>
      <c r="AS126" s="266">
        <v>0.105261498981944</v>
      </c>
      <c r="AT126" s="267">
        <v>0.0555555555555556</v>
      </c>
      <c r="AU126" s="268">
        <v>0.0666666666666667</v>
      </c>
      <c r="AV126" s="268">
        <v>0.111111111111111</v>
      </c>
      <c r="AW126" s="268">
        <v>0.0806916426512968</v>
      </c>
      <c r="AX126" s="224"/>
      <c r="AY126" s="222"/>
    </row>
    <row r="127" ht="15" spans="1:51">
      <c r="A127" s="220"/>
      <c r="B127" s="224"/>
      <c r="C127" s="283" t="s">
        <v>99</v>
      </c>
      <c r="D127" s="111" t="s">
        <v>25</v>
      </c>
      <c r="E127" s="111" t="s">
        <v>100</v>
      </c>
      <c r="F127" s="284" t="s">
        <v>150</v>
      </c>
      <c r="G127" s="284" t="s">
        <v>150</v>
      </c>
      <c r="H127" s="284" t="s">
        <v>150</v>
      </c>
      <c r="I127" s="284" t="s">
        <v>150</v>
      </c>
      <c r="J127" s="259">
        <v>0.9</v>
      </c>
      <c r="K127" s="260">
        <v>1</v>
      </c>
      <c r="L127" s="260">
        <v>1</v>
      </c>
      <c r="M127" s="261">
        <v>1</v>
      </c>
      <c r="N127" s="261">
        <v>0.998329156223893</v>
      </c>
      <c r="O127" s="262">
        <v>0.9</v>
      </c>
      <c r="P127" s="263" t="s">
        <v>33</v>
      </c>
      <c r="Q127" s="260" t="s">
        <v>33</v>
      </c>
      <c r="R127" s="260" t="s">
        <v>33</v>
      </c>
      <c r="S127" s="260">
        <v>0</v>
      </c>
      <c r="T127" s="262">
        <v>0.9</v>
      </c>
      <c r="U127" s="260" t="s">
        <v>33</v>
      </c>
      <c r="V127" s="260" t="s">
        <v>33</v>
      </c>
      <c r="W127" s="260" t="s">
        <v>33</v>
      </c>
      <c r="X127" s="260">
        <v>0</v>
      </c>
      <c r="Y127" s="262">
        <v>0.92</v>
      </c>
      <c r="Z127" s="262" t="s">
        <v>33</v>
      </c>
      <c r="AA127" s="262" t="s">
        <v>33</v>
      </c>
      <c r="AB127" s="262" t="s">
        <v>33</v>
      </c>
      <c r="AC127" s="262" t="s">
        <v>33</v>
      </c>
      <c r="AD127" s="262">
        <v>0.92</v>
      </c>
      <c r="AE127" s="260">
        <v>0.981617647058823</v>
      </c>
      <c r="AF127" s="260">
        <v>0.996168582375479</v>
      </c>
      <c r="AG127" s="260">
        <v>0.994202898550725</v>
      </c>
      <c r="AH127" s="260">
        <v>0.980462265355638</v>
      </c>
      <c r="AI127" s="262">
        <v>0.92</v>
      </c>
      <c r="AJ127" s="260">
        <v>0.962264150943396</v>
      </c>
      <c r="AK127" s="260">
        <v>0.966015293118097</v>
      </c>
      <c r="AL127" s="260">
        <v>0.967289719626168</v>
      </c>
      <c r="AM127" s="260">
        <v>0.965594272748061</v>
      </c>
      <c r="AN127" s="259">
        <v>0.99</v>
      </c>
      <c r="AO127" s="264">
        <v>1</v>
      </c>
      <c r="AP127" s="264">
        <v>1</v>
      </c>
      <c r="AQ127" s="264">
        <v>1</v>
      </c>
      <c r="AR127" s="265">
        <v>1</v>
      </c>
      <c r="AS127" s="266">
        <v>0.105261498981944</v>
      </c>
      <c r="AT127" s="267">
        <v>0</v>
      </c>
      <c r="AU127" s="268">
        <v>0</v>
      </c>
      <c r="AV127" s="268">
        <v>0</v>
      </c>
      <c r="AW127" s="268">
        <v>0.111111111111111</v>
      </c>
      <c r="AX127" s="224"/>
      <c r="AY127" s="222"/>
    </row>
    <row r="128" ht="15" spans="1:51">
      <c r="A128" s="220"/>
      <c r="B128" s="224"/>
      <c r="C128" s="283" t="s">
        <v>99</v>
      </c>
      <c r="D128" s="111" t="s">
        <v>25</v>
      </c>
      <c r="E128" s="111" t="s">
        <v>100</v>
      </c>
      <c r="F128" s="284" t="s">
        <v>151</v>
      </c>
      <c r="G128" s="284" t="s">
        <v>151</v>
      </c>
      <c r="H128" s="284" t="s">
        <v>151</v>
      </c>
      <c r="I128" s="284" t="s">
        <v>151</v>
      </c>
      <c r="J128" s="259">
        <v>0.9</v>
      </c>
      <c r="K128" s="260">
        <v>0.982456140350877</v>
      </c>
      <c r="L128" s="260">
        <v>1</v>
      </c>
      <c r="M128" s="261">
        <v>1</v>
      </c>
      <c r="N128" s="261">
        <v>0.989393939393939</v>
      </c>
      <c r="O128" s="262">
        <v>0.9</v>
      </c>
      <c r="P128" s="263">
        <v>0</v>
      </c>
      <c r="Q128" s="260" t="s">
        <v>33</v>
      </c>
      <c r="R128" s="260" t="s">
        <v>33</v>
      </c>
      <c r="S128" s="260">
        <v>0</v>
      </c>
      <c r="T128" s="262">
        <v>0.9</v>
      </c>
      <c r="U128" s="260">
        <v>0</v>
      </c>
      <c r="V128" s="260" t="s">
        <v>33</v>
      </c>
      <c r="W128" s="260" t="s">
        <v>33</v>
      </c>
      <c r="X128" s="260">
        <v>0</v>
      </c>
      <c r="Y128" s="262">
        <v>0.92</v>
      </c>
      <c r="Z128" s="262" t="s">
        <v>33</v>
      </c>
      <c r="AA128" s="262" t="s">
        <v>33</v>
      </c>
      <c r="AB128" s="262" t="s">
        <v>33</v>
      </c>
      <c r="AC128" s="262" t="s">
        <v>33</v>
      </c>
      <c r="AD128" s="262">
        <v>0.92</v>
      </c>
      <c r="AE128" s="260">
        <v>1</v>
      </c>
      <c r="AF128" s="260">
        <v>0.997630331753555</v>
      </c>
      <c r="AG128" s="260">
        <v>0.98963133640553</v>
      </c>
      <c r="AH128" s="260">
        <v>0.994733762434172</v>
      </c>
      <c r="AI128" s="262">
        <v>0.92</v>
      </c>
      <c r="AJ128" s="260">
        <v>0.975585615308479</v>
      </c>
      <c r="AK128" s="260">
        <v>0.982489146164978</v>
      </c>
      <c r="AL128" s="260">
        <v>0.971322537112011</v>
      </c>
      <c r="AM128" s="260">
        <v>0.982725051956102</v>
      </c>
      <c r="AN128" s="259">
        <v>0.99</v>
      </c>
      <c r="AO128" s="264">
        <v>1</v>
      </c>
      <c r="AP128" s="264">
        <v>1</v>
      </c>
      <c r="AQ128" s="264">
        <v>1</v>
      </c>
      <c r="AR128" s="265">
        <v>1</v>
      </c>
      <c r="AS128" s="266">
        <v>0.105261498981944</v>
      </c>
      <c r="AT128" s="267">
        <v>0</v>
      </c>
      <c r="AU128" s="268">
        <v>0</v>
      </c>
      <c r="AV128" s="268">
        <v>0.0909090909090909</v>
      </c>
      <c r="AW128" s="268">
        <v>0.0943396226415094</v>
      </c>
      <c r="AX128" s="224"/>
      <c r="AY128" s="222"/>
    </row>
    <row r="129" ht="15" spans="1:51">
      <c r="A129" s="220"/>
      <c r="B129" s="224"/>
      <c r="C129" s="283" t="s">
        <v>99</v>
      </c>
      <c r="D129" s="111" t="s">
        <v>25</v>
      </c>
      <c r="E129" s="111" t="s">
        <v>100</v>
      </c>
      <c r="F129" s="284" t="s">
        <v>152</v>
      </c>
      <c r="G129" s="284" t="s">
        <v>152</v>
      </c>
      <c r="H129" s="284" t="s">
        <v>152</v>
      </c>
      <c r="I129" s="284" t="s">
        <v>152</v>
      </c>
      <c r="J129" s="259">
        <v>0.9</v>
      </c>
      <c r="K129" s="260">
        <v>1</v>
      </c>
      <c r="L129" s="260">
        <v>1</v>
      </c>
      <c r="M129" s="261">
        <v>0.958333333333333</v>
      </c>
      <c r="N129" s="261">
        <v>0.991851851851852</v>
      </c>
      <c r="O129" s="262">
        <v>0.9</v>
      </c>
      <c r="P129" s="263" t="s">
        <v>33</v>
      </c>
      <c r="Q129" s="260" t="s">
        <v>33</v>
      </c>
      <c r="R129" s="260" t="s">
        <v>33</v>
      </c>
      <c r="S129" s="260">
        <v>0</v>
      </c>
      <c r="T129" s="262">
        <v>0.9</v>
      </c>
      <c r="U129" s="260" t="s">
        <v>33</v>
      </c>
      <c r="V129" s="260" t="s">
        <v>33</v>
      </c>
      <c r="W129" s="260" t="s">
        <v>33</v>
      </c>
      <c r="X129" s="260">
        <v>0.5</v>
      </c>
      <c r="Y129" s="262">
        <v>0.92</v>
      </c>
      <c r="Z129" s="262">
        <v>0</v>
      </c>
      <c r="AA129" s="262" t="s">
        <v>33</v>
      </c>
      <c r="AB129" s="262" t="s">
        <v>33</v>
      </c>
      <c r="AC129" s="262">
        <v>0.25</v>
      </c>
      <c r="AD129" s="262">
        <v>0.92</v>
      </c>
      <c r="AE129" s="260">
        <v>0.994</v>
      </c>
      <c r="AF129" s="260">
        <v>0.984282907662082</v>
      </c>
      <c r="AG129" s="260">
        <v>0.99344262295082</v>
      </c>
      <c r="AH129" s="260">
        <v>0.983108550477936</v>
      </c>
      <c r="AI129" s="262">
        <v>0.92</v>
      </c>
      <c r="AJ129" s="260">
        <v>0.970509383378016</v>
      </c>
      <c r="AK129" s="260">
        <v>0.979722879351132</v>
      </c>
      <c r="AL129" s="260">
        <v>0.978983568972105</v>
      </c>
      <c r="AM129" s="260">
        <v>0.98352258959383</v>
      </c>
      <c r="AN129" s="259">
        <v>0.99</v>
      </c>
      <c r="AO129" s="264">
        <v>1</v>
      </c>
      <c r="AP129" s="264">
        <v>1</v>
      </c>
      <c r="AQ129" s="264">
        <v>1</v>
      </c>
      <c r="AR129" s="265">
        <v>1</v>
      </c>
      <c r="AS129" s="266">
        <v>0.105261498981944</v>
      </c>
      <c r="AT129" s="267">
        <v>0</v>
      </c>
      <c r="AU129" s="268">
        <v>0.307692307692308</v>
      </c>
      <c r="AV129" s="268">
        <v>0</v>
      </c>
      <c r="AW129" s="268">
        <v>0.0769230769230769</v>
      </c>
      <c r="AX129" s="224"/>
      <c r="AY129" s="222"/>
    </row>
    <row r="130" ht="15" spans="1:51">
      <c r="A130" s="220"/>
      <c r="B130" s="224"/>
      <c r="C130" s="283" t="s">
        <v>99</v>
      </c>
      <c r="D130" s="111" t="s">
        <v>25</v>
      </c>
      <c r="E130" s="111" t="s">
        <v>100</v>
      </c>
      <c r="F130" s="284" t="s">
        <v>153</v>
      </c>
      <c r="G130" s="284" t="s">
        <v>153</v>
      </c>
      <c r="H130" s="284" t="s">
        <v>153</v>
      </c>
      <c r="I130" s="284" t="s">
        <v>153</v>
      </c>
      <c r="J130" s="259">
        <v>0.9</v>
      </c>
      <c r="K130" s="260">
        <v>0.933333333333333</v>
      </c>
      <c r="L130" s="260">
        <v>1</v>
      </c>
      <c r="M130" s="261">
        <v>0.98</v>
      </c>
      <c r="N130" s="261">
        <v>0.986587183308495</v>
      </c>
      <c r="O130" s="262">
        <v>0.9</v>
      </c>
      <c r="P130" s="263" t="s">
        <v>33</v>
      </c>
      <c r="Q130" s="260" t="s">
        <v>33</v>
      </c>
      <c r="R130" s="260" t="s">
        <v>33</v>
      </c>
      <c r="S130" s="260">
        <v>1</v>
      </c>
      <c r="T130" s="262">
        <v>0.9</v>
      </c>
      <c r="U130" s="260" t="s">
        <v>33</v>
      </c>
      <c r="V130" s="260" t="s">
        <v>33</v>
      </c>
      <c r="W130" s="260" t="s">
        <v>33</v>
      </c>
      <c r="X130" s="260">
        <v>1</v>
      </c>
      <c r="Y130" s="262">
        <v>0.92</v>
      </c>
      <c r="Z130" s="262" t="s">
        <v>33</v>
      </c>
      <c r="AA130" s="262" t="s">
        <v>33</v>
      </c>
      <c r="AB130" s="262" t="s">
        <v>33</v>
      </c>
      <c r="AC130" s="262">
        <v>0.5</v>
      </c>
      <c r="AD130" s="262">
        <v>0.92</v>
      </c>
      <c r="AE130" s="260">
        <v>0.854460093896714</v>
      </c>
      <c r="AF130" s="260">
        <v>0.808398950131234</v>
      </c>
      <c r="AG130" s="260">
        <v>0.985849056603774</v>
      </c>
      <c r="AH130" s="260">
        <v>0.951709552344025</v>
      </c>
      <c r="AI130" s="262">
        <v>0.92</v>
      </c>
      <c r="AJ130" s="260">
        <v>0.951991271140207</v>
      </c>
      <c r="AK130" s="260">
        <v>0.973708629755645</v>
      </c>
      <c r="AL130" s="260">
        <v>0.963896201579541</v>
      </c>
      <c r="AM130" s="260">
        <v>0.967319115008969</v>
      </c>
      <c r="AN130" s="259">
        <v>0.99</v>
      </c>
      <c r="AO130" s="264">
        <v>1</v>
      </c>
      <c r="AP130" s="264">
        <v>1</v>
      </c>
      <c r="AQ130" s="264">
        <v>1</v>
      </c>
      <c r="AR130" s="265">
        <v>1</v>
      </c>
      <c r="AS130" s="266">
        <v>0.105261498981944</v>
      </c>
      <c r="AT130" s="267">
        <v>0</v>
      </c>
      <c r="AU130" s="268">
        <v>0</v>
      </c>
      <c r="AV130" s="268">
        <v>0.5</v>
      </c>
      <c r="AW130" s="268">
        <v>0.0652173913043478</v>
      </c>
      <c r="AX130" s="224"/>
      <c r="AY130" s="222"/>
    </row>
    <row r="131" ht="15" spans="1:51">
      <c r="A131" s="220"/>
      <c r="B131" s="224"/>
      <c r="C131" s="283" t="s">
        <v>99</v>
      </c>
      <c r="D131" s="111" t="s">
        <v>25</v>
      </c>
      <c r="E131" s="111" t="s">
        <v>100</v>
      </c>
      <c r="F131" s="284" t="s">
        <v>154</v>
      </c>
      <c r="G131" s="284" t="s">
        <v>154</v>
      </c>
      <c r="H131" s="284" t="s">
        <v>154</v>
      </c>
      <c r="I131" s="284" t="s">
        <v>154</v>
      </c>
      <c r="J131" s="259">
        <v>0.9</v>
      </c>
      <c r="K131" s="260">
        <v>0.972222222222222</v>
      </c>
      <c r="L131" s="260">
        <v>1</v>
      </c>
      <c r="M131" s="261">
        <v>0.964285714285714</v>
      </c>
      <c r="N131" s="261">
        <v>0.97979797979798</v>
      </c>
      <c r="O131" s="262">
        <v>0.9</v>
      </c>
      <c r="P131" s="263" t="s">
        <v>33</v>
      </c>
      <c r="Q131" s="260" t="s">
        <v>33</v>
      </c>
      <c r="R131" s="260" t="s">
        <v>33</v>
      </c>
      <c r="S131" s="260" t="s">
        <v>33</v>
      </c>
      <c r="T131" s="262">
        <v>0.9</v>
      </c>
      <c r="U131" s="260" t="s">
        <v>33</v>
      </c>
      <c r="V131" s="260" t="s">
        <v>33</v>
      </c>
      <c r="W131" s="260" t="s">
        <v>33</v>
      </c>
      <c r="X131" s="260" t="s">
        <v>33</v>
      </c>
      <c r="Y131" s="262">
        <v>0.92</v>
      </c>
      <c r="Z131" s="262" t="s">
        <v>33</v>
      </c>
      <c r="AA131" s="262">
        <v>0</v>
      </c>
      <c r="AB131" s="262" t="s">
        <v>33</v>
      </c>
      <c r="AC131" s="262">
        <v>0</v>
      </c>
      <c r="AD131" s="262">
        <v>0.92</v>
      </c>
      <c r="AE131" s="260">
        <v>0.928571428571429</v>
      </c>
      <c r="AF131" s="260">
        <v>1</v>
      </c>
      <c r="AG131" s="260">
        <v>1</v>
      </c>
      <c r="AH131" s="260">
        <v>0.991253644314869</v>
      </c>
      <c r="AI131" s="262">
        <v>0.92</v>
      </c>
      <c r="AJ131" s="260">
        <v>0.962329615861214</v>
      </c>
      <c r="AK131" s="260">
        <v>0.979466119096509</v>
      </c>
      <c r="AL131" s="260">
        <v>0.978102189781022</v>
      </c>
      <c r="AM131" s="260">
        <v>0.984549138804458</v>
      </c>
      <c r="AN131" s="259">
        <v>0.99</v>
      </c>
      <c r="AO131" s="264">
        <v>1</v>
      </c>
      <c r="AP131" s="264">
        <v>1</v>
      </c>
      <c r="AQ131" s="264">
        <v>1</v>
      </c>
      <c r="AR131" s="265">
        <v>1</v>
      </c>
      <c r="AS131" s="266">
        <v>0.105261498981944</v>
      </c>
      <c r="AT131" s="267">
        <v>0</v>
      </c>
      <c r="AU131" s="268">
        <v>0</v>
      </c>
      <c r="AV131" s="268">
        <v>0</v>
      </c>
      <c r="AW131" s="268">
        <v>0.0625</v>
      </c>
      <c r="AX131" s="224"/>
      <c r="AY131" s="222"/>
    </row>
    <row r="132" ht="15" spans="1:51">
      <c r="A132" s="220"/>
      <c r="B132" s="224"/>
      <c r="C132" s="283" t="s">
        <v>99</v>
      </c>
      <c r="D132" s="111" t="s">
        <v>25</v>
      </c>
      <c r="E132" s="111" t="s">
        <v>100</v>
      </c>
      <c r="F132" s="284" t="s">
        <v>155</v>
      </c>
      <c r="G132" s="284" t="s">
        <v>155</v>
      </c>
      <c r="H132" s="284" t="s">
        <v>155</v>
      </c>
      <c r="I132" s="284" t="s">
        <v>155</v>
      </c>
      <c r="J132" s="259">
        <v>0.9</v>
      </c>
      <c r="K132" s="260">
        <v>0.909090909090909</v>
      </c>
      <c r="L132" s="260">
        <v>1</v>
      </c>
      <c r="M132" s="261">
        <v>1</v>
      </c>
      <c r="N132" s="261">
        <v>0.98989898989899</v>
      </c>
      <c r="O132" s="262">
        <v>0.9</v>
      </c>
      <c r="P132" s="263">
        <v>0</v>
      </c>
      <c r="Q132" s="260" t="s">
        <v>33</v>
      </c>
      <c r="R132" s="260" t="s">
        <v>33</v>
      </c>
      <c r="S132" s="260">
        <v>0</v>
      </c>
      <c r="T132" s="262">
        <v>0.9</v>
      </c>
      <c r="U132" s="260">
        <v>0</v>
      </c>
      <c r="V132" s="260" t="s">
        <v>33</v>
      </c>
      <c r="W132" s="260" t="s">
        <v>33</v>
      </c>
      <c r="X132" s="260">
        <v>0</v>
      </c>
      <c r="Y132" s="262">
        <v>0.92</v>
      </c>
      <c r="Z132" s="262" t="s">
        <v>33</v>
      </c>
      <c r="AA132" s="262">
        <v>0</v>
      </c>
      <c r="AB132" s="262" t="s">
        <v>33</v>
      </c>
      <c r="AC132" s="262">
        <v>0</v>
      </c>
      <c r="AD132" s="262">
        <v>0.92</v>
      </c>
      <c r="AE132" s="260">
        <v>0.96551724137931</v>
      </c>
      <c r="AF132" s="260">
        <v>0.976190476190476</v>
      </c>
      <c r="AG132" s="260">
        <v>0.959183673469388</v>
      </c>
      <c r="AH132" s="260">
        <v>0.96377358490566</v>
      </c>
      <c r="AI132" s="262">
        <v>0.92</v>
      </c>
      <c r="AJ132" s="260">
        <v>0.968632371392723</v>
      </c>
      <c r="AK132" s="260">
        <v>0.991480298189563</v>
      </c>
      <c r="AL132" s="260">
        <v>0.990662931839402</v>
      </c>
      <c r="AM132" s="260">
        <v>0.98995881987928</v>
      </c>
      <c r="AN132" s="259">
        <v>0.99</v>
      </c>
      <c r="AO132" s="264">
        <v>1</v>
      </c>
      <c r="AP132" s="264">
        <v>1</v>
      </c>
      <c r="AQ132" s="264">
        <v>1</v>
      </c>
      <c r="AR132" s="265">
        <v>1</v>
      </c>
      <c r="AS132" s="266">
        <v>0.105261498981944</v>
      </c>
      <c r="AT132" s="267">
        <v>0</v>
      </c>
      <c r="AU132" s="268">
        <v>0</v>
      </c>
      <c r="AV132" s="268">
        <v>0</v>
      </c>
      <c r="AW132" s="268">
        <v>0.0506329113924051</v>
      </c>
      <c r="AX132" s="224"/>
      <c r="AY132" s="222"/>
    </row>
    <row r="133" ht="15" spans="1:51">
      <c r="A133" s="220"/>
      <c r="B133" s="224"/>
      <c r="C133" s="283" t="s">
        <v>99</v>
      </c>
      <c r="D133" s="111" t="s">
        <v>25</v>
      </c>
      <c r="E133" s="111" t="s">
        <v>100</v>
      </c>
      <c r="F133" s="284" t="s">
        <v>156</v>
      </c>
      <c r="G133" s="284" t="s">
        <v>156</v>
      </c>
      <c r="H133" s="284" t="s">
        <v>156</v>
      </c>
      <c r="I133" s="284" t="s">
        <v>156</v>
      </c>
      <c r="J133" s="259">
        <v>0.9</v>
      </c>
      <c r="K133" s="260">
        <v>1</v>
      </c>
      <c r="L133" s="260">
        <v>0.987341772151899</v>
      </c>
      <c r="M133" s="261">
        <v>1</v>
      </c>
      <c r="N133" s="261">
        <v>0.948600799543118</v>
      </c>
      <c r="O133" s="262">
        <v>0.9</v>
      </c>
      <c r="P133" s="263">
        <v>0</v>
      </c>
      <c r="Q133" s="260">
        <v>0</v>
      </c>
      <c r="R133" s="260">
        <v>0.5</v>
      </c>
      <c r="S133" s="260">
        <v>0.111111111111111</v>
      </c>
      <c r="T133" s="262">
        <v>0.9</v>
      </c>
      <c r="U133" s="260">
        <v>0</v>
      </c>
      <c r="V133" s="260">
        <v>0</v>
      </c>
      <c r="W133" s="260">
        <v>0</v>
      </c>
      <c r="X133" s="260">
        <v>0.111111111111111</v>
      </c>
      <c r="Y133" s="262">
        <v>0.92</v>
      </c>
      <c r="Z133" s="262">
        <v>0</v>
      </c>
      <c r="AA133" s="262" t="s">
        <v>33</v>
      </c>
      <c r="AB133" s="262" t="s">
        <v>33</v>
      </c>
      <c r="AC133" s="262">
        <v>0</v>
      </c>
      <c r="AD133" s="262">
        <v>0.92</v>
      </c>
      <c r="AE133" s="260">
        <v>0.987179487179487</v>
      </c>
      <c r="AF133" s="260">
        <v>0.993769470404984</v>
      </c>
      <c r="AG133" s="260">
        <v>0.996913580246914</v>
      </c>
      <c r="AH133" s="260">
        <v>0.99297440676751</v>
      </c>
      <c r="AI133" s="262">
        <v>0.92</v>
      </c>
      <c r="AJ133" s="260">
        <v>0.96459937846237</v>
      </c>
      <c r="AK133" s="260">
        <v>0.982353657052452</v>
      </c>
      <c r="AL133" s="260">
        <v>0.968766684463428</v>
      </c>
      <c r="AM133" s="260">
        <v>0.986279035685499</v>
      </c>
      <c r="AN133" s="259">
        <v>0.99</v>
      </c>
      <c r="AO133" s="264">
        <v>1</v>
      </c>
      <c r="AP133" s="264">
        <v>1</v>
      </c>
      <c r="AQ133" s="264">
        <v>1</v>
      </c>
      <c r="AR133" s="265">
        <v>1</v>
      </c>
      <c r="AS133" s="266">
        <v>0.105261498981944</v>
      </c>
      <c r="AT133" s="267">
        <v>0.0666666666666667</v>
      </c>
      <c r="AU133" s="268">
        <v>0.142857142857143</v>
      </c>
      <c r="AV133" s="268">
        <v>0</v>
      </c>
      <c r="AW133" s="268">
        <v>0.0861538461538461</v>
      </c>
      <c r="AX133" s="224"/>
      <c r="AY133" s="222"/>
    </row>
    <row r="134" ht="15" spans="1:51">
      <c r="A134" s="220"/>
      <c r="B134" s="224"/>
      <c r="C134" s="283" t="s">
        <v>99</v>
      </c>
      <c r="D134" s="111" t="s">
        <v>25</v>
      </c>
      <c r="E134" s="111" t="s">
        <v>100</v>
      </c>
      <c r="F134" s="284" t="s">
        <v>157</v>
      </c>
      <c r="G134" s="284" t="s">
        <v>157</v>
      </c>
      <c r="H134" s="284" t="s">
        <v>157</v>
      </c>
      <c r="I134" s="284" t="s">
        <v>157</v>
      </c>
      <c r="J134" s="259">
        <v>0.9</v>
      </c>
      <c r="K134" s="260">
        <v>0.971830985915493</v>
      </c>
      <c r="L134" s="260">
        <v>0.958904109589041</v>
      </c>
      <c r="M134" s="261">
        <v>0.952380952380952</v>
      </c>
      <c r="N134" s="261">
        <v>0.953873447664104</v>
      </c>
      <c r="O134" s="262">
        <v>0.9</v>
      </c>
      <c r="P134" s="263">
        <v>1</v>
      </c>
      <c r="Q134" s="260" t="s">
        <v>33</v>
      </c>
      <c r="R134" s="260" t="s">
        <v>33</v>
      </c>
      <c r="S134" s="260">
        <v>0.666666666666667</v>
      </c>
      <c r="T134" s="262">
        <v>0.9</v>
      </c>
      <c r="U134" s="260">
        <v>0</v>
      </c>
      <c r="V134" s="260" t="s">
        <v>33</v>
      </c>
      <c r="W134" s="260" t="s">
        <v>33</v>
      </c>
      <c r="X134" s="260">
        <v>0.333333333333333</v>
      </c>
      <c r="Y134" s="262">
        <v>0.92</v>
      </c>
      <c r="Z134" s="262" t="s">
        <v>33</v>
      </c>
      <c r="AA134" s="262" t="s">
        <v>33</v>
      </c>
      <c r="AB134" s="262">
        <v>1</v>
      </c>
      <c r="AC134" s="262">
        <v>1</v>
      </c>
      <c r="AD134" s="262">
        <v>0.92</v>
      </c>
      <c r="AE134" s="260">
        <v>1</v>
      </c>
      <c r="AF134" s="260">
        <v>1</v>
      </c>
      <c r="AG134" s="260">
        <v>1</v>
      </c>
      <c r="AH134" s="260">
        <v>0.994084821428571</v>
      </c>
      <c r="AI134" s="262">
        <v>0.92</v>
      </c>
      <c r="AJ134" s="260">
        <v>0.982764281024294</v>
      </c>
      <c r="AK134" s="260">
        <v>0.984650049288833</v>
      </c>
      <c r="AL134" s="260">
        <v>0.989786147462496</v>
      </c>
      <c r="AM134" s="260">
        <v>0.989113464405055</v>
      </c>
      <c r="AN134" s="259">
        <v>0.99</v>
      </c>
      <c r="AO134" s="264">
        <v>1</v>
      </c>
      <c r="AP134" s="264">
        <v>1</v>
      </c>
      <c r="AQ134" s="264">
        <v>1</v>
      </c>
      <c r="AR134" s="265">
        <v>1</v>
      </c>
      <c r="AS134" s="266">
        <v>0.105261498981944</v>
      </c>
      <c r="AT134" s="267">
        <v>0</v>
      </c>
      <c r="AU134" s="268">
        <v>0</v>
      </c>
      <c r="AV134" s="268">
        <v>0.037037037037037</v>
      </c>
      <c r="AW134" s="268">
        <v>0.0125260960334029</v>
      </c>
      <c r="AX134" s="224"/>
      <c r="AY134" s="222"/>
    </row>
    <row r="135" ht="15" spans="1:51">
      <c r="A135" s="220"/>
      <c r="B135" s="224"/>
      <c r="C135" s="283" t="s">
        <v>99</v>
      </c>
      <c r="D135" s="111" t="s">
        <v>25</v>
      </c>
      <c r="E135" s="111" t="s">
        <v>100</v>
      </c>
      <c r="F135" s="284" t="s">
        <v>158</v>
      </c>
      <c r="G135" s="284" t="s">
        <v>158</v>
      </c>
      <c r="H135" s="284" t="s">
        <v>158</v>
      </c>
      <c r="I135" s="284" t="s">
        <v>158</v>
      </c>
      <c r="J135" s="259">
        <v>0.9</v>
      </c>
      <c r="K135" s="260">
        <v>0.977777777777778</v>
      </c>
      <c r="L135" s="260">
        <v>1</v>
      </c>
      <c r="M135" s="261">
        <v>0.933333333333333</v>
      </c>
      <c r="N135" s="261">
        <v>0.982259570494865</v>
      </c>
      <c r="O135" s="262">
        <v>0.9</v>
      </c>
      <c r="P135" s="263">
        <v>0</v>
      </c>
      <c r="Q135" s="260" t="s">
        <v>33</v>
      </c>
      <c r="R135" s="260" t="s">
        <v>33</v>
      </c>
      <c r="S135" s="260">
        <v>0</v>
      </c>
      <c r="T135" s="262">
        <v>0.9</v>
      </c>
      <c r="U135" s="260">
        <v>0</v>
      </c>
      <c r="V135" s="260" t="s">
        <v>33</v>
      </c>
      <c r="W135" s="260" t="s">
        <v>33</v>
      </c>
      <c r="X135" s="260">
        <v>0</v>
      </c>
      <c r="Y135" s="262">
        <v>0.92</v>
      </c>
      <c r="Z135" s="262">
        <v>0</v>
      </c>
      <c r="AA135" s="262" t="s">
        <v>33</v>
      </c>
      <c r="AB135" s="262" t="s">
        <v>33</v>
      </c>
      <c r="AC135" s="262">
        <v>0</v>
      </c>
      <c r="AD135" s="262">
        <v>0.92</v>
      </c>
      <c r="AE135" s="260">
        <v>0.994594594594595</v>
      </c>
      <c r="AF135" s="260">
        <v>0.983805668016194</v>
      </c>
      <c r="AG135" s="260">
        <v>0.991836734693878</v>
      </c>
      <c r="AH135" s="260">
        <v>0.993835232579862</v>
      </c>
      <c r="AI135" s="262">
        <v>0.92</v>
      </c>
      <c r="AJ135" s="260">
        <v>0.987679671457906</v>
      </c>
      <c r="AK135" s="260">
        <v>0.992152704135737</v>
      </c>
      <c r="AL135" s="260">
        <v>0.987741631305988</v>
      </c>
      <c r="AM135" s="260">
        <v>0.992271577412854</v>
      </c>
      <c r="AN135" s="259">
        <v>0.99</v>
      </c>
      <c r="AO135" s="264">
        <v>1</v>
      </c>
      <c r="AP135" s="264">
        <v>1</v>
      </c>
      <c r="AQ135" s="264">
        <v>1</v>
      </c>
      <c r="AR135" s="265">
        <v>1</v>
      </c>
      <c r="AS135" s="266">
        <v>0.105261498981944</v>
      </c>
      <c r="AT135" s="267">
        <v>0</v>
      </c>
      <c r="AU135" s="268">
        <v>0</v>
      </c>
      <c r="AV135" s="268">
        <v>0.2</v>
      </c>
      <c r="AW135" s="268">
        <v>0.0849673202614379</v>
      </c>
      <c r="AX135" s="224"/>
      <c r="AY135" s="222"/>
    </row>
    <row r="136" ht="15" spans="1:51">
      <c r="A136" s="220"/>
      <c r="B136" s="224"/>
      <c r="C136" s="283" t="s">
        <v>99</v>
      </c>
      <c r="D136" s="111" t="s">
        <v>25</v>
      </c>
      <c r="E136" s="111" t="s">
        <v>100</v>
      </c>
      <c r="F136" s="284" t="s">
        <v>159</v>
      </c>
      <c r="G136" s="284" t="s">
        <v>159</v>
      </c>
      <c r="H136" s="284" t="s">
        <v>159</v>
      </c>
      <c r="I136" s="284" t="s">
        <v>159</v>
      </c>
      <c r="J136" s="259">
        <v>0.9</v>
      </c>
      <c r="K136" s="260">
        <v>0.96875</v>
      </c>
      <c r="L136" s="260">
        <v>0.96969696969697</v>
      </c>
      <c r="M136" s="261">
        <v>1</v>
      </c>
      <c r="N136" s="261">
        <v>0.990604026845638</v>
      </c>
      <c r="O136" s="262">
        <v>0.9</v>
      </c>
      <c r="P136" s="263" t="s">
        <v>33</v>
      </c>
      <c r="Q136" s="260" t="s">
        <v>33</v>
      </c>
      <c r="R136" s="260" t="s">
        <v>33</v>
      </c>
      <c r="S136" s="260" t="s">
        <v>33</v>
      </c>
      <c r="T136" s="262">
        <v>0.9</v>
      </c>
      <c r="U136" s="260" t="s">
        <v>33</v>
      </c>
      <c r="V136" s="260" t="s">
        <v>33</v>
      </c>
      <c r="W136" s="260" t="s">
        <v>33</v>
      </c>
      <c r="X136" s="260" t="s">
        <v>33</v>
      </c>
      <c r="Y136" s="262">
        <v>0.92</v>
      </c>
      <c r="Z136" s="262">
        <v>0</v>
      </c>
      <c r="AA136" s="262">
        <v>0</v>
      </c>
      <c r="AB136" s="262" t="s">
        <v>33</v>
      </c>
      <c r="AC136" s="262">
        <v>0</v>
      </c>
      <c r="AD136" s="262">
        <v>0.92</v>
      </c>
      <c r="AE136" s="260">
        <v>1</v>
      </c>
      <c r="AF136" s="260">
        <v>0.991150442477876</v>
      </c>
      <c r="AG136" s="260">
        <v>1</v>
      </c>
      <c r="AH136" s="260">
        <v>0.99812850904554</v>
      </c>
      <c r="AI136" s="262">
        <v>0.92</v>
      </c>
      <c r="AJ136" s="260">
        <v>0.969239869860988</v>
      </c>
      <c r="AK136" s="260">
        <v>0.985397653194263</v>
      </c>
      <c r="AL136" s="260">
        <v>0.983568075117371</v>
      </c>
      <c r="AM136" s="260">
        <v>0.987628239647626</v>
      </c>
      <c r="AN136" s="259">
        <v>0.99</v>
      </c>
      <c r="AO136" s="264">
        <v>1</v>
      </c>
      <c r="AP136" s="264">
        <v>1</v>
      </c>
      <c r="AQ136" s="264">
        <v>1</v>
      </c>
      <c r="AR136" s="265">
        <v>1</v>
      </c>
      <c r="AS136" s="266">
        <v>0.105261498981944</v>
      </c>
      <c r="AT136" s="267">
        <v>0.5</v>
      </c>
      <c r="AU136" s="268">
        <v>0</v>
      </c>
      <c r="AV136" s="268">
        <v>1</v>
      </c>
      <c r="AW136" s="268">
        <v>0.16</v>
      </c>
      <c r="AX136" s="224"/>
      <c r="AY136" s="222"/>
    </row>
    <row r="137" ht="15" spans="1:51">
      <c r="A137" s="220"/>
      <c r="B137" s="224"/>
      <c r="C137" s="283" t="s">
        <v>99</v>
      </c>
      <c r="D137" s="111" t="s">
        <v>25</v>
      </c>
      <c r="E137" s="111" t="s">
        <v>100</v>
      </c>
      <c r="F137" s="284" t="s">
        <v>160</v>
      </c>
      <c r="G137" s="284" t="s">
        <v>160</v>
      </c>
      <c r="H137" s="284" t="s">
        <v>160</v>
      </c>
      <c r="I137" s="284" t="s">
        <v>160</v>
      </c>
      <c r="J137" s="259">
        <v>0.9</v>
      </c>
      <c r="K137" s="260">
        <v>0.985074626865672</v>
      </c>
      <c r="L137" s="260">
        <v>0.971830985915493</v>
      </c>
      <c r="M137" s="261">
        <v>0.967213114754098</v>
      </c>
      <c r="N137" s="261">
        <v>0.971532404603271</v>
      </c>
      <c r="O137" s="262">
        <v>0.9</v>
      </c>
      <c r="P137" s="263">
        <v>0</v>
      </c>
      <c r="Q137" s="260">
        <v>0.5</v>
      </c>
      <c r="R137" s="260" t="s">
        <v>33</v>
      </c>
      <c r="S137" s="260">
        <v>0.1</v>
      </c>
      <c r="T137" s="262">
        <v>0.9</v>
      </c>
      <c r="U137" s="260">
        <v>0</v>
      </c>
      <c r="V137" s="260">
        <v>0</v>
      </c>
      <c r="W137" s="260" t="s">
        <v>33</v>
      </c>
      <c r="X137" s="260">
        <v>0</v>
      </c>
      <c r="Y137" s="262">
        <v>0.92</v>
      </c>
      <c r="Z137" s="262">
        <v>0</v>
      </c>
      <c r="AA137" s="262">
        <v>0</v>
      </c>
      <c r="AB137" s="262" t="s">
        <v>33</v>
      </c>
      <c r="AC137" s="262">
        <v>0.125</v>
      </c>
      <c r="AD137" s="262">
        <v>0.92</v>
      </c>
      <c r="AE137" s="260">
        <v>0.996124031007752</v>
      </c>
      <c r="AF137" s="260">
        <v>0.206132879045997</v>
      </c>
      <c r="AG137" s="260">
        <v>0.25</v>
      </c>
      <c r="AH137" s="260">
        <v>0.849877379423099</v>
      </c>
      <c r="AI137" s="262">
        <v>0.92</v>
      </c>
      <c r="AJ137" s="260">
        <v>0.979665940450254</v>
      </c>
      <c r="AK137" s="260">
        <v>0.984102484951381</v>
      </c>
      <c r="AL137" s="260">
        <v>0.985360752875566</v>
      </c>
      <c r="AM137" s="260">
        <v>0.986396979169891</v>
      </c>
      <c r="AN137" s="259">
        <v>0.99</v>
      </c>
      <c r="AO137" s="264">
        <v>1</v>
      </c>
      <c r="AP137" s="264">
        <v>1</v>
      </c>
      <c r="AQ137" s="264">
        <v>1</v>
      </c>
      <c r="AR137" s="265">
        <v>1</v>
      </c>
      <c r="AS137" s="266">
        <v>0.105261498981944</v>
      </c>
      <c r="AT137" s="267">
        <v>0</v>
      </c>
      <c r="AU137" s="268">
        <v>0</v>
      </c>
      <c r="AV137" s="268">
        <v>0</v>
      </c>
      <c r="AW137" s="268">
        <v>0.0945454545454545</v>
      </c>
      <c r="AX137" s="224"/>
      <c r="AY137" s="222"/>
    </row>
    <row r="138" ht="15" spans="1:51">
      <c r="A138" s="220"/>
      <c r="B138" s="224"/>
      <c r="C138" s="283" t="s">
        <v>99</v>
      </c>
      <c r="D138" s="111" t="s">
        <v>25</v>
      </c>
      <c r="E138" s="111" t="s">
        <v>100</v>
      </c>
      <c r="F138" s="284" t="s">
        <v>161</v>
      </c>
      <c r="G138" s="284" t="s">
        <v>161</v>
      </c>
      <c r="H138" s="284" t="s">
        <v>161</v>
      </c>
      <c r="I138" s="284" t="s">
        <v>161</v>
      </c>
      <c r="J138" s="259">
        <v>0.9</v>
      </c>
      <c r="K138" s="260">
        <v>1</v>
      </c>
      <c r="L138" s="260">
        <v>1</v>
      </c>
      <c r="M138" s="261">
        <v>0.978494623655914</v>
      </c>
      <c r="N138" s="261">
        <v>0.971232876712329</v>
      </c>
      <c r="O138" s="262">
        <v>0.9</v>
      </c>
      <c r="P138" s="263">
        <v>0.953870887954489</v>
      </c>
      <c r="Q138" s="260">
        <v>0.946828827017791</v>
      </c>
      <c r="R138" s="260">
        <v>0.949426837491571</v>
      </c>
      <c r="S138" s="260">
        <v>0.938429972287359</v>
      </c>
      <c r="T138" s="262">
        <v>0.9</v>
      </c>
      <c r="U138" s="260">
        <v>0.947934701953995</v>
      </c>
      <c r="V138" s="260">
        <v>0.947431902703789</v>
      </c>
      <c r="W138" s="260">
        <v>0.952933243425489</v>
      </c>
      <c r="X138" s="260">
        <v>0.929556597740354</v>
      </c>
      <c r="Y138" s="262">
        <v>0.92</v>
      </c>
      <c r="Z138" s="262">
        <v>0.958741619391439</v>
      </c>
      <c r="AA138" s="262">
        <v>0.971873547187355</v>
      </c>
      <c r="AB138" s="262">
        <v>0.981892166836216</v>
      </c>
      <c r="AC138" s="262">
        <v>0.971178190810779</v>
      </c>
      <c r="AD138" s="262">
        <v>0.92</v>
      </c>
      <c r="AE138" s="260">
        <v>0.98645290772686</v>
      </c>
      <c r="AF138" s="260">
        <v>0.987356758326446</v>
      </c>
      <c r="AG138" s="260">
        <v>0.986092091749401</v>
      </c>
      <c r="AH138" s="260">
        <v>0.96396792189135</v>
      </c>
      <c r="AI138" s="262">
        <v>0.92</v>
      </c>
      <c r="AJ138" s="260">
        <v>0.97818637693272</v>
      </c>
      <c r="AK138" s="260">
        <v>0.986881795861101</v>
      </c>
      <c r="AL138" s="260">
        <v>0.98841730115017</v>
      </c>
      <c r="AM138" s="260">
        <v>0.982993608359203</v>
      </c>
      <c r="AN138" s="259">
        <v>0.99</v>
      </c>
      <c r="AO138" s="264">
        <v>1</v>
      </c>
      <c r="AP138" s="264">
        <v>1</v>
      </c>
      <c r="AQ138" s="264">
        <v>1</v>
      </c>
      <c r="AR138" s="265">
        <v>0.999810534293293</v>
      </c>
      <c r="AS138" s="266">
        <v>0.105261498981944</v>
      </c>
      <c r="AT138" s="267">
        <v>0.03125</v>
      </c>
      <c r="AU138" s="268">
        <v>0.0285714285714286</v>
      </c>
      <c r="AV138" s="268">
        <v>0.0740740740740741</v>
      </c>
      <c r="AW138" s="268">
        <v>0.0896921017402945</v>
      </c>
      <c r="AX138" s="224"/>
      <c r="AY138" s="222"/>
    </row>
    <row r="139" ht="15" spans="1:51">
      <c r="A139" s="220"/>
      <c r="B139" s="224"/>
      <c r="C139" s="283" t="s">
        <v>99</v>
      </c>
      <c r="D139" s="111" t="s">
        <v>25</v>
      </c>
      <c r="E139" s="111" t="s">
        <v>100</v>
      </c>
      <c r="F139" s="284" t="s">
        <v>162</v>
      </c>
      <c r="G139" s="284" t="s">
        <v>162</v>
      </c>
      <c r="H139" s="284" t="s">
        <v>162</v>
      </c>
      <c r="I139" s="284" t="s">
        <v>162</v>
      </c>
      <c r="J139" s="259">
        <v>0.9</v>
      </c>
      <c r="K139" s="260">
        <v>0.945205479452055</v>
      </c>
      <c r="L139" s="260">
        <v>1</v>
      </c>
      <c r="M139" s="261">
        <v>1</v>
      </c>
      <c r="N139" s="261">
        <v>0.990427927927928</v>
      </c>
      <c r="O139" s="262">
        <v>0.9</v>
      </c>
      <c r="P139" s="263">
        <v>0.969576929171288</v>
      </c>
      <c r="Q139" s="260">
        <v>0.966438621401833</v>
      </c>
      <c r="R139" s="260">
        <v>0.980066445182724</v>
      </c>
      <c r="S139" s="260">
        <v>0.971200285798691</v>
      </c>
      <c r="T139" s="262">
        <v>0.9</v>
      </c>
      <c r="U139" s="260">
        <v>0.931706544129298</v>
      </c>
      <c r="V139" s="260">
        <v>0.916096553504582</v>
      </c>
      <c r="W139" s="260">
        <v>0.937576499388005</v>
      </c>
      <c r="X139" s="260">
        <v>0.929896878885935</v>
      </c>
      <c r="Y139" s="262">
        <v>0.92</v>
      </c>
      <c r="Z139" s="262">
        <v>0.959106637307329</v>
      </c>
      <c r="AA139" s="262">
        <v>0.960828203693341</v>
      </c>
      <c r="AB139" s="262">
        <v>0.966576940331987</v>
      </c>
      <c r="AC139" s="262">
        <v>0.966838737302852</v>
      </c>
      <c r="AD139" s="262">
        <v>0.92</v>
      </c>
      <c r="AE139" s="260">
        <v>0.994161178627198</v>
      </c>
      <c r="AF139" s="260">
        <v>0.998032786885246</v>
      </c>
      <c r="AG139" s="260">
        <v>0.997194092288855</v>
      </c>
      <c r="AH139" s="260">
        <v>0.979701810117132</v>
      </c>
      <c r="AI139" s="262">
        <v>0.92</v>
      </c>
      <c r="AJ139" s="260">
        <v>0.9753450637446</v>
      </c>
      <c r="AK139" s="260">
        <v>0.97774048228955</v>
      </c>
      <c r="AL139" s="260">
        <v>0.981525157232704</v>
      </c>
      <c r="AM139" s="260">
        <v>0.980832701970722</v>
      </c>
      <c r="AN139" s="259">
        <v>0.99</v>
      </c>
      <c r="AO139" s="264">
        <v>1</v>
      </c>
      <c r="AP139" s="264">
        <v>1</v>
      </c>
      <c r="AQ139" s="264">
        <v>1</v>
      </c>
      <c r="AR139" s="265">
        <v>1</v>
      </c>
      <c r="AS139" s="266">
        <v>0.105261498981944</v>
      </c>
      <c r="AT139" s="267">
        <v>0.0344827586206897</v>
      </c>
      <c r="AU139" s="268">
        <v>0.1</v>
      </c>
      <c r="AV139" s="268">
        <v>0.05</v>
      </c>
      <c r="AW139" s="268">
        <v>0.0524642289348172</v>
      </c>
      <c r="AX139" s="224"/>
      <c r="AY139" s="222"/>
    </row>
    <row r="140" ht="15" spans="1:51">
      <c r="A140" s="220"/>
      <c r="B140" s="224"/>
      <c r="C140" s="283" t="s">
        <v>99</v>
      </c>
      <c r="D140" s="111" t="s">
        <v>25</v>
      </c>
      <c r="E140" s="111" t="s">
        <v>100</v>
      </c>
      <c r="F140" s="284" t="s">
        <v>163</v>
      </c>
      <c r="G140" s="284" t="s">
        <v>163</v>
      </c>
      <c r="H140" s="284" t="s">
        <v>163</v>
      </c>
      <c r="I140" s="284" t="s">
        <v>163</v>
      </c>
      <c r="J140" s="259">
        <v>0.9</v>
      </c>
      <c r="K140" s="260">
        <v>0.963636363636364</v>
      </c>
      <c r="L140" s="260">
        <v>0.990825688073395</v>
      </c>
      <c r="M140" s="261">
        <v>0.966101694915254</v>
      </c>
      <c r="N140" s="261">
        <v>0.968301886792453</v>
      </c>
      <c r="O140" s="262">
        <v>0.9</v>
      </c>
      <c r="P140" s="263">
        <v>0.975662194702442</v>
      </c>
      <c r="Q140" s="260">
        <v>0.971965360340525</v>
      </c>
      <c r="R140" s="260">
        <v>0.983602421796166</v>
      </c>
      <c r="S140" s="260">
        <v>0.965035648427475</v>
      </c>
      <c r="T140" s="262">
        <v>0.9</v>
      </c>
      <c r="U140" s="260">
        <v>0.922084623323013</v>
      </c>
      <c r="V140" s="260">
        <v>0.89740202553941</v>
      </c>
      <c r="W140" s="260">
        <v>0.944836865119408</v>
      </c>
      <c r="X140" s="260">
        <v>0.901408091640677</v>
      </c>
      <c r="Y140" s="262">
        <v>0.92</v>
      </c>
      <c r="Z140" s="262">
        <v>0.909503975766755</v>
      </c>
      <c r="AA140" s="262">
        <v>0.924718435091879</v>
      </c>
      <c r="AB140" s="262">
        <v>0.922049604796947</v>
      </c>
      <c r="AC140" s="262">
        <v>0.906047908925607</v>
      </c>
      <c r="AD140" s="262">
        <v>0.92</v>
      </c>
      <c r="AE140" s="260">
        <v>0.993205473264196</v>
      </c>
      <c r="AF140" s="260">
        <v>0.990832860800385</v>
      </c>
      <c r="AG140" s="260">
        <v>0.99093891330658</v>
      </c>
      <c r="AH140" s="260">
        <v>0.986990564628447</v>
      </c>
      <c r="AI140" s="262">
        <v>0.92</v>
      </c>
      <c r="AJ140" s="260">
        <v>0.949403002718997</v>
      </c>
      <c r="AK140" s="260">
        <v>0.954996073812328</v>
      </c>
      <c r="AL140" s="260">
        <v>0.958149207174422</v>
      </c>
      <c r="AM140" s="260">
        <v>0.947286993037905</v>
      </c>
      <c r="AN140" s="259">
        <v>0.99</v>
      </c>
      <c r="AO140" s="264">
        <v>1</v>
      </c>
      <c r="AP140" s="264">
        <v>1</v>
      </c>
      <c r="AQ140" s="264">
        <v>1</v>
      </c>
      <c r="AR140" s="265">
        <v>1</v>
      </c>
      <c r="AS140" s="266">
        <v>0.105261498981944</v>
      </c>
      <c r="AT140" s="267">
        <v>0.0810810810810811</v>
      </c>
      <c r="AU140" s="268">
        <v>0.032258064516129</v>
      </c>
      <c r="AV140" s="268">
        <v>0.03125</v>
      </c>
      <c r="AW140" s="268">
        <v>0.074025974025974</v>
      </c>
      <c r="AX140" s="224"/>
      <c r="AY140" s="222"/>
    </row>
    <row r="141" ht="15" spans="1:51">
      <c r="A141" s="220"/>
      <c r="B141" s="224"/>
      <c r="C141" s="283" t="s">
        <v>99</v>
      </c>
      <c r="D141" s="111" t="s">
        <v>80</v>
      </c>
      <c r="E141" s="111" t="s">
        <v>100</v>
      </c>
      <c r="F141" s="284" t="s">
        <v>164</v>
      </c>
      <c r="G141" s="284" t="s">
        <v>164</v>
      </c>
      <c r="H141" s="284" t="s">
        <v>164</v>
      </c>
      <c r="I141" s="284" t="s">
        <v>164</v>
      </c>
      <c r="J141" s="259">
        <v>0.9</v>
      </c>
      <c r="K141" s="260">
        <v>0.98019801980198</v>
      </c>
      <c r="L141" s="260">
        <v>0.99</v>
      </c>
      <c r="M141" s="261">
        <v>0.979591836734694</v>
      </c>
      <c r="N141" s="261">
        <v>0.984725965858041</v>
      </c>
      <c r="O141" s="262">
        <v>0.9</v>
      </c>
      <c r="P141" s="263">
        <v>0.970384893199876</v>
      </c>
      <c r="Q141" s="260">
        <v>0.971255026092908</v>
      </c>
      <c r="R141" s="260">
        <v>0.977691882937604</v>
      </c>
      <c r="S141" s="260">
        <v>0.957748787519405</v>
      </c>
      <c r="T141" s="262">
        <v>0.9</v>
      </c>
      <c r="U141" s="260">
        <v>0.953771540604685</v>
      </c>
      <c r="V141" s="260">
        <v>0.936863718025494</v>
      </c>
      <c r="W141" s="260">
        <v>0.962782992821645</v>
      </c>
      <c r="X141" s="260">
        <v>0.937838072372798</v>
      </c>
      <c r="Y141" s="262">
        <v>0.92</v>
      </c>
      <c r="Z141" s="262">
        <v>0.942041908158716</v>
      </c>
      <c r="AA141" s="262">
        <v>0.968678815489749</v>
      </c>
      <c r="AB141" s="262">
        <v>0.972031324916094</v>
      </c>
      <c r="AC141" s="262">
        <v>0.949751909220348</v>
      </c>
      <c r="AD141" s="262">
        <v>0.92</v>
      </c>
      <c r="AE141" s="260">
        <v>0.9941934932969</v>
      </c>
      <c r="AF141" s="260">
        <v>0.887807208088344</v>
      </c>
      <c r="AG141" s="260">
        <v>0.908923728498718</v>
      </c>
      <c r="AH141" s="260">
        <v>0.94596082867008</v>
      </c>
      <c r="AI141" s="262">
        <v>0.92</v>
      </c>
      <c r="AJ141" s="260">
        <v>0.972000846322026</v>
      </c>
      <c r="AK141" s="260">
        <v>0.981247788654322</v>
      </c>
      <c r="AL141" s="260">
        <v>0.984590270976167</v>
      </c>
      <c r="AM141" s="260">
        <v>0.974452859479903</v>
      </c>
      <c r="AN141" s="259">
        <v>0.99</v>
      </c>
      <c r="AO141" s="264">
        <v>1</v>
      </c>
      <c r="AP141" s="264">
        <v>1</v>
      </c>
      <c r="AQ141" s="264">
        <v>1</v>
      </c>
      <c r="AR141" s="265">
        <v>0.992353643966547</v>
      </c>
      <c r="AS141" s="266">
        <v>0.105261498981944</v>
      </c>
      <c r="AT141" s="267">
        <v>0.0344827586206897</v>
      </c>
      <c r="AU141" s="268">
        <v>0.142857142857143</v>
      </c>
      <c r="AV141" s="268">
        <v>0.125</v>
      </c>
      <c r="AW141" s="268">
        <v>0.089126559714795</v>
      </c>
      <c r="AX141" s="224"/>
      <c r="AY141" s="222"/>
    </row>
    <row r="142" ht="15" spans="1:51">
      <c r="A142" s="220"/>
      <c r="B142" s="224"/>
      <c r="C142" s="283" t="s">
        <v>99</v>
      </c>
      <c r="D142" s="111" t="s">
        <v>25</v>
      </c>
      <c r="E142" s="111" t="s">
        <v>100</v>
      </c>
      <c r="F142" s="284" t="s">
        <v>165</v>
      </c>
      <c r="G142" s="284" t="s">
        <v>165</v>
      </c>
      <c r="H142" s="284" t="s">
        <v>165</v>
      </c>
      <c r="I142" s="284" t="s">
        <v>165</v>
      </c>
      <c r="J142" s="259">
        <v>0.9</v>
      </c>
      <c r="K142" s="260">
        <v>1</v>
      </c>
      <c r="L142" s="260">
        <v>1</v>
      </c>
      <c r="M142" s="261">
        <v>1</v>
      </c>
      <c r="N142" s="261">
        <v>0.99949005609383</v>
      </c>
      <c r="O142" s="262">
        <v>0.9</v>
      </c>
      <c r="P142" s="263">
        <v>0.963130373127714</v>
      </c>
      <c r="Q142" s="260">
        <v>0.979850864667619</v>
      </c>
      <c r="R142" s="260">
        <v>0.987143816559532</v>
      </c>
      <c r="S142" s="260">
        <v>0.97139607800493</v>
      </c>
      <c r="T142" s="262">
        <v>0.9</v>
      </c>
      <c r="U142" s="260">
        <v>0.971993264202783</v>
      </c>
      <c r="V142" s="260">
        <v>0.979136918927495</v>
      </c>
      <c r="W142" s="260">
        <v>0.982250791518757</v>
      </c>
      <c r="X142" s="260">
        <v>0.969397926634769</v>
      </c>
      <c r="Y142" s="262">
        <v>0.92</v>
      </c>
      <c r="Z142" s="262">
        <v>0.956673960612691</v>
      </c>
      <c r="AA142" s="262">
        <v>0.978187352045993</v>
      </c>
      <c r="AB142" s="262">
        <v>0.972006958722126</v>
      </c>
      <c r="AC142" s="262">
        <v>0.960083487857533</v>
      </c>
      <c r="AD142" s="262">
        <v>0.92</v>
      </c>
      <c r="AE142" s="260">
        <v>0.989818412110731</v>
      </c>
      <c r="AF142" s="260">
        <v>0.985220237606791</v>
      </c>
      <c r="AG142" s="260">
        <v>0.976518356823959</v>
      </c>
      <c r="AH142" s="260">
        <v>0.983073180550915</v>
      </c>
      <c r="AI142" s="262">
        <v>0.92</v>
      </c>
      <c r="AJ142" s="260">
        <v>0.979253373691512</v>
      </c>
      <c r="AK142" s="260">
        <v>0.989041243791838</v>
      </c>
      <c r="AL142" s="260">
        <v>0.986328358208955</v>
      </c>
      <c r="AM142" s="260">
        <v>0.981197455294702</v>
      </c>
      <c r="AN142" s="259">
        <v>0.99</v>
      </c>
      <c r="AO142" s="264">
        <v>1</v>
      </c>
      <c r="AP142" s="264">
        <v>1</v>
      </c>
      <c r="AQ142" s="264">
        <v>1</v>
      </c>
      <c r="AR142" s="265">
        <v>1</v>
      </c>
      <c r="AS142" s="266">
        <v>0.105261498981944</v>
      </c>
      <c r="AT142" s="267">
        <v>0</v>
      </c>
      <c r="AU142" s="268">
        <v>0.125</v>
      </c>
      <c r="AV142" s="268">
        <v>0.0714285714285714</v>
      </c>
      <c r="AW142" s="268">
        <v>0.0515337423312883</v>
      </c>
      <c r="AX142" s="224"/>
      <c r="AY142" s="222"/>
    </row>
    <row r="143" ht="15" spans="1:51">
      <c r="A143" s="220"/>
      <c r="B143" s="224"/>
      <c r="C143" s="283" t="s">
        <v>99</v>
      </c>
      <c r="D143" s="111" t="s">
        <v>25</v>
      </c>
      <c r="E143" s="111" t="s">
        <v>100</v>
      </c>
      <c r="F143" s="284" t="s">
        <v>166</v>
      </c>
      <c r="G143" s="284" t="s">
        <v>166</v>
      </c>
      <c r="H143" s="284" t="s">
        <v>166</v>
      </c>
      <c r="I143" s="284" t="s">
        <v>166</v>
      </c>
      <c r="J143" s="259">
        <v>0.9</v>
      </c>
      <c r="K143" s="260">
        <v>1</v>
      </c>
      <c r="L143" s="260">
        <v>1</v>
      </c>
      <c r="M143" s="261">
        <v>1</v>
      </c>
      <c r="N143" s="261">
        <v>1</v>
      </c>
      <c r="O143" s="262">
        <v>0.9</v>
      </c>
      <c r="P143" s="263">
        <v>0.969234382339126</v>
      </c>
      <c r="Q143" s="260">
        <v>0.950067476383266</v>
      </c>
      <c r="R143" s="260">
        <v>0.969077434193713</v>
      </c>
      <c r="S143" s="260">
        <v>0.968036128295004</v>
      </c>
      <c r="T143" s="262">
        <v>0.9</v>
      </c>
      <c r="U143" s="260">
        <v>0.960544856740254</v>
      </c>
      <c r="V143" s="260">
        <v>0.950838635049161</v>
      </c>
      <c r="W143" s="260">
        <v>0.958855098389982</v>
      </c>
      <c r="X143" s="260">
        <v>0.950982869826061</v>
      </c>
      <c r="Y143" s="262">
        <v>0.92</v>
      </c>
      <c r="Z143" s="262">
        <v>0.952966328166756</v>
      </c>
      <c r="AA143" s="262">
        <v>0.951741502308015</v>
      </c>
      <c r="AB143" s="262">
        <v>0.954346238130022</v>
      </c>
      <c r="AC143" s="262">
        <v>0.956372414334498</v>
      </c>
      <c r="AD143" s="262">
        <v>0.92</v>
      </c>
      <c r="AE143" s="260">
        <v>0.992505601483427</v>
      </c>
      <c r="AF143" s="260">
        <v>0.989405089103644</v>
      </c>
      <c r="AG143" s="260">
        <v>0.971000135092538</v>
      </c>
      <c r="AH143" s="260">
        <v>0.960439346959342</v>
      </c>
      <c r="AI143" s="262">
        <v>0.92</v>
      </c>
      <c r="AJ143" s="260">
        <v>0.978792822185971</v>
      </c>
      <c r="AK143" s="260">
        <v>0.976885484084005</v>
      </c>
      <c r="AL143" s="260">
        <v>0.976551931459492</v>
      </c>
      <c r="AM143" s="260">
        <v>0.977255763516273</v>
      </c>
      <c r="AN143" s="259">
        <v>0.99</v>
      </c>
      <c r="AO143" s="264">
        <v>1</v>
      </c>
      <c r="AP143" s="264">
        <v>1</v>
      </c>
      <c r="AQ143" s="264">
        <v>1</v>
      </c>
      <c r="AR143" s="265">
        <v>1</v>
      </c>
      <c r="AS143" s="266">
        <v>0.105261498981944</v>
      </c>
      <c r="AT143" s="267">
        <v>0</v>
      </c>
      <c r="AU143" s="268">
        <v>0.0714285714285714</v>
      </c>
      <c r="AV143" s="268">
        <v>0</v>
      </c>
      <c r="AW143" s="268">
        <v>0.0646551724137931</v>
      </c>
      <c r="AX143" s="224"/>
      <c r="AY143" s="222"/>
    </row>
    <row r="144" ht="15" spans="1:51">
      <c r="A144" s="220"/>
      <c r="B144" s="224"/>
      <c r="C144" s="283" t="s">
        <v>99</v>
      </c>
      <c r="D144" s="111" t="s">
        <v>25</v>
      </c>
      <c r="E144" s="111" t="s">
        <v>100</v>
      </c>
      <c r="F144" s="284" t="s">
        <v>167</v>
      </c>
      <c r="G144" s="284" t="s">
        <v>167</v>
      </c>
      <c r="H144" s="284" t="s">
        <v>167</v>
      </c>
      <c r="I144" s="284" t="s">
        <v>167</v>
      </c>
      <c r="J144" s="259">
        <v>0.9</v>
      </c>
      <c r="K144" s="260">
        <v>0.96551724137931</v>
      </c>
      <c r="L144" s="260">
        <v>1</v>
      </c>
      <c r="M144" s="261">
        <v>0.9875</v>
      </c>
      <c r="N144" s="261">
        <v>0.972987012987013</v>
      </c>
      <c r="O144" s="262">
        <v>0.9</v>
      </c>
      <c r="P144" s="263">
        <v>0.989508822126848</v>
      </c>
      <c r="Q144" s="260">
        <v>0.98672970058887</v>
      </c>
      <c r="R144" s="260">
        <v>0.992223502304147</v>
      </c>
      <c r="S144" s="260">
        <v>0.974707382774321</v>
      </c>
      <c r="T144" s="262">
        <v>0.9</v>
      </c>
      <c r="U144" s="260">
        <v>0.963853123509776</v>
      </c>
      <c r="V144" s="260">
        <v>0.966243675872937</v>
      </c>
      <c r="W144" s="260">
        <v>0.973502304147465</v>
      </c>
      <c r="X144" s="260">
        <v>0.940189277455958</v>
      </c>
      <c r="Y144" s="262">
        <v>0.92</v>
      </c>
      <c r="Z144" s="262">
        <v>0.934488968932913</v>
      </c>
      <c r="AA144" s="262">
        <v>0.967334035827186</v>
      </c>
      <c r="AB144" s="262">
        <v>0.9490245437382</v>
      </c>
      <c r="AC144" s="262">
        <v>0.943579335793358</v>
      </c>
      <c r="AD144" s="262">
        <v>0.92</v>
      </c>
      <c r="AE144" s="260">
        <v>0.998653514952247</v>
      </c>
      <c r="AF144" s="260">
        <v>0.966908859637289</v>
      </c>
      <c r="AG144" s="260">
        <v>0.997604280100374</v>
      </c>
      <c r="AH144" s="260">
        <v>0.95511941976619</v>
      </c>
      <c r="AI144" s="262">
        <v>0.92</v>
      </c>
      <c r="AJ144" s="260">
        <v>0.969794387515907</v>
      </c>
      <c r="AK144" s="260">
        <v>0.984285231497127</v>
      </c>
      <c r="AL144" s="260">
        <v>0.977168405365127</v>
      </c>
      <c r="AM144" s="260">
        <v>0.972442355188819</v>
      </c>
      <c r="AN144" s="259">
        <v>0.99</v>
      </c>
      <c r="AO144" s="264">
        <v>1</v>
      </c>
      <c r="AP144" s="264">
        <v>1</v>
      </c>
      <c r="AQ144" s="264">
        <v>1</v>
      </c>
      <c r="AR144" s="265">
        <v>1</v>
      </c>
      <c r="AS144" s="266">
        <v>0.105261498981944</v>
      </c>
      <c r="AT144" s="267">
        <v>0.1</v>
      </c>
      <c r="AU144" s="268">
        <v>0</v>
      </c>
      <c r="AV144" s="268">
        <v>0</v>
      </c>
      <c r="AW144" s="268">
        <v>0.0764044943820225</v>
      </c>
      <c r="AX144" s="224"/>
      <c r="AY144" s="222"/>
    </row>
    <row r="145" ht="15" spans="1:51">
      <c r="A145" s="220"/>
      <c r="B145" s="224"/>
      <c r="C145" s="283" t="s">
        <v>99</v>
      </c>
      <c r="D145" s="111" t="s">
        <v>25</v>
      </c>
      <c r="E145" s="111" t="s">
        <v>100</v>
      </c>
      <c r="F145" s="284" t="s">
        <v>168</v>
      </c>
      <c r="G145" s="284" t="s">
        <v>168</v>
      </c>
      <c r="H145" s="284" t="s">
        <v>168</v>
      </c>
      <c r="I145" s="284" t="s">
        <v>168</v>
      </c>
      <c r="J145" s="259">
        <v>0.9</v>
      </c>
      <c r="K145" s="260">
        <v>0.963302752293578</v>
      </c>
      <c r="L145" s="260">
        <v>0.991304347826087</v>
      </c>
      <c r="M145" s="261">
        <v>0.925925925925926</v>
      </c>
      <c r="N145" s="261">
        <v>0.94017094017094</v>
      </c>
      <c r="O145" s="262">
        <v>0.9</v>
      </c>
      <c r="P145" s="263">
        <v>0.98229956864495</v>
      </c>
      <c r="Q145" s="260">
        <v>0.973982808022923</v>
      </c>
      <c r="R145" s="260">
        <v>0.983071342200726</v>
      </c>
      <c r="S145" s="260">
        <v>0.974023632364078</v>
      </c>
      <c r="T145" s="262">
        <v>0.9</v>
      </c>
      <c r="U145" s="260">
        <v>0.929793247062323</v>
      </c>
      <c r="V145" s="260">
        <v>0.94487106017192</v>
      </c>
      <c r="W145" s="260">
        <v>0.94178614613923</v>
      </c>
      <c r="X145" s="260">
        <v>0.934554218605378</v>
      </c>
      <c r="Y145" s="262">
        <v>0.92</v>
      </c>
      <c r="Z145" s="262">
        <v>0.91358024691358</v>
      </c>
      <c r="AA145" s="262">
        <v>0.9455</v>
      </c>
      <c r="AB145" s="262">
        <v>0.948396381578947</v>
      </c>
      <c r="AC145" s="262">
        <v>0.944935489276139</v>
      </c>
      <c r="AD145" s="262">
        <v>0.92</v>
      </c>
      <c r="AE145" s="260">
        <v>0.994218098695711</v>
      </c>
      <c r="AF145" s="260">
        <v>0.98974358974359</v>
      </c>
      <c r="AG145" s="260">
        <v>0.98880976602238</v>
      </c>
      <c r="AH145" s="260">
        <v>0.977686268891205</v>
      </c>
      <c r="AI145" s="262">
        <v>0.92</v>
      </c>
      <c r="AJ145" s="260">
        <v>0.951783804802178</v>
      </c>
      <c r="AK145" s="260">
        <v>0.975088408644401</v>
      </c>
      <c r="AL145" s="260">
        <v>0.967893353360871</v>
      </c>
      <c r="AM145" s="260">
        <v>0.971386134455386</v>
      </c>
      <c r="AN145" s="259">
        <v>0.99</v>
      </c>
      <c r="AO145" s="264">
        <v>1</v>
      </c>
      <c r="AP145" s="264">
        <v>1</v>
      </c>
      <c r="AQ145" s="264">
        <v>1</v>
      </c>
      <c r="AR145" s="265">
        <v>0.999453850354997</v>
      </c>
      <c r="AS145" s="266">
        <v>0.105261498981944</v>
      </c>
      <c r="AT145" s="267">
        <v>0.05</v>
      </c>
      <c r="AU145" s="268">
        <v>-0.0384615384615385</v>
      </c>
      <c r="AV145" s="268">
        <v>0</v>
      </c>
      <c r="AW145" s="268">
        <v>0.092436974789916</v>
      </c>
      <c r="AX145" s="224"/>
      <c r="AY145" s="222"/>
    </row>
    <row r="146" ht="15" spans="1:51">
      <c r="A146" s="220"/>
      <c r="B146" s="224"/>
      <c r="C146" s="283" t="s">
        <v>99</v>
      </c>
      <c r="D146" s="111" t="s">
        <v>25</v>
      </c>
      <c r="E146" s="111" t="s">
        <v>100</v>
      </c>
      <c r="F146" s="284" t="s">
        <v>169</v>
      </c>
      <c r="G146" s="284" t="s">
        <v>169</v>
      </c>
      <c r="H146" s="284" t="s">
        <v>169</v>
      </c>
      <c r="I146" s="284" t="s">
        <v>169</v>
      </c>
      <c r="J146" s="259">
        <v>0.9</v>
      </c>
      <c r="K146" s="260">
        <v>0.945652173913043</v>
      </c>
      <c r="L146" s="260">
        <v>0.978021978021978</v>
      </c>
      <c r="M146" s="261">
        <v>0.942528735632184</v>
      </c>
      <c r="N146" s="261">
        <v>0.943875061005368</v>
      </c>
      <c r="O146" s="262">
        <v>0.9</v>
      </c>
      <c r="P146" s="263">
        <v>0.987331590589182</v>
      </c>
      <c r="Q146" s="260">
        <v>0.984443437547198</v>
      </c>
      <c r="R146" s="260">
        <v>0.987591402614669</v>
      </c>
      <c r="S146" s="260">
        <v>0.976653577126028</v>
      </c>
      <c r="T146" s="262">
        <v>0.9</v>
      </c>
      <c r="U146" s="260">
        <v>0.948924190629399</v>
      </c>
      <c r="V146" s="260">
        <v>0.945325479534813</v>
      </c>
      <c r="W146" s="260">
        <v>0.947485043208509</v>
      </c>
      <c r="X146" s="260">
        <v>0.941948398576512</v>
      </c>
      <c r="Y146" s="262">
        <v>0.92</v>
      </c>
      <c r="Z146" s="262">
        <v>0.925675675675676</v>
      </c>
      <c r="AA146" s="262">
        <v>0.94750830564784</v>
      </c>
      <c r="AB146" s="262">
        <v>0.947993664202746</v>
      </c>
      <c r="AC146" s="262">
        <v>0.943382864206433</v>
      </c>
      <c r="AD146" s="262">
        <v>0.92</v>
      </c>
      <c r="AE146" s="260">
        <v>0.997097242380261</v>
      </c>
      <c r="AF146" s="260">
        <v>0.871886120996441</v>
      </c>
      <c r="AG146" s="260">
        <v>0.886533665835411</v>
      </c>
      <c r="AH146" s="260">
        <v>0.902830496829348</v>
      </c>
      <c r="AI146" s="262">
        <v>0.92</v>
      </c>
      <c r="AJ146" s="260">
        <v>0.962812622757627</v>
      </c>
      <c r="AK146" s="260">
        <v>0.976118783096252</v>
      </c>
      <c r="AL146" s="260">
        <v>0.971569690398747</v>
      </c>
      <c r="AM146" s="260">
        <v>0.972438087823258</v>
      </c>
      <c r="AN146" s="259">
        <v>0.99</v>
      </c>
      <c r="AO146" s="264">
        <v>1</v>
      </c>
      <c r="AP146" s="264">
        <v>1</v>
      </c>
      <c r="AQ146" s="264">
        <v>1</v>
      </c>
      <c r="AR146" s="265">
        <v>1</v>
      </c>
      <c r="AS146" s="266">
        <v>0.105261498981944</v>
      </c>
      <c r="AT146" s="267">
        <v>-0.0769230769230769</v>
      </c>
      <c r="AU146" s="268">
        <v>0.0384615384615385</v>
      </c>
      <c r="AV146" s="268">
        <v>0</v>
      </c>
      <c r="AW146" s="268">
        <v>0.0881670533642691</v>
      </c>
      <c r="AX146" s="224"/>
      <c r="AY146" s="222"/>
    </row>
    <row r="147" ht="15" spans="1:51">
      <c r="A147" s="220"/>
      <c r="B147" s="224"/>
      <c r="C147" s="283" t="s">
        <v>99</v>
      </c>
      <c r="D147" s="111" t="s">
        <v>25</v>
      </c>
      <c r="E147" s="111" t="s">
        <v>100</v>
      </c>
      <c r="F147" s="284" t="s">
        <v>170</v>
      </c>
      <c r="G147" s="284" t="s">
        <v>170</v>
      </c>
      <c r="H147" s="284" t="s">
        <v>170</v>
      </c>
      <c r="I147" s="284" t="s">
        <v>170</v>
      </c>
      <c r="J147" s="259">
        <v>0.9</v>
      </c>
      <c r="K147" s="260">
        <v>0.988235294117647</v>
      </c>
      <c r="L147" s="260">
        <v>0.975903614457831</v>
      </c>
      <c r="M147" s="261">
        <v>1</v>
      </c>
      <c r="N147" s="261">
        <v>0.982456140350877</v>
      </c>
      <c r="O147" s="262">
        <v>0.9</v>
      </c>
      <c r="P147" s="263">
        <v>0.956316781898177</v>
      </c>
      <c r="Q147" s="260">
        <v>0.951880257298367</v>
      </c>
      <c r="R147" s="260">
        <v>0.930051321041627</v>
      </c>
      <c r="S147" s="260">
        <v>0.918726784909947</v>
      </c>
      <c r="T147" s="262">
        <v>0.9</v>
      </c>
      <c r="U147" s="260">
        <v>0.957730986800754</v>
      </c>
      <c r="V147" s="260">
        <v>0.941613062840178</v>
      </c>
      <c r="W147" s="260">
        <v>0.948298802509029</v>
      </c>
      <c r="X147" s="260">
        <v>0.922369391658561</v>
      </c>
      <c r="Y147" s="262">
        <v>0.92</v>
      </c>
      <c r="Z147" s="262">
        <v>0.955345911949686</v>
      </c>
      <c r="AA147" s="262">
        <v>0.968418110676356</v>
      </c>
      <c r="AB147" s="262">
        <v>0.984008762322015</v>
      </c>
      <c r="AC147" s="262">
        <v>0.94590317731234</v>
      </c>
      <c r="AD147" s="262">
        <v>0.92</v>
      </c>
      <c r="AE147" s="260">
        <v>0.973153547133139</v>
      </c>
      <c r="AF147" s="260">
        <v>0.980671308323808</v>
      </c>
      <c r="AG147" s="260">
        <v>0.955039751439276</v>
      </c>
      <c r="AH147" s="260">
        <v>0.951077990516323</v>
      </c>
      <c r="AI147" s="262">
        <v>0.92</v>
      </c>
      <c r="AJ147" s="260">
        <v>0.980511316010059</v>
      </c>
      <c r="AK147" s="260">
        <v>0.987053073823202</v>
      </c>
      <c r="AL147" s="260">
        <v>0.989620433499542</v>
      </c>
      <c r="AM147" s="260">
        <v>0.972220268363627</v>
      </c>
      <c r="AN147" s="259">
        <v>0.99</v>
      </c>
      <c r="AO147" s="264">
        <v>1</v>
      </c>
      <c r="AP147" s="264">
        <v>1</v>
      </c>
      <c r="AQ147" s="264">
        <v>1</v>
      </c>
      <c r="AR147" s="265">
        <v>1</v>
      </c>
      <c r="AS147" s="266">
        <v>0.105261498981944</v>
      </c>
      <c r="AT147" s="267">
        <v>0.210526315789474</v>
      </c>
      <c r="AU147" s="268">
        <v>0</v>
      </c>
      <c r="AV147" s="268">
        <v>0</v>
      </c>
      <c r="AW147" s="268">
        <v>0.0569395017793594</v>
      </c>
      <c r="AX147" s="224"/>
      <c r="AY147" s="222"/>
    </row>
    <row r="148" ht="15" spans="1:51">
      <c r="A148" s="220"/>
      <c r="B148" s="224"/>
      <c r="C148" s="283" t="s">
        <v>99</v>
      </c>
      <c r="D148" s="111" t="s">
        <v>25</v>
      </c>
      <c r="E148" s="111" t="s">
        <v>100</v>
      </c>
      <c r="F148" s="284" t="s">
        <v>171</v>
      </c>
      <c r="G148" s="284" t="s">
        <v>171</v>
      </c>
      <c r="H148" s="284" t="s">
        <v>171</v>
      </c>
      <c r="I148" s="284" t="s">
        <v>171</v>
      </c>
      <c r="J148" s="259">
        <v>0.9</v>
      </c>
      <c r="K148" s="260">
        <v>1</v>
      </c>
      <c r="L148" s="260">
        <v>1</v>
      </c>
      <c r="M148" s="261">
        <v>1</v>
      </c>
      <c r="N148" s="261">
        <v>0.940934771443246</v>
      </c>
      <c r="O148" s="262">
        <v>0.9</v>
      </c>
      <c r="P148" s="263">
        <v>0.962665476721702</v>
      </c>
      <c r="Q148" s="260">
        <v>0.964479884015948</v>
      </c>
      <c r="R148" s="260">
        <v>0.969201759899434</v>
      </c>
      <c r="S148" s="260">
        <v>0.943132761631493</v>
      </c>
      <c r="T148" s="262">
        <v>0.9</v>
      </c>
      <c r="U148" s="260">
        <v>0.920571173583222</v>
      </c>
      <c r="V148" s="260">
        <v>0.921106681164673</v>
      </c>
      <c r="W148" s="260">
        <v>0.923318667504714</v>
      </c>
      <c r="X148" s="260">
        <v>0.896463974344826</v>
      </c>
      <c r="Y148" s="262">
        <v>0.92</v>
      </c>
      <c r="Z148" s="262">
        <v>0.918027828191168</v>
      </c>
      <c r="AA148" s="262">
        <v>0.961589757268605</v>
      </c>
      <c r="AB148" s="262">
        <v>0.956325301204819</v>
      </c>
      <c r="AC148" s="262">
        <v>0.921947440833362</v>
      </c>
      <c r="AD148" s="262">
        <v>0.92</v>
      </c>
      <c r="AE148" s="260">
        <v>0.99200459404541</v>
      </c>
      <c r="AF148" s="260">
        <v>0.98490339201374</v>
      </c>
      <c r="AG148" s="260">
        <v>0.983134379263301</v>
      </c>
      <c r="AH148" s="260">
        <v>0.957183540932956</v>
      </c>
      <c r="AI148" s="262">
        <v>0.92</v>
      </c>
      <c r="AJ148" s="260">
        <v>0.957124339415695</v>
      </c>
      <c r="AK148" s="260">
        <v>0.980793215265652</v>
      </c>
      <c r="AL148" s="260">
        <v>0.975485745414926</v>
      </c>
      <c r="AM148" s="260">
        <v>0.956465355999834</v>
      </c>
      <c r="AN148" s="259">
        <v>0.99</v>
      </c>
      <c r="AO148" s="264">
        <v>1</v>
      </c>
      <c r="AP148" s="264">
        <v>1</v>
      </c>
      <c r="AQ148" s="264">
        <v>1</v>
      </c>
      <c r="AR148" s="265">
        <v>1</v>
      </c>
      <c r="AS148" s="266">
        <v>0.105261498981944</v>
      </c>
      <c r="AT148" s="267">
        <v>0</v>
      </c>
      <c r="AU148" s="268">
        <v>0.0526315789473684</v>
      </c>
      <c r="AV148" s="268">
        <v>0.0545454545454545</v>
      </c>
      <c r="AW148" s="268">
        <v>0.0481171548117155</v>
      </c>
      <c r="AX148" s="224"/>
      <c r="AY148" s="222"/>
    </row>
    <row r="149" ht="15" spans="1:51">
      <c r="A149" s="220"/>
      <c r="B149" s="224"/>
      <c r="C149" s="283" t="s">
        <v>99</v>
      </c>
      <c r="D149" s="111" t="s">
        <v>25</v>
      </c>
      <c r="E149" s="111" t="s">
        <v>100</v>
      </c>
      <c r="F149" s="284" t="s">
        <v>172</v>
      </c>
      <c r="G149" s="284" t="s">
        <v>172</v>
      </c>
      <c r="H149" s="284" t="s">
        <v>172</v>
      </c>
      <c r="I149" s="284" t="s">
        <v>172</v>
      </c>
      <c r="J149" s="259">
        <v>0.9</v>
      </c>
      <c r="K149" s="260">
        <v>0.92</v>
      </c>
      <c r="L149" s="260">
        <v>0.833333333333333</v>
      </c>
      <c r="M149" s="261">
        <v>0.904761904761905</v>
      </c>
      <c r="N149" s="261">
        <v>0.875</v>
      </c>
      <c r="O149" s="262">
        <v>0.9</v>
      </c>
      <c r="P149" s="263">
        <v>0.871076233183857</v>
      </c>
      <c r="Q149" s="260">
        <v>0.918815663801337</v>
      </c>
      <c r="R149" s="260">
        <v>0.956744868035191</v>
      </c>
      <c r="S149" s="260">
        <v>0.893333559333525</v>
      </c>
      <c r="T149" s="262">
        <v>0.9</v>
      </c>
      <c r="U149" s="260">
        <v>0.831091180866966</v>
      </c>
      <c r="V149" s="260">
        <v>0.809933142311366</v>
      </c>
      <c r="W149" s="260">
        <v>0.837609970674487</v>
      </c>
      <c r="X149" s="260">
        <v>0.796379476922555</v>
      </c>
      <c r="Y149" s="262">
        <v>0.92</v>
      </c>
      <c r="Z149" s="262">
        <v>0.941463414634146</v>
      </c>
      <c r="AA149" s="262">
        <v>0.942225392296719</v>
      </c>
      <c r="AB149" s="262">
        <v>0.944506104328524</v>
      </c>
      <c r="AC149" s="262">
        <v>0.94068729362847</v>
      </c>
      <c r="AD149" s="262">
        <v>0.92</v>
      </c>
      <c r="AE149" s="260">
        <v>0.995105354264908</v>
      </c>
      <c r="AF149" s="260">
        <v>0.98290812072703</v>
      </c>
      <c r="AG149" s="260">
        <v>0.98708701721731</v>
      </c>
      <c r="AH149" s="260">
        <v>0.978041760731467</v>
      </c>
      <c r="AI149" s="262">
        <v>0.92</v>
      </c>
      <c r="AJ149" s="260">
        <v>0.954173067076293</v>
      </c>
      <c r="AK149" s="260">
        <v>0.958617653532908</v>
      </c>
      <c r="AL149" s="260">
        <v>0.964238410596026</v>
      </c>
      <c r="AM149" s="260">
        <v>0.957250793166232</v>
      </c>
      <c r="AN149" s="259">
        <v>0.99</v>
      </c>
      <c r="AO149" s="264">
        <v>1</v>
      </c>
      <c r="AP149" s="264">
        <v>1</v>
      </c>
      <c r="AQ149" s="264">
        <v>1</v>
      </c>
      <c r="AR149" s="265">
        <v>1</v>
      </c>
      <c r="AS149" s="266">
        <v>0.105261498981944</v>
      </c>
      <c r="AT149" s="267">
        <v>0</v>
      </c>
      <c r="AU149" s="268">
        <v>0</v>
      </c>
      <c r="AV149" s="268">
        <v>0</v>
      </c>
      <c r="AW149" s="268">
        <v>0.0408921933085502</v>
      </c>
      <c r="AX149" s="224"/>
      <c r="AY149" s="222"/>
    </row>
    <row r="150" ht="15" spans="1:51">
      <c r="A150" s="220"/>
      <c r="B150" s="224"/>
      <c r="C150" s="283" t="s">
        <v>99</v>
      </c>
      <c r="D150" s="111" t="s">
        <v>25</v>
      </c>
      <c r="E150" s="111" t="s">
        <v>100</v>
      </c>
      <c r="F150" s="284" t="s">
        <v>173</v>
      </c>
      <c r="G150" s="284" t="s">
        <v>173</v>
      </c>
      <c r="H150" s="284" t="s">
        <v>173</v>
      </c>
      <c r="I150" s="284" t="s">
        <v>173</v>
      </c>
      <c r="J150" s="259">
        <v>0.9</v>
      </c>
      <c r="K150" s="260">
        <v>1</v>
      </c>
      <c r="L150" s="260">
        <v>1</v>
      </c>
      <c r="M150" s="261">
        <v>1</v>
      </c>
      <c r="N150" s="261">
        <v>0.994691439946914</v>
      </c>
      <c r="O150" s="262">
        <v>0.9</v>
      </c>
      <c r="P150" s="263">
        <v>0.965637065637066</v>
      </c>
      <c r="Q150" s="260">
        <v>0.977519257978305</v>
      </c>
      <c r="R150" s="260">
        <v>0.972687400318979</v>
      </c>
      <c r="S150" s="260">
        <v>0.96370558588476</v>
      </c>
      <c r="T150" s="262">
        <v>0.9</v>
      </c>
      <c r="U150" s="260">
        <v>0.95</v>
      </c>
      <c r="V150" s="260">
        <v>0.953466436094954</v>
      </c>
      <c r="W150" s="260">
        <v>0.965909090909091</v>
      </c>
      <c r="X150" s="260">
        <v>0.93802779105554</v>
      </c>
      <c r="Y150" s="262">
        <v>0.92</v>
      </c>
      <c r="Z150" s="262">
        <v>0.926743778478794</v>
      </c>
      <c r="AA150" s="262">
        <v>0.94200187090739</v>
      </c>
      <c r="AB150" s="262">
        <v>0.941907592542556</v>
      </c>
      <c r="AC150" s="262">
        <v>0.933416239941478</v>
      </c>
      <c r="AD150" s="262">
        <v>0.92</v>
      </c>
      <c r="AE150" s="260">
        <v>0.991962027509268</v>
      </c>
      <c r="AF150" s="260">
        <v>0.99205340114431</v>
      </c>
      <c r="AG150" s="260">
        <v>0.985742214498707</v>
      </c>
      <c r="AH150" s="260">
        <v>0.954960497900493</v>
      </c>
      <c r="AI150" s="262">
        <v>0.92</v>
      </c>
      <c r="AJ150" s="260">
        <v>0.961040577545432</v>
      </c>
      <c r="AK150" s="260">
        <v>0.969168060200669</v>
      </c>
      <c r="AL150" s="260">
        <v>0.968008255933953</v>
      </c>
      <c r="AM150" s="260">
        <v>0.966732033806179</v>
      </c>
      <c r="AN150" s="259">
        <v>0.99</v>
      </c>
      <c r="AO150" s="264">
        <v>1</v>
      </c>
      <c r="AP150" s="264">
        <v>1</v>
      </c>
      <c r="AQ150" s="264">
        <v>1</v>
      </c>
      <c r="AR150" s="265">
        <v>1</v>
      </c>
      <c r="AS150" s="266">
        <v>0.105261498981944</v>
      </c>
      <c r="AT150" s="267">
        <v>0.0444444444444444</v>
      </c>
      <c r="AU150" s="268">
        <v>0</v>
      </c>
      <c r="AV150" s="268">
        <v>0.0740740740740741</v>
      </c>
      <c r="AW150" s="268">
        <v>0.0508298755186722</v>
      </c>
      <c r="AX150" s="224"/>
      <c r="AY150" s="222"/>
    </row>
    <row r="151" ht="15" spans="1:51">
      <c r="A151" s="220"/>
      <c r="B151" s="224"/>
      <c r="C151" s="283" t="s">
        <v>99</v>
      </c>
      <c r="D151" s="111" t="s">
        <v>25</v>
      </c>
      <c r="E151" s="111" t="s">
        <v>100</v>
      </c>
      <c r="F151" s="284" t="s">
        <v>174</v>
      </c>
      <c r="G151" s="284" t="s">
        <v>174</v>
      </c>
      <c r="H151" s="284" t="s">
        <v>174</v>
      </c>
      <c r="I151" s="284" t="s">
        <v>174</v>
      </c>
      <c r="J151" s="259">
        <v>0.9</v>
      </c>
      <c r="K151" s="260" t="s">
        <v>33</v>
      </c>
      <c r="L151" s="260" t="s">
        <v>33</v>
      </c>
      <c r="M151" s="261" t="s">
        <v>33</v>
      </c>
      <c r="N151" s="261" t="s">
        <v>33</v>
      </c>
      <c r="O151" s="262">
        <v>0.9</v>
      </c>
      <c r="P151" s="263" t="s">
        <v>33</v>
      </c>
      <c r="Q151" s="260" t="s">
        <v>33</v>
      </c>
      <c r="R151" s="260" t="s">
        <v>33</v>
      </c>
      <c r="S151" s="260" t="s">
        <v>33</v>
      </c>
      <c r="T151" s="262">
        <v>0.9</v>
      </c>
      <c r="U151" s="260" t="s">
        <v>33</v>
      </c>
      <c r="V151" s="260" t="s">
        <v>33</v>
      </c>
      <c r="W151" s="260" t="s">
        <v>33</v>
      </c>
      <c r="X151" s="260" t="s">
        <v>33</v>
      </c>
      <c r="Y151" s="262">
        <v>0.92</v>
      </c>
      <c r="Z151" s="262" t="s">
        <v>33</v>
      </c>
      <c r="AA151" s="262" t="s">
        <v>33</v>
      </c>
      <c r="AB151" s="262" t="s">
        <v>33</v>
      </c>
      <c r="AC151" s="262" t="s">
        <v>33</v>
      </c>
      <c r="AD151" s="262">
        <v>0.92</v>
      </c>
      <c r="AE151" s="260" t="s">
        <v>33</v>
      </c>
      <c r="AF151" s="260" t="s">
        <v>33</v>
      </c>
      <c r="AG151" s="260" t="s">
        <v>33</v>
      </c>
      <c r="AH151" s="260" t="s">
        <v>33</v>
      </c>
      <c r="AI151" s="262">
        <v>0.92</v>
      </c>
      <c r="AJ151" s="260" t="s">
        <v>33</v>
      </c>
      <c r="AK151" s="260" t="s">
        <v>33</v>
      </c>
      <c r="AL151" s="260" t="s">
        <v>33</v>
      </c>
      <c r="AM151" s="260" t="s">
        <v>33</v>
      </c>
      <c r="AN151" s="259">
        <v>0.99</v>
      </c>
      <c r="AO151" s="264" t="s">
        <v>33</v>
      </c>
      <c r="AP151" s="264" t="s">
        <v>33</v>
      </c>
      <c r="AQ151" s="264" t="s">
        <v>33</v>
      </c>
      <c r="AR151" s="265" t="s">
        <v>33</v>
      </c>
      <c r="AS151" s="266">
        <v>0.105261498981944</v>
      </c>
      <c r="AT151" s="267" t="s">
        <v>33</v>
      </c>
      <c r="AU151" s="268" t="s">
        <v>33</v>
      </c>
      <c r="AV151" s="268" t="s">
        <v>33</v>
      </c>
      <c r="AW151" s="268" t="s">
        <v>33</v>
      </c>
      <c r="AX151" s="224"/>
      <c r="AY151" s="222"/>
    </row>
    <row r="152" ht="15" spans="1:51">
      <c r="A152" s="220"/>
      <c r="B152" s="224"/>
      <c r="C152" s="283" t="s">
        <v>99</v>
      </c>
      <c r="D152" s="111" t="s">
        <v>25</v>
      </c>
      <c r="E152" s="111" t="s">
        <v>100</v>
      </c>
      <c r="F152" s="284" t="s">
        <v>175</v>
      </c>
      <c r="G152" s="284" t="s">
        <v>175</v>
      </c>
      <c r="H152" s="284" t="s">
        <v>175</v>
      </c>
      <c r="I152" s="284" t="s">
        <v>175</v>
      </c>
      <c r="J152" s="259">
        <v>0.9</v>
      </c>
      <c r="K152" s="260">
        <v>0.977011494252874</v>
      </c>
      <c r="L152" s="260">
        <v>0.97752808988764</v>
      </c>
      <c r="M152" s="261">
        <v>0.975903614457831</v>
      </c>
      <c r="N152" s="261">
        <v>0.972972972972973</v>
      </c>
      <c r="O152" s="262">
        <v>0.9</v>
      </c>
      <c r="P152" s="263">
        <v>0.951100811123986</v>
      </c>
      <c r="Q152" s="260">
        <v>0.955892695669647</v>
      </c>
      <c r="R152" s="260">
        <v>0.982199320763555</v>
      </c>
      <c r="S152" s="260">
        <v>0.94416928815016</v>
      </c>
      <c r="T152" s="262">
        <v>0.9</v>
      </c>
      <c r="U152" s="260">
        <v>0.953534183082271</v>
      </c>
      <c r="V152" s="260">
        <v>0.95227569577012</v>
      </c>
      <c r="W152" s="260">
        <v>0.960768239840731</v>
      </c>
      <c r="X152" s="260">
        <v>0.942720356117744</v>
      </c>
      <c r="Y152" s="262">
        <v>0.92</v>
      </c>
      <c r="Z152" s="262">
        <v>0.963060686015831</v>
      </c>
      <c r="AA152" s="262">
        <v>0.9716081491114</v>
      </c>
      <c r="AB152" s="262">
        <v>0.979846986378056</v>
      </c>
      <c r="AC152" s="262">
        <v>0.966360200224742</v>
      </c>
      <c r="AD152" s="262">
        <v>0.92</v>
      </c>
      <c r="AE152" s="260">
        <v>0.990468835536091</v>
      </c>
      <c r="AF152" s="260">
        <v>0.983820747280467</v>
      </c>
      <c r="AG152" s="260">
        <v>0.989393581793865</v>
      </c>
      <c r="AH152" s="260">
        <v>0.977323117205161</v>
      </c>
      <c r="AI152" s="262">
        <v>0.92</v>
      </c>
      <c r="AJ152" s="260">
        <v>0.976251811302528</v>
      </c>
      <c r="AK152" s="260">
        <v>0.981539939610211</v>
      </c>
      <c r="AL152" s="260">
        <v>0.987339040356809</v>
      </c>
      <c r="AM152" s="260">
        <v>0.980144462451569</v>
      </c>
      <c r="AN152" s="259">
        <v>0.99</v>
      </c>
      <c r="AO152" s="264">
        <v>1</v>
      </c>
      <c r="AP152" s="264">
        <v>1</v>
      </c>
      <c r="AQ152" s="264">
        <v>1</v>
      </c>
      <c r="AR152" s="265">
        <v>1</v>
      </c>
      <c r="AS152" s="266">
        <v>0.105261498981944</v>
      </c>
      <c r="AT152" s="267">
        <v>0</v>
      </c>
      <c r="AU152" s="268">
        <v>0.037037037037037</v>
      </c>
      <c r="AV152" s="268">
        <v>0.12</v>
      </c>
      <c r="AW152" s="268">
        <v>0.0617088607594937</v>
      </c>
      <c r="AX152" s="224"/>
      <c r="AY152" s="222"/>
    </row>
    <row r="153" ht="15" spans="1:51">
      <c r="A153" s="220"/>
      <c r="B153" s="224"/>
      <c r="C153" s="283" t="s">
        <v>99</v>
      </c>
      <c r="D153" s="111" t="s">
        <v>25</v>
      </c>
      <c r="E153" s="111" t="s">
        <v>100</v>
      </c>
      <c r="F153" s="284" t="s">
        <v>176</v>
      </c>
      <c r="G153" s="284" t="s">
        <v>176</v>
      </c>
      <c r="H153" s="284" t="s">
        <v>176</v>
      </c>
      <c r="I153" s="284" t="s">
        <v>176</v>
      </c>
      <c r="J153" s="259">
        <v>0.9</v>
      </c>
      <c r="K153" s="260">
        <v>0.975806451612903</v>
      </c>
      <c r="L153" s="260">
        <v>0.9765625</v>
      </c>
      <c r="M153" s="261">
        <v>0.967741935483871</v>
      </c>
      <c r="N153" s="261">
        <v>0.969550173010381</v>
      </c>
      <c r="O153" s="262">
        <v>0.9</v>
      </c>
      <c r="P153" s="263">
        <v>0.940229303658742</v>
      </c>
      <c r="Q153" s="260">
        <v>0.944967773921666</v>
      </c>
      <c r="R153" s="260">
        <v>0.930101993075699</v>
      </c>
      <c r="S153" s="260">
        <v>0.943571294763523</v>
      </c>
      <c r="T153" s="262">
        <v>0.9</v>
      </c>
      <c r="U153" s="260">
        <v>0.951272972517282</v>
      </c>
      <c r="V153" s="260">
        <v>0.935406190240102</v>
      </c>
      <c r="W153" s="260">
        <v>0.963039206512585</v>
      </c>
      <c r="X153" s="260">
        <v>0.94596454472816</v>
      </c>
      <c r="Y153" s="262">
        <v>0.92</v>
      </c>
      <c r="Z153" s="262">
        <v>0.941804788213628</v>
      </c>
      <c r="AA153" s="262">
        <v>0.955805358792732</v>
      </c>
      <c r="AB153" s="262">
        <v>0.959029649595687</v>
      </c>
      <c r="AC153" s="262">
        <v>0.955603384608892</v>
      </c>
      <c r="AD153" s="262">
        <v>0.92</v>
      </c>
      <c r="AE153" s="260">
        <v>0.991433728891405</v>
      </c>
      <c r="AF153" s="260">
        <v>0.979361426722278</v>
      </c>
      <c r="AG153" s="260">
        <v>0.974459891836792</v>
      </c>
      <c r="AH153" s="260">
        <v>0.913268035451455</v>
      </c>
      <c r="AI153" s="262">
        <v>0.92</v>
      </c>
      <c r="AJ153" s="260">
        <v>0.966986586493987</v>
      </c>
      <c r="AK153" s="260">
        <v>0.974921173902498</v>
      </c>
      <c r="AL153" s="260">
        <v>0.977302849569251</v>
      </c>
      <c r="AM153" s="260">
        <v>0.976733705422364</v>
      </c>
      <c r="AN153" s="259">
        <v>0.99</v>
      </c>
      <c r="AO153" s="264">
        <v>1</v>
      </c>
      <c r="AP153" s="264">
        <v>1</v>
      </c>
      <c r="AQ153" s="264">
        <v>1</v>
      </c>
      <c r="AR153" s="265">
        <v>1</v>
      </c>
      <c r="AS153" s="266">
        <v>0.105261498981944</v>
      </c>
      <c r="AT153" s="267">
        <v>0</v>
      </c>
      <c r="AU153" s="268">
        <v>0</v>
      </c>
      <c r="AV153" s="268">
        <v>0.046875</v>
      </c>
      <c r="AW153" s="268">
        <v>0.0282588878760255</v>
      </c>
      <c r="AX153" s="224"/>
      <c r="AY153" s="222"/>
    </row>
    <row r="154" ht="15" spans="1:51">
      <c r="A154" s="220"/>
      <c r="B154" s="224"/>
      <c r="C154" s="283" t="s">
        <v>99</v>
      </c>
      <c r="D154" s="111" t="s">
        <v>25</v>
      </c>
      <c r="E154" s="111" t="s">
        <v>100</v>
      </c>
      <c r="F154" s="284" t="s">
        <v>177</v>
      </c>
      <c r="G154" s="284" t="s">
        <v>177</v>
      </c>
      <c r="H154" s="284" t="s">
        <v>177</v>
      </c>
      <c r="I154" s="284" t="s">
        <v>177</v>
      </c>
      <c r="J154" s="259">
        <v>0.9</v>
      </c>
      <c r="K154" s="260">
        <v>0.971428571428571</v>
      </c>
      <c r="L154" s="260">
        <v>0.971014492753623</v>
      </c>
      <c r="M154" s="261">
        <v>0.958333333333333</v>
      </c>
      <c r="N154" s="261">
        <v>0.963302752293578</v>
      </c>
      <c r="O154" s="262">
        <v>0.9</v>
      </c>
      <c r="P154" s="263">
        <v>0.918256130790191</v>
      </c>
      <c r="Q154" s="260">
        <v>0.912980537236609</v>
      </c>
      <c r="R154" s="260">
        <v>0.927844807191862</v>
      </c>
      <c r="S154" s="260">
        <v>0.911337506648664</v>
      </c>
      <c r="T154" s="262">
        <v>0.9</v>
      </c>
      <c r="U154" s="260">
        <v>0.892894571368686</v>
      </c>
      <c r="V154" s="260">
        <v>0.896573910246099</v>
      </c>
      <c r="W154" s="260">
        <v>0.892831795599716</v>
      </c>
      <c r="X154" s="260">
        <v>0.89099464015384</v>
      </c>
      <c r="Y154" s="262">
        <v>0.92</v>
      </c>
      <c r="Z154" s="262">
        <v>0.950666186532229</v>
      </c>
      <c r="AA154" s="262">
        <v>0.961538461538462</v>
      </c>
      <c r="AB154" s="262">
        <v>0.968436154949785</v>
      </c>
      <c r="AC154" s="262">
        <v>0.958279766101273</v>
      </c>
      <c r="AD154" s="262">
        <v>0.92</v>
      </c>
      <c r="AE154" s="260">
        <v>0.997363465160075</v>
      </c>
      <c r="AF154" s="260">
        <v>0.997043363994744</v>
      </c>
      <c r="AG154" s="260">
        <v>0.999484668899768</v>
      </c>
      <c r="AH154" s="260">
        <v>0.996714093254033</v>
      </c>
      <c r="AI154" s="262">
        <v>0.92</v>
      </c>
      <c r="AJ154" s="260">
        <v>0.961579226285109</v>
      </c>
      <c r="AK154" s="260">
        <v>0.979335629374514</v>
      </c>
      <c r="AL154" s="260">
        <v>0.977440684558537</v>
      </c>
      <c r="AM154" s="260">
        <v>0.972771145020121</v>
      </c>
      <c r="AN154" s="259">
        <v>0.99</v>
      </c>
      <c r="AO154" s="264">
        <v>1</v>
      </c>
      <c r="AP154" s="264">
        <v>1</v>
      </c>
      <c r="AQ154" s="264">
        <v>1</v>
      </c>
      <c r="AR154" s="265">
        <v>1</v>
      </c>
      <c r="AS154" s="266">
        <v>0.105261498981944</v>
      </c>
      <c r="AT154" s="267">
        <v>0.0476190476190476</v>
      </c>
      <c r="AU154" s="268">
        <v>0.0434782608695652</v>
      </c>
      <c r="AV154" s="268">
        <v>0.111111111111111</v>
      </c>
      <c r="AW154" s="268">
        <v>0.100580270793037</v>
      </c>
      <c r="AX154" s="224"/>
      <c r="AY154" s="222"/>
    </row>
    <row r="155" ht="15" spans="1:51">
      <c r="A155" s="220"/>
      <c r="B155" s="224"/>
      <c r="C155" s="283" t="s">
        <v>99</v>
      </c>
      <c r="D155" s="111" t="s">
        <v>25</v>
      </c>
      <c r="E155" s="111" t="s">
        <v>100</v>
      </c>
      <c r="F155" s="284" t="s">
        <v>178</v>
      </c>
      <c r="G155" s="284" t="s">
        <v>178</v>
      </c>
      <c r="H155" s="284" t="s">
        <v>178</v>
      </c>
      <c r="I155" s="284" t="s">
        <v>178</v>
      </c>
      <c r="J155" s="259">
        <v>0.9</v>
      </c>
      <c r="K155" s="260">
        <v>1</v>
      </c>
      <c r="L155" s="260">
        <v>1</v>
      </c>
      <c r="M155" s="261">
        <v>0.983050847457627</v>
      </c>
      <c r="N155" s="261">
        <v>0.971385542168675</v>
      </c>
      <c r="O155" s="262">
        <v>0.9</v>
      </c>
      <c r="P155" s="263">
        <v>0.936328790459966</v>
      </c>
      <c r="Q155" s="260">
        <v>0.94263003283221</v>
      </c>
      <c r="R155" s="260">
        <v>0.958376963350785</v>
      </c>
      <c r="S155" s="260">
        <v>0.941409266409266</v>
      </c>
      <c r="T155" s="262">
        <v>0.9</v>
      </c>
      <c r="U155" s="260">
        <v>0.923764906303237</v>
      </c>
      <c r="V155" s="260">
        <v>0.93260756868844</v>
      </c>
      <c r="W155" s="260">
        <v>0.93848167539267</v>
      </c>
      <c r="X155" s="260">
        <v>0.939505089505089</v>
      </c>
      <c r="Y155" s="262">
        <v>0.92</v>
      </c>
      <c r="Z155" s="262">
        <v>0.951022146507666</v>
      </c>
      <c r="AA155" s="262">
        <v>0.969957081545064</v>
      </c>
      <c r="AB155" s="262">
        <v>0.971480036025218</v>
      </c>
      <c r="AC155" s="262">
        <v>0.971862817965325</v>
      </c>
      <c r="AD155" s="262">
        <v>0.92</v>
      </c>
      <c r="AE155" s="260">
        <v>0.997506504770165</v>
      </c>
      <c r="AF155" s="260">
        <v>0.993807136537894</v>
      </c>
      <c r="AG155" s="260">
        <v>0.812770078974817</v>
      </c>
      <c r="AH155" s="260">
        <v>0.975619290448453</v>
      </c>
      <c r="AI155" s="262">
        <v>0.92</v>
      </c>
      <c r="AJ155" s="260">
        <v>0.965101432827351</v>
      </c>
      <c r="AK155" s="260">
        <v>0.980239520958084</v>
      </c>
      <c r="AL155" s="260">
        <v>0.981823266219239</v>
      </c>
      <c r="AM155" s="260">
        <v>0.982525955403392</v>
      </c>
      <c r="AN155" s="259">
        <v>0.99</v>
      </c>
      <c r="AO155" s="264">
        <v>1</v>
      </c>
      <c r="AP155" s="264">
        <v>1</v>
      </c>
      <c r="AQ155" s="264">
        <v>1</v>
      </c>
      <c r="AR155" s="265">
        <v>1</v>
      </c>
      <c r="AS155" s="266">
        <v>0.105261498981944</v>
      </c>
      <c r="AT155" s="267">
        <v>0</v>
      </c>
      <c r="AU155" s="268">
        <v>0.125</v>
      </c>
      <c r="AV155" s="268">
        <v>0.130434782608696</v>
      </c>
      <c r="AW155" s="268">
        <v>0.0495867768595041</v>
      </c>
      <c r="AX155" s="224"/>
      <c r="AY155" s="222"/>
    </row>
    <row r="156" ht="15" spans="1:51">
      <c r="A156" s="220"/>
      <c r="B156" s="224"/>
      <c r="C156" s="283" t="s">
        <v>99</v>
      </c>
      <c r="D156" s="111" t="s">
        <v>25</v>
      </c>
      <c r="E156" s="111" t="s">
        <v>100</v>
      </c>
      <c r="F156" s="284" t="s">
        <v>179</v>
      </c>
      <c r="G156" s="284" t="s">
        <v>179</v>
      </c>
      <c r="H156" s="284" t="s">
        <v>179</v>
      </c>
      <c r="I156" s="284" t="s">
        <v>179</v>
      </c>
      <c r="J156" s="259">
        <v>0.9</v>
      </c>
      <c r="K156" s="260">
        <v>0.927272727272727</v>
      </c>
      <c r="L156" s="260">
        <v>0.973451327433628</v>
      </c>
      <c r="M156" s="261">
        <v>0.971428571428571</v>
      </c>
      <c r="N156" s="261">
        <v>0.945733385764845</v>
      </c>
      <c r="O156" s="262">
        <v>0.9</v>
      </c>
      <c r="P156" s="263">
        <v>0.935219283562102</v>
      </c>
      <c r="Q156" s="260">
        <v>0.960262070930067</v>
      </c>
      <c r="R156" s="260">
        <v>0.961100305640456</v>
      </c>
      <c r="S156" s="260">
        <v>0.948697016826534</v>
      </c>
      <c r="T156" s="262">
        <v>0.9</v>
      </c>
      <c r="U156" s="260">
        <v>0.875627720120522</v>
      </c>
      <c r="V156" s="260">
        <v>0.883634809856146</v>
      </c>
      <c r="W156" s="260">
        <v>0.887190886357321</v>
      </c>
      <c r="X156" s="260">
        <v>0.886021520510637</v>
      </c>
      <c r="Y156" s="262">
        <v>0.92</v>
      </c>
      <c r="Z156" s="262">
        <v>0.934520943668753</v>
      </c>
      <c r="AA156" s="262">
        <v>0.94716049382716</v>
      </c>
      <c r="AB156" s="262">
        <v>0.930450744442178</v>
      </c>
      <c r="AC156" s="262">
        <v>0.94066989119486</v>
      </c>
      <c r="AD156" s="262">
        <v>0.92</v>
      </c>
      <c r="AE156" s="260">
        <v>0.954857703631011</v>
      </c>
      <c r="AF156" s="260">
        <v>0.909433962264151</v>
      </c>
      <c r="AG156" s="260">
        <v>0.957108816521048</v>
      </c>
      <c r="AH156" s="260">
        <v>0.964708994708995</v>
      </c>
      <c r="AI156" s="262">
        <v>0.92</v>
      </c>
      <c r="AJ156" s="260">
        <v>0.954505082404026</v>
      </c>
      <c r="AK156" s="260">
        <v>0.967759414792739</v>
      </c>
      <c r="AL156" s="260">
        <v>0.948600329334274</v>
      </c>
      <c r="AM156" s="260">
        <v>0.963711163692139</v>
      </c>
      <c r="AN156" s="259">
        <v>0.99</v>
      </c>
      <c r="AO156" s="264">
        <v>1</v>
      </c>
      <c r="AP156" s="264">
        <v>1</v>
      </c>
      <c r="AQ156" s="264">
        <v>1</v>
      </c>
      <c r="AR156" s="265">
        <v>1</v>
      </c>
      <c r="AS156" s="266">
        <v>0.105261498981944</v>
      </c>
      <c r="AT156" s="267">
        <v>0.0909090909090909</v>
      </c>
      <c r="AU156" s="268">
        <v>0</v>
      </c>
      <c r="AV156" s="268">
        <v>0.125</v>
      </c>
      <c r="AW156" s="268">
        <v>0.0677200902934537</v>
      </c>
      <c r="AX156" s="224"/>
      <c r="AY156" s="222"/>
    </row>
    <row r="157" ht="15" spans="1:51">
      <c r="A157" s="220"/>
      <c r="B157" s="224"/>
      <c r="C157" s="283" t="s">
        <v>99</v>
      </c>
      <c r="D157" s="111" t="s">
        <v>25</v>
      </c>
      <c r="E157" s="111" t="s">
        <v>100</v>
      </c>
      <c r="F157" s="284" t="s">
        <v>180</v>
      </c>
      <c r="G157" s="284" t="s">
        <v>180</v>
      </c>
      <c r="H157" s="284" t="s">
        <v>180</v>
      </c>
      <c r="I157" s="284" t="s">
        <v>180</v>
      </c>
      <c r="J157" s="259">
        <v>0.9</v>
      </c>
      <c r="K157" s="260" t="s">
        <v>33</v>
      </c>
      <c r="L157" s="260" t="s">
        <v>33</v>
      </c>
      <c r="M157" s="261" t="s">
        <v>33</v>
      </c>
      <c r="N157" s="261">
        <v>0.973895582329317</v>
      </c>
      <c r="O157" s="262">
        <v>0.9</v>
      </c>
      <c r="P157" s="263">
        <v>1</v>
      </c>
      <c r="Q157" s="260" t="s">
        <v>33</v>
      </c>
      <c r="R157" s="260" t="s">
        <v>33</v>
      </c>
      <c r="S157" s="260">
        <v>0.951641420668976</v>
      </c>
      <c r="T157" s="262">
        <v>0.9</v>
      </c>
      <c r="U157" s="260">
        <v>1</v>
      </c>
      <c r="V157" s="260" t="s">
        <v>33</v>
      </c>
      <c r="W157" s="260" t="s">
        <v>33</v>
      </c>
      <c r="X157" s="260">
        <v>0.945117096624102</v>
      </c>
      <c r="Y157" s="262">
        <v>0.92</v>
      </c>
      <c r="Z157" s="262" t="s">
        <v>33</v>
      </c>
      <c r="AA157" s="262" t="s">
        <v>33</v>
      </c>
      <c r="AB157" s="262">
        <v>1</v>
      </c>
      <c r="AC157" s="262">
        <v>0.963503250833197</v>
      </c>
      <c r="AD157" s="262">
        <v>0.92</v>
      </c>
      <c r="AE157" s="260" t="s">
        <v>33</v>
      </c>
      <c r="AF157" s="260" t="s">
        <v>33</v>
      </c>
      <c r="AG157" s="260" t="s">
        <v>33</v>
      </c>
      <c r="AH157" s="260">
        <v>0.990132190574006</v>
      </c>
      <c r="AI157" s="262">
        <v>0.92</v>
      </c>
      <c r="AJ157" s="260">
        <v>1</v>
      </c>
      <c r="AK157" s="260" t="s">
        <v>33</v>
      </c>
      <c r="AL157" s="260">
        <v>1</v>
      </c>
      <c r="AM157" s="260">
        <v>0.977451263070559</v>
      </c>
      <c r="AN157" s="259">
        <v>0.99</v>
      </c>
      <c r="AO157" s="264" t="s">
        <v>33</v>
      </c>
      <c r="AP157" s="264" t="s">
        <v>33</v>
      </c>
      <c r="AQ157" s="264" t="s">
        <v>33</v>
      </c>
      <c r="AR157" s="265">
        <v>1</v>
      </c>
      <c r="AS157" s="266">
        <v>0.105261498981944</v>
      </c>
      <c r="AT157" s="267" t="s">
        <v>33</v>
      </c>
      <c r="AU157" s="268" t="s">
        <v>33</v>
      </c>
      <c r="AV157" s="268" t="s">
        <v>33</v>
      </c>
      <c r="AW157" s="268">
        <v>0.050531914893617</v>
      </c>
      <c r="AX157" s="224"/>
      <c r="AY157" s="222"/>
    </row>
    <row r="158" ht="15" spans="1:51">
      <c r="A158" s="220"/>
      <c r="B158" s="224"/>
      <c r="C158" s="283" t="s">
        <v>99</v>
      </c>
      <c r="D158" s="111" t="s">
        <v>25</v>
      </c>
      <c r="E158" s="111" t="s">
        <v>100</v>
      </c>
      <c r="F158" s="284" t="s">
        <v>181</v>
      </c>
      <c r="G158" s="284" t="s">
        <v>181</v>
      </c>
      <c r="H158" s="284" t="s">
        <v>181</v>
      </c>
      <c r="I158" s="284" t="s">
        <v>181</v>
      </c>
      <c r="J158" s="259">
        <v>0.9</v>
      </c>
      <c r="K158" s="260">
        <v>0.986301369863014</v>
      </c>
      <c r="L158" s="260">
        <v>0.986666666666667</v>
      </c>
      <c r="M158" s="261">
        <v>0.970149253731343</v>
      </c>
      <c r="N158" s="261">
        <v>0.972358722358722</v>
      </c>
      <c r="O158" s="262">
        <v>0.9</v>
      </c>
      <c r="P158" s="263">
        <v>0</v>
      </c>
      <c r="Q158" s="260" t="s">
        <v>33</v>
      </c>
      <c r="R158" s="260" t="s">
        <v>33</v>
      </c>
      <c r="S158" s="260">
        <v>0.3</v>
      </c>
      <c r="T158" s="262">
        <v>0.9</v>
      </c>
      <c r="U158" s="260">
        <v>0</v>
      </c>
      <c r="V158" s="260" t="s">
        <v>33</v>
      </c>
      <c r="W158" s="260" t="s">
        <v>33</v>
      </c>
      <c r="X158" s="260">
        <v>0.4</v>
      </c>
      <c r="Y158" s="262">
        <v>0.92</v>
      </c>
      <c r="Z158" s="262">
        <v>0.958189248663942</v>
      </c>
      <c r="AA158" s="262">
        <v>0.975230231819625</v>
      </c>
      <c r="AB158" s="262">
        <v>0.971864009378664</v>
      </c>
      <c r="AC158" s="262">
        <v>0.973116194907587</v>
      </c>
      <c r="AD158" s="262">
        <v>0.92</v>
      </c>
      <c r="AE158" s="260">
        <v>0.977777777777778</v>
      </c>
      <c r="AF158" s="260">
        <v>0.993421052631579</v>
      </c>
      <c r="AG158" s="260">
        <v>0.993318485523385</v>
      </c>
      <c r="AH158" s="260">
        <v>0.988229139419304</v>
      </c>
      <c r="AI158" s="262">
        <v>0.92</v>
      </c>
      <c r="AJ158" s="260">
        <v>0.973258003766478</v>
      </c>
      <c r="AK158" s="260">
        <v>0.980838477366255</v>
      </c>
      <c r="AL158" s="260">
        <v>0.979170541193974</v>
      </c>
      <c r="AM158" s="260">
        <v>0.982399154799771</v>
      </c>
      <c r="AN158" s="259">
        <v>0.99</v>
      </c>
      <c r="AO158" s="264">
        <v>1</v>
      </c>
      <c r="AP158" s="264">
        <v>1</v>
      </c>
      <c r="AQ158" s="264">
        <v>1</v>
      </c>
      <c r="AR158" s="265">
        <v>1</v>
      </c>
      <c r="AS158" s="266">
        <v>0.105261498981944</v>
      </c>
      <c r="AT158" s="267">
        <v>0.238095238095238</v>
      </c>
      <c r="AU158" s="268">
        <v>0</v>
      </c>
      <c r="AV158" s="268">
        <v>0.0833333333333333</v>
      </c>
      <c r="AW158" s="268">
        <v>0.0903614457831325</v>
      </c>
      <c r="AX158" s="224"/>
      <c r="AY158" s="222"/>
    </row>
    <row r="159" ht="15" spans="1:51">
      <c r="A159" s="220"/>
      <c r="B159" s="224"/>
      <c r="C159" s="283" t="s">
        <v>99</v>
      </c>
      <c r="D159" s="111" t="s">
        <v>25</v>
      </c>
      <c r="E159" s="111" t="s">
        <v>100</v>
      </c>
      <c r="F159" s="284" t="s">
        <v>182</v>
      </c>
      <c r="G159" s="284" t="s">
        <v>182</v>
      </c>
      <c r="H159" s="284" t="s">
        <v>182</v>
      </c>
      <c r="I159" s="284" t="s">
        <v>182</v>
      </c>
      <c r="J159" s="259">
        <v>0.9</v>
      </c>
      <c r="K159" s="260">
        <v>0.885714285714286</v>
      </c>
      <c r="L159" s="260">
        <v>0.918918918918919</v>
      </c>
      <c r="M159" s="261">
        <v>0.96969696969697</v>
      </c>
      <c r="N159" s="261">
        <v>0.961165048543689</v>
      </c>
      <c r="O159" s="262">
        <v>0.9</v>
      </c>
      <c r="P159" s="263">
        <v>0.951700344997536</v>
      </c>
      <c r="Q159" s="260">
        <v>0.959741193386053</v>
      </c>
      <c r="R159" s="260">
        <v>0.964211618257261</v>
      </c>
      <c r="S159" s="260">
        <v>0.949214946984582</v>
      </c>
      <c r="T159" s="262">
        <v>0.9</v>
      </c>
      <c r="U159" s="260">
        <v>0.948743223262691</v>
      </c>
      <c r="V159" s="260">
        <v>0.949317038102085</v>
      </c>
      <c r="W159" s="260">
        <v>0.948132780082988</v>
      </c>
      <c r="X159" s="260">
        <v>0.942258332890801</v>
      </c>
      <c r="Y159" s="262">
        <v>0.92</v>
      </c>
      <c r="Z159" s="262">
        <v>0.974921630094044</v>
      </c>
      <c r="AA159" s="262">
        <v>0.97910447761194</v>
      </c>
      <c r="AB159" s="262">
        <v>0.978971962616822</v>
      </c>
      <c r="AC159" s="262">
        <v>0.977811559037624</v>
      </c>
      <c r="AD159" s="262">
        <v>0.92</v>
      </c>
      <c r="AE159" s="260">
        <v>0.988610478359909</v>
      </c>
      <c r="AF159" s="260">
        <v>0.981176470588235</v>
      </c>
      <c r="AG159" s="260">
        <v>0.974226804123711</v>
      </c>
      <c r="AH159" s="260">
        <v>0.988442591890868</v>
      </c>
      <c r="AI159" s="262">
        <v>0.92</v>
      </c>
      <c r="AJ159" s="260">
        <v>0.983963691376702</v>
      </c>
      <c r="AK159" s="260">
        <v>0.988363636363636</v>
      </c>
      <c r="AL159" s="260">
        <v>0.98736610821203</v>
      </c>
      <c r="AM159" s="260">
        <v>0.9874107064115</v>
      </c>
      <c r="AN159" s="259">
        <v>0.99</v>
      </c>
      <c r="AO159" s="264">
        <v>1</v>
      </c>
      <c r="AP159" s="264">
        <v>1</v>
      </c>
      <c r="AQ159" s="264">
        <v>1</v>
      </c>
      <c r="AR159" s="265">
        <v>1</v>
      </c>
      <c r="AS159" s="266">
        <v>0.105261498981944</v>
      </c>
      <c r="AT159" s="267">
        <v>0</v>
      </c>
      <c r="AU159" s="268">
        <v>0.1</v>
      </c>
      <c r="AV159" s="268">
        <v>0</v>
      </c>
      <c r="AW159" s="268">
        <v>0.0616740088105727</v>
      </c>
      <c r="AX159" s="224"/>
      <c r="AY159" s="222"/>
    </row>
    <row r="160" ht="15" spans="1:51">
      <c r="A160" s="220"/>
      <c r="B160" s="224"/>
      <c r="C160" s="283" t="s">
        <v>99</v>
      </c>
      <c r="D160" s="111" t="s">
        <v>25</v>
      </c>
      <c r="E160" s="111" t="s">
        <v>100</v>
      </c>
      <c r="F160" s="284" t="s">
        <v>183</v>
      </c>
      <c r="G160" s="284" t="s">
        <v>183</v>
      </c>
      <c r="H160" s="284" t="s">
        <v>183</v>
      </c>
      <c r="I160" s="284" t="s">
        <v>183</v>
      </c>
      <c r="J160" s="259">
        <v>0.9</v>
      </c>
      <c r="K160" s="260">
        <v>0.972972972972973</v>
      </c>
      <c r="L160" s="260">
        <v>0.933962264150943</v>
      </c>
      <c r="M160" s="261">
        <v>0.971698113207547</v>
      </c>
      <c r="N160" s="261">
        <v>0.966108452950558</v>
      </c>
      <c r="O160" s="262">
        <v>0.9</v>
      </c>
      <c r="P160" s="263">
        <v>0.333333333333333</v>
      </c>
      <c r="Q160" s="260">
        <v>0.428571428571429</v>
      </c>
      <c r="R160" s="260">
        <v>0.5</v>
      </c>
      <c r="S160" s="260">
        <v>0.342105263157895</v>
      </c>
      <c r="T160" s="262">
        <v>0.9</v>
      </c>
      <c r="U160" s="260">
        <v>0</v>
      </c>
      <c r="V160" s="260">
        <v>0.142857142857143</v>
      </c>
      <c r="W160" s="260">
        <v>0.5</v>
      </c>
      <c r="X160" s="260">
        <v>0.342105263157895</v>
      </c>
      <c r="Y160" s="262">
        <v>0.92</v>
      </c>
      <c r="Z160" s="262">
        <v>0.94619523443505</v>
      </c>
      <c r="AA160" s="262">
        <v>0.961708394698085</v>
      </c>
      <c r="AB160" s="262">
        <v>0.945545936889137</v>
      </c>
      <c r="AC160" s="262">
        <v>0.951328367660806</v>
      </c>
      <c r="AD160" s="262">
        <v>0.92</v>
      </c>
      <c r="AE160" s="260">
        <v>0.953929539295393</v>
      </c>
      <c r="AF160" s="260">
        <v>0.921656407386682</v>
      </c>
      <c r="AG160" s="260">
        <v>0.955153083225528</v>
      </c>
      <c r="AH160" s="260">
        <v>0.97144636611891</v>
      </c>
      <c r="AI160" s="262">
        <v>0.92</v>
      </c>
      <c r="AJ160" s="260">
        <v>0.960004019696513</v>
      </c>
      <c r="AK160" s="260">
        <v>0.97060854127626</v>
      </c>
      <c r="AL160" s="260">
        <v>0.960740945534974</v>
      </c>
      <c r="AM160" s="260">
        <v>0.965259976616443</v>
      </c>
      <c r="AN160" s="259">
        <v>0.99</v>
      </c>
      <c r="AO160" s="264">
        <v>1</v>
      </c>
      <c r="AP160" s="264">
        <v>1</v>
      </c>
      <c r="AQ160" s="264">
        <v>1</v>
      </c>
      <c r="AR160" s="265">
        <v>1</v>
      </c>
      <c r="AS160" s="266">
        <v>0.105261498981944</v>
      </c>
      <c r="AT160" s="267">
        <v>0.125</v>
      </c>
      <c r="AU160" s="268">
        <v>0</v>
      </c>
      <c r="AV160" s="268">
        <v>0.25</v>
      </c>
      <c r="AW160" s="268">
        <v>0.0616883116883117</v>
      </c>
      <c r="AX160" s="224"/>
      <c r="AY160" s="222"/>
    </row>
    <row r="161" ht="15" spans="1:51">
      <c r="A161" s="220"/>
      <c r="B161" s="224"/>
      <c r="C161" s="283" t="s">
        <v>99</v>
      </c>
      <c r="D161" s="111" t="s">
        <v>25</v>
      </c>
      <c r="E161" s="111" t="s">
        <v>100</v>
      </c>
      <c r="F161" s="284" t="s">
        <v>184</v>
      </c>
      <c r="G161" s="284" t="s">
        <v>184</v>
      </c>
      <c r="H161" s="284" t="s">
        <v>184</v>
      </c>
      <c r="I161" s="284" t="s">
        <v>184</v>
      </c>
      <c r="J161" s="259">
        <v>0.9</v>
      </c>
      <c r="K161" s="260">
        <v>0.918032786885246</v>
      </c>
      <c r="L161" s="260">
        <v>0.916666666666667</v>
      </c>
      <c r="M161" s="261">
        <v>1</v>
      </c>
      <c r="N161" s="261">
        <v>0.936390532544379</v>
      </c>
      <c r="O161" s="262">
        <v>0.9</v>
      </c>
      <c r="P161" s="263">
        <v>0.972384492830589</v>
      </c>
      <c r="Q161" s="260">
        <v>0.962289868241708</v>
      </c>
      <c r="R161" s="260">
        <v>0.968605724838412</v>
      </c>
      <c r="S161" s="260">
        <v>0.964435464090914</v>
      </c>
      <c r="T161" s="262">
        <v>0.9</v>
      </c>
      <c r="U161" s="260">
        <v>0.907594264471588</v>
      </c>
      <c r="V161" s="260">
        <v>0.906406179009541</v>
      </c>
      <c r="W161" s="260">
        <v>0.916435826408126</v>
      </c>
      <c r="X161" s="260">
        <v>0.894637872434857</v>
      </c>
      <c r="Y161" s="262">
        <v>0.92</v>
      </c>
      <c r="Z161" s="262">
        <v>0.944108761329305</v>
      </c>
      <c r="AA161" s="262">
        <v>0.955146175410493</v>
      </c>
      <c r="AB161" s="262">
        <v>0.960994131860545</v>
      </c>
      <c r="AC161" s="262">
        <v>0.952822392836216</v>
      </c>
      <c r="AD161" s="262">
        <v>0.92</v>
      </c>
      <c r="AE161" s="260">
        <v>0.883506343713956</v>
      </c>
      <c r="AF161" s="260">
        <v>0.966453674121406</v>
      </c>
      <c r="AG161" s="260">
        <v>0.970992366412214</v>
      </c>
      <c r="AH161" s="260">
        <v>0.954786720710288</v>
      </c>
      <c r="AI161" s="262">
        <v>0.92</v>
      </c>
      <c r="AJ161" s="260">
        <v>0.96087295401403</v>
      </c>
      <c r="AK161" s="260">
        <v>0.972753623188406</v>
      </c>
      <c r="AL161" s="260">
        <v>0.972551342812006</v>
      </c>
      <c r="AM161" s="260">
        <v>0.97091754934686</v>
      </c>
      <c r="AN161" s="259">
        <v>0.99</v>
      </c>
      <c r="AO161" s="264">
        <v>1</v>
      </c>
      <c r="AP161" s="264">
        <v>1</v>
      </c>
      <c r="AQ161" s="264">
        <v>1</v>
      </c>
      <c r="AR161" s="265">
        <v>1</v>
      </c>
      <c r="AS161" s="266">
        <v>0.105261498981944</v>
      </c>
      <c r="AT161" s="267">
        <v>0</v>
      </c>
      <c r="AU161" s="268">
        <v>0.857142857142857</v>
      </c>
      <c r="AV161" s="268">
        <v>0</v>
      </c>
      <c r="AW161" s="268">
        <v>0.0621301775147929</v>
      </c>
      <c r="AX161" s="224"/>
      <c r="AY161" s="222"/>
    </row>
    <row r="162" ht="15" spans="1:51">
      <c r="A162" s="220"/>
      <c r="B162" s="224"/>
      <c r="C162" s="283" t="s">
        <v>99</v>
      </c>
      <c r="D162" s="111" t="s">
        <v>25</v>
      </c>
      <c r="E162" s="111" t="s">
        <v>100</v>
      </c>
      <c r="F162" s="284" t="s">
        <v>185</v>
      </c>
      <c r="G162" s="284" t="s">
        <v>185</v>
      </c>
      <c r="H162" s="284" t="s">
        <v>185</v>
      </c>
      <c r="I162" s="284" t="s">
        <v>185</v>
      </c>
      <c r="J162" s="259">
        <v>0.9</v>
      </c>
      <c r="K162" s="260">
        <v>0.979591836734694</v>
      </c>
      <c r="L162" s="260">
        <v>0.98</v>
      </c>
      <c r="M162" s="261">
        <v>0.955555555555556</v>
      </c>
      <c r="N162" s="261">
        <v>0.96283185840708</v>
      </c>
      <c r="O162" s="262">
        <v>0.9</v>
      </c>
      <c r="P162" s="263">
        <v>0.956367602945187</v>
      </c>
      <c r="Q162" s="260">
        <v>0.955676164631388</v>
      </c>
      <c r="R162" s="260">
        <v>0.960907944514502</v>
      </c>
      <c r="S162" s="260">
        <v>0.938766733564167</v>
      </c>
      <c r="T162" s="262">
        <v>0.9</v>
      </c>
      <c r="U162" s="260">
        <v>0.935642214344151</v>
      </c>
      <c r="V162" s="260">
        <v>0.933966530981456</v>
      </c>
      <c r="W162" s="260">
        <v>0.927175283732661</v>
      </c>
      <c r="X162" s="260">
        <v>0.917065478684692</v>
      </c>
      <c r="Y162" s="262">
        <v>0.92</v>
      </c>
      <c r="Z162" s="262">
        <v>0.955403987408185</v>
      </c>
      <c r="AA162" s="262">
        <v>0.967756584922797</v>
      </c>
      <c r="AB162" s="262">
        <v>0.961345187475841</v>
      </c>
      <c r="AC162" s="262">
        <v>0.965690185797333</v>
      </c>
      <c r="AD162" s="262">
        <v>0.92</v>
      </c>
      <c r="AE162" s="260">
        <v>0.996254180602007</v>
      </c>
      <c r="AF162" s="260">
        <v>0.99634697130712</v>
      </c>
      <c r="AG162" s="260">
        <v>0.990915208613728</v>
      </c>
      <c r="AH162" s="260">
        <v>0.979929407214003</v>
      </c>
      <c r="AI162" s="262">
        <v>0.92</v>
      </c>
      <c r="AJ162" s="260">
        <v>0.970772816926663</v>
      </c>
      <c r="AK162" s="260">
        <v>0.976298309178744</v>
      </c>
      <c r="AL162" s="260">
        <v>0.975863865254384</v>
      </c>
      <c r="AM162" s="260">
        <v>0.977075964644245</v>
      </c>
      <c r="AN162" s="259">
        <v>0.99</v>
      </c>
      <c r="AO162" s="264">
        <v>1</v>
      </c>
      <c r="AP162" s="264">
        <v>1</v>
      </c>
      <c r="AQ162" s="264">
        <v>1</v>
      </c>
      <c r="AR162" s="265">
        <v>1</v>
      </c>
      <c r="AS162" s="266">
        <v>0.105261498981944</v>
      </c>
      <c r="AT162" s="267">
        <v>0</v>
      </c>
      <c r="AU162" s="268">
        <v>0.0769230769230769</v>
      </c>
      <c r="AV162" s="268">
        <v>0</v>
      </c>
      <c r="AW162" s="268">
        <v>0.0716253443526171</v>
      </c>
      <c r="AX162" s="224"/>
      <c r="AY162" s="222"/>
    </row>
    <row r="163" ht="15" spans="1:51">
      <c r="A163" s="220"/>
      <c r="B163" s="224"/>
      <c r="C163" s="283" t="s">
        <v>99</v>
      </c>
      <c r="D163" s="111" t="s">
        <v>25</v>
      </c>
      <c r="E163" s="111" t="s">
        <v>100</v>
      </c>
      <c r="F163" s="284" t="s">
        <v>186</v>
      </c>
      <c r="G163" s="284" t="s">
        <v>186</v>
      </c>
      <c r="H163" s="284" t="s">
        <v>186</v>
      </c>
      <c r="I163" s="284" t="s">
        <v>186</v>
      </c>
      <c r="J163" s="259">
        <v>0.9</v>
      </c>
      <c r="K163" s="260">
        <v>0.961538461538462</v>
      </c>
      <c r="L163" s="260">
        <v>1</v>
      </c>
      <c r="M163" s="261">
        <v>1</v>
      </c>
      <c r="N163" s="261">
        <v>0.985217391304348</v>
      </c>
      <c r="O163" s="262">
        <v>0.9</v>
      </c>
      <c r="P163" s="263">
        <v>0.9798876072168</v>
      </c>
      <c r="Q163" s="260">
        <v>0.981200453001132</v>
      </c>
      <c r="R163" s="260">
        <v>0.986709770114943</v>
      </c>
      <c r="S163" s="260">
        <v>0.981521632546332</v>
      </c>
      <c r="T163" s="262">
        <v>0.9</v>
      </c>
      <c r="U163" s="260">
        <v>0.961845607808341</v>
      </c>
      <c r="V163" s="260">
        <v>0.965118912797282</v>
      </c>
      <c r="W163" s="260">
        <v>0.968031609195402</v>
      </c>
      <c r="X163" s="260">
        <v>0.955525533050783</v>
      </c>
      <c r="Y163" s="262">
        <v>0.92</v>
      </c>
      <c r="Z163" s="262">
        <v>0.95859872611465</v>
      </c>
      <c r="AA163" s="262">
        <v>0.974436090225564</v>
      </c>
      <c r="AB163" s="262">
        <v>0.974188502150958</v>
      </c>
      <c r="AC163" s="262">
        <v>0.972795638277872</v>
      </c>
      <c r="AD163" s="262">
        <v>0.92</v>
      </c>
      <c r="AE163" s="260">
        <v>0.993773349937733</v>
      </c>
      <c r="AF163" s="260">
        <v>0.990243902439024</v>
      </c>
      <c r="AG163" s="260">
        <v>0.981906750173974</v>
      </c>
      <c r="AH163" s="260">
        <v>0.991913746630728</v>
      </c>
      <c r="AI163" s="262">
        <v>0.92</v>
      </c>
      <c r="AJ163" s="260">
        <v>0.971325484238511</v>
      </c>
      <c r="AK163" s="260">
        <v>0.986273592263297</v>
      </c>
      <c r="AL163" s="260">
        <v>0.982213068713724</v>
      </c>
      <c r="AM163" s="260">
        <v>0.983447134285123</v>
      </c>
      <c r="AN163" s="259">
        <v>0.99</v>
      </c>
      <c r="AO163" s="264">
        <v>1</v>
      </c>
      <c r="AP163" s="264">
        <v>1</v>
      </c>
      <c r="AQ163" s="264">
        <v>1</v>
      </c>
      <c r="AR163" s="265">
        <v>1</v>
      </c>
      <c r="AS163" s="266">
        <v>0.105261498981944</v>
      </c>
      <c r="AT163" s="267">
        <v>0.05</v>
      </c>
      <c r="AU163" s="268">
        <v>0.04</v>
      </c>
      <c r="AV163" s="268">
        <v>0.0714285714285714</v>
      </c>
      <c r="AW163" s="268">
        <v>0.0572916666666667</v>
      </c>
      <c r="AX163" s="224"/>
      <c r="AY163" s="222"/>
    </row>
    <row r="164" ht="15" spans="1:51">
      <c r="A164" s="220"/>
      <c r="B164" s="224"/>
      <c r="C164" s="283" t="s">
        <v>99</v>
      </c>
      <c r="D164" s="111" t="s">
        <v>25</v>
      </c>
      <c r="E164" s="111" t="s">
        <v>100</v>
      </c>
      <c r="F164" s="284" t="s">
        <v>187</v>
      </c>
      <c r="G164" s="284" t="s">
        <v>187</v>
      </c>
      <c r="H164" s="284" t="s">
        <v>187</v>
      </c>
      <c r="I164" s="284" t="s">
        <v>187</v>
      </c>
      <c r="J164" s="259">
        <v>0.9</v>
      </c>
      <c r="K164" s="260">
        <v>0.981818181818182</v>
      </c>
      <c r="L164" s="260">
        <v>0.964601769911504</v>
      </c>
      <c r="M164" s="261">
        <v>0.941747572815534</v>
      </c>
      <c r="N164" s="261">
        <v>0.968992248062015</v>
      </c>
      <c r="O164" s="262">
        <v>0.9</v>
      </c>
      <c r="P164" s="263">
        <v>0.979946353301827</v>
      </c>
      <c r="Q164" s="260">
        <v>0.979406667346315</v>
      </c>
      <c r="R164" s="260">
        <v>0.981285924341666</v>
      </c>
      <c r="S164" s="260">
        <v>0.972299241984966</v>
      </c>
      <c r="T164" s="262">
        <v>0.9</v>
      </c>
      <c r="U164" s="260">
        <v>0.96730106016094</v>
      </c>
      <c r="V164" s="260">
        <v>0.961667856050566</v>
      </c>
      <c r="W164" s="260">
        <v>0.964309584280176</v>
      </c>
      <c r="X164" s="260">
        <v>0.956010879993253</v>
      </c>
      <c r="Y164" s="262">
        <v>0.92</v>
      </c>
      <c r="Z164" s="262">
        <v>0.947147443813287</v>
      </c>
      <c r="AA164" s="262">
        <v>0.951350145056907</v>
      </c>
      <c r="AB164" s="262">
        <v>0.954035668321383</v>
      </c>
      <c r="AC164" s="262">
        <v>0.950555602600653</v>
      </c>
      <c r="AD164" s="262">
        <v>0.92</v>
      </c>
      <c r="AE164" s="260">
        <v>0.984265842990112</v>
      </c>
      <c r="AF164" s="260">
        <v>0.993309906744155</v>
      </c>
      <c r="AG164" s="260">
        <v>0.997652264973145</v>
      </c>
      <c r="AH164" s="260">
        <v>0.993155855419344</v>
      </c>
      <c r="AI164" s="262">
        <v>0.92</v>
      </c>
      <c r="AJ164" s="260">
        <v>0.968768414849735</v>
      </c>
      <c r="AK164" s="260">
        <v>0.975580744472432</v>
      </c>
      <c r="AL164" s="260">
        <v>0.974229995356756</v>
      </c>
      <c r="AM164" s="260">
        <v>0.973827507465308</v>
      </c>
      <c r="AN164" s="259">
        <v>0.99</v>
      </c>
      <c r="AO164" s="264">
        <v>1</v>
      </c>
      <c r="AP164" s="264">
        <v>1</v>
      </c>
      <c r="AQ164" s="264">
        <v>1</v>
      </c>
      <c r="AR164" s="265">
        <v>0.99991134751773</v>
      </c>
      <c r="AS164" s="266">
        <v>0.105261498981944</v>
      </c>
      <c r="AT164" s="267">
        <v>0</v>
      </c>
      <c r="AU164" s="268">
        <v>0.0833333333333333</v>
      </c>
      <c r="AV164" s="268">
        <v>0.0645161290322581</v>
      </c>
      <c r="AW164" s="268">
        <v>0.0639913232104121</v>
      </c>
      <c r="AX164" s="224"/>
      <c r="AY164" s="222"/>
    </row>
    <row r="165" ht="15" spans="1:51">
      <c r="A165" s="220"/>
      <c r="B165" s="224"/>
      <c r="C165" s="283" t="s">
        <v>99</v>
      </c>
      <c r="D165" s="111" t="s">
        <v>25</v>
      </c>
      <c r="E165" s="111" t="s">
        <v>100</v>
      </c>
      <c r="F165" s="284" t="s">
        <v>188</v>
      </c>
      <c r="G165" s="284" t="s">
        <v>188</v>
      </c>
      <c r="H165" s="284" t="s">
        <v>188</v>
      </c>
      <c r="I165" s="284" t="s">
        <v>188</v>
      </c>
      <c r="J165" s="259">
        <v>0.9</v>
      </c>
      <c r="K165" s="260">
        <v>0.96078431372549</v>
      </c>
      <c r="L165" s="260">
        <v>0.981481481481482</v>
      </c>
      <c r="M165" s="261">
        <v>0.979591836734694</v>
      </c>
      <c r="N165" s="261">
        <v>0.964224872231687</v>
      </c>
      <c r="O165" s="262">
        <v>0.9</v>
      </c>
      <c r="P165" s="263">
        <v>0.5</v>
      </c>
      <c r="Q165" s="260">
        <v>0.666666666666667</v>
      </c>
      <c r="R165" s="260" t="s">
        <v>33</v>
      </c>
      <c r="S165" s="260">
        <v>0.583333333333333</v>
      </c>
      <c r="T165" s="262">
        <v>0.9</v>
      </c>
      <c r="U165" s="260">
        <v>0.5</v>
      </c>
      <c r="V165" s="260">
        <v>0</v>
      </c>
      <c r="W165" s="260" t="s">
        <v>33</v>
      </c>
      <c r="X165" s="260">
        <v>0.416666666666667</v>
      </c>
      <c r="Y165" s="262">
        <v>0.92</v>
      </c>
      <c r="Z165" s="262">
        <v>0.966850828729282</v>
      </c>
      <c r="AA165" s="262">
        <v>0.977513227513228</v>
      </c>
      <c r="AB165" s="262">
        <v>0.968479604449938</v>
      </c>
      <c r="AC165" s="262">
        <v>0.977882228076493</v>
      </c>
      <c r="AD165" s="262">
        <v>0.92</v>
      </c>
      <c r="AE165" s="260">
        <v>0.998154981549816</v>
      </c>
      <c r="AF165" s="260">
        <v>0.997026759167493</v>
      </c>
      <c r="AG165" s="260">
        <v>1</v>
      </c>
      <c r="AH165" s="260">
        <v>0.990296990755917</v>
      </c>
      <c r="AI165" s="262">
        <v>0.92</v>
      </c>
      <c r="AJ165" s="260">
        <v>0.973060929307539</v>
      </c>
      <c r="AK165" s="260">
        <v>0.983114783545895</v>
      </c>
      <c r="AL165" s="260">
        <v>0.976948408342481</v>
      </c>
      <c r="AM165" s="260">
        <v>0.982712787644536</v>
      </c>
      <c r="AN165" s="259">
        <v>0.99</v>
      </c>
      <c r="AO165" s="264">
        <v>1</v>
      </c>
      <c r="AP165" s="264">
        <v>1</v>
      </c>
      <c r="AQ165" s="264">
        <v>1</v>
      </c>
      <c r="AR165" s="265">
        <v>1</v>
      </c>
      <c r="AS165" s="266">
        <v>0.105261498981944</v>
      </c>
      <c r="AT165" s="267">
        <v>0</v>
      </c>
      <c r="AU165" s="268">
        <v>-0.142857142857143</v>
      </c>
      <c r="AV165" s="268">
        <v>0.25</v>
      </c>
      <c r="AW165" s="268">
        <v>0.0787878787878788</v>
      </c>
      <c r="AX165" s="224"/>
      <c r="AY165" s="222"/>
    </row>
    <row r="166" ht="15" spans="1:51">
      <c r="A166" s="220"/>
      <c r="B166" s="224"/>
      <c r="C166" s="283" t="s">
        <v>99</v>
      </c>
      <c r="D166" s="111" t="s">
        <v>25</v>
      </c>
      <c r="E166" s="111" t="s">
        <v>100</v>
      </c>
      <c r="F166" s="284" t="s">
        <v>189</v>
      </c>
      <c r="G166" s="284" t="s">
        <v>189</v>
      </c>
      <c r="H166" s="284" t="s">
        <v>189</v>
      </c>
      <c r="I166" s="284" t="s">
        <v>189</v>
      </c>
      <c r="J166" s="259">
        <v>0.9</v>
      </c>
      <c r="K166" s="260">
        <v>0.962264150943396</v>
      </c>
      <c r="L166" s="260">
        <v>0.946428571428571</v>
      </c>
      <c r="M166" s="261">
        <v>0.964285714285714</v>
      </c>
      <c r="N166" s="261">
        <v>0.9828125</v>
      </c>
      <c r="O166" s="262">
        <v>0.9</v>
      </c>
      <c r="P166" s="263">
        <v>0.981476361625657</v>
      </c>
      <c r="Q166" s="260">
        <v>0.977625478734126</v>
      </c>
      <c r="R166" s="260">
        <v>0.986425339366516</v>
      </c>
      <c r="S166" s="260">
        <v>0.976617633696453</v>
      </c>
      <c r="T166" s="262">
        <v>0.9</v>
      </c>
      <c r="U166" s="260">
        <v>0.948299695880564</v>
      </c>
      <c r="V166" s="260">
        <v>0.943962910703487</v>
      </c>
      <c r="W166" s="260">
        <v>0.956862745098039</v>
      </c>
      <c r="X166" s="260">
        <v>0.947248331633838</v>
      </c>
      <c r="Y166" s="262">
        <v>0.92</v>
      </c>
      <c r="Z166" s="262">
        <v>0.941205291523763</v>
      </c>
      <c r="AA166" s="262">
        <v>0.968173431734317</v>
      </c>
      <c r="AB166" s="262">
        <v>0.968205128205128</v>
      </c>
      <c r="AC166" s="262">
        <v>0.967543694472499</v>
      </c>
      <c r="AD166" s="262">
        <v>0.92</v>
      </c>
      <c r="AE166" s="260">
        <v>0.998872604284104</v>
      </c>
      <c r="AF166" s="260">
        <v>0.995628849592688</v>
      </c>
      <c r="AG166" s="260">
        <v>0.998044524669073</v>
      </c>
      <c r="AH166" s="260">
        <v>0.969005606660033</v>
      </c>
      <c r="AI166" s="262">
        <v>0.92</v>
      </c>
      <c r="AJ166" s="260">
        <v>0.965182043124779</v>
      </c>
      <c r="AK166" s="260">
        <v>0.981063262729696</v>
      </c>
      <c r="AL166" s="260">
        <v>0.979647435897436</v>
      </c>
      <c r="AM166" s="260">
        <v>0.981623063246126</v>
      </c>
      <c r="AN166" s="259">
        <v>0.99</v>
      </c>
      <c r="AO166" s="264">
        <v>1</v>
      </c>
      <c r="AP166" s="264">
        <v>1</v>
      </c>
      <c r="AQ166" s="264">
        <v>1</v>
      </c>
      <c r="AR166" s="265">
        <v>1</v>
      </c>
      <c r="AS166" s="266">
        <v>0.105261498981944</v>
      </c>
      <c r="AT166" s="267">
        <v>0</v>
      </c>
      <c r="AU166" s="268">
        <v>0</v>
      </c>
      <c r="AV166" s="268">
        <v>0</v>
      </c>
      <c r="AW166" s="268">
        <v>0.0866425992779783</v>
      </c>
      <c r="AX166" s="224"/>
      <c r="AY166" s="222"/>
    </row>
    <row r="167" ht="15" spans="1:51">
      <c r="A167" s="220"/>
      <c r="B167" s="224"/>
      <c r="C167" s="283" t="s">
        <v>99</v>
      </c>
      <c r="D167" s="111" t="s">
        <v>25</v>
      </c>
      <c r="E167" s="111" t="s">
        <v>100</v>
      </c>
      <c r="F167" s="284" t="s">
        <v>190</v>
      </c>
      <c r="G167" s="284" t="s">
        <v>190</v>
      </c>
      <c r="H167" s="284" t="s">
        <v>190</v>
      </c>
      <c r="I167" s="284" t="s">
        <v>190</v>
      </c>
      <c r="J167" s="259">
        <v>0.9</v>
      </c>
      <c r="K167" s="260">
        <v>0.863636363636364</v>
      </c>
      <c r="L167" s="260">
        <v>0.977777777777778</v>
      </c>
      <c r="M167" s="261">
        <v>0.934782608695652</v>
      </c>
      <c r="N167" s="261">
        <v>0.945972495088409</v>
      </c>
      <c r="O167" s="262">
        <v>0.9</v>
      </c>
      <c r="P167" s="263">
        <v>0.943451413714657</v>
      </c>
      <c r="Q167" s="260">
        <v>0.954079014879425</v>
      </c>
      <c r="R167" s="260">
        <v>0.958285495598928</v>
      </c>
      <c r="S167" s="260">
        <v>0.94186598092575</v>
      </c>
      <c r="T167" s="262">
        <v>0.9</v>
      </c>
      <c r="U167" s="260">
        <v>0.909977250568736</v>
      </c>
      <c r="V167" s="260">
        <v>0.911749615187275</v>
      </c>
      <c r="W167" s="260">
        <v>0.916953693073096</v>
      </c>
      <c r="X167" s="260">
        <v>0.918759674439507</v>
      </c>
      <c r="Y167" s="262">
        <v>0.92</v>
      </c>
      <c r="Z167" s="262">
        <v>0.922816901408451</v>
      </c>
      <c r="AA167" s="262">
        <v>0.929754426042262</v>
      </c>
      <c r="AB167" s="262">
        <v>0.948606271777004</v>
      </c>
      <c r="AC167" s="262">
        <v>0.954527481217873</v>
      </c>
      <c r="AD167" s="262">
        <v>0.92</v>
      </c>
      <c r="AE167" s="260">
        <v>0.976190476190476</v>
      </c>
      <c r="AF167" s="260">
        <v>0.900277008310249</v>
      </c>
      <c r="AG167" s="260">
        <v>0.974358974358974</v>
      </c>
      <c r="AH167" s="260">
        <v>0.947179427777134</v>
      </c>
      <c r="AI167" s="262">
        <v>0.92</v>
      </c>
      <c r="AJ167" s="260">
        <v>0.94539460127756</v>
      </c>
      <c r="AK167" s="260">
        <v>0.958753761727739</v>
      </c>
      <c r="AL167" s="260">
        <v>0.959258504787126</v>
      </c>
      <c r="AM167" s="260">
        <v>0.968629072525278</v>
      </c>
      <c r="AN167" s="259">
        <v>0.99</v>
      </c>
      <c r="AO167" s="264">
        <v>1</v>
      </c>
      <c r="AP167" s="264">
        <v>1</v>
      </c>
      <c r="AQ167" s="264">
        <v>1</v>
      </c>
      <c r="AR167" s="265">
        <v>1</v>
      </c>
      <c r="AS167" s="266">
        <v>0.105261498981944</v>
      </c>
      <c r="AT167" s="267">
        <v>0</v>
      </c>
      <c r="AU167" s="268">
        <v>0.105263157894737</v>
      </c>
      <c r="AV167" s="268">
        <v>0.25</v>
      </c>
      <c r="AW167" s="268">
        <v>0.0804953560371517</v>
      </c>
      <c r="AX167" s="224"/>
      <c r="AY167" s="222"/>
    </row>
    <row r="168" ht="15" spans="1:51">
      <c r="A168" s="220"/>
      <c r="B168" s="224"/>
      <c r="C168" s="283" t="s">
        <v>99</v>
      </c>
      <c r="D168" s="111" t="s">
        <v>25</v>
      </c>
      <c r="E168" s="111" t="s">
        <v>100</v>
      </c>
      <c r="F168" s="284" t="s">
        <v>191</v>
      </c>
      <c r="G168" s="284" t="s">
        <v>191</v>
      </c>
      <c r="H168" s="284" t="s">
        <v>191</v>
      </c>
      <c r="I168" s="284" t="s">
        <v>191</v>
      </c>
      <c r="J168" s="259">
        <v>0.9</v>
      </c>
      <c r="K168" s="260">
        <v>0.957142857142857</v>
      </c>
      <c r="L168" s="260">
        <v>0.972602739726027</v>
      </c>
      <c r="M168" s="261">
        <v>0.985074626865672</v>
      </c>
      <c r="N168" s="261">
        <v>0.970212765957447</v>
      </c>
      <c r="O168" s="262">
        <v>0.9</v>
      </c>
      <c r="P168" s="263">
        <v>0.900132860938884</v>
      </c>
      <c r="Q168" s="260">
        <v>0.949264069264069</v>
      </c>
      <c r="R168" s="260">
        <v>0.947454396950722</v>
      </c>
      <c r="S168" s="260">
        <v>0.943288572311159</v>
      </c>
      <c r="T168" s="262">
        <v>0.9</v>
      </c>
      <c r="U168" s="260">
        <v>0.843888396811337</v>
      </c>
      <c r="V168" s="260">
        <v>0.903203463203463</v>
      </c>
      <c r="W168" s="260">
        <v>0.91042744350667</v>
      </c>
      <c r="X168" s="260">
        <v>0.896789199207748</v>
      </c>
      <c r="Y168" s="262">
        <v>0.92</v>
      </c>
      <c r="Z168" s="262">
        <v>0.931009957325747</v>
      </c>
      <c r="AA168" s="262">
        <v>0.971291866028708</v>
      </c>
      <c r="AB168" s="262">
        <v>0.97935343656615</v>
      </c>
      <c r="AC168" s="262">
        <v>0.943941715574315</v>
      </c>
      <c r="AD168" s="262">
        <v>0.92</v>
      </c>
      <c r="AE168" s="260">
        <v>0.984974510330024</v>
      </c>
      <c r="AF168" s="260">
        <v>0.990957897711218</v>
      </c>
      <c r="AG168" s="260">
        <v>0.967268399127157</v>
      </c>
      <c r="AH168" s="260">
        <v>0.982638394763057</v>
      </c>
      <c r="AI168" s="262">
        <v>0.92</v>
      </c>
      <c r="AJ168" s="260">
        <v>0.943777292576419</v>
      </c>
      <c r="AK168" s="260">
        <v>0.979981158737635</v>
      </c>
      <c r="AL168" s="260">
        <v>0.983682349741637</v>
      </c>
      <c r="AM168" s="260">
        <v>0.966695118073338</v>
      </c>
      <c r="AN168" s="259">
        <v>0.99</v>
      </c>
      <c r="AO168" s="264">
        <v>1</v>
      </c>
      <c r="AP168" s="264">
        <v>1</v>
      </c>
      <c r="AQ168" s="264">
        <v>1</v>
      </c>
      <c r="AR168" s="265">
        <v>1</v>
      </c>
      <c r="AS168" s="266">
        <v>0.105261498981944</v>
      </c>
      <c r="AT168" s="267">
        <v>0</v>
      </c>
      <c r="AU168" s="268">
        <v>0.132075471698113</v>
      </c>
      <c r="AV168" s="268">
        <v>0.103448275862069</v>
      </c>
      <c r="AW168" s="268">
        <v>0.0789022298456261</v>
      </c>
      <c r="AX168" s="224"/>
      <c r="AY168" s="222"/>
    </row>
    <row r="169" ht="15" spans="1:51">
      <c r="A169" s="220"/>
      <c r="B169" s="224"/>
      <c r="C169" s="283" t="s">
        <v>99</v>
      </c>
      <c r="D169" s="111" t="s">
        <v>25</v>
      </c>
      <c r="E169" s="111" t="s">
        <v>100</v>
      </c>
      <c r="F169" s="284" t="s">
        <v>192</v>
      </c>
      <c r="G169" s="284" t="s">
        <v>192</v>
      </c>
      <c r="H169" s="284" t="s">
        <v>192</v>
      </c>
      <c r="I169" s="284" t="s">
        <v>192</v>
      </c>
      <c r="J169" s="259">
        <v>0.9</v>
      </c>
      <c r="K169" s="260">
        <v>0.988372093023256</v>
      </c>
      <c r="L169" s="260">
        <v>0.931818181818182</v>
      </c>
      <c r="M169" s="261">
        <v>0.945945945945946</v>
      </c>
      <c r="N169" s="261">
        <v>0.962038481539262</v>
      </c>
      <c r="O169" s="262">
        <v>0.9</v>
      </c>
      <c r="P169" s="263">
        <v>0.951452282157676</v>
      </c>
      <c r="Q169" s="260">
        <v>0.957203576139528</v>
      </c>
      <c r="R169" s="260">
        <v>0.958872458410351</v>
      </c>
      <c r="S169" s="260">
        <v>0.95182801826831</v>
      </c>
      <c r="T169" s="262">
        <v>0.9</v>
      </c>
      <c r="U169" s="260">
        <v>0.913692946058091</v>
      </c>
      <c r="V169" s="260">
        <v>0.891689872490107</v>
      </c>
      <c r="W169" s="260">
        <v>0.917975970425139</v>
      </c>
      <c r="X169" s="260">
        <v>0.907170390774029</v>
      </c>
      <c r="Y169" s="262">
        <v>0.92</v>
      </c>
      <c r="Z169" s="262">
        <v>0.922700587084149</v>
      </c>
      <c r="AA169" s="262">
        <v>0.941839762611276</v>
      </c>
      <c r="AB169" s="262">
        <v>0.941162458313483</v>
      </c>
      <c r="AC169" s="262">
        <v>0.937665403491334</v>
      </c>
      <c r="AD169" s="262">
        <v>0.92</v>
      </c>
      <c r="AE169" s="260">
        <v>0.973480522776297</v>
      </c>
      <c r="AF169" s="260">
        <v>0.993202614379085</v>
      </c>
      <c r="AG169" s="260">
        <v>0.992546926757453</v>
      </c>
      <c r="AH169" s="260">
        <v>0.983909680412267</v>
      </c>
      <c r="AI169" s="262">
        <v>0.92</v>
      </c>
      <c r="AJ169" s="260">
        <v>0.9480157220743</v>
      </c>
      <c r="AK169" s="260">
        <v>0.967726113400039</v>
      </c>
      <c r="AL169" s="260">
        <v>0.961890243902439</v>
      </c>
      <c r="AM169" s="260">
        <v>0.963557781559406</v>
      </c>
      <c r="AN169" s="259">
        <v>0.99</v>
      </c>
      <c r="AO169" s="264">
        <v>1</v>
      </c>
      <c r="AP169" s="264">
        <v>1</v>
      </c>
      <c r="AQ169" s="264">
        <v>1</v>
      </c>
      <c r="AR169" s="265">
        <v>1</v>
      </c>
      <c r="AS169" s="266">
        <v>0.105261498981944</v>
      </c>
      <c r="AT169" s="267">
        <v>0.0253164556962025</v>
      </c>
      <c r="AU169" s="268">
        <v>0.0487804878048781</v>
      </c>
      <c r="AV169" s="268">
        <v>0.115384615384615</v>
      </c>
      <c r="AW169" s="268">
        <v>0.0661636680208938</v>
      </c>
      <c r="AX169" s="224"/>
      <c r="AY169" s="222"/>
    </row>
    <row r="170" ht="15" spans="1:51">
      <c r="A170" s="220"/>
      <c r="B170" s="224"/>
      <c r="C170" s="283" t="s">
        <v>99</v>
      </c>
      <c r="D170" s="111" t="s">
        <v>25</v>
      </c>
      <c r="E170" s="111" t="s">
        <v>100</v>
      </c>
      <c r="F170" s="284" t="s">
        <v>193</v>
      </c>
      <c r="G170" s="284" t="s">
        <v>193</v>
      </c>
      <c r="H170" s="284" t="s">
        <v>193</v>
      </c>
      <c r="I170" s="284" t="s">
        <v>193</v>
      </c>
      <c r="J170" s="259">
        <v>0.9</v>
      </c>
      <c r="K170" s="260">
        <v>0.95</v>
      </c>
      <c r="L170" s="260">
        <v>0.925925925925926</v>
      </c>
      <c r="M170" s="261">
        <v>0.918918918918919</v>
      </c>
      <c r="N170" s="261">
        <v>0.932986712882727</v>
      </c>
      <c r="O170" s="262">
        <v>0.9</v>
      </c>
      <c r="P170" s="263">
        <v>0.961850509235284</v>
      </c>
      <c r="Q170" s="260">
        <v>0.94998071235695</v>
      </c>
      <c r="R170" s="260">
        <v>0.95105872952457</v>
      </c>
      <c r="S170" s="260">
        <v>0.937071568399748</v>
      </c>
      <c r="T170" s="262">
        <v>0.9</v>
      </c>
      <c r="U170" s="260">
        <v>0.926808216813395</v>
      </c>
      <c r="V170" s="260">
        <v>0.928507136427928</v>
      </c>
      <c r="W170" s="260">
        <v>0.928685577307231</v>
      </c>
      <c r="X170" s="260">
        <v>0.900043133481536</v>
      </c>
      <c r="Y170" s="262">
        <v>0.92</v>
      </c>
      <c r="Z170" s="262">
        <v>0.924986056887897</v>
      </c>
      <c r="AA170" s="262">
        <v>0.94553822551777</v>
      </c>
      <c r="AB170" s="262">
        <v>0.945172344285426</v>
      </c>
      <c r="AC170" s="262">
        <v>0.930991817170425</v>
      </c>
      <c r="AD170" s="262">
        <v>0.92</v>
      </c>
      <c r="AE170" s="260">
        <v>0.983328702417338</v>
      </c>
      <c r="AF170" s="260">
        <v>0.964385866517106</v>
      </c>
      <c r="AG170" s="260">
        <v>0.981963470319635</v>
      </c>
      <c r="AH170" s="260">
        <v>0.984046588424294</v>
      </c>
      <c r="AI170" s="262">
        <v>0.92</v>
      </c>
      <c r="AJ170" s="260">
        <v>0.956925045313999</v>
      </c>
      <c r="AK170" s="260">
        <v>0.968771389459274</v>
      </c>
      <c r="AL170" s="260">
        <v>0.959365907494733</v>
      </c>
      <c r="AM170" s="260">
        <v>0.955105148893425</v>
      </c>
      <c r="AN170" s="259">
        <v>0.99</v>
      </c>
      <c r="AO170" s="264">
        <v>1</v>
      </c>
      <c r="AP170" s="264">
        <v>1</v>
      </c>
      <c r="AQ170" s="264">
        <v>1</v>
      </c>
      <c r="AR170" s="265">
        <v>1</v>
      </c>
      <c r="AS170" s="266">
        <v>0.105261498981944</v>
      </c>
      <c r="AT170" s="267">
        <v>0.0232558139534884</v>
      </c>
      <c r="AU170" s="268">
        <v>0.0625</v>
      </c>
      <c r="AV170" s="268">
        <v>0.120689655172414</v>
      </c>
      <c r="AW170" s="268">
        <v>0.0789915966386555</v>
      </c>
      <c r="AX170" s="224"/>
      <c r="AY170" s="222"/>
    </row>
    <row r="171" ht="15" spans="1:51">
      <c r="A171" s="220"/>
      <c r="B171" s="224"/>
      <c r="C171" s="283" t="s">
        <v>99</v>
      </c>
      <c r="D171" s="111" t="s">
        <v>25</v>
      </c>
      <c r="E171" s="111" t="s">
        <v>100</v>
      </c>
      <c r="F171" s="284" t="s">
        <v>194</v>
      </c>
      <c r="G171" s="284" t="s">
        <v>194</v>
      </c>
      <c r="H171" s="284" t="s">
        <v>194</v>
      </c>
      <c r="I171" s="284" t="s">
        <v>194</v>
      </c>
      <c r="J171" s="259">
        <v>0.9</v>
      </c>
      <c r="K171" s="260">
        <v>0.962264150943396</v>
      </c>
      <c r="L171" s="260">
        <v>0.962962962962963</v>
      </c>
      <c r="M171" s="261">
        <v>0.959183673469388</v>
      </c>
      <c r="N171" s="261">
        <v>0.977105478331971</v>
      </c>
      <c r="O171" s="262">
        <v>0.9</v>
      </c>
      <c r="P171" s="263">
        <v>0.95283926852743</v>
      </c>
      <c r="Q171" s="260">
        <v>0.962400578452639</v>
      </c>
      <c r="R171" s="260">
        <v>0.954062262718299</v>
      </c>
      <c r="S171" s="260">
        <v>0.953527023598072</v>
      </c>
      <c r="T171" s="262">
        <v>0.9</v>
      </c>
      <c r="U171" s="260">
        <v>0.91562399743343</v>
      </c>
      <c r="V171" s="260">
        <v>0.916124367317426</v>
      </c>
      <c r="W171" s="260">
        <v>0.924069855732726</v>
      </c>
      <c r="X171" s="260">
        <v>0.921606191322</v>
      </c>
      <c r="Y171" s="262">
        <v>0.92</v>
      </c>
      <c r="Z171" s="262">
        <v>0.941624365482233</v>
      </c>
      <c r="AA171" s="262">
        <v>0.970865082922456</v>
      </c>
      <c r="AB171" s="262">
        <v>0.964339339339339</v>
      </c>
      <c r="AC171" s="262">
        <v>0.964747060643564</v>
      </c>
      <c r="AD171" s="262">
        <v>0.92</v>
      </c>
      <c r="AE171" s="260">
        <v>0.975745178258329</v>
      </c>
      <c r="AF171" s="260">
        <v>0.972384166922369</v>
      </c>
      <c r="AG171" s="260">
        <v>0.970269097222222</v>
      </c>
      <c r="AH171" s="260">
        <v>0.980696919447883</v>
      </c>
      <c r="AI171" s="262">
        <v>0.92</v>
      </c>
      <c r="AJ171" s="260">
        <v>0.964025948496167</v>
      </c>
      <c r="AK171" s="260">
        <v>0.978843441466855</v>
      </c>
      <c r="AL171" s="260">
        <v>0.974896187240468</v>
      </c>
      <c r="AM171" s="260">
        <v>0.978259204216397</v>
      </c>
      <c r="AN171" s="259">
        <v>0.99</v>
      </c>
      <c r="AO171" s="264">
        <v>1</v>
      </c>
      <c r="AP171" s="264">
        <v>1</v>
      </c>
      <c r="AQ171" s="264">
        <v>1</v>
      </c>
      <c r="AR171" s="265">
        <v>1</v>
      </c>
      <c r="AS171" s="266">
        <v>0.105261498981944</v>
      </c>
      <c r="AT171" s="267">
        <v>-0.025</v>
      </c>
      <c r="AU171" s="268">
        <v>0.0857142857142857</v>
      </c>
      <c r="AV171" s="268">
        <v>0.222222222222222</v>
      </c>
      <c r="AW171" s="268">
        <v>0.0704898446833931</v>
      </c>
      <c r="AX171" s="224"/>
      <c r="AY171" s="222"/>
    </row>
    <row r="172" ht="15" spans="1:51">
      <c r="A172" s="220"/>
      <c r="B172" s="224"/>
      <c r="C172" s="283" t="s">
        <v>99</v>
      </c>
      <c r="D172" s="111" t="s">
        <v>25</v>
      </c>
      <c r="E172" s="111" t="s">
        <v>100</v>
      </c>
      <c r="F172" s="284" t="s">
        <v>195</v>
      </c>
      <c r="G172" s="284" t="s">
        <v>195</v>
      </c>
      <c r="H172" s="284" t="s">
        <v>195</v>
      </c>
      <c r="I172" s="284" t="s">
        <v>195</v>
      </c>
      <c r="J172" s="259">
        <v>0.9</v>
      </c>
      <c r="K172" s="260">
        <v>0.973684210526316</v>
      </c>
      <c r="L172" s="260">
        <v>0.906666666666667</v>
      </c>
      <c r="M172" s="261">
        <v>0.972222222222222</v>
      </c>
      <c r="N172" s="261">
        <v>0.934248141795312</v>
      </c>
      <c r="O172" s="262">
        <v>0.9</v>
      </c>
      <c r="P172" s="263">
        <v>0.96840242669363</v>
      </c>
      <c r="Q172" s="260">
        <v>0.980916744621141</v>
      </c>
      <c r="R172" s="260">
        <v>0.984783931832015</v>
      </c>
      <c r="S172" s="260">
        <v>0.974471084693129</v>
      </c>
      <c r="T172" s="262">
        <v>0.9</v>
      </c>
      <c r="U172" s="260">
        <v>0.878412537917088</v>
      </c>
      <c r="V172" s="260">
        <v>0.918615528531338</v>
      </c>
      <c r="W172" s="260">
        <v>0.926049908703591</v>
      </c>
      <c r="X172" s="260">
        <v>0.906809933415255</v>
      </c>
      <c r="Y172" s="262">
        <v>0.92</v>
      </c>
      <c r="Z172" s="262">
        <v>0.909757038179715</v>
      </c>
      <c r="AA172" s="262">
        <v>0.956137247966042</v>
      </c>
      <c r="AB172" s="262">
        <v>0.952460383653044</v>
      </c>
      <c r="AC172" s="262">
        <v>0.945345080763583</v>
      </c>
      <c r="AD172" s="262">
        <v>0.92</v>
      </c>
      <c r="AE172" s="260">
        <v>0.993088782562467</v>
      </c>
      <c r="AF172" s="260">
        <v>0.569750053407392</v>
      </c>
      <c r="AG172" s="260">
        <v>0.960409327294078</v>
      </c>
      <c r="AH172" s="260">
        <v>0.693537736556961</v>
      </c>
      <c r="AI172" s="262">
        <v>0.92</v>
      </c>
      <c r="AJ172" s="260">
        <v>0.939227362956176</v>
      </c>
      <c r="AK172" s="260">
        <v>0.97503671071953</v>
      </c>
      <c r="AL172" s="260">
        <v>0.967310765654511</v>
      </c>
      <c r="AM172" s="260">
        <v>0.966191389550066</v>
      </c>
      <c r="AN172" s="259">
        <v>0.99</v>
      </c>
      <c r="AO172" s="264">
        <v>1</v>
      </c>
      <c r="AP172" s="264">
        <v>1</v>
      </c>
      <c r="AQ172" s="264">
        <v>1</v>
      </c>
      <c r="AR172" s="265">
        <v>1</v>
      </c>
      <c r="AS172" s="266">
        <v>0.105261498981944</v>
      </c>
      <c r="AT172" s="267">
        <v>0.0425531914893617</v>
      </c>
      <c r="AU172" s="268">
        <v>0</v>
      </c>
      <c r="AV172" s="268">
        <v>0.178571428571429</v>
      </c>
      <c r="AW172" s="268">
        <v>0.0978947368421053</v>
      </c>
      <c r="AX172" s="224"/>
      <c r="AY172" s="222"/>
    </row>
    <row r="173" ht="15" spans="1:51">
      <c r="A173" s="220"/>
      <c r="B173" s="224"/>
      <c r="C173" s="283" t="s">
        <v>99</v>
      </c>
      <c r="D173" s="111" t="s">
        <v>25</v>
      </c>
      <c r="E173" s="111" t="s">
        <v>100</v>
      </c>
      <c r="F173" s="284" t="s">
        <v>196</v>
      </c>
      <c r="G173" s="284" t="s">
        <v>196</v>
      </c>
      <c r="H173" s="284" t="s">
        <v>196</v>
      </c>
      <c r="I173" s="284" t="s">
        <v>196</v>
      </c>
      <c r="J173" s="259">
        <v>0.9</v>
      </c>
      <c r="K173" s="260">
        <v>0.917808219178082</v>
      </c>
      <c r="L173" s="260">
        <v>0.986111111111111</v>
      </c>
      <c r="M173" s="261">
        <v>0.849315068493151</v>
      </c>
      <c r="N173" s="261">
        <v>0.925104853205512</v>
      </c>
      <c r="O173" s="262">
        <v>0.9</v>
      </c>
      <c r="P173" s="263">
        <v>0.95170789163722</v>
      </c>
      <c r="Q173" s="260">
        <v>0.924346629986245</v>
      </c>
      <c r="R173" s="260">
        <v>0.953739731949849</v>
      </c>
      <c r="S173" s="260">
        <v>0.931219592644512</v>
      </c>
      <c r="T173" s="262">
        <v>0.9</v>
      </c>
      <c r="U173" s="260">
        <v>0.911268158617982</v>
      </c>
      <c r="V173" s="260">
        <v>0.894390952162617</v>
      </c>
      <c r="W173" s="260">
        <v>0.91958495460441</v>
      </c>
      <c r="X173" s="260">
        <v>0.886072400428795</v>
      </c>
      <c r="Y173" s="262">
        <v>0.92</v>
      </c>
      <c r="Z173" s="262">
        <v>0.893144512391374</v>
      </c>
      <c r="AA173" s="262">
        <v>0.928785158587672</v>
      </c>
      <c r="AB173" s="262">
        <v>0.898843930635838</v>
      </c>
      <c r="AC173" s="262">
        <v>0.903197275319463</v>
      </c>
      <c r="AD173" s="262">
        <v>0.92</v>
      </c>
      <c r="AE173" s="260">
        <v>0.998258821119476</v>
      </c>
      <c r="AF173" s="260">
        <v>0.994109651110104</v>
      </c>
      <c r="AG173" s="260">
        <v>0.904499274310595</v>
      </c>
      <c r="AH173" s="260">
        <v>0.975474484960769</v>
      </c>
      <c r="AI173" s="262">
        <v>0.92</v>
      </c>
      <c r="AJ173" s="260">
        <v>0.940136552060473</v>
      </c>
      <c r="AK173" s="260">
        <v>0.958021444466923</v>
      </c>
      <c r="AL173" s="260">
        <v>0.94041244160875</v>
      </c>
      <c r="AM173" s="260">
        <v>0.941725201997645</v>
      </c>
      <c r="AN173" s="259">
        <v>0.99</v>
      </c>
      <c r="AO173" s="264">
        <v>1</v>
      </c>
      <c r="AP173" s="264">
        <v>1</v>
      </c>
      <c r="AQ173" s="264">
        <v>1</v>
      </c>
      <c r="AR173" s="265">
        <v>1</v>
      </c>
      <c r="AS173" s="266">
        <v>0.105261498981944</v>
      </c>
      <c r="AT173" s="267">
        <v>0</v>
      </c>
      <c r="AU173" s="268">
        <v>0.0166666666666667</v>
      </c>
      <c r="AV173" s="268">
        <v>0.0833333333333333</v>
      </c>
      <c r="AW173" s="268">
        <v>0.0712530712530713</v>
      </c>
      <c r="AX173" s="224"/>
      <c r="AY173" s="222"/>
    </row>
    <row r="174" ht="15" spans="1:51">
      <c r="A174" s="220"/>
      <c r="B174" s="224"/>
      <c r="C174" s="283" t="s">
        <v>99</v>
      </c>
      <c r="D174" s="111" t="s">
        <v>25</v>
      </c>
      <c r="E174" s="111" t="s">
        <v>100</v>
      </c>
      <c r="F174" s="284" t="s">
        <v>197</v>
      </c>
      <c r="G174" s="284" t="s">
        <v>197</v>
      </c>
      <c r="H174" s="284" t="s">
        <v>197</v>
      </c>
      <c r="I174" s="284" t="s">
        <v>197</v>
      </c>
      <c r="J174" s="259">
        <v>0.9</v>
      </c>
      <c r="K174" s="260">
        <v>0.925</v>
      </c>
      <c r="L174" s="260">
        <v>0.94047619047619</v>
      </c>
      <c r="M174" s="261">
        <v>0.923076923076923</v>
      </c>
      <c r="N174" s="261">
        <v>0.924657534246575</v>
      </c>
      <c r="O174" s="262">
        <v>0.9</v>
      </c>
      <c r="P174" s="263">
        <v>0.874487131667288</v>
      </c>
      <c r="Q174" s="260">
        <v>0.925893635571055</v>
      </c>
      <c r="R174" s="260">
        <v>0.945784333266893</v>
      </c>
      <c r="S174" s="260">
        <v>0.916278573129964</v>
      </c>
      <c r="T174" s="262">
        <v>0.9</v>
      </c>
      <c r="U174" s="260">
        <v>0.849309958970533</v>
      </c>
      <c r="V174" s="260">
        <v>0.901336820691659</v>
      </c>
      <c r="W174" s="260">
        <v>0.929838548933626</v>
      </c>
      <c r="X174" s="260">
        <v>0.890151048468571</v>
      </c>
      <c r="Y174" s="262">
        <v>0.92</v>
      </c>
      <c r="Z174" s="262">
        <v>0.94336917562724</v>
      </c>
      <c r="AA174" s="262">
        <v>0.952201257861635</v>
      </c>
      <c r="AB174" s="262">
        <v>0.957572502685285</v>
      </c>
      <c r="AC174" s="262">
        <v>0.951061452513966</v>
      </c>
      <c r="AD174" s="262">
        <v>0.92</v>
      </c>
      <c r="AE174" s="260">
        <v>0.99677896752851</v>
      </c>
      <c r="AF174" s="260">
        <v>0.948261902896393</v>
      </c>
      <c r="AG174" s="260">
        <v>0.979257093251702</v>
      </c>
      <c r="AH174" s="260">
        <v>0.976073015155669</v>
      </c>
      <c r="AI174" s="262">
        <v>0.92</v>
      </c>
      <c r="AJ174" s="260">
        <v>0.967001962708538</v>
      </c>
      <c r="AK174" s="260">
        <v>0.977143992845076</v>
      </c>
      <c r="AL174" s="260">
        <v>0.97654998856097</v>
      </c>
      <c r="AM174" s="260">
        <v>0.972178697570032</v>
      </c>
      <c r="AN174" s="259">
        <v>0.99</v>
      </c>
      <c r="AO174" s="264">
        <v>1</v>
      </c>
      <c r="AP174" s="264">
        <v>1</v>
      </c>
      <c r="AQ174" s="264">
        <v>1</v>
      </c>
      <c r="AR174" s="265">
        <v>0.999869791666667</v>
      </c>
      <c r="AS174" s="266">
        <v>0.105261498981944</v>
      </c>
      <c r="AT174" s="267">
        <v>0.00964630225080386</v>
      </c>
      <c r="AU174" s="268">
        <v>0.00705882352941176</v>
      </c>
      <c r="AV174" s="268">
        <v>0.00243605359317905</v>
      </c>
      <c r="AW174" s="268">
        <v>0.0372193171331898</v>
      </c>
      <c r="AX174" s="224"/>
      <c r="AY174" s="222"/>
    </row>
    <row r="175" ht="15" spans="1:51">
      <c r="A175" s="220"/>
      <c r="B175" s="224"/>
      <c r="C175" s="283" t="s">
        <v>99</v>
      </c>
      <c r="D175" s="111" t="s">
        <v>25</v>
      </c>
      <c r="E175" s="111" t="s">
        <v>100</v>
      </c>
      <c r="F175" s="284" t="s">
        <v>198</v>
      </c>
      <c r="G175" s="284" t="s">
        <v>198</v>
      </c>
      <c r="H175" s="284" t="s">
        <v>198</v>
      </c>
      <c r="I175" s="284" t="s">
        <v>198</v>
      </c>
      <c r="J175" s="259">
        <v>0.9</v>
      </c>
      <c r="K175" s="260">
        <v>0.957446808510638</v>
      </c>
      <c r="L175" s="260">
        <v>0.978723404255319</v>
      </c>
      <c r="M175" s="261">
        <v>0.977777777777778</v>
      </c>
      <c r="N175" s="261">
        <v>0.94234404536862</v>
      </c>
      <c r="O175" s="262">
        <v>0.9</v>
      </c>
      <c r="P175" s="263">
        <v>0.950250674893945</v>
      </c>
      <c r="Q175" s="260">
        <v>0.967911318553092</v>
      </c>
      <c r="R175" s="260">
        <v>0.972813774354327</v>
      </c>
      <c r="S175" s="260">
        <v>0.963556965803239</v>
      </c>
      <c r="T175" s="262">
        <v>0.9</v>
      </c>
      <c r="U175" s="260">
        <v>0.913999228692634</v>
      </c>
      <c r="V175" s="260">
        <v>0.94340723453909</v>
      </c>
      <c r="W175" s="260">
        <v>0.945627548708654</v>
      </c>
      <c r="X175" s="260">
        <v>0.928244922322929</v>
      </c>
      <c r="Y175" s="262">
        <v>0.92</v>
      </c>
      <c r="Z175" s="262">
        <v>0.937320299022427</v>
      </c>
      <c r="AA175" s="262">
        <v>0.964048672566372</v>
      </c>
      <c r="AB175" s="262">
        <v>0.960919540229885</v>
      </c>
      <c r="AC175" s="262">
        <v>0.966352013382722</v>
      </c>
      <c r="AD175" s="262">
        <v>0.92</v>
      </c>
      <c r="AE175" s="260">
        <v>0.994605529332434</v>
      </c>
      <c r="AF175" s="260">
        <v>0.97972972972973</v>
      </c>
      <c r="AG175" s="260">
        <v>0.98</v>
      </c>
      <c r="AH175" s="260">
        <v>0.984374129574954</v>
      </c>
      <c r="AI175" s="262">
        <v>0.92</v>
      </c>
      <c r="AJ175" s="260">
        <v>0.953601108033241</v>
      </c>
      <c r="AK175" s="260">
        <v>0.978040863089555</v>
      </c>
      <c r="AL175" s="260">
        <v>0.973528069374715</v>
      </c>
      <c r="AM175" s="260">
        <v>0.978410857121195</v>
      </c>
      <c r="AN175" s="259">
        <v>0.99</v>
      </c>
      <c r="AO175" s="264">
        <v>1</v>
      </c>
      <c r="AP175" s="264">
        <v>1</v>
      </c>
      <c r="AQ175" s="264">
        <v>1</v>
      </c>
      <c r="AR175" s="265">
        <v>1</v>
      </c>
      <c r="AS175" s="266">
        <v>0.105261498981944</v>
      </c>
      <c r="AT175" s="267">
        <v>0.0333333333333333</v>
      </c>
      <c r="AU175" s="268">
        <v>0.16</v>
      </c>
      <c r="AV175" s="268">
        <v>0.130434782608696</v>
      </c>
      <c r="AW175" s="268">
        <v>0.0787037037037037</v>
      </c>
      <c r="AX175" s="224"/>
      <c r="AY175" s="222"/>
    </row>
    <row r="176" ht="15" spans="1:51">
      <c r="A176" s="220"/>
      <c r="B176" s="224"/>
      <c r="C176" s="283" t="s">
        <v>99</v>
      </c>
      <c r="D176" s="111" t="s">
        <v>25</v>
      </c>
      <c r="E176" s="111" t="s">
        <v>100</v>
      </c>
      <c r="F176" s="284" t="s">
        <v>199</v>
      </c>
      <c r="G176" s="284" t="s">
        <v>199</v>
      </c>
      <c r="H176" s="284" t="s">
        <v>199</v>
      </c>
      <c r="I176" s="284" t="s">
        <v>199</v>
      </c>
      <c r="J176" s="259">
        <v>0.9</v>
      </c>
      <c r="K176" s="260">
        <v>0.95</v>
      </c>
      <c r="L176" s="260">
        <v>0.9625</v>
      </c>
      <c r="M176" s="261">
        <v>0.973684210526316</v>
      </c>
      <c r="N176" s="261">
        <v>0.977971014492754</v>
      </c>
      <c r="O176" s="262">
        <v>0.9</v>
      </c>
      <c r="P176" s="263">
        <v>0.927134791813691</v>
      </c>
      <c r="Q176" s="260">
        <v>0.887206661619985</v>
      </c>
      <c r="R176" s="260">
        <v>0.878763386542736</v>
      </c>
      <c r="S176" s="260">
        <v>0.920480878396243</v>
      </c>
      <c r="T176" s="262">
        <v>0.9</v>
      </c>
      <c r="U176" s="260">
        <v>0.928546224417784</v>
      </c>
      <c r="V176" s="260">
        <v>0.897653292959879</v>
      </c>
      <c r="W176" s="260">
        <v>0.956354819155385</v>
      </c>
      <c r="X176" s="260">
        <v>0.926748471982457</v>
      </c>
      <c r="Y176" s="262">
        <v>0.92</v>
      </c>
      <c r="Z176" s="262">
        <v>0.952271231073074</v>
      </c>
      <c r="AA176" s="262">
        <v>0.994336060415356</v>
      </c>
      <c r="AB176" s="262">
        <v>0.996664100590198</v>
      </c>
      <c r="AC176" s="262">
        <v>0.988421899742997</v>
      </c>
      <c r="AD176" s="262">
        <v>0.92</v>
      </c>
      <c r="AE176" s="260">
        <v>0.990910243943686</v>
      </c>
      <c r="AF176" s="260">
        <v>0.980819939728779</v>
      </c>
      <c r="AG176" s="260">
        <v>0.967877748323717</v>
      </c>
      <c r="AH176" s="260">
        <v>0.955225560353962</v>
      </c>
      <c r="AI176" s="262">
        <v>0.92</v>
      </c>
      <c r="AJ176" s="260">
        <v>0.973932016536518</v>
      </c>
      <c r="AK176" s="260">
        <v>0.995502402126137</v>
      </c>
      <c r="AL176" s="260">
        <v>0.995253164556962</v>
      </c>
      <c r="AM176" s="260">
        <v>0.991505645075025</v>
      </c>
      <c r="AN176" s="259">
        <v>0.99</v>
      </c>
      <c r="AO176" s="264">
        <v>1</v>
      </c>
      <c r="AP176" s="264">
        <v>1</v>
      </c>
      <c r="AQ176" s="264">
        <v>1</v>
      </c>
      <c r="AR176" s="265">
        <v>1</v>
      </c>
      <c r="AS176" s="266">
        <v>0.105261498981944</v>
      </c>
      <c r="AT176" s="267">
        <v>0.00455580865603645</v>
      </c>
      <c r="AU176" s="268">
        <v>-0.0021978021978022</v>
      </c>
      <c r="AV176" s="268">
        <v>0.0119331742243437</v>
      </c>
      <c r="AW176" s="268">
        <v>0.038844963905122</v>
      </c>
      <c r="AX176" s="224"/>
      <c r="AY176" s="222"/>
    </row>
    <row r="177" ht="15" spans="1:51">
      <c r="A177" s="220"/>
      <c r="B177" s="224"/>
      <c r="C177" s="283" t="s">
        <v>99</v>
      </c>
      <c r="D177" s="111" t="s">
        <v>25</v>
      </c>
      <c r="E177" s="111" t="s">
        <v>100</v>
      </c>
      <c r="F177" s="284" t="s">
        <v>200</v>
      </c>
      <c r="G177" s="284" t="s">
        <v>200</v>
      </c>
      <c r="H177" s="284" t="s">
        <v>200</v>
      </c>
      <c r="I177" s="284" t="s">
        <v>200</v>
      </c>
      <c r="J177" s="259">
        <v>0.9</v>
      </c>
      <c r="K177" s="260" t="s">
        <v>33</v>
      </c>
      <c r="L177" s="260" t="s">
        <v>33</v>
      </c>
      <c r="M177" s="261" t="s">
        <v>33</v>
      </c>
      <c r="N177" s="261" t="s">
        <v>33</v>
      </c>
      <c r="O177" s="262">
        <v>0.9</v>
      </c>
      <c r="P177" s="263" t="s">
        <v>33</v>
      </c>
      <c r="Q177" s="260" t="s">
        <v>33</v>
      </c>
      <c r="R177" s="260" t="s">
        <v>33</v>
      </c>
      <c r="S177" s="260">
        <v>1</v>
      </c>
      <c r="T177" s="262">
        <v>0.9</v>
      </c>
      <c r="U177" s="260" t="s">
        <v>33</v>
      </c>
      <c r="V177" s="260" t="s">
        <v>33</v>
      </c>
      <c r="W177" s="260" t="s">
        <v>33</v>
      </c>
      <c r="X177" s="260">
        <v>1</v>
      </c>
      <c r="Y177" s="262">
        <v>0.92</v>
      </c>
      <c r="Z177" s="262" t="s">
        <v>33</v>
      </c>
      <c r="AA177" s="262" t="s">
        <v>33</v>
      </c>
      <c r="AB177" s="262" t="s">
        <v>33</v>
      </c>
      <c r="AC177" s="262">
        <v>1</v>
      </c>
      <c r="AD177" s="262">
        <v>0.92</v>
      </c>
      <c r="AE177" s="260" t="s">
        <v>33</v>
      </c>
      <c r="AF177" s="260" t="s">
        <v>33</v>
      </c>
      <c r="AG177" s="260" t="s">
        <v>33</v>
      </c>
      <c r="AH177" s="260" t="s">
        <v>33</v>
      </c>
      <c r="AI177" s="262">
        <v>0.92</v>
      </c>
      <c r="AJ177" s="260" t="s">
        <v>33</v>
      </c>
      <c r="AK177" s="260" t="s">
        <v>33</v>
      </c>
      <c r="AL177" s="260" t="s">
        <v>33</v>
      </c>
      <c r="AM177" s="260">
        <v>1</v>
      </c>
      <c r="AN177" s="259">
        <v>0.99</v>
      </c>
      <c r="AO177" s="264" t="s">
        <v>33</v>
      </c>
      <c r="AP177" s="264" t="s">
        <v>33</v>
      </c>
      <c r="AQ177" s="264" t="s">
        <v>33</v>
      </c>
      <c r="AR177" s="265" t="s">
        <v>33</v>
      </c>
      <c r="AS177" s="266">
        <v>0.105261498981944</v>
      </c>
      <c r="AT177" s="267" t="s">
        <v>33</v>
      </c>
      <c r="AU177" s="268" t="s">
        <v>33</v>
      </c>
      <c r="AV177" s="268" t="s">
        <v>33</v>
      </c>
      <c r="AW177" s="268" t="s">
        <v>33</v>
      </c>
      <c r="AX177" s="224"/>
      <c r="AY177" s="222"/>
    </row>
    <row r="178" ht="15" spans="1:51">
      <c r="A178" s="220"/>
      <c r="B178" s="224"/>
      <c r="C178" s="283" t="s">
        <v>99</v>
      </c>
      <c r="D178" s="111" t="s">
        <v>25</v>
      </c>
      <c r="E178" s="111" t="s">
        <v>100</v>
      </c>
      <c r="F178" s="284" t="s">
        <v>201</v>
      </c>
      <c r="G178" s="284" t="s">
        <v>201</v>
      </c>
      <c r="H178" s="284" t="s">
        <v>201</v>
      </c>
      <c r="I178" s="284" t="s">
        <v>201</v>
      </c>
      <c r="J178" s="259">
        <v>0.9</v>
      </c>
      <c r="K178" s="260">
        <v>0.96</v>
      </c>
      <c r="L178" s="260">
        <v>0.936708860759494</v>
      </c>
      <c r="M178" s="261">
        <v>0.909090909090909</v>
      </c>
      <c r="N178" s="261">
        <v>0.924719101123595</v>
      </c>
      <c r="O178" s="262">
        <v>0.9</v>
      </c>
      <c r="P178" s="263">
        <v>0.952518818760857</v>
      </c>
      <c r="Q178" s="260">
        <v>0.950295499318079</v>
      </c>
      <c r="R178" s="260">
        <v>0.969709127382146</v>
      </c>
      <c r="S178" s="260">
        <v>0.949646784647877</v>
      </c>
      <c r="T178" s="262">
        <v>0.9</v>
      </c>
      <c r="U178" s="260">
        <v>0.931866435051148</v>
      </c>
      <c r="V178" s="260">
        <v>0.920745567510229</v>
      </c>
      <c r="W178" s="260">
        <v>0.952056168505517</v>
      </c>
      <c r="X178" s="260">
        <v>0.924309955574976</v>
      </c>
      <c r="Y178" s="262">
        <v>0.92</v>
      </c>
      <c r="Z178" s="262">
        <v>0.897159295217548</v>
      </c>
      <c r="AA178" s="262">
        <v>0.902470324029516</v>
      </c>
      <c r="AB178" s="262">
        <v>0.920531461519178</v>
      </c>
      <c r="AC178" s="262">
        <v>0.91154078239546</v>
      </c>
      <c r="AD178" s="262">
        <v>0.92</v>
      </c>
      <c r="AE178" s="260">
        <v>0.990228013029316</v>
      </c>
      <c r="AF178" s="260">
        <v>0.996158108607314</v>
      </c>
      <c r="AG178" s="260">
        <v>0.99653103996531</v>
      </c>
      <c r="AH178" s="260">
        <v>0.979404374393239</v>
      </c>
      <c r="AI178" s="262">
        <v>0.92</v>
      </c>
      <c r="AJ178" s="260">
        <v>0.941848781713137</v>
      </c>
      <c r="AK178" s="260">
        <v>0.949876492383697</v>
      </c>
      <c r="AL178" s="260">
        <v>0.954555580307418</v>
      </c>
      <c r="AM178" s="260">
        <v>0.953481781564607</v>
      </c>
      <c r="AN178" s="259">
        <v>0.99</v>
      </c>
      <c r="AO178" s="264">
        <v>1</v>
      </c>
      <c r="AP178" s="264">
        <v>1</v>
      </c>
      <c r="AQ178" s="264">
        <v>1</v>
      </c>
      <c r="AR178" s="265">
        <v>1</v>
      </c>
      <c r="AS178" s="266">
        <v>0.105261498981944</v>
      </c>
      <c r="AT178" s="267">
        <v>0.0444444444444444</v>
      </c>
      <c r="AU178" s="268">
        <v>0</v>
      </c>
      <c r="AV178" s="268">
        <v>0.03125</v>
      </c>
      <c r="AW178" s="268">
        <v>0.0725971370143149</v>
      </c>
      <c r="AX178" s="224"/>
      <c r="AY178" s="222"/>
    </row>
    <row r="179" ht="15" spans="1:51">
      <c r="A179" s="220"/>
      <c r="B179" s="224"/>
      <c r="C179" s="283" t="s">
        <v>99</v>
      </c>
      <c r="D179" s="111" t="s">
        <v>25</v>
      </c>
      <c r="E179" s="111" t="s">
        <v>100</v>
      </c>
      <c r="F179" s="284" t="s">
        <v>202</v>
      </c>
      <c r="G179" s="284" t="s">
        <v>202</v>
      </c>
      <c r="H179" s="284" t="s">
        <v>202</v>
      </c>
      <c r="I179" s="284" t="s">
        <v>202</v>
      </c>
      <c r="J179" s="259">
        <v>0.9</v>
      </c>
      <c r="K179" s="260" t="s">
        <v>33</v>
      </c>
      <c r="L179" s="260" t="s">
        <v>33</v>
      </c>
      <c r="M179" s="261" t="s">
        <v>33</v>
      </c>
      <c r="N179" s="261" t="s">
        <v>33</v>
      </c>
      <c r="O179" s="262">
        <v>0.9</v>
      </c>
      <c r="P179" s="263" t="s">
        <v>33</v>
      </c>
      <c r="Q179" s="260" t="s">
        <v>33</v>
      </c>
      <c r="R179" s="260" t="s">
        <v>33</v>
      </c>
      <c r="S179" s="260" t="s">
        <v>33</v>
      </c>
      <c r="T179" s="262">
        <v>0.9</v>
      </c>
      <c r="U179" s="260" t="s">
        <v>33</v>
      </c>
      <c r="V179" s="260" t="s">
        <v>33</v>
      </c>
      <c r="W179" s="260" t="s">
        <v>33</v>
      </c>
      <c r="X179" s="260" t="s">
        <v>33</v>
      </c>
      <c r="Y179" s="262">
        <v>0.92</v>
      </c>
      <c r="Z179" s="262" t="s">
        <v>33</v>
      </c>
      <c r="AA179" s="262" t="s">
        <v>33</v>
      </c>
      <c r="AB179" s="262" t="s">
        <v>33</v>
      </c>
      <c r="AC179" s="262" t="s">
        <v>33</v>
      </c>
      <c r="AD179" s="262">
        <v>0.92</v>
      </c>
      <c r="AE179" s="260" t="s">
        <v>33</v>
      </c>
      <c r="AF179" s="260" t="s">
        <v>33</v>
      </c>
      <c r="AG179" s="260" t="s">
        <v>33</v>
      </c>
      <c r="AH179" s="260" t="s">
        <v>33</v>
      </c>
      <c r="AI179" s="262">
        <v>0.92</v>
      </c>
      <c r="AJ179" s="260" t="s">
        <v>33</v>
      </c>
      <c r="AK179" s="260" t="s">
        <v>33</v>
      </c>
      <c r="AL179" s="260" t="s">
        <v>33</v>
      </c>
      <c r="AM179" s="260" t="s">
        <v>33</v>
      </c>
      <c r="AN179" s="259">
        <v>0.99</v>
      </c>
      <c r="AO179" s="264" t="s">
        <v>33</v>
      </c>
      <c r="AP179" s="264" t="s">
        <v>33</v>
      </c>
      <c r="AQ179" s="264" t="s">
        <v>33</v>
      </c>
      <c r="AR179" s="265" t="s">
        <v>33</v>
      </c>
      <c r="AS179" s="266">
        <v>0.105261498981944</v>
      </c>
      <c r="AT179" s="267" t="s">
        <v>33</v>
      </c>
      <c r="AU179" s="268" t="s">
        <v>33</v>
      </c>
      <c r="AV179" s="268" t="s">
        <v>33</v>
      </c>
      <c r="AW179" s="268" t="s">
        <v>33</v>
      </c>
      <c r="AX179" s="224"/>
      <c r="AY179" s="222"/>
    </row>
    <row r="180" ht="15" spans="1:51">
      <c r="A180" s="220"/>
      <c r="B180" s="224"/>
      <c r="C180" s="283" t="s">
        <v>99</v>
      </c>
      <c r="D180" s="111" t="s">
        <v>25</v>
      </c>
      <c r="E180" s="111" t="s">
        <v>100</v>
      </c>
      <c r="F180" s="284" t="s">
        <v>203</v>
      </c>
      <c r="G180" s="284" t="s">
        <v>203</v>
      </c>
      <c r="H180" s="284" t="s">
        <v>203</v>
      </c>
      <c r="I180" s="284" t="s">
        <v>203</v>
      </c>
      <c r="J180" s="259">
        <v>0.9</v>
      </c>
      <c r="K180" s="260">
        <v>0.983333333333333</v>
      </c>
      <c r="L180" s="260">
        <v>0.982758620689655</v>
      </c>
      <c r="M180" s="261">
        <v>1</v>
      </c>
      <c r="N180" s="261">
        <v>0.986764705882353</v>
      </c>
      <c r="O180" s="262">
        <v>0.9</v>
      </c>
      <c r="P180" s="263">
        <v>0.945785876993166</v>
      </c>
      <c r="Q180" s="260">
        <v>0.942999737325978</v>
      </c>
      <c r="R180" s="260">
        <v>0.955438650781371</v>
      </c>
      <c r="S180" s="260">
        <v>0.934327161091367</v>
      </c>
      <c r="T180" s="262">
        <v>0.9</v>
      </c>
      <c r="U180" s="260">
        <v>0.930751708428246</v>
      </c>
      <c r="V180" s="260">
        <v>0.914762280010507</v>
      </c>
      <c r="W180" s="260">
        <v>0.948630666872969</v>
      </c>
      <c r="X180" s="260">
        <v>0.926403274653244</v>
      </c>
      <c r="Y180" s="262">
        <v>0.92</v>
      </c>
      <c r="Z180" s="262">
        <v>0.939138294667068</v>
      </c>
      <c r="AA180" s="262">
        <v>0.94935691318328</v>
      </c>
      <c r="AB180" s="262">
        <v>0.948415300546448</v>
      </c>
      <c r="AC180" s="262">
        <v>0.948252958453682</v>
      </c>
      <c r="AD180" s="262">
        <v>0.92</v>
      </c>
      <c r="AE180" s="260">
        <v>0.993225013490017</v>
      </c>
      <c r="AF180" s="260">
        <v>0.995507164251599</v>
      </c>
      <c r="AG180" s="260">
        <v>0.985089747253033</v>
      </c>
      <c r="AH180" s="260">
        <v>0.986819029607563</v>
      </c>
      <c r="AI180" s="262">
        <v>0.92</v>
      </c>
      <c r="AJ180" s="260">
        <v>0.959620432061377</v>
      </c>
      <c r="AK180" s="260">
        <v>0.968631597497577</v>
      </c>
      <c r="AL180" s="260">
        <v>0.970652173913043</v>
      </c>
      <c r="AM180" s="260">
        <v>0.969293720292424</v>
      </c>
      <c r="AN180" s="259">
        <v>0.99</v>
      </c>
      <c r="AO180" s="264">
        <v>1</v>
      </c>
      <c r="AP180" s="264">
        <v>1</v>
      </c>
      <c r="AQ180" s="264">
        <v>1</v>
      </c>
      <c r="AR180" s="265">
        <v>0.999594690444827</v>
      </c>
      <c r="AS180" s="266">
        <v>0.105261498981944</v>
      </c>
      <c r="AT180" s="267">
        <v>0.0625</v>
      </c>
      <c r="AU180" s="268">
        <v>0.160714285714286</v>
      </c>
      <c r="AV180" s="268">
        <v>0.0425531914893617</v>
      </c>
      <c r="AW180" s="268">
        <v>0.0697115384615385</v>
      </c>
      <c r="AX180" s="224"/>
      <c r="AY180" s="222"/>
    </row>
    <row r="181" ht="15" spans="1:51">
      <c r="A181" s="220"/>
      <c r="B181" s="224"/>
      <c r="C181" s="283" t="s">
        <v>99</v>
      </c>
      <c r="D181" s="111" t="s">
        <v>25</v>
      </c>
      <c r="E181" s="111" t="s">
        <v>100</v>
      </c>
      <c r="F181" s="284" t="s">
        <v>204</v>
      </c>
      <c r="G181" s="284" t="s">
        <v>204</v>
      </c>
      <c r="H181" s="284" t="s">
        <v>204</v>
      </c>
      <c r="I181" s="284" t="s">
        <v>204</v>
      </c>
      <c r="J181" s="259">
        <v>0.9</v>
      </c>
      <c r="K181" s="260">
        <v>0.901960784313726</v>
      </c>
      <c r="L181" s="260">
        <v>0.959183673469388</v>
      </c>
      <c r="M181" s="261">
        <v>0.938775510204082</v>
      </c>
      <c r="N181" s="261">
        <v>0.938528138528139</v>
      </c>
      <c r="O181" s="262">
        <v>0.9</v>
      </c>
      <c r="P181" s="263">
        <v>0.945242556735374</v>
      </c>
      <c r="Q181" s="260">
        <v>0.963489178919544</v>
      </c>
      <c r="R181" s="260">
        <v>0.948890246385665</v>
      </c>
      <c r="S181" s="260">
        <v>0.923776275232808</v>
      </c>
      <c r="T181" s="262">
        <v>0.9</v>
      </c>
      <c r="U181" s="260">
        <v>0.93628981886321</v>
      </c>
      <c r="V181" s="260">
        <v>0.930943333884025</v>
      </c>
      <c r="W181" s="260">
        <v>0.935451028303808</v>
      </c>
      <c r="X181" s="260">
        <v>0.917112933423813</v>
      </c>
      <c r="Y181" s="262">
        <v>0.92</v>
      </c>
      <c r="Z181" s="262">
        <v>0.913147410358566</v>
      </c>
      <c r="AA181" s="262">
        <v>0.941764300482426</v>
      </c>
      <c r="AB181" s="262">
        <v>0.945530726256983</v>
      </c>
      <c r="AC181" s="262">
        <v>0.94381105159128</v>
      </c>
      <c r="AD181" s="262">
        <v>0.92</v>
      </c>
      <c r="AE181" s="260">
        <v>0.977579132473622</v>
      </c>
      <c r="AF181" s="260">
        <v>0.988318997557609</v>
      </c>
      <c r="AG181" s="260">
        <v>0.979856467134236</v>
      </c>
      <c r="AH181" s="260">
        <v>0.922914226838431</v>
      </c>
      <c r="AI181" s="262">
        <v>0.92</v>
      </c>
      <c r="AJ181" s="260">
        <v>0.950088882811432</v>
      </c>
      <c r="AK181" s="260">
        <v>0.968959356855739</v>
      </c>
      <c r="AL181" s="260">
        <v>0.963377296278851</v>
      </c>
      <c r="AM181" s="260">
        <v>0.967801867252308</v>
      </c>
      <c r="AN181" s="259">
        <v>0.99</v>
      </c>
      <c r="AO181" s="264">
        <v>1</v>
      </c>
      <c r="AP181" s="264">
        <v>1</v>
      </c>
      <c r="AQ181" s="264">
        <v>1</v>
      </c>
      <c r="AR181" s="265">
        <v>1</v>
      </c>
      <c r="AS181" s="266">
        <v>0.105261498981944</v>
      </c>
      <c r="AT181" s="267">
        <v>0</v>
      </c>
      <c r="AU181" s="268">
        <v>0</v>
      </c>
      <c r="AV181" s="268">
        <v>0</v>
      </c>
      <c r="AW181" s="268">
        <v>0.0462809917355372</v>
      </c>
      <c r="AX181" s="224"/>
      <c r="AY181" s="222"/>
    </row>
    <row r="182" ht="15" spans="1:51">
      <c r="A182" s="220"/>
      <c r="B182" s="224"/>
      <c r="C182" s="283" t="s">
        <v>99</v>
      </c>
      <c r="D182" s="111" t="s">
        <v>25</v>
      </c>
      <c r="E182" s="111" t="s">
        <v>100</v>
      </c>
      <c r="F182" s="284" t="s">
        <v>205</v>
      </c>
      <c r="G182" s="284" t="s">
        <v>205</v>
      </c>
      <c r="H182" s="284" t="s">
        <v>205</v>
      </c>
      <c r="I182" s="284" t="s">
        <v>205</v>
      </c>
      <c r="J182" s="259">
        <v>0.9</v>
      </c>
      <c r="K182" s="260">
        <v>1</v>
      </c>
      <c r="L182" s="260">
        <v>0.978260869565217</v>
      </c>
      <c r="M182" s="261">
        <v>1</v>
      </c>
      <c r="N182" s="261">
        <v>0.957155879671832</v>
      </c>
      <c r="O182" s="262">
        <v>0.9</v>
      </c>
      <c r="P182" s="263">
        <v>0.942963885429639</v>
      </c>
      <c r="Q182" s="260">
        <v>0.923121498937609</v>
      </c>
      <c r="R182" s="260">
        <v>0.961993941063068</v>
      </c>
      <c r="S182" s="260">
        <v>0.91571317029911</v>
      </c>
      <c r="T182" s="262">
        <v>0.9</v>
      </c>
      <c r="U182" s="260">
        <v>0.935491905354919</v>
      </c>
      <c r="V182" s="260">
        <v>0.92099671624493</v>
      </c>
      <c r="W182" s="260">
        <v>0.950151473423299</v>
      </c>
      <c r="X182" s="260">
        <v>0.910025929960189</v>
      </c>
      <c r="Y182" s="262">
        <v>0.92</v>
      </c>
      <c r="Z182" s="262">
        <v>0.917328351237739</v>
      </c>
      <c r="AA182" s="262">
        <v>0.954545454545455</v>
      </c>
      <c r="AB182" s="262">
        <v>0.968339508251937</v>
      </c>
      <c r="AC182" s="262">
        <v>0.94988398285995</v>
      </c>
      <c r="AD182" s="262">
        <v>0.92</v>
      </c>
      <c r="AE182" s="260">
        <v>0.988328012769354</v>
      </c>
      <c r="AF182" s="260">
        <v>0.982558646550972</v>
      </c>
      <c r="AG182" s="260">
        <v>0.959161405969917</v>
      </c>
      <c r="AH182" s="260">
        <v>0.978999953352077</v>
      </c>
      <c r="AI182" s="262">
        <v>0.92</v>
      </c>
      <c r="AJ182" s="260">
        <v>0.953711222998213</v>
      </c>
      <c r="AK182" s="260">
        <v>0.972170439414115</v>
      </c>
      <c r="AL182" s="260">
        <v>0.979551651014844</v>
      </c>
      <c r="AM182" s="260">
        <v>0.96743223238472</v>
      </c>
      <c r="AN182" s="259">
        <v>0.99</v>
      </c>
      <c r="AO182" s="264">
        <v>1</v>
      </c>
      <c r="AP182" s="264">
        <v>1</v>
      </c>
      <c r="AQ182" s="264">
        <v>1</v>
      </c>
      <c r="AR182" s="265">
        <v>1</v>
      </c>
      <c r="AS182" s="266">
        <v>0.105261498981944</v>
      </c>
      <c r="AT182" s="267">
        <v>0.0333333333333333</v>
      </c>
      <c r="AU182" s="268">
        <v>0.111111111111111</v>
      </c>
      <c r="AV182" s="268">
        <v>0.125</v>
      </c>
      <c r="AW182" s="268">
        <v>0.0820433436532508</v>
      </c>
      <c r="AX182" s="224"/>
      <c r="AY182" s="222"/>
    </row>
    <row r="183" ht="15" spans="1:51">
      <c r="A183" s="220"/>
      <c r="B183" s="224"/>
      <c r="C183" s="283" t="s">
        <v>99</v>
      </c>
      <c r="D183" s="111" t="s">
        <v>25</v>
      </c>
      <c r="E183" s="111" t="s">
        <v>100</v>
      </c>
      <c r="F183" s="284" t="s">
        <v>206</v>
      </c>
      <c r="G183" s="284" t="s">
        <v>206</v>
      </c>
      <c r="H183" s="284" t="s">
        <v>206</v>
      </c>
      <c r="I183" s="284" t="s">
        <v>206</v>
      </c>
      <c r="J183" s="259">
        <v>0.9</v>
      </c>
      <c r="K183" s="260" t="s">
        <v>33</v>
      </c>
      <c r="L183" s="260" t="s">
        <v>33</v>
      </c>
      <c r="M183" s="261" t="s">
        <v>33</v>
      </c>
      <c r="N183" s="261" t="s">
        <v>33</v>
      </c>
      <c r="O183" s="262">
        <v>0.9</v>
      </c>
      <c r="P183" s="263" t="s">
        <v>33</v>
      </c>
      <c r="Q183" s="260" t="s">
        <v>33</v>
      </c>
      <c r="R183" s="260" t="s">
        <v>33</v>
      </c>
      <c r="S183" s="260">
        <v>1</v>
      </c>
      <c r="T183" s="262">
        <v>0.9</v>
      </c>
      <c r="U183" s="260" t="s">
        <v>33</v>
      </c>
      <c r="V183" s="260" t="s">
        <v>33</v>
      </c>
      <c r="W183" s="260" t="s">
        <v>33</v>
      </c>
      <c r="X183" s="260">
        <v>1</v>
      </c>
      <c r="Y183" s="262">
        <v>0.92</v>
      </c>
      <c r="Z183" s="262" t="s">
        <v>33</v>
      </c>
      <c r="AA183" s="262" t="s">
        <v>33</v>
      </c>
      <c r="AB183" s="262" t="s">
        <v>33</v>
      </c>
      <c r="AC183" s="262" t="s">
        <v>33</v>
      </c>
      <c r="AD183" s="262">
        <v>0.92</v>
      </c>
      <c r="AE183" s="260" t="s">
        <v>33</v>
      </c>
      <c r="AF183" s="260" t="s">
        <v>33</v>
      </c>
      <c r="AG183" s="260" t="s">
        <v>33</v>
      </c>
      <c r="AH183" s="260" t="s">
        <v>33</v>
      </c>
      <c r="AI183" s="262">
        <v>0.92</v>
      </c>
      <c r="AJ183" s="260" t="s">
        <v>33</v>
      </c>
      <c r="AK183" s="260" t="s">
        <v>33</v>
      </c>
      <c r="AL183" s="260" t="s">
        <v>33</v>
      </c>
      <c r="AM183" s="260">
        <v>1</v>
      </c>
      <c r="AN183" s="259">
        <v>0.99</v>
      </c>
      <c r="AO183" s="264" t="s">
        <v>33</v>
      </c>
      <c r="AP183" s="264" t="s">
        <v>33</v>
      </c>
      <c r="AQ183" s="264" t="s">
        <v>33</v>
      </c>
      <c r="AR183" s="265" t="s">
        <v>33</v>
      </c>
      <c r="AS183" s="266">
        <v>0.105261498981944</v>
      </c>
      <c r="AT183" s="267" t="s">
        <v>33</v>
      </c>
      <c r="AU183" s="268" t="s">
        <v>33</v>
      </c>
      <c r="AV183" s="268" t="s">
        <v>33</v>
      </c>
      <c r="AW183" s="268" t="s">
        <v>33</v>
      </c>
      <c r="AX183" s="224"/>
      <c r="AY183" s="222"/>
    </row>
    <row r="184" ht="15" spans="1:51">
      <c r="A184" s="220"/>
      <c r="B184" s="224"/>
      <c r="C184" s="283" t="s">
        <v>99</v>
      </c>
      <c r="D184" s="111" t="s">
        <v>25</v>
      </c>
      <c r="E184" s="111" t="s">
        <v>100</v>
      </c>
      <c r="F184" s="284" t="s">
        <v>207</v>
      </c>
      <c r="G184" s="284" t="s">
        <v>207</v>
      </c>
      <c r="H184" s="284" t="s">
        <v>207</v>
      </c>
      <c r="I184" s="284" t="s">
        <v>207</v>
      </c>
      <c r="J184" s="259">
        <v>0.9</v>
      </c>
      <c r="K184" s="260" t="s">
        <v>33</v>
      </c>
      <c r="L184" s="260" t="s">
        <v>33</v>
      </c>
      <c r="M184" s="261" t="s">
        <v>33</v>
      </c>
      <c r="N184" s="261" t="s">
        <v>33</v>
      </c>
      <c r="O184" s="262">
        <v>0.9</v>
      </c>
      <c r="P184" s="263" t="s">
        <v>33</v>
      </c>
      <c r="Q184" s="260" t="s">
        <v>33</v>
      </c>
      <c r="R184" s="260" t="s">
        <v>33</v>
      </c>
      <c r="S184" s="260">
        <v>0.2</v>
      </c>
      <c r="T184" s="262">
        <v>0.9</v>
      </c>
      <c r="U184" s="260" t="s">
        <v>33</v>
      </c>
      <c r="V184" s="260" t="s">
        <v>33</v>
      </c>
      <c r="W184" s="260" t="s">
        <v>33</v>
      </c>
      <c r="X184" s="260">
        <v>1</v>
      </c>
      <c r="Y184" s="262">
        <v>0.92</v>
      </c>
      <c r="Z184" s="262" t="s">
        <v>33</v>
      </c>
      <c r="AA184" s="262" t="s">
        <v>33</v>
      </c>
      <c r="AB184" s="262" t="s">
        <v>33</v>
      </c>
      <c r="AC184" s="262" t="s">
        <v>33</v>
      </c>
      <c r="AD184" s="262">
        <v>0.92</v>
      </c>
      <c r="AE184" s="260" t="s">
        <v>33</v>
      </c>
      <c r="AF184" s="260" t="s">
        <v>33</v>
      </c>
      <c r="AG184" s="260" t="s">
        <v>33</v>
      </c>
      <c r="AH184" s="260" t="s">
        <v>33</v>
      </c>
      <c r="AI184" s="262">
        <v>0.92</v>
      </c>
      <c r="AJ184" s="260" t="s">
        <v>33</v>
      </c>
      <c r="AK184" s="260" t="s">
        <v>33</v>
      </c>
      <c r="AL184" s="260" t="s">
        <v>33</v>
      </c>
      <c r="AM184" s="260">
        <v>1</v>
      </c>
      <c r="AN184" s="259">
        <v>0.99</v>
      </c>
      <c r="AO184" s="264" t="s">
        <v>33</v>
      </c>
      <c r="AP184" s="264" t="s">
        <v>33</v>
      </c>
      <c r="AQ184" s="264" t="s">
        <v>33</v>
      </c>
      <c r="AR184" s="265" t="s">
        <v>33</v>
      </c>
      <c r="AS184" s="266">
        <v>0.105261498981944</v>
      </c>
      <c r="AT184" s="267" t="s">
        <v>33</v>
      </c>
      <c r="AU184" s="268" t="s">
        <v>33</v>
      </c>
      <c r="AV184" s="268" t="s">
        <v>33</v>
      </c>
      <c r="AW184" s="268" t="s">
        <v>33</v>
      </c>
      <c r="AX184" s="224"/>
      <c r="AY184" s="222"/>
    </row>
    <row r="185" ht="15" spans="1:51">
      <c r="A185" s="220"/>
      <c r="B185" s="224"/>
      <c r="C185" s="283" t="s">
        <v>99</v>
      </c>
      <c r="D185" s="111" t="s">
        <v>25</v>
      </c>
      <c r="E185" s="111" t="s">
        <v>100</v>
      </c>
      <c r="F185" s="284" t="s">
        <v>208</v>
      </c>
      <c r="G185" s="284" t="s">
        <v>208</v>
      </c>
      <c r="H185" s="284" t="s">
        <v>208</v>
      </c>
      <c r="I185" s="284" t="s">
        <v>208</v>
      </c>
      <c r="J185" s="259">
        <v>0.9</v>
      </c>
      <c r="K185" s="260" t="s">
        <v>33</v>
      </c>
      <c r="L185" s="260" t="s">
        <v>33</v>
      </c>
      <c r="M185" s="261" t="s">
        <v>33</v>
      </c>
      <c r="N185" s="261" t="s">
        <v>33</v>
      </c>
      <c r="O185" s="262">
        <v>0.9</v>
      </c>
      <c r="P185" s="263" t="s">
        <v>33</v>
      </c>
      <c r="Q185" s="260" t="s">
        <v>33</v>
      </c>
      <c r="R185" s="260" t="s">
        <v>33</v>
      </c>
      <c r="S185" s="260" t="s">
        <v>33</v>
      </c>
      <c r="T185" s="262">
        <v>0.9</v>
      </c>
      <c r="U185" s="260" t="s">
        <v>33</v>
      </c>
      <c r="V185" s="260" t="s">
        <v>33</v>
      </c>
      <c r="W185" s="260" t="s">
        <v>33</v>
      </c>
      <c r="X185" s="260" t="s">
        <v>33</v>
      </c>
      <c r="Y185" s="262">
        <v>0.92</v>
      </c>
      <c r="Z185" s="262" t="s">
        <v>33</v>
      </c>
      <c r="AA185" s="262" t="s">
        <v>33</v>
      </c>
      <c r="AB185" s="262" t="s">
        <v>33</v>
      </c>
      <c r="AC185" s="262" t="s">
        <v>33</v>
      </c>
      <c r="AD185" s="262">
        <v>0.92</v>
      </c>
      <c r="AE185" s="260" t="s">
        <v>33</v>
      </c>
      <c r="AF185" s="260" t="s">
        <v>33</v>
      </c>
      <c r="AG185" s="260" t="s">
        <v>33</v>
      </c>
      <c r="AH185" s="260" t="s">
        <v>33</v>
      </c>
      <c r="AI185" s="262">
        <v>0.92</v>
      </c>
      <c r="AJ185" s="260" t="s">
        <v>33</v>
      </c>
      <c r="AK185" s="260" t="s">
        <v>33</v>
      </c>
      <c r="AL185" s="260" t="s">
        <v>33</v>
      </c>
      <c r="AM185" s="260" t="s">
        <v>33</v>
      </c>
      <c r="AN185" s="259">
        <v>0.99</v>
      </c>
      <c r="AO185" s="264" t="s">
        <v>33</v>
      </c>
      <c r="AP185" s="264" t="s">
        <v>33</v>
      </c>
      <c r="AQ185" s="264" t="s">
        <v>33</v>
      </c>
      <c r="AR185" s="265" t="s">
        <v>33</v>
      </c>
      <c r="AS185" s="266">
        <v>0.105261498981944</v>
      </c>
      <c r="AT185" s="267" t="s">
        <v>33</v>
      </c>
      <c r="AU185" s="268" t="s">
        <v>33</v>
      </c>
      <c r="AV185" s="268" t="s">
        <v>33</v>
      </c>
      <c r="AW185" s="268" t="s">
        <v>33</v>
      </c>
      <c r="AX185" s="224"/>
      <c r="AY185" s="222"/>
    </row>
    <row r="186" ht="15" spans="1:51">
      <c r="A186" s="220"/>
      <c r="B186" s="224"/>
      <c r="C186" s="283" t="s">
        <v>99</v>
      </c>
      <c r="D186" s="111" t="s">
        <v>25</v>
      </c>
      <c r="E186" s="111" t="s">
        <v>100</v>
      </c>
      <c r="F186" s="284" t="s">
        <v>209</v>
      </c>
      <c r="G186" s="284" t="s">
        <v>209</v>
      </c>
      <c r="H186" s="284" t="s">
        <v>209</v>
      </c>
      <c r="I186" s="284" t="s">
        <v>209</v>
      </c>
      <c r="J186" s="259">
        <v>0.9</v>
      </c>
      <c r="K186" s="260" t="s">
        <v>33</v>
      </c>
      <c r="L186" s="260" t="s">
        <v>33</v>
      </c>
      <c r="M186" s="261" t="s">
        <v>33</v>
      </c>
      <c r="N186" s="261" t="s">
        <v>33</v>
      </c>
      <c r="O186" s="262">
        <v>0.9</v>
      </c>
      <c r="P186" s="263" t="s">
        <v>33</v>
      </c>
      <c r="Q186" s="260" t="s">
        <v>33</v>
      </c>
      <c r="R186" s="260" t="s">
        <v>33</v>
      </c>
      <c r="S186" s="260" t="s">
        <v>33</v>
      </c>
      <c r="T186" s="262">
        <v>0.9</v>
      </c>
      <c r="U186" s="260" t="s">
        <v>33</v>
      </c>
      <c r="V186" s="260" t="s">
        <v>33</v>
      </c>
      <c r="W186" s="260" t="s">
        <v>33</v>
      </c>
      <c r="X186" s="260" t="s">
        <v>33</v>
      </c>
      <c r="Y186" s="262">
        <v>0.92</v>
      </c>
      <c r="Z186" s="262" t="s">
        <v>33</v>
      </c>
      <c r="AA186" s="262" t="s">
        <v>33</v>
      </c>
      <c r="AB186" s="262" t="s">
        <v>33</v>
      </c>
      <c r="AC186" s="262" t="s">
        <v>33</v>
      </c>
      <c r="AD186" s="262">
        <v>0.92</v>
      </c>
      <c r="AE186" s="260">
        <v>0.888888888888889</v>
      </c>
      <c r="AF186" s="260">
        <v>0.753246753246753</v>
      </c>
      <c r="AG186" s="260">
        <v>0.666666666666667</v>
      </c>
      <c r="AH186" s="260">
        <v>0.66747220879652</v>
      </c>
      <c r="AI186" s="262">
        <v>0.92</v>
      </c>
      <c r="AJ186" s="260" t="s">
        <v>33</v>
      </c>
      <c r="AK186" s="260" t="s">
        <v>33</v>
      </c>
      <c r="AL186" s="260" t="s">
        <v>33</v>
      </c>
      <c r="AM186" s="260" t="s">
        <v>33</v>
      </c>
      <c r="AN186" s="259">
        <v>0.99</v>
      </c>
      <c r="AO186" s="264">
        <v>1</v>
      </c>
      <c r="AP186" s="264">
        <v>1</v>
      </c>
      <c r="AQ186" s="264">
        <v>1</v>
      </c>
      <c r="AR186" s="265">
        <v>1</v>
      </c>
      <c r="AS186" s="266">
        <v>0.105261498981944</v>
      </c>
      <c r="AT186" s="267" t="s">
        <v>33</v>
      </c>
      <c r="AU186" s="268" t="s">
        <v>33</v>
      </c>
      <c r="AV186" s="268" t="s">
        <v>33</v>
      </c>
      <c r="AW186" s="268" t="s">
        <v>33</v>
      </c>
      <c r="AX186" s="224"/>
      <c r="AY186" s="222"/>
    </row>
    <row r="187" ht="15" spans="1:51">
      <c r="A187" s="220"/>
      <c r="B187" s="224"/>
      <c r="C187" s="283" t="s">
        <v>210</v>
      </c>
      <c r="D187" s="111" t="s">
        <v>125</v>
      </c>
      <c r="E187" s="111" t="s">
        <v>211</v>
      </c>
      <c r="F187" s="285" t="s">
        <v>212</v>
      </c>
      <c r="G187" s="285" t="s">
        <v>212</v>
      </c>
      <c r="H187" s="285" t="s">
        <v>212</v>
      </c>
      <c r="I187" s="285" t="s">
        <v>212</v>
      </c>
      <c r="J187" s="259">
        <v>0.9</v>
      </c>
      <c r="K187" s="260" t="s">
        <v>33</v>
      </c>
      <c r="L187" s="260" t="s">
        <v>33</v>
      </c>
      <c r="M187" s="261" t="s">
        <v>33</v>
      </c>
      <c r="N187" s="261" t="s">
        <v>33</v>
      </c>
      <c r="O187" s="262">
        <v>0.9</v>
      </c>
      <c r="P187" s="263" t="s">
        <v>33</v>
      </c>
      <c r="Q187" s="260" t="s">
        <v>33</v>
      </c>
      <c r="R187" s="260" t="s">
        <v>33</v>
      </c>
      <c r="S187" s="260">
        <v>0</v>
      </c>
      <c r="T187" s="262">
        <v>0.9</v>
      </c>
      <c r="U187" s="260" t="s">
        <v>33</v>
      </c>
      <c r="V187" s="260" t="s">
        <v>33</v>
      </c>
      <c r="W187" s="260" t="s">
        <v>33</v>
      </c>
      <c r="X187" s="260">
        <v>1</v>
      </c>
      <c r="Y187" s="262">
        <v>0.92</v>
      </c>
      <c r="Z187" s="262" t="s">
        <v>33</v>
      </c>
      <c r="AA187" s="262" t="s">
        <v>33</v>
      </c>
      <c r="AB187" s="262" t="s">
        <v>33</v>
      </c>
      <c r="AC187" s="262" t="s">
        <v>33</v>
      </c>
      <c r="AD187" s="262">
        <v>0.92</v>
      </c>
      <c r="AE187" s="260">
        <v>1</v>
      </c>
      <c r="AF187" s="260">
        <v>1</v>
      </c>
      <c r="AG187" s="260">
        <v>1</v>
      </c>
      <c r="AH187" s="260">
        <v>0.997973470891673</v>
      </c>
      <c r="AI187" s="262">
        <v>0.92</v>
      </c>
      <c r="AJ187" s="260" t="s">
        <v>33</v>
      </c>
      <c r="AK187" s="260" t="s">
        <v>33</v>
      </c>
      <c r="AL187" s="260" t="s">
        <v>33</v>
      </c>
      <c r="AM187" s="260">
        <v>1</v>
      </c>
      <c r="AN187" s="259">
        <v>0.99</v>
      </c>
      <c r="AO187" s="264">
        <v>1</v>
      </c>
      <c r="AP187" s="264">
        <v>1</v>
      </c>
      <c r="AQ187" s="264">
        <v>1</v>
      </c>
      <c r="AR187" s="265">
        <v>1</v>
      </c>
      <c r="AS187" s="286">
        <v>0.0719793575775068</v>
      </c>
      <c r="AT187" s="267" t="s">
        <v>33</v>
      </c>
      <c r="AU187" s="268" t="s">
        <v>33</v>
      </c>
      <c r="AV187" s="268" t="s">
        <v>33</v>
      </c>
      <c r="AW187" s="268" t="s">
        <v>33</v>
      </c>
      <c r="AX187" s="224"/>
      <c r="AY187" s="222"/>
    </row>
    <row r="188" ht="15" spans="1:51">
      <c r="A188" s="220"/>
      <c r="B188" s="224"/>
      <c r="C188" s="283" t="s">
        <v>210</v>
      </c>
      <c r="D188" s="111" t="s">
        <v>25</v>
      </c>
      <c r="E188" s="111" t="s">
        <v>211</v>
      </c>
      <c r="F188" s="285" t="s">
        <v>213</v>
      </c>
      <c r="G188" s="285" t="s">
        <v>213</v>
      </c>
      <c r="H188" s="285" t="s">
        <v>213</v>
      </c>
      <c r="I188" s="285" t="s">
        <v>213</v>
      </c>
      <c r="J188" s="259">
        <v>0.9</v>
      </c>
      <c r="K188" s="260">
        <v>0.984126984126984</v>
      </c>
      <c r="L188" s="260">
        <v>0.983050847457627</v>
      </c>
      <c r="M188" s="261">
        <v>1</v>
      </c>
      <c r="N188" s="261">
        <v>0.984536082474227</v>
      </c>
      <c r="O188" s="262">
        <v>0.9</v>
      </c>
      <c r="P188" s="263">
        <v>0.964725643896976</v>
      </c>
      <c r="Q188" s="260">
        <v>0.967920609277637</v>
      </c>
      <c r="R188" s="260">
        <v>0.983365949119374</v>
      </c>
      <c r="S188" s="260">
        <v>0.957532291115051</v>
      </c>
      <c r="T188" s="262">
        <v>0.9</v>
      </c>
      <c r="U188" s="260">
        <v>0.921892497200448</v>
      </c>
      <c r="V188" s="260">
        <v>0.923147934456497</v>
      </c>
      <c r="W188" s="260">
        <v>0.946183953033268</v>
      </c>
      <c r="X188" s="260">
        <v>0.916480556259066</v>
      </c>
      <c r="Y188" s="262">
        <v>0.92</v>
      </c>
      <c r="Z188" s="262">
        <v>0.944596176355833</v>
      </c>
      <c r="AA188" s="262">
        <v>0.956945572705118</v>
      </c>
      <c r="AB188" s="262">
        <v>0.959459459459459</v>
      </c>
      <c r="AC188" s="262">
        <v>0.955721625408688</v>
      </c>
      <c r="AD188" s="262">
        <v>0.92</v>
      </c>
      <c r="AE188" s="260">
        <v>0.997244488977956</v>
      </c>
      <c r="AF188" s="260">
        <v>0.996414967510643</v>
      </c>
      <c r="AG188" s="260">
        <v>0.986658195679797</v>
      </c>
      <c r="AH188" s="260">
        <v>0.993932477942609</v>
      </c>
      <c r="AI188" s="262">
        <v>0.92</v>
      </c>
      <c r="AJ188" s="260">
        <v>0.960228198859006</v>
      </c>
      <c r="AK188" s="260">
        <v>0.96953642384106</v>
      </c>
      <c r="AL188" s="260">
        <v>0.974497681607419</v>
      </c>
      <c r="AM188" s="260">
        <v>0.969934017643828</v>
      </c>
      <c r="AN188" s="259">
        <v>0.99</v>
      </c>
      <c r="AO188" s="264">
        <v>1</v>
      </c>
      <c r="AP188" s="264">
        <v>1</v>
      </c>
      <c r="AQ188" s="264">
        <v>1</v>
      </c>
      <c r="AR188" s="265">
        <v>1</v>
      </c>
      <c r="AS188" s="286">
        <v>0.0719793575775068</v>
      </c>
      <c r="AT188" s="267">
        <v>0</v>
      </c>
      <c r="AU188" s="268">
        <v>0.0806451612903226</v>
      </c>
      <c r="AV188" s="268">
        <v>0.0869565217391304</v>
      </c>
      <c r="AW188" s="268">
        <v>0.0764444444444444</v>
      </c>
      <c r="AX188" s="224"/>
      <c r="AY188" s="222"/>
    </row>
    <row r="189" ht="15" spans="1:51">
      <c r="A189" s="220"/>
      <c r="B189" s="224"/>
      <c r="C189" s="283" t="s">
        <v>210</v>
      </c>
      <c r="D189" s="111" t="s">
        <v>25</v>
      </c>
      <c r="E189" s="111" t="s">
        <v>211</v>
      </c>
      <c r="F189" s="285" t="s">
        <v>214</v>
      </c>
      <c r="G189" s="285" t="s">
        <v>214</v>
      </c>
      <c r="H189" s="285" t="s">
        <v>214</v>
      </c>
      <c r="I189" s="285" t="s">
        <v>214</v>
      </c>
      <c r="J189" s="259">
        <v>0.9</v>
      </c>
      <c r="K189" s="260">
        <v>0.986301369863014</v>
      </c>
      <c r="L189" s="260">
        <v>0.9875</v>
      </c>
      <c r="M189" s="261">
        <v>0.986842105263158</v>
      </c>
      <c r="N189" s="261">
        <v>0.984018264840183</v>
      </c>
      <c r="O189" s="262">
        <v>0.9</v>
      </c>
      <c r="P189" s="263">
        <v>0.937668711656442</v>
      </c>
      <c r="Q189" s="260">
        <v>0.950218704436576</v>
      </c>
      <c r="R189" s="260">
        <v>0.955454545454545</v>
      </c>
      <c r="S189" s="260">
        <v>0.956996009939067</v>
      </c>
      <c r="T189" s="262">
        <v>0.9</v>
      </c>
      <c r="U189" s="260">
        <v>0.899631901840491</v>
      </c>
      <c r="V189" s="260">
        <v>0.919808373255572</v>
      </c>
      <c r="W189" s="260">
        <v>0.92969696969697</v>
      </c>
      <c r="X189" s="260">
        <v>0.924570320957615</v>
      </c>
      <c r="Y189" s="262">
        <v>0.92</v>
      </c>
      <c r="Z189" s="262">
        <v>0.93058568329718</v>
      </c>
      <c r="AA189" s="262">
        <v>0.951798010711553</v>
      </c>
      <c r="AB189" s="262">
        <v>0.964266230223677</v>
      </c>
      <c r="AC189" s="262">
        <v>0.957315475323919</v>
      </c>
      <c r="AD189" s="262">
        <v>0.92</v>
      </c>
      <c r="AE189" s="260">
        <v>1</v>
      </c>
      <c r="AF189" s="260">
        <v>0.99580223880597</v>
      </c>
      <c r="AG189" s="260">
        <v>0.998422090729783</v>
      </c>
      <c r="AH189" s="260">
        <v>0.994675498142828</v>
      </c>
      <c r="AI189" s="262">
        <v>0.92</v>
      </c>
      <c r="AJ189" s="260">
        <v>0.947522292062564</v>
      </c>
      <c r="AK189" s="260">
        <v>0.969251517194875</v>
      </c>
      <c r="AL189" s="260">
        <v>0.975168652217597</v>
      </c>
      <c r="AM189" s="260">
        <v>0.973269035778089</v>
      </c>
      <c r="AN189" s="259">
        <v>0.99</v>
      </c>
      <c r="AO189" s="264">
        <v>1</v>
      </c>
      <c r="AP189" s="264">
        <v>1</v>
      </c>
      <c r="AQ189" s="264">
        <v>1</v>
      </c>
      <c r="AR189" s="265">
        <v>1</v>
      </c>
      <c r="AS189" s="286">
        <v>0.0719793575775068</v>
      </c>
      <c r="AT189" s="267">
        <v>0.0105263157894737</v>
      </c>
      <c r="AU189" s="268">
        <v>0.0729166666666667</v>
      </c>
      <c r="AV189" s="268">
        <v>0.0978260869565217</v>
      </c>
      <c r="AW189" s="268">
        <v>0.0529832935560859</v>
      </c>
      <c r="AX189" s="224"/>
      <c r="AY189" s="222"/>
    </row>
    <row r="190" ht="15" spans="1:51">
      <c r="A190" s="220"/>
      <c r="B190" s="224"/>
      <c r="C190" s="283" t="s">
        <v>210</v>
      </c>
      <c r="D190" s="111" t="s">
        <v>125</v>
      </c>
      <c r="E190" s="111" t="s">
        <v>211</v>
      </c>
      <c r="F190" s="285" t="s">
        <v>215</v>
      </c>
      <c r="G190" s="285" t="s">
        <v>215</v>
      </c>
      <c r="H190" s="285" t="s">
        <v>215</v>
      </c>
      <c r="I190" s="285" t="s">
        <v>215</v>
      </c>
      <c r="J190" s="259">
        <v>0.9</v>
      </c>
      <c r="K190" s="260" t="s">
        <v>33</v>
      </c>
      <c r="L190" s="260" t="s">
        <v>33</v>
      </c>
      <c r="M190" s="261" t="s">
        <v>33</v>
      </c>
      <c r="N190" s="261" t="s">
        <v>33</v>
      </c>
      <c r="O190" s="262">
        <v>0.9</v>
      </c>
      <c r="P190" s="263">
        <v>0</v>
      </c>
      <c r="Q190" s="260">
        <v>0</v>
      </c>
      <c r="R190" s="260">
        <v>0</v>
      </c>
      <c r="S190" s="260">
        <v>0</v>
      </c>
      <c r="T190" s="262">
        <v>0.9</v>
      </c>
      <c r="U190" s="260">
        <v>0.833333333333333</v>
      </c>
      <c r="V190" s="260">
        <v>0.785714285714286</v>
      </c>
      <c r="W190" s="260">
        <v>1</v>
      </c>
      <c r="X190" s="260">
        <v>0.884931506849315</v>
      </c>
      <c r="Y190" s="262">
        <v>0.92</v>
      </c>
      <c r="Z190" s="262">
        <v>0.6</v>
      </c>
      <c r="AA190" s="262">
        <v>0.75</v>
      </c>
      <c r="AB190" s="262">
        <v>1</v>
      </c>
      <c r="AC190" s="262">
        <v>0.87012987012987</v>
      </c>
      <c r="AD190" s="262">
        <v>0.92</v>
      </c>
      <c r="AE190" s="260">
        <v>0.998161201348452</v>
      </c>
      <c r="AF190" s="260">
        <v>0.998087576522923</v>
      </c>
      <c r="AG190" s="260">
        <v>0.996631069842999</v>
      </c>
      <c r="AH190" s="260">
        <v>0.980742757688039</v>
      </c>
      <c r="AI190" s="262">
        <v>0.92</v>
      </c>
      <c r="AJ190" s="260">
        <v>0.846153846153846</v>
      </c>
      <c r="AK190" s="260">
        <v>0.777777777777778</v>
      </c>
      <c r="AL190" s="260">
        <v>1</v>
      </c>
      <c r="AM190" s="260">
        <v>0.919517102615694</v>
      </c>
      <c r="AN190" s="259">
        <v>0.99</v>
      </c>
      <c r="AO190" s="264">
        <v>1</v>
      </c>
      <c r="AP190" s="264">
        <v>1</v>
      </c>
      <c r="AQ190" s="264">
        <v>1</v>
      </c>
      <c r="AR190" s="265">
        <v>0.999838969404187</v>
      </c>
      <c r="AS190" s="286">
        <v>0.0719793575775068</v>
      </c>
      <c r="AT190" s="267" t="s">
        <v>33</v>
      </c>
      <c r="AU190" s="268" t="s">
        <v>33</v>
      </c>
      <c r="AV190" s="268" t="s">
        <v>33</v>
      </c>
      <c r="AW190" s="268" t="s">
        <v>33</v>
      </c>
      <c r="AX190" s="224"/>
      <c r="AY190" s="222"/>
    </row>
    <row r="191" s="215" customFormat="1" ht="15" spans="1:51">
      <c r="A191" s="220"/>
      <c r="C191" s="283" t="s">
        <v>210</v>
      </c>
      <c r="D191" s="111" t="s">
        <v>25</v>
      </c>
      <c r="E191" s="111" t="s">
        <v>211</v>
      </c>
      <c r="F191" s="285" t="s">
        <v>216</v>
      </c>
      <c r="G191" s="285" t="s">
        <v>216</v>
      </c>
      <c r="H191" s="285" t="s">
        <v>216</v>
      </c>
      <c r="I191" s="285" t="s">
        <v>216</v>
      </c>
      <c r="J191" s="259">
        <v>0.9</v>
      </c>
      <c r="K191" s="260">
        <v>0.91869918699187</v>
      </c>
      <c r="L191" s="260">
        <v>0.9140625</v>
      </c>
      <c r="M191" s="261">
        <v>0.94017094017094</v>
      </c>
      <c r="N191" s="261">
        <v>0.934782608695652</v>
      </c>
      <c r="O191" s="262">
        <v>0.9</v>
      </c>
      <c r="P191" s="263">
        <v>0.992698554611831</v>
      </c>
      <c r="Q191" s="260">
        <v>0.993658041603247</v>
      </c>
      <c r="R191" s="260">
        <v>0.993898305084746</v>
      </c>
      <c r="S191" s="260">
        <v>0.991704033134996</v>
      </c>
      <c r="T191" s="262">
        <v>0.9</v>
      </c>
      <c r="U191" s="260">
        <v>0.945760691402176</v>
      </c>
      <c r="V191" s="260">
        <v>0.94482496194825</v>
      </c>
      <c r="W191" s="260">
        <v>0.94135593220339</v>
      </c>
      <c r="X191" s="260">
        <v>0.938073478563661</v>
      </c>
      <c r="Y191" s="262">
        <v>0.92</v>
      </c>
      <c r="Z191" s="262">
        <v>0.958822274375933</v>
      </c>
      <c r="AA191" s="262">
        <v>0.963322545846818</v>
      </c>
      <c r="AB191" s="262">
        <v>0.966298663567693</v>
      </c>
      <c r="AC191" s="262">
        <v>0.967659043059903</v>
      </c>
      <c r="AD191" s="262">
        <v>0.92</v>
      </c>
      <c r="AE191" s="260">
        <v>0.99518869342956</v>
      </c>
      <c r="AF191" s="260">
        <v>0.990661861074705</v>
      </c>
      <c r="AG191" s="260">
        <v>0.991801510248112</v>
      </c>
      <c r="AH191" s="260">
        <v>0.991854862218564</v>
      </c>
      <c r="AI191" s="262">
        <v>0.92</v>
      </c>
      <c r="AJ191" s="260">
        <v>0.975258817336375</v>
      </c>
      <c r="AK191" s="260">
        <v>0.979551082354821</v>
      </c>
      <c r="AL191" s="260">
        <v>0.977786468517794</v>
      </c>
      <c r="AM191" s="260">
        <v>0.980126530527395</v>
      </c>
      <c r="AN191" s="259">
        <v>0.99</v>
      </c>
      <c r="AO191" s="264">
        <v>1</v>
      </c>
      <c r="AP191" s="264">
        <v>1</v>
      </c>
      <c r="AQ191" s="264">
        <v>1</v>
      </c>
      <c r="AR191" s="265">
        <v>1</v>
      </c>
      <c r="AS191" s="286">
        <v>0.0719793575775068</v>
      </c>
      <c r="AT191" s="267">
        <v>0.0196078431372549</v>
      </c>
      <c r="AU191" s="268">
        <v>0.15</v>
      </c>
      <c r="AV191" s="268">
        <v>0.127659574468085</v>
      </c>
      <c r="AW191" s="268">
        <v>0.0769230769230769</v>
      </c>
      <c r="AX191" s="217"/>
      <c r="AY191" s="222"/>
    </row>
    <row r="192" ht="15" spans="1:51">
      <c r="A192" s="220"/>
      <c r="B192" s="224"/>
      <c r="C192" s="283" t="s">
        <v>210</v>
      </c>
      <c r="D192" s="111" t="s">
        <v>25</v>
      </c>
      <c r="E192" s="111" t="s">
        <v>211</v>
      </c>
      <c r="F192" s="285" t="s">
        <v>217</v>
      </c>
      <c r="G192" s="285" t="s">
        <v>217</v>
      </c>
      <c r="H192" s="285" t="s">
        <v>217</v>
      </c>
      <c r="I192" s="285" t="s">
        <v>217</v>
      </c>
      <c r="J192" s="259">
        <v>0.9</v>
      </c>
      <c r="K192" s="260">
        <v>0.872093023255814</v>
      </c>
      <c r="L192" s="260">
        <v>0.908045977011494</v>
      </c>
      <c r="M192" s="261">
        <v>0.963414634146341</v>
      </c>
      <c r="N192" s="261">
        <v>0.943974630021142</v>
      </c>
      <c r="O192" s="262">
        <v>0.9</v>
      </c>
      <c r="P192" s="263">
        <v>0.979582971329279</v>
      </c>
      <c r="Q192" s="260">
        <v>0.905845292264613</v>
      </c>
      <c r="R192" s="260">
        <v>0.968857218263394</v>
      </c>
      <c r="S192" s="260">
        <v>0.933979144813969</v>
      </c>
      <c r="T192" s="262">
        <v>0.9</v>
      </c>
      <c r="U192" s="260">
        <v>0.906820156385752</v>
      </c>
      <c r="V192" s="260">
        <v>0.927546377318866</v>
      </c>
      <c r="W192" s="260">
        <v>0.935603061493798</v>
      </c>
      <c r="X192" s="260">
        <v>0.916288376274802</v>
      </c>
      <c r="Y192" s="262">
        <v>0.92</v>
      </c>
      <c r="Z192" s="262">
        <v>0.913296667745066</v>
      </c>
      <c r="AA192" s="262">
        <v>0.920759659462999</v>
      </c>
      <c r="AB192" s="262">
        <v>0.937258467833599</v>
      </c>
      <c r="AC192" s="262">
        <v>0.930295350051581</v>
      </c>
      <c r="AD192" s="262">
        <v>0.92</v>
      </c>
      <c r="AE192" s="260">
        <v>0.99479843953186</v>
      </c>
      <c r="AF192" s="260">
        <v>0.97062423500612</v>
      </c>
      <c r="AG192" s="260">
        <v>0.993364928909953</v>
      </c>
      <c r="AH192" s="260">
        <v>0.982131542263338</v>
      </c>
      <c r="AI192" s="262">
        <v>0.92</v>
      </c>
      <c r="AJ192" s="260">
        <v>0.941260558804419</v>
      </c>
      <c r="AK192" s="260">
        <v>0.954379562043796</v>
      </c>
      <c r="AL192" s="260">
        <v>0.955194725918691</v>
      </c>
      <c r="AM192" s="260">
        <v>0.955750368529891</v>
      </c>
      <c r="AN192" s="259">
        <v>0.99</v>
      </c>
      <c r="AO192" s="264">
        <v>1</v>
      </c>
      <c r="AP192" s="264">
        <v>1</v>
      </c>
      <c r="AQ192" s="264">
        <v>1</v>
      </c>
      <c r="AR192" s="265">
        <v>1</v>
      </c>
      <c r="AS192" s="286">
        <v>0.0719793575775068</v>
      </c>
      <c r="AT192" s="267">
        <v>0</v>
      </c>
      <c r="AU192" s="268">
        <v>0.176470588235294</v>
      </c>
      <c r="AV192" s="268">
        <v>0.0727272727272727</v>
      </c>
      <c r="AW192" s="268">
        <v>0.084251968503937</v>
      </c>
      <c r="AX192" s="224"/>
      <c r="AY192" s="222"/>
    </row>
    <row r="193" ht="15" spans="1:51">
      <c r="A193" s="220"/>
      <c r="B193" s="224"/>
      <c r="C193" s="283" t="s">
        <v>210</v>
      </c>
      <c r="D193" s="111" t="s">
        <v>25</v>
      </c>
      <c r="E193" s="111" t="s">
        <v>211</v>
      </c>
      <c r="F193" s="285" t="s">
        <v>218</v>
      </c>
      <c r="G193" s="285" t="s">
        <v>218</v>
      </c>
      <c r="H193" s="285" t="s">
        <v>218</v>
      </c>
      <c r="I193" s="285" t="s">
        <v>218</v>
      </c>
      <c r="J193" s="259">
        <v>0.9</v>
      </c>
      <c r="K193" s="260">
        <v>0.925</v>
      </c>
      <c r="L193" s="260">
        <v>0.952380952380952</v>
      </c>
      <c r="M193" s="261">
        <v>1</v>
      </c>
      <c r="N193" s="261">
        <v>0.955580865603645</v>
      </c>
      <c r="O193" s="262">
        <v>0.9</v>
      </c>
      <c r="P193" s="263">
        <v>0.962429775280899</v>
      </c>
      <c r="Q193" s="260">
        <v>0.962925851703407</v>
      </c>
      <c r="R193" s="260">
        <v>0.974485228290063</v>
      </c>
      <c r="S193" s="260">
        <v>0.945280292081844</v>
      </c>
      <c r="T193" s="262">
        <v>0.9</v>
      </c>
      <c r="U193" s="260">
        <v>0.923455056179775</v>
      </c>
      <c r="V193" s="260">
        <v>0.923847695390782</v>
      </c>
      <c r="W193" s="260">
        <v>0.939570277529096</v>
      </c>
      <c r="X193" s="260">
        <v>0.903734692325245</v>
      </c>
      <c r="Y193" s="262">
        <v>0.92</v>
      </c>
      <c r="Z193" s="262">
        <v>0.924043403769275</v>
      </c>
      <c r="AA193" s="262">
        <v>0.944076969332532</v>
      </c>
      <c r="AB193" s="262">
        <v>0.947833403449727</v>
      </c>
      <c r="AC193" s="262">
        <v>0.940468651044965</v>
      </c>
      <c r="AD193" s="262">
        <v>0.92</v>
      </c>
      <c r="AE193" s="260">
        <v>0.906890130353817</v>
      </c>
      <c r="AF193" s="260">
        <v>0.981524249422633</v>
      </c>
      <c r="AG193" s="260">
        <v>0.982062780269058</v>
      </c>
      <c r="AH193" s="260">
        <v>0.973062853342202</v>
      </c>
      <c r="AI193" s="262">
        <v>0.92</v>
      </c>
      <c r="AJ193" s="260">
        <v>0.947162426614481</v>
      </c>
      <c r="AK193" s="260">
        <v>0.969293536611552</v>
      </c>
      <c r="AL193" s="260">
        <v>0.962264150943396</v>
      </c>
      <c r="AM193" s="260">
        <v>0.960681725907061</v>
      </c>
      <c r="AN193" s="259">
        <v>0.99</v>
      </c>
      <c r="AO193" s="264">
        <v>1</v>
      </c>
      <c r="AP193" s="264">
        <v>1</v>
      </c>
      <c r="AQ193" s="264">
        <v>1</v>
      </c>
      <c r="AR193" s="265">
        <v>1</v>
      </c>
      <c r="AS193" s="286">
        <v>0.0719793575775068</v>
      </c>
      <c r="AT193" s="267">
        <v>0.0357142857142857</v>
      </c>
      <c r="AU193" s="268">
        <v>0.103448275862069</v>
      </c>
      <c r="AV193" s="268">
        <v>0.037037037037037</v>
      </c>
      <c r="AW193" s="268">
        <v>0.1</v>
      </c>
      <c r="AX193" s="224"/>
      <c r="AY193" s="222"/>
    </row>
    <row r="194" ht="15" spans="1:51">
      <c r="A194" s="220"/>
      <c r="B194" s="224"/>
      <c r="C194" s="283" t="s">
        <v>210</v>
      </c>
      <c r="D194" s="111" t="s">
        <v>125</v>
      </c>
      <c r="E194" s="111" t="s">
        <v>211</v>
      </c>
      <c r="F194" s="285" t="s">
        <v>219</v>
      </c>
      <c r="G194" s="285" t="s">
        <v>219</v>
      </c>
      <c r="H194" s="285" t="s">
        <v>219</v>
      </c>
      <c r="I194" s="285" t="s">
        <v>219</v>
      </c>
      <c r="J194" s="259">
        <v>0.9</v>
      </c>
      <c r="K194" s="260" t="s">
        <v>33</v>
      </c>
      <c r="L194" s="260" t="s">
        <v>33</v>
      </c>
      <c r="M194" s="261" t="s">
        <v>33</v>
      </c>
      <c r="N194" s="261" t="s">
        <v>33</v>
      </c>
      <c r="O194" s="262">
        <v>0.9</v>
      </c>
      <c r="P194" s="263">
        <v>0</v>
      </c>
      <c r="Q194" s="260">
        <v>0</v>
      </c>
      <c r="R194" s="260">
        <v>0</v>
      </c>
      <c r="S194" s="260">
        <v>0</v>
      </c>
      <c r="T194" s="262">
        <v>0.9</v>
      </c>
      <c r="U194" s="260">
        <v>1</v>
      </c>
      <c r="V194" s="260">
        <v>1</v>
      </c>
      <c r="W194" s="260">
        <v>0.8</v>
      </c>
      <c r="X194" s="260">
        <v>0.967213114754098</v>
      </c>
      <c r="Y194" s="262">
        <v>0.92</v>
      </c>
      <c r="Z194" s="262" t="s">
        <v>33</v>
      </c>
      <c r="AA194" s="262">
        <v>1</v>
      </c>
      <c r="AB194" s="262">
        <v>1</v>
      </c>
      <c r="AC194" s="262">
        <v>0.964285714285714</v>
      </c>
      <c r="AD194" s="262">
        <v>0.92</v>
      </c>
      <c r="AE194" s="260">
        <v>0.996944411799271</v>
      </c>
      <c r="AF194" s="260">
        <v>0.896673717995477</v>
      </c>
      <c r="AG194" s="260">
        <v>0.993908681408681</v>
      </c>
      <c r="AH194" s="260">
        <v>0.990300909727082</v>
      </c>
      <c r="AI194" s="262">
        <v>0.92</v>
      </c>
      <c r="AJ194" s="260">
        <v>1</v>
      </c>
      <c r="AK194" s="260">
        <v>1</v>
      </c>
      <c r="AL194" s="260">
        <v>0.833333333333333</v>
      </c>
      <c r="AM194" s="260">
        <v>0.961783439490446</v>
      </c>
      <c r="AN194" s="259">
        <v>0.99</v>
      </c>
      <c r="AO194" s="264">
        <v>1</v>
      </c>
      <c r="AP194" s="264">
        <v>1</v>
      </c>
      <c r="AQ194" s="264">
        <v>1</v>
      </c>
      <c r="AR194" s="265">
        <v>0.999827526733356</v>
      </c>
      <c r="AS194" s="286">
        <v>0.0719793575775068</v>
      </c>
      <c r="AT194" s="267" t="s">
        <v>33</v>
      </c>
      <c r="AU194" s="268" t="s">
        <v>33</v>
      </c>
      <c r="AV194" s="268" t="s">
        <v>33</v>
      </c>
      <c r="AW194" s="268" t="s">
        <v>33</v>
      </c>
      <c r="AX194" s="224"/>
      <c r="AY194" s="222"/>
    </row>
    <row r="195" ht="15" spans="1:51">
      <c r="A195" s="220"/>
      <c r="B195" s="224"/>
      <c r="C195" s="283" t="s">
        <v>210</v>
      </c>
      <c r="D195" s="111" t="s">
        <v>25</v>
      </c>
      <c r="E195" s="111" t="s">
        <v>211</v>
      </c>
      <c r="F195" s="285" t="s">
        <v>220</v>
      </c>
      <c r="G195" s="285" t="s">
        <v>220</v>
      </c>
      <c r="H195" s="285" t="s">
        <v>220</v>
      </c>
      <c r="I195" s="285" t="s">
        <v>220</v>
      </c>
      <c r="J195" s="259">
        <v>0.9</v>
      </c>
      <c r="K195" s="260">
        <v>0.859154929577465</v>
      </c>
      <c r="L195" s="260">
        <v>0.91025641025641</v>
      </c>
      <c r="M195" s="261">
        <v>0.985714285714286</v>
      </c>
      <c r="N195" s="261">
        <v>0.907308377896613</v>
      </c>
      <c r="O195" s="262">
        <v>0.9</v>
      </c>
      <c r="P195" s="263">
        <v>0.948850833708878</v>
      </c>
      <c r="Q195" s="260">
        <v>0.962934947049924</v>
      </c>
      <c r="R195" s="260">
        <v>0.972252448313384</v>
      </c>
      <c r="S195" s="260">
        <v>0.943550762506532</v>
      </c>
      <c r="T195" s="262">
        <v>0.9</v>
      </c>
      <c r="U195" s="260">
        <v>0.903109508787742</v>
      </c>
      <c r="V195" s="260">
        <v>0.917170953101362</v>
      </c>
      <c r="W195" s="260">
        <v>0.936343852013058</v>
      </c>
      <c r="X195" s="260">
        <v>0.905914770297876</v>
      </c>
      <c r="Y195" s="262">
        <v>0.92</v>
      </c>
      <c r="Z195" s="262">
        <v>0.907371794871795</v>
      </c>
      <c r="AA195" s="262">
        <v>0.927670869276709</v>
      </c>
      <c r="AB195" s="262">
        <v>0.935015472506546</v>
      </c>
      <c r="AC195" s="262">
        <v>0.935059292578205</v>
      </c>
      <c r="AD195" s="262">
        <v>0.92</v>
      </c>
      <c r="AE195" s="260">
        <v>0.986271388778353</v>
      </c>
      <c r="AF195" s="260">
        <v>0.973222530009234</v>
      </c>
      <c r="AG195" s="260">
        <v>0.983389504092441</v>
      </c>
      <c r="AH195" s="260">
        <v>0.976812243374393</v>
      </c>
      <c r="AI195" s="262">
        <v>0.92</v>
      </c>
      <c r="AJ195" s="260">
        <v>0.932918761577137</v>
      </c>
      <c r="AK195" s="260">
        <v>0.951698385931101</v>
      </c>
      <c r="AL195" s="260">
        <v>0.955191673013455</v>
      </c>
      <c r="AM195" s="260">
        <v>0.955496583366937</v>
      </c>
      <c r="AN195" s="259">
        <v>0.99</v>
      </c>
      <c r="AO195" s="264">
        <v>0.992647058823529</v>
      </c>
      <c r="AP195" s="264">
        <v>1</v>
      </c>
      <c r="AQ195" s="264">
        <v>1</v>
      </c>
      <c r="AR195" s="265">
        <v>0.999737463901286</v>
      </c>
      <c r="AS195" s="286">
        <v>0.0719793575775068</v>
      </c>
      <c r="AT195" s="267">
        <v>0</v>
      </c>
      <c r="AU195" s="268">
        <v>0.0909090909090909</v>
      </c>
      <c r="AV195" s="268">
        <v>0.115384615384615</v>
      </c>
      <c r="AW195" s="268">
        <v>0.0629669156883671</v>
      </c>
      <c r="AX195" s="224"/>
      <c r="AY195" s="222"/>
    </row>
    <row r="196" s="216" customFormat="1" ht="15" spans="1:51">
      <c r="A196" s="220"/>
      <c r="C196" s="283" t="s">
        <v>210</v>
      </c>
      <c r="D196" s="111" t="s">
        <v>25</v>
      </c>
      <c r="E196" s="111" t="s">
        <v>211</v>
      </c>
      <c r="F196" s="285" t="s">
        <v>221</v>
      </c>
      <c r="G196" s="285" t="s">
        <v>221</v>
      </c>
      <c r="H196" s="285" t="s">
        <v>221</v>
      </c>
      <c r="I196" s="285" t="s">
        <v>221</v>
      </c>
      <c r="J196" s="259">
        <v>0.9</v>
      </c>
      <c r="K196" s="260">
        <v>0.953488372093023</v>
      </c>
      <c r="L196" s="260">
        <v>0.975609756097561</v>
      </c>
      <c r="M196" s="261">
        <v>1</v>
      </c>
      <c r="N196" s="261">
        <v>0.946225439503619</v>
      </c>
      <c r="O196" s="262">
        <v>0.9</v>
      </c>
      <c r="P196" s="263">
        <v>0.98103220114689</v>
      </c>
      <c r="Q196" s="260">
        <v>0.969509841759938</v>
      </c>
      <c r="R196" s="260">
        <v>0.977235772357724</v>
      </c>
      <c r="S196" s="260">
        <v>0.975998116078545</v>
      </c>
      <c r="T196" s="262">
        <v>0.9</v>
      </c>
      <c r="U196" s="260">
        <v>0.912218791354213</v>
      </c>
      <c r="V196" s="260">
        <v>0.886144345812428</v>
      </c>
      <c r="W196" s="260">
        <v>0.926287262872629</v>
      </c>
      <c r="X196" s="260">
        <v>0.91315846677777</v>
      </c>
      <c r="Y196" s="262">
        <v>0.92</v>
      </c>
      <c r="Z196" s="262">
        <v>0.908629441624365</v>
      </c>
      <c r="AA196" s="262">
        <v>0.920792079207921</v>
      </c>
      <c r="AB196" s="262">
        <v>0.934608540925267</v>
      </c>
      <c r="AC196" s="262">
        <v>0.925238176044217</v>
      </c>
      <c r="AD196" s="262">
        <v>0.92</v>
      </c>
      <c r="AE196" s="260">
        <v>0.986577181208054</v>
      </c>
      <c r="AF196" s="260">
        <v>1</v>
      </c>
      <c r="AG196" s="260">
        <v>1</v>
      </c>
      <c r="AH196" s="260">
        <v>0.9584285061672</v>
      </c>
      <c r="AI196" s="262">
        <v>0.92</v>
      </c>
      <c r="AJ196" s="260">
        <v>0.936507936507937</v>
      </c>
      <c r="AK196" s="260">
        <v>0.942714523413359</v>
      </c>
      <c r="AL196" s="260">
        <v>0.952357683850476</v>
      </c>
      <c r="AM196" s="260">
        <v>0.951566922032282</v>
      </c>
      <c r="AN196" s="259">
        <v>0.99</v>
      </c>
      <c r="AO196" s="264">
        <v>1</v>
      </c>
      <c r="AP196" s="264">
        <v>1</v>
      </c>
      <c r="AQ196" s="264">
        <v>1</v>
      </c>
      <c r="AR196" s="265">
        <v>1</v>
      </c>
      <c r="AS196" s="286">
        <v>0.0719793575775068</v>
      </c>
      <c r="AT196" s="267">
        <v>0.0294117647058824</v>
      </c>
      <c r="AU196" s="268">
        <v>0.133333333333333</v>
      </c>
      <c r="AV196" s="268">
        <v>0.09375</v>
      </c>
      <c r="AW196" s="268">
        <v>0.0748031496062992</v>
      </c>
      <c r="AX196" s="217"/>
      <c r="AY196" s="222"/>
    </row>
    <row r="197" ht="15" spans="1:51">
      <c r="A197" s="220"/>
      <c r="B197" s="224"/>
      <c r="C197" s="283" t="s">
        <v>210</v>
      </c>
      <c r="D197" s="111" t="s">
        <v>25</v>
      </c>
      <c r="E197" s="111" t="s">
        <v>211</v>
      </c>
      <c r="F197" s="285" t="s">
        <v>222</v>
      </c>
      <c r="G197" s="285" t="s">
        <v>222</v>
      </c>
      <c r="H197" s="285" t="s">
        <v>222</v>
      </c>
      <c r="I197" s="285" t="s">
        <v>222</v>
      </c>
      <c r="J197" s="259">
        <v>0.9</v>
      </c>
      <c r="K197" s="260">
        <v>0.946666666666667</v>
      </c>
      <c r="L197" s="260">
        <v>1</v>
      </c>
      <c r="M197" s="261">
        <v>0.971428571428571</v>
      </c>
      <c r="N197" s="261">
        <v>0.975498575498576</v>
      </c>
      <c r="O197" s="262">
        <v>0.9</v>
      </c>
      <c r="P197" s="263">
        <v>0.967834460151608</v>
      </c>
      <c r="Q197" s="260">
        <v>0.962283044058745</v>
      </c>
      <c r="R197" s="260">
        <v>0.976444334242499</v>
      </c>
      <c r="S197" s="260">
        <v>0.963824289405685</v>
      </c>
      <c r="T197" s="262">
        <v>0.9</v>
      </c>
      <c r="U197" s="260">
        <v>0.936488424503176</v>
      </c>
      <c r="V197" s="260">
        <v>0.925567423230975</v>
      </c>
      <c r="W197" s="260">
        <v>0.936027770890156</v>
      </c>
      <c r="X197" s="260">
        <v>0.932428527792225</v>
      </c>
      <c r="Y197" s="262">
        <v>0.92</v>
      </c>
      <c r="Z197" s="262">
        <v>0.955502104630186</v>
      </c>
      <c r="AA197" s="262">
        <v>0.96196800482946</v>
      </c>
      <c r="AB197" s="262">
        <v>0.962371242379651</v>
      </c>
      <c r="AC197" s="262">
        <v>0.961906672462024</v>
      </c>
      <c r="AD197" s="262">
        <v>0.92</v>
      </c>
      <c r="AE197" s="260">
        <v>0.998764996471418</v>
      </c>
      <c r="AF197" s="260">
        <v>0.991946112168692</v>
      </c>
      <c r="AG197" s="260">
        <v>0.988169613186229</v>
      </c>
      <c r="AH197" s="260">
        <v>0.995083937452853</v>
      </c>
      <c r="AI197" s="262">
        <v>0.92</v>
      </c>
      <c r="AJ197" s="260">
        <v>0.970147435116364</v>
      </c>
      <c r="AK197" s="260">
        <v>0.975711982804944</v>
      </c>
      <c r="AL197" s="260">
        <v>0.972929936305732</v>
      </c>
      <c r="AM197" s="260">
        <v>0.975796661608498</v>
      </c>
      <c r="AN197" s="259">
        <v>0.99</v>
      </c>
      <c r="AO197" s="264">
        <v>1</v>
      </c>
      <c r="AP197" s="264">
        <v>1</v>
      </c>
      <c r="AQ197" s="264">
        <v>1</v>
      </c>
      <c r="AR197" s="265">
        <v>1</v>
      </c>
      <c r="AS197" s="286">
        <v>0.0719793575775068</v>
      </c>
      <c r="AT197" s="267">
        <v>0.0588235294117647</v>
      </c>
      <c r="AU197" s="268">
        <v>0.0625</v>
      </c>
      <c r="AV197" s="268">
        <v>0.117647058823529</v>
      </c>
      <c r="AW197" s="268">
        <v>0.0554455445544554</v>
      </c>
      <c r="AX197" s="224"/>
      <c r="AY197" s="222"/>
    </row>
    <row r="198" ht="15" spans="1:51">
      <c r="A198" s="220"/>
      <c r="B198" s="224"/>
      <c r="C198" s="283" t="s">
        <v>210</v>
      </c>
      <c r="D198" s="111" t="s">
        <v>25</v>
      </c>
      <c r="E198" s="111" t="s">
        <v>211</v>
      </c>
      <c r="F198" s="285" t="s">
        <v>223</v>
      </c>
      <c r="G198" s="285" t="s">
        <v>223</v>
      </c>
      <c r="H198" s="285" t="s">
        <v>223</v>
      </c>
      <c r="I198" s="285" t="s">
        <v>223</v>
      </c>
      <c r="J198" s="259">
        <v>0.9</v>
      </c>
      <c r="K198" s="260">
        <v>0.967741935483871</v>
      </c>
      <c r="L198" s="260">
        <v>0.988505747126437</v>
      </c>
      <c r="M198" s="261">
        <v>0.948717948717949</v>
      </c>
      <c r="N198" s="261">
        <v>0.963073852295409</v>
      </c>
      <c r="O198" s="262">
        <v>0.9</v>
      </c>
      <c r="P198" s="263">
        <v>0.973818350324374</v>
      </c>
      <c r="Q198" s="260">
        <v>0.983189831898319</v>
      </c>
      <c r="R198" s="260">
        <v>0.981710914454277</v>
      </c>
      <c r="S198" s="260">
        <v>0.984017043298929</v>
      </c>
      <c r="T198" s="262">
        <v>0.9</v>
      </c>
      <c r="U198" s="260">
        <v>0.946014828544949</v>
      </c>
      <c r="V198" s="260">
        <v>0.954079540795408</v>
      </c>
      <c r="W198" s="260">
        <v>0.956047197640118</v>
      </c>
      <c r="X198" s="260">
        <v>0.956380050001459</v>
      </c>
      <c r="Y198" s="262">
        <v>0.92</v>
      </c>
      <c r="Z198" s="262">
        <v>0.952597402597403</v>
      </c>
      <c r="AA198" s="262">
        <v>0.965041693393201</v>
      </c>
      <c r="AB198" s="262">
        <v>0.963914977755808</v>
      </c>
      <c r="AC198" s="262">
        <v>0.96967220220183</v>
      </c>
      <c r="AD198" s="262">
        <v>0.92</v>
      </c>
      <c r="AE198" s="260">
        <v>0.997471436598614</v>
      </c>
      <c r="AF198" s="260">
        <v>0.99525905858449</v>
      </c>
      <c r="AG198" s="260">
        <v>0.973944294699012</v>
      </c>
      <c r="AH198" s="260">
        <v>0.992694206990348</v>
      </c>
      <c r="AI198" s="262">
        <v>0.92</v>
      </c>
      <c r="AJ198" s="260">
        <v>0.965251487290427</v>
      </c>
      <c r="AK198" s="260">
        <v>0.976988494247124</v>
      </c>
      <c r="AL198" s="260">
        <v>0.975389994620764</v>
      </c>
      <c r="AM198" s="260">
        <v>0.980709830305341</v>
      </c>
      <c r="AN198" s="259">
        <v>0.99</v>
      </c>
      <c r="AO198" s="264">
        <v>1</v>
      </c>
      <c r="AP198" s="264">
        <v>1</v>
      </c>
      <c r="AQ198" s="264">
        <v>1</v>
      </c>
      <c r="AR198" s="265">
        <v>1</v>
      </c>
      <c r="AS198" s="286">
        <v>0.0719793575775068</v>
      </c>
      <c r="AT198" s="267">
        <v>0</v>
      </c>
      <c r="AU198" s="268">
        <v>0.140350877192982</v>
      </c>
      <c r="AV198" s="268">
        <v>0.120689655172414</v>
      </c>
      <c r="AW198" s="268">
        <v>0.0922330097087379</v>
      </c>
      <c r="AX198" s="224"/>
      <c r="AY198" s="222"/>
    </row>
    <row r="199" ht="15" spans="1:51">
      <c r="A199" s="220"/>
      <c r="B199" s="224"/>
      <c r="C199" s="283" t="s">
        <v>210</v>
      </c>
      <c r="D199" s="111" t="s">
        <v>125</v>
      </c>
      <c r="E199" s="111" t="s">
        <v>211</v>
      </c>
      <c r="F199" s="285" t="s">
        <v>224</v>
      </c>
      <c r="G199" s="285" t="s">
        <v>224</v>
      </c>
      <c r="H199" s="285" t="s">
        <v>224</v>
      </c>
      <c r="I199" s="285" t="s">
        <v>224</v>
      </c>
      <c r="J199" s="259">
        <v>0.9</v>
      </c>
      <c r="K199" s="260" t="s">
        <v>33</v>
      </c>
      <c r="L199" s="260" t="s">
        <v>33</v>
      </c>
      <c r="M199" s="261" t="s">
        <v>33</v>
      </c>
      <c r="N199" s="261" t="s">
        <v>33</v>
      </c>
      <c r="O199" s="262">
        <v>0.9</v>
      </c>
      <c r="P199" s="263" t="s">
        <v>33</v>
      </c>
      <c r="Q199" s="260" t="s">
        <v>33</v>
      </c>
      <c r="R199" s="260" t="s">
        <v>33</v>
      </c>
      <c r="S199" s="260" t="s">
        <v>33</v>
      </c>
      <c r="T199" s="262">
        <v>0.9</v>
      </c>
      <c r="U199" s="260" t="s">
        <v>33</v>
      </c>
      <c r="V199" s="260" t="s">
        <v>33</v>
      </c>
      <c r="W199" s="260" t="s">
        <v>33</v>
      </c>
      <c r="X199" s="260" t="s">
        <v>33</v>
      </c>
      <c r="Y199" s="262">
        <v>0.92</v>
      </c>
      <c r="Z199" s="262" t="s">
        <v>33</v>
      </c>
      <c r="AA199" s="262" t="s">
        <v>33</v>
      </c>
      <c r="AB199" s="262" t="s">
        <v>33</v>
      </c>
      <c r="AC199" s="262" t="s">
        <v>33</v>
      </c>
      <c r="AD199" s="262">
        <v>0.92</v>
      </c>
      <c r="AE199" s="260">
        <v>0.978118161925602</v>
      </c>
      <c r="AF199" s="260">
        <v>0.990430622009569</v>
      </c>
      <c r="AG199" s="260">
        <v>0.983739837398374</v>
      </c>
      <c r="AH199" s="260">
        <v>0.995522220978395</v>
      </c>
      <c r="AI199" s="262">
        <v>0.92</v>
      </c>
      <c r="AJ199" s="260" t="s">
        <v>33</v>
      </c>
      <c r="AK199" s="260" t="s">
        <v>33</v>
      </c>
      <c r="AL199" s="260" t="s">
        <v>33</v>
      </c>
      <c r="AM199" s="260" t="s">
        <v>33</v>
      </c>
      <c r="AN199" s="259">
        <v>0.99</v>
      </c>
      <c r="AO199" s="264">
        <v>1</v>
      </c>
      <c r="AP199" s="264">
        <v>1</v>
      </c>
      <c r="AQ199" s="264">
        <v>1</v>
      </c>
      <c r="AR199" s="265">
        <v>1</v>
      </c>
      <c r="AS199" s="286">
        <v>0.0719793575775068</v>
      </c>
      <c r="AT199" s="267" t="s">
        <v>33</v>
      </c>
      <c r="AU199" s="268" t="s">
        <v>33</v>
      </c>
      <c r="AV199" s="268" t="s">
        <v>33</v>
      </c>
      <c r="AW199" s="268" t="s">
        <v>33</v>
      </c>
      <c r="AX199" s="224"/>
      <c r="AY199" s="222"/>
    </row>
    <row r="200" ht="15" spans="1:51">
      <c r="A200" s="220"/>
      <c r="B200" s="224"/>
      <c r="C200" s="283" t="s">
        <v>210</v>
      </c>
      <c r="D200" s="111" t="s">
        <v>25</v>
      </c>
      <c r="E200" s="111" t="s">
        <v>211</v>
      </c>
      <c r="F200" s="285" t="s">
        <v>225</v>
      </c>
      <c r="G200" s="285" t="s">
        <v>225</v>
      </c>
      <c r="H200" s="285" t="s">
        <v>225</v>
      </c>
      <c r="I200" s="285" t="s">
        <v>225</v>
      </c>
      <c r="J200" s="259">
        <v>0.9</v>
      </c>
      <c r="K200" s="260">
        <v>0.975609756097561</v>
      </c>
      <c r="L200" s="260">
        <v>1</v>
      </c>
      <c r="M200" s="261">
        <v>0.975</v>
      </c>
      <c r="N200" s="261">
        <v>0.974982864976011</v>
      </c>
      <c r="O200" s="262">
        <v>0.9</v>
      </c>
      <c r="P200" s="263">
        <v>0.922448450265854</v>
      </c>
      <c r="Q200" s="260">
        <v>0.953750829829608</v>
      </c>
      <c r="R200" s="260">
        <v>0.974069360483614</v>
      </c>
      <c r="S200" s="260">
        <v>0.943469370605865</v>
      </c>
      <c r="T200" s="262">
        <v>0.9</v>
      </c>
      <c r="U200" s="260">
        <v>0.853196731941382</v>
      </c>
      <c r="V200" s="260">
        <v>0.859039610533304</v>
      </c>
      <c r="W200" s="260">
        <v>0.883391664015272</v>
      </c>
      <c r="X200" s="260">
        <v>0.857219685723089</v>
      </c>
      <c r="Y200" s="262">
        <v>0.92</v>
      </c>
      <c r="Z200" s="262">
        <v>0.910636060977747</v>
      </c>
      <c r="AA200" s="262">
        <v>0.925345278088839</v>
      </c>
      <c r="AB200" s="262">
        <v>0.93267845448592</v>
      </c>
      <c r="AC200" s="262">
        <v>0.930564623128277</v>
      </c>
      <c r="AD200" s="262">
        <v>0.92</v>
      </c>
      <c r="AE200" s="260">
        <v>0.960405051769257</v>
      </c>
      <c r="AF200" s="260">
        <v>0.988873153955088</v>
      </c>
      <c r="AG200" s="260">
        <v>0.992319508448541</v>
      </c>
      <c r="AH200" s="260">
        <v>0.985919033339213</v>
      </c>
      <c r="AI200" s="262">
        <v>0.92</v>
      </c>
      <c r="AJ200" s="260">
        <v>0.930248155600268</v>
      </c>
      <c r="AK200" s="260">
        <v>0.947909431865537</v>
      </c>
      <c r="AL200" s="260">
        <v>0.947852320068956</v>
      </c>
      <c r="AM200" s="260">
        <v>0.952220450071025</v>
      </c>
      <c r="AN200" s="259">
        <v>0.99</v>
      </c>
      <c r="AO200" s="264">
        <v>1</v>
      </c>
      <c r="AP200" s="264">
        <v>1</v>
      </c>
      <c r="AQ200" s="264">
        <v>1</v>
      </c>
      <c r="AR200" s="265">
        <v>1</v>
      </c>
      <c r="AS200" s="286">
        <v>0.0719793575775068</v>
      </c>
      <c r="AT200" s="267">
        <v>0.0434782608695652</v>
      </c>
      <c r="AU200" s="268">
        <v>0.145833333333333</v>
      </c>
      <c r="AV200" s="268">
        <v>0.0869565217391304</v>
      </c>
      <c r="AW200" s="268">
        <v>0.0651204281891169</v>
      </c>
      <c r="AX200" s="224"/>
      <c r="AY200" s="222"/>
    </row>
    <row r="201" ht="15" spans="1:51">
      <c r="A201" s="220"/>
      <c r="B201" s="224"/>
      <c r="C201" s="283" t="s">
        <v>210</v>
      </c>
      <c r="D201" s="111" t="s">
        <v>125</v>
      </c>
      <c r="E201" s="111" t="s">
        <v>211</v>
      </c>
      <c r="F201" s="285" t="s">
        <v>226</v>
      </c>
      <c r="G201" s="285" t="s">
        <v>226</v>
      </c>
      <c r="H201" s="285" t="s">
        <v>226</v>
      </c>
      <c r="I201" s="285" t="s">
        <v>226</v>
      </c>
      <c r="J201" s="259">
        <v>0.9</v>
      </c>
      <c r="K201" s="260" t="s">
        <v>33</v>
      </c>
      <c r="L201" s="260" t="s">
        <v>33</v>
      </c>
      <c r="M201" s="261" t="s">
        <v>33</v>
      </c>
      <c r="N201" s="261" t="s">
        <v>33</v>
      </c>
      <c r="O201" s="262">
        <v>0.9</v>
      </c>
      <c r="P201" s="263">
        <v>0</v>
      </c>
      <c r="Q201" s="260">
        <v>0</v>
      </c>
      <c r="R201" s="260">
        <v>0</v>
      </c>
      <c r="S201" s="260">
        <v>0</v>
      </c>
      <c r="T201" s="262">
        <v>0.9</v>
      </c>
      <c r="U201" s="260">
        <v>0.666666666666667</v>
      </c>
      <c r="V201" s="260">
        <v>0.666666666666667</v>
      </c>
      <c r="W201" s="260">
        <v>0.75</v>
      </c>
      <c r="X201" s="260">
        <v>0.697674418604651</v>
      </c>
      <c r="Y201" s="262">
        <v>0.92</v>
      </c>
      <c r="Z201" s="262">
        <v>0</v>
      </c>
      <c r="AA201" s="262" t="s">
        <v>33</v>
      </c>
      <c r="AB201" s="262" t="s">
        <v>33</v>
      </c>
      <c r="AC201" s="262">
        <v>0.166666666666667</v>
      </c>
      <c r="AD201" s="262">
        <v>0.92</v>
      </c>
      <c r="AE201" s="260">
        <v>0.981591058514135</v>
      </c>
      <c r="AF201" s="260">
        <v>0.998700150782509</v>
      </c>
      <c r="AG201" s="260">
        <v>0.956768727132679</v>
      </c>
      <c r="AH201" s="260">
        <v>0.993481184372044</v>
      </c>
      <c r="AI201" s="262">
        <v>0.92</v>
      </c>
      <c r="AJ201" s="260">
        <v>0.866666666666667</v>
      </c>
      <c r="AK201" s="260">
        <v>0.75</v>
      </c>
      <c r="AL201" s="260">
        <v>0.916666666666667</v>
      </c>
      <c r="AM201" s="260">
        <v>0.796610169491525</v>
      </c>
      <c r="AN201" s="259">
        <v>0.99</v>
      </c>
      <c r="AO201" s="264">
        <v>1</v>
      </c>
      <c r="AP201" s="264">
        <v>1</v>
      </c>
      <c r="AQ201" s="264">
        <v>1</v>
      </c>
      <c r="AR201" s="265">
        <v>1</v>
      </c>
      <c r="AS201" s="286">
        <v>0.0719793575775068</v>
      </c>
      <c r="AT201" s="267" t="s">
        <v>33</v>
      </c>
      <c r="AU201" s="268" t="s">
        <v>33</v>
      </c>
      <c r="AV201" s="268" t="s">
        <v>33</v>
      </c>
      <c r="AW201" s="268" t="s">
        <v>33</v>
      </c>
      <c r="AX201" s="224"/>
      <c r="AY201" s="222"/>
    </row>
    <row r="202" ht="15" spans="1:51">
      <c r="A202" s="220"/>
      <c r="B202" s="224"/>
      <c r="C202" s="283" t="s">
        <v>210</v>
      </c>
      <c r="D202" s="111" t="s">
        <v>25</v>
      </c>
      <c r="E202" s="111" t="s">
        <v>211</v>
      </c>
      <c r="F202" s="285" t="s">
        <v>227</v>
      </c>
      <c r="G202" s="285" t="s">
        <v>227</v>
      </c>
      <c r="H202" s="285" t="s">
        <v>227</v>
      </c>
      <c r="I202" s="285" t="s">
        <v>227</v>
      </c>
      <c r="J202" s="259">
        <v>0.9</v>
      </c>
      <c r="K202" s="260">
        <v>0.905405405405405</v>
      </c>
      <c r="L202" s="260">
        <v>0.924050632911392</v>
      </c>
      <c r="M202" s="261">
        <v>0.945205479452055</v>
      </c>
      <c r="N202" s="261">
        <v>0.923032407407407</v>
      </c>
      <c r="O202" s="262">
        <v>0.9</v>
      </c>
      <c r="P202" s="263">
        <v>0.930002064835846</v>
      </c>
      <c r="Q202" s="260">
        <v>0.930059007289136</v>
      </c>
      <c r="R202" s="260">
        <v>0.944201843765163</v>
      </c>
      <c r="S202" s="260">
        <v>0.948858679111292</v>
      </c>
      <c r="T202" s="262">
        <v>0.9</v>
      </c>
      <c r="U202" s="260">
        <v>0.92483997522197</v>
      </c>
      <c r="V202" s="260">
        <v>0.926067337729955</v>
      </c>
      <c r="W202" s="260">
        <v>0.922367782629791</v>
      </c>
      <c r="X202" s="260">
        <v>0.919884346149944</v>
      </c>
      <c r="Y202" s="262">
        <v>0.92</v>
      </c>
      <c r="Z202" s="262">
        <v>0.942905405405405</v>
      </c>
      <c r="AA202" s="262">
        <v>0.938688524590164</v>
      </c>
      <c r="AB202" s="262">
        <v>0.946669943475055</v>
      </c>
      <c r="AC202" s="262">
        <v>0.947266855702584</v>
      </c>
      <c r="AD202" s="262">
        <v>0.92</v>
      </c>
      <c r="AE202" s="260">
        <v>0.997154779969651</v>
      </c>
      <c r="AF202" s="260">
        <v>0.998279158699809</v>
      </c>
      <c r="AG202" s="260">
        <v>0.994976452119309</v>
      </c>
      <c r="AH202" s="260">
        <v>0.998307769256419</v>
      </c>
      <c r="AI202" s="262">
        <v>0.92</v>
      </c>
      <c r="AJ202" s="260">
        <v>0.965914915427986</v>
      </c>
      <c r="AK202" s="260">
        <v>0.964820699046754</v>
      </c>
      <c r="AL202" s="260">
        <v>0.964717372726163</v>
      </c>
      <c r="AM202" s="260">
        <v>0.967035922318986</v>
      </c>
      <c r="AN202" s="259">
        <v>0.99</v>
      </c>
      <c r="AO202" s="264">
        <v>1</v>
      </c>
      <c r="AP202" s="264">
        <v>1</v>
      </c>
      <c r="AQ202" s="264">
        <v>1</v>
      </c>
      <c r="AR202" s="265">
        <v>1</v>
      </c>
      <c r="AS202" s="286">
        <v>0.0719793575775068</v>
      </c>
      <c r="AT202" s="267">
        <v>0.0645161290322581</v>
      </c>
      <c r="AU202" s="268">
        <v>0</v>
      </c>
      <c r="AV202" s="268">
        <v>0</v>
      </c>
      <c r="AW202" s="268">
        <v>0.0551724137931034</v>
      </c>
      <c r="AX202" s="224"/>
      <c r="AY202" s="222"/>
    </row>
    <row r="203" ht="15" spans="1:51">
      <c r="A203" s="220"/>
      <c r="B203" s="224"/>
      <c r="C203" s="283" t="s">
        <v>210</v>
      </c>
      <c r="D203" s="111" t="s">
        <v>125</v>
      </c>
      <c r="E203" s="111" t="s">
        <v>211</v>
      </c>
      <c r="F203" s="285" t="s">
        <v>228</v>
      </c>
      <c r="G203" s="285" t="s">
        <v>228</v>
      </c>
      <c r="H203" s="285" t="s">
        <v>228</v>
      </c>
      <c r="I203" s="285" t="s">
        <v>228</v>
      </c>
      <c r="J203" s="259">
        <v>0.9</v>
      </c>
      <c r="K203" s="260" t="s">
        <v>33</v>
      </c>
      <c r="L203" s="260" t="s">
        <v>33</v>
      </c>
      <c r="M203" s="261" t="s">
        <v>33</v>
      </c>
      <c r="N203" s="261" t="s">
        <v>33</v>
      </c>
      <c r="O203" s="262">
        <v>0.9</v>
      </c>
      <c r="P203" s="263" t="s">
        <v>33</v>
      </c>
      <c r="Q203" s="260" t="s">
        <v>33</v>
      </c>
      <c r="R203" s="260" t="s">
        <v>33</v>
      </c>
      <c r="S203" s="260">
        <v>0</v>
      </c>
      <c r="T203" s="262">
        <v>0.9</v>
      </c>
      <c r="U203" s="260" t="s">
        <v>33</v>
      </c>
      <c r="V203" s="260" t="s">
        <v>33</v>
      </c>
      <c r="W203" s="260" t="s">
        <v>33</v>
      </c>
      <c r="X203" s="260">
        <v>0.967741935483871</v>
      </c>
      <c r="Y203" s="262">
        <v>0.92</v>
      </c>
      <c r="Z203" s="262" t="s">
        <v>33</v>
      </c>
      <c r="AA203" s="262" t="s">
        <v>33</v>
      </c>
      <c r="AB203" s="262" t="s">
        <v>33</v>
      </c>
      <c r="AC203" s="262">
        <v>0.5</v>
      </c>
      <c r="AD203" s="262">
        <v>0.92</v>
      </c>
      <c r="AE203" s="260">
        <v>0.991664093856128</v>
      </c>
      <c r="AF203" s="260">
        <v>0.997850302911862</v>
      </c>
      <c r="AG203" s="260">
        <v>0.996426831248985</v>
      </c>
      <c r="AH203" s="260">
        <v>0.966326674905165</v>
      </c>
      <c r="AI203" s="262">
        <v>0.92</v>
      </c>
      <c r="AJ203" s="260" t="s">
        <v>33</v>
      </c>
      <c r="AK203" s="260" t="s">
        <v>33</v>
      </c>
      <c r="AL203" s="260" t="s">
        <v>33</v>
      </c>
      <c r="AM203" s="260">
        <v>0.948717948717949</v>
      </c>
      <c r="AN203" s="259">
        <v>0.99</v>
      </c>
      <c r="AO203" s="264">
        <v>1</v>
      </c>
      <c r="AP203" s="264">
        <v>1</v>
      </c>
      <c r="AQ203" s="264">
        <v>1</v>
      </c>
      <c r="AR203" s="265">
        <v>1</v>
      </c>
      <c r="AS203" s="286">
        <v>0.0719793575775068</v>
      </c>
      <c r="AT203" s="267" t="s">
        <v>33</v>
      </c>
      <c r="AU203" s="268" t="s">
        <v>33</v>
      </c>
      <c r="AV203" s="268" t="s">
        <v>33</v>
      </c>
      <c r="AW203" s="268" t="s">
        <v>33</v>
      </c>
      <c r="AX203" s="224"/>
      <c r="AY203" s="222"/>
    </row>
    <row r="204" ht="15" spans="1:51">
      <c r="A204" s="220"/>
      <c r="B204" s="224"/>
      <c r="C204" s="283" t="s">
        <v>210</v>
      </c>
      <c r="D204" s="111" t="s">
        <v>25</v>
      </c>
      <c r="E204" s="111" t="s">
        <v>211</v>
      </c>
      <c r="F204" s="285" t="s">
        <v>229</v>
      </c>
      <c r="G204" s="285" t="s">
        <v>229</v>
      </c>
      <c r="H204" s="285" t="s">
        <v>229</v>
      </c>
      <c r="I204" s="285" t="s">
        <v>229</v>
      </c>
      <c r="J204" s="259">
        <v>0.9</v>
      </c>
      <c r="K204" s="260">
        <v>0.946428571428571</v>
      </c>
      <c r="L204" s="260">
        <v>0.983050847457627</v>
      </c>
      <c r="M204" s="261">
        <v>0.980392156862745</v>
      </c>
      <c r="N204" s="261">
        <v>0.968093385214008</v>
      </c>
      <c r="O204" s="262">
        <v>0.9</v>
      </c>
      <c r="P204" s="263">
        <v>0.990108191653787</v>
      </c>
      <c r="Q204" s="260">
        <v>0.994213836477987</v>
      </c>
      <c r="R204" s="260">
        <v>0.994011976047904</v>
      </c>
      <c r="S204" s="260">
        <v>0.993246590701677</v>
      </c>
      <c r="T204" s="262">
        <v>0.9</v>
      </c>
      <c r="U204" s="260">
        <v>0.912210200927357</v>
      </c>
      <c r="V204" s="260">
        <v>0.915220125786164</v>
      </c>
      <c r="W204" s="260">
        <v>0.909056886227545</v>
      </c>
      <c r="X204" s="260">
        <v>0.894696357330969</v>
      </c>
      <c r="Y204" s="262">
        <v>0.92</v>
      </c>
      <c r="Z204" s="262">
        <v>0.92891760904685</v>
      </c>
      <c r="AA204" s="262">
        <v>0.945586457073761</v>
      </c>
      <c r="AB204" s="262">
        <v>0.959482273494654</v>
      </c>
      <c r="AC204" s="262">
        <v>0.949840777467949</v>
      </c>
      <c r="AD204" s="262">
        <v>0.92</v>
      </c>
      <c r="AE204" s="260">
        <v>0.997547817557626</v>
      </c>
      <c r="AF204" s="260">
        <v>0.999508599508599</v>
      </c>
      <c r="AG204" s="260">
        <v>0.999588984792437</v>
      </c>
      <c r="AH204" s="260">
        <v>0.999106461400994</v>
      </c>
      <c r="AI204" s="262">
        <v>0.92</v>
      </c>
      <c r="AJ204" s="260">
        <v>0.953598319033444</v>
      </c>
      <c r="AK204" s="260">
        <v>0.966697645600991</v>
      </c>
      <c r="AL204" s="260">
        <v>0.969166532840854</v>
      </c>
      <c r="AM204" s="260">
        <v>0.967900964864373</v>
      </c>
      <c r="AN204" s="259">
        <v>0.99</v>
      </c>
      <c r="AO204" s="264">
        <v>1</v>
      </c>
      <c r="AP204" s="264">
        <v>1</v>
      </c>
      <c r="AQ204" s="264">
        <v>1</v>
      </c>
      <c r="AR204" s="265">
        <v>1</v>
      </c>
      <c r="AS204" s="286">
        <v>0.0719793575775068</v>
      </c>
      <c r="AT204" s="267">
        <v>0</v>
      </c>
      <c r="AU204" s="268">
        <v>0.0588235294117647</v>
      </c>
      <c r="AV204" s="268">
        <v>0.0666666666666667</v>
      </c>
      <c r="AW204" s="268">
        <v>0.0463917525773196</v>
      </c>
      <c r="AX204" s="224"/>
      <c r="AY204" s="222"/>
    </row>
    <row r="205" ht="15" spans="1:51">
      <c r="A205" s="220"/>
      <c r="B205" s="224"/>
      <c r="C205" s="283" t="s">
        <v>210</v>
      </c>
      <c r="D205" s="111" t="s">
        <v>25</v>
      </c>
      <c r="E205" s="111" t="s">
        <v>211</v>
      </c>
      <c r="F205" s="285" t="s">
        <v>230</v>
      </c>
      <c r="G205" s="285" t="s">
        <v>230</v>
      </c>
      <c r="H205" s="285" t="s">
        <v>230</v>
      </c>
      <c r="I205" s="285" t="s">
        <v>230</v>
      </c>
      <c r="J205" s="259">
        <v>0.9</v>
      </c>
      <c r="K205" s="260">
        <v>0.932692307692308</v>
      </c>
      <c r="L205" s="260">
        <v>0.880733944954128</v>
      </c>
      <c r="M205" s="261">
        <v>0.841584158415842</v>
      </c>
      <c r="N205" s="261">
        <v>0.908899198650359</v>
      </c>
      <c r="O205" s="262">
        <v>0.9</v>
      </c>
      <c r="P205" s="263">
        <v>0.970869224745497</v>
      </c>
      <c r="Q205" s="260">
        <v>0.963886063072228</v>
      </c>
      <c r="R205" s="260">
        <v>0.963472039163999</v>
      </c>
      <c r="S205" s="260">
        <v>0.962635362376547</v>
      </c>
      <c r="T205" s="262">
        <v>0.9</v>
      </c>
      <c r="U205" s="260">
        <v>0.860924040720438</v>
      </c>
      <c r="V205" s="260">
        <v>0.831256358087487</v>
      </c>
      <c r="W205" s="260">
        <v>0.85746563735643</v>
      </c>
      <c r="X205" s="260">
        <v>0.878762238607518</v>
      </c>
      <c r="Y205" s="262">
        <v>0.92</v>
      </c>
      <c r="Z205" s="262">
        <v>0.888612983327421</v>
      </c>
      <c r="AA205" s="262">
        <v>0.878946222512519</v>
      </c>
      <c r="AB205" s="262">
        <v>0.889946924758039</v>
      </c>
      <c r="AC205" s="262">
        <v>0.908376201988621</v>
      </c>
      <c r="AD205" s="262">
        <v>0.92</v>
      </c>
      <c r="AE205" s="260">
        <v>0.992953335421234</v>
      </c>
      <c r="AF205" s="260">
        <v>0.989972926902637</v>
      </c>
      <c r="AG205" s="260">
        <v>0.990347892507465</v>
      </c>
      <c r="AH205" s="260">
        <v>0.988608076961619</v>
      </c>
      <c r="AI205" s="262">
        <v>0.92</v>
      </c>
      <c r="AJ205" s="260">
        <v>0.925999833707492</v>
      </c>
      <c r="AK205" s="260">
        <v>0.928084115900152</v>
      </c>
      <c r="AL205" s="260">
        <v>0.916467576791809</v>
      </c>
      <c r="AM205" s="260">
        <v>0.938893453411294</v>
      </c>
      <c r="AN205" s="259">
        <v>0.99</v>
      </c>
      <c r="AO205" s="264">
        <v>1</v>
      </c>
      <c r="AP205" s="264">
        <v>1</v>
      </c>
      <c r="AQ205" s="264">
        <v>1</v>
      </c>
      <c r="AR205" s="265">
        <v>1</v>
      </c>
      <c r="AS205" s="286">
        <v>0.0719793575775068</v>
      </c>
      <c r="AT205" s="267">
        <v>0.0408163265306122</v>
      </c>
      <c r="AU205" s="268">
        <v>0.0833333333333333</v>
      </c>
      <c r="AV205" s="268">
        <v>0.025</v>
      </c>
      <c r="AW205" s="268">
        <v>0.0596846846846847</v>
      </c>
      <c r="AX205" s="224"/>
      <c r="AY205" s="222"/>
    </row>
    <row r="206" ht="15" spans="1:51">
      <c r="A206" s="220"/>
      <c r="B206" s="224"/>
      <c r="C206" s="283" t="s">
        <v>210</v>
      </c>
      <c r="D206" s="111" t="s">
        <v>125</v>
      </c>
      <c r="E206" s="111" t="s">
        <v>211</v>
      </c>
      <c r="F206" s="285" t="s">
        <v>231</v>
      </c>
      <c r="G206" s="285" t="s">
        <v>231</v>
      </c>
      <c r="H206" s="285" t="s">
        <v>231</v>
      </c>
      <c r="I206" s="285" t="s">
        <v>231</v>
      </c>
      <c r="J206" s="259">
        <v>0.9</v>
      </c>
      <c r="K206" s="260" t="s">
        <v>33</v>
      </c>
      <c r="L206" s="260" t="s">
        <v>33</v>
      </c>
      <c r="M206" s="261" t="s">
        <v>33</v>
      </c>
      <c r="N206" s="261" t="s">
        <v>33</v>
      </c>
      <c r="O206" s="262">
        <v>0.9</v>
      </c>
      <c r="P206" s="263">
        <v>0</v>
      </c>
      <c r="Q206" s="260">
        <v>0</v>
      </c>
      <c r="R206" s="260">
        <v>0</v>
      </c>
      <c r="S206" s="260">
        <v>0</v>
      </c>
      <c r="T206" s="262">
        <v>0.9</v>
      </c>
      <c r="U206" s="260">
        <v>0.6</v>
      </c>
      <c r="V206" s="260">
        <v>1</v>
      </c>
      <c r="W206" s="260">
        <v>1</v>
      </c>
      <c r="X206" s="260">
        <v>0.91812865497076</v>
      </c>
      <c r="Y206" s="262">
        <v>0.92</v>
      </c>
      <c r="Z206" s="262">
        <v>1</v>
      </c>
      <c r="AA206" s="262">
        <v>1</v>
      </c>
      <c r="AB206" s="262">
        <v>0.5</v>
      </c>
      <c r="AC206" s="262">
        <v>0.75</v>
      </c>
      <c r="AD206" s="262">
        <v>0.92</v>
      </c>
      <c r="AE206" s="260">
        <v>0.997157353099924</v>
      </c>
      <c r="AF206" s="260">
        <v>0.98689686565223</v>
      </c>
      <c r="AG206" s="260">
        <v>0.971288302014559</v>
      </c>
      <c r="AH206" s="260">
        <v>0.939760800724622</v>
      </c>
      <c r="AI206" s="262">
        <v>0.92</v>
      </c>
      <c r="AJ206" s="260">
        <v>0.714285714285714</v>
      </c>
      <c r="AK206" s="260">
        <v>1</v>
      </c>
      <c r="AL206" s="260">
        <v>0.875</v>
      </c>
      <c r="AM206" s="260">
        <v>0.791970802919708</v>
      </c>
      <c r="AN206" s="259">
        <v>0.99</v>
      </c>
      <c r="AO206" s="264">
        <v>1</v>
      </c>
      <c r="AP206" s="264">
        <v>1</v>
      </c>
      <c r="AQ206" s="264">
        <v>1</v>
      </c>
      <c r="AR206" s="265">
        <v>1</v>
      </c>
      <c r="AS206" s="286">
        <v>0.0719793575775068</v>
      </c>
      <c r="AT206" s="267" t="s">
        <v>33</v>
      </c>
      <c r="AU206" s="268" t="s">
        <v>33</v>
      </c>
      <c r="AV206" s="268" t="s">
        <v>33</v>
      </c>
      <c r="AW206" s="268" t="s">
        <v>33</v>
      </c>
      <c r="AX206" s="224"/>
      <c r="AY206" s="222"/>
    </row>
    <row r="207" ht="15" spans="1:51">
      <c r="A207" s="220"/>
      <c r="C207" s="283" t="s">
        <v>210</v>
      </c>
      <c r="D207" s="111" t="s">
        <v>25</v>
      </c>
      <c r="E207" s="111" t="s">
        <v>211</v>
      </c>
      <c r="F207" s="285" t="s">
        <v>232</v>
      </c>
      <c r="G207" s="285" t="s">
        <v>232</v>
      </c>
      <c r="H207" s="285" t="s">
        <v>232</v>
      </c>
      <c r="I207" s="285" t="s">
        <v>232</v>
      </c>
      <c r="J207" s="259">
        <v>0.9</v>
      </c>
      <c r="K207" s="260">
        <v>0.951351351351351</v>
      </c>
      <c r="L207" s="260">
        <v>0.949438202247191</v>
      </c>
      <c r="M207" s="261">
        <v>0.93491124260355</v>
      </c>
      <c r="N207" s="261">
        <v>0.945160534333255</v>
      </c>
      <c r="O207" s="262">
        <v>0.9</v>
      </c>
      <c r="P207" s="263">
        <v>0.979268576752854</v>
      </c>
      <c r="Q207" s="260">
        <v>0.950961721576843</v>
      </c>
      <c r="R207" s="260">
        <v>0.94402769763416</v>
      </c>
      <c r="S207" s="260">
        <v>0.957630189335562</v>
      </c>
      <c r="T207" s="262">
        <v>0.9</v>
      </c>
      <c r="U207" s="260">
        <v>0.932797577451665</v>
      </c>
      <c r="V207" s="260">
        <v>0.922871833936393</v>
      </c>
      <c r="W207" s="260">
        <v>0.910126947489902</v>
      </c>
      <c r="X207" s="260">
        <v>0.918357191514443</v>
      </c>
      <c r="Y207" s="262">
        <v>0.92</v>
      </c>
      <c r="Z207" s="262">
        <v>0.925890432838205</v>
      </c>
      <c r="AA207" s="262">
        <v>0.939269256089533</v>
      </c>
      <c r="AB207" s="262">
        <v>0.932833154698106</v>
      </c>
      <c r="AC207" s="262">
        <v>0.941915775425622</v>
      </c>
      <c r="AD207" s="262">
        <v>0.92</v>
      </c>
      <c r="AE207" s="260">
        <v>0.998574483250178</v>
      </c>
      <c r="AF207" s="260">
        <v>0.998718652754897</v>
      </c>
      <c r="AG207" s="260">
        <v>0.996230682246513</v>
      </c>
      <c r="AH207" s="260">
        <v>0.99233436083945</v>
      </c>
      <c r="AI207" s="262">
        <v>0.92</v>
      </c>
      <c r="AJ207" s="260">
        <v>0.954539331896552</v>
      </c>
      <c r="AK207" s="260">
        <v>0.960851731210037</v>
      </c>
      <c r="AL207" s="260">
        <v>0.951337247227658</v>
      </c>
      <c r="AM207" s="260">
        <v>0.962008811428942</v>
      </c>
      <c r="AN207" s="259">
        <v>0.99</v>
      </c>
      <c r="AO207" s="264">
        <v>1</v>
      </c>
      <c r="AP207" s="264">
        <v>1</v>
      </c>
      <c r="AQ207" s="264">
        <v>1</v>
      </c>
      <c r="AR207" s="265">
        <v>1</v>
      </c>
      <c r="AS207" s="286">
        <v>0.0719793575775068</v>
      </c>
      <c r="AT207" s="267">
        <v>0.00833333333333333</v>
      </c>
      <c r="AU207" s="268">
        <v>0.0344827586206897</v>
      </c>
      <c r="AV207" s="268">
        <v>0.05</v>
      </c>
      <c r="AW207" s="268">
        <v>0.0683229813664596</v>
      </c>
      <c r="AX207" s="224"/>
      <c r="AY207" s="222"/>
    </row>
    <row r="208" ht="15" spans="1:51">
      <c r="A208" s="220"/>
      <c r="C208" s="283" t="s">
        <v>210</v>
      </c>
      <c r="D208" s="111" t="s">
        <v>25</v>
      </c>
      <c r="E208" s="111" t="s">
        <v>211</v>
      </c>
      <c r="F208" s="285" t="s">
        <v>233</v>
      </c>
      <c r="G208" s="285" t="s">
        <v>233</v>
      </c>
      <c r="H208" s="285" t="s">
        <v>233</v>
      </c>
      <c r="I208" s="285" t="s">
        <v>233</v>
      </c>
      <c r="J208" s="259">
        <v>0.9</v>
      </c>
      <c r="K208" s="260">
        <v>0.947368421052632</v>
      </c>
      <c r="L208" s="260">
        <v>0.942028985507246</v>
      </c>
      <c r="M208" s="261">
        <v>0.934426229508197</v>
      </c>
      <c r="N208" s="261">
        <v>0.942772080714522</v>
      </c>
      <c r="O208" s="262">
        <v>0.9</v>
      </c>
      <c r="P208" s="263">
        <v>0.961321287408244</v>
      </c>
      <c r="Q208" s="260">
        <v>0.967126813289658</v>
      </c>
      <c r="R208" s="260">
        <v>0.937216719825415</v>
      </c>
      <c r="S208" s="260">
        <v>0.958332379142144</v>
      </c>
      <c r="T208" s="262">
        <v>0.9</v>
      </c>
      <c r="U208" s="260">
        <v>0.912196499153021</v>
      </c>
      <c r="V208" s="260">
        <v>0.916003743565746</v>
      </c>
      <c r="W208" s="260">
        <v>0.913211347993957</v>
      </c>
      <c r="X208" s="260">
        <v>0.910636178349784</v>
      </c>
      <c r="Y208" s="262">
        <v>0.92</v>
      </c>
      <c r="Z208" s="262">
        <v>0.93588110403397</v>
      </c>
      <c r="AA208" s="262">
        <v>0.948637316561845</v>
      </c>
      <c r="AB208" s="262">
        <v>0.936017897091723</v>
      </c>
      <c r="AC208" s="262">
        <v>0.947959985592194</v>
      </c>
      <c r="AD208" s="262">
        <v>0.92</v>
      </c>
      <c r="AE208" s="260">
        <v>0.993888166449935</v>
      </c>
      <c r="AF208" s="260">
        <v>0.993552631578947</v>
      </c>
      <c r="AG208" s="260">
        <v>0.993852459016393</v>
      </c>
      <c r="AH208" s="260">
        <v>0.982997005458743</v>
      </c>
      <c r="AI208" s="262">
        <v>0.92</v>
      </c>
      <c r="AJ208" s="260">
        <v>0.955061895879261</v>
      </c>
      <c r="AK208" s="260">
        <v>0.968463733293287</v>
      </c>
      <c r="AL208" s="260">
        <v>0.952614120991944</v>
      </c>
      <c r="AM208" s="260">
        <v>0.965318250112855</v>
      </c>
      <c r="AN208" s="259">
        <v>0.99</v>
      </c>
      <c r="AO208" s="264">
        <v>1</v>
      </c>
      <c r="AP208" s="264">
        <v>1</v>
      </c>
      <c r="AQ208" s="264">
        <v>1</v>
      </c>
      <c r="AR208" s="265">
        <v>1</v>
      </c>
      <c r="AS208" s="286">
        <v>0.0719793575775068</v>
      </c>
      <c r="AT208" s="267">
        <v>0.0208333333333333</v>
      </c>
      <c r="AU208" s="268">
        <v>0.139130434782609</v>
      </c>
      <c r="AV208" s="268">
        <v>0.1</v>
      </c>
      <c r="AW208" s="268">
        <v>0.0688836104513064</v>
      </c>
      <c r="AX208" s="224"/>
      <c r="AY208" s="222"/>
    </row>
    <row r="209" ht="15" spans="1:51">
      <c r="A209" s="220"/>
      <c r="C209" s="283" t="s">
        <v>210</v>
      </c>
      <c r="D209" s="111" t="s">
        <v>25</v>
      </c>
      <c r="E209" s="111" t="s">
        <v>211</v>
      </c>
      <c r="F209" s="285" t="s">
        <v>234</v>
      </c>
      <c r="G209" s="285" t="s">
        <v>234</v>
      </c>
      <c r="H209" s="285" t="s">
        <v>234</v>
      </c>
      <c r="I209" s="285" t="s">
        <v>234</v>
      </c>
      <c r="J209" s="259">
        <v>0.9</v>
      </c>
      <c r="K209" s="260">
        <v>0.935714285714286</v>
      </c>
      <c r="L209" s="260">
        <v>0.929078014184397</v>
      </c>
      <c r="M209" s="261">
        <v>0.961240310077519</v>
      </c>
      <c r="N209" s="261">
        <v>0.942405063291139</v>
      </c>
      <c r="O209" s="262">
        <v>0.9</v>
      </c>
      <c r="P209" s="263">
        <v>0.9474216380182</v>
      </c>
      <c r="Q209" s="260">
        <v>0.946578505457599</v>
      </c>
      <c r="R209" s="260">
        <v>0.941378281622912</v>
      </c>
      <c r="S209" s="260">
        <v>0.932705466929932</v>
      </c>
      <c r="T209" s="262">
        <v>0.9</v>
      </c>
      <c r="U209" s="260">
        <v>0.923407482305359</v>
      </c>
      <c r="V209" s="260">
        <v>0.926112510495382</v>
      </c>
      <c r="W209" s="260">
        <v>0.932428400954654</v>
      </c>
      <c r="X209" s="260">
        <v>0.909805580802541</v>
      </c>
      <c r="Y209" s="262">
        <v>0.92</v>
      </c>
      <c r="Z209" s="262">
        <v>0.951525054466231</v>
      </c>
      <c r="AA209" s="262">
        <v>0.959380010689471</v>
      </c>
      <c r="AB209" s="262">
        <v>0.956275201612903</v>
      </c>
      <c r="AC209" s="262">
        <v>0.950846647548819</v>
      </c>
      <c r="AD209" s="262">
        <v>0.92</v>
      </c>
      <c r="AE209" s="260">
        <v>0.994074982122791</v>
      </c>
      <c r="AF209" s="260">
        <v>0.99793286740821</v>
      </c>
      <c r="AG209" s="260">
        <v>0.993736321787035</v>
      </c>
      <c r="AH209" s="260">
        <v>0.984334694033998</v>
      </c>
      <c r="AI209" s="262">
        <v>0.92</v>
      </c>
      <c r="AJ209" s="260">
        <v>0.967362146050671</v>
      </c>
      <c r="AK209" s="260">
        <v>0.97463839904894</v>
      </c>
      <c r="AL209" s="260">
        <v>0.96789398182936</v>
      </c>
      <c r="AM209" s="260">
        <v>0.966966824784795</v>
      </c>
      <c r="AN209" s="259">
        <v>0.99</v>
      </c>
      <c r="AO209" s="264">
        <v>1</v>
      </c>
      <c r="AP209" s="264">
        <v>1</v>
      </c>
      <c r="AQ209" s="264">
        <v>1</v>
      </c>
      <c r="AR209" s="265">
        <v>1</v>
      </c>
      <c r="AS209" s="286">
        <v>0.0719793575775068</v>
      </c>
      <c r="AT209" s="267">
        <v>0.0454545454545455</v>
      </c>
      <c r="AU209" s="268">
        <v>0.06</v>
      </c>
      <c r="AV209" s="268">
        <v>0.0784313725490196</v>
      </c>
      <c r="AW209" s="268">
        <v>0.0927152317880795</v>
      </c>
      <c r="AX209" s="224"/>
      <c r="AY209" s="222"/>
    </row>
    <row r="210" ht="15" spans="1:51">
      <c r="A210" s="220"/>
      <c r="C210" s="283" t="s">
        <v>210</v>
      </c>
      <c r="D210" s="111" t="s">
        <v>25</v>
      </c>
      <c r="E210" s="111" t="s">
        <v>211</v>
      </c>
      <c r="F210" s="285" t="s">
        <v>235</v>
      </c>
      <c r="G210" s="285" t="s">
        <v>235</v>
      </c>
      <c r="H210" s="285" t="s">
        <v>235</v>
      </c>
      <c r="I210" s="285" t="s">
        <v>235</v>
      </c>
      <c r="J210" s="259">
        <v>0.9</v>
      </c>
      <c r="K210" s="260">
        <v>0.972602739726027</v>
      </c>
      <c r="L210" s="260">
        <v>0.914285714285714</v>
      </c>
      <c r="M210" s="261">
        <v>0.938461538461538</v>
      </c>
      <c r="N210" s="261">
        <v>0.941139636819036</v>
      </c>
      <c r="O210" s="262">
        <v>0.9</v>
      </c>
      <c r="P210" s="263">
        <v>0.98672331386086</v>
      </c>
      <c r="Q210" s="260">
        <v>0.981705922707523</v>
      </c>
      <c r="R210" s="260">
        <v>0.980676328502415</v>
      </c>
      <c r="S210" s="260">
        <v>0.982692984956984</v>
      </c>
      <c r="T210" s="262">
        <v>0.9</v>
      </c>
      <c r="U210" s="260">
        <v>0.916887944768986</v>
      </c>
      <c r="V210" s="260">
        <v>0.930482506288589</v>
      </c>
      <c r="W210" s="260">
        <v>0.923993558776168</v>
      </c>
      <c r="X210" s="260">
        <v>0.928306696406111</v>
      </c>
      <c r="Y210" s="262">
        <v>0.92</v>
      </c>
      <c r="Z210" s="262">
        <v>0.95056270096463</v>
      </c>
      <c r="AA210" s="262">
        <v>0.962662337662338</v>
      </c>
      <c r="AB210" s="262">
        <v>0.961549256244738</v>
      </c>
      <c r="AC210" s="262">
        <v>0.967904609293996</v>
      </c>
      <c r="AD210" s="262">
        <v>0.92</v>
      </c>
      <c r="AE210" s="260">
        <v>0.997897503285151</v>
      </c>
      <c r="AF210" s="260">
        <v>0.998364677023712</v>
      </c>
      <c r="AG210" s="260">
        <v>0.998729351969504</v>
      </c>
      <c r="AH210" s="260">
        <v>0.996516885291655</v>
      </c>
      <c r="AI210" s="262">
        <v>0.92</v>
      </c>
      <c r="AJ210" s="260">
        <v>0.964982411256796</v>
      </c>
      <c r="AK210" s="260">
        <v>0.977036712008191</v>
      </c>
      <c r="AL210" s="260">
        <v>0.97375524895021</v>
      </c>
      <c r="AM210" s="260">
        <v>0.980074266279077</v>
      </c>
      <c r="AN210" s="259">
        <v>0.99</v>
      </c>
      <c r="AO210" s="264">
        <v>1</v>
      </c>
      <c r="AP210" s="264">
        <v>1</v>
      </c>
      <c r="AQ210" s="264">
        <v>1</v>
      </c>
      <c r="AR210" s="265">
        <v>1</v>
      </c>
      <c r="AS210" s="286">
        <v>0.0719793575775068</v>
      </c>
      <c r="AT210" s="267">
        <v>0.025</v>
      </c>
      <c r="AU210" s="268">
        <v>0.205882352941176</v>
      </c>
      <c r="AV210" s="268">
        <v>0.0227272727272727</v>
      </c>
      <c r="AW210" s="268">
        <v>0.0755750273822563</v>
      </c>
      <c r="AX210" s="224"/>
      <c r="AY210" s="222"/>
    </row>
    <row r="211" ht="15" spans="1:51">
      <c r="A211" s="220"/>
      <c r="C211" s="283" t="s">
        <v>210</v>
      </c>
      <c r="D211" s="111" t="s">
        <v>25</v>
      </c>
      <c r="E211" s="111" t="s">
        <v>211</v>
      </c>
      <c r="F211" s="285" t="s">
        <v>236</v>
      </c>
      <c r="G211" s="285" t="s">
        <v>236</v>
      </c>
      <c r="H211" s="285" t="s">
        <v>236</v>
      </c>
      <c r="I211" s="285" t="s">
        <v>236</v>
      </c>
      <c r="J211" s="259">
        <v>0.9</v>
      </c>
      <c r="K211" s="260">
        <v>0.929824561403509</v>
      </c>
      <c r="L211" s="260">
        <v>0.940677966101695</v>
      </c>
      <c r="M211" s="261">
        <v>0.924528301886792</v>
      </c>
      <c r="N211" s="261">
        <v>0.949264136328428</v>
      </c>
      <c r="O211" s="262">
        <v>0.9</v>
      </c>
      <c r="P211" s="263">
        <v>0.970561511902599</v>
      </c>
      <c r="Q211" s="260">
        <v>0.978199614414949</v>
      </c>
      <c r="R211" s="260">
        <v>0.975244299674267</v>
      </c>
      <c r="S211" s="260">
        <v>0.971045531078501</v>
      </c>
      <c r="T211" s="262">
        <v>0.9</v>
      </c>
      <c r="U211" s="260">
        <v>0.916590950390696</v>
      </c>
      <c r="V211" s="260">
        <v>0.921844876167878</v>
      </c>
      <c r="W211" s="260">
        <v>0.922692725298588</v>
      </c>
      <c r="X211" s="260">
        <v>0.92435909177369</v>
      </c>
      <c r="Y211" s="262">
        <v>0.92</v>
      </c>
      <c r="Z211" s="262">
        <v>0.935096153846154</v>
      </c>
      <c r="AA211" s="262">
        <v>0.953863257365203</v>
      </c>
      <c r="AB211" s="262">
        <v>0.951237951237951</v>
      </c>
      <c r="AC211" s="262">
        <v>0.9530871546451</v>
      </c>
      <c r="AD211" s="262">
        <v>0.92</v>
      </c>
      <c r="AE211" s="260">
        <v>0.993035190615836</v>
      </c>
      <c r="AF211" s="260">
        <v>0.995058783438405</v>
      </c>
      <c r="AG211" s="260">
        <v>0.995433045180232</v>
      </c>
      <c r="AH211" s="260">
        <v>0.994639628908166</v>
      </c>
      <c r="AI211" s="262">
        <v>0.92</v>
      </c>
      <c r="AJ211" s="260">
        <v>0.958256731913053</v>
      </c>
      <c r="AK211" s="260">
        <v>0.970118944009283</v>
      </c>
      <c r="AL211" s="260">
        <v>0.964126919967664</v>
      </c>
      <c r="AM211" s="260">
        <v>0.970968725589711</v>
      </c>
      <c r="AN211" s="259">
        <v>0.99</v>
      </c>
      <c r="AO211" s="264">
        <v>1</v>
      </c>
      <c r="AP211" s="264">
        <v>1</v>
      </c>
      <c r="AQ211" s="264">
        <v>1</v>
      </c>
      <c r="AR211" s="265">
        <v>1</v>
      </c>
      <c r="AS211" s="286">
        <v>0.0719793575775068</v>
      </c>
      <c r="AT211" s="267">
        <v>0.0476190476190476</v>
      </c>
      <c r="AU211" s="268">
        <v>0.178082191780822</v>
      </c>
      <c r="AV211" s="268">
        <v>0.274509803921569</v>
      </c>
      <c r="AW211" s="268">
        <v>0.116901408450704</v>
      </c>
      <c r="AX211" s="224"/>
      <c r="AY211" s="222"/>
    </row>
    <row r="212" ht="15" spans="1:51">
      <c r="A212" s="220"/>
      <c r="C212" s="283" t="s">
        <v>210</v>
      </c>
      <c r="D212" s="111" t="s">
        <v>25</v>
      </c>
      <c r="E212" s="111" t="s">
        <v>211</v>
      </c>
      <c r="F212" s="285" t="s">
        <v>237</v>
      </c>
      <c r="G212" s="285" t="s">
        <v>237</v>
      </c>
      <c r="H212" s="285" t="s">
        <v>237</v>
      </c>
      <c r="I212" s="285" t="s">
        <v>237</v>
      </c>
      <c r="J212" s="259">
        <v>0.9</v>
      </c>
      <c r="K212" s="260">
        <v>0.938271604938272</v>
      </c>
      <c r="L212" s="260">
        <v>0.941860465116279</v>
      </c>
      <c r="M212" s="261">
        <v>0.916666666666667</v>
      </c>
      <c r="N212" s="261">
        <v>0.943212547322877</v>
      </c>
      <c r="O212" s="262">
        <v>0.9</v>
      </c>
      <c r="P212" s="263">
        <v>0.901522842639594</v>
      </c>
      <c r="Q212" s="260">
        <v>0.954950045413261</v>
      </c>
      <c r="R212" s="260">
        <v>0.967987804878049</v>
      </c>
      <c r="S212" s="260">
        <v>0.934843494037449</v>
      </c>
      <c r="T212" s="262">
        <v>0.9</v>
      </c>
      <c r="U212" s="260">
        <v>0.923248730964467</v>
      </c>
      <c r="V212" s="260">
        <v>0.943505903723887</v>
      </c>
      <c r="W212" s="260">
        <v>0.955792682926829</v>
      </c>
      <c r="X212" s="260">
        <v>0.932421482799317</v>
      </c>
      <c r="Y212" s="262">
        <v>0.92</v>
      </c>
      <c r="Z212" s="262">
        <v>0.942703670546106</v>
      </c>
      <c r="AA212" s="262">
        <v>0.95684620376379</v>
      </c>
      <c r="AB212" s="262">
        <v>0.965770171149144</v>
      </c>
      <c r="AC212" s="262">
        <v>0.958358436403587</v>
      </c>
      <c r="AD212" s="262">
        <v>0.92</v>
      </c>
      <c r="AE212" s="260">
        <v>0.999035989717224</v>
      </c>
      <c r="AF212" s="260">
        <v>0.996896819239721</v>
      </c>
      <c r="AG212" s="260">
        <v>0.998851014936806</v>
      </c>
      <c r="AH212" s="260">
        <v>0.997973492348187</v>
      </c>
      <c r="AI212" s="262">
        <v>0.92</v>
      </c>
      <c r="AJ212" s="260">
        <v>0.953600773320445</v>
      </c>
      <c r="AK212" s="260">
        <v>0.970656730321379</v>
      </c>
      <c r="AL212" s="260">
        <v>0.977000592768228</v>
      </c>
      <c r="AM212" s="260">
        <v>0.973196177945494</v>
      </c>
      <c r="AN212" s="259">
        <v>0.99</v>
      </c>
      <c r="AO212" s="264">
        <v>1</v>
      </c>
      <c r="AP212" s="264">
        <v>1</v>
      </c>
      <c r="AQ212" s="264">
        <v>1</v>
      </c>
      <c r="AR212" s="265">
        <v>1</v>
      </c>
      <c r="AS212" s="286">
        <v>0.0719793575775068</v>
      </c>
      <c r="AT212" s="267">
        <v>0.0196078431372549</v>
      </c>
      <c r="AU212" s="268">
        <v>0.133333333333333</v>
      </c>
      <c r="AV212" s="268">
        <v>0.106382978723404</v>
      </c>
      <c r="AW212" s="268">
        <v>0.0638481449525453</v>
      </c>
      <c r="AX212" s="224"/>
      <c r="AY212" s="222"/>
    </row>
    <row r="213" s="216" customFormat="1" ht="15" spans="1:51">
      <c r="A213" s="220"/>
      <c r="B213" s="217"/>
      <c r="C213" s="283" t="s">
        <v>210</v>
      </c>
      <c r="D213" s="111" t="s">
        <v>25</v>
      </c>
      <c r="E213" s="111" t="s">
        <v>211</v>
      </c>
      <c r="F213" s="285" t="s">
        <v>238</v>
      </c>
      <c r="G213" s="285" t="s">
        <v>238</v>
      </c>
      <c r="H213" s="285" t="s">
        <v>238</v>
      </c>
      <c r="I213" s="285" t="s">
        <v>238</v>
      </c>
      <c r="J213" s="259">
        <v>0.9</v>
      </c>
      <c r="K213" s="260">
        <v>0.94</v>
      </c>
      <c r="L213" s="260">
        <v>0.94949494949495</v>
      </c>
      <c r="M213" s="261">
        <v>0.978494623655914</v>
      </c>
      <c r="N213" s="261">
        <v>0.937280701754386</v>
      </c>
      <c r="O213" s="262">
        <v>0.9</v>
      </c>
      <c r="P213" s="263">
        <v>0.959291187739464</v>
      </c>
      <c r="Q213" s="260">
        <v>0.962140814381043</v>
      </c>
      <c r="R213" s="260">
        <v>0.962768031189084</v>
      </c>
      <c r="S213" s="260">
        <v>0.954563303228555</v>
      </c>
      <c r="T213" s="262">
        <v>0.9</v>
      </c>
      <c r="U213" s="260">
        <v>0.898946360153257</v>
      </c>
      <c r="V213" s="260">
        <v>0.909573743701484</v>
      </c>
      <c r="W213" s="260">
        <v>0.92046783625731</v>
      </c>
      <c r="X213" s="260">
        <v>0.893173514006376</v>
      </c>
      <c r="Y213" s="262">
        <v>0.92</v>
      </c>
      <c r="Z213" s="262">
        <v>0.936750529038326</v>
      </c>
      <c r="AA213" s="262">
        <v>0.947813121272366</v>
      </c>
      <c r="AB213" s="262">
        <v>0.932305055698372</v>
      </c>
      <c r="AC213" s="262">
        <v>0.937523119386139</v>
      </c>
      <c r="AD213" s="262">
        <v>0.92</v>
      </c>
      <c r="AE213" s="260">
        <v>0.987257617728532</v>
      </c>
      <c r="AF213" s="260">
        <v>0.989419233482248</v>
      </c>
      <c r="AG213" s="260">
        <v>0.985083839111203</v>
      </c>
      <c r="AH213" s="260">
        <v>0.980777451287281</v>
      </c>
      <c r="AI213" s="262">
        <v>0.92</v>
      </c>
      <c r="AJ213" s="260">
        <v>0.954264524103832</v>
      </c>
      <c r="AK213" s="260">
        <v>0.964018650479458</v>
      </c>
      <c r="AL213" s="260">
        <v>0.950579009756542</v>
      </c>
      <c r="AM213" s="260">
        <v>0.956211971908091</v>
      </c>
      <c r="AN213" s="259">
        <v>0.99</v>
      </c>
      <c r="AO213" s="264">
        <v>1</v>
      </c>
      <c r="AP213" s="264">
        <v>1</v>
      </c>
      <c r="AQ213" s="264">
        <v>1</v>
      </c>
      <c r="AR213" s="265">
        <v>1</v>
      </c>
      <c r="AS213" s="286">
        <v>0.0719793575775068</v>
      </c>
      <c r="AT213" s="267">
        <v>0.032258064516129</v>
      </c>
      <c r="AU213" s="268">
        <v>0.0909090909090909</v>
      </c>
      <c r="AV213" s="268">
        <v>0.157303370786517</v>
      </c>
      <c r="AW213" s="268">
        <v>0.0618955512572534</v>
      </c>
      <c r="AX213" s="217"/>
      <c r="AY213" s="222"/>
    </row>
    <row r="214" s="216" customFormat="1" ht="15" spans="1:51">
      <c r="A214" s="220"/>
      <c r="B214" s="217"/>
      <c r="C214" s="283" t="s">
        <v>210</v>
      </c>
      <c r="D214" s="111" t="s">
        <v>25</v>
      </c>
      <c r="E214" s="111" t="s">
        <v>211</v>
      </c>
      <c r="F214" s="285" t="s">
        <v>239</v>
      </c>
      <c r="G214" s="285" t="s">
        <v>239</v>
      </c>
      <c r="H214" s="285" t="s">
        <v>239</v>
      </c>
      <c r="I214" s="285" t="s">
        <v>239</v>
      </c>
      <c r="J214" s="259">
        <v>0.9</v>
      </c>
      <c r="K214" s="260">
        <v>0.914285714285714</v>
      </c>
      <c r="L214" s="260">
        <v>0.971428571428571</v>
      </c>
      <c r="M214" s="261">
        <v>0.916666666666667</v>
      </c>
      <c r="N214" s="261">
        <v>0.938301771533293</v>
      </c>
      <c r="O214" s="262">
        <v>0.9</v>
      </c>
      <c r="P214" s="263">
        <v>0.954401894986182</v>
      </c>
      <c r="Q214" s="260">
        <v>0.944028636511552</v>
      </c>
      <c r="R214" s="260">
        <v>0.90287610619469</v>
      </c>
      <c r="S214" s="260">
        <v>0.947979954412968</v>
      </c>
      <c r="T214" s="262">
        <v>0.9</v>
      </c>
      <c r="U214" s="260">
        <v>0.913343861034347</v>
      </c>
      <c r="V214" s="260">
        <v>0.906117800195249</v>
      </c>
      <c r="W214" s="260">
        <v>0.91283185840708</v>
      </c>
      <c r="X214" s="260">
        <v>0.913670550300604</v>
      </c>
      <c r="Y214" s="262">
        <v>0.92</v>
      </c>
      <c r="Z214" s="262">
        <v>0.934498956158664</v>
      </c>
      <c r="AA214" s="262">
        <v>0.939517222674261</v>
      </c>
      <c r="AB214" s="262">
        <v>0.960940536338904</v>
      </c>
      <c r="AC214" s="262">
        <v>0.942946620360147</v>
      </c>
      <c r="AD214" s="262">
        <v>0.92</v>
      </c>
      <c r="AE214" s="260">
        <v>0.997047244094488</v>
      </c>
      <c r="AF214" s="260">
        <v>0.996430532674355</v>
      </c>
      <c r="AG214" s="260">
        <v>0.990985048372911</v>
      </c>
      <c r="AH214" s="260">
        <v>0.99412560565237</v>
      </c>
      <c r="AI214" s="262">
        <v>0.92</v>
      </c>
      <c r="AJ214" s="260">
        <v>0.954596538547988</v>
      </c>
      <c r="AK214" s="260">
        <v>0.963490287806366</v>
      </c>
      <c r="AL214" s="260">
        <v>0.970825574177529</v>
      </c>
      <c r="AM214" s="260">
        <v>0.96295031964604</v>
      </c>
      <c r="AN214" s="259">
        <v>0.99</v>
      </c>
      <c r="AO214" s="264">
        <v>1</v>
      </c>
      <c r="AP214" s="264">
        <v>1</v>
      </c>
      <c r="AQ214" s="264">
        <v>1</v>
      </c>
      <c r="AR214" s="265">
        <v>1</v>
      </c>
      <c r="AS214" s="286">
        <v>0.0719793575775068</v>
      </c>
      <c r="AT214" s="267">
        <v>0</v>
      </c>
      <c r="AU214" s="268">
        <v>0.0952380952380952</v>
      </c>
      <c r="AV214" s="268">
        <v>0.219512195121951</v>
      </c>
      <c r="AW214" s="268">
        <v>0.0951396070320579</v>
      </c>
      <c r="AX214" s="217"/>
      <c r="AY214" s="222"/>
    </row>
    <row r="215" s="216" customFormat="1" ht="15" spans="1:51">
      <c r="A215" s="220"/>
      <c r="B215" s="217"/>
      <c r="C215" s="283" t="s">
        <v>210</v>
      </c>
      <c r="D215" s="111" t="s">
        <v>25</v>
      </c>
      <c r="E215" s="111" t="s">
        <v>211</v>
      </c>
      <c r="F215" s="285" t="s">
        <v>240</v>
      </c>
      <c r="G215" s="285" t="s">
        <v>240</v>
      </c>
      <c r="H215" s="285" t="s">
        <v>240</v>
      </c>
      <c r="I215" s="285" t="s">
        <v>240</v>
      </c>
      <c r="J215" s="259">
        <v>0.9</v>
      </c>
      <c r="K215" s="260">
        <v>0.92436974789916</v>
      </c>
      <c r="L215" s="260">
        <v>0.9140625</v>
      </c>
      <c r="M215" s="261">
        <v>0.942622950819672</v>
      </c>
      <c r="N215" s="261">
        <v>0.937655860349127</v>
      </c>
      <c r="O215" s="262">
        <v>0.9</v>
      </c>
      <c r="P215" s="263">
        <v>0.969084821428571</v>
      </c>
      <c r="Q215" s="260">
        <v>0.975156457424616</v>
      </c>
      <c r="R215" s="260">
        <v>0.966952100615467</v>
      </c>
      <c r="S215" s="260">
        <v>0.963688833124216</v>
      </c>
      <c r="T215" s="262">
        <v>0.9</v>
      </c>
      <c r="U215" s="260">
        <v>0.910379464285714</v>
      </c>
      <c r="V215" s="260">
        <v>0.920917883557747</v>
      </c>
      <c r="W215" s="260">
        <v>0.935509767192936</v>
      </c>
      <c r="X215" s="260">
        <v>0.891944792973651</v>
      </c>
      <c r="Y215" s="262">
        <v>0.92</v>
      </c>
      <c r="Z215" s="262">
        <v>0.92245163388067</v>
      </c>
      <c r="AA215" s="262">
        <v>0.947094535993062</v>
      </c>
      <c r="AB215" s="262">
        <v>0.948577134298552</v>
      </c>
      <c r="AC215" s="262">
        <v>0.917672555689674</v>
      </c>
      <c r="AD215" s="262">
        <v>0.92</v>
      </c>
      <c r="AE215" s="260">
        <v>0.998139386529158</v>
      </c>
      <c r="AF215" s="260">
        <v>0.998794566275673</v>
      </c>
      <c r="AG215" s="260">
        <v>0.993325409161562</v>
      </c>
      <c r="AH215" s="260">
        <v>0.995463169535429</v>
      </c>
      <c r="AI215" s="262">
        <v>0.92</v>
      </c>
      <c r="AJ215" s="260">
        <v>0.949043742968698</v>
      </c>
      <c r="AK215" s="260">
        <v>0.965975968612065</v>
      </c>
      <c r="AL215" s="260">
        <v>0.964421773100019</v>
      </c>
      <c r="AM215" s="260">
        <v>0.944847550550858</v>
      </c>
      <c r="AN215" s="259">
        <v>0.99</v>
      </c>
      <c r="AO215" s="264">
        <v>1</v>
      </c>
      <c r="AP215" s="264">
        <v>1</v>
      </c>
      <c r="AQ215" s="264">
        <v>1</v>
      </c>
      <c r="AR215" s="265">
        <v>1</v>
      </c>
      <c r="AS215" s="286">
        <v>0.0719793575775068</v>
      </c>
      <c r="AT215" s="267">
        <v>0.0277777777777778</v>
      </c>
      <c r="AU215" s="268">
        <v>0.175</v>
      </c>
      <c r="AV215" s="268">
        <v>0.0731707317073171</v>
      </c>
      <c r="AW215" s="268">
        <v>0.0732127476313523</v>
      </c>
      <c r="AX215" s="217"/>
      <c r="AY215" s="222"/>
    </row>
    <row r="216" s="216" customFormat="1" ht="15" spans="1:51">
      <c r="A216" s="220"/>
      <c r="B216" s="217"/>
      <c r="C216" s="283" t="s">
        <v>210</v>
      </c>
      <c r="D216" s="111" t="s">
        <v>25</v>
      </c>
      <c r="E216" s="111" t="s">
        <v>211</v>
      </c>
      <c r="F216" s="285" t="s">
        <v>241</v>
      </c>
      <c r="G216" s="285" t="s">
        <v>241</v>
      </c>
      <c r="H216" s="285" t="s">
        <v>241</v>
      </c>
      <c r="I216" s="285" t="s">
        <v>241</v>
      </c>
      <c r="J216" s="259">
        <v>0.9</v>
      </c>
      <c r="K216" s="260">
        <v>0.979166666666667</v>
      </c>
      <c r="L216" s="260">
        <v>0.96875</v>
      </c>
      <c r="M216" s="261">
        <v>0.978260869565217</v>
      </c>
      <c r="N216" s="261">
        <v>0.969048702776513</v>
      </c>
      <c r="O216" s="262">
        <v>0.9</v>
      </c>
      <c r="P216" s="263">
        <v>0.951215782229699</v>
      </c>
      <c r="Q216" s="260">
        <v>0.953162212225456</v>
      </c>
      <c r="R216" s="260">
        <v>0.962228517469311</v>
      </c>
      <c r="S216" s="260">
        <v>0.956887832175181</v>
      </c>
      <c r="T216" s="262">
        <v>0.9</v>
      </c>
      <c r="U216" s="260">
        <v>0.914818779629913</v>
      </c>
      <c r="V216" s="260">
        <v>0.917438475787245</v>
      </c>
      <c r="W216" s="260">
        <v>0.920679886685552</v>
      </c>
      <c r="X216" s="260">
        <v>0.918668803446872</v>
      </c>
      <c r="Y216" s="262">
        <v>0.92</v>
      </c>
      <c r="Z216" s="262">
        <v>0.956094742923166</v>
      </c>
      <c r="AA216" s="262">
        <v>0.962074137561603</v>
      </c>
      <c r="AB216" s="262">
        <v>0.95947834187238</v>
      </c>
      <c r="AC216" s="262">
        <v>0.958480423958009</v>
      </c>
      <c r="AD216" s="262">
        <v>0.92</v>
      </c>
      <c r="AE216" s="260">
        <v>0.992842411743297</v>
      </c>
      <c r="AF216" s="260">
        <v>0.940066810768324</v>
      </c>
      <c r="AG216" s="260">
        <v>0.985310628742515</v>
      </c>
      <c r="AH216" s="260">
        <v>0.98929371938462</v>
      </c>
      <c r="AI216" s="262">
        <v>0.92</v>
      </c>
      <c r="AJ216" s="260">
        <v>0.968888510057961</v>
      </c>
      <c r="AK216" s="260">
        <v>0.972767419038273</v>
      </c>
      <c r="AL216" s="260">
        <v>0.972307430129516</v>
      </c>
      <c r="AM216" s="260">
        <v>0.973145124088938</v>
      </c>
      <c r="AN216" s="259">
        <v>0.99</v>
      </c>
      <c r="AO216" s="264">
        <v>1</v>
      </c>
      <c r="AP216" s="264">
        <v>1</v>
      </c>
      <c r="AQ216" s="264">
        <v>1</v>
      </c>
      <c r="AR216" s="265">
        <v>1</v>
      </c>
      <c r="AS216" s="286">
        <v>0.0719793575775068</v>
      </c>
      <c r="AT216" s="267">
        <v>0</v>
      </c>
      <c r="AU216" s="268">
        <v>0.117647058823529</v>
      </c>
      <c r="AV216" s="268">
        <v>0.195121951219512</v>
      </c>
      <c r="AW216" s="268">
        <v>0.0981856990394877</v>
      </c>
      <c r="AX216" s="217"/>
      <c r="AY216" s="222"/>
    </row>
    <row r="217" s="216" customFormat="1" ht="15" spans="1:51">
      <c r="A217" s="220"/>
      <c r="B217" s="217"/>
      <c r="C217" s="283" t="s">
        <v>210</v>
      </c>
      <c r="D217" s="111" t="s">
        <v>25</v>
      </c>
      <c r="E217" s="111" t="s">
        <v>211</v>
      </c>
      <c r="F217" s="285" t="s">
        <v>242</v>
      </c>
      <c r="G217" s="285" t="s">
        <v>242</v>
      </c>
      <c r="H217" s="285" t="s">
        <v>242</v>
      </c>
      <c r="I217" s="285" t="s">
        <v>242</v>
      </c>
      <c r="J217" s="259">
        <v>0.9</v>
      </c>
      <c r="K217" s="260">
        <v>0.940828402366864</v>
      </c>
      <c r="L217" s="260">
        <v>0.933333333333333</v>
      </c>
      <c r="M217" s="261">
        <v>0.956521739130435</v>
      </c>
      <c r="N217" s="261">
        <v>0.939270152505447</v>
      </c>
      <c r="O217" s="262">
        <v>0.9</v>
      </c>
      <c r="P217" s="263">
        <v>0.963038573117009</v>
      </c>
      <c r="Q217" s="260">
        <v>0.930771893388716</v>
      </c>
      <c r="R217" s="260">
        <v>0.97568578553616</v>
      </c>
      <c r="S217" s="260">
        <v>0.931153497627974</v>
      </c>
      <c r="T217" s="262">
        <v>0.9</v>
      </c>
      <c r="U217" s="260">
        <v>0.937251531105619</v>
      </c>
      <c r="V217" s="260">
        <v>0.922204915195569</v>
      </c>
      <c r="W217" s="260">
        <v>0.933042394014963</v>
      </c>
      <c r="X217" s="260">
        <v>0.898535917982978</v>
      </c>
      <c r="Y217" s="262">
        <v>0.92</v>
      </c>
      <c r="Z217" s="262">
        <v>0.949177224406582</v>
      </c>
      <c r="AA217" s="262">
        <v>0.953549136304253</v>
      </c>
      <c r="AB217" s="262">
        <v>0.950261233019854</v>
      </c>
      <c r="AC217" s="262">
        <v>0.929007857328058</v>
      </c>
      <c r="AD217" s="262">
        <v>0.92</v>
      </c>
      <c r="AE217" s="260">
        <v>0.997205142537731</v>
      </c>
      <c r="AF217" s="260">
        <v>0.993048012165979</v>
      </c>
      <c r="AG217" s="260">
        <v>0.994819419775015</v>
      </c>
      <c r="AH217" s="260">
        <v>0.953429111198981</v>
      </c>
      <c r="AI217" s="262">
        <v>0.92</v>
      </c>
      <c r="AJ217" s="260">
        <v>0.965440494590417</v>
      </c>
      <c r="AK217" s="260">
        <v>0.973377433172477</v>
      </c>
      <c r="AL217" s="260">
        <v>0.965213437162508</v>
      </c>
      <c r="AM217" s="260">
        <v>0.95338053809454</v>
      </c>
      <c r="AN217" s="259">
        <v>0.99</v>
      </c>
      <c r="AO217" s="264">
        <v>1</v>
      </c>
      <c r="AP217" s="264">
        <v>1</v>
      </c>
      <c r="AQ217" s="264">
        <v>1</v>
      </c>
      <c r="AR217" s="265">
        <v>1</v>
      </c>
      <c r="AS217" s="286">
        <v>0.0719793575775068</v>
      </c>
      <c r="AT217" s="267">
        <v>0.0227272727272727</v>
      </c>
      <c r="AU217" s="268">
        <v>0.0444444444444444</v>
      </c>
      <c r="AV217" s="268">
        <v>0.0697674418604651</v>
      </c>
      <c r="AW217" s="268">
        <v>0.070829450139795</v>
      </c>
      <c r="AX217" s="217"/>
      <c r="AY217" s="222"/>
    </row>
    <row r="218" s="216" customFormat="1" ht="15" spans="1:51">
      <c r="A218" s="220"/>
      <c r="B218" s="217"/>
      <c r="C218" s="283" t="s">
        <v>210</v>
      </c>
      <c r="D218" s="111" t="s">
        <v>25</v>
      </c>
      <c r="E218" s="111" t="s">
        <v>211</v>
      </c>
      <c r="F218" s="285" t="s">
        <v>243</v>
      </c>
      <c r="G218" s="285" t="s">
        <v>243</v>
      </c>
      <c r="H218" s="285" t="s">
        <v>243</v>
      </c>
      <c r="I218" s="285" t="s">
        <v>243</v>
      </c>
      <c r="J218" s="259">
        <v>0.9</v>
      </c>
      <c r="K218" s="260">
        <v>0.940677966101695</v>
      </c>
      <c r="L218" s="260">
        <v>0.948275862068966</v>
      </c>
      <c r="M218" s="261">
        <v>0.920353982300885</v>
      </c>
      <c r="N218" s="261">
        <v>0.926078799249531</v>
      </c>
      <c r="O218" s="262">
        <v>0.9</v>
      </c>
      <c r="P218" s="263">
        <v>0.96460816179126</v>
      </c>
      <c r="Q218" s="260">
        <v>0.966278542265235</v>
      </c>
      <c r="R218" s="260">
        <v>0.966821639898563</v>
      </c>
      <c r="S218" s="260">
        <v>0.960895336252804</v>
      </c>
      <c r="T218" s="262">
        <v>0.9</v>
      </c>
      <c r="U218" s="260">
        <v>0.90899241603467</v>
      </c>
      <c r="V218" s="260">
        <v>0.917737789203085</v>
      </c>
      <c r="W218" s="260">
        <v>0.920540997464074</v>
      </c>
      <c r="X218" s="260">
        <v>0.908509708076805</v>
      </c>
      <c r="Y218" s="262">
        <v>0.92</v>
      </c>
      <c r="Z218" s="262">
        <v>0.94041313559322</v>
      </c>
      <c r="AA218" s="262">
        <v>0.944892847202895</v>
      </c>
      <c r="AB218" s="262">
        <v>0.943877551020408</v>
      </c>
      <c r="AC218" s="262">
        <v>0.943338327962397</v>
      </c>
      <c r="AD218" s="262">
        <v>0.92</v>
      </c>
      <c r="AE218" s="260">
        <v>0.993617926535243</v>
      </c>
      <c r="AF218" s="260">
        <v>0.987786045205672</v>
      </c>
      <c r="AG218" s="260">
        <v>0.94775619557937</v>
      </c>
      <c r="AH218" s="260">
        <v>0.988724142540788</v>
      </c>
      <c r="AI218" s="262">
        <v>0.92</v>
      </c>
      <c r="AJ218" s="260">
        <v>0.958141032521198</v>
      </c>
      <c r="AK218" s="260">
        <v>0.967179386695405</v>
      </c>
      <c r="AL218" s="260">
        <v>0.960091788885563</v>
      </c>
      <c r="AM218" s="260">
        <v>0.962671358590398</v>
      </c>
      <c r="AN218" s="259">
        <v>0.99</v>
      </c>
      <c r="AO218" s="264">
        <v>1</v>
      </c>
      <c r="AP218" s="264">
        <v>1</v>
      </c>
      <c r="AQ218" s="264">
        <v>1</v>
      </c>
      <c r="AR218" s="265">
        <v>1</v>
      </c>
      <c r="AS218" s="286">
        <v>0.0719793575775068</v>
      </c>
      <c r="AT218" s="267">
        <v>-0.0212765957446809</v>
      </c>
      <c r="AU218" s="268">
        <v>0.229885057471264</v>
      </c>
      <c r="AV218" s="268">
        <v>0.197183098591549</v>
      </c>
      <c r="AW218" s="268">
        <v>0.115523465703971</v>
      </c>
      <c r="AX218" s="217"/>
      <c r="AY218" s="222"/>
    </row>
    <row r="219" s="216" customFormat="1" ht="15" spans="1:51">
      <c r="A219" s="220"/>
      <c r="B219" s="217"/>
      <c r="C219" s="283" t="s">
        <v>210</v>
      </c>
      <c r="D219" s="111" t="s">
        <v>25</v>
      </c>
      <c r="E219" s="111" t="s">
        <v>211</v>
      </c>
      <c r="F219" s="285" t="s">
        <v>244</v>
      </c>
      <c r="G219" s="285" t="s">
        <v>244</v>
      </c>
      <c r="H219" s="285" t="s">
        <v>244</v>
      </c>
      <c r="I219" s="285" t="s">
        <v>244</v>
      </c>
      <c r="J219" s="259">
        <v>0.9</v>
      </c>
      <c r="K219" s="260">
        <v>0.972222222222222</v>
      </c>
      <c r="L219" s="260">
        <v>0.987179487179487</v>
      </c>
      <c r="M219" s="261">
        <v>0.971014492753623</v>
      </c>
      <c r="N219" s="261">
        <v>0.980617807389461</v>
      </c>
      <c r="O219" s="262">
        <v>0.9</v>
      </c>
      <c r="P219" s="263">
        <v>0.974710020916524</v>
      </c>
      <c r="Q219" s="260">
        <v>0.977613069127212</v>
      </c>
      <c r="R219" s="260">
        <v>0.971621307280763</v>
      </c>
      <c r="S219" s="260">
        <v>0.972752319086015</v>
      </c>
      <c r="T219" s="262">
        <v>0.9</v>
      </c>
      <c r="U219" s="260">
        <v>0.921087659250808</v>
      </c>
      <c r="V219" s="260">
        <v>0.936166994403267</v>
      </c>
      <c r="W219" s="260">
        <v>0.930914166085136</v>
      </c>
      <c r="X219" s="260">
        <v>0.925367978498429</v>
      </c>
      <c r="Y219" s="262">
        <v>0.92</v>
      </c>
      <c r="Z219" s="262">
        <v>0.930977360574268</v>
      </c>
      <c r="AA219" s="262">
        <v>0.950712250712251</v>
      </c>
      <c r="AB219" s="262">
        <v>0.946645743428796</v>
      </c>
      <c r="AC219" s="262">
        <v>0.941309823677582</v>
      </c>
      <c r="AD219" s="262">
        <v>0.92</v>
      </c>
      <c r="AE219" s="260">
        <v>0.994145822245875</v>
      </c>
      <c r="AF219" s="260">
        <v>0.992971887550201</v>
      </c>
      <c r="AG219" s="260">
        <v>0.995165189363417</v>
      </c>
      <c r="AH219" s="260">
        <v>0.990069612515282</v>
      </c>
      <c r="AI219" s="262">
        <v>0.92</v>
      </c>
      <c r="AJ219" s="260">
        <v>0.95530285971628</v>
      </c>
      <c r="AK219" s="260">
        <v>0.970556269143365</v>
      </c>
      <c r="AL219" s="260">
        <v>0.962758033624175</v>
      </c>
      <c r="AM219" s="260">
        <v>0.961033729677263</v>
      </c>
      <c r="AN219" s="259">
        <v>0.99</v>
      </c>
      <c r="AO219" s="264">
        <v>1</v>
      </c>
      <c r="AP219" s="264">
        <v>1</v>
      </c>
      <c r="AQ219" s="264">
        <v>1</v>
      </c>
      <c r="AR219" s="265">
        <v>1</v>
      </c>
      <c r="AS219" s="286">
        <v>0.0719793575775068</v>
      </c>
      <c r="AT219" s="267">
        <v>0.0588235294117647</v>
      </c>
      <c r="AU219" s="268">
        <v>0.0967741935483871</v>
      </c>
      <c r="AV219" s="268">
        <v>0.04</v>
      </c>
      <c r="AW219" s="268">
        <v>0.0619047619047619</v>
      </c>
      <c r="AX219" s="217"/>
      <c r="AY219" s="222"/>
    </row>
    <row r="220" s="216" customFormat="1" ht="15" spans="1:51">
      <c r="A220" s="220"/>
      <c r="B220" s="217"/>
      <c r="C220" s="283" t="s">
        <v>210</v>
      </c>
      <c r="D220" s="111" t="s">
        <v>25</v>
      </c>
      <c r="E220" s="111" t="s">
        <v>211</v>
      </c>
      <c r="F220" s="285" t="s">
        <v>245</v>
      </c>
      <c r="G220" s="285" t="s">
        <v>245</v>
      </c>
      <c r="H220" s="285" t="s">
        <v>245</v>
      </c>
      <c r="I220" s="285" t="s">
        <v>245</v>
      </c>
      <c r="J220" s="259">
        <v>0.9</v>
      </c>
      <c r="K220" s="260">
        <v>0.969387755102041</v>
      </c>
      <c r="L220" s="260">
        <v>0.948979591836735</v>
      </c>
      <c r="M220" s="261">
        <v>0.9</v>
      </c>
      <c r="N220" s="261">
        <v>0.940497335701599</v>
      </c>
      <c r="O220" s="262">
        <v>0.9</v>
      </c>
      <c r="P220" s="263">
        <v>0.902946781996775</v>
      </c>
      <c r="Q220" s="260">
        <v>0.863332116344165</v>
      </c>
      <c r="R220" s="260">
        <v>0.888436482084691</v>
      </c>
      <c r="S220" s="260">
        <v>0.869110044540957</v>
      </c>
      <c r="T220" s="262">
        <v>0.9</v>
      </c>
      <c r="U220" s="260">
        <v>0.897082539217124</v>
      </c>
      <c r="V220" s="260">
        <v>0.865887793598637</v>
      </c>
      <c r="W220" s="260">
        <v>0.870358306188925</v>
      </c>
      <c r="X220" s="260">
        <v>0.863742920949055</v>
      </c>
      <c r="Y220" s="262">
        <v>0.92</v>
      </c>
      <c r="Z220" s="262">
        <v>0.9149072296865</v>
      </c>
      <c r="AA220" s="262">
        <v>0.950319051959891</v>
      </c>
      <c r="AB220" s="262">
        <v>0.947033240136688</v>
      </c>
      <c r="AC220" s="262">
        <v>0.937381958037155</v>
      </c>
      <c r="AD220" s="262">
        <v>0.92</v>
      </c>
      <c r="AE220" s="260">
        <v>0.990825688073395</v>
      </c>
      <c r="AF220" s="260">
        <v>0.987052551408987</v>
      </c>
      <c r="AG220" s="260">
        <v>0.996174445294568</v>
      </c>
      <c r="AH220" s="260">
        <v>0.961371055495103</v>
      </c>
      <c r="AI220" s="262">
        <v>0.92</v>
      </c>
      <c r="AJ220" s="260">
        <v>0.938412091730368</v>
      </c>
      <c r="AK220" s="260">
        <v>0.96390321301071</v>
      </c>
      <c r="AL220" s="260">
        <v>0.957544919701065</v>
      </c>
      <c r="AM220" s="260">
        <v>0.955059808998805</v>
      </c>
      <c r="AN220" s="259">
        <v>0.99</v>
      </c>
      <c r="AO220" s="264">
        <v>1</v>
      </c>
      <c r="AP220" s="264">
        <v>1</v>
      </c>
      <c r="AQ220" s="264">
        <v>1</v>
      </c>
      <c r="AR220" s="265">
        <v>1</v>
      </c>
      <c r="AS220" s="286">
        <v>0.0719793575775068</v>
      </c>
      <c r="AT220" s="267">
        <v>0.114285714285714</v>
      </c>
      <c r="AU220" s="268">
        <v>0.212121212121212</v>
      </c>
      <c r="AV220" s="268">
        <v>0.0810810810810811</v>
      </c>
      <c r="AW220" s="268">
        <v>0.0813397129186603</v>
      </c>
      <c r="AX220" s="217"/>
      <c r="AY220" s="222"/>
    </row>
    <row r="221" ht="15" spans="1:51">
      <c r="A221" s="220"/>
      <c r="C221" s="283" t="s">
        <v>210</v>
      </c>
      <c r="D221" s="111" t="s">
        <v>25</v>
      </c>
      <c r="E221" s="111" t="s">
        <v>211</v>
      </c>
      <c r="F221" s="285" t="s">
        <v>246</v>
      </c>
      <c r="G221" s="285" t="s">
        <v>246</v>
      </c>
      <c r="H221" s="285" t="s">
        <v>246</v>
      </c>
      <c r="I221" s="285" t="s">
        <v>246</v>
      </c>
      <c r="J221" s="259">
        <v>0.9</v>
      </c>
      <c r="K221" s="260">
        <v>0.876404494382023</v>
      </c>
      <c r="L221" s="260">
        <v>0.947368421052632</v>
      </c>
      <c r="M221" s="261">
        <v>0.916666666666667</v>
      </c>
      <c r="N221" s="261">
        <v>0.927177534507377</v>
      </c>
      <c r="O221" s="262">
        <v>0.9</v>
      </c>
      <c r="P221" s="263">
        <v>0.974811514736121</v>
      </c>
      <c r="Q221" s="260">
        <v>0.959345081171084</v>
      </c>
      <c r="R221" s="260">
        <v>0.97778700435956</v>
      </c>
      <c r="S221" s="260">
        <v>0.974558986355425</v>
      </c>
      <c r="T221" s="262">
        <v>0.9</v>
      </c>
      <c r="U221" s="260">
        <v>0.922206991089788</v>
      </c>
      <c r="V221" s="260">
        <v>0.904398501456917</v>
      </c>
      <c r="W221" s="260">
        <v>0.929209051276728</v>
      </c>
      <c r="X221" s="260">
        <v>0.927756179185988</v>
      </c>
      <c r="Y221" s="262">
        <v>0.92</v>
      </c>
      <c r="Z221" s="262">
        <v>0.939015775841771</v>
      </c>
      <c r="AA221" s="262">
        <v>0.940971357409714</v>
      </c>
      <c r="AB221" s="262">
        <v>0.947794779477948</v>
      </c>
      <c r="AC221" s="262">
        <v>0.952854148413499</v>
      </c>
      <c r="AD221" s="262">
        <v>0.92</v>
      </c>
      <c r="AE221" s="260">
        <v>0.99656571963784</v>
      </c>
      <c r="AF221" s="260">
        <v>0.996918335901387</v>
      </c>
      <c r="AG221" s="260">
        <v>0.992832568807339</v>
      </c>
      <c r="AH221" s="260">
        <v>0.995671214418056</v>
      </c>
      <c r="AI221" s="262">
        <v>0.92</v>
      </c>
      <c r="AJ221" s="260">
        <v>0.961519389070713</v>
      </c>
      <c r="AK221" s="260">
        <v>0.969075839942964</v>
      </c>
      <c r="AL221" s="260">
        <v>0.963844967219437</v>
      </c>
      <c r="AM221" s="260">
        <v>0.971958972700774</v>
      </c>
      <c r="AN221" s="259">
        <v>0.99</v>
      </c>
      <c r="AO221" s="264">
        <v>1</v>
      </c>
      <c r="AP221" s="264">
        <v>1</v>
      </c>
      <c r="AQ221" s="264">
        <v>1</v>
      </c>
      <c r="AR221" s="265">
        <v>1</v>
      </c>
      <c r="AS221" s="286">
        <v>0.0719793575775068</v>
      </c>
      <c r="AT221" s="267">
        <v>0.0476190476190476</v>
      </c>
      <c r="AU221" s="268">
        <v>0.0952380952380952</v>
      </c>
      <c r="AV221" s="268">
        <v>0.0416666666666667</v>
      </c>
      <c r="AW221" s="268">
        <v>0.0781563126252505</v>
      </c>
      <c r="AX221" s="224"/>
      <c r="AY221" s="222"/>
    </row>
    <row r="222" ht="15" spans="1:51">
      <c r="A222" s="220"/>
      <c r="C222" s="283" t="s">
        <v>210</v>
      </c>
      <c r="D222" s="111" t="s">
        <v>25</v>
      </c>
      <c r="E222" s="111" t="s">
        <v>211</v>
      </c>
      <c r="F222" s="285" t="s">
        <v>247</v>
      </c>
      <c r="G222" s="285" t="s">
        <v>247</v>
      </c>
      <c r="H222" s="285" t="s">
        <v>247</v>
      </c>
      <c r="I222" s="285" t="s">
        <v>247</v>
      </c>
      <c r="J222" s="259">
        <v>0.9</v>
      </c>
      <c r="K222" s="260">
        <v>0.940594059405941</v>
      </c>
      <c r="L222" s="260">
        <v>0.903846153846154</v>
      </c>
      <c r="M222" s="261">
        <v>0.901098901098901</v>
      </c>
      <c r="N222" s="261">
        <v>0.923747276688453</v>
      </c>
      <c r="O222" s="262">
        <v>0.9</v>
      </c>
      <c r="P222" s="263">
        <v>0.95529445479295</v>
      </c>
      <c r="Q222" s="260">
        <v>0.957151129125651</v>
      </c>
      <c r="R222" s="260">
        <v>0.958311710776682</v>
      </c>
      <c r="S222" s="260">
        <v>0.957973540627358</v>
      </c>
      <c r="T222" s="262">
        <v>0.9</v>
      </c>
      <c r="U222" s="260">
        <v>0.903137985384726</v>
      </c>
      <c r="V222" s="260">
        <v>0.911522872032426</v>
      </c>
      <c r="W222" s="260">
        <v>0.912298910223145</v>
      </c>
      <c r="X222" s="260">
        <v>0.901982783376408</v>
      </c>
      <c r="Y222" s="262">
        <v>0.92</v>
      </c>
      <c r="Z222" s="262">
        <v>0.934050031010957</v>
      </c>
      <c r="AA222" s="262">
        <v>0.955065529436239</v>
      </c>
      <c r="AB222" s="262">
        <v>0.94187675070028</v>
      </c>
      <c r="AC222" s="262">
        <v>0.941247696293592</v>
      </c>
      <c r="AD222" s="262">
        <v>0.92</v>
      </c>
      <c r="AE222" s="260">
        <v>0.995867768595041</v>
      </c>
      <c r="AF222" s="260">
        <v>0.990849673202614</v>
      </c>
      <c r="AG222" s="260">
        <v>0.993351063829787</v>
      </c>
      <c r="AH222" s="260">
        <v>0.987609522966634</v>
      </c>
      <c r="AI222" s="262">
        <v>0.92</v>
      </c>
      <c r="AJ222" s="260">
        <v>0.955399458361544</v>
      </c>
      <c r="AK222" s="260">
        <v>0.972848322547051</v>
      </c>
      <c r="AL222" s="260">
        <v>0.959294226899861</v>
      </c>
      <c r="AM222" s="260">
        <v>0.962593145128982</v>
      </c>
      <c r="AN222" s="259">
        <v>0.99</v>
      </c>
      <c r="AO222" s="264">
        <v>1</v>
      </c>
      <c r="AP222" s="264">
        <v>1</v>
      </c>
      <c r="AQ222" s="264">
        <v>1</v>
      </c>
      <c r="AR222" s="265">
        <v>1</v>
      </c>
      <c r="AS222" s="286">
        <v>0.0719793575775068</v>
      </c>
      <c r="AT222" s="267">
        <v>0.0454545454545455</v>
      </c>
      <c r="AU222" s="268">
        <v>0.275862068965517</v>
      </c>
      <c r="AV222" s="268">
        <v>0.1</v>
      </c>
      <c r="AW222" s="268">
        <v>0.0904522613065327</v>
      </c>
      <c r="AX222" s="224"/>
      <c r="AY222" s="222"/>
    </row>
    <row r="223" ht="15" spans="1:51">
      <c r="A223" s="220"/>
      <c r="C223" s="283" t="s">
        <v>210</v>
      </c>
      <c r="D223" s="111" t="s">
        <v>25</v>
      </c>
      <c r="E223" s="111" t="s">
        <v>211</v>
      </c>
      <c r="F223" s="285" t="s">
        <v>248</v>
      </c>
      <c r="G223" s="285" t="s">
        <v>248</v>
      </c>
      <c r="H223" s="285" t="s">
        <v>248</v>
      </c>
      <c r="I223" s="285" t="s">
        <v>248</v>
      </c>
      <c r="J223" s="259">
        <v>0.9</v>
      </c>
      <c r="K223" s="260">
        <v>0.971014492753623</v>
      </c>
      <c r="L223" s="260">
        <v>0.956521739130435</v>
      </c>
      <c r="M223" s="261">
        <v>0.946153846153846</v>
      </c>
      <c r="N223" s="261">
        <v>0.937637104356001</v>
      </c>
      <c r="O223" s="262">
        <v>0.9</v>
      </c>
      <c r="P223" s="263">
        <v>0.941652525779924</v>
      </c>
      <c r="Q223" s="260">
        <v>0.927434754933164</v>
      </c>
      <c r="R223" s="260">
        <v>0.945431062318373</v>
      </c>
      <c r="S223" s="260">
        <v>0.94095082857919</v>
      </c>
      <c r="T223" s="262">
        <v>0.9</v>
      </c>
      <c r="U223" s="260">
        <v>0.907061741287038</v>
      </c>
      <c r="V223" s="260">
        <v>0.878209208572035</v>
      </c>
      <c r="W223" s="260">
        <v>0.893283823054569</v>
      </c>
      <c r="X223" s="260">
        <v>0.896984515077425</v>
      </c>
      <c r="Y223" s="262">
        <v>0.92</v>
      </c>
      <c r="Z223" s="262">
        <v>0.914341567442687</v>
      </c>
      <c r="AA223" s="262">
        <v>0.926833729650631</v>
      </c>
      <c r="AB223" s="262">
        <v>0.925250683682771</v>
      </c>
      <c r="AC223" s="262">
        <v>0.931545409985295</v>
      </c>
      <c r="AD223" s="262">
        <v>0.92</v>
      </c>
      <c r="AE223" s="260">
        <v>0.992211838006231</v>
      </c>
      <c r="AF223" s="260">
        <v>0.977777777777778</v>
      </c>
      <c r="AG223" s="260">
        <v>0.997093023255814</v>
      </c>
      <c r="AH223" s="260">
        <v>0.994719288493608</v>
      </c>
      <c r="AI223" s="262">
        <v>0.92</v>
      </c>
      <c r="AJ223" s="260">
        <v>0.944841598314395</v>
      </c>
      <c r="AK223" s="260">
        <v>0.951191675058745</v>
      </c>
      <c r="AL223" s="260">
        <v>0.945437509009658</v>
      </c>
      <c r="AM223" s="260">
        <v>0.954085331718106</v>
      </c>
      <c r="AN223" s="259">
        <v>0.99</v>
      </c>
      <c r="AO223" s="264">
        <v>1</v>
      </c>
      <c r="AP223" s="264">
        <v>1</v>
      </c>
      <c r="AQ223" s="264">
        <v>1</v>
      </c>
      <c r="AR223" s="265">
        <v>1</v>
      </c>
      <c r="AS223" s="286">
        <v>0.0719793575775068</v>
      </c>
      <c r="AT223" s="267">
        <v>0.0681818181818182</v>
      </c>
      <c r="AU223" s="268">
        <v>0.0789473684210526</v>
      </c>
      <c r="AV223" s="268">
        <v>0.0333333333333333</v>
      </c>
      <c r="AW223" s="268">
        <v>0.0725075528700906</v>
      </c>
      <c r="AX223" s="224"/>
      <c r="AY223" s="222"/>
    </row>
    <row r="224" ht="15" spans="1:51">
      <c r="A224" s="220"/>
      <c r="C224" s="283" t="s">
        <v>210</v>
      </c>
      <c r="D224" s="111" t="s">
        <v>25</v>
      </c>
      <c r="E224" s="111" t="s">
        <v>211</v>
      </c>
      <c r="F224" s="285" t="s">
        <v>249</v>
      </c>
      <c r="G224" s="285" t="s">
        <v>249</v>
      </c>
      <c r="H224" s="285" t="s">
        <v>249</v>
      </c>
      <c r="I224" s="285" t="s">
        <v>249</v>
      </c>
      <c r="J224" s="259">
        <v>0.9</v>
      </c>
      <c r="K224" s="260">
        <v>1</v>
      </c>
      <c r="L224" s="260">
        <v>0.952380952380952</v>
      </c>
      <c r="M224" s="261">
        <v>0.888888888888889</v>
      </c>
      <c r="N224" s="261">
        <v>0.96969696969697</v>
      </c>
      <c r="O224" s="262">
        <v>0.9</v>
      </c>
      <c r="P224" s="263">
        <v>0.992490613266583</v>
      </c>
      <c r="Q224" s="260">
        <v>0.939115199299168</v>
      </c>
      <c r="R224" s="260">
        <v>0.992819843342037</v>
      </c>
      <c r="S224" s="260">
        <v>0.986220724371827</v>
      </c>
      <c r="T224" s="262">
        <v>0.9</v>
      </c>
      <c r="U224" s="260">
        <v>0.962453066332916</v>
      </c>
      <c r="V224" s="260">
        <v>0.858957512045554</v>
      </c>
      <c r="W224" s="260">
        <v>0.900783289817232</v>
      </c>
      <c r="X224" s="260">
        <v>0.901497376391792</v>
      </c>
      <c r="Y224" s="262">
        <v>0.92</v>
      </c>
      <c r="Z224" s="262">
        <v>0.959963603275705</v>
      </c>
      <c r="AA224" s="262">
        <v>0.967088607594937</v>
      </c>
      <c r="AB224" s="262">
        <v>0.904133180252583</v>
      </c>
      <c r="AC224" s="262">
        <v>0.943256775013908</v>
      </c>
      <c r="AD224" s="262">
        <v>0.92</v>
      </c>
      <c r="AE224" s="260">
        <v>1</v>
      </c>
      <c r="AF224" s="260">
        <v>0.983333333333333</v>
      </c>
      <c r="AG224" s="260">
        <v>1</v>
      </c>
      <c r="AH224" s="260">
        <v>0.987012987012987</v>
      </c>
      <c r="AI224" s="262">
        <v>0.92</v>
      </c>
      <c r="AJ224" s="260">
        <v>0.975157582499073</v>
      </c>
      <c r="AK224" s="260">
        <v>0.980968858131488</v>
      </c>
      <c r="AL224" s="260">
        <v>0.941356139279169</v>
      </c>
      <c r="AM224" s="260">
        <v>0.964847428073235</v>
      </c>
      <c r="AN224" s="259">
        <v>0.99</v>
      </c>
      <c r="AO224" s="264">
        <v>1</v>
      </c>
      <c r="AP224" s="264">
        <v>1</v>
      </c>
      <c r="AQ224" s="264">
        <v>1</v>
      </c>
      <c r="AR224" s="265">
        <v>1</v>
      </c>
      <c r="AS224" s="286">
        <v>0.0719793575775068</v>
      </c>
      <c r="AT224" s="267">
        <v>0</v>
      </c>
      <c r="AU224" s="268">
        <v>0</v>
      </c>
      <c r="AV224" s="268">
        <v>0</v>
      </c>
      <c r="AW224" s="268">
        <v>0.0454545454545455</v>
      </c>
      <c r="AX224" s="224"/>
      <c r="AY224" s="222"/>
    </row>
    <row r="225" ht="15" spans="1:51">
      <c r="A225" s="220"/>
      <c r="C225" s="283" t="s">
        <v>210</v>
      </c>
      <c r="D225" s="111" t="s">
        <v>25</v>
      </c>
      <c r="E225" s="111" t="s">
        <v>211</v>
      </c>
      <c r="F225" s="285" t="s">
        <v>250</v>
      </c>
      <c r="G225" s="285" t="s">
        <v>250</v>
      </c>
      <c r="H225" s="285" t="s">
        <v>250</v>
      </c>
      <c r="I225" s="285" t="s">
        <v>250</v>
      </c>
      <c r="J225" s="259">
        <v>0.9</v>
      </c>
      <c r="K225" s="260">
        <v>0.931034482758621</v>
      </c>
      <c r="L225" s="260">
        <v>0.934782608695652</v>
      </c>
      <c r="M225" s="261">
        <v>0.9625</v>
      </c>
      <c r="N225" s="261">
        <v>0.952615992102665</v>
      </c>
      <c r="O225" s="262">
        <v>0.9</v>
      </c>
      <c r="P225" s="263">
        <v>0.941655616594052</v>
      </c>
      <c r="Q225" s="260">
        <v>0.936424251821988</v>
      </c>
      <c r="R225" s="260">
        <v>0.949906367041198</v>
      </c>
      <c r="S225" s="260">
        <v>0.93193713113059</v>
      </c>
      <c r="T225" s="262">
        <v>0.9</v>
      </c>
      <c r="U225" s="260">
        <v>0.897139609774579</v>
      </c>
      <c r="V225" s="260">
        <v>0.876104822453094</v>
      </c>
      <c r="W225" s="260">
        <v>0.915262172284644</v>
      </c>
      <c r="X225" s="260">
        <v>0.897663097946262</v>
      </c>
      <c r="Y225" s="262">
        <v>0.92</v>
      </c>
      <c r="Z225" s="262">
        <v>0.92174851592013</v>
      </c>
      <c r="AA225" s="262">
        <v>0.923952262003886</v>
      </c>
      <c r="AB225" s="262">
        <v>0.924242424242424</v>
      </c>
      <c r="AC225" s="262">
        <v>0.942254117542178</v>
      </c>
      <c r="AD225" s="262">
        <v>0.92</v>
      </c>
      <c r="AE225" s="260">
        <v>0.996615384615385</v>
      </c>
      <c r="AF225" s="260">
        <v>0.994179078924842</v>
      </c>
      <c r="AG225" s="260">
        <v>0.998232278592894</v>
      </c>
      <c r="AH225" s="260">
        <v>0.996577850383055</v>
      </c>
      <c r="AI225" s="262">
        <v>0.92</v>
      </c>
      <c r="AJ225" s="260">
        <v>0.945909849749583</v>
      </c>
      <c r="AK225" s="260">
        <v>0.952944687624353</v>
      </c>
      <c r="AL225" s="260">
        <v>0.949720068906115</v>
      </c>
      <c r="AM225" s="260">
        <v>0.962994760607565</v>
      </c>
      <c r="AN225" s="259">
        <v>0.99</v>
      </c>
      <c r="AO225" s="264">
        <v>1</v>
      </c>
      <c r="AP225" s="264">
        <v>1</v>
      </c>
      <c r="AQ225" s="264">
        <v>1</v>
      </c>
      <c r="AR225" s="265">
        <v>1</v>
      </c>
      <c r="AS225" s="286">
        <v>0.0719793575775068</v>
      </c>
      <c r="AT225" s="267">
        <v>0.0857142857142857</v>
      </c>
      <c r="AU225" s="268">
        <v>0.1875</v>
      </c>
      <c r="AV225" s="268">
        <v>0.04</v>
      </c>
      <c r="AW225" s="268">
        <v>0.0759075907590759</v>
      </c>
      <c r="AX225" s="224"/>
      <c r="AY225" s="222"/>
    </row>
    <row r="226" ht="15" spans="1:51">
      <c r="A226" s="220"/>
      <c r="C226" s="283" t="s">
        <v>210</v>
      </c>
      <c r="D226" s="111" t="s">
        <v>125</v>
      </c>
      <c r="E226" s="111" t="s">
        <v>211</v>
      </c>
      <c r="F226" s="285" t="s">
        <v>251</v>
      </c>
      <c r="G226" s="285" t="s">
        <v>251</v>
      </c>
      <c r="H226" s="285" t="s">
        <v>251</v>
      </c>
      <c r="I226" s="285" t="s">
        <v>251</v>
      </c>
      <c r="J226" s="259">
        <v>0.9</v>
      </c>
      <c r="K226" s="260" t="s">
        <v>33</v>
      </c>
      <c r="L226" s="260" t="s">
        <v>33</v>
      </c>
      <c r="M226" s="261" t="s">
        <v>33</v>
      </c>
      <c r="N226" s="261" t="s">
        <v>33</v>
      </c>
      <c r="O226" s="262">
        <v>0.9</v>
      </c>
      <c r="P226" s="263" t="s">
        <v>33</v>
      </c>
      <c r="Q226" s="260" t="s">
        <v>33</v>
      </c>
      <c r="R226" s="260" t="s">
        <v>33</v>
      </c>
      <c r="S226" s="260" t="s">
        <v>33</v>
      </c>
      <c r="T226" s="262">
        <v>0.9</v>
      </c>
      <c r="U226" s="260" t="s">
        <v>33</v>
      </c>
      <c r="V226" s="260" t="s">
        <v>33</v>
      </c>
      <c r="W226" s="260" t="s">
        <v>33</v>
      </c>
      <c r="X226" s="260" t="s">
        <v>33</v>
      </c>
      <c r="Y226" s="262">
        <v>0.92</v>
      </c>
      <c r="Z226" s="262" t="s">
        <v>33</v>
      </c>
      <c r="AA226" s="262" t="s">
        <v>33</v>
      </c>
      <c r="AB226" s="262" t="s">
        <v>33</v>
      </c>
      <c r="AC226" s="262" t="s">
        <v>33</v>
      </c>
      <c r="AD226" s="262">
        <v>0.92</v>
      </c>
      <c r="AE226" s="260">
        <v>0.970588235294118</v>
      </c>
      <c r="AF226" s="260">
        <v>0.777777777777778</v>
      </c>
      <c r="AG226" s="260">
        <v>0.829787234042553</v>
      </c>
      <c r="AH226" s="260">
        <v>0.982702197288453</v>
      </c>
      <c r="AI226" s="262">
        <v>0.92</v>
      </c>
      <c r="AJ226" s="260" t="s">
        <v>33</v>
      </c>
      <c r="AK226" s="260" t="s">
        <v>33</v>
      </c>
      <c r="AL226" s="260" t="s">
        <v>33</v>
      </c>
      <c r="AM226" s="260" t="s">
        <v>33</v>
      </c>
      <c r="AN226" s="259">
        <v>0.99</v>
      </c>
      <c r="AO226" s="264" t="s">
        <v>33</v>
      </c>
      <c r="AP226" s="264" t="s">
        <v>33</v>
      </c>
      <c r="AQ226" s="264" t="s">
        <v>33</v>
      </c>
      <c r="AR226" s="265">
        <v>1</v>
      </c>
      <c r="AS226" s="286">
        <v>0.0719793575775068</v>
      </c>
      <c r="AT226" s="267" t="s">
        <v>33</v>
      </c>
      <c r="AU226" s="268" t="s">
        <v>33</v>
      </c>
      <c r="AV226" s="268" t="s">
        <v>33</v>
      </c>
      <c r="AW226" s="268" t="s">
        <v>33</v>
      </c>
      <c r="AX226" s="224"/>
      <c r="AY226" s="222"/>
    </row>
    <row r="227" ht="15" spans="1:51">
      <c r="A227" s="220"/>
      <c r="C227" s="283" t="s">
        <v>210</v>
      </c>
      <c r="D227" s="111" t="s">
        <v>25</v>
      </c>
      <c r="E227" s="111" t="s">
        <v>211</v>
      </c>
      <c r="F227" s="285" t="s">
        <v>252</v>
      </c>
      <c r="G227" s="285" t="s">
        <v>252</v>
      </c>
      <c r="H227" s="285" t="s">
        <v>252</v>
      </c>
      <c r="I227" s="285" t="s">
        <v>252</v>
      </c>
      <c r="J227" s="259">
        <v>0.9</v>
      </c>
      <c r="K227" s="260">
        <v>0.968992248062015</v>
      </c>
      <c r="L227" s="260">
        <v>0.961538461538462</v>
      </c>
      <c r="M227" s="261">
        <v>0.967213114754098</v>
      </c>
      <c r="N227" s="261">
        <v>0.966061827956989</v>
      </c>
      <c r="O227" s="262">
        <v>0.9</v>
      </c>
      <c r="P227" s="263">
        <v>0.948868398994132</v>
      </c>
      <c r="Q227" s="260">
        <v>0.933465825628618</v>
      </c>
      <c r="R227" s="260">
        <v>0.959687906371912</v>
      </c>
      <c r="S227" s="260">
        <v>0.951636968810077</v>
      </c>
      <c r="T227" s="262">
        <v>0.9</v>
      </c>
      <c r="U227" s="260">
        <v>0.883487007544007</v>
      </c>
      <c r="V227" s="260">
        <v>0.880152078112849</v>
      </c>
      <c r="W227" s="260">
        <v>0.910533159947984</v>
      </c>
      <c r="X227" s="260">
        <v>0.901078878654845</v>
      </c>
      <c r="Y227" s="262">
        <v>0.92</v>
      </c>
      <c r="Z227" s="262">
        <v>0.919272048530098</v>
      </c>
      <c r="AA227" s="262">
        <v>0.93396674584323</v>
      </c>
      <c r="AB227" s="262">
        <v>0.939924041892047</v>
      </c>
      <c r="AC227" s="262">
        <v>0.940812553487552</v>
      </c>
      <c r="AD227" s="262">
        <v>0.92</v>
      </c>
      <c r="AE227" s="260">
        <v>0.983543417366947</v>
      </c>
      <c r="AF227" s="260">
        <v>0.996675646242907</v>
      </c>
      <c r="AG227" s="260">
        <v>0.968364428126201</v>
      </c>
      <c r="AH227" s="260">
        <v>0.992739800736927</v>
      </c>
      <c r="AI227" s="262">
        <v>0.92</v>
      </c>
      <c r="AJ227" s="260">
        <v>0.95073244021535</v>
      </c>
      <c r="AK227" s="260">
        <v>0.960927892677473</v>
      </c>
      <c r="AL227" s="260">
        <v>0.958361316319678</v>
      </c>
      <c r="AM227" s="260">
        <v>0.962302540402953</v>
      </c>
      <c r="AN227" s="259">
        <v>0.99</v>
      </c>
      <c r="AO227" s="264">
        <v>1</v>
      </c>
      <c r="AP227" s="264">
        <v>1</v>
      </c>
      <c r="AQ227" s="264">
        <v>1</v>
      </c>
      <c r="AR227" s="265">
        <v>1</v>
      </c>
      <c r="AS227" s="286">
        <v>0.0719793575775068</v>
      </c>
      <c r="AT227" s="267">
        <v>0</v>
      </c>
      <c r="AU227" s="268">
        <v>0.142857142857143</v>
      </c>
      <c r="AV227" s="268">
        <v>0.116279069767442</v>
      </c>
      <c r="AW227" s="268">
        <v>0.0770114942528736</v>
      </c>
      <c r="AX227" s="224"/>
      <c r="AY227" s="222"/>
    </row>
    <row r="228" ht="15" spans="1:51">
      <c r="A228" s="220"/>
      <c r="C228" s="283" t="s">
        <v>210</v>
      </c>
      <c r="D228" s="111" t="s">
        <v>25</v>
      </c>
      <c r="E228" s="111" t="s">
        <v>211</v>
      </c>
      <c r="F228" s="285" t="s">
        <v>253</v>
      </c>
      <c r="G228" s="285" t="s">
        <v>253</v>
      </c>
      <c r="H228" s="285" t="s">
        <v>253</v>
      </c>
      <c r="I228" s="285" t="s">
        <v>253</v>
      </c>
      <c r="J228" s="259">
        <v>0.9</v>
      </c>
      <c r="K228" s="260">
        <v>0.928571428571429</v>
      </c>
      <c r="L228" s="260">
        <v>0.931623931623932</v>
      </c>
      <c r="M228" s="261">
        <v>0.921052631578947</v>
      </c>
      <c r="N228" s="261">
        <v>0.938467492260062</v>
      </c>
      <c r="O228" s="262">
        <v>0.9</v>
      </c>
      <c r="P228" s="263">
        <v>0.965665236051502</v>
      </c>
      <c r="Q228" s="260">
        <v>0.974322762870715</v>
      </c>
      <c r="R228" s="260">
        <v>0.980362249761678</v>
      </c>
      <c r="S228" s="260">
        <v>0.972128015731274</v>
      </c>
      <c r="T228" s="262">
        <v>0.9</v>
      </c>
      <c r="U228" s="260">
        <v>0.917381974248927</v>
      </c>
      <c r="V228" s="260">
        <v>0.930928232122224</v>
      </c>
      <c r="W228" s="260">
        <v>0.93765490943756</v>
      </c>
      <c r="X228" s="260">
        <v>0.925108432535361</v>
      </c>
      <c r="Y228" s="262">
        <v>0.92</v>
      </c>
      <c r="Z228" s="262">
        <v>0.907372400756144</v>
      </c>
      <c r="AA228" s="262">
        <v>0.932993121810517</v>
      </c>
      <c r="AB228" s="262">
        <v>0.951746827510575</v>
      </c>
      <c r="AC228" s="262">
        <v>0.937746908623735</v>
      </c>
      <c r="AD228" s="262">
        <v>0.92</v>
      </c>
      <c r="AE228" s="260">
        <v>0.99876627827279</v>
      </c>
      <c r="AF228" s="260">
        <v>0.999089134677944</v>
      </c>
      <c r="AG228" s="260">
        <v>0.990262582056893</v>
      </c>
      <c r="AH228" s="260">
        <v>0.984019754006709</v>
      </c>
      <c r="AI228" s="262">
        <v>0.92</v>
      </c>
      <c r="AJ228" s="260">
        <v>0.946226080793763</v>
      </c>
      <c r="AK228" s="260">
        <v>0.962267219647068</v>
      </c>
      <c r="AL228" s="260">
        <v>0.96551724137931</v>
      </c>
      <c r="AM228" s="260">
        <v>0.96144340955379</v>
      </c>
      <c r="AN228" s="259">
        <v>0.99</v>
      </c>
      <c r="AO228" s="264">
        <v>1</v>
      </c>
      <c r="AP228" s="264">
        <v>1</v>
      </c>
      <c r="AQ228" s="264">
        <v>1</v>
      </c>
      <c r="AR228" s="265">
        <v>1</v>
      </c>
      <c r="AS228" s="286">
        <v>0.0719793575775068</v>
      </c>
      <c r="AT228" s="267">
        <v>0.0344827586206897</v>
      </c>
      <c r="AU228" s="268">
        <v>0.1</v>
      </c>
      <c r="AV228" s="268">
        <v>0.142857142857143</v>
      </c>
      <c r="AW228" s="268">
        <v>0.0760233918128655</v>
      </c>
      <c r="AX228" s="224"/>
      <c r="AY228" s="222"/>
    </row>
    <row r="229" s="216" customFormat="1" ht="15" spans="1:51">
      <c r="A229" s="220"/>
      <c r="B229" s="217"/>
      <c r="C229" s="283" t="s">
        <v>210</v>
      </c>
      <c r="D229" s="111" t="s">
        <v>25</v>
      </c>
      <c r="E229" s="111" t="s">
        <v>211</v>
      </c>
      <c r="F229" s="285" t="s">
        <v>254</v>
      </c>
      <c r="G229" s="285" t="s">
        <v>254</v>
      </c>
      <c r="H229" s="285" t="s">
        <v>254</v>
      </c>
      <c r="I229" s="285" t="s">
        <v>254</v>
      </c>
      <c r="J229" s="259">
        <v>0.9</v>
      </c>
      <c r="K229" s="260">
        <v>0.989473684210526</v>
      </c>
      <c r="L229" s="260">
        <v>0.989473684210526</v>
      </c>
      <c r="M229" s="261">
        <v>0.978723404255319</v>
      </c>
      <c r="N229" s="261">
        <v>0.986654804270463</v>
      </c>
      <c r="O229" s="262">
        <v>0.9</v>
      </c>
      <c r="P229" s="263">
        <v>0.939859867652783</v>
      </c>
      <c r="Q229" s="260">
        <v>0.944216290212183</v>
      </c>
      <c r="R229" s="260">
        <v>0.929137641124189</v>
      </c>
      <c r="S229" s="260">
        <v>0.93392517124558</v>
      </c>
      <c r="T229" s="262">
        <v>0.9</v>
      </c>
      <c r="U229" s="260">
        <v>0.910471000389257</v>
      </c>
      <c r="V229" s="260">
        <v>0.922826830937714</v>
      </c>
      <c r="W229" s="260">
        <v>0.909680518856594</v>
      </c>
      <c r="X229" s="260">
        <v>0.91370541638847</v>
      </c>
      <c r="Y229" s="262">
        <v>0.92</v>
      </c>
      <c r="Z229" s="262">
        <v>0.919824697086878</v>
      </c>
      <c r="AA229" s="262">
        <v>0.952600216684724</v>
      </c>
      <c r="AB229" s="262">
        <v>0.956820412168793</v>
      </c>
      <c r="AC229" s="262">
        <v>0.954162041023832</v>
      </c>
      <c r="AD229" s="262">
        <v>0.92</v>
      </c>
      <c r="AE229" s="260">
        <v>0.990608906392002</v>
      </c>
      <c r="AF229" s="260">
        <v>0.993521850899743</v>
      </c>
      <c r="AG229" s="260">
        <v>0.979942941125616</v>
      </c>
      <c r="AH229" s="260">
        <v>0.986726749215613</v>
      </c>
      <c r="AI229" s="262">
        <v>0.92</v>
      </c>
      <c r="AJ229" s="260">
        <v>0.944549184873018</v>
      </c>
      <c r="AK229" s="260">
        <v>0.971386647101981</v>
      </c>
      <c r="AL229" s="260">
        <v>0.966843071606005</v>
      </c>
      <c r="AM229" s="260">
        <v>0.968305072290706</v>
      </c>
      <c r="AN229" s="259">
        <v>0.99</v>
      </c>
      <c r="AO229" s="264">
        <v>1</v>
      </c>
      <c r="AP229" s="264">
        <v>1</v>
      </c>
      <c r="AQ229" s="264">
        <v>1</v>
      </c>
      <c r="AR229" s="265">
        <v>1</v>
      </c>
      <c r="AS229" s="286">
        <v>0.0719793575775068</v>
      </c>
      <c r="AT229" s="267">
        <v>0.0285714285714286</v>
      </c>
      <c r="AU229" s="268">
        <v>0</v>
      </c>
      <c r="AV229" s="268">
        <v>0.0333333333333333</v>
      </c>
      <c r="AW229" s="268">
        <v>0.0676274944567627</v>
      </c>
      <c r="AX229" s="217"/>
      <c r="AY229" s="222"/>
    </row>
    <row r="230" ht="15" spans="1:51">
      <c r="A230" s="220"/>
      <c r="C230" s="283" t="s">
        <v>210</v>
      </c>
      <c r="D230" s="111" t="s">
        <v>25</v>
      </c>
      <c r="E230" s="111" t="s">
        <v>211</v>
      </c>
      <c r="F230" s="285" t="s">
        <v>255</v>
      </c>
      <c r="G230" s="285" t="s">
        <v>255</v>
      </c>
      <c r="H230" s="285" t="s">
        <v>255</v>
      </c>
      <c r="I230" s="285" t="s">
        <v>255</v>
      </c>
      <c r="J230" s="259">
        <v>0.9</v>
      </c>
      <c r="K230" s="260">
        <v>0.905797101449275</v>
      </c>
      <c r="L230" s="260">
        <v>0.884057971014493</v>
      </c>
      <c r="M230" s="261">
        <v>0.925373134328358</v>
      </c>
      <c r="N230" s="261">
        <v>0.917684887459807</v>
      </c>
      <c r="O230" s="262">
        <v>0.9</v>
      </c>
      <c r="P230" s="263">
        <v>0.929735366966497</v>
      </c>
      <c r="Q230" s="260">
        <v>0.950944647000331</v>
      </c>
      <c r="R230" s="260">
        <v>0.932893289328933</v>
      </c>
      <c r="S230" s="260">
        <v>0.919800291060518</v>
      </c>
      <c r="T230" s="262">
        <v>0.9</v>
      </c>
      <c r="U230" s="260">
        <v>0.870160344153305</v>
      </c>
      <c r="V230" s="260">
        <v>0.910065186167274</v>
      </c>
      <c r="W230" s="260">
        <v>0.906647807637907</v>
      </c>
      <c r="X230" s="260">
        <v>0.881526378040738</v>
      </c>
      <c r="Y230" s="262">
        <v>0.92</v>
      </c>
      <c r="Z230" s="262">
        <v>0.905815547288036</v>
      </c>
      <c r="AA230" s="262">
        <v>0.936328044508551</v>
      </c>
      <c r="AB230" s="262">
        <v>0.932943294329433</v>
      </c>
      <c r="AC230" s="262">
        <v>0.926860481962621</v>
      </c>
      <c r="AD230" s="262">
        <v>0.92</v>
      </c>
      <c r="AE230" s="260">
        <v>0.995402802101576</v>
      </c>
      <c r="AF230" s="260">
        <v>0.990167388505209</v>
      </c>
      <c r="AG230" s="260">
        <v>0.993265426382692</v>
      </c>
      <c r="AH230" s="260">
        <v>0.965443081937432</v>
      </c>
      <c r="AI230" s="262">
        <v>0.92</v>
      </c>
      <c r="AJ230" s="260">
        <v>0.928085139682291</v>
      </c>
      <c r="AK230" s="260">
        <v>0.96044588277598</v>
      </c>
      <c r="AL230" s="260">
        <v>0.953491941673062</v>
      </c>
      <c r="AM230" s="260">
        <v>0.953107280378235</v>
      </c>
      <c r="AN230" s="259">
        <v>0.99</v>
      </c>
      <c r="AO230" s="264">
        <v>1</v>
      </c>
      <c r="AP230" s="264">
        <v>1</v>
      </c>
      <c r="AQ230" s="264">
        <v>1</v>
      </c>
      <c r="AR230" s="265">
        <v>1</v>
      </c>
      <c r="AS230" s="286">
        <v>0.0719793575775068</v>
      </c>
      <c r="AT230" s="267">
        <v>0</v>
      </c>
      <c r="AU230" s="268">
        <v>0.14</v>
      </c>
      <c r="AV230" s="268">
        <v>0.155555555555556</v>
      </c>
      <c r="AW230" s="268">
        <v>0.0809917355371901</v>
      </c>
      <c r="AX230" s="224"/>
      <c r="AY230" s="222"/>
    </row>
    <row r="231" ht="15" spans="1:51">
      <c r="A231" s="220"/>
      <c r="C231" s="283" t="s">
        <v>210</v>
      </c>
      <c r="D231" s="111" t="s">
        <v>25</v>
      </c>
      <c r="E231" s="111" t="s">
        <v>211</v>
      </c>
      <c r="F231" s="285" t="s">
        <v>256</v>
      </c>
      <c r="G231" s="285" t="s">
        <v>256</v>
      </c>
      <c r="H231" s="285" t="s">
        <v>256</v>
      </c>
      <c r="I231" s="285" t="s">
        <v>256</v>
      </c>
      <c r="J231" s="259">
        <v>0.9</v>
      </c>
      <c r="K231" s="260">
        <v>0.967741935483871</v>
      </c>
      <c r="L231" s="260">
        <v>0.96875</v>
      </c>
      <c r="M231" s="261">
        <v>0.948275862068966</v>
      </c>
      <c r="N231" s="261">
        <v>0.963609898107715</v>
      </c>
      <c r="O231" s="262">
        <v>0.9</v>
      </c>
      <c r="P231" s="263">
        <v>0.963527490473598</v>
      </c>
      <c r="Q231" s="260">
        <v>0.93899977573447</v>
      </c>
      <c r="R231" s="260">
        <v>0.946360153256705</v>
      </c>
      <c r="S231" s="260">
        <v>0.944200634296481</v>
      </c>
      <c r="T231" s="262">
        <v>0.9</v>
      </c>
      <c r="U231" s="260">
        <v>0.924060968971149</v>
      </c>
      <c r="V231" s="260">
        <v>0.913882036331016</v>
      </c>
      <c r="W231" s="260">
        <v>0.911238825031928</v>
      </c>
      <c r="X231" s="260">
        <v>0.908155742021557</v>
      </c>
      <c r="Y231" s="262">
        <v>0.92</v>
      </c>
      <c r="Z231" s="262">
        <v>0.936285097192225</v>
      </c>
      <c r="AA231" s="262">
        <v>0.952723146747352</v>
      </c>
      <c r="AB231" s="262">
        <v>0.943096008629989</v>
      </c>
      <c r="AC231" s="262">
        <v>0.934282468761833</v>
      </c>
      <c r="AD231" s="262">
        <v>0.92</v>
      </c>
      <c r="AE231" s="260">
        <v>0.998208242086403</v>
      </c>
      <c r="AF231" s="260">
        <v>0.996682464454976</v>
      </c>
      <c r="AG231" s="260">
        <v>0.997746394230769</v>
      </c>
      <c r="AH231" s="260">
        <v>0.996455239533518</v>
      </c>
      <c r="AI231" s="262">
        <v>0.92</v>
      </c>
      <c r="AJ231" s="260">
        <v>0.959547427154371</v>
      </c>
      <c r="AK231" s="260">
        <v>0.969167957201183</v>
      </c>
      <c r="AL231" s="260">
        <v>0.957754714223067</v>
      </c>
      <c r="AM231" s="260">
        <v>0.958169408285586</v>
      </c>
      <c r="AN231" s="259">
        <v>0.99</v>
      </c>
      <c r="AO231" s="264">
        <v>1</v>
      </c>
      <c r="AP231" s="264">
        <v>1</v>
      </c>
      <c r="AQ231" s="264">
        <v>1</v>
      </c>
      <c r="AR231" s="265">
        <v>1</v>
      </c>
      <c r="AS231" s="286">
        <v>0.0719793575775068</v>
      </c>
      <c r="AT231" s="267">
        <v>0.0769230769230769</v>
      </c>
      <c r="AU231" s="268">
        <v>0.173913043478261</v>
      </c>
      <c r="AV231" s="268">
        <v>0.222222222222222</v>
      </c>
      <c r="AW231" s="268">
        <v>0.0933014354066986</v>
      </c>
      <c r="AX231" s="224"/>
      <c r="AY231" s="222"/>
    </row>
    <row r="232" s="216" customFormat="1" ht="15" spans="1:51">
      <c r="A232" s="220"/>
      <c r="B232" s="217"/>
      <c r="C232" s="283" t="s">
        <v>210</v>
      </c>
      <c r="D232" s="111" t="s">
        <v>25</v>
      </c>
      <c r="E232" s="111" t="s">
        <v>211</v>
      </c>
      <c r="F232" s="285" t="s">
        <v>257</v>
      </c>
      <c r="G232" s="285" t="s">
        <v>257</v>
      </c>
      <c r="H232" s="285" t="s">
        <v>257</v>
      </c>
      <c r="I232" s="285" t="s">
        <v>257</v>
      </c>
      <c r="J232" s="259">
        <v>0.9</v>
      </c>
      <c r="K232" s="260">
        <v>0.97752808988764</v>
      </c>
      <c r="L232" s="260">
        <v>0.957446808510638</v>
      </c>
      <c r="M232" s="261">
        <v>0.989247311827957</v>
      </c>
      <c r="N232" s="261">
        <v>0.949315068493151</v>
      </c>
      <c r="O232" s="262">
        <v>0.9</v>
      </c>
      <c r="P232" s="263">
        <v>0.92464392182842</v>
      </c>
      <c r="Q232" s="260">
        <v>0.90789285202693</v>
      </c>
      <c r="R232" s="260">
        <v>0.945381372173246</v>
      </c>
      <c r="S232" s="260">
        <v>0.93745127611054</v>
      </c>
      <c r="T232" s="262">
        <v>0.9</v>
      </c>
      <c r="U232" s="260">
        <v>0.882742630009937</v>
      </c>
      <c r="V232" s="260">
        <v>0.868213722962326</v>
      </c>
      <c r="W232" s="260">
        <v>0.925450364124185</v>
      </c>
      <c r="X232" s="260">
        <v>0.913429943243499</v>
      </c>
      <c r="Y232" s="262">
        <v>0.92</v>
      </c>
      <c r="Z232" s="262">
        <v>0.896519285042333</v>
      </c>
      <c r="AA232" s="262">
        <v>0.946190595926578</v>
      </c>
      <c r="AB232" s="262">
        <v>0.934314060896339</v>
      </c>
      <c r="AC232" s="262">
        <v>0.942985994343309</v>
      </c>
      <c r="AD232" s="262">
        <v>0.92</v>
      </c>
      <c r="AE232" s="260">
        <v>0.996583143507973</v>
      </c>
      <c r="AF232" s="260">
        <v>0.975894945134017</v>
      </c>
      <c r="AG232" s="260">
        <v>0.968774860779634</v>
      </c>
      <c r="AH232" s="260">
        <v>0.976482196548857</v>
      </c>
      <c r="AI232" s="262">
        <v>0.92</v>
      </c>
      <c r="AJ232" s="260">
        <v>0.931875607385811</v>
      </c>
      <c r="AK232" s="260">
        <v>0.966234714363935</v>
      </c>
      <c r="AL232" s="260">
        <v>0.95634884771803</v>
      </c>
      <c r="AM232" s="260">
        <v>0.964028447464628</v>
      </c>
      <c r="AN232" s="259">
        <v>0.99</v>
      </c>
      <c r="AO232" s="264">
        <v>1</v>
      </c>
      <c r="AP232" s="264">
        <v>1</v>
      </c>
      <c r="AQ232" s="264">
        <v>1</v>
      </c>
      <c r="AR232" s="265">
        <v>1</v>
      </c>
      <c r="AS232" s="286">
        <v>0.0719793575775068</v>
      </c>
      <c r="AT232" s="267">
        <v>0.0357142857142857</v>
      </c>
      <c r="AU232" s="268">
        <v>0.0882352941176471</v>
      </c>
      <c r="AV232" s="268">
        <v>0.115384615384615</v>
      </c>
      <c r="AW232" s="268">
        <v>0.0730816077953715</v>
      </c>
      <c r="AX232" s="217"/>
      <c r="AY232" s="222"/>
    </row>
    <row r="233" s="216" customFormat="1" ht="15" spans="1:51">
      <c r="A233" s="220"/>
      <c r="B233" s="217"/>
      <c r="C233" s="283" t="s">
        <v>210</v>
      </c>
      <c r="D233" s="111" t="s">
        <v>25</v>
      </c>
      <c r="E233" s="111" t="s">
        <v>211</v>
      </c>
      <c r="F233" s="285" t="s">
        <v>258</v>
      </c>
      <c r="G233" s="285" t="s">
        <v>258</v>
      </c>
      <c r="H233" s="285" t="s">
        <v>258</v>
      </c>
      <c r="I233" s="285" t="s">
        <v>258</v>
      </c>
      <c r="J233" s="259">
        <v>0.9</v>
      </c>
      <c r="K233" s="260">
        <v>0.920634920634921</v>
      </c>
      <c r="L233" s="260">
        <v>0.919354838709677</v>
      </c>
      <c r="M233" s="261">
        <v>0.9</v>
      </c>
      <c r="N233" s="261">
        <v>0.937369519832985</v>
      </c>
      <c r="O233" s="262">
        <v>0.9</v>
      </c>
      <c r="P233" s="263">
        <v>0.953198494825964</v>
      </c>
      <c r="Q233" s="260">
        <v>0.948168901340804</v>
      </c>
      <c r="R233" s="260">
        <v>0.941905042760248</v>
      </c>
      <c r="S233" s="260">
        <v>0.949437381265527</v>
      </c>
      <c r="T233" s="262">
        <v>0.9</v>
      </c>
      <c r="U233" s="260">
        <v>0.912276575729069</v>
      </c>
      <c r="V233" s="260">
        <v>0.881929157494497</v>
      </c>
      <c r="W233" s="260">
        <v>0.924800943674432</v>
      </c>
      <c r="X233" s="260">
        <v>0.907974085440109</v>
      </c>
      <c r="Y233" s="262">
        <v>0.92</v>
      </c>
      <c r="Z233" s="262">
        <v>0.903396696790277</v>
      </c>
      <c r="AA233" s="262">
        <v>0.951500348918353</v>
      </c>
      <c r="AB233" s="262">
        <v>0.945238095238095</v>
      </c>
      <c r="AC233" s="262">
        <v>0.948089064408013</v>
      </c>
      <c r="AD233" s="262">
        <v>0.92</v>
      </c>
      <c r="AE233" s="260">
        <v>1</v>
      </c>
      <c r="AF233" s="260">
        <v>0.98501872659176</v>
      </c>
      <c r="AG233" s="260">
        <v>0.987730061349693</v>
      </c>
      <c r="AH233" s="260">
        <v>0.950182481751825</v>
      </c>
      <c r="AI233" s="262">
        <v>0.92</v>
      </c>
      <c r="AJ233" s="260">
        <v>0.93941830853773</v>
      </c>
      <c r="AK233" s="260">
        <v>0.969858832506677</v>
      </c>
      <c r="AL233" s="260">
        <v>0.961275026343519</v>
      </c>
      <c r="AM233" s="260">
        <v>0.966148022378712</v>
      </c>
      <c r="AN233" s="259">
        <v>0.99</v>
      </c>
      <c r="AO233" s="264">
        <v>1</v>
      </c>
      <c r="AP233" s="264">
        <v>1</v>
      </c>
      <c r="AQ233" s="264">
        <v>1</v>
      </c>
      <c r="AR233" s="265">
        <v>1</v>
      </c>
      <c r="AS233" s="286">
        <v>0.0719793575775068</v>
      </c>
      <c r="AT233" s="267">
        <v>0.0476190476190476</v>
      </c>
      <c r="AU233" s="268">
        <v>0</v>
      </c>
      <c r="AV233" s="268">
        <v>0</v>
      </c>
      <c r="AW233" s="268">
        <v>0.0556586270871985</v>
      </c>
      <c r="AX233" s="217"/>
      <c r="AY233" s="222"/>
    </row>
    <row r="234" s="216" customFormat="1" ht="15" spans="1:51">
      <c r="A234" s="220"/>
      <c r="B234" s="217"/>
      <c r="C234" s="283" t="s">
        <v>210</v>
      </c>
      <c r="D234" s="111" t="s">
        <v>25</v>
      </c>
      <c r="E234" s="111" t="s">
        <v>211</v>
      </c>
      <c r="F234" s="285" t="s">
        <v>259</v>
      </c>
      <c r="G234" s="285" t="s">
        <v>259</v>
      </c>
      <c r="H234" s="285" t="s">
        <v>259</v>
      </c>
      <c r="I234" s="285" t="s">
        <v>259</v>
      </c>
      <c r="J234" s="259">
        <v>0.9</v>
      </c>
      <c r="K234" s="260">
        <v>0.96078431372549</v>
      </c>
      <c r="L234" s="260">
        <v>0.981481481481482</v>
      </c>
      <c r="M234" s="261">
        <v>0.957446808510638</v>
      </c>
      <c r="N234" s="261">
        <v>0.956147893379192</v>
      </c>
      <c r="O234" s="262">
        <v>0.9</v>
      </c>
      <c r="P234" s="263">
        <v>0.981115241635688</v>
      </c>
      <c r="Q234" s="260">
        <v>0.832453980536991</v>
      </c>
      <c r="R234" s="260">
        <v>0.755444305381727</v>
      </c>
      <c r="S234" s="260">
        <v>0.969147147382004</v>
      </c>
      <c r="T234" s="262">
        <v>0.9</v>
      </c>
      <c r="U234" s="260">
        <v>0.944089219330855</v>
      </c>
      <c r="V234" s="260">
        <v>0.941376480243874</v>
      </c>
      <c r="W234" s="260">
        <v>0.927659574468085</v>
      </c>
      <c r="X234" s="260">
        <v>0.947866890861455</v>
      </c>
      <c r="Y234" s="262">
        <v>0.92</v>
      </c>
      <c r="Z234" s="262">
        <v>0.25</v>
      </c>
      <c r="AA234" s="262">
        <v>0.5</v>
      </c>
      <c r="AB234" s="262" t="s">
        <v>33</v>
      </c>
      <c r="AC234" s="262">
        <v>0.795454545454545</v>
      </c>
      <c r="AD234" s="262">
        <v>0.92</v>
      </c>
      <c r="AE234" s="260">
        <v>0.984924623115578</v>
      </c>
      <c r="AF234" s="260">
        <v>0.980952380952381</v>
      </c>
      <c r="AG234" s="260">
        <v>0.982300884955752</v>
      </c>
      <c r="AH234" s="260">
        <v>0.986949080017116</v>
      </c>
      <c r="AI234" s="262">
        <v>0.92</v>
      </c>
      <c r="AJ234" s="260">
        <v>0.98202881330759</v>
      </c>
      <c r="AK234" s="260">
        <v>0.989569905074417</v>
      </c>
      <c r="AL234" s="260">
        <v>0.982478097622028</v>
      </c>
      <c r="AM234" s="260">
        <v>0.987428660777109</v>
      </c>
      <c r="AN234" s="259">
        <v>0.99</v>
      </c>
      <c r="AO234" s="264">
        <v>1</v>
      </c>
      <c r="AP234" s="264">
        <v>1</v>
      </c>
      <c r="AQ234" s="264">
        <v>1</v>
      </c>
      <c r="AR234" s="265">
        <v>1</v>
      </c>
      <c r="AS234" s="286">
        <v>0.0719793575775068</v>
      </c>
      <c r="AT234" s="267">
        <v>0.117647058823529</v>
      </c>
      <c r="AU234" s="268">
        <v>0.0666666666666667</v>
      </c>
      <c r="AV234" s="268">
        <v>0</v>
      </c>
      <c r="AW234" s="268">
        <v>0.0446194225721785</v>
      </c>
      <c r="AX234" s="217"/>
      <c r="AY234" s="222"/>
    </row>
    <row r="235" ht="15" spans="1:51">
      <c r="A235" s="220"/>
      <c r="B235" s="224"/>
      <c r="C235" s="287" t="s">
        <v>260</v>
      </c>
      <c r="D235" s="111" t="s">
        <v>25</v>
      </c>
      <c r="E235" s="111" t="s">
        <v>261</v>
      </c>
      <c r="F235" s="288" t="s">
        <v>262</v>
      </c>
      <c r="G235" s="288" t="s">
        <v>262</v>
      </c>
      <c r="H235" s="288" t="s">
        <v>262</v>
      </c>
      <c r="I235" s="288" t="s">
        <v>262</v>
      </c>
      <c r="J235" s="259">
        <v>0.9</v>
      </c>
      <c r="K235" s="260">
        <v>0.989473684210526</v>
      </c>
      <c r="L235" s="260">
        <v>0.978723404255319</v>
      </c>
      <c r="M235" s="261">
        <v>1</v>
      </c>
      <c r="N235" s="261">
        <v>0.975783475783476</v>
      </c>
      <c r="O235" s="262">
        <v>0.9</v>
      </c>
      <c r="P235" s="263">
        <v>0.979968840418429</v>
      </c>
      <c r="Q235" s="260">
        <v>0.954074375127007</v>
      </c>
      <c r="R235" s="260">
        <v>0.984099943214083</v>
      </c>
      <c r="S235" s="260">
        <v>0.971188676273722</v>
      </c>
      <c r="T235" s="262">
        <v>0.9</v>
      </c>
      <c r="U235" s="260">
        <v>0.933452036501224</v>
      </c>
      <c r="V235" s="260">
        <v>0.882950619792725</v>
      </c>
      <c r="W235" s="260">
        <v>0.926746166950596</v>
      </c>
      <c r="X235" s="260">
        <v>0.905002362390739</v>
      </c>
      <c r="Y235" s="262">
        <v>0.92</v>
      </c>
      <c r="Z235" s="262">
        <v>0.939316512296391</v>
      </c>
      <c r="AA235" s="262">
        <v>0.95385818561001</v>
      </c>
      <c r="AB235" s="262">
        <v>0.951194712760549</v>
      </c>
      <c r="AC235" s="262">
        <v>0.951127688500017</v>
      </c>
      <c r="AD235" s="262">
        <v>0.92</v>
      </c>
      <c r="AE235" s="260">
        <v>0.915825522710887</v>
      </c>
      <c r="AF235" s="260">
        <v>0.944178628389155</v>
      </c>
      <c r="AG235" s="260">
        <v>0.944130490624197</v>
      </c>
      <c r="AH235" s="260">
        <v>0.878157515418363</v>
      </c>
      <c r="AI235" s="262">
        <v>0.92</v>
      </c>
      <c r="AJ235" s="260">
        <v>0.960792027275111</v>
      </c>
      <c r="AK235" s="260">
        <v>0.969409884716357</v>
      </c>
      <c r="AL235" s="260">
        <v>0.965267533860802</v>
      </c>
      <c r="AM235" s="260">
        <v>0.968215823351379</v>
      </c>
      <c r="AN235" s="259">
        <v>0.99</v>
      </c>
      <c r="AO235" s="264">
        <v>1</v>
      </c>
      <c r="AP235" s="264">
        <v>1</v>
      </c>
      <c r="AQ235" s="264">
        <v>1</v>
      </c>
      <c r="AR235" s="265">
        <v>1</v>
      </c>
      <c r="AS235" s="286">
        <v>0.0922287257019438</v>
      </c>
      <c r="AT235" s="267">
        <v>0</v>
      </c>
      <c r="AU235" s="268">
        <v>0.111111111111111</v>
      </c>
      <c r="AV235" s="268">
        <v>0.05</v>
      </c>
      <c r="AW235" s="268">
        <v>0.0524691358024691</v>
      </c>
      <c r="AX235" s="224"/>
      <c r="AY235" s="222"/>
    </row>
    <row r="236" ht="15" spans="1:51">
      <c r="A236" s="220"/>
      <c r="B236" s="224"/>
      <c r="C236" s="287" t="s">
        <v>260</v>
      </c>
      <c r="D236" s="111" t="s">
        <v>25</v>
      </c>
      <c r="E236" s="111" t="s">
        <v>261</v>
      </c>
      <c r="F236" s="288" t="s">
        <v>263</v>
      </c>
      <c r="G236" s="288" t="s">
        <v>263</v>
      </c>
      <c r="H236" s="288" t="s">
        <v>263</v>
      </c>
      <c r="I236" s="288" t="s">
        <v>263</v>
      </c>
      <c r="J236" s="259">
        <v>0.9</v>
      </c>
      <c r="K236" s="260">
        <v>0.833333333333333</v>
      </c>
      <c r="L236" s="260">
        <v>0.893939393939394</v>
      </c>
      <c r="M236" s="261">
        <v>0.833333333333333</v>
      </c>
      <c r="N236" s="261">
        <v>0.86109191430546</v>
      </c>
      <c r="O236" s="262">
        <v>0.9</v>
      </c>
      <c r="P236" s="263">
        <v>0.971874044634668</v>
      </c>
      <c r="Q236" s="260">
        <v>0.962264150943396</v>
      </c>
      <c r="R236" s="260">
        <v>0.979789814066289</v>
      </c>
      <c r="S236" s="260">
        <v>0.956384297232937</v>
      </c>
      <c r="T236" s="262">
        <v>0.9</v>
      </c>
      <c r="U236" s="260">
        <v>0.940690920207887</v>
      </c>
      <c r="V236" s="260">
        <v>0.94959166431991</v>
      </c>
      <c r="W236" s="260">
        <v>0.936540016168149</v>
      </c>
      <c r="X236" s="260">
        <v>0.94273698282945</v>
      </c>
      <c r="Y236" s="262">
        <v>0.92</v>
      </c>
      <c r="Z236" s="262">
        <v>0.967560553633218</v>
      </c>
      <c r="AA236" s="262">
        <v>0.972983555207518</v>
      </c>
      <c r="AB236" s="262">
        <v>0.981051344743276</v>
      </c>
      <c r="AC236" s="262">
        <v>0.974711997752178</v>
      </c>
      <c r="AD236" s="262">
        <v>0.92</v>
      </c>
      <c r="AE236" s="260">
        <v>0.998160412067697</v>
      </c>
      <c r="AF236" s="260">
        <v>0.992897196261682</v>
      </c>
      <c r="AG236" s="260">
        <v>0.996810207336523</v>
      </c>
      <c r="AH236" s="260">
        <v>0.991858310811959</v>
      </c>
      <c r="AI236" s="262">
        <v>0.92</v>
      </c>
      <c r="AJ236" s="260">
        <v>0.979401755328676</v>
      </c>
      <c r="AK236" s="260">
        <v>0.985421785421785</v>
      </c>
      <c r="AL236" s="260">
        <v>0.987643578141316</v>
      </c>
      <c r="AM236" s="260">
        <v>0.984969053934571</v>
      </c>
      <c r="AN236" s="259">
        <v>0.99</v>
      </c>
      <c r="AO236" s="264">
        <v>1</v>
      </c>
      <c r="AP236" s="264">
        <v>1</v>
      </c>
      <c r="AQ236" s="264">
        <v>1</v>
      </c>
      <c r="AR236" s="265">
        <v>1</v>
      </c>
      <c r="AS236" s="286">
        <v>0.0922287257019438</v>
      </c>
      <c r="AT236" s="267">
        <v>0</v>
      </c>
      <c r="AU236" s="268">
        <v>0.166666666666667</v>
      </c>
      <c r="AV236" s="268">
        <v>0</v>
      </c>
      <c r="AW236" s="268">
        <v>0.101604278074866</v>
      </c>
      <c r="AX236" s="224"/>
      <c r="AY236" s="222"/>
    </row>
    <row r="237" ht="15" spans="1:51">
      <c r="A237" s="220"/>
      <c r="B237" s="224"/>
      <c r="C237" s="287" t="s">
        <v>260</v>
      </c>
      <c r="D237" s="111" t="s">
        <v>25</v>
      </c>
      <c r="E237" s="111" t="s">
        <v>261</v>
      </c>
      <c r="F237" s="288" t="s">
        <v>264</v>
      </c>
      <c r="G237" s="288" t="s">
        <v>264</v>
      </c>
      <c r="H237" s="288" t="s">
        <v>264</v>
      </c>
      <c r="I237" s="288" t="s">
        <v>264</v>
      </c>
      <c r="J237" s="259">
        <v>0.9</v>
      </c>
      <c r="K237" s="260">
        <v>0.98780487804878</v>
      </c>
      <c r="L237" s="260">
        <v>0.964285714285714</v>
      </c>
      <c r="M237" s="261">
        <v>0.987951807228916</v>
      </c>
      <c r="N237" s="261">
        <v>0.961618257261411</v>
      </c>
      <c r="O237" s="262">
        <v>0.9</v>
      </c>
      <c r="P237" s="263">
        <v>0.955047560601411</v>
      </c>
      <c r="Q237" s="260">
        <v>0.967185047795691</v>
      </c>
      <c r="R237" s="260">
        <v>0.979778979543851</v>
      </c>
      <c r="S237" s="260">
        <v>0.956206329345274</v>
      </c>
      <c r="T237" s="262">
        <v>0.9</v>
      </c>
      <c r="U237" s="260">
        <v>0.950291500460264</v>
      </c>
      <c r="V237" s="260">
        <v>0.960051362533885</v>
      </c>
      <c r="W237" s="260">
        <v>0.966611803432871</v>
      </c>
      <c r="X237" s="260">
        <v>0.958519028806816</v>
      </c>
      <c r="Y237" s="262">
        <v>0.92</v>
      </c>
      <c r="Z237" s="262">
        <v>0.955757970071568</v>
      </c>
      <c r="AA237" s="262">
        <v>0.967842323651452</v>
      </c>
      <c r="AB237" s="262">
        <v>0.97208480565371</v>
      </c>
      <c r="AC237" s="262">
        <v>0.96556889385852</v>
      </c>
      <c r="AD237" s="262">
        <v>0.92</v>
      </c>
      <c r="AE237" s="260">
        <v>0.996199782844734</v>
      </c>
      <c r="AF237" s="260">
        <v>0.988143908421913</v>
      </c>
      <c r="AG237" s="260">
        <v>0.997010463378176</v>
      </c>
      <c r="AH237" s="260">
        <v>0.954675787490272</v>
      </c>
      <c r="AI237" s="262">
        <v>0.92</v>
      </c>
      <c r="AJ237" s="260">
        <v>0.97243947858473</v>
      </c>
      <c r="AK237" s="260">
        <v>0.981649323039051</v>
      </c>
      <c r="AL237" s="260">
        <v>0.982919254658385</v>
      </c>
      <c r="AM237" s="260">
        <v>0.983977012100282</v>
      </c>
      <c r="AN237" s="259">
        <v>0.99</v>
      </c>
      <c r="AO237" s="264">
        <v>1</v>
      </c>
      <c r="AP237" s="264">
        <v>1</v>
      </c>
      <c r="AQ237" s="264">
        <v>1</v>
      </c>
      <c r="AR237" s="265">
        <v>1</v>
      </c>
      <c r="AS237" s="286">
        <v>0.0922287257019438</v>
      </c>
      <c r="AT237" s="267">
        <v>0</v>
      </c>
      <c r="AU237" s="268">
        <v>0.285714285714286</v>
      </c>
      <c r="AV237" s="268">
        <v>0.307692307692308</v>
      </c>
      <c r="AW237" s="268">
        <v>0.133333333333333</v>
      </c>
      <c r="AX237" s="224"/>
      <c r="AY237" s="222"/>
    </row>
    <row r="238" ht="15" spans="1:51">
      <c r="A238" s="220"/>
      <c r="B238" s="224"/>
      <c r="C238" s="287" t="s">
        <v>260</v>
      </c>
      <c r="D238" s="111" t="s">
        <v>25</v>
      </c>
      <c r="E238" s="111" t="s">
        <v>261</v>
      </c>
      <c r="F238" s="288" t="s">
        <v>265</v>
      </c>
      <c r="G238" s="288" t="s">
        <v>265</v>
      </c>
      <c r="H238" s="288" t="s">
        <v>265</v>
      </c>
      <c r="I238" s="288" t="s">
        <v>265</v>
      </c>
      <c r="J238" s="259">
        <v>0.9</v>
      </c>
      <c r="K238" s="260">
        <v>0.97887323943662</v>
      </c>
      <c r="L238" s="260">
        <v>0.986577181208054</v>
      </c>
      <c r="M238" s="261">
        <v>0.992805755395683</v>
      </c>
      <c r="N238" s="261">
        <v>0.991544715447155</v>
      </c>
      <c r="O238" s="262">
        <v>0.9</v>
      </c>
      <c r="P238" s="263">
        <v>0.948136645962733</v>
      </c>
      <c r="Q238" s="260">
        <v>0.945211038961039</v>
      </c>
      <c r="R238" s="260">
        <v>0.968606431852986</v>
      </c>
      <c r="S238" s="260">
        <v>0.946850500135172</v>
      </c>
      <c r="T238" s="262">
        <v>0.9</v>
      </c>
      <c r="U238" s="260">
        <v>0.929813664596273</v>
      </c>
      <c r="V238" s="260">
        <v>0.935064935064935</v>
      </c>
      <c r="W238" s="260">
        <v>0.938169984686064</v>
      </c>
      <c r="X238" s="260">
        <v>0.938665855636659</v>
      </c>
      <c r="Y238" s="262">
        <v>0.92</v>
      </c>
      <c r="Z238" s="262">
        <v>0.963438954132506</v>
      </c>
      <c r="AA238" s="262">
        <v>0.970963024858993</v>
      </c>
      <c r="AB238" s="262">
        <v>0.972256284488044</v>
      </c>
      <c r="AC238" s="262">
        <v>0.974153363857608</v>
      </c>
      <c r="AD238" s="262">
        <v>0.92</v>
      </c>
      <c r="AE238" s="260">
        <v>0.990245437382001</v>
      </c>
      <c r="AF238" s="260">
        <v>0.992738959647661</v>
      </c>
      <c r="AG238" s="260">
        <v>0.991638060029927</v>
      </c>
      <c r="AH238" s="260">
        <v>0.986585115416849</v>
      </c>
      <c r="AI238" s="262">
        <v>0.92</v>
      </c>
      <c r="AJ238" s="260">
        <v>0.97517115472387</v>
      </c>
      <c r="AK238" s="260">
        <v>0.982346662287544</v>
      </c>
      <c r="AL238" s="260">
        <v>0.979913184100775</v>
      </c>
      <c r="AM238" s="260">
        <v>0.984004308103692</v>
      </c>
      <c r="AN238" s="259">
        <v>0.99</v>
      </c>
      <c r="AO238" s="264">
        <v>1</v>
      </c>
      <c r="AP238" s="264">
        <v>1</v>
      </c>
      <c r="AQ238" s="264">
        <v>1</v>
      </c>
      <c r="AR238" s="265">
        <v>1</v>
      </c>
      <c r="AS238" s="286">
        <v>0.0922287257019438</v>
      </c>
      <c r="AT238" s="267">
        <v>0</v>
      </c>
      <c r="AU238" s="268">
        <v>0</v>
      </c>
      <c r="AV238" s="268">
        <v>0.0645161290322581</v>
      </c>
      <c r="AW238" s="268">
        <v>0.051685393258427</v>
      </c>
      <c r="AX238" s="224"/>
      <c r="AY238" s="222"/>
    </row>
    <row r="239" ht="15" spans="1:51">
      <c r="A239" s="220"/>
      <c r="B239" s="224"/>
      <c r="C239" s="287" t="s">
        <v>260</v>
      </c>
      <c r="D239" s="111" t="s">
        <v>25</v>
      </c>
      <c r="E239" s="111" t="s">
        <v>261</v>
      </c>
      <c r="F239" s="288" t="s">
        <v>266</v>
      </c>
      <c r="G239" s="288" t="s">
        <v>266</v>
      </c>
      <c r="H239" s="288" t="s">
        <v>266</v>
      </c>
      <c r="I239" s="288" t="s">
        <v>266</v>
      </c>
      <c r="J239" s="259">
        <v>0.9</v>
      </c>
      <c r="K239" s="260">
        <v>0.981481481481482</v>
      </c>
      <c r="L239" s="260">
        <v>1</v>
      </c>
      <c r="M239" s="261">
        <v>0.981651376146789</v>
      </c>
      <c r="N239" s="261">
        <v>0.98936170212766</v>
      </c>
      <c r="O239" s="262">
        <v>0.9</v>
      </c>
      <c r="P239" s="263">
        <v>0.973314784368281</v>
      </c>
      <c r="Q239" s="260">
        <v>0.976980365605958</v>
      </c>
      <c r="R239" s="260">
        <v>0.967765302426657</v>
      </c>
      <c r="S239" s="260">
        <v>0.977176715861085</v>
      </c>
      <c r="T239" s="262">
        <v>0.9</v>
      </c>
      <c r="U239" s="260">
        <v>0.962817756418363</v>
      </c>
      <c r="V239" s="260">
        <v>0.963890769577973</v>
      </c>
      <c r="W239" s="260">
        <v>0.965773270554147</v>
      </c>
      <c r="X239" s="260">
        <v>0.962144071981127</v>
      </c>
      <c r="Y239" s="262">
        <v>0.92</v>
      </c>
      <c r="Z239" s="262">
        <v>0.970745977571916</v>
      </c>
      <c r="AA239" s="262">
        <v>0.969992205767732</v>
      </c>
      <c r="AB239" s="262">
        <v>0.979369947030945</v>
      </c>
      <c r="AC239" s="262">
        <v>0.974729480073898</v>
      </c>
      <c r="AD239" s="262">
        <v>0.92</v>
      </c>
      <c r="AE239" s="260">
        <v>0.998861858016788</v>
      </c>
      <c r="AF239" s="260">
        <v>0.982343727751673</v>
      </c>
      <c r="AG239" s="260">
        <v>0.98808981080465</v>
      </c>
      <c r="AH239" s="260">
        <v>0.976909449111959</v>
      </c>
      <c r="AI239" s="262">
        <v>0.92</v>
      </c>
      <c r="AJ239" s="260">
        <v>0.98363453815261</v>
      </c>
      <c r="AK239" s="260">
        <v>0.986263015136932</v>
      </c>
      <c r="AL239" s="260">
        <v>0.98726813741631</v>
      </c>
      <c r="AM239" s="260">
        <v>0.986493162189087</v>
      </c>
      <c r="AN239" s="259">
        <v>0.99</v>
      </c>
      <c r="AO239" s="264">
        <v>1</v>
      </c>
      <c r="AP239" s="264">
        <v>1</v>
      </c>
      <c r="AQ239" s="264">
        <v>1</v>
      </c>
      <c r="AR239" s="265">
        <v>1</v>
      </c>
      <c r="AS239" s="286">
        <v>0.0922287257019438</v>
      </c>
      <c r="AT239" s="267">
        <v>0</v>
      </c>
      <c r="AU239" s="268">
        <v>0.166666666666667</v>
      </c>
      <c r="AV239" s="268">
        <v>0.0434782608695652</v>
      </c>
      <c r="AW239" s="268">
        <v>0.0867208672086721</v>
      </c>
      <c r="AX239" s="224"/>
      <c r="AY239" s="222"/>
    </row>
    <row r="240" ht="15" spans="1:51">
      <c r="A240" s="220"/>
      <c r="B240" s="224"/>
      <c r="C240" s="287" t="s">
        <v>260</v>
      </c>
      <c r="D240" s="111" t="s">
        <v>25</v>
      </c>
      <c r="E240" s="111" t="s">
        <v>261</v>
      </c>
      <c r="F240" s="288" t="s">
        <v>267</v>
      </c>
      <c r="G240" s="288" t="s">
        <v>267</v>
      </c>
      <c r="H240" s="288" t="s">
        <v>267</v>
      </c>
      <c r="I240" s="288" t="s">
        <v>267</v>
      </c>
      <c r="J240" s="259">
        <v>0.9</v>
      </c>
      <c r="K240" s="260">
        <v>0.939393939393939</v>
      </c>
      <c r="L240" s="260">
        <v>0.955357142857143</v>
      </c>
      <c r="M240" s="261">
        <v>0.942307692307692</v>
      </c>
      <c r="N240" s="261">
        <v>0.957228400342173</v>
      </c>
      <c r="O240" s="262">
        <v>0.9</v>
      </c>
      <c r="P240" s="263">
        <v>0.946634942216179</v>
      </c>
      <c r="Q240" s="260">
        <v>0.9582427817448</v>
      </c>
      <c r="R240" s="260">
        <v>0.963897435897436</v>
      </c>
      <c r="S240" s="260">
        <v>0.937627897423414</v>
      </c>
      <c r="T240" s="262">
        <v>0.9</v>
      </c>
      <c r="U240" s="260">
        <v>0.915873555404487</v>
      </c>
      <c r="V240" s="260">
        <v>0.935734244023595</v>
      </c>
      <c r="W240" s="260">
        <v>0.932717948717949</v>
      </c>
      <c r="X240" s="260">
        <v>0.930629198268583</v>
      </c>
      <c r="Y240" s="262">
        <v>0.92</v>
      </c>
      <c r="Z240" s="262">
        <v>0.944054189663823</v>
      </c>
      <c r="AA240" s="262">
        <v>0.956744704570792</v>
      </c>
      <c r="AB240" s="262">
        <v>0.959279154392653</v>
      </c>
      <c r="AC240" s="262">
        <v>0.955024877476101</v>
      </c>
      <c r="AD240" s="262">
        <v>0.92</v>
      </c>
      <c r="AE240" s="260">
        <v>0.995778394633356</v>
      </c>
      <c r="AF240" s="260">
        <v>0.993609467455621</v>
      </c>
      <c r="AG240" s="260">
        <v>0.991542534953712</v>
      </c>
      <c r="AH240" s="260">
        <v>0.99256980349148</v>
      </c>
      <c r="AI240" s="262">
        <v>0.92</v>
      </c>
      <c r="AJ240" s="260">
        <v>0.964238678958566</v>
      </c>
      <c r="AK240" s="260">
        <v>0.969802342606149</v>
      </c>
      <c r="AL240" s="260">
        <v>0.968063122299455</v>
      </c>
      <c r="AM240" s="260">
        <v>0.970298190589053</v>
      </c>
      <c r="AN240" s="259">
        <v>0.99</v>
      </c>
      <c r="AO240" s="264">
        <v>1</v>
      </c>
      <c r="AP240" s="264">
        <v>1</v>
      </c>
      <c r="AQ240" s="264">
        <v>1</v>
      </c>
      <c r="AR240" s="265">
        <v>1</v>
      </c>
      <c r="AS240" s="286">
        <v>0.0922287257019438</v>
      </c>
      <c r="AT240" s="267">
        <v>0.0714285714285714</v>
      </c>
      <c r="AU240" s="268">
        <v>0</v>
      </c>
      <c r="AV240" s="268">
        <v>0.176470588235294</v>
      </c>
      <c r="AW240" s="268">
        <v>0.103157894736842</v>
      </c>
      <c r="AX240" s="224"/>
      <c r="AY240" s="222"/>
    </row>
    <row r="241" ht="15" spans="1:51">
      <c r="A241" s="220"/>
      <c r="B241" s="224"/>
      <c r="C241" s="287" t="s">
        <v>260</v>
      </c>
      <c r="D241" s="111" t="s">
        <v>25</v>
      </c>
      <c r="E241" s="111" t="s">
        <v>261</v>
      </c>
      <c r="F241" s="288" t="s">
        <v>268</v>
      </c>
      <c r="G241" s="288" t="s">
        <v>268</v>
      </c>
      <c r="H241" s="288" t="s">
        <v>268</v>
      </c>
      <c r="I241" s="288" t="s">
        <v>268</v>
      </c>
      <c r="J241" s="259">
        <v>0.9</v>
      </c>
      <c r="K241" s="260">
        <v>0.932692307692308</v>
      </c>
      <c r="L241" s="260">
        <v>0.936363636363636</v>
      </c>
      <c r="M241" s="261">
        <v>0.951456310679612</v>
      </c>
      <c r="N241" s="261">
        <v>0.953859060402685</v>
      </c>
      <c r="O241" s="262">
        <v>0.9</v>
      </c>
      <c r="P241" s="263">
        <v>0.976208337798735</v>
      </c>
      <c r="Q241" s="260">
        <v>0.95103884372177</v>
      </c>
      <c r="R241" s="260">
        <v>0.975783062645012</v>
      </c>
      <c r="S241" s="260">
        <v>0.952172549598325</v>
      </c>
      <c r="T241" s="262">
        <v>0.9</v>
      </c>
      <c r="U241" s="260">
        <v>0.943735933983496</v>
      </c>
      <c r="V241" s="260">
        <v>0.93676603432701</v>
      </c>
      <c r="W241" s="260">
        <v>0.946055684454756</v>
      </c>
      <c r="X241" s="260">
        <v>0.93561210466607</v>
      </c>
      <c r="Y241" s="262">
        <v>0.92</v>
      </c>
      <c r="Z241" s="262">
        <v>0.977335984095427</v>
      </c>
      <c r="AA241" s="262">
        <v>0.971142162818955</v>
      </c>
      <c r="AB241" s="262">
        <v>0.972956609485368</v>
      </c>
      <c r="AC241" s="262">
        <v>0.972651413189771</v>
      </c>
      <c r="AD241" s="262">
        <v>0.92</v>
      </c>
      <c r="AE241" s="260">
        <v>0.859367396593674</v>
      </c>
      <c r="AF241" s="260">
        <v>0.96081588835212</v>
      </c>
      <c r="AG241" s="260">
        <v>0.967827236668136</v>
      </c>
      <c r="AH241" s="260">
        <v>0.918726146530689</v>
      </c>
      <c r="AI241" s="262">
        <v>0.92</v>
      </c>
      <c r="AJ241" s="260">
        <v>0.981684672518569</v>
      </c>
      <c r="AK241" s="260">
        <v>0.98238406907116</v>
      </c>
      <c r="AL241" s="260">
        <v>0.980933097106218</v>
      </c>
      <c r="AM241" s="260">
        <v>0.983620970927138</v>
      </c>
      <c r="AN241" s="259">
        <v>0.99</v>
      </c>
      <c r="AO241" s="264">
        <v>1</v>
      </c>
      <c r="AP241" s="264">
        <v>1</v>
      </c>
      <c r="AQ241" s="264">
        <v>1</v>
      </c>
      <c r="AR241" s="265">
        <v>1</v>
      </c>
      <c r="AS241" s="286">
        <v>0.0922287257019438</v>
      </c>
      <c r="AT241" s="267">
        <v>0.0909090909090909</v>
      </c>
      <c r="AU241" s="268">
        <v>0.0526315789473684</v>
      </c>
      <c r="AV241" s="268">
        <v>0.1</v>
      </c>
      <c r="AW241" s="268">
        <v>0.0687830687830688</v>
      </c>
      <c r="AX241" s="224"/>
      <c r="AY241" s="222"/>
    </row>
    <row r="242" ht="15" spans="1:51">
      <c r="A242" s="220"/>
      <c r="B242" s="224"/>
      <c r="C242" s="287" t="s">
        <v>260</v>
      </c>
      <c r="D242" s="111" t="s">
        <v>25</v>
      </c>
      <c r="E242" s="111" t="s">
        <v>261</v>
      </c>
      <c r="F242" s="288" t="s">
        <v>269</v>
      </c>
      <c r="G242" s="288" t="s">
        <v>269</v>
      </c>
      <c r="H242" s="288" t="s">
        <v>269</v>
      </c>
      <c r="I242" s="288" t="s">
        <v>269</v>
      </c>
      <c r="J242" s="259">
        <v>0.9</v>
      </c>
      <c r="K242" s="260">
        <v>0.91</v>
      </c>
      <c r="L242" s="260">
        <v>0.948453608247423</v>
      </c>
      <c r="M242" s="261">
        <v>0.98</v>
      </c>
      <c r="N242" s="261">
        <v>0.963669391462307</v>
      </c>
      <c r="O242" s="262">
        <v>0.9</v>
      </c>
      <c r="P242" s="263">
        <v>0.964034558971268</v>
      </c>
      <c r="Q242" s="260">
        <v>0.927807486631016</v>
      </c>
      <c r="R242" s="260">
        <v>0.973632331197634</v>
      </c>
      <c r="S242" s="260">
        <v>0.966219630020298</v>
      </c>
      <c r="T242" s="262">
        <v>0.9</v>
      </c>
      <c r="U242" s="260">
        <v>0.920032147880249</v>
      </c>
      <c r="V242" s="260">
        <v>0.913435828877005</v>
      </c>
      <c r="W242" s="260">
        <v>0.924839822572696</v>
      </c>
      <c r="X242" s="260">
        <v>0.925224035384738</v>
      </c>
      <c r="Y242" s="262">
        <v>0.92</v>
      </c>
      <c r="Z242" s="262">
        <v>0.966077123804001</v>
      </c>
      <c r="AA242" s="262">
        <v>0.977248104008667</v>
      </c>
      <c r="AB242" s="262">
        <v>0.977557100297915</v>
      </c>
      <c r="AC242" s="262">
        <v>0.974239770737144</v>
      </c>
      <c r="AD242" s="262">
        <v>0.92</v>
      </c>
      <c r="AE242" s="260">
        <v>0.996277429467085</v>
      </c>
      <c r="AF242" s="260">
        <v>0.967083399272037</v>
      </c>
      <c r="AG242" s="260">
        <v>0.985067135148701</v>
      </c>
      <c r="AH242" s="260">
        <v>0.968150670171961</v>
      </c>
      <c r="AI242" s="262">
        <v>0.92</v>
      </c>
      <c r="AJ242" s="260">
        <v>0.977334757327637</v>
      </c>
      <c r="AK242" s="260">
        <v>0.986359408907719</v>
      </c>
      <c r="AL242" s="260">
        <v>0.983287520615723</v>
      </c>
      <c r="AM242" s="260">
        <v>0.983395635921064</v>
      </c>
      <c r="AN242" s="259">
        <v>0.99</v>
      </c>
      <c r="AO242" s="264">
        <v>1</v>
      </c>
      <c r="AP242" s="264">
        <v>1</v>
      </c>
      <c r="AQ242" s="264">
        <v>1</v>
      </c>
      <c r="AR242" s="265">
        <v>1</v>
      </c>
      <c r="AS242" s="286">
        <v>0.0922287257019438</v>
      </c>
      <c r="AT242" s="267">
        <v>0</v>
      </c>
      <c r="AU242" s="268">
        <v>0.142857142857143</v>
      </c>
      <c r="AV242" s="268">
        <v>0</v>
      </c>
      <c r="AW242" s="268">
        <v>0.0751708428246014</v>
      </c>
      <c r="AX242" s="224"/>
      <c r="AY242" s="222"/>
    </row>
    <row r="243" ht="15" spans="1:51">
      <c r="A243" s="220"/>
      <c r="B243" s="224"/>
      <c r="C243" s="287" t="s">
        <v>260</v>
      </c>
      <c r="D243" s="111" t="s">
        <v>125</v>
      </c>
      <c r="E243" s="111" t="s">
        <v>261</v>
      </c>
      <c r="F243" s="288" t="s">
        <v>270</v>
      </c>
      <c r="G243" s="288" t="s">
        <v>270</v>
      </c>
      <c r="H243" s="288" t="s">
        <v>270</v>
      </c>
      <c r="I243" s="288" t="s">
        <v>270</v>
      </c>
      <c r="J243" s="259">
        <v>0.9</v>
      </c>
      <c r="K243" s="260" t="s">
        <v>33</v>
      </c>
      <c r="L243" s="260" t="s">
        <v>33</v>
      </c>
      <c r="M243" s="261" t="s">
        <v>33</v>
      </c>
      <c r="N243" s="261" t="s">
        <v>33</v>
      </c>
      <c r="O243" s="262">
        <v>0.9</v>
      </c>
      <c r="P243" s="263" t="s">
        <v>33</v>
      </c>
      <c r="Q243" s="260" t="s">
        <v>33</v>
      </c>
      <c r="R243" s="260" t="s">
        <v>33</v>
      </c>
      <c r="S243" s="260" t="s">
        <v>33</v>
      </c>
      <c r="T243" s="262">
        <v>0.9</v>
      </c>
      <c r="U243" s="260" t="s">
        <v>33</v>
      </c>
      <c r="V243" s="260" t="s">
        <v>33</v>
      </c>
      <c r="W243" s="260" t="s">
        <v>33</v>
      </c>
      <c r="X243" s="260" t="s">
        <v>33</v>
      </c>
      <c r="Y243" s="262">
        <v>0.92</v>
      </c>
      <c r="Z243" s="262" t="s">
        <v>33</v>
      </c>
      <c r="AA243" s="262" t="s">
        <v>33</v>
      </c>
      <c r="AB243" s="262" t="s">
        <v>33</v>
      </c>
      <c r="AC243" s="262" t="s">
        <v>33</v>
      </c>
      <c r="AD243" s="262">
        <v>0.92</v>
      </c>
      <c r="AE243" s="260">
        <v>0.986754966887417</v>
      </c>
      <c r="AF243" s="260">
        <v>1</v>
      </c>
      <c r="AG243" s="260">
        <v>0.995833333333333</v>
      </c>
      <c r="AH243" s="260">
        <v>0.98040293040293</v>
      </c>
      <c r="AI243" s="262">
        <v>0.92</v>
      </c>
      <c r="AJ243" s="260" t="s">
        <v>33</v>
      </c>
      <c r="AK243" s="260" t="s">
        <v>33</v>
      </c>
      <c r="AL243" s="260" t="s">
        <v>33</v>
      </c>
      <c r="AM243" s="260" t="s">
        <v>33</v>
      </c>
      <c r="AN243" s="259">
        <v>0.99</v>
      </c>
      <c r="AO243" s="264">
        <v>1</v>
      </c>
      <c r="AP243" s="264" t="s">
        <v>33</v>
      </c>
      <c r="AQ243" s="264" t="s">
        <v>33</v>
      </c>
      <c r="AR243" s="265">
        <v>1</v>
      </c>
      <c r="AS243" s="286">
        <v>0.0922287257019438</v>
      </c>
      <c r="AT243" s="267" t="s">
        <v>33</v>
      </c>
      <c r="AU243" s="268" t="s">
        <v>33</v>
      </c>
      <c r="AV243" s="268" t="s">
        <v>33</v>
      </c>
      <c r="AW243" s="268" t="s">
        <v>33</v>
      </c>
      <c r="AX243" s="224"/>
      <c r="AY243" s="222"/>
    </row>
    <row r="244" ht="15" spans="1:51">
      <c r="A244" s="220"/>
      <c r="B244" s="224"/>
      <c r="C244" s="287" t="s">
        <v>260</v>
      </c>
      <c r="D244" s="111" t="s">
        <v>25</v>
      </c>
      <c r="E244" s="111" t="s">
        <v>261</v>
      </c>
      <c r="F244" s="288" t="s">
        <v>271</v>
      </c>
      <c r="G244" s="288" t="s">
        <v>271</v>
      </c>
      <c r="H244" s="288" t="s">
        <v>271</v>
      </c>
      <c r="I244" s="288" t="s">
        <v>271</v>
      </c>
      <c r="J244" s="259">
        <v>0.9</v>
      </c>
      <c r="K244" s="260">
        <v>0.875</v>
      </c>
      <c r="L244" s="260">
        <v>0.941176470588235</v>
      </c>
      <c r="M244" s="261">
        <v>0.933333333333333</v>
      </c>
      <c r="N244" s="261">
        <v>0.905817174515235</v>
      </c>
      <c r="O244" s="262">
        <v>0.9</v>
      </c>
      <c r="P244" s="263">
        <v>0.965927099841521</v>
      </c>
      <c r="Q244" s="260">
        <v>0.982602644398051</v>
      </c>
      <c r="R244" s="260">
        <v>0.993659420289855</v>
      </c>
      <c r="S244" s="260">
        <v>0.97734271051131</v>
      </c>
      <c r="T244" s="262">
        <v>0.9</v>
      </c>
      <c r="U244" s="260">
        <v>0.919175911251981</v>
      </c>
      <c r="V244" s="260">
        <v>0.940153096729297</v>
      </c>
      <c r="W244" s="260">
        <v>0.951992753623188</v>
      </c>
      <c r="X244" s="260">
        <v>0.940543622885383</v>
      </c>
      <c r="Y244" s="262">
        <v>0.92</v>
      </c>
      <c r="Z244" s="262">
        <v>0.929341317365269</v>
      </c>
      <c r="AA244" s="262">
        <v>0.973496432212029</v>
      </c>
      <c r="AB244" s="262">
        <v>0.964374482187241</v>
      </c>
      <c r="AC244" s="262">
        <v>0.952600304021374</v>
      </c>
      <c r="AD244" s="262">
        <v>0.92</v>
      </c>
      <c r="AE244" s="260">
        <v>0.999526234750681</v>
      </c>
      <c r="AF244" s="260">
        <v>0.997554442762315</v>
      </c>
      <c r="AG244" s="260">
        <v>0.99976103234029</v>
      </c>
      <c r="AH244" s="260">
        <v>0.995807598167507</v>
      </c>
      <c r="AI244" s="262">
        <v>0.92</v>
      </c>
      <c r="AJ244" s="260">
        <v>0.947544110634239</v>
      </c>
      <c r="AK244" s="260">
        <v>0.98014888337469</v>
      </c>
      <c r="AL244" s="260">
        <v>0.974902639549978</v>
      </c>
      <c r="AM244" s="260">
        <v>0.969581511555278</v>
      </c>
      <c r="AN244" s="259">
        <v>0.99</v>
      </c>
      <c r="AO244" s="264">
        <v>1</v>
      </c>
      <c r="AP244" s="264">
        <v>1</v>
      </c>
      <c r="AQ244" s="264">
        <v>1</v>
      </c>
      <c r="AR244" s="265">
        <v>1</v>
      </c>
      <c r="AS244" s="286">
        <v>0.0922287257019438</v>
      </c>
      <c r="AT244" s="267">
        <v>0</v>
      </c>
      <c r="AU244" s="268">
        <v>0</v>
      </c>
      <c r="AV244" s="268">
        <v>0</v>
      </c>
      <c r="AW244" s="268">
        <v>0.107142857142857</v>
      </c>
      <c r="AX244" s="224"/>
      <c r="AY244" s="222"/>
    </row>
    <row r="245" ht="15" spans="1:51">
      <c r="A245" s="220"/>
      <c r="B245" s="224"/>
      <c r="C245" s="287" t="s">
        <v>260</v>
      </c>
      <c r="D245" s="111" t="s">
        <v>125</v>
      </c>
      <c r="E245" s="111" t="s">
        <v>261</v>
      </c>
      <c r="F245" s="288" t="s">
        <v>272</v>
      </c>
      <c r="G245" s="288" t="s">
        <v>272</v>
      </c>
      <c r="H245" s="288" t="s">
        <v>272</v>
      </c>
      <c r="I245" s="288" t="s">
        <v>272</v>
      </c>
      <c r="J245" s="259">
        <v>0.9</v>
      </c>
      <c r="K245" s="260" t="s">
        <v>33</v>
      </c>
      <c r="L245" s="260" t="s">
        <v>33</v>
      </c>
      <c r="M245" s="261" t="s">
        <v>33</v>
      </c>
      <c r="N245" s="261" t="s">
        <v>33</v>
      </c>
      <c r="O245" s="262">
        <v>0.9</v>
      </c>
      <c r="P245" s="263" t="s">
        <v>33</v>
      </c>
      <c r="Q245" s="260" t="s">
        <v>33</v>
      </c>
      <c r="R245" s="260">
        <v>0</v>
      </c>
      <c r="S245" s="260">
        <v>0.0909090909090909</v>
      </c>
      <c r="T245" s="262">
        <v>0.9</v>
      </c>
      <c r="U245" s="260" t="s">
        <v>33</v>
      </c>
      <c r="V245" s="260" t="s">
        <v>33</v>
      </c>
      <c r="W245" s="260">
        <v>0</v>
      </c>
      <c r="X245" s="260">
        <v>0.818181818181818</v>
      </c>
      <c r="Y245" s="262">
        <v>0.92</v>
      </c>
      <c r="Z245" s="262" t="s">
        <v>33</v>
      </c>
      <c r="AA245" s="262" t="s">
        <v>33</v>
      </c>
      <c r="AB245" s="262" t="s">
        <v>33</v>
      </c>
      <c r="AC245" s="262">
        <v>0.5</v>
      </c>
      <c r="AD245" s="262">
        <v>0.92</v>
      </c>
      <c r="AE245" s="260">
        <v>0.993573900148295</v>
      </c>
      <c r="AF245" s="260">
        <v>0.991693662264308</v>
      </c>
      <c r="AG245" s="260">
        <v>0.971393290800576</v>
      </c>
      <c r="AH245" s="260">
        <v>0.977461621901197</v>
      </c>
      <c r="AI245" s="262">
        <v>0.92</v>
      </c>
      <c r="AJ245" s="260">
        <v>0</v>
      </c>
      <c r="AK245" s="260" t="s">
        <v>33</v>
      </c>
      <c r="AL245" s="260">
        <v>0</v>
      </c>
      <c r="AM245" s="260">
        <v>0.774193548387097</v>
      </c>
      <c r="AN245" s="259">
        <v>0.99</v>
      </c>
      <c r="AO245" s="264">
        <v>1</v>
      </c>
      <c r="AP245" s="264">
        <v>1</v>
      </c>
      <c r="AQ245" s="264">
        <v>1</v>
      </c>
      <c r="AR245" s="265">
        <v>1</v>
      </c>
      <c r="AS245" s="286">
        <v>0.0922287257019438</v>
      </c>
      <c r="AT245" s="267">
        <v>0</v>
      </c>
      <c r="AU245" s="268">
        <v>0</v>
      </c>
      <c r="AV245" s="268" t="s">
        <v>33</v>
      </c>
      <c r="AW245" s="268">
        <v>0</v>
      </c>
      <c r="AX245" s="224"/>
      <c r="AY245" s="222"/>
    </row>
    <row r="246" ht="15" spans="1:51">
      <c r="A246" s="220"/>
      <c r="B246" s="224"/>
      <c r="C246" s="287" t="s">
        <v>260</v>
      </c>
      <c r="D246" s="111" t="s">
        <v>125</v>
      </c>
      <c r="E246" s="111" t="s">
        <v>261</v>
      </c>
      <c r="F246" s="288" t="s">
        <v>273</v>
      </c>
      <c r="G246" s="288" t="s">
        <v>273</v>
      </c>
      <c r="H246" s="288" t="s">
        <v>273</v>
      </c>
      <c r="I246" s="288" t="s">
        <v>273</v>
      </c>
      <c r="J246" s="259">
        <v>0.9</v>
      </c>
      <c r="K246" s="260" t="s">
        <v>33</v>
      </c>
      <c r="L246" s="260" t="s">
        <v>33</v>
      </c>
      <c r="M246" s="261" t="s">
        <v>33</v>
      </c>
      <c r="N246" s="261" t="s">
        <v>33</v>
      </c>
      <c r="O246" s="262">
        <v>0.9</v>
      </c>
      <c r="P246" s="263" t="s">
        <v>33</v>
      </c>
      <c r="Q246" s="260" t="s">
        <v>33</v>
      </c>
      <c r="R246" s="260" t="s">
        <v>33</v>
      </c>
      <c r="S246" s="260">
        <v>0.5</v>
      </c>
      <c r="T246" s="262">
        <v>0.9</v>
      </c>
      <c r="U246" s="260" t="s">
        <v>33</v>
      </c>
      <c r="V246" s="260" t="s">
        <v>33</v>
      </c>
      <c r="W246" s="260" t="s">
        <v>33</v>
      </c>
      <c r="X246" s="260">
        <v>0.5</v>
      </c>
      <c r="Y246" s="262">
        <v>0.92</v>
      </c>
      <c r="Z246" s="262" t="s">
        <v>33</v>
      </c>
      <c r="AA246" s="262" t="s">
        <v>33</v>
      </c>
      <c r="AB246" s="262" t="s">
        <v>33</v>
      </c>
      <c r="AC246" s="262" t="s">
        <v>33</v>
      </c>
      <c r="AD246" s="262">
        <v>0.92</v>
      </c>
      <c r="AE246" s="260">
        <v>1</v>
      </c>
      <c r="AF246" s="260">
        <v>1</v>
      </c>
      <c r="AG246" s="260">
        <v>0.99867080194949</v>
      </c>
      <c r="AH246" s="260">
        <v>0.999716857113965</v>
      </c>
      <c r="AI246" s="262">
        <v>0.92</v>
      </c>
      <c r="AJ246" s="260" t="s">
        <v>33</v>
      </c>
      <c r="AK246" s="260" t="s">
        <v>33</v>
      </c>
      <c r="AL246" s="260" t="s">
        <v>33</v>
      </c>
      <c r="AM246" s="260">
        <v>0.5</v>
      </c>
      <c r="AN246" s="259">
        <v>0.99</v>
      </c>
      <c r="AO246" s="264">
        <v>1</v>
      </c>
      <c r="AP246" s="264">
        <v>1</v>
      </c>
      <c r="AQ246" s="264">
        <v>1</v>
      </c>
      <c r="AR246" s="265">
        <v>1</v>
      </c>
      <c r="AS246" s="286">
        <v>0.0922287257019438</v>
      </c>
      <c r="AT246" s="267" t="s">
        <v>33</v>
      </c>
      <c r="AU246" s="268">
        <v>0</v>
      </c>
      <c r="AV246" s="268" t="s">
        <v>33</v>
      </c>
      <c r="AW246" s="268">
        <v>0</v>
      </c>
      <c r="AX246" s="224"/>
      <c r="AY246" s="222"/>
    </row>
    <row r="247" ht="15" spans="1:51">
      <c r="A247" s="220"/>
      <c r="B247" s="224"/>
      <c r="C247" s="287" t="s">
        <v>260</v>
      </c>
      <c r="D247" s="111" t="s">
        <v>125</v>
      </c>
      <c r="E247" s="111" t="s">
        <v>261</v>
      </c>
      <c r="F247" s="288" t="s">
        <v>274</v>
      </c>
      <c r="G247" s="288" t="s">
        <v>274</v>
      </c>
      <c r="H247" s="288" t="s">
        <v>274</v>
      </c>
      <c r="I247" s="288" t="s">
        <v>274</v>
      </c>
      <c r="J247" s="259">
        <v>0.9</v>
      </c>
      <c r="K247" s="260" t="s">
        <v>33</v>
      </c>
      <c r="L247" s="260" t="s">
        <v>33</v>
      </c>
      <c r="M247" s="261" t="s">
        <v>33</v>
      </c>
      <c r="N247" s="261" t="s">
        <v>33</v>
      </c>
      <c r="O247" s="262">
        <v>0.9</v>
      </c>
      <c r="P247" s="263">
        <v>0</v>
      </c>
      <c r="Q247" s="260">
        <v>0</v>
      </c>
      <c r="R247" s="260">
        <v>0</v>
      </c>
      <c r="S247" s="260">
        <v>0</v>
      </c>
      <c r="T247" s="262">
        <v>0.9</v>
      </c>
      <c r="U247" s="260">
        <v>1</v>
      </c>
      <c r="V247" s="260">
        <v>0.714285714285714</v>
      </c>
      <c r="W247" s="260">
        <v>0.857142857142857</v>
      </c>
      <c r="X247" s="260">
        <v>0.906103286384977</v>
      </c>
      <c r="Y247" s="262">
        <v>0.92</v>
      </c>
      <c r="Z247" s="262">
        <v>1</v>
      </c>
      <c r="AA247" s="262">
        <v>1</v>
      </c>
      <c r="AB247" s="262">
        <v>1</v>
      </c>
      <c r="AC247" s="262">
        <v>0.894736842105263</v>
      </c>
      <c r="AD247" s="262">
        <v>0.92</v>
      </c>
      <c r="AE247" s="260">
        <v>0.998087954110899</v>
      </c>
      <c r="AF247" s="260">
        <v>0.996962537968275</v>
      </c>
      <c r="AG247" s="260">
        <v>0.988551762888046</v>
      </c>
      <c r="AH247" s="260">
        <v>0.9799598817728</v>
      </c>
      <c r="AI247" s="262">
        <v>0.92</v>
      </c>
      <c r="AJ247" s="260">
        <v>1</v>
      </c>
      <c r="AK247" s="260">
        <v>0.866666666666667</v>
      </c>
      <c r="AL247" s="260">
        <v>0.928571428571429</v>
      </c>
      <c r="AM247" s="260">
        <v>0.921708185053381</v>
      </c>
      <c r="AN247" s="259">
        <v>0.99</v>
      </c>
      <c r="AO247" s="264">
        <v>1</v>
      </c>
      <c r="AP247" s="264">
        <v>1</v>
      </c>
      <c r="AQ247" s="264">
        <v>1</v>
      </c>
      <c r="AR247" s="265">
        <v>1</v>
      </c>
      <c r="AS247" s="286">
        <v>0.0922287257019438</v>
      </c>
      <c r="AT247" s="267" t="s">
        <v>33</v>
      </c>
      <c r="AU247" s="268" t="s">
        <v>33</v>
      </c>
      <c r="AV247" s="268" t="s">
        <v>33</v>
      </c>
      <c r="AW247" s="268" t="s">
        <v>33</v>
      </c>
      <c r="AX247" s="224"/>
      <c r="AY247" s="222"/>
    </row>
    <row r="248" ht="15" spans="1:51">
      <c r="A248" s="220"/>
      <c r="B248" s="224"/>
      <c r="C248" s="287" t="s">
        <v>260</v>
      </c>
      <c r="D248" s="111" t="s">
        <v>125</v>
      </c>
      <c r="E248" s="111" t="s">
        <v>261</v>
      </c>
      <c r="F248" s="288" t="s">
        <v>275</v>
      </c>
      <c r="G248" s="288" t="s">
        <v>275</v>
      </c>
      <c r="H248" s="288" t="s">
        <v>275</v>
      </c>
      <c r="I248" s="288" t="s">
        <v>275</v>
      </c>
      <c r="J248" s="259">
        <v>0.9</v>
      </c>
      <c r="K248" s="260" t="s">
        <v>33</v>
      </c>
      <c r="L248" s="260" t="s">
        <v>33</v>
      </c>
      <c r="M248" s="261" t="s">
        <v>33</v>
      </c>
      <c r="N248" s="261" t="s">
        <v>33</v>
      </c>
      <c r="O248" s="262">
        <v>0.9</v>
      </c>
      <c r="P248" s="263" t="s">
        <v>33</v>
      </c>
      <c r="Q248" s="260" t="s">
        <v>33</v>
      </c>
      <c r="R248" s="260" t="s">
        <v>33</v>
      </c>
      <c r="S248" s="260">
        <v>1</v>
      </c>
      <c r="T248" s="262">
        <v>0.9</v>
      </c>
      <c r="U248" s="260" t="s">
        <v>33</v>
      </c>
      <c r="V248" s="260" t="s">
        <v>33</v>
      </c>
      <c r="W248" s="260" t="s">
        <v>33</v>
      </c>
      <c r="X248" s="260">
        <v>0.333333333333333</v>
      </c>
      <c r="Y248" s="262">
        <v>0.92</v>
      </c>
      <c r="Z248" s="262" t="s">
        <v>33</v>
      </c>
      <c r="AA248" s="262" t="s">
        <v>33</v>
      </c>
      <c r="AB248" s="262" t="s">
        <v>33</v>
      </c>
      <c r="AC248" s="262">
        <v>0.25</v>
      </c>
      <c r="AD248" s="262">
        <v>0.92</v>
      </c>
      <c r="AE248" s="260">
        <v>0.998721227621483</v>
      </c>
      <c r="AF248" s="260">
        <v>1</v>
      </c>
      <c r="AG248" s="260">
        <v>0.99580472921434</v>
      </c>
      <c r="AH248" s="260">
        <v>0.993484298226875</v>
      </c>
      <c r="AI248" s="262">
        <v>0.92</v>
      </c>
      <c r="AJ248" s="260" t="s">
        <v>33</v>
      </c>
      <c r="AK248" s="260" t="s">
        <v>33</v>
      </c>
      <c r="AL248" s="260" t="s">
        <v>33</v>
      </c>
      <c r="AM248" s="260">
        <v>0.375</v>
      </c>
      <c r="AN248" s="259">
        <v>0.99</v>
      </c>
      <c r="AO248" s="264" t="s">
        <v>33</v>
      </c>
      <c r="AP248" s="264" t="s">
        <v>33</v>
      </c>
      <c r="AQ248" s="264" t="s">
        <v>33</v>
      </c>
      <c r="AR248" s="265">
        <v>1</v>
      </c>
      <c r="AS248" s="286">
        <v>0.0922287257019438</v>
      </c>
      <c r="AT248" s="267" t="s">
        <v>33</v>
      </c>
      <c r="AU248" s="268" t="s">
        <v>33</v>
      </c>
      <c r="AV248" s="268">
        <v>1</v>
      </c>
      <c r="AW248" s="268">
        <v>0.5</v>
      </c>
      <c r="AX248" s="224"/>
      <c r="AY248" s="222"/>
    </row>
    <row r="249" ht="15" spans="1:51">
      <c r="A249" s="220"/>
      <c r="B249" s="224"/>
      <c r="C249" s="287" t="s">
        <v>260</v>
      </c>
      <c r="D249" s="111" t="s">
        <v>25</v>
      </c>
      <c r="E249" s="111" t="s">
        <v>261</v>
      </c>
      <c r="F249" s="288" t="s">
        <v>276</v>
      </c>
      <c r="G249" s="288" t="s">
        <v>276</v>
      </c>
      <c r="H249" s="288" t="s">
        <v>276</v>
      </c>
      <c r="I249" s="288" t="s">
        <v>276</v>
      </c>
      <c r="J249" s="259">
        <v>0.9</v>
      </c>
      <c r="K249" s="260">
        <v>0.938271604938272</v>
      </c>
      <c r="L249" s="260">
        <v>0.858823529411765</v>
      </c>
      <c r="M249" s="261">
        <v>0.746987951807229</v>
      </c>
      <c r="N249" s="261">
        <v>0.894369973190348</v>
      </c>
      <c r="O249" s="262">
        <v>0.9</v>
      </c>
      <c r="P249" s="263">
        <v>0.926172898309121</v>
      </c>
      <c r="Q249" s="260">
        <v>0.895650438946528</v>
      </c>
      <c r="R249" s="260">
        <v>0.949595687331536</v>
      </c>
      <c r="S249" s="260">
        <v>0.924758036304272</v>
      </c>
      <c r="T249" s="262">
        <v>0.9</v>
      </c>
      <c r="U249" s="260">
        <v>0.921409859490355</v>
      </c>
      <c r="V249" s="260">
        <v>0.931763766959298</v>
      </c>
      <c r="W249" s="260">
        <v>0.936927223719677</v>
      </c>
      <c r="X249" s="260">
        <v>0.930899444163719</v>
      </c>
      <c r="Y249" s="262">
        <v>0.92</v>
      </c>
      <c r="Z249" s="262">
        <v>0.961055680720953</v>
      </c>
      <c r="AA249" s="262">
        <v>0.989846243109951</v>
      </c>
      <c r="AB249" s="262">
        <v>0.991869918699187</v>
      </c>
      <c r="AC249" s="262">
        <v>0.988289343302405</v>
      </c>
      <c r="AD249" s="262">
        <v>0.92</v>
      </c>
      <c r="AE249" s="260">
        <v>0.974184782608696</v>
      </c>
      <c r="AF249" s="260">
        <v>0.988783433994823</v>
      </c>
      <c r="AG249" s="260">
        <v>0.992890995260663</v>
      </c>
      <c r="AH249" s="260">
        <v>0.97608291923907</v>
      </c>
      <c r="AI249" s="262">
        <v>0.92</v>
      </c>
      <c r="AJ249" s="260">
        <v>0.976594579797427</v>
      </c>
      <c r="AK249" s="260">
        <v>0.99290696299799</v>
      </c>
      <c r="AL249" s="260">
        <v>0.993535496003761</v>
      </c>
      <c r="AM249" s="260">
        <v>0.991905325690681</v>
      </c>
      <c r="AN249" s="259">
        <v>0.99</v>
      </c>
      <c r="AO249" s="264">
        <v>1</v>
      </c>
      <c r="AP249" s="264">
        <v>1</v>
      </c>
      <c r="AQ249" s="264">
        <v>1</v>
      </c>
      <c r="AR249" s="265">
        <v>1</v>
      </c>
      <c r="AS249" s="286">
        <v>0.0922287257019438</v>
      </c>
      <c r="AT249" s="267">
        <v>0.0444444444444444</v>
      </c>
      <c r="AU249" s="268">
        <v>0.16</v>
      </c>
      <c r="AV249" s="268">
        <v>0.136363636363636</v>
      </c>
      <c r="AW249" s="268">
        <v>0.117557251908397</v>
      </c>
      <c r="AX249" s="224"/>
      <c r="AY249" s="222"/>
    </row>
    <row r="250" ht="15" spans="1:51">
      <c r="A250" s="220"/>
      <c r="B250" s="224"/>
      <c r="C250" s="287" t="s">
        <v>260</v>
      </c>
      <c r="D250" s="111" t="s">
        <v>25</v>
      </c>
      <c r="E250" s="111" t="s">
        <v>261</v>
      </c>
      <c r="F250" s="288" t="s">
        <v>277</v>
      </c>
      <c r="G250" s="288" t="s">
        <v>277</v>
      </c>
      <c r="H250" s="288" t="s">
        <v>277</v>
      </c>
      <c r="I250" s="288" t="s">
        <v>277</v>
      </c>
      <c r="J250" s="259">
        <v>0.9</v>
      </c>
      <c r="K250" s="260">
        <v>0.883211678832117</v>
      </c>
      <c r="L250" s="260">
        <v>0.977611940298508</v>
      </c>
      <c r="M250" s="261">
        <v>0.9140625</v>
      </c>
      <c r="N250" s="261">
        <v>0.913263584205197</v>
      </c>
      <c r="O250" s="262">
        <v>0.9</v>
      </c>
      <c r="P250" s="263">
        <v>0.976354849844667</v>
      </c>
      <c r="Q250" s="260">
        <v>0.950909090909091</v>
      </c>
      <c r="R250" s="260">
        <v>0.902899656619611</v>
      </c>
      <c r="S250" s="260">
        <v>0.91273964969352</v>
      </c>
      <c r="T250" s="262">
        <v>0.9</v>
      </c>
      <c r="U250" s="260">
        <v>0.917155678287884</v>
      </c>
      <c r="V250" s="260">
        <v>0.930606060606061</v>
      </c>
      <c r="W250" s="260">
        <v>0.8943151468905</v>
      </c>
      <c r="X250" s="260">
        <v>0.910842030753475</v>
      </c>
      <c r="Y250" s="262">
        <v>0.92</v>
      </c>
      <c r="Z250" s="262">
        <v>0.928986912263694</v>
      </c>
      <c r="AA250" s="262">
        <v>0.957507082152975</v>
      </c>
      <c r="AB250" s="262">
        <v>0.953545633617859</v>
      </c>
      <c r="AC250" s="262">
        <v>0.951815241652622</v>
      </c>
      <c r="AD250" s="262">
        <v>0.92</v>
      </c>
      <c r="AE250" s="260">
        <v>0.994694463516634</v>
      </c>
      <c r="AF250" s="260">
        <v>0.997764884915351</v>
      </c>
      <c r="AG250" s="260">
        <v>0.990118577075099</v>
      </c>
      <c r="AH250" s="260">
        <v>0.972007227707273</v>
      </c>
      <c r="AI250" s="262">
        <v>0.92</v>
      </c>
      <c r="AJ250" s="260">
        <v>0.951612903225806</v>
      </c>
      <c r="AK250" s="260">
        <v>0.972775932078258</v>
      </c>
      <c r="AL250" s="260">
        <v>0.965681517423908</v>
      </c>
      <c r="AM250" s="260">
        <v>0.966952062558999</v>
      </c>
      <c r="AN250" s="259">
        <v>0.99</v>
      </c>
      <c r="AO250" s="264">
        <v>1</v>
      </c>
      <c r="AP250" s="264">
        <v>1</v>
      </c>
      <c r="AQ250" s="264">
        <v>1</v>
      </c>
      <c r="AR250" s="265">
        <v>1</v>
      </c>
      <c r="AS250" s="286">
        <v>0.0922287257019438</v>
      </c>
      <c r="AT250" s="267">
        <v>0.0625</v>
      </c>
      <c r="AU250" s="268">
        <v>0.0645161290322581</v>
      </c>
      <c r="AV250" s="268">
        <v>0.0784313725490196</v>
      </c>
      <c r="AW250" s="268">
        <v>0.074235807860262</v>
      </c>
      <c r="AX250" s="224"/>
      <c r="AY250" s="222"/>
    </row>
    <row r="251" ht="15" spans="1:51">
      <c r="A251" s="220"/>
      <c r="B251" s="224"/>
      <c r="C251" s="287" t="s">
        <v>260</v>
      </c>
      <c r="D251" s="111" t="s">
        <v>25</v>
      </c>
      <c r="E251" s="111" t="s">
        <v>261</v>
      </c>
      <c r="F251" s="288" t="s">
        <v>278</v>
      </c>
      <c r="G251" s="288" t="s">
        <v>278</v>
      </c>
      <c r="H251" s="288" t="s">
        <v>278</v>
      </c>
      <c r="I251" s="288" t="s">
        <v>278</v>
      </c>
      <c r="J251" s="259">
        <v>0.9</v>
      </c>
      <c r="K251" s="260">
        <v>0.943396226415094</v>
      </c>
      <c r="L251" s="260">
        <v>0.94392523364486</v>
      </c>
      <c r="M251" s="261">
        <v>0.903846153846154</v>
      </c>
      <c r="N251" s="261">
        <v>0.924066390041494</v>
      </c>
      <c r="O251" s="262">
        <v>0.9</v>
      </c>
      <c r="P251" s="263">
        <v>0.972222222222222</v>
      </c>
      <c r="Q251" s="260">
        <v>0.947167652107572</v>
      </c>
      <c r="R251" s="260">
        <v>0.971463119709794</v>
      </c>
      <c r="S251" s="260">
        <v>0.954795816424865</v>
      </c>
      <c r="T251" s="262">
        <v>0.9</v>
      </c>
      <c r="U251" s="260">
        <v>0.945928753180662</v>
      </c>
      <c r="V251" s="260">
        <v>0.938203318710662</v>
      </c>
      <c r="W251" s="260">
        <v>0.946553808948005</v>
      </c>
      <c r="X251" s="260">
        <v>0.942471421372305</v>
      </c>
      <c r="Y251" s="262">
        <v>0.92</v>
      </c>
      <c r="Z251" s="262">
        <v>0.978763272954403</v>
      </c>
      <c r="AA251" s="262">
        <v>0.987919858573954</v>
      </c>
      <c r="AB251" s="262">
        <v>0.984772590663194</v>
      </c>
      <c r="AC251" s="262">
        <v>0.982772294677476</v>
      </c>
      <c r="AD251" s="262">
        <v>0.92</v>
      </c>
      <c r="AE251" s="260">
        <v>0.966987179487179</v>
      </c>
      <c r="AF251" s="260">
        <v>0.990689013035382</v>
      </c>
      <c r="AG251" s="260">
        <v>0.965139664804469</v>
      </c>
      <c r="AH251" s="260">
        <v>0.975484837691448</v>
      </c>
      <c r="AI251" s="262">
        <v>0.92</v>
      </c>
      <c r="AJ251" s="260">
        <v>0.98876404494382</v>
      </c>
      <c r="AK251" s="260">
        <v>0.991896272285251</v>
      </c>
      <c r="AL251" s="260">
        <v>0.989036039947894</v>
      </c>
      <c r="AM251" s="260">
        <v>0.98885751541712</v>
      </c>
      <c r="AN251" s="259">
        <v>0.99</v>
      </c>
      <c r="AO251" s="264">
        <v>1</v>
      </c>
      <c r="AP251" s="264">
        <v>1</v>
      </c>
      <c r="AQ251" s="264">
        <v>1</v>
      </c>
      <c r="AR251" s="265">
        <v>1</v>
      </c>
      <c r="AS251" s="286">
        <v>0.0922287257019438</v>
      </c>
      <c r="AT251" s="267">
        <v>0.0540540540540541</v>
      </c>
      <c r="AU251" s="268">
        <v>0.176470588235294</v>
      </c>
      <c r="AV251" s="268">
        <v>0.0833333333333333</v>
      </c>
      <c r="AW251" s="268">
        <v>0.144562334217507</v>
      </c>
      <c r="AX251" s="224"/>
      <c r="AY251" s="222"/>
    </row>
    <row r="252" ht="15" spans="1:51">
      <c r="A252" s="220"/>
      <c r="B252" s="224"/>
      <c r="C252" s="287" t="s">
        <v>260</v>
      </c>
      <c r="D252" s="111" t="s">
        <v>125</v>
      </c>
      <c r="E252" s="111" t="s">
        <v>261</v>
      </c>
      <c r="F252" s="288" t="s">
        <v>279</v>
      </c>
      <c r="G252" s="288" t="s">
        <v>279</v>
      </c>
      <c r="H252" s="288" t="s">
        <v>279</v>
      </c>
      <c r="I252" s="288" t="s">
        <v>279</v>
      </c>
      <c r="J252" s="259">
        <v>0.9</v>
      </c>
      <c r="K252" s="260" t="s">
        <v>33</v>
      </c>
      <c r="L252" s="260" t="s">
        <v>33</v>
      </c>
      <c r="M252" s="261" t="s">
        <v>33</v>
      </c>
      <c r="N252" s="261" t="s">
        <v>33</v>
      </c>
      <c r="O252" s="262">
        <v>0.9</v>
      </c>
      <c r="P252" s="263" t="s">
        <v>33</v>
      </c>
      <c r="Q252" s="260">
        <v>0</v>
      </c>
      <c r="R252" s="260" t="s">
        <v>33</v>
      </c>
      <c r="S252" s="260">
        <v>0</v>
      </c>
      <c r="T252" s="262">
        <v>0.9</v>
      </c>
      <c r="U252" s="260" t="s">
        <v>33</v>
      </c>
      <c r="V252" s="260">
        <v>1</v>
      </c>
      <c r="W252" s="260" t="s">
        <v>33</v>
      </c>
      <c r="X252" s="260">
        <v>1</v>
      </c>
      <c r="Y252" s="262">
        <v>0.92</v>
      </c>
      <c r="Z252" s="262" t="s">
        <v>33</v>
      </c>
      <c r="AA252" s="262" t="s">
        <v>33</v>
      </c>
      <c r="AB252" s="262" t="s">
        <v>33</v>
      </c>
      <c r="AC252" s="262" t="s">
        <v>33</v>
      </c>
      <c r="AD252" s="262">
        <v>0.92</v>
      </c>
      <c r="AE252" s="260">
        <v>1</v>
      </c>
      <c r="AF252" s="260">
        <v>0.998251748251748</v>
      </c>
      <c r="AG252" s="260">
        <v>1</v>
      </c>
      <c r="AH252" s="260">
        <v>0.999419494432424</v>
      </c>
      <c r="AI252" s="262">
        <v>0.92</v>
      </c>
      <c r="AJ252" s="260" t="s">
        <v>33</v>
      </c>
      <c r="AK252" s="260">
        <v>1</v>
      </c>
      <c r="AL252" s="260" t="s">
        <v>33</v>
      </c>
      <c r="AM252" s="260">
        <v>1</v>
      </c>
      <c r="AN252" s="259">
        <v>0.99</v>
      </c>
      <c r="AO252" s="264">
        <v>1</v>
      </c>
      <c r="AP252" s="264">
        <v>1</v>
      </c>
      <c r="AQ252" s="264">
        <v>1</v>
      </c>
      <c r="AR252" s="265">
        <v>1</v>
      </c>
      <c r="AS252" s="286">
        <v>0.0922287257019438</v>
      </c>
      <c r="AT252" s="267" t="s">
        <v>33</v>
      </c>
      <c r="AU252" s="268" t="s">
        <v>33</v>
      </c>
      <c r="AV252" s="268" t="s">
        <v>33</v>
      </c>
      <c r="AW252" s="268" t="s">
        <v>33</v>
      </c>
      <c r="AX252" s="224"/>
      <c r="AY252" s="222"/>
    </row>
    <row r="253" ht="15" spans="1:51">
      <c r="A253" s="220"/>
      <c r="B253" s="224"/>
      <c r="C253" s="287" t="s">
        <v>260</v>
      </c>
      <c r="D253" s="111" t="s">
        <v>125</v>
      </c>
      <c r="E253" s="111" t="s">
        <v>261</v>
      </c>
      <c r="F253" s="288" t="s">
        <v>280</v>
      </c>
      <c r="G253" s="288" t="s">
        <v>280</v>
      </c>
      <c r="H253" s="288" t="s">
        <v>280</v>
      </c>
      <c r="I253" s="288" t="s">
        <v>280</v>
      </c>
      <c r="J253" s="259">
        <v>0.9</v>
      </c>
      <c r="K253" s="260" t="s">
        <v>33</v>
      </c>
      <c r="L253" s="260" t="s">
        <v>33</v>
      </c>
      <c r="M253" s="261" t="s">
        <v>33</v>
      </c>
      <c r="N253" s="261" t="s">
        <v>33</v>
      </c>
      <c r="O253" s="262">
        <v>0.9</v>
      </c>
      <c r="P253" s="263" t="s">
        <v>33</v>
      </c>
      <c r="Q253" s="260" t="s">
        <v>33</v>
      </c>
      <c r="R253" s="260" t="s">
        <v>33</v>
      </c>
      <c r="S253" s="260" t="s">
        <v>33</v>
      </c>
      <c r="T253" s="262">
        <v>0.9</v>
      </c>
      <c r="U253" s="260" t="s">
        <v>33</v>
      </c>
      <c r="V253" s="260" t="s">
        <v>33</v>
      </c>
      <c r="W253" s="260" t="s">
        <v>33</v>
      </c>
      <c r="X253" s="260" t="s">
        <v>33</v>
      </c>
      <c r="Y253" s="262">
        <v>0.92</v>
      </c>
      <c r="Z253" s="262" t="s">
        <v>33</v>
      </c>
      <c r="AA253" s="262" t="s">
        <v>33</v>
      </c>
      <c r="AB253" s="262" t="s">
        <v>33</v>
      </c>
      <c r="AC253" s="262" t="s">
        <v>33</v>
      </c>
      <c r="AD253" s="262">
        <v>0.92</v>
      </c>
      <c r="AE253" s="260">
        <v>0.994152046783626</v>
      </c>
      <c r="AF253" s="260">
        <v>1</v>
      </c>
      <c r="AG253" s="260">
        <v>0.990291262135922</v>
      </c>
      <c r="AH253" s="260">
        <v>0.995928143712575</v>
      </c>
      <c r="AI253" s="262">
        <v>0.92</v>
      </c>
      <c r="AJ253" s="260" t="s">
        <v>33</v>
      </c>
      <c r="AK253" s="260" t="s">
        <v>33</v>
      </c>
      <c r="AL253" s="260" t="s">
        <v>33</v>
      </c>
      <c r="AM253" s="260" t="s">
        <v>33</v>
      </c>
      <c r="AN253" s="259">
        <v>0.99</v>
      </c>
      <c r="AO253" s="264" t="s">
        <v>33</v>
      </c>
      <c r="AP253" s="264" t="s">
        <v>33</v>
      </c>
      <c r="AQ253" s="264" t="s">
        <v>33</v>
      </c>
      <c r="AR253" s="265">
        <v>1</v>
      </c>
      <c r="AS253" s="286">
        <v>0.0922287257019438</v>
      </c>
      <c r="AT253" s="267" t="s">
        <v>33</v>
      </c>
      <c r="AU253" s="268" t="s">
        <v>33</v>
      </c>
      <c r="AV253" s="268" t="s">
        <v>33</v>
      </c>
      <c r="AW253" s="268" t="s">
        <v>33</v>
      </c>
      <c r="AX253" s="224"/>
      <c r="AY253" s="222"/>
    </row>
    <row r="254" ht="15" spans="1:51">
      <c r="A254" s="220"/>
      <c r="B254" s="224"/>
      <c r="C254" s="287" t="s">
        <v>260</v>
      </c>
      <c r="D254" s="111" t="s">
        <v>25</v>
      </c>
      <c r="E254" s="111" t="s">
        <v>261</v>
      </c>
      <c r="F254" s="288" t="s">
        <v>281</v>
      </c>
      <c r="G254" s="288" t="s">
        <v>281</v>
      </c>
      <c r="H254" s="288" t="s">
        <v>281</v>
      </c>
      <c r="I254" s="288" t="s">
        <v>281</v>
      </c>
      <c r="J254" s="259">
        <v>0.9</v>
      </c>
      <c r="K254" s="260">
        <v>0.837837837837838</v>
      </c>
      <c r="L254" s="260">
        <v>0.888888888888889</v>
      </c>
      <c r="M254" s="261">
        <v>0.911764705882353</v>
      </c>
      <c r="N254" s="261">
        <v>0.826086956521739</v>
      </c>
      <c r="O254" s="262">
        <v>0.9</v>
      </c>
      <c r="P254" s="263">
        <v>0.930937937470835</v>
      </c>
      <c r="Q254" s="260">
        <v>0.950151712180321</v>
      </c>
      <c r="R254" s="260">
        <v>0.951037786056413</v>
      </c>
      <c r="S254" s="260">
        <v>0.953207661246788</v>
      </c>
      <c r="T254" s="262">
        <v>0.9</v>
      </c>
      <c r="U254" s="260">
        <v>0.91787214185721</v>
      </c>
      <c r="V254" s="260">
        <v>0.94148244473342</v>
      </c>
      <c r="W254" s="260">
        <v>0.940393826503459</v>
      </c>
      <c r="X254" s="260">
        <v>0.940467707456112</v>
      </c>
      <c r="Y254" s="262">
        <v>0.92</v>
      </c>
      <c r="Z254" s="262">
        <v>0.936010891763104</v>
      </c>
      <c r="AA254" s="262">
        <v>0.951188182402055</v>
      </c>
      <c r="AB254" s="262">
        <v>0.931390977443609</v>
      </c>
      <c r="AC254" s="262">
        <v>0.95639815510029</v>
      </c>
      <c r="AD254" s="262">
        <v>0.92</v>
      </c>
      <c r="AE254" s="260">
        <v>0.998832375881556</v>
      </c>
      <c r="AF254" s="260">
        <v>0.998999216778348</v>
      </c>
      <c r="AG254" s="260">
        <v>0.998660061718369</v>
      </c>
      <c r="AH254" s="260">
        <v>0.994379906465462</v>
      </c>
      <c r="AI254" s="262">
        <v>0.92</v>
      </c>
      <c r="AJ254" s="260">
        <v>0.94656699889258</v>
      </c>
      <c r="AK254" s="260">
        <v>0.968434670116429</v>
      </c>
      <c r="AL254" s="260">
        <v>0.954829049163963</v>
      </c>
      <c r="AM254" s="260">
        <v>0.971236186193369</v>
      </c>
      <c r="AN254" s="259">
        <v>0.99</v>
      </c>
      <c r="AO254" s="264">
        <v>1</v>
      </c>
      <c r="AP254" s="264">
        <v>1</v>
      </c>
      <c r="AQ254" s="264">
        <v>1</v>
      </c>
      <c r="AR254" s="265">
        <v>1</v>
      </c>
      <c r="AS254" s="286">
        <v>0.0922287257019438</v>
      </c>
      <c r="AT254" s="267">
        <v>0</v>
      </c>
      <c r="AU254" s="268">
        <v>0.230769230769231</v>
      </c>
      <c r="AV254" s="268">
        <v>0.166666666666667</v>
      </c>
      <c r="AW254" s="268">
        <v>0.0721153846153846</v>
      </c>
      <c r="AX254" s="224"/>
      <c r="AY254" s="222"/>
    </row>
    <row r="255" ht="15" spans="1:51">
      <c r="A255" s="220"/>
      <c r="B255" s="224"/>
      <c r="C255" s="287" t="s">
        <v>260</v>
      </c>
      <c r="D255" s="111" t="s">
        <v>25</v>
      </c>
      <c r="E255" s="111" t="s">
        <v>261</v>
      </c>
      <c r="F255" s="288" t="s">
        <v>282</v>
      </c>
      <c r="G255" s="288" t="s">
        <v>282</v>
      </c>
      <c r="H255" s="288" t="s">
        <v>282</v>
      </c>
      <c r="I255" s="288" t="s">
        <v>282</v>
      </c>
      <c r="J255" s="259">
        <v>0.9</v>
      </c>
      <c r="K255" s="260">
        <v>1</v>
      </c>
      <c r="L255" s="260">
        <v>0.956521739130435</v>
      </c>
      <c r="M255" s="261">
        <v>1</v>
      </c>
      <c r="N255" s="261">
        <v>0.97713717693837</v>
      </c>
      <c r="O255" s="262">
        <v>0.9</v>
      </c>
      <c r="P255" s="263">
        <v>0.942120828052387</v>
      </c>
      <c r="Q255" s="260">
        <v>0.975157582499073</v>
      </c>
      <c r="R255" s="260">
        <v>0.964605946201038</v>
      </c>
      <c r="S255" s="260">
        <v>0.968013374198941</v>
      </c>
      <c r="T255" s="262">
        <v>0.9</v>
      </c>
      <c r="U255" s="260">
        <v>0.902408111533587</v>
      </c>
      <c r="V255" s="260">
        <v>0.942157953281424</v>
      </c>
      <c r="W255" s="260">
        <v>0.939122227465786</v>
      </c>
      <c r="X255" s="260">
        <v>0.933389059162255</v>
      </c>
      <c r="Y255" s="262">
        <v>0.92</v>
      </c>
      <c r="Z255" s="262">
        <v>0.919109026963658</v>
      </c>
      <c r="AA255" s="262">
        <v>0.954796030871003</v>
      </c>
      <c r="AB255" s="262">
        <v>0.960815047021944</v>
      </c>
      <c r="AC255" s="262">
        <v>0.9558909635027</v>
      </c>
      <c r="AD255" s="262">
        <v>0.92</v>
      </c>
      <c r="AE255" s="260">
        <v>0.989010989010989</v>
      </c>
      <c r="AF255" s="260">
        <v>0.993905093600348</v>
      </c>
      <c r="AG255" s="260">
        <v>0.996619718309859</v>
      </c>
      <c r="AH255" s="260">
        <v>0.985603775275529</v>
      </c>
      <c r="AI255" s="262">
        <v>0.92</v>
      </c>
      <c r="AJ255" s="260">
        <v>0.936426116838488</v>
      </c>
      <c r="AK255" s="260">
        <v>0.970294834848149</v>
      </c>
      <c r="AL255" s="260">
        <v>0.9721687004924</v>
      </c>
      <c r="AM255" s="260">
        <v>0.970232855885413</v>
      </c>
      <c r="AN255" s="259">
        <v>0.99</v>
      </c>
      <c r="AO255" s="264">
        <v>1</v>
      </c>
      <c r="AP255" s="264">
        <v>1</v>
      </c>
      <c r="AQ255" s="264">
        <v>1</v>
      </c>
      <c r="AR255" s="265">
        <v>1</v>
      </c>
      <c r="AS255" s="286">
        <v>0.0922287257019438</v>
      </c>
      <c r="AT255" s="267">
        <v>0.0526315789473684</v>
      </c>
      <c r="AU255" s="268">
        <v>0.133333333333333</v>
      </c>
      <c r="AV255" s="268">
        <v>0.111111111111111</v>
      </c>
      <c r="AW255" s="268">
        <v>0.0863787375415282</v>
      </c>
      <c r="AX255" s="224"/>
      <c r="AY255" s="222"/>
    </row>
    <row r="256" ht="15" spans="1:51">
      <c r="A256" s="220"/>
      <c r="B256" s="224"/>
      <c r="C256" s="287" t="s">
        <v>260</v>
      </c>
      <c r="D256" s="111" t="s">
        <v>125</v>
      </c>
      <c r="E256" s="111" t="s">
        <v>261</v>
      </c>
      <c r="F256" s="288" t="s">
        <v>283</v>
      </c>
      <c r="G256" s="288" t="s">
        <v>283</v>
      </c>
      <c r="H256" s="288" t="s">
        <v>283</v>
      </c>
      <c r="I256" s="288" t="s">
        <v>283</v>
      </c>
      <c r="J256" s="259">
        <v>0.9</v>
      </c>
      <c r="K256" s="260" t="s">
        <v>33</v>
      </c>
      <c r="L256" s="260" t="s">
        <v>33</v>
      </c>
      <c r="M256" s="261" t="s">
        <v>33</v>
      </c>
      <c r="N256" s="261" t="s">
        <v>33</v>
      </c>
      <c r="O256" s="262">
        <v>0.9</v>
      </c>
      <c r="P256" s="263">
        <v>0.896551724137931</v>
      </c>
      <c r="Q256" s="260">
        <v>0.990990990990991</v>
      </c>
      <c r="R256" s="260">
        <v>0.992592592592593</v>
      </c>
      <c r="S256" s="260">
        <v>0.979066022544283</v>
      </c>
      <c r="T256" s="262">
        <v>0.9</v>
      </c>
      <c r="U256" s="260">
        <v>0.879310344827586</v>
      </c>
      <c r="V256" s="260">
        <v>0.954954954954955</v>
      </c>
      <c r="W256" s="260">
        <v>0.992592592592593</v>
      </c>
      <c r="X256" s="260">
        <v>0.981213097155126</v>
      </c>
      <c r="Y256" s="262">
        <v>0.92</v>
      </c>
      <c r="Z256" s="262">
        <v>0.927272727272727</v>
      </c>
      <c r="AA256" s="262">
        <v>0.944444444444444</v>
      </c>
      <c r="AB256" s="262">
        <v>1</v>
      </c>
      <c r="AC256" s="262">
        <v>0.986124876114965</v>
      </c>
      <c r="AD256" s="262">
        <v>0.92</v>
      </c>
      <c r="AE256" s="260">
        <v>0.999297358066329</v>
      </c>
      <c r="AF256" s="260">
        <v>0.999449717980465</v>
      </c>
      <c r="AG256" s="260">
        <v>0.99978835978836</v>
      </c>
      <c r="AH256" s="260">
        <v>0.997538214919563</v>
      </c>
      <c r="AI256" s="262">
        <v>0.92</v>
      </c>
      <c r="AJ256" s="260">
        <v>0.908296943231441</v>
      </c>
      <c r="AK256" s="260">
        <v>0.950248756218905</v>
      </c>
      <c r="AL256" s="260">
        <v>0.995433789954338</v>
      </c>
      <c r="AM256" s="260">
        <v>0.984027777777778</v>
      </c>
      <c r="AN256" s="259">
        <v>0.99</v>
      </c>
      <c r="AO256" s="264">
        <v>1</v>
      </c>
      <c r="AP256" s="264">
        <v>1</v>
      </c>
      <c r="AQ256" s="264">
        <v>1</v>
      </c>
      <c r="AR256" s="265">
        <v>1</v>
      </c>
      <c r="AS256" s="286">
        <v>0.0922287257019438</v>
      </c>
      <c r="AT256" s="267" t="s">
        <v>33</v>
      </c>
      <c r="AU256" s="268" t="s">
        <v>33</v>
      </c>
      <c r="AV256" s="268" t="s">
        <v>33</v>
      </c>
      <c r="AW256" s="268" t="s">
        <v>33</v>
      </c>
      <c r="AX256" s="224"/>
      <c r="AY256" s="222"/>
    </row>
    <row r="257" ht="15" spans="1:51">
      <c r="A257" s="220"/>
      <c r="B257" s="224"/>
      <c r="C257" s="287" t="s">
        <v>260</v>
      </c>
      <c r="D257" s="111" t="s">
        <v>125</v>
      </c>
      <c r="E257" s="111" t="s">
        <v>261</v>
      </c>
      <c r="F257" s="288" t="s">
        <v>284</v>
      </c>
      <c r="G257" s="288" t="s">
        <v>284</v>
      </c>
      <c r="H257" s="288" t="s">
        <v>284</v>
      </c>
      <c r="I257" s="288" t="s">
        <v>284</v>
      </c>
      <c r="J257" s="259">
        <v>0.9</v>
      </c>
      <c r="K257" s="260" t="s">
        <v>33</v>
      </c>
      <c r="L257" s="260" t="s">
        <v>33</v>
      </c>
      <c r="M257" s="261" t="s">
        <v>33</v>
      </c>
      <c r="N257" s="261" t="s">
        <v>33</v>
      </c>
      <c r="O257" s="262">
        <v>0.9</v>
      </c>
      <c r="P257" s="263" t="s">
        <v>33</v>
      </c>
      <c r="Q257" s="260">
        <v>0</v>
      </c>
      <c r="R257" s="260" t="s">
        <v>33</v>
      </c>
      <c r="S257" s="260">
        <v>0</v>
      </c>
      <c r="T257" s="262">
        <v>0.9</v>
      </c>
      <c r="U257" s="260" t="s">
        <v>33</v>
      </c>
      <c r="V257" s="260">
        <v>1</v>
      </c>
      <c r="W257" s="260" t="s">
        <v>33</v>
      </c>
      <c r="X257" s="260">
        <v>1</v>
      </c>
      <c r="Y257" s="262">
        <v>0.92</v>
      </c>
      <c r="Z257" s="262" t="s">
        <v>33</v>
      </c>
      <c r="AA257" s="262" t="s">
        <v>33</v>
      </c>
      <c r="AB257" s="262" t="s">
        <v>33</v>
      </c>
      <c r="AC257" s="262" t="s">
        <v>33</v>
      </c>
      <c r="AD257" s="262">
        <v>0.92</v>
      </c>
      <c r="AE257" s="260">
        <v>1</v>
      </c>
      <c r="AF257" s="260">
        <v>1</v>
      </c>
      <c r="AG257" s="260">
        <v>1</v>
      </c>
      <c r="AH257" s="260">
        <v>0.999846256341926</v>
      </c>
      <c r="AI257" s="262">
        <v>0.92</v>
      </c>
      <c r="AJ257" s="260" t="s">
        <v>33</v>
      </c>
      <c r="AK257" s="260">
        <v>1</v>
      </c>
      <c r="AL257" s="260" t="s">
        <v>33</v>
      </c>
      <c r="AM257" s="260">
        <v>1</v>
      </c>
      <c r="AN257" s="259">
        <v>0.99</v>
      </c>
      <c r="AO257" s="264">
        <v>1</v>
      </c>
      <c r="AP257" s="264">
        <v>1</v>
      </c>
      <c r="AQ257" s="264">
        <v>1</v>
      </c>
      <c r="AR257" s="265">
        <v>1</v>
      </c>
      <c r="AS257" s="286">
        <v>0.0922287257019438</v>
      </c>
      <c r="AT257" s="267" t="s">
        <v>33</v>
      </c>
      <c r="AU257" s="268" t="s">
        <v>33</v>
      </c>
      <c r="AV257" s="268">
        <v>0</v>
      </c>
      <c r="AW257" s="268">
        <v>0</v>
      </c>
      <c r="AX257" s="224"/>
      <c r="AY257" s="222"/>
    </row>
    <row r="258" ht="15" spans="1:51">
      <c r="A258" s="220"/>
      <c r="B258" s="224"/>
      <c r="C258" s="287" t="s">
        <v>260</v>
      </c>
      <c r="D258" s="111" t="s">
        <v>125</v>
      </c>
      <c r="E258" s="111" t="s">
        <v>261</v>
      </c>
      <c r="F258" s="288" t="s">
        <v>285</v>
      </c>
      <c r="G258" s="288" t="s">
        <v>285</v>
      </c>
      <c r="H258" s="288" t="s">
        <v>285</v>
      </c>
      <c r="I258" s="288" t="s">
        <v>285</v>
      </c>
      <c r="J258" s="259">
        <v>0.9</v>
      </c>
      <c r="K258" s="260" t="s">
        <v>33</v>
      </c>
      <c r="L258" s="260" t="s">
        <v>33</v>
      </c>
      <c r="M258" s="261" t="s">
        <v>33</v>
      </c>
      <c r="N258" s="261" t="s">
        <v>33</v>
      </c>
      <c r="O258" s="262">
        <v>0.9</v>
      </c>
      <c r="P258" s="263">
        <v>1</v>
      </c>
      <c r="Q258" s="260">
        <v>1</v>
      </c>
      <c r="R258" s="260">
        <v>0.75</v>
      </c>
      <c r="S258" s="260">
        <v>0.720930232558139</v>
      </c>
      <c r="T258" s="262">
        <v>0.9</v>
      </c>
      <c r="U258" s="260">
        <v>0.333333333333333</v>
      </c>
      <c r="V258" s="260">
        <v>0.5</v>
      </c>
      <c r="W258" s="260">
        <v>0.75</v>
      </c>
      <c r="X258" s="260">
        <v>0.755813953488372</v>
      </c>
      <c r="Y258" s="262">
        <v>0.92</v>
      </c>
      <c r="Z258" s="262" t="s">
        <v>33</v>
      </c>
      <c r="AA258" s="262" t="s">
        <v>33</v>
      </c>
      <c r="AB258" s="262" t="s">
        <v>33</v>
      </c>
      <c r="AC258" s="262">
        <v>0.470588235294118</v>
      </c>
      <c r="AD258" s="262">
        <v>0.92</v>
      </c>
      <c r="AE258" s="260">
        <v>0.980186538946307</v>
      </c>
      <c r="AF258" s="260">
        <v>0.993961553376544</v>
      </c>
      <c r="AG258" s="260">
        <v>0.993327828241123</v>
      </c>
      <c r="AH258" s="260">
        <v>0.973102710546005</v>
      </c>
      <c r="AI258" s="262">
        <v>0.92</v>
      </c>
      <c r="AJ258" s="260">
        <v>0.333333333333333</v>
      </c>
      <c r="AK258" s="260">
        <v>0.5</v>
      </c>
      <c r="AL258" s="260">
        <v>0.5</v>
      </c>
      <c r="AM258" s="260">
        <v>0.724137931034483</v>
      </c>
      <c r="AN258" s="259">
        <v>0.99</v>
      </c>
      <c r="AO258" s="264">
        <v>1</v>
      </c>
      <c r="AP258" s="264">
        <v>1</v>
      </c>
      <c r="AQ258" s="264">
        <v>1</v>
      </c>
      <c r="AR258" s="265">
        <v>1</v>
      </c>
      <c r="AS258" s="286">
        <v>0.0922287257019438</v>
      </c>
      <c r="AT258" s="267" t="s">
        <v>33</v>
      </c>
      <c r="AU258" s="268" t="s">
        <v>33</v>
      </c>
      <c r="AV258" s="268" t="s">
        <v>33</v>
      </c>
      <c r="AW258" s="268">
        <v>0</v>
      </c>
      <c r="AX258" s="224"/>
      <c r="AY258" s="222"/>
    </row>
    <row r="259" ht="15" spans="1:51">
      <c r="A259" s="220"/>
      <c r="B259" s="224"/>
      <c r="C259" s="287" t="s">
        <v>260</v>
      </c>
      <c r="D259" s="111" t="s">
        <v>125</v>
      </c>
      <c r="E259" s="111" t="s">
        <v>261</v>
      </c>
      <c r="F259" s="288" t="s">
        <v>286</v>
      </c>
      <c r="G259" s="288" t="s">
        <v>286</v>
      </c>
      <c r="H259" s="288" t="s">
        <v>286</v>
      </c>
      <c r="I259" s="288" t="s">
        <v>286</v>
      </c>
      <c r="J259" s="259">
        <v>0.9</v>
      </c>
      <c r="K259" s="260" t="s">
        <v>33</v>
      </c>
      <c r="L259" s="260" t="s">
        <v>33</v>
      </c>
      <c r="M259" s="261" t="s">
        <v>33</v>
      </c>
      <c r="N259" s="261" t="s">
        <v>33</v>
      </c>
      <c r="O259" s="262">
        <v>0.9</v>
      </c>
      <c r="P259" s="263" t="s">
        <v>33</v>
      </c>
      <c r="Q259" s="260" t="s">
        <v>33</v>
      </c>
      <c r="R259" s="260" t="s">
        <v>33</v>
      </c>
      <c r="S259" s="260" t="s">
        <v>33</v>
      </c>
      <c r="T259" s="262">
        <v>0.9</v>
      </c>
      <c r="U259" s="260" t="s">
        <v>33</v>
      </c>
      <c r="V259" s="260" t="s">
        <v>33</v>
      </c>
      <c r="W259" s="260" t="s">
        <v>33</v>
      </c>
      <c r="X259" s="260" t="s">
        <v>33</v>
      </c>
      <c r="Y259" s="262">
        <v>0.92</v>
      </c>
      <c r="Z259" s="262" t="s">
        <v>33</v>
      </c>
      <c r="AA259" s="262" t="s">
        <v>33</v>
      </c>
      <c r="AB259" s="262" t="s">
        <v>33</v>
      </c>
      <c r="AC259" s="262" t="s">
        <v>33</v>
      </c>
      <c r="AD259" s="262">
        <v>0.92</v>
      </c>
      <c r="AE259" s="260">
        <v>0.99609375</v>
      </c>
      <c r="AF259" s="260">
        <v>0.993506493506494</v>
      </c>
      <c r="AG259" s="260">
        <v>0.997566909975669</v>
      </c>
      <c r="AH259" s="260">
        <v>0.939517433210428</v>
      </c>
      <c r="AI259" s="262">
        <v>0.92</v>
      </c>
      <c r="AJ259" s="260" t="s">
        <v>33</v>
      </c>
      <c r="AK259" s="260" t="s">
        <v>33</v>
      </c>
      <c r="AL259" s="260" t="s">
        <v>33</v>
      </c>
      <c r="AM259" s="260">
        <v>1</v>
      </c>
      <c r="AN259" s="259">
        <v>0.99</v>
      </c>
      <c r="AO259" s="264">
        <v>1</v>
      </c>
      <c r="AP259" s="264">
        <v>1</v>
      </c>
      <c r="AQ259" s="264">
        <v>1</v>
      </c>
      <c r="AR259" s="265">
        <v>1</v>
      </c>
      <c r="AS259" s="286">
        <v>0.0922287257019438</v>
      </c>
      <c r="AT259" s="267" t="s">
        <v>33</v>
      </c>
      <c r="AU259" s="268" t="s">
        <v>33</v>
      </c>
      <c r="AV259" s="268" t="s">
        <v>33</v>
      </c>
      <c r="AW259" s="268">
        <v>0</v>
      </c>
      <c r="AX259" s="224"/>
      <c r="AY259" s="222"/>
    </row>
    <row r="260" ht="15" spans="1:51">
      <c r="A260" s="220"/>
      <c r="B260" s="224"/>
      <c r="C260" s="287" t="s">
        <v>260</v>
      </c>
      <c r="D260" s="111" t="s">
        <v>125</v>
      </c>
      <c r="E260" s="111" t="s">
        <v>261</v>
      </c>
      <c r="F260" s="288" t="s">
        <v>287</v>
      </c>
      <c r="G260" s="288" t="s">
        <v>287</v>
      </c>
      <c r="H260" s="288" t="s">
        <v>287</v>
      </c>
      <c r="I260" s="288" t="s">
        <v>287</v>
      </c>
      <c r="J260" s="259">
        <v>0.9</v>
      </c>
      <c r="K260" s="260" t="s">
        <v>33</v>
      </c>
      <c r="L260" s="260" t="s">
        <v>33</v>
      </c>
      <c r="M260" s="261" t="s">
        <v>33</v>
      </c>
      <c r="N260" s="261" t="s">
        <v>33</v>
      </c>
      <c r="O260" s="262">
        <v>0.9</v>
      </c>
      <c r="P260" s="263" t="s">
        <v>33</v>
      </c>
      <c r="Q260" s="260" t="s">
        <v>33</v>
      </c>
      <c r="R260" s="260" t="s">
        <v>33</v>
      </c>
      <c r="S260" s="260" t="s">
        <v>33</v>
      </c>
      <c r="T260" s="262">
        <v>0.9</v>
      </c>
      <c r="U260" s="260" t="s">
        <v>33</v>
      </c>
      <c r="V260" s="260" t="s">
        <v>33</v>
      </c>
      <c r="W260" s="260" t="s">
        <v>33</v>
      </c>
      <c r="X260" s="260" t="s">
        <v>33</v>
      </c>
      <c r="Y260" s="262">
        <v>0.92</v>
      </c>
      <c r="Z260" s="262" t="s">
        <v>33</v>
      </c>
      <c r="AA260" s="262" t="s">
        <v>33</v>
      </c>
      <c r="AB260" s="262" t="s">
        <v>33</v>
      </c>
      <c r="AC260" s="262" t="s">
        <v>33</v>
      </c>
      <c r="AD260" s="262">
        <v>0.92</v>
      </c>
      <c r="AE260" s="260">
        <v>1</v>
      </c>
      <c r="AF260" s="260">
        <v>1</v>
      </c>
      <c r="AG260" s="260">
        <v>0.999429223744292</v>
      </c>
      <c r="AH260" s="260">
        <v>0.975348131807528</v>
      </c>
      <c r="AI260" s="262">
        <v>0.92</v>
      </c>
      <c r="AJ260" s="260" t="s">
        <v>33</v>
      </c>
      <c r="AK260" s="260" t="s">
        <v>33</v>
      </c>
      <c r="AL260" s="260" t="s">
        <v>33</v>
      </c>
      <c r="AM260" s="260" t="s">
        <v>33</v>
      </c>
      <c r="AN260" s="259">
        <v>0.99</v>
      </c>
      <c r="AO260" s="264">
        <v>1</v>
      </c>
      <c r="AP260" s="264">
        <v>1</v>
      </c>
      <c r="AQ260" s="264">
        <v>1</v>
      </c>
      <c r="AR260" s="265">
        <v>1</v>
      </c>
      <c r="AS260" s="286">
        <v>0.0922287257019438</v>
      </c>
      <c r="AT260" s="267" t="s">
        <v>33</v>
      </c>
      <c r="AU260" s="268" t="s">
        <v>33</v>
      </c>
      <c r="AV260" s="268" t="s">
        <v>33</v>
      </c>
      <c r="AW260" s="268">
        <v>0</v>
      </c>
      <c r="AX260" s="224"/>
      <c r="AY260" s="222"/>
    </row>
    <row r="261" ht="15" spans="1:51">
      <c r="A261" s="220"/>
      <c r="B261" s="224"/>
      <c r="C261" s="287" t="s">
        <v>260</v>
      </c>
      <c r="D261" s="111" t="s">
        <v>125</v>
      </c>
      <c r="E261" s="111" t="s">
        <v>261</v>
      </c>
      <c r="F261" s="288" t="s">
        <v>288</v>
      </c>
      <c r="G261" s="288" t="s">
        <v>288</v>
      </c>
      <c r="H261" s="288" t="s">
        <v>288</v>
      </c>
      <c r="I261" s="288" t="s">
        <v>288</v>
      </c>
      <c r="J261" s="259">
        <v>0.9</v>
      </c>
      <c r="K261" s="260" t="s">
        <v>33</v>
      </c>
      <c r="L261" s="260" t="s">
        <v>33</v>
      </c>
      <c r="M261" s="261" t="s">
        <v>33</v>
      </c>
      <c r="N261" s="261" t="s">
        <v>33</v>
      </c>
      <c r="O261" s="262">
        <v>0.9</v>
      </c>
      <c r="P261" s="263" t="s">
        <v>33</v>
      </c>
      <c r="Q261" s="260" t="s">
        <v>33</v>
      </c>
      <c r="R261" s="260">
        <v>0.5</v>
      </c>
      <c r="S261" s="260">
        <v>0.0975609756097561</v>
      </c>
      <c r="T261" s="262">
        <v>0.9</v>
      </c>
      <c r="U261" s="260" t="s">
        <v>33</v>
      </c>
      <c r="V261" s="260" t="s">
        <v>33</v>
      </c>
      <c r="W261" s="260">
        <v>1</v>
      </c>
      <c r="X261" s="260">
        <v>0.853658536585366</v>
      </c>
      <c r="Y261" s="262">
        <v>0.92</v>
      </c>
      <c r="Z261" s="262">
        <v>0</v>
      </c>
      <c r="AA261" s="262" t="s">
        <v>33</v>
      </c>
      <c r="AB261" s="262" t="s">
        <v>33</v>
      </c>
      <c r="AC261" s="262">
        <v>0.25</v>
      </c>
      <c r="AD261" s="262">
        <v>0.92</v>
      </c>
      <c r="AE261" s="260">
        <v>0.998876562280579</v>
      </c>
      <c r="AF261" s="260">
        <v>0.995994492427087</v>
      </c>
      <c r="AG261" s="260">
        <v>0.991260810195721</v>
      </c>
      <c r="AH261" s="260">
        <v>0.987915716957216</v>
      </c>
      <c r="AI261" s="262">
        <v>0.92</v>
      </c>
      <c r="AJ261" s="260">
        <v>0</v>
      </c>
      <c r="AK261" s="260" t="s">
        <v>33</v>
      </c>
      <c r="AL261" s="260">
        <v>1</v>
      </c>
      <c r="AM261" s="260">
        <v>0.875</v>
      </c>
      <c r="AN261" s="259">
        <v>0.99</v>
      </c>
      <c r="AO261" s="264">
        <v>1</v>
      </c>
      <c r="AP261" s="264">
        <v>1</v>
      </c>
      <c r="AQ261" s="264">
        <v>1</v>
      </c>
      <c r="AR261" s="265">
        <v>1</v>
      </c>
      <c r="AS261" s="286">
        <v>0.0922287257019438</v>
      </c>
      <c r="AT261" s="267" t="s">
        <v>33</v>
      </c>
      <c r="AU261" s="268" t="s">
        <v>33</v>
      </c>
      <c r="AV261" s="268" t="s">
        <v>33</v>
      </c>
      <c r="AW261" s="268">
        <v>0</v>
      </c>
      <c r="AX261" s="224"/>
      <c r="AY261" s="222"/>
    </row>
    <row r="262" ht="15" spans="1:51">
      <c r="A262" s="220"/>
      <c r="B262" s="224"/>
      <c r="C262" s="287" t="s">
        <v>260</v>
      </c>
      <c r="D262" s="111" t="s">
        <v>125</v>
      </c>
      <c r="E262" s="111" t="s">
        <v>261</v>
      </c>
      <c r="F262" s="288" t="s">
        <v>289</v>
      </c>
      <c r="G262" s="288" t="s">
        <v>289</v>
      </c>
      <c r="H262" s="288" t="s">
        <v>289</v>
      </c>
      <c r="I262" s="288" t="s">
        <v>289</v>
      </c>
      <c r="J262" s="259">
        <v>0.9</v>
      </c>
      <c r="K262" s="260" t="s">
        <v>33</v>
      </c>
      <c r="L262" s="260" t="s">
        <v>33</v>
      </c>
      <c r="M262" s="261" t="s">
        <v>33</v>
      </c>
      <c r="N262" s="261" t="s">
        <v>33</v>
      </c>
      <c r="O262" s="262">
        <v>0.9</v>
      </c>
      <c r="P262" s="263">
        <v>0.666666666666667</v>
      </c>
      <c r="Q262" s="260">
        <v>1</v>
      </c>
      <c r="R262" s="260">
        <v>0.666666666666667</v>
      </c>
      <c r="S262" s="260">
        <v>0.67741935483871</v>
      </c>
      <c r="T262" s="262">
        <v>0.9</v>
      </c>
      <c r="U262" s="260">
        <v>0.333333333333333</v>
      </c>
      <c r="V262" s="260">
        <v>0.5</v>
      </c>
      <c r="W262" s="260">
        <v>0.333333333333333</v>
      </c>
      <c r="X262" s="260">
        <v>0.661290322580645</v>
      </c>
      <c r="Y262" s="262">
        <v>0.92</v>
      </c>
      <c r="Z262" s="262" t="s">
        <v>33</v>
      </c>
      <c r="AA262" s="262" t="s">
        <v>33</v>
      </c>
      <c r="AB262" s="262">
        <v>1</v>
      </c>
      <c r="AC262" s="262">
        <v>0.25</v>
      </c>
      <c r="AD262" s="262">
        <v>0.92</v>
      </c>
      <c r="AE262" s="260">
        <v>0.998382749326146</v>
      </c>
      <c r="AF262" s="260">
        <v>0.997999157540017</v>
      </c>
      <c r="AG262" s="260">
        <v>0.995904361301749</v>
      </c>
      <c r="AH262" s="260">
        <v>0.997631941709334</v>
      </c>
      <c r="AI262" s="262">
        <v>0.92</v>
      </c>
      <c r="AJ262" s="260">
        <v>0.714285714285714</v>
      </c>
      <c r="AK262" s="260">
        <v>0.5</v>
      </c>
      <c r="AL262" s="260">
        <v>0.6</v>
      </c>
      <c r="AM262" s="260">
        <v>0.666666666666667</v>
      </c>
      <c r="AN262" s="259">
        <v>0.99</v>
      </c>
      <c r="AO262" s="264">
        <v>1</v>
      </c>
      <c r="AP262" s="264">
        <v>1</v>
      </c>
      <c r="AQ262" s="264">
        <v>1</v>
      </c>
      <c r="AR262" s="265">
        <v>1</v>
      </c>
      <c r="AS262" s="286">
        <v>0.0922287257019438</v>
      </c>
      <c r="AT262" s="267" t="s">
        <v>33</v>
      </c>
      <c r="AU262" s="268" t="s">
        <v>33</v>
      </c>
      <c r="AV262" s="268" t="s">
        <v>33</v>
      </c>
      <c r="AW262" s="268" t="s">
        <v>33</v>
      </c>
      <c r="AX262" s="224"/>
      <c r="AY262" s="222"/>
    </row>
    <row r="263" ht="15" spans="1:51">
      <c r="A263" s="220"/>
      <c r="B263" s="224"/>
      <c r="C263" s="287" t="s">
        <v>260</v>
      </c>
      <c r="D263" s="111" t="s">
        <v>125</v>
      </c>
      <c r="E263" s="111" t="s">
        <v>261</v>
      </c>
      <c r="F263" s="288" t="s">
        <v>290</v>
      </c>
      <c r="G263" s="288" t="s">
        <v>290</v>
      </c>
      <c r="H263" s="288" t="s">
        <v>290</v>
      </c>
      <c r="I263" s="288" t="s">
        <v>290</v>
      </c>
      <c r="J263" s="259">
        <v>0.9</v>
      </c>
      <c r="K263" s="260" t="s">
        <v>33</v>
      </c>
      <c r="L263" s="260" t="s">
        <v>33</v>
      </c>
      <c r="M263" s="261" t="s">
        <v>33</v>
      </c>
      <c r="N263" s="261" t="s">
        <v>33</v>
      </c>
      <c r="O263" s="262">
        <v>0.9</v>
      </c>
      <c r="P263" s="263" t="s">
        <v>33</v>
      </c>
      <c r="Q263" s="260" t="s">
        <v>33</v>
      </c>
      <c r="R263" s="260" t="s">
        <v>33</v>
      </c>
      <c r="S263" s="260" t="s">
        <v>33</v>
      </c>
      <c r="T263" s="262">
        <v>0.9</v>
      </c>
      <c r="U263" s="260" t="s">
        <v>33</v>
      </c>
      <c r="V263" s="260" t="s">
        <v>33</v>
      </c>
      <c r="W263" s="260" t="s">
        <v>33</v>
      </c>
      <c r="X263" s="260" t="s">
        <v>33</v>
      </c>
      <c r="Y263" s="262">
        <v>0.92</v>
      </c>
      <c r="Z263" s="262" t="s">
        <v>33</v>
      </c>
      <c r="AA263" s="262" t="s">
        <v>33</v>
      </c>
      <c r="AB263" s="262" t="s">
        <v>33</v>
      </c>
      <c r="AC263" s="262" t="s">
        <v>33</v>
      </c>
      <c r="AD263" s="262">
        <v>0.92</v>
      </c>
      <c r="AE263" s="260">
        <v>1</v>
      </c>
      <c r="AF263" s="260">
        <v>1</v>
      </c>
      <c r="AG263" s="260">
        <v>1</v>
      </c>
      <c r="AH263" s="260">
        <v>0.998830819595464</v>
      </c>
      <c r="AI263" s="262">
        <v>0.92</v>
      </c>
      <c r="AJ263" s="260" t="s">
        <v>33</v>
      </c>
      <c r="AK263" s="260" t="s">
        <v>33</v>
      </c>
      <c r="AL263" s="260" t="s">
        <v>33</v>
      </c>
      <c r="AM263" s="260" t="s">
        <v>33</v>
      </c>
      <c r="AN263" s="259">
        <v>0.99</v>
      </c>
      <c r="AO263" s="264">
        <v>1</v>
      </c>
      <c r="AP263" s="264" t="s">
        <v>33</v>
      </c>
      <c r="AQ263" s="264" t="s">
        <v>33</v>
      </c>
      <c r="AR263" s="265">
        <v>1</v>
      </c>
      <c r="AS263" s="286">
        <v>0.0922287257019438</v>
      </c>
      <c r="AT263" s="267" t="s">
        <v>33</v>
      </c>
      <c r="AU263" s="268" t="s">
        <v>33</v>
      </c>
      <c r="AV263" s="268" t="s">
        <v>33</v>
      </c>
      <c r="AW263" s="268" t="s">
        <v>33</v>
      </c>
      <c r="AX263" s="224"/>
      <c r="AY263" s="222"/>
    </row>
    <row r="264" ht="15" spans="1:51">
      <c r="A264" s="220"/>
      <c r="B264" s="224"/>
      <c r="C264" s="287" t="s">
        <v>260</v>
      </c>
      <c r="D264" s="111" t="s">
        <v>25</v>
      </c>
      <c r="E264" s="111" t="s">
        <v>261</v>
      </c>
      <c r="F264" s="288" t="s">
        <v>291</v>
      </c>
      <c r="G264" s="288" t="s">
        <v>291</v>
      </c>
      <c r="H264" s="288" t="s">
        <v>291</v>
      </c>
      <c r="I264" s="288" t="s">
        <v>291</v>
      </c>
      <c r="J264" s="259">
        <v>0.9</v>
      </c>
      <c r="K264" s="260">
        <v>0.964285714285714</v>
      </c>
      <c r="L264" s="260">
        <v>0.954128440366973</v>
      </c>
      <c r="M264" s="261">
        <v>0.924528301886792</v>
      </c>
      <c r="N264" s="261">
        <v>0.954848841774637</v>
      </c>
      <c r="O264" s="262">
        <v>0.9</v>
      </c>
      <c r="P264" s="263">
        <v>0.975365665896844</v>
      </c>
      <c r="Q264" s="260">
        <v>0.976934905176832</v>
      </c>
      <c r="R264" s="260">
        <v>0.96934777598525</v>
      </c>
      <c r="S264" s="260">
        <v>0.974858062947091</v>
      </c>
      <c r="T264" s="262">
        <v>0.9</v>
      </c>
      <c r="U264" s="260">
        <v>0.935719784449577</v>
      </c>
      <c r="V264" s="260">
        <v>0.932854946181445</v>
      </c>
      <c r="W264" s="260">
        <v>0.933164323576861</v>
      </c>
      <c r="X264" s="260">
        <v>0.939166240366311</v>
      </c>
      <c r="Y264" s="262">
        <v>0.92</v>
      </c>
      <c r="Z264" s="262">
        <v>0.962032384142937</v>
      </c>
      <c r="AA264" s="262">
        <v>0.978622327790974</v>
      </c>
      <c r="AB264" s="262">
        <v>0.971730769230769</v>
      </c>
      <c r="AC264" s="262">
        <v>0.973297287518969</v>
      </c>
      <c r="AD264" s="262">
        <v>0.92</v>
      </c>
      <c r="AE264" s="260">
        <v>0.995100040832993</v>
      </c>
      <c r="AF264" s="260">
        <v>0.99210332103321</v>
      </c>
      <c r="AG264" s="260">
        <v>0.980713188152387</v>
      </c>
      <c r="AH264" s="260">
        <v>0.979701657657874</v>
      </c>
      <c r="AI264" s="262">
        <v>0.92</v>
      </c>
      <c r="AJ264" s="260">
        <v>0.97630979498861</v>
      </c>
      <c r="AK264" s="260">
        <v>0.985686132143968</v>
      </c>
      <c r="AL264" s="260">
        <v>0.980396267952616</v>
      </c>
      <c r="AM264" s="260">
        <v>0.982912859239078</v>
      </c>
      <c r="AN264" s="259">
        <v>0.99</v>
      </c>
      <c r="AO264" s="264">
        <v>1</v>
      </c>
      <c r="AP264" s="264">
        <v>1</v>
      </c>
      <c r="AQ264" s="264">
        <v>1</v>
      </c>
      <c r="AR264" s="265">
        <v>1</v>
      </c>
      <c r="AS264" s="286">
        <v>0.0922287257019438</v>
      </c>
      <c r="AT264" s="267">
        <v>0.0833333333333333</v>
      </c>
      <c r="AU264" s="268">
        <v>0.037037037037037</v>
      </c>
      <c r="AV264" s="268">
        <v>0.103448275862069</v>
      </c>
      <c r="AW264" s="268">
        <v>0.0788643533123028</v>
      </c>
      <c r="AX264" s="224"/>
      <c r="AY264" s="222"/>
    </row>
    <row r="265" ht="15" spans="1:51">
      <c r="A265" s="220"/>
      <c r="B265" s="224"/>
      <c r="C265" s="287" t="s">
        <v>260</v>
      </c>
      <c r="D265" s="111" t="s">
        <v>25</v>
      </c>
      <c r="E265" s="111" t="s">
        <v>261</v>
      </c>
      <c r="F265" s="288" t="s">
        <v>292</v>
      </c>
      <c r="G265" s="288" t="s">
        <v>292</v>
      </c>
      <c r="H265" s="288" t="s">
        <v>292</v>
      </c>
      <c r="I265" s="288" t="s">
        <v>292</v>
      </c>
      <c r="J265" s="259">
        <v>0.9</v>
      </c>
      <c r="K265" s="260">
        <v>0.96</v>
      </c>
      <c r="L265" s="260">
        <v>0.881188118811881</v>
      </c>
      <c r="M265" s="261">
        <v>0.979381443298969</v>
      </c>
      <c r="N265" s="261">
        <v>0.921154674709177</v>
      </c>
      <c r="O265" s="262">
        <v>0.9</v>
      </c>
      <c r="P265" s="263">
        <v>0.986467661691542</v>
      </c>
      <c r="Q265" s="260">
        <v>0.987882076324833</v>
      </c>
      <c r="R265" s="260">
        <v>0.987827715355805</v>
      </c>
      <c r="S265" s="260">
        <v>0.990349899896965</v>
      </c>
      <c r="T265" s="262">
        <v>0.9</v>
      </c>
      <c r="U265" s="260">
        <v>0.945870646766169</v>
      </c>
      <c r="V265" s="260">
        <v>0.958220293000543</v>
      </c>
      <c r="W265" s="260">
        <v>0.956694756554307</v>
      </c>
      <c r="X265" s="260">
        <v>0.949646916910293</v>
      </c>
      <c r="Y265" s="262">
        <v>0.92</v>
      </c>
      <c r="Z265" s="262">
        <v>0.953208181563463</v>
      </c>
      <c r="AA265" s="262">
        <v>0.96745406824147</v>
      </c>
      <c r="AB265" s="262">
        <v>0.973791066814323</v>
      </c>
      <c r="AC265" s="262">
        <v>0.967282583411714</v>
      </c>
      <c r="AD265" s="262">
        <v>0.92</v>
      </c>
      <c r="AE265" s="260">
        <v>0.967127381397086</v>
      </c>
      <c r="AF265" s="260">
        <v>0.979695431472081</v>
      </c>
      <c r="AG265" s="260">
        <v>0.982228116710875</v>
      </c>
      <c r="AH265" s="260">
        <v>0.975989375830013</v>
      </c>
      <c r="AI265" s="262">
        <v>0.92</v>
      </c>
      <c r="AJ265" s="260">
        <v>0.971033038622615</v>
      </c>
      <c r="AK265" s="260">
        <v>0.982657103093887</v>
      </c>
      <c r="AL265" s="260">
        <v>0.982249742002064</v>
      </c>
      <c r="AM265" s="260">
        <v>0.979649058505521</v>
      </c>
      <c r="AN265" s="259">
        <v>0.99</v>
      </c>
      <c r="AO265" s="264">
        <v>1</v>
      </c>
      <c r="AP265" s="264">
        <v>1</v>
      </c>
      <c r="AQ265" s="264">
        <v>1</v>
      </c>
      <c r="AR265" s="265">
        <v>1</v>
      </c>
      <c r="AS265" s="286">
        <v>0.0922287257019438</v>
      </c>
      <c r="AT265" s="267">
        <v>0</v>
      </c>
      <c r="AU265" s="268">
        <v>0</v>
      </c>
      <c r="AV265" s="268">
        <v>0.153846153846154</v>
      </c>
      <c r="AW265" s="268">
        <v>0.102097902097902</v>
      </c>
      <c r="AX265" s="224"/>
      <c r="AY265" s="222"/>
    </row>
    <row r="266" ht="15" spans="1:51">
      <c r="A266" s="220"/>
      <c r="B266" s="224"/>
      <c r="C266" s="287" t="s">
        <v>260</v>
      </c>
      <c r="D266" s="111" t="s">
        <v>125</v>
      </c>
      <c r="E266" s="111" t="s">
        <v>261</v>
      </c>
      <c r="F266" s="288" t="s">
        <v>293</v>
      </c>
      <c r="G266" s="288" t="s">
        <v>293</v>
      </c>
      <c r="H266" s="288" t="s">
        <v>293</v>
      </c>
      <c r="I266" s="288" t="s">
        <v>293</v>
      </c>
      <c r="J266" s="259">
        <v>0.9</v>
      </c>
      <c r="K266" s="260" t="s">
        <v>33</v>
      </c>
      <c r="L266" s="260" t="s">
        <v>33</v>
      </c>
      <c r="M266" s="261" t="s">
        <v>33</v>
      </c>
      <c r="N266" s="261" t="s">
        <v>33</v>
      </c>
      <c r="O266" s="262">
        <v>0.9</v>
      </c>
      <c r="P266" s="263">
        <v>0.5</v>
      </c>
      <c r="Q266" s="260">
        <v>0.5</v>
      </c>
      <c r="R266" s="260" t="s">
        <v>33</v>
      </c>
      <c r="S266" s="260">
        <v>0.108527131782946</v>
      </c>
      <c r="T266" s="262">
        <v>0.9</v>
      </c>
      <c r="U266" s="260">
        <v>0.75</v>
      </c>
      <c r="V266" s="260">
        <v>0</v>
      </c>
      <c r="W266" s="260" t="s">
        <v>33</v>
      </c>
      <c r="X266" s="260">
        <v>0.86046511627907</v>
      </c>
      <c r="Y266" s="262">
        <v>0.92</v>
      </c>
      <c r="Z266" s="262" t="s">
        <v>33</v>
      </c>
      <c r="AA266" s="262">
        <v>1</v>
      </c>
      <c r="AB266" s="262">
        <v>0</v>
      </c>
      <c r="AC266" s="262">
        <v>0.529411764705882</v>
      </c>
      <c r="AD266" s="262">
        <v>0.92</v>
      </c>
      <c r="AE266" s="260">
        <v>0.998690764195247</v>
      </c>
      <c r="AF266" s="260">
        <v>0.997466320603139</v>
      </c>
      <c r="AG266" s="260">
        <v>0.998237712943019</v>
      </c>
      <c r="AH266" s="260">
        <v>0.997016746029991</v>
      </c>
      <c r="AI266" s="262">
        <v>0.92</v>
      </c>
      <c r="AJ266" s="260">
        <v>0.75</v>
      </c>
      <c r="AK266" s="260">
        <v>0.285714285714286</v>
      </c>
      <c r="AL266" s="260">
        <v>0</v>
      </c>
      <c r="AM266" s="260">
        <v>0.85</v>
      </c>
      <c r="AN266" s="259">
        <v>0.99</v>
      </c>
      <c r="AO266" s="264">
        <v>1</v>
      </c>
      <c r="AP266" s="264">
        <v>1</v>
      </c>
      <c r="AQ266" s="264">
        <v>1</v>
      </c>
      <c r="AR266" s="265">
        <v>1</v>
      </c>
      <c r="AS266" s="286">
        <v>0.0922287257019438</v>
      </c>
      <c r="AT266" s="267" t="s">
        <v>33</v>
      </c>
      <c r="AU266" s="268" t="s">
        <v>33</v>
      </c>
      <c r="AV266" s="268" t="s">
        <v>33</v>
      </c>
      <c r="AW266" s="268">
        <v>0</v>
      </c>
      <c r="AX266" s="224"/>
      <c r="AY266" s="222"/>
    </row>
    <row r="267" ht="15" spans="1:51">
      <c r="A267" s="220"/>
      <c r="B267" s="224"/>
      <c r="C267" s="287" t="s">
        <v>260</v>
      </c>
      <c r="D267" s="111" t="s">
        <v>25</v>
      </c>
      <c r="E267" s="111" t="s">
        <v>261</v>
      </c>
      <c r="F267" s="288" t="s">
        <v>294</v>
      </c>
      <c r="G267" s="288" t="s">
        <v>294</v>
      </c>
      <c r="H267" s="288" t="s">
        <v>294</v>
      </c>
      <c r="I267" s="288" t="s">
        <v>294</v>
      </c>
      <c r="J267" s="259">
        <v>0.9</v>
      </c>
      <c r="K267" s="260">
        <v>0.894308943089431</v>
      </c>
      <c r="L267" s="260">
        <v>0.853658536585366</v>
      </c>
      <c r="M267" s="261">
        <v>0.811475409836066</v>
      </c>
      <c r="N267" s="261">
        <v>0.886983904828551</v>
      </c>
      <c r="O267" s="262">
        <v>0.9</v>
      </c>
      <c r="P267" s="263">
        <v>0.974567650050865</v>
      </c>
      <c r="Q267" s="260">
        <v>0.96504192127327</v>
      </c>
      <c r="R267" s="260">
        <v>0.969246231155779</v>
      </c>
      <c r="S267" s="260">
        <v>0.962835910070421</v>
      </c>
      <c r="T267" s="262">
        <v>0.9</v>
      </c>
      <c r="U267" s="260">
        <v>0.942692438114615</v>
      </c>
      <c r="V267" s="260">
        <v>0.940599687366776</v>
      </c>
      <c r="W267" s="260">
        <v>0.941507537688442</v>
      </c>
      <c r="X267" s="260">
        <v>0.937936775397587</v>
      </c>
      <c r="Y267" s="262">
        <v>0.92</v>
      </c>
      <c r="Z267" s="262">
        <v>0.965533634418826</v>
      </c>
      <c r="AA267" s="262">
        <v>0.965567919378543</v>
      </c>
      <c r="AB267" s="262">
        <v>0.964786381842457</v>
      </c>
      <c r="AC267" s="262">
        <v>0.970470949641605</v>
      </c>
      <c r="AD267" s="262">
        <v>0.92</v>
      </c>
      <c r="AE267" s="260">
        <v>0.990049751243781</v>
      </c>
      <c r="AF267" s="260">
        <v>0.994722474977252</v>
      </c>
      <c r="AG267" s="260">
        <v>0.973003123605533</v>
      </c>
      <c r="AH267" s="260">
        <v>0.968594235353608</v>
      </c>
      <c r="AI267" s="262">
        <v>0.92</v>
      </c>
      <c r="AJ267" s="260">
        <v>0.977439145062339</v>
      </c>
      <c r="AK267" s="260">
        <v>0.978135593220339</v>
      </c>
      <c r="AL267" s="260">
        <v>0.975200583515682</v>
      </c>
      <c r="AM267" s="260">
        <v>0.980940454248172</v>
      </c>
      <c r="AN267" s="259">
        <v>0.99</v>
      </c>
      <c r="AO267" s="264">
        <v>1</v>
      </c>
      <c r="AP267" s="264">
        <v>1</v>
      </c>
      <c r="AQ267" s="264">
        <v>1</v>
      </c>
      <c r="AR267" s="265">
        <v>1</v>
      </c>
      <c r="AS267" s="286">
        <v>0.0922287257019438</v>
      </c>
      <c r="AT267" s="267">
        <v>0.0303030303030303</v>
      </c>
      <c r="AU267" s="268">
        <v>0.0476190476190476</v>
      </c>
      <c r="AV267" s="268">
        <v>0.333333333333333</v>
      </c>
      <c r="AW267" s="268">
        <v>0.106471816283925</v>
      </c>
      <c r="AX267" s="224"/>
      <c r="AY267" s="222"/>
    </row>
    <row r="268" ht="15" spans="1:51">
      <c r="A268" s="220"/>
      <c r="B268" s="224"/>
      <c r="C268" s="287" t="s">
        <v>260</v>
      </c>
      <c r="D268" s="111" t="s">
        <v>25</v>
      </c>
      <c r="E268" s="111" t="s">
        <v>261</v>
      </c>
      <c r="F268" s="288" t="s">
        <v>295</v>
      </c>
      <c r="G268" s="288" t="s">
        <v>295</v>
      </c>
      <c r="H268" s="288" t="s">
        <v>295</v>
      </c>
      <c r="I268" s="288" t="s">
        <v>295</v>
      </c>
      <c r="J268" s="259">
        <v>0.9</v>
      </c>
      <c r="K268" s="260">
        <v>1</v>
      </c>
      <c r="L268" s="260">
        <v>0.979452054794521</v>
      </c>
      <c r="M268" s="261">
        <v>0.993103448275862</v>
      </c>
      <c r="N268" s="261">
        <v>0.97544080604534</v>
      </c>
      <c r="O268" s="262">
        <v>0.9</v>
      </c>
      <c r="P268" s="263">
        <v>0.981478959553316</v>
      </c>
      <c r="Q268" s="260">
        <v>0.986534699044769</v>
      </c>
      <c r="R268" s="260">
        <v>0.982260183968463</v>
      </c>
      <c r="S268" s="260">
        <v>0.979882450613313</v>
      </c>
      <c r="T268" s="262">
        <v>0.9</v>
      </c>
      <c r="U268" s="260">
        <v>0.954378319487948</v>
      </c>
      <c r="V268" s="260">
        <v>0.960294625388422</v>
      </c>
      <c r="W268" s="260">
        <v>0.962549277266754</v>
      </c>
      <c r="X268" s="260">
        <v>0.955558854415799</v>
      </c>
      <c r="Y268" s="262">
        <v>0.92</v>
      </c>
      <c r="Z268" s="262">
        <v>0.980333395766998</v>
      </c>
      <c r="AA268" s="262">
        <v>0.991965811965812</v>
      </c>
      <c r="AB268" s="262">
        <v>0.994047619047619</v>
      </c>
      <c r="AC268" s="262">
        <v>0.991900390054926</v>
      </c>
      <c r="AD268" s="262">
        <v>0.92</v>
      </c>
      <c r="AE268" s="260">
        <v>0.997647849462366</v>
      </c>
      <c r="AF268" s="260">
        <v>0.997780596068484</v>
      </c>
      <c r="AG268" s="260">
        <v>0.992304309586632</v>
      </c>
      <c r="AH268" s="260">
        <v>0.988620363317406</v>
      </c>
      <c r="AI268" s="262">
        <v>0.92</v>
      </c>
      <c r="AJ268" s="260">
        <v>0.985806655101719</v>
      </c>
      <c r="AK268" s="260">
        <v>0.994360385144429</v>
      </c>
      <c r="AL268" s="260">
        <v>0.995195025438101</v>
      </c>
      <c r="AM268" s="260">
        <v>0.99448063562876</v>
      </c>
      <c r="AN268" s="259">
        <v>0.99</v>
      </c>
      <c r="AO268" s="264">
        <v>1</v>
      </c>
      <c r="AP268" s="264">
        <v>1</v>
      </c>
      <c r="AQ268" s="264">
        <v>1</v>
      </c>
      <c r="AR268" s="265">
        <v>1</v>
      </c>
      <c r="AS268" s="286">
        <v>0.0922287257019438</v>
      </c>
      <c r="AT268" s="267">
        <v>0</v>
      </c>
      <c r="AU268" s="268">
        <v>0.323529411764706</v>
      </c>
      <c r="AV268" s="268">
        <v>0.257142857142857</v>
      </c>
      <c r="AW268" s="268">
        <v>0.135817307692308</v>
      </c>
      <c r="AX268" s="224"/>
      <c r="AY268" s="222"/>
    </row>
    <row r="269" ht="15" spans="1:51">
      <c r="A269" s="220"/>
      <c r="B269" s="224"/>
      <c r="C269" s="287" t="s">
        <v>260</v>
      </c>
      <c r="D269" s="111" t="s">
        <v>25</v>
      </c>
      <c r="E269" s="111" t="s">
        <v>261</v>
      </c>
      <c r="F269" s="288" t="s">
        <v>296</v>
      </c>
      <c r="G269" s="288" t="s">
        <v>296</v>
      </c>
      <c r="H269" s="288" t="s">
        <v>296</v>
      </c>
      <c r="I269" s="288" t="s">
        <v>296</v>
      </c>
      <c r="J269" s="259">
        <v>0.9</v>
      </c>
      <c r="K269" s="260">
        <v>0.923857868020305</v>
      </c>
      <c r="L269" s="260">
        <v>1</v>
      </c>
      <c r="M269" s="261">
        <v>0.941176470588235</v>
      </c>
      <c r="N269" s="261">
        <v>0.946803652968036</v>
      </c>
      <c r="O269" s="262">
        <v>0.9</v>
      </c>
      <c r="P269" s="263">
        <v>0.961987683159907</v>
      </c>
      <c r="Q269" s="260">
        <v>0.980441640378549</v>
      </c>
      <c r="R269" s="260">
        <v>0.970656014748809</v>
      </c>
      <c r="S269" s="260">
        <v>0.976467229715172</v>
      </c>
      <c r="T269" s="262">
        <v>0.9</v>
      </c>
      <c r="U269" s="260">
        <v>0.964323635591421</v>
      </c>
      <c r="V269" s="260">
        <v>0.968454258675079</v>
      </c>
      <c r="W269" s="260">
        <v>0.966047011829774</v>
      </c>
      <c r="X269" s="260">
        <v>0.957555909854785</v>
      </c>
      <c r="Y269" s="262">
        <v>0.92</v>
      </c>
      <c r="Z269" s="262">
        <v>0.990345074199893</v>
      </c>
      <c r="AA269" s="262">
        <v>0.99214788156388</v>
      </c>
      <c r="AB269" s="262">
        <v>0.993162188099808</v>
      </c>
      <c r="AC269" s="262">
        <v>0.992203286314818</v>
      </c>
      <c r="AD269" s="262">
        <v>0.92</v>
      </c>
      <c r="AE269" s="260">
        <v>0.999360613810742</v>
      </c>
      <c r="AF269" s="260">
        <v>0.995715227422544</v>
      </c>
      <c r="AG269" s="260">
        <v>0.995188655355786</v>
      </c>
      <c r="AH269" s="260">
        <v>0.995959105577291</v>
      </c>
      <c r="AI269" s="262">
        <v>0.92</v>
      </c>
      <c r="AJ269" s="260">
        <v>0.992207792207792</v>
      </c>
      <c r="AK269" s="260">
        <v>0.996159508417077</v>
      </c>
      <c r="AL269" s="260">
        <v>0.995486999865284</v>
      </c>
      <c r="AM269" s="260">
        <v>0.99543577995159</v>
      </c>
      <c r="AN269" s="259">
        <v>0.99</v>
      </c>
      <c r="AO269" s="264">
        <v>1</v>
      </c>
      <c r="AP269" s="264">
        <v>1</v>
      </c>
      <c r="AQ269" s="264">
        <v>1</v>
      </c>
      <c r="AR269" s="265">
        <v>1</v>
      </c>
      <c r="AS269" s="286">
        <v>0.0922287257019438</v>
      </c>
      <c r="AT269" s="267">
        <v>0</v>
      </c>
      <c r="AU269" s="268">
        <v>0.264705882352941</v>
      </c>
      <c r="AV269" s="268">
        <v>0.2</v>
      </c>
      <c r="AW269" s="268">
        <v>0.128318584070796</v>
      </c>
      <c r="AX269" s="224"/>
      <c r="AY269" s="222"/>
    </row>
    <row r="270" ht="15" spans="1:51">
      <c r="A270" s="220"/>
      <c r="B270" s="224"/>
      <c r="C270" s="287" t="s">
        <v>260</v>
      </c>
      <c r="D270" s="111" t="s">
        <v>25</v>
      </c>
      <c r="E270" s="111" t="s">
        <v>261</v>
      </c>
      <c r="F270" s="288" t="s">
        <v>297</v>
      </c>
      <c r="G270" s="288" t="s">
        <v>297</v>
      </c>
      <c r="H270" s="288" t="s">
        <v>297</v>
      </c>
      <c r="I270" s="288" t="s">
        <v>297</v>
      </c>
      <c r="J270" s="259">
        <v>0.9</v>
      </c>
      <c r="K270" s="260">
        <v>0.906542056074766</v>
      </c>
      <c r="L270" s="260">
        <v>0.974358974358974</v>
      </c>
      <c r="M270" s="261">
        <v>0.973451327433628</v>
      </c>
      <c r="N270" s="261">
        <v>0.948995363214838</v>
      </c>
      <c r="O270" s="262">
        <v>0.9</v>
      </c>
      <c r="P270" s="263">
        <v>0.982270606531882</v>
      </c>
      <c r="Q270" s="260">
        <v>0.985605757696921</v>
      </c>
      <c r="R270" s="260">
        <v>0.984457728437233</v>
      </c>
      <c r="S270" s="260">
        <v>0.982950398872587</v>
      </c>
      <c r="T270" s="262">
        <v>0.9</v>
      </c>
      <c r="U270" s="260">
        <v>0.972628304821151</v>
      </c>
      <c r="V270" s="260">
        <v>0.982273757163801</v>
      </c>
      <c r="W270" s="260">
        <v>0.978992314261315</v>
      </c>
      <c r="X270" s="260">
        <v>0.977042806452425</v>
      </c>
      <c r="Y270" s="262">
        <v>0.92</v>
      </c>
      <c r="Z270" s="262">
        <v>0.988176045544121</v>
      </c>
      <c r="AA270" s="262">
        <v>0.996638323116472</v>
      </c>
      <c r="AB270" s="262">
        <v>0.996109510086455</v>
      </c>
      <c r="AC270" s="262">
        <v>0.995587168844795</v>
      </c>
      <c r="AD270" s="262">
        <v>0.92</v>
      </c>
      <c r="AE270" s="260">
        <v>0.997402597402597</v>
      </c>
      <c r="AF270" s="260">
        <v>0.993848937132519</v>
      </c>
      <c r="AG270" s="260">
        <v>0.997259784356943</v>
      </c>
      <c r="AH270" s="260">
        <v>0.99436451152806</v>
      </c>
      <c r="AI270" s="262">
        <v>0.92</v>
      </c>
      <c r="AJ270" s="260">
        <v>0.990362760250932</v>
      </c>
      <c r="AK270" s="260">
        <v>0.997850318471338</v>
      </c>
      <c r="AL270" s="260">
        <v>0.997342711996874</v>
      </c>
      <c r="AM270" s="260">
        <v>0.996881302368131</v>
      </c>
      <c r="AN270" s="259">
        <v>0.99</v>
      </c>
      <c r="AO270" s="264">
        <v>1</v>
      </c>
      <c r="AP270" s="264">
        <v>1</v>
      </c>
      <c r="AQ270" s="264">
        <v>1</v>
      </c>
      <c r="AR270" s="265">
        <v>1</v>
      </c>
      <c r="AS270" s="286">
        <v>0.0922287257019438</v>
      </c>
      <c r="AT270" s="267">
        <v>0.024390243902439</v>
      </c>
      <c r="AU270" s="268">
        <v>0.129032258064516</v>
      </c>
      <c r="AV270" s="268">
        <v>0.0833333333333333</v>
      </c>
      <c r="AW270" s="268">
        <v>0.0840197693574959</v>
      </c>
      <c r="AX270" s="224"/>
      <c r="AY270" s="222"/>
    </row>
    <row r="271" ht="15" spans="1:51">
      <c r="A271" s="220"/>
      <c r="B271" s="224"/>
      <c r="C271" s="287" t="s">
        <v>260</v>
      </c>
      <c r="D271" s="111" t="s">
        <v>25</v>
      </c>
      <c r="E271" s="111" t="s">
        <v>261</v>
      </c>
      <c r="F271" s="288" t="s">
        <v>298</v>
      </c>
      <c r="G271" s="288" t="s">
        <v>298</v>
      </c>
      <c r="H271" s="288" t="s">
        <v>298</v>
      </c>
      <c r="I271" s="288" t="s">
        <v>298</v>
      </c>
      <c r="J271" s="259">
        <v>0.9</v>
      </c>
      <c r="K271" s="260">
        <v>0.989583333333333</v>
      </c>
      <c r="L271" s="260">
        <v>1</v>
      </c>
      <c r="M271" s="261">
        <v>0.98936170212766</v>
      </c>
      <c r="N271" s="261">
        <v>0.995931283905967</v>
      </c>
      <c r="O271" s="262">
        <v>0.9</v>
      </c>
      <c r="P271" s="263">
        <v>0.981004643309413</v>
      </c>
      <c r="Q271" s="260">
        <v>0.984200248535416</v>
      </c>
      <c r="R271" s="260">
        <v>0.984844720496894</v>
      </c>
      <c r="S271" s="260">
        <v>0.98248683481153</v>
      </c>
      <c r="T271" s="262">
        <v>0.9</v>
      </c>
      <c r="U271" s="260">
        <v>0.963697762769101</v>
      </c>
      <c r="V271" s="260">
        <v>0.966447718799929</v>
      </c>
      <c r="W271" s="260">
        <v>0.964472049689441</v>
      </c>
      <c r="X271" s="260">
        <v>0.962929600886918</v>
      </c>
      <c r="Y271" s="262">
        <v>0.92</v>
      </c>
      <c r="Z271" s="262">
        <v>0.989166415889257</v>
      </c>
      <c r="AA271" s="262">
        <v>0.992710583153348</v>
      </c>
      <c r="AB271" s="262">
        <v>0.99382223993623</v>
      </c>
      <c r="AC271" s="262">
        <v>0.992247566034315</v>
      </c>
      <c r="AD271" s="262">
        <v>0.92</v>
      </c>
      <c r="AE271" s="260">
        <v>0.99688133478871</v>
      </c>
      <c r="AF271" s="260">
        <v>0.998751092793805</v>
      </c>
      <c r="AG271" s="260">
        <v>0.995672066279214</v>
      </c>
      <c r="AH271" s="260">
        <v>0.955199013042842</v>
      </c>
      <c r="AI271" s="262">
        <v>0.92</v>
      </c>
      <c r="AJ271" s="260">
        <v>0.989704787893823</v>
      </c>
      <c r="AK271" s="260">
        <v>0.994859713000643</v>
      </c>
      <c r="AL271" s="260">
        <v>0.995244940838217</v>
      </c>
      <c r="AM271" s="260">
        <v>0.994279706578098</v>
      </c>
      <c r="AN271" s="259">
        <v>0.99</v>
      </c>
      <c r="AO271" s="264">
        <v>1</v>
      </c>
      <c r="AP271" s="264">
        <v>1</v>
      </c>
      <c r="AQ271" s="264">
        <v>1</v>
      </c>
      <c r="AR271" s="265">
        <v>1</v>
      </c>
      <c r="AS271" s="286">
        <v>0.0922287257019438</v>
      </c>
      <c r="AT271" s="267">
        <v>0.0625</v>
      </c>
      <c r="AU271" s="268">
        <v>0.153846153846154</v>
      </c>
      <c r="AV271" s="268">
        <v>0.105263157894737</v>
      </c>
      <c r="AW271" s="268">
        <v>0.116710875331565</v>
      </c>
      <c r="AX271" s="224"/>
      <c r="AY271" s="222"/>
    </row>
    <row r="272" ht="15" spans="1:51">
      <c r="A272" s="220"/>
      <c r="B272" s="224"/>
      <c r="C272" s="287" t="s">
        <v>260</v>
      </c>
      <c r="D272" s="111" t="s">
        <v>25</v>
      </c>
      <c r="E272" s="111" t="s">
        <v>261</v>
      </c>
      <c r="F272" s="288" t="s">
        <v>299</v>
      </c>
      <c r="G272" s="288" t="s">
        <v>299</v>
      </c>
      <c r="H272" s="288" t="s">
        <v>299</v>
      </c>
      <c r="I272" s="288" t="s">
        <v>299</v>
      </c>
      <c r="J272" s="259">
        <v>0.9</v>
      </c>
      <c r="K272" s="260">
        <v>0.963414634146341</v>
      </c>
      <c r="L272" s="260">
        <v>0.976744186046512</v>
      </c>
      <c r="M272" s="261">
        <v>0.914634146341463</v>
      </c>
      <c r="N272" s="261">
        <v>0.958376156217883</v>
      </c>
      <c r="O272" s="262">
        <v>0.9</v>
      </c>
      <c r="P272" s="263">
        <v>0.984171848501978</v>
      </c>
      <c r="Q272" s="260">
        <v>0.99113475177305</v>
      </c>
      <c r="R272" s="260">
        <v>0.940149625935162</v>
      </c>
      <c r="S272" s="260">
        <v>0.953367676948446</v>
      </c>
      <c r="T272" s="262">
        <v>0.9</v>
      </c>
      <c r="U272" s="260">
        <v>0.951102317693612</v>
      </c>
      <c r="V272" s="260">
        <v>0.963272543059777</v>
      </c>
      <c r="W272" s="260">
        <v>0.964374777342358</v>
      </c>
      <c r="X272" s="260">
        <v>0.965754387759015</v>
      </c>
      <c r="Y272" s="262">
        <v>0.92</v>
      </c>
      <c r="Z272" s="262">
        <v>0.984745762711864</v>
      </c>
      <c r="AA272" s="262">
        <v>0.993504012227742</v>
      </c>
      <c r="AB272" s="262">
        <v>0.99352925316797</v>
      </c>
      <c r="AC272" s="262">
        <v>0.991906353512493</v>
      </c>
      <c r="AD272" s="262">
        <v>0.92</v>
      </c>
      <c r="AE272" s="260">
        <v>1</v>
      </c>
      <c r="AF272" s="260">
        <v>0.995037220843672</v>
      </c>
      <c r="AG272" s="260">
        <v>0.985411140583554</v>
      </c>
      <c r="AH272" s="260">
        <v>0.992647524877987</v>
      </c>
      <c r="AI272" s="262">
        <v>0.92</v>
      </c>
      <c r="AJ272" s="260">
        <v>0.988303102220715</v>
      </c>
      <c r="AK272" s="260">
        <v>0.996344249809596</v>
      </c>
      <c r="AL272" s="260">
        <v>0.995395948434622</v>
      </c>
      <c r="AM272" s="260">
        <v>0.99503304405414</v>
      </c>
      <c r="AN272" s="259">
        <v>0.99</v>
      </c>
      <c r="AO272" s="264">
        <v>1</v>
      </c>
      <c r="AP272" s="264">
        <v>1</v>
      </c>
      <c r="AQ272" s="264">
        <v>1</v>
      </c>
      <c r="AR272" s="265">
        <v>1</v>
      </c>
      <c r="AS272" s="286">
        <v>0.0922287257019438</v>
      </c>
      <c r="AT272" s="267">
        <v>0</v>
      </c>
      <c r="AU272" s="268">
        <v>0.222222222222222</v>
      </c>
      <c r="AV272" s="268">
        <v>0</v>
      </c>
      <c r="AW272" s="268">
        <v>0.0884955752212389</v>
      </c>
      <c r="AX272" s="224"/>
      <c r="AY272" s="222"/>
    </row>
    <row r="273" ht="15" spans="1:51">
      <c r="A273" s="220"/>
      <c r="B273" s="224"/>
      <c r="C273" s="287" t="s">
        <v>260</v>
      </c>
      <c r="D273" s="111" t="s">
        <v>25</v>
      </c>
      <c r="E273" s="111" t="s">
        <v>261</v>
      </c>
      <c r="F273" s="288" t="s">
        <v>300</v>
      </c>
      <c r="G273" s="288" t="s">
        <v>300</v>
      </c>
      <c r="H273" s="288" t="s">
        <v>300</v>
      </c>
      <c r="I273" s="288" t="s">
        <v>300</v>
      </c>
      <c r="J273" s="259">
        <v>0.9</v>
      </c>
      <c r="K273" s="260">
        <v>0.874213836477987</v>
      </c>
      <c r="L273" s="260">
        <v>0.906832298136646</v>
      </c>
      <c r="M273" s="261">
        <v>0.872611464968153</v>
      </c>
      <c r="N273" s="261">
        <v>0.901971991997714</v>
      </c>
      <c r="O273" s="262">
        <v>0.9</v>
      </c>
      <c r="P273" s="263">
        <v>0.98152211571775</v>
      </c>
      <c r="Q273" s="260">
        <v>0.972401764645532</v>
      </c>
      <c r="R273" s="260">
        <v>0.981857568372597</v>
      </c>
      <c r="S273" s="260">
        <v>0.970000727784382</v>
      </c>
      <c r="T273" s="262">
        <v>0.9</v>
      </c>
      <c r="U273" s="260">
        <v>0.955653077722601</v>
      </c>
      <c r="V273" s="260">
        <v>0.951164460859752</v>
      </c>
      <c r="W273" s="260">
        <v>0.950040617384241</v>
      </c>
      <c r="X273" s="260">
        <v>0.947400596783193</v>
      </c>
      <c r="Y273" s="262">
        <v>0.92</v>
      </c>
      <c r="Z273" s="262">
        <v>0.978038067349927</v>
      </c>
      <c r="AA273" s="262">
        <v>0.985375615763547</v>
      </c>
      <c r="AB273" s="262">
        <v>0.980823938468022</v>
      </c>
      <c r="AC273" s="262">
        <v>0.984935458158192</v>
      </c>
      <c r="AD273" s="262">
        <v>0.92</v>
      </c>
      <c r="AE273" s="260">
        <v>0.970602332640997</v>
      </c>
      <c r="AF273" s="260">
        <v>0.979287790697674</v>
      </c>
      <c r="AG273" s="260">
        <v>0.982916014606155</v>
      </c>
      <c r="AH273" s="260">
        <v>0.975884103988887</v>
      </c>
      <c r="AI273" s="262">
        <v>0.92</v>
      </c>
      <c r="AJ273" s="260">
        <v>0.986291193949217</v>
      </c>
      <c r="AK273" s="260">
        <v>0.990088648116228</v>
      </c>
      <c r="AL273" s="260">
        <v>0.985780305723427</v>
      </c>
      <c r="AM273" s="260">
        <v>0.989992852037169</v>
      </c>
      <c r="AN273" s="259">
        <v>0.99</v>
      </c>
      <c r="AO273" s="264">
        <v>1</v>
      </c>
      <c r="AP273" s="264">
        <v>1</v>
      </c>
      <c r="AQ273" s="264">
        <v>1</v>
      </c>
      <c r="AR273" s="265">
        <v>1</v>
      </c>
      <c r="AS273" s="286">
        <v>0.0922287257019438</v>
      </c>
      <c r="AT273" s="267">
        <v>0.0952380952380952</v>
      </c>
      <c r="AU273" s="268">
        <v>0.1</v>
      </c>
      <c r="AV273" s="268">
        <v>0.0566037735849057</v>
      </c>
      <c r="AW273" s="268">
        <v>0.091710758377425</v>
      </c>
      <c r="AX273" s="224"/>
      <c r="AY273" s="222"/>
    </row>
    <row r="274" ht="15" spans="1:51">
      <c r="A274" s="220"/>
      <c r="B274" s="224"/>
      <c r="C274" s="287" t="s">
        <v>260</v>
      </c>
      <c r="D274" s="111" t="s">
        <v>125</v>
      </c>
      <c r="E274" s="111" t="s">
        <v>261</v>
      </c>
      <c r="F274" s="288" t="s">
        <v>301</v>
      </c>
      <c r="G274" s="288" t="s">
        <v>301</v>
      </c>
      <c r="H274" s="288" t="s">
        <v>301</v>
      </c>
      <c r="I274" s="288" t="s">
        <v>301</v>
      </c>
      <c r="J274" s="259">
        <v>0.9</v>
      </c>
      <c r="K274" s="260" t="s">
        <v>33</v>
      </c>
      <c r="L274" s="260" t="s">
        <v>33</v>
      </c>
      <c r="M274" s="261" t="s">
        <v>33</v>
      </c>
      <c r="N274" s="261" t="s">
        <v>33</v>
      </c>
      <c r="O274" s="262">
        <v>0.9</v>
      </c>
      <c r="P274" s="263" t="s">
        <v>33</v>
      </c>
      <c r="Q274" s="260" t="s">
        <v>33</v>
      </c>
      <c r="R274" s="260" t="s">
        <v>33</v>
      </c>
      <c r="S274" s="260">
        <v>0</v>
      </c>
      <c r="T274" s="262">
        <v>0.9</v>
      </c>
      <c r="U274" s="260" t="s">
        <v>33</v>
      </c>
      <c r="V274" s="260" t="s">
        <v>33</v>
      </c>
      <c r="W274" s="260" t="s">
        <v>33</v>
      </c>
      <c r="X274" s="260">
        <v>0.333333333333333</v>
      </c>
      <c r="Y274" s="262">
        <v>0.92</v>
      </c>
      <c r="Z274" s="262" t="s">
        <v>33</v>
      </c>
      <c r="AA274" s="262" t="s">
        <v>33</v>
      </c>
      <c r="AB274" s="262" t="s">
        <v>33</v>
      </c>
      <c r="AC274" s="262">
        <v>1</v>
      </c>
      <c r="AD274" s="262">
        <v>0.92</v>
      </c>
      <c r="AE274" s="260">
        <v>0.991769547325103</v>
      </c>
      <c r="AF274" s="260">
        <v>0.99375</v>
      </c>
      <c r="AG274" s="260">
        <v>0.993174061433447</v>
      </c>
      <c r="AH274" s="260">
        <v>0.993101844675244</v>
      </c>
      <c r="AI274" s="262">
        <v>0.92</v>
      </c>
      <c r="AJ274" s="260" t="s">
        <v>33</v>
      </c>
      <c r="AK274" s="260" t="s">
        <v>33</v>
      </c>
      <c r="AL274" s="260" t="s">
        <v>33</v>
      </c>
      <c r="AM274" s="260">
        <v>0.5</v>
      </c>
      <c r="AN274" s="259">
        <v>0.99</v>
      </c>
      <c r="AO274" s="264">
        <v>1</v>
      </c>
      <c r="AP274" s="264">
        <v>1</v>
      </c>
      <c r="AQ274" s="264">
        <v>1</v>
      </c>
      <c r="AR274" s="265">
        <v>1</v>
      </c>
      <c r="AS274" s="286">
        <v>0.0922287257019438</v>
      </c>
      <c r="AT274" s="267" t="s">
        <v>33</v>
      </c>
      <c r="AU274" s="268" t="s">
        <v>33</v>
      </c>
      <c r="AV274" s="268" t="s">
        <v>33</v>
      </c>
      <c r="AW274" s="268" t="s">
        <v>33</v>
      </c>
      <c r="AX274" s="224"/>
      <c r="AY274" s="222"/>
    </row>
    <row r="275" ht="15" spans="1:51">
      <c r="A275" s="220"/>
      <c r="B275" s="224"/>
      <c r="C275" s="287" t="s">
        <v>260</v>
      </c>
      <c r="D275" s="111" t="s">
        <v>125</v>
      </c>
      <c r="E275" s="111" t="s">
        <v>261</v>
      </c>
      <c r="F275" s="288" t="s">
        <v>302</v>
      </c>
      <c r="G275" s="288" t="s">
        <v>302</v>
      </c>
      <c r="H275" s="288" t="s">
        <v>302</v>
      </c>
      <c r="I275" s="288" t="s">
        <v>302</v>
      </c>
      <c r="J275" s="259">
        <v>0.9</v>
      </c>
      <c r="K275" s="260" t="s">
        <v>33</v>
      </c>
      <c r="L275" s="260" t="s">
        <v>33</v>
      </c>
      <c r="M275" s="261" t="s">
        <v>33</v>
      </c>
      <c r="N275" s="261" t="s">
        <v>33</v>
      </c>
      <c r="O275" s="262">
        <v>0.9</v>
      </c>
      <c r="P275" s="263" t="s">
        <v>33</v>
      </c>
      <c r="Q275" s="260" t="s">
        <v>33</v>
      </c>
      <c r="R275" s="260" t="s">
        <v>33</v>
      </c>
      <c r="S275" s="260">
        <v>0</v>
      </c>
      <c r="T275" s="262">
        <v>0.9</v>
      </c>
      <c r="U275" s="260" t="s">
        <v>33</v>
      </c>
      <c r="V275" s="260" t="s">
        <v>33</v>
      </c>
      <c r="W275" s="260" t="s">
        <v>33</v>
      </c>
      <c r="X275" s="260">
        <v>1</v>
      </c>
      <c r="Y275" s="262">
        <v>0.92</v>
      </c>
      <c r="Z275" s="262" t="s">
        <v>33</v>
      </c>
      <c r="AA275" s="262" t="s">
        <v>33</v>
      </c>
      <c r="AB275" s="262" t="s">
        <v>33</v>
      </c>
      <c r="AC275" s="262" t="s">
        <v>33</v>
      </c>
      <c r="AD275" s="262">
        <v>0.92</v>
      </c>
      <c r="AE275" s="260">
        <v>1</v>
      </c>
      <c r="AF275" s="260">
        <v>0.995381062355658</v>
      </c>
      <c r="AG275" s="260">
        <v>0.995061728395062</v>
      </c>
      <c r="AH275" s="260">
        <v>0.99644484958979</v>
      </c>
      <c r="AI275" s="262">
        <v>0.92</v>
      </c>
      <c r="AJ275" s="260" t="s">
        <v>33</v>
      </c>
      <c r="AK275" s="260" t="s">
        <v>33</v>
      </c>
      <c r="AL275" s="260" t="s">
        <v>33</v>
      </c>
      <c r="AM275" s="260">
        <v>1</v>
      </c>
      <c r="AN275" s="259">
        <v>0.99</v>
      </c>
      <c r="AO275" s="264" t="s">
        <v>33</v>
      </c>
      <c r="AP275" s="264" t="s">
        <v>33</v>
      </c>
      <c r="AQ275" s="264" t="s">
        <v>33</v>
      </c>
      <c r="AR275" s="265">
        <v>1</v>
      </c>
      <c r="AS275" s="286">
        <v>0.0922287257019438</v>
      </c>
      <c r="AT275" s="267" t="s">
        <v>33</v>
      </c>
      <c r="AU275" s="268" t="s">
        <v>33</v>
      </c>
      <c r="AV275" s="268" t="s">
        <v>33</v>
      </c>
      <c r="AW275" s="268" t="s">
        <v>33</v>
      </c>
      <c r="AX275" s="224"/>
      <c r="AY275" s="222"/>
    </row>
    <row r="276" ht="15" spans="1:51">
      <c r="A276" s="220"/>
      <c r="B276" s="224"/>
      <c r="C276" s="287" t="s">
        <v>260</v>
      </c>
      <c r="D276" s="111" t="s">
        <v>125</v>
      </c>
      <c r="E276" s="111" t="s">
        <v>261</v>
      </c>
      <c r="F276" s="288" t="s">
        <v>303</v>
      </c>
      <c r="G276" s="288" t="s">
        <v>303</v>
      </c>
      <c r="H276" s="288" t="s">
        <v>303</v>
      </c>
      <c r="I276" s="288" t="s">
        <v>303</v>
      </c>
      <c r="J276" s="259">
        <v>0.9</v>
      </c>
      <c r="K276" s="260" t="s">
        <v>33</v>
      </c>
      <c r="L276" s="260" t="s">
        <v>33</v>
      </c>
      <c r="M276" s="261" t="s">
        <v>33</v>
      </c>
      <c r="N276" s="261" t="s">
        <v>33</v>
      </c>
      <c r="O276" s="262">
        <v>0.9</v>
      </c>
      <c r="P276" s="263" t="s">
        <v>33</v>
      </c>
      <c r="Q276" s="260" t="s">
        <v>33</v>
      </c>
      <c r="R276" s="260" t="s">
        <v>33</v>
      </c>
      <c r="S276" s="260">
        <v>0</v>
      </c>
      <c r="T276" s="262">
        <v>0.9</v>
      </c>
      <c r="U276" s="260" t="s">
        <v>33</v>
      </c>
      <c r="V276" s="260" t="s">
        <v>33</v>
      </c>
      <c r="W276" s="260" t="s">
        <v>33</v>
      </c>
      <c r="X276" s="260">
        <v>1</v>
      </c>
      <c r="Y276" s="262">
        <v>0.92</v>
      </c>
      <c r="Z276" s="262" t="s">
        <v>33</v>
      </c>
      <c r="AA276" s="262" t="s">
        <v>33</v>
      </c>
      <c r="AB276" s="262" t="s">
        <v>33</v>
      </c>
      <c r="AC276" s="262" t="s">
        <v>33</v>
      </c>
      <c r="AD276" s="262">
        <v>0.92</v>
      </c>
      <c r="AE276" s="260">
        <v>1</v>
      </c>
      <c r="AF276" s="260">
        <v>0.998477929984779</v>
      </c>
      <c r="AG276" s="260">
        <v>0.998394863563403</v>
      </c>
      <c r="AH276" s="260">
        <v>0.990774340365336</v>
      </c>
      <c r="AI276" s="262">
        <v>0.92</v>
      </c>
      <c r="AJ276" s="260" t="s">
        <v>33</v>
      </c>
      <c r="AK276" s="260" t="s">
        <v>33</v>
      </c>
      <c r="AL276" s="260" t="s">
        <v>33</v>
      </c>
      <c r="AM276" s="260">
        <v>1</v>
      </c>
      <c r="AN276" s="259">
        <v>0.99</v>
      </c>
      <c r="AO276" s="264" t="s">
        <v>33</v>
      </c>
      <c r="AP276" s="264">
        <v>1</v>
      </c>
      <c r="AQ276" s="264">
        <v>1</v>
      </c>
      <c r="AR276" s="265">
        <v>1</v>
      </c>
      <c r="AS276" s="286">
        <v>0.0922287257019438</v>
      </c>
      <c r="AT276" s="267" t="s">
        <v>33</v>
      </c>
      <c r="AU276" s="268" t="s">
        <v>33</v>
      </c>
      <c r="AV276" s="268" t="s">
        <v>33</v>
      </c>
      <c r="AW276" s="268" t="s">
        <v>33</v>
      </c>
      <c r="AX276" s="224"/>
      <c r="AY276" s="222"/>
    </row>
    <row r="277" ht="15" spans="1:51">
      <c r="A277" s="220"/>
      <c r="B277" s="224"/>
      <c r="C277" s="287" t="s">
        <v>260</v>
      </c>
      <c r="D277" s="111" t="s">
        <v>125</v>
      </c>
      <c r="E277" s="111" t="s">
        <v>261</v>
      </c>
      <c r="F277" s="288" t="s">
        <v>304</v>
      </c>
      <c r="G277" s="288" t="s">
        <v>304</v>
      </c>
      <c r="H277" s="288" t="s">
        <v>304</v>
      </c>
      <c r="I277" s="288" t="s">
        <v>304</v>
      </c>
      <c r="J277" s="259">
        <v>0.9</v>
      </c>
      <c r="K277" s="260" t="s">
        <v>33</v>
      </c>
      <c r="L277" s="260" t="s">
        <v>33</v>
      </c>
      <c r="M277" s="261" t="s">
        <v>33</v>
      </c>
      <c r="N277" s="261" t="s">
        <v>33</v>
      </c>
      <c r="O277" s="262">
        <v>0.9</v>
      </c>
      <c r="P277" s="263" t="s">
        <v>33</v>
      </c>
      <c r="Q277" s="260" t="s">
        <v>33</v>
      </c>
      <c r="R277" s="260" t="s">
        <v>33</v>
      </c>
      <c r="S277" s="260">
        <v>0</v>
      </c>
      <c r="T277" s="262">
        <v>0.9</v>
      </c>
      <c r="U277" s="260" t="s">
        <v>33</v>
      </c>
      <c r="V277" s="260" t="s">
        <v>33</v>
      </c>
      <c r="W277" s="260" t="s">
        <v>33</v>
      </c>
      <c r="X277" s="260">
        <v>0</v>
      </c>
      <c r="Y277" s="262">
        <v>0.92</v>
      </c>
      <c r="Z277" s="262" t="s">
        <v>33</v>
      </c>
      <c r="AA277" s="262" t="s">
        <v>33</v>
      </c>
      <c r="AB277" s="262" t="s">
        <v>33</v>
      </c>
      <c r="AC277" s="262" t="s">
        <v>33</v>
      </c>
      <c r="AD277" s="262">
        <v>0.92</v>
      </c>
      <c r="AE277" s="260">
        <v>1</v>
      </c>
      <c r="AF277" s="260">
        <v>1</v>
      </c>
      <c r="AG277" s="260">
        <v>0.946308724832215</v>
      </c>
      <c r="AH277" s="260">
        <v>0.996970531534013</v>
      </c>
      <c r="AI277" s="262">
        <v>0.92</v>
      </c>
      <c r="AJ277" s="260" t="s">
        <v>33</v>
      </c>
      <c r="AK277" s="260" t="s">
        <v>33</v>
      </c>
      <c r="AL277" s="260" t="s">
        <v>33</v>
      </c>
      <c r="AM277" s="260">
        <v>0</v>
      </c>
      <c r="AN277" s="259">
        <v>0.99</v>
      </c>
      <c r="AO277" s="264" t="s">
        <v>33</v>
      </c>
      <c r="AP277" s="264" t="s">
        <v>33</v>
      </c>
      <c r="AQ277" s="264" t="s">
        <v>33</v>
      </c>
      <c r="AR277" s="265">
        <v>1</v>
      </c>
      <c r="AS277" s="286">
        <v>0.0922287257019438</v>
      </c>
      <c r="AT277" s="267" t="s">
        <v>33</v>
      </c>
      <c r="AU277" s="268" t="s">
        <v>33</v>
      </c>
      <c r="AV277" s="268" t="s">
        <v>33</v>
      </c>
      <c r="AW277" s="268" t="s">
        <v>33</v>
      </c>
      <c r="AX277" s="224"/>
      <c r="AY277" s="222"/>
    </row>
    <row r="278" ht="15" spans="1:51">
      <c r="A278" s="220"/>
      <c r="B278" s="224"/>
      <c r="C278" s="287" t="s">
        <v>260</v>
      </c>
      <c r="D278" s="111" t="s">
        <v>25</v>
      </c>
      <c r="E278" s="111" t="s">
        <v>261</v>
      </c>
      <c r="F278" s="288" t="s">
        <v>305</v>
      </c>
      <c r="G278" s="288" t="s">
        <v>305</v>
      </c>
      <c r="H278" s="288" t="s">
        <v>305</v>
      </c>
      <c r="I278" s="288" t="s">
        <v>305</v>
      </c>
      <c r="J278" s="259">
        <v>0.9</v>
      </c>
      <c r="K278" s="260">
        <v>1</v>
      </c>
      <c r="L278" s="260">
        <v>0.941176470588235</v>
      </c>
      <c r="M278" s="261">
        <v>1</v>
      </c>
      <c r="N278" s="261">
        <v>0.937185929648241</v>
      </c>
      <c r="O278" s="262">
        <v>0.9</v>
      </c>
      <c r="P278" s="263">
        <v>0.987971130713713</v>
      </c>
      <c r="Q278" s="260">
        <v>0.994397759103641</v>
      </c>
      <c r="R278" s="260">
        <v>0.994642857142857</v>
      </c>
      <c r="S278" s="260">
        <v>0.983738082388919</v>
      </c>
      <c r="T278" s="262">
        <v>0.9</v>
      </c>
      <c r="U278" s="260">
        <v>0.933440256615878</v>
      </c>
      <c r="V278" s="260">
        <v>0.957983193277311</v>
      </c>
      <c r="W278" s="260">
        <v>0.915178571428571</v>
      </c>
      <c r="X278" s="260">
        <v>0.914588954847994</v>
      </c>
      <c r="Y278" s="262">
        <v>0.92</v>
      </c>
      <c r="Z278" s="262">
        <v>0.968137254901961</v>
      </c>
      <c r="AA278" s="262">
        <v>0.979695431472081</v>
      </c>
      <c r="AB278" s="262">
        <v>0.989075630252101</v>
      </c>
      <c r="AC278" s="262">
        <v>0.982673489541251</v>
      </c>
      <c r="AD278" s="262">
        <v>0.92</v>
      </c>
      <c r="AE278" s="260">
        <v>0.995075913007797</v>
      </c>
      <c r="AF278" s="260">
        <v>0.968510158013544</v>
      </c>
      <c r="AG278" s="260">
        <v>0.999314716463937</v>
      </c>
      <c r="AH278" s="260">
        <v>0.952161584743233</v>
      </c>
      <c r="AI278" s="262">
        <v>0.92</v>
      </c>
      <c r="AJ278" s="260">
        <v>0.977217644207465</v>
      </c>
      <c r="AK278" s="260">
        <v>0.985909656029838</v>
      </c>
      <c r="AL278" s="260">
        <v>0.992640692640693</v>
      </c>
      <c r="AM278" s="260">
        <v>0.98783897120492</v>
      </c>
      <c r="AN278" s="259">
        <v>0.99</v>
      </c>
      <c r="AO278" s="264">
        <v>1</v>
      </c>
      <c r="AP278" s="264">
        <v>1</v>
      </c>
      <c r="AQ278" s="264">
        <v>1</v>
      </c>
      <c r="AR278" s="265">
        <v>1</v>
      </c>
      <c r="AS278" s="286">
        <v>0.0922287257019438</v>
      </c>
      <c r="AT278" s="267">
        <v>0</v>
      </c>
      <c r="AU278" s="268">
        <v>0</v>
      </c>
      <c r="AV278" s="268">
        <v>0</v>
      </c>
      <c r="AW278" s="268">
        <v>0.0368098159509202</v>
      </c>
      <c r="AX278" s="224"/>
      <c r="AY278" s="222"/>
    </row>
    <row r="279" ht="15" spans="1:51">
      <c r="A279" s="220"/>
      <c r="B279" s="224"/>
      <c r="C279" s="287" t="s">
        <v>260</v>
      </c>
      <c r="D279" s="111" t="s">
        <v>125</v>
      </c>
      <c r="E279" s="111" t="s">
        <v>261</v>
      </c>
      <c r="F279" s="288" t="s">
        <v>306</v>
      </c>
      <c r="G279" s="288" t="s">
        <v>306</v>
      </c>
      <c r="H279" s="288" t="s">
        <v>306</v>
      </c>
      <c r="I279" s="288" t="s">
        <v>306</v>
      </c>
      <c r="J279" s="259">
        <v>0.9</v>
      </c>
      <c r="K279" s="260" t="s">
        <v>33</v>
      </c>
      <c r="L279" s="260" t="s">
        <v>33</v>
      </c>
      <c r="M279" s="261" t="s">
        <v>33</v>
      </c>
      <c r="N279" s="261" t="s">
        <v>33</v>
      </c>
      <c r="O279" s="262">
        <v>0.9</v>
      </c>
      <c r="P279" s="263">
        <v>0</v>
      </c>
      <c r="Q279" s="260">
        <v>0.333333333333333</v>
      </c>
      <c r="R279" s="260" t="s">
        <v>33</v>
      </c>
      <c r="S279" s="260">
        <v>0.0652173913043478</v>
      </c>
      <c r="T279" s="262">
        <v>0.9</v>
      </c>
      <c r="U279" s="260">
        <v>0</v>
      </c>
      <c r="V279" s="260">
        <v>0</v>
      </c>
      <c r="W279" s="260" t="s">
        <v>33</v>
      </c>
      <c r="X279" s="260">
        <v>0.739130434782609</v>
      </c>
      <c r="Y279" s="262">
        <v>0.92</v>
      </c>
      <c r="Z279" s="262" t="s">
        <v>33</v>
      </c>
      <c r="AA279" s="262" t="s">
        <v>33</v>
      </c>
      <c r="AB279" s="262" t="s">
        <v>33</v>
      </c>
      <c r="AC279" s="262">
        <v>0.5</v>
      </c>
      <c r="AD279" s="262">
        <v>0.92</v>
      </c>
      <c r="AE279" s="260">
        <v>0.999482669425763</v>
      </c>
      <c r="AF279" s="260">
        <v>0.996630378434422</v>
      </c>
      <c r="AG279" s="260">
        <v>0.999248967330079</v>
      </c>
      <c r="AH279" s="260">
        <v>0.998430573858871</v>
      </c>
      <c r="AI279" s="262">
        <v>0.92</v>
      </c>
      <c r="AJ279" s="260">
        <v>0</v>
      </c>
      <c r="AK279" s="260">
        <v>0</v>
      </c>
      <c r="AL279" s="260" t="s">
        <v>33</v>
      </c>
      <c r="AM279" s="260">
        <v>0.795918367346939</v>
      </c>
      <c r="AN279" s="259">
        <v>0.99</v>
      </c>
      <c r="AO279" s="264">
        <v>1</v>
      </c>
      <c r="AP279" s="264">
        <v>1</v>
      </c>
      <c r="AQ279" s="264">
        <v>1</v>
      </c>
      <c r="AR279" s="265">
        <v>1</v>
      </c>
      <c r="AS279" s="286">
        <v>0.0922287257019438</v>
      </c>
      <c r="AT279" s="267" t="s">
        <v>33</v>
      </c>
      <c r="AU279" s="268" t="s">
        <v>33</v>
      </c>
      <c r="AV279" s="268" t="s">
        <v>33</v>
      </c>
      <c r="AW279" s="268" t="s">
        <v>33</v>
      </c>
      <c r="AX279" s="224"/>
      <c r="AY279" s="222"/>
    </row>
    <row r="280" s="216" customFormat="1" ht="15" spans="1:51">
      <c r="A280" s="220"/>
      <c r="B280" s="217"/>
      <c r="C280" s="287" t="s">
        <v>260</v>
      </c>
      <c r="D280" s="111" t="s">
        <v>25</v>
      </c>
      <c r="E280" s="111" t="s">
        <v>261</v>
      </c>
      <c r="F280" s="288" t="s">
        <v>307</v>
      </c>
      <c r="G280" s="288" t="s">
        <v>307</v>
      </c>
      <c r="H280" s="288" t="s">
        <v>307</v>
      </c>
      <c r="I280" s="288" t="s">
        <v>307</v>
      </c>
      <c r="J280" s="259">
        <v>0.9</v>
      </c>
      <c r="K280" s="260">
        <v>0.969135802469136</v>
      </c>
      <c r="L280" s="260">
        <v>0.957317073170732</v>
      </c>
      <c r="M280" s="261">
        <v>0.987341772151899</v>
      </c>
      <c r="N280" s="261">
        <v>0.972145615002758</v>
      </c>
      <c r="O280" s="262">
        <v>0.9</v>
      </c>
      <c r="P280" s="263">
        <v>0.976144109055501</v>
      </c>
      <c r="Q280" s="260">
        <v>0.974039679189531</v>
      </c>
      <c r="R280" s="260">
        <v>0.973448773448773</v>
      </c>
      <c r="S280" s="260">
        <v>0.969787850295583</v>
      </c>
      <c r="T280" s="262">
        <v>0.9</v>
      </c>
      <c r="U280" s="260">
        <v>0.924050632911392</v>
      </c>
      <c r="V280" s="260">
        <v>0.909666525960321</v>
      </c>
      <c r="W280" s="260">
        <v>0.924675324675325</v>
      </c>
      <c r="X280" s="260">
        <v>0.914502480303472</v>
      </c>
      <c r="Y280" s="262">
        <v>0.92</v>
      </c>
      <c r="Z280" s="262">
        <v>0.979251574657281</v>
      </c>
      <c r="AA280" s="262">
        <v>0.987335526315789</v>
      </c>
      <c r="AB280" s="262">
        <v>0.982707215265355</v>
      </c>
      <c r="AC280" s="262">
        <v>0.981431362712222</v>
      </c>
      <c r="AD280" s="262">
        <v>0.92</v>
      </c>
      <c r="AE280" s="260">
        <v>0.992628849459546</v>
      </c>
      <c r="AF280" s="260">
        <v>0.99082081088744</v>
      </c>
      <c r="AG280" s="260">
        <v>0.988980057887889</v>
      </c>
      <c r="AH280" s="260">
        <v>0.983320234150513</v>
      </c>
      <c r="AI280" s="262">
        <v>0.92</v>
      </c>
      <c r="AJ280" s="260">
        <v>0.986783170570526</v>
      </c>
      <c r="AK280" s="260">
        <v>0.990936555891239</v>
      </c>
      <c r="AL280" s="260">
        <v>0.98831592689295</v>
      </c>
      <c r="AM280" s="260">
        <v>0.988254410537166</v>
      </c>
      <c r="AN280" s="259">
        <v>0.99</v>
      </c>
      <c r="AO280" s="264">
        <v>1</v>
      </c>
      <c r="AP280" s="264">
        <v>1</v>
      </c>
      <c r="AQ280" s="264">
        <v>1</v>
      </c>
      <c r="AR280" s="265">
        <v>1</v>
      </c>
      <c r="AS280" s="286">
        <v>0.0922287257019438</v>
      </c>
      <c r="AT280" s="267">
        <v>0.0454545454545455</v>
      </c>
      <c r="AU280" s="268">
        <v>0.185185185185185</v>
      </c>
      <c r="AV280" s="268">
        <v>0.185185185185185</v>
      </c>
      <c r="AW280" s="268">
        <v>0.0864197530864197</v>
      </c>
      <c r="AX280" s="217"/>
      <c r="AY280" s="222"/>
    </row>
    <row r="281" s="216" customFormat="1" ht="15" spans="1:51">
      <c r="A281" s="220"/>
      <c r="B281" s="217"/>
      <c r="C281" s="287" t="s">
        <v>260</v>
      </c>
      <c r="D281" s="111" t="s">
        <v>25</v>
      </c>
      <c r="E281" s="111" t="s">
        <v>261</v>
      </c>
      <c r="F281" s="288" t="s">
        <v>308</v>
      </c>
      <c r="G281" s="288" t="s">
        <v>308</v>
      </c>
      <c r="H281" s="288" t="s">
        <v>308</v>
      </c>
      <c r="I281" s="288" t="s">
        <v>308</v>
      </c>
      <c r="J281" s="259">
        <v>0.9</v>
      </c>
      <c r="K281" s="260">
        <v>0.971830985915493</v>
      </c>
      <c r="L281" s="260">
        <v>0.926470588235294</v>
      </c>
      <c r="M281" s="261">
        <v>0.942028985507246</v>
      </c>
      <c r="N281" s="261">
        <v>0.917263843648208</v>
      </c>
      <c r="O281" s="262">
        <v>0.9</v>
      </c>
      <c r="P281" s="263">
        <v>0.952290679304897</v>
      </c>
      <c r="Q281" s="260">
        <v>0.971227246036406</v>
      </c>
      <c r="R281" s="260">
        <v>0.966171003717472</v>
      </c>
      <c r="S281" s="260">
        <v>0.9550286950795</v>
      </c>
      <c r="T281" s="262">
        <v>0.9</v>
      </c>
      <c r="U281" s="260">
        <v>0.929225908372828</v>
      </c>
      <c r="V281" s="260">
        <v>0.940986494421609</v>
      </c>
      <c r="W281" s="260">
        <v>0.940520446096654</v>
      </c>
      <c r="X281" s="260">
        <v>0.928887276050697</v>
      </c>
      <c r="Y281" s="262">
        <v>0.92</v>
      </c>
      <c r="Z281" s="262">
        <v>0.979224376731302</v>
      </c>
      <c r="AA281" s="262">
        <v>0.997011101622545</v>
      </c>
      <c r="AB281" s="262">
        <v>0.996454948301329</v>
      </c>
      <c r="AC281" s="262">
        <v>0.992569473050477</v>
      </c>
      <c r="AD281" s="262">
        <v>0.92</v>
      </c>
      <c r="AE281" s="260">
        <v>0.961457233368532</v>
      </c>
      <c r="AF281" s="260">
        <v>0.987215466167758</v>
      </c>
      <c r="AG281" s="260">
        <v>0.987960510474356</v>
      </c>
      <c r="AH281" s="260">
        <v>0.988618069873189</v>
      </c>
      <c r="AI281" s="262">
        <v>0.92</v>
      </c>
      <c r="AJ281" s="260">
        <v>0.979557389347337</v>
      </c>
      <c r="AK281" s="260">
        <v>0.99669450243563</v>
      </c>
      <c r="AL281" s="260">
        <v>0.99670836076366</v>
      </c>
      <c r="AM281" s="260">
        <v>0.994066835354681</v>
      </c>
      <c r="AN281" s="259">
        <v>0.99</v>
      </c>
      <c r="AO281" s="264">
        <v>1</v>
      </c>
      <c r="AP281" s="264">
        <v>1</v>
      </c>
      <c r="AQ281" s="264">
        <v>1</v>
      </c>
      <c r="AR281" s="265">
        <v>1</v>
      </c>
      <c r="AS281" s="286">
        <v>0.0922287257019438</v>
      </c>
      <c r="AT281" s="267">
        <v>0</v>
      </c>
      <c r="AU281" s="268">
        <v>0.0625</v>
      </c>
      <c r="AV281" s="268">
        <v>0.333333333333333</v>
      </c>
      <c r="AW281" s="268">
        <v>0.0557377049180328</v>
      </c>
      <c r="AX281" s="217"/>
      <c r="AY281" s="222"/>
    </row>
    <row r="282" s="216" customFormat="1" ht="15" spans="1:51">
      <c r="A282" s="220"/>
      <c r="B282" s="217"/>
      <c r="C282" s="287" t="s">
        <v>260</v>
      </c>
      <c r="D282" s="111" t="s">
        <v>25</v>
      </c>
      <c r="E282" s="111" t="s">
        <v>261</v>
      </c>
      <c r="F282" s="288" t="s">
        <v>309</v>
      </c>
      <c r="G282" s="288" t="s">
        <v>309</v>
      </c>
      <c r="H282" s="288" t="s">
        <v>309</v>
      </c>
      <c r="I282" s="288" t="s">
        <v>309</v>
      </c>
      <c r="J282" s="259">
        <v>0.9</v>
      </c>
      <c r="K282" s="260">
        <v>0.87719298245614</v>
      </c>
      <c r="L282" s="260">
        <v>0.925619834710744</v>
      </c>
      <c r="M282" s="261">
        <v>0.957983193277311</v>
      </c>
      <c r="N282" s="261">
        <v>0.941220238095238</v>
      </c>
      <c r="O282" s="262">
        <v>0.9</v>
      </c>
      <c r="P282" s="263">
        <v>0.958038045505408</v>
      </c>
      <c r="Q282" s="260">
        <v>0.955056179775281</v>
      </c>
      <c r="R282" s="260">
        <v>0.981384143670609</v>
      </c>
      <c r="S282" s="260">
        <v>0.952184078908657</v>
      </c>
      <c r="T282" s="262">
        <v>0.9</v>
      </c>
      <c r="U282" s="260">
        <v>0.929876911600149</v>
      </c>
      <c r="V282" s="260">
        <v>0.92911434236616</v>
      </c>
      <c r="W282" s="260">
        <v>0.92969776609724</v>
      </c>
      <c r="X282" s="260">
        <v>0.931527848748084</v>
      </c>
      <c r="Y282" s="262">
        <v>0.92</v>
      </c>
      <c r="Z282" s="262">
        <v>0.972885572139303</v>
      </c>
      <c r="AA282" s="262">
        <v>0.973279735161977</v>
      </c>
      <c r="AB282" s="262">
        <v>0.98307924275423</v>
      </c>
      <c r="AC282" s="262">
        <v>0.983352551167483</v>
      </c>
      <c r="AD282" s="262">
        <v>0.92</v>
      </c>
      <c r="AE282" s="260">
        <v>0.998167659184608</v>
      </c>
      <c r="AF282" s="260">
        <v>0.93256880733945</v>
      </c>
      <c r="AG282" s="260">
        <v>0.985154394299287</v>
      </c>
      <c r="AH282" s="260">
        <v>0.939341906997933</v>
      </c>
      <c r="AI282" s="262">
        <v>0.92</v>
      </c>
      <c r="AJ282" s="260">
        <v>0.979539641943734</v>
      </c>
      <c r="AK282" s="260">
        <v>0.98472911195409</v>
      </c>
      <c r="AL282" s="260">
        <v>0.98794608959757</v>
      </c>
      <c r="AM282" s="260">
        <v>0.988517997352229</v>
      </c>
      <c r="AN282" s="259">
        <v>0.99</v>
      </c>
      <c r="AO282" s="264">
        <v>1</v>
      </c>
      <c r="AP282" s="264">
        <v>1</v>
      </c>
      <c r="AQ282" s="264">
        <v>1</v>
      </c>
      <c r="AR282" s="265">
        <v>1</v>
      </c>
      <c r="AS282" s="286">
        <v>0.0922287257019438</v>
      </c>
      <c r="AT282" s="267">
        <v>0.0909090909090909</v>
      </c>
      <c r="AU282" s="268">
        <v>0.1</v>
      </c>
      <c r="AV282" s="268">
        <v>0.176470588235294</v>
      </c>
      <c r="AW282" s="268">
        <v>0.0953389830508475</v>
      </c>
      <c r="AX282" s="217"/>
      <c r="AY282" s="222"/>
    </row>
    <row r="283" s="216" customFormat="1" ht="15" spans="1:51">
      <c r="A283" s="220"/>
      <c r="B283" s="217"/>
      <c r="C283" s="287" t="s">
        <v>260</v>
      </c>
      <c r="D283" s="111" t="s">
        <v>25</v>
      </c>
      <c r="E283" s="111" t="s">
        <v>261</v>
      </c>
      <c r="F283" s="288" t="s">
        <v>310</v>
      </c>
      <c r="G283" s="288" t="s">
        <v>310</v>
      </c>
      <c r="H283" s="288" t="s">
        <v>310</v>
      </c>
      <c r="I283" s="288" t="s">
        <v>310</v>
      </c>
      <c r="J283" s="259">
        <v>0.9</v>
      </c>
      <c r="K283" s="260">
        <v>0.787037037037037</v>
      </c>
      <c r="L283" s="260">
        <v>0.944954128440367</v>
      </c>
      <c r="M283" s="261">
        <v>0.86</v>
      </c>
      <c r="N283" s="261">
        <v>0.907960199004975</v>
      </c>
      <c r="O283" s="262">
        <v>0.9</v>
      </c>
      <c r="P283" s="263">
        <v>0.944298688193744</v>
      </c>
      <c r="Q283" s="260">
        <v>0.930631746593523</v>
      </c>
      <c r="R283" s="260">
        <v>0.940865384615385</v>
      </c>
      <c r="S283" s="260">
        <v>0.935754165987701</v>
      </c>
      <c r="T283" s="262">
        <v>0.9</v>
      </c>
      <c r="U283" s="260">
        <v>0.933198789101917</v>
      </c>
      <c r="V283" s="260">
        <v>0.926738630330915</v>
      </c>
      <c r="W283" s="260">
        <v>0.909855769230769</v>
      </c>
      <c r="X283" s="260">
        <v>0.932761001380801</v>
      </c>
      <c r="Y283" s="262">
        <v>0.92</v>
      </c>
      <c r="Z283" s="262">
        <v>0.952274003368894</v>
      </c>
      <c r="AA283" s="262">
        <v>0.967208814270724</v>
      </c>
      <c r="AB283" s="262">
        <v>0.970873786407767</v>
      </c>
      <c r="AC283" s="262">
        <v>0.968670154520015</v>
      </c>
      <c r="AD283" s="262">
        <v>0.92</v>
      </c>
      <c r="AE283" s="260">
        <v>0.984481086323957</v>
      </c>
      <c r="AF283" s="260">
        <v>0.983763530391341</v>
      </c>
      <c r="AG283" s="260">
        <v>0.993668214436471</v>
      </c>
      <c r="AH283" s="260">
        <v>0.986587935076111</v>
      </c>
      <c r="AI283" s="262">
        <v>0.92</v>
      </c>
      <c r="AJ283" s="260">
        <v>0.971005986618148</v>
      </c>
      <c r="AK283" s="260">
        <v>0.981191885038039</v>
      </c>
      <c r="AL283" s="260">
        <v>0.978861270448269</v>
      </c>
      <c r="AM283" s="260">
        <v>0.980018110473891</v>
      </c>
      <c r="AN283" s="259">
        <v>0.99</v>
      </c>
      <c r="AO283" s="264">
        <v>1</v>
      </c>
      <c r="AP283" s="264">
        <v>1</v>
      </c>
      <c r="AQ283" s="264">
        <v>1</v>
      </c>
      <c r="AR283" s="265">
        <v>1</v>
      </c>
      <c r="AS283" s="286">
        <v>0.0922287257019438</v>
      </c>
      <c r="AT283" s="267">
        <v>0.037037037037037</v>
      </c>
      <c r="AU283" s="268">
        <v>0.181818181818182</v>
      </c>
      <c r="AV283" s="268">
        <v>0.16</v>
      </c>
      <c r="AW283" s="268">
        <v>0.105831533477322</v>
      </c>
      <c r="AX283" s="217"/>
      <c r="AY283" s="222"/>
    </row>
    <row r="284" s="216" customFormat="1" ht="15" spans="1:51">
      <c r="A284" s="220"/>
      <c r="B284" s="217"/>
      <c r="C284" s="287" t="s">
        <v>260</v>
      </c>
      <c r="D284" s="111" t="s">
        <v>25</v>
      </c>
      <c r="E284" s="111" t="s">
        <v>261</v>
      </c>
      <c r="F284" s="288" t="s">
        <v>311</v>
      </c>
      <c r="G284" s="288" t="s">
        <v>311</v>
      </c>
      <c r="H284" s="288" t="s">
        <v>311</v>
      </c>
      <c r="I284" s="288" t="s">
        <v>311</v>
      </c>
      <c r="J284" s="259">
        <v>0.9</v>
      </c>
      <c r="K284" s="260">
        <v>0.918181818181818</v>
      </c>
      <c r="L284" s="260">
        <v>0.947826086956522</v>
      </c>
      <c r="M284" s="261">
        <v>0.962962962962963</v>
      </c>
      <c r="N284" s="261">
        <v>0.933414535119773</v>
      </c>
      <c r="O284" s="262">
        <v>0.9</v>
      </c>
      <c r="P284" s="263">
        <v>0.968755953514955</v>
      </c>
      <c r="Q284" s="260">
        <v>0.968324306581323</v>
      </c>
      <c r="R284" s="260">
        <v>0.966169860421102</v>
      </c>
      <c r="S284" s="260">
        <v>0.967834266921456</v>
      </c>
      <c r="T284" s="262">
        <v>0.9</v>
      </c>
      <c r="U284" s="260">
        <v>0.936940369594208</v>
      </c>
      <c r="V284" s="260">
        <v>0.925652387986214</v>
      </c>
      <c r="W284" s="260">
        <v>0.920037851904424</v>
      </c>
      <c r="X284" s="260">
        <v>0.93401185916625</v>
      </c>
      <c r="Y284" s="262">
        <v>0.92</v>
      </c>
      <c r="Z284" s="262">
        <v>0.951339529797704</v>
      </c>
      <c r="AA284" s="262">
        <v>0.958832335329341</v>
      </c>
      <c r="AB284" s="262">
        <v>0.970216776625825</v>
      </c>
      <c r="AC284" s="262">
        <v>0.968045242873951</v>
      </c>
      <c r="AD284" s="262">
        <v>0.92</v>
      </c>
      <c r="AE284" s="260">
        <v>0.942463147883975</v>
      </c>
      <c r="AF284" s="260">
        <v>0.902027027027027</v>
      </c>
      <c r="AG284" s="260">
        <v>0.971234647705236</v>
      </c>
      <c r="AH284" s="260">
        <v>0.971813103098019</v>
      </c>
      <c r="AI284" s="262">
        <v>0.92</v>
      </c>
      <c r="AJ284" s="260">
        <v>0.971707645671943</v>
      </c>
      <c r="AK284" s="260">
        <v>0.978516978516978</v>
      </c>
      <c r="AL284" s="260">
        <v>0.979437683592111</v>
      </c>
      <c r="AM284" s="260">
        <v>0.980111789938905</v>
      </c>
      <c r="AN284" s="259">
        <v>0.99</v>
      </c>
      <c r="AO284" s="264">
        <v>1</v>
      </c>
      <c r="AP284" s="264">
        <v>1</v>
      </c>
      <c r="AQ284" s="264">
        <v>1</v>
      </c>
      <c r="AR284" s="265">
        <v>1</v>
      </c>
      <c r="AS284" s="286">
        <v>0.0922287257019438</v>
      </c>
      <c r="AT284" s="267">
        <v>0.0769230769230769</v>
      </c>
      <c r="AU284" s="268">
        <v>0.210526315789474</v>
      </c>
      <c r="AV284" s="268">
        <v>0.166666666666667</v>
      </c>
      <c r="AW284" s="268">
        <v>0.0892116182572614</v>
      </c>
      <c r="AX284" s="217"/>
      <c r="AY284" s="222"/>
    </row>
    <row r="285" s="216" customFormat="1" ht="15" spans="1:51">
      <c r="A285" s="220"/>
      <c r="B285" s="217"/>
      <c r="C285" s="287" t="s">
        <v>260</v>
      </c>
      <c r="D285" s="111" t="s">
        <v>25</v>
      </c>
      <c r="E285" s="111" t="s">
        <v>261</v>
      </c>
      <c r="F285" s="288" t="s">
        <v>312</v>
      </c>
      <c r="G285" s="288" t="s">
        <v>312</v>
      </c>
      <c r="H285" s="288" t="s">
        <v>312</v>
      </c>
      <c r="I285" s="288" t="s">
        <v>312</v>
      </c>
      <c r="J285" s="259">
        <v>0.9</v>
      </c>
      <c r="K285" s="260">
        <v>0.945454545454545</v>
      </c>
      <c r="L285" s="260">
        <v>0.96551724137931</v>
      </c>
      <c r="M285" s="261">
        <v>0.782178217821782</v>
      </c>
      <c r="N285" s="261">
        <v>0.878968253968254</v>
      </c>
      <c r="O285" s="262">
        <v>0.9</v>
      </c>
      <c r="P285" s="263">
        <v>0.972606648594664</v>
      </c>
      <c r="Q285" s="260">
        <v>0.918317734289534</v>
      </c>
      <c r="R285" s="260">
        <v>0.976426799007444</v>
      </c>
      <c r="S285" s="260">
        <v>0.946515886878895</v>
      </c>
      <c r="T285" s="262">
        <v>0.9</v>
      </c>
      <c r="U285" s="260">
        <v>0.9403623912113</v>
      </c>
      <c r="V285" s="260">
        <v>0.937765892792026</v>
      </c>
      <c r="W285" s="260">
        <v>0.947477253928867</v>
      </c>
      <c r="X285" s="260">
        <v>0.948981873787405</v>
      </c>
      <c r="Y285" s="262">
        <v>0.92</v>
      </c>
      <c r="Z285" s="262">
        <v>0.947027663331371</v>
      </c>
      <c r="AA285" s="262">
        <v>0.97231985940246</v>
      </c>
      <c r="AB285" s="262">
        <v>0.966603654694392</v>
      </c>
      <c r="AC285" s="262">
        <v>0.971849622969838</v>
      </c>
      <c r="AD285" s="262">
        <v>0.92</v>
      </c>
      <c r="AE285" s="260">
        <v>0.996523966337358</v>
      </c>
      <c r="AF285" s="260">
        <v>0.992527554642257</v>
      </c>
      <c r="AG285" s="260">
        <v>0.979707549985079</v>
      </c>
      <c r="AH285" s="260">
        <v>0.978340482594751</v>
      </c>
      <c r="AI285" s="262">
        <v>0.92</v>
      </c>
      <c r="AJ285" s="260">
        <v>0.972101033295063</v>
      </c>
      <c r="AK285" s="260">
        <v>0.981338665143292</v>
      </c>
      <c r="AL285" s="260">
        <v>0.976779026217228</v>
      </c>
      <c r="AM285" s="260">
        <v>0.983687843613603</v>
      </c>
      <c r="AN285" s="259">
        <v>0.99</v>
      </c>
      <c r="AO285" s="264">
        <v>1</v>
      </c>
      <c r="AP285" s="264">
        <v>1</v>
      </c>
      <c r="AQ285" s="264">
        <v>1</v>
      </c>
      <c r="AR285" s="265">
        <v>1</v>
      </c>
      <c r="AS285" s="286">
        <v>0.0922287257019438</v>
      </c>
      <c r="AT285" s="267">
        <v>0.0555555555555556</v>
      </c>
      <c r="AU285" s="268">
        <v>0.0526315789473684</v>
      </c>
      <c r="AV285" s="268">
        <v>0.111111111111111</v>
      </c>
      <c r="AW285" s="268">
        <v>0.0429594272076372</v>
      </c>
      <c r="AX285" s="217"/>
      <c r="AY285" s="222"/>
    </row>
    <row r="286" s="216" customFormat="1" ht="15" spans="1:51">
      <c r="A286" s="220"/>
      <c r="B286" s="217"/>
      <c r="C286" s="287" t="s">
        <v>260</v>
      </c>
      <c r="D286" s="111" t="s">
        <v>25</v>
      </c>
      <c r="E286" s="111" t="s">
        <v>261</v>
      </c>
      <c r="F286" s="288" t="s">
        <v>313</v>
      </c>
      <c r="G286" s="288" t="s">
        <v>313</v>
      </c>
      <c r="H286" s="288" t="s">
        <v>313</v>
      </c>
      <c r="I286" s="288" t="s">
        <v>313</v>
      </c>
      <c r="J286" s="259">
        <v>0.9</v>
      </c>
      <c r="K286" s="260">
        <v>0.942307692307692</v>
      </c>
      <c r="L286" s="260">
        <v>0.944444444444444</v>
      </c>
      <c r="M286" s="261">
        <v>0.970873786407767</v>
      </c>
      <c r="N286" s="261">
        <v>0.947119518486672</v>
      </c>
      <c r="O286" s="262">
        <v>0.9</v>
      </c>
      <c r="P286" s="263">
        <v>0.965629522431259</v>
      </c>
      <c r="Q286" s="260">
        <v>0.96947401377583</v>
      </c>
      <c r="R286" s="260">
        <v>0.976883751944877</v>
      </c>
      <c r="S286" s="260">
        <v>0.964032884220142</v>
      </c>
      <c r="T286" s="262">
        <v>0.9</v>
      </c>
      <c r="U286" s="260">
        <v>0.93849493487699</v>
      </c>
      <c r="V286" s="260">
        <v>0.943957420162805</v>
      </c>
      <c r="W286" s="260">
        <v>0.945543454100911</v>
      </c>
      <c r="X286" s="260">
        <v>0.941874096064551</v>
      </c>
      <c r="Y286" s="262">
        <v>0.92</v>
      </c>
      <c r="Z286" s="262">
        <v>0.970663265306122</v>
      </c>
      <c r="AA286" s="262">
        <v>0.983488372093023</v>
      </c>
      <c r="AB286" s="262">
        <v>0.982578397212544</v>
      </c>
      <c r="AC286" s="262">
        <v>0.981674934882051</v>
      </c>
      <c r="AD286" s="262">
        <v>0.92</v>
      </c>
      <c r="AE286" s="260">
        <v>0.987376393856512</v>
      </c>
      <c r="AF286" s="260">
        <v>0.995232753785754</v>
      </c>
      <c r="AG286" s="260">
        <v>0.994933988332822</v>
      </c>
      <c r="AH286" s="260">
        <v>0.996058947867486</v>
      </c>
      <c r="AI286" s="262">
        <v>0.92</v>
      </c>
      <c r="AJ286" s="260">
        <v>0.978513971210838</v>
      </c>
      <c r="AK286" s="260">
        <v>0.989895209580838</v>
      </c>
      <c r="AL286" s="260">
        <v>0.987598867298115</v>
      </c>
      <c r="AM286" s="260">
        <v>0.987664247564928</v>
      </c>
      <c r="AN286" s="259">
        <v>0.99</v>
      </c>
      <c r="AO286" s="264">
        <v>1</v>
      </c>
      <c r="AP286" s="264">
        <v>1</v>
      </c>
      <c r="AQ286" s="264">
        <v>1</v>
      </c>
      <c r="AR286" s="265">
        <v>1</v>
      </c>
      <c r="AS286" s="286">
        <v>0.0922287257019438</v>
      </c>
      <c r="AT286" s="267">
        <v>0.0555555555555556</v>
      </c>
      <c r="AU286" s="268">
        <v>0.0869565217391304</v>
      </c>
      <c r="AV286" s="268">
        <v>0.147058823529412</v>
      </c>
      <c r="AW286" s="268">
        <v>0.124172185430464</v>
      </c>
      <c r="AX286" s="217"/>
      <c r="AY286" s="222"/>
    </row>
    <row r="287" s="216" customFormat="1" ht="15" spans="1:51">
      <c r="A287" s="220"/>
      <c r="B287" s="217"/>
      <c r="C287" s="287" t="s">
        <v>260</v>
      </c>
      <c r="D287" s="111" t="s">
        <v>125</v>
      </c>
      <c r="E287" s="111" t="s">
        <v>261</v>
      </c>
      <c r="F287" s="288" t="s">
        <v>314</v>
      </c>
      <c r="G287" s="288" t="s">
        <v>314</v>
      </c>
      <c r="H287" s="288" t="s">
        <v>314</v>
      </c>
      <c r="I287" s="288" t="s">
        <v>314</v>
      </c>
      <c r="J287" s="259">
        <v>0.9</v>
      </c>
      <c r="K287" s="260" t="s">
        <v>33</v>
      </c>
      <c r="L287" s="260" t="s">
        <v>33</v>
      </c>
      <c r="M287" s="261" t="s">
        <v>33</v>
      </c>
      <c r="N287" s="261" t="s">
        <v>33</v>
      </c>
      <c r="O287" s="262">
        <v>0.9</v>
      </c>
      <c r="P287" s="263">
        <v>0</v>
      </c>
      <c r="Q287" s="260" t="s">
        <v>33</v>
      </c>
      <c r="R287" s="260" t="s">
        <v>33</v>
      </c>
      <c r="S287" s="260">
        <v>0</v>
      </c>
      <c r="T287" s="262">
        <v>0.9</v>
      </c>
      <c r="U287" s="260">
        <v>1</v>
      </c>
      <c r="V287" s="260" t="s">
        <v>33</v>
      </c>
      <c r="W287" s="260" t="s">
        <v>33</v>
      </c>
      <c r="X287" s="260">
        <v>0.5</v>
      </c>
      <c r="Y287" s="262">
        <v>0.92</v>
      </c>
      <c r="Z287" s="262" t="s">
        <v>33</v>
      </c>
      <c r="AA287" s="262" t="s">
        <v>33</v>
      </c>
      <c r="AB287" s="262" t="s">
        <v>33</v>
      </c>
      <c r="AC287" s="262">
        <v>0</v>
      </c>
      <c r="AD287" s="262">
        <v>0.92</v>
      </c>
      <c r="AE287" s="260">
        <v>0.995652173913044</v>
      </c>
      <c r="AF287" s="260">
        <v>0.995652173913044</v>
      </c>
      <c r="AG287" s="260">
        <v>0.986091794158554</v>
      </c>
      <c r="AH287" s="260">
        <v>0.99434628975265</v>
      </c>
      <c r="AI287" s="262">
        <v>0.92</v>
      </c>
      <c r="AJ287" s="260">
        <v>1</v>
      </c>
      <c r="AK287" s="260" t="s">
        <v>33</v>
      </c>
      <c r="AL287" s="260" t="s">
        <v>33</v>
      </c>
      <c r="AM287" s="260">
        <v>0.5</v>
      </c>
      <c r="AN287" s="259">
        <v>0.99</v>
      </c>
      <c r="AO287" s="264">
        <v>1</v>
      </c>
      <c r="AP287" s="264">
        <v>1</v>
      </c>
      <c r="AQ287" s="264" t="s">
        <v>33</v>
      </c>
      <c r="AR287" s="265">
        <v>1</v>
      </c>
      <c r="AS287" s="286">
        <v>0.0922287257019438</v>
      </c>
      <c r="AT287" s="267" t="s">
        <v>33</v>
      </c>
      <c r="AU287" s="268" t="s">
        <v>33</v>
      </c>
      <c r="AV287" s="268" t="s">
        <v>33</v>
      </c>
      <c r="AW287" s="268" t="s">
        <v>33</v>
      </c>
      <c r="AX287" s="217"/>
      <c r="AY287" s="222"/>
    </row>
    <row r="288" s="216" customFormat="1" ht="15" spans="1:51">
      <c r="A288" s="220"/>
      <c r="B288" s="217"/>
      <c r="C288" s="287" t="s">
        <v>260</v>
      </c>
      <c r="D288" s="111" t="s">
        <v>125</v>
      </c>
      <c r="E288" s="111" t="s">
        <v>261</v>
      </c>
      <c r="F288" s="288" t="s">
        <v>315</v>
      </c>
      <c r="G288" s="288" t="s">
        <v>315</v>
      </c>
      <c r="H288" s="288" t="s">
        <v>315</v>
      </c>
      <c r="I288" s="288" t="s">
        <v>315</v>
      </c>
      <c r="J288" s="259">
        <v>0.9</v>
      </c>
      <c r="K288" s="260" t="s">
        <v>33</v>
      </c>
      <c r="L288" s="260" t="s">
        <v>33</v>
      </c>
      <c r="M288" s="261" t="s">
        <v>33</v>
      </c>
      <c r="N288" s="261" t="s">
        <v>33</v>
      </c>
      <c r="O288" s="262">
        <v>0.9</v>
      </c>
      <c r="P288" s="263" t="s">
        <v>33</v>
      </c>
      <c r="Q288" s="260">
        <v>0</v>
      </c>
      <c r="R288" s="260">
        <v>0</v>
      </c>
      <c r="S288" s="260">
        <v>0.2</v>
      </c>
      <c r="T288" s="262">
        <v>0.9</v>
      </c>
      <c r="U288" s="260" t="s">
        <v>33</v>
      </c>
      <c r="V288" s="260">
        <v>0</v>
      </c>
      <c r="W288" s="260">
        <v>0</v>
      </c>
      <c r="X288" s="260">
        <v>0.2</v>
      </c>
      <c r="Y288" s="262">
        <v>0.92</v>
      </c>
      <c r="Z288" s="262" t="s">
        <v>33</v>
      </c>
      <c r="AA288" s="262" t="s">
        <v>33</v>
      </c>
      <c r="AB288" s="262" t="s">
        <v>33</v>
      </c>
      <c r="AC288" s="262" t="s">
        <v>33</v>
      </c>
      <c r="AD288" s="262">
        <v>0.92</v>
      </c>
      <c r="AE288" s="260">
        <v>0.994391475042064</v>
      </c>
      <c r="AF288" s="260">
        <v>0.993604651162791</v>
      </c>
      <c r="AG288" s="260">
        <v>0.9979035639413</v>
      </c>
      <c r="AH288" s="260">
        <v>0.996294154188891</v>
      </c>
      <c r="AI288" s="262">
        <v>0.92</v>
      </c>
      <c r="AJ288" s="260" t="s">
        <v>33</v>
      </c>
      <c r="AK288" s="260">
        <v>0</v>
      </c>
      <c r="AL288" s="260">
        <v>0</v>
      </c>
      <c r="AM288" s="260">
        <v>0.2</v>
      </c>
      <c r="AN288" s="259">
        <v>0.99</v>
      </c>
      <c r="AO288" s="264">
        <v>1</v>
      </c>
      <c r="AP288" s="264">
        <v>1</v>
      </c>
      <c r="AQ288" s="264" t="s">
        <v>33</v>
      </c>
      <c r="AR288" s="265">
        <v>1</v>
      </c>
      <c r="AS288" s="286">
        <v>0.0922287257019438</v>
      </c>
      <c r="AT288" s="267" t="s">
        <v>33</v>
      </c>
      <c r="AU288" s="268" t="s">
        <v>33</v>
      </c>
      <c r="AV288" s="268" t="s">
        <v>33</v>
      </c>
      <c r="AW288" s="268" t="s">
        <v>33</v>
      </c>
      <c r="AX288" s="217"/>
      <c r="AY288" s="222"/>
    </row>
    <row r="289" s="216" customFormat="1" ht="15" spans="1:51">
      <c r="A289" s="220"/>
      <c r="B289" s="217"/>
      <c r="C289" s="287" t="s">
        <v>260</v>
      </c>
      <c r="D289" s="111" t="s">
        <v>125</v>
      </c>
      <c r="E289" s="111" t="s">
        <v>261</v>
      </c>
      <c r="F289" s="288" t="s">
        <v>316</v>
      </c>
      <c r="G289" s="288" t="s">
        <v>316</v>
      </c>
      <c r="H289" s="288" t="s">
        <v>316</v>
      </c>
      <c r="I289" s="288" t="s">
        <v>316</v>
      </c>
      <c r="J289" s="259">
        <v>0.9</v>
      </c>
      <c r="K289" s="260" t="s">
        <v>33</v>
      </c>
      <c r="L289" s="260" t="s">
        <v>33</v>
      </c>
      <c r="M289" s="261" t="s">
        <v>33</v>
      </c>
      <c r="N289" s="261" t="s">
        <v>33</v>
      </c>
      <c r="O289" s="262">
        <v>0.9</v>
      </c>
      <c r="P289" s="263">
        <v>0.8</v>
      </c>
      <c r="Q289" s="260">
        <v>0.666666666666667</v>
      </c>
      <c r="R289" s="260">
        <v>1</v>
      </c>
      <c r="S289" s="260">
        <v>0.612244897959184</v>
      </c>
      <c r="T289" s="262">
        <v>0.9</v>
      </c>
      <c r="U289" s="260">
        <v>0.8</v>
      </c>
      <c r="V289" s="260">
        <v>0.833333333333333</v>
      </c>
      <c r="W289" s="260">
        <v>1</v>
      </c>
      <c r="X289" s="260">
        <v>0.73469387755102</v>
      </c>
      <c r="Y289" s="262">
        <v>0.92</v>
      </c>
      <c r="Z289" s="262" t="s">
        <v>33</v>
      </c>
      <c r="AA289" s="262" t="s">
        <v>33</v>
      </c>
      <c r="AB289" s="262" t="s">
        <v>33</v>
      </c>
      <c r="AC289" s="262">
        <v>0.5</v>
      </c>
      <c r="AD289" s="262">
        <v>0.92</v>
      </c>
      <c r="AE289" s="260">
        <v>0.962625212625213</v>
      </c>
      <c r="AF289" s="260">
        <v>0.971780653111522</v>
      </c>
      <c r="AG289" s="260">
        <v>0.985034058160859</v>
      </c>
      <c r="AH289" s="260">
        <v>0.945594712206298</v>
      </c>
      <c r="AI289" s="262">
        <v>0.92</v>
      </c>
      <c r="AJ289" s="260">
        <v>0.8</v>
      </c>
      <c r="AK289" s="260">
        <v>0.777777777777778</v>
      </c>
      <c r="AL289" s="260">
        <v>1</v>
      </c>
      <c r="AM289" s="260">
        <v>0.75</v>
      </c>
      <c r="AN289" s="259">
        <v>0.99</v>
      </c>
      <c r="AO289" s="264">
        <v>1</v>
      </c>
      <c r="AP289" s="264">
        <v>1</v>
      </c>
      <c r="AQ289" s="264">
        <v>1</v>
      </c>
      <c r="AR289" s="265">
        <v>1</v>
      </c>
      <c r="AS289" s="286">
        <v>0.0922287257019438</v>
      </c>
      <c r="AT289" s="267" t="s">
        <v>33</v>
      </c>
      <c r="AU289" s="268" t="s">
        <v>33</v>
      </c>
      <c r="AV289" s="268" t="s">
        <v>33</v>
      </c>
      <c r="AW289" s="268" t="s">
        <v>33</v>
      </c>
      <c r="AX289" s="217"/>
      <c r="AY289" s="222"/>
    </row>
    <row r="290" s="216" customFormat="1" ht="15" spans="1:51">
      <c r="A290" s="220"/>
      <c r="B290" s="217"/>
      <c r="C290" s="287" t="s">
        <v>260</v>
      </c>
      <c r="D290" s="111" t="s">
        <v>125</v>
      </c>
      <c r="E290" s="111" t="s">
        <v>261</v>
      </c>
      <c r="F290" s="288" t="s">
        <v>317</v>
      </c>
      <c r="G290" s="288" t="s">
        <v>317</v>
      </c>
      <c r="H290" s="288" t="s">
        <v>317</v>
      </c>
      <c r="I290" s="288" t="s">
        <v>317</v>
      </c>
      <c r="J290" s="259">
        <v>0.9</v>
      </c>
      <c r="K290" s="260" t="s">
        <v>33</v>
      </c>
      <c r="L290" s="260" t="s">
        <v>33</v>
      </c>
      <c r="M290" s="261" t="s">
        <v>33</v>
      </c>
      <c r="N290" s="261" t="s">
        <v>33</v>
      </c>
      <c r="O290" s="262">
        <v>0.9</v>
      </c>
      <c r="P290" s="263" t="s">
        <v>33</v>
      </c>
      <c r="Q290" s="260" t="s">
        <v>33</v>
      </c>
      <c r="R290" s="260" t="s">
        <v>33</v>
      </c>
      <c r="S290" s="260" t="s">
        <v>33</v>
      </c>
      <c r="T290" s="262">
        <v>0.9</v>
      </c>
      <c r="U290" s="260" t="s">
        <v>33</v>
      </c>
      <c r="V290" s="260" t="s">
        <v>33</v>
      </c>
      <c r="W290" s="260" t="s">
        <v>33</v>
      </c>
      <c r="X290" s="260" t="s">
        <v>33</v>
      </c>
      <c r="Y290" s="262">
        <v>0.92</v>
      </c>
      <c r="Z290" s="262" t="s">
        <v>33</v>
      </c>
      <c r="AA290" s="262" t="s">
        <v>33</v>
      </c>
      <c r="AB290" s="262" t="s">
        <v>33</v>
      </c>
      <c r="AC290" s="262">
        <v>0</v>
      </c>
      <c r="AD290" s="262">
        <v>0.92</v>
      </c>
      <c r="AE290" s="260">
        <v>0.9602053915276</v>
      </c>
      <c r="AF290" s="260">
        <v>0.998595505617977</v>
      </c>
      <c r="AG290" s="260">
        <v>0.9581589958159</v>
      </c>
      <c r="AH290" s="260">
        <v>0.976940509915014</v>
      </c>
      <c r="AI290" s="262">
        <v>0.92</v>
      </c>
      <c r="AJ290" s="260" t="s">
        <v>33</v>
      </c>
      <c r="AK290" s="260" t="s">
        <v>33</v>
      </c>
      <c r="AL290" s="260" t="s">
        <v>33</v>
      </c>
      <c r="AM290" s="260">
        <v>0</v>
      </c>
      <c r="AN290" s="259">
        <v>0.99</v>
      </c>
      <c r="AO290" s="264" t="s">
        <v>33</v>
      </c>
      <c r="AP290" s="264" t="s">
        <v>33</v>
      </c>
      <c r="AQ290" s="264" t="s">
        <v>33</v>
      </c>
      <c r="AR290" s="265" t="s">
        <v>33</v>
      </c>
      <c r="AS290" s="286">
        <v>0.0922287257019438</v>
      </c>
      <c r="AT290" s="267" t="s">
        <v>33</v>
      </c>
      <c r="AU290" s="268" t="s">
        <v>33</v>
      </c>
      <c r="AV290" s="268" t="s">
        <v>33</v>
      </c>
      <c r="AW290" s="268" t="s">
        <v>33</v>
      </c>
      <c r="AX290" s="217"/>
      <c r="AY290" s="222"/>
    </row>
    <row r="291" s="216" customFormat="1" ht="15" spans="1:51">
      <c r="A291" s="220"/>
      <c r="B291" s="217"/>
      <c r="C291" s="287" t="s">
        <v>260</v>
      </c>
      <c r="D291" s="111" t="s">
        <v>125</v>
      </c>
      <c r="E291" s="111" t="s">
        <v>261</v>
      </c>
      <c r="F291" s="288" t="s">
        <v>318</v>
      </c>
      <c r="G291" s="288" t="s">
        <v>318</v>
      </c>
      <c r="H291" s="288" t="s">
        <v>318</v>
      </c>
      <c r="I291" s="288" t="s">
        <v>318</v>
      </c>
      <c r="J291" s="259">
        <v>0.9</v>
      </c>
      <c r="K291" s="260" t="s">
        <v>33</v>
      </c>
      <c r="L291" s="260" t="s">
        <v>33</v>
      </c>
      <c r="M291" s="261" t="s">
        <v>33</v>
      </c>
      <c r="N291" s="261" t="s">
        <v>33</v>
      </c>
      <c r="O291" s="262">
        <v>0.9</v>
      </c>
      <c r="P291" s="263" t="s">
        <v>33</v>
      </c>
      <c r="Q291" s="260" t="s">
        <v>33</v>
      </c>
      <c r="R291" s="260" t="s">
        <v>33</v>
      </c>
      <c r="S291" s="260">
        <v>0</v>
      </c>
      <c r="T291" s="262">
        <v>0.9</v>
      </c>
      <c r="U291" s="260" t="s">
        <v>33</v>
      </c>
      <c r="V291" s="260" t="s">
        <v>33</v>
      </c>
      <c r="W291" s="260" t="s">
        <v>33</v>
      </c>
      <c r="X291" s="260">
        <v>0</v>
      </c>
      <c r="Y291" s="262">
        <v>0.92</v>
      </c>
      <c r="Z291" s="262" t="s">
        <v>33</v>
      </c>
      <c r="AA291" s="262" t="s">
        <v>33</v>
      </c>
      <c r="AB291" s="262" t="s">
        <v>33</v>
      </c>
      <c r="AC291" s="262" t="s">
        <v>33</v>
      </c>
      <c r="AD291" s="262">
        <v>0.92</v>
      </c>
      <c r="AE291" s="260">
        <v>0.996835443037975</v>
      </c>
      <c r="AF291" s="260">
        <v>1</v>
      </c>
      <c r="AG291" s="260">
        <v>1</v>
      </c>
      <c r="AH291" s="260">
        <v>0.991098866165095</v>
      </c>
      <c r="AI291" s="262">
        <v>0.92</v>
      </c>
      <c r="AJ291" s="260" t="s">
        <v>33</v>
      </c>
      <c r="AK291" s="260" t="s">
        <v>33</v>
      </c>
      <c r="AL291" s="260" t="s">
        <v>33</v>
      </c>
      <c r="AM291" s="260">
        <v>0.166666666666667</v>
      </c>
      <c r="AN291" s="259">
        <v>0.99</v>
      </c>
      <c r="AO291" s="264" t="s">
        <v>33</v>
      </c>
      <c r="AP291" s="264" t="s">
        <v>33</v>
      </c>
      <c r="AQ291" s="264" t="s">
        <v>33</v>
      </c>
      <c r="AR291" s="265">
        <v>1</v>
      </c>
      <c r="AS291" s="286">
        <v>0.0922287257019438</v>
      </c>
      <c r="AT291" s="267" t="s">
        <v>33</v>
      </c>
      <c r="AU291" s="268" t="s">
        <v>33</v>
      </c>
      <c r="AV291" s="268" t="s">
        <v>33</v>
      </c>
      <c r="AW291" s="268" t="s">
        <v>33</v>
      </c>
      <c r="AX291" s="217"/>
      <c r="AY291" s="222"/>
    </row>
    <row r="292" s="216" customFormat="1" ht="15" spans="1:51">
      <c r="A292" s="220"/>
      <c r="B292" s="217"/>
      <c r="C292" s="287" t="s">
        <v>260</v>
      </c>
      <c r="D292" s="111" t="s">
        <v>125</v>
      </c>
      <c r="E292" s="111" t="s">
        <v>261</v>
      </c>
      <c r="F292" s="288" t="s">
        <v>319</v>
      </c>
      <c r="G292" s="288" t="s">
        <v>319</v>
      </c>
      <c r="H292" s="288" t="s">
        <v>319</v>
      </c>
      <c r="I292" s="288" t="s">
        <v>319</v>
      </c>
      <c r="J292" s="259">
        <v>0.9</v>
      </c>
      <c r="K292" s="260" t="s">
        <v>33</v>
      </c>
      <c r="L292" s="260" t="s">
        <v>33</v>
      </c>
      <c r="M292" s="261" t="s">
        <v>33</v>
      </c>
      <c r="N292" s="261" t="s">
        <v>33</v>
      </c>
      <c r="O292" s="262">
        <v>0.9</v>
      </c>
      <c r="P292" s="263" t="s">
        <v>33</v>
      </c>
      <c r="Q292" s="260" t="s">
        <v>33</v>
      </c>
      <c r="R292" s="260">
        <v>0</v>
      </c>
      <c r="S292" s="260">
        <v>0.875</v>
      </c>
      <c r="T292" s="262">
        <v>0.9</v>
      </c>
      <c r="U292" s="260" t="s">
        <v>33</v>
      </c>
      <c r="V292" s="260" t="s">
        <v>33</v>
      </c>
      <c r="W292" s="260">
        <v>0</v>
      </c>
      <c r="X292" s="260">
        <v>0.5</v>
      </c>
      <c r="Y292" s="262">
        <v>0.92</v>
      </c>
      <c r="Z292" s="262" t="s">
        <v>33</v>
      </c>
      <c r="AA292" s="262" t="s">
        <v>33</v>
      </c>
      <c r="AB292" s="262" t="s">
        <v>33</v>
      </c>
      <c r="AC292" s="262">
        <v>0</v>
      </c>
      <c r="AD292" s="262">
        <v>0.92</v>
      </c>
      <c r="AE292" s="260">
        <v>0.998998998998999</v>
      </c>
      <c r="AF292" s="260">
        <v>0.9965112591183</v>
      </c>
      <c r="AG292" s="260">
        <v>0.99945160405813</v>
      </c>
      <c r="AH292" s="260">
        <v>0.991736658044891</v>
      </c>
      <c r="AI292" s="262">
        <v>0.92</v>
      </c>
      <c r="AJ292" s="260" t="s">
        <v>33</v>
      </c>
      <c r="AK292" s="260" t="s">
        <v>33</v>
      </c>
      <c r="AL292" s="260">
        <v>0</v>
      </c>
      <c r="AM292" s="260">
        <v>0.444444444444444</v>
      </c>
      <c r="AN292" s="259">
        <v>0.99</v>
      </c>
      <c r="AO292" s="264">
        <v>1</v>
      </c>
      <c r="AP292" s="264">
        <v>1</v>
      </c>
      <c r="AQ292" s="264">
        <v>1</v>
      </c>
      <c r="AR292" s="265">
        <v>1</v>
      </c>
      <c r="AS292" s="286">
        <v>0.0922287257019438</v>
      </c>
      <c r="AT292" s="267" t="s">
        <v>33</v>
      </c>
      <c r="AU292" s="268" t="s">
        <v>33</v>
      </c>
      <c r="AV292" s="268" t="s">
        <v>33</v>
      </c>
      <c r="AW292" s="268" t="s">
        <v>33</v>
      </c>
      <c r="AX292" s="217"/>
      <c r="AY292" s="222"/>
    </row>
    <row r="293" s="216" customFormat="1" ht="15" spans="1:51">
      <c r="A293" s="220"/>
      <c r="B293" s="217"/>
      <c r="C293" s="287" t="s">
        <v>260</v>
      </c>
      <c r="D293" s="111" t="s">
        <v>25</v>
      </c>
      <c r="E293" s="111" t="s">
        <v>261</v>
      </c>
      <c r="F293" s="288" t="s">
        <v>320</v>
      </c>
      <c r="G293" s="288" t="s">
        <v>320</v>
      </c>
      <c r="H293" s="288" t="s">
        <v>320</v>
      </c>
      <c r="I293" s="288" t="s">
        <v>320</v>
      </c>
      <c r="J293" s="259">
        <v>0.9</v>
      </c>
      <c r="K293" s="260">
        <v>0.916666666666667</v>
      </c>
      <c r="L293" s="260">
        <v>0.966942148760331</v>
      </c>
      <c r="M293" s="261">
        <v>0.964285714285714</v>
      </c>
      <c r="N293" s="261">
        <v>0.930048890560361</v>
      </c>
      <c r="O293" s="262">
        <v>0.9</v>
      </c>
      <c r="P293" s="263">
        <v>0.970946274955364</v>
      </c>
      <c r="Q293" s="260">
        <v>0.971144553361867</v>
      </c>
      <c r="R293" s="260">
        <v>0.973943507773155</v>
      </c>
      <c r="S293" s="260">
        <v>0.960279637652619</v>
      </c>
      <c r="T293" s="262">
        <v>0.9</v>
      </c>
      <c r="U293" s="260">
        <v>0.923389060217497</v>
      </c>
      <c r="V293" s="260">
        <v>0.935247825486677</v>
      </c>
      <c r="W293" s="260">
        <v>0.927523538427852</v>
      </c>
      <c r="X293" s="260">
        <v>0.916456610213995</v>
      </c>
      <c r="Y293" s="262">
        <v>0.92</v>
      </c>
      <c r="Z293" s="262">
        <v>0.940138626339004</v>
      </c>
      <c r="AA293" s="262">
        <v>0.941412118177266</v>
      </c>
      <c r="AB293" s="262">
        <v>0.95771219957408</v>
      </c>
      <c r="AC293" s="262">
        <v>0.950151263784522</v>
      </c>
      <c r="AD293" s="262">
        <v>0.92</v>
      </c>
      <c r="AE293" s="260">
        <v>1</v>
      </c>
      <c r="AF293" s="260">
        <v>0.995145631067961</v>
      </c>
      <c r="AG293" s="260">
        <v>1</v>
      </c>
      <c r="AH293" s="260">
        <v>0.994405214557306</v>
      </c>
      <c r="AI293" s="262">
        <v>0.92</v>
      </c>
      <c r="AJ293" s="260">
        <v>0.967604543107899</v>
      </c>
      <c r="AK293" s="260">
        <v>0.973593073593074</v>
      </c>
      <c r="AL293" s="260">
        <v>0.972625413801884</v>
      </c>
      <c r="AM293" s="260">
        <v>0.975670617592015</v>
      </c>
      <c r="AN293" s="259">
        <v>0.99</v>
      </c>
      <c r="AO293" s="264">
        <v>1</v>
      </c>
      <c r="AP293" s="264">
        <v>1</v>
      </c>
      <c r="AQ293" s="264">
        <v>1</v>
      </c>
      <c r="AR293" s="265">
        <v>1</v>
      </c>
      <c r="AS293" s="286">
        <v>0.0922287257019438</v>
      </c>
      <c r="AT293" s="267">
        <v>0.0909090909090909</v>
      </c>
      <c r="AU293" s="268">
        <v>0.1875</v>
      </c>
      <c r="AV293" s="268">
        <v>0</v>
      </c>
      <c r="AW293" s="268">
        <v>0.0521472392638037</v>
      </c>
      <c r="AX293" s="217"/>
      <c r="AY293" s="222"/>
    </row>
    <row r="294" s="216" customFormat="1" ht="15" spans="1:51">
      <c r="A294" s="220"/>
      <c r="B294" s="217"/>
      <c r="C294" s="287" t="s">
        <v>260</v>
      </c>
      <c r="D294" s="111" t="s">
        <v>25</v>
      </c>
      <c r="E294" s="111" t="s">
        <v>261</v>
      </c>
      <c r="F294" s="289" t="s">
        <v>321</v>
      </c>
      <c r="G294" s="289" t="s">
        <v>321</v>
      </c>
      <c r="H294" s="289" t="s">
        <v>321</v>
      </c>
      <c r="I294" s="289" t="s">
        <v>321</v>
      </c>
      <c r="J294" s="259">
        <v>0.9</v>
      </c>
      <c r="K294" s="260" t="s">
        <v>33</v>
      </c>
      <c r="L294" s="260" t="s">
        <v>33</v>
      </c>
      <c r="M294" s="261" t="s">
        <v>33</v>
      </c>
      <c r="N294" s="261" t="s">
        <v>33</v>
      </c>
      <c r="O294" s="262">
        <v>0.9</v>
      </c>
      <c r="P294" s="263" t="s">
        <v>33</v>
      </c>
      <c r="Q294" s="260" t="s">
        <v>33</v>
      </c>
      <c r="R294" s="260" t="s">
        <v>33</v>
      </c>
      <c r="S294" s="260" t="s">
        <v>33</v>
      </c>
      <c r="T294" s="262">
        <v>0.9</v>
      </c>
      <c r="U294" s="260" t="s">
        <v>33</v>
      </c>
      <c r="V294" s="260" t="s">
        <v>33</v>
      </c>
      <c r="W294" s="260" t="s">
        <v>33</v>
      </c>
      <c r="X294" s="260" t="s">
        <v>33</v>
      </c>
      <c r="Y294" s="262">
        <v>0.92</v>
      </c>
      <c r="Z294" s="262" t="s">
        <v>33</v>
      </c>
      <c r="AA294" s="262" t="s">
        <v>33</v>
      </c>
      <c r="AB294" s="262" t="s">
        <v>33</v>
      </c>
      <c r="AC294" s="262" t="s">
        <v>33</v>
      </c>
      <c r="AD294" s="262">
        <v>0.92</v>
      </c>
      <c r="AE294" s="260" t="s">
        <v>33</v>
      </c>
      <c r="AF294" s="260" t="s">
        <v>33</v>
      </c>
      <c r="AG294" s="260" t="s">
        <v>33</v>
      </c>
      <c r="AH294" s="260" t="s">
        <v>33</v>
      </c>
      <c r="AI294" s="262">
        <v>0.92</v>
      </c>
      <c r="AJ294" s="260" t="s">
        <v>33</v>
      </c>
      <c r="AK294" s="260" t="s">
        <v>33</v>
      </c>
      <c r="AL294" s="260" t="s">
        <v>33</v>
      </c>
      <c r="AM294" s="260" t="s">
        <v>33</v>
      </c>
      <c r="AN294" s="259">
        <v>0.99</v>
      </c>
      <c r="AO294" s="264" t="s">
        <v>33</v>
      </c>
      <c r="AP294" s="264" t="s">
        <v>33</v>
      </c>
      <c r="AQ294" s="264" t="s">
        <v>33</v>
      </c>
      <c r="AR294" s="265" t="s">
        <v>33</v>
      </c>
      <c r="AS294" s="286">
        <v>0.0922287257019438</v>
      </c>
      <c r="AT294" s="267" t="s">
        <v>33</v>
      </c>
      <c r="AU294" s="268" t="s">
        <v>33</v>
      </c>
      <c r="AV294" s="268" t="s">
        <v>33</v>
      </c>
      <c r="AW294" s="268" t="s">
        <v>33</v>
      </c>
      <c r="AX294" s="217"/>
      <c r="AY294" s="222"/>
    </row>
    <row r="295" s="216" customFormat="1" ht="15" spans="1:51">
      <c r="A295" s="220"/>
      <c r="B295" s="217"/>
      <c r="C295" s="287" t="s">
        <v>260</v>
      </c>
      <c r="D295" s="111" t="s">
        <v>25</v>
      </c>
      <c r="E295" s="111" t="s">
        <v>261</v>
      </c>
      <c r="F295" s="288" t="s">
        <v>322</v>
      </c>
      <c r="G295" s="288" t="s">
        <v>322</v>
      </c>
      <c r="H295" s="288" t="s">
        <v>322</v>
      </c>
      <c r="I295" s="288" t="s">
        <v>322</v>
      </c>
      <c r="J295" s="259">
        <v>0.9</v>
      </c>
      <c r="K295" s="260">
        <v>0.992805755395683</v>
      </c>
      <c r="L295" s="260">
        <v>0.985815602836879</v>
      </c>
      <c r="M295" s="261">
        <v>0.992647058823529</v>
      </c>
      <c r="N295" s="261">
        <v>0.982495948136143</v>
      </c>
      <c r="O295" s="262">
        <v>0.9</v>
      </c>
      <c r="P295" s="263">
        <v>0.960830580462482</v>
      </c>
      <c r="Q295" s="260">
        <v>0.967069446288674</v>
      </c>
      <c r="R295" s="260">
        <v>0.963256484149856</v>
      </c>
      <c r="S295" s="260">
        <v>0.963604533893199</v>
      </c>
      <c r="T295" s="262">
        <v>0.9</v>
      </c>
      <c r="U295" s="260">
        <v>0.936605316973415</v>
      </c>
      <c r="V295" s="260">
        <v>0.940512548134378</v>
      </c>
      <c r="W295" s="260">
        <v>0.943443804034582</v>
      </c>
      <c r="X295" s="260">
        <v>0.935207444008195</v>
      </c>
      <c r="Y295" s="262">
        <v>0.92</v>
      </c>
      <c r="Z295" s="262">
        <v>0.977815699658703</v>
      </c>
      <c r="AA295" s="262">
        <v>0.98983779558335</v>
      </c>
      <c r="AB295" s="262">
        <v>0.992310978214438</v>
      </c>
      <c r="AC295" s="262">
        <v>0.989849449957105</v>
      </c>
      <c r="AD295" s="262">
        <v>0.92</v>
      </c>
      <c r="AE295" s="260">
        <v>0.975363941769317</v>
      </c>
      <c r="AF295" s="260">
        <v>0.990261716372489</v>
      </c>
      <c r="AG295" s="260">
        <v>0.995751062234441</v>
      </c>
      <c r="AH295" s="260">
        <v>0.981189903055654</v>
      </c>
      <c r="AI295" s="262">
        <v>0.92</v>
      </c>
      <c r="AJ295" s="260">
        <v>0.98623811679493</v>
      </c>
      <c r="AK295" s="260">
        <v>0.994149272612271</v>
      </c>
      <c r="AL295" s="260">
        <v>0.994672815456786</v>
      </c>
      <c r="AM295" s="260">
        <v>0.993061458614089</v>
      </c>
      <c r="AN295" s="259">
        <v>0.99</v>
      </c>
      <c r="AO295" s="264">
        <v>1</v>
      </c>
      <c r="AP295" s="264">
        <v>1</v>
      </c>
      <c r="AQ295" s="264">
        <v>1</v>
      </c>
      <c r="AR295" s="265">
        <v>1</v>
      </c>
      <c r="AS295" s="286">
        <v>0.0922287257019438</v>
      </c>
      <c r="AT295" s="267">
        <v>0.0606060606060606</v>
      </c>
      <c r="AU295" s="268">
        <v>0.24</v>
      </c>
      <c r="AV295" s="268">
        <v>0.0810810810810811</v>
      </c>
      <c r="AW295" s="268">
        <v>0.0830235439900867</v>
      </c>
      <c r="AX295" s="217"/>
      <c r="AY295" s="222"/>
    </row>
    <row r="296" s="216" customFormat="1" ht="15" spans="1:51">
      <c r="A296" s="220"/>
      <c r="B296" s="217"/>
      <c r="C296" s="287" t="s">
        <v>260</v>
      </c>
      <c r="D296" s="111" t="s">
        <v>25</v>
      </c>
      <c r="E296" s="111" t="s">
        <v>261</v>
      </c>
      <c r="F296" s="288" t="s">
        <v>323</v>
      </c>
      <c r="G296" s="288" t="s">
        <v>323</v>
      </c>
      <c r="H296" s="288" t="s">
        <v>323</v>
      </c>
      <c r="I296" s="288" t="s">
        <v>323</v>
      </c>
      <c r="J296" s="259">
        <v>0.9</v>
      </c>
      <c r="K296" s="260">
        <v>0.925373134328358</v>
      </c>
      <c r="L296" s="260">
        <v>0.897058823529412</v>
      </c>
      <c r="M296" s="261">
        <v>0.984615384615385</v>
      </c>
      <c r="N296" s="261">
        <v>0.927428442641424</v>
      </c>
      <c r="O296" s="262">
        <v>0.9</v>
      </c>
      <c r="P296" s="263">
        <v>0.94686946556933</v>
      </c>
      <c r="Q296" s="260">
        <v>0.93630214205186</v>
      </c>
      <c r="R296" s="260">
        <v>0.938627700127065</v>
      </c>
      <c r="S296" s="260">
        <v>0.935813445991947</v>
      </c>
      <c r="T296" s="262">
        <v>0.9</v>
      </c>
      <c r="U296" s="260">
        <v>0.931242837795604</v>
      </c>
      <c r="V296" s="260">
        <v>0.913096580232995</v>
      </c>
      <c r="W296" s="260">
        <v>0.924269377382465</v>
      </c>
      <c r="X296" s="260">
        <v>0.920456646121799</v>
      </c>
      <c r="Y296" s="262">
        <v>0.92</v>
      </c>
      <c r="Z296" s="262">
        <v>0.972347460174331</v>
      </c>
      <c r="AA296" s="262">
        <v>0.982772992497916</v>
      </c>
      <c r="AB296" s="262">
        <v>0.985185185185185</v>
      </c>
      <c r="AC296" s="262">
        <v>0.979339398556895</v>
      </c>
      <c r="AD296" s="262">
        <v>0.92</v>
      </c>
      <c r="AE296" s="260">
        <v>0.981140547822182</v>
      </c>
      <c r="AF296" s="260">
        <v>0.994060712714474</v>
      </c>
      <c r="AG296" s="260">
        <v>0.995517303209611</v>
      </c>
      <c r="AH296" s="260">
        <v>0.989943191295219</v>
      </c>
      <c r="AI296" s="262">
        <v>0.92</v>
      </c>
      <c r="AJ296" s="260">
        <v>0.978960319901569</v>
      </c>
      <c r="AK296" s="260">
        <v>0.986940925905168</v>
      </c>
      <c r="AL296" s="260">
        <v>0.988603667136812</v>
      </c>
      <c r="AM296" s="260">
        <v>0.985669680771344</v>
      </c>
      <c r="AN296" s="259">
        <v>0.99</v>
      </c>
      <c r="AO296" s="264">
        <v>1</v>
      </c>
      <c r="AP296" s="264">
        <v>1</v>
      </c>
      <c r="AQ296" s="264">
        <v>1</v>
      </c>
      <c r="AR296" s="265">
        <v>1</v>
      </c>
      <c r="AS296" s="286">
        <v>0.0922287257019438</v>
      </c>
      <c r="AT296" s="267">
        <v>0.0459770114942529</v>
      </c>
      <c r="AU296" s="268">
        <v>0.148148148148148</v>
      </c>
      <c r="AV296" s="268">
        <v>0.160493827160494</v>
      </c>
      <c r="AW296" s="268">
        <v>0.111834961997828</v>
      </c>
      <c r="AX296" s="217"/>
      <c r="AY296" s="222"/>
    </row>
    <row r="297" s="216" customFormat="1" ht="15" spans="1:51">
      <c r="A297" s="220"/>
      <c r="B297" s="217"/>
      <c r="C297" s="287" t="s">
        <v>260</v>
      </c>
      <c r="D297" s="111" t="s">
        <v>125</v>
      </c>
      <c r="E297" s="111" t="s">
        <v>261</v>
      </c>
      <c r="F297" s="288" t="s">
        <v>324</v>
      </c>
      <c r="G297" s="288" t="s">
        <v>324</v>
      </c>
      <c r="H297" s="288" t="s">
        <v>324</v>
      </c>
      <c r="I297" s="288" t="s">
        <v>324</v>
      </c>
      <c r="J297" s="259">
        <v>0.9</v>
      </c>
      <c r="K297" s="260" t="s">
        <v>33</v>
      </c>
      <c r="L297" s="260" t="s">
        <v>33</v>
      </c>
      <c r="M297" s="261" t="s">
        <v>33</v>
      </c>
      <c r="N297" s="261" t="s">
        <v>33</v>
      </c>
      <c r="O297" s="262">
        <v>0.9</v>
      </c>
      <c r="P297" s="263" t="s">
        <v>33</v>
      </c>
      <c r="Q297" s="260" t="s">
        <v>33</v>
      </c>
      <c r="R297" s="260" t="s">
        <v>33</v>
      </c>
      <c r="S297" s="260">
        <v>0</v>
      </c>
      <c r="T297" s="262">
        <v>0.9</v>
      </c>
      <c r="U297" s="260" t="s">
        <v>33</v>
      </c>
      <c r="V297" s="260" t="s">
        <v>33</v>
      </c>
      <c r="W297" s="260" t="s">
        <v>33</v>
      </c>
      <c r="X297" s="260">
        <v>1</v>
      </c>
      <c r="Y297" s="262">
        <v>0.92</v>
      </c>
      <c r="Z297" s="262" t="s">
        <v>33</v>
      </c>
      <c r="AA297" s="262" t="s">
        <v>33</v>
      </c>
      <c r="AB297" s="262" t="s">
        <v>33</v>
      </c>
      <c r="AC297" s="262" t="s">
        <v>33</v>
      </c>
      <c r="AD297" s="262">
        <v>0.92</v>
      </c>
      <c r="AE297" s="260">
        <v>0.998657718120805</v>
      </c>
      <c r="AF297" s="260">
        <v>0.998805256869773</v>
      </c>
      <c r="AG297" s="260">
        <v>0.996897621509824</v>
      </c>
      <c r="AH297" s="260">
        <v>0.987849215461156</v>
      </c>
      <c r="AI297" s="262">
        <v>0.92</v>
      </c>
      <c r="AJ297" s="260" t="s">
        <v>33</v>
      </c>
      <c r="AK297" s="260" t="s">
        <v>33</v>
      </c>
      <c r="AL297" s="260" t="s">
        <v>33</v>
      </c>
      <c r="AM297" s="260">
        <v>1</v>
      </c>
      <c r="AN297" s="259">
        <v>0.99</v>
      </c>
      <c r="AO297" s="264" t="s">
        <v>33</v>
      </c>
      <c r="AP297" s="264" t="s">
        <v>33</v>
      </c>
      <c r="AQ297" s="264" t="s">
        <v>33</v>
      </c>
      <c r="AR297" s="265">
        <v>1</v>
      </c>
      <c r="AS297" s="286">
        <v>0.0922287257019438</v>
      </c>
      <c r="AT297" s="267" t="s">
        <v>33</v>
      </c>
      <c r="AU297" s="268" t="s">
        <v>33</v>
      </c>
      <c r="AV297" s="268" t="s">
        <v>33</v>
      </c>
      <c r="AW297" s="268" t="s">
        <v>33</v>
      </c>
      <c r="AX297" s="217"/>
      <c r="AY297" s="222"/>
    </row>
    <row r="298" s="216" customFormat="1" ht="15" spans="1:51">
      <c r="A298" s="220"/>
      <c r="B298" s="217"/>
      <c r="C298" s="287" t="s">
        <v>260</v>
      </c>
      <c r="D298" s="111" t="s">
        <v>125</v>
      </c>
      <c r="E298" s="111" t="s">
        <v>261</v>
      </c>
      <c r="F298" s="288" t="s">
        <v>325</v>
      </c>
      <c r="G298" s="288" t="s">
        <v>325</v>
      </c>
      <c r="H298" s="288" t="s">
        <v>325</v>
      </c>
      <c r="I298" s="288" t="s">
        <v>325</v>
      </c>
      <c r="J298" s="259">
        <v>0.9</v>
      </c>
      <c r="K298" s="260" t="s">
        <v>33</v>
      </c>
      <c r="L298" s="260" t="s">
        <v>33</v>
      </c>
      <c r="M298" s="261" t="s">
        <v>33</v>
      </c>
      <c r="N298" s="261" t="s">
        <v>33</v>
      </c>
      <c r="O298" s="262">
        <v>0.9</v>
      </c>
      <c r="P298" s="263" t="s">
        <v>33</v>
      </c>
      <c r="Q298" s="260" t="s">
        <v>33</v>
      </c>
      <c r="R298" s="260" t="s">
        <v>33</v>
      </c>
      <c r="S298" s="260" t="s">
        <v>33</v>
      </c>
      <c r="T298" s="262">
        <v>0.9</v>
      </c>
      <c r="U298" s="260" t="s">
        <v>33</v>
      </c>
      <c r="V298" s="260" t="s">
        <v>33</v>
      </c>
      <c r="W298" s="260" t="s">
        <v>33</v>
      </c>
      <c r="X298" s="260" t="s">
        <v>33</v>
      </c>
      <c r="Y298" s="262">
        <v>0.92</v>
      </c>
      <c r="Z298" s="262" t="s">
        <v>33</v>
      </c>
      <c r="AA298" s="262" t="s">
        <v>33</v>
      </c>
      <c r="AB298" s="262" t="s">
        <v>33</v>
      </c>
      <c r="AC298" s="262" t="s">
        <v>33</v>
      </c>
      <c r="AD298" s="262">
        <v>0.92</v>
      </c>
      <c r="AE298" s="260">
        <v>1</v>
      </c>
      <c r="AF298" s="260">
        <v>1</v>
      </c>
      <c r="AG298" s="260">
        <v>0.992537313432836</v>
      </c>
      <c r="AH298" s="260">
        <v>0.992744063324538</v>
      </c>
      <c r="AI298" s="262">
        <v>0.92</v>
      </c>
      <c r="AJ298" s="260" t="s">
        <v>33</v>
      </c>
      <c r="AK298" s="260" t="s">
        <v>33</v>
      </c>
      <c r="AL298" s="260" t="s">
        <v>33</v>
      </c>
      <c r="AM298" s="260" t="s">
        <v>33</v>
      </c>
      <c r="AN298" s="259">
        <v>0.99</v>
      </c>
      <c r="AO298" s="264" t="s">
        <v>33</v>
      </c>
      <c r="AP298" s="264">
        <v>1</v>
      </c>
      <c r="AQ298" s="264">
        <v>1</v>
      </c>
      <c r="AR298" s="265">
        <v>1</v>
      </c>
      <c r="AS298" s="286">
        <v>0.0922287257019438</v>
      </c>
      <c r="AT298" s="267" t="s">
        <v>33</v>
      </c>
      <c r="AU298" s="268" t="s">
        <v>33</v>
      </c>
      <c r="AV298" s="268" t="s">
        <v>33</v>
      </c>
      <c r="AW298" s="268" t="s">
        <v>33</v>
      </c>
      <c r="AX298" s="217"/>
      <c r="AY298" s="222"/>
    </row>
    <row r="299" s="216" customFormat="1" ht="15" spans="1:51">
      <c r="A299" s="220"/>
      <c r="B299" s="217"/>
      <c r="C299" s="287" t="s">
        <v>260</v>
      </c>
      <c r="D299" s="111" t="s">
        <v>125</v>
      </c>
      <c r="E299" s="111" t="s">
        <v>261</v>
      </c>
      <c r="F299" s="288" t="s">
        <v>326</v>
      </c>
      <c r="G299" s="288" t="s">
        <v>326</v>
      </c>
      <c r="H299" s="288" t="s">
        <v>326</v>
      </c>
      <c r="I299" s="288" t="s">
        <v>326</v>
      </c>
      <c r="J299" s="259">
        <v>0.9</v>
      </c>
      <c r="K299" s="260" t="s">
        <v>33</v>
      </c>
      <c r="L299" s="260" t="s">
        <v>33</v>
      </c>
      <c r="M299" s="261" t="s">
        <v>33</v>
      </c>
      <c r="N299" s="261" t="s">
        <v>33</v>
      </c>
      <c r="O299" s="262">
        <v>0.9</v>
      </c>
      <c r="P299" s="263">
        <v>0.617021276595745</v>
      </c>
      <c r="Q299" s="260">
        <v>0.476190476190476</v>
      </c>
      <c r="R299" s="260">
        <v>0.933333333333333</v>
      </c>
      <c r="S299" s="260">
        <v>0.888888888888889</v>
      </c>
      <c r="T299" s="262">
        <v>0.9</v>
      </c>
      <c r="U299" s="260">
        <v>0.659574468085106</v>
      </c>
      <c r="V299" s="260">
        <v>0.547619047619048</v>
      </c>
      <c r="W299" s="260">
        <v>0.955555555555556</v>
      </c>
      <c r="X299" s="260">
        <v>0.905838041431262</v>
      </c>
      <c r="Y299" s="262">
        <v>0.92</v>
      </c>
      <c r="Z299" s="262">
        <v>0.631578947368421</v>
      </c>
      <c r="AA299" s="262">
        <v>0.875</v>
      </c>
      <c r="AB299" s="262">
        <v>0.962962962962963</v>
      </c>
      <c r="AC299" s="262">
        <v>0.952380952380952</v>
      </c>
      <c r="AD299" s="262">
        <v>0.92</v>
      </c>
      <c r="AE299" s="260">
        <v>0.998710232158212</v>
      </c>
      <c r="AF299" s="260">
        <v>0.994597249508841</v>
      </c>
      <c r="AG299" s="260">
        <v>0.998870056497175</v>
      </c>
      <c r="AH299" s="260">
        <v>0.931556772324048</v>
      </c>
      <c r="AI299" s="262">
        <v>0.92</v>
      </c>
      <c r="AJ299" s="260">
        <v>0.651515151515151</v>
      </c>
      <c r="AK299" s="260">
        <v>0.666666666666667</v>
      </c>
      <c r="AL299" s="260">
        <v>0.958333333333333</v>
      </c>
      <c r="AM299" s="260">
        <v>0.921933085501859</v>
      </c>
      <c r="AN299" s="259">
        <v>0.99</v>
      </c>
      <c r="AO299" s="264">
        <v>1</v>
      </c>
      <c r="AP299" s="264">
        <v>1</v>
      </c>
      <c r="AQ299" s="264" t="s">
        <v>33</v>
      </c>
      <c r="AR299" s="265">
        <v>1</v>
      </c>
      <c r="AS299" s="286">
        <v>0.0922287257019438</v>
      </c>
      <c r="AT299" s="267" t="s">
        <v>33</v>
      </c>
      <c r="AU299" s="268">
        <v>0</v>
      </c>
      <c r="AV299" s="268" t="s">
        <v>33</v>
      </c>
      <c r="AW299" s="268">
        <v>0</v>
      </c>
      <c r="AX299" s="217"/>
      <c r="AY299" s="222"/>
    </row>
    <row r="300" s="216" customFormat="1" ht="15" spans="1:51">
      <c r="A300" s="220"/>
      <c r="B300" s="217"/>
      <c r="C300" s="287" t="s">
        <v>260</v>
      </c>
      <c r="D300" s="111" t="s">
        <v>125</v>
      </c>
      <c r="E300" s="111" t="s">
        <v>261</v>
      </c>
      <c r="F300" s="288" t="s">
        <v>327</v>
      </c>
      <c r="G300" s="288" t="s">
        <v>327</v>
      </c>
      <c r="H300" s="288" t="s">
        <v>327</v>
      </c>
      <c r="I300" s="288" t="s">
        <v>327</v>
      </c>
      <c r="J300" s="259">
        <v>0.9</v>
      </c>
      <c r="K300" s="260" t="s">
        <v>33</v>
      </c>
      <c r="L300" s="260" t="s">
        <v>33</v>
      </c>
      <c r="M300" s="261" t="s">
        <v>33</v>
      </c>
      <c r="N300" s="261" t="s">
        <v>33</v>
      </c>
      <c r="O300" s="262">
        <v>0.9</v>
      </c>
      <c r="P300" s="263">
        <v>1</v>
      </c>
      <c r="Q300" s="260" t="s">
        <v>33</v>
      </c>
      <c r="R300" s="260">
        <v>1</v>
      </c>
      <c r="S300" s="260">
        <v>1</v>
      </c>
      <c r="T300" s="262">
        <v>0.9</v>
      </c>
      <c r="U300" s="260">
        <v>1</v>
      </c>
      <c r="V300" s="260" t="s">
        <v>33</v>
      </c>
      <c r="W300" s="260">
        <v>0</v>
      </c>
      <c r="X300" s="260">
        <v>0.75</v>
      </c>
      <c r="Y300" s="262">
        <v>0.92</v>
      </c>
      <c r="Z300" s="262" t="s">
        <v>33</v>
      </c>
      <c r="AA300" s="262" t="s">
        <v>33</v>
      </c>
      <c r="AB300" s="262" t="s">
        <v>33</v>
      </c>
      <c r="AC300" s="262">
        <v>0</v>
      </c>
      <c r="AD300" s="262">
        <v>0.92</v>
      </c>
      <c r="AE300" s="260">
        <v>0.998197386210005</v>
      </c>
      <c r="AF300" s="260">
        <v>0.997858213750268</v>
      </c>
      <c r="AG300" s="260">
        <v>0.999793388429752</v>
      </c>
      <c r="AH300" s="260">
        <v>0.982836587872559</v>
      </c>
      <c r="AI300" s="262">
        <v>0.92</v>
      </c>
      <c r="AJ300" s="260">
        <v>1</v>
      </c>
      <c r="AK300" s="260" t="s">
        <v>33</v>
      </c>
      <c r="AL300" s="260">
        <v>0</v>
      </c>
      <c r="AM300" s="260">
        <v>0.6</v>
      </c>
      <c r="AN300" s="259">
        <v>0.99</v>
      </c>
      <c r="AO300" s="264">
        <v>1</v>
      </c>
      <c r="AP300" s="264">
        <v>1</v>
      </c>
      <c r="AQ300" s="264">
        <v>1</v>
      </c>
      <c r="AR300" s="265">
        <v>1</v>
      </c>
      <c r="AS300" s="286">
        <v>0.0922287257019438</v>
      </c>
      <c r="AT300" s="267" t="s">
        <v>33</v>
      </c>
      <c r="AU300" s="268" t="s">
        <v>33</v>
      </c>
      <c r="AV300" s="268" t="s">
        <v>33</v>
      </c>
      <c r="AW300" s="268">
        <v>0</v>
      </c>
      <c r="AX300" s="217"/>
      <c r="AY300" s="222"/>
    </row>
    <row r="301" s="216" customFormat="1" ht="15" spans="1:51">
      <c r="A301" s="220"/>
      <c r="B301" s="217"/>
      <c r="C301" s="287" t="s">
        <v>260</v>
      </c>
      <c r="D301" s="111" t="s">
        <v>125</v>
      </c>
      <c r="E301" s="111" t="s">
        <v>261</v>
      </c>
      <c r="F301" s="288" t="s">
        <v>328</v>
      </c>
      <c r="G301" s="288" t="s">
        <v>328</v>
      </c>
      <c r="H301" s="288" t="s">
        <v>328</v>
      </c>
      <c r="I301" s="288" t="s">
        <v>328</v>
      </c>
      <c r="J301" s="259">
        <v>0.9</v>
      </c>
      <c r="K301" s="260" t="s">
        <v>33</v>
      </c>
      <c r="L301" s="260" t="s">
        <v>33</v>
      </c>
      <c r="M301" s="261" t="s">
        <v>33</v>
      </c>
      <c r="N301" s="261" t="s">
        <v>33</v>
      </c>
      <c r="O301" s="262">
        <v>0.9</v>
      </c>
      <c r="P301" s="263">
        <v>0</v>
      </c>
      <c r="Q301" s="260" t="s">
        <v>33</v>
      </c>
      <c r="R301" s="260">
        <v>0.5</v>
      </c>
      <c r="S301" s="260">
        <v>0.0571428571428571</v>
      </c>
      <c r="T301" s="262">
        <v>0.9</v>
      </c>
      <c r="U301" s="260">
        <v>1</v>
      </c>
      <c r="V301" s="260" t="s">
        <v>33</v>
      </c>
      <c r="W301" s="260">
        <v>0</v>
      </c>
      <c r="X301" s="260">
        <v>0.742857142857143</v>
      </c>
      <c r="Y301" s="262">
        <v>0.92</v>
      </c>
      <c r="Z301" s="262" t="s">
        <v>33</v>
      </c>
      <c r="AA301" s="262" t="s">
        <v>33</v>
      </c>
      <c r="AB301" s="262" t="s">
        <v>33</v>
      </c>
      <c r="AC301" s="262">
        <v>0</v>
      </c>
      <c r="AD301" s="262">
        <v>0.92</v>
      </c>
      <c r="AE301" s="260">
        <v>0.999628459966561</v>
      </c>
      <c r="AF301" s="260">
        <v>0.998756218905473</v>
      </c>
      <c r="AG301" s="260">
        <v>0.993848653667595</v>
      </c>
      <c r="AH301" s="260">
        <v>0.955355919912984</v>
      </c>
      <c r="AI301" s="262">
        <v>0.92</v>
      </c>
      <c r="AJ301" s="260">
        <v>1</v>
      </c>
      <c r="AK301" s="260" t="s">
        <v>33</v>
      </c>
      <c r="AL301" s="260">
        <v>0</v>
      </c>
      <c r="AM301" s="260">
        <v>0.717948717948718</v>
      </c>
      <c r="AN301" s="259">
        <v>0.99</v>
      </c>
      <c r="AO301" s="264">
        <v>1</v>
      </c>
      <c r="AP301" s="264">
        <v>1</v>
      </c>
      <c r="AQ301" s="264">
        <v>1</v>
      </c>
      <c r="AR301" s="265">
        <v>1</v>
      </c>
      <c r="AS301" s="286">
        <v>0.0922287257019438</v>
      </c>
      <c r="AT301" s="267" t="s">
        <v>33</v>
      </c>
      <c r="AU301" s="268" t="s">
        <v>33</v>
      </c>
      <c r="AV301" s="268" t="s">
        <v>33</v>
      </c>
      <c r="AW301" s="268">
        <v>0</v>
      </c>
      <c r="AX301" s="217"/>
      <c r="AY301" s="222"/>
    </row>
    <row r="302" s="216" customFormat="1" ht="15" spans="1:51">
      <c r="A302" s="220"/>
      <c r="B302" s="217"/>
      <c r="C302" s="287" t="s">
        <v>260</v>
      </c>
      <c r="D302" s="111" t="s">
        <v>125</v>
      </c>
      <c r="E302" s="111" t="s">
        <v>261</v>
      </c>
      <c r="F302" s="288" t="s">
        <v>329</v>
      </c>
      <c r="G302" s="288" t="s">
        <v>329</v>
      </c>
      <c r="H302" s="288" t="s">
        <v>329</v>
      </c>
      <c r="I302" s="288" t="s">
        <v>329</v>
      </c>
      <c r="J302" s="259">
        <v>0.9</v>
      </c>
      <c r="K302" s="260" t="s">
        <v>33</v>
      </c>
      <c r="L302" s="260" t="s">
        <v>33</v>
      </c>
      <c r="M302" s="261" t="s">
        <v>33</v>
      </c>
      <c r="N302" s="261" t="s">
        <v>33</v>
      </c>
      <c r="O302" s="262">
        <v>0.9</v>
      </c>
      <c r="P302" s="263" t="s">
        <v>33</v>
      </c>
      <c r="Q302" s="260" t="s">
        <v>33</v>
      </c>
      <c r="R302" s="260" t="s">
        <v>33</v>
      </c>
      <c r="S302" s="260">
        <v>1</v>
      </c>
      <c r="T302" s="262">
        <v>0.9</v>
      </c>
      <c r="U302" s="260" t="s">
        <v>33</v>
      </c>
      <c r="V302" s="260" t="s">
        <v>33</v>
      </c>
      <c r="W302" s="260" t="s">
        <v>33</v>
      </c>
      <c r="X302" s="260">
        <v>1</v>
      </c>
      <c r="Y302" s="262">
        <v>0.92</v>
      </c>
      <c r="Z302" s="262" t="s">
        <v>33</v>
      </c>
      <c r="AA302" s="262">
        <v>1</v>
      </c>
      <c r="AB302" s="262">
        <v>0</v>
      </c>
      <c r="AC302" s="262">
        <v>0.75</v>
      </c>
      <c r="AD302" s="262">
        <v>0.92</v>
      </c>
      <c r="AE302" s="260">
        <v>0.99979300351894</v>
      </c>
      <c r="AF302" s="260">
        <v>0.99898442789438</v>
      </c>
      <c r="AG302" s="260">
        <v>0.998749022673964</v>
      </c>
      <c r="AH302" s="260">
        <v>0.997587145468173</v>
      </c>
      <c r="AI302" s="262">
        <v>0.92</v>
      </c>
      <c r="AJ302" s="260" t="s">
        <v>33</v>
      </c>
      <c r="AK302" s="260">
        <v>1</v>
      </c>
      <c r="AL302" s="260">
        <v>0</v>
      </c>
      <c r="AM302" s="260">
        <v>0.833333333333333</v>
      </c>
      <c r="AN302" s="259">
        <v>0.99</v>
      </c>
      <c r="AO302" s="264">
        <v>1</v>
      </c>
      <c r="AP302" s="264">
        <v>1</v>
      </c>
      <c r="AQ302" s="264">
        <v>1</v>
      </c>
      <c r="AR302" s="265">
        <v>1</v>
      </c>
      <c r="AS302" s="286">
        <v>0.0922287257019438</v>
      </c>
      <c r="AT302" s="267" t="s">
        <v>33</v>
      </c>
      <c r="AU302" s="268" t="s">
        <v>33</v>
      </c>
      <c r="AV302" s="268" t="s">
        <v>33</v>
      </c>
      <c r="AW302" s="268" t="s">
        <v>33</v>
      </c>
      <c r="AX302" s="217"/>
      <c r="AY302" s="222"/>
    </row>
    <row r="303" s="216" customFormat="1" ht="15" spans="1:51">
      <c r="A303" s="220"/>
      <c r="B303" s="217"/>
      <c r="C303" s="287" t="s">
        <v>260</v>
      </c>
      <c r="D303" s="111" t="s">
        <v>125</v>
      </c>
      <c r="E303" s="111" t="s">
        <v>261</v>
      </c>
      <c r="F303" s="288" t="s">
        <v>330</v>
      </c>
      <c r="G303" s="288" t="s">
        <v>330</v>
      </c>
      <c r="H303" s="288" t="s">
        <v>330</v>
      </c>
      <c r="I303" s="288" t="s">
        <v>330</v>
      </c>
      <c r="J303" s="259">
        <v>0.9</v>
      </c>
      <c r="K303" s="260" t="s">
        <v>33</v>
      </c>
      <c r="L303" s="260" t="s">
        <v>33</v>
      </c>
      <c r="M303" s="261" t="s">
        <v>33</v>
      </c>
      <c r="N303" s="261" t="s">
        <v>33</v>
      </c>
      <c r="O303" s="262">
        <v>0.9</v>
      </c>
      <c r="P303" s="263">
        <v>0</v>
      </c>
      <c r="Q303" s="260" t="s">
        <v>33</v>
      </c>
      <c r="R303" s="260" t="s">
        <v>33</v>
      </c>
      <c r="S303" s="260">
        <v>0.5</v>
      </c>
      <c r="T303" s="262">
        <v>0.9</v>
      </c>
      <c r="U303" s="260">
        <v>0</v>
      </c>
      <c r="V303" s="260" t="s">
        <v>33</v>
      </c>
      <c r="W303" s="260" t="s">
        <v>33</v>
      </c>
      <c r="X303" s="260">
        <v>0.5</v>
      </c>
      <c r="Y303" s="262">
        <v>0.92</v>
      </c>
      <c r="Z303" s="262" t="s">
        <v>33</v>
      </c>
      <c r="AA303" s="262" t="s">
        <v>33</v>
      </c>
      <c r="AB303" s="262" t="s">
        <v>33</v>
      </c>
      <c r="AC303" s="262" t="s">
        <v>33</v>
      </c>
      <c r="AD303" s="262">
        <v>0.92</v>
      </c>
      <c r="AE303" s="260">
        <v>0.995926680244399</v>
      </c>
      <c r="AF303" s="260">
        <v>0.971046770601336</v>
      </c>
      <c r="AG303" s="260">
        <v>0.994360902255639</v>
      </c>
      <c r="AH303" s="260">
        <v>0.95905637744902</v>
      </c>
      <c r="AI303" s="262">
        <v>0.92</v>
      </c>
      <c r="AJ303" s="260">
        <v>0</v>
      </c>
      <c r="AK303" s="260" t="s">
        <v>33</v>
      </c>
      <c r="AL303" s="260" t="s">
        <v>33</v>
      </c>
      <c r="AM303" s="260">
        <v>0.5</v>
      </c>
      <c r="AN303" s="259">
        <v>0.99</v>
      </c>
      <c r="AO303" s="264" t="s">
        <v>33</v>
      </c>
      <c r="AP303" s="264">
        <v>1</v>
      </c>
      <c r="AQ303" s="264">
        <v>1</v>
      </c>
      <c r="AR303" s="265">
        <v>1</v>
      </c>
      <c r="AS303" s="286">
        <v>0.0922287257019438</v>
      </c>
      <c r="AT303" s="267" t="s">
        <v>33</v>
      </c>
      <c r="AU303" s="268" t="s">
        <v>33</v>
      </c>
      <c r="AV303" s="268" t="s">
        <v>33</v>
      </c>
      <c r="AW303" s="268" t="s">
        <v>33</v>
      </c>
      <c r="AX303" s="217"/>
      <c r="AY303" s="222"/>
    </row>
    <row r="304" s="216" customFormat="1" ht="15" spans="1:51">
      <c r="A304" s="220"/>
      <c r="B304" s="217"/>
      <c r="C304" s="287" t="s">
        <v>260</v>
      </c>
      <c r="D304" s="111" t="s">
        <v>25</v>
      </c>
      <c r="E304" s="111" t="s">
        <v>261</v>
      </c>
      <c r="F304" s="288" t="s">
        <v>331</v>
      </c>
      <c r="G304" s="288" t="s">
        <v>331</v>
      </c>
      <c r="H304" s="288" t="s">
        <v>331</v>
      </c>
      <c r="I304" s="288" t="s">
        <v>331</v>
      </c>
      <c r="J304" s="259">
        <v>0.9</v>
      </c>
      <c r="K304" s="260">
        <v>0.990990990990991</v>
      </c>
      <c r="L304" s="260">
        <v>0.903508771929825</v>
      </c>
      <c r="M304" s="261">
        <v>0.973684210526316</v>
      </c>
      <c r="N304" s="261">
        <v>0.970679012345679</v>
      </c>
      <c r="O304" s="262">
        <v>0.9</v>
      </c>
      <c r="P304" s="263">
        <v>0.963197026022305</v>
      </c>
      <c r="Q304" s="260">
        <v>0.933845639826261</v>
      </c>
      <c r="R304" s="260">
        <v>0.956683439072413</v>
      </c>
      <c r="S304" s="260">
        <v>0.963420427553444</v>
      </c>
      <c r="T304" s="262">
        <v>0.9</v>
      </c>
      <c r="U304" s="260">
        <v>0.936802973977695</v>
      </c>
      <c r="V304" s="260">
        <v>0.914968259271634</v>
      </c>
      <c r="W304" s="260">
        <v>0.926274338219208</v>
      </c>
      <c r="X304" s="260">
        <v>0.937403008709422</v>
      </c>
      <c r="Y304" s="262">
        <v>0.92</v>
      </c>
      <c r="Z304" s="262">
        <v>0.979820016362149</v>
      </c>
      <c r="AA304" s="262">
        <v>0.985378715244487</v>
      </c>
      <c r="AB304" s="262">
        <v>0.98515802339794</v>
      </c>
      <c r="AC304" s="262">
        <v>0.984100109719647</v>
      </c>
      <c r="AD304" s="262">
        <v>0.92</v>
      </c>
      <c r="AE304" s="260">
        <v>0.990135396518375</v>
      </c>
      <c r="AF304" s="260">
        <v>0.983156750882912</v>
      </c>
      <c r="AG304" s="260">
        <v>0.996296892609886</v>
      </c>
      <c r="AH304" s="260">
        <v>0.986027963765262</v>
      </c>
      <c r="AI304" s="262">
        <v>0.92</v>
      </c>
      <c r="AJ304" s="260">
        <v>0.986184792219275</v>
      </c>
      <c r="AK304" s="260">
        <v>0.990155542429612</v>
      </c>
      <c r="AL304" s="260">
        <v>0.988445480143703</v>
      </c>
      <c r="AM304" s="260">
        <v>0.989768784881591</v>
      </c>
      <c r="AN304" s="259">
        <v>0.99</v>
      </c>
      <c r="AO304" s="264">
        <v>1</v>
      </c>
      <c r="AP304" s="264">
        <v>1</v>
      </c>
      <c r="AQ304" s="264">
        <v>1</v>
      </c>
      <c r="AR304" s="265">
        <v>1</v>
      </c>
      <c r="AS304" s="286">
        <v>0.0922287257019438</v>
      </c>
      <c r="AT304" s="267">
        <v>0.05</v>
      </c>
      <c r="AU304" s="268">
        <v>0.107142857142857</v>
      </c>
      <c r="AV304" s="268">
        <v>0.2</v>
      </c>
      <c r="AW304" s="268">
        <v>0.0824175824175824</v>
      </c>
      <c r="AX304" s="217"/>
      <c r="AY304" s="222"/>
    </row>
    <row r="305" s="216" customFormat="1" ht="15" spans="1:51">
      <c r="A305" s="220"/>
      <c r="B305" s="217"/>
      <c r="C305" s="287" t="s">
        <v>260</v>
      </c>
      <c r="D305" s="111" t="s">
        <v>125</v>
      </c>
      <c r="E305" s="111" t="s">
        <v>261</v>
      </c>
      <c r="F305" s="288" t="s">
        <v>332</v>
      </c>
      <c r="G305" s="288" t="s">
        <v>332</v>
      </c>
      <c r="H305" s="288" t="s">
        <v>332</v>
      </c>
      <c r="I305" s="288" t="s">
        <v>332</v>
      </c>
      <c r="J305" s="259">
        <v>0.9</v>
      </c>
      <c r="K305" s="260" t="s">
        <v>33</v>
      </c>
      <c r="L305" s="260" t="s">
        <v>33</v>
      </c>
      <c r="M305" s="261" t="s">
        <v>33</v>
      </c>
      <c r="N305" s="261" t="s">
        <v>33</v>
      </c>
      <c r="O305" s="262">
        <v>0.9</v>
      </c>
      <c r="P305" s="263" t="s">
        <v>33</v>
      </c>
      <c r="Q305" s="260" t="s">
        <v>33</v>
      </c>
      <c r="R305" s="260" t="s">
        <v>33</v>
      </c>
      <c r="S305" s="260" t="s">
        <v>33</v>
      </c>
      <c r="T305" s="262">
        <v>0.9</v>
      </c>
      <c r="U305" s="260" t="s">
        <v>33</v>
      </c>
      <c r="V305" s="260" t="s">
        <v>33</v>
      </c>
      <c r="W305" s="260" t="s">
        <v>33</v>
      </c>
      <c r="X305" s="260" t="s">
        <v>33</v>
      </c>
      <c r="Y305" s="262">
        <v>0.92</v>
      </c>
      <c r="Z305" s="262" t="s">
        <v>33</v>
      </c>
      <c r="AA305" s="262" t="s">
        <v>33</v>
      </c>
      <c r="AB305" s="262" t="s">
        <v>33</v>
      </c>
      <c r="AC305" s="262" t="s">
        <v>33</v>
      </c>
      <c r="AD305" s="262">
        <v>0.92</v>
      </c>
      <c r="AE305" s="260">
        <v>1</v>
      </c>
      <c r="AF305" s="260">
        <v>1</v>
      </c>
      <c r="AG305" s="260">
        <v>1</v>
      </c>
      <c r="AH305" s="260">
        <v>0.995928143712575</v>
      </c>
      <c r="AI305" s="262">
        <v>0.92</v>
      </c>
      <c r="AJ305" s="260" t="s">
        <v>33</v>
      </c>
      <c r="AK305" s="260" t="s">
        <v>33</v>
      </c>
      <c r="AL305" s="260" t="s">
        <v>33</v>
      </c>
      <c r="AM305" s="260" t="s">
        <v>33</v>
      </c>
      <c r="AN305" s="259">
        <v>0.99</v>
      </c>
      <c r="AO305" s="264" t="s">
        <v>33</v>
      </c>
      <c r="AP305" s="264">
        <v>1</v>
      </c>
      <c r="AQ305" s="264">
        <v>1</v>
      </c>
      <c r="AR305" s="265">
        <v>1</v>
      </c>
      <c r="AS305" s="286">
        <v>0.0922287257019438</v>
      </c>
      <c r="AT305" s="267" t="s">
        <v>33</v>
      </c>
      <c r="AU305" s="268" t="s">
        <v>33</v>
      </c>
      <c r="AV305" s="268" t="s">
        <v>33</v>
      </c>
      <c r="AW305" s="268" t="s">
        <v>33</v>
      </c>
      <c r="AX305" s="217"/>
      <c r="AY305" s="222"/>
    </row>
    <row r="306" s="216" customFormat="1" ht="15" spans="1:51">
      <c r="A306" s="220"/>
      <c r="B306" s="217"/>
      <c r="C306" s="287" t="s">
        <v>260</v>
      </c>
      <c r="D306" s="111" t="s">
        <v>125</v>
      </c>
      <c r="E306" s="111" t="s">
        <v>261</v>
      </c>
      <c r="F306" s="288" t="s">
        <v>333</v>
      </c>
      <c r="G306" s="288" t="s">
        <v>333</v>
      </c>
      <c r="H306" s="288" t="s">
        <v>333</v>
      </c>
      <c r="I306" s="288" t="s">
        <v>333</v>
      </c>
      <c r="J306" s="259">
        <v>0.9</v>
      </c>
      <c r="K306" s="260" t="s">
        <v>33</v>
      </c>
      <c r="L306" s="260" t="s">
        <v>33</v>
      </c>
      <c r="M306" s="261" t="s">
        <v>33</v>
      </c>
      <c r="N306" s="261" t="s">
        <v>33</v>
      </c>
      <c r="O306" s="262">
        <v>0.9</v>
      </c>
      <c r="P306" s="263" t="s">
        <v>33</v>
      </c>
      <c r="Q306" s="260" t="s">
        <v>33</v>
      </c>
      <c r="R306" s="260">
        <v>1</v>
      </c>
      <c r="S306" s="260">
        <v>0.608695652173913</v>
      </c>
      <c r="T306" s="262">
        <v>0.9</v>
      </c>
      <c r="U306" s="260" t="s">
        <v>33</v>
      </c>
      <c r="V306" s="260" t="s">
        <v>33</v>
      </c>
      <c r="W306" s="260">
        <v>1</v>
      </c>
      <c r="X306" s="260">
        <v>0.739130434782609</v>
      </c>
      <c r="Y306" s="262">
        <v>0.92</v>
      </c>
      <c r="Z306" s="262" t="s">
        <v>33</v>
      </c>
      <c r="AA306" s="262" t="s">
        <v>33</v>
      </c>
      <c r="AB306" s="262">
        <v>0</v>
      </c>
      <c r="AC306" s="262">
        <v>0.6</v>
      </c>
      <c r="AD306" s="262">
        <v>0.92</v>
      </c>
      <c r="AE306" s="260">
        <v>0.998948751642576</v>
      </c>
      <c r="AF306" s="260">
        <v>0.956297093649085</v>
      </c>
      <c r="AG306" s="260">
        <v>0.998797664032978</v>
      </c>
      <c r="AH306" s="260">
        <v>0.982575838108952</v>
      </c>
      <c r="AI306" s="262">
        <v>0.92</v>
      </c>
      <c r="AJ306" s="260">
        <v>0.666666666666667</v>
      </c>
      <c r="AK306" s="260" t="s">
        <v>33</v>
      </c>
      <c r="AL306" s="260">
        <v>0.666666666666667</v>
      </c>
      <c r="AM306" s="260">
        <v>0.853658536585366</v>
      </c>
      <c r="AN306" s="259">
        <v>0.99</v>
      </c>
      <c r="AO306" s="264">
        <v>1</v>
      </c>
      <c r="AP306" s="264" t="s">
        <v>33</v>
      </c>
      <c r="AQ306" s="264" t="s">
        <v>33</v>
      </c>
      <c r="AR306" s="265">
        <v>1</v>
      </c>
      <c r="AS306" s="286">
        <v>0.0922287257019438</v>
      </c>
      <c r="AT306" s="267" t="s">
        <v>33</v>
      </c>
      <c r="AU306" s="268" t="s">
        <v>33</v>
      </c>
      <c r="AV306" s="268" t="s">
        <v>33</v>
      </c>
      <c r="AW306" s="268">
        <v>0</v>
      </c>
      <c r="AX306" s="217"/>
      <c r="AY306" s="222"/>
    </row>
    <row r="307" s="216" customFormat="1" ht="15" spans="1:51">
      <c r="A307" s="220"/>
      <c r="B307" s="217"/>
      <c r="C307" s="287" t="s">
        <v>260</v>
      </c>
      <c r="D307" s="111" t="s">
        <v>25</v>
      </c>
      <c r="E307" s="111" t="s">
        <v>261</v>
      </c>
      <c r="F307" s="288" t="s">
        <v>334</v>
      </c>
      <c r="G307" s="288" t="s">
        <v>334</v>
      </c>
      <c r="H307" s="288" t="s">
        <v>334</v>
      </c>
      <c r="I307" s="288" t="s">
        <v>334</v>
      </c>
      <c r="J307" s="259">
        <v>0.9</v>
      </c>
      <c r="K307" s="260">
        <v>0.963414634146341</v>
      </c>
      <c r="L307" s="260">
        <v>0.912087912087912</v>
      </c>
      <c r="M307" s="261">
        <v>0.939759036144578</v>
      </c>
      <c r="N307" s="261">
        <v>0.951370926021728</v>
      </c>
      <c r="O307" s="262">
        <v>0.9</v>
      </c>
      <c r="P307" s="263">
        <v>0.974815458098133</v>
      </c>
      <c r="Q307" s="260">
        <v>0.975249353527891</v>
      </c>
      <c r="R307" s="260">
        <v>0.982017982017982</v>
      </c>
      <c r="S307" s="260">
        <v>0.97389533031482</v>
      </c>
      <c r="T307" s="262">
        <v>0.9</v>
      </c>
      <c r="U307" s="260">
        <v>0.936604429005645</v>
      </c>
      <c r="V307" s="260">
        <v>0.939416328038419</v>
      </c>
      <c r="W307" s="260">
        <v>0.946553446553447</v>
      </c>
      <c r="X307" s="260">
        <v>0.936997383740575</v>
      </c>
      <c r="Y307" s="262">
        <v>0.92</v>
      </c>
      <c r="Z307" s="262">
        <v>0.985303723056826</v>
      </c>
      <c r="AA307" s="262">
        <v>0.996331397126261</v>
      </c>
      <c r="AB307" s="262">
        <v>0.997648567764002</v>
      </c>
      <c r="AC307" s="262">
        <v>0.990453879207747</v>
      </c>
      <c r="AD307" s="262">
        <v>0.92</v>
      </c>
      <c r="AE307" s="260">
        <v>0.991813602015113</v>
      </c>
      <c r="AF307" s="260">
        <v>0.990506929941143</v>
      </c>
      <c r="AG307" s="260">
        <v>0.995967064358931</v>
      </c>
      <c r="AH307" s="260">
        <v>0.961984781713658</v>
      </c>
      <c r="AI307" s="262">
        <v>0.92</v>
      </c>
      <c r="AJ307" s="260">
        <v>0.991914449660929</v>
      </c>
      <c r="AK307" s="260">
        <v>0.997927461139896</v>
      </c>
      <c r="AL307" s="260">
        <v>0.998502821605436</v>
      </c>
      <c r="AM307" s="260">
        <v>0.994171655380723</v>
      </c>
      <c r="AN307" s="259">
        <v>0.99</v>
      </c>
      <c r="AO307" s="264">
        <v>1</v>
      </c>
      <c r="AP307" s="264">
        <v>1</v>
      </c>
      <c r="AQ307" s="264">
        <v>1</v>
      </c>
      <c r="AR307" s="265">
        <v>1</v>
      </c>
      <c r="AS307" s="286">
        <v>0.0922287257019438</v>
      </c>
      <c r="AT307" s="267">
        <v>0.0227272727272727</v>
      </c>
      <c r="AU307" s="268">
        <v>0.0892857142857143</v>
      </c>
      <c r="AV307" s="268">
        <v>0.153846153846154</v>
      </c>
      <c r="AW307" s="268">
        <v>0.109778597785978</v>
      </c>
      <c r="AX307" s="217"/>
      <c r="AY307" s="222"/>
    </row>
    <row r="308" s="216" customFormat="1" ht="15" spans="1:51">
      <c r="A308" s="220"/>
      <c r="B308" s="217"/>
      <c r="C308" s="287" t="s">
        <v>260</v>
      </c>
      <c r="D308" s="111" t="s">
        <v>25</v>
      </c>
      <c r="E308" s="111" t="s">
        <v>261</v>
      </c>
      <c r="F308" s="288" t="s">
        <v>335</v>
      </c>
      <c r="G308" s="288" t="s">
        <v>335</v>
      </c>
      <c r="H308" s="288" t="s">
        <v>335</v>
      </c>
      <c r="I308" s="288" t="s">
        <v>335</v>
      </c>
      <c r="J308" s="259">
        <v>0.9</v>
      </c>
      <c r="K308" s="260">
        <v>0.958333333333333</v>
      </c>
      <c r="L308" s="260">
        <v>0.98019801980198</v>
      </c>
      <c r="M308" s="261">
        <v>0.957894736842105</v>
      </c>
      <c r="N308" s="261">
        <v>0.97039328325232</v>
      </c>
      <c r="O308" s="262">
        <v>0.9</v>
      </c>
      <c r="P308" s="263">
        <v>0.964457252641691</v>
      </c>
      <c r="Q308" s="260">
        <v>0.972560113154173</v>
      </c>
      <c r="R308" s="260">
        <v>0.969729497638471</v>
      </c>
      <c r="S308" s="260">
        <v>0.966356994082058</v>
      </c>
      <c r="T308" s="262">
        <v>0.9</v>
      </c>
      <c r="U308" s="260">
        <v>0.927953890489914</v>
      </c>
      <c r="V308" s="260">
        <v>0.941867043847242</v>
      </c>
      <c r="W308" s="260">
        <v>0.924001717475311</v>
      </c>
      <c r="X308" s="260">
        <v>0.933924025523192</v>
      </c>
      <c r="Y308" s="262">
        <v>0.92</v>
      </c>
      <c r="Z308" s="262">
        <v>0.937032418952618</v>
      </c>
      <c r="AA308" s="262">
        <v>0.951674641148325</v>
      </c>
      <c r="AB308" s="262">
        <v>0.9490245437382</v>
      </c>
      <c r="AC308" s="262">
        <v>0.948161636511565</v>
      </c>
      <c r="AD308" s="262">
        <v>0.92</v>
      </c>
      <c r="AE308" s="260">
        <v>0.987814784727864</v>
      </c>
      <c r="AF308" s="260">
        <v>0.987834549878346</v>
      </c>
      <c r="AG308" s="260">
        <v>0.990133488102147</v>
      </c>
      <c r="AH308" s="260">
        <v>0.98857215014048</v>
      </c>
      <c r="AI308" s="262">
        <v>0.92</v>
      </c>
      <c r="AJ308" s="260">
        <v>0.963321446765155</v>
      </c>
      <c r="AK308" s="260">
        <v>0.972928719572099</v>
      </c>
      <c r="AL308" s="260">
        <v>0.970014035983157</v>
      </c>
      <c r="AM308" s="260">
        <v>0.971099576574045</v>
      </c>
      <c r="AN308" s="259">
        <v>0.99</v>
      </c>
      <c r="AO308" s="264">
        <v>1</v>
      </c>
      <c r="AP308" s="264">
        <v>1</v>
      </c>
      <c r="AQ308" s="264">
        <v>1</v>
      </c>
      <c r="AR308" s="265">
        <v>1</v>
      </c>
      <c r="AS308" s="286">
        <v>0.0922287257019438</v>
      </c>
      <c r="AT308" s="267">
        <v>0</v>
      </c>
      <c r="AU308" s="268">
        <v>0.0357142857142857</v>
      </c>
      <c r="AV308" s="268">
        <v>0.0555555555555556</v>
      </c>
      <c r="AW308" s="268">
        <v>0.0503597122302158</v>
      </c>
      <c r="AX308" s="217"/>
      <c r="AY308" s="222"/>
    </row>
    <row r="309" s="216" customFormat="1" ht="15" spans="1:51">
      <c r="A309" s="220"/>
      <c r="B309" s="217"/>
      <c r="C309" s="287" t="s">
        <v>260</v>
      </c>
      <c r="D309" s="111" t="s">
        <v>25</v>
      </c>
      <c r="E309" s="111" t="s">
        <v>261</v>
      </c>
      <c r="F309" s="288" t="s">
        <v>336</v>
      </c>
      <c r="G309" s="288" t="s">
        <v>336</v>
      </c>
      <c r="H309" s="288" t="s">
        <v>336</v>
      </c>
      <c r="I309" s="288" t="s">
        <v>336</v>
      </c>
      <c r="J309" s="259">
        <v>0.9</v>
      </c>
      <c r="K309" s="260">
        <v>0.950248756218905</v>
      </c>
      <c r="L309" s="260">
        <v>0.947368421052632</v>
      </c>
      <c r="M309" s="261">
        <v>0.964467005076142</v>
      </c>
      <c r="N309" s="261">
        <v>0.948135069521077</v>
      </c>
      <c r="O309" s="262">
        <v>0.9</v>
      </c>
      <c r="P309" s="263">
        <v>0.973000451875282</v>
      </c>
      <c r="Q309" s="260">
        <v>0.975708103855232</v>
      </c>
      <c r="R309" s="260">
        <v>0.975228342097979</v>
      </c>
      <c r="S309" s="260">
        <v>0.968798191089793</v>
      </c>
      <c r="T309" s="262">
        <v>0.9</v>
      </c>
      <c r="U309" s="260">
        <v>0.951762313601446</v>
      </c>
      <c r="V309" s="260">
        <v>0.958988985051141</v>
      </c>
      <c r="W309" s="260">
        <v>0.945474674785497</v>
      </c>
      <c r="X309" s="260">
        <v>0.955259747017474</v>
      </c>
      <c r="Y309" s="262">
        <v>0.92</v>
      </c>
      <c r="Z309" s="262">
        <v>0.969355110287927</v>
      </c>
      <c r="AA309" s="262">
        <v>0.978667827601219</v>
      </c>
      <c r="AB309" s="262">
        <v>0.9800796812749</v>
      </c>
      <c r="AC309" s="262">
        <v>0.975810489603057</v>
      </c>
      <c r="AD309" s="262">
        <v>0.92</v>
      </c>
      <c r="AE309" s="260">
        <v>0.994047619047619</v>
      </c>
      <c r="AF309" s="260">
        <v>0.979103978602474</v>
      </c>
      <c r="AG309" s="260">
        <v>0.989460932768019</v>
      </c>
      <c r="AH309" s="260">
        <v>0.982906599350884</v>
      </c>
      <c r="AI309" s="262">
        <v>0.92</v>
      </c>
      <c r="AJ309" s="260">
        <v>0.979785004394564</v>
      </c>
      <c r="AK309" s="260">
        <v>0.986933848948263</v>
      </c>
      <c r="AL309" s="260">
        <v>0.985241667691551</v>
      </c>
      <c r="AM309" s="260">
        <v>0.985196608356569</v>
      </c>
      <c r="AN309" s="259">
        <v>0.99</v>
      </c>
      <c r="AO309" s="264">
        <v>1</v>
      </c>
      <c r="AP309" s="264">
        <v>1</v>
      </c>
      <c r="AQ309" s="264">
        <v>1</v>
      </c>
      <c r="AR309" s="265">
        <v>1</v>
      </c>
      <c r="AS309" s="286">
        <v>0.0922287257019438</v>
      </c>
      <c r="AT309" s="267">
        <v>0.037037037037037</v>
      </c>
      <c r="AU309" s="268">
        <v>0.117647058823529</v>
      </c>
      <c r="AV309" s="268">
        <v>0.0714285714285714</v>
      </c>
      <c r="AW309" s="268">
        <v>0.0557880055788006</v>
      </c>
      <c r="AX309" s="217"/>
      <c r="AY309" s="222"/>
    </row>
    <row r="310" s="216" customFormat="1" ht="15" spans="1:51">
      <c r="A310" s="220"/>
      <c r="B310" s="217"/>
      <c r="C310" s="287" t="s">
        <v>260</v>
      </c>
      <c r="D310" s="111" t="s">
        <v>25</v>
      </c>
      <c r="E310" s="111" t="s">
        <v>261</v>
      </c>
      <c r="F310" s="288" t="s">
        <v>337</v>
      </c>
      <c r="G310" s="288" t="s">
        <v>337</v>
      </c>
      <c r="H310" s="288" t="s">
        <v>337</v>
      </c>
      <c r="I310" s="288" t="s">
        <v>337</v>
      </c>
      <c r="J310" s="259">
        <v>0.9</v>
      </c>
      <c r="K310" s="260">
        <v>0.944954128440367</v>
      </c>
      <c r="L310" s="260">
        <v>0.982142857142857</v>
      </c>
      <c r="M310" s="261">
        <v>0.961165048543689</v>
      </c>
      <c r="N310" s="261">
        <v>0.976446280991736</v>
      </c>
      <c r="O310" s="262">
        <v>0.9</v>
      </c>
      <c r="P310" s="263">
        <v>0.977797126686983</v>
      </c>
      <c r="Q310" s="260">
        <v>0.976726440289966</v>
      </c>
      <c r="R310" s="260">
        <v>0.98232656291216</v>
      </c>
      <c r="S310" s="260">
        <v>0.974744553691922</v>
      </c>
      <c r="T310" s="262">
        <v>0.9</v>
      </c>
      <c r="U310" s="260">
        <v>0.959512407488028</v>
      </c>
      <c r="V310" s="260">
        <v>0.94715757344525</v>
      </c>
      <c r="W310" s="260">
        <v>0.958586125032973</v>
      </c>
      <c r="X310" s="260">
        <v>0.957512829693281</v>
      </c>
      <c r="Y310" s="262">
        <v>0.92</v>
      </c>
      <c r="Z310" s="262">
        <v>0.970360824742268</v>
      </c>
      <c r="AA310" s="262">
        <v>0.980562808239048</v>
      </c>
      <c r="AB310" s="262">
        <v>0.980536775250973</v>
      </c>
      <c r="AC310" s="262">
        <v>0.97950915726387</v>
      </c>
      <c r="AD310" s="262">
        <v>0.92</v>
      </c>
      <c r="AE310" s="260">
        <v>0.998530492285085</v>
      </c>
      <c r="AF310" s="260">
        <v>0.9990995047276</v>
      </c>
      <c r="AG310" s="260">
        <v>0.998034811903425</v>
      </c>
      <c r="AH310" s="260">
        <v>0.996892522958874</v>
      </c>
      <c r="AI310" s="262">
        <v>0.92</v>
      </c>
      <c r="AJ310" s="260">
        <v>0.982725029224575</v>
      </c>
      <c r="AK310" s="260">
        <v>0.987453959484346</v>
      </c>
      <c r="AL310" s="260">
        <v>0.985124538745387</v>
      </c>
      <c r="AM310" s="260">
        <v>0.987649532827965</v>
      </c>
      <c r="AN310" s="259">
        <v>0.99</v>
      </c>
      <c r="AO310" s="264">
        <v>1</v>
      </c>
      <c r="AP310" s="264">
        <v>1</v>
      </c>
      <c r="AQ310" s="264">
        <v>1</v>
      </c>
      <c r="AR310" s="265">
        <v>1</v>
      </c>
      <c r="AS310" s="286">
        <v>0.0922287257019438</v>
      </c>
      <c r="AT310" s="267">
        <v>0.0526315789473684</v>
      </c>
      <c r="AU310" s="268">
        <v>0.157894736842105</v>
      </c>
      <c r="AV310" s="268">
        <v>0.0526315789473684</v>
      </c>
      <c r="AW310" s="268">
        <v>0.0542299349240781</v>
      </c>
      <c r="AX310" s="217"/>
      <c r="AY310" s="222"/>
    </row>
    <row r="311" s="216" customFormat="1" ht="15" spans="1:51">
      <c r="A311" s="220"/>
      <c r="B311" s="217"/>
      <c r="C311" s="287" t="s">
        <v>260</v>
      </c>
      <c r="D311" s="111" t="s">
        <v>25</v>
      </c>
      <c r="E311" s="111" t="s">
        <v>261</v>
      </c>
      <c r="F311" s="288" t="s">
        <v>338</v>
      </c>
      <c r="G311" s="288" t="s">
        <v>338</v>
      </c>
      <c r="H311" s="288" t="s">
        <v>338</v>
      </c>
      <c r="I311" s="288" t="s">
        <v>338</v>
      </c>
      <c r="J311" s="259">
        <v>0.9</v>
      </c>
      <c r="K311" s="260">
        <v>1</v>
      </c>
      <c r="L311" s="260">
        <v>0.988095238095238</v>
      </c>
      <c r="M311" s="261">
        <v>1</v>
      </c>
      <c r="N311" s="261">
        <v>0.993599212210734</v>
      </c>
      <c r="O311" s="262">
        <v>0.9</v>
      </c>
      <c r="P311" s="263">
        <v>0.96549921589127</v>
      </c>
      <c r="Q311" s="260">
        <v>0.979582257685989</v>
      </c>
      <c r="R311" s="260">
        <v>0.988320707070707</v>
      </c>
      <c r="S311" s="260">
        <v>0.988190057676463</v>
      </c>
      <c r="T311" s="262">
        <v>0.9</v>
      </c>
      <c r="U311" s="260">
        <v>0.983010977522216</v>
      </c>
      <c r="V311" s="260">
        <v>0.97700070406008</v>
      </c>
      <c r="W311" s="260">
        <v>0.983585858585859</v>
      </c>
      <c r="X311" s="260">
        <v>0.981476395373676</v>
      </c>
      <c r="Y311" s="262">
        <v>0.92</v>
      </c>
      <c r="Z311" s="262">
        <v>0.973807662236122</v>
      </c>
      <c r="AA311" s="262">
        <v>0.986759581881533</v>
      </c>
      <c r="AB311" s="262">
        <v>0.984257871064468</v>
      </c>
      <c r="AC311" s="262">
        <v>0.984884306218636</v>
      </c>
      <c r="AD311" s="262">
        <v>0.92</v>
      </c>
      <c r="AE311" s="260">
        <v>0.988479262672811</v>
      </c>
      <c r="AF311" s="260">
        <v>0.988146551724138</v>
      </c>
      <c r="AG311" s="260">
        <v>0.986960065199674</v>
      </c>
      <c r="AH311" s="260">
        <v>0.985376993627758</v>
      </c>
      <c r="AI311" s="262">
        <v>0.92</v>
      </c>
      <c r="AJ311" s="260">
        <v>0.985119047619048</v>
      </c>
      <c r="AK311" s="260">
        <v>0.990607037712043</v>
      </c>
      <c r="AL311" s="260">
        <v>0.988843954818017</v>
      </c>
      <c r="AM311" s="260">
        <v>0.991469315775664</v>
      </c>
      <c r="AN311" s="259">
        <v>0.99</v>
      </c>
      <c r="AO311" s="264">
        <v>1</v>
      </c>
      <c r="AP311" s="264">
        <v>1</v>
      </c>
      <c r="AQ311" s="264">
        <v>1</v>
      </c>
      <c r="AR311" s="265">
        <v>1</v>
      </c>
      <c r="AS311" s="286">
        <v>0.0922287257019438</v>
      </c>
      <c r="AT311" s="267">
        <v>0.153846153846154</v>
      </c>
      <c r="AU311" s="268">
        <v>0</v>
      </c>
      <c r="AV311" s="268">
        <v>0</v>
      </c>
      <c r="AW311" s="268">
        <v>0.052434456928839</v>
      </c>
      <c r="AX311" s="217"/>
      <c r="AY311" s="222"/>
    </row>
    <row r="312" s="216" customFormat="1" ht="15" spans="1:51">
      <c r="A312" s="220"/>
      <c r="B312" s="217"/>
      <c r="C312" s="287" t="s">
        <v>260</v>
      </c>
      <c r="D312" s="111" t="s">
        <v>125</v>
      </c>
      <c r="E312" s="111" t="s">
        <v>261</v>
      </c>
      <c r="F312" s="288" t="s">
        <v>339</v>
      </c>
      <c r="G312" s="288" t="s">
        <v>339</v>
      </c>
      <c r="H312" s="288" t="s">
        <v>339</v>
      </c>
      <c r="I312" s="288" t="s">
        <v>339</v>
      </c>
      <c r="J312" s="259">
        <v>0.9</v>
      </c>
      <c r="K312" s="260" t="s">
        <v>33</v>
      </c>
      <c r="L312" s="260" t="s">
        <v>33</v>
      </c>
      <c r="M312" s="261" t="s">
        <v>33</v>
      </c>
      <c r="N312" s="261" t="s">
        <v>33</v>
      </c>
      <c r="O312" s="262">
        <v>0.9</v>
      </c>
      <c r="P312" s="263" t="s">
        <v>33</v>
      </c>
      <c r="Q312" s="260" t="s">
        <v>33</v>
      </c>
      <c r="R312" s="260" t="s">
        <v>33</v>
      </c>
      <c r="S312" s="260" t="s">
        <v>33</v>
      </c>
      <c r="T312" s="262">
        <v>0.9</v>
      </c>
      <c r="U312" s="260" t="s">
        <v>33</v>
      </c>
      <c r="V312" s="260" t="s">
        <v>33</v>
      </c>
      <c r="W312" s="260" t="s">
        <v>33</v>
      </c>
      <c r="X312" s="260" t="s">
        <v>33</v>
      </c>
      <c r="Y312" s="262">
        <v>0.92</v>
      </c>
      <c r="Z312" s="262" t="s">
        <v>33</v>
      </c>
      <c r="AA312" s="262" t="s">
        <v>33</v>
      </c>
      <c r="AB312" s="262" t="s">
        <v>33</v>
      </c>
      <c r="AC312" s="262" t="s">
        <v>33</v>
      </c>
      <c r="AD312" s="262">
        <v>0.92</v>
      </c>
      <c r="AE312" s="260">
        <v>0.997995991983968</v>
      </c>
      <c r="AF312" s="260">
        <v>0.998313659359191</v>
      </c>
      <c r="AG312" s="260">
        <v>1</v>
      </c>
      <c r="AH312" s="260">
        <v>0.998862620846535</v>
      </c>
      <c r="AI312" s="262">
        <v>0.92</v>
      </c>
      <c r="AJ312" s="260" t="s">
        <v>33</v>
      </c>
      <c r="AK312" s="260" t="s">
        <v>33</v>
      </c>
      <c r="AL312" s="260" t="s">
        <v>33</v>
      </c>
      <c r="AM312" s="260" t="s">
        <v>33</v>
      </c>
      <c r="AN312" s="259">
        <v>0.99</v>
      </c>
      <c r="AO312" s="264" t="s">
        <v>33</v>
      </c>
      <c r="AP312" s="264" t="s">
        <v>33</v>
      </c>
      <c r="AQ312" s="264" t="s">
        <v>33</v>
      </c>
      <c r="AR312" s="265">
        <v>1</v>
      </c>
      <c r="AS312" s="286">
        <v>0.0922287257019438</v>
      </c>
      <c r="AT312" s="267" t="s">
        <v>33</v>
      </c>
      <c r="AU312" s="268" t="s">
        <v>33</v>
      </c>
      <c r="AV312" s="268" t="s">
        <v>33</v>
      </c>
      <c r="AW312" s="268" t="s">
        <v>33</v>
      </c>
      <c r="AX312" s="217"/>
      <c r="AY312" s="222"/>
    </row>
    <row r="313" s="216" customFormat="1" ht="15" spans="1:51">
      <c r="A313" s="220"/>
      <c r="B313" s="217"/>
      <c r="C313" s="287" t="s">
        <v>260</v>
      </c>
      <c r="D313" s="111" t="s">
        <v>125</v>
      </c>
      <c r="E313" s="111" t="s">
        <v>261</v>
      </c>
      <c r="F313" s="288" t="s">
        <v>340</v>
      </c>
      <c r="G313" s="288" t="s">
        <v>340</v>
      </c>
      <c r="H313" s="288" t="s">
        <v>340</v>
      </c>
      <c r="I313" s="288" t="s">
        <v>340</v>
      </c>
      <c r="J313" s="259">
        <v>0.9</v>
      </c>
      <c r="K313" s="260" t="s">
        <v>33</v>
      </c>
      <c r="L313" s="260" t="s">
        <v>33</v>
      </c>
      <c r="M313" s="261" t="s">
        <v>33</v>
      </c>
      <c r="N313" s="261" t="s">
        <v>33</v>
      </c>
      <c r="O313" s="262">
        <v>0.9</v>
      </c>
      <c r="P313" s="263">
        <v>1</v>
      </c>
      <c r="Q313" s="260">
        <v>0</v>
      </c>
      <c r="R313" s="260">
        <v>0.037037037037037</v>
      </c>
      <c r="S313" s="260">
        <v>0.109090909090909</v>
      </c>
      <c r="T313" s="262">
        <v>0.9</v>
      </c>
      <c r="U313" s="260">
        <v>1</v>
      </c>
      <c r="V313" s="260">
        <v>1</v>
      </c>
      <c r="W313" s="260">
        <v>0.814814814814815</v>
      </c>
      <c r="X313" s="260">
        <v>0.836363636363636</v>
      </c>
      <c r="Y313" s="262">
        <v>0.92</v>
      </c>
      <c r="Z313" s="262" t="s">
        <v>33</v>
      </c>
      <c r="AA313" s="262" t="s">
        <v>33</v>
      </c>
      <c r="AB313" s="262">
        <v>1</v>
      </c>
      <c r="AC313" s="262">
        <v>0.333333333333333</v>
      </c>
      <c r="AD313" s="262">
        <v>0.92</v>
      </c>
      <c r="AE313" s="260">
        <v>0.999641897940913</v>
      </c>
      <c r="AF313" s="260">
        <v>0.999221323749626</v>
      </c>
      <c r="AG313" s="260">
        <v>0.999877685815632</v>
      </c>
      <c r="AH313" s="260">
        <v>0.999343883477888</v>
      </c>
      <c r="AI313" s="262">
        <v>0.92</v>
      </c>
      <c r="AJ313" s="260">
        <v>1</v>
      </c>
      <c r="AK313" s="260">
        <v>1</v>
      </c>
      <c r="AL313" s="260">
        <v>0.933333333333333</v>
      </c>
      <c r="AM313" s="260">
        <v>0.861538461538462</v>
      </c>
      <c r="AN313" s="259">
        <v>0.99</v>
      </c>
      <c r="AO313" s="264">
        <v>1</v>
      </c>
      <c r="AP313" s="264" t="s">
        <v>33</v>
      </c>
      <c r="AQ313" s="264" t="s">
        <v>33</v>
      </c>
      <c r="AR313" s="265">
        <v>1</v>
      </c>
      <c r="AS313" s="286">
        <v>0.0922287257019438</v>
      </c>
      <c r="AT313" s="267" t="s">
        <v>33</v>
      </c>
      <c r="AU313" s="268" t="s">
        <v>33</v>
      </c>
      <c r="AV313" s="268" t="s">
        <v>33</v>
      </c>
      <c r="AW313" s="268">
        <v>0</v>
      </c>
      <c r="AX313" s="217"/>
      <c r="AY313" s="222"/>
    </row>
    <row r="314" s="216" customFormat="1" ht="15" spans="1:51">
      <c r="A314" s="220"/>
      <c r="B314" s="217"/>
      <c r="C314" s="287" t="s">
        <v>260</v>
      </c>
      <c r="D314" s="111" t="s">
        <v>125</v>
      </c>
      <c r="E314" s="111" t="s">
        <v>261</v>
      </c>
      <c r="F314" s="288" t="s">
        <v>341</v>
      </c>
      <c r="G314" s="288" t="s">
        <v>341</v>
      </c>
      <c r="H314" s="288" t="s">
        <v>341</v>
      </c>
      <c r="I314" s="288" t="s">
        <v>341</v>
      </c>
      <c r="J314" s="259">
        <v>0.9</v>
      </c>
      <c r="K314" s="260" t="s">
        <v>33</v>
      </c>
      <c r="L314" s="260" t="s">
        <v>33</v>
      </c>
      <c r="M314" s="261" t="s">
        <v>33</v>
      </c>
      <c r="N314" s="261" t="s">
        <v>33</v>
      </c>
      <c r="O314" s="262">
        <v>0.9</v>
      </c>
      <c r="P314" s="263" t="s">
        <v>33</v>
      </c>
      <c r="Q314" s="260">
        <v>0.5</v>
      </c>
      <c r="R314" s="260" t="s">
        <v>33</v>
      </c>
      <c r="S314" s="260">
        <v>0.25</v>
      </c>
      <c r="T314" s="262">
        <v>0.9</v>
      </c>
      <c r="U314" s="260" t="s">
        <v>33</v>
      </c>
      <c r="V314" s="260">
        <v>0</v>
      </c>
      <c r="W314" s="260" t="s">
        <v>33</v>
      </c>
      <c r="X314" s="260">
        <v>0.25</v>
      </c>
      <c r="Y314" s="262">
        <v>0.92</v>
      </c>
      <c r="Z314" s="262" t="s">
        <v>33</v>
      </c>
      <c r="AA314" s="262" t="s">
        <v>33</v>
      </c>
      <c r="AB314" s="262" t="s">
        <v>33</v>
      </c>
      <c r="AC314" s="262">
        <v>0.5</v>
      </c>
      <c r="AD314" s="262">
        <v>0.92</v>
      </c>
      <c r="AE314" s="260">
        <v>0.999112058248979</v>
      </c>
      <c r="AF314" s="260">
        <v>0.999247554552295</v>
      </c>
      <c r="AG314" s="260">
        <v>0.998687417963623</v>
      </c>
      <c r="AH314" s="260">
        <v>0.997577058393999</v>
      </c>
      <c r="AI314" s="262">
        <v>0.92</v>
      </c>
      <c r="AJ314" s="260" t="s">
        <v>33</v>
      </c>
      <c r="AK314" s="260">
        <v>0</v>
      </c>
      <c r="AL314" s="260" t="s">
        <v>33</v>
      </c>
      <c r="AM314" s="260">
        <v>0.375</v>
      </c>
      <c r="AN314" s="259">
        <v>0.99</v>
      </c>
      <c r="AO314" s="264">
        <v>1</v>
      </c>
      <c r="AP314" s="264">
        <v>1</v>
      </c>
      <c r="AQ314" s="264">
        <v>1</v>
      </c>
      <c r="AR314" s="265">
        <v>1</v>
      </c>
      <c r="AS314" s="286">
        <v>0.0922287257019438</v>
      </c>
      <c r="AT314" s="267" t="s">
        <v>33</v>
      </c>
      <c r="AU314" s="268" t="s">
        <v>33</v>
      </c>
      <c r="AV314" s="268" t="s">
        <v>33</v>
      </c>
      <c r="AW314" s="268">
        <v>0</v>
      </c>
      <c r="AX314" s="217"/>
      <c r="AY314" s="222"/>
    </row>
    <row r="315" s="216" customFormat="1" ht="15" spans="1:51">
      <c r="A315" s="220"/>
      <c r="B315" s="217"/>
      <c r="C315" s="287" t="s">
        <v>260</v>
      </c>
      <c r="D315" s="111" t="s">
        <v>125</v>
      </c>
      <c r="E315" s="111" t="s">
        <v>261</v>
      </c>
      <c r="F315" s="288" t="s">
        <v>342</v>
      </c>
      <c r="G315" s="288" t="s">
        <v>342</v>
      </c>
      <c r="H315" s="288" t="s">
        <v>342</v>
      </c>
      <c r="I315" s="288" t="s">
        <v>342</v>
      </c>
      <c r="J315" s="259">
        <v>0.9</v>
      </c>
      <c r="K315" s="260" t="s">
        <v>33</v>
      </c>
      <c r="L315" s="260" t="s">
        <v>33</v>
      </c>
      <c r="M315" s="261" t="s">
        <v>33</v>
      </c>
      <c r="N315" s="261" t="s">
        <v>33</v>
      </c>
      <c r="O315" s="262">
        <v>0.9</v>
      </c>
      <c r="P315" s="263" t="s">
        <v>33</v>
      </c>
      <c r="Q315" s="260">
        <v>0.333333333333333</v>
      </c>
      <c r="R315" s="260" t="s">
        <v>33</v>
      </c>
      <c r="S315" s="260">
        <v>0.0833333333333333</v>
      </c>
      <c r="T315" s="262">
        <v>0.9</v>
      </c>
      <c r="U315" s="260" t="s">
        <v>33</v>
      </c>
      <c r="V315" s="260">
        <v>0.666666666666667</v>
      </c>
      <c r="W315" s="260" t="s">
        <v>33</v>
      </c>
      <c r="X315" s="260">
        <v>0.5</v>
      </c>
      <c r="Y315" s="262">
        <v>0.92</v>
      </c>
      <c r="Z315" s="262">
        <v>0</v>
      </c>
      <c r="AA315" s="262" t="s">
        <v>33</v>
      </c>
      <c r="AB315" s="262" t="s">
        <v>33</v>
      </c>
      <c r="AC315" s="262">
        <v>0</v>
      </c>
      <c r="AD315" s="262">
        <v>0.92</v>
      </c>
      <c r="AE315" s="260">
        <v>0.985983734210071</v>
      </c>
      <c r="AF315" s="260">
        <v>0.973281771840394</v>
      </c>
      <c r="AG315" s="260">
        <v>0.978057647364321</v>
      </c>
      <c r="AH315" s="260">
        <v>0.962807765151515</v>
      </c>
      <c r="AI315" s="262">
        <v>0.92</v>
      </c>
      <c r="AJ315" s="260">
        <v>0</v>
      </c>
      <c r="AK315" s="260">
        <v>0.666666666666667</v>
      </c>
      <c r="AL315" s="260" t="s">
        <v>33</v>
      </c>
      <c r="AM315" s="260">
        <v>0.428571428571429</v>
      </c>
      <c r="AN315" s="259">
        <v>0.99</v>
      </c>
      <c r="AO315" s="264">
        <v>1</v>
      </c>
      <c r="AP315" s="264">
        <v>1</v>
      </c>
      <c r="AQ315" s="264">
        <v>1</v>
      </c>
      <c r="AR315" s="265">
        <v>1</v>
      </c>
      <c r="AS315" s="286">
        <v>0.0922287257019438</v>
      </c>
      <c r="AT315" s="267" t="s">
        <v>33</v>
      </c>
      <c r="AU315" s="268" t="s">
        <v>33</v>
      </c>
      <c r="AV315" s="268" t="s">
        <v>33</v>
      </c>
      <c r="AW315" s="268" t="s">
        <v>33</v>
      </c>
      <c r="AX315" s="217"/>
      <c r="AY315" s="222"/>
    </row>
    <row r="316" s="216" customFormat="1" ht="15" spans="1:51">
      <c r="A316" s="220"/>
      <c r="B316" s="217"/>
      <c r="C316" s="287" t="s">
        <v>260</v>
      </c>
      <c r="D316" s="111" t="s">
        <v>125</v>
      </c>
      <c r="E316" s="111" t="s">
        <v>261</v>
      </c>
      <c r="F316" s="288" t="s">
        <v>343</v>
      </c>
      <c r="G316" s="288" t="s">
        <v>343</v>
      </c>
      <c r="H316" s="288" t="s">
        <v>343</v>
      </c>
      <c r="I316" s="288" t="s">
        <v>343</v>
      </c>
      <c r="J316" s="259">
        <v>0.9</v>
      </c>
      <c r="K316" s="260" t="s">
        <v>33</v>
      </c>
      <c r="L316" s="260" t="s">
        <v>33</v>
      </c>
      <c r="M316" s="261" t="s">
        <v>33</v>
      </c>
      <c r="N316" s="261" t="s">
        <v>33</v>
      </c>
      <c r="O316" s="262">
        <v>0.9</v>
      </c>
      <c r="P316" s="263">
        <v>1</v>
      </c>
      <c r="Q316" s="260" t="s">
        <v>33</v>
      </c>
      <c r="R316" s="260" t="s">
        <v>33</v>
      </c>
      <c r="S316" s="260">
        <v>0.75</v>
      </c>
      <c r="T316" s="262">
        <v>0.9</v>
      </c>
      <c r="U316" s="260">
        <v>1</v>
      </c>
      <c r="V316" s="260" t="s">
        <v>33</v>
      </c>
      <c r="W316" s="260" t="s">
        <v>33</v>
      </c>
      <c r="X316" s="260">
        <v>0.875</v>
      </c>
      <c r="Y316" s="262">
        <v>0.92</v>
      </c>
      <c r="Z316" s="262" t="s">
        <v>33</v>
      </c>
      <c r="AA316" s="262" t="s">
        <v>33</v>
      </c>
      <c r="AB316" s="262" t="s">
        <v>33</v>
      </c>
      <c r="AC316" s="262">
        <v>1</v>
      </c>
      <c r="AD316" s="262">
        <v>0.92</v>
      </c>
      <c r="AE316" s="260">
        <v>0.999671484888305</v>
      </c>
      <c r="AF316" s="260">
        <v>0.999835119538335</v>
      </c>
      <c r="AG316" s="260">
        <v>0.999446657813192</v>
      </c>
      <c r="AH316" s="260">
        <v>0.998353589976977</v>
      </c>
      <c r="AI316" s="262">
        <v>0.92</v>
      </c>
      <c r="AJ316" s="260">
        <v>1</v>
      </c>
      <c r="AK316" s="260" t="s">
        <v>33</v>
      </c>
      <c r="AL316" s="260" t="s">
        <v>33</v>
      </c>
      <c r="AM316" s="260">
        <v>0.9</v>
      </c>
      <c r="AN316" s="259">
        <v>0.99</v>
      </c>
      <c r="AO316" s="264">
        <v>1</v>
      </c>
      <c r="AP316" s="264">
        <v>1</v>
      </c>
      <c r="AQ316" s="264">
        <v>1</v>
      </c>
      <c r="AR316" s="265">
        <v>1</v>
      </c>
      <c r="AS316" s="286">
        <v>0.0922287257019438</v>
      </c>
      <c r="AT316" s="267" t="s">
        <v>33</v>
      </c>
      <c r="AU316" s="268" t="s">
        <v>33</v>
      </c>
      <c r="AV316" s="268" t="s">
        <v>33</v>
      </c>
      <c r="AW316" s="268" t="s">
        <v>33</v>
      </c>
      <c r="AX316" s="217"/>
      <c r="AY316" s="222"/>
    </row>
    <row r="317" s="216" customFormat="1" ht="15" spans="1:51">
      <c r="A317" s="220"/>
      <c r="B317" s="217"/>
      <c r="C317" s="287" t="s">
        <v>260</v>
      </c>
      <c r="D317" s="111" t="s">
        <v>125</v>
      </c>
      <c r="E317" s="111" t="s">
        <v>261</v>
      </c>
      <c r="F317" s="288" t="s">
        <v>344</v>
      </c>
      <c r="G317" s="288" t="s">
        <v>344</v>
      </c>
      <c r="H317" s="288" t="s">
        <v>344</v>
      </c>
      <c r="I317" s="288" t="s">
        <v>344</v>
      </c>
      <c r="J317" s="259">
        <v>0.9</v>
      </c>
      <c r="K317" s="260" t="s">
        <v>33</v>
      </c>
      <c r="L317" s="260" t="s">
        <v>33</v>
      </c>
      <c r="M317" s="261" t="s">
        <v>33</v>
      </c>
      <c r="N317" s="261" t="s">
        <v>33</v>
      </c>
      <c r="O317" s="262">
        <v>0.9</v>
      </c>
      <c r="P317" s="263" t="s">
        <v>33</v>
      </c>
      <c r="Q317" s="260" t="s">
        <v>33</v>
      </c>
      <c r="R317" s="260">
        <v>1</v>
      </c>
      <c r="S317" s="260">
        <v>0.666666666666667</v>
      </c>
      <c r="T317" s="262">
        <v>0.9</v>
      </c>
      <c r="U317" s="260" t="s">
        <v>33</v>
      </c>
      <c r="V317" s="260" t="s">
        <v>33</v>
      </c>
      <c r="W317" s="260">
        <v>1</v>
      </c>
      <c r="X317" s="260">
        <v>0.952380952380952</v>
      </c>
      <c r="Y317" s="262">
        <v>0.92</v>
      </c>
      <c r="Z317" s="262" t="s">
        <v>33</v>
      </c>
      <c r="AA317" s="262" t="s">
        <v>33</v>
      </c>
      <c r="AB317" s="262">
        <v>0</v>
      </c>
      <c r="AC317" s="262">
        <v>0.666666666666667</v>
      </c>
      <c r="AD317" s="262">
        <v>0.92</v>
      </c>
      <c r="AE317" s="260">
        <v>0.999300405764657</v>
      </c>
      <c r="AF317" s="260">
        <v>0.998223350253807</v>
      </c>
      <c r="AG317" s="260">
        <v>0.747110303830911</v>
      </c>
      <c r="AH317" s="260">
        <v>0.95614377296309</v>
      </c>
      <c r="AI317" s="262">
        <v>0.92</v>
      </c>
      <c r="AJ317" s="260" t="s">
        <v>33</v>
      </c>
      <c r="AK317" s="260">
        <v>1</v>
      </c>
      <c r="AL317" s="260">
        <v>0.5</v>
      </c>
      <c r="AM317" s="260">
        <v>0.896551724137931</v>
      </c>
      <c r="AN317" s="259">
        <v>0.99</v>
      </c>
      <c r="AO317" s="264" t="s">
        <v>33</v>
      </c>
      <c r="AP317" s="264" t="s">
        <v>33</v>
      </c>
      <c r="AQ317" s="264" t="s">
        <v>33</v>
      </c>
      <c r="AR317" s="265">
        <v>1</v>
      </c>
      <c r="AS317" s="286">
        <v>0.0922287257019438</v>
      </c>
      <c r="AT317" s="267" t="s">
        <v>33</v>
      </c>
      <c r="AU317" s="268" t="s">
        <v>33</v>
      </c>
      <c r="AV317" s="268" t="s">
        <v>33</v>
      </c>
      <c r="AW317" s="268" t="s">
        <v>33</v>
      </c>
      <c r="AX317" s="217"/>
      <c r="AY317" s="222"/>
    </row>
    <row r="318" s="216" customFormat="1" ht="15" spans="1:51">
      <c r="A318" s="220"/>
      <c r="B318" s="217"/>
      <c r="C318" s="287" t="s">
        <v>260</v>
      </c>
      <c r="D318" s="111" t="s">
        <v>25</v>
      </c>
      <c r="E318" s="111" t="s">
        <v>261</v>
      </c>
      <c r="F318" s="288" t="s">
        <v>345</v>
      </c>
      <c r="G318" s="288" t="s">
        <v>345</v>
      </c>
      <c r="H318" s="288" t="s">
        <v>345</v>
      </c>
      <c r="I318" s="288" t="s">
        <v>345</v>
      </c>
      <c r="J318" s="259">
        <v>0.9</v>
      </c>
      <c r="K318" s="260">
        <v>0.984126984126984</v>
      </c>
      <c r="L318" s="260">
        <v>0.9765625</v>
      </c>
      <c r="M318" s="261">
        <v>1</v>
      </c>
      <c r="N318" s="261">
        <v>0.99630450849963</v>
      </c>
      <c r="O318" s="262">
        <v>0.9</v>
      </c>
      <c r="P318" s="263">
        <v>0.963457959736085</v>
      </c>
      <c r="Q318" s="260">
        <v>0.982758620689655</v>
      </c>
      <c r="R318" s="260">
        <v>0.983733539891557</v>
      </c>
      <c r="S318" s="260">
        <v>0.974036121044565</v>
      </c>
      <c r="T318" s="262">
        <v>0.9</v>
      </c>
      <c r="U318" s="260">
        <v>0.960751141938758</v>
      </c>
      <c r="V318" s="260">
        <v>0.96147872009941</v>
      </c>
      <c r="W318" s="260">
        <v>0.956235476374903</v>
      </c>
      <c r="X318" s="260">
        <v>0.959814586651441</v>
      </c>
      <c r="Y318" s="262">
        <v>0.92</v>
      </c>
      <c r="Z318" s="262">
        <v>0.965045221217306</v>
      </c>
      <c r="AA318" s="262">
        <v>0.97681428240204</v>
      </c>
      <c r="AB318" s="262">
        <v>0.975972342264477</v>
      </c>
      <c r="AC318" s="262">
        <v>0.97883086979128</v>
      </c>
      <c r="AD318" s="262">
        <v>0.92</v>
      </c>
      <c r="AE318" s="260">
        <v>0.987882757491403</v>
      </c>
      <c r="AF318" s="260">
        <v>0.987612674888016</v>
      </c>
      <c r="AG318" s="260">
        <v>0.98586836718627</v>
      </c>
      <c r="AH318" s="260">
        <v>0.894659846762651</v>
      </c>
      <c r="AI318" s="262">
        <v>0.92</v>
      </c>
      <c r="AJ318" s="260">
        <v>0.980303939212158</v>
      </c>
      <c r="AK318" s="260">
        <v>0.98725818452381</v>
      </c>
      <c r="AL318" s="260">
        <v>0.985025566106647</v>
      </c>
      <c r="AM318" s="260">
        <v>0.987257100149477</v>
      </c>
      <c r="AN318" s="259">
        <v>0.99</v>
      </c>
      <c r="AO318" s="264">
        <v>1</v>
      </c>
      <c r="AP318" s="264">
        <v>1</v>
      </c>
      <c r="AQ318" s="264">
        <v>1</v>
      </c>
      <c r="AR318" s="265">
        <v>1</v>
      </c>
      <c r="AS318" s="286">
        <v>0.0922287257019438</v>
      </c>
      <c r="AT318" s="267">
        <v>0</v>
      </c>
      <c r="AU318" s="268">
        <v>0</v>
      </c>
      <c r="AV318" s="268">
        <v>0.192307692307692</v>
      </c>
      <c r="AW318" s="268">
        <v>0.0571049136786189</v>
      </c>
      <c r="AX318" s="217"/>
      <c r="AY318" s="222"/>
    </row>
    <row r="319" s="216" customFormat="1" ht="15" spans="1:51">
      <c r="A319" s="220"/>
      <c r="B319" s="217"/>
      <c r="C319" s="287" t="s">
        <v>260</v>
      </c>
      <c r="D319" s="111" t="s">
        <v>125</v>
      </c>
      <c r="E319" s="111" t="s">
        <v>261</v>
      </c>
      <c r="F319" s="288" t="s">
        <v>346</v>
      </c>
      <c r="G319" s="288" t="s">
        <v>346</v>
      </c>
      <c r="H319" s="288" t="s">
        <v>346</v>
      </c>
      <c r="I319" s="288" t="s">
        <v>346</v>
      </c>
      <c r="J319" s="259">
        <v>0.9</v>
      </c>
      <c r="K319" s="260" t="s">
        <v>33</v>
      </c>
      <c r="L319" s="260" t="s">
        <v>33</v>
      </c>
      <c r="M319" s="261" t="s">
        <v>33</v>
      </c>
      <c r="N319" s="261" t="s">
        <v>33</v>
      </c>
      <c r="O319" s="262">
        <v>0.9</v>
      </c>
      <c r="P319" s="263">
        <v>0</v>
      </c>
      <c r="Q319" s="260" t="s">
        <v>33</v>
      </c>
      <c r="R319" s="260" t="s">
        <v>33</v>
      </c>
      <c r="S319" s="260">
        <v>0</v>
      </c>
      <c r="T319" s="262">
        <v>0.9</v>
      </c>
      <c r="U319" s="260">
        <v>1</v>
      </c>
      <c r="V319" s="260" t="s">
        <v>33</v>
      </c>
      <c r="W319" s="260" t="s">
        <v>33</v>
      </c>
      <c r="X319" s="260">
        <v>0.583333333333333</v>
      </c>
      <c r="Y319" s="262">
        <v>0.92</v>
      </c>
      <c r="Z319" s="262" t="s">
        <v>33</v>
      </c>
      <c r="AA319" s="262" t="s">
        <v>33</v>
      </c>
      <c r="AB319" s="262" t="s">
        <v>33</v>
      </c>
      <c r="AC319" s="262" t="s">
        <v>33</v>
      </c>
      <c r="AD319" s="262">
        <v>0.92</v>
      </c>
      <c r="AE319" s="260">
        <v>0.989450906140114</v>
      </c>
      <c r="AF319" s="260">
        <v>0.999480249480249</v>
      </c>
      <c r="AG319" s="260">
        <v>0.998612315698179</v>
      </c>
      <c r="AH319" s="260">
        <v>0.98571724732403</v>
      </c>
      <c r="AI319" s="262">
        <v>0.92</v>
      </c>
      <c r="AJ319" s="260">
        <v>1</v>
      </c>
      <c r="AK319" s="260" t="s">
        <v>33</v>
      </c>
      <c r="AL319" s="260" t="s">
        <v>33</v>
      </c>
      <c r="AM319" s="260">
        <v>0.571428571428571</v>
      </c>
      <c r="AN319" s="259">
        <v>0.99</v>
      </c>
      <c r="AO319" s="264">
        <v>1</v>
      </c>
      <c r="AP319" s="264">
        <v>1</v>
      </c>
      <c r="AQ319" s="264">
        <v>1</v>
      </c>
      <c r="AR319" s="265">
        <v>1</v>
      </c>
      <c r="AS319" s="286">
        <v>0.0922287257019438</v>
      </c>
      <c r="AT319" s="267" t="s">
        <v>33</v>
      </c>
      <c r="AU319" s="268" t="s">
        <v>33</v>
      </c>
      <c r="AV319" s="268" t="s">
        <v>33</v>
      </c>
      <c r="AW319" s="268" t="s">
        <v>33</v>
      </c>
      <c r="AX319" s="217"/>
      <c r="AY319" s="222"/>
    </row>
    <row r="320" s="216" customFormat="1" ht="15" spans="1:51">
      <c r="A320" s="220"/>
      <c r="B320" s="217"/>
      <c r="C320" s="287" t="s">
        <v>260</v>
      </c>
      <c r="D320" s="111" t="s">
        <v>25</v>
      </c>
      <c r="E320" s="111" t="s">
        <v>261</v>
      </c>
      <c r="F320" s="288" t="s">
        <v>347</v>
      </c>
      <c r="G320" s="288" t="s">
        <v>347</v>
      </c>
      <c r="H320" s="288" t="s">
        <v>347</v>
      </c>
      <c r="I320" s="288" t="s">
        <v>347</v>
      </c>
      <c r="J320" s="259">
        <v>0.9</v>
      </c>
      <c r="K320" s="260">
        <v>0.925925925925926</v>
      </c>
      <c r="L320" s="260">
        <v>0.931034482758621</v>
      </c>
      <c r="M320" s="261">
        <v>0.923076923076923</v>
      </c>
      <c r="N320" s="261">
        <v>0.922038980509745</v>
      </c>
      <c r="O320" s="262">
        <v>0.9</v>
      </c>
      <c r="P320" s="263">
        <v>0.960242005185825</v>
      </c>
      <c r="Q320" s="260">
        <v>0.970113085621971</v>
      </c>
      <c r="R320" s="260">
        <v>0.974482426576793</v>
      </c>
      <c r="S320" s="260">
        <v>0.954844503853464</v>
      </c>
      <c r="T320" s="262">
        <v>0.9</v>
      </c>
      <c r="U320" s="260">
        <v>0.902333621434745</v>
      </c>
      <c r="V320" s="260">
        <v>0.939822294022617</v>
      </c>
      <c r="W320" s="260">
        <v>0.950890707751565</v>
      </c>
      <c r="X320" s="260">
        <v>0.914931389544477</v>
      </c>
      <c r="Y320" s="262">
        <v>0.92</v>
      </c>
      <c r="Z320" s="262">
        <v>0.917482517482518</v>
      </c>
      <c r="AA320" s="262">
        <v>0.958098811757348</v>
      </c>
      <c r="AB320" s="262">
        <v>0.956060606060606</v>
      </c>
      <c r="AC320" s="262">
        <v>0.938362057003303</v>
      </c>
      <c r="AD320" s="262">
        <v>0.92</v>
      </c>
      <c r="AE320" s="260">
        <v>0.999961568024596</v>
      </c>
      <c r="AF320" s="260">
        <v>0.999963960067755</v>
      </c>
      <c r="AG320" s="260">
        <v>0.999968685413666</v>
      </c>
      <c r="AH320" s="260">
        <v>0.999969210590325</v>
      </c>
      <c r="AI320" s="262">
        <v>0.92</v>
      </c>
      <c r="AJ320" s="260">
        <v>0.944444444444444</v>
      </c>
      <c r="AK320" s="260">
        <v>0.973006134969325</v>
      </c>
      <c r="AL320" s="260">
        <v>0.972160630697216</v>
      </c>
      <c r="AM320" s="260">
        <v>0.962325298764432</v>
      </c>
      <c r="AN320" s="259">
        <v>0.99</v>
      </c>
      <c r="AO320" s="264">
        <v>1</v>
      </c>
      <c r="AP320" s="264">
        <v>1</v>
      </c>
      <c r="AQ320" s="264">
        <v>1</v>
      </c>
      <c r="AR320" s="265">
        <v>1</v>
      </c>
      <c r="AS320" s="286">
        <v>0.0922287257019438</v>
      </c>
      <c r="AT320" s="267">
        <v>0.142857142857143</v>
      </c>
      <c r="AU320" s="268">
        <v>0.25</v>
      </c>
      <c r="AV320" s="268">
        <v>0</v>
      </c>
      <c r="AW320" s="268">
        <v>0.09</v>
      </c>
      <c r="AX320" s="217"/>
      <c r="AY320" s="222"/>
    </row>
    <row r="321" s="216" customFormat="1" ht="15" spans="1:51">
      <c r="A321" s="220"/>
      <c r="B321" s="217"/>
      <c r="C321" s="287" t="s">
        <v>260</v>
      </c>
      <c r="D321" s="111" t="s">
        <v>25</v>
      </c>
      <c r="E321" s="111" t="s">
        <v>261</v>
      </c>
      <c r="F321" s="288" t="s">
        <v>348</v>
      </c>
      <c r="G321" s="288" t="s">
        <v>348</v>
      </c>
      <c r="H321" s="288" t="s">
        <v>348</v>
      </c>
      <c r="I321" s="288" t="s">
        <v>348</v>
      </c>
      <c r="J321" s="259">
        <v>0.9</v>
      </c>
      <c r="K321" s="260">
        <v>1</v>
      </c>
      <c r="L321" s="260">
        <v>1</v>
      </c>
      <c r="M321" s="261">
        <v>0.96551724137931</v>
      </c>
      <c r="N321" s="261">
        <v>0.959420289855072</v>
      </c>
      <c r="O321" s="262">
        <v>0.9</v>
      </c>
      <c r="P321" s="263">
        <v>0.975937721160651</v>
      </c>
      <c r="Q321" s="260">
        <v>0.976271186440678</v>
      </c>
      <c r="R321" s="260">
        <v>0.983687943262411</v>
      </c>
      <c r="S321" s="260">
        <v>0.982289505216705</v>
      </c>
      <c r="T321" s="262">
        <v>0.9</v>
      </c>
      <c r="U321" s="260">
        <v>0.915782024062279</v>
      </c>
      <c r="V321" s="260">
        <v>0.944632768361582</v>
      </c>
      <c r="W321" s="260">
        <v>0.933333333333333</v>
      </c>
      <c r="X321" s="260">
        <v>0.930297805184557</v>
      </c>
      <c r="Y321" s="262">
        <v>0.92</v>
      </c>
      <c r="Z321" s="262">
        <v>0.934065934065934</v>
      </c>
      <c r="AA321" s="262">
        <v>0.973867595818815</v>
      </c>
      <c r="AB321" s="262">
        <v>0.94909793814433</v>
      </c>
      <c r="AC321" s="262">
        <v>0.960755864165544</v>
      </c>
      <c r="AD321" s="262">
        <v>0.92</v>
      </c>
      <c r="AE321" s="260">
        <v>0.990138067061144</v>
      </c>
      <c r="AF321" s="260">
        <v>0.995867768595041</v>
      </c>
      <c r="AG321" s="260">
        <v>0.992101105845182</v>
      </c>
      <c r="AH321" s="260">
        <v>0.993529193008553</v>
      </c>
      <c r="AI321" s="262">
        <v>0.92</v>
      </c>
      <c r="AJ321" s="260">
        <v>0.959281437125749</v>
      </c>
      <c r="AK321" s="260">
        <v>0.981830647925951</v>
      </c>
      <c r="AL321" s="260">
        <v>0.965901417960837</v>
      </c>
      <c r="AM321" s="260">
        <v>0.974735242437194</v>
      </c>
      <c r="AN321" s="259">
        <v>0.99</v>
      </c>
      <c r="AO321" s="264">
        <v>1</v>
      </c>
      <c r="AP321" s="264">
        <v>1</v>
      </c>
      <c r="AQ321" s="264">
        <v>1</v>
      </c>
      <c r="AR321" s="265">
        <v>1</v>
      </c>
      <c r="AS321" s="286">
        <v>0.0922287257019438</v>
      </c>
      <c r="AT321" s="267">
        <v>0</v>
      </c>
      <c r="AU321" s="268">
        <v>0.166666666666667</v>
      </c>
      <c r="AV321" s="268">
        <v>0.2</v>
      </c>
      <c r="AW321" s="268">
        <v>0.0921052631578947</v>
      </c>
      <c r="AX321" s="217"/>
      <c r="AY321" s="222"/>
    </row>
    <row r="322" s="216" customFormat="1" ht="15" spans="1:51">
      <c r="A322" s="220"/>
      <c r="B322" s="217"/>
      <c r="C322" s="287" t="s">
        <v>260</v>
      </c>
      <c r="D322" s="111" t="s">
        <v>125</v>
      </c>
      <c r="E322" s="111" t="s">
        <v>261</v>
      </c>
      <c r="F322" s="288" t="s">
        <v>349</v>
      </c>
      <c r="G322" s="288" t="s">
        <v>349</v>
      </c>
      <c r="H322" s="288" t="s">
        <v>349</v>
      </c>
      <c r="I322" s="288" t="s">
        <v>349</v>
      </c>
      <c r="J322" s="259">
        <v>0.9</v>
      </c>
      <c r="K322" s="260" t="s">
        <v>33</v>
      </c>
      <c r="L322" s="260" t="s">
        <v>33</v>
      </c>
      <c r="M322" s="261" t="s">
        <v>33</v>
      </c>
      <c r="N322" s="261" t="s">
        <v>33</v>
      </c>
      <c r="O322" s="262">
        <v>0.9</v>
      </c>
      <c r="P322" s="263" t="s">
        <v>33</v>
      </c>
      <c r="Q322" s="260" t="s">
        <v>33</v>
      </c>
      <c r="R322" s="260" t="s">
        <v>33</v>
      </c>
      <c r="S322" s="260">
        <v>1</v>
      </c>
      <c r="T322" s="262">
        <v>0.9</v>
      </c>
      <c r="U322" s="260" t="s">
        <v>33</v>
      </c>
      <c r="V322" s="260" t="s">
        <v>33</v>
      </c>
      <c r="W322" s="260" t="s">
        <v>33</v>
      </c>
      <c r="X322" s="260">
        <v>1</v>
      </c>
      <c r="Y322" s="262">
        <v>0.92</v>
      </c>
      <c r="Z322" s="262" t="s">
        <v>33</v>
      </c>
      <c r="AA322" s="262" t="s">
        <v>33</v>
      </c>
      <c r="AB322" s="262" t="s">
        <v>33</v>
      </c>
      <c r="AC322" s="262">
        <v>0</v>
      </c>
      <c r="AD322" s="262">
        <v>0.92</v>
      </c>
      <c r="AE322" s="260">
        <v>0.999903119550475</v>
      </c>
      <c r="AF322" s="260">
        <v>1</v>
      </c>
      <c r="AG322" s="260">
        <v>0.999451077260876</v>
      </c>
      <c r="AH322" s="260">
        <v>0.999616700995803</v>
      </c>
      <c r="AI322" s="262">
        <v>0.92</v>
      </c>
      <c r="AJ322" s="260" t="s">
        <v>33</v>
      </c>
      <c r="AK322" s="260" t="s">
        <v>33</v>
      </c>
      <c r="AL322" s="260" t="s">
        <v>33</v>
      </c>
      <c r="AM322" s="260">
        <v>0.8</v>
      </c>
      <c r="AN322" s="259">
        <v>0.99</v>
      </c>
      <c r="AO322" s="264">
        <v>1</v>
      </c>
      <c r="AP322" s="264">
        <v>1</v>
      </c>
      <c r="AQ322" s="264">
        <v>1</v>
      </c>
      <c r="AR322" s="265">
        <v>1</v>
      </c>
      <c r="AS322" s="286">
        <v>0.0922287257019438</v>
      </c>
      <c r="AT322" s="267" t="s">
        <v>33</v>
      </c>
      <c r="AU322" s="268">
        <v>0</v>
      </c>
      <c r="AV322" s="268" t="s">
        <v>33</v>
      </c>
      <c r="AW322" s="268">
        <v>0</v>
      </c>
      <c r="AX322" s="217"/>
      <c r="AY322" s="222"/>
    </row>
    <row r="323" ht="15" spans="1:51">
      <c r="A323" s="220"/>
      <c r="B323" s="224"/>
      <c r="C323" s="287" t="s">
        <v>350</v>
      </c>
      <c r="D323" s="111" t="s">
        <v>25</v>
      </c>
      <c r="E323" s="111" t="s">
        <v>351</v>
      </c>
      <c r="F323" s="290" t="s">
        <v>352</v>
      </c>
      <c r="G323" s="290" t="s">
        <v>352</v>
      </c>
      <c r="H323" s="290" t="s">
        <v>352</v>
      </c>
      <c r="I323" s="290" t="s">
        <v>352</v>
      </c>
      <c r="J323" s="259">
        <v>0.9</v>
      </c>
      <c r="K323" s="260">
        <v>0.905263157894737</v>
      </c>
      <c r="L323" s="260">
        <v>0.934782608695652</v>
      </c>
      <c r="M323" s="261">
        <v>0.958333333333333</v>
      </c>
      <c r="N323" s="261">
        <v>0.920590951061865</v>
      </c>
      <c r="O323" s="262">
        <v>0.9</v>
      </c>
      <c r="P323" s="263">
        <v>0.959928585598096</v>
      </c>
      <c r="Q323" s="260">
        <v>0.971343873517787</v>
      </c>
      <c r="R323" s="260">
        <v>0.97362539114886</v>
      </c>
      <c r="S323" s="260">
        <v>0.963145309931422</v>
      </c>
      <c r="T323" s="262">
        <v>0.9</v>
      </c>
      <c r="U323" s="260">
        <v>0.909938504265027</v>
      </c>
      <c r="V323" s="260">
        <v>0.916666666666667</v>
      </c>
      <c r="W323" s="260">
        <v>0.923558337058561</v>
      </c>
      <c r="X323" s="260">
        <v>0.923036049349916</v>
      </c>
      <c r="Y323" s="262">
        <v>0.92</v>
      </c>
      <c r="Z323" s="262">
        <v>0.937316356513222</v>
      </c>
      <c r="AA323" s="262">
        <v>0.937440076701822</v>
      </c>
      <c r="AB323" s="262">
        <v>0.949924127465857</v>
      </c>
      <c r="AC323" s="262">
        <v>0.941431565991654</v>
      </c>
      <c r="AD323" s="262">
        <v>0.92</v>
      </c>
      <c r="AE323" s="260">
        <v>0.994566559644357</v>
      </c>
      <c r="AF323" s="260">
        <v>0.992503748125937</v>
      </c>
      <c r="AG323" s="260">
        <v>0.989372368157209</v>
      </c>
      <c r="AH323" s="260">
        <v>0.988150092706478</v>
      </c>
      <c r="AI323" s="262">
        <v>0.92</v>
      </c>
      <c r="AJ323" s="260">
        <v>0.949184098127259</v>
      </c>
      <c r="AK323" s="260">
        <v>0.954744952696772</v>
      </c>
      <c r="AL323" s="260">
        <v>0.965415019762846</v>
      </c>
      <c r="AM323" s="260">
        <v>0.960406620269566</v>
      </c>
      <c r="AN323" s="259">
        <v>0.99</v>
      </c>
      <c r="AO323" s="264">
        <v>1</v>
      </c>
      <c r="AP323" s="264">
        <v>1</v>
      </c>
      <c r="AQ323" s="264">
        <v>1</v>
      </c>
      <c r="AR323" s="265">
        <v>1</v>
      </c>
      <c r="AS323" s="286">
        <v>0.0739852556983447</v>
      </c>
      <c r="AT323" s="267">
        <v>0</v>
      </c>
      <c r="AU323" s="268">
        <v>0.102040816326531</v>
      </c>
      <c r="AV323" s="268">
        <v>0.0769230769230769</v>
      </c>
      <c r="AW323" s="268">
        <v>0.0667016806722689</v>
      </c>
      <c r="AX323" s="224"/>
      <c r="AY323" s="222"/>
    </row>
    <row r="324" ht="15" spans="1:51">
      <c r="A324" s="220"/>
      <c r="B324" s="224"/>
      <c r="C324" s="287" t="s">
        <v>350</v>
      </c>
      <c r="D324" s="111" t="s">
        <v>125</v>
      </c>
      <c r="E324" s="111" t="s">
        <v>351</v>
      </c>
      <c r="F324" s="290" t="s">
        <v>353</v>
      </c>
      <c r="G324" s="290" t="s">
        <v>353</v>
      </c>
      <c r="H324" s="290" t="s">
        <v>353</v>
      </c>
      <c r="I324" s="290" t="s">
        <v>353</v>
      </c>
      <c r="J324" s="259">
        <v>0.9</v>
      </c>
      <c r="K324" s="260" t="s">
        <v>33</v>
      </c>
      <c r="L324" s="260" t="s">
        <v>33</v>
      </c>
      <c r="M324" s="261" t="s">
        <v>33</v>
      </c>
      <c r="N324" s="261" t="s">
        <v>33</v>
      </c>
      <c r="O324" s="262">
        <v>0.9</v>
      </c>
      <c r="P324" s="263" t="s">
        <v>33</v>
      </c>
      <c r="Q324" s="260" t="s">
        <v>33</v>
      </c>
      <c r="R324" s="260" t="s">
        <v>33</v>
      </c>
      <c r="S324" s="260">
        <v>0</v>
      </c>
      <c r="T324" s="262">
        <v>0.9</v>
      </c>
      <c r="U324" s="260" t="s">
        <v>33</v>
      </c>
      <c r="V324" s="260" t="s">
        <v>33</v>
      </c>
      <c r="W324" s="260" t="s">
        <v>33</v>
      </c>
      <c r="X324" s="260">
        <v>1</v>
      </c>
      <c r="Y324" s="262">
        <v>0.92</v>
      </c>
      <c r="Z324" s="262" t="s">
        <v>33</v>
      </c>
      <c r="AA324" s="262" t="s">
        <v>33</v>
      </c>
      <c r="AB324" s="262" t="s">
        <v>33</v>
      </c>
      <c r="AC324" s="262">
        <v>1</v>
      </c>
      <c r="AD324" s="262">
        <v>0.92</v>
      </c>
      <c r="AE324" s="260">
        <v>0.992083333333333</v>
      </c>
      <c r="AF324" s="260">
        <v>0.989884393063584</v>
      </c>
      <c r="AG324" s="260">
        <v>0.996828494754818</v>
      </c>
      <c r="AH324" s="260">
        <v>0.976232006624734</v>
      </c>
      <c r="AI324" s="262">
        <v>0.92</v>
      </c>
      <c r="AJ324" s="260" t="s">
        <v>33</v>
      </c>
      <c r="AK324" s="260" t="s">
        <v>33</v>
      </c>
      <c r="AL324" s="260" t="s">
        <v>33</v>
      </c>
      <c r="AM324" s="260">
        <v>1</v>
      </c>
      <c r="AN324" s="259">
        <v>0.99</v>
      </c>
      <c r="AO324" s="264">
        <v>1</v>
      </c>
      <c r="AP324" s="264">
        <v>1</v>
      </c>
      <c r="AQ324" s="264">
        <v>1</v>
      </c>
      <c r="AR324" s="265">
        <v>1</v>
      </c>
      <c r="AS324" s="286">
        <v>0.0739852556983447</v>
      </c>
      <c r="AT324" s="267" t="s">
        <v>33</v>
      </c>
      <c r="AU324" s="268" t="s">
        <v>33</v>
      </c>
      <c r="AV324" s="268" t="s">
        <v>33</v>
      </c>
      <c r="AW324" s="268" t="s">
        <v>33</v>
      </c>
      <c r="AX324" s="224"/>
      <c r="AY324" s="222"/>
    </row>
    <row r="325" ht="15" spans="1:51">
      <c r="A325" s="220"/>
      <c r="B325" s="224"/>
      <c r="C325" s="287" t="s">
        <v>350</v>
      </c>
      <c r="D325" s="111" t="s">
        <v>25</v>
      </c>
      <c r="E325" s="111" t="s">
        <v>351</v>
      </c>
      <c r="F325" s="290" t="s">
        <v>354</v>
      </c>
      <c r="G325" s="290" t="s">
        <v>354</v>
      </c>
      <c r="H325" s="290" t="s">
        <v>354</v>
      </c>
      <c r="I325" s="290" t="s">
        <v>354</v>
      </c>
      <c r="J325" s="259">
        <v>0.9</v>
      </c>
      <c r="K325" s="260">
        <v>0.964912280701754</v>
      </c>
      <c r="L325" s="260">
        <v>0.966386554621849</v>
      </c>
      <c r="M325" s="261">
        <v>0.97029702970297</v>
      </c>
      <c r="N325" s="261">
        <v>0.947492163009404</v>
      </c>
      <c r="O325" s="262">
        <v>0.9</v>
      </c>
      <c r="P325" s="263">
        <v>0.927074601844091</v>
      </c>
      <c r="Q325" s="260">
        <v>0.928789986091794</v>
      </c>
      <c r="R325" s="260">
        <v>0.926413082118734</v>
      </c>
      <c r="S325" s="260">
        <v>0.931816757535878</v>
      </c>
      <c r="T325" s="262">
        <v>0.9</v>
      </c>
      <c r="U325" s="260">
        <v>0.875607711651299</v>
      </c>
      <c r="V325" s="260">
        <v>0.886369958275382</v>
      </c>
      <c r="W325" s="260">
        <v>0.872378243867757</v>
      </c>
      <c r="X325" s="260">
        <v>0.877678204619359</v>
      </c>
      <c r="Y325" s="262">
        <v>0.92</v>
      </c>
      <c r="Z325" s="262">
        <v>0.928940568475452</v>
      </c>
      <c r="AA325" s="262">
        <v>0.954665260938324</v>
      </c>
      <c r="AB325" s="262">
        <v>0.943365162989793</v>
      </c>
      <c r="AC325" s="262">
        <v>0.949550669838125</v>
      </c>
      <c r="AD325" s="262">
        <v>0.92</v>
      </c>
      <c r="AE325" s="260">
        <v>0.993892960248723</v>
      </c>
      <c r="AF325" s="260">
        <v>0.977976314149179</v>
      </c>
      <c r="AG325" s="260">
        <v>0.961680362233775</v>
      </c>
      <c r="AH325" s="260">
        <v>0.982557262148295</v>
      </c>
      <c r="AI325" s="262">
        <v>0.92</v>
      </c>
      <c r="AJ325" s="260">
        <v>0.945898471807483</v>
      </c>
      <c r="AK325" s="260">
        <v>0.964424120291428</v>
      </c>
      <c r="AL325" s="260">
        <v>0.954762717651075</v>
      </c>
      <c r="AM325" s="260">
        <v>0.961944559635076</v>
      </c>
      <c r="AN325" s="259">
        <v>0.99</v>
      </c>
      <c r="AO325" s="264">
        <v>1</v>
      </c>
      <c r="AP325" s="264">
        <v>1</v>
      </c>
      <c r="AQ325" s="264">
        <v>1</v>
      </c>
      <c r="AR325" s="265">
        <v>1</v>
      </c>
      <c r="AS325" s="286">
        <v>0.0739852556983447</v>
      </c>
      <c r="AT325" s="267">
        <v>0.00917431192660551</v>
      </c>
      <c r="AU325" s="268">
        <v>0.138297872340426</v>
      </c>
      <c r="AV325" s="268">
        <v>0.0736842105263158</v>
      </c>
      <c r="AW325" s="268">
        <v>0.0845751107531212</v>
      </c>
      <c r="AX325" s="224"/>
      <c r="AY325" s="222"/>
    </row>
    <row r="326" ht="15" spans="1:51">
      <c r="A326" s="220"/>
      <c r="B326" s="224"/>
      <c r="C326" s="287" t="s">
        <v>350</v>
      </c>
      <c r="D326" s="111" t="s">
        <v>125</v>
      </c>
      <c r="E326" s="111" t="s">
        <v>351</v>
      </c>
      <c r="F326" s="290" t="s">
        <v>355</v>
      </c>
      <c r="G326" s="290" t="s">
        <v>355</v>
      </c>
      <c r="H326" s="290" t="s">
        <v>355</v>
      </c>
      <c r="I326" s="290" t="s">
        <v>355</v>
      </c>
      <c r="J326" s="259">
        <v>0.9</v>
      </c>
      <c r="K326" s="260" t="s">
        <v>33</v>
      </c>
      <c r="L326" s="260" t="s">
        <v>33</v>
      </c>
      <c r="M326" s="261" t="s">
        <v>33</v>
      </c>
      <c r="N326" s="261" t="s">
        <v>33</v>
      </c>
      <c r="O326" s="262">
        <v>0.9</v>
      </c>
      <c r="P326" s="263" t="s">
        <v>33</v>
      </c>
      <c r="Q326" s="260" t="s">
        <v>33</v>
      </c>
      <c r="R326" s="260" t="s">
        <v>33</v>
      </c>
      <c r="S326" s="260" t="s">
        <v>33</v>
      </c>
      <c r="T326" s="262">
        <v>0.9</v>
      </c>
      <c r="U326" s="260" t="s">
        <v>33</v>
      </c>
      <c r="V326" s="260" t="s">
        <v>33</v>
      </c>
      <c r="W326" s="260" t="s">
        <v>33</v>
      </c>
      <c r="X326" s="260" t="s">
        <v>33</v>
      </c>
      <c r="Y326" s="262">
        <v>0.92</v>
      </c>
      <c r="Z326" s="262" t="s">
        <v>33</v>
      </c>
      <c r="AA326" s="262" t="s">
        <v>33</v>
      </c>
      <c r="AB326" s="262" t="s">
        <v>33</v>
      </c>
      <c r="AC326" s="262">
        <v>1</v>
      </c>
      <c r="AD326" s="262">
        <v>0.92</v>
      </c>
      <c r="AE326" s="260">
        <v>0.995689655172414</v>
      </c>
      <c r="AF326" s="260">
        <v>1</v>
      </c>
      <c r="AG326" s="260">
        <v>1</v>
      </c>
      <c r="AH326" s="260">
        <v>0.999176163668818</v>
      </c>
      <c r="AI326" s="262">
        <v>0.92</v>
      </c>
      <c r="AJ326" s="260" t="s">
        <v>33</v>
      </c>
      <c r="AK326" s="260" t="s">
        <v>33</v>
      </c>
      <c r="AL326" s="260" t="s">
        <v>33</v>
      </c>
      <c r="AM326" s="260">
        <v>1</v>
      </c>
      <c r="AN326" s="259">
        <v>0.99</v>
      </c>
      <c r="AO326" s="264">
        <v>1</v>
      </c>
      <c r="AP326" s="264">
        <v>1</v>
      </c>
      <c r="AQ326" s="264">
        <v>1</v>
      </c>
      <c r="AR326" s="265">
        <v>1</v>
      </c>
      <c r="AS326" s="286">
        <v>0.0739852556983447</v>
      </c>
      <c r="AT326" s="267" t="s">
        <v>33</v>
      </c>
      <c r="AU326" s="268" t="s">
        <v>33</v>
      </c>
      <c r="AV326" s="268" t="s">
        <v>33</v>
      </c>
      <c r="AW326" s="268" t="s">
        <v>33</v>
      </c>
      <c r="AX326" s="224"/>
      <c r="AY326" s="222"/>
    </row>
    <row r="327" ht="15" spans="1:51">
      <c r="A327" s="220"/>
      <c r="B327" s="224"/>
      <c r="C327" s="287" t="s">
        <v>350</v>
      </c>
      <c r="D327" s="111" t="s">
        <v>25</v>
      </c>
      <c r="E327" s="111" t="s">
        <v>351</v>
      </c>
      <c r="F327" s="290" t="s">
        <v>356</v>
      </c>
      <c r="G327" s="290" t="s">
        <v>356</v>
      </c>
      <c r="H327" s="290" t="s">
        <v>356</v>
      </c>
      <c r="I327" s="290" t="s">
        <v>356</v>
      </c>
      <c r="J327" s="259">
        <v>0.9</v>
      </c>
      <c r="K327" s="260">
        <v>0.96039603960396</v>
      </c>
      <c r="L327" s="260">
        <v>0.980392156862745</v>
      </c>
      <c r="M327" s="261">
        <v>0.939759036144578</v>
      </c>
      <c r="N327" s="261">
        <v>0.951265229615745</v>
      </c>
      <c r="O327" s="262">
        <v>0.9</v>
      </c>
      <c r="P327" s="263">
        <v>0.953414923016186</v>
      </c>
      <c r="Q327" s="260">
        <v>0.953620829943043</v>
      </c>
      <c r="R327" s="260">
        <v>0.94892952720785</v>
      </c>
      <c r="S327" s="260">
        <v>0.948631745482412</v>
      </c>
      <c r="T327" s="262">
        <v>0.9</v>
      </c>
      <c r="U327" s="260">
        <v>0.922226608764311</v>
      </c>
      <c r="V327" s="260">
        <v>0.928559804719284</v>
      </c>
      <c r="W327" s="260">
        <v>0.927520071364853</v>
      </c>
      <c r="X327" s="260">
        <v>0.923104178511688</v>
      </c>
      <c r="Y327" s="262">
        <v>0.92</v>
      </c>
      <c r="Z327" s="262">
        <v>0.940928270042194</v>
      </c>
      <c r="AA327" s="262">
        <v>0.955679962677863</v>
      </c>
      <c r="AB327" s="262">
        <v>0.94182702941827</v>
      </c>
      <c r="AC327" s="262">
        <v>0.948828015232411</v>
      </c>
      <c r="AD327" s="262">
        <v>0.92</v>
      </c>
      <c r="AE327" s="260">
        <v>0.981757491072815</v>
      </c>
      <c r="AF327" s="260">
        <v>0.980320699708455</v>
      </c>
      <c r="AG327" s="260">
        <v>0.96135151155898</v>
      </c>
      <c r="AH327" s="260">
        <v>0.964439473513584</v>
      </c>
      <c r="AI327" s="262">
        <v>0.92</v>
      </c>
      <c r="AJ327" s="260">
        <v>0.955929222991537</v>
      </c>
      <c r="AK327" s="260">
        <v>0.969926252274686</v>
      </c>
      <c r="AL327" s="260">
        <v>0.957616775768335</v>
      </c>
      <c r="AM327" s="260">
        <v>0.963765374120287</v>
      </c>
      <c r="AN327" s="259">
        <v>0.99</v>
      </c>
      <c r="AO327" s="264">
        <v>1</v>
      </c>
      <c r="AP327" s="264">
        <v>1</v>
      </c>
      <c r="AQ327" s="264">
        <v>1</v>
      </c>
      <c r="AR327" s="265">
        <v>1</v>
      </c>
      <c r="AS327" s="286">
        <v>0.0739852556983447</v>
      </c>
      <c r="AT327" s="267">
        <v>0</v>
      </c>
      <c r="AU327" s="268">
        <v>0.125</v>
      </c>
      <c r="AV327" s="268">
        <v>0.135135135135135</v>
      </c>
      <c r="AW327" s="268">
        <v>0.0764604810996564</v>
      </c>
      <c r="AX327" s="224"/>
      <c r="AY327" s="222"/>
    </row>
    <row r="328" ht="15" spans="1:51">
      <c r="A328" s="220"/>
      <c r="B328" s="224"/>
      <c r="C328" s="287" t="s">
        <v>350</v>
      </c>
      <c r="D328" s="111" t="s">
        <v>25</v>
      </c>
      <c r="E328" s="111" t="s">
        <v>351</v>
      </c>
      <c r="F328" s="290" t="s">
        <v>357</v>
      </c>
      <c r="G328" s="290" t="s">
        <v>357</v>
      </c>
      <c r="H328" s="290" t="s">
        <v>357</v>
      </c>
      <c r="I328" s="290" t="s">
        <v>357</v>
      </c>
      <c r="J328" s="259">
        <v>0.9</v>
      </c>
      <c r="K328" s="260">
        <v>0.977272727272727</v>
      </c>
      <c r="L328" s="260">
        <v>0.978260869565217</v>
      </c>
      <c r="M328" s="261">
        <v>0.976190476190476</v>
      </c>
      <c r="N328" s="261">
        <v>0.975708502024291</v>
      </c>
      <c r="O328" s="262">
        <v>0.9</v>
      </c>
      <c r="P328" s="263">
        <v>0.9648033126294</v>
      </c>
      <c r="Q328" s="260">
        <v>0.95390436876505</v>
      </c>
      <c r="R328" s="260">
        <v>0.961038961038961</v>
      </c>
      <c r="S328" s="260">
        <v>0.933212384278884</v>
      </c>
      <c r="T328" s="262">
        <v>0.9</v>
      </c>
      <c r="U328" s="260">
        <v>0.932919254658385</v>
      </c>
      <c r="V328" s="260">
        <v>0.938080495356037</v>
      </c>
      <c r="W328" s="260">
        <v>0.950649350649351</v>
      </c>
      <c r="X328" s="260">
        <v>0.92581979721252</v>
      </c>
      <c r="Y328" s="262">
        <v>0.92</v>
      </c>
      <c r="Z328" s="262">
        <v>0.945004198152813</v>
      </c>
      <c r="AA328" s="262">
        <v>0.968629136226902</v>
      </c>
      <c r="AB328" s="262">
        <v>0.968648208469055</v>
      </c>
      <c r="AC328" s="262">
        <v>0.973131213075317</v>
      </c>
      <c r="AD328" s="262">
        <v>0.92</v>
      </c>
      <c r="AE328" s="260">
        <v>0.995029631045689</v>
      </c>
      <c r="AF328" s="260">
        <v>0.983109272664598</v>
      </c>
      <c r="AG328" s="260">
        <v>0.984166322456285</v>
      </c>
      <c r="AH328" s="260">
        <v>0.987132206097723</v>
      </c>
      <c r="AI328" s="262">
        <v>0.92</v>
      </c>
      <c r="AJ328" s="260">
        <v>0.958958333333333</v>
      </c>
      <c r="AK328" s="260">
        <v>0.973282442748092</v>
      </c>
      <c r="AL328" s="260">
        <v>0.976320201173512</v>
      </c>
      <c r="AM328" s="260">
        <v>0.978925877223337</v>
      </c>
      <c r="AN328" s="259">
        <v>0.99</v>
      </c>
      <c r="AO328" s="264">
        <v>1</v>
      </c>
      <c r="AP328" s="264">
        <v>1</v>
      </c>
      <c r="AQ328" s="264">
        <v>1</v>
      </c>
      <c r="AR328" s="265">
        <v>1</v>
      </c>
      <c r="AS328" s="286">
        <v>0.0739852556983447</v>
      </c>
      <c r="AT328" s="267">
        <v>0</v>
      </c>
      <c r="AU328" s="268">
        <v>0.075</v>
      </c>
      <c r="AV328" s="268">
        <v>0.114285714285714</v>
      </c>
      <c r="AW328" s="268">
        <v>0.0744081172491545</v>
      </c>
      <c r="AX328" s="224"/>
      <c r="AY328" s="222"/>
    </row>
    <row r="329" ht="15" spans="1:51">
      <c r="A329" s="220"/>
      <c r="B329" s="224"/>
      <c r="C329" s="287" t="s">
        <v>350</v>
      </c>
      <c r="D329" s="111" t="s">
        <v>25</v>
      </c>
      <c r="E329" s="111" t="s">
        <v>351</v>
      </c>
      <c r="F329" s="290" t="s">
        <v>358</v>
      </c>
      <c r="G329" s="290" t="s">
        <v>358</v>
      </c>
      <c r="H329" s="290" t="s">
        <v>358</v>
      </c>
      <c r="I329" s="290" t="s">
        <v>358</v>
      </c>
      <c r="J329" s="259">
        <v>0.9</v>
      </c>
      <c r="K329" s="260">
        <v>0.976190476190476</v>
      </c>
      <c r="L329" s="260">
        <v>0.976744186046512</v>
      </c>
      <c r="M329" s="261">
        <v>1</v>
      </c>
      <c r="N329" s="261">
        <v>0.964408725602755</v>
      </c>
      <c r="O329" s="262">
        <v>0.9</v>
      </c>
      <c r="P329" s="263">
        <v>0.941015089163237</v>
      </c>
      <c r="Q329" s="260">
        <v>0.958489154824233</v>
      </c>
      <c r="R329" s="260">
        <v>0.969184890656064</v>
      </c>
      <c r="S329" s="260">
        <v>0.959349900071647</v>
      </c>
      <c r="T329" s="262">
        <v>0.9</v>
      </c>
      <c r="U329" s="260">
        <v>0.893918609967993</v>
      </c>
      <c r="V329" s="260">
        <v>0.927449513836948</v>
      </c>
      <c r="W329" s="260">
        <v>0.930914512922465</v>
      </c>
      <c r="X329" s="260">
        <v>0.92341340171198</v>
      </c>
      <c r="Y329" s="262">
        <v>0.92</v>
      </c>
      <c r="Z329" s="262">
        <v>0.942843185148999</v>
      </c>
      <c r="AA329" s="262">
        <v>0.960652591170825</v>
      </c>
      <c r="AB329" s="262">
        <v>0.958010041077134</v>
      </c>
      <c r="AC329" s="262">
        <v>0.963591801237325</v>
      </c>
      <c r="AD329" s="262">
        <v>0.92</v>
      </c>
      <c r="AE329" s="260">
        <v>0.998360655737705</v>
      </c>
      <c r="AF329" s="260">
        <v>0.997633136094675</v>
      </c>
      <c r="AG329" s="260">
        <v>0.997076023391813</v>
      </c>
      <c r="AH329" s="260">
        <v>0.99651849235582</v>
      </c>
      <c r="AI329" s="262">
        <v>0.92</v>
      </c>
      <c r="AJ329" s="260">
        <v>0.946399055489965</v>
      </c>
      <c r="AK329" s="260">
        <v>0.970649895178197</v>
      </c>
      <c r="AL329" s="260">
        <v>0.969113803753861</v>
      </c>
      <c r="AM329" s="260">
        <v>0.972041455772475</v>
      </c>
      <c r="AN329" s="259">
        <v>0.99</v>
      </c>
      <c r="AO329" s="264">
        <v>1</v>
      </c>
      <c r="AP329" s="264">
        <v>1</v>
      </c>
      <c r="AQ329" s="264">
        <v>1</v>
      </c>
      <c r="AR329" s="265">
        <v>1</v>
      </c>
      <c r="AS329" s="286">
        <v>0.0739852556983447</v>
      </c>
      <c r="AT329" s="267">
        <v>0</v>
      </c>
      <c r="AU329" s="268">
        <v>0.157894736842105</v>
      </c>
      <c r="AV329" s="268">
        <v>0.13953488372093</v>
      </c>
      <c r="AW329" s="268">
        <v>0.0927021696252465</v>
      </c>
      <c r="AX329" s="224"/>
      <c r="AY329" s="222"/>
    </row>
    <row r="330" ht="15" spans="1:51">
      <c r="A330" s="220"/>
      <c r="B330" s="224"/>
      <c r="C330" s="287" t="s">
        <v>350</v>
      </c>
      <c r="D330" s="111" t="s">
        <v>25</v>
      </c>
      <c r="E330" s="111" t="s">
        <v>351</v>
      </c>
      <c r="F330" s="290" t="s">
        <v>359</v>
      </c>
      <c r="G330" s="290" t="s">
        <v>359</v>
      </c>
      <c r="H330" s="290" t="s">
        <v>359</v>
      </c>
      <c r="I330" s="290" t="s">
        <v>359</v>
      </c>
      <c r="J330" s="259">
        <v>0.9</v>
      </c>
      <c r="K330" s="260">
        <v>0.964285714285714</v>
      </c>
      <c r="L330" s="260">
        <v>0.95</v>
      </c>
      <c r="M330" s="261">
        <v>0.963636363636364</v>
      </c>
      <c r="N330" s="261">
        <v>0.951256664127951</v>
      </c>
      <c r="O330" s="262">
        <v>0.9</v>
      </c>
      <c r="P330" s="263">
        <v>0.982343499197432</v>
      </c>
      <c r="Q330" s="260">
        <v>0.978633605908731</v>
      </c>
      <c r="R330" s="260">
        <v>0.976023607524899</v>
      </c>
      <c r="S330" s="260">
        <v>0.961937305398702</v>
      </c>
      <c r="T330" s="262">
        <v>0.9</v>
      </c>
      <c r="U330" s="260">
        <v>0.895024077046549</v>
      </c>
      <c r="V330" s="260">
        <v>0.904774465840148</v>
      </c>
      <c r="W330" s="260">
        <v>0.920324603467355</v>
      </c>
      <c r="X330" s="260">
        <v>0.896195049870706</v>
      </c>
      <c r="Y330" s="262">
        <v>0.92</v>
      </c>
      <c r="Z330" s="262">
        <v>0.939499036608863</v>
      </c>
      <c r="AA330" s="262">
        <v>0.954615384615385</v>
      </c>
      <c r="AB330" s="262">
        <v>0.955468471677948</v>
      </c>
      <c r="AC330" s="262">
        <v>0.958447802197802</v>
      </c>
      <c r="AD330" s="262">
        <v>0.92</v>
      </c>
      <c r="AE330" s="260">
        <v>0.992710706150342</v>
      </c>
      <c r="AF330" s="260">
        <v>0.991024682124159</v>
      </c>
      <c r="AG330" s="260">
        <v>0.995063759769642</v>
      </c>
      <c r="AH330" s="260">
        <v>0.990260968229955</v>
      </c>
      <c r="AI330" s="262">
        <v>0.92</v>
      </c>
      <c r="AJ330" s="260">
        <v>0.95343137254902</v>
      </c>
      <c r="AK330" s="260">
        <v>0.96064344838357</v>
      </c>
      <c r="AL330" s="260">
        <v>0.966159971045965</v>
      </c>
      <c r="AM330" s="260">
        <v>0.963876503979114</v>
      </c>
      <c r="AN330" s="259">
        <v>0.99</v>
      </c>
      <c r="AO330" s="264">
        <v>1</v>
      </c>
      <c r="AP330" s="264">
        <v>1</v>
      </c>
      <c r="AQ330" s="264">
        <v>1</v>
      </c>
      <c r="AR330" s="265">
        <v>1</v>
      </c>
      <c r="AS330" s="286">
        <v>0.0739852556983447</v>
      </c>
      <c r="AT330" s="267">
        <v>-0.0666666666666667</v>
      </c>
      <c r="AU330" s="268">
        <v>0.137254901960784</v>
      </c>
      <c r="AV330" s="268">
        <v>0.0930232558139535</v>
      </c>
      <c r="AW330" s="268">
        <v>0.0792811839323467</v>
      </c>
      <c r="AX330" s="224"/>
      <c r="AY330" s="222"/>
    </row>
    <row r="331" ht="15" spans="1:51">
      <c r="A331" s="220"/>
      <c r="B331" s="224"/>
      <c r="C331" s="287" t="s">
        <v>350</v>
      </c>
      <c r="D331" s="111" t="s">
        <v>25</v>
      </c>
      <c r="E331" s="111" t="s">
        <v>351</v>
      </c>
      <c r="F331" s="290" t="s">
        <v>360</v>
      </c>
      <c r="G331" s="290" t="s">
        <v>360</v>
      </c>
      <c r="H331" s="290" t="s">
        <v>360</v>
      </c>
      <c r="I331" s="290" t="s">
        <v>360</v>
      </c>
      <c r="J331" s="259">
        <v>0.9</v>
      </c>
      <c r="K331" s="260">
        <v>0.96551724137931</v>
      </c>
      <c r="L331" s="260">
        <v>0.976470588235294</v>
      </c>
      <c r="M331" s="261">
        <v>0.975308641975309</v>
      </c>
      <c r="N331" s="261">
        <v>0.962577962577963</v>
      </c>
      <c r="O331" s="262">
        <v>0.9</v>
      </c>
      <c r="P331" s="263">
        <v>0.980442176870748</v>
      </c>
      <c r="Q331" s="260">
        <v>0.977653631284916</v>
      </c>
      <c r="R331" s="260">
        <v>0.984541693881994</v>
      </c>
      <c r="S331" s="260">
        <v>0.980045277582452</v>
      </c>
      <c r="T331" s="262">
        <v>0.9</v>
      </c>
      <c r="U331" s="260">
        <v>0.931760204081633</v>
      </c>
      <c r="V331" s="260">
        <v>0.918470670391061</v>
      </c>
      <c r="W331" s="260">
        <v>0.919007184846506</v>
      </c>
      <c r="X331" s="260">
        <v>0.919006294269985</v>
      </c>
      <c r="Y331" s="262">
        <v>0.92</v>
      </c>
      <c r="Z331" s="262">
        <v>0.960821786908743</v>
      </c>
      <c r="AA331" s="262">
        <v>0.961697975115882</v>
      </c>
      <c r="AB331" s="262">
        <v>0.970281995661605</v>
      </c>
      <c r="AC331" s="262">
        <v>0.968993987676139</v>
      </c>
      <c r="AD331" s="262">
        <v>0.92</v>
      </c>
      <c r="AE331" s="260">
        <v>0.983609681722889</v>
      </c>
      <c r="AF331" s="260">
        <v>0.875144987572494</v>
      </c>
      <c r="AG331" s="260">
        <v>0.973660457864938</v>
      </c>
      <c r="AH331" s="260">
        <v>0.966496634165077</v>
      </c>
      <c r="AI331" s="262">
        <v>0.92</v>
      </c>
      <c r="AJ331" s="260">
        <v>0.968742972790645</v>
      </c>
      <c r="AK331" s="260">
        <v>0.968616697135893</v>
      </c>
      <c r="AL331" s="260">
        <v>0.975599175794382</v>
      </c>
      <c r="AM331" s="260">
        <v>0.975520912479552</v>
      </c>
      <c r="AN331" s="259">
        <v>0.99</v>
      </c>
      <c r="AO331" s="264">
        <v>1</v>
      </c>
      <c r="AP331" s="264">
        <v>1</v>
      </c>
      <c r="AQ331" s="264">
        <v>1</v>
      </c>
      <c r="AR331" s="265">
        <v>1</v>
      </c>
      <c r="AS331" s="286">
        <v>0.0739852556983447</v>
      </c>
      <c r="AT331" s="267">
        <v>0.0459770114942529</v>
      </c>
      <c r="AU331" s="268">
        <v>0.09375</v>
      </c>
      <c r="AV331" s="268">
        <v>0.111111111111111</v>
      </c>
      <c r="AW331" s="268">
        <v>0.063872255489022</v>
      </c>
      <c r="AX331" s="224"/>
      <c r="AY331" s="222"/>
    </row>
    <row r="332" ht="15" spans="1:51">
      <c r="A332" s="220"/>
      <c r="B332" s="224"/>
      <c r="C332" s="287" t="s">
        <v>350</v>
      </c>
      <c r="D332" s="111" t="s">
        <v>125</v>
      </c>
      <c r="E332" s="111" t="s">
        <v>351</v>
      </c>
      <c r="F332" s="290" t="s">
        <v>361</v>
      </c>
      <c r="G332" s="290" t="s">
        <v>361</v>
      </c>
      <c r="H332" s="290" t="s">
        <v>361</v>
      </c>
      <c r="I332" s="290" t="s">
        <v>361</v>
      </c>
      <c r="J332" s="259">
        <v>0.9</v>
      </c>
      <c r="K332" s="260" t="s">
        <v>33</v>
      </c>
      <c r="L332" s="260" t="s">
        <v>33</v>
      </c>
      <c r="M332" s="261" t="s">
        <v>33</v>
      </c>
      <c r="N332" s="261" t="s">
        <v>33</v>
      </c>
      <c r="O332" s="262">
        <v>0.9</v>
      </c>
      <c r="P332" s="263" t="s">
        <v>33</v>
      </c>
      <c r="Q332" s="260" t="s">
        <v>33</v>
      </c>
      <c r="R332" s="260" t="s">
        <v>33</v>
      </c>
      <c r="S332" s="260">
        <v>0</v>
      </c>
      <c r="T332" s="262">
        <v>0.9</v>
      </c>
      <c r="U332" s="260" t="s">
        <v>33</v>
      </c>
      <c r="V332" s="260" t="s">
        <v>33</v>
      </c>
      <c r="W332" s="260" t="s">
        <v>33</v>
      </c>
      <c r="X332" s="260">
        <v>1</v>
      </c>
      <c r="Y332" s="262">
        <v>0.92</v>
      </c>
      <c r="Z332" s="262" t="s">
        <v>33</v>
      </c>
      <c r="AA332" s="262" t="s">
        <v>33</v>
      </c>
      <c r="AB332" s="262" t="s">
        <v>33</v>
      </c>
      <c r="AC332" s="262" t="s">
        <v>33</v>
      </c>
      <c r="AD332" s="262">
        <v>0.92</v>
      </c>
      <c r="AE332" s="260">
        <v>1</v>
      </c>
      <c r="AF332" s="260">
        <v>0.998753117206983</v>
      </c>
      <c r="AG332" s="260">
        <v>1</v>
      </c>
      <c r="AH332" s="260">
        <v>0.973489809818201</v>
      </c>
      <c r="AI332" s="262">
        <v>0.92</v>
      </c>
      <c r="AJ332" s="260" t="s">
        <v>33</v>
      </c>
      <c r="AK332" s="260" t="s">
        <v>33</v>
      </c>
      <c r="AL332" s="260" t="s">
        <v>33</v>
      </c>
      <c r="AM332" s="260">
        <v>1</v>
      </c>
      <c r="AN332" s="259">
        <v>0.99</v>
      </c>
      <c r="AO332" s="264">
        <v>1</v>
      </c>
      <c r="AP332" s="264">
        <v>1</v>
      </c>
      <c r="AQ332" s="264">
        <v>1</v>
      </c>
      <c r="AR332" s="265">
        <v>1</v>
      </c>
      <c r="AS332" s="286">
        <v>0.0739852556983447</v>
      </c>
      <c r="AT332" s="267" t="s">
        <v>33</v>
      </c>
      <c r="AU332" s="268" t="s">
        <v>33</v>
      </c>
      <c r="AV332" s="268" t="s">
        <v>33</v>
      </c>
      <c r="AW332" s="268" t="s">
        <v>33</v>
      </c>
      <c r="AX332" s="224"/>
      <c r="AY332" s="222"/>
    </row>
    <row r="333" ht="15" spans="1:51">
      <c r="A333" s="220"/>
      <c r="B333" s="224"/>
      <c r="C333" s="287" t="s">
        <v>350</v>
      </c>
      <c r="D333" s="111" t="s">
        <v>25</v>
      </c>
      <c r="E333" s="111" t="s">
        <v>351</v>
      </c>
      <c r="F333" s="290" t="s">
        <v>362</v>
      </c>
      <c r="G333" s="290" t="s">
        <v>362</v>
      </c>
      <c r="H333" s="290" t="s">
        <v>362</v>
      </c>
      <c r="I333" s="290" t="s">
        <v>362</v>
      </c>
      <c r="J333" s="259">
        <v>0.9</v>
      </c>
      <c r="K333" s="260">
        <v>0.923076923076923</v>
      </c>
      <c r="L333" s="260">
        <v>0.911764705882353</v>
      </c>
      <c r="M333" s="261">
        <v>0.893939393939394</v>
      </c>
      <c r="N333" s="261">
        <v>0.903130148270181</v>
      </c>
      <c r="O333" s="262">
        <v>0.9</v>
      </c>
      <c r="P333" s="263">
        <v>0.963229195465856</v>
      </c>
      <c r="Q333" s="260">
        <v>0.952846219201359</v>
      </c>
      <c r="R333" s="260">
        <v>0.975446752869388</v>
      </c>
      <c r="S333" s="260">
        <v>0.952317125180701</v>
      </c>
      <c r="T333" s="262">
        <v>0.9</v>
      </c>
      <c r="U333" s="260">
        <v>0.893143489079347</v>
      </c>
      <c r="V333" s="260">
        <v>0.913020390824129</v>
      </c>
      <c r="W333" s="260">
        <v>0.920964695626907</v>
      </c>
      <c r="X333" s="260">
        <v>0.908926761452697</v>
      </c>
      <c r="Y333" s="262">
        <v>0.92</v>
      </c>
      <c r="Z333" s="262">
        <v>0.949238578680203</v>
      </c>
      <c r="AA333" s="262">
        <v>0.961800818553888</v>
      </c>
      <c r="AB333" s="262">
        <v>0.956753329105897</v>
      </c>
      <c r="AC333" s="262">
        <v>0.952185806947992</v>
      </c>
      <c r="AD333" s="262">
        <v>0.92</v>
      </c>
      <c r="AE333" s="260">
        <v>0.984648398811489</v>
      </c>
      <c r="AF333" s="260">
        <v>0.990849473844746</v>
      </c>
      <c r="AG333" s="260">
        <v>0.954330451802316</v>
      </c>
      <c r="AH333" s="260">
        <v>0.963624643153145</v>
      </c>
      <c r="AI333" s="262">
        <v>0.92</v>
      </c>
      <c r="AJ333" s="260">
        <v>0.96000550698699</v>
      </c>
      <c r="AK333" s="260">
        <v>0.971614288270022</v>
      </c>
      <c r="AL333" s="260">
        <v>0.969303583502366</v>
      </c>
      <c r="AM333" s="260">
        <v>0.965483411601009</v>
      </c>
      <c r="AN333" s="259">
        <v>0.99</v>
      </c>
      <c r="AO333" s="264">
        <v>1</v>
      </c>
      <c r="AP333" s="264">
        <v>1</v>
      </c>
      <c r="AQ333" s="264">
        <v>1</v>
      </c>
      <c r="AR333" s="265">
        <v>1</v>
      </c>
      <c r="AS333" s="286">
        <v>0.0739852556983447</v>
      </c>
      <c r="AT333" s="267">
        <v>0.0253164556962025</v>
      </c>
      <c r="AU333" s="268">
        <v>0.0606060606060606</v>
      </c>
      <c r="AV333" s="268">
        <v>0.0555555555555556</v>
      </c>
      <c r="AW333" s="268">
        <v>0.0796703296703297</v>
      </c>
      <c r="AX333" s="224"/>
      <c r="AY333" s="222"/>
    </row>
    <row r="334" ht="15" spans="1:51">
      <c r="A334" s="220"/>
      <c r="B334" s="224"/>
      <c r="C334" s="287" t="s">
        <v>350</v>
      </c>
      <c r="D334" s="111" t="s">
        <v>25</v>
      </c>
      <c r="E334" s="111" t="s">
        <v>351</v>
      </c>
      <c r="F334" s="290" t="s">
        <v>363</v>
      </c>
      <c r="G334" s="290" t="s">
        <v>363</v>
      </c>
      <c r="H334" s="290" t="s">
        <v>363</v>
      </c>
      <c r="I334" s="290" t="s">
        <v>363</v>
      </c>
      <c r="J334" s="259">
        <v>0.9</v>
      </c>
      <c r="K334" s="260">
        <v>1</v>
      </c>
      <c r="L334" s="260">
        <v>0.984375</v>
      </c>
      <c r="M334" s="261">
        <v>1</v>
      </c>
      <c r="N334" s="261">
        <v>0.963123644251627</v>
      </c>
      <c r="O334" s="262">
        <v>0.9</v>
      </c>
      <c r="P334" s="263">
        <v>0.956821589205397</v>
      </c>
      <c r="Q334" s="260">
        <v>0.938993390950686</v>
      </c>
      <c r="R334" s="260">
        <v>0.958759590792839</v>
      </c>
      <c r="S334" s="260">
        <v>0.955393748140867</v>
      </c>
      <c r="T334" s="262">
        <v>0.9</v>
      </c>
      <c r="U334" s="260">
        <v>0.919940029985007</v>
      </c>
      <c r="V334" s="260">
        <v>0.916115912557194</v>
      </c>
      <c r="W334" s="260">
        <v>0.923273657289003</v>
      </c>
      <c r="X334" s="260">
        <v>0.920215724059441</v>
      </c>
      <c r="Y334" s="262">
        <v>0.92</v>
      </c>
      <c r="Z334" s="262">
        <v>0.951519536903039</v>
      </c>
      <c r="AA334" s="262">
        <v>0.969039145907473</v>
      </c>
      <c r="AB334" s="262">
        <v>0.966942148760331</v>
      </c>
      <c r="AC334" s="262">
        <v>0.961559840937273</v>
      </c>
      <c r="AD334" s="262">
        <v>0.92</v>
      </c>
      <c r="AE334" s="260">
        <v>0.992754418706774</v>
      </c>
      <c r="AF334" s="260">
        <v>0.99473018549747</v>
      </c>
      <c r="AG334" s="260">
        <v>0.993561966076514</v>
      </c>
      <c r="AH334" s="260">
        <v>0.991218381026215</v>
      </c>
      <c r="AI334" s="262">
        <v>0.92</v>
      </c>
      <c r="AJ334" s="260">
        <v>0.96443788921665</v>
      </c>
      <c r="AK334" s="260">
        <v>0.975692900548392</v>
      </c>
      <c r="AL334" s="260">
        <v>0.97501216939802</v>
      </c>
      <c r="AM334" s="260">
        <v>0.971828981519758</v>
      </c>
      <c r="AN334" s="259">
        <v>0.99</v>
      </c>
      <c r="AO334" s="264">
        <v>1</v>
      </c>
      <c r="AP334" s="264">
        <v>1</v>
      </c>
      <c r="AQ334" s="264">
        <v>1</v>
      </c>
      <c r="AR334" s="265">
        <v>1</v>
      </c>
      <c r="AS334" s="286">
        <v>0.0739852556983447</v>
      </c>
      <c r="AT334" s="267">
        <v>0.0158730158730159</v>
      </c>
      <c r="AU334" s="268">
        <v>0.0655737704918033</v>
      </c>
      <c r="AV334" s="268">
        <v>0.162790697674419</v>
      </c>
      <c r="AW334" s="268">
        <v>0.0793131643499591</v>
      </c>
      <c r="AX334" s="224"/>
      <c r="AY334" s="222"/>
    </row>
    <row r="335" ht="15" spans="1:51">
      <c r="A335" s="220"/>
      <c r="B335" s="224"/>
      <c r="C335" s="287" t="s">
        <v>350</v>
      </c>
      <c r="D335" s="111" t="s">
        <v>125</v>
      </c>
      <c r="E335" s="111" t="s">
        <v>351</v>
      </c>
      <c r="F335" s="290" t="s">
        <v>364</v>
      </c>
      <c r="G335" s="290" t="s">
        <v>364</v>
      </c>
      <c r="H335" s="290" t="s">
        <v>364</v>
      </c>
      <c r="I335" s="290" t="s">
        <v>364</v>
      </c>
      <c r="J335" s="259">
        <v>0.9</v>
      </c>
      <c r="K335" s="260" t="s">
        <v>33</v>
      </c>
      <c r="L335" s="260" t="s">
        <v>33</v>
      </c>
      <c r="M335" s="261" t="s">
        <v>33</v>
      </c>
      <c r="N335" s="261" t="s">
        <v>33</v>
      </c>
      <c r="O335" s="262">
        <v>0.9</v>
      </c>
      <c r="P335" s="263" t="s">
        <v>33</v>
      </c>
      <c r="Q335" s="260" t="s">
        <v>33</v>
      </c>
      <c r="R335" s="260" t="s">
        <v>33</v>
      </c>
      <c r="S335" s="260">
        <v>1</v>
      </c>
      <c r="T335" s="262">
        <v>0.9</v>
      </c>
      <c r="U335" s="260" t="s">
        <v>33</v>
      </c>
      <c r="V335" s="260" t="s">
        <v>33</v>
      </c>
      <c r="W335" s="260" t="s">
        <v>33</v>
      </c>
      <c r="X335" s="260">
        <v>1</v>
      </c>
      <c r="Y335" s="262">
        <v>0.92</v>
      </c>
      <c r="Z335" s="262" t="s">
        <v>33</v>
      </c>
      <c r="AA335" s="262" t="s">
        <v>33</v>
      </c>
      <c r="AB335" s="262" t="s">
        <v>33</v>
      </c>
      <c r="AC335" s="262" t="s">
        <v>33</v>
      </c>
      <c r="AD335" s="262">
        <v>0.92</v>
      </c>
      <c r="AE335" s="260">
        <v>1</v>
      </c>
      <c r="AF335" s="260">
        <v>1</v>
      </c>
      <c r="AG335" s="260">
        <v>1</v>
      </c>
      <c r="AH335" s="260">
        <v>0.995491803278688</v>
      </c>
      <c r="AI335" s="262">
        <v>0.92</v>
      </c>
      <c r="AJ335" s="260" t="s">
        <v>33</v>
      </c>
      <c r="AK335" s="260" t="s">
        <v>33</v>
      </c>
      <c r="AL335" s="260" t="s">
        <v>33</v>
      </c>
      <c r="AM335" s="260">
        <v>1</v>
      </c>
      <c r="AN335" s="259">
        <v>0.99</v>
      </c>
      <c r="AO335" s="264">
        <v>1</v>
      </c>
      <c r="AP335" s="264">
        <v>1</v>
      </c>
      <c r="AQ335" s="264">
        <v>1</v>
      </c>
      <c r="AR335" s="265">
        <v>1</v>
      </c>
      <c r="AS335" s="286">
        <v>0.0739852556983447</v>
      </c>
      <c r="AT335" s="267" t="s">
        <v>33</v>
      </c>
      <c r="AU335" s="268" t="s">
        <v>33</v>
      </c>
      <c r="AV335" s="268" t="s">
        <v>33</v>
      </c>
      <c r="AW335" s="268" t="s">
        <v>33</v>
      </c>
      <c r="AX335" s="224"/>
      <c r="AY335" s="222"/>
    </row>
    <row r="336" ht="15" spans="1:51">
      <c r="A336" s="220"/>
      <c r="B336" s="224"/>
      <c r="C336" s="287" t="s">
        <v>350</v>
      </c>
      <c r="D336" s="111" t="s">
        <v>25</v>
      </c>
      <c r="E336" s="111" t="s">
        <v>351</v>
      </c>
      <c r="F336" s="290" t="s">
        <v>365</v>
      </c>
      <c r="G336" s="290" t="s">
        <v>365</v>
      </c>
      <c r="H336" s="290" t="s">
        <v>365</v>
      </c>
      <c r="I336" s="290" t="s">
        <v>365</v>
      </c>
      <c r="J336" s="259">
        <v>0.9</v>
      </c>
      <c r="K336" s="260">
        <v>0.968421052631579</v>
      </c>
      <c r="L336" s="260">
        <v>0.97979797979798</v>
      </c>
      <c r="M336" s="261">
        <v>0.956989247311828</v>
      </c>
      <c r="N336" s="261">
        <v>0.970615671641791</v>
      </c>
      <c r="O336" s="262">
        <v>0.9</v>
      </c>
      <c r="P336" s="263">
        <v>0.974956987191742</v>
      </c>
      <c r="Q336" s="260">
        <v>0.973013269718205</v>
      </c>
      <c r="R336" s="260">
        <v>0.975872382851446</v>
      </c>
      <c r="S336" s="260">
        <v>0.971241280518186</v>
      </c>
      <c r="T336" s="262">
        <v>0.9</v>
      </c>
      <c r="U336" s="260">
        <v>0.928503154272606</v>
      </c>
      <c r="V336" s="260">
        <v>0.945131951692262</v>
      </c>
      <c r="W336" s="260">
        <v>0.95234297108674</v>
      </c>
      <c r="X336" s="260">
        <v>0.936744830592925</v>
      </c>
      <c r="Y336" s="262">
        <v>0.92</v>
      </c>
      <c r="Z336" s="262">
        <v>0.95120975804839</v>
      </c>
      <c r="AA336" s="262">
        <v>0.964792958591718</v>
      </c>
      <c r="AB336" s="262">
        <v>0.972420091324201</v>
      </c>
      <c r="AC336" s="262">
        <v>0.969442933726983</v>
      </c>
      <c r="AD336" s="262">
        <v>0.92</v>
      </c>
      <c r="AE336" s="260">
        <v>0.998663926002055</v>
      </c>
      <c r="AF336" s="260">
        <v>0.997523763878904</v>
      </c>
      <c r="AG336" s="260">
        <v>0.999263129689175</v>
      </c>
      <c r="AH336" s="260">
        <v>0.995515036412576</v>
      </c>
      <c r="AI336" s="262">
        <v>0.92</v>
      </c>
      <c r="AJ336" s="260">
        <v>0.960836019142494</v>
      </c>
      <c r="AK336" s="260">
        <v>0.973547230992405</v>
      </c>
      <c r="AL336" s="260">
        <v>0.97830224590788</v>
      </c>
      <c r="AM336" s="260">
        <v>0.976643050627451</v>
      </c>
      <c r="AN336" s="259">
        <v>0.99</v>
      </c>
      <c r="AO336" s="264">
        <v>1</v>
      </c>
      <c r="AP336" s="264">
        <v>1</v>
      </c>
      <c r="AQ336" s="264">
        <v>1</v>
      </c>
      <c r="AR336" s="265">
        <v>1</v>
      </c>
      <c r="AS336" s="286">
        <v>0.0739852556983447</v>
      </c>
      <c r="AT336" s="267">
        <v>0</v>
      </c>
      <c r="AU336" s="268">
        <v>0.0476190476190476</v>
      </c>
      <c r="AV336" s="268">
        <v>0.170731707317073</v>
      </c>
      <c r="AW336" s="268">
        <v>0.0858944050433412</v>
      </c>
      <c r="AX336" s="224"/>
      <c r="AY336" s="222"/>
    </row>
    <row r="337" ht="15" spans="1:51">
      <c r="A337" s="220"/>
      <c r="B337" s="224"/>
      <c r="C337" s="287" t="s">
        <v>350</v>
      </c>
      <c r="D337" s="111" t="s">
        <v>125</v>
      </c>
      <c r="E337" s="111" t="s">
        <v>351</v>
      </c>
      <c r="F337" s="290" t="s">
        <v>366</v>
      </c>
      <c r="G337" s="290" t="s">
        <v>366</v>
      </c>
      <c r="H337" s="290" t="s">
        <v>366</v>
      </c>
      <c r="I337" s="290" t="s">
        <v>366</v>
      </c>
      <c r="J337" s="259">
        <v>0.9</v>
      </c>
      <c r="K337" s="260" t="s">
        <v>33</v>
      </c>
      <c r="L337" s="260" t="s">
        <v>33</v>
      </c>
      <c r="M337" s="261" t="s">
        <v>33</v>
      </c>
      <c r="N337" s="261" t="s">
        <v>33</v>
      </c>
      <c r="O337" s="262">
        <v>0.9</v>
      </c>
      <c r="P337" s="263" t="s">
        <v>33</v>
      </c>
      <c r="Q337" s="260" t="s">
        <v>33</v>
      </c>
      <c r="R337" s="260" t="s">
        <v>33</v>
      </c>
      <c r="S337" s="260" t="s">
        <v>33</v>
      </c>
      <c r="T337" s="262">
        <v>0.9</v>
      </c>
      <c r="U337" s="260" t="s">
        <v>33</v>
      </c>
      <c r="V337" s="260" t="s">
        <v>33</v>
      </c>
      <c r="W337" s="260" t="s">
        <v>33</v>
      </c>
      <c r="X337" s="260" t="s">
        <v>33</v>
      </c>
      <c r="Y337" s="262">
        <v>0.92</v>
      </c>
      <c r="Z337" s="262" t="s">
        <v>33</v>
      </c>
      <c r="AA337" s="262" t="s">
        <v>33</v>
      </c>
      <c r="AB337" s="262" t="s">
        <v>33</v>
      </c>
      <c r="AC337" s="262" t="s">
        <v>33</v>
      </c>
      <c r="AD337" s="262">
        <v>0.92</v>
      </c>
      <c r="AE337" s="260">
        <v>1</v>
      </c>
      <c r="AF337" s="260">
        <v>0.957264957264957</v>
      </c>
      <c r="AG337" s="260">
        <v>0.962655601659751</v>
      </c>
      <c r="AH337" s="260">
        <v>0.96822308690013</v>
      </c>
      <c r="AI337" s="262">
        <v>0.92</v>
      </c>
      <c r="AJ337" s="260" t="s">
        <v>33</v>
      </c>
      <c r="AK337" s="260" t="s">
        <v>33</v>
      </c>
      <c r="AL337" s="260" t="s">
        <v>33</v>
      </c>
      <c r="AM337" s="260" t="s">
        <v>33</v>
      </c>
      <c r="AN337" s="259">
        <v>0.99</v>
      </c>
      <c r="AO337" s="264" t="s">
        <v>33</v>
      </c>
      <c r="AP337" s="264" t="s">
        <v>33</v>
      </c>
      <c r="AQ337" s="264">
        <v>1</v>
      </c>
      <c r="AR337" s="265">
        <v>1</v>
      </c>
      <c r="AS337" s="286">
        <v>0.0739852556983447</v>
      </c>
      <c r="AT337" s="267" t="s">
        <v>33</v>
      </c>
      <c r="AU337" s="268" t="s">
        <v>33</v>
      </c>
      <c r="AV337" s="268" t="s">
        <v>33</v>
      </c>
      <c r="AW337" s="268" t="s">
        <v>33</v>
      </c>
      <c r="AX337" s="224"/>
      <c r="AY337" s="222"/>
    </row>
    <row r="338" ht="15" spans="1:51">
      <c r="A338" s="220"/>
      <c r="B338" s="224"/>
      <c r="C338" s="287" t="s">
        <v>350</v>
      </c>
      <c r="D338" s="111" t="s">
        <v>25</v>
      </c>
      <c r="E338" s="111" t="s">
        <v>351</v>
      </c>
      <c r="F338" s="290" t="s">
        <v>367</v>
      </c>
      <c r="G338" s="290" t="s">
        <v>367</v>
      </c>
      <c r="H338" s="290" t="s">
        <v>367</v>
      </c>
      <c r="I338" s="290" t="s">
        <v>367</v>
      </c>
      <c r="J338" s="259">
        <v>0.9</v>
      </c>
      <c r="K338" s="260">
        <v>0.931034482758621</v>
      </c>
      <c r="L338" s="260">
        <v>0.947368421052632</v>
      </c>
      <c r="M338" s="261">
        <v>0.947368421052632</v>
      </c>
      <c r="N338" s="261">
        <v>0.940189642596645</v>
      </c>
      <c r="O338" s="262">
        <v>0.9</v>
      </c>
      <c r="P338" s="263">
        <v>0.924292633188886</v>
      </c>
      <c r="Q338" s="260">
        <v>0.893049234588333</v>
      </c>
      <c r="R338" s="260">
        <v>0.942535211267606</v>
      </c>
      <c r="S338" s="260">
        <v>0.916204679310531</v>
      </c>
      <c r="T338" s="262">
        <v>0.9</v>
      </c>
      <c r="U338" s="260">
        <v>0.898547030333928</v>
      </c>
      <c r="V338" s="260">
        <v>0.885188249896566</v>
      </c>
      <c r="W338" s="260">
        <v>0.927042253521127</v>
      </c>
      <c r="X338" s="260">
        <v>0.904490192899984</v>
      </c>
      <c r="Y338" s="262">
        <v>0.92</v>
      </c>
      <c r="Z338" s="262">
        <v>0.936030943171675</v>
      </c>
      <c r="AA338" s="262">
        <v>0.930817610062893</v>
      </c>
      <c r="AB338" s="262">
        <v>0.957331893059681</v>
      </c>
      <c r="AC338" s="262">
        <v>0.947656643296539</v>
      </c>
      <c r="AD338" s="262">
        <v>0.92</v>
      </c>
      <c r="AE338" s="260">
        <v>0.990328385065227</v>
      </c>
      <c r="AF338" s="260">
        <v>0.988416217295786</v>
      </c>
      <c r="AG338" s="260">
        <v>0.987246811702926</v>
      </c>
      <c r="AH338" s="260">
        <v>0.986277203736373</v>
      </c>
      <c r="AI338" s="262">
        <v>0.92</v>
      </c>
      <c r="AJ338" s="260">
        <v>0.952805597475648</v>
      </c>
      <c r="AK338" s="260">
        <v>0.949511002444988</v>
      </c>
      <c r="AL338" s="260">
        <v>0.965840220385675</v>
      </c>
      <c r="AM338" s="260">
        <v>0.960228643649107</v>
      </c>
      <c r="AN338" s="259">
        <v>0.99</v>
      </c>
      <c r="AO338" s="264">
        <v>1</v>
      </c>
      <c r="AP338" s="264">
        <v>1</v>
      </c>
      <c r="AQ338" s="264">
        <v>1</v>
      </c>
      <c r="AR338" s="265">
        <v>1</v>
      </c>
      <c r="AS338" s="286">
        <v>0.0739852556983447</v>
      </c>
      <c r="AT338" s="267">
        <v>0.0222222222222222</v>
      </c>
      <c r="AU338" s="268">
        <v>0</v>
      </c>
      <c r="AV338" s="268">
        <v>0.1</v>
      </c>
      <c r="AW338" s="268">
        <v>0.0509259259259259</v>
      </c>
      <c r="AX338" s="224"/>
      <c r="AY338" s="222"/>
    </row>
    <row r="339" ht="15" spans="1:51">
      <c r="A339" s="220"/>
      <c r="B339" s="224"/>
      <c r="C339" s="287" t="s">
        <v>350</v>
      </c>
      <c r="D339" s="111" t="s">
        <v>125</v>
      </c>
      <c r="E339" s="111" t="s">
        <v>351</v>
      </c>
      <c r="F339" s="290" t="s">
        <v>368</v>
      </c>
      <c r="G339" s="290" t="s">
        <v>368</v>
      </c>
      <c r="H339" s="290" t="s">
        <v>368</v>
      </c>
      <c r="I339" s="290" t="s">
        <v>368</v>
      </c>
      <c r="J339" s="259">
        <v>0.9</v>
      </c>
      <c r="K339" s="260" t="s">
        <v>33</v>
      </c>
      <c r="L339" s="260" t="s">
        <v>33</v>
      </c>
      <c r="M339" s="261" t="s">
        <v>33</v>
      </c>
      <c r="N339" s="261" t="s">
        <v>33</v>
      </c>
      <c r="O339" s="262">
        <v>0.9</v>
      </c>
      <c r="P339" s="263" t="s">
        <v>33</v>
      </c>
      <c r="Q339" s="260" t="s">
        <v>33</v>
      </c>
      <c r="R339" s="260">
        <v>0</v>
      </c>
      <c r="S339" s="260">
        <v>0</v>
      </c>
      <c r="T339" s="262">
        <v>0.9</v>
      </c>
      <c r="U339" s="260" t="s">
        <v>33</v>
      </c>
      <c r="V339" s="260" t="s">
        <v>33</v>
      </c>
      <c r="W339" s="260">
        <v>0</v>
      </c>
      <c r="X339" s="260">
        <v>0</v>
      </c>
      <c r="Y339" s="262">
        <v>0.92</v>
      </c>
      <c r="Z339" s="262" t="s">
        <v>33</v>
      </c>
      <c r="AA339" s="262" t="s">
        <v>33</v>
      </c>
      <c r="AB339" s="262" t="s">
        <v>33</v>
      </c>
      <c r="AC339" s="262" t="s">
        <v>33</v>
      </c>
      <c r="AD339" s="262">
        <v>0.92</v>
      </c>
      <c r="AE339" s="260">
        <v>1</v>
      </c>
      <c r="AF339" s="260">
        <v>1</v>
      </c>
      <c r="AG339" s="260">
        <v>1</v>
      </c>
      <c r="AH339" s="260">
        <v>0.999368786492031</v>
      </c>
      <c r="AI339" s="262">
        <v>0.92</v>
      </c>
      <c r="AJ339" s="260" t="s">
        <v>33</v>
      </c>
      <c r="AK339" s="260" t="s">
        <v>33</v>
      </c>
      <c r="AL339" s="260">
        <v>0</v>
      </c>
      <c r="AM339" s="260">
        <v>0</v>
      </c>
      <c r="AN339" s="259">
        <v>0.99</v>
      </c>
      <c r="AO339" s="264" t="s">
        <v>33</v>
      </c>
      <c r="AP339" s="264">
        <v>1</v>
      </c>
      <c r="AQ339" s="264">
        <v>1</v>
      </c>
      <c r="AR339" s="265">
        <v>1</v>
      </c>
      <c r="AS339" s="286">
        <v>0.0739852556983447</v>
      </c>
      <c r="AT339" s="267" t="s">
        <v>33</v>
      </c>
      <c r="AU339" s="268" t="s">
        <v>33</v>
      </c>
      <c r="AV339" s="268" t="s">
        <v>33</v>
      </c>
      <c r="AW339" s="268" t="s">
        <v>33</v>
      </c>
      <c r="AX339" s="224"/>
      <c r="AY339" s="222"/>
    </row>
    <row r="340" ht="15" spans="1:51">
      <c r="A340" s="220"/>
      <c r="B340" s="224"/>
      <c r="C340" s="287" t="s">
        <v>350</v>
      </c>
      <c r="D340" s="111" t="s">
        <v>25</v>
      </c>
      <c r="E340" s="111" t="s">
        <v>351</v>
      </c>
      <c r="F340" s="290" t="s">
        <v>369</v>
      </c>
      <c r="G340" s="290" t="s">
        <v>369</v>
      </c>
      <c r="H340" s="290" t="s">
        <v>369</v>
      </c>
      <c r="I340" s="290" t="s">
        <v>369</v>
      </c>
      <c r="J340" s="259">
        <v>0.9</v>
      </c>
      <c r="K340" s="260">
        <v>0.952380952380952</v>
      </c>
      <c r="L340" s="260">
        <v>0.942528735632184</v>
      </c>
      <c r="M340" s="261">
        <v>0.917647058823529</v>
      </c>
      <c r="N340" s="261">
        <v>0.931434599156118</v>
      </c>
      <c r="O340" s="262">
        <v>0.9</v>
      </c>
      <c r="P340" s="263">
        <v>0.961238677059195</v>
      </c>
      <c r="Q340" s="260">
        <v>0.954728682170543</v>
      </c>
      <c r="R340" s="260">
        <v>0.966299707930802</v>
      </c>
      <c r="S340" s="260">
        <v>0.939713478379069</v>
      </c>
      <c r="T340" s="262">
        <v>0.9</v>
      </c>
      <c r="U340" s="260">
        <v>0.931325047398357</v>
      </c>
      <c r="V340" s="260">
        <v>0.928217054263566</v>
      </c>
      <c r="W340" s="260">
        <v>0.941361491799596</v>
      </c>
      <c r="X340" s="260">
        <v>0.922388723668927</v>
      </c>
      <c r="Y340" s="262">
        <v>0.92</v>
      </c>
      <c r="Z340" s="262">
        <v>0.946660789067666</v>
      </c>
      <c r="AA340" s="262">
        <v>0.949253075571178</v>
      </c>
      <c r="AB340" s="262">
        <v>0.965539383561644</v>
      </c>
      <c r="AC340" s="262">
        <v>0.958511313909889</v>
      </c>
      <c r="AD340" s="262">
        <v>0.92</v>
      </c>
      <c r="AE340" s="260">
        <v>0.996083944171101</v>
      </c>
      <c r="AF340" s="260">
        <v>0.977116295700367</v>
      </c>
      <c r="AG340" s="260">
        <v>0.987389659520807</v>
      </c>
      <c r="AH340" s="260">
        <v>0.985606598784434</v>
      </c>
      <c r="AI340" s="262">
        <v>0.92</v>
      </c>
      <c r="AJ340" s="260">
        <v>0.960602798708288</v>
      </c>
      <c r="AK340" s="260">
        <v>0.968327434431437</v>
      </c>
      <c r="AL340" s="260">
        <v>0.975145078287529</v>
      </c>
      <c r="AM340" s="260">
        <v>0.970873581107371</v>
      </c>
      <c r="AN340" s="259">
        <v>0.99</v>
      </c>
      <c r="AO340" s="264">
        <v>1</v>
      </c>
      <c r="AP340" s="264">
        <v>1</v>
      </c>
      <c r="AQ340" s="264">
        <v>1</v>
      </c>
      <c r="AR340" s="265">
        <v>1</v>
      </c>
      <c r="AS340" s="286">
        <v>0.0739852556983447</v>
      </c>
      <c r="AT340" s="267">
        <v>0</v>
      </c>
      <c r="AU340" s="268">
        <v>0.128205128205128</v>
      </c>
      <c r="AV340" s="268">
        <v>0.0740740740740741</v>
      </c>
      <c r="AW340" s="268">
        <v>0.0565610859728507</v>
      </c>
      <c r="AX340" s="224"/>
      <c r="AY340" s="222"/>
    </row>
    <row r="341" ht="15" spans="1:51">
      <c r="A341" s="220"/>
      <c r="B341" s="224"/>
      <c r="C341" s="287" t="s">
        <v>350</v>
      </c>
      <c r="D341" s="111" t="s">
        <v>125</v>
      </c>
      <c r="E341" s="111" t="s">
        <v>351</v>
      </c>
      <c r="F341" s="290" t="s">
        <v>370</v>
      </c>
      <c r="G341" s="290" t="s">
        <v>370</v>
      </c>
      <c r="H341" s="290" t="s">
        <v>370</v>
      </c>
      <c r="I341" s="290" t="s">
        <v>370</v>
      </c>
      <c r="J341" s="259">
        <v>0.9</v>
      </c>
      <c r="K341" s="260" t="s">
        <v>33</v>
      </c>
      <c r="L341" s="260" t="s">
        <v>33</v>
      </c>
      <c r="M341" s="261" t="s">
        <v>33</v>
      </c>
      <c r="N341" s="261" t="s">
        <v>33</v>
      </c>
      <c r="O341" s="262">
        <v>0.9</v>
      </c>
      <c r="P341" s="263">
        <v>1</v>
      </c>
      <c r="Q341" s="260">
        <v>1</v>
      </c>
      <c r="R341" s="260">
        <v>1</v>
      </c>
      <c r="S341" s="260">
        <v>0.828571428571429</v>
      </c>
      <c r="T341" s="262">
        <v>0.9</v>
      </c>
      <c r="U341" s="260">
        <v>1</v>
      </c>
      <c r="V341" s="260">
        <v>1</v>
      </c>
      <c r="W341" s="260">
        <v>1</v>
      </c>
      <c r="X341" s="260">
        <v>0.885714285714286</v>
      </c>
      <c r="Y341" s="262">
        <v>0.92</v>
      </c>
      <c r="Z341" s="262">
        <v>1</v>
      </c>
      <c r="AA341" s="262" t="s">
        <v>33</v>
      </c>
      <c r="AB341" s="262" t="s">
        <v>33</v>
      </c>
      <c r="AC341" s="262">
        <v>0.75</v>
      </c>
      <c r="AD341" s="262">
        <v>0.92</v>
      </c>
      <c r="AE341" s="260">
        <v>0.997305140961857</v>
      </c>
      <c r="AF341" s="260">
        <v>0.997115186482588</v>
      </c>
      <c r="AG341" s="260">
        <v>0.820091324200913</v>
      </c>
      <c r="AH341" s="260">
        <v>0.963458265035935</v>
      </c>
      <c r="AI341" s="262">
        <v>0.92</v>
      </c>
      <c r="AJ341" s="260">
        <v>1</v>
      </c>
      <c r="AK341" s="260">
        <v>1</v>
      </c>
      <c r="AL341" s="260">
        <v>1</v>
      </c>
      <c r="AM341" s="260">
        <v>0.903846153846154</v>
      </c>
      <c r="AN341" s="259">
        <v>0.99</v>
      </c>
      <c r="AO341" s="264">
        <v>1</v>
      </c>
      <c r="AP341" s="264">
        <v>1</v>
      </c>
      <c r="AQ341" s="264">
        <v>1</v>
      </c>
      <c r="AR341" s="265">
        <v>1</v>
      </c>
      <c r="AS341" s="286">
        <v>0.0739852556983447</v>
      </c>
      <c r="AT341" s="267" t="s">
        <v>33</v>
      </c>
      <c r="AU341" s="268" t="s">
        <v>33</v>
      </c>
      <c r="AV341" s="268" t="s">
        <v>33</v>
      </c>
      <c r="AW341" s="268">
        <v>0</v>
      </c>
      <c r="AX341" s="224"/>
      <c r="AY341" s="222"/>
    </row>
    <row r="342" ht="15" spans="1:51">
      <c r="A342" s="220"/>
      <c r="B342" s="224"/>
      <c r="C342" s="287" t="s">
        <v>350</v>
      </c>
      <c r="D342" s="111" t="s">
        <v>125</v>
      </c>
      <c r="E342" s="111" t="s">
        <v>351</v>
      </c>
      <c r="F342" s="290" t="s">
        <v>371</v>
      </c>
      <c r="G342" s="290" t="s">
        <v>371</v>
      </c>
      <c r="H342" s="290" t="s">
        <v>371</v>
      </c>
      <c r="I342" s="290" t="s">
        <v>371</v>
      </c>
      <c r="J342" s="259">
        <v>0.9</v>
      </c>
      <c r="K342" s="260" t="s">
        <v>33</v>
      </c>
      <c r="L342" s="260" t="s">
        <v>33</v>
      </c>
      <c r="M342" s="261" t="s">
        <v>33</v>
      </c>
      <c r="N342" s="261" t="s">
        <v>33</v>
      </c>
      <c r="O342" s="262">
        <v>0.9</v>
      </c>
      <c r="P342" s="263">
        <v>0</v>
      </c>
      <c r="Q342" s="260" t="s">
        <v>33</v>
      </c>
      <c r="R342" s="260" t="s">
        <v>33</v>
      </c>
      <c r="S342" s="260">
        <v>0.4</v>
      </c>
      <c r="T342" s="262">
        <v>0.9</v>
      </c>
      <c r="U342" s="260">
        <v>1</v>
      </c>
      <c r="V342" s="260" t="s">
        <v>33</v>
      </c>
      <c r="W342" s="260" t="s">
        <v>33</v>
      </c>
      <c r="X342" s="260">
        <v>0.8</v>
      </c>
      <c r="Y342" s="262">
        <v>0.92</v>
      </c>
      <c r="Z342" s="262" t="s">
        <v>33</v>
      </c>
      <c r="AA342" s="262" t="s">
        <v>33</v>
      </c>
      <c r="AB342" s="262" t="s">
        <v>33</v>
      </c>
      <c r="AC342" s="262" t="s">
        <v>33</v>
      </c>
      <c r="AD342" s="262">
        <v>0.92</v>
      </c>
      <c r="AE342" s="260">
        <v>0.992916174734357</v>
      </c>
      <c r="AF342" s="260">
        <v>0.978359908883827</v>
      </c>
      <c r="AG342" s="260">
        <v>0.986551392891451</v>
      </c>
      <c r="AH342" s="260">
        <v>0.948183866250346</v>
      </c>
      <c r="AI342" s="262">
        <v>0.92</v>
      </c>
      <c r="AJ342" s="260">
        <v>1</v>
      </c>
      <c r="AK342" s="260" t="s">
        <v>33</v>
      </c>
      <c r="AL342" s="260" t="s">
        <v>33</v>
      </c>
      <c r="AM342" s="260">
        <v>0.857142857142857</v>
      </c>
      <c r="AN342" s="259">
        <v>0.99</v>
      </c>
      <c r="AO342" s="264">
        <v>1</v>
      </c>
      <c r="AP342" s="264">
        <v>1</v>
      </c>
      <c r="AQ342" s="264">
        <v>1</v>
      </c>
      <c r="AR342" s="265">
        <v>1</v>
      </c>
      <c r="AS342" s="286">
        <v>0.0739852556983447</v>
      </c>
      <c r="AT342" s="267" t="s">
        <v>33</v>
      </c>
      <c r="AU342" s="268" t="s">
        <v>33</v>
      </c>
      <c r="AV342" s="268" t="s">
        <v>33</v>
      </c>
      <c r="AW342" s="268" t="s">
        <v>33</v>
      </c>
      <c r="AX342" s="224"/>
      <c r="AY342" s="222"/>
    </row>
    <row r="343" ht="15" spans="1:51">
      <c r="A343" s="220"/>
      <c r="B343" s="224"/>
      <c r="C343" s="287" t="s">
        <v>350</v>
      </c>
      <c r="D343" s="111" t="s">
        <v>125</v>
      </c>
      <c r="E343" s="111" t="s">
        <v>351</v>
      </c>
      <c r="F343" s="290" t="s">
        <v>372</v>
      </c>
      <c r="G343" s="290" t="s">
        <v>372</v>
      </c>
      <c r="H343" s="290" t="s">
        <v>372</v>
      </c>
      <c r="I343" s="290" t="s">
        <v>372</v>
      </c>
      <c r="J343" s="259">
        <v>0.9</v>
      </c>
      <c r="K343" s="260" t="s">
        <v>33</v>
      </c>
      <c r="L343" s="260" t="s">
        <v>33</v>
      </c>
      <c r="M343" s="261" t="s">
        <v>33</v>
      </c>
      <c r="N343" s="261" t="s">
        <v>33</v>
      </c>
      <c r="O343" s="262">
        <v>0.9</v>
      </c>
      <c r="P343" s="263" t="s">
        <v>33</v>
      </c>
      <c r="Q343" s="260" t="s">
        <v>33</v>
      </c>
      <c r="R343" s="260" t="s">
        <v>33</v>
      </c>
      <c r="S343" s="260">
        <v>0.5</v>
      </c>
      <c r="T343" s="262">
        <v>0.9</v>
      </c>
      <c r="U343" s="260" t="s">
        <v>33</v>
      </c>
      <c r="V343" s="260" t="s">
        <v>33</v>
      </c>
      <c r="W343" s="260" t="s">
        <v>33</v>
      </c>
      <c r="X343" s="260">
        <v>0</v>
      </c>
      <c r="Y343" s="262">
        <v>0.92</v>
      </c>
      <c r="Z343" s="262" t="s">
        <v>33</v>
      </c>
      <c r="AA343" s="262" t="s">
        <v>33</v>
      </c>
      <c r="AB343" s="262" t="s">
        <v>33</v>
      </c>
      <c r="AC343" s="262" t="s">
        <v>33</v>
      </c>
      <c r="AD343" s="262">
        <v>0.92</v>
      </c>
      <c r="AE343" s="260">
        <v>0.983644859813084</v>
      </c>
      <c r="AF343" s="260">
        <v>0.999268471104609</v>
      </c>
      <c r="AG343" s="260">
        <v>1</v>
      </c>
      <c r="AH343" s="260">
        <v>0.994342672413793</v>
      </c>
      <c r="AI343" s="262">
        <v>0.92</v>
      </c>
      <c r="AJ343" s="260" t="s">
        <v>33</v>
      </c>
      <c r="AK343" s="260" t="s">
        <v>33</v>
      </c>
      <c r="AL343" s="260" t="s">
        <v>33</v>
      </c>
      <c r="AM343" s="260">
        <v>0</v>
      </c>
      <c r="AN343" s="259">
        <v>0.99</v>
      </c>
      <c r="AO343" s="264" t="s">
        <v>33</v>
      </c>
      <c r="AP343" s="264">
        <v>1</v>
      </c>
      <c r="AQ343" s="264">
        <v>1</v>
      </c>
      <c r="AR343" s="265">
        <v>1</v>
      </c>
      <c r="AS343" s="286">
        <v>0.0739852556983447</v>
      </c>
      <c r="AT343" s="267" t="s">
        <v>33</v>
      </c>
      <c r="AU343" s="268" t="s">
        <v>33</v>
      </c>
      <c r="AV343" s="268" t="s">
        <v>33</v>
      </c>
      <c r="AW343" s="268">
        <v>0</v>
      </c>
      <c r="AX343" s="224"/>
      <c r="AY343" s="222"/>
    </row>
    <row r="344" ht="15" spans="1:51">
      <c r="A344" s="220"/>
      <c r="B344" s="224"/>
      <c r="C344" s="287" t="s">
        <v>350</v>
      </c>
      <c r="D344" s="111" t="s">
        <v>125</v>
      </c>
      <c r="E344" s="111" t="s">
        <v>351</v>
      </c>
      <c r="F344" s="290" t="s">
        <v>373</v>
      </c>
      <c r="G344" s="290" t="s">
        <v>373</v>
      </c>
      <c r="H344" s="290" t="s">
        <v>373</v>
      </c>
      <c r="I344" s="290" t="s">
        <v>373</v>
      </c>
      <c r="J344" s="259">
        <v>0.9</v>
      </c>
      <c r="K344" s="260" t="s">
        <v>33</v>
      </c>
      <c r="L344" s="260" t="s">
        <v>33</v>
      </c>
      <c r="M344" s="261" t="s">
        <v>33</v>
      </c>
      <c r="N344" s="261" t="s">
        <v>33</v>
      </c>
      <c r="O344" s="262">
        <v>0.9</v>
      </c>
      <c r="P344" s="263">
        <v>1</v>
      </c>
      <c r="Q344" s="260">
        <v>1</v>
      </c>
      <c r="R344" s="260">
        <v>1</v>
      </c>
      <c r="S344" s="260">
        <v>0.939393939393939</v>
      </c>
      <c r="T344" s="262">
        <v>0.9</v>
      </c>
      <c r="U344" s="260">
        <v>1</v>
      </c>
      <c r="V344" s="260">
        <v>1</v>
      </c>
      <c r="W344" s="260">
        <v>1</v>
      </c>
      <c r="X344" s="260">
        <v>0.939393939393939</v>
      </c>
      <c r="Y344" s="262">
        <v>0.92</v>
      </c>
      <c r="Z344" s="262" t="s">
        <v>33</v>
      </c>
      <c r="AA344" s="262" t="s">
        <v>33</v>
      </c>
      <c r="AB344" s="262" t="s">
        <v>33</v>
      </c>
      <c r="AC344" s="262">
        <v>1</v>
      </c>
      <c r="AD344" s="262">
        <v>0.92</v>
      </c>
      <c r="AE344" s="260">
        <v>0.998744349573079</v>
      </c>
      <c r="AF344" s="260">
        <v>0.981940144478844</v>
      </c>
      <c r="AG344" s="260">
        <v>0.672876949740035</v>
      </c>
      <c r="AH344" s="260">
        <v>0.944667392947663</v>
      </c>
      <c r="AI344" s="262">
        <v>0.92</v>
      </c>
      <c r="AJ344" s="260">
        <v>1</v>
      </c>
      <c r="AK344" s="260">
        <v>1</v>
      </c>
      <c r="AL344" s="260">
        <v>1</v>
      </c>
      <c r="AM344" s="260">
        <v>0.934782608695652</v>
      </c>
      <c r="AN344" s="259">
        <v>0.99</v>
      </c>
      <c r="AO344" s="264">
        <v>1</v>
      </c>
      <c r="AP344" s="264">
        <v>1</v>
      </c>
      <c r="AQ344" s="264" t="s">
        <v>33</v>
      </c>
      <c r="AR344" s="265">
        <v>1</v>
      </c>
      <c r="AS344" s="286">
        <v>0.0739852556983447</v>
      </c>
      <c r="AT344" s="267" t="s">
        <v>33</v>
      </c>
      <c r="AU344" s="268">
        <v>0</v>
      </c>
      <c r="AV344" s="268" t="s">
        <v>33</v>
      </c>
      <c r="AW344" s="268">
        <v>0</v>
      </c>
      <c r="AX344" s="224"/>
      <c r="AY344" s="222"/>
    </row>
    <row r="345" ht="15" spans="1:51">
      <c r="A345" s="220"/>
      <c r="B345" s="224"/>
      <c r="C345" s="287" t="s">
        <v>350</v>
      </c>
      <c r="D345" s="111" t="s">
        <v>125</v>
      </c>
      <c r="E345" s="111" t="s">
        <v>351</v>
      </c>
      <c r="F345" s="290" t="s">
        <v>374</v>
      </c>
      <c r="G345" s="290" t="s">
        <v>374</v>
      </c>
      <c r="H345" s="290" t="s">
        <v>374</v>
      </c>
      <c r="I345" s="290" t="s">
        <v>374</v>
      </c>
      <c r="J345" s="259">
        <v>0.9</v>
      </c>
      <c r="K345" s="260" t="s">
        <v>33</v>
      </c>
      <c r="L345" s="260" t="s">
        <v>33</v>
      </c>
      <c r="M345" s="261" t="s">
        <v>33</v>
      </c>
      <c r="N345" s="261" t="s">
        <v>33</v>
      </c>
      <c r="O345" s="262">
        <v>0.9</v>
      </c>
      <c r="P345" s="263">
        <v>0.0151515151515152</v>
      </c>
      <c r="Q345" s="260">
        <v>0.0217391304347826</v>
      </c>
      <c r="R345" s="260">
        <v>0.015625</v>
      </c>
      <c r="S345" s="260">
        <v>0.0132408575031526</v>
      </c>
      <c r="T345" s="262">
        <v>0.9</v>
      </c>
      <c r="U345" s="260">
        <v>0.0151515151515152</v>
      </c>
      <c r="V345" s="260">
        <v>0.0217391304347826</v>
      </c>
      <c r="W345" s="260">
        <v>0</v>
      </c>
      <c r="X345" s="260">
        <v>0.0132408575031526</v>
      </c>
      <c r="Y345" s="262">
        <v>0.92</v>
      </c>
      <c r="Z345" s="262" t="s">
        <v>33</v>
      </c>
      <c r="AA345" s="262" t="s">
        <v>33</v>
      </c>
      <c r="AB345" s="262" t="s">
        <v>33</v>
      </c>
      <c r="AC345" s="262">
        <v>1</v>
      </c>
      <c r="AD345" s="262">
        <v>0.92</v>
      </c>
      <c r="AE345" s="260">
        <v>0.999331585171474</v>
      </c>
      <c r="AF345" s="260">
        <v>0.888967852514527</v>
      </c>
      <c r="AG345" s="260">
        <v>0.966275659824047</v>
      </c>
      <c r="AH345" s="260">
        <v>0.887762109641364</v>
      </c>
      <c r="AI345" s="262">
        <v>0.92</v>
      </c>
      <c r="AJ345" s="260">
        <v>0.909090909090909</v>
      </c>
      <c r="AK345" s="260">
        <v>0.891304347826087</v>
      </c>
      <c r="AL345" s="260">
        <v>0.859375</v>
      </c>
      <c r="AM345" s="260">
        <v>0.745603015075377</v>
      </c>
      <c r="AN345" s="259">
        <v>0.99</v>
      </c>
      <c r="AO345" s="264">
        <v>1</v>
      </c>
      <c r="AP345" s="264">
        <v>1</v>
      </c>
      <c r="AQ345" s="264">
        <v>1</v>
      </c>
      <c r="AR345" s="265">
        <v>1</v>
      </c>
      <c r="AS345" s="286">
        <v>0.0739852556983447</v>
      </c>
      <c r="AT345" s="267">
        <v>0</v>
      </c>
      <c r="AU345" s="268">
        <v>0</v>
      </c>
      <c r="AV345" s="268">
        <v>0</v>
      </c>
      <c r="AW345" s="268">
        <v>0</v>
      </c>
      <c r="AX345" s="224"/>
      <c r="AY345" s="222"/>
    </row>
    <row r="346" ht="15" spans="1:51">
      <c r="A346" s="220"/>
      <c r="B346" s="224"/>
      <c r="C346" s="283" t="s">
        <v>375</v>
      </c>
      <c r="D346" s="111" t="s">
        <v>25</v>
      </c>
      <c r="E346" s="111" t="s">
        <v>376</v>
      </c>
      <c r="F346" s="284" t="s">
        <v>377</v>
      </c>
      <c r="G346" s="284" t="s">
        <v>377</v>
      </c>
      <c r="H346" s="284" t="s">
        <v>377</v>
      </c>
      <c r="I346" s="284" t="s">
        <v>377</v>
      </c>
      <c r="J346" s="259">
        <v>0.9</v>
      </c>
      <c r="K346" s="260">
        <v>0.977272727272727</v>
      </c>
      <c r="L346" s="260">
        <v>0.954545454545455</v>
      </c>
      <c r="M346" s="261">
        <v>0.891891891891892</v>
      </c>
      <c r="N346" s="261">
        <v>0.933597621407334</v>
      </c>
      <c r="O346" s="262">
        <v>0.9</v>
      </c>
      <c r="P346" s="263">
        <v>0.986039676708303</v>
      </c>
      <c r="Q346" s="260">
        <v>0.988200589970501</v>
      </c>
      <c r="R346" s="260">
        <v>0.985905044510386</v>
      </c>
      <c r="S346" s="260">
        <v>0.980571217565437</v>
      </c>
      <c r="T346" s="262">
        <v>0.9</v>
      </c>
      <c r="U346" s="260">
        <v>0.842395297575312</v>
      </c>
      <c r="V346" s="260">
        <v>0.785733440600697</v>
      </c>
      <c r="W346" s="260">
        <v>0.879080118694362</v>
      </c>
      <c r="X346" s="260">
        <v>0.847594836034142</v>
      </c>
      <c r="Y346" s="262">
        <v>0.92</v>
      </c>
      <c r="Z346" s="262">
        <v>0.889692585895118</v>
      </c>
      <c r="AA346" s="262">
        <v>0.855421686746988</v>
      </c>
      <c r="AB346" s="262">
        <v>0.886661526599846</v>
      </c>
      <c r="AC346" s="262">
        <v>0.882676948499036</v>
      </c>
      <c r="AD346" s="262">
        <v>0.92</v>
      </c>
      <c r="AE346" s="260">
        <v>0.974206349206349</v>
      </c>
      <c r="AF346" s="260">
        <v>0.988965517241379</v>
      </c>
      <c r="AG346" s="260">
        <v>0.991389913899139</v>
      </c>
      <c r="AH346" s="260">
        <v>0.983898157298146</v>
      </c>
      <c r="AI346" s="262">
        <v>0.92</v>
      </c>
      <c r="AJ346" s="260">
        <v>0.94435736677116</v>
      </c>
      <c r="AK346" s="260">
        <v>0.928232502965599</v>
      </c>
      <c r="AL346" s="260">
        <v>0.932325141776938</v>
      </c>
      <c r="AM346" s="260">
        <v>0.947524390880159</v>
      </c>
      <c r="AN346" s="259">
        <v>0.99</v>
      </c>
      <c r="AO346" s="264">
        <v>1</v>
      </c>
      <c r="AP346" s="264">
        <v>1</v>
      </c>
      <c r="AQ346" s="264">
        <v>1</v>
      </c>
      <c r="AR346" s="265">
        <v>1</v>
      </c>
      <c r="AS346" s="286">
        <v>0.05</v>
      </c>
      <c r="AT346" s="267">
        <v>0</v>
      </c>
      <c r="AU346" s="268">
        <v>0.142857142857143</v>
      </c>
      <c r="AV346" s="268">
        <v>0.111111111111111</v>
      </c>
      <c r="AW346" s="268">
        <v>0.0984615384615385</v>
      </c>
      <c r="AX346" s="224"/>
      <c r="AY346" s="222"/>
    </row>
    <row r="347" ht="15" spans="1:51">
      <c r="A347" s="220"/>
      <c r="B347" s="224"/>
      <c r="C347" s="283" t="s">
        <v>375</v>
      </c>
      <c r="D347" s="111" t="s">
        <v>25</v>
      </c>
      <c r="E347" s="111" t="s">
        <v>376</v>
      </c>
      <c r="F347" s="284" t="s">
        <v>378</v>
      </c>
      <c r="G347" s="284" t="s">
        <v>378</v>
      </c>
      <c r="H347" s="284" t="s">
        <v>378</v>
      </c>
      <c r="I347" s="284" t="s">
        <v>378</v>
      </c>
      <c r="J347" s="259">
        <v>0.9</v>
      </c>
      <c r="K347" s="260">
        <v>1</v>
      </c>
      <c r="L347" s="260">
        <v>0.966666666666667</v>
      </c>
      <c r="M347" s="261">
        <v>0.958333333333333</v>
      </c>
      <c r="N347" s="261">
        <v>0.983579638752053</v>
      </c>
      <c r="O347" s="262">
        <v>0.9</v>
      </c>
      <c r="P347" s="263">
        <v>0.994225721784777</v>
      </c>
      <c r="Q347" s="260">
        <v>0.99598686610726</v>
      </c>
      <c r="R347" s="260">
        <v>0.988545246277205</v>
      </c>
      <c r="S347" s="260">
        <v>0.992585416007593</v>
      </c>
      <c r="T347" s="262">
        <v>0.9</v>
      </c>
      <c r="U347" s="260">
        <v>0.857217847769029</v>
      </c>
      <c r="V347" s="260">
        <v>0.860634804815761</v>
      </c>
      <c r="W347" s="260">
        <v>0.911798396334479</v>
      </c>
      <c r="X347" s="260">
        <v>0.856077981651376</v>
      </c>
      <c r="Y347" s="262">
        <v>0.92</v>
      </c>
      <c r="Z347" s="262">
        <v>0.922051282051282</v>
      </c>
      <c r="AA347" s="262">
        <v>0.945288753799392</v>
      </c>
      <c r="AB347" s="262">
        <v>0.945319740500463</v>
      </c>
      <c r="AC347" s="262">
        <v>0.936284116438029</v>
      </c>
      <c r="AD347" s="262">
        <v>0.92</v>
      </c>
      <c r="AE347" s="260">
        <v>0.998803827751196</v>
      </c>
      <c r="AF347" s="260">
        <v>0.99818949909475</v>
      </c>
      <c r="AG347" s="260">
        <v>0.99682264586944</v>
      </c>
      <c r="AH347" s="260">
        <v>0.986538545725167</v>
      </c>
      <c r="AI347" s="262">
        <v>0.92</v>
      </c>
      <c r="AJ347" s="260">
        <v>0.952430555555556</v>
      </c>
      <c r="AK347" s="260">
        <v>0.969420600858369</v>
      </c>
      <c r="AL347" s="260">
        <v>0.964687819856704</v>
      </c>
      <c r="AM347" s="260">
        <v>0.968717661865473</v>
      </c>
      <c r="AN347" s="259">
        <v>0.99</v>
      </c>
      <c r="AO347" s="264">
        <v>1</v>
      </c>
      <c r="AP347" s="264">
        <v>1</v>
      </c>
      <c r="AQ347" s="264">
        <v>1</v>
      </c>
      <c r="AR347" s="265">
        <v>1</v>
      </c>
      <c r="AS347" s="286">
        <v>0.05</v>
      </c>
      <c r="AT347" s="267">
        <v>0</v>
      </c>
      <c r="AU347" s="268">
        <v>0.0909090909090909</v>
      </c>
      <c r="AV347" s="268">
        <v>0</v>
      </c>
      <c r="AW347" s="268">
        <v>0.0744186046511628</v>
      </c>
      <c r="AX347" s="224"/>
      <c r="AY347" s="222"/>
    </row>
    <row r="348" ht="15" spans="1:51">
      <c r="A348" s="220"/>
      <c r="B348" s="224"/>
      <c r="C348" s="283" t="s">
        <v>375</v>
      </c>
      <c r="D348" s="111" t="s">
        <v>25</v>
      </c>
      <c r="E348" s="111" t="s">
        <v>376</v>
      </c>
      <c r="F348" s="284" t="s">
        <v>379</v>
      </c>
      <c r="G348" s="284" t="s">
        <v>379</v>
      </c>
      <c r="H348" s="284" t="s">
        <v>379</v>
      </c>
      <c r="I348" s="284" t="s">
        <v>379</v>
      </c>
      <c r="J348" s="259">
        <v>0.9</v>
      </c>
      <c r="K348" s="260">
        <v>0.979591836734694</v>
      </c>
      <c r="L348" s="260">
        <v>0.96078431372549</v>
      </c>
      <c r="M348" s="261">
        <v>1</v>
      </c>
      <c r="N348" s="261">
        <v>0.951420714940422</v>
      </c>
      <c r="O348" s="262">
        <v>0.9</v>
      </c>
      <c r="P348" s="263">
        <v>0.984040319193616</v>
      </c>
      <c r="Q348" s="260">
        <v>0.97750569476082</v>
      </c>
      <c r="R348" s="260">
        <v>0.989556135770235</v>
      </c>
      <c r="S348" s="260">
        <v>0.968551253646174</v>
      </c>
      <c r="T348" s="262">
        <v>0.9</v>
      </c>
      <c r="U348" s="260">
        <v>0.855522889542209</v>
      </c>
      <c r="V348" s="260">
        <v>0.810933940774487</v>
      </c>
      <c r="W348" s="260">
        <v>0.85378590078329</v>
      </c>
      <c r="X348" s="260">
        <v>0.817141399811913</v>
      </c>
      <c r="Y348" s="262">
        <v>0.92</v>
      </c>
      <c r="Z348" s="262">
        <v>0.930056710775047</v>
      </c>
      <c r="AA348" s="262">
        <v>0.944067796610169</v>
      </c>
      <c r="AB348" s="262">
        <v>0.937773882559159</v>
      </c>
      <c r="AC348" s="262">
        <v>0.91304347826087</v>
      </c>
      <c r="AD348" s="262">
        <v>0.92</v>
      </c>
      <c r="AE348" s="260">
        <v>0.99799699549324</v>
      </c>
      <c r="AF348" s="260">
        <v>0.998618784530387</v>
      </c>
      <c r="AG348" s="260">
        <v>0.907686510926903</v>
      </c>
      <c r="AH348" s="260">
        <v>0.98655189215527</v>
      </c>
      <c r="AI348" s="262">
        <v>0.92</v>
      </c>
      <c r="AJ348" s="260">
        <v>0.957582800697269</v>
      </c>
      <c r="AK348" s="260">
        <v>0.969522591645354</v>
      </c>
      <c r="AL348" s="260">
        <v>0.960262008733624</v>
      </c>
      <c r="AM348" s="260">
        <v>0.960625574977001</v>
      </c>
      <c r="AN348" s="259">
        <v>0.99</v>
      </c>
      <c r="AO348" s="264">
        <v>1</v>
      </c>
      <c r="AP348" s="264">
        <v>1</v>
      </c>
      <c r="AQ348" s="264">
        <v>1</v>
      </c>
      <c r="AR348" s="265">
        <v>1</v>
      </c>
      <c r="AS348" s="286">
        <v>0.05</v>
      </c>
      <c r="AT348" s="267">
        <v>0</v>
      </c>
      <c r="AU348" s="268">
        <v>0.153846153846154</v>
      </c>
      <c r="AV348" s="268">
        <v>0.125</v>
      </c>
      <c r="AW348" s="268">
        <v>0.0789473684210526</v>
      </c>
      <c r="AX348" s="224"/>
      <c r="AY348" s="222"/>
    </row>
    <row r="349" ht="15" spans="1:51">
      <c r="A349" s="220"/>
      <c r="B349" s="224"/>
      <c r="C349" s="283" t="s">
        <v>375</v>
      </c>
      <c r="D349" s="111" t="s">
        <v>25</v>
      </c>
      <c r="E349" s="111" t="s">
        <v>376</v>
      </c>
      <c r="F349" s="284" t="s">
        <v>380</v>
      </c>
      <c r="G349" s="284" t="s">
        <v>380</v>
      </c>
      <c r="H349" s="284" t="s">
        <v>380</v>
      </c>
      <c r="I349" s="284" t="s">
        <v>380</v>
      </c>
      <c r="J349" s="259">
        <v>0.9</v>
      </c>
      <c r="K349" s="260">
        <v>0.961538461538462</v>
      </c>
      <c r="L349" s="260">
        <v>0.980769230769231</v>
      </c>
      <c r="M349" s="261">
        <v>0.95</v>
      </c>
      <c r="N349" s="261">
        <v>0.94575678040245</v>
      </c>
      <c r="O349" s="262">
        <v>0.9</v>
      </c>
      <c r="P349" s="263">
        <v>0.954217623079335</v>
      </c>
      <c r="Q349" s="260">
        <v>0.967157894736842</v>
      </c>
      <c r="R349" s="260">
        <v>0.891707920792079</v>
      </c>
      <c r="S349" s="260">
        <v>0.941186651896981</v>
      </c>
      <c r="T349" s="262">
        <v>0.9</v>
      </c>
      <c r="U349" s="260">
        <v>0.801818751959862</v>
      </c>
      <c r="V349" s="260">
        <v>0.724842105263158</v>
      </c>
      <c r="W349" s="260">
        <v>0.836014851485149</v>
      </c>
      <c r="X349" s="260">
        <v>0.739107357149451</v>
      </c>
      <c r="Y349" s="262">
        <v>0.92</v>
      </c>
      <c r="Z349" s="262">
        <v>0.913492063492063</v>
      </c>
      <c r="AA349" s="262">
        <v>0.908672798948752</v>
      </c>
      <c r="AB349" s="262">
        <v>0.863636363636364</v>
      </c>
      <c r="AC349" s="262">
        <v>0.870938571874026</v>
      </c>
      <c r="AD349" s="262">
        <v>0.92</v>
      </c>
      <c r="AE349" s="260">
        <v>0.964864864864865</v>
      </c>
      <c r="AF349" s="260">
        <v>0.984042553191489</v>
      </c>
      <c r="AG349" s="260">
        <v>0.987179487179487</v>
      </c>
      <c r="AH349" s="260">
        <v>0.975472273004266</v>
      </c>
      <c r="AI349" s="262">
        <v>0.92</v>
      </c>
      <c r="AJ349" s="260">
        <v>0.95123595505618</v>
      </c>
      <c r="AK349" s="260">
        <v>0.957908163265306</v>
      </c>
      <c r="AL349" s="260">
        <v>0.913718187461204</v>
      </c>
      <c r="AM349" s="260">
        <v>0.942000791625612</v>
      </c>
      <c r="AN349" s="259">
        <v>0.99</v>
      </c>
      <c r="AO349" s="264">
        <v>1</v>
      </c>
      <c r="AP349" s="264">
        <v>1</v>
      </c>
      <c r="AQ349" s="264">
        <v>1</v>
      </c>
      <c r="AR349" s="265">
        <v>1</v>
      </c>
      <c r="AS349" s="286">
        <v>0.05</v>
      </c>
      <c r="AT349" s="267">
        <v>0</v>
      </c>
      <c r="AU349" s="268">
        <v>0</v>
      </c>
      <c r="AV349" s="268">
        <v>0</v>
      </c>
      <c r="AW349" s="268">
        <v>0.0590062111801242</v>
      </c>
      <c r="AX349" s="224"/>
      <c r="AY349" s="222"/>
    </row>
    <row r="350" ht="15" spans="1:51">
      <c r="A350" s="220"/>
      <c r="B350" s="224"/>
      <c r="C350" s="283" t="s">
        <v>375</v>
      </c>
      <c r="D350" s="111" t="s">
        <v>25</v>
      </c>
      <c r="E350" s="111" t="s">
        <v>376</v>
      </c>
      <c r="F350" s="284" t="s">
        <v>381</v>
      </c>
      <c r="G350" s="284" t="s">
        <v>381</v>
      </c>
      <c r="H350" s="284" t="s">
        <v>381</v>
      </c>
      <c r="I350" s="284" t="s">
        <v>381</v>
      </c>
      <c r="J350" s="259">
        <v>0.9</v>
      </c>
      <c r="K350" s="260">
        <v>0.964285714285714</v>
      </c>
      <c r="L350" s="260">
        <v>1</v>
      </c>
      <c r="M350" s="261">
        <v>1</v>
      </c>
      <c r="N350" s="261">
        <v>0.974025974025974</v>
      </c>
      <c r="O350" s="262">
        <v>0.9</v>
      </c>
      <c r="P350" s="263">
        <v>0.963231486276541</v>
      </c>
      <c r="Q350" s="260">
        <v>0.991678726483357</v>
      </c>
      <c r="R350" s="260">
        <v>0.989010989010989</v>
      </c>
      <c r="S350" s="260">
        <v>0.984318919022668</v>
      </c>
      <c r="T350" s="262">
        <v>0.9</v>
      </c>
      <c r="U350" s="260">
        <v>0.867944070429829</v>
      </c>
      <c r="V350" s="260">
        <v>0.8910998552822</v>
      </c>
      <c r="W350" s="260">
        <v>0.917082917082917</v>
      </c>
      <c r="X350" s="260">
        <v>0.866662827968753</v>
      </c>
      <c r="Y350" s="262">
        <v>0.92</v>
      </c>
      <c r="Z350" s="262">
        <v>0.90880829015544</v>
      </c>
      <c r="AA350" s="262">
        <v>0.94046511627907</v>
      </c>
      <c r="AB350" s="262">
        <v>0.93686165273909</v>
      </c>
      <c r="AC350" s="262">
        <v>0.891896920643781</v>
      </c>
      <c r="AD350" s="262">
        <v>0.92</v>
      </c>
      <c r="AE350" s="260">
        <v>0.998609179415855</v>
      </c>
      <c r="AF350" s="260">
        <v>0.996120271580989</v>
      </c>
      <c r="AG350" s="260">
        <v>1</v>
      </c>
      <c r="AH350" s="260">
        <v>0.99604134594238</v>
      </c>
      <c r="AI350" s="262">
        <v>0.92</v>
      </c>
      <c r="AJ350" s="260">
        <v>0.938275862068966</v>
      </c>
      <c r="AK350" s="260">
        <v>0.969523313362855</v>
      </c>
      <c r="AL350" s="260">
        <v>0.957170356111646</v>
      </c>
      <c r="AM350" s="260">
        <v>0.956090536097601</v>
      </c>
      <c r="AN350" s="259">
        <v>0.99</v>
      </c>
      <c r="AO350" s="264">
        <v>1</v>
      </c>
      <c r="AP350" s="264">
        <v>1</v>
      </c>
      <c r="AQ350" s="264">
        <v>1</v>
      </c>
      <c r="AR350" s="265">
        <v>1</v>
      </c>
      <c r="AS350" s="286">
        <v>0.05</v>
      </c>
      <c r="AT350" s="267">
        <v>-0.125</v>
      </c>
      <c r="AU350" s="268">
        <v>0.125</v>
      </c>
      <c r="AV350" s="268">
        <v>0</v>
      </c>
      <c r="AW350" s="268">
        <v>0.0452261306532663</v>
      </c>
      <c r="AX350" s="224"/>
      <c r="AY350" s="222"/>
    </row>
    <row r="351" ht="15" spans="1:51">
      <c r="A351" s="220"/>
      <c r="B351" s="224"/>
      <c r="C351" s="283" t="s">
        <v>375</v>
      </c>
      <c r="D351" s="111" t="s">
        <v>25</v>
      </c>
      <c r="E351" s="111" t="s">
        <v>376</v>
      </c>
      <c r="F351" s="284" t="s">
        <v>382</v>
      </c>
      <c r="G351" s="284" t="s">
        <v>382</v>
      </c>
      <c r="H351" s="284" t="s">
        <v>382</v>
      </c>
      <c r="I351" s="284" t="s">
        <v>382</v>
      </c>
      <c r="J351" s="259">
        <v>0.9</v>
      </c>
      <c r="K351" s="260">
        <v>1</v>
      </c>
      <c r="L351" s="260">
        <v>0.96078431372549</v>
      </c>
      <c r="M351" s="261">
        <v>0.954545454545455</v>
      </c>
      <c r="N351" s="261">
        <v>0.962374581939799</v>
      </c>
      <c r="O351" s="262">
        <v>0.9</v>
      </c>
      <c r="P351" s="263">
        <v>0.985887887103097</v>
      </c>
      <c r="Q351" s="260">
        <v>0.986348122866894</v>
      </c>
      <c r="R351" s="260">
        <v>0.98238255033557</v>
      </c>
      <c r="S351" s="260">
        <v>0.986492024223291</v>
      </c>
      <c r="T351" s="262">
        <v>0.9</v>
      </c>
      <c r="U351" s="260">
        <v>0.913759310074481</v>
      </c>
      <c r="V351" s="260">
        <v>0.909556313993174</v>
      </c>
      <c r="W351" s="260">
        <v>0.914429530201342</v>
      </c>
      <c r="X351" s="260">
        <v>0.93101825853355</v>
      </c>
      <c r="Y351" s="262">
        <v>0.92</v>
      </c>
      <c r="Z351" s="262">
        <v>0.945658963148032</v>
      </c>
      <c r="AA351" s="262">
        <v>0.915143603133159</v>
      </c>
      <c r="AB351" s="262">
        <v>0.893568582811611</v>
      </c>
      <c r="AC351" s="262">
        <v>0.911092744553988</v>
      </c>
      <c r="AD351" s="262">
        <v>0.92</v>
      </c>
      <c r="AE351" s="260">
        <v>0.994871794871795</v>
      </c>
      <c r="AF351" s="260">
        <v>0.843971631205674</v>
      </c>
      <c r="AG351" s="260">
        <v>0.996282527881041</v>
      </c>
      <c r="AH351" s="260">
        <v>0.981954705098704</v>
      </c>
      <c r="AI351" s="262">
        <v>0.92</v>
      </c>
      <c r="AJ351" s="260">
        <v>0.961501443695861</v>
      </c>
      <c r="AK351" s="260">
        <v>0.962361331220285</v>
      </c>
      <c r="AL351" s="260">
        <v>0.926779661016949</v>
      </c>
      <c r="AM351" s="260">
        <v>0.960860762538588</v>
      </c>
      <c r="AN351" s="259">
        <v>0.99</v>
      </c>
      <c r="AO351" s="264">
        <v>1</v>
      </c>
      <c r="AP351" s="264">
        <v>1</v>
      </c>
      <c r="AQ351" s="264">
        <v>1</v>
      </c>
      <c r="AR351" s="265">
        <v>1</v>
      </c>
      <c r="AS351" s="286">
        <v>0.05</v>
      </c>
      <c r="AT351" s="267">
        <v>0</v>
      </c>
      <c r="AU351" s="268">
        <v>0.125</v>
      </c>
      <c r="AV351" s="268">
        <v>0.333333333333333</v>
      </c>
      <c r="AW351" s="268">
        <v>0.0737327188940092</v>
      </c>
      <c r="AX351" s="224"/>
      <c r="AY351" s="222"/>
    </row>
    <row r="352" ht="15" spans="1:51">
      <c r="A352" s="220"/>
      <c r="B352" s="224"/>
      <c r="C352" s="283" t="s">
        <v>375</v>
      </c>
      <c r="D352" s="111" t="s">
        <v>25</v>
      </c>
      <c r="E352" s="111" t="s">
        <v>376</v>
      </c>
      <c r="F352" s="284" t="s">
        <v>383</v>
      </c>
      <c r="G352" s="284" t="s">
        <v>383</v>
      </c>
      <c r="H352" s="284" t="s">
        <v>383</v>
      </c>
      <c r="I352" s="284" t="s">
        <v>383</v>
      </c>
      <c r="J352" s="259">
        <v>0.9</v>
      </c>
      <c r="K352" s="260">
        <v>0.970588235294118</v>
      </c>
      <c r="L352" s="260">
        <v>0.972222222222222</v>
      </c>
      <c r="M352" s="261">
        <v>0.96</v>
      </c>
      <c r="N352" s="261">
        <v>0.970588235294118</v>
      </c>
      <c r="O352" s="262">
        <v>0.9</v>
      </c>
      <c r="P352" s="263">
        <v>0.956095282578235</v>
      </c>
      <c r="Q352" s="260">
        <v>0.98861188057864</v>
      </c>
      <c r="R352" s="260">
        <v>0.963531669865643</v>
      </c>
      <c r="S352" s="260">
        <v>0.982130511088656</v>
      </c>
      <c r="T352" s="262">
        <v>0.9</v>
      </c>
      <c r="U352" s="260">
        <v>0.927136851938347</v>
      </c>
      <c r="V352" s="260">
        <v>0.935364727608495</v>
      </c>
      <c r="W352" s="260">
        <v>0.946257197696737</v>
      </c>
      <c r="X352" s="260">
        <v>0.935825843393785</v>
      </c>
      <c r="Y352" s="262">
        <v>0.92</v>
      </c>
      <c r="Z352" s="262">
        <v>0.927736450584485</v>
      </c>
      <c r="AA352" s="262">
        <v>0.94473409801877</v>
      </c>
      <c r="AB352" s="262">
        <v>0.93025641025641</v>
      </c>
      <c r="AC352" s="262">
        <v>0.93136638452237</v>
      </c>
      <c r="AD352" s="262">
        <v>0.92</v>
      </c>
      <c r="AE352" s="260">
        <v>1</v>
      </c>
      <c r="AF352" s="260">
        <v>1</v>
      </c>
      <c r="AG352" s="260">
        <v>1</v>
      </c>
      <c r="AH352" s="260">
        <v>0.995817843866171</v>
      </c>
      <c r="AI352" s="262">
        <v>0.92</v>
      </c>
      <c r="AJ352" s="260">
        <v>0.95944192083063</v>
      </c>
      <c r="AK352" s="260">
        <v>0.970776906628653</v>
      </c>
      <c r="AL352" s="260">
        <v>0.957362419434804</v>
      </c>
      <c r="AM352" s="260">
        <v>0.965521267073977</v>
      </c>
      <c r="AN352" s="259">
        <v>0.99</v>
      </c>
      <c r="AO352" s="264">
        <v>1</v>
      </c>
      <c r="AP352" s="264">
        <v>1</v>
      </c>
      <c r="AQ352" s="264">
        <v>1</v>
      </c>
      <c r="AR352" s="265">
        <v>1</v>
      </c>
      <c r="AS352" s="286">
        <v>0.05</v>
      </c>
      <c r="AT352" s="267">
        <v>0</v>
      </c>
      <c r="AU352" s="268">
        <v>0</v>
      </c>
      <c r="AV352" s="268">
        <v>0</v>
      </c>
      <c r="AW352" s="268">
        <v>0.064327485380117</v>
      </c>
      <c r="AX352" s="224"/>
      <c r="AY352" s="222"/>
    </row>
    <row r="353" ht="15" spans="1:51">
      <c r="A353" s="220"/>
      <c r="B353" s="224"/>
      <c r="C353" s="283" t="s">
        <v>375</v>
      </c>
      <c r="D353" s="111" t="s">
        <v>25</v>
      </c>
      <c r="E353" s="111" t="s">
        <v>376</v>
      </c>
      <c r="F353" s="291" t="s">
        <v>384</v>
      </c>
      <c r="G353" s="291" t="s">
        <v>384</v>
      </c>
      <c r="H353" s="291" t="s">
        <v>384</v>
      </c>
      <c r="I353" s="291" t="s">
        <v>384</v>
      </c>
      <c r="J353" s="259">
        <v>0.9</v>
      </c>
      <c r="K353" s="260">
        <v>1</v>
      </c>
      <c r="L353" s="260">
        <v>1</v>
      </c>
      <c r="M353" s="261">
        <v>0.944444444444444</v>
      </c>
      <c r="N353" s="261">
        <v>0.980176211453744</v>
      </c>
      <c r="O353" s="262">
        <v>0.9</v>
      </c>
      <c r="P353" s="263">
        <v>0.983670295489891</v>
      </c>
      <c r="Q353" s="260">
        <v>0.992027902341804</v>
      </c>
      <c r="R353" s="260">
        <v>0.984931506849315</v>
      </c>
      <c r="S353" s="260">
        <v>0.977160632216119</v>
      </c>
      <c r="T353" s="262">
        <v>0.9</v>
      </c>
      <c r="U353" s="260">
        <v>0.911353032659409</v>
      </c>
      <c r="V353" s="260">
        <v>0.888390632785252</v>
      </c>
      <c r="W353" s="260">
        <v>0.906849315068493</v>
      </c>
      <c r="X353" s="260">
        <v>0.886587826476852</v>
      </c>
      <c r="Y353" s="262">
        <v>0.92</v>
      </c>
      <c r="Z353" s="262">
        <v>0.898897058823529</v>
      </c>
      <c r="AA353" s="262">
        <v>0.93192868719611</v>
      </c>
      <c r="AB353" s="262">
        <v>0.94392523364486</v>
      </c>
      <c r="AC353" s="262">
        <v>0.911059613233179</v>
      </c>
      <c r="AD353" s="262">
        <v>0.92</v>
      </c>
      <c r="AE353" s="260">
        <v>0.98</v>
      </c>
      <c r="AF353" s="260">
        <v>0.975609756097561</v>
      </c>
      <c r="AG353" s="260">
        <v>1</v>
      </c>
      <c r="AH353" s="260">
        <v>0.98</v>
      </c>
      <c r="AI353" s="262">
        <v>0.92</v>
      </c>
      <c r="AJ353" s="260">
        <v>0.948087431693989</v>
      </c>
      <c r="AK353" s="260">
        <v>0.969893292682927</v>
      </c>
      <c r="AL353" s="260">
        <v>0.959683794466403</v>
      </c>
      <c r="AM353" s="260">
        <v>0.957946058091286</v>
      </c>
      <c r="AN353" s="259">
        <v>0.99</v>
      </c>
      <c r="AO353" s="264">
        <v>1</v>
      </c>
      <c r="AP353" s="264">
        <v>1</v>
      </c>
      <c r="AQ353" s="264">
        <v>1</v>
      </c>
      <c r="AR353" s="265">
        <v>1</v>
      </c>
      <c r="AS353" s="286">
        <v>0.05</v>
      </c>
      <c r="AT353" s="267">
        <v>0.166666666666667</v>
      </c>
      <c r="AU353" s="268">
        <v>0</v>
      </c>
      <c r="AV353" s="268">
        <v>0</v>
      </c>
      <c r="AW353" s="268">
        <v>0.0875912408759124</v>
      </c>
      <c r="AX353" s="224"/>
      <c r="AY353" s="222"/>
    </row>
    <row r="354" ht="15" spans="1:51">
      <c r="A354" s="220"/>
      <c r="B354" s="224"/>
      <c r="C354" s="283" t="s">
        <v>375</v>
      </c>
      <c r="D354" s="111" t="s">
        <v>25</v>
      </c>
      <c r="E354" s="111" t="s">
        <v>376</v>
      </c>
      <c r="F354" s="284" t="s">
        <v>385</v>
      </c>
      <c r="G354" s="284" t="s">
        <v>385</v>
      </c>
      <c r="H354" s="284" t="s">
        <v>385</v>
      </c>
      <c r="I354" s="284" t="s">
        <v>385</v>
      </c>
      <c r="J354" s="259">
        <v>0.9</v>
      </c>
      <c r="K354" s="260">
        <v>1</v>
      </c>
      <c r="L354" s="260">
        <v>0.964285714285714</v>
      </c>
      <c r="M354" s="261">
        <v>0.96</v>
      </c>
      <c r="N354" s="261">
        <v>0.964396284829721</v>
      </c>
      <c r="O354" s="262">
        <v>0.9</v>
      </c>
      <c r="P354" s="263">
        <v>0</v>
      </c>
      <c r="Q354" s="260" t="s">
        <v>33</v>
      </c>
      <c r="R354" s="260" t="s">
        <v>33</v>
      </c>
      <c r="S354" s="260">
        <v>0</v>
      </c>
      <c r="T354" s="262">
        <v>0.9</v>
      </c>
      <c r="U354" s="260">
        <v>0.96</v>
      </c>
      <c r="V354" s="260" t="s">
        <v>33</v>
      </c>
      <c r="W354" s="260" t="s">
        <v>33</v>
      </c>
      <c r="X354" s="260">
        <v>0.96</v>
      </c>
      <c r="Y354" s="262">
        <v>0.92</v>
      </c>
      <c r="Z354" s="262">
        <v>0</v>
      </c>
      <c r="AA354" s="262">
        <v>0</v>
      </c>
      <c r="AB354" s="262" t="s">
        <v>33</v>
      </c>
      <c r="AC354" s="262">
        <v>0.4375</v>
      </c>
      <c r="AD354" s="262">
        <v>0.92</v>
      </c>
      <c r="AE354" s="260">
        <v>0.993993993993994</v>
      </c>
      <c r="AF354" s="260">
        <v>0.996894409937888</v>
      </c>
      <c r="AG354" s="260">
        <v>0.988269794721408</v>
      </c>
      <c r="AH354" s="260">
        <v>0.994729605866178</v>
      </c>
      <c r="AI354" s="262">
        <v>0.92</v>
      </c>
      <c r="AJ354" s="260">
        <v>0.967267377712394</v>
      </c>
      <c r="AK354" s="260">
        <v>0.98200163621489</v>
      </c>
      <c r="AL354" s="260">
        <v>0.980524978831499</v>
      </c>
      <c r="AM354" s="260">
        <v>0.983511843918048</v>
      </c>
      <c r="AN354" s="259">
        <v>0.99</v>
      </c>
      <c r="AO354" s="264">
        <v>1</v>
      </c>
      <c r="AP354" s="264">
        <v>1</v>
      </c>
      <c r="AQ354" s="264">
        <v>1</v>
      </c>
      <c r="AR354" s="265">
        <v>1</v>
      </c>
      <c r="AS354" s="286">
        <v>0.05</v>
      </c>
      <c r="AT354" s="267">
        <v>0.222222222222222</v>
      </c>
      <c r="AU354" s="268">
        <v>0.0909090909090909</v>
      </c>
      <c r="AV354" s="268">
        <v>0.166666666666667</v>
      </c>
      <c r="AW354" s="268">
        <v>0.06</v>
      </c>
      <c r="AX354" s="224"/>
      <c r="AY354" s="222"/>
    </row>
    <row r="355" ht="15" spans="1:51">
      <c r="A355" s="220"/>
      <c r="B355" s="224"/>
      <c r="C355" s="283" t="s">
        <v>375</v>
      </c>
      <c r="D355" s="111" t="s">
        <v>25</v>
      </c>
      <c r="E355" s="111" t="s">
        <v>376</v>
      </c>
      <c r="F355" s="284" t="s">
        <v>386</v>
      </c>
      <c r="G355" s="284" t="s">
        <v>386</v>
      </c>
      <c r="H355" s="284" t="s">
        <v>386</v>
      </c>
      <c r="I355" s="284" t="s">
        <v>386</v>
      </c>
      <c r="J355" s="259">
        <v>0.9</v>
      </c>
      <c r="K355" s="260">
        <v>1</v>
      </c>
      <c r="L355" s="260">
        <v>0.98</v>
      </c>
      <c r="M355" s="261">
        <v>1</v>
      </c>
      <c r="N355" s="261">
        <v>0.983364140480592</v>
      </c>
      <c r="O355" s="262">
        <v>0.9</v>
      </c>
      <c r="P355" s="263">
        <v>0.975415282392027</v>
      </c>
      <c r="Q355" s="260">
        <v>0.980193459235375</v>
      </c>
      <c r="R355" s="260">
        <v>0.980445043830074</v>
      </c>
      <c r="S355" s="260">
        <v>0.974554967140943</v>
      </c>
      <c r="T355" s="262">
        <v>0.9</v>
      </c>
      <c r="U355" s="260">
        <v>0.909634551495017</v>
      </c>
      <c r="V355" s="260">
        <v>0.895439889451865</v>
      </c>
      <c r="W355" s="260">
        <v>0.920431557653405</v>
      </c>
      <c r="X355" s="260">
        <v>0.892439226695591</v>
      </c>
      <c r="Y355" s="262">
        <v>0.92</v>
      </c>
      <c r="Z355" s="262">
        <v>0.895770392749245</v>
      </c>
      <c r="AA355" s="262">
        <v>0.903532608695652</v>
      </c>
      <c r="AB355" s="262">
        <v>0.907053394858273</v>
      </c>
      <c r="AC355" s="262">
        <v>0.878866927527507</v>
      </c>
      <c r="AD355" s="262">
        <v>0.92</v>
      </c>
      <c r="AE355" s="260">
        <v>0.994588969823101</v>
      </c>
      <c r="AF355" s="260">
        <v>0.995909622126997</v>
      </c>
      <c r="AG355" s="260">
        <v>0.998983352395476</v>
      </c>
      <c r="AH355" s="260">
        <v>0.997014108538362</v>
      </c>
      <c r="AI355" s="262">
        <v>0.92</v>
      </c>
      <c r="AJ355" s="260">
        <v>0.942626728110599</v>
      </c>
      <c r="AK355" s="260">
        <v>0.950137551581843</v>
      </c>
      <c r="AL355" s="260">
        <v>0.940353215594802</v>
      </c>
      <c r="AM355" s="260">
        <v>0.944772647552938</v>
      </c>
      <c r="AN355" s="259">
        <v>0.99</v>
      </c>
      <c r="AO355" s="264">
        <v>1</v>
      </c>
      <c r="AP355" s="264">
        <v>1</v>
      </c>
      <c r="AQ355" s="264">
        <v>1</v>
      </c>
      <c r="AR355" s="265">
        <v>1</v>
      </c>
      <c r="AS355" s="286">
        <v>0.05</v>
      </c>
      <c r="AT355" s="267">
        <v>0</v>
      </c>
      <c r="AU355" s="268">
        <v>0.0170940170940171</v>
      </c>
      <c r="AV355" s="268">
        <v>0.00699300699300699</v>
      </c>
      <c r="AW355" s="268">
        <v>0.00847457627118644</v>
      </c>
      <c r="AX355" s="224"/>
      <c r="AY355" s="222"/>
    </row>
    <row r="356" ht="15" spans="1:51">
      <c r="A356" s="220"/>
      <c r="B356" s="224"/>
      <c r="C356" s="283" t="s">
        <v>375</v>
      </c>
      <c r="D356" s="111" t="s">
        <v>25</v>
      </c>
      <c r="E356" s="111" t="s">
        <v>376</v>
      </c>
      <c r="F356" s="284" t="s">
        <v>387</v>
      </c>
      <c r="G356" s="284" t="s">
        <v>387</v>
      </c>
      <c r="H356" s="284" t="s">
        <v>387</v>
      </c>
      <c r="I356" s="284" t="s">
        <v>387</v>
      </c>
      <c r="J356" s="259">
        <v>0.9</v>
      </c>
      <c r="K356" s="260">
        <v>0.980769230769231</v>
      </c>
      <c r="L356" s="260">
        <v>0.945454545454545</v>
      </c>
      <c r="M356" s="261">
        <v>0.844444444444444</v>
      </c>
      <c r="N356" s="261">
        <v>0.89419795221843</v>
      </c>
      <c r="O356" s="262">
        <v>0.9</v>
      </c>
      <c r="P356" s="263">
        <v>0.982498201870055</v>
      </c>
      <c r="Q356" s="260">
        <v>0.961095890410959</v>
      </c>
      <c r="R356" s="260">
        <v>0.962655601659751</v>
      </c>
      <c r="S356" s="260">
        <v>0.947227549579549</v>
      </c>
      <c r="T356" s="262">
        <v>0.9</v>
      </c>
      <c r="U356" s="260">
        <v>0.858547111004555</v>
      </c>
      <c r="V356" s="260">
        <v>0.775342465753425</v>
      </c>
      <c r="W356" s="260">
        <v>0.797866034380557</v>
      </c>
      <c r="X356" s="260">
        <v>0.760142468755927</v>
      </c>
      <c r="Y356" s="262">
        <v>0.92</v>
      </c>
      <c r="Z356" s="262">
        <v>0.917045454545454</v>
      </c>
      <c r="AA356" s="262">
        <v>0.931596091205212</v>
      </c>
      <c r="AB356" s="262">
        <v>0.878855860908581</v>
      </c>
      <c r="AC356" s="262">
        <v>0.879828800220903</v>
      </c>
      <c r="AD356" s="262">
        <v>0.92</v>
      </c>
      <c r="AE356" s="260">
        <v>0.961538461538462</v>
      </c>
      <c r="AF356" s="260">
        <v>0.97864768683274</v>
      </c>
      <c r="AG356" s="260">
        <v>0.989051094890511</v>
      </c>
      <c r="AH356" s="260">
        <v>0.94395730080061</v>
      </c>
      <c r="AI356" s="262">
        <v>0.92</v>
      </c>
      <c r="AJ356" s="260">
        <v>0.95852301466869</v>
      </c>
      <c r="AK356" s="260">
        <v>0.963953335954909</v>
      </c>
      <c r="AL356" s="260">
        <v>0.919020172910663</v>
      </c>
      <c r="AM356" s="260">
        <v>0.946477734646096</v>
      </c>
      <c r="AN356" s="259">
        <v>0.99</v>
      </c>
      <c r="AO356" s="264">
        <v>1</v>
      </c>
      <c r="AP356" s="264">
        <v>1</v>
      </c>
      <c r="AQ356" s="264">
        <v>1</v>
      </c>
      <c r="AR356" s="265">
        <v>1</v>
      </c>
      <c r="AS356" s="286">
        <v>0.05</v>
      </c>
      <c r="AT356" s="267">
        <v>0</v>
      </c>
      <c r="AU356" s="268">
        <v>0.125</v>
      </c>
      <c r="AV356" s="268">
        <v>0</v>
      </c>
      <c r="AW356" s="268">
        <v>0.0887372013651877</v>
      </c>
      <c r="AX356" s="224"/>
      <c r="AY356" s="222"/>
    </row>
    <row r="357" ht="15" spans="1:51">
      <c r="A357" s="220"/>
      <c r="B357" s="224"/>
      <c r="C357" s="283" t="s">
        <v>375</v>
      </c>
      <c r="D357" s="111" t="s">
        <v>25</v>
      </c>
      <c r="E357" s="111" t="s">
        <v>376</v>
      </c>
      <c r="F357" s="284" t="s">
        <v>388</v>
      </c>
      <c r="G357" s="284" t="s">
        <v>388</v>
      </c>
      <c r="H357" s="284" t="s">
        <v>388</v>
      </c>
      <c r="I357" s="284" t="s">
        <v>388</v>
      </c>
      <c r="J357" s="259">
        <v>0.9</v>
      </c>
      <c r="K357" s="260">
        <v>1</v>
      </c>
      <c r="L357" s="260">
        <v>1</v>
      </c>
      <c r="M357" s="261">
        <v>1</v>
      </c>
      <c r="N357" s="261">
        <v>0.994334277620397</v>
      </c>
      <c r="O357" s="262">
        <v>0.9</v>
      </c>
      <c r="P357" s="263">
        <v>0.75</v>
      </c>
      <c r="Q357" s="260">
        <v>0</v>
      </c>
      <c r="R357" s="260" t="s">
        <v>33</v>
      </c>
      <c r="S357" s="260">
        <v>0.7</v>
      </c>
      <c r="T357" s="262">
        <v>0.9</v>
      </c>
      <c r="U357" s="260">
        <v>0</v>
      </c>
      <c r="V357" s="260">
        <v>0</v>
      </c>
      <c r="W357" s="260" t="s">
        <v>33</v>
      </c>
      <c r="X357" s="260">
        <v>0.4</v>
      </c>
      <c r="Y357" s="262">
        <v>0.92</v>
      </c>
      <c r="Z357" s="262">
        <v>0</v>
      </c>
      <c r="AA357" s="262" t="s">
        <v>33</v>
      </c>
      <c r="AB357" s="262" t="s">
        <v>33</v>
      </c>
      <c r="AC357" s="262">
        <v>0.333333333333333</v>
      </c>
      <c r="AD357" s="262">
        <v>0.92</v>
      </c>
      <c r="AE357" s="260">
        <v>0.967741935483871</v>
      </c>
      <c r="AF357" s="260">
        <v>0.980544747081712</v>
      </c>
      <c r="AG357" s="260">
        <v>0.986013986013986</v>
      </c>
      <c r="AH357" s="260">
        <v>0.985044359949303</v>
      </c>
      <c r="AI357" s="262">
        <v>0.92</v>
      </c>
      <c r="AJ357" s="260">
        <v>0.97618025751073</v>
      </c>
      <c r="AK357" s="260">
        <v>0.982391670494564</v>
      </c>
      <c r="AL357" s="260">
        <v>0.981399468556244</v>
      </c>
      <c r="AM357" s="260">
        <v>0.979446538449148</v>
      </c>
      <c r="AN357" s="259">
        <v>0.99</v>
      </c>
      <c r="AO357" s="264">
        <v>1</v>
      </c>
      <c r="AP357" s="264">
        <v>1</v>
      </c>
      <c r="AQ357" s="264">
        <v>1</v>
      </c>
      <c r="AR357" s="265">
        <v>1</v>
      </c>
      <c r="AS357" s="286">
        <v>0.05</v>
      </c>
      <c r="AT357" s="267">
        <v>0</v>
      </c>
      <c r="AU357" s="268">
        <v>0.125</v>
      </c>
      <c r="AV357" s="268">
        <v>0</v>
      </c>
      <c r="AW357" s="268">
        <v>0.0941558441558442</v>
      </c>
      <c r="AX357" s="224"/>
      <c r="AY357" s="222"/>
    </row>
    <row r="358" ht="15" spans="1:51">
      <c r="A358" s="220"/>
      <c r="B358" s="224"/>
      <c r="C358" s="283" t="s">
        <v>375</v>
      </c>
      <c r="D358" s="111" t="s">
        <v>25</v>
      </c>
      <c r="E358" s="111" t="s">
        <v>376</v>
      </c>
      <c r="F358" s="284" t="s">
        <v>389</v>
      </c>
      <c r="G358" s="284" t="s">
        <v>389</v>
      </c>
      <c r="H358" s="284" t="s">
        <v>389</v>
      </c>
      <c r="I358" s="284" t="s">
        <v>389</v>
      </c>
      <c r="J358" s="259">
        <v>0.9</v>
      </c>
      <c r="K358" s="260">
        <v>1</v>
      </c>
      <c r="L358" s="260">
        <v>0.982142857142857</v>
      </c>
      <c r="M358" s="261">
        <v>0.976190476190476</v>
      </c>
      <c r="N358" s="261">
        <v>0.973127035830619</v>
      </c>
      <c r="O358" s="262">
        <v>0.9</v>
      </c>
      <c r="P358" s="263">
        <v>0.995693938390195</v>
      </c>
      <c r="Q358" s="260">
        <v>0.997885338345865</v>
      </c>
      <c r="R358" s="260">
        <v>0.980378890392422</v>
      </c>
      <c r="S358" s="260">
        <v>0.987926955044591</v>
      </c>
      <c r="T358" s="262">
        <v>0.9</v>
      </c>
      <c r="U358" s="260">
        <v>0.844981782047035</v>
      </c>
      <c r="V358" s="260">
        <v>0.820723684210526</v>
      </c>
      <c r="W358" s="260">
        <v>0.831529093369418</v>
      </c>
      <c r="X358" s="260">
        <v>0.822204695747133</v>
      </c>
      <c r="Y358" s="262">
        <v>0.92</v>
      </c>
      <c r="Z358" s="262">
        <v>0.922480620155039</v>
      </c>
      <c r="AA358" s="262">
        <v>0.926847110460863</v>
      </c>
      <c r="AB358" s="262">
        <v>0.863945578231292</v>
      </c>
      <c r="AC358" s="262">
        <v>0.892223382045929</v>
      </c>
      <c r="AD358" s="262">
        <v>0.92</v>
      </c>
      <c r="AE358" s="260">
        <v>0.999529633113829</v>
      </c>
      <c r="AF358" s="260">
        <v>0.998479472883933</v>
      </c>
      <c r="AG358" s="260">
        <v>0.997644287396938</v>
      </c>
      <c r="AH358" s="260">
        <v>0.997392797337686</v>
      </c>
      <c r="AI358" s="262">
        <v>0.92</v>
      </c>
      <c r="AJ358" s="260">
        <v>0.959155256440009</v>
      </c>
      <c r="AK358" s="260">
        <v>0.967277254134803</v>
      </c>
      <c r="AL358" s="260">
        <v>0.91146540027137</v>
      </c>
      <c r="AM358" s="260">
        <v>0.953333922886452</v>
      </c>
      <c r="AN358" s="259">
        <v>0.99</v>
      </c>
      <c r="AO358" s="264">
        <v>1</v>
      </c>
      <c r="AP358" s="264">
        <v>1</v>
      </c>
      <c r="AQ358" s="264">
        <v>1</v>
      </c>
      <c r="AR358" s="265">
        <v>1</v>
      </c>
      <c r="AS358" s="286">
        <v>0.05</v>
      </c>
      <c r="AT358" s="267">
        <v>0</v>
      </c>
      <c r="AU358" s="268">
        <v>0.133333333333333</v>
      </c>
      <c r="AV358" s="268">
        <v>0</v>
      </c>
      <c r="AW358" s="268">
        <v>0.048936170212766</v>
      </c>
      <c r="AX358" s="224"/>
      <c r="AY358" s="222"/>
    </row>
    <row r="359" ht="15" spans="1:51">
      <c r="A359" s="220"/>
      <c r="B359" s="224"/>
      <c r="C359" s="283" t="s">
        <v>375</v>
      </c>
      <c r="D359" s="111" t="s">
        <v>25</v>
      </c>
      <c r="E359" s="111" t="s">
        <v>376</v>
      </c>
      <c r="F359" s="284" t="s">
        <v>390</v>
      </c>
      <c r="G359" s="284" t="s">
        <v>390</v>
      </c>
      <c r="H359" s="284" t="s">
        <v>390</v>
      </c>
      <c r="I359" s="284" t="s">
        <v>390</v>
      </c>
      <c r="J359" s="259">
        <v>0.9</v>
      </c>
      <c r="K359" s="260">
        <v>0.870967741935484</v>
      </c>
      <c r="L359" s="260">
        <v>0.863636363636364</v>
      </c>
      <c r="M359" s="261">
        <v>0.861538461538462</v>
      </c>
      <c r="N359" s="261">
        <v>0.854068594485541</v>
      </c>
      <c r="O359" s="262">
        <v>0.9</v>
      </c>
      <c r="P359" s="263">
        <v>0.977918781725888</v>
      </c>
      <c r="Q359" s="260">
        <v>0.983058935814841</v>
      </c>
      <c r="R359" s="260">
        <v>0.990744311608176</v>
      </c>
      <c r="S359" s="260">
        <v>0.959345696764124</v>
      </c>
      <c r="T359" s="262">
        <v>0.9</v>
      </c>
      <c r="U359" s="260">
        <v>0.793654822335025</v>
      </c>
      <c r="V359" s="260">
        <v>0.806012884753042</v>
      </c>
      <c r="W359" s="260">
        <v>0.841881989973004</v>
      </c>
      <c r="X359" s="260">
        <v>0.810898499428529</v>
      </c>
      <c r="Y359" s="262">
        <v>0.92</v>
      </c>
      <c r="Z359" s="262">
        <v>0.927385308190262</v>
      </c>
      <c r="AA359" s="262">
        <v>0.947038724373576</v>
      </c>
      <c r="AB359" s="262">
        <v>0.937693568956094</v>
      </c>
      <c r="AC359" s="262">
        <v>0.932553526232984</v>
      </c>
      <c r="AD359" s="262">
        <v>0.92</v>
      </c>
      <c r="AE359" s="260">
        <v>0.962164207340144</v>
      </c>
      <c r="AF359" s="260">
        <v>0.976593720266413</v>
      </c>
      <c r="AG359" s="260">
        <v>0.986072423398329</v>
      </c>
      <c r="AH359" s="260">
        <v>0.929027217985855</v>
      </c>
      <c r="AI359" s="262">
        <v>0.92</v>
      </c>
      <c r="AJ359" s="260">
        <v>0.943421403789698</v>
      </c>
      <c r="AK359" s="260">
        <v>0.956533021928117</v>
      </c>
      <c r="AL359" s="260">
        <v>0.944094001236858</v>
      </c>
      <c r="AM359" s="260">
        <v>0.950559168458001</v>
      </c>
      <c r="AN359" s="259">
        <v>0.99</v>
      </c>
      <c r="AO359" s="264">
        <v>1</v>
      </c>
      <c r="AP359" s="264">
        <v>1</v>
      </c>
      <c r="AQ359" s="264">
        <v>1</v>
      </c>
      <c r="AR359" s="265">
        <v>1</v>
      </c>
      <c r="AS359" s="286">
        <v>0.05</v>
      </c>
      <c r="AT359" s="267">
        <v>0</v>
      </c>
      <c r="AU359" s="268">
        <v>0.12</v>
      </c>
      <c r="AV359" s="268">
        <v>0.0923076923076923</v>
      </c>
      <c r="AW359" s="268">
        <v>0.0634500991407799</v>
      </c>
      <c r="AX359" s="224"/>
      <c r="AY359" s="222"/>
    </row>
    <row r="360" ht="15" spans="1:51">
      <c r="A360" s="220"/>
      <c r="B360" s="224"/>
      <c r="C360" s="283" t="s">
        <v>375</v>
      </c>
      <c r="D360" s="111" t="s">
        <v>25</v>
      </c>
      <c r="E360" s="111" t="s">
        <v>376</v>
      </c>
      <c r="F360" s="284" t="s">
        <v>391</v>
      </c>
      <c r="G360" s="284" t="s">
        <v>391</v>
      </c>
      <c r="H360" s="284" t="s">
        <v>391</v>
      </c>
      <c r="I360" s="284" t="s">
        <v>391</v>
      </c>
      <c r="J360" s="259">
        <v>0.9</v>
      </c>
      <c r="K360" s="260">
        <v>0.754716981132076</v>
      </c>
      <c r="L360" s="260">
        <v>0.830188679245283</v>
      </c>
      <c r="M360" s="261">
        <v>0.666666666666667</v>
      </c>
      <c r="N360" s="261">
        <v>0.774873524451939</v>
      </c>
      <c r="O360" s="262">
        <v>0.9</v>
      </c>
      <c r="P360" s="263">
        <v>0.822120464952448</v>
      </c>
      <c r="Q360" s="260">
        <v>0.994717215661902</v>
      </c>
      <c r="R360" s="260">
        <v>0.77370797792273</v>
      </c>
      <c r="S360" s="260">
        <v>0.839437287599779</v>
      </c>
      <c r="T360" s="262">
        <v>0.9</v>
      </c>
      <c r="U360" s="260">
        <v>0.797111659034871</v>
      </c>
      <c r="V360" s="260">
        <v>0.832815413300186</v>
      </c>
      <c r="W360" s="260">
        <v>0.805318615153036</v>
      </c>
      <c r="X360" s="260">
        <v>0.780336679048447</v>
      </c>
      <c r="Y360" s="262">
        <v>0.92</v>
      </c>
      <c r="Z360" s="262">
        <v>0.936010591350397</v>
      </c>
      <c r="AA360" s="262">
        <v>0.931880108991826</v>
      </c>
      <c r="AB360" s="262">
        <v>0.920374707259953</v>
      </c>
      <c r="AC360" s="262">
        <v>0.945872286001401</v>
      </c>
      <c r="AD360" s="262">
        <v>0.92</v>
      </c>
      <c r="AE360" s="260">
        <v>0.986637618010167</v>
      </c>
      <c r="AF360" s="260">
        <v>0.993061840120664</v>
      </c>
      <c r="AG360" s="260">
        <v>0.997051047386618</v>
      </c>
      <c r="AH360" s="260">
        <v>0.968621396086536</v>
      </c>
      <c r="AI360" s="262">
        <v>0.92</v>
      </c>
      <c r="AJ360" s="260">
        <v>0.945750097924011</v>
      </c>
      <c r="AK360" s="260">
        <v>0.958679210477772</v>
      </c>
      <c r="AL360" s="260">
        <v>0.934959349593496</v>
      </c>
      <c r="AM360" s="260">
        <v>0.962061826894001</v>
      </c>
      <c r="AN360" s="259">
        <v>0.99</v>
      </c>
      <c r="AO360" s="264">
        <v>1</v>
      </c>
      <c r="AP360" s="264">
        <v>1</v>
      </c>
      <c r="AQ360" s="264">
        <v>1</v>
      </c>
      <c r="AR360" s="265">
        <v>1</v>
      </c>
      <c r="AS360" s="286">
        <v>0.05</v>
      </c>
      <c r="AT360" s="267">
        <v>0.0606060606060606</v>
      </c>
      <c r="AU360" s="268">
        <v>0.186046511627907</v>
      </c>
      <c r="AV360" s="268">
        <v>0.108695652173913</v>
      </c>
      <c r="AW360" s="268">
        <v>0.0758706467661692</v>
      </c>
      <c r="AX360" s="224"/>
      <c r="AY360" s="222"/>
    </row>
    <row r="361" ht="15" spans="1:51">
      <c r="A361" s="220"/>
      <c r="B361" s="224"/>
      <c r="C361" s="283" t="s">
        <v>375</v>
      </c>
      <c r="D361" s="111" t="s">
        <v>25</v>
      </c>
      <c r="E361" s="111" t="s">
        <v>376</v>
      </c>
      <c r="F361" s="284" t="s">
        <v>392</v>
      </c>
      <c r="G361" s="284" t="s">
        <v>392</v>
      </c>
      <c r="H361" s="284" t="s">
        <v>392</v>
      </c>
      <c r="I361" s="284" t="s">
        <v>392</v>
      </c>
      <c r="J361" s="259">
        <v>0.9</v>
      </c>
      <c r="K361" s="260">
        <v>0.76056338028169</v>
      </c>
      <c r="L361" s="260">
        <v>0.746666666666667</v>
      </c>
      <c r="M361" s="261">
        <v>0.716216216216216</v>
      </c>
      <c r="N361" s="261">
        <v>0.68855421686747</v>
      </c>
      <c r="O361" s="262">
        <v>0.9</v>
      </c>
      <c r="P361" s="263">
        <v>0.960499662390277</v>
      </c>
      <c r="Q361" s="260">
        <v>0.954698420916386</v>
      </c>
      <c r="R361" s="260">
        <v>0.987608426270136</v>
      </c>
      <c r="S361" s="260">
        <v>0.922405683731062</v>
      </c>
      <c r="T361" s="262">
        <v>0.9</v>
      </c>
      <c r="U361" s="260">
        <v>0.739365293720459</v>
      </c>
      <c r="V361" s="260">
        <v>0.71110535852964</v>
      </c>
      <c r="W361" s="260">
        <v>0.715819909128459</v>
      </c>
      <c r="X361" s="260">
        <v>0.716036241212001</v>
      </c>
      <c r="Y361" s="262">
        <v>0.92</v>
      </c>
      <c r="Z361" s="262">
        <v>0.935329976146303</v>
      </c>
      <c r="AA361" s="262">
        <v>0.943346891342243</v>
      </c>
      <c r="AB361" s="262">
        <v>0.952578268876611</v>
      </c>
      <c r="AC361" s="262">
        <v>0.913887489119978</v>
      </c>
      <c r="AD361" s="262">
        <v>0.92</v>
      </c>
      <c r="AE361" s="260">
        <v>0.995058275058275</v>
      </c>
      <c r="AF361" s="260">
        <v>0.990842816500711</v>
      </c>
      <c r="AG361" s="260">
        <v>0.952368421052632</v>
      </c>
      <c r="AH361" s="260">
        <v>0.979153174024551</v>
      </c>
      <c r="AI361" s="262">
        <v>0.92</v>
      </c>
      <c r="AJ361" s="260">
        <v>0.946844840386043</v>
      </c>
      <c r="AK361" s="260">
        <v>0.955813953488372</v>
      </c>
      <c r="AL361" s="260">
        <v>0.958179400029555</v>
      </c>
      <c r="AM361" s="260">
        <v>0.934225002824876</v>
      </c>
      <c r="AN361" s="259">
        <v>0.99</v>
      </c>
      <c r="AO361" s="264">
        <v>1</v>
      </c>
      <c r="AP361" s="264">
        <v>1</v>
      </c>
      <c r="AQ361" s="264">
        <v>1</v>
      </c>
      <c r="AR361" s="265">
        <v>1</v>
      </c>
      <c r="AS361" s="286">
        <v>0.05</v>
      </c>
      <c r="AT361" s="267">
        <v>0.0357142857142857</v>
      </c>
      <c r="AU361" s="268">
        <v>0.102040816326531</v>
      </c>
      <c r="AV361" s="268">
        <v>0.102040816326531</v>
      </c>
      <c r="AW361" s="268">
        <v>0.0837606837606838</v>
      </c>
      <c r="AX361" s="224"/>
      <c r="AY361" s="222"/>
    </row>
    <row r="362" ht="15" spans="1:51">
      <c r="A362" s="220"/>
      <c r="B362" s="224"/>
      <c r="C362" s="283" t="s">
        <v>375</v>
      </c>
      <c r="D362" s="111" t="s">
        <v>25</v>
      </c>
      <c r="E362" s="111" t="s">
        <v>376</v>
      </c>
      <c r="F362" s="284" t="s">
        <v>393</v>
      </c>
      <c r="G362" s="284" t="s">
        <v>393</v>
      </c>
      <c r="H362" s="284" t="s">
        <v>393</v>
      </c>
      <c r="I362" s="284" t="s">
        <v>393</v>
      </c>
      <c r="J362" s="259">
        <v>0.9</v>
      </c>
      <c r="K362" s="260">
        <v>0.920634920634921</v>
      </c>
      <c r="L362" s="260">
        <v>0.923076923076923</v>
      </c>
      <c r="M362" s="261">
        <v>0.903225806451613</v>
      </c>
      <c r="N362" s="261">
        <v>0.904897090134847</v>
      </c>
      <c r="O362" s="262">
        <v>0.9</v>
      </c>
      <c r="P362" s="263">
        <v>0.984126984126984</v>
      </c>
      <c r="Q362" s="260">
        <v>0.977942939343083</v>
      </c>
      <c r="R362" s="260">
        <v>0.969353484466835</v>
      </c>
      <c r="S362" s="260">
        <v>0.945133312778992</v>
      </c>
      <c r="T362" s="262">
        <v>0.9</v>
      </c>
      <c r="U362" s="260">
        <v>0.867532467532467</v>
      </c>
      <c r="V362" s="260">
        <v>0.838408055622153</v>
      </c>
      <c r="W362" s="260">
        <v>0.861460957178841</v>
      </c>
      <c r="X362" s="260">
        <v>0.815279025188005</v>
      </c>
      <c r="Y362" s="262">
        <v>0.92</v>
      </c>
      <c r="Z362" s="262">
        <v>0.908066429418743</v>
      </c>
      <c r="AA362" s="262">
        <v>0.916733816814397</v>
      </c>
      <c r="AB362" s="262">
        <v>0.906963470319635</v>
      </c>
      <c r="AC362" s="262">
        <v>0.815055368416806</v>
      </c>
      <c r="AD362" s="262">
        <v>0.92</v>
      </c>
      <c r="AE362" s="260">
        <v>0.980068337129841</v>
      </c>
      <c r="AF362" s="260">
        <v>0.941766109785203</v>
      </c>
      <c r="AG362" s="260">
        <v>0.972461705867582</v>
      </c>
      <c r="AH362" s="260">
        <v>0.958378247147366</v>
      </c>
      <c r="AI362" s="262">
        <v>0.92</v>
      </c>
      <c r="AJ362" s="260">
        <v>0.927078766622826</v>
      </c>
      <c r="AK362" s="260">
        <v>0.943381887270424</v>
      </c>
      <c r="AL362" s="260">
        <v>0.922895666972117</v>
      </c>
      <c r="AM362" s="260">
        <v>0.873397694060249</v>
      </c>
      <c r="AN362" s="259">
        <v>0.99</v>
      </c>
      <c r="AO362" s="264">
        <v>1</v>
      </c>
      <c r="AP362" s="264">
        <v>1</v>
      </c>
      <c r="AQ362" s="264">
        <v>1</v>
      </c>
      <c r="AR362" s="265">
        <v>1</v>
      </c>
      <c r="AS362" s="286">
        <v>0.05</v>
      </c>
      <c r="AT362" s="267">
        <v>0.114285714285714</v>
      </c>
      <c r="AU362" s="268">
        <v>0.0416666666666667</v>
      </c>
      <c r="AV362" s="268">
        <v>0.212765957446809</v>
      </c>
      <c r="AW362" s="268">
        <v>0.062962962962963</v>
      </c>
      <c r="AX362" s="224"/>
      <c r="AY362" s="222"/>
    </row>
    <row r="363" ht="15" spans="1:51">
      <c r="A363" s="220"/>
      <c r="B363" s="224"/>
      <c r="C363" s="283" t="s">
        <v>375</v>
      </c>
      <c r="D363" s="111" t="s">
        <v>25</v>
      </c>
      <c r="E363" s="111" t="s">
        <v>376</v>
      </c>
      <c r="F363" s="284" t="s">
        <v>394</v>
      </c>
      <c r="G363" s="284" t="s">
        <v>394</v>
      </c>
      <c r="H363" s="284" t="s">
        <v>394</v>
      </c>
      <c r="I363" s="284" t="s">
        <v>394</v>
      </c>
      <c r="J363" s="259">
        <v>0.9</v>
      </c>
      <c r="K363" s="260">
        <v>0.932203389830508</v>
      </c>
      <c r="L363" s="260">
        <v>0.833333333333333</v>
      </c>
      <c r="M363" s="261">
        <v>0.929824561403509</v>
      </c>
      <c r="N363" s="261">
        <v>0.841628959276018</v>
      </c>
      <c r="O363" s="262">
        <v>0.9</v>
      </c>
      <c r="P363" s="263">
        <v>0.980952380952381</v>
      </c>
      <c r="Q363" s="260">
        <v>0.979741136747327</v>
      </c>
      <c r="R363" s="260">
        <v>0.928991406603347</v>
      </c>
      <c r="S363" s="260">
        <v>0.935360561032392</v>
      </c>
      <c r="T363" s="262">
        <v>0.9</v>
      </c>
      <c r="U363" s="260">
        <v>0.823809523809524</v>
      </c>
      <c r="V363" s="260">
        <v>0.811198649409116</v>
      </c>
      <c r="W363" s="260">
        <v>0.815468113975577</v>
      </c>
      <c r="X363" s="260">
        <v>0.818426120196591</v>
      </c>
      <c r="Y363" s="262">
        <v>0.92</v>
      </c>
      <c r="Z363" s="262">
        <v>0.949827652240521</v>
      </c>
      <c r="AA363" s="262">
        <v>0.954804560260586</v>
      </c>
      <c r="AB363" s="262">
        <v>0.960093288416688</v>
      </c>
      <c r="AC363" s="262">
        <v>0.958836111223213</v>
      </c>
      <c r="AD363" s="262">
        <v>0.92</v>
      </c>
      <c r="AE363" s="260">
        <v>0.99115539632781</v>
      </c>
      <c r="AF363" s="260">
        <v>0.985866517106001</v>
      </c>
      <c r="AG363" s="260">
        <v>0.994244724330636</v>
      </c>
      <c r="AH363" s="260">
        <v>0.990055168700502</v>
      </c>
      <c r="AI363" s="262">
        <v>0.92</v>
      </c>
      <c r="AJ363" s="260">
        <v>0.963393476752255</v>
      </c>
      <c r="AK363" s="260">
        <v>0.968412302576891</v>
      </c>
      <c r="AL363" s="260">
        <v>0.967412771560237</v>
      </c>
      <c r="AM363" s="260">
        <v>0.969437652811736</v>
      </c>
      <c r="AN363" s="259">
        <v>0.99</v>
      </c>
      <c r="AO363" s="264">
        <v>1</v>
      </c>
      <c r="AP363" s="264">
        <v>1</v>
      </c>
      <c r="AQ363" s="264">
        <v>1</v>
      </c>
      <c r="AR363" s="265">
        <v>1</v>
      </c>
      <c r="AS363" s="286">
        <v>0.05</v>
      </c>
      <c r="AT363" s="267">
        <v>0</v>
      </c>
      <c r="AU363" s="268">
        <v>0.12280701754386</v>
      </c>
      <c r="AV363" s="268">
        <v>0.0882352941176471</v>
      </c>
      <c r="AW363" s="268">
        <v>0.0585874799357945</v>
      </c>
      <c r="AX363" s="224"/>
      <c r="AY363" s="222"/>
    </row>
    <row r="364" ht="15" spans="1:51">
      <c r="A364" s="220"/>
      <c r="B364" s="224"/>
      <c r="C364" s="283" t="s">
        <v>375</v>
      </c>
      <c r="D364" s="111" t="s">
        <v>25</v>
      </c>
      <c r="E364" s="111" t="s">
        <v>376</v>
      </c>
      <c r="F364" s="284" t="s">
        <v>395</v>
      </c>
      <c r="G364" s="284" t="s">
        <v>395</v>
      </c>
      <c r="H364" s="284" t="s">
        <v>395</v>
      </c>
      <c r="I364" s="284" t="s">
        <v>395</v>
      </c>
      <c r="J364" s="259">
        <v>0.9</v>
      </c>
      <c r="K364" s="260">
        <v>0.761904761904762</v>
      </c>
      <c r="L364" s="260">
        <v>0.784615384615385</v>
      </c>
      <c r="M364" s="261">
        <v>0.766666666666667</v>
      </c>
      <c r="N364" s="261">
        <v>0.766233766233766</v>
      </c>
      <c r="O364" s="262">
        <v>0.9</v>
      </c>
      <c r="P364" s="263">
        <v>0.931181485992692</v>
      </c>
      <c r="Q364" s="260">
        <v>0.95649733370755</v>
      </c>
      <c r="R364" s="260">
        <v>0.948660714285714</v>
      </c>
      <c r="S364" s="260">
        <v>0.900441336619476</v>
      </c>
      <c r="T364" s="262">
        <v>0.9</v>
      </c>
      <c r="U364" s="260">
        <v>0.614494518879415</v>
      </c>
      <c r="V364" s="260">
        <v>0.606230704462532</v>
      </c>
      <c r="W364" s="260">
        <v>0.652232142857143</v>
      </c>
      <c r="X364" s="260">
        <v>0.666275004298733</v>
      </c>
      <c r="Y364" s="262">
        <v>0.92</v>
      </c>
      <c r="Z364" s="262">
        <v>0.86589120766336</v>
      </c>
      <c r="AA364" s="262">
        <v>0.845323741007194</v>
      </c>
      <c r="AB364" s="262">
        <v>0.84739560912613</v>
      </c>
      <c r="AC364" s="262">
        <v>0.868493880339505</v>
      </c>
      <c r="AD364" s="262">
        <v>0.92</v>
      </c>
      <c r="AE364" s="260">
        <v>0.995522388059702</v>
      </c>
      <c r="AF364" s="260">
        <v>0.986355475763016</v>
      </c>
      <c r="AG364" s="260">
        <v>0.99327655759749</v>
      </c>
      <c r="AH364" s="260">
        <v>0.982913669064748</v>
      </c>
      <c r="AI364" s="262">
        <v>0.92</v>
      </c>
      <c r="AJ364" s="260">
        <v>0.891251812469792</v>
      </c>
      <c r="AK364" s="260">
        <v>0.889023101313604</v>
      </c>
      <c r="AL364" s="260">
        <v>0.868573918094685</v>
      </c>
      <c r="AM364" s="260">
        <v>0.895523057024677</v>
      </c>
      <c r="AN364" s="259">
        <v>0.99</v>
      </c>
      <c r="AO364" s="264">
        <v>1</v>
      </c>
      <c r="AP364" s="264">
        <v>1</v>
      </c>
      <c r="AQ364" s="264">
        <v>1</v>
      </c>
      <c r="AR364" s="265">
        <v>1</v>
      </c>
      <c r="AS364" s="286">
        <v>0.05</v>
      </c>
      <c r="AT364" s="267">
        <v>0</v>
      </c>
      <c r="AU364" s="268">
        <v>0.075</v>
      </c>
      <c r="AV364" s="268">
        <v>0.0689655172413793</v>
      </c>
      <c r="AW364" s="268">
        <v>0.0622676579925651</v>
      </c>
      <c r="AX364" s="224"/>
      <c r="AY364" s="222"/>
    </row>
    <row r="365" ht="15" spans="1:51">
      <c r="A365" s="220"/>
      <c r="B365" s="224"/>
      <c r="C365" s="283" t="s">
        <v>375</v>
      </c>
      <c r="D365" s="111" t="s">
        <v>25</v>
      </c>
      <c r="E365" s="111" t="s">
        <v>376</v>
      </c>
      <c r="F365" s="284" t="s">
        <v>396</v>
      </c>
      <c r="G365" s="284" t="s">
        <v>396</v>
      </c>
      <c r="H365" s="284" t="s">
        <v>396</v>
      </c>
      <c r="I365" s="284" t="s">
        <v>396</v>
      </c>
      <c r="J365" s="259">
        <v>0.9</v>
      </c>
      <c r="K365" s="260">
        <v>0.779069767441861</v>
      </c>
      <c r="L365" s="260">
        <v>0.722222222222222</v>
      </c>
      <c r="M365" s="261">
        <v>0.67948717948718</v>
      </c>
      <c r="N365" s="261">
        <v>0.699901768172888</v>
      </c>
      <c r="O365" s="262">
        <v>0.9</v>
      </c>
      <c r="P365" s="263">
        <v>0.944038929440389</v>
      </c>
      <c r="Q365" s="260">
        <v>0.982974771707166</v>
      </c>
      <c r="R365" s="260">
        <v>0.941065088757396</v>
      </c>
      <c r="S365" s="260">
        <v>0.914253647586981</v>
      </c>
      <c r="T365" s="262">
        <v>0.9</v>
      </c>
      <c r="U365" s="260">
        <v>0.891808596918086</v>
      </c>
      <c r="V365" s="260">
        <v>0.875870608264974</v>
      </c>
      <c r="W365" s="260">
        <v>0.899171597633136</v>
      </c>
      <c r="X365" s="260">
        <v>0.856377104377104</v>
      </c>
      <c r="Y365" s="262">
        <v>0.92</v>
      </c>
      <c r="Z365" s="262">
        <v>0.907888040712468</v>
      </c>
      <c r="AA365" s="262">
        <v>0.940990516332982</v>
      </c>
      <c r="AB365" s="262">
        <v>0.916027607361963</v>
      </c>
      <c r="AC365" s="262">
        <v>0.902694169448328</v>
      </c>
      <c r="AD365" s="262">
        <v>0.92</v>
      </c>
      <c r="AE365" s="260">
        <v>0.990993837889082</v>
      </c>
      <c r="AF365" s="260">
        <v>0.983157894736842</v>
      </c>
      <c r="AG365" s="260">
        <v>0.979676915059927</v>
      </c>
      <c r="AH365" s="260">
        <v>0.985926335471931</v>
      </c>
      <c r="AI365" s="262">
        <v>0.92</v>
      </c>
      <c r="AJ365" s="260">
        <v>0.939796019407862</v>
      </c>
      <c r="AK365" s="260">
        <v>0.961977186311787</v>
      </c>
      <c r="AL365" s="260">
        <v>0.941244971416473</v>
      </c>
      <c r="AM365" s="260">
        <v>0.934370671345461</v>
      </c>
      <c r="AN365" s="259">
        <v>0.99</v>
      </c>
      <c r="AO365" s="264">
        <v>1</v>
      </c>
      <c r="AP365" s="264">
        <v>1</v>
      </c>
      <c r="AQ365" s="264">
        <v>1</v>
      </c>
      <c r="AR365" s="265">
        <v>1</v>
      </c>
      <c r="AS365" s="286">
        <v>0.05</v>
      </c>
      <c r="AT365" s="267">
        <v>0</v>
      </c>
      <c r="AU365" s="268">
        <v>0.0847457627118644</v>
      </c>
      <c r="AV365" s="268">
        <v>0.114754098360656</v>
      </c>
      <c r="AW365" s="268">
        <v>0.0507786052809749</v>
      </c>
      <c r="AX365" s="224"/>
      <c r="AY365" s="222"/>
    </row>
    <row r="366" ht="15" spans="1:51">
      <c r="A366" s="220"/>
      <c r="B366" s="224"/>
      <c r="C366" s="283" t="s">
        <v>375</v>
      </c>
      <c r="D366" s="111" t="s">
        <v>25</v>
      </c>
      <c r="E366" s="111" t="s">
        <v>376</v>
      </c>
      <c r="F366" s="284" t="s">
        <v>397</v>
      </c>
      <c r="G366" s="284" t="s">
        <v>397</v>
      </c>
      <c r="H366" s="284" t="s">
        <v>397</v>
      </c>
      <c r="I366" s="284" t="s">
        <v>397</v>
      </c>
      <c r="J366" s="259">
        <v>0.9</v>
      </c>
      <c r="K366" s="260">
        <v>1</v>
      </c>
      <c r="L366" s="260">
        <v>0.969230769230769</v>
      </c>
      <c r="M366" s="261">
        <v>0.979591836734694</v>
      </c>
      <c r="N366" s="261">
        <v>0.971035481535119</v>
      </c>
      <c r="O366" s="262">
        <v>0.9</v>
      </c>
      <c r="P366" s="263">
        <v>0.952614851199075</v>
      </c>
      <c r="Q366" s="260">
        <v>0.954015544041451</v>
      </c>
      <c r="R366" s="260">
        <v>0.959770114942529</v>
      </c>
      <c r="S366" s="260">
        <v>0.956318535492808</v>
      </c>
      <c r="T366" s="262">
        <v>0.9</v>
      </c>
      <c r="U366" s="260">
        <v>0.899451025715111</v>
      </c>
      <c r="V366" s="260">
        <v>0.890328151986183</v>
      </c>
      <c r="W366" s="260">
        <v>0.897270114942529</v>
      </c>
      <c r="X366" s="260">
        <v>0.909801789205215</v>
      </c>
      <c r="Y366" s="262">
        <v>0.92</v>
      </c>
      <c r="Z366" s="262">
        <v>0.926680244399185</v>
      </c>
      <c r="AA366" s="262">
        <v>0.947916666666667</v>
      </c>
      <c r="AB366" s="262">
        <v>0.934858279462954</v>
      </c>
      <c r="AC366" s="262">
        <v>0.949941737414092</v>
      </c>
      <c r="AD366" s="262">
        <v>0.92</v>
      </c>
      <c r="AE366" s="260">
        <v>0.995680345572354</v>
      </c>
      <c r="AF366" s="260">
        <v>0.990654205607477</v>
      </c>
      <c r="AG366" s="260">
        <v>0.993610223642173</v>
      </c>
      <c r="AH366" s="260">
        <v>0.99117387466902</v>
      </c>
      <c r="AI366" s="262">
        <v>0.92</v>
      </c>
      <c r="AJ366" s="260">
        <v>0.955023041474654</v>
      </c>
      <c r="AK366" s="260">
        <v>0.973211520594611</v>
      </c>
      <c r="AL366" s="260">
        <v>0.954158095797825</v>
      </c>
      <c r="AM366" s="260">
        <v>0.972623637887678</v>
      </c>
      <c r="AN366" s="259">
        <v>0.99</v>
      </c>
      <c r="AO366" s="264">
        <v>1</v>
      </c>
      <c r="AP366" s="264">
        <v>1</v>
      </c>
      <c r="AQ366" s="264">
        <v>1</v>
      </c>
      <c r="AR366" s="265">
        <v>1</v>
      </c>
      <c r="AS366" s="286">
        <v>0.05</v>
      </c>
      <c r="AT366" s="267">
        <v>0</v>
      </c>
      <c r="AU366" s="268">
        <v>0.19047619047619</v>
      </c>
      <c r="AV366" s="268">
        <v>0</v>
      </c>
      <c r="AW366" s="268">
        <v>0.0536130536130536</v>
      </c>
      <c r="AX366" s="224"/>
      <c r="AY366" s="222"/>
    </row>
    <row r="367" ht="15" spans="1:51">
      <c r="A367" s="220"/>
      <c r="B367" s="224"/>
      <c r="C367" s="283" t="s">
        <v>375</v>
      </c>
      <c r="D367" s="111" t="s">
        <v>25</v>
      </c>
      <c r="E367" s="111" t="s">
        <v>376</v>
      </c>
      <c r="F367" s="284" t="s">
        <v>398</v>
      </c>
      <c r="G367" s="284" t="s">
        <v>398</v>
      </c>
      <c r="H367" s="284" t="s">
        <v>398</v>
      </c>
      <c r="I367" s="284" t="s">
        <v>398</v>
      </c>
      <c r="J367" s="259">
        <v>0.9</v>
      </c>
      <c r="K367" s="260">
        <v>0.752688172043011</v>
      </c>
      <c r="L367" s="260">
        <v>0.769230769230769</v>
      </c>
      <c r="M367" s="261">
        <v>0.712328767123288</v>
      </c>
      <c r="N367" s="261">
        <v>0.811023622047244</v>
      </c>
      <c r="O367" s="262">
        <v>0.9</v>
      </c>
      <c r="P367" s="263">
        <v>0.931880643894778</v>
      </c>
      <c r="Q367" s="260">
        <v>0.845064724919094</v>
      </c>
      <c r="R367" s="260">
        <v>0.921510394569368</v>
      </c>
      <c r="S367" s="260">
        <v>0.933356069883889</v>
      </c>
      <c r="T367" s="262">
        <v>0.9</v>
      </c>
      <c r="U367" s="260">
        <v>0.411268158617982</v>
      </c>
      <c r="V367" s="260">
        <v>0.371224379719525</v>
      </c>
      <c r="W367" s="260">
        <v>0.50148493848112</v>
      </c>
      <c r="X367" s="260">
        <v>0.399383012696297</v>
      </c>
      <c r="Y367" s="262">
        <v>0.92</v>
      </c>
      <c r="Z367" s="262">
        <v>0.502680412371134</v>
      </c>
      <c r="AA367" s="262">
        <v>0.390051457975986</v>
      </c>
      <c r="AB367" s="262">
        <v>0.435568704799474</v>
      </c>
      <c r="AC367" s="262">
        <v>0.423373958127059</v>
      </c>
      <c r="AD367" s="262">
        <v>0.92</v>
      </c>
      <c r="AE367" s="260">
        <v>0.997674418604651</v>
      </c>
      <c r="AF367" s="260">
        <v>0.826362484157161</v>
      </c>
      <c r="AG367" s="260">
        <v>0.967589466576637</v>
      </c>
      <c r="AH367" s="260">
        <v>0.982412119222381</v>
      </c>
      <c r="AI367" s="262">
        <v>0.92</v>
      </c>
      <c r="AJ367" s="260">
        <v>0.737268980188805</v>
      </c>
      <c r="AK367" s="260">
        <v>0.7226736312633</v>
      </c>
      <c r="AL367" s="260">
        <v>0.603888888888889</v>
      </c>
      <c r="AM367" s="260">
        <v>0.722573445363584</v>
      </c>
      <c r="AN367" s="259">
        <v>0.99</v>
      </c>
      <c r="AO367" s="264">
        <v>1</v>
      </c>
      <c r="AP367" s="264">
        <v>1</v>
      </c>
      <c r="AQ367" s="264">
        <v>1</v>
      </c>
      <c r="AR367" s="265">
        <v>1</v>
      </c>
      <c r="AS367" s="286">
        <v>0.05</v>
      </c>
      <c r="AT367" s="267">
        <v>0.108108108108108</v>
      </c>
      <c r="AU367" s="268">
        <v>0.176470588235294</v>
      </c>
      <c r="AV367" s="268">
        <v>0.0588235294117647</v>
      </c>
      <c r="AW367" s="268">
        <v>0.0892667375132837</v>
      </c>
      <c r="AX367" s="224"/>
      <c r="AY367" s="222"/>
    </row>
    <row r="368" ht="15" spans="1:51">
      <c r="A368" s="220"/>
      <c r="B368" s="224"/>
      <c r="C368" s="283" t="s">
        <v>375</v>
      </c>
      <c r="D368" s="111" t="s">
        <v>25</v>
      </c>
      <c r="E368" s="111" t="s">
        <v>376</v>
      </c>
      <c r="F368" s="284" t="s">
        <v>399</v>
      </c>
      <c r="G368" s="284" t="s">
        <v>399</v>
      </c>
      <c r="H368" s="284" t="s">
        <v>399</v>
      </c>
      <c r="I368" s="284" t="s">
        <v>399</v>
      </c>
      <c r="J368" s="259">
        <v>0.9</v>
      </c>
      <c r="K368" s="260">
        <v>0.571428571428571</v>
      </c>
      <c r="L368" s="260">
        <v>0.69047619047619</v>
      </c>
      <c r="M368" s="261">
        <v>0.34375</v>
      </c>
      <c r="N368" s="261">
        <v>0.612554112554113</v>
      </c>
      <c r="O368" s="262">
        <v>0.9</v>
      </c>
      <c r="P368" s="263">
        <v>0.861957525392428</v>
      </c>
      <c r="Q368" s="260">
        <v>0.772913385826772</v>
      </c>
      <c r="R368" s="260">
        <v>0.984817813765182</v>
      </c>
      <c r="S368" s="260">
        <v>0.757803362573099</v>
      </c>
      <c r="T368" s="262">
        <v>0.9</v>
      </c>
      <c r="U368" s="260">
        <v>0.605724838411819</v>
      </c>
      <c r="V368" s="260">
        <v>0.561574803149606</v>
      </c>
      <c r="W368" s="260">
        <v>0.626518218623482</v>
      </c>
      <c r="X368" s="260">
        <v>0.58640350877193</v>
      </c>
      <c r="Y368" s="262">
        <v>0.92</v>
      </c>
      <c r="Z368" s="262">
        <v>0.538975501113586</v>
      </c>
      <c r="AA368" s="262">
        <v>0.470757430488974</v>
      </c>
      <c r="AB368" s="262">
        <v>0.532004197271773</v>
      </c>
      <c r="AC368" s="262">
        <v>0.503968863624725</v>
      </c>
      <c r="AD368" s="262">
        <v>0.92</v>
      </c>
      <c r="AE368" s="260">
        <v>1</v>
      </c>
      <c r="AF368" s="260">
        <v>0.882352941176471</v>
      </c>
      <c r="AG368" s="260">
        <v>1</v>
      </c>
      <c r="AH368" s="260">
        <v>0.947555555555556</v>
      </c>
      <c r="AI368" s="262">
        <v>0.92</v>
      </c>
      <c r="AJ368" s="260">
        <v>0.788993813090199</v>
      </c>
      <c r="AK368" s="260">
        <v>0.787203791469194</v>
      </c>
      <c r="AL368" s="260">
        <v>0.659114315139032</v>
      </c>
      <c r="AM368" s="260">
        <v>0.768125698436848</v>
      </c>
      <c r="AN368" s="259">
        <v>0.99</v>
      </c>
      <c r="AO368" s="264">
        <v>1</v>
      </c>
      <c r="AP368" s="264">
        <v>1</v>
      </c>
      <c r="AQ368" s="264">
        <v>1</v>
      </c>
      <c r="AR368" s="265">
        <v>1</v>
      </c>
      <c r="AS368" s="286">
        <v>0.05</v>
      </c>
      <c r="AT368" s="267">
        <v>0.0833333333333333</v>
      </c>
      <c r="AU368" s="268">
        <v>0.125</v>
      </c>
      <c r="AV368" s="268">
        <v>0.0714285714285714</v>
      </c>
      <c r="AW368" s="268">
        <v>0.075812274368231</v>
      </c>
      <c r="AX368" s="224"/>
      <c r="AY368" s="222"/>
    </row>
    <row r="369" ht="15" spans="1:51">
      <c r="A369" s="220"/>
      <c r="B369" s="224"/>
      <c r="C369" s="283" t="s">
        <v>375</v>
      </c>
      <c r="D369" s="111" t="s">
        <v>25</v>
      </c>
      <c r="E369" s="111" t="s">
        <v>376</v>
      </c>
      <c r="F369" s="284" t="s">
        <v>400</v>
      </c>
      <c r="G369" s="284" t="s">
        <v>400</v>
      </c>
      <c r="H369" s="284" t="s">
        <v>400</v>
      </c>
      <c r="I369" s="284" t="s">
        <v>400</v>
      </c>
      <c r="J369" s="259">
        <v>0.9</v>
      </c>
      <c r="K369" s="260">
        <v>0.916666666666667</v>
      </c>
      <c r="L369" s="260">
        <v>0.949152542372881</v>
      </c>
      <c r="M369" s="261">
        <v>0.96</v>
      </c>
      <c r="N369" s="261">
        <v>0.931746031746032</v>
      </c>
      <c r="O369" s="262">
        <v>0.9</v>
      </c>
      <c r="P369" s="263">
        <v>0</v>
      </c>
      <c r="Q369" s="260">
        <v>0</v>
      </c>
      <c r="R369" s="260" t="s">
        <v>33</v>
      </c>
      <c r="S369" s="260">
        <v>0.0454545454545455</v>
      </c>
      <c r="T369" s="262">
        <v>0.9</v>
      </c>
      <c r="U369" s="260">
        <v>0</v>
      </c>
      <c r="V369" s="260">
        <v>0</v>
      </c>
      <c r="W369" s="260" t="s">
        <v>33</v>
      </c>
      <c r="X369" s="260">
        <v>0.454545454545455</v>
      </c>
      <c r="Y369" s="262">
        <v>0.92</v>
      </c>
      <c r="Z369" s="262">
        <v>0</v>
      </c>
      <c r="AA369" s="262">
        <v>0</v>
      </c>
      <c r="AB369" s="262" t="s">
        <v>33</v>
      </c>
      <c r="AC369" s="262">
        <v>0.473684210526316</v>
      </c>
      <c r="AD369" s="262">
        <v>0.92</v>
      </c>
      <c r="AE369" s="260">
        <v>0.995614035087719</v>
      </c>
      <c r="AF369" s="260">
        <v>0.993103448275862</v>
      </c>
      <c r="AG369" s="260">
        <v>0.996774193548387</v>
      </c>
      <c r="AH369" s="260">
        <v>0.988320920785376</v>
      </c>
      <c r="AI369" s="262">
        <v>0.92</v>
      </c>
      <c r="AJ369" s="260">
        <v>0.969181034482759</v>
      </c>
      <c r="AK369" s="260">
        <v>0.957342775248693</v>
      </c>
      <c r="AL369" s="260">
        <v>0.957537154989384</v>
      </c>
      <c r="AM369" s="260">
        <v>0.954676002402763</v>
      </c>
      <c r="AN369" s="259">
        <v>0.99</v>
      </c>
      <c r="AO369" s="264">
        <v>1</v>
      </c>
      <c r="AP369" s="264">
        <v>1</v>
      </c>
      <c r="AQ369" s="264">
        <v>1</v>
      </c>
      <c r="AR369" s="265">
        <v>1</v>
      </c>
      <c r="AS369" s="286">
        <v>0.05</v>
      </c>
      <c r="AT369" s="267">
        <v>0.0833333333333333</v>
      </c>
      <c r="AU369" s="268">
        <v>0.0769230769230769</v>
      </c>
      <c r="AV369" s="268">
        <v>0.142857142857143</v>
      </c>
      <c r="AW369" s="268">
        <v>0.0757097791798107</v>
      </c>
      <c r="AX369" s="224"/>
      <c r="AY369" s="222"/>
    </row>
    <row r="370" ht="15" spans="1:51">
      <c r="A370" s="220"/>
      <c r="B370" s="224"/>
      <c r="C370" s="283" t="s">
        <v>375</v>
      </c>
      <c r="D370" s="111" t="s">
        <v>25</v>
      </c>
      <c r="E370" s="111" t="s">
        <v>376</v>
      </c>
      <c r="F370" s="284" t="s">
        <v>401</v>
      </c>
      <c r="G370" s="284" t="s">
        <v>401</v>
      </c>
      <c r="H370" s="284" t="s">
        <v>401</v>
      </c>
      <c r="I370" s="284" t="s">
        <v>401</v>
      </c>
      <c r="J370" s="259">
        <v>0.9</v>
      </c>
      <c r="K370" s="260">
        <v>0.873015873015873</v>
      </c>
      <c r="L370" s="260">
        <v>0.967741935483871</v>
      </c>
      <c r="M370" s="261">
        <v>0.849056603773585</v>
      </c>
      <c r="N370" s="261">
        <v>0.87922358015816</v>
      </c>
      <c r="O370" s="262">
        <v>0.9</v>
      </c>
      <c r="P370" s="263">
        <v>0</v>
      </c>
      <c r="Q370" s="260">
        <v>1</v>
      </c>
      <c r="R370" s="260" t="s">
        <v>33</v>
      </c>
      <c r="S370" s="260">
        <v>0.555555555555556</v>
      </c>
      <c r="T370" s="262">
        <v>0.9</v>
      </c>
      <c r="U370" s="260">
        <v>0</v>
      </c>
      <c r="V370" s="260">
        <v>1</v>
      </c>
      <c r="W370" s="260" t="s">
        <v>33</v>
      </c>
      <c r="X370" s="260">
        <v>0.333333333333333</v>
      </c>
      <c r="Y370" s="262">
        <v>0.92</v>
      </c>
      <c r="Z370" s="262">
        <v>0</v>
      </c>
      <c r="AA370" s="262">
        <v>0.333333333333333</v>
      </c>
      <c r="AB370" s="262" t="s">
        <v>33</v>
      </c>
      <c r="AC370" s="262">
        <v>0.636363636363636</v>
      </c>
      <c r="AD370" s="262">
        <v>0.92</v>
      </c>
      <c r="AE370" s="260">
        <v>0.994413407821229</v>
      </c>
      <c r="AF370" s="260">
        <v>0.986784140969163</v>
      </c>
      <c r="AG370" s="260">
        <v>0.991189427312775</v>
      </c>
      <c r="AH370" s="260">
        <v>0.978150518649305</v>
      </c>
      <c r="AI370" s="262">
        <v>0.92</v>
      </c>
      <c r="AJ370" s="260">
        <v>0.913500980916711</v>
      </c>
      <c r="AK370" s="260">
        <v>0.940577940577941</v>
      </c>
      <c r="AL370" s="260">
        <v>0.919811320754717</v>
      </c>
      <c r="AM370" s="260">
        <v>0.927340070419315</v>
      </c>
      <c r="AN370" s="259">
        <v>0.99</v>
      </c>
      <c r="AO370" s="264">
        <v>1</v>
      </c>
      <c r="AP370" s="264">
        <v>1</v>
      </c>
      <c r="AQ370" s="264">
        <v>1</v>
      </c>
      <c r="AR370" s="265">
        <v>1</v>
      </c>
      <c r="AS370" s="286">
        <v>0.05</v>
      </c>
      <c r="AT370" s="267">
        <v>0.107142857142857</v>
      </c>
      <c r="AU370" s="268">
        <v>0.142857142857143</v>
      </c>
      <c r="AV370" s="268">
        <v>0</v>
      </c>
      <c r="AW370" s="268">
        <v>0.0965058236272879</v>
      </c>
      <c r="AX370" s="224"/>
      <c r="AY370" s="222"/>
    </row>
    <row r="371" ht="15" spans="1:51">
      <c r="A371" s="220"/>
      <c r="B371" s="224"/>
      <c r="C371" s="283" t="s">
        <v>375</v>
      </c>
      <c r="D371" s="111" t="s">
        <v>25</v>
      </c>
      <c r="E371" s="111" t="s">
        <v>376</v>
      </c>
      <c r="F371" s="284" t="s">
        <v>402</v>
      </c>
      <c r="G371" s="284" t="s">
        <v>402</v>
      </c>
      <c r="H371" s="284" t="s">
        <v>402</v>
      </c>
      <c r="I371" s="284" t="s">
        <v>402</v>
      </c>
      <c r="J371" s="259">
        <v>0.9</v>
      </c>
      <c r="K371" s="260">
        <v>1</v>
      </c>
      <c r="L371" s="260">
        <v>1</v>
      </c>
      <c r="M371" s="261">
        <v>1</v>
      </c>
      <c r="N371" s="261">
        <v>0.995824634655532</v>
      </c>
      <c r="O371" s="262">
        <v>0.9</v>
      </c>
      <c r="P371" s="263">
        <v>0.991657696447793</v>
      </c>
      <c r="Q371" s="260">
        <v>0.993267252665046</v>
      </c>
      <c r="R371" s="260">
        <v>0.992502883506344</v>
      </c>
      <c r="S371" s="260">
        <v>0.980320714712118</v>
      </c>
      <c r="T371" s="262">
        <v>0.9</v>
      </c>
      <c r="U371" s="260">
        <v>0.919806243272336</v>
      </c>
      <c r="V371" s="260">
        <v>0.91658874135029</v>
      </c>
      <c r="W371" s="260">
        <v>0.938292964244521</v>
      </c>
      <c r="X371" s="260">
        <v>0.91012577451162</v>
      </c>
      <c r="Y371" s="262">
        <v>0.92</v>
      </c>
      <c r="Z371" s="262">
        <v>0.943221830985915</v>
      </c>
      <c r="AA371" s="262">
        <v>0.951241950321987</v>
      </c>
      <c r="AB371" s="262">
        <v>0.945848375451264</v>
      </c>
      <c r="AC371" s="262">
        <v>0.946432684857496</v>
      </c>
      <c r="AD371" s="262">
        <v>0.92</v>
      </c>
      <c r="AE371" s="260">
        <v>1</v>
      </c>
      <c r="AF371" s="260">
        <v>0.997787610619469</v>
      </c>
      <c r="AG371" s="260">
        <v>0.991507430997877</v>
      </c>
      <c r="AH371" s="260">
        <v>0.99021359223301</v>
      </c>
      <c r="AI371" s="262">
        <v>0.92</v>
      </c>
      <c r="AJ371" s="260">
        <v>0.964279752962777</v>
      </c>
      <c r="AK371" s="260">
        <v>0.977000797660197</v>
      </c>
      <c r="AL371" s="260">
        <v>0.963339640491958</v>
      </c>
      <c r="AM371" s="260">
        <v>0.973600138002415</v>
      </c>
      <c r="AN371" s="259">
        <v>0.99</v>
      </c>
      <c r="AO371" s="264">
        <v>1</v>
      </c>
      <c r="AP371" s="264">
        <v>1</v>
      </c>
      <c r="AQ371" s="264">
        <v>1</v>
      </c>
      <c r="AR371" s="265">
        <v>1</v>
      </c>
      <c r="AS371" s="286">
        <v>0.05</v>
      </c>
      <c r="AT371" s="267">
        <v>0.0454545454545455</v>
      </c>
      <c r="AU371" s="268">
        <v>0.16</v>
      </c>
      <c r="AV371" s="268">
        <v>0.157894736842105</v>
      </c>
      <c r="AW371" s="268">
        <v>0.0780287474332649</v>
      </c>
      <c r="AX371" s="224"/>
      <c r="AY371" s="222"/>
    </row>
    <row r="372" ht="15" spans="1:51">
      <c r="A372" s="220"/>
      <c r="B372" s="224"/>
      <c r="C372" s="283" t="s">
        <v>375</v>
      </c>
      <c r="D372" s="111" t="s">
        <v>25</v>
      </c>
      <c r="E372" s="111" t="s">
        <v>376</v>
      </c>
      <c r="F372" s="284" t="s">
        <v>403</v>
      </c>
      <c r="G372" s="284" t="s">
        <v>403</v>
      </c>
      <c r="H372" s="284" t="s">
        <v>403</v>
      </c>
      <c r="I372" s="284" t="s">
        <v>403</v>
      </c>
      <c r="J372" s="259">
        <v>0.9</v>
      </c>
      <c r="K372" s="260">
        <v>0.928571428571429</v>
      </c>
      <c r="L372" s="260">
        <v>0.962962962962963</v>
      </c>
      <c r="M372" s="261">
        <v>0.863636363636364</v>
      </c>
      <c r="N372" s="261">
        <v>0.91978021978022</v>
      </c>
      <c r="O372" s="262">
        <v>0.9</v>
      </c>
      <c r="P372" s="263">
        <v>0.942312008978676</v>
      </c>
      <c r="Q372" s="260">
        <v>0.92620320855615</v>
      </c>
      <c r="R372" s="260">
        <v>0.971496437054632</v>
      </c>
      <c r="S372" s="260">
        <v>0.957610806611713</v>
      </c>
      <c r="T372" s="262">
        <v>0.9</v>
      </c>
      <c r="U372" s="260">
        <v>0.767452300785634</v>
      </c>
      <c r="V372" s="260">
        <v>0.66218487394958</v>
      </c>
      <c r="W372" s="260">
        <v>0.786223277909739</v>
      </c>
      <c r="X372" s="260">
        <v>0.757973328729878</v>
      </c>
      <c r="Y372" s="262">
        <v>0.92</v>
      </c>
      <c r="Z372" s="262">
        <v>0.802124091671325</v>
      </c>
      <c r="AA372" s="262">
        <v>0.781647058823529</v>
      </c>
      <c r="AB372" s="262">
        <v>0.845313921747043</v>
      </c>
      <c r="AC372" s="262">
        <v>0.822903423270707</v>
      </c>
      <c r="AD372" s="262">
        <v>0.92</v>
      </c>
      <c r="AE372" s="260">
        <v>0.963414634146341</v>
      </c>
      <c r="AF372" s="260">
        <v>0.958333333333333</v>
      </c>
      <c r="AG372" s="260">
        <v>0.94017094017094</v>
      </c>
      <c r="AH372" s="260">
        <v>0.967991464390504</v>
      </c>
      <c r="AI372" s="262">
        <v>0.92</v>
      </c>
      <c r="AJ372" s="260">
        <v>0.900416266410503</v>
      </c>
      <c r="AK372" s="260">
        <v>0.921692999654019</v>
      </c>
      <c r="AL372" s="260">
        <v>0.90123169881478</v>
      </c>
      <c r="AM372" s="260">
        <v>0.926576186837269</v>
      </c>
      <c r="AN372" s="259">
        <v>0.99</v>
      </c>
      <c r="AO372" s="264">
        <v>1</v>
      </c>
      <c r="AP372" s="264">
        <v>1</v>
      </c>
      <c r="AQ372" s="264">
        <v>1</v>
      </c>
      <c r="AR372" s="265">
        <v>1</v>
      </c>
      <c r="AS372" s="286">
        <v>0.05</v>
      </c>
      <c r="AT372" s="267">
        <v>0.0769230769230769</v>
      </c>
      <c r="AU372" s="268">
        <v>0.0333333333333333</v>
      </c>
      <c r="AV372" s="268">
        <v>0.214285714285714</v>
      </c>
      <c r="AW372" s="268">
        <v>0.0750551876379691</v>
      </c>
      <c r="AX372" s="224"/>
      <c r="AY372" s="222"/>
    </row>
    <row r="373" ht="15" spans="1:51">
      <c r="A373" s="220"/>
      <c r="B373" s="224"/>
      <c r="C373" s="283" t="s">
        <v>375</v>
      </c>
      <c r="D373" s="111" t="s">
        <v>25</v>
      </c>
      <c r="E373" s="111" t="s">
        <v>376</v>
      </c>
      <c r="F373" s="284" t="s">
        <v>404</v>
      </c>
      <c r="G373" s="284" t="s">
        <v>404</v>
      </c>
      <c r="H373" s="284" t="s">
        <v>404</v>
      </c>
      <c r="I373" s="284" t="s">
        <v>404</v>
      </c>
      <c r="J373" s="259">
        <v>0.9</v>
      </c>
      <c r="K373" s="260">
        <v>0.98989898989899</v>
      </c>
      <c r="L373" s="260">
        <v>0.97029702970297</v>
      </c>
      <c r="M373" s="261">
        <v>0.904109589041096</v>
      </c>
      <c r="N373" s="261">
        <v>0.95</v>
      </c>
      <c r="O373" s="262">
        <v>0.9</v>
      </c>
      <c r="P373" s="263">
        <v>0.92933049946865</v>
      </c>
      <c r="Q373" s="260">
        <v>0.925525143220878</v>
      </c>
      <c r="R373" s="260">
        <v>0.907356948228883</v>
      </c>
      <c r="S373" s="260">
        <v>0.942216972890619</v>
      </c>
      <c r="T373" s="262">
        <v>0.9</v>
      </c>
      <c r="U373" s="260">
        <v>0.866277010272759</v>
      </c>
      <c r="V373" s="260">
        <v>0.835518777848504</v>
      </c>
      <c r="W373" s="260">
        <v>0.837680031140522</v>
      </c>
      <c r="X373" s="260">
        <v>0.843326088323887</v>
      </c>
      <c r="Y373" s="262">
        <v>0.92</v>
      </c>
      <c r="Z373" s="262">
        <v>0.908341915550978</v>
      </c>
      <c r="AA373" s="262">
        <v>0.917606837606838</v>
      </c>
      <c r="AB373" s="262">
        <v>0.888092269326683</v>
      </c>
      <c r="AC373" s="262">
        <v>0.899321448004353</v>
      </c>
      <c r="AD373" s="262">
        <v>0.92</v>
      </c>
      <c r="AE373" s="260">
        <v>0.991408934707904</v>
      </c>
      <c r="AF373" s="260">
        <v>0.983458646616541</v>
      </c>
      <c r="AG373" s="260">
        <v>0.988626023657871</v>
      </c>
      <c r="AH373" s="260">
        <v>0.987894979879939</v>
      </c>
      <c r="AI373" s="262">
        <v>0.92</v>
      </c>
      <c r="AJ373" s="260">
        <v>0.944976635514019</v>
      </c>
      <c r="AK373" s="260">
        <v>0.952875695732839</v>
      </c>
      <c r="AL373" s="260">
        <v>0.919335295135884</v>
      </c>
      <c r="AM373" s="260">
        <v>0.946571457756721</v>
      </c>
      <c r="AN373" s="259">
        <v>0.99</v>
      </c>
      <c r="AO373" s="264">
        <v>1</v>
      </c>
      <c r="AP373" s="264">
        <v>1</v>
      </c>
      <c r="AQ373" s="264">
        <v>1</v>
      </c>
      <c r="AR373" s="265">
        <v>1</v>
      </c>
      <c r="AS373" s="286">
        <v>0.05</v>
      </c>
      <c r="AT373" s="267">
        <v>0.0263157894736842</v>
      </c>
      <c r="AU373" s="268">
        <v>0.032258064516129</v>
      </c>
      <c r="AV373" s="268">
        <v>0.137931034482759</v>
      </c>
      <c r="AW373" s="268">
        <v>0.0580204778156997</v>
      </c>
      <c r="AX373" s="224"/>
      <c r="AY373" s="222"/>
    </row>
    <row r="374" ht="15" spans="1:51">
      <c r="A374" s="220"/>
      <c r="B374" s="224"/>
      <c r="C374" s="283" t="s">
        <v>375</v>
      </c>
      <c r="D374" s="111" t="s">
        <v>25</v>
      </c>
      <c r="E374" s="111" t="s">
        <v>376</v>
      </c>
      <c r="F374" s="284" t="s">
        <v>405</v>
      </c>
      <c r="G374" s="284" t="s">
        <v>405</v>
      </c>
      <c r="H374" s="284" t="s">
        <v>405</v>
      </c>
      <c r="I374" s="284" t="s">
        <v>405</v>
      </c>
      <c r="J374" s="259">
        <v>0.9</v>
      </c>
      <c r="K374" s="260">
        <v>0.944444444444444</v>
      </c>
      <c r="L374" s="260">
        <v>0.945945945945946</v>
      </c>
      <c r="M374" s="261">
        <v>0.882352941176471</v>
      </c>
      <c r="N374" s="261">
        <v>0.869987849331713</v>
      </c>
      <c r="O374" s="262">
        <v>0.9</v>
      </c>
      <c r="P374" s="263" t="s">
        <v>33</v>
      </c>
      <c r="Q374" s="260" t="s">
        <v>33</v>
      </c>
      <c r="R374" s="260">
        <v>1</v>
      </c>
      <c r="S374" s="260">
        <v>0.875</v>
      </c>
      <c r="T374" s="262">
        <v>0.9</v>
      </c>
      <c r="U374" s="260" t="s">
        <v>33</v>
      </c>
      <c r="V374" s="260" t="s">
        <v>33</v>
      </c>
      <c r="W374" s="260">
        <v>1</v>
      </c>
      <c r="X374" s="260">
        <v>0.875</v>
      </c>
      <c r="Y374" s="262">
        <v>0.92</v>
      </c>
      <c r="Z374" s="262">
        <v>0.5</v>
      </c>
      <c r="AA374" s="262" t="s">
        <v>33</v>
      </c>
      <c r="AB374" s="262">
        <v>0</v>
      </c>
      <c r="AC374" s="262">
        <v>0.78125</v>
      </c>
      <c r="AD374" s="262">
        <v>0.92</v>
      </c>
      <c r="AE374" s="260">
        <v>0.991189427312775</v>
      </c>
      <c r="AF374" s="260">
        <v>0.986175115207373</v>
      </c>
      <c r="AG374" s="260">
        <v>0.996941896024465</v>
      </c>
      <c r="AH374" s="260">
        <v>0.988957277335264</v>
      </c>
      <c r="AI374" s="262">
        <v>0.92</v>
      </c>
      <c r="AJ374" s="260">
        <v>0.950054288816504</v>
      </c>
      <c r="AK374" s="260">
        <v>0.973598700243704</v>
      </c>
      <c r="AL374" s="260">
        <v>0.921414538310413</v>
      </c>
      <c r="AM374" s="260">
        <v>0.931075385217772</v>
      </c>
      <c r="AN374" s="259">
        <v>0.99</v>
      </c>
      <c r="AO374" s="264">
        <v>1</v>
      </c>
      <c r="AP374" s="264">
        <v>1</v>
      </c>
      <c r="AQ374" s="264">
        <v>1</v>
      </c>
      <c r="AR374" s="265">
        <v>1</v>
      </c>
      <c r="AS374" s="286">
        <v>0.05</v>
      </c>
      <c r="AT374" s="267">
        <v>0.25</v>
      </c>
      <c r="AU374" s="268">
        <v>0.0588235294117647</v>
      </c>
      <c r="AV374" s="268">
        <v>0.3</v>
      </c>
      <c r="AW374" s="268">
        <v>0.0977443609022556</v>
      </c>
      <c r="AX374" s="224"/>
      <c r="AY374" s="222"/>
    </row>
    <row r="375" ht="15" spans="1:51">
      <c r="A375" s="220"/>
      <c r="B375" s="224"/>
      <c r="C375" s="283" t="s">
        <v>375</v>
      </c>
      <c r="D375" s="111" t="s">
        <v>25</v>
      </c>
      <c r="E375" s="111" t="s">
        <v>376</v>
      </c>
      <c r="F375" s="284" t="s">
        <v>406</v>
      </c>
      <c r="G375" s="284" t="s">
        <v>406</v>
      </c>
      <c r="H375" s="284" t="s">
        <v>406</v>
      </c>
      <c r="I375" s="284" t="s">
        <v>406</v>
      </c>
      <c r="J375" s="259">
        <v>0.9</v>
      </c>
      <c r="K375" s="260">
        <v>1</v>
      </c>
      <c r="L375" s="260">
        <v>0.980769230769231</v>
      </c>
      <c r="M375" s="261">
        <v>1</v>
      </c>
      <c r="N375" s="261">
        <v>0.974446337308348</v>
      </c>
      <c r="O375" s="262">
        <v>0.9</v>
      </c>
      <c r="P375" s="263">
        <v>0.972212451635596</v>
      </c>
      <c r="Q375" s="260">
        <v>0.965150766188828</v>
      </c>
      <c r="R375" s="260">
        <v>0.961752988047809</v>
      </c>
      <c r="S375" s="260">
        <v>0.959479443951494</v>
      </c>
      <c r="T375" s="262">
        <v>0.9</v>
      </c>
      <c r="U375" s="260">
        <v>0.861062258177981</v>
      </c>
      <c r="V375" s="260">
        <v>0.870242214532872</v>
      </c>
      <c r="W375" s="260">
        <v>0.875697211155378</v>
      </c>
      <c r="X375" s="260">
        <v>0.884818523682765</v>
      </c>
      <c r="Y375" s="262">
        <v>0.92</v>
      </c>
      <c r="Z375" s="262">
        <v>0.88682745825603</v>
      </c>
      <c r="AA375" s="262">
        <v>0.921197312156384</v>
      </c>
      <c r="AB375" s="262">
        <v>0.908536585365854</v>
      </c>
      <c r="AC375" s="262">
        <v>0.92548263659119</v>
      </c>
      <c r="AD375" s="262">
        <v>0.92</v>
      </c>
      <c r="AE375" s="260">
        <v>1</v>
      </c>
      <c r="AF375" s="260">
        <v>0.98876404494382</v>
      </c>
      <c r="AG375" s="260">
        <v>0.987261146496815</v>
      </c>
      <c r="AH375" s="260">
        <v>0.981190150478796</v>
      </c>
      <c r="AI375" s="262">
        <v>0.92</v>
      </c>
      <c r="AJ375" s="260">
        <v>0.923094170403587</v>
      </c>
      <c r="AK375" s="260">
        <v>0.949674467710716</v>
      </c>
      <c r="AL375" s="260">
        <v>0.933638443935927</v>
      </c>
      <c r="AM375" s="260">
        <v>0.957963011988957</v>
      </c>
      <c r="AN375" s="259">
        <v>0.99</v>
      </c>
      <c r="AO375" s="264">
        <v>1</v>
      </c>
      <c r="AP375" s="264">
        <v>1</v>
      </c>
      <c r="AQ375" s="264">
        <v>1</v>
      </c>
      <c r="AR375" s="265">
        <v>1</v>
      </c>
      <c r="AS375" s="286">
        <v>0.05</v>
      </c>
      <c r="AT375" s="267">
        <v>0.125</v>
      </c>
      <c r="AU375" s="268">
        <v>0</v>
      </c>
      <c r="AV375" s="268">
        <v>0</v>
      </c>
      <c r="AW375" s="268">
        <v>0.0501392757660167</v>
      </c>
      <c r="AX375" s="224"/>
      <c r="AY375" s="222"/>
    </row>
    <row r="376" ht="15" spans="1:51">
      <c r="A376" s="220"/>
      <c r="B376" s="224"/>
      <c r="C376" s="283" t="s">
        <v>375</v>
      </c>
      <c r="D376" s="111" t="s">
        <v>25</v>
      </c>
      <c r="E376" s="111" t="s">
        <v>376</v>
      </c>
      <c r="F376" s="284" t="s">
        <v>407</v>
      </c>
      <c r="G376" s="284" t="s">
        <v>407</v>
      </c>
      <c r="H376" s="284" t="s">
        <v>407</v>
      </c>
      <c r="I376" s="284" t="s">
        <v>407</v>
      </c>
      <c r="J376" s="259">
        <v>0.9</v>
      </c>
      <c r="K376" s="260">
        <v>0.9</v>
      </c>
      <c r="L376" s="260">
        <v>0.882352941176471</v>
      </c>
      <c r="M376" s="261">
        <v>0.875</v>
      </c>
      <c r="N376" s="261">
        <v>0.90562613430127</v>
      </c>
      <c r="O376" s="262">
        <v>0.9</v>
      </c>
      <c r="P376" s="263">
        <v>1</v>
      </c>
      <c r="Q376" s="260">
        <v>0.5</v>
      </c>
      <c r="R376" s="260" t="s">
        <v>33</v>
      </c>
      <c r="S376" s="260">
        <v>0.833333333333333</v>
      </c>
      <c r="T376" s="262">
        <v>0.9</v>
      </c>
      <c r="U376" s="260">
        <v>0</v>
      </c>
      <c r="V376" s="260">
        <v>0.5</v>
      </c>
      <c r="W376" s="260" t="s">
        <v>33</v>
      </c>
      <c r="X376" s="260">
        <v>0.166666666666667</v>
      </c>
      <c r="Y376" s="262">
        <v>0.92</v>
      </c>
      <c r="Z376" s="262">
        <v>1</v>
      </c>
      <c r="AA376" s="262">
        <v>0</v>
      </c>
      <c r="AB376" s="262" t="s">
        <v>33</v>
      </c>
      <c r="AC376" s="262">
        <v>0.516129032258065</v>
      </c>
      <c r="AD376" s="262">
        <v>0.92</v>
      </c>
      <c r="AE376" s="260">
        <v>1</v>
      </c>
      <c r="AF376" s="260">
        <v>0.978260869565217</v>
      </c>
      <c r="AG376" s="260">
        <v>1</v>
      </c>
      <c r="AH376" s="260">
        <v>0.954324586977648</v>
      </c>
      <c r="AI376" s="262">
        <v>0.92</v>
      </c>
      <c r="AJ376" s="260">
        <v>0.882917466410749</v>
      </c>
      <c r="AK376" s="260">
        <v>0.902457185405808</v>
      </c>
      <c r="AL376" s="260">
        <v>0.834595224228305</v>
      </c>
      <c r="AM376" s="260">
        <v>0.875126265229133</v>
      </c>
      <c r="AN376" s="259">
        <v>0.99</v>
      </c>
      <c r="AO376" s="264">
        <v>1</v>
      </c>
      <c r="AP376" s="264">
        <v>1</v>
      </c>
      <c r="AQ376" s="264">
        <v>1</v>
      </c>
      <c r="AR376" s="265">
        <v>1</v>
      </c>
      <c r="AS376" s="286">
        <v>0.05</v>
      </c>
      <c r="AT376" s="267">
        <v>0.0476190476190476</v>
      </c>
      <c r="AU376" s="268">
        <v>0.0833333333333333</v>
      </c>
      <c r="AV376" s="268">
        <v>0.25</v>
      </c>
      <c r="AW376" s="268">
        <v>0.0668316831683168</v>
      </c>
      <c r="AX376" s="224"/>
      <c r="AY376" s="222"/>
    </row>
    <row r="377" ht="15" spans="1:51">
      <c r="A377" s="220"/>
      <c r="B377" s="224"/>
      <c r="C377" s="283" t="s">
        <v>375</v>
      </c>
      <c r="D377" s="111" t="s">
        <v>25</v>
      </c>
      <c r="E377" s="111" t="s">
        <v>376</v>
      </c>
      <c r="F377" s="284" t="s">
        <v>408</v>
      </c>
      <c r="G377" s="284" t="s">
        <v>408</v>
      </c>
      <c r="H377" s="284" t="s">
        <v>408</v>
      </c>
      <c r="I377" s="284" t="s">
        <v>408</v>
      </c>
      <c r="J377" s="259">
        <v>0.9</v>
      </c>
      <c r="K377" s="260">
        <v>0.777777777777778</v>
      </c>
      <c r="L377" s="260">
        <v>0.821917808219178</v>
      </c>
      <c r="M377" s="261">
        <v>0.765625</v>
      </c>
      <c r="N377" s="261">
        <v>0.832226916113458</v>
      </c>
      <c r="O377" s="262">
        <v>0.9</v>
      </c>
      <c r="P377" s="263">
        <v>0.980732585221258</v>
      </c>
      <c r="Q377" s="260">
        <v>0.915358264344847</v>
      </c>
      <c r="R377" s="260">
        <v>0.966771441400988</v>
      </c>
      <c r="S377" s="260">
        <v>0.9472134628998</v>
      </c>
      <c r="T377" s="262">
        <v>0.9</v>
      </c>
      <c r="U377" s="260">
        <v>0.666313783612111</v>
      </c>
      <c r="V377" s="260">
        <v>0.582215244076506</v>
      </c>
      <c r="W377" s="260">
        <v>0.758419398293669</v>
      </c>
      <c r="X377" s="260">
        <v>0.688879593281421</v>
      </c>
      <c r="Y377" s="262">
        <v>0.92</v>
      </c>
      <c r="Z377" s="262">
        <v>0.754378818737271</v>
      </c>
      <c r="AA377" s="262">
        <v>0.838487972508591</v>
      </c>
      <c r="AB377" s="262">
        <v>0.798207766345835</v>
      </c>
      <c r="AC377" s="262">
        <v>0.854838128848716</v>
      </c>
      <c r="AD377" s="262">
        <v>0.92</v>
      </c>
      <c r="AE377" s="260">
        <v>0.998091603053435</v>
      </c>
      <c r="AF377" s="260">
        <v>0.99712368168744</v>
      </c>
      <c r="AG377" s="260">
        <v>0.997398091934085</v>
      </c>
      <c r="AH377" s="260">
        <v>0.993749812193876</v>
      </c>
      <c r="AI377" s="262">
        <v>0.92</v>
      </c>
      <c r="AJ377" s="260">
        <v>0.850278551532033</v>
      </c>
      <c r="AK377" s="260">
        <v>0.909421418925937</v>
      </c>
      <c r="AL377" s="260">
        <v>0.845830948292311</v>
      </c>
      <c r="AM377" s="260">
        <v>0.917105387510493</v>
      </c>
      <c r="AN377" s="259">
        <v>0.99</v>
      </c>
      <c r="AO377" s="264">
        <v>1</v>
      </c>
      <c r="AP377" s="264">
        <v>1</v>
      </c>
      <c r="AQ377" s="264">
        <v>1</v>
      </c>
      <c r="AR377" s="265">
        <v>1</v>
      </c>
      <c r="AS377" s="286">
        <v>0.05</v>
      </c>
      <c r="AT377" s="267">
        <v>0.115384615384615</v>
      </c>
      <c r="AU377" s="268">
        <v>0.108695652173913</v>
      </c>
      <c r="AV377" s="268">
        <v>0.108108108108108</v>
      </c>
      <c r="AW377" s="268">
        <v>0.102649006622517</v>
      </c>
      <c r="AX377" s="224"/>
      <c r="AY377" s="222"/>
    </row>
    <row r="378" ht="15" spans="1:51">
      <c r="A378" s="220"/>
      <c r="B378" s="224"/>
      <c r="C378" s="283" t="s">
        <v>375</v>
      </c>
      <c r="D378" s="111" t="s">
        <v>125</v>
      </c>
      <c r="E378" s="111" t="s">
        <v>376</v>
      </c>
      <c r="F378" s="284" t="s">
        <v>409</v>
      </c>
      <c r="G378" s="284" t="s">
        <v>409</v>
      </c>
      <c r="H378" s="284" t="s">
        <v>409</v>
      </c>
      <c r="I378" s="284" t="s">
        <v>409</v>
      </c>
      <c r="J378" s="259">
        <v>0.9</v>
      </c>
      <c r="K378" s="260" t="s">
        <v>33</v>
      </c>
      <c r="L378" s="260" t="s">
        <v>33</v>
      </c>
      <c r="M378" s="261" t="s">
        <v>33</v>
      </c>
      <c r="N378" s="261" t="s">
        <v>33</v>
      </c>
      <c r="O378" s="262">
        <v>0.9</v>
      </c>
      <c r="P378" s="263">
        <v>1</v>
      </c>
      <c r="Q378" s="260">
        <v>1</v>
      </c>
      <c r="R378" s="260">
        <v>1</v>
      </c>
      <c r="S378" s="260">
        <v>1</v>
      </c>
      <c r="T378" s="262">
        <v>0.9</v>
      </c>
      <c r="U378" s="260">
        <v>1</v>
      </c>
      <c r="V378" s="260">
        <v>1</v>
      </c>
      <c r="W378" s="260">
        <v>1</v>
      </c>
      <c r="X378" s="260">
        <v>0.987730061349693</v>
      </c>
      <c r="Y378" s="262">
        <v>0.92</v>
      </c>
      <c r="Z378" s="262" t="s">
        <v>33</v>
      </c>
      <c r="AA378" s="262" t="s">
        <v>33</v>
      </c>
      <c r="AB378" s="262" t="s">
        <v>33</v>
      </c>
      <c r="AC378" s="262" t="s">
        <v>33</v>
      </c>
      <c r="AD378" s="262">
        <v>0.92</v>
      </c>
      <c r="AE378" s="260">
        <v>1</v>
      </c>
      <c r="AF378" s="260">
        <v>0.887828162291169</v>
      </c>
      <c r="AG378" s="260">
        <v>0.971698113207547</v>
      </c>
      <c r="AH378" s="260">
        <v>0.992851362287564</v>
      </c>
      <c r="AI378" s="262">
        <v>0.92</v>
      </c>
      <c r="AJ378" s="260">
        <v>1</v>
      </c>
      <c r="AK378" s="260">
        <v>1</v>
      </c>
      <c r="AL378" s="260">
        <v>1</v>
      </c>
      <c r="AM378" s="260">
        <v>0.997319034852547</v>
      </c>
      <c r="AN378" s="259">
        <v>0.99</v>
      </c>
      <c r="AO378" s="264">
        <v>1</v>
      </c>
      <c r="AP378" s="264">
        <v>1</v>
      </c>
      <c r="AQ378" s="264">
        <v>1</v>
      </c>
      <c r="AR378" s="265">
        <v>1</v>
      </c>
      <c r="AS378" s="286">
        <v>0.05</v>
      </c>
      <c r="AT378" s="267" t="s">
        <v>33</v>
      </c>
      <c r="AU378" s="268" t="s">
        <v>33</v>
      </c>
      <c r="AV378" s="268" t="s">
        <v>33</v>
      </c>
      <c r="AW378" s="268" t="s">
        <v>33</v>
      </c>
      <c r="AX378" s="224"/>
      <c r="AY378" s="222"/>
    </row>
    <row r="379" ht="15" spans="1:51">
      <c r="A379" s="220"/>
      <c r="B379" s="224"/>
      <c r="C379" s="283" t="s">
        <v>375</v>
      </c>
      <c r="D379" s="111" t="s">
        <v>25</v>
      </c>
      <c r="E379" s="111" t="s">
        <v>376</v>
      </c>
      <c r="F379" s="284" t="s">
        <v>410</v>
      </c>
      <c r="G379" s="284" t="s">
        <v>410</v>
      </c>
      <c r="H379" s="284" t="s">
        <v>410</v>
      </c>
      <c r="I379" s="284" t="s">
        <v>410</v>
      </c>
      <c r="J379" s="259">
        <v>0.9</v>
      </c>
      <c r="K379" s="260">
        <v>0.948717948717949</v>
      </c>
      <c r="L379" s="260">
        <v>0.897435897435897</v>
      </c>
      <c r="M379" s="261">
        <v>0.870967741935484</v>
      </c>
      <c r="N379" s="261">
        <v>0.936989498249708</v>
      </c>
      <c r="O379" s="262">
        <v>0.9</v>
      </c>
      <c r="P379" s="263">
        <v>0.986666666666667</v>
      </c>
      <c r="Q379" s="260">
        <v>0.987657948868645</v>
      </c>
      <c r="R379" s="260">
        <v>0.960736196319018</v>
      </c>
      <c r="S379" s="260">
        <v>0.974662117132727</v>
      </c>
      <c r="T379" s="262">
        <v>0.9</v>
      </c>
      <c r="U379" s="260">
        <v>0.909090909090909</v>
      </c>
      <c r="V379" s="260">
        <v>0.906259183073758</v>
      </c>
      <c r="W379" s="260">
        <v>0.902453987730061</v>
      </c>
      <c r="X379" s="260">
        <v>0.897235624983339</v>
      </c>
      <c r="Y379" s="262">
        <v>0.92</v>
      </c>
      <c r="Z379" s="262" t="s">
        <v>33</v>
      </c>
      <c r="AA379" s="262" t="s">
        <v>33</v>
      </c>
      <c r="AB379" s="262">
        <v>0</v>
      </c>
      <c r="AC379" s="262">
        <v>0</v>
      </c>
      <c r="AD379" s="262">
        <v>0.92</v>
      </c>
      <c r="AE379" s="260">
        <v>0.907589461266221</v>
      </c>
      <c r="AF379" s="260">
        <v>0.99157844080847</v>
      </c>
      <c r="AG379" s="260">
        <v>0.993883475015551</v>
      </c>
      <c r="AH379" s="260">
        <v>0.969200678933939</v>
      </c>
      <c r="AI379" s="262">
        <v>0.92</v>
      </c>
      <c r="AJ379" s="260">
        <v>0.96732223903177</v>
      </c>
      <c r="AK379" s="260">
        <v>0.972099853157122</v>
      </c>
      <c r="AL379" s="260">
        <v>0.948529411764706</v>
      </c>
      <c r="AM379" s="260">
        <v>0.962815971019897</v>
      </c>
      <c r="AN379" s="259">
        <v>0.99</v>
      </c>
      <c r="AO379" s="264">
        <v>1</v>
      </c>
      <c r="AP379" s="264">
        <v>1</v>
      </c>
      <c r="AQ379" s="264">
        <v>1</v>
      </c>
      <c r="AR379" s="265">
        <v>1</v>
      </c>
      <c r="AS379" s="286">
        <v>0.05</v>
      </c>
      <c r="AT379" s="267">
        <v>0</v>
      </c>
      <c r="AU379" s="268">
        <v>0.0625</v>
      </c>
      <c r="AV379" s="268">
        <v>0.0625</v>
      </c>
      <c r="AW379" s="268">
        <v>0.0380952380952381</v>
      </c>
      <c r="AX379" s="224"/>
      <c r="AY379" s="222"/>
    </row>
    <row r="380" ht="15" spans="1:51">
      <c r="A380" s="220"/>
      <c r="B380" s="224"/>
      <c r="C380" s="283" t="s">
        <v>375</v>
      </c>
      <c r="D380" s="111" t="s">
        <v>25</v>
      </c>
      <c r="E380" s="111" t="s">
        <v>376</v>
      </c>
      <c r="F380" s="284" t="s">
        <v>411</v>
      </c>
      <c r="G380" s="284" t="s">
        <v>411</v>
      </c>
      <c r="H380" s="284" t="s">
        <v>411</v>
      </c>
      <c r="I380" s="284" t="s">
        <v>411</v>
      </c>
      <c r="J380" s="259">
        <v>0.9</v>
      </c>
      <c r="K380" s="260">
        <v>1</v>
      </c>
      <c r="L380" s="260">
        <v>1</v>
      </c>
      <c r="M380" s="261">
        <v>0.814814814814815</v>
      </c>
      <c r="N380" s="261">
        <v>0.95118549511855</v>
      </c>
      <c r="O380" s="262">
        <v>0.9</v>
      </c>
      <c r="P380" s="263" t="s">
        <v>33</v>
      </c>
      <c r="Q380" s="260">
        <v>0</v>
      </c>
      <c r="R380" s="260" t="s">
        <v>33</v>
      </c>
      <c r="S380" s="260">
        <v>0.4</v>
      </c>
      <c r="T380" s="262">
        <v>0.9</v>
      </c>
      <c r="U380" s="260" t="s">
        <v>33</v>
      </c>
      <c r="V380" s="260">
        <v>0</v>
      </c>
      <c r="W380" s="260" t="s">
        <v>33</v>
      </c>
      <c r="X380" s="260">
        <v>0.4</v>
      </c>
      <c r="Y380" s="262">
        <v>0.92</v>
      </c>
      <c r="Z380" s="262">
        <v>0</v>
      </c>
      <c r="AA380" s="262">
        <v>0</v>
      </c>
      <c r="AB380" s="262">
        <v>0</v>
      </c>
      <c r="AC380" s="262">
        <v>0.25</v>
      </c>
      <c r="AD380" s="262">
        <v>0.92</v>
      </c>
      <c r="AE380" s="260">
        <v>0.998557692307692</v>
      </c>
      <c r="AF380" s="260">
        <v>0.998519249753208</v>
      </c>
      <c r="AG380" s="260">
        <v>0.995987963891675</v>
      </c>
      <c r="AH380" s="260">
        <v>0.998126639190708</v>
      </c>
      <c r="AI380" s="262">
        <v>0.92</v>
      </c>
      <c r="AJ380" s="260">
        <v>0.955144291091593</v>
      </c>
      <c r="AK380" s="260">
        <v>0.966649949849549</v>
      </c>
      <c r="AL380" s="260">
        <v>0.948198198198198</v>
      </c>
      <c r="AM380" s="260">
        <v>0.963075212011678</v>
      </c>
      <c r="AN380" s="259">
        <v>0.99</v>
      </c>
      <c r="AO380" s="264">
        <v>1</v>
      </c>
      <c r="AP380" s="264">
        <v>1</v>
      </c>
      <c r="AQ380" s="264">
        <v>1</v>
      </c>
      <c r="AR380" s="265">
        <v>1</v>
      </c>
      <c r="AS380" s="286">
        <v>0.05</v>
      </c>
      <c r="AT380" s="267">
        <v>0.181818181818182</v>
      </c>
      <c r="AU380" s="268">
        <v>0.1</v>
      </c>
      <c r="AV380" s="268">
        <v>0</v>
      </c>
      <c r="AW380" s="268">
        <v>0.0657894736842105</v>
      </c>
      <c r="AX380" s="224"/>
      <c r="AY380" s="222"/>
    </row>
    <row r="381" ht="15" spans="1:51">
      <c r="A381" s="220"/>
      <c r="B381" s="224"/>
      <c r="C381" s="283" t="s">
        <v>375</v>
      </c>
      <c r="D381" s="111" t="s">
        <v>25</v>
      </c>
      <c r="E381" s="111" t="s">
        <v>376</v>
      </c>
      <c r="F381" s="284" t="s">
        <v>412</v>
      </c>
      <c r="G381" s="284" t="s">
        <v>412</v>
      </c>
      <c r="H381" s="284" t="s">
        <v>412</v>
      </c>
      <c r="I381" s="284" t="s">
        <v>412</v>
      </c>
      <c r="J381" s="259">
        <v>0.9</v>
      </c>
      <c r="K381" s="260">
        <v>0.892857142857143</v>
      </c>
      <c r="L381" s="260">
        <v>0.896551724137931</v>
      </c>
      <c r="M381" s="261">
        <v>0.782608695652174</v>
      </c>
      <c r="N381" s="261">
        <v>0.865996649916248</v>
      </c>
      <c r="O381" s="262">
        <v>0.9</v>
      </c>
      <c r="P381" s="263" t="s">
        <v>33</v>
      </c>
      <c r="Q381" s="260" t="s">
        <v>33</v>
      </c>
      <c r="R381" s="260" t="s">
        <v>33</v>
      </c>
      <c r="S381" s="260">
        <v>0.666666666666667</v>
      </c>
      <c r="T381" s="262">
        <v>0.9</v>
      </c>
      <c r="U381" s="260" t="s">
        <v>33</v>
      </c>
      <c r="V381" s="260" t="s">
        <v>33</v>
      </c>
      <c r="W381" s="260" t="s">
        <v>33</v>
      </c>
      <c r="X381" s="260">
        <v>0.666666666666667</v>
      </c>
      <c r="Y381" s="262">
        <v>0.92</v>
      </c>
      <c r="Z381" s="262" t="s">
        <v>33</v>
      </c>
      <c r="AA381" s="262" t="s">
        <v>33</v>
      </c>
      <c r="AB381" s="262" t="s">
        <v>33</v>
      </c>
      <c r="AC381" s="262" t="s">
        <v>33</v>
      </c>
      <c r="AD381" s="262">
        <v>0.92</v>
      </c>
      <c r="AE381" s="260">
        <v>1</v>
      </c>
      <c r="AF381" s="260">
        <v>0.975</v>
      </c>
      <c r="AG381" s="260">
        <v>0.974683544303797</v>
      </c>
      <c r="AH381" s="260">
        <v>0.981223922114047</v>
      </c>
      <c r="AI381" s="262">
        <v>0.92</v>
      </c>
      <c r="AJ381" s="260">
        <v>0.943067389620449</v>
      </c>
      <c r="AK381" s="260">
        <v>0.946167883211679</v>
      </c>
      <c r="AL381" s="260">
        <v>0.898661567877629</v>
      </c>
      <c r="AM381" s="260">
        <v>0.892559392061384</v>
      </c>
      <c r="AN381" s="259">
        <v>0.99</v>
      </c>
      <c r="AO381" s="264">
        <v>1</v>
      </c>
      <c r="AP381" s="264">
        <v>1</v>
      </c>
      <c r="AQ381" s="264">
        <v>1</v>
      </c>
      <c r="AR381" s="265">
        <v>1</v>
      </c>
      <c r="AS381" s="286">
        <v>0.05</v>
      </c>
      <c r="AT381" s="267">
        <v>0</v>
      </c>
      <c r="AU381" s="268">
        <v>0</v>
      </c>
      <c r="AV381" s="268">
        <v>0</v>
      </c>
      <c r="AW381" s="268">
        <v>0.0336134453781513</v>
      </c>
      <c r="AX381" s="224"/>
      <c r="AY381" s="222"/>
    </row>
    <row r="382" ht="15" spans="1:51">
      <c r="A382" s="220"/>
      <c r="B382" s="224"/>
      <c r="C382" s="283" t="s">
        <v>375</v>
      </c>
      <c r="D382" s="111" t="s">
        <v>25</v>
      </c>
      <c r="E382" s="111" t="s">
        <v>376</v>
      </c>
      <c r="F382" s="284" t="s">
        <v>413</v>
      </c>
      <c r="G382" s="284" t="s">
        <v>413</v>
      </c>
      <c r="H382" s="284" t="s">
        <v>413</v>
      </c>
      <c r="I382" s="284" t="s">
        <v>413</v>
      </c>
      <c r="J382" s="259">
        <v>0.9</v>
      </c>
      <c r="K382" s="260">
        <v>0.977272727272727</v>
      </c>
      <c r="L382" s="260">
        <v>0.978260869565217</v>
      </c>
      <c r="M382" s="261">
        <v>0.925</v>
      </c>
      <c r="N382" s="261">
        <v>0.965897693079238</v>
      </c>
      <c r="O382" s="262">
        <v>0.9</v>
      </c>
      <c r="P382" s="263">
        <v>0.2</v>
      </c>
      <c r="Q382" s="260" t="s">
        <v>33</v>
      </c>
      <c r="R382" s="260" t="s">
        <v>33</v>
      </c>
      <c r="S382" s="260">
        <v>0.5</v>
      </c>
      <c r="T382" s="262">
        <v>0.9</v>
      </c>
      <c r="U382" s="260">
        <v>0.2</v>
      </c>
      <c r="V382" s="260" t="s">
        <v>33</v>
      </c>
      <c r="W382" s="260" t="s">
        <v>33</v>
      </c>
      <c r="X382" s="260">
        <v>0.5</v>
      </c>
      <c r="Y382" s="262">
        <v>0.92</v>
      </c>
      <c r="Z382" s="262" t="s">
        <v>33</v>
      </c>
      <c r="AA382" s="262" t="s">
        <v>33</v>
      </c>
      <c r="AB382" s="262">
        <v>0</v>
      </c>
      <c r="AC382" s="262">
        <v>0</v>
      </c>
      <c r="AD382" s="262">
        <v>0.92</v>
      </c>
      <c r="AE382" s="260">
        <v>0.981074481074481</v>
      </c>
      <c r="AF382" s="260">
        <v>0.997971602434077</v>
      </c>
      <c r="AG382" s="260">
        <v>0.997572815533981</v>
      </c>
      <c r="AH382" s="260">
        <v>0.997778619209895</v>
      </c>
      <c r="AI382" s="262">
        <v>0.92</v>
      </c>
      <c r="AJ382" s="260">
        <v>0.936516698868341</v>
      </c>
      <c r="AK382" s="260">
        <v>0.921456377375773</v>
      </c>
      <c r="AL382" s="260">
        <v>0.909026297085999</v>
      </c>
      <c r="AM382" s="260">
        <v>0.934418714000235</v>
      </c>
      <c r="AN382" s="259">
        <v>0.99</v>
      </c>
      <c r="AO382" s="264">
        <v>1</v>
      </c>
      <c r="AP382" s="264">
        <v>1</v>
      </c>
      <c r="AQ382" s="264">
        <v>1</v>
      </c>
      <c r="AR382" s="265">
        <v>1</v>
      </c>
      <c r="AS382" s="286">
        <v>0.05</v>
      </c>
      <c r="AT382" s="267">
        <v>0</v>
      </c>
      <c r="AU382" s="268">
        <v>0</v>
      </c>
      <c r="AV382" s="268">
        <v>0.111111111111111</v>
      </c>
      <c r="AW382" s="268">
        <v>0.0608108108108108</v>
      </c>
      <c r="AX382" s="224"/>
      <c r="AY382" s="222"/>
    </row>
    <row r="383" ht="15" spans="1:51">
      <c r="A383" s="220"/>
      <c r="B383" s="224"/>
      <c r="C383" s="283" t="s">
        <v>375</v>
      </c>
      <c r="D383" s="111" t="s">
        <v>25</v>
      </c>
      <c r="E383" s="111" t="s">
        <v>376</v>
      </c>
      <c r="F383" s="284" t="s">
        <v>414</v>
      </c>
      <c r="G383" s="284" t="s">
        <v>414</v>
      </c>
      <c r="H383" s="284" t="s">
        <v>414</v>
      </c>
      <c r="I383" s="284" t="s">
        <v>414</v>
      </c>
      <c r="J383" s="259">
        <v>0.9</v>
      </c>
      <c r="K383" s="260">
        <v>1</v>
      </c>
      <c r="L383" s="260">
        <v>1</v>
      </c>
      <c r="M383" s="261">
        <v>1</v>
      </c>
      <c r="N383" s="261">
        <v>0.969782150386507</v>
      </c>
      <c r="O383" s="262">
        <v>0.9</v>
      </c>
      <c r="P383" s="263" t="s">
        <v>33</v>
      </c>
      <c r="Q383" s="260" t="s">
        <v>33</v>
      </c>
      <c r="R383" s="260">
        <v>0.5</v>
      </c>
      <c r="S383" s="260">
        <v>0.210526315789474</v>
      </c>
      <c r="T383" s="262">
        <v>0.9</v>
      </c>
      <c r="U383" s="260" t="s">
        <v>33</v>
      </c>
      <c r="V383" s="260" t="s">
        <v>33</v>
      </c>
      <c r="W383" s="260">
        <v>0</v>
      </c>
      <c r="X383" s="260">
        <v>0.473684210526316</v>
      </c>
      <c r="Y383" s="262">
        <v>0.92</v>
      </c>
      <c r="Z383" s="262" t="s">
        <v>33</v>
      </c>
      <c r="AA383" s="262" t="s">
        <v>33</v>
      </c>
      <c r="AB383" s="262" t="s">
        <v>33</v>
      </c>
      <c r="AC383" s="262">
        <v>0.333333333333333</v>
      </c>
      <c r="AD383" s="262">
        <v>0.92</v>
      </c>
      <c r="AE383" s="260">
        <v>0.993622448979592</v>
      </c>
      <c r="AF383" s="260">
        <v>0.996136865342163</v>
      </c>
      <c r="AG383" s="260">
        <v>0.995577178239717</v>
      </c>
      <c r="AH383" s="260">
        <v>0.996233878263797</v>
      </c>
      <c r="AI383" s="262">
        <v>0.92</v>
      </c>
      <c r="AJ383" s="260">
        <v>0.961660665113323</v>
      </c>
      <c r="AK383" s="260">
        <v>0.966655148583276</v>
      </c>
      <c r="AL383" s="260">
        <v>0.963492063492064</v>
      </c>
      <c r="AM383" s="260">
        <v>0.961032241667272</v>
      </c>
      <c r="AN383" s="259">
        <v>0.99</v>
      </c>
      <c r="AO383" s="264">
        <v>1</v>
      </c>
      <c r="AP383" s="264">
        <v>1</v>
      </c>
      <c r="AQ383" s="264">
        <v>1</v>
      </c>
      <c r="AR383" s="265">
        <v>1</v>
      </c>
      <c r="AS383" s="286">
        <v>0.05</v>
      </c>
      <c r="AT383" s="267">
        <v>0.0476190476190476</v>
      </c>
      <c r="AU383" s="268">
        <v>0.185185185185185</v>
      </c>
      <c r="AV383" s="268">
        <v>0.0588235294117647</v>
      </c>
      <c r="AW383" s="268">
        <v>0.0548628428927681</v>
      </c>
      <c r="AX383" s="224"/>
      <c r="AY383" s="222"/>
    </row>
    <row r="384" ht="15" spans="1:51">
      <c r="A384" s="220"/>
      <c r="B384" s="224"/>
      <c r="C384" s="283" t="s">
        <v>375</v>
      </c>
      <c r="D384" s="111" t="s">
        <v>25</v>
      </c>
      <c r="E384" s="111" t="s">
        <v>376</v>
      </c>
      <c r="F384" s="284" t="s">
        <v>415</v>
      </c>
      <c r="G384" s="284" t="s">
        <v>415</v>
      </c>
      <c r="H384" s="284" t="s">
        <v>415</v>
      </c>
      <c r="I384" s="284" t="s">
        <v>415</v>
      </c>
      <c r="J384" s="259">
        <v>0.9</v>
      </c>
      <c r="K384" s="260">
        <v>0.978723404255319</v>
      </c>
      <c r="L384" s="260">
        <v>1</v>
      </c>
      <c r="M384" s="261">
        <v>0.971428571428571</v>
      </c>
      <c r="N384" s="261">
        <v>0.983177570093458</v>
      </c>
      <c r="O384" s="262">
        <v>0.9</v>
      </c>
      <c r="P384" s="263">
        <v>1</v>
      </c>
      <c r="Q384" s="260">
        <v>1</v>
      </c>
      <c r="R384" s="260" t="s">
        <v>33</v>
      </c>
      <c r="S384" s="260">
        <v>0.769230769230769</v>
      </c>
      <c r="T384" s="262">
        <v>0.9</v>
      </c>
      <c r="U384" s="260">
        <v>1</v>
      </c>
      <c r="V384" s="260">
        <v>0</v>
      </c>
      <c r="W384" s="260" t="s">
        <v>33</v>
      </c>
      <c r="X384" s="260">
        <v>0.538461538461538</v>
      </c>
      <c r="Y384" s="262">
        <v>0.92</v>
      </c>
      <c r="Z384" s="262" t="s">
        <v>33</v>
      </c>
      <c r="AA384" s="262" t="s">
        <v>33</v>
      </c>
      <c r="AB384" s="262" t="s">
        <v>33</v>
      </c>
      <c r="AC384" s="262">
        <v>1</v>
      </c>
      <c r="AD384" s="262">
        <v>0.92</v>
      </c>
      <c r="AE384" s="260">
        <v>0.994652406417112</v>
      </c>
      <c r="AF384" s="260">
        <v>0.984924623115578</v>
      </c>
      <c r="AG384" s="260">
        <v>0.994444444444444</v>
      </c>
      <c r="AH384" s="260">
        <v>0.98979897989799</v>
      </c>
      <c r="AI384" s="262">
        <v>0.92</v>
      </c>
      <c r="AJ384" s="260">
        <v>0.935133703997882</v>
      </c>
      <c r="AK384" s="260">
        <v>0.941513487705896</v>
      </c>
      <c r="AL384" s="260">
        <v>0.82638036809816</v>
      </c>
      <c r="AM384" s="260">
        <v>0.922059402045633</v>
      </c>
      <c r="AN384" s="259">
        <v>0.99</v>
      </c>
      <c r="AO384" s="264">
        <v>1</v>
      </c>
      <c r="AP384" s="264">
        <v>1</v>
      </c>
      <c r="AQ384" s="264">
        <v>1</v>
      </c>
      <c r="AR384" s="265">
        <v>1</v>
      </c>
      <c r="AS384" s="286">
        <v>0.05</v>
      </c>
      <c r="AT384" s="267">
        <v>0</v>
      </c>
      <c r="AU384" s="268">
        <v>0.0714285714285714</v>
      </c>
      <c r="AV384" s="268">
        <v>0</v>
      </c>
      <c r="AW384" s="268">
        <v>0.042483660130719</v>
      </c>
      <c r="AX384" s="224"/>
      <c r="AY384" s="222"/>
    </row>
    <row r="385" ht="15" spans="1:51">
      <c r="A385" s="220"/>
      <c r="B385" s="224"/>
      <c r="C385" s="283" t="s">
        <v>375</v>
      </c>
      <c r="D385" s="111" t="s">
        <v>25</v>
      </c>
      <c r="E385" s="111" t="s">
        <v>376</v>
      </c>
      <c r="F385" s="284" t="s">
        <v>416</v>
      </c>
      <c r="G385" s="284" t="s">
        <v>416</v>
      </c>
      <c r="H385" s="284" t="s">
        <v>416</v>
      </c>
      <c r="I385" s="284" t="s">
        <v>416</v>
      </c>
      <c r="J385" s="259">
        <v>0.9</v>
      </c>
      <c r="K385" s="260">
        <v>1</v>
      </c>
      <c r="L385" s="260">
        <v>1</v>
      </c>
      <c r="M385" s="261">
        <v>0.971428571428571</v>
      </c>
      <c r="N385" s="261">
        <v>0.981037924151697</v>
      </c>
      <c r="O385" s="262">
        <v>0.9</v>
      </c>
      <c r="P385" s="263">
        <v>0</v>
      </c>
      <c r="Q385" s="260">
        <v>1</v>
      </c>
      <c r="R385" s="260">
        <v>1</v>
      </c>
      <c r="S385" s="260">
        <v>0.818181818181818</v>
      </c>
      <c r="T385" s="262">
        <v>0.9</v>
      </c>
      <c r="U385" s="260">
        <v>0</v>
      </c>
      <c r="V385" s="260">
        <v>1</v>
      </c>
      <c r="W385" s="260">
        <v>1</v>
      </c>
      <c r="X385" s="260">
        <v>0.772727272727273</v>
      </c>
      <c r="Y385" s="262">
        <v>0.92</v>
      </c>
      <c r="Z385" s="262" t="s">
        <v>33</v>
      </c>
      <c r="AA385" s="262" t="s">
        <v>33</v>
      </c>
      <c r="AB385" s="262" t="s">
        <v>33</v>
      </c>
      <c r="AC385" s="262">
        <v>0.333333333333333</v>
      </c>
      <c r="AD385" s="262">
        <v>0.92</v>
      </c>
      <c r="AE385" s="260">
        <v>0.997671870720351</v>
      </c>
      <c r="AF385" s="260">
        <v>0.998686253433656</v>
      </c>
      <c r="AG385" s="260">
        <v>0.999043519846963</v>
      </c>
      <c r="AH385" s="260">
        <v>0.998944296437139</v>
      </c>
      <c r="AI385" s="262">
        <v>0.92</v>
      </c>
      <c r="AJ385" s="260">
        <v>0.948474855729596</v>
      </c>
      <c r="AK385" s="260">
        <v>0.962596259625963</v>
      </c>
      <c r="AL385" s="260">
        <v>0.922562141491396</v>
      </c>
      <c r="AM385" s="260">
        <v>0.951444365031258</v>
      </c>
      <c r="AN385" s="259">
        <v>0.99</v>
      </c>
      <c r="AO385" s="264">
        <v>1</v>
      </c>
      <c r="AP385" s="264">
        <v>1</v>
      </c>
      <c r="AQ385" s="264">
        <v>1</v>
      </c>
      <c r="AR385" s="265">
        <v>1</v>
      </c>
      <c r="AS385" s="286">
        <v>0.05</v>
      </c>
      <c r="AT385" s="267">
        <v>0.125</v>
      </c>
      <c r="AU385" s="268">
        <v>0.0714285714285714</v>
      </c>
      <c r="AV385" s="268">
        <v>0.181818181818182</v>
      </c>
      <c r="AW385" s="268">
        <v>0.0869565217391304</v>
      </c>
      <c r="AX385" s="224"/>
      <c r="AY385" s="222"/>
    </row>
    <row r="386" ht="15" spans="1:51">
      <c r="A386" s="220"/>
      <c r="B386" s="224"/>
      <c r="C386" s="283" t="s">
        <v>375</v>
      </c>
      <c r="D386" s="111" t="s">
        <v>25</v>
      </c>
      <c r="E386" s="111" t="s">
        <v>376</v>
      </c>
      <c r="F386" s="284" t="s">
        <v>417</v>
      </c>
      <c r="G386" s="284" t="s">
        <v>417</v>
      </c>
      <c r="H386" s="284" t="s">
        <v>417</v>
      </c>
      <c r="I386" s="284" t="s">
        <v>417</v>
      </c>
      <c r="J386" s="259">
        <v>0.9</v>
      </c>
      <c r="K386" s="260">
        <v>0.98</v>
      </c>
      <c r="L386" s="260">
        <v>1</v>
      </c>
      <c r="M386" s="261">
        <v>0.902439024390244</v>
      </c>
      <c r="N386" s="261">
        <v>0.948434622467772</v>
      </c>
      <c r="O386" s="262">
        <v>0.9</v>
      </c>
      <c r="P386" s="263">
        <v>0.980656219392752</v>
      </c>
      <c r="Q386" s="260">
        <v>0.973590442255292</v>
      </c>
      <c r="R386" s="260">
        <v>0.976068376068376</v>
      </c>
      <c r="S386" s="260">
        <v>0.956044069511704</v>
      </c>
      <c r="T386" s="262">
        <v>0.9</v>
      </c>
      <c r="U386" s="260">
        <v>0.922380019588639</v>
      </c>
      <c r="V386" s="260">
        <v>0.89058897505764</v>
      </c>
      <c r="W386" s="260">
        <v>0.89002849002849</v>
      </c>
      <c r="X386" s="260">
        <v>0.87415201296891</v>
      </c>
      <c r="Y386" s="262">
        <v>0.92</v>
      </c>
      <c r="Z386" s="262" t="s">
        <v>33</v>
      </c>
      <c r="AA386" s="262" t="s">
        <v>33</v>
      </c>
      <c r="AB386" s="262" t="s">
        <v>33</v>
      </c>
      <c r="AC386" s="262">
        <v>1</v>
      </c>
      <c r="AD386" s="262">
        <v>0.92</v>
      </c>
      <c r="AE386" s="260">
        <v>0.995501285347044</v>
      </c>
      <c r="AF386" s="260">
        <v>0.998847262247839</v>
      </c>
      <c r="AG386" s="260">
        <v>0.997805814591333</v>
      </c>
      <c r="AH386" s="260">
        <v>0.996113792455027</v>
      </c>
      <c r="AI386" s="262">
        <v>0.92</v>
      </c>
      <c r="AJ386" s="260">
        <v>0.967686658506732</v>
      </c>
      <c r="AK386" s="260">
        <v>0.965011523151058</v>
      </c>
      <c r="AL386" s="260">
        <v>0.96980056980057</v>
      </c>
      <c r="AM386" s="260">
        <v>0.962792042204809</v>
      </c>
      <c r="AN386" s="259">
        <v>0.99</v>
      </c>
      <c r="AO386" s="264">
        <v>1</v>
      </c>
      <c r="AP386" s="264">
        <v>1</v>
      </c>
      <c r="AQ386" s="264">
        <v>1</v>
      </c>
      <c r="AR386" s="265">
        <v>1</v>
      </c>
      <c r="AS386" s="286">
        <v>0.05</v>
      </c>
      <c r="AT386" s="267">
        <v>0</v>
      </c>
      <c r="AU386" s="268">
        <v>0.0869565217391304</v>
      </c>
      <c r="AV386" s="268">
        <v>0.285714285714286</v>
      </c>
      <c r="AW386" s="268">
        <v>0.0618556701030928</v>
      </c>
      <c r="AX386" s="224"/>
      <c r="AY386" s="222"/>
    </row>
    <row r="387" ht="15" spans="1:51">
      <c r="A387" s="220"/>
      <c r="B387" s="224"/>
      <c r="C387" s="283" t="s">
        <v>375</v>
      </c>
      <c r="D387" s="111" t="s">
        <v>25</v>
      </c>
      <c r="E387" s="111" t="s">
        <v>376</v>
      </c>
      <c r="F387" s="284" t="s">
        <v>418</v>
      </c>
      <c r="G387" s="284" t="s">
        <v>418</v>
      </c>
      <c r="H387" s="284" t="s">
        <v>418</v>
      </c>
      <c r="I387" s="284" t="s">
        <v>418</v>
      </c>
      <c r="J387" s="259">
        <v>0.9</v>
      </c>
      <c r="K387" s="260">
        <v>0.934782608695652</v>
      </c>
      <c r="L387" s="260">
        <v>0.978260869565217</v>
      </c>
      <c r="M387" s="261">
        <v>0.861111111111111</v>
      </c>
      <c r="N387" s="261">
        <v>0.919607843137255</v>
      </c>
      <c r="O387" s="262">
        <v>0.9</v>
      </c>
      <c r="P387" s="263">
        <v>0</v>
      </c>
      <c r="Q387" s="260" t="s">
        <v>33</v>
      </c>
      <c r="R387" s="260">
        <v>0</v>
      </c>
      <c r="S387" s="260">
        <v>0</v>
      </c>
      <c r="T387" s="262">
        <v>0.9</v>
      </c>
      <c r="U387" s="260">
        <v>0</v>
      </c>
      <c r="V387" s="260" t="s">
        <v>33</v>
      </c>
      <c r="W387" s="260">
        <v>0</v>
      </c>
      <c r="X387" s="260">
        <v>0</v>
      </c>
      <c r="Y387" s="262">
        <v>0.92</v>
      </c>
      <c r="Z387" s="262" t="s">
        <v>33</v>
      </c>
      <c r="AA387" s="262">
        <v>0</v>
      </c>
      <c r="AB387" s="262" t="s">
        <v>33</v>
      </c>
      <c r="AC387" s="262">
        <v>0</v>
      </c>
      <c r="AD387" s="262">
        <v>0.92</v>
      </c>
      <c r="AE387" s="260">
        <v>0.945945945945946</v>
      </c>
      <c r="AF387" s="260">
        <v>0.990825688073395</v>
      </c>
      <c r="AG387" s="260">
        <v>0.983606557377049</v>
      </c>
      <c r="AH387" s="260">
        <v>0.981327800829875</v>
      </c>
      <c r="AI387" s="262">
        <v>0.92</v>
      </c>
      <c r="AJ387" s="260">
        <v>0.941867124856816</v>
      </c>
      <c r="AK387" s="260">
        <v>0.945462984451149</v>
      </c>
      <c r="AL387" s="260">
        <v>0.917241379310345</v>
      </c>
      <c r="AM387" s="260">
        <v>0.93145315613741</v>
      </c>
      <c r="AN387" s="259">
        <v>0.99</v>
      </c>
      <c r="AO387" s="264">
        <v>1</v>
      </c>
      <c r="AP387" s="264">
        <v>1</v>
      </c>
      <c r="AQ387" s="264">
        <v>1</v>
      </c>
      <c r="AR387" s="265">
        <v>1</v>
      </c>
      <c r="AS387" s="286">
        <v>0.05</v>
      </c>
      <c r="AT387" s="267">
        <v>0</v>
      </c>
      <c r="AU387" s="268">
        <v>0</v>
      </c>
      <c r="AV387" s="268">
        <v>0</v>
      </c>
      <c r="AW387" s="268">
        <v>0.0373831775700935</v>
      </c>
      <c r="AX387" s="224"/>
      <c r="AY387" s="222"/>
    </row>
    <row r="388" ht="15" spans="1:51">
      <c r="A388" s="220"/>
      <c r="B388" s="224"/>
      <c r="C388" s="283" t="s">
        <v>375</v>
      </c>
      <c r="D388" s="111" t="s">
        <v>25</v>
      </c>
      <c r="E388" s="111" t="s">
        <v>376</v>
      </c>
      <c r="F388" s="284" t="s">
        <v>419</v>
      </c>
      <c r="G388" s="284" t="s">
        <v>419</v>
      </c>
      <c r="H388" s="284" t="s">
        <v>419</v>
      </c>
      <c r="I388" s="284" t="s">
        <v>419</v>
      </c>
      <c r="J388" s="259">
        <v>0.9</v>
      </c>
      <c r="K388" s="260">
        <v>1</v>
      </c>
      <c r="L388" s="260">
        <v>1</v>
      </c>
      <c r="M388" s="261">
        <v>1</v>
      </c>
      <c r="N388" s="261">
        <v>0.989382239382239</v>
      </c>
      <c r="O388" s="262">
        <v>0.9</v>
      </c>
      <c r="P388" s="263">
        <v>0</v>
      </c>
      <c r="Q388" s="260">
        <v>0</v>
      </c>
      <c r="R388" s="260">
        <v>0</v>
      </c>
      <c r="S388" s="260">
        <v>0.140350877192982</v>
      </c>
      <c r="T388" s="262">
        <v>0.9</v>
      </c>
      <c r="U388" s="260">
        <v>0.333333333333333</v>
      </c>
      <c r="V388" s="260">
        <v>0</v>
      </c>
      <c r="W388" s="260">
        <v>0</v>
      </c>
      <c r="X388" s="260">
        <v>0.12280701754386</v>
      </c>
      <c r="Y388" s="262">
        <v>0.92</v>
      </c>
      <c r="Z388" s="262">
        <v>0</v>
      </c>
      <c r="AA388" s="262" t="s">
        <v>33</v>
      </c>
      <c r="AB388" s="262" t="s">
        <v>33</v>
      </c>
      <c r="AC388" s="262">
        <v>0.333333333333333</v>
      </c>
      <c r="AD388" s="262">
        <v>0.92</v>
      </c>
      <c r="AE388" s="260">
        <v>0.998309995171415</v>
      </c>
      <c r="AF388" s="260">
        <v>0.998330550918197</v>
      </c>
      <c r="AG388" s="260">
        <v>0.99422150882825</v>
      </c>
      <c r="AH388" s="260">
        <v>0.998104478282352</v>
      </c>
      <c r="AI388" s="262">
        <v>0.92</v>
      </c>
      <c r="AJ388" s="260">
        <v>0.97581903276131</v>
      </c>
      <c r="AK388" s="260">
        <v>0.974259139087173</v>
      </c>
      <c r="AL388" s="260">
        <v>0.946417445482866</v>
      </c>
      <c r="AM388" s="260">
        <v>0.966848782294657</v>
      </c>
      <c r="AN388" s="259">
        <v>0.99</v>
      </c>
      <c r="AO388" s="264">
        <v>1</v>
      </c>
      <c r="AP388" s="264">
        <v>1</v>
      </c>
      <c r="AQ388" s="264">
        <v>1</v>
      </c>
      <c r="AR388" s="265">
        <v>1</v>
      </c>
      <c r="AS388" s="286">
        <v>0.05</v>
      </c>
      <c r="AT388" s="267">
        <v>0</v>
      </c>
      <c r="AU388" s="268">
        <v>0.1</v>
      </c>
      <c r="AV388" s="268">
        <v>0.0769230769230769</v>
      </c>
      <c r="AW388" s="268">
        <v>0.0467625899280576</v>
      </c>
      <c r="AX388" s="224"/>
      <c r="AY388" s="222"/>
    </row>
    <row r="389" ht="15" spans="1:51">
      <c r="A389" s="220"/>
      <c r="B389" s="224"/>
      <c r="C389" s="283" t="s">
        <v>375</v>
      </c>
      <c r="D389" s="111" t="s">
        <v>25</v>
      </c>
      <c r="E389" s="111" t="s">
        <v>376</v>
      </c>
      <c r="F389" s="284" t="s">
        <v>420</v>
      </c>
      <c r="G389" s="284" t="s">
        <v>420</v>
      </c>
      <c r="H389" s="284" t="s">
        <v>420</v>
      </c>
      <c r="I389" s="284" t="s">
        <v>420</v>
      </c>
      <c r="J389" s="259">
        <v>0.9</v>
      </c>
      <c r="K389" s="260">
        <v>1</v>
      </c>
      <c r="L389" s="260">
        <v>1</v>
      </c>
      <c r="M389" s="261">
        <v>1</v>
      </c>
      <c r="N389" s="261">
        <v>0.978471474703983</v>
      </c>
      <c r="O389" s="262">
        <v>0.9</v>
      </c>
      <c r="P389" s="263">
        <v>0.982465753424658</v>
      </c>
      <c r="Q389" s="260">
        <v>0.979064587973274</v>
      </c>
      <c r="R389" s="260">
        <v>0.969957081545064</v>
      </c>
      <c r="S389" s="260">
        <v>0.973512769182703</v>
      </c>
      <c r="T389" s="262">
        <v>0.9</v>
      </c>
      <c r="U389" s="260">
        <v>0.92958904109589</v>
      </c>
      <c r="V389" s="260">
        <v>0.930289532293987</v>
      </c>
      <c r="W389" s="260">
        <v>0.952176578786021</v>
      </c>
      <c r="X389" s="260">
        <v>0.922760041194645</v>
      </c>
      <c r="Y389" s="262">
        <v>0.92</v>
      </c>
      <c r="Z389" s="262" t="s">
        <v>33</v>
      </c>
      <c r="AA389" s="262" t="s">
        <v>33</v>
      </c>
      <c r="AB389" s="262" t="s">
        <v>33</v>
      </c>
      <c r="AC389" s="262">
        <v>1</v>
      </c>
      <c r="AD389" s="262">
        <v>0.92</v>
      </c>
      <c r="AE389" s="260">
        <v>0.995842257780018</v>
      </c>
      <c r="AF389" s="260">
        <v>0.997236296637494</v>
      </c>
      <c r="AG389" s="260">
        <v>0.996948974224093</v>
      </c>
      <c r="AH389" s="260">
        <v>0.998399799492949</v>
      </c>
      <c r="AI389" s="262">
        <v>0.92</v>
      </c>
      <c r="AJ389" s="260">
        <v>0.959792122538293</v>
      </c>
      <c r="AK389" s="260">
        <v>0.968610863757792</v>
      </c>
      <c r="AL389" s="260">
        <v>0.962056303549572</v>
      </c>
      <c r="AM389" s="260">
        <v>0.961138098542679</v>
      </c>
      <c r="AN389" s="259">
        <v>0.99</v>
      </c>
      <c r="AO389" s="264">
        <v>1</v>
      </c>
      <c r="AP389" s="264">
        <v>1</v>
      </c>
      <c r="AQ389" s="264">
        <v>1</v>
      </c>
      <c r="AR389" s="265">
        <v>1</v>
      </c>
      <c r="AS389" s="286">
        <v>0.05</v>
      </c>
      <c r="AT389" s="267">
        <v>0</v>
      </c>
      <c r="AU389" s="268">
        <v>0</v>
      </c>
      <c r="AV389" s="268">
        <v>0.0434782608695652</v>
      </c>
      <c r="AW389" s="268">
        <v>0.0268361581920904</v>
      </c>
      <c r="AX389" s="224"/>
      <c r="AY389" s="222"/>
    </row>
    <row r="390" ht="15" spans="1:51">
      <c r="A390" s="220"/>
      <c r="B390" s="224"/>
      <c r="C390" s="283" t="s">
        <v>375</v>
      </c>
      <c r="D390" s="111" t="s">
        <v>25</v>
      </c>
      <c r="E390" s="111" t="s">
        <v>376</v>
      </c>
      <c r="F390" s="284" t="s">
        <v>421</v>
      </c>
      <c r="G390" s="284" t="s">
        <v>421</v>
      </c>
      <c r="H390" s="284" t="s">
        <v>421</v>
      </c>
      <c r="I390" s="284" t="s">
        <v>421</v>
      </c>
      <c r="J390" s="259">
        <v>0.9</v>
      </c>
      <c r="K390" s="260">
        <v>0.933333333333333</v>
      </c>
      <c r="L390" s="260">
        <v>0.9</v>
      </c>
      <c r="M390" s="261">
        <v>0.863636363636364</v>
      </c>
      <c r="N390" s="261">
        <v>0.955137481910275</v>
      </c>
      <c r="O390" s="262">
        <v>0.9</v>
      </c>
      <c r="P390" s="263">
        <v>0.5</v>
      </c>
      <c r="Q390" s="260" t="s">
        <v>33</v>
      </c>
      <c r="R390" s="260" t="s">
        <v>33</v>
      </c>
      <c r="S390" s="260">
        <v>0.5</v>
      </c>
      <c r="T390" s="262">
        <v>0.9</v>
      </c>
      <c r="U390" s="260">
        <v>0</v>
      </c>
      <c r="V390" s="260" t="s">
        <v>33</v>
      </c>
      <c r="W390" s="260" t="s">
        <v>33</v>
      </c>
      <c r="X390" s="260">
        <v>0</v>
      </c>
      <c r="Y390" s="262">
        <v>0.92</v>
      </c>
      <c r="Z390" s="262" t="s">
        <v>33</v>
      </c>
      <c r="AA390" s="262" t="s">
        <v>33</v>
      </c>
      <c r="AB390" s="262">
        <v>0</v>
      </c>
      <c r="AC390" s="262">
        <v>0</v>
      </c>
      <c r="AD390" s="262">
        <v>0.92</v>
      </c>
      <c r="AE390" s="260">
        <v>0.994372724263489</v>
      </c>
      <c r="AF390" s="260">
        <v>0.997889738855183</v>
      </c>
      <c r="AG390" s="260">
        <v>0.99660441426146</v>
      </c>
      <c r="AH390" s="260">
        <v>0.99791469396006</v>
      </c>
      <c r="AI390" s="262">
        <v>0.92</v>
      </c>
      <c r="AJ390" s="260">
        <v>0.945662847790507</v>
      </c>
      <c r="AK390" s="260">
        <v>0.951061320754717</v>
      </c>
      <c r="AL390" s="260">
        <v>0.945652173913043</v>
      </c>
      <c r="AM390" s="260">
        <v>0.960140095839622</v>
      </c>
      <c r="AN390" s="259">
        <v>0.99</v>
      </c>
      <c r="AO390" s="264">
        <v>1</v>
      </c>
      <c r="AP390" s="264">
        <v>1</v>
      </c>
      <c r="AQ390" s="264">
        <v>1</v>
      </c>
      <c r="AR390" s="265">
        <v>1</v>
      </c>
      <c r="AS390" s="286">
        <v>0.05</v>
      </c>
      <c r="AT390" s="267">
        <v>0.0833333333333333</v>
      </c>
      <c r="AU390" s="268">
        <v>0</v>
      </c>
      <c r="AV390" s="268">
        <v>0.0909090909090909</v>
      </c>
      <c r="AW390" s="268">
        <v>0.0473186119873817</v>
      </c>
      <c r="AX390" s="224"/>
      <c r="AY390" s="222"/>
    </row>
    <row r="391" ht="15" spans="1:51">
      <c r="A391" s="220"/>
      <c r="B391" s="224"/>
      <c r="C391" s="283" t="s">
        <v>375</v>
      </c>
      <c r="D391" s="111" t="s">
        <v>25</v>
      </c>
      <c r="E391" s="111" t="s">
        <v>376</v>
      </c>
      <c r="F391" s="284" t="s">
        <v>422</v>
      </c>
      <c r="G391" s="284" t="s">
        <v>422</v>
      </c>
      <c r="H391" s="284" t="s">
        <v>422</v>
      </c>
      <c r="I391" s="284" t="s">
        <v>422</v>
      </c>
      <c r="J391" s="259">
        <v>0.9</v>
      </c>
      <c r="K391" s="260">
        <v>0.934782608695652</v>
      </c>
      <c r="L391" s="260">
        <v>0.979166666666667</v>
      </c>
      <c r="M391" s="261">
        <v>1</v>
      </c>
      <c r="N391" s="261">
        <v>0.981447124304267</v>
      </c>
      <c r="O391" s="262">
        <v>0.9</v>
      </c>
      <c r="P391" s="263">
        <v>0.333333333333333</v>
      </c>
      <c r="Q391" s="260" t="s">
        <v>33</v>
      </c>
      <c r="R391" s="260">
        <v>0</v>
      </c>
      <c r="S391" s="260">
        <v>0.416666666666667</v>
      </c>
      <c r="T391" s="262">
        <v>0.9</v>
      </c>
      <c r="U391" s="260">
        <v>0</v>
      </c>
      <c r="V391" s="260" t="s">
        <v>33</v>
      </c>
      <c r="W391" s="260">
        <v>1</v>
      </c>
      <c r="X391" s="260">
        <v>0.375</v>
      </c>
      <c r="Y391" s="262">
        <v>0.92</v>
      </c>
      <c r="Z391" s="262" t="s">
        <v>33</v>
      </c>
      <c r="AA391" s="262">
        <v>0</v>
      </c>
      <c r="AB391" s="262" t="s">
        <v>33</v>
      </c>
      <c r="AC391" s="262">
        <v>0</v>
      </c>
      <c r="AD391" s="262">
        <v>0.92</v>
      </c>
      <c r="AE391" s="260">
        <v>0.982758620689655</v>
      </c>
      <c r="AF391" s="260">
        <v>0.992474129821261</v>
      </c>
      <c r="AG391" s="260">
        <v>0.991111111111111</v>
      </c>
      <c r="AH391" s="260">
        <v>0.993318809005084</v>
      </c>
      <c r="AI391" s="262">
        <v>0.92</v>
      </c>
      <c r="AJ391" s="260">
        <v>0.940009337068161</v>
      </c>
      <c r="AK391" s="260">
        <v>0.939821251241311</v>
      </c>
      <c r="AL391" s="260">
        <v>0.89425810119386</v>
      </c>
      <c r="AM391" s="260">
        <v>0.940320717404499</v>
      </c>
      <c r="AN391" s="259">
        <v>0.99</v>
      </c>
      <c r="AO391" s="264">
        <v>1</v>
      </c>
      <c r="AP391" s="264">
        <v>1</v>
      </c>
      <c r="AQ391" s="264">
        <v>1</v>
      </c>
      <c r="AR391" s="265">
        <v>1</v>
      </c>
      <c r="AS391" s="286">
        <v>0.05</v>
      </c>
      <c r="AT391" s="267">
        <v>0.133333333333333</v>
      </c>
      <c r="AU391" s="268">
        <v>0.125</v>
      </c>
      <c r="AV391" s="268">
        <v>0.1875</v>
      </c>
      <c r="AW391" s="268">
        <v>0.0806045340050378</v>
      </c>
      <c r="AX391" s="224"/>
      <c r="AY391" s="222"/>
    </row>
    <row r="392" ht="15" spans="1:51">
      <c r="A392" s="220"/>
      <c r="B392" s="224"/>
      <c r="C392" s="283" t="s">
        <v>375</v>
      </c>
      <c r="D392" s="111" t="s">
        <v>25</v>
      </c>
      <c r="E392" s="111" t="s">
        <v>376</v>
      </c>
      <c r="F392" s="284" t="s">
        <v>423</v>
      </c>
      <c r="G392" s="284" t="s">
        <v>423</v>
      </c>
      <c r="H392" s="284" t="s">
        <v>423</v>
      </c>
      <c r="I392" s="284" t="s">
        <v>423</v>
      </c>
      <c r="J392" s="259">
        <v>0.9</v>
      </c>
      <c r="K392" s="260">
        <v>1</v>
      </c>
      <c r="L392" s="260">
        <v>1</v>
      </c>
      <c r="M392" s="261">
        <v>0.95</v>
      </c>
      <c r="N392" s="261">
        <v>0.935661764705882</v>
      </c>
      <c r="O392" s="262">
        <v>0.9</v>
      </c>
      <c r="P392" s="263">
        <v>0.994343434343434</v>
      </c>
      <c r="Q392" s="260">
        <v>0.992209631728045</v>
      </c>
      <c r="R392" s="260">
        <v>0.992813141683778</v>
      </c>
      <c r="S392" s="260">
        <v>0.986266904287661</v>
      </c>
      <c r="T392" s="262">
        <v>0.9</v>
      </c>
      <c r="U392" s="260">
        <v>0.936565656565657</v>
      </c>
      <c r="V392" s="260">
        <v>0.909348441926346</v>
      </c>
      <c r="W392" s="260">
        <v>0.953798767967146</v>
      </c>
      <c r="X392" s="260">
        <v>0.885330398015166</v>
      </c>
      <c r="Y392" s="262">
        <v>0.92</v>
      </c>
      <c r="Z392" s="262">
        <v>0</v>
      </c>
      <c r="AA392" s="262" t="s">
        <v>33</v>
      </c>
      <c r="AB392" s="262" t="s">
        <v>33</v>
      </c>
      <c r="AC392" s="262">
        <v>0</v>
      </c>
      <c r="AD392" s="262">
        <v>0.92</v>
      </c>
      <c r="AE392" s="260">
        <v>0.9984934086629</v>
      </c>
      <c r="AF392" s="260">
        <v>0.999306759098787</v>
      </c>
      <c r="AG392" s="260">
        <v>1</v>
      </c>
      <c r="AH392" s="260">
        <v>0.994900374402892</v>
      </c>
      <c r="AI392" s="262">
        <v>0.92</v>
      </c>
      <c r="AJ392" s="260">
        <v>0.987101975010077</v>
      </c>
      <c r="AK392" s="260">
        <v>0.983362831858407</v>
      </c>
      <c r="AL392" s="260">
        <v>0.981538461538462</v>
      </c>
      <c r="AM392" s="260">
        <v>0.98326666783113</v>
      </c>
      <c r="AN392" s="259">
        <v>0.99</v>
      </c>
      <c r="AO392" s="264">
        <v>1</v>
      </c>
      <c r="AP392" s="264">
        <v>1</v>
      </c>
      <c r="AQ392" s="264">
        <v>1</v>
      </c>
      <c r="AR392" s="265">
        <v>1</v>
      </c>
      <c r="AS392" s="286">
        <v>0.05</v>
      </c>
      <c r="AT392" s="267">
        <v>0</v>
      </c>
      <c r="AU392" s="268">
        <v>0.0909090909090909</v>
      </c>
      <c r="AV392" s="268">
        <v>0.2</v>
      </c>
      <c r="AW392" s="268">
        <v>0.0810810810810811</v>
      </c>
      <c r="AX392" s="224"/>
      <c r="AY392" s="222"/>
    </row>
    <row r="393" ht="15" spans="1:51">
      <c r="A393" s="220"/>
      <c r="B393" s="224"/>
      <c r="C393" s="283" t="s">
        <v>375</v>
      </c>
      <c r="D393" s="111" t="s">
        <v>25</v>
      </c>
      <c r="E393" s="111" t="s">
        <v>376</v>
      </c>
      <c r="F393" s="284" t="s">
        <v>424</v>
      </c>
      <c r="G393" s="284" t="s">
        <v>424</v>
      </c>
      <c r="H393" s="284" t="s">
        <v>424</v>
      </c>
      <c r="I393" s="284" t="s">
        <v>424</v>
      </c>
      <c r="J393" s="259">
        <v>0.9</v>
      </c>
      <c r="K393" s="260">
        <v>0.975609756097561</v>
      </c>
      <c r="L393" s="260">
        <v>0.951219512195122</v>
      </c>
      <c r="M393" s="261">
        <v>0.8</v>
      </c>
      <c r="N393" s="261">
        <v>0.946952595936795</v>
      </c>
      <c r="O393" s="262">
        <v>0.9</v>
      </c>
      <c r="P393" s="263">
        <v>0</v>
      </c>
      <c r="Q393" s="260" t="s">
        <v>33</v>
      </c>
      <c r="R393" s="260">
        <v>0</v>
      </c>
      <c r="S393" s="260">
        <v>0.25</v>
      </c>
      <c r="T393" s="262">
        <v>0.9</v>
      </c>
      <c r="U393" s="260">
        <v>0</v>
      </c>
      <c r="V393" s="260" t="s">
        <v>33</v>
      </c>
      <c r="W393" s="260">
        <v>1</v>
      </c>
      <c r="X393" s="260">
        <v>0.8</v>
      </c>
      <c r="Y393" s="262">
        <v>0.92</v>
      </c>
      <c r="Z393" s="262" t="s">
        <v>33</v>
      </c>
      <c r="AA393" s="262" t="s">
        <v>33</v>
      </c>
      <c r="AB393" s="262">
        <v>0</v>
      </c>
      <c r="AC393" s="262">
        <v>0.5</v>
      </c>
      <c r="AD393" s="262">
        <v>0.92</v>
      </c>
      <c r="AE393" s="260">
        <v>0.996629213483146</v>
      </c>
      <c r="AF393" s="260">
        <v>0.999247554552295</v>
      </c>
      <c r="AG393" s="260">
        <v>0.997032640949555</v>
      </c>
      <c r="AH393" s="260">
        <v>0.996420655570699</v>
      </c>
      <c r="AI393" s="262">
        <v>0.92</v>
      </c>
      <c r="AJ393" s="260">
        <v>0.954503535198278</v>
      </c>
      <c r="AK393" s="260">
        <v>0.959319526627219</v>
      </c>
      <c r="AL393" s="260">
        <v>0.946712802768166</v>
      </c>
      <c r="AM393" s="260">
        <v>0.959242361734657</v>
      </c>
      <c r="AN393" s="259">
        <v>0.99</v>
      </c>
      <c r="AO393" s="264">
        <v>1</v>
      </c>
      <c r="AP393" s="264">
        <v>1</v>
      </c>
      <c r="AQ393" s="264">
        <v>1</v>
      </c>
      <c r="AR393" s="265">
        <v>1</v>
      </c>
      <c r="AS393" s="286">
        <v>0.05</v>
      </c>
      <c r="AT393" s="267">
        <v>0</v>
      </c>
      <c r="AU393" s="268">
        <v>0.111111111111111</v>
      </c>
      <c r="AV393" s="268">
        <v>0.272727272727273</v>
      </c>
      <c r="AW393" s="268">
        <v>0.0815217391304348</v>
      </c>
      <c r="AX393" s="224"/>
      <c r="AY393" s="222"/>
    </row>
    <row r="394" ht="15" spans="1:51">
      <c r="A394" s="220"/>
      <c r="B394" s="224"/>
      <c r="C394" s="283" t="s">
        <v>375</v>
      </c>
      <c r="D394" s="111" t="s">
        <v>25</v>
      </c>
      <c r="E394" s="111" t="s">
        <v>376</v>
      </c>
      <c r="F394" s="284" t="s">
        <v>425</v>
      </c>
      <c r="G394" s="284" t="s">
        <v>425</v>
      </c>
      <c r="H394" s="284" t="s">
        <v>425</v>
      </c>
      <c r="I394" s="284" t="s">
        <v>425</v>
      </c>
      <c r="J394" s="259">
        <v>0.9</v>
      </c>
      <c r="K394" s="260">
        <v>1</v>
      </c>
      <c r="L394" s="260">
        <v>0.962962962962963</v>
      </c>
      <c r="M394" s="261">
        <v>1</v>
      </c>
      <c r="N394" s="261">
        <v>0.96140350877193</v>
      </c>
      <c r="O394" s="262">
        <v>0.9</v>
      </c>
      <c r="P394" s="263">
        <v>0</v>
      </c>
      <c r="Q394" s="260" t="s">
        <v>33</v>
      </c>
      <c r="R394" s="260" t="s">
        <v>33</v>
      </c>
      <c r="S394" s="260">
        <v>0.25</v>
      </c>
      <c r="T394" s="262">
        <v>0.9</v>
      </c>
      <c r="U394" s="260">
        <v>0</v>
      </c>
      <c r="V394" s="260" t="s">
        <v>33</v>
      </c>
      <c r="W394" s="260" t="s">
        <v>33</v>
      </c>
      <c r="X394" s="260">
        <v>0.25</v>
      </c>
      <c r="Y394" s="262">
        <v>0.92</v>
      </c>
      <c r="Z394" s="262" t="s">
        <v>33</v>
      </c>
      <c r="AA394" s="262">
        <v>0</v>
      </c>
      <c r="AB394" s="262" t="s">
        <v>33</v>
      </c>
      <c r="AC394" s="262">
        <v>0</v>
      </c>
      <c r="AD394" s="262">
        <v>0.92</v>
      </c>
      <c r="AE394" s="260">
        <v>1</v>
      </c>
      <c r="AF394" s="260">
        <v>1</v>
      </c>
      <c r="AG394" s="260">
        <v>1</v>
      </c>
      <c r="AH394" s="260">
        <v>0.997076023391813</v>
      </c>
      <c r="AI394" s="262">
        <v>0.92</v>
      </c>
      <c r="AJ394" s="260">
        <v>0.954847277556441</v>
      </c>
      <c r="AK394" s="260">
        <v>0.976057906458797</v>
      </c>
      <c r="AL394" s="260">
        <v>0.929218106995885</v>
      </c>
      <c r="AM394" s="260">
        <v>0.953513678208448</v>
      </c>
      <c r="AN394" s="259">
        <v>0.99</v>
      </c>
      <c r="AO394" s="264">
        <v>1</v>
      </c>
      <c r="AP394" s="264">
        <v>1</v>
      </c>
      <c r="AQ394" s="264">
        <v>1</v>
      </c>
      <c r="AR394" s="265">
        <v>1</v>
      </c>
      <c r="AS394" s="286">
        <v>0.05</v>
      </c>
      <c r="AT394" s="267">
        <v>0</v>
      </c>
      <c r="AU394" s="268">
        <v>0</v>
      </c>
      <c r="AV394" s="268">
        <v>0</v>
      </c>
      <c r="AW394" s="268">
        <v>0.0517241379310345</v>
      </c>
      <c r="AX394" s="224"/>
      <c r="AY394" s="222"/>
    </row>
    <row r="395" ht="15" spans="1:51">
      <c r="A395" s="220"/>
      <c r="B395" s="224"/>
      <c r="C395" s="283" t="s">
        <v>375</v>
      </c>
      <c r="D395" s="111" t="s">
        <v>25</v>
      </c>
      <c r="E395" s="111" t="s">
        <v>376</v>
      </c>
      <c r="F395" s="284" t="s">
        <v>426</v>
      </c>
      <c r="G395" s="284" t="s">
        <v>426</v>
      </c>
      <c r="H395" s="284" t="s">
        <v>426</v>
      </c>
      <c r="I395" s="284" t="s">
        <v>426</v>
      </c>
      <c r="J395" s="259">
        <v>0.9</v>
      </c>
      <c r="K395" s="260">
        <v>0.967741935483871</v>
      </c>
      <c r="L395" s="260">
        <v>1</v>
      </c>
      <c r="M395" s="261">
        <v>0.954545454545455</v>
      </c>
      <c r="N395" s="261">
        <v>0.965875370919881</v>
      </c>
      <c r="O395" s="262">
        <v>0.9</v>
      </c>
      <c r="P395" s="263" t="s">
        <v>33</v>
      </c>
      <c r="Q395" s="260" t="s">
        <v>33</v>
      </c>
      <c r="R395" s="260" t="s">
        <v>33</v>
      </c>
      <c r="S395" s="260">
        <v>0</v>
      </c>
      <c r="T395" s="262">
        <v>0.9</v>
      </c>
      <c r="U395" s="260" t="s">
        <v>33</v>
      </c>
      <c r="V395" s="260" t="s">
        <v>33</v>
      </c>
      <c r="W395" s="260" t="s">
        <v>33</v>
      </c>
      <c r="X395" s="260">
        <v>0</v>
      </c>
      <c r="Y395" s="262">
        <v>0.92</v>
      </c>
      <c r="Z395" s="262" t="s">
        <v>33</v>
      </c>
      <c r="AA395" s="262" t="s">
        <v>33</v>
      </c>
      <c r="AB395" s="262" t="s">
        <v>33</v>
      </c>
      <c r="AC395" s="262" t="s">
        <v>33</v>
      </c>
      <c r="AD395" s="262">
        <v>0.92</v>
      </c>
      <c r="AE395" s="260">
        <v>1</v>
      </c>
      <c r="AF395" s="260">
        <v>1</v>
      </c>
      <c r="AG395" s="260">
        <v>1</v>
      </c>
      <c r="AH395" s="260">
        <v>0.998873873873874</v>
      </c>
      <c r="AI395" s="262">
        <v>0.92</v>
      </c>
      <c r="AJ395" s="260">
        <v>0.96326164874552</v>
      </c>
      <c r="AK395" s="260">
        <v>0.949622166246851</v>
      </c>
      <c r="AL395" s="260">
        <v>0.932394366197183</v>
      </c>
      <c r="AM395" s="260">
        <v>0.952854747617367</v>
      </c>
      <c r="AN395" s="259">
        <v>0.99</v>
      </c>
      <c r="AO395" s="264">
        <v>1</v>
      </c>
      <c r="AP395" s="264">
        <v>1</v>
      </c>
      <c r="AQ395" s="264">
        <v>1</v>
      </c>
      <c r="AR395" s="265">
        <v>1</v>
      </c>
      <c r="AS395" s="286">
        <v>0.05</v>
      </c>
      <c r="AT395" s="267">
        <v>0</v>
      </c>
      <c r="AU395" s="268">
        <v>0.333333333333333</v>
      </c>
      <c r="AV395" s="268">
        <v>0</v>
      </c>
      <c r="AW395" s="268">
        <v>0.119402985074627</v>
      </c>
      <c r="AX395" s="224"/>
      <c r="AY395" s="222"/>
    </row>
    <row r="396" ht="15" spans="1:51">
      <c r="A396" s="220"/>
      <c r="B396" s="224"/>
      <c r="C396" s="283" t="s">
        <v>375</v>
      </c>
      <c r="D396" s="111" t="s">
        <v>25</v>
      </c>
      <c r="E396" s="111" t="s">
        <v>376</v>
      </c>
      <c r="F396" s="284" t="s">
        <v>427</v>
      </c>
      <c r="G396" s="284" t="s">
        <v>427</v>
      </c>
      <c r="H396" s="284" t="s">
        <v>427</v>
      </c>
      <c r="I396" s="284" t="s">
        <v>427</v>
      </c>
      <c r="J396" s="259">
        <v>0.9</v>
      </c>
      <c r="K396" s="260">
        <v>1</v>
      </c>
      <c r="L396" s="260">
        <v>1</v>
      </c>
      <c r="M396" s="261">
        <v>1</v>
      </c>
      <c r="N396" s="261">
        <v>0.966367713004484</v>
      </c>
      <c r="O396" s="262">
        <v>0.9</v>
      </c>
      <c r="P396" s="263">
        <v>0.99640387275242</v>
      </c>
      <c r="Q396" s="260">
        <v>0.995707130932507</v>
      </c>
      <c r="R396" s="260">
        <v>0.991803278688525</v>
      </c>
      <c r="S396" s="260">
        <v>0.984155684597286</v>
      </c>
      <c r="T396" s="262">
        <v>0.9</v>
      </c>
      <c r="U396" s="260">
        <v>0.926141078838174</v>
      </c>
      <c r="V396" s="260">
        <v>0.905079895063201</v>
      </c>
      <c r="W396" s="260">
        <v>0.894073139974779</v>
      </c>
      <c r="X396" s="260">
        <v>0.880118687483339</v>
      </c>
      <c r="Y396" s="262">
        <v>0.92</v>
      </c>
      <c r="Z396" s="262" t="s">
        <v>33</v>
      </c>
      <c r="AA396" s="262" t="s">
        <v>33</v>
      </c>
      <c r="AB396" s="262">
        <v>0.5</v>
      </c>
      <c r="AC396" s="262">
        <v>0.909090909090909</v>
      </c>
      <c r="AD396" s="262">
        <v>0.92</v>
      </c>
      <c r="AE396" s="260">
        <v>0.96130458817026</v>
      </c>
      <c r="AF396" s="260">
        <v>0.995249130938586</v>
      </c>
      <c r="AG396" s="260">
        <v>0.996824803884946</v>
      </c>
      <c r="AH396" s="260">
        <v>0.993522649013197</v>
      </c>
      <c r="AI396" s="262">
        <v>0.92</v>
      </c>
      <c r="AJ396" s="260">
        <v>0.969052224371373</v>
      </c>
      <c r="AK396" s="260">
        <v>0.975208581644815</v>
      </c>
      <c r="AL396" s="260">
        <v>0.959773727215588</v>
      </c>
      <c r="AM396" s="260">
        <v>0.966205730433373</v>
      </c>
      <c r="AN396" s="259">
        <v>0.99</v>
      </c>
      <c r="AO396" s="264">
        <v>1</v>
      </c>
      <c r="AP396" s="264">
        <v>1</v>
      </c>
      <c r="AQ396" s="264">
        <v>1</v>
      </c>
      <c r="AR396" s="265">
        <v>1</v>
      </c>
      <c r="AS396" s="286">
        <v>0.05</v>
      </c>
      <c r="AT396" s="267">
        <v>0</v>
      </c>
      <c r="AU396" s="268">
        <v>0</v>
      </c>
      <c r="AV396" s="268">
        <v>0.133333333333333</v>
      </c>
      <c r="AW396" s="268">
        <v>0.0787589498806683</v>
      </c>
      <c r="AX396" s="224"/>
      <c r="AY396" s="222"/>
    </row>
    <row r="397" ht="15" spans="1:51">
      <c r="A397" s="220"/>
      <c r="B397" s="224"/>
      <c r="C397" s="283" t="s">
        <v>375</v>
      </c>
      <c r="D397" s="111" t="s">
        <v>25</v>
      </c>
      <c r="E397" s="111" t="s">
        <v>376</v>
      </c>
      <c r="F397" s="284" t="s">
        <v>428</v>
      </c>
      <c r="G397" s="284" t="s">
        <v>428</v>
      </c>
      <c r="H397" s="284" t="s">
        <v>428</v>
      </c>
      <c r="I397" s="284" t="s">
        <v>428</v>
      </c>
      <c r="J397" s="259">
        <v>0.9</v>
      </c>
      <c r="K397" s="260">
        <v>1</v>
      </c>
      <c r="L397" s="260">
        <v>0.979591836734694</v>
      </c>
      <c r="M397" s="261">
        <v>0.972972972972973</v>
      </c>
      <c r="N397" s="261">
        <v>0.941116751269035</v>
      </c>
      <c r="O397" s="262">
        <v>0.9</v>
      </c>
      <c r="P397" s="263">
        <v>0.833333333333333</v>
      </c>
      <c r="Q397" s="260">
        <v>0.545454545454545</v>
      </c>
      <c r="R397" s="260">
        <v>0.875</v>
      </c>
      <c r="S397" s="260">
        <v>0.862903225806452</v>
      </c>
      <c r="T397" s="262">
        <v>0.9</v>
      </c>
      <c r="U397" s="260">
        <v>0.833333333333333</v>
      </c>
      <c r="V397" s="260">
        <v>0.545454545454545</v>
      </c>
      <c r="W397" s="260">
        <v>1</v>
      </c>
      <c r="X397" s="260">
        <v>0.891129032258065</v>
      </c>
      <c r="Y397" s="262">
        <v>0.92</v>
      </c>
      <c r="Z397" s="262">
        <v>1</v>
      </c>
      <c r="AA397" s="262" t="s">
        <v>33</v>
      </c>
      <c r="AB397" s="262">
        <v>1</v>
      </c>
      <c r="AC397" s="262">
        <v>0.875</v>
      </c>
      <c r="AD397" s="262">
        <v>0.92</v>
      </c>
      <c r="AE397" s="260">
        <v>0.990509821231516</v>
      </c>
      <c r="AF397" s="260">
        <v>0.992977528089888</v>
      </c>
      <c r="AG397" s="260">
        <v>0.991867273910215</v>
      </c>
      <c r="AH397" s="260">
        <v>0.967657140827309</v>
      </c>
      <c r="AI397" s="262">
        <v>0.92</v>
      </c>
      <c r="AJ397" s="260">
        <v>0.950877192982456</v>
      </c>
      <c r="AK397" s="260">
        <v>0.956968022108172</v>
      </c>
      <c r="AL397" s="260">
        <v>0.930081300813008</v>
      </c>
      <c r="AM397" s="260">
        <v>0.934520654793452</v>
      </c>
      <c r="AN397" s="259">
        <v>0.99</v>
      </c>
      <c r="AO397" s="264">
        <v>1</v>
      </c>
      <c r="AP397" s="264">
        <v>1</v>
      </c>
      <c r="AQ397" s="264">
        <v>1</v>
      </c>
      <c r="AR397" s="265">
        <v>1</v>
      </c>
      <c r="AS397" s="286">
        <v>0.05</v>
      </c>
      <c r="AT397" s="267">
        <v>0</v>
      </c>
      <c r="AU397" s="268">
        <v>0</v>
      </c>
      <c r="AV397" s="268">
        <v>0</v>
      </c>
      <c r="AW397" s="268">
        <v>0.0690789473684211</v>
      </c>
      <c r="AX397" s="224"/>
      <c r="AY397" s="222"/>
    </row>
    <row r="398" ht="15" spans="1:51">
      <c r="A398" s="220"/>
      <c r="B398" s="224"/>
      <c r="C398" s="283" t="s">
        <v>375</v>
      </c>
      <c r="D398" s="111" t="s">
        <v>25</v>
      </c>
      <c r="E398" s="111" t="s">
        <v>376</v>
      </c>
      <c r="F398" s="284" t="s">
        <v>429</v>
      </c>
      <c r="G398" s="284" t="s">
        <v>429</v>
      </c>
      <c r="H398" s="284" t="s">
        <v>429</v>
      </c>
      <c r="I398" s="284" t="s">
        <v>429</v>
      </c>
      <c r="J398" s="259">
        <v>0.9</v>
      </c>
      <c r="K398" s="260">
        <v>0.955555555555556</v>
      </c>
      <c r="L398" s="260">
        <v>0.977777777777778</v>
      </c>
      <c r="M398" s="261">
        <v>1</v>
      </c>
      <c r="N398" s="261">
        <v>0.986041874376869</v>
      </c>
      <c r="O398" s="262">
        <v>0.9</v>
      </c>
      <c r="P398" s="263" t="s">
        <v>33</v>
      </c>
      <c r="Q398" s="260">
        <v>0</v>
      </c>
      <c r="R398" s="260" t="s">
        <v>33</v>
      </c>
      <c r="S398" s="260">
        <v>0.25</v>
      </c>
      <c r="T398" s="262">
        <v>0.9</v>
      </c>
      <c r="U398" s="260" t="s">
        <v>33</v>
      </c>
      <c r="V398" s="260">
        <v>0</v>
      </c>
      <c r="W398" s="260" t="s">
        <v>33</v>
      </c>
      <c r="X398" s="260">
        <v>0.5</v>
      </c>
      <c r="Y398" s="262">
        <v>0.92</v>
      </c>
      <c r="Z398" s="262" t="s">
        <v>33</v>
      </c>
      <c r="AA398" s="262" t="s">
        <v>33</v>
      </c>
      <c r="AB398" s="262" t="s">
        <v>33</v>
      </c>
      <c r="AC398" s="262">
        <v>0</v>
      </c>
      <c r="AD398" s="262">
        <v>0.92</v>
      </c>
      <c r="AE398" s="260">
        <v>0.995689655172414</v>
      </c>
      <c r="AF398" s="260">
        <v>0.994773519163763</v>
      </c>
      <c r="AG398" s="260">
        <v>0.99155524278677</v>
      </c>
      <c r="AH398" s="260">
        <v>0.993296770262035</v>
      </c>
      <c r="AI398" s="262">
        <v>0.92</v>
      </c>
      <c r="AJ398" s="260">
        <v>0.953601953601954</v>
      </c>
      <c r="AK398" s="260">
        <v>0.961198428290766</v>
      </c>
      <c r="AL398" s="260">
        <v>0.94811753902663</v>
      </c>
      <c r="AM398" s="260">
        <v>0.960893757151717</v>
      </c>
      <c r="AN398" s="259">
        <v>0.99</v>
      </c>
      <c r="AO398" s="264">
        <v>1</v>
      </c>
      <c r="AP398" s="264">
        <v>1</v>
      </c>
      <c r="AQ398" s="264">
        <v>1</v>
      </c>
      <c r="AR398" s="265">
        <v>1</v>
      </c>
      <c r="AS398" s="286">
        <v>0.05</v>
      </c>
      <c r="AT398" s="267">
        <v>0</v>
      </c>
      <c r="AU398" s="268">
        <v>0.0625</v>
      </c>
      <c r="AV398" s="268">
        <v>0</v>
      </c>
      <c r="AW398" s="268">
        <v>0.0575539568345324</v>
      </c>
      <c r="AX398" s="224"/>
      <c r="AY398" s="222"/>
    </row>
    <row r="399" ht="15" spans="1:51">
      <c r="A399" s="220"/>
      <c r="B399" s="224"/>
      <c r="C399" s="283" t="s">
        <v>375</v>
      </c>
      <c r="D399" s="111" t="s">
        <v>25</v>
      </c>
      <c r="E399" s="111" t="s">
        <v>376</v>
      </c>
      <c r="F399" s="284" t="s">
        <v>430</v>
      </c>
      <c r="G399" s="284" t="s">
        <v>430</v>
      </c>
      <c r="H399" s="284" t="s">
        <v>430</v>
      </c>
      <c r="I399" s="284" t="s">
        <v>430</v>
      </c>
      <c r="J399" s="259">
        <v>0.9</v>
      </c>
      <c r="K399" s="260">
        <v>0.96551724137931</v>
      </c>
      <c r="L399" s="260">
        <v>1</v>
      </c>
      <c r="M399" s="261">
        <v>0.96</v>
      </c>
      <c r="N399" s="261">
        <v>0.962674961119751</v>
      </c>
      <c r="O399" s="262">
        <v>0.9</v>
      </c>
      <c r="P399" s="263">
        <v>1</v>
      </c>
      <c r="Q399" s="260">
        <v>1</v>
      </c>
      <c r="R399" s="260" t="s">
        <v>33</v>
      </c>
      <c r="S399" s="260">
        <v>0.75</v>
      </c>
      <c r="T399" s="262">
        <v>0.9</v>
      </c>
      <c r="U399" s="260">
        <v>1</v>
      </c>
      <c r="V399" s="260">
        <v>1</v>
      </c>
      <c r="W399" s="260" t="s">
        <v>33</v>
      </c>
      <c r="X399" s="260">
        <v>0.666666666666667</v>
      </c>
      <c r="Y399" s="262">
        <v>0.92</v>
      </c>
      <c r="Z399" s="262" t="s">
        <v>33</v>
      </c>
      <c r="AA399" s="262" t="s">
        <v>33</v>
      </c>
      <c r="AB399" s="262" t="s">
        <v>33</v>
      </c>
      <c r="AC399" s="262">
        <v>0.5</v>
      </c>
      <c r="AD399" s="262">
        <v>0.92</v>
      </c>
      <c r="AE399" s="260">
        <v>0.997900923593619</v>
      </c>
      <c r="AF399" s="260">
        <v>0.997765640516385</v>
      </c>
      <c r="AG399" s="260">
        <v>0.997534343078549</v>
      </c>
      <c r="AH399" s="260">
        <v>0.998513445799232</v>
      </c>
      <c r="AI399" s="262">
        <v>0.92</v>
      </c>
      <c r="AJ399" s="260">
        <v>0.940875049270792</v>
      </c>
      <c r="AK399" s="260">
        <v>0.960727036676404</v>
      </c>
      <c r="AL399" s="260">
        <v>0.943089430894309</v>
      </c>
      <c r="AM399" s="260">
        <v>0.960949662688116</v>
      </c>
      <c r="AN399" s="259">
        <v>0.99</v>
      </c>
      <c r="AO399" s="264">
        <v>1</v>
      </c>
      <c r="AP399" s="264">
        <v>1</v>
      </c>
      <c r="AQ399" s="264">
        <v>1</v>
      </c>
      <c r="AR399" s="265">
        <v>1</v>
      </c>
      <c r="AS399" s="286">
        <v>0.05</v>
      </c>
      <c r="AT399" s="267">
        <v>0.111111111111111</v>
      </c>
      <c r="AU399" s="268">
        <v>0</v>
      </c>
      <c r="AV399" s="268">
        <v>0.0909090909090909</v>
      </c>
      <c r="AW399" s="268">
        <v>0.06</v>
      </c>
      <c r="AX399" s="224"/>
      <c r="AY399" s="222"/>
    </row>
    <row r="400" ht="15" spans="1:51">
      <c r="A400" s="220"/>
      <c r="B400" s="224"/>
      <c r="C400" s="283" t="s">
        <v>375</v>
      </c>
      <c r="D400" s="111" t="s">
        <v>25</v>
      </c>
      <c r="E400" s="111" t="s">
        <v>376</v>
      </c>
      <c r="F400" s="284" t="s">
        <v>431</v>
      </c>
      <c r="G400" s="284" t="s">
        <v>431</v>
      </c>
      <c r="H400" s="284" t="s">
        <v>431</v>
      </c>
      <c r="I400" s="284" t="s">
        <v>431</v>
      </c>
      <c r="J400" s="259">
        <v>0.9</v>
      </c>
      <c r="K400" s="260">
        <v>1</v>
      </c>
      <c r="L400" s="260">
        <v>1</v>
      </c>
      <c r="M400" s="261">
        <v>0.875</v>
      </c>
      <c r="N400" s="261">
        <v>0.985185185185185</v>
      </c>
      <c r="O400" s="262">
        <v>0.9</v>
      </c>
      <c r="P400" s="263">
        <v>0</v>
      </c>
      <c r="Q400" s="260">
        <v>0</v>
      </c>
      <c r="R400" s="260">
        <v>0</v>
      </c>
      <c r="S400" s="260">
        <v>0.181818181818182</v>
      </c>
      <c r="T400" s="262">
        <v>0.9</v>
      </c>
      <c r="U400" s="260">
        <v>0</v>
      </c>
      <c r="V400" s="260">
        <v>1</v>
      </c>
      <c r="W400" s="260">
        <v>1</v>
      </c>
      <c r="X400" s="260">
        <v>0.909090909090909</v>
      </c>
      <c r="Y400" s="262">
        <v>0.92</v>
      </c>
      <c r="Z400" s="262" t="s">
        <v>33</v>
      </c>
      <c r="AA400" s="262" t="s">
        <v>33</v>
      </c>
      <c r="AB400" s="262" t="s">
        <v>33</v>
      </c>
      <c r="AC400" s="262">
        <v>1</v>
      </c>
      <c r="AD400" s="262">
        <v>0.92</v>
      </c>
      <c r="AE400" s="260">
        <v>0.821705426356589</v>
      </c>
      <c r="AF400" s="260">
        <v>0.957746478873239</v>
      </c>
      <c r="AG400" s="260">
        <v>0.991189427312775</v>
      </c>
      <c r="AH400" s="260">
        <v>0.980613323933733</v>
      </c>
      <c r="AI400" s="262">
        <v>0.92</v>
      </c>
      <c r="AJ400" s="260">
        <v>0.947800586510264</v>
      </c>
      <c r="AK400" s="260">
        <v>0.962768496420048</v>
      </c>
      <c r="AL400" s="260">
        <v>0.936363636363636</v>
      </c>
      <c r="AM400" s="260">
        <v>0.958565978626108</v>
      </c>
      <c r="AN400" s="259">
        <v>0.99</v>
      </c>
      <c r="AO400" s="264">
        <v>1</v>
      </c>
      <c r="AP400" s="264">
        <v>1</v>
      </c>
      <c r="AQ400" s="264">
        <v>1</v>
      </c>
      <c r="AR400" s="265">
        <v>1</v>
      </c>
      <c r="AS400" s="286">
        <v>0.05</v>
      </c>
      <c r="AT400" s="267">
        <v>0</v>
      </c>
      <c r="AU400" s="268">
        <v>0</v>
      </c>
      <c r="AV400" s="268">
        <v>2</v>
      </c>
      <c r="AW400" s="268">
        <v>0.0864197530864197</v>
      </c>
      <c r="AX400" s="224"/>
      <c r="AY400" s="222"/>
    </row>
    <row r="401" ht="15" spans="1:51">
      <c r="A401" s="220"/>
      <c r="B401" s="224"/>
      <c r="C401" s="283" t="s">
        <v>375</v>
      </c>
      <c r="D401" s="111" t="s">
        <v>25</v>
      </c>
      <c r="E401" s="111" t="s">
        <v>376</v>
      </c>
      <c r="F401" s="284" t="s">
        <v>432</v>
      </c>
      <c r="G401" s="284" t="s">
        <v>432</v>
      </c>
      <c r="H401" s="284" t="s">
        <v>432</v>
      </c>
      <c r="I401" s="284" t="s">
        <v>432</v>
      </c>
      <c r="J401" s="259">
        <v>0.9</v>
      </c>
      <c r="K401" s="260">
        <v>1</v>
      </c>
      <c r="L401" s="260">
        <v>1</v>
      </c>
      <c r="M401" s="261">
        <v>1</v>
      </c>
      <c r="N401" s="261">
        <v>0.995384615384615</v>
      </c>
      <c r="O401" s="262">
        <v>0.9</v>
      </c>
      <c r="P401" s="263" t="s">
        <v>33</v>
      </c>
      <c r="Q401" s="260" t="s">
        <v>33</v>
      </c>
      <c r="R401" s="260" t="s">
        <v>33</v>
      </c>
      <c r="S401" s="260">
        <v>0</v>
      </c>
      <c r="T401" s="262">
        <v>0.9</v>
      </c>
      <c r="U401" s="260" t="s">
        <v>33</v>
      </c>
      <c r="V401" s="260" t="s">
        <v>33</v>
      </c>
      <c r="W401" s="260" t="s">
        <v>33</v>
      </c>
      <c r="X401" s="260">
        <v>0</v>
      </c>
      <c r="Y401" s="262">
        <v>0.92</v>
      </c>
      <c r="Z401" s="262" t="s">
        <v>33</v>
      </c>
      <c r="AA401" s="262">
        <v>0</v>
      </c>
      <c r="AB401" s="262" t="s">
        <v>33</v>
      </c>
      <c r="AC401" s="262">
        <v>0</v>
      </c>
      <c r="AD401" s="262">
        <v>0.92</v>
      </c>
      <c r="AE401" s="260">
        <v>0.88</v>
      </c>
      <c r="AF401" s="260">
        <v>1</v>
      </c>
      <c r="AG401" s="260">
        <v>1</v>
      </c>
      <c r="AH401" s="260">
        <v>0.963875205254516</v>
      </c>
      <c r="AI401" s="262">
        <v>0.92</v>
      </c>
      <c r="AJ401" s="260">
        <v>0.95852301466869</v>
      </c>
      <c r="AK401" s="260">
        <v>0.96353087443017</v>
      </c>
      <c r="AL401" s="260">
        <v>0.929465301478953</v>
      </c>
      <c r="AM401" s="260">
        <v>0.955765587415118</v>
      </c>
      <c r="AN401" s="259">
        <v>0.99</v>
      </c>
      <c r="AO401" s="264">
        <v>1</v>
      </c>
      <c r="AP401" s="264">
        <v>1</v>
      </c>
      <c r="AQ401" s="264">
        <v>1</v>
      </c>
      <c r="AR401" s="265">
        <v>1</v>
      </c>
      <c r="AS401" s="286">
        <v>0.05</v>
      </c>
      <c r="AT401" s="267">
        <v>0</v>
      </c>
      <c r="AU401" s="268">
        <v>0</v>
      </c>
      <c r="AV401" s="268">
        <v>0</v>
      </c>
      <c r="AW401" s="268">
        <v>0.0888888888888889</v>
      </c>
      <c r="AX401" s="224"/>
      <c r="AY401" s="222"/>
    </row>
    <row r="402" ht="15" spans="1:51">
      <c r="A402" s="220"/>
      <c r="B402" s="224"/>
      <c r="C402" s="283" t="s">
        <v>375</v>
      </c>
      <c r="D402" s="111" t="s">
        <v>25</v>
      </c>
      <c r="E402" s="111" t="s">
        <v>376</v>
      </c>
      <c r="F402" s="284" t="s">
        <v>433</v>
      </c>
      <c r="G402" s="284" t="s">
        <v>433</v>
      </c>
      <c r="H402" s="284" t="s">
        <v>433</v>
      </c>
      <c r="I402" s="284" t="s">
        <v>433</v>
      </c>
      <c r="J402" s="259">
        <v>0.9</v>
      </c>
      <c r="K402" s="260">
        <v>0.923076923076923</v>
      </c>
      <c r="L402" s="260">
        <v>0.962962962962963</v>
      </c>
      <c r="M402" s="261">
        <v>0.938775510204082</v>
      </c>
      <c r="N402" s="261">
        <v>0.925133689839572</v>
      </c>
      <c r="O402" s="262">
        <v>0.9</v>
      </c>
      <c r="P402" s="263">
        <v>0.333333333333333</v>
      </c>
      <c r="Q402" s="260">
        <v>0</v>
      </c>
      <c r="R402" s="260">
        <v>0.666666666666667</v>
      </c>
      <c r="S402" s="260">
        <v>0.21875</v>
      </c>
      <c r="T402" s="262">
        <v>0.9</v>
      </c>
      <c r="U402" s="260">
        <v>0.333333333333333</v>
      </c>
      <c r="V402" s="260">
        <v>0.333333333333333</v>
      </c>
      <c r="W402" s="260">
        <v>0.333333333333333</v>
      </c>
      <c r="X402" s="260">
        <v>0.28125</v>
      </c>
      <c r="Y402" s="262">
        <v>0.92</v>
      </c>
      <c r="Z402" s="262">
        <v>0</v>
      </c>
      <c r="AA402" s="262">
        <v>0</v>
      </c>
      <c r="AB402" s="262">
        <v>0</v>
      </c>
      <c r="AC402" s="262">
        <v>0</v>
      </c>
      <c r="AD402" s="262">
        <v>0.92</v>
      </c>
      <c r="AE402" s="260">
        <v>0.993603411513859</v>
      </c>
      <c r="AF402" s="260">
        <v>0.992784992784993</v>
      </c>
      <c r="AG402" s="260">
        <v>0.99641868793749</v>
      </c>
      <c r="AH402" s="260">
        <v>0.994780618756326</v>
      </c>
      <c r="AI402" s="262">
        <v>0.92</v>
      </c>
      <c r="AJ402" s="260">
        <v>0.923652173913043</v>
      </c>
      <c r="AK402" s="260">
        <v>0.925249687890137</v>
      </c>
      <c r="AL402" s="260">
        <v>0.914017341040462</v>
      </c>
      <c r="AM402" s="260">
        <v>0.923913439868132</v>
      </c>
      <c r="AN402" s="259">
        <v>0.99</v>
      </c>
      <c r="AO402" s="264">
        <v>1</v>
      </c>
      <c r="AP402" s="264">
        <v>1</v>
      </c>
      <c r="AQ402" s="264">
        <v>1</v>
      </c>
      <c r="AR402" s="265">
        <v>1</v>
      </c>
      <c r="AS402" s="286">
        <v>0.05</v>
      </c>
      <c r="AT402" s="267">
        <v>0</v>
      </c>
      <c r="AU402" s="268">
        <v>0.25</v>
      </c>
      <c r="AV402" s="268">
        <v>0.133333333333333</v>
      </c>
      <c r="AW402" s="268">
        <v>0.0440251572327044</v>
      </c>
      <c r="AX402" s="224"/>
      <c r="AY402" s="222"/>
    </row>
    <row r="403" ht="15" spans="1:51">
      <c r="A403" s="220"/>
      <c r="B403" s="224"/>
      <c r="C403" s="283" t="s">
        <v>375</v>
      </c>
      <c r="D403" s="111" t="s">
        <v>25</v>
      </c>
      <c r="E403" s="111" t="s">
        <v>376</v>
      </c>
      <c r="F403" s="284" t="s">
        <v>434</v>
      </c>
      <c r="G403" s="284" t="s">
        <v>434</v>
      </c>
      <c r="H403" s="284" t="s">
        <v>434</v>
      </c>
      <c r="I403" s="284" t="s">
        <v>434</v>
      </c>
      <c r="J403" s="259">
        <v>0.9</v>
      </c>
      <c r="K403" s="260">
        <v>1</v>
      </c>
      <c r="L403" s="260">
        <v>1</v>
      </c>
      <c r="M403" s="261">
        <v>1</v>
      </c>
      <c r="N403" s="261">
        <v>0.986357435197817</v>
      </c>
      <c r="O403" s="262">
        <v>0.9</v>
      </c>
      <c r="P403" s="263">
        <v>0.992992291520673</v>
      </c>
      <c r="Q403" s="260">
        <v>0.988538681948424</v>
      </c>
      <c r="R403" s="260">
        <v>0.986562150055991</v>
      </c>
      <c r="S403" s="260">
        <v>0.991558588570135</v>
      </c>
      <c r="T403" s="262">
        <v>0.9</v>
      </c>
      <c r="U403" s="260">
        <v>0.934127540294324</v>
      </c>
      <c r="V403" s="260">
        <v>0.940974212034384</v>
      </c>
      <c r="W403" s="260">
        <v>0.938409854423292</v>
      </c>
      <c r="X403" s="260">
        <v>0.940101555677739</v>
      </c>
      <c r="Y403" s="262">
        <v>0.92</v>
      </c>
      <c r="Z403" s="262">
        <v>0.962822458270106</v>
      </c>
      <c r="AA403" s="262">
        <v>0.949935815147625</v>
      </c>
      <c r="AB403" s="262">
        <v>0.95361380798274</v>
      </c>
      <c r="AC403" s="262">
        <v>0.958883537879965</v>
      </c>
      <c r="AD403" s="262">
        <v>0.92</v>
      </c>
      <c r="AE403" s="260">
        <v>0.998689384010485</v>
      </c>
      <c r="AF403" s="260">
        <v>0.996677740863787</v>
      </c>
      <c r="AG403" s="260">
        <v>0.997997997997998</v>
      </c>
      <c r="AH403" s="260">
        <v>0.998693840316796</v>
      </c>
      <c r="AI403" s="262">
        <v>0.92</v>
      </c>
      <c r="AJ403" s="260">
        <v>0.972323379461034</v>
      </c>
      <c r="AK403" s="260">
        <v>0.97034795763994</v>
      </c>
      <c r="AL403" s="260">
        <v>0.963596650891882</v>
      </c>
      <c r="AM403" s="260">
        <v>0.972425492761332</v>
      </c>
      <c r="AN403" s="259">
        <v>0.99</v>
      </c>
      <c r="AO403" s="264">
        <v>1</v>
      </c>
      <c r="AP403" s="264">
        <v>1</v>
      </c>
      <c r="AQ403" s="264">
        <v>1</v>
      </c>
      <c r="AR403" s="265">
        <v>1</v>
      </c>
      <c r="AS403" s="286">
        <v>0.05</v>
      </c>
      <c r="AT403" s="267">
        <v>0</v>
      </c>
      <c r="AU403" s="268">
        <v>0</v>
      </c>
      <c r="AV403" s="268">
        <v>0</v>
      </c>
      <c r="AW403" s="268">
        <v>0.0273972602739726</v>
      </c>
      <c r="AX403" s="224"/>
      <c r="AY403" s="222"/>
    </row>
    <row r="404" ht="15" spans="1:51">
      <c r="A404" s="220"/>
      <c r="B404" s="224"/>
      <c r="C404" s="283" t="s">
        <v>375</v>
      </c>
      <c r="D404" s="111" t="s">
        <v>25</v>
      </c>
      <c r="E404" s="111" t="s">
        <v>376</v>
      </c>
      <c r="F404" s="284" t="s">
        <v>435</v>
      </c>
      <c r="G404" s="284" t="s">
        <v>435</v>
      </c>
      <c r="H404" s="284" t="s">
        <v>435</v>
      </c>
      <c r="I404" s="284" t="s">
        <v>435</v>
      </c>
      <c r="J404" s="259">
        <v>0.9</v>
      </c>
      <c r="K404" s="260">
        <v>1</v>
      </c>
      <c r="L404" s="260">
        <v>1</v>
      </c>
      <c r="M404" s="261">
        <v>0.964285714285714</v>
      </c>
      <c r="N404" s="261">
        <v>0.969672785315243</v>
      </c>
      <c r="O404" s="262">
        <v>0.9</v>
      </c>
      <c r="P404" s="263">
        <v>0.932295719844358</v>
      </c>
      <c r="Q404" s="260">
        <v>0.982998454404946</v>
      </c>
      <c r="R404" s="260">
        <v>0.938754503345342</v>
      </c>
      <c r="S404" s="260">
        <v>0.954895573281374</v>
      </c>
      <c r="T404" s="262">
        <v>0.9</v>
      </c>
      <c r="U404" s="260">
        <v>0.888715953307393</v>
      </c>
      <c r="V404" s="260">
        <v>0.891808346213292</v>
      </c>
      <c r="W404" s="260">
        <v>0.890890375707669</v>
      </c>
      <c r="X404" s="260">
        <v>0.867426779516532</v>
      </c>
      <c r="Y404" s="262">
        <v>0.92</v>
      </c>
      <c r="Z404" s="262">
        <v>0.926580557443916</v>
      </c>
      <c r="AA404" s="262">
        <v>0.942011834319527</v>
      </c>
      <c r="AB404" s="262">
        <v>0.919871794871795</v>
      </c>
      <c r="AC404" s="262">
        <v>0.906068969700646</v>
      </c>
      <c r="AD404" s="262">
        <v>0.92</v>
      </c>
      <c r="AE404" s="260">
        <v>0.999206191704703</v>
      </c>
      <c r="AF404" s="260">
        <v>0.996151543658599</v>
      </c>
      <c r="AG404" s="260">
        <v>0.863855176622144</v>
      </c>
      <c r="AH404" s="260">
        <v>0.85115895024994</v>
      </c>
      <c r="AI404" s="262">
        <v>0.92</v>
      </c>
      <c r="AJ404" s="260">
        <v>0.942551649148242</v>
      </c>
      <c r="AK404" s="260">
        <v>0.961698440207972</v>
      </c>
      <c r="AL404" s="260">
        <v>0.939348837209302</v>
      </c>
      <c r="AM404" s="260">
        <v>0.935132014705435</v>
      </c>
      <c r="AN404" s="259">
        <v>0.99</v>
      </c>
      <c r="AO404" s="264">
        <v>1</v>
      </c>
      <c r="AP404" s="264">
        <v>1</v>
      </c>
      <c r="AQ404" s="264">
        <v>1</v>
      </c>
      <c r="AR404" s="265">
        <v>1</v>
      </c>
      <c r="AS404" s="286">
        <v>0.05</v>
      </c>
      <c r="AT404" s="267">
        <v>0.05</v>
      </c>
      <c r="AU404" s="268">
        <v>0.173913043478261</v>
      </c>
      <c r="AV404" s="268">
        <v>0.108108108108108</v>
      </c>
      <c r="AW404" s="268">
        <v>0.0549132947976879</v>
      </c>
      <c r="AX404" s="224"/>
      <c r="AY404" s="222"/>
    </row>
    <row r="405" ht="15" spans="1:51">
      <c r="A405" s="220"/>
      <c r="B405" s="224"/>
      <c r="C405" s="283" t="s">
        <v>375</v>
      </c>
      <c r="D405" s="111" t="s">
        <v>25</v>
      </c>
      <c r="E405" s="111" t="s">
        <v>376</v>
      </c>
      <c r="F405" s="284" t="s">
        <v>436</v>
      </c>
      <c r="G405" s="284" t="s">
        <v>436</v>
      </c>
      <c r="H405" s="284" t="s">
        <v>436</v>
      </c>
      <c r="I405" s="284" t="s">
        <v>436</v>
      </c>
      <c r="J405" s="259">
        <v>0.9</v>
      </c>
      <c r="K405" s="260">
        <v>0.949152542372881</v>
      </c>
      <c r="L405" s="260">
        <v>0.950819672131147</v>
      </c>
      <c r="M405" s="261">
        <v>0.927272727272727</v>
      </c>
      <c r="N405" s="261">
        <v>0.974802015838733</v>
      </c>
      <c r="O405" s="262">
        <v>0.9</v>
      </c>
      <c r="P405" s="263">
        <v>0.972397929844738</v>
      </c>
      <c r="Q405" s="260">
        <v>0.973897154789872</v>
      </c>
      <c r="R405" s="260">
        <v>0.960425531914894</v>
      </c>
      <c r="S405" s="260">
        <v>0.964008315768198</v>
      </c>
      <c r="T405" s="262">
        <v>0.9</v>
      </c>
      <c r="U405" s="260">
        <v>0.928982173663025</v>
      </c>
      <c r="V405" s="260">
        <v>0.920125293657009</v>
      </c>
      <c r="W405" s="260">
        <v>0.937872340425532</v>
      </c>
      <c r="X405" s="260">
        <v>0.937559553027459</v>
      </c>
      <c r="Y405" s="262">
        <v>0.92</v>
      </c>
      <c r="Z405" s="262">
        <v>0.897454284689853</v>
      </c>
      <c r="AA405" s="262">
        <v>0.921501706484642</v>
      </c>
      <c r="AB405" s="262">
        <v>0.9176227627352</v>
      </c>
      <c r="AC405" s="262">
        <v>0.923831915211226</v>
      </c>
      <c r="AD405" s="262">
        <v>0.92</v>
      </c>
      <c r="AE405" s="260">
        <v>0.996830534762964</v>
      </c>
      <c r="AF405" s="260">
        <v>0.966298287534847</v>
      </c>
      <c r="AG405" s="260">
        <v>0.938370846730975</v>
      </c>
      <c r="AH405" s="260">
        <v>0.945528508342579</v>
      </c>
      <c r="AI405" s="262">
        <v>0.92</v>
      </c>
      <c r="AJ405" s="260">
        <v>0.932514358647096</v>
      </c>
      <c r="AK405" s="260">
        <v>0.952240130119769</v>
      </c>
      <c r="AL405" s="260">
        <v>0.937844686242361</v>
      </c>
      <c r="AM405" s="260">
        <v>0.948513396138171</v>
      </c>
      <c r="AN405" s="259">
        <v>0.99</v>
      </c>
      <c r="AO405" s="264">
        <v>1</v>
      </c>
      <c r="AP405" s="264">
        <v>1</v>
      </c>
      <c r="AQ405" s="264">
        <v>1</v>
      </c>
      <c r="AR405" s="265">
        <v>1</v>
      </c>
      <c r="AS405" s="286">
        <v>0.05</v>
      </c>
      <c r="AT405" s="267">
        <v>0</v>
      </c>
      <c r="AU405" s="268">
        <v>0.25</v>
      </c>
      <c r="AV405" s="268">
        <v>0</v>
      </c>
      <c r="AW405" s="268">
        <v>0.0565110565110565</v>
      </c>
      <c r="AX405" s="224"/>
      <c r="AY405" s="222"/>
    </row>
    <row r="406" ht="15" spans="1:51">
      <c r="A406" s="220"/>
      <c r="B406" s="224"/>
      <c r="C406" s="283" t="s">
        <v>375</v>
      </c>
      <c r="D406" s="111" t="s">
        <v>25</v>
      </c>
      <c r="E406" s="111" t="s">
        <v>376</v>
      </c>
      <c r="F406" s="284" t="s">
        <v>437</v>
      </c>
      <c r="G406" s="284" t="s">
        <v>437</v>
      </c>
      <c r="H406" s="284" t="s">
        <v>437</v>
      </c>
      <c r="I406" s="284" t="s">
        <v>437</v>
      </c>
      <c r="J406" s="259">
        <v>0.9</v>
      </c>
      <c r="K406" s="260">
        <v>0.963636363636364</v>
      </c>
      <c r="L406" s="260">
        <v>0.963636363636364</v>
      </c>
      <c r="M406" s="261">
        <v>0.941176470588235</v>
      </c>
      <c r="N406" s="261">
        <v>0.970124481327801</v>
      </c>
      <c r="O406" s="262">
        <v>0.9</v>
      </c>
      <c r="P406" s="263">
        <v>0.845697329376855</v>
      </c>
      <c r="Q406" s="260">
        <v>0.867326156531859</v>
      </c>
      <c r="R406" s="260">
        <v>0.949231485794131</v>
      </c>
      <c r="S406" s="260">
        <v>0.889383362852933</v>
      </c>
      <c r="T406" s="262">
        <v>0.9</v>
      </c>
      <c r="U406" s="260">
        <v>0.907352456313881</v>
      </c>
      <c r="V406" s="260">
        <v>0.917078847832412</v>
      </c>
      <c r="W406" s="260">
        <v>0.931532370749884</v>
      </c>
      <c r="X406" s="260">
        <v>0.893268042924971</v>
      </c>
      <c r="Y406" s="262">
        <v>0.92</v>
      </c>
      <c r="Z406" s="262">
        <v>0.853836398224477</v>
      </c>
      <c r="AA406" s="262">
        <v>0.934201954397394</v>
      </c>
      <c r="AB406" s="262">
        <v>0.909951325040562</v>
      </c>
      <c r="AC406" s="262">
        <v>0.880288016169329</v>
      </c>
      <c r="AD406" s="262">
        <v>0.92</v>
      </c>
      <c r="AE406" s="260">
        <v>0.880110202630643</v>
      </c>
      <c r="AF406" s="260">
        <v>0.6926199442461</v>
      </c>
      <c r="AG406" s="260">
        <v>0.501056351553797</v>
      </c>
      <c r="AH406" s="260">
        <v>0.775812670728083</v>
      </c>
      <c r="AI406" s="262">
        <v>0.92</v>
      </c>
      <c r="AJ406" s="260">
        <v>0.907224826248586</v>
      </c>
      <c r="AK406" s="260">
        <v>0.956221198156682</v>
      </c>
      <c r="AL406" s="260">
        <v>0.935875512995896</v>
      </c>
      <c r="AM406" s="260">
        <v>0.920784500624625</v>
      </c>
      <c r="AN406" s="259">
        <v>0.99</v>
      </c>
      <c r="AO406" s="264">
        <v>1</v>
      </c>
      <c r="AP406" s="264">
        <v>1</v>
      </c>
      <c r="AQ406" s="264">
        <v>1</v>
      </c>
      <c r="AR406" s="265">
        <v>1</v>
      </c>
      <c r="AS406" s="286">
        <v>0.05</v>
      </c>
      <c r="AT406" s="267">
        <v>0.0384615384615385</v>
      </c>
      <c r="AU406" s="268">
        <v>0.153846153846154</v>
      </c>
      <c r="AV406" s="268">
        <v>0.242424242424242</v>
      </c>
      <c r="AW406" s="268">
        <v>0.0647149460708783</v>
      </c>
      <c r="AX406" s="224"/>
      <c r="AY406" s="222"/>
    </row>
    <row r="407" ht="15" spans="1:51">
      <c r="A407" s="220"/>
      <c r="B407" s="224"/>
      <c r="C407" s="283" t="s">
        <v>375</v>
      </c>
      <c r="D407" s="111" t="s">
        <v>25</v>
      </c>
      <c r="E407" s="111" t="s">
        <v>376</v>
      </c>
      <c r="F407" s="284" t="s">
        <v>438</v>
      </c>
      <c r="G407" s="284" t="s">
        <v>438</v>
      </c>
      <c r="H407" s="284" t="s">
        <v>438</v>
      </c>
      <c r="I407" s="284" t="s">
        <v>438</v>
      </c>
      <c r="J407" s="259">
        <v>0.9</v>
      </c>
      <c r="K407" s="260">
        <v>1</v>
      </c>
      <c r="L407" s="260">
        <v>0.983333333333333</v>
      </c>
      <c r="M407" s="261">
        <v>0.982142857142857</v>
      </c>
      <c r="N407" s="261">
        <v>0.988855869242199</v>
      </c>
      <c r="O407" s="262">
        <v>0.9</v>
      </c>
      <c r="P407" s="263">
        <v>0.990294627383016</v>
      </c>
      <c r="Q407" s="260">
        <v>0.996496901104823</v>
      </c>
      <c r="R407" s="260">
        <v>0.996174863387978</v>
      </c>
      <c r="S407" s="260">
        <v>0.993870909120946</v>
      </c>
      <c r="T407" s="262">
        <v>0.9</v>
      </c>
      <c r="U407" s="260">
        <v>0.949740034662045</v>
      </c>
      <c r="V407" s="260">
        <v>0.947992454863918</v>
      </c>
      <c r="W407" s="260">
        <v>0.945901639344262</v>
      </c>
      <c r="X407" s="260">
        <v>0.949695197502106</v>
      </c>
      <c r="Y407" s="262">
        <v>0.92</v>
      </c>
      <c r="Z407" s="262">
        <v>0.962209302325581</v>
      </c>
      <c r="AA407" s="262">
        <v>0.966397849462366</v>
      </c>
      <c r="AB407" s="262">
        <v>0.961582568807339</v>
      </c>
      <c r="AC407" s="262">
        <v>0.961649423667861</v>
      </c>
      <c r="AD407" s="262">
        <v>0.92</v>
      </c>
      <c r="AE407" s="260">
        <v>0.995045045045045</v>
      </c>
      <c r="AF407" s="260">
        <v>0.99802715017145</v>
      </c>
      <c r="AG407" s="260">
        <v>0.995364262026174</v>
      </c>
      <c r="AH407" s="260">
        <v>0.984721174524561</v>
      </c>
      <c r="AI407" s="262">
        <v>0.92</v>
      </c>
      <c r="AJ407" s="260">
        <v>0.971793507184673</v>
      </c>
      <c r="AK407" s="260">
        <v>0.977425624159067</v>
      </c>
      <c r="AL407" s="260">
        <v>0.97085370440015</v>
      </c>
      <c r="AM407" s="260">
        <v>0.974310948570075</v>
      </c>
      <c r="AN407" s="259">
        <v>0.99</v>
      </c>
      <c r="AO407" s="264">
        <v>1</v>
      </c>
      <c r="AP407" s="264">
        <v>1</v>
      </c>
      <c r="AQ407" s="264">
        <v>1</v>
      </c>
      <c r="AR407" s="265">
        <v>1</v>
      </c>
      <c r="AS407" s="286">
        <v>0.05</v>
      </c>
      <c r="AT407" s="267">
        <v>0.0666666666666667</v>
      </c>
      <c r="AU407" s="268">
        <v>0.142857142857143</v>
      </c>
      <c r="AV407" s="268">
        <v>0.105263157894737</v>
      </c>
      <c r="AW407" s="268">
        <v>0.0597014925373134</v>
      </c>
      <c r="AX407" s="224"/>
      <c r="AY407" s="222"/>
    </row>
    <row r="408" ht="15" spans="1:51">
      <c r="A408" s="220"/>
      <c r="B408" s="224"/>
      <c r="C408" s="283" t="s">
        <v>375</v>
      </c>
      <c r="D408" s="111" t="s">
        <v>25</v>
      </c>
      <c r="E408" s="111" t="s">
        <v>376</v>
      </c>
      <c r="F408" s="284" t="s">
        <v>439</v>
      </c>
      <c r="G408" s="284" t="s">
        <v>439</v>
      </c>
      <c r="H408" s="284" t="s">
        <v>439</v>
      </c>
      <c r="I408" s="284" t="s">
        <v>439</v>
      </c>
      <c r="J408" s="259">
        <v>0.9</v>
      </c>
      <c r="K408" s="260">
        <v>1</v>
      </c>
      <c r="L408" s="260">
        <v>0.980392156862745</v>
      </c>
      <c r="M408" s="261">
        <v>1</v>
      </c>
      <c r="N408" s="261">
        <v>0.967005076142132</v>
      </c>
      <c r="O408" s="262">
        <v>0.9</v>
      </c>
      <c r="P408" s="263">
        <v>0.984607745779543</v>
      </c>
      <c r="Q408" s="260">
        <v>0.979385045422781</v>
      </c>
      <c r="R408" s="260">
        <v>0.99591169255928</v>
      </c>
      <c r="S408" s="260">
        <v>0.987114715122697</v>
      </c>
      <c r="T408" s="262">
        <v>0.9</v>
      </c>
      <c r="U408" s="260">
        <v>0.949851042701092</v>
      </c>
      <c r="V408" s="260">
        <v>0.957721872816212</v>
      </c>
      <c r="W408" s="260">
        <v>0.948487326246934</v>
      </c>
      <c r="X408" s="260">
        <v>0.961577651354335</v>
      </c>
      <c r="Y408" s="262">
        <v>0.92</v>
      </c>
      <c r="Z408" s="262">
        <v>0.976090014064698</v>
      </c>
      <c r="AA408" s="262">
        <v>0.977125593439793</v>
      </c>
      <c r="AB408" s="262">
        <v>0.98125650815689</v>
      </c>
      <c r="AC408" s="262">
        <v>0.979599419056304</v>
      </c>
      <c r="AD408" s="262">
        <v>0.92</v>
      </c>
      <c r="AE408" s="260">
        <v>0.999244332493703</v>
      </c>
      <c r="AF408" s="260">
        <v>0.999518536350506</v>
      </c>
      <c r="AG408" s="260">
        <v>0.99953466728711</v>
      </c>
      <c r="AH408" s="260">
        <v>0.998555435175153</v>
      </c>
      <c r="AI408" s="262">
        <v>0.92</v>
      </c>
      <c r="AJ408" s="260">
        <v>0.980472516875603</v>
      </c>
      <c r="AK408" s="260">
        <v>0.984371985336678</v>
      </c>
      <c r="AL408" s="260">
        <v>0.985136452241715</v>
      </c>
      <c r="AM408" s="260">
        <v>0.985800129773648</v>
      </c>
      <c r="AN408" s="259">
        <v>0.99</v>
      </c>
      <c r="AO408" s="264">
        <v>1</v>
      </c>
      <c r="AP408" s="264">
        <v>1</v>
      </c>
      <c r="AQ408" s="264">
        <v>1</v>
      </c>
      <c r="AR408" s="265">
        <v>1</v>
      </c>
      <c r="AS408" s="286">
        <v>0.05</v>
      </c>
      <c r="AT408" s="267">
        <v>0</v>
      </c>
      <c r="AU408" s="268">
        <v>0.117647058823529</v>
      </c>
      <c r="AV408" s="268">
        <v>0.0476190476190476</v>
      </c>
      <c r="AW408" s="268">
        <v>0.0509383378016086</v>
      </c>
      <c r="AX408" s="224"/>
      <c r="AY408" s="222"/>
    </row>
    <row r="409" ht="15" spans="1:51">
      <c r="A409" s="220"/>
      <c r="B409" s="224"/>
      <c r="C409" s="283" t="s">
        <v>375</v>
      </c>
      <c r="D409" s="111" t="s">
        <v>25</v>
      </c>
      <c r="E409" s="111" t="s">
        <v>376</v>
      </c>
      <c r="F409" s="284" t="s">
        <v>440</v>
      </c>
      <c r="G409" s="284" t="s">
        <v>440</v>
      </c>
      <c r="H409" s="284" t="s">
        <v>440</v>
      </c>
      <c r="I409" s="284" t="s">
        <v>440</v>
      </c>
      <c r="J409" s="259">
        <v>0.9</v>
      </c>
      <c r="K409" s="260">
        <v>0.980769230769231</v>
      </c>
      <c r="L409" s="260">
        <v>0.981132075471698</v>
      </c>
      <c r="M409" s="261">
        <v>0.979166666666667</v>
      </c>
      <c r="N409" s="261">
        <v>0.960337552742616</v>
      </c>
      <c r="O409" s="262">
        <v>0.9</v>
      </c>
      <c r="P409" s="263">
        <v>0.979150967093695</v>
      </c>
      <c r="Q409" s="260">
        <v>0.97859778597786</v>
      </c>
      <c r="R409" s="260">
        <v>0.980933062880325</v>
      </c>
      <c r="S409" s="260">
        <v>0.972867048537835</v>
      </c>
      <c r="T409" s="262">
        <v>0.9</v>
      </c>
      <c r="U409" s="260">
        <v>0.973624717407687</v>
      </c>
      <c r="V409" s="260">
        <v>0.968757687576876</v>
      </c>
      <c r="W409" s="260">
        <v>0.978904665314402</v>
      </c>
      <c r="X409" s="260">
        <v>0.959558981868297</v>
      </c>
      <c r="Y409" s="262">
        <v>0.92</v>
      </c>
      <c r="Z409" s="262">
        <v>0.974397031539889</v>
      </c>
      <c r="AA409" s="262">
        <v>0.984059511158342</v>
      </c>
      <c r="AB409" s="262">
        <v>0.981949458483754</v>
      </c>
      <c r="AC409" s="262">
        <v>0.970422458137244</v>
      </c>
      <c r="AD409" s="262">
        <v>0.92</v>
      </c>
      <c r="AE409" s="260">
        <v>0.96660724896019</v>
      </c>
      <c r="AF409" s="260">
        <v>0.970108349267049</v>
      </c>
      <c r="AG409" s="260">
        <v>0.889374552968291</v>
      </c>
      <c r="AH409" s="260">
        <v>0.952817929992445</v>
      </c>
      <c r="AI409" s="262">
        <v>0.92</v>
      </c>
      <c r="AJ409" s="260">
        <v>0.983223487118035</v>
      </c>
      <c r="AK409" s="260">
        <v>0.987088350500508</v>
      </c>
      <c r="AL409" s="260">
        <v>0.987642115669797</v>
      </c>
      <c r="AM409" s="260">
        <v>0.97899077302194</v>
      </c>
      <c r="AN409" s="259">
        <v>0.99</v>
      </c>
      <c r="AO409" s="264">
        <v>1</v>
      </c>
      <c r="AP409" s="264">
        <v>1</v>
      </c>
      <c r="AQ409" s="264">
        <v>1</v>
      </c>
      <c r="AR409" s="265">
        <v>1</v>
      </c>
      <c r="AS409" s="286">
        <v>0.05</v>
      </c>
      <c r="AT409" s="267">
        <v>0.25</v>
      </c>
      <c r="AU409" s="268">
        <v>0.0588235294117647</v>
      </c>
      <c r="AV409" s="268">
        <v>0.142857142857143</v>
      </c>
      <c r="AW409" s="268">
        <v>0.0599647266313933</v>
      </c>
      <c r="AX409" s="224"/>
      <c r="AY409" s="222"/>
    </row>
    <row r="410" ht="15" spans="1:51">
      <c r="A410" s="220"/>
      <c r="B410" s="224"/>
      <c r="C410" s="283" t="s">
        <v>375</v>
      </c>
      <c r="D410" s="111" t="s">
        <v>25</v>
      </c>
      <c r="E410" s="111" t="s">
        <v>376</v>
      </c>
      <c r="F410" s="284" t="s">
        <v>441</v>
      </c>
      <c r="G410" s="284" t="s">
        <v>441</v>
      </c>
      <c r="H410" s="284" t="s">
        <v>441</v>
      </c>
      <c r="I410" s="284" t="s">
        <v>441</v>
      </c>
      <c r="J410" s="259">
        <v>0.9</v>
      </c>
      <c r="K410" s="260">
        <v>0.974358974358974</v>
      </c>
      <c r="L410" s="260">
        <v>1</v>
      </c>
      <c r="M410" s="261">
        <v>0.944444444444444</v>
      </c>
      <c r="N410" s="261">
        <v>0.980593607305936</v>
      </c>
      <c r="O410" s="262">
        <v>0.9</v>
      </c>
      <c r="P410" s="263">
        <v>0.853634577603143</v>
      </c>
      <c r="Q410" s="260">
        <v>0.991100323624595</v>
      </c>
      <c r="R410" s="260">
        <v>0.979360852197071</v>
      </c>
      <c r="S410" s="260">
        <v>0.956422066148428</v>
      </c>
      <c r="T410" s="262">
        <v>0.9</v>
      </c>
      <c r="U410" s="260">
        <v>0.888998035363458</v>
      </c>
      <c r="V410" s="260">
        <v>0.941747572815534</v>
      </c>
      <c r="W410" s="260">
        <v>0.932090545938748</v>
      </c>
      <c r="X410" s="260">
        <v>0.910635016568368</v>
      </c>
      <c r="Y410" s="262">
        <v>0.92</v>
      </c>
      <c r="Z410" s="262">
        <v>0.927025880356385</v>
      </c>
      <c r="AA410" s="262">
        <v>0.941335740072202</v>
      </c>
      <c r="AB410" s="262">
        <v>0.940142318961909</v>
      </c>
      <c r="AC410" s="262">
        <v>0.954345114345114</v>
      </c>
      <c r="AD410" s="262">
        <v>0.92</v>
      </c>
      <c r="AE410" s="260">
        <v>0.996723646723647</v>
      </c>
      <c r="AF410" s="260">
        <v>0.985666903577351</v>
      </c>
      <c r="AG410" s="260">
        <v>0.57418915467779</v>
      </c>
      <c r="AH410" s="260">
        <v>0.969023806572788</v>
      </c>
      <c r="AI410" s="262">
        <v>0.92</v>
      </c>
      <c r="AJ410" s="260">
        <v>0.941296928327645</v>
      </c>
      <c r="AK410" s="260">
        <v>0.966318482199957</v>
      </c>
      <c r="AL410" s="260">
        <v>0.953739398612182</v>
      </c>
      <c r="AM410" s="260">
        <v>0.96829443409675</v>
      </c>
      <c r="AN410" s="259">
        <v>0.99</v>
      </c>
      <c r="AO410" s="264">
        <v>1</v>
      </c>
      <c r="AP410" s="264">
        <v>1</v>
      </c>
      <c r="AQ410" s="264">
        <v>1</v>
      </c>
      <c r="AR410" s="265">
        <v>1</v>
      </c>
      <c r="AS410" s="286">
        <v>0.05</v>
      </c>
      <c r="AT410" s="267">
        <v>0</v>
      </c>
      <c r="AU410" s="268">
        <v>0.00835654596100279</v>
      </c>
      <c r="AV410" s="268">
        <v>0.010752688172043</v>
      </c>
      <c r="AW410" s="268">
        <v>0.00398053958425475</v>
      </c>
      <c r="AX410" s="224"/>
      <c r="AY410" s="222"/>
    </row>
    <row r="411" ht="15" spans="1:51">
      <c r="A411" s="220"/>
      <c r="B411" s="224"/>
      <c r="C411" s="283" t="s">
        <v>375</v>
      </c>
      <c r="D411" s="111" t="s">
        <v>25</v>
      </c>
      <c r="E411" s="111" t="s">
        <v>376</v>
      </c>
      <c r="F411" s="284" t="s">
        <v>442</v>
      </c>
      <c r="G411" s="284" t="s">
        <v>442</v>
      </c>
      <c r="H411" s="284" t="s">
        <v>442</v>
      </c>
      <c r="I411" s="284" t="s">
        <v>442</v>
      </c>
      <c r="J411" s="259">
        <v>0.9</v>
      </c>
      <c r="K411" s="260">
        <v>0.918367346938776</v>
      </c>
      <c r="L411" s="260">
        <v>0.96078431372549</v>
      </c>
      <c r="M411" s="261">
        <v>0.977777777777778</v>
      </c>
      <c r="N411" s="261">
        <v>0.946724890829694</v>
      </c>
      <c r="O411" s="262">
        <v>0.9</v>
      </c>
      <c r="P411" s="263">
        <v>0.982295081967213</v>
      </c>
      <c r="Q411" s="260">
        <v>0.9915625</v>
      </c>
      <c r="R411" s="260">
        <v>0.992633517495396</v>
      </c>
      <c r="S411" s="260">
        <v>0.980039549072963</v>
      </c>
      <c r="T411" s="262">
        <v>0.9</v>
      </c>
      <c r="U411" s="260">
        <v>0.913114754098361</v>
      </c>
      <c r="V411" s="260">
        <v>0.928125</v>
      </c>
      <c r="W411" s="260">
        <v>0.925874769797422</v>
      </c>
      <c r="X411" s="260">
        <v>0.913938513022462</v>
      </c>
      <c r="Y411" s="262">
        <v>0.92</v>
      </c>
      <c r="Z411" s="262">
        <v>0.934579439252336</v>
      </c>
      <c r="AA411" s="262">
        <v>0.950640721404841</v>
      </c>
      <c r="AB411" s="262">
        <v>0.942168674698795</v>
      </c>
      <c r="AC411" s="262">
        <v>0.931922877196509</v>
      </c>
      <c r="AD411" s="262">
        <v>0.92</v>
      </c>
      <c r="AE411" s="260">
        <v>0.996595305648697</v>
      </c>
      <c r="AF411" s="260">
        <v>0.998645730390542</v>
      </c>
      <c r="AG411" s="260">
        <v>0.996989765201686</v>
      </c>
      <c r="AH411" s="260">
        <v>0.990384365385449</v>
      </c>
      <c r="AI411" s="262">
        <v>0.92</v>
      </c>
      <c r="AJ411" s="260">
        <v>0.955206286836935</v>
      </c>
      <c r="AK411" s="260">
        <v>0.97061593520437</v>
      </c>
      <c r="AL411" s="260">
        <v>0.961023622047244</v>
      </c>
      <c r="AM411" s="260">
        <v>0.954118645920023</v>
      </c>
      <c r="AN411" s="259">
        <v>0.99</v>
      </c>
      <c r="AO411" s="264">
        <v>1</v>
      </c>
      <c r="AP411" s="264">
        <v>1</v>
      </c>
      <c r="AQ411" s="264">
        <v>1</v>
      </c>
      <c r="AR411" s="265">
        <v>1</v>
      </c>
      <c r="AS411" s="286">
        <v>0.05</v>
      </c>
      <c r="AT411" s="267">
        <v>0.0333333333333333</v>
      </c>
      <c r="AU411" s="268">
        <v>0.137931034482759</v>
      </c>
      <c r="AV411" s="268">
        <v>0.0526315789473684</v>
      </c>
      <c r="AW411" s="268">
        <v>0.069701280227596</v>
      </c>
      <c r="AX411" s="224"/>
      <c r="AY411" s="222"/>
    </row>
    <row r="412" ht="15" spans="1:51">
      <c r="A412" s="220"/>
      <c r="B412" s="224"/>
      <c r="C412" s="283" t="s">
        <v>375</v>
      </c>
      <c r="D412" s="111" t="s">
        <v>25</v>
      </c>
      <c r="E412" s="111" t="s">
        <v>376</v>
      </c>
      <c r="F412" s="284" t="s">
        <v>443</v>
      </c>
      <c r="G412" s="284" t="s">
        <v>443</v>
      </c>
      <c r="H412" s="284" t="s">
        <v>443</v>
      </c>
      <c r="I412" s="284" t="s">
        <v>443</v>
      </c>
      <c r="J412" s="259">
        <v>0.9</v>
      </c>
      <c r="K412" s="260">
        <v>0.990196078431373</v>
      </c>
      <c r="L412" s="260">
        <v>0.990654205607477</v>
      </c>
      <c r="M412" s="261">
        <v>0.97979797979798</v>
      </c>
      <c r="N412" s="261">
        <v>0.98381601362862</v>
      </c>
      <c r="O412" s="262">
        <v>0.9</v>
      </c>
      <c r="P412" s="263">
        <v>0.977501480165779</v>
      </c>
      <c r="Q412" s="260">
        <v>0.980949020991357</v>
      </c>
      <c r="R412" s="260">
        <v>0.986777367773678</v>
      </c>
      <c r="S412" s="260">
        <v>0.981931510407005</v>
      </c>
      <c r="T412" s="262">
        <v>0.9</v>
      </c>
      <c r="U412" s="260">
        <v>0.950858496151569</v>
      </c>
      <c r="V412" s="260">
        <v>0.958017286999471</v>
      </c>
      <c r="W412" s="260">
        <v>0.962177121771218</v>
      </c>
      <c r="X412" s="260">
        <v>0.957685600860758</v>
      </c>
      <c r="Y412" s="262">
        <v>0.92</v>
      </c>
      <c r="Z412" s="262">
        <v>0.953467359385588</v>
      </c>
      <c r="AA412" s="262">
        <v>0.963445917058572</v>
      </c>
      <c r="AB412" s="262">
        <v>0.968576709796673</v>
      </c>
      <c r="AC412" s="262">
        <v>0.963387203337614</v>
      </c>
      <c r="AD412" s="262">
        <v>0.92</v>
      </c>
      <c r="AE412" s="260">
        <v>0.995637217887407</v>
      </c>
      <c r="AF412" s="260">
        <v>0.711010314402883</v>
      </c>
      <c r="AG412" s="260">
        <v>0.744882538810276</v>
      </c>
      <c r="AH412" s="260">
        <v>0.912904211412085</v>
      </c>
      <c r="AI412" s="262">
        <v>0.92</v>
      </c>
      <c r="AJ412" s="260">
        <v>0.969981040657257</v>
      </c>
      <c r="AK412" s="260">
        <v>0.976903749516815</v>
      </c>
      <c r="AL412" s="260">
        <v>0.975687320475995</v>
      </c>
      <c r="AM412" s="260">
        <v>0.975655407550328</v>
      </c>
      <c r="AN412" s="259">
        <v>0.99</v>
      </c>
      <c r="AO412" s="264">
        <v>1</v>
      </c>
      <c r="AP412" s="264">
        <v>1</v>
      </c>
      <c r="AQ412" s="264">
        <v>1</v>
      </c>
      <c r="AR412" s="265">
        <v>1</v>
      </c>
      <c r="AS412" s="286">
        <v>0.05</v>
      </c>
      <c r="AT412" s="267">
        <v>0.025</v>
      </c>
      <c r="AU412" s="268">
        <v>0.147058823529412</v>
      </c>
      <c r="AV412" s="268">
        <v>0.0512820512820513</v>
      </c>
      <c r="AW412" s="268">
        <v>0.0581683168316832</v>
      </c>
      <c r="AX412" s="224"/>
      <c r="AY412" s="222"/>
    </row>
    <row r="413" ht="15" spans="1:51">
      <c r="A413" s="220"/>
      <c r="B413" s="224"/>
      <c r="C413" s="283" t="s">
        <v>375</v>
      </c>
      <c r="D413" s="111" t="s">
        <v>25</v>
      </c>
      <c r="E413" s="111" t="s">
        <v>376</v>
      </c>
      <c r="F413" s="284" t="s">
        <v>444</v>
      </c>
      <c r="G413" s="284" t="s">
        <v>444</v>
      </c>
      <c r="H413" s="284" t="s">
        <v>444</v>
      </c>
      <c r="I413" s="284" t="s">
        <v>444</v>
      </c>
      <c r="J413" s="259">
        <v>0.9</v>
      </c>
      <c r="K413" s="260">
        <v>1</v>
      </c>
      <c r="L413" s="260">
        <v>1</v>
      </c>
      <c r="M413" s="261">
        <v>0.986111111111111</v>
      </c>
      <c r="N413" s="261">
        <v>0.996082820369334</v>
      </c>
      <c r="O413" s="262">
        <v>0.9</v>
      </c>
      <c r="P413" s="263">
        <v>0.993089832181639</v>
      </c>
      <c r="Q413" s="260">
        <v>0.990039379198517</v>
      </c>
      <c r="R413" s="260">
        <v>0.992164544564153</v>
      </c>
      <c r="S413" s="260">
        <v>0.993279683749824</v>
      </c>
      <c r="T413" s="262">
        <v>0.9</v>
      </c>
      <c r="U413" s="260">
        <v>0.974333662388944</v>
      </c>
      <c r="V413" s="260">
        <v>0.968496641186009</v>
      </c>
      <c r="W413" s="260">
        <v>0.964740450538688</v>
      </c>
      <c r="X413" s="260">
        <v>0.973372864605393</v>
      </c>
      <c r="Y413" s="262">
        <v>0.92</v>
      </c>
      <c r="Z413" s="262">
        <v>0.98279098873592</v>
      </c>
      <c r="AA413" s="262">
        <v>0.98974358974359</v>
      </c>
      <c r="AB413" s="262">
        <v>0.982816335639366</v>
      </c>
      <c r="AC413" s="262">
        <v>0.98739541931092</v>
      </c>
      <c r="AD413" s="262">
        <v>0.92</v>
      </c>
      <c r="AE413" s="260">
        <v>0.998173515981735</v>
      </c>
      <c r="AF413" s="260">
        <v>0.996059113300493</v>
      </c>
      <c r="AG413" s="260">
        <v>0.993337371290127</v>
      </c>
      <c r="AH413" s="260">
        <v>0.994911828256778</v>
      </c>
      <c r="AI413" s="262">
        <v>0.92</v>
      </c>
      <c r="AJ413" s="260">
        <v>0.987814654481321</v>
      </c>
      <c r="AK413" s="260">
        <v>0.992275105905806</v>
      </c>
      <c r="AL413" s="260">
        <v>0.986662578568144</v>
      </c>
      <c r="AM413" s="260">
        <v>0.991656837255834</v>
      </c>
      <c r="AN413" s="259">
        <v>0.99</v>
      </c>
      <c r="AO413" s="264">
        <v>1</v>
      </c>
      <c r="AP413" s="264">
        <v>1</v>
      </c>
      <c r="AQ413" s="264">
        <v>1</v>
      </c>
      <c r="AR413" s="265">
        <v>1</v>
      </c>
      <c r="AS413" s="286">
        <v>0.05</v>
      </c>
      <c r="AT413" s="267">
        <v>0.0555555555555556</v>
      </c>
      <c r="AU413" s="268">
        <v>0.12</v>
      </c>
      <c r="AV413" s="268">
        <v>0.1</v>
      </c>
      <c r="AW413" s="268">
        <v>0.0347648261758691</v>
      </c>
      <c r="AX413" s="224"/>
      <c r="AY413" s="222"/>
    </row>
    <row r="414" ht="15" spans="1:51">
      <c r="A414" s="220"/>
      <c r="B414" s="224"/>
      <c r="C414" s="283" t="s">
        <v>375</v>
      </c>
      <c r="D414" s="111" t="s">
        <v>25</v>
      </c>
      <c r="E414" s="111" t="s">
        <v>376</v>
      </c>
      <c r="F414" s="284" t="s">
        <v>445</v>
      </c>
      <c r="G414" s="284" t="s">
        <v>445</v>
      </c>
      <c r="H414" s="284" t="s">
        <v>445</v>
      </c>
      <c r="I414" s="284" t="s">
        <v>445</v>
      </c>
      <c r="J414" s="259">
        <v>0.9</v>
      </c>
      <c r="K414" s="260">
        <v>0.983606557377049</v>
      </c>
      <c r="L414" s="260">
        <v>1</v>
      </c>
      <c r="M414" s="261">
        <v>1</v>
      </c>
      <c r="N414" s="261">
        <v>0.993506493506494</v>
      </c>
      <c r="O414" s="262">
        <v>0.9</v>
      </c>
      <c r="P414" s="263">
        <v>0.98757939308398</v>
      </c>
      <c r="Q414" s="260">
        <v>0.961812482188658</v>
      </c>
      <c r="R414" s="260">
        <v>0.982960999621356</v>
      </c>
      <c r="S414" s="260">
        <v>0.961262349847182</v>
      </c>
      <c r="T414" s="262">
        <v>0.9</v>
      </c>
      <c r="U414" s="260">
        <v>0.967960479887085</v>
      </c>
      <c r="V414" s="260">
        <v>0.964519806212596</v>
      </c>
      <c r="W414" s="260">
        <v>0.975009466111321</v>
      </c>
      <c r="X414" s="260">
        <v>0.95678441964603</v>
      </c>
      <c r="Y414" s="262">
        <v>0.92</v>
      </c>
      <c r="Z414" s="262">
        <v>0.960680127523911</v>
      </c>
      <c r="AA414" s="262">
        <v>0.960189823358819</v>
      </c>
      <c r="AB414" s="262">
        <v>0.953589243114292</v>
      </c>
      <c r="AC414" s="262">
        <v>0.945350165253338</v>
      </c>
      <c r="AD414" s="262">
        <v>0.92</v>
      </c>
      <c r="AE414" s="260">
        <v>0.975170123136747</v>
      </c>
      <c r="AF414" s="260">
        <v>0.997735712344896</v>
      </c>
      <c r="AG414" s="260">
        <v>0.988903985507246</v>
      </c>
      <c r="AH414" s="260">
        <v>0.982063239675592</v>
      </c>
      <c r="AI414" s="262">
        <v>0.92</v>
      </c>
      <c r="AJ414" s="260">
        <v>0.979544826315304</v>
      </c>
      <c r="AK414" s="260">
        <v>0.978945424323576</v>
      </c>
      <c r="AL414" s="260">
        <v>0.974022035782877</v>
      </c>
      <c r="AM414" s="260">
        <v>0.966439178395546</v>
      </c>
      <c r="AN414" s="259">
        <v>0.99</v>
      </c>
      <c r="AO414" s="264">
        <v>1</v>
      </c>
      <c r="AP414" s="264">
        <v>1</v>
      </c>
      <c r="AQ414" s="264">
        <v>1</v>
      </c>
      <c r="AR414" s="265">
        <v>1</v>
      </c>
      <c r="AS414" s="286">
        <v>0.05</v>
      </c>
      <c r="AT414" s="267">
        <v>0.0158730158730159</v>
      </c>
      <c r="AU414" s="268">
        <v>0.0222222222222222</v>
      </c>
      <c r="AV414" s="268">
        <v>0.0277777777777778</v>
      </c>
      <c r="AW414" s="268">
        <v>0.015040825096691</v>
      </c>
      <c r="AX414" s="224"/>
      <c r="AY414" s="222"/>
    </row>
    <row r="415" ht="15" spans="1:51">
      <c r="A415" s="220"/>
      <c r="B415" s="224"/>
      <c r="C415" s="283" t="s">
        <v>375</v>
      </c>
      <c r="D415" s="111" t="s">
        <v>25</v>
      </c>
      <c r="E415" s="111" t="s">
        <v>376</v>
      </c>
      <c r="F415" s="284" t="s">
        <v>446</v>
      </c>
      <c r="G415" s="284" t="s">
        <v>446</v>
      </c>
      <c r="H415" s="284" t="s">
        <v>446</v>
      </c>
      <c r="I415" s="284" t="s">
        <v>446</v>
      </c>
      <c r="J415" s="259">
        <v>0.9</v>
      </c>
      <c r="K415" s="260">
        <v>0.981132075471698</v>
      </c>
      <c r="L415" s="260">
        <v>0.964285714285714</v>
      </c>
      <c r="M415" s="261">
        <v>0.941176470588235</v>
      </c>
      <c r="N415" s="261">
        <v>0.957805907172996</v>
      </c>
      <c r="O415" s="262">
        <v>0.9</v>
      </c>
      <c r="P415" s="263">
        <v>0.968266253869969</v>
      </c>
      <c r="Q415" s="260">
        <v>0.981322718922229</v>
      </c>
      <c r="R415" s="260">
        <v>0.980645161290323</v>
      </c>
      <c r="S415" s="260">
        <v>0.949549099668067</v>
      </c>
      <c r="T415" s="262">
        <v>0.9</v>
      </c>
      <c r="U415" s="260">
        <v>0.877321981424149</v>
      </c>
      <c r="V415" s="260">
        <v>0.914268218003674</v>
      </c>
      <c r="W415" s="260">
        <v>0.931720430107527</v>
      </c>
      <c r="X415" s="260">
        <v>0.880357195311812</v>
      </c>
      <c r="Y415" s="262">
        <v>0.92</v>
      </c>
      <c r="Z415" s="262">
        <v>0.878390201224847</v>
      </c>
      <c r="AA415" s="262">
        <v>0.943017127799736</v>
      </c>
      <c r="AB415" s="262">
        <v>0.926368435676577</v>
      </c>
      <c r="AC415" s="262">
        <v>0.91091492776886</v>
      </c>
      <c r="AD415" s="262">
        <v>0.92</v>
      </c>
      <c r="AE415" s="260">
        <v>0.989600381887616</v>
      </c>
      <c r="AF415" s="260">
        <v>0.995903318312167</v>
      </c>
      <c r="AG415" s="260">
        <v>0.995523406578409</v>
      </c>
      <c r="AH415" s="260">
        <v>0.966591089609358</v>
      </c>
      <c r="AI415" s="262">
        <v>0.92</v>
      </c>
      <c r="AJ415" s="260">
        <v>0.902877099617495</v>
      </c>
      <c r="AK415" s="260">
        <v>0.957666085302045</v>
      </c>
      <c r="AL415" s="260">
        <v>0.943175589256349</v>
      </c>
      <c r="AM415" s="260">
        <v>0.935279233819808</v>
      </c>
      <c r="AN415" s="259">
        <v>0.99</v>
      </c>
      <c r="AO415" s="264">
        <v>1</v>
      </c>
      <c r="AP415" s="264">
        <v>1</v>
      </c>
      <c r="AQ415" s="264">
        <v>1</v>
      </c>
      <c r="AR415" s="265">
        <v>1</v>
      </c>
      <c r="AS415" s="286">
        <v>0.05</v>
      </c>
      <c r="AT415" s="267">
        <v>0.0357142857142857</v>
      </c>
      <c r="AU415" s="268">
        <v>0</v>
      </c>
      <c r="AV415" s="268">
        <v>0.0344827586206897</v>
      </c>
      <c r="AW415" s="268">
        <v>0.0421146953405018</v>
      </c>
      <c r="AX415" s="224"/>
      <c r="AY415" s="222"/>
    </row>
    <row r="416" ht="15" spans="1:51">
      <c r="A416" s="220"/>
      <c r="B416" s="224"/>
      <c r="C416" s="283" t="s">
        <v>375</v>
      </c>
      <c r="D416" s="111" t="s">
        <v>25</v>
      </c>
      <c r="E416" s="111" t="s">
        <v>376</v>
      </c>
      <c r="F416" s="284" t="s">
        <v>447</v>
      </c>
      <c r="G416" s="284" t="s">
        <v>447</v>
      </c>
      <c r="H416" s="284" t="s">
        <v>447</v>
      </c>
      <c r="I416" s="284" t="s">
        <v>447</v>
      </c>
      <c r="J416" s="259">
        <v>0.9</v>
      </c>
      <c r="K416" s="260">
        <v>1</v>
      </c>
      <c r="L416" s="260">
        <v>1</v>
      </c>
      <c r="M416" s="261">
        <v>1</v>
      </c>
      <c r="N416" s="261">
        <v>0.991951710261569</v>
      </c>
      <c r="O416" s="262">
        <v>0.9</v>
      </c>
      <c r="P416" s="263">
        <v>0.989317231769624</v>
      </c>
      <c r="Q416" s="260">
        <v>0.986886474334957</v>
      </c>
      <c r="R416" s="260">
        <v>0.981644054269753</v>
      </c>
      <c r="S416" s="260">
        <v>0.990189475574713</v>
      </c>
      <c r="T416" s="262">
        <v>0.9</v>
      </c>
      <c r="U416" s="260">
        <v>0.972131908964236</v>
      </c>
      <c r="V416" s="260">
        <v>0.973398276508055</v>
      </c>
      <c r="W416" s="260">
        <v>0.976855546687949</v>
      </c>
      <c r="X416" s="260">
        <v>0.972274604885057</v>
      </c>
      <c r="Y416" s="262">
        <v>0.92</v>
      </c>
      <c r="Z416" s="262">
        <v>0.969402622632346</v>
      </c>
      <c r="AA416" s="262">
        <v>0.979956427015251</v>
      </c>
      <c r="AB416" s="262">
        <v>0.979824895317853</v>
      </c>
      <c r="AC416" s="262">
        <v>0.978648006907469</v>
      </c>
      <c r="AD416" s="262">
        <v>0.92</v>
      </c>
      <c r="AE416" s="260">
        <v>0.999794871794872</v>
      </c>
      <c r="AF416" s="260">
        <v>0.997870741482966</v>
      </c>
      <c r="AG416" s="260">
        <v>0.999716177861873</v>
      </c>
      <c r="AH416" s="260">
        <v>0.997567018097386</v>
      </c>
      <c r="AI416" s="262">
        <v>0.92</v>
      </c>
      <c r="AJ416" s="260">
        <v>0.978632478632479</v>
      </c>
      <c r="AK416" s="260">
        <v>0.987112364075715</v>
      </c>
      <c r="AL416" s="260">
        <v>0.985051546391753</v>
      </c>
      <c r="AM416" s="260">
        <v>0.984843189919423</v>
      </c>
      <c r="AN416" s="259">
        <v>0.99</v>
      </c>
      <c r="AO416" s="264">
        <v>1</v>
      </c>
      <c r="AP416" s="264">
        <v>1</v>
      </c>
      <c r="AQ416" s="264">
        <v>1</v>
      </c>
      <c r="AR416" s="265">
        <v>1</v>
      </c>
      <c r="AS416" s="286">
        <v>0.05</v>
      </c>
      <c r="AT416" s="267">
        <v>0.0769230769230769</v>
      </c>
      <c r="AU416" s="268">
        <v>0.157894736842105</v>
      </c>
      <c r="AV416" s="268">
        <v>0</v>
      </c>
      <c r="AW416" s="268">
        <v>0.0520833333333333</v>
      </c>
      <c r="AX416" s="224"/>
      <c r="AY416" s="222"/>
    </row>
    <row r="417" ht="15" spans="1:51">
      <c r="A417" s="220"/>
      <c r="B417" s="224"/>
      <c r="C417" s="283" t="s">
        <v>375</v>
      </c>
      <c r="D417" s="111" t="s">
        <v>25</v>
      </c>
      <c r="E417" s="111" t="s">
        <v>376</v>
      </c>
      <c r="F417" s="284" t="s">
        <v>448</v>
      </c>
      <c r="G417" s="284" t="s">
        <v>448</v>
      </c>
      <c r="H417" s="284" t="s">
        <v>448</v>
      </c>
      <c r="I417" s="284" t="s">
        <v>448</v>
      </c>
      <c r="J417" s="259">
        <v>0.9</v>
      </c>
      <c r="K417" s="260">
        <v>1</v>
      </c>
      <c r="L417" s="260">
        <v>0.977272727272727</v>
      </c>
      <c r="M417" s="261">
        <v>0.971428571428571</v>
      </c>
      <c r="N417" s="261">
        <v>0.994703389830508</v>
      </c>
      <c r="O417" s="262">
        <v>0.9</v>
      </c>
      <c r="P417" s="263">
        <v>0.993234100135318</v>
      </c>
      <c r="Q417" s="260">
        <v>0.99235807860262</v>
      </c>
      <c r="R417" s="260">
        <v>0.987082066869301</v>
      </c>
      <c r="S417" s="260">
        <v>0.992731946198675</v>
      </c>
      <c r="T417" s="262">
        <v>0.9</v>
      </c>
      <c r="U417" s="260">
        <v>0.972034280559314</v>
      </c>
      <c r="V417" s="260">
        <v>0.976346433770015</v>
      </c>
      <c r="W417" s="260">
        <v>0.975683890577508</v>
      </c>
      <c r="X417" s="260">
        <v>0.974628287797204</v>
      </c>
      <c r="Y417" s="262">
        <v>0.92</v>
      </c>
      <c r="Z417" s="262">
        <v>0.975134080936129</v>
      </c>
      <c r="AA417" s="262">
        <v>0.988888888888889</v>
      </c>
      <c r="AB417" s="262">
        <v>0.982751704773365</v>
      </c>
      <c r="AC417" s="262">
        <v>0.982270151709011</v>
      </c>
      <c r="AD417" s="262">
        <v>0.92</v>
      </c>
      <c r="AE417" s="260">
        <v>0.993161613859129</v>
      </c>
      <c r="AF417" s="260">
        <v>0.984624255237363</v>
      </c>
      <c r="AG417" s="260">
        <v>0.983396584440228</v>
      </c>
      <c r="AH417" s="260">
        <v>0.988614342189858</v>
      </c>
      <c r="AI417" s="262">
        <v>0.92</v>
      </c>
      <c r="AJ417" s="260">
        <v>0.98126024830171</v>
      </c>
      <c r="AK417" s="260">
        <v>0.9924689599023</v>
      </c>
      <c r="AL417" s="260">
        <v>0.987139107611549</v>
      </c>
      <c r="AM417" s="260">
        <v>0.987622795686004</v>
      </c>
      <c r="AN417" s="259">
        <v>0.99</v>
      </c>
      <c r="AO417" s="264">
        <v>1</v>
      </c>
      <c r="AP417" s="264">
        <v>1</v>
      </c>
      <c r="AQ417" s="264">
        <v>1</v>
      </c>
      <c r="AR417" s="265">
        <v>1</v>
      </c>
      <c r="AS417" s="286">
        <v>0.05</v>
      </c>
      <c r="AT417" s="267">
        <v>0</v>
      </c>
      <c r="AU417" s="268">
        <v>0.230769230769231</v>
      </c>
      <c r="AV417" s="268">
        <v>0.0769230769230769</v>
      </c>
      <c r="AW417" s="268">
        <v>0.0328467153284672</v>
      </c>
      <c r="AX417" s="224"/>
      <c r="AY417" s="222"/>
    </row>
    <row r="418" ht="15" spans="1:51">
      <c r="A418" s="220"/>
      <c r="B418" s="224"/>
      <c r="C418" s="283" t="s">
        <v>375</v>
      </c>
      <c r="D418" s="111" t="s">
        <v>25</v>
      </c>
      <c r="E418" s="111" t="s">
        <v>376</v>
      </c>
      <c r="F418" s="284" t="s">
        <v>449</v>
      </c>
      <c r="G418" s="284" t="s">
        <v>449</v>
      </c>
      <c r="H418" s="284" t="s">
        <v>449</v>
      </c>
      <c r="I418" s="284" t="s">
        <v>449</v>
      </c>
      <c r="J418" s="259">
        <v>0.9</v>
      </c>
      <c r="K418" s="260">
        <v>0.967741935483871</v>
      </c>
      <c r="L418" s="260">
        <v>0.941176470588235</v>
      </c>
      <c r="M418" s="261">
        <v>0.9375</v>
      </c>
      <c r="N418" s="261">
        <v>0.948324022346369</v>
      </c>
      <c r="O418" s="262">
        <v>0.9</v>
      </c>
      <c r="P418" s="263">
        <v>0.976917057902973</v>
      </c>
      <c r="Q418" s="260">
        <v>0.970577809287487</v>
      </c>
      <c r="R418" s="260">
        <v>0.949188056574123</v>
      </c>
      <c r="S418" s="260">
        <v>0.948052774478194</v>
      </c>
      <c r="T418" s="262">
        <v>0.9</v>
      </c>
      <c r="U418" s="260">
        <v>0.911971830985915</v>
      </c>
      <c r="V418" s="260">
        <v>0.925558312655087</v>
      </c>
      <c r="W418" s="260">
        <v>0.930853850183342</v>
      </c>
      <c r="X418" s="260">
        <v>0.910699134566435</v>
      </c>
      <c r="Y418" s="262">
        <v>0.92</v>
      </c>
      <c r="Z418" s="262">
        <v>0.915855752718947</v>
      </c>
      <c r="AA418" s="262">
        <v>0.931153184165232</v>
      </c>
      <c r="AB418" s="262">
        <v>0.924236082042696</v>
      </c>
      <c r="AC418" s="262">
        <v>0.924176494082529</v>
      </c>
      <c r="AD418" s="262">
        <v>0.92</v>
      </c>
      <c r="AE418" s="260">
        <v>0.985613075632341</v>
      </c>
      <c r="AF418" s="260">
        <v>0.990709235753143</v>
      </c>
      <c r="AG418" s="260">
        <v>0.983589283712588</v>
      </c>
      <c r="AH418" s="260">
        <v>0.994005455971713</v>
      </c>
      <c r="AI418" s="262">
        <v>0.92</v>
      </c>
      <c r="AJ418" s="260">
        <v>0.937049941927991</v>
      </c>
      <c r="AK418" s="260">
        <v>0.95511276549157</v>
      </c>
      <c r="AL418" s="260">
        <v>0.938851429900023</v>
      </c>
      <c r="AM418" s="260">
        <v>0.943830298938841</v>
      </c>
      <c r="AN418" s="259">
        <v>0.99</v>
      </c>
      <c r="AO418" s="264">
        <v>1</v>
      </c>
      <c r="AP418" s="264">
        <v>1</v>
      </c>
      <c r="AQ418" s="264">
        <v>1</v>
      </c>
      <c r="AR418" s="265">
        <v>1</v>
      </c>
      <c r="AS418" s="286">
        <v>0.05</v>
      </c>
      <c r="AT418" s="267">
        <v>0</v>
      </c>
      <c r="AU418" s="268">
        <v>0.0714285714285714</v>
      </c>
      <c r="AV418" s="268">
        <v>0.027027027027027</v>
      </c>
      <c r="AW418" s="268">
        <v>0.0160034602076125</v>
      </c>
      <c r="AX418" s="224"/>
      <c r="AY418" s="222"/>
    </row>
    <row r="419" ht="15" spans="1:51">
      <c r="A419" s="220"/>
      <c r="B419" s="224"/>
      <c r="C419" s="283" t="s">
        <v>375</v>
      </c>
      <c r="D419" s="111" t="s">
        <v>25</v>
      </c>
      <c r="E419" s="111" t="s">
        <v>376</v>
      </c>
      <c r="F419" s="284" t="s">
        <v>450</v>
      </c>
      <c r="G419" s="284" t="s">
        <v>450</v>
      </c>
      <c r="H419" s="284" t="s">
        <v>450</v>
      </c>
      <c r="I419" s="284" t="s">
        <v>450</v>
      </c>
      <c r="J419" s="259">
        <v>0.9</v>
      </c>
      <c r="K419" s="260">
        <v>0.978260869565217</v>
      </c>
      <c r="L419" s="260">
        <v>1</v>
      </c>
      <c r="M419" s="261">
        <v>0.973684210526316</v>
      </c>
      <c r="N419" s="261">
        <v>0.962303664921466</v>
      </c>
      <c r="O419" s="262">
        <v>0.9</v>
      </c>
      <c r="P419" s="263">
        <v>0.966887417218543</v>
      </c>
      <c r="Q419" s="260">
        <v>0.947389240506329</v>
      </c>
      <c r="R419" s="260">
        <v>0.970756516211062</v>
      </c>
      <c r="S419" s="260">
        <v>0.961353950050444</v>
      </c>
      <c r="T419" s="262">
        <v>0.9</v>
      </c>
      <c r="U419" s="260">
        <v>0.929221854304636</v>
      </c>
      <c r="V419" s="260">
        <v>0.923655063291139</v>
      </c>
      <c r="W419" s="260">
        <v>0.93134138588684</v>
      </c>
      <c r="X419" s="260">
        <v>0.915481068171056</v>
      </c>
      <c r="Y419" s="262">
        <v>0.92</v>
      </c>
      <c r="Z419" s="262">
        <v>0.925795053003534</v>
      </c>
      <c r="AA419" s="262">
        <v>0.934705882352941</v>
      </c>
      <c r="AB419" s="262">
        <v>0.944936465152099</v>
      </c>
      <c r="AC419" s="262">
        <v>0.930485778907548</v>
      </c>
      <c r="AD419" s="262">
        <v>0.92</v>
      </c>
      <c r="AE419" s="260">
        <v>0.993425252138389</v>
      </c>
      <c r="AF419" s="260">
        <v>0.992198694475402</v>
      </c>
      <c r="AG419" s="260">
        <v>0.979242847924285</v>
      </c>
      <c r="AH419" s="260">
        <v>0.996141580582006</v>
      </c>
      <c r="AI419" s="262">
        <v>0.92</v>
      </c>
      <c r="AJ419" s="260">
        <v>0.951640340218712</v>
      </c>
      <c r="AK419" s="260">
        <v>0.955566060033089</v>
      </c>
      <c r="AL419" s="260">
        <v>0.95276912011508</v>
      </c>
      <c r="AM419" s="260">
        <v>0.9498666017428</v>
      </c>
      <c r="AN419" s="259">
        <v>0.99</v>
      </c>
      <c r="AO419" s="264">
        <v>1</v>
      </c>
      <c r="AP419" s="264">
        <v>1</v>
      </c>
      <c r="AQ419" s="264">
        <v>1</v>
      </c>
      <c r="AR419" s="265">
        <v>1</v>
      </c>
      <c r="AS419" s="286">
        <v>0.05</v>
      </c>
      <c r="AT419" s="267">
        <v>0.0238095238095238</v>
      </c>
      <c r="AU419" s="268">
        <v>0</v>
      </c>
      <c r="AV419" s="268">
        <v>0.0133333333333333</v>
      </c>
      <c r="AW419" s="268">
        <v>0.0160723254645907</v>
      </c>
      <c r="AX419" s="224"/>
      <c r="AY419" s="222"/>
    </row>
    <row r="420" ht="15" spans="1:51">
      <c r="A420" s="220"/>
      <c r="B420" s="224"/>
      <c r="C420" s="283" t="s">
        <v>375</v>
      </c>
      <c r="D420" s="111" t="s">
        <v>25</v>
      </c>
      <c r="E420" s="111" t="s">
        <v>376</v>
      </c>
      <c r="F420" s="284" t="s">
        <v>451</v>
      </c>
      <c r="G420" s="284" t="s">
        <v>451</v>
      </c>
      <c r="H420" s="284" t="s">
        <v>451</v>
      </c>
      <c r="I420" s="284" t="s">
        <v>451</v>
      </c>
      <c r="J420" s="259">
        <v>0.9</v>
      </c>
      <c r="K420" s="260">
        <v>0.972222222222222</v>
      </c>
      <c r="L420" s="260">
        <v>1</v>
      </c>
      <c r="M420" s="261">
        <v>1</v>
      </c>
      <c r="N420" s="261">
        <v>0.985276073619632</v>
      </c>
      <c r="O420" s="262">
        <v>0.9</v>
      </c>
      <c r="P420" s="263">
        <v>0.985956416464891</v>
      </c>
      <c r="Q420" s="260">
        <v>0.978584729981378</v>
      </c>
      <c r="R420" s="260">
        <v>0.986363636363636</v>
      </c>
      <c r="S420" s="260">
        <v>0.990954773869347</v>
      </c>
      <c r="T420" s="262">
        <v>0.9</v>
      </c>
      <c r="U420" s="260">
        <v>0.955932203389831</v>
      </c>
      <c r="V420" s="260">
        <v>0.932495344506518</v>
      </c>
      <c r="W420" s="260">
        <v>0.966666666666667</v>
      </c>
      <c r="X420" s="260">
        <v>0.953625269203159</v>
      </c>
      <c r="Y420" s="262">
        <v>0.92</v>
      </c>
      <c r="Z420" s="262">
        <v>0.950912523599748</v>
      </c>
      <c r="AA420" s="262">
        <v>0.952861952861953</v>
      </c>
      <c r="AB420" s="262">
        <v>0.970916141541444</v>
      </c>
      <c r="AC420" s="262">
        <v>0.952181345572911</v>
      </c>
      <c r="AD420" s="262">
        <v>0.92</v>
      </c>
      <c r="AE420" s="260">
        <v>0.995374303785519</v>
      </c>
      <c r="AF420" s="260">
        <v>0.9727534443759</v>
      </c>
      <c r="AG420" s="260">
        <v>0.978419740349067</v>
      </c>
      <c r="AH420" s="260">
        <v>0.97866472509046</v>
      </c>
      <c r="AI420" s="262">
        <v>0.92</v>
      </c>
      <c r="AJ420" s="260">
        <v>0.9688013136289</v>
      </c>
      <c r="AK420" s="260">
        <v>0.971381397908641</v>
      </c>
      <c r="AL420" s="260">
        <v>0.979905437352246</v>
      </c>
      <c r="AM420" s="260">
        <v>0.969577204794756</v>
      </c>
      <c r="AN420" s="259">
        <v>0.99</v>
      </c>
      <c r="AO420" s="264">
        <v>1</v>
      </c>
      <c r="AP420" s="264">
        <v>1</v>
      </c>
      <c r="AQ420" s="264">
        <v>1</v>
      </c>
      <c r="AR420" s="265">
        <v>1</v>
      </c>
      <c r="AS420" s="286">
        <v>0.05</v>
      </c>
      <c r="AT420" s="267">
        <v>0.0285714285714286</v>
      </c>
      <c r="AU420" s="268">
        <v>0.0588235294117647</v>
      </c>
      <c r="AV420" s="268">
        <v>0.0476190476190476</v>
      </c>
      <c r="AW420" s="268">
        <v>0.0697329376854599</v>
      </c>
      <c r="AX420" s="224"/>
      <c r="AY420" s="222"/>
    </row>
    <row r="421" ht="15" spans="1:51">
      <c r="A421" s="220"/>
      <c r="B421" s="224"/>
      <c r="C421" s="283" t="s">
        <v>375</v>
      </c>
      <c r="D421" s="111" t="s">
        <v>25</v>
      </c>
      <c r="E421" s="111" t="s">
        <v>376</v>
      </c>
      <c r="F421" s="284" t="s">
        <v>452</v>
      </c>
      <c r="G421" s="284" t="s">
        <v>452</v>
      </c>
      <c r="H421" s="284" t="s">
        <v>452</v>
      </c>
      <c r="I421" s="284" t="s">
        <v>452</v>
      </c>
      <c r="J421" s="259">
        <v>0.9</v>
      </c>
      <c r="K421" s="260">
        <v>0.975</v>
      </c>
      <c r="L421" s="260">
        <v>0.976190476190476</v>
      </c>
      <c r="M421" s="261">
        <v>0.923076923076923</v>
      </c>
      <c r="N421" s="261">
        <v>0.947481243301179</v>
      </c>
      <c r="O421" s="262">
        <v>0.9</v>
      </c>
      <c r="P421" s="263">
        <v>0.985598559855986</v>
      </c>
      <c r="Q421" s="260">
        <v>0.991520290732889</v>
      </c>
      <c r="R421" s="260">
        <v>0.980645161290323</v>
      </c>
      <c r="S421" s="260">
        <v>0.982805230730542</v>
      </c>
      <c r="T421" s="262">
        <v>0.9</v>
      </c>
      <c r="U421" s="260">
        <v>0.918091809180918</v>
      </c>
      <c r="V421" s="260">
        <v>0.917625681405209</v>
      </c>
      <c r="W421" s="260">
        <v>0.912903225806452</v>
      </c>
      <c r="X421" s="260">
        <v>0.905538790393562</v>
      </c>
      <c r="Y421" s="262">
        <v>0.92</v>
      </c>
      <c r="Z421" s="262">
        <v>0.957413859852884</v>
      </c>
      <c r="AA421" s="262">
        <v>0.951904578684109</v>
      </c>
      <c r="AB421" s="262">
        <v>0.942547603414314</v>
      </c>
      <c r="AC421" s="262">
        <v>0.936351636347085</v>
      </c>
      <c r="AD421" s="262">
        <v>0.92</v>
      </c>
      <c r="AE421" s="260">
        <v>0.970588235294118</v>
      </c>
      <c r="AF421" s="260">
        <v>0.918918918918919</v>
      </c>
      <c r="AG421" s="260">
        <v>0.977900552486188</v>
      </c>
      <c r="AH421" s="260">
        <v>0.93026706231454</v>
      </c>
      <c r="AI421" s="262">
        <v>0.92</v>
      </c>
      <c r="AJ421" s="260">
        <v>0.961288576069302</v>
      </c>
      <c r="AK421" s="260">
        <v>0.964</v>
      </c>
      <c r="AL421" s="260">
        <v>0.950913553313335</v>
      </c>
      <c r="AM421" s="260">
        <v>0.950139666233514</v>
      </c>
      <c r="AN421" s="259">
        <v>0.99</v>
      </c>
      <c r="AO421" s="264">
        <v>1</v>
      </c>
      <c r="AP421" s="264">
        <v>1</v>
      </c>
      <c r="AQ421" s="264">
        <v>1</v>
      </c>
      <c r="AR421" s="265">
        <v>1</v>
      </c>
      <c r="AS421" s="286">
        <v>0.05</v>
      </c>
      <c r="AT421" s="267">
        <v>0</v>
      </c>
      <c r="AU421" s="268">
        <v>0.142857142857143</v>
      </c>
      <c r="AV421" s="268">
        <v>0.181818181818182</v>
      </c>
      <c r="AW421" s="268">
        <v>0.0786516853932584</v>
      </c>
      <c r="AX421" s="224"/>
      <c r="AY421" s="222"/>
    </row>
    <row r="422" ht="15" spans="1:51">
      <c r="A422" s="220"/>
      <c r="B422" s="224"/>
      <c r="C422" s="283" t="s">
        <v>375</v>
      </c>
      <c r="D422" s="111" t="s">
        <v>25</v>
      </c>
      <c r="E422" s="111" t="s">
        <v>376</v>
      </c>
      <c r="F422" s="284" t="s">
        <v>453</v>
      </c>
      <c r="G422" s="284" t="s">
        <v>453</v>
      </c>
      <c r="H422" s="284" t="s">
        <v>453</v>
      </c>
      <c r="I422" s="284" t="s">
        <v>453</v>
      </c>
      <c r="J422" s="259">
        <v>0.9</v>
      </c>
      <c r="K422" s="260">
        <v>1</v>
      </c>
      <c r="L422" s="260">
        <v>1</v>
      </c>
      <c r="M422" s="261">
        <v>0.970588235294118</v>
      </c>
      <c r="N422" s="261">
        <v>0.981717451523546</v>
      </c>
      <c r="O422" s="262">
        <v>0.9</v>
      </c>
      <c r="P422" s="263">
        <v>0.983732057416268</v>
      </c>
      <c r="Q422" s="260">
        <v>0.990973871733967</v>
      </c>
      <c r="R422" s="260">
        <v>0.990291262135922</v>
      </c>
      <c r="S422" s="260">
        <v>0.982376122017077</v>
      </c>
      <c r="T422" s="262">
        <v>0.9</v>
      </c>
      <c r="U422" s="260">
        <v>0.916746411483254</v>
      </c>
      <c r="V422" s="260">
        <v>0.876484560570071</v>
      </c>
      <c r="W422" s="260">
        <v>0.859916782246879</v>
      </c>
      <c r="X422" s="260">
        <v>0.889099710525676</v>
      </c>
      <c r="Y422" s="262">
        <v>0.92</v>
      </c>
      <c r="Z422" s="262">
        <v>0.939371936830641</v>
      </c>
      <c r="AA422" s="262">
        <v>0.951581551510868</v>
      </c>
      <c r="AB422" s="262">
        <v>0.921180030257186</v>
      </c>
      <c r="AC422" s="262">
        <v>0.938227360308285</v>
      </c>
      <c r="AD422" s="262">
        <v>0.92</v>
      </c>
      <c r="AE422" s="260">
        <v>0.906515580736544</v>
      </c>
      <c r="AF422" s="260">
        <v>0.845474613686534</v>
      </c>
      <c r="AG422" s="260">
        <v>0.921259842519685</v>
      </c>
      <c r="AH422" s="260">
        <v>0.921710292550041</v>
      </c>
      <c r="AI422" s="262">
        <v>0.92</v>
      </c>
      <c r="AJ422" s="260">
        <v>0.953152111046848</v>
      </c>
      <c r="AK422" s="260">
        <v>0.964940723477556</v>
      </c>
      <c r="AL422" s="260">
        <v>0.928340784898162</v>
      </c>
      <c r="AM422" s="260">
        <v>0.954496785483498</v>
      </c>
      <c r="AN422" s="259">
        <v>0.99</v>
      </c>
      <c r="AO422" s="264">
        <v>1</v>
      </c>
      <c r="AP422" s="264">
        <v>1</v>
      </c>
      <c r="AQ422" s="264">
        <v>1</v>
      </c>
      <c r="AR422" s="265">
        <v>1</v>
      </c>
      <c r="AS422" s="286">
        <v>0.05</v>
      </c>
      <c r="AT422" s="267">
        <v>0.0476190476190476</v>
      </c>
      <c r="AU422" s="268">
        <v>0.0571428571428571</v>
      </c>
      <c r="AV422" s="268">
        <v>0.171428571428571</v>
      </c>
      <c r="AW422" s="268">
        <v>0.0853080568720379</v>
      </c>
      <c r="AX422" s="224"/>
      <c r="AY422" s="222"/>
    </row>
    <row r="423" ht="15" spans="1:51">
      <c r="A423" s="220"/>
      <c r="B423" s="224"/>
      <c r="C423" s="283" t="s">
        <v>375</v>
      </c>
      <c r="D423" s="111" t="s">
        <v>25</v>
      </c>
      <c r="E423" s="111" t="s">
        <v>376</v>
      </c>
      <c r="F423" s="284" t="s">
        <v>454</v>
      </c>
      <c r="G423" s="284" t="s">
        <v>454</v>
      </c>
      <c r="H423" s="284" t="s">
        <v>454</v>
      </c>
      <c r="I423" s="284" t="s">
        <v>454</v>
      </c>
      <c r="J423" s="259">
        <v>0.9</v>
      </c>
      <c r="K423" s="260">
        <v>0.955555555555556</v>
      </c>
      <c r="L423" s="260">
        <v>1</v>
      </c>
      <c r="M423" s="261">
        <v>0.863636363636364</v>
      </c>
      <c r="N423" s="261">
        <v>0.917439703153989</v>
      </c>
      <c r="O423" s="262">
        <v>0.9</v>
      </c>
      <c r="P423" s="263">
        <v>0.987989323843416</v>
      </c>
      <c r="Q423" s="260">
        <v>0.992009322457133</v>
      </c>
      <c r="R423" s="260">
        <v>0.99129638112689</v>
      </c>
      <c r="S423" s="260">
        <v>0.988208463990463</v>
      </c>
      <c r="T423" s="262">
        <v>0.9</v>
      </c>
      <c r="U423" s="260">
        <v>0.822953736654804</v>
      </c>
      <c r="V423" s="260">
        <v>0.817046778758115</v>
      </c>
      <c r="W423" s="260">
        <v>0.809436555199267</v>
      </c>
      <c r="X423" s="260">
        <v>0.851703077893246</v>
      </c>
      <c r="Y423" s="262">
        <v>0.92</v>
      </c>
      <c r="Z423" s="262">
        <v>0</v>
      </c>
      <c r="AA423" s="262" t="s">
        <v>33</v>
      </c>
      <c r="AB423" s="262" t="s">
        <v>33</v>
      </c>
      <c r="AC423" s="262">
        <v>0.2</v>
      </c>
      <c r="AD423" s="262">
        <v>0.92</v>
      </c>
      <c r="AE423" s="260">
        <v>0.989247311827957</v>
      </c>
      <c r="AF423" s="260">
        <v>0.940740740740741</v>
      </c>
      <c r="AG423" s="260">
        <v>0.967391304347826</v>
      </c>
      <c r="AH423" s="260">
        <v>0.958872810357959</v>
      </c>
      <c r="AI423" s="262">
        <v>0.92</v>
      </c>
      <c r="AJ423" s="260">
        <v>0.955980435749222</v>
      </c>
      <c r="AK423" s="260">
        <v>0.96986848676544</v>
      </c>
      <c r="AL423" s="260">
        <v>0.966101694915254</v>
      </c>
      <c r="AM423" s="260">
        <v>0.978456541644352</v>
      </c>
      <c r="AN423" s="259">
        <v>0.99</v>
      </c>
      <c r="AO423" s="264">
        <v>1</v>
      </c>
      <c r="AP423" s="264">
        <v>1</v>
      </c>
      <c r="AQ423" s="264">
        <v>1</v>
      </c>
      <c r="AR423" s="265">
        <v>1</v>
      </c>
      <c r="AS423" s="286">
        <v>0.05</v>
      </c>
      <c r="AT423" s="267">
        <v>0</v>
      </c>
      <c r="AU423" s="268">
        <v>0.0588235294117647</v>
      </c>
      <c r="AV423" s="268">
        <v>0</v>
      </c>
      <c r="AW423" s="268">
        <v>0.0436241610738255</v>
      </c>
      <c r="AX423" s="224"/>
      <c r="AY423" s="222"/>
    </row>
    <row r="424" ht="15" spans="1:51">
      <c r="A424" s="220"/>
      <c r="B424" s="224"/>
      <c r="C424" s="283" t="s">
        <v>375</v>
      </c>
      <c r="D424" s="111" t="s">
        <v>25</v>
      </c>
      <c r="E424" s="111" t="s">
        <v>376</v>
      </c>
      <c r="F424" s="284" t="s">
        <v>455</v>
      </c>
      <c r="G424" s="284" t="s">
        <v>455</v>
      </c>
      <c r="H424" s="284" t="s">
        <v>455</v>
      </c>
      <c r="I424" s="284" t="s">
        <v>455</v>
      </c>
      <c r="J424" s="259">
        <v>0.9</v>
      </c>
      <c r="K424" s="260">
        <v>1</v>
      </c>
      <c r="L424" s="260">
        <v>0.964285714285714</v>
      </c>
      <c r="M424" s="261">
        <v>0.888888888888889</v>
      </c>
      <c r="N424" s="261">
        <v>0.967051070840198</v>
      </c>
      <c r="O424" s="262">
        <v>0.9</v>
      </c>
      <c r="P424" s="263">
        <v>0.983638113570741</v>
      </c>
      <c r="Q424" s="260">
        <v>0.947503201024328</v>
      </c>
      <c r="R424" s="260">
        <v>0.971857410881801</v>
      </c>
      <c r="S424" s="260">
        <v>0.975732531930879</v>
      </c>
      <c r="T424" s="262">
        <v>0.9</v>
      </c>
      <c r="U424" s="260">
        <v>0.888354186717998</v>
      </c>
      <c r="V424" s="260">
        <v>0.899487836107554</v>
      </c>
      <c r="W424" s="260">
        <v>0.855534709193246</v>
      </c>
      <c r="X424" s="260">
        <v>0.92145003756574</v>
      </c>
      <c r="Y424" s="262">
        <v>0.92</v>
      </c>
      <c r="Z424" s="262">
        <v>0.938109161793372</v>
      </c>
      <c r="AA424" s="262">
        <v>0.966806919121085</v>
      </c>
      <c r="AB424" s="262">
        <v>0.969012030623405</v>
      </c>
      <c r="AC424" s="262">
        <v>0.969820744124821</v>
      </c>
      <c r="AD424" s="262">
        <v>0.92</v>
      </c>
      <c r="AE424" s="260">
        <v>0.995884773662551</v>
      </c>
      <c r="AF424" s="260">
        <v>0.986301369863014</v>
      </c>
      <c r="AG424" s="260">
        <v>0.947214076246334</v>
      </c>
      <c r="AH424" s="260">
        <v>0.984641638225256</v>
      </c>
      <c r="AI424" s="262">
        <v>0.92</v>
      </c>
      <c r="AJ424" s="260">
        <v>0.945972177288903</v>
      </c>
      <c r="AK424" s="260">
        <v>0.968116725209403</v>
      </c>
      <c r="AL424" s="260">
        <v>0.968559218559219</v>
      </c>
      <c r="AM424" s="260">
        <v>0.975260865678123</v>
      </c>
      <c r="AN424" s="259">
        <v>0.99</v>
      </c>
      <c r="AO424" s="264">
        <v>1</v>
      </c>
      <c r="AP424" s="264">
        <v>1</v>
      </c>
      <c r="AQ424" s="264">
        <v>1</v>
      </c>
      <c r="AR424" s="265">
        <v>1</v>
      </c>
      <c r="AS424" s="286">
        <v>0.05</v>
      </c>
      <c r="AT424" s="267">
        <v>0</v>
      </c>
      <c r="AU424" s="268">
        <v>0</v>
      </c>
      <c r="AV424" s="268">
        <v>0.25</v>
      </c>
      <c r="AW424" s="268">
        <v>0.0485074626865672</v>
      </c>
      <c r="AX424" s="224"/>
      <c r="AY424" s="222"/>
    </row>
    <row r="425" ht="15" spans="1:51">
      <c r="A425" s="220"/>
      <c r="B425" s="224"/>
      <c r="C425" s="283" t="s">
        <v>375</v>
      </c>
      <c r="D425" s="111" t="s">
        <v>25</v>
      </c>
      <c r="E425" s="111" t="s">
        <v>376</v>
      </c>
      <c r="F425" s="284" t="s">
        <v>456</v>
      </c>
      <c r="G425" s="284" t="s">
        <v>456</v>
      </c>
      <c r="H425" s="284" t="s">
        <v>456</v>
      </c>
      <c r="I425" s="284" t="s">
        <v>456</v>
      </c>
      <c r="J425" s="259">
        <v>0.9</v>
      </c>
      <c r="K425" s="260">
        <v>0.904761904761905</v>
      </c>
      <c r="L425" s="260">
        <v>0.928571428571429</v>
      </c>
      <c r="M425" s="261">
        <v>0.85</v>
      </c>
      <c r="N425" s="261">
        <v>0.870445344129555</v>
      </c>
      <c r="O425" s="262">
        <v>0.9</v>
      </c>
      <c r="P425" s="263">
        <v>0.90521327014218</v>
      </c>
      <c r="Q425" s="260">
        <v>0.965463108320251</v>
      </c>
      <c r="R425" s="260">
        <v>0.920103092783505</v>
      </c>
      <c r="S425" s="260">
        <v>0.945591827670442</v>
      </c>
      <c r="T425" s="262">
        <v>0.9</v>
      </c>
      <c r="U425" s="260">
        <v>0.87914691943128</v>
      </c>
      <c r="V425" s="260">
        <v>0.897435897435897</v>
      </c>
      <c r="W425" s="260">
        <v>0.876288659793814</v>
      </c>
      <c r="X425" s="260">
        <v>0.901732178547635</v>
      </c>
      <c r="Y425" s="262">
        <v>0.92</v>
      </c>
      <c r="Z425" s="262">
        <v>0.903722721437741</v>
      </c>
      <c r="AA425" s="262">
        <v>0.917081260364842</v>
      </c>
      <c r="AB425" s="262">
        <v>0.923424696241876</v>
      </c>
      <c r="AC425" s="262">
        <v>0.926873470467623</v>
      </c>
      <c r="AD425" s="262">
        <v>0.92</v>
      </c>
      <c r="AE425" s="260">
        <v>0.990593768371546</v>
      </c>
      <c r="AF425" s="260">
        <v>0.877766069546892</v>
      </c>
      <c r="AG425" s="260">
        <v>0.921875</v>
      </c>
      <c r="AH425" s="260">
        <v>0.957815337337617</v>
      </c>
      <c r="AI425" s="262">
        <v>0.92</v>
      </c>
      <c r="AJ425" s="260">
        <v>0.917995444191344</v>
      </c>
      <c r="AK425" s="260">
        <v>0.934023548518067</v>
      </c>
      <c r="AL425" s="260">
        <v>0.930243337195829</v>
      </c>
      <c r="AM425" s="260">
        <v>0.94161139307357</v>
      </c>
      <c r="AN425" s="259">
        <v>0.99</v>
      </c>
      <c r="AO425" s="264">
        <v>1</v>
      </c>
      <c r="AP425" s="264">
        <v>1</v>
      </c>
      <c r="AQ425" s="264">
        <v>1</v>
      </c>
      <c r="AR425" s="265">
        <v>1</v>
      </c>
      <c r="AS425" s="286">
        <v>0.05</v>
      </c>
      <c r="AT425" s="267">
        <v>0</v>
      </c>
      <c r="AU425" s="268">
        <v>0.136363636363636</v>
      </c>
      <c r="AV425" s="268">
        <v>0.357142857142857</v>
      </c>
      <c r="AW425" s="268">
        <v>0.105263157894737</v>
      </c>
      <c r="AX425" s="224"/>
      <c r="AY425" s="222"/>
    </row>
    <row r="426" ht="15" spans="1:51">
      <c r="A426" s="220"/>
      <c r="B426" s="224"/>
      <c r="C426" s="283" t="s">
        <v>375</v>
      </c>
      <c r="D426" s="111" t="s">
        <v>25</v>
      </c>
      <c r="E426" s="111" t="s">
        <v>376</v>
      </c>
      <c r="F426" s="284" t="s">
        <v>457</v>
      </c>
      <c r="G426" s="284" t="s">
        <v>457</v>
      </c>
      <c r="H426" s="284" t="s">
        <v>457</v>
      </c>
      <c r="I426" s="284" t="s">
        <v>457</v>
      </c>
      <c r="J426" s="259">
        <v>0.9</v>
      </c>
      <c r="K426" s="260">
        <v>0.969230769230769</v>
      </c>
      <c r="L426" s="260">
        <v>1</v>
      </c>
      <c r="M426" s="261">
        <v>0.970149253731343</v>
      </c>
      <c r="N426" s="261">
        <v>0.961079723791588</v>
      </c>
      <c r="O426" s="262">
        <v>0.9</v>
      </c>
      <c r="P426" s="263">
        <v>0.996975806451613</v>
      </c>
      <c r="Q426" s="260">
        <v>0.991758241758242</v>
      </c>
      <c r="R426" s="260">
        <v>0.996681415929204</v>
      </c>
      <c r="S426" s="260">
        <v>0.987979393245564</v>
      </c>
      <c r="T426" s="262">
        <v>0.9</v>
      </c>
      <c r="U426" s="260">
        <v>0.903225806451613</v>
      </c>
      <c r="V426" s="260">
        <v>0.917974882260597</v>
      </c>
      <c r="W426" s="260">
        <v>0.920353982300885</v>
      </c>
      <c r="X426" s="260">
        <v>0.919958023278</v>
      </c>
      <c r="Y426" s="262">
        <v>0.92</v>
      </c>
      <c r="Z426" s="262">
        <v>0.929712460063898</v>
      </c>
      <c r="AA426" s="262">
        <v>0.940879798262819</v>
      </c>
      <c r="AB426" s="262">
        <v>0.948951911220715</v>
      </c>
      <c r="AC426" s="262">
        <v>0.935092557098517</v>
      </c>
      <c r="AD426" s="262">
        <v>0.92</v>
      </c>
      <c r="AE426" s="260">
        <v>0.982456140350877</v>
      </c>
      <c r="AF426" s="260">
        <v>0.9957805907173</v>
      </c>
      <c r="AG426" s="260">
        <v>0.991379310344828</v>
      </c>
      <c r="AH426" s="260">
        <v>0.983369203678341</v>
      </c>
      <c r="AI426" s="262">
        <v>0.92</v>
      </c>
      <c r="AJ426" s="260">
        <v>0.944362564480472</v>
      </c>
      <c r="AK426" s="260">
        <v>0.954560313828048</v>
      </c>
      <c r="AL426" s="260">
        <v>0.955434563420044</v>
      </c>
      <c r="AM426" s="260">
        <v>0.953360181789547</v>
      </c>
      <c r="AN426" s="259">
        <v>0.99</v>
      </c>
      <c r="AO426" s="264">
        <v>1</v>
      </c>
      <c r="AP426" s="264">
        <v>1</v>
      </c>
      <c r="AQ426" s="264">
        <v>1</v>
      </c>
      <c r="AR426" s="265">
        <v>1</v>
      </c>
      <c r="AS426" s="286">
        <v>0.05</v>
      </c>
      <c r="AT426" s="267">
        <v>0.0666666666666667</v>
      </c>
      <c r="AU426" s="268">
        <v>0.153846153846154</v>
      </c>
      <c r="AV426" s="268">
        <v>0.153846153846154</v>
      </c>
      <c r="AW426" s="268">
        <v>0.0804597701149425</v>
      </c>
      <c r="AX426" s="224"/>
      <c r="AY426" s="222"/>
    </row>
    <row r="427" ht="15" spans="1:51">
      <c r="A427" s="220"/>
      <c r="B427" s="224"/>
      <c r="C427" s="283" t="s">
        <v>375</v>
      </c>
      <c r="D427" s="111" t="s">
        <v>25</v>
      </c>
      <c r="E427" s="111" t="s">
        <v>376</v>
      </c>
      <c r="F427" s="284" t="s">
        <v>458</v>
      </c>
      <c r="G427" s="284" t="s">
        <v>458</v>
      </c>
      <c r="H427" s="284" t="s">
        <v>458</v>
      </c>
      <c r="I427" s="284" t="s">
        <v>458</v>
      </c>
      <c r="J427" s="259">
        <v>0.9</v>
      </c>
      <c r="K427" s="260">
        <v>0.98</v>
      </c>
      <c r="L427" s="260">
        <v>1</v>
      </c>
      <c r="M427" s="261">
        <v>0.906976744186046</v>
      </c>
      <c r="N427" s="261">
        <v>0.969613259668508</v>
      </c>
      <c r="O427" s="262">
        <v>0.9</v>
      </c>
      <c r="P427" s="263">
        <v>0.980286317765783</v>
      </c>
      <c r="Q427" s="260">
        <v>0.973792294152161</v>
      </c>
      <c r="R427" s="260">
        <v>0.951108584422968</v>
      </c>
      <c r="S427" s="260">
        <v>0.971766418762051</v>
      </c>
      <c r="T427" s="262">
        <v>0.9</v>
      </c>
      <c r="U427" s="260">
        <v>0.926308378314949</v>
      </c>
      <c r="V427" s="260">
        <v>0.90788186974379</v>
      </c>
      <c r="W427" s="260">
        <v>0.909607731665719</v>
      </c>
      <c r="X427" s="260">
        <v>0.916499429425884</v>
      </c>
      <c r="Y427" s="262">
        <v>0.92</v>
      </c>
      <c r="Z427" s="262">
        <v>0</v>
      </c>
      <c r="AA427" s="262" t="s">
        <v>33</v>
      </c>
      <c r="AB427" s="262" t="s">
        <v>33</v>
      </c>
      <c r="AC427" s="262">
        <v>0.375</v>
      </c>
      <c r="AD427" s="262">
        <v>0.92</v>
      </c>
      <c r="AE427" s="260">
        <v>0.983516483516483</v>
      </c>
      <c r="AF427" s="260">
        <v>0.988826815642458</v>
      </c>
      <c r="AG427" s="260">
        <v>0.982142857142857</v>
      </c>
      <c r="AH427" s="260">
        <v>0.981301229508197</v>
      </c>
      <c r="AI427" s="262">
        <v>0.92</v>
      </c>
      <c r="AJ427" s="260">
        <v>0.976553341148886</v>
      </c>
      <c r="AK427" s="260">
        <v>0.976730543605788</v>
      </c>
      <c r="AL427" s="260">
        <v>0.97328027288232</v>
      </c>
      <c r="AM427" s="260">
        <v>0.982421971060682</v>
      </c>
      <c r="AN427" s="259">
        <v>0.99</v>
      </c>
      <c r="AO427" s="264">
        <v>1</v>
      </c>
      <c r="AP427" s="264">
        <v>1</v>
      </c>
      <c r="AQ427" s="264">
        <v>1</v>
      </c>
      <c r="AR427" s="265">
        <v>1</v>
      </c>
      <c r="AS427" s="286">
        <v>0.05</v>
      </c>
      <c r="AT427" s="267">
        <v>0</v>
      </c>
      <c r="AU427" s="268">
        <v>0</v>
      </c>
      <c r="AV427" s="268">
        <v>0.0714285714285714</v>
      </c>
      <c r="AW427" s="268">
        <v>0.0462962962962963</v>
      </c>
      <c r="AX427" s="224"/>
      <c r="AY427" s="222"/>
    </row>
    <row r="428" ht="15" spans="1:51">
      <c r="A428" s="220"/>
      <c r="B428" s="224"/>
      <c r="C428" s="283" t="s">
        <v>375</v>
      </c>
      <c r="D428" s="111" t="s">
        <v>25</v>
      </c>
      <c r="E428" s="111" t="s">
        <v>376</v>
      </c>
      <c r="F428" s="284" t="s">
        <v>459</v>
      </c>
      <c r="G428" s="284" t="s">
        <v>459</v>
      </c>
      <c r="H428" s="284" t="s">
        <v>459</v>
      </c>
      <c r="I428" s="284" t="s">
        <v>459</v>
      </c>
      <c r="J428" s="259">
        <v>0.9</v>
      </c>
      <c r="K428" s="260">
        <v>0.967741935483871</v>
      </c>
      <c r="L428" s="260">
        <v>0.934426229508197</v>
      </c>
      <c r="M428" s="261">
        <v>0.898305084745763</v>
      </c>
      <c r="N428" s="261">
        <v>0.942836979534227</v>
      </c>
      <c r="O428" s="262">
        <v>0.9</v>
      </c>
      <c r="P428" s="263">
        <v>0.983889528193326</v>
      </c>
      <c r="Q428" s="260">
        <v>0.943416465540359</v>
      </c>
      <c r="R428" s="260">
        <v>0.985487214927436</v>
      </c>
      <c r="S428" s="260">
        <v>0.95244336800114</v>
      </c>
      <c r="T428" s="262">
        <v>0.9</v>
      </c>
      <c r="U428" s="260">
        <v>0.892213271960107</v>
      </c>
      <c r="V428" s="260">
        <v>0.83668543845535</v>
      </c>
      <c r="W428" s="260">
        <v>0.906012439530062</v>
      </c>
      <c r="X428" s="260">
        <v>0.883601652657074</v>
      </c>
      <c r="Y428" s="262">
        <v>0.92</v>
      </c>
      <c r="Z428" s="262">
        <v>0.943060498220641</v>
      </c>
      <c r="AA428" s="262">
        <v>0.93755705678291</v>
      </c>
      <c r="AB428" s="262">
        <v>0.953739861820367</v>
      </c>
      <c r="AC428" s="262">
        <v>0.952820702982935</v>
      </c>
      <c r="AD428" s="262">
        <v>0.92</v>
      </c>
      <c r="AE428" s="260">
        <v>0.995963673057518</v>
      </c>
      <c r="AF428" s="260">
        <v>0.976861167002012</v>
      </c>
      <c r="AG428" s="260">
        <v>0.910358565737052</v>
      </c>
      <c r="AH428" s="260">
        <v>0.972781825975139</v>
      </c>
      <c r="AI428" s="262">
        <v>0.92</v>
      </c>
      <c r="AJ428" s="260">
        <v>0.951464856029171</v>
      </c>
      <c r="AK428" s="260">
        <v>0.953316686570405</v>
      </c>
      <c r="AL428" s="260">
        <v>0.958682782437099</v>
      </c>
      <c r="AM428" s="260">
        <v>0.960447793080856</v>
      </c>
      <c r="AN428" s="259">
        <v>0.99</v>
      </c>
      <c r="AO428" s="264">
        <v>1</v>
      </c>
      <c r="AP428" s="264">
        <v>1</v>
      </c>
      <c r="AQ428" s="264">
        <v>1</v>
      </c>
      <c r="AR428" s="265">
        <v>1</v>
      </c>
      <c r="AS428" s="286">
        <v>0.05</v>
      </c>
      <c r="AT428" s="267">
        <v>0.0227272727272727</v>
      </c>
      <c r="AU428" s="268">
        <v>0.0882352941176471</v>
      </c>
      <c r="AV428" s="268">
        <v>0.0465116279069767</v>
      </c>
      <c r="AW428" s="268">
        <v>0.113333333333333</v>
      </c>
      <c r="AX428" s="224"/>
      <c r="AY428" s="222"/>
    </row>
    <row r="429" ht="15" spans="1:51">
      <c r="A429" s="220"/>
      <c r="B429" s="224"/>
      <c r="C429" s="283" t="s">
        <v>375</v>
      </c>
      <c r="D429" s="111" t="s">
        <v>25</v>
      </c>
      <c r="E429" s="111" t="s">
        <v>376</v>
      </c>
      <c r="F429" s="284" t="s">
        <v>460</v>
      </c>
      <c r="G429" s="284" t="s">
        <v>460</v>
      </c>
      <c r="H429" s="284" t="s">
        <v>460</v>
      </c>
      <c r="I429" s="284" t="s">
        <v>460</v>
      </c>
      <c r="J429" s="259">
        <v>0.9</v>
      </c>
      <c r="K429" s="260">
        <v>0.891891891891892</v>
      </c>
      <c r="L429" s="260">
        <v>0.878048780487805</v>
      </c>
      <c r="M429" s="261">
        <v>0.885714285714286</v>
      </c>
      <c r="N429" s="261">
        <v>0.825107296137339</v>
      </c>
      <c r="O429" s="262">
        <v>0.9</v>
      </c>
      <c r="P429" s="263">
        <v>0.977591036414566</v>
      </c>
      <c r="Q429" s="260">
        <v>0.983493077742279</v>
      </c>
      <c r="R429" s="260">
        <v>0.984635083226633</v>
      </c>
      <c r="S429" s="260">
        <v>0.961405514982977</v>
      </c>
      <c r="T429" s="262">
        <v>0.9</v>
      </c>
      <c r="U429" s="260">
        <v>0.834033613445378</v>
      </c>
      <c r="V429" s="260">
        <v>0.826943556975506</v>
      </c>
      <c r="W429" s="260">
        <v>0.82842509603073</v>
      </c>
      <c r="X429" s="260">
        <v>0.830392182342698</v>
      </c>
      <c r="Y429" s="262">
        <v>0.92</v>
      </c>
      <c r="Z429" s="262">
        <v>0.927142857142857</v>
      </c>
      <c r="AA429" s="262">
        <v>0.950777202072539</v>
      </c>
      <c r="AB429" s="262">
        <v>0.940749021799888</v>
      </c>
      <c r="AC429" s="262">
        <v>0.913047694247046</v>
      </c>
      <c r="AD429" s="262">
        <v>0.92</v>
      </c>
      <c r="AE429" s="260">
        <v>0.997082279712118</v>
      </c>
      <c r="AF429" s="260">
        <v>0.993945945945946</v>
      </c>
      <c r="AG429" s="260">
        <v>0.989802972692707</v>
      </c>
      <c r="AH429" s="260">
        <v>0.962885235178283</v>
      </c>
      <c r="AI429" s="262">
        <v>0.92</v>
      </c>
      <c r="AJ429" s="260">
        <v>0.944693925785866</v>
      </c>
      <c r="AK429" s="260">
        <v>0.964968794040668</v>
      </c>
      <c r="AL429" s="260">
        <v>0.948200779280312</v>
      </c>
      <c r="AM429" s="260">
        <v>0.933206365252868</v>
      </c>
      <c r="AN429" s="259">
        <v>0.99</v>
      </c>
      <c r="AO429" s="264">
        <v>1</v>
      </c>
      <c r="AP429" s="264">
        <v>1</v>
      </c>
      <c r="AQ429" s="264">
        <v>1</v>
      </c>
      <c r="AR429" s="265">
        <v>1</v>
      </c>
      <c r="AS429" s="286">
        <v>0.05</v>
      </c>
      <c r="AT429" s="267">
        <v>0</v>
      </c>
      <c r="AU429" s="268">
        <v>0.0952380952380952</v>
      </c>
      <c r="AV429" s="268">
        <v>0</v>
      </c>
      <c r="AW429" s="268">
        <v>0.0623376623376623</v>
      </c>
      <c r="AX429" s="224"/>
      <c r="AY429" s="222"/>
    </row>
    <row r="430" ht="15" spans="1:51">
      <c r="A430" s="220"/>
      <c r="B430" s="224"/>
      <c r="C430" s="283" t="s">
        <v>375</v>
      </c>
      <c r="D430" s="111" t="s">
        <v>25</v>
      </c>
      <c r="E430" s="111" t="s">
        <v>376</v>
      </c>
      <c r="F430" s="284" t="s">
        <v>461</v>
      </c>
      <c r="G430" s="284" t="s">
        <v>461</v>
      </c>
      <c r="H430" s="284" t="s">
        <v>461</v>
      </c>
      <c r="I430" s="284" t="s">
        <v>461</v>
      </c>
      <c r="J430" s="259">
        <v>0.9</v>
      </c>
      <c r="K430" s="260">
        <v>0.916666666666667</v>
      </c>
      <c r="L430" s="260">
        <v>0.918032786885246</v>
      </c>
      <c r="M430" s="261">
        <v>0.862068965517241</v>
      </c>
      <c r="N430" s="261">
        <v>0.890181818181818</v>
      </c>
      <c r="O430" s="262">
        <v>0.9</v>
      </c>
      <c r="P430" s="263">
        <v>0.907074973600845</v>
      </c>
      <c r="Q430" s="260">
        <v>0.949539447336804</v>
      </c>
      <c r="R430" s="260">
        <v>0.939544103072349</v>
      </c>
      <c r="S430" s="260">
        <v>0.952344729754734</v>
      </c>
      <c r="T430" s="262">
        <v>0.9</v>
      </c>
      <c r="U430" s="260">
        <v>0.87909186906019</v>
      </c>
      <c r="V430" s="260">
        <v>0.921505806968362</v>
      </c>
      <c r="W430" s="260">
        <v>0.914767096134787</v>
      </c>
      <c r="X430" s="260">
        <v>0.914290413437224</v>
      </c>
      <c r="Y430" s="262">
        <v>0.92</v>
      </c>
      <c r="Z430" s="262">
        <v>0.935714285714286</v>
      </c>
      <c r="AA430" s="262">
        <v>0.91742477256823</v>
      </c>
      <c r="AB430" s="262">
        <v>0.961867862969005</v>
      </c>
      <c r="AC430" s="262">
        <v>0.94745297347821</v>
      </c>
      <c r="AD430" s="262">
        <v>0.92</v>
      </c>
      <c r="AE430" s="260">
        <v>0.991760299625468</v>
      </c>
      <c r="AF430" s="260">
        <v>0.992307692307692</v>
      </c>
      <c r="AG430" s="260">
        <v>0.998169336384439</v>
      </c>
      <c r="AH430" s="260">
        <v>0.992636150780175</v>
      </c>
      <c r="AI430" s="262">
        <v>0.92</v>
      </c>
      <c r="AJ430" s="260">
        <v>0.938370758891985</v>
      </c>
      <c r="AK430" s="260">
        <v>0.940050081013404</v>
      </c>
      <c r="AL430" s="260">
        <v>0.964364127681135</v>
      </c>
      <c r="AM430" s="260">
        <v>0.956987756987757</v>
      </c>
      <c r="AN430" s="259">
        <v>0.99</v>
      </c>
      <c r="AO430" s="264">
        <v>1</v>
      </c>
      <c r="AP430" s="264">
        <v>1</v>
      </c>
      <c r="AQ430" s="264">
        <v>1</v>
      </c>
      <c r="AR430" s="265">
        <v>1</v>
      </c>
      <c r="AS430" s="286">
        <v>0.05</v>
      </c>
      <c r="AT430" s="267">
        <v>0.1</v>
      </c>
      <c r="AU430" s="268">
        <v>0.1</v>
      </c>
      <c r="AV430" s="268">
        <v>0.225806451612903</v>
      </c>
      <c r="AW430" s="268">
        <v>0.100486223662885</v>
      </c>
      <c r="AX430" s="224"/>
      <c r="AY430" s="222"/>
    </row>
    <row r="431" ht="15" spans="1:51">
      <c r="A431" s="220"/>
      <c r="B431" s="224"/>
      <c r="C431" s="283" t="s">
        <v>375</v>
      </c>
      <c r="D431" s="111" t="s">
        <v>25</v>
      </c>
      <c r="E431" s="111" t="s">
        <v>376</v>
      </c>
      <c r="F431" s="284" t="s">
        <v>462</v>
      </c>
      <c r="G431" s="284" t="s">
        <v>462</v>
      </c>
      <c r="H431" s="284" t="s">
        <v>462</v>
      </c>
      <c r="I431" s="284" t="s">
        <v>462</v>
      </c>
      <c r="J431" s="259">
        <v>0.9</v>
      </c>
      <c r="K431" s="260">
        <v>0.727272727272727</v>
      </c>
      <c r="L431" s="260">
        <v>0.717391304347826</v>
      </c>
      <c r="M431" s="261">
        <v>0.710526315789474</v>
      </c>
      <c r="N431" s="261">
        <v>0.674097664543524</v>
      </c>
      <c r="O431" s="262">
        <v>0.9</v>
      </c>
      <c r="P431" s="263">
        <v>0.933136094674556</v>
      </c>
      <c r="Q431" s="260">
        <v>0.93646408839779</v>
      </c>
      <c r="R431" s="260">
        <v>0.934015927189989</v>
      </c>
      <c r="S431" s="260">
        <v>0.849119157511539</v>
      </c>
      <c r="T431" s="262">
        <v>0.9</v>
      </c>
      <c r="U431" s="260">
        <v>0.881065088757396</v>
      </c>
      <c r="V431" s="260">
        <v>0.841620626151013</v>
      </c>
      <c r="W431" s="260">
        <v>0.83617747440273</v>
      </c>
      <c r="X431" s="260">
        <v>0.801144120132614</v>
      </c>
      <c r="Y431" s="262">
        <v>0.92</v>
      </c>
      <c r="Z431" s="262">
        <v>0.908114935269972</v>
      </c>
      <c r="AA431" s="262">
        <v>0.900159489633174</v>
      </c>
      <c r="AB431" s="262">
        <v>0.822878228782288</v>
      </c>
      <c r="AC431" s="262">
        <v>0.826179688948944</v>
      </c>
      <c r="AD431" s="262">
        <v>0.92</v>
      </c>
      <c r="AE431" s="260">
        <v>0.924202127659574</v>
      </c>
      <c r="AF431" s="260">
        <v>0.9043250327654</v>
      </c>
      <c r="AG431" s="260">
        <v>0.921646746347942</v>
      </c>
      <c r="AH431" s="260">
        <v>0.89119373776908</v>
      </c>
      <c r="AI431" s="262">
        <v>0.92</v>
      </c>
      <c r="AJ431" s="260">
        <v>0.929644106150998</v>
      </c>
      <c r="AK431" s="260">
        <v>0.92672819740064</v>
      </c>
      <c r="AL431" s="260">
        <v>0.841643483843355</v>
      </c>
      <c r="AM431" s="260">
        <v>0.87105120496772</v>
      </c>
      <c r="AN431" s="259">
        <v>0.99</v>
      </c>
      <c r="AO431" s="264">
        <v>1</v>
      </c>
      <c r="AP431" s="264">
        <v>1</v>
      </c>
      <c r="AQ431" s="264">
        <v>1</v>
      </c>
      <c r="AR431" s="265">
        <v>0.999639899171768</v>
      </c>
      <c r="AS431" s="286">
        <v>0.05</v>
      </c>
      <c r="AT431" s="267">
        <v>0.111111111111111</v>
      </c>
      <c r="AU431" s="268">
        <v>0.0714285714285714</v>
      </c>
      <c r="AV431" s="268">
        <v>0.0769230769230769</v>
      </c>
      <c r="AW431" s="268">
        <v>0.0441176470588235</v>
      </c>
      <c r="AX431" s="224"/>
      <c r="AY431" s="222"/>
    </row>
    <row r="432" ht="15" spans="1:51">
      <c r="A432" s="220"/>
      <c r="B432" s="224"/>
      <c r="C432" s="283" t="s">
        <v>375</v>
      </c>
      <c r="D432" s="111" t="s">
        <v>25</v>
      </c>
      <c r="E432" s="111" t="s">
        <v>376</v>
      </c>
      <c r="F432" s="284" t="s">
        <v>463</v>
      </c>
      <c r="G432" s="284" t="s">
        <v>463</v>
      </c>
      <c r="H432" s="284" t="s">
        <v>463</v>
      </c>
      <c r="I432" s="284" t="s">
        <v>463</v>
      </c>
      <c r="J432" s="259">
        <v>0.9</v>
      </c>
      <c r="K432" s="260">
        <v>0.792452830188679</v>
      </c>
      <c r="L432" s="260">
        <v>0.735849056603774</v>
      </c>
      <c r="M432" s="261">
        <v>0.711538461538462</v>
      </c>
      <c r="N432" s="261">
        <v>0.743384121892542</v>
      </c>
      <c r="O432" s="262">
        <v>0.9</v>
      </c>
      <c r="P432" s="263">
        <v>0.918961038961039</v>
      </c>
      <c r="Q432" s="260">
        <v>0.840909090909091</v>
      </c>
      <c r="R432" s="260">
        <v>0.791991101223582</v>
      </c>
      <c r="S432" s="260">
        <v>0.870143442622951</v>
      </c>
      <c r="T432" s="262">
        <v>0.9</v>
      </c>
      <c r="U432" s="260">
        <v>0.834285714285714</v>
      </c>
      <c r="V432" s="260">
        <v>0.787743506493506</v>
      </c>
      <c r="W432" s="260">
        <v>0.766407119021135</v>
      </c>
      <c r="X432" s="260">
        <v>0.835327868852459</v>
      </c>
      <c r="Y432" s="262">
        <v>0.92</v>
      </c>
      <c r="Z432" s="262">
        <v>0.895593869731801</v>
      </c>
      <c r="AA432" s="262">
        <v>0.920666013712047</v>
      </c>
      <c r="AB432" s="262">
        <v>0.91031031031031</v>
      </c>
      <c r="AC432" s="262">
        <v>0.9006957369935</v>
      </c>
      <c r="AD432" s="262">
        <v>0.92</v>
      </c>
      <c r="AE432" s="260">
        <v>0.996539792387543</v>
      </c>
      <c r="AF432" s="260">
        <v>0.99048960901726</v>
      </c>
      <c r="AG432" s="260">
        <v>0.99537037037037</v>
      </c>
      <c r="AH432" s="260">
        <v>0.993274560010372</v>
      </c>
      <c r="AI432" s="262">
        <v>0.92</v>
      </c>
      <c r="AJ432" s="260">
        <v>0.914454277286136</v>
      </c>
      <c r="AK432" s="260">
        <v>0.937538179596824</v>
      </c>
      <c r="AL432" s="260">
        <v>0.918744698897371</v>
      </c>
      <c r="AM432" s="260">
        <v>0.921626671846013</v>
      </c>
      <c r="AN432" s="259">
        <v>0.99</v>
      </c>
      <c r="AO432" s="264">
        <v>1</v>
      </c>
      <c r="AP432" s="264">
        <v>1</v>
      </c>
      <c r="AQ432" s="264">
        <v>1</v>
      </c>
      <c r="AR432" s="265">
        <v>1</v>
      </c>
      <c r="AS432" s="286">
        <v>0.05</v>
      </c>
      <c r="AT432" s="267">
        <v>0.0526315789473684</v>
      </c>
      <c r="AU432" s="268">
        <v>0.173913043478261</v>
      </c>
      <c r="AV432" s="268">
        <v>0.28</v>
      </c>
      <c r="AW432" s="268">
        <v>0.0757575757575758</v>
      </c>
      <c r="AX432" s="224"/>
      <c r="AY432" s="222"/>
    </row>
    <row r="433" ht="15" spans="1:51">
      <c r="A433" s="220"/>
      <c r="B433" s="224"/>
      <c r="C433" s="283" t="s">
        <v>375</v>
      </c>
      <c r="D433" s="111" t="s">
        <v>25</v>
      </c>
      <c r="E433" s="111" t="s">
        <v>376</v>
      </c>
      <c r="F433" s="284" t="s">
        <v>464</v>
      </c>
      <c r="G433" s="284" t="s">
        <v>464</v>
      </c>
      <c r="H433" s="284" t="s">
        <v>464</v>
      </c>
      <c r="I433" s="284" t="s">
        <v>464</v>
      </c>
      <c r="J433" s="259">
        <v>0.9</v>
      </c>
      <c r="K433" s="260">
        <v>0.9375</v>
      </c>
      <c r="L433" s="260">
        <v>0.969230769230769</v>
      </c>
      <c r="M433" s="261">
        <v>0.934426229508197</v>
      </c>
      <c r="N433" s="261">
        <v>0.96285506190823</v>
      </c>
      <c r="O433" s="262">
        <v>0.9</v>
      </c>
      <c r="P433" s="263">
        <v>0.979236812570146</v>
      </c>
      <c r="Q433" s="260">
        <v>0.987366758784051</v>
      </c>
      <c r="R433" s="260">
        <v>0.979613733905579</v>
      </c>
      <c r="S433" s="260">
        <v>0.981919931123547</v>
      </c>
      <c r="T433" s="262">
        <v>0.9</v>
      </c>
      <c r="U433" s="260">
        <v>0.882154882154882</v>
      </c>
      <c r="V433" s="260">
        <v>0.900908014212396</v>
      </c>
      <c r="W433" s="260">
        <v>0.893776824034335</v>
      </c>
      <c r="X433" s="260">
        <v>0.909579156673431</v>
      </c>
      <c r="Y433" s="262">
        <v>0.92</v>
      </c>
      <c r="Z433" s="262">
        <v>0.930559167750325</v>
      </c>
      <c r="AA433" s="262">
        <v>0.947237431557989</v>
      </c>
      <c r="AB433" s="262">
        <v>0.9535349489285</v>
      </c>
      <c r="AC433" s="262">
        <v>0.937184431280563</v>
      </c>
      <c r="AD433" s="262">
        <v>0.92</v>
      </c>
      <c r="AE433" s="260">
        <v>0.978021978021978</v>
      </c>
      <c r="AF433" s="260">
        <v>0.98015873015873</v>
      </c>
      <c r="AG433" s="260">
        <v>0.900138696255201</v>
      </c>
      <c r="AH433" s="260">
        <v>0.971897694979476</v>
      </c>
      <c r="AI433" s="262">
        <v>0.92</v>
      </c>
      <c r="AJ433" s="260">
        <v>0.943566992014197</v>
      </c>
      <c r="AK433" s="260">
        <v>0.961702776930119</v>
      </c>
      <c r="AL433" s="260">
        <v>0.959493670886076</v>
      </c>
      <c r="AM433" s="260">
        <v>0.951351315199872</v>
      </c>
      <c r="AN433" s="259">
        <v>0.99</v>
      </c>
      <c r="AO433" s="264">
        <v>1</v>
      </c>
      <c r="AP433" s="264">
        <v>1</v>
      </c>
      <c r="AQ433" s="264">
        <v>1</v>
      </c>
      <c r="AR433" s="265">
        <v>1</v>
      </c>
      <c r="AS433" s="286">
        <v>0.05</v>
      </c>
      <c r="AT433" s="267">
        <v>0</v>
      </c>
      <c r="AU433" s="268">
        <v>0.0285714285714286</v>
      </c>
      <c r="AV433" s="268">
        <v>0.0416666666666667</v>
      </c>
      <c r="AW433" s="268">
        <v>0.0410094637223975</v>
      </c>
      <c r="AX433" s="224"/>
      <c r="AY433" s="222"/>
    </row>
    <row r="434" ht="15" spans="1:51">
      <c r="A434" s="220"/>
      <c r="B434" s="224"/>
      <c r="C434" s="283" t="s">
        <v>375</v>
      </c>
      <c r="D434" s="111" t="s">
        <v>25</v>
      </c>
      <c r="E434" s="111" t="s">
        <v>376</v>
      </c>
      <c r="F434" s="284" t="s">
        <v>465</v>
      </c>
      <c r="G434" s="284" t="s">
        <v>465</v>
      </c>
      <c r="H434" s="284" t="s">
        <v>465</v>
      </c>
      <c r="I434" s="284" t="s">
        <v>465</v>
      </c>
      <c r="J434" s="259">
        <v>0.9</v>
      </c>
      <c r="K434" s="260">
        <v>0.854545454545454</v>
      </c>
      <c r="L434" s="260">
        <v>0.88135593220339</v>
      </c>
      <c r="M434" s="261">
        <v>0.872727272727273</v>
      </c>
      <c r="N434" s="261">
        <v>0.897893030794165</v>
      </c>
      <c r="O434" s="262">
        <v>0.9</v>
      </c>
      <c r="P434" s="263">
        <v>0.98050139275766</v>
      </c>
      <c r="Q434" s="260">
        <v>0.982179019846092</v>
      </c>
      <c r="R434" s="260">
        <v>0.995196926032661</v>
      </c>
      <c r="S434" s="260">
        <v>0.960393067285754</v>
      </c>
      <c r="T434" s="262">
        <v>0.9</v>
      </c>
      <c r="U434" s="260">
        <v>0.817827298050139</v>
      </c>
      <c r="V434" s="260">
        <v>0.877683272579992</v>
      </c>
      <c r="W434" s="260">
        <v>0.81075888568684</v>
      </c>
      <c r="X434" s="260">
        <v>0.85211944122003</v>
      </c>
      <c r="Y434" s="262">
        <v>0.92</v>
      </c>
      <c r="Z434" s="262">
        <v>0.945060359694506</v>
      </c>
      <c r="AA434" s="262">
        <v>0.954067920840459</v>
      </c>
      <c r="AB434" s="262">
        <v>0.962145110410095</v>
      </c>
      <c r="AC434" s="262">
        <v>0.93840661831369</v>
      </c>
      <c r="AD434" s="262">
        <v>0.92</v>
      </c>
      <c r="AE434" s="260">
        <v>0.969262295081967</v>
      </c>
      <c r="AF434" s="260">
        <v>0.982682239226742</v>
      </c>
      <c r="AG434" s="260">
        <v>0.965629522431259</v>
      </c>
      <c r="AH434" s="260">
        <v>0.980674991001966</v>
      </c>
      <c r="AI434" s="262">
        <v>0.92</v>
      </c>
      <c r="AJ434" s="260">
        <v>0.947575136612022</v>
      </c>
      <c r="AK434" s="260">
        <v>0.962054251752514</v>
      </c>
      <c r="AL434" s="260">
        <v>0.964174709635204</v>
      </c>
      <c r="AM434" s="260">
        <v>0.946588868940754</v>
      </c>
      <c r="AN434" s="259">
        <v>0.99</v>
      </c>
      <c r="AO434" s="264">
        <v>1</v>
      </c>
      <c r="AP434" s="264">
        <v>1</v>
      </c>
      <c r="AQ434" s="264">
        <v>1</v>
      </c>
      <c r="AR434" s="265">
        <v>1</v>
      </c>
      <c r="AS434" s="286">
        <v>0.05</v>
      </c>
      <c r="AT434" s="267">
        <v>0</v>
      </c>
      <c r="AU434" s="268">
        <v>0.0967741935483871</v>
      </c>
      <c r="AV434" s="268">
        <v>0.0476190476190476</v>
      </c>
      <c r="AW434" s="268">
        <v>0.0371702637889688</v>
      </c>
      <c r="AX434" s="224"/>
      <c r="AY434" s="222"/>
    </row>
    <row r="435" ht="15" spans="1:51">
      <c r="A435" s="220"/>
      <c r="B435" s="224"/>
      <c r="C435" s="283" t="s">
        <v>375</v>
      </c>
      <c r="D435" s="111" t="s">
        <v>25</v>
      </c>
      <c r="E435" s="111" t="s">
        <v>376</v>
      </c>
      <c r="F435" s="284" t="s">
        <v>466</v>
      </c>
      <c r="G435" s="284" t="s">
        <v>466</v>
      </c>
      <c r="H435" s="284" t="s">
        <v>466</v>
      </c>
      <c r="I435" s="284" t="s">
        <v>466</v>
      </c>
      <c r="J435" s="259">
        <v>0.9</v>
      </c>
      <c r="K435" s="260">
        <v>0.64</v>
      </c>
      <c r="L435" s="260">
        <v>0.647058823529412</v>
      </c>
      <c r="M435" s="261">
        <v>0.62</v>
      </c>
      <c r="N435" s="261">
        <v>0.649293286219081</v>
      </c>
      <c r="O435" s="262">
        <v>0.9</v>
      </c>
      <c r="P435" s="263">
        <v>0.828808864265928</v>
      </c>
      <c r="Q435" s="260">
        <v>0.969081272084806</v>
      </c>
      <c r="R435" s="260">
        <v>0.889357218124341</v>
      </c>
      <c r="S435" s="260">
        <v>0.890651253444452</v>
      </c>
      <c r="T435" s="262">
        <v>0.9</v>
      </c>
      <c r="U435" s="260">
        <v>0.786149584487535</v>
      </c>
      <c r="V435" s="260">
        <v>0.760600706713781</v>
      </c>
      <c r="W435" s="260">
        <v>0.860906217070601</v>
      </c>
      <c r="X435" s="260">
        <v>0.779353451172794</v>
      </c>
      <c r="Y435" s="262">
        <v>0.92</v>
      </c>
      <c r="Z435" s="262">
        <v>0.826943005181347</v>
      </c>
      <c r="AA435" s="262">
        <v>0.894151138716356</v>
      </c>
      <c r="AB435" s="262">
        <v>0.880874316939891</v>
      </c>
      <c r="AC435" s="262">
        <v>0.850494089053289</v>
      </c>
      <c r="AD435" s="262">
        <v>0.92</v>
      </c>
      <c r="AE435" s="260">
        <v>0.997495446265938</v>
      </c>
      <c r="AF435" s="260">
        <v>0.997878359264498</v>
      </c>
      <c r="AG435" s="260">
        <v>0.998995378742214</v>
      </c>
      <c r="AH435" s="260">
        <v>0.966245989304813</v>
      </c>
      <c r="AI435" s="262">
        <v>0.92</v>
      </c>
      <c r="AJ435" s="260">
        <v>0.857546337157988</v>
      </c>
      <c r="AK435" s="260">
        <v>0.907652145537608</v>
      </c>
      <c r="AL435" s="260">
        <v>0.894098479362781</v>
      </c>
      <c r="AM435" s="260">
        <v>0.872716903218354</v>
      </c>
      <c r="AN435" s="259">
        <v>0.99</v>
      </c>
      <c r="AO435" s="264">
        <v>1</v>
      </c>
      <c r="AP435" s="264">
        <v>1</v>
      </c>
      <c r="AQ435" s="264">
        <v>1</v>
      </c>
      <c r="AR435" s="265">
        <v>1</v>
      </c>
      <c r="AS435" s="286">
        <v>0.05</v>
      </c>
      <c r="AT435" s="267">
        <v>0</v>
      </c>
      <c r="AU435" s="268">
        <v>0.105263157894737</v>
      </c>
      <c r="AV435" s="268">
        <v>0.2</v>
      </c>
      <c r="AW435" s="268">
        <v>0.0787992495309568</v>
      </c>
      <c r="AX435" s="224"/>
      <c r="AY435" s="222"/>
    </row>
    <row r="436" ht="15" spans="1:51">
      <c r="A436" s="220"/>
      <c r="B436" s="224"/>
      <c r="C436" s="283" t="s">
        <v>375</v>
      </c>
      <c r="D436" s="111" t="s">
        <v>25</v>
      </c>
      <c r="E436" s="111" t="s">
        <v>376</v>
      </c>
      <c r="F436" s="284" t="s">
        <v>467</v>
      </c>
      <c r="G436" s="284" t="s">
        <v>467</v>
      </c>
      <c r="H436" s="284" t="s">
        <v>467</v>
      </c>
      <c r="I436" s="284" t="s">
        <v>467</v>
      </c>
      <c r="J436" s="259">
        <v>0.9</v>
      </c>
      <c r="K436" s="260">
        <v>0.978021978021978</v>
      </c>
      <c r="L436" s="260">
        <v>0.978260869565217</v>
      </c>
      <c r="M436" s="261">
        <v>0.855555555555556</v>
      </c>
      <c r="N436" s="261">
        <v>0.96311858076564</v>
      </c>
      <c r="O436" s="262">
        <v>0.9</v>
      </c>
      <c r="P436" s="263">
        <v>0.970805261469362</v>
      </c>
      <c r="Q436" s="260">
        <v>0.954723445912873</v>
      </c>
      <c r="R436" s="260">
        <v>0.895885286783042</v>
      </c>
      <c r="S436" s="260">
        <v>0.951772795216741</v>
      </c>
      <c r="T436" s="262">
        <v>0.9</v>
      </c>
      <c r="U436" s="260">
        <v>0.898620468399102</v>
      </c>
      <c r="V436" s="260">
        <v>0.891825746451297</v>
      </c>
      <c r="W436" s="260">
        <v>0.838528678304239</v>
      </c>
      <c r="X436" s="260">
        <v>0.905375186846039</v>
      </c>
      <c r="Y436" s="262">
        <v>0.92</v>
      </c>
      <c r="Z436" s="262">
        <v>0.936453576864536</v>
      </c>
      <c r="AA436" s="262">
        <v>0.943834852148038</v>
      </c>
      <c r="AB436" s="262">
        <v>0.949696308986139</v>
      </c>
      <c r="AC436" s="262">
        <v>0.941874134432671</v>
      </c>
      <c r="AD436" s="262">
        <v>0.92</v>
      </c>
      <c r="AE436" s="260">
        <v>0.997590361445783</v>
      </c>
      <c r="AF436" s="260">
        <v>0.992673992673993</v>
      </c>
      <c r="AG436" s="260">
        <v>0.75979381443299</v>
      </c>
      <c r="AH436" s="260">
        <v>0.923624823695346</v>
      </c>
      <c r="AI436" s="262">
        <v>0.92</v>
      </c>
      <c r="AJ436" s="260">
        <v>0.947820895522388</v>
      </c>
      <c r="AK436" s="260">
        <v>0.960059171597633</v>
      </c>
      <c r="AL436" s="260">
        <v>0.944312943814626</v>
      </c>
      <c r="AM436" s="260">
        <v>0.957728051103458</v>
      </c>
      <c r="AN436" s="259">
        <v>0.99</v>
      </c>
      <c r="AO436" s="264">
        <v>1</v>
      </c>
      <c r="AP436" s="264">
        <v>1</v>
      </c>
      <c r="AQ436" s="264">
        <v>1</v>
      </c>
      <c r="AR436" s="265">
        <v>1</v>
      </c>
      <c r="AS436" s="286">
        <v>0.05</v>
      </c>
      <c r="AT436" s="267">
        <v>0</v>
      </c>
      <c r="AU436" s="268">
        <v>0.0882352941176471</v>
      </c>
      <c r="AV436" s="268">
        <v>0.24</v>
      </c>
      <c r="AW436" s="268">
        <v>0.0725190839694656</v>
      </c>
      <c r="AX436" s="224"/>
      <c r="AY436" s="222"/>
    </row>
    <row r="437" ht="15" spans="1:51">
      <c r="A437" s="220"/>
      <c r="B437" s="224"/>
      <c r="C437" s="283" t="s">
        <v>375</v>
      </c>
      <c r="D437" s="111" t="s">
        <v>25</v>
      </c>
      <c r="E437" s="111" t="s">
        <v>376</v>
      </c>
      <c r="F437" s="292" t="s">
        <v>468</v>
      </c>
      <c r="G437" s="292" t="s">
        <v>468</v>
      </c>
      <c r="H437" s="292" t="s">
        <v>468</v>
      </c>
      <c r="I437" s="292" t="s">
        <v>468</v>
      </c>
      <c r="J437" s="259">
        <v>0.9</v>
      </c>
      <c r="K437" s="260">
        <v>1</v>
      </c>
      <c r="L437" s="260">
        <v>1</v>
      </c>
      <c r="M437" s="261">
        <v>0.789473684210526</v>
      </c>
      <c r="N437" s="261">
        <v>0.874449339207048</v>
      </c>
      <c r="O437" s="262">
        <v>0.9</v>
      </c>
      <c r="P437" s="263">
        <v>0.981645944345767</v>
      </c>
      <c r="Q437" s="260">
        <v>0.984932194876946</v>
      </c>
      <c r="R437" s="260">
        <v>0.981735159817352</v>
      </c>
      <c r="S437" s="260">
        <v>0.983479973736047</v>
      </c>
      <c r="T437" s="262">
        <v>0.9</v>
      </c>
      <c r="U437" s="260">
        <v>0.97158081705151</v>
      </c>
      <c r="V437" s="260">
        <v>0.975891511803114</v>
      </c>
      <c r="W437" s="260">
        <v>0.961948249619482</v>
      </c>
      <c r="X437" s="260">
        <v>0.970295469468155</v>
      </c>
      <c r="Y437" s="262">
        <v>0.92</v>
      </c>
      <c r="Z437" s="262" t="s">
        <v>33</v>
      </c>
      <c r="AA437" s="262" t="s">
        <v>33</v>
      </c>
      <c r="AB437" s="262" t="s">
        <v>33</v>
      </c>
      <c r="AC437" s="262" t="s">
        <v>33</v>
      </c>
      <c r="AD437" s="262">
        <v>0.92</v>
      </c>
      <c r="AE437" s="260">
        <v>1</v>
      </c>
      <c r="AF437" s="260">
        <v>1</v>
      </c>
      <c r="AG437" s="260">
        <v>0.946236559139785</v>
      </c>
      <c r="AH437" s="260">
        <v>0.976896032144651</v>
      </c>
      <c r="AI437" s="262">
        <v>0.92</v>
      </c>
      <c r="AJ437" s="260">
        <v>0.992303137951451</v>
      </c>
      <c r="AK437" s="260">
        <v>0.991963837267705</v>
      </c>
      <c r="AL437" s="260">
        <v>0.992389649923896</v>
      </c>
      <c r="AM437" s="260">
        <v>0.993040052527906</v>
      </c>
      <c r="AN437" s="259">
        <v>0.99</v>
      </c>
      <c r="AO437" s="264">
        <v>1</v>
      </c>
      <c r="AP437" s="264">
        <v>1</v>
      </c>
      <c r="AQ437" s="264">
        <v>1</v>
      </c>
      <c r="AR437" s="265">
        <v>1</v>
      </c>
      <c r="AS437" s="286">
        <v>0.05</v>
      </c>
      <c r="AT437" s="267">
        <v>0</v>
      </c>
      <c r="AU437" s="268">
        <v>0.25</v>
      </c>
      <c r="AV437" s="268">
        <v>0.2</v>
      </c>
      <c r="AW437" s="268">
        <v>0.125</v>
      </c>
      <c r="AX437" s="224"/>
      <c r="AY437" s="222"/>
    </row>
    <row r="438" ht="15" spans="1:51">
      <c r="A438" s="220"/>
      <c r="B438" s="224"/>
      <c r="C438" s="283" t="s">
        <v>375</v>
      </c>
      <c r="D438" s="111" t="s">
        <v>25</v>
      </c>
      <c r="E438" s="111" t="s">
        <v>376</v>
      </c>
      <c r="F438" s="284" t="s">
        <v>469</v>
      </c>
      <c r="G438" s="284" t="s">
        <v>469</v>
      </c>
      <c r="H438" s="284" t="s">
        <v>469</v>
      </c>
      <c r="I438" s="284" t="s">
        <v>469</v>
      </c>
      <c r="J438" s="259">
        <v>0.9</v>
      </c>
      <c r="K438" s="260">
        <v>0.885245901639344</v>
      </c>
      <c r="L438" s="260">
        <v>0.984126984126984</v>
      </c>
      <c r="M438" s="261">
        <v>0.918032786885246</v>
      </c>
      <c r="N438" s="261">
        <v>0.928941524796447</v>
      </c>
      <c r="O438" s="262">
        <v>0.9</v>
      </c>
      <c r="P438" s="263">
        <v>0.967685076380729</v>
      </c>
      <c r="Q438" s="260">
        <v>0.97915847424302</v>
      </c>
      <c r="R438" s="260">
        <v>0.9796573875803</v>
      </c>
      <c r="S438" s="260">
        <v>0.962127166673561</v>
      </c>
      <c r="T438" s="262">
        <v>0.9</v>
      </c>
      <c r="U438" s="260">
        <v>0.86310223266745</v>
      </c>
      <c r="V438" s="260">
        <v>0.84821077467558</v>
      </c>
      <c r="W438" s="260">
        <v>0.870449678800857</v>
      </c>
      <c r="X438" s="260">
        <v>0.858312993836098</v>
      </c>
      <c r="Y438" s="262">
        <v>0.92</v>
      </c>
      <c r="Z438" s="262">
        <v>0.894655704008222</v>
      </c>
      <c r="AA438" s="262">
        <v>0.899151515151515</v>
      </c>
      <c r="AB438" s="262">
        <v>0.896396396396396</v>
      </c>
      <c r="AC438" s="262">
        <v>0.907669161024666</v>
      </c>
      <c r="AD438" s="262">
        <v>0.92</v>
      </c>
      <c r="AE438" s="260">
        <v>0.997578692493947</v>
      </c>
      <c r="AF438" s="260">
        <v>0.990291262135922</v>
      </c>
      <c r="AG438" s="260">
        <v>0.997041420118343</v>
      </c>
      <c r="AH438" s="260">
        <v>0.993099678895949</v>
      </c>
      <c r="AI438" s="262">
        <v>0.92</v>
      </c>
      <c r="AJ438" s="260">
        <v>0.914673330953231</v>
      </c>
      <c r="AK438" s="260">
        <v>0.926364727054589</v>
      </c>
      <c r="AL438" s="260">
        <v>0.908559642488828</v>
      </c>
      <c r="AM438" s="260">
        <v>0.927018186926015</v>
      </c>
      <c r="AN438" s="259">
        <v>0.99</v>
      </c>
      <c r="AO438" s="264">
        <v>1</v>
      </c>
      <c r="AP438" s="264">
        <v>1</v>
      </c>
      <c r="AQ438" s="264">
        <v>1</v>
      </c>
      <c r="AR438" s="265">
        <v>1</v>
      </c>
      <c r="AS438" s="286">
        <v>0.05</v>
      </c>
      <c r="AT438" s="267">
        <v>0.0454545454545455</v>
      </c>
      <c r="AU438" s="268">
        <v>0.0526315789473684</v>
      </c>
      <c r="AV438" s="268">
        <v>0</v>
      </c>
      <c r="AW438" s="268">
        <v>0.0488431876606684</v>
      </c>
      <c r="AX438" s="224"/>
      <c r="AY438" s="222"/>
    </row>
    <row r="439" ht="15" spans="1:51">
      <c r="A439" s="220"/>
      <c r="B439" s="224"/>
      <c r="C439" s="283" t="s">
        <v>375</v>
      </c>
      <c r="D439" s="111" t="s">
        <v>25</v>
      </c>
      <c r="E439" s="111" t="s">
        <v>376</v>
      </c>
      <c r="F439" s="284" t="s">
        <v>470</v>
      </c>
      <c r="G439" s="284" t="s">
        <v>470</v>
      </c>
      <c r="H439" s="284" t="s">
        <v>470</v>
      </c>
      <c r="I439" s="284" t="s">
        <v>470</v>
      </c>
      <c r="J439" s="259">
        <v>0.9</v>
      </c>
      <c r="K439" s="260">
        <v>1</v>
      </c>
      <c r="L439" s="260">
        <v>1</v>
      </c>
      <c r="M439" s="261">
        <v>0.979591836734694</v>
      </c>
      <c r="N439" s="261">
        <v>0.961794019933555</v>
      </c>
      <c r="O439" s="262">
        <v>0.9</v>
      </c>
      <c r="P439" s="263">
        <v>0.96089082020641</v>
      </c>
      <c r="Q439" s="260">
        <v>0.974491829414109</v>
      </c>
      <c r="R439" s="260">
        <v>0.948223350253807</v>
      </c>
      <c r="S439" s="260">
        <v>0.948550065276734</v>
      </c>
      <c r="T439" s="262">
        <v>0.9</v>
      </c>
      <c r="U439" s="260">
        <v>0.911461162411733</v>
      </c>
      <c r="V439" s="260">
        <v>0.909127142287764</v>
      </c>
      <c r="W439" s="260">
        <v>0.89746192893401</v>
      </c>
      <c r="X439" s="260">
        <v>0.905625667602959</v>
      </c>
      <c r="Y439" s="262">
        <v>0.92</v>
      </c>
      <c r="Z439" s="262">
        <v>0.953470236547959</v>
      </c>
      <c r="AA439" s="262">
        <v>0.967279675185097</v>
      </c>
      <c r="AB439" s="262">
        <v>0.964436917866215</v>
      </c>
      <c r="AC439" s="262">
        <v>0.95706106870229</v>
      </c>
      <c r="AD439" s="262">
        <v>0.92</v>
      </c>
      <c r="AE439" s="260">
        <v>0.987432675044883</v>
      </c>
      <c r="AF439" s="260">
        <v>0.993605115907274</v>
      </c>
      <c r="AG439" s="260">
        <v>0.975378787878788</v>
      </c>
      <c r="AH439" s="260">
        <v>0.990493648222355</v>
      </c>
      <c r="AI439" s="262">
        <v>0.92</v>
      </c>
      <c r="AJ439" s="260">
        <v>0.96027421339427</v>
      </c>
      <c r="AK439" s="260">
        <v>0.97386889652083</v>
      </c>
      <c r="AL439" s="260">
        <v>0.966719215274129</v>
      </c>
      <c r="AM439" s="260">
        <v>0.965798216701028</v>
      </c>
      <c r="AN439" s="259">
        <v>0.99</v>
      </c>
      <c r="AO439" s="264">
        <v>1</v>
      </c>
      <c r="AP439" s="264">
        <v>1</v>
      </c>
      <c r="AQ439" s="264">
        <v>1</v>
      </c>
      <c r="AR439" s="265">
        <v>1</v>
      </c>
      <c r="AS439" s="286">
        <v>0.05</v>
      </c>
      <c r="AT439" s="267">
        <v>0.0476190476190476</v>
      </c>
      <c r="AU439" s="268">
        <v>0.125</v>
      </c>
      <c r="AV439" s="268">
        <v>0.153846153846154</v>
      </c>
      <c r="AW439" s="268">
        <v>0.0839416058394161</v>
      </c>
      <c r="AX439" s="224"/>
      <c r="AY439" s="222"/>
    </row>
    <row r="440" ht="15" spans="1:51">
      <c r="A440" s="220"/>
      <c r="B440" s="224"/>
      <c r="C440" s="283" t="s">
        <v>375</v>
      </c>
      <c r="D440" s="111" t="s">
        <v>25</v>
      </c>
      <c r="E440" s="111" t="s">
        <v>376</v>
      </c>
      <c r="F440" s="284" t="s">
        <v>471</v>
      </c>
      <c r="G440" s="284" t="s">
        <v>471</v>
      </c>
      <c r="H440" s="284" t="s">
        <v>471</v>
      </c>
      <c r="I440" s="284" t="s">
        <v>471</v>
      </c>
      <c r="J440" s="259">
        <v>0.9</v>
      </c>
      <c r="K440" s="260">
        <v>1</v>
      </c>
      <c r="L440" s="260">
        <v>0.944444444444444</v>
      </c>
      <c r="M440" s="261">
        <v>0.884615384615385</v>
      </c>
      <c r="N440" s="261">
        <v>0.918964076858814</v>
      </c>
      <c r="O440" s="262">
        <v>0.9</v>
      </c>
      <c r="P440" s="263">
        <v>0.978476821192053</v>
      </c>
      <c r="Q440" s="260">
        <v>0.987965838509317</v>
      </c>
      <c r="R440" s="260">
        <v>0.979411764705882</v>
      </c>
      <c r="S440" s="260">
        <v>0.981893542757417</v>
      </c>
      <c r="T440" s="262">
        <v>0.9</v>
      </c>
      <c r="U440" s="260">
        <v>0.887417218543046</v>
      </c>
      <c r="V440" s="260">
        <v>0.903726708074534</v>
      </c>
      <c r="W440" s="260">
        <v>0.900980392156863</v>
      </c>
      <c r="X440" s="260">
        <v>0.903042202125972</v>
      </c>
      <c r="Y440" s="262">
        <v>0.92</v>
      </c>
      <c r="Z440" s="262">
        <v>0.937730740831898</v>
      </c>
      <c r="AA440" s="262">
        <v>0.961685823754789</v>
      </c>
      <c r="AB440" s="262">
        <v>0.96291817815397</v>
      </c>
      <c r="AC440" s="262">
        <v>0.955924436366449</v>
      </c>
      <c r="AD440" s="262">
        <v>0.92</v>
      </c>
      <c r="AE440" s="260">
        <v>0.996610169491525</v>
      </c>
      <c r="AF440" s="260">
        <v>0.981937602627258</v>
      </c>
      <c r="AG440" s="260">
        <v>0.992932862190813</v>
      </c>
      <c r="AH440" s="260">
        <v>0.960756941212967</v>
      </c>
      <c r="AI440" s="262">
        <v>0.92</v>
      </c>
      <c r="AJ440" s="260">
        <v>0.949422946367957</v>
      </c>
      <c r="AK440" s="260">
        <v>0.969069113511914</v>
      </c>
      <c r="AL440" s="260">
        <v>0.964064850409494</v>
      </c>
      <c r="AM440" s="260">
        <v>0.965162404482273</v>
      </c>
      <c r="AN440" s="259">
        <v>0.99</v>
      </c>
      <c r="AO440" s="264">
        <v>1</v>
      </c>
      <c r="AP440" s="264">
        <v>1</v>
      </c>
      <c r="AQ440" s="264">
        <v>1</v>
      </c>
      <c r="AR440" s="265">
        <v>1</v>
      </c>
      <c r="AS440" s="286">
        <v>0.05</v>
      </c>
      <c r="AT440" s="267">
        <v>0.0357142857142857</v>
      </c>
      <c r="AU440" s="268">
        <v>0.04</v>
      </c>
      <c r="AV440" s="268">
        <v>0.25</v>
      </c>
      <c r="AW440" s="268">
        <v>0.0302457466918715</v>
      </c>
      <c r="AX440" s="224"/>
      <c r="AY440" s="222"/>
    </row>
    <row r="441" ht="15" spans="1:51">
      <c r="A441" s="220"/>
      <c r="B441" s="224"/>
      <c r="C441" s="283" t="s">
        <v>375</v>
      </c>
      <c r="D441" s="111" t="s">
        <v>25</v>
      </c>
      <c r="E441" s="111" t="s">
        <v>376</v>
      </c>
      <c r="F441" s="284" t="s">
        <v>472</v>
      </c>
      <c r="G441" s="284" t="s">
        <v>472</v>
      </c>
      <c r="H441" s="284" t="s">
        <v>472</v>
      </c>
      <c r="I441" s="284" t="s">
        <v>472</v>
      </c>
      <c r="J441" s="259">
        <v>0.9</v>
      </c>
      <c r="K441" s="260">
        <v>0.975609756097561</v>
      </c>
      <c r="L441" s="260">
        <v>0.975</v>
      </c>
      <c r="M441" s="261">
        <v>0.725</v>
      </c>
      <c r="N441" s="261">
        <v>0.952047413793103</v>
      </c>
      <c r="O441" s="262">
        <v>0.9</v>
      </c>
      <c r="P441" s="263">
        <v>0.98020706455542</v>
      </c>
      <c r="Q441" s="260">
        <v>0.985628429579305</v>
      </c>
      <c r="R441" s="260">
        <v>0.994166261545941</v>
      </c>
      <c r="S441" s="260">
        <v>0.979442528902153</v>
      </c>
      <c r="T441" s="262">
        <v>0.9</v>
      </c>
      <c r="U441" s="260">
        <v>0.909561510353228</v>
      </c>
      <c r="V441" s="260">
        <v>0.897047295531748</v>
      </c>
      <c r="W441" s="260">
        <v>0.8852698104035</v>
      </c>
      <c r="X441" s="260">
        <v>0.910598904760525</v>
      </c>
      <c r="Y441" s="262">
        <v>0.92</v>
      </c>
      <c r="Z441" s="262">
        <v>0.90912</v>
      </c>
      <c r="AA441" s="262">
        <v>0.914148545608585</v>
      </c>
      <c r="AB441" s="262">
        <v>0.910312913177611</v>
      </c>
      <c r="AC441" s="262">
        <v>0.891051106162506</v>
      </c>
      <c r="AD441" s="262">
        <v>0.92</v>
      </c>
      <c r="AE441" s="260">
        <v>0.995495495495496</v>
      </c>
      <c r="AF441" s="260">
        <v>0.996038483305037</v>
      </c>
      <c r="AG441" s="260">
        <v>0.99819209039548</v>
      </c>
      <c r="AH441" s="260">
        <v>0.99564531695031</v>
      </c>
      <c r="AI441" s="262">
        <v>0.92</v>
      </c>
      <c r="AJ441" s="260">
        <v>0.937441497659906</v>
      </c>
      <c r="AK441" s="260">
        <v>0.942333785617368</v>
      </c>
      <c r="AL441" s="260">
        <v>0.924943138741471</v>
      </c>
      <c r="AM441" s="260">
        <v>0.925923354185473</v>
      </c>
      <c r="AN441" s="259">
        <v>0.99</v>
      </c>
      <c r="AO441" s="264">
        <v>1</v>
      </c>
      <c r="AP441" s="264">
        <v>1</v>
      </c>
      <c r="AQ441" s="264">
        <v>1</v>
      </c>
      <c r="AR441" s="265">
        <v>1</v>
      </c>
      <c r="AS441" s="286">
        <v>0.05</v>
      </c>
      <c r="AT441" s="267">
        <v>0.210526315789474</v>
      </c>
      <c r="AU441" s="268">
        <v>0.0606060606060606</v>
      </c>
      <c r="AV441" s="268">
        <v>0.0526315789473684</v>
      </c>
      <c r="AW441" s="268">
        <v>0.0666666666666667</v>
      </c>
      <c r="AX441" s="224"/>
      <c r="AY441" s="222"/>
    </row>
    <row r="442" ht="15" spans="1:51">
      <c r="A442" s="220"/>
      <c r="B442" s="224"/>
      <c r="C442" s="283" t="s">
        <v>375</v>
      </c>
      <c r="D442" s="111" t="s">
        <v>25</v>
      </c>
      <c r="E442" s="111" t="s">
        <v>376</v>
      </c>
      <c r="F442" s="284" t="s">
        <v>473</v>
      </c>
      <c r="G442" s="284" t="s">
        <v>473</v>
      </c>
      <c r="H442" s="284" t="s">
        <v>473</v>
      </c>
      <c r="I442" s="284" t="s">
        <v>473</v>
      </c>
      <c r="J442" s="259">
        <v>0.9</v>
      </c>
      <c r="K442" s="260">
        <v>0.9375</v>
      </c>
      <c r="L442" s="260">
        <v>0.955223880597015</v>
      </c>
      <c r="M442" s="261">
        <v>0.887096774193548</v>
      </c>
      <c r="N442" s="261">
        <v>0.937289278489548</v>
      </c>
      <c r="O442" s="262">
        <v>0.9</v>
      </c>
      <c r="P442" s="263">
        <v>0.993019838354151</v>
      </c>
      <c r="Q442" s="260">
        <v>0.994308670907265</v>
      </c>
      <c r="R442" s="260">
        <v>0.995249406175772</v>
      </c>
      <c r="S442" s="260">
        <v>0.994981167428255</v>
      </c>
      <c r="T442" s="262">
        <v>0.9</v>
      </c>
      <c r="U442" s="260">
        <v>0.908155767817781</v>
      </c>
      <c r="V442" s="260">
        <v>0.932038834951456</v>
      </c>
      <c r="W442" s="260">
        <v>0.926365795724466</v>
      </c>
      <c r="X442" s="260">
        <v>0.927241267231325</v>
      </c>
      <c r="Y442" s="262">
        <v>0.92</v>
      </c>
      <c r="Z442" s="262">
        <v>0.928728070175439</v>
      </c>
      <c r="AA442" s="262">
        <v>0.925463851567498</v>
      </c>
      <c r="AB442" s="262">
        <v>0.888588588588589</v>
      </c>
      <c r="AC442" s="262">
        <v>0.90962494351559</v>
      </c>
      <c r="AD442" s="262">
        <v>0.92</v>
      </c>
      <c r="AE442" s="260">
        <v>0.993603411513859</v>
      </c>
      <c r="AF442" s="260">
        <v>0.984251968503937</v>
      </c>
      <c r="AG442" s="260">
        <v>0.990675990675991</v>
      </c>
      <c r="AH442" s="260">
        <v>0.984997994384276</v>
      </c>
      <c r="AI442" s="262">
        <v>0.92</v>
      </c>
      <c r="AJ442" s="260">
        <v>0.950897764748992</v>
      </c>
      <c r="AK442" s="260">
        <v>0.952085036794767</v>
      </c>
      <c r="AL442" s="260">
        <v>0.917431192660551</v>
      </c>
      <c r="AM442" s="260">
        <v>0.96767978168296</v>
      </c>
      <c r="AN442" s="259">
        <v>0.99</v>
      </c>
      <c r="AO442" s="264">
        <v>1</v>
      </c>
      <c r="AP442" s="264">
        <v>1</v>
      </c>
      <c r="AQ442" s="264">
        <v>1</v>
      </c>
      <c r="AR442" s="265">
        <v>1</v>
      </c>
      <c r="AS442" s="286">
        <v>0.05</v>
      </c>
      <c r="AT442" s="267">
        <v>0.0714285714285714</v>
      </c>
      <c r="AU442" s="268">
        <v>0</v>
      </c>
      <c r="AV442" s="268">
        <v>0.142857142857143</v>
      </c>
      <c r="AW442" s="268">
        <v>0.032258064516129</v>
      </c>
      <c r="AX442" s="224"/>
      <c r="AY442" s="222"/>
    </row>
    <row r="443" ht="15" spans="1:51">
      <c r="A443" s="220"/>
      <c r="B443" s="224"/>
      <c r="C443" s="283" t="s">
        <v>375</v>
      </c>
      <c r="D443" s="111" t="s">
        <v>25</v>
      </c>
      <c r="E443" s="111" t="s">
        <v>376</v>
      </c>
      <c r="F443" s="284" t="s">
        <v>474</v>
      </c>
      <c r="G443" s="284" t="s">
        <v>474</v>
      </c>
      <c r="H443" s="284" t="s">
        <v>474</v>
      </c>
      <c r="I443" s="284" t="s">
        <v>474</v>
      </c>
      <c r="J443" s="259">
        <v>0.9</v>
      </c>
      <c r="K443" s="260">
        <v>0.982142857142857</v>
      </c>
      <c r="L443" s="260">
        <v>0.949152542372881</v>
      </c>
      <c r="M443" s="261">
        <v>0.963636363636364</v>
      </c>
      <c r="N443" s="261">
        <v>0.981337480559876</v>
      </c>
      <c r="O443" s="262">
        <v>0.9</v>
      </c>
      <c r="P443" s="263">
        <v>0.974649766511007</v>
      </c>
      <c r="Q443" s="260">
        <v>0.971826809015421</v>
      </c>
      <c r="R443" s="260">
        <v>0.972708547888774</v>
      </c>
      <c r="S443" s="260">
        <v>0.97509506888598</v>
      </c>
      <c r="T443" s="262">
        <v>0.9</v>
      </c>
      <c r="U443" s="260">
        <v>0.951634422948632</v>
      </c>
      <c r="V443" s="260">
        <v>0.963819691577699</v>
      </c>
      <c r="W443" s="260">
        <v>0.958290422245108</v>
      </c>
      <c r="X443" s="260">
        <v>0.953447415996509</v>
      </c>
      <c r="Y443" s="262">
        <v>0.92</v>
      </c>
      <c r="Z443" s="262">
        <v>0.952466047176555</v>
      </c>
      <c r="AA443" s="262">
        <v>0.965396825396825</v>
      </c>
      <c r="AB443" s="262">
        <v>0.964164976335362</v>
      </c>
      <c r="AC443" s="262">
        <v>0.95953001099728</v>
      </c>
      <c r="AD443" s="262">
        <v>0.92</v>
      </c>
      <c r="AE443" s="260">
        <v>0.997107836386173</v>
      </c>
      <c r="AF443" s="260">
        <v>0.99771776340814</v>
      </c>
      <c r="AG443" s="260">
        <v>0.996610456740954</v>
      </c>
      <c r="AH443" s="260">
        <v>0.99626205500046</v>
      </c>
      <c r="AI443" s="262">
        <v>0.92</v>
      </c>
      <c r="AJ443" s="260">
        <v>0.967046238785369</v>
      </c>
      <c r="AK443" s="260">
        <v>0.977154247163447</v>
      </c>
      <c r="AL443" s="260">
        <v>0.970062695924765</v>
      </c>
      <c r="AM443" s="260">
        <v>0.972203587962194</v>
      </c>
      <c r="AN443" s="259">
        <v>0.99</v>
      </c>
      <c r="AO443" s="264">
        <v>1</v>
      </c>
      <c r="AP443" s="264">
        <v>1</v>
      </c>
      <c r="AQ443" s="264">
        <v>1</v>
      </c>
      <c r="AR443" s="265">
        <v>1</v>
      </c>
      <c r="AS443" s="286">
        <v>0.05</v>
      </c>
      <c r="AT443" s="267">
        <v>0</v>
      </c>
      <c r="AU443" s="268">
        <v>0.0526315789473684</v>
      </c>
      <c r="AV443" s="268">
        <v>0.176470588235294</v>
      </c>
      <c r="AW443" s="268">
        <v>0.0662358642972536</v>
      </c>
      <c r="AX443" s="224"/>
      <c r="AY443" s="222"/>
    </row>
    <row r="444" ht="15" spans="1:51">
      <c r="A444" s="220"/>
      <c r="B444" s="224"/>
      <c r="C444" s="283" t="s">
        <v>375</v>
      </c>
      <c r="D444" s="111" t="s">
        <v>25</v>
      </c>
      <c r="E444" s="111" t="s">
        <v>376</v>
      </c>
      <c r="F444" s="284" t="s">
        <v>475</v>
      </c>
      <c r="G444" s="284" t="s">
        <v>475</v>
      </c>
      <c r="H444" s="284" t="s">
        <v>475</v>
      </c>
      <c r="I444" s="284" t="s">
        <v>475</v>
      </c>
      <c r="J444" s="259">
        <v>0.9</v>
      </c>
      <c r="K444" s="260">
        <v>1</v>
      </c>
      <c r="L444" s="260">
        <v>0.941176470588235</v>
      </c>
      <c r="M444" s="261">
        <v>0.9375</v>
      </c>
      <c r="N444" s="261">
        <v>0.961432506887052</v>
      </c>
      <c r="O444" s="262">
        <v>0.9</v>
      </c>
      <c r="P444" s="263">
        <v>0.950062421972534</v>
      </c>
      <c r="Q444" s="260">
        <v>0.982646420824295</v>
      </c>
      <c r="R444" s="260">
        <v>0.984732824427481</v>
      </c>
      <c r="S444" s="260">
        <v>0.976647796198949</v>
      </c>
      <c r="T444" s="262">
        <v>0.9</v>
      </c>
      <c r="U444" s="260">
        <v>0.857677902621723</v>
      </c>
      <c r="V444" s="260">
        <v>0.921908893709328</v>
      </c>
      <c r="W444" s="260">
        <v>0.951653944020356</v>
      </c>
      <c r="X444" s="260">
        <v>0.920474457474053</v>
      </c>
      <c r="Y444" s="262">
        <v>0.92</v>
      </c>
      <c r="Z444" s="262">
        <v>0.838461538461538</v>
      </c>
      <c r="AA444" s="262">
        <v>0.8729792147806</v>
      </c>
      <c r="AB444" s="262">
        <v>0.855165069222577</v>
      </c>
      <c r="AC444" s="262">
        <v>0.82675731455627</v>
      </c>
      <c r="AD444" s="262">
        <v>0.92</v>
      </c>
      <c r="AE444" s="260">
        <v>0.804878048780488</v>
      </c>
      <c r="AF444" s="260">
        <v>0.989010989010989</v>
      </c>
      <c r="AG444" s="260">
        <v>0.981042654028436</v>
      </c>
      <c r="AH444" s="260">
        <v>0.984888553078957</v>
      </c>
      <c r="AI444" s="262">
        <v>0.92</v>
      </c>
      <c r="AJ444" s="260">
        <v>0.903225806451613</v>
      </c>
      <c r="AK444" s="260">
        <v>0.931767337807606</v>
      </c>
      <c r="AL444" s="260">
        <v>0.894973743435859</v>
      </c>
      <c r="AM444" s="260">
        <v>0.946308016877637</v>
      </c>
      <c r="AN444" s="259">
        <v>0.99</v>
      </c>
      <c r="AO444" s="264">
        <v>1</v>
      </c>
      <c r="AP444" s="264">
        <v>1</v>
      </c>
      <c r="AQ444" s="264">
        <v>1</v>
      </c>
      <c r="AR444" s="265">
        <v>1</v>
      </c>
      <c r="AS444" s="286">
        <v>0.05</v>
      </c>
      <c r="AT444" s="267">
        <v>1</v>
      </c>
      <c r="AU444" s="268">
        <v>0</v>
      </c>
      <c r="AV444" s="268">
        <v>0</v>
      </c>
      <c r="AW444" s="268">
        <v>0.0804597701149425</v>
      </c>
      <c r="AX444" s="224"/>
      <c r="AY444" s="222"/>
    </row>
    <row r="445" ht="15" spans="1:51">
      <c r="A445" s="220"/>
      <c r="B445" s="224"/>
      <c r="C445" s="283" t="s">
        <v>375</v>
      </c>
      <c r="D445" s="111" t="s">
        <v>25</v>
      </c>
      <c r="E445" s="111" t="s">
        <v>376</v>
      </c>
      <c r="F445" s="284" t="s">
        <v>476</v>
      </c>
      <c r="G445" s="284" t="s">
        <v>476</v>
      </c>
      <c r="H445" s="284" t="s">
        <v>476</v>
      </c>
      <c r="I445" s="284" t="s">
        <v>476</v>
      </c>
      <c r="J445" s="259">
        <v>0.9</v>
      </c>
      <c r="K445" s="260">
        <v>0.954545454545455</v>
      </c>
      <c r="L445" s="260">
        <v>0.904761904761905</v>
      </c>
      <c r="M445" s="261">
        <v>0.914285714285714</v>
      </c>
      <c r="N445" s="261">
        <v>0.972617743702081</v>
      </c>
      <c r="O445" s="262">
        <v>0.9</v>
      </c>
      <c r="P445" s="263">
        <v>0.981826654240447</v>
      </c>
      <c r="Q445" s="260">
        <v>0.958743376230129</v>
      </c>
      <c r="R445" s="260">
        <v>0.943811074918567</v>
      </c>
      <c r="S445" s="260">
        <v>0.974907244678774</v>
      </c>
      <c r="T445" s="262">
        <v>0.9</v>
      </c>
      <c r="U445" s="260">
        <v>0.948275862068966</v>
      </c>
      <c r="V445" s="260">
        <v>0.910295230885693</v>
      </c>
      <c r="W445" s="260">
        <v>0.927524429967427</v>
      </c>
      <c r="X445" s="260">
        <v>0.92865163054091</v>
      </c>
      <c r="Y445" s="262">
        <v>0.92</v>
      </c>
      <c r="Z445" s="262">
        <v>0.840503672612802</v>
      </c>
      <c r="AA445" s="262">
        <v>0.725635103926097</v>
      </c>
      <c r="AB445" s="262">
        <v>0.659411527609835</v>
      </c>
      <c r="AC445" s="262">
        <v>0.712867113213734</v>
      </c>
      <c r="AD445" s="262">
        <v>0.92</v>
      </c>
      <c r="AE445" s="260">
        <v>0.99690676093681</v>
      </c>
      <c r="AF445" s="260">
        <v>0.9872</v>
      </c>
      <c r="AG445" s="260">
        <v>0.994694132334582</v>
      </c>
      <c r="AH445" s="260">
        <v>0.99278795313227</v>
      </c>
      <c r="AI445" s="262">
        <v>0.92</v>
      </c>
      <c r="AJ445" s="260">
        <v>0.916337611056269</v>
      </c>
      <c r="AK445" s="260">
        <v>0.857915539837737</v>
      </c>
      <c r="AL445" s="260">
        <v>0.754381234834187</v>
      </c>
      <c r="AM445" s="260">
        <v>0.915188770571152</v>
      </c>
      <c r="AN445" s="259">
        <v>0.99</v>
      </c>
      <c r="AO445" s="264">
        <v>1</v>
      </c>
      <c r="AP445" s="264">
        <v>1</v>
      </c>
      <c r="AQ445" s="264">
        <v>1</v>
      </c>
      <c r="AR445" s="265">
        <v>1</v>
      </c>
      <c r="AS445" s="286">
        <v>0.05</v>
      </c>
      <c r="AT445" s="267">
        <v>0</v>
      </c>
      <c r="AU445" s="268">
        <v>0.166666666666667</v>
      </c>
      <c r="AV445" s="268">
        <v>0</v>
      </c>
      <c r="AW445" s="268">
        <v>0.0416666666666667</v>
      </c>
      <c r="AX445" s="224"/>
      <c r="AY445" s="222"/>
    </row>
    <row r="446" ht="15" spans="1:51">
      <c r="A446" s="220"/>
      <c r="B446" s="224"/>
      <c r="C446" s="283" t="s">
        <v>375</v>
      </c>
      <c r="D446" s="111" t="s">
        <v>25</v>
      </c>
      <c r="E446" s="111" t="s">
        <v>376</v>
      </c>
      <c r="F446" s="284" t="s">
        <v>477</v>
      </c>
      <c r="G446" s="284" t="s">
        <v>477</v>
      </c>
      <c r="H446" s="284" t="s">
        <v>477</v>
      </c>
      <c r="I446" s="284" t="s">
        <v>477</v>
      </c>
      <c r="J446" s="259">
        <v>0.9</v>
      </c>
      <c r="K446" s="260">
        <v>0.986486486486487</v>
      </c>
      <c r="L446" s="260">
        <v>0.986486486486487</v>
      </c>
      <c r="M446" s="261">
        <v>1</v>
      </c>
      <c r="N446" s="261">
        <v>0.967213114754098</v>
      </c>
      <c r="O446" s="262">
        <v>0.9</v>
      </c>
      <c r="P446" s="263">
        <v>0.989174017642342</v>
      </c>
      <c r="Q446" s="260">
        <v>0.991167192429022</v>
      </c>
      <c r="R446" s="260">
        <v>0.992204110559887</v>
      </c>
      <c r="S446" s="260">
        <v>0.990810869802466</v>
      </c>
      <c r="T446" s="262">
        <v>0.9</v>
      </c>
      <c r="U446" s="260">
        <v>0.941860465116279</v>
      </c>
      <c r="V446" s="260">
        <v>0.928391167192429</v>
      </c>
      <c r="W446" s="260">
        <v>0.957476966690291</v>
      </c>
      <c r="X446" s="260">
        <v>0.944297719087635</v>
      </c>
      <c r="Y446" s="262">
        <v>0.92</v>
      </c>
      <c r="Z446" s="262">
        <v>0.772375215146299</v>
      </c>
      <c r="AA446" s="262">
        <v>0.819690682761222</v>
      </c>
      <c r="AB446" s="262">
        <v>0.780512820512821</v>
      </c>
      <c r="AC446" s="262">
        <v>0.757761487000761</v>
      </c>
      <c r="AD446" s="262">
        <v>0.92</v>
      </c>
      <c r="AE446" s="260">
        <v>0.997596153846154</v>
      </c>
      <c r="AF446" s="260">
        <v>0.993348115299335</v>
      </c>
      <c r="AG446" s="260">
        <v>0.995073891625616</v>
      </c>
      <c r="AH446" s="260">
        <v>0.992395833333333</v>
      </c>
      <c r="AI446" s="262">
        <v>0.92</v>
      </c>
      <c r="AJ446" s="260">
        <v>0.878063980058164</v>
      </c>
      <c r="AK446" s="260">
        <v>0.908482142857143</v>
      </c>
      <c r="AL446" s="260">
        <v>0.844398340248963</v>
      </c>
      <c r="AM446" s="260">
        <v>0.93525562407266</v>
      </c>
      <c r="AN446" s="259">
        <v>0.99</v>
      </c>
      <c r="AO446" s="264">
        <v>1</v>
      </c>
      <c r="AP446" s="264">
        <v>1</v>
      </c>
      <c r="AQ446" s="264">
        <v>1</v>
      </c>
      <c r="AR446" s="265">
        <v>1</v>
      </c>
      <c r="AS446" s="286">
        <v>0.05</v>
      </c>
      <c r="AT446" s="267">
        <v>0</v>
      </c>
      <c r="AU446" s="268">
        <v>0.142857142857143</v>
      </c>
      <c r="AV446" s="268">
        <v>0</v>
      </c>
      <c r="AW446" s="268">
        <v>0.0570342205323194</v>
      </c>
      <c r="AX446" s="224"/>
      <c r="AY446" s="222"/>
    </row>
    <row r="447" ht="15" spans="1:51">
      <c r="A447" s="220"/>
      <c r="B447" s="224"/>
      <c r="C447" s="283" t="s">
        <v>375</v>
      </c>
      <c r="D447" s="111" t="s">
        <v>25</v>
      </c>
      <c r="E447" s="111" t="s">
        <v>376</v>
      </c>
      <c r="F447" s="284" t="s">
        <v>478</v>
      </c>
      <c r="G447" s="284" t="s">
        <v>478</v>
      </c>
      <c r="H447" s="284" t="s">
        <v>478</v>
      </c>
      <c r="I447" s="284" t="s">
        <v>478</v>
      </c>
      <c r="J447" s="259">
        <v>0.9</v>
      </c>
      <c r="K447" s="260">
        <v>0.964285714285714</v>
      </c>
      <c r="L447" s="260">
        <v>0.91304347826087</v>
      </c>
      <c r="M447" s="261">
        <v>0.926829268292683</v>
      </c>
      <c r="N447" s="261">
        <v>0.940050377833753</v>
      </c>
      <c r="O447" s="262">
        <v>0.9</v>
      </c>
      <c r="P447" s="263">
        <v>0.939536709854731</v>
      </c>
      <c r="Q447" s="260">
        <v>0.952874925903971</v>
      </c>
      <c r="R447" s="260">
        <v>0.938824231572665</v>
      </c>
      <c r="S447" s="260">
        <v>0.953330200367411</v>
      </c>
      <c r="T447" s="262">
        <v>0.9</v>
      </c>
      <c r="U447" s="260">
        <v>0.901845308205732</v>
      </c>
      <c r="V447" s="260">
        <v>0.907083580320095</v>
      </c>
      <c r="W447" s="260">
        <v>0.917934944792599</v>
      </c>
      <c r="X447" s="260">
        <v>0.91610202076302</v>
      </c>
      <c r="Y447" s="262">
        <v>0.92</v>
      </c>
      <c r="Z447" s="262">
        <v>0.917816203613756</v>
      </c>
      <c r="AA447" s="262">
        <v>0.937945791726106</v>
      </c>
      <c r="AB447" s="262">
        <v>0.927172413793103</v>
      </c>
      <c r="AC447" s="262">
        <v>0.929430546723851</v>
      </c>
      <c r="AD447" s="262">
        <v>0.92</v>
      </c>
      <c r="AE447" s="260">
        <v>0.992050397480126</v>
      </c>
      <c r="AF447" s="260">
        <v>0.977863862755949</v>
      </c>
      <c r="AG447" s="260">
        <v>0.954888212726551</v>
      </c>
      <c r="AH447" s="260">
        <v>0.974068265351324</v>
      </c>
      <c r="AI447" s="262">
        <v>0.92</v>
      </c>
      <c r="AJ447" s="260">
        <v>0.945339189848707</v>
      </c>
      <c r="AK447" s="260">
        <v>0.959475855374909</v>
      </c>
      <c r="AL447" s="260">
        <v>0.941819896275342</v>
      </c>
      <c r="AM447" s="260">
        <v>0.951903338767132</v>
      </c>
      <c r="AN447" s="259">
        <v>0.99</v>
      </c>
      <c r="AO447" s="264">
        <v>1</v>
      </c>
      <c r="AP447" s="264">
        <v>1</v>
      </c>
      <c r="AQ447" s="264">
        <v>1</v>
      </c>
      <c r="AR447" s="265">
        <v>1</v>
      </c>
      <c r="AS447" s="286">
        <v>0.05</v>
      </c>
      <c r="AT447" s="267">
        <v>0.0909090909090909</v>
      </c>
      <c r="AU447" s="268">
        <v>0.0476190476190476</v>
      </c>
      <c r="AV447" s="268">
        <v>0.166666666666667</v>
      </c>
      <c r="AW447" s="268">
        <v>0.0482076637824475</v>
      </c>
      <c r="AX447" s="224"/>
      <c r="AY447" s="222"/>
    </row>
    <row r="448" ht="15" spans="1:51">
      <c r="A448" s="220"/>
      <c r="B448" s="224"/>
      <c r="C448" s="283" t="s">
        <v>375</v>
      </c>
      <c r="D448" s="111" t="s">
        <v>25</v>
      </c>
      <c r="E448" s="111" t="s">
        <v>376</v>
      </c>
      <c r="F448" s="284" t="s">
        <v>479</v>
      </c>
      <c r="G448" s="284" t="s">
        <v>479</v>
      </c>
      <c r="H448" s="284" t="s">
        <v>479</v>
      </c>
      <c r="I448" s="284" t="s">
        <v>479</v>
      </c>
      <c r="J448" s="259">
        <v>0.9</v>
      </c>
      <c r="K448" s="260">
        <v>0.944444444444444</v>
      </c>
      <c r="L448" s="260">
        <v>1</v>
      </c>
      <c r="M448" s="261">
        <v>1</v>
      </c>
      <c r="N448" s="261">
        <v>0.969555035128806</v>
      </c>
      <c r="O448" s="262">
        <v>0.9</v>
      </c>
      <c r="P448" s="263">
        <v>0.955292570677186</v>
      </c>
      <c r="Q448" s="260">
        <v>0.962724215246637</v>
      </c>
      <c r="R448" s="260">
        <v>0.936043855641846</v>
      </c>
      <c r="S448" s="260">
        <v>0.95328089302756</v>
      </c>
      <c r="T448" s="262">
        <v>0.9</v>
      </c>
      <c r="U448" s="260">
        <v>0.919132149901381</v>
      </c>
      <c r="V448" s="260">
        <v>0.919843049327354</v>
      </c>
      <c r="W448" s="260">
        <v>0.899497487437186</v>
      </c>
      <c r="X448" s="260">
        <v>0.921758870991064</v>
      </c>
      <c r="Y448" s="262">
        <v>0.92</v>
      </c>
      <c r="Z448" s="262">
        <v>0.938775510204082</v>
      </c>
      <c r="AA448" s="262">
        <v>0.958703071672355</v>
      </c>
      <c r="AB448" s="262">
        <v>0.913849765258216</v>
      </c>
      <c r="AC448" s="262">
        <v>0.946816884200139</v>
      </c>
      <c r="AD448" s="262">
        <v>0.92</v>
      </c>
      <c r="AE448" s="260">
        <v>0.999278499278499</v>
      </c>
      <c r="AF448" s="260">
        <v>0.993155707650941</v>
      </c>
      <c r="AG448" s="260">
        <v>0.993374558303887</v>
      </c>
      <c r="AH448" s="260">
        <v>0.995066728981669</v>
      </c>
      <c r="AI448" s="262">
        <v>0.92</v>
      </c>
      <c r="AJ448" s="260">
        <v>0.954028752925443</v>
      </c>
      <c r="AK448" s="260">
        <v>0.968918295122327</v>
      </c>
      <c r="AL448" s="260">
        <v>0.931782945736434</v>
      </c>
      <c r="AM448" s="260">
        <v>0.961340540260279</v>
      </c>
      <c r="AN448" s="259">
        <v>0.99</v>
      </c>
      <c r="AO448" s="264">
        <v>1</v>
      </c>
      <c r="AP448" s="264">
        <v>1</v>
      </c>
      <c r="AQ448" s="264">
        <v>1</v>
      </c>
      <c r="AR448" s="265">
        <v>1</v>
      </c>
      <c r="AS448" s="286">
        <v>0.05</v>
      </c>
      <c r="AT448" s="267">
        <v>0.103448275862069</v>
      </c>
      <c r="AU448" s="268">
        <v>0.129032258064516</v>
      </c>
      <c r="AV448" s="268">
        <v>0</v>
      </c>
      <c r="AW448" s="268">
        <v>0.0780952380952381</v>
      </c>
      <c r="AX448" s="224"/>
      <c r="AY448" s="222"/>
    </row>
    <row r="449" ht="15" spans="1:51">
      <c r="A449" s="220"/>
      <c r="B449" s="224"/>
      <c r="C449" s="283" t="s">
        <v>375</v>
      </c>
      <c r="D449" s="111" t="s">
        <v>25</v>
      </c>
      <c r="E449" s="111" t="s">
        <v>376</v>
      </c>
      <c r="F449" s="284" t="s">
        <v>480</v>
      </c>
      <c r="G449" s="284" t="s">
        <v>480</v>
      </c>
      <c r="H449" s="284" t="s">
        <v>480</v>
      </c>
      <c r="I449" s="284" t="s">
        <v>480</v>
      </c>
      <c r="J449" s="259">
        <v>0.9</v>
      </c>
      <c r="K449" s="260">
        <v>1</v>
      </c>
      <c r="L449" s="260">
        <v>1</v>
      </c>
      <c r="M449" s="261">
        <v>0.955555555555556</v>
      </c>
      <c r="N449" s="261">
        <v>0.937616387337058</v>
      </c>
      <c r="O449" s="262">
        <v>0.9</v>
      </c>
      <c r="P449" s="263">
        <v>0.989051094890511</v>
      </c>
      <c r="Q449" s="260">
        <v>0.988188976377953</v>
      </c>
      <c r="R449" s="260">
        <v>0.984590429845904</v>
      </c>
      <c r="S449" s="260">
        <v>0.975952698561488</v>
      </c>
      <c r="T449" s="262">
        <v>0.9</v>
      </c>
      <c r="U449" s="260">
        <v>0.96213503649635</v>
      </c>
      <c r="V449" s="260">
        <v>0.963254593175853</v>
      </c>
      <c r="W449" s="260">
        <v>0.965936739659367</v>
      </c>
      <c r="X449" s="260">
        <v>0.936703080121619</v>
      </c>
      <c r="Y449" s="262">
        <v>0.92</v>
      </c>
      <c r="Z449" s="262">
        <v>0.974785918173168</v>
      </c>
      <c r="AA449" s="262">
        <v>0.981773571678934</v>
      </c>
      <c r="AB449" s="262">
        <v>0.948429164196799</v>
      </c>
      <c r="AC449" s="262">
        <v>0.956606488142201</v>
      </c>
      <c r="AD449" s="262">
        <v>0.92</v>
      </c>
      <c r="AE449" s="260">
        <v>0.999377722464219</v>
      </c>
      <c r="AF449" s="260">
        <v>0.998359759431383</v>
      </c>
      <c r="AG449" s="260">
        <v>0.996334012219959</v>
      </c>
      <c r="AH449" s="260">
        <v>0.995414663163635</v>
      </c>
      <c r="AI449" s="262">
        <v>0.92</v>
      </c>
      <c r="AJ449" s="260">
        <v>0.982537834691502</v>
      </c>
      <c r="AK449" s="260">
        <v>0.985025281991443</v>
      </c>
      <c r="AL449" s="260">
        <v>0.966780821917808</v>
      </c>
      <c r="AM449" s="260">
        <v>0.972141098322167</v>
      </c>
      <c r="AN449" s="259">
        <v>0.99</v>
      </c>
      <c r="AO449" s="264">
        <v>1</v>
      </c>
      <c r="AP449" s="264">
        <v>1</v>
      </c>
      <c r="AQ449" s="264">
        <v>1</v>
      </c>
      <c r="AR449" s="265">
        <v>1</v>
      </c>
      <c r="AS449" s="286">
        <v>0.05</v>
      </c>
      <c r="AT449" s="267">
        <v>0</v>
      </c>
      <c r="AU449" s="268">
        <v>0.0555555555555556</v>
      </c>
      <c r="AV449" s="268">
        <v>0</v>
      </c>
      <c r="AW449" s="268">
        <v>0.0446096654275093</v>
      </c>
      <c r="AX449" s="224"/>
      <c r="AY449" s="222"/>
    </row>
    <row r="450" ht="15" spans="1:51">
      <c r="A450" s="220"/>
      <c r="B450" s="224"/>
      <c r="C450" s="283" t="s">
        <v>375</v>
      </c>
      <c r="D450" s="111" t="s">
        <v>25</v>
      </c>
      <c r="E450" s="111" t="s">
        <v>376</v>
      </c>
      <c r="F450" s="284" t="s">
        <v>481</v>
      </c>
      <c r="G450" s="284" t="s">
        <v>481</v>
      </c>
      <c r="H450" s="284" t="s">
        <v>481</v>
      </c>
      <c r="I450" s="284" t="s">
        <v>481</v>
      </c>
      <c r="J450" s="259">
        <v>0.9</v>
      </c>
      <c r="K450" s="260">
        <v>0.978723404255319</v>
      </c>
      <c r="L450" s="260">
        <v>1</v>
      </c>
      <c r="M450" s="261">
        <v>1</v>
      </c>
      <c r="N450" s="261">
        <v>0.987793427230047</v>
      </c>
      <c r="O450" s="262">
        <v>0.9</v>
      </c>
      <c r="P450" s="263">
        <v>0.979166666666667</v>
      </c>
      <c r="Q450" s="260">
        <v>0.984860557768924</v>
      </c>
      <c r="R450" s="260">
        <v>0.983617747440273</v>
      </c>
      <c r="S450" s="260">
        <v>0.983380555673024</v>
      </c>
      <c r="T450" s="262">
        <v>0.9</v>
      </c>
      <c r="U450" s="260">
        <v>0.960648148148148</v>
      </c>
      <c r="V450" s="260">
        <v>0.958964143426295</v>
      </c>
      <c r="W450" s="260">
        <v>0.954266211604096</v>
      </c>
      <c r="X450" s="260">
        <v>0.96606334841629</v>
      </c>
      <c r="Y450" s="262">
        <v>0.92</v>
      </c>
      <c r="Z450" s="262">
        <v>0.982035928143713</v>
      </c>
      <c r="AA450" s="262">
        <v>0.988005330964016</v>
      </c>
      <c r="AB450" s="262">
        <v>0.975412387177093</v>
      </c>
      <c r="AC450" s="262">
        <v>0.984807820556613</v>
      </c>
      <c r="AD450" s="262">
        <v>0.92</v>
      </c>
      <c r="AE450" s="260">
        <v>0.995991091314031</v>
      </c>
      <c r="AF450" s="260">
        <v>0.996486151302191</v>
      </c>
      <c r="AG450" s="260">
        <v>0.995140126356715</v>
      </c>
      <c r="AH450" s="260">
        <v>0.995994459296119</v>
      </c>
      <c r="AI450" s="262">
        <v>0.92</v>
      </c>
      <c r="AJ450" s="260">
        <v>0.983700862895494</v>
      </c>
      <c r="AK450" s="260">
        <v>0.99138836378912</v>
      </c>
      <c r="AL450" s="260">
        <v>0.981188542112014</v>
      </c>
      <c r="AM450" s="260">
        <v>0.989761405830668</v>
      </c>
      <c r="AN450" s="259">
        <v>0.99</v>
      </c>
      <c r="AO450" s="264">
        <v>1</v>
      </c>
      <c r="AP450" s="264">
        <v>1</v>
      </c>
      <c r="AQ450" s="264">
        <v>1</v>
      </c>
      <c r="AR450" s="265">
        <v>1</v>
      </c>
      <c r="AS450" s="286">
        <v>0.05</v>
      </c>
      <c r="AT450" s="267">
        <v>0.1</v>
      </c>
      <c r="AU450" s="268">
        <v>0.166666666666667</v>
      </c>
      <c r="AV450" s="268">
        <v>0.0909090909090909</v>
      </c>
      <c r="AW450" s="268">
        <v>0.0881226053639847</v>
      </c>
      <c r="AX450" s="224"/>
      <c r="AY450" s="222"/>
    </row>
    <row r="451" ht="15" spans="1:51">
      <c r="A451" s="220"/>
      <c r="B451" s="224"/>
      <c r="C451" s="283" t="s">
        <v>375</v>
      </c>
      <c r="D451" s="111" t="s">
        <v>25</v>
      </c>
      <c r="E451" s="111" t="s">
        <v>376</v>
      </c>
      <c r="F451" s="284" t="s">
        <v>482</v>
      </c>
      <c r="G451" s="284" t="s">
        <v>482</v>
      </c>
      <c r="H451" s="284" t="s">
        <v>482</v>
      </c>
      <c r="I451" s="284" t="s">
        <v>482</v>
      </c>
      <c r="J451" s="259">
        <v>0.9</v>
      </c>
      <c r="K451" s="260">
        <v>1</v>
      </c>
      <c r="L451" s="260">
        <v>1</v>
      </c>
      <c r="M451" s="261">
        <v>1</v>
      </c>
      <c r="N451" s="261">
        <v>0.998853211009174</v>
      </c>
      <c r="O451" s="262">
        <v>0.9</v>
      </c>
      <c r="P451" s="263">
        <v>0.99446401610468</v>
      </c>
      <c r="Q451" s="260">
        <v>0.995096035962403</v>
      </c>
      <c r="R451" s="260">
        <v>0.998168498168498</v>
      </c>
      <c r="S451" s="260">
        <v>0.995510771708103</v>
      </c>
      <c r="T451" s="262">
        <v>0.9</v>
      </c>
      <c r="U451" s="260">
        <v>0.981378963261198</v>
      </c>
      <c r="V451" s="260">
        <v>0.960768287699224</v>
      </c>
      <c r="W451" s="260">
        <v>0.97985347985348</v>
      </c>
      <c r="X451" s="260">
        <v>0.971039597921292</v>
      </c>
      <c r="Y451" s="262">
        <v>0.92</v>
      </c>
      <c r="Z451" s="262">
        <v>0.993158494868871</v>
      </c>
      <c r="AA451" s="262">
        <v>0.990825688073395</v>
      </c>
      <c r="AB451" s="262">
        <v>0.994635672776039</v>
      </c>
      <c r="AC451" s="262">
        <v>0.992236807613978</v>
      </c>
      <c r="AD451" s="262">
        <v>0.92</v>
      </c>
      <c r="AE451" s="260">
        <v>0.997949979499795</v>
      </c>
      <c r="AF451" s="260">
        <v>0.998407643312102</v>
      </c>
      <c r="AG451" s="260">
        <v>0.998109998109998</v>
      </c>
      <c r="AH451" s="260">
        <v>0.998616874135546</v>
      </c>
      <c r="AI451" s="262">
        <v>0.92</v>
      </c>
      <c r="AJ451" s="260">
        <v>0.994123931623932</v>
      </c>
      <c r="AK451" s="260">
        <v>0.993808049535604</v>
      </c>
      <c r="AL451" s="260">
        <v>0.99609843937575</v>
      </c>
      <c r="AM451" s="260">
        <v>0.994450573698146</v>
      </c>
      <c r="AN451" s="259">
        <v>0.99</v>
      </c>
      <c r="AO451" s="264">
        <v>1</v>
      </c>
      <c r="AP451" s="264">
        <v>1</v>
      </c>
      <c r="AQ451" s="264">
        <v>1</v>
      </c>
      <c r="AR451" s="265">
        <v>1</v>
      </c>
      <c r="AS451" s="286">
        <v>0.05</v>
      </c>
      <c r="AT451" s="267">
        <v>0</v>
      </c>
      <c r="AU451" s="268">
        <v>0.125</v>
      </c>
      <c r="AV451" s="268">
        <v>0</v>
      </c>
      <c r="AW451" s="268">
        <v>0.0445859872611465</v>
      </c>
      <c r="AX451" s="224"/>
      <c r="AY451" s="222"/>
    </row>
    <row r="452" ht="15" spans="1:51">
      <c r="A452" s="220"/>
      <c r="B452" s="224"/>
      <c r="C452" s="283" t="s">
        <v>375</v>
      </c>
      <c r="D452" s="111" t="s">
        <v>25</v>
      </c>
      <c r="E452" s="111" t="s">
        <v>376</v>
      </c>
      <c r="F452" s="284" t="s">
        <v>483</v>
      </c>
      <c r="G452" s="284" t="s">
        <v>483</v>
      </c>
      <c r="H452" s="284" t="s">
        <v>483</v>
      </c>
      <c r="I452" s="284" t="s">
        <v>483</v>
      </c>
      <c r="J452" s="259">
        <v>0.9</v>
      </c>
      <c r="K452" s="260">
        <v>0.935064935064935</v>
      </c>
      <c r="L452" s="260">
        <v>0.948051948051948</v>
      </c>
      <c r="M452" s="261">
        <v>0.955223880597015</v>
      </c>
      <c r="N452" s="261">
        <v>0.945017182130584</v>
      </c>
      <c r="O452" s="262">
        <v>0.9</v>
      </c>
      <c r="P452" s="263">
        <v>0.277777777777778</v>
      </c>
      <c r="Q452" s="260">
        <v>1</v>
      </c>
      <c r="R452" s="260">
        <v>0.5</v>
      </c>
      <c r="S452" s="260">
        <v>0.660714285714286</v>
      </c>
      <c r="T452" s="262">
        <v>0.9</v>
      </c>
      <c r="U452" s="260">
        <v>0.277777777777778</v>
      </c>
      <c r="V452" s="260">
        <v>0</v>
      </c>
      <c r="W452" s="260">
        <v>0</v>
      </c>
      <c r="X452" s="260">
        <v>0.553571428571429</v>
      </c>
      <c r="Y452" s="262">
        <v>0.92</v>
      </c>
      <c r="Z452" s="262">
        <v>0.862209087550794</v>
      </c>
      <c r="AA452" s="262">
        <v>0.87968321657021</v>
      </c>
      <c r="AB452" s="262">
        <v>0.8563769751693</v>
      </c>
      <c r="AC452" s="262">
        <v>0.864834021414426</v>
      </c>
      <c r="AD452" s="262">
        <v>0.92</v>
      </c>
      <c r="AE452" s="260">
        <v>0.998743718592965</v>
      </c>
      <c r="AF452" s="260">
        <v>0.995774647887324</v>
      </c>
      <c r="AG452" s="260">
        <v>0.996438746438746</v>
      </c>
      <c r="AH452" s="260">
        <v>0.994664572217859</v>
      </c>
      <c r="AI452" s="262">
        <v>0.92</v>
      </c>
      <c r="AJ452" s="260">
        <v>0.913621851720468</v>
      </c>
      <c r="AK452" s="260">
        <v>0.923794712286159</v>
      </c>
      <c r="AL452" s="260">
        <v>0.898146414529114</v>
      </c>
      <c r="AM452" s="260">
        <v>0.950540307121943</v>
      </c>
      <c r="AN452" s="259">
        <v>0.99</v>
      </c>
      <c r="AO452" s="264">
        <v>1</v>
      </c>
      <c r="AP452" s="264">
        <v>1</v>
      </c>
      <c r="AQ452" s="264">
        <v>1</v>
      </c>
      <c r="AR452" s="265">
        <v>1</v>
      </c>
      <c r="AS452" s="286">
        <v>0.05</v>
      </c>
      <c r="AT452" s="267">
        <v>0.111111111111111</v>
      </c>
      <c r="AU452" s="268">
        <v>0.0952380952380952</v>
      </c>
      <c r="AV452" s="268">
        <v>0</v>
      </c>
      <c r="AW452" s="268">
        <v>0.0773480662983425</v>
      </c>
      <c r="AX452" s="224"/>
      <c r="AY452" s="222"/>
    </row>
    <row r="453" ht="15" spans="1:51">
      <c r="A453" s="220"/>
      <c r="B453" s="224"/>
      <c r="C453" s="283" t="s">
        <v>375</v>
      </c>
      <c r="D453" s="111" t="s">
        <v>25</v>
      </c>
      <c r="E453" s="111" t="s">
        <v>376</v>
      </c>
      <c r="F453" s="284" t="s">
        <v>484</v>
      </c>
      <c r="G453" s="284" t="s">
        <v>484</v>
      </c>
      <c r="H453" s="284" t="s">
        <v>484</v>
      </c>
      <c r="I453" s="284" t="s">
        <v>484</v>
      </c>
      <c r="J453" s="259">
        <v>0.9</v>
      </c>
      <c r="K453" s="260">
        <v>0.957746478873239</v>
      </c>
      <c r="L453" s="260">
        <v>0.972602739726027</v>
      </c>
      <c r="M453" s="261">
        <v>0.970588235294118</v>
      </c>
      <c r="N453" s="261">
        <v>0.978696741854637</v>
      </c>
      <c r="O453" s="262">
        <v>0.9</v>
      </c>
      <c r="P453" s="263">
        <v>0.966571428571429</v>
      </c>
      <c r="Q453" s="260">
        <v>0.984025559105431</v>
      </c>
      <c r="R453" s="260">
        <v>0.991554893194238</v>
      </c>
      <c r="S453" s="260">
        <v>0.979694550503297</v>
      </c>
      <c r="T453" s="262">
        <v>0.9</v>
      </c>
      <c r="U453" s="260">
        <v>0.942</v>
      </c>
      <c r="V453" s="260">
        <v>0.956336528221512</v>
      </c>
      <c r="W453" s="260">
        <v>0.951316443119722</v>
      </c>
      <c r="X453" s="260">
        <v>0.944709591576999</v>
      </c>
      <c r="Y453" s="262">
        <v>0.92</v>
      </c>
      <c r="Z453" s="262">
        <v>0.94375</v>
      </c>
      <c r="AA453" s="262">
        <v>0.947262826024649</v>
      </c>
      <c r="AB453" s="262">
        <v>0.947324932865111</v>
      </c>
      <c r="AC453" s="262">
        <v>0.935193986001901</v>
      </c>
      <c r="AD453" s="262">
        <v>0.92</v>
      </c>
      <c r="AE453" s="260">
        <v>0.999358739465006</v>
      </c>
      <c r="AF453" s="260">
        <v>0.994571013087736</v>
      </c>
      <c r="AG453" s="260">
        <v>0.982758620689655</v>
      </c>
      <c r="AH453" s="260">
        <v>0.988915962918281</v>
      </c>
      <c r="AI453" s="262">
        <v>0.92</v>
      </c>
      <c r="AJ453" s="260">
        <v>0.962844036697248</v>
      </c>
      <c r="AK453" s="260">
        <v>0.966602263317693</v>
      </c>
      <c r="AL453" s="260">
        <v>0.957834840968777</v>
      </c>
      <c r="AM453" s="260">
        <v>0.95404999350814</v>
      </c>
      <c r="AN453" s="259">
        <v>0.99</v>
      </c>
      <c r="AO453" s="264">
        <v>1</v>
      </c>
      <c r="AP453" s="264">
        <v>1</v>
      </c>
      <c r="AQ453" s="264">
        <v>1</v>
      </c>
      <c r="AR453" s="265">
        <v>1</v>
      </c>
      <c r="AS453" s="286">
        <v>0.05</v>
      </c>
      <c r="AT453" s="267">
        <v>0</v>
      </c>
      <c r="AU453" s="268">
        <v>0.148148148148148</v>
      </c>
      <c r="AV453" s="268">
        <v>0</v>
      </c>
      <c r="AW453" s="268">
        <v>0.0720720720720721</v>
      </c>
      <c r="AX453" s="224"/>
      <c r="AY453" s="222"/>
    </row>
    <row r="454" ht="15" spans="1:51">
      <c r="A454" s="220"/>
      <c r="B454" s="224"/>
      <c r="C454" s="283" t="s">
        <v>375</v>
      </c>
      <c r="D454" s="111" t="s">
        <v>25</v>
      </c>
      <c r="E454" s="111" t="s">
        <v>376</v>
      </c>
      <c r="F454" s="284" t="s">
        <v>485</v>
      </c>
      <c r="G454" s="284" t="s">
        <v>485</v>
      </c>
      <c r="H454" s="284" t="s">
        <v>485</v>
      </c>
      <c r="I454" s="284" t="s">
        <v>485</v>
      </c>
      <c r="J454" s="259">
        <v>0.9</v>
      </c>
      <c r="K454" s="260">
        <v>0.984126984126984</v>
      </c>
      <c r="L454" s="260">
        <v>0.967741935483871</v>
      </c>
      <c r="M454" s="261">
        <v>0.962962962962963</v>
      </c>
      <c r="N454" s="261">
        <v>0.964312267657993</v>
      </c>
      <c r="O454" s="262">
        <v>0.9</v>
      </c>
      <c r="P454" s="263">
        <v>0.943848354792561</v>
      </c>
      <c r="Q454" s="260">
        <v>0.902423865755127</v>
      </c>
      <c r="R454" s="260">
        <v>0.918805657412258</v>
      </c>
      <c r="S454" s="260">
        <v>0.954276106516405</v>
      </c>
      <c r="T454" s="262">
        <v>0.9</v>
      </c>
      <c r="U454" s="260">
        <v>0.912374821173104</v>
      </c>
      <c r="V454" s="260">
        <v>0.878495960223741</v>
      </c>
      <c r="W454" s="260">
        <v>0.894709271870089</v>
      </c>
      <c r="X454" s="260">
        <v>0.916804507861492</v>
      </c>
      <c r="Y454" s="262">
        <v>0.92</v>
      </c>
      <c r="Z454" s="262">
        <v>0.902783072817385</v>
      </c>
      <c r="AA454" s="262">
        <v>0.9287680660702</v>
      </c>
      <c r="AB454" s="262">
        <v>0.890832922621981</v>
      </c>
      <c r="AC454" s="262">
        <v>0.894091873759157</v>
      </c>
      <c r="AD454" s="262">
        <v>0.92</v>
      </c>
      <c r="AE454" s="260">
        <v>0.989106145251397</v>
      </c>
      <c r="AF454" s="260">
        <v>0.983967935871743</v>
      </c>
      <c r="AG454" s="260">
        <v>0.994053328217917</v>
      </c>
      <c r="AH454" s="260">
        <v>0.990338312425237</v>
      </c>
      <c r="AI454" s="262">
        <v>0.92</v>
      </c>
      <c r="AJ454" s="260">
        <v>0.937073260749216</v>
      </c>
      <c r="AK454" s="260">
        <v>0.955102040816327</v>
      </c>
      <c r="AL454" s="260">
        <v>0.912351265292442</v>
      </c>
      <c r="AM454" s="260">
        <v>0.953000229792612</v>
      </c>
      <c r="AN454" s="259">
        <v>0.99</v>
      </c>
      <c r="AO454" s="264">
        <v>1</v>
      </c>
      <c r="AP454" s="264">
        <v>1</v>
      </c>
      <c r="AQ454" s="264">
        <v>1</v>
      </c>
      <c r="AR454" s="265">
        <v>1</v>
      </c>
      <c r="AS454" s="286">
        <v>0.05</v>
      </c>
      <c r="AT454" s="267">
        <v>0.0666666666666667</v>
      </c>
      <c r="AU454" s="268">
        <v>0.0588235294117647</v>
      </c>
      <c r="AV454" s="268">
        <v>0.115384615384615</v>
      </c>
      <c r="AW454" s="268">
        <v>0.0932400932400932</v>
      </c>
      <c r="AX454" s="224"/>
      <c r="AY454" s="222"/>
    </row>
    <row r="455" ht="15" spans="1:51">
      <c r="A455" s="220"/>
      <c r="B455" s="224"/>
      <c r="C455" s="283" t="s">
        <v>375</v>
      </c>
      <c r="D455" s="111" t="s">
        <v>25</v>
      </c>
      <c r="E455" s="111" t="s">
        <v>376</v>
      </c>
      <c r="F455" s="284" t="s">
        <v>486</v>
      </c>
      <c r="G455" s="284" t="s">
        <v>486</v>
      </c>
      <c r="H455" s="284" t="s">
        <v>486</v>
      </c>
      <c r="I455" s="284" t="s">
        <v>486</v>
      </c>
      <c r="J455" s="259">
        <v>0.9</v>
      </c>
      <c r="K455" s="260">
        <v>0.966666666666667</v>
      </c>
      <c r="L455" s="260">
        <v>1</v>
      </c>
      <c r="M455" s="261">
        <v>0.962962962962963</v>
      </c>
      <c r="N455" s="261">
        <v>0.957251908396947</v>
      </c>
      <c r="O455" s="262">
        <v>0.9</v>
      </c>
      <c r="P455" s="263">
        <v>0.984206748025844</v>
      </c>
      <c r="Q455" s="260">
        <v>0.988235294117647</v>
      </c>
      <c r="R455" s="260">
        <v>0.989860583016477</v>
      </c>
      <c r="S455" s="260">
        <v>0.983319786549811</v>
      </c>
      <c r="T455" s="262">
        <v>0.9</v>
      </c>
      <c r="U455" s="260">
        <v>0.975592246949031</v>
      </c>
      <c r="V455" s="260">
        <v>0.97843137254902</v>
      </c>
      <c r="W455" s="260">
        <v>0.979721166032953</v>
      </c>
      <c r="X455" s="260">
        <v>0.968618581475068</v>
      </c>
      <c r="Y455" s="262">
        <v>0.92</v>
      </c>
      <c r="Z455" s="262">
        <v>0.981279251170047</v>
      </c>
      <c r="AA455" s="262">
        <v>0.987215909090909</v>
      </c>
      <c r="AB455" s="262">
        <v>0.979336857280154</v>
      </c>
      <c r="AC455" s="262">
        <v>0.97755096713566</v>
      </c>
      <c r="AD455" s="262">
        <v>0.92</v>
      </c>
      <c r="AE455" s="260">
        <v>0.997425997425997</v>
      </c>
      <c r="AF455" s="260">
        <v>0.969194312796208</v>
      </c>
      <c r="AG455" s="260">
        <v>0.991432068543452</v>
      </c>
      <c r="AH455" s="260">
        <v>0.983286012749772</v>
      </c>
      <c r="AI455" s="262">
        <v>0.92</v>
      </c>
      <c r="AJ455" s="260">
        <v>0.984672897196262</v>
      </c>
      <c r="AK455" s="260">
        <v>0.991153453555631</v>
      </c>
      <c r="AL455" s="260">
        <v>0.984668989547038</v>
      </c>
      <c r="AM455" s="260">
        <v>0.983981624656588</v>
      </c>
      <c r="AN455" s="259">
        <v>0.99</v>
      </c>
      <c r="AO455" s="264">
        <v>1</v>
      </c>
      <c r="AP455" s="264">
        <v>1</v>
      </c>
      <c r="AQ455" s="264">
        <v>1</v>
      </c>
      <c r="AR455" s="265">
        <v>1</v>
      </c>
      <c r="AS455" s="286">
        <v>0.05</v>
      </c>
      <c r="AT455" s="267">
        <v>0.166666666666667</v>
      </c>
      <c r="AU455" s="268">
        <v>0.2</v>
      </c>
      <c r="AV455" s="268">
        <v>0.0909090909090909</v>
      </c>
      <c r="AW455" s="268">
        <v>0.0879120879120879</v>
      </c>
      <c r="AX455" s="224"/>
      <c r="AY455" s="222"/>
    </row>
    <row r="456" ht="15" spans="1:51">
      <c r="A456" s="220"/>
      <c r="B456" s="224"/>
      <c r="C456" s="283" t="s">
        <v>375</v>
      </c>
      <c r="D456" s="111" t="s">
        <v>25</v>
      </c>
      <c r="E456" s="111" t="s">
        <v>376</v>
      </c>
      <c r="F456" s="284" t="s">
        <v>487</v>
      </c>
      <c r="G456" s="284" t="s">
        <v>487</v>
      </c>
      <c r="H456" s="284" t="s">
        <v>487</v>
      </c>
      <c r="I456" s="284" t="s">
        <v>487</v>
      </c>
      <c r="J456" s="259">
        <v>0.9</v>
      </c>
      <c r="K456" s="260">
        <v>1</v>
      </c>
      <c r="L456" s="260">
        <v>1</v>
      </c>
      <c r="M456" s="261">
        <v>1</v>
      </c>
      <c r="N456" s="261">
        <v>1</v>
      </c>
      <c r="O456" s="262">
        <v>0.9</v>
      </c>
      <c r="P456" s="263">
        <v>0.991776630330847</v>
      </c>
      <c r="Q456" s="260">
        <v>0.988176443838108</v>
      </c>
      <c r="R456" s="260">
        <v>0.995588883987649</v>
      </c>
      <c r="S456" s="260">
        <v>0.991691414743931</v>
      </c>
      <c r="T456" s="262">
        <v>0.9</v>
      </c>
      <c r="U456" s="260">
        <v>0.954867087397208</v>
      </c>
      <c r="V456" s="260">
        <v>0.941336971350614</v>
      </c>
      <c r="W456" s="260">
        <v>0.951477723864138</v>
      </c>
      <c r="X456" s="260">
        <v>0.938024045824132</v>
      </c>
      <c r="Y456" s="262">
        <v>0.92</v>
      </c>
      <c r="Z456" s="262">
        <v>0.848708487084871</v>
      </c>
      <c r="AA456" s="262">
        <v>0.923280423280423</v>
      </c>
      <c r="AB456" s="262">
        <v>0.869104908565929</v>
      </c>
      <c r="AC456" s="262">
        <v>0.891380069664091</v>
      </c>
      <c r="AD456" s="262">
        <v>0.92</v>
      </c>
      <c r="AE456" s="260">
        <v>0.998453608247423</v>
      </c>
      <c r="AF456" s="260">
        <v>0.99572877736252</v>
      </c>
      <c r="AG456" s="260">
        <v>0.994106090373281</v>
      </c>
      <c r="AH456" s="260">
        <v>0.994416515135309</v>
      </c>
      <c r="AI456" s="262">
        <v>0.92</v>
      </c>
      <c r="AJ456" s="260">
        <v>0.962760675273088</v>
      </c>
      <c r="AK456" s="260">
        <v>0.975682317940758</v>
      </c>
      <c r="AL456" s="260">
        <v>0.949485783424077</v>
      </c>
      <c r="AM456" s="260">
        <v>0.971062777638086</v>
      </c>
      <c r="AN456" s="259">
        <v>0.99</v>
      </c>
      <c r="AO456" s="264">
        <v>1</v>
      </c>
      <c r="AP456" s="264">
        <v>1</v>
      </c>
      <c r="AQ456" s="264">
        <v>1</v>
      </c>
      <c r="AR456" s="265">
        <v>1</v>
      </c>
      <c r="AS456" s="286">
        <v>0.05</v>
      </c>
      <c r="AT456" s="267">
        <v>0</v>
      </c>
      <c r="AU456" s="268">
        <v>0</v>
      </c>
      <c r="AV456" s="268">
        <v>0.166666666666667</v>
      </c>
      <c r="AW456" s="268">
        <v>0.046448087431694</v>
      </c>
      <c r="AX456" s="224"/>
      <c r="AY456" s="222"/>
    </row>
    <row r="457" ht="15" spans="1:51">
      <c r="A457" s="220"/>
      <c r="B457" s="224"/>
      <c r="C457" s="283" t="s">
        <v>375</v>
      </c>
      <c r="D457" s="111" t="s">
        <v>25</v>
      </c>
      <c r="E457" s="111" t="s">
        <v>376</v>
      </c>
      <c r="F457" s="284" t="s">
        <v>488</v>
      </c>
      <c r="G457" s="284" t="s">
        <v>488</v>
      </c>
      <c r="H457" s="284" t="s">
        <v>488</v>
      </c>
      <c r="I457" s="284" t="s">
        <v>488</v>
      </c>
      <c r="J457" s="259">
        <v>0.9</v>
      </c>
      <c r="K457" s="260">
        <v>1</v>
      </c>
      <c r="L457" s="260">
        <v>1</v>
      </c>
      <c r="M457" s="261">
        <v>1</v>
      </c>
      <c r="N457" s="261">
        <v>0.999376558603491</v>
      </c>
      <c r="O457" s="262">
        <v>0.9</v>
      </c>
      <c r="P457" s="263">
        <v>0.995007941910597</v>
      </c>
      <c r="Q457" s="260">
        <v>0.987745098039216</v>
      </c>
      <c r="R457" s="260">
        <v>0.994663820704376</v>
      </c>
      <c r="S457" s="260">
        <v>0.990559543711279</v>
      </c>
      <c r="T457" s="262">
        <v>0.9</v>
      </c>
      <c r="U457" s="260">
        <v>0.957340594508736</v>
      </c>
      <c r="V457" s="260">
        <v>0.9375</v>
      </c>
      <c r="W457" s="260">
        <v>0.958911419423693</v>
      </c>
      <c r="X457" s="260">
        <v>0.943386763693579</v>
      </c>
      <c r="Y457" s="262">
        <v>0.92</v>
      </c>
      <c r="Z457" s="262">
        <v>0.888252148997135</v>
      </c>
      <c r="AA457" s="262">
        <v>0.898641588296761</v>
      </c>
      <c r="AB457" s="262">
        <v>0.826887661141805</v>
      </c>
      <c r="AC457" s="262">
        <v>0.88216686437327</v>
      </c>
      <c r="AD457" s="262">
        <v>0.92</v>
      </c>
      <c r="AE457" s="260">
        <v>0.998212689901698</v>
      </c>
      <c r="AF457" s="260">
        <v>0.970069071373753</v>
      </c>
      <c r="AG457" s="260">
        <v>0.969183359013868</v>
      </c>
      <c r="AH457" s="260">
        <v>0.993077838266575</v>
      </c>
      <c r="AI457" s="262">
        <v>0.92</v>
      </c>
      <c r="AJ457" s="260">
        <v>0.969833496571988</v>
      </c>
      <c r="AK457" s="260">
        <v>0.972259709101814</v>
      </c>
      <c r="AL457" s="260">
        <v>0.949110467521721</v>
      </c>
      <c r="AM457" s="260">
        <v>0.96619233135124</v>
      </c>
      <c r="AN457" s="259">
        <v>0.99</v>
      </c>
      <c r="AO457" s="264">
        <v>1</v>
      </c>
      <c r="AP457" s="264">
        <v>1</v>
      </c>
      <c r="AQ457" s="264">
        <v>1</v>
      </c>
      <c r="AR457" s="265">
        <v>1</v>
      </c>
      <c r="AS457" s="286">
        <v>0.05</v>
      </c>
      <c r="AT457" s="267">
        <v>0</v>
      </c>
      <c r="AU457" s="268">
        <v>0.0833333333333333</v>
      </c>
      <c r="AV457" s="268">
        <v>0.2</v>
      </c>
      <c r="AW457" s="268">
        <v>0.0519877675840979</v>
      </c>
      <c r="AX457" s="224"/>
      <c r="AY457" s="222"/>
    </row>
    <row r="458" ht="15" spans="1:51">
      <c r="A458" s="220"/>
      <c r="B458" s="224"/>
      <c r="C458" s="283" t="s">
        <v>375</v>
      </c>
      <c r="D458" s="111" t="s">
        <v>25</v>
      </c>
      <c r="E458" s="111" t="s">
        <v>376</v>
      </c>
      <c r="F458" s="284" t="s">
        <v>489</v>
      </c>
      <c r="G458" s="284" t="s">
        <v>489</v>
      </c>
      <c r="H458" s="284" t="s">
        <v>489</v>
      </c>
      <c r="I458" s="284" t="s">
        <v>489</v>
      </c>
      <c r="J458" s="259">
        <v>0.9</v>
      </c>
      <c r="K458" s="260">
        <v>0.947368421052632</v>
      </c>
      <c r="L458" s="260">
        <v>0.966101694915254</v>
      </c>
      <c r="M458" s="261">
        <v>0.976744186046512</v>
      </c>
      <c r="N458" s="261">
        <v>0.984602917341977</v>
      </c>
      <c r="O458" s="262">
        <v>0.9</v>
      </c>
      <c r="P458" s="263">
        <v>0.991362290227048</v>
      </c>
      <c r="Q458" s="260">
        <v>0.993113716731807</v>
      </c>
      <c r="R458" s="260">
        <v>0.993687532877433</v>
      </c>
      <c r="S458" s="260">
        <v>0.990990239426045</v>
      </c>
      <c r="T458" s="262">
        <v>0.9</v>
      </c>
      <c r="U458" s="260">
        <v>0.93928923988154</v>
      </c>
      <c r="V458" s="260">
        <v>0.953284943234692</v>
      </c>
      <c r="W458" s="260">
        <v>0.962651236191478</v>
      </c>
      <c r="X458" s="260">
        <v>0.954565362476016</v>
      </c>
      <c r="Y458" s="262">
        <v>0.92</v>
      </c>
      <c r="Z458" s="262">
        <v>0.883386581469649</v>
      </c>
      <c r="AA458" s="262">
        <v>0.898648648648649</v>
      </c>
      <c r="AB458" s="262">
        <v>0.904240766073871</v>
      </c>
      <c r="AC458" s="262">
        <v>0.90687052262128</v>
      </c>
      <c r="AD458" s="262">
        <v>0.92</v>
      </c>
      <c r="AE458" s="260">
        <v>0.994164843180161</v>
      </c>
      <c r="AF458" s="260">
        <v>0.993574297188755</v>
      </c>
      <c r="AG458" s="260">
        <v>0.995238095238095</v>
      </c>
      <c r="AH458" s="260">
        <v>0.982802511738417</v>
      </c>
      <c r="AI458" s="262">
        <v>0.92</v>
      </c>
      <c r="AJ458" s="260">
        <v>0.969217614365113</v>
      </c>
      <c r="AK458" s="260">
        <v>0.972850678733032</v>
      </c>
      <c r="AL458" s="260">
        <v>0.964665653495441</v>
      </c>
      <c r="AM458" s="260">
        <v>0.974506628276648</v>
      </c>
      <c r="AN458" s="259">
        <v>0.99</v>
      </c>
      <c r="AO458" s="264">
        <v>1</v>
      </c>
      <c r="AP458" s="264">
        <v>1</v>
      </c>
      <c r="AQ458" s="264">
        <v>1</v>
      </c>
      <c r="AR458" s="265">
        <v>1</v>
      </c>
      <c r="AS458" s="286">
        <v>0.05</v>
      </c>
      <c r="AT458" s="267">
        <v>0</v>
      </c>
      <c r="AU458" s="268">
        <v>0</v>
      </c>
      <c r="AV458" s="268">
        <v>0.153846153846154</v>
      </c>
      <c r="AW458" s="268">
        <v>0.0408163265306122</v>
      </c>
      <c r="AX458" s="224"/>
      <c r="AY458" s="222"/>
    </row>
    <row r="459" ht="15" spans="1:51">
      <c r="A459" s="220"/>
      <c r="B459" s="224"/>
      <c r="C459" s="283" t="s">
        <v>375</v>
      </c>
      <c r="D459" s="111" t="s">
        <v>25</v>
      </c>
      <c r="E459" s="111" t="s">
        <v>376</v>
      </c>
      <c r="F459" s="284" t="s">
        <v>490</v>
      </c>
      <c r="G459" s="284" t="s">
        <v>490</v>
      </c>
      <c r="H459" s="284" t="s">
        <v>490</v>
      </c>
      <c r="I459" s="284" t="s">
        <v>490</v>
      </c>
      <c r="J459" s="259">
        <v>0.9</v>
      </c>
      <c r="K459" s="260">
        <v>0.964285714285714</v>
      </c>
      <c r="L459" s="260">
        <v>0.967741935483871</v>
      </c>
      <c r="M459" s="261">
        <v>1</v>
      </c>
      <c r="N459" s="261">
        <v>0.987786259541985</v>
      </c>
      <c r="O459" s="262">
        <v>0.9</v>
      </c>
      <c r="P459" s="263">
        <v>0.981163434903047</v>
      </c>
      <c r="Q459" s="260">
        <v>0.986906710310966</v>
      </c>
      <c r="R459" s="260">
        <v>0.985260770975057</v>
      </c>
      <c r="S459" s="260">
        <v>0.984221013517152</v>
      </c>
      <c r="T459" s="262">
        <v>0.9</v>
      </c>
      <c r="U459" s="260">
        <v>0.953739612188366</v>
      </c>
      <c r="V459" s="260">
        <v>0.949468085106383</v>
      </c>
      <c r="W459" s="260">
        <v>0.956916099773243</v>
      </c>
      <c r="X459" s="260">
        <v>0.947805482255372</v>
      </c>
      <c r="Y459" s="262">
        <v>0.92</v>
      </c>
      <c r="Z459" s="262">
        <v>0.859459459459459</v>
      </c>
      <c r="AA459" s="262">
        <v>0.886238532110092</v>
      </c>
      <c r="AB459" s="262">
        <v>0.867807153965785</v>
      </c>
      <c r="AC459" s="262">
        <v>0.880244755244755</v>
      </c>
      <c r="AD459" s="262">
        <v>0.92</v>
      </c>
      <c r="AE459" s="260">
        <v>0.998380566801619</v>
      </c>
      <c r="AF459" s="260">
        <v>0.997727272727273</v>
      </c>
      <c r="AG459" s="260">
        <v>0.99607535321821</v>
      </c>
      <c r="AH459" s="260">
        <v>0.99163754741212</v>
      </c>
      <c r="AI459" s="262">
        <v>0.92</v>
      </c>
      <c r="AJ459" s="260">
        <v>0.963505402160864</v>
      </c>
      <c r="AK459" s="260">
        <v>0.964034794245567</v>
      </c>
      <c r="AL459" s="260">
        <v>0.949729954299958</v>
      </c>
      <c r="AM459" s="260">
        <v>0.966272919605078</v>
      </c>
      <c r="AN459" s="259">
        <v>0.99</v>
      </c>
      <c r="AO459" s="264">
        <v>1</v>
      </c>
      <c r="AP459" s="264">
        <v>1</v>
      </c>
      <c r="AQ459" s="264">
        <v>1</v>
      </c>
      <c r="AR459" s="265">
        <v>1</v>
      </c>
      <c r="AS459" s="286">
        <v>0.05</v>
      </c>
      <c r="AT459" s="267">
        <v>0</v>
      </c>
      <c r="AU459" s="268">
        <v>0.111111111111111</v>
      </c>
      <c r="AV459" s="268">
        <v>0.363636363636364</v>
      </c>
      <c r="AW459" s="268">
        <v>0.0679347826086956</v>
      </c>
      <c r="AX459" s="224"/>
      <c r="AY459" s="222"/>
    </row>
    <row r="460" ht="15" spans="1:51">
      <c r="A460" s="220"/>
      <c r="B460" s="224"/>
      <c r="C460" s="283" t="s">
        <v>375</v>
      </c>
      <c r="D460" s="111" t="s">
        <v>25</v>
      </c>
      <c r="E460" s="111" t="s">
        <v>376</v>
      </c>
      <c r="F460" s="284" t="s">
        <v>491</v>
      </c>
      <c r="G460" s="284" t="s">
        <v>491</v>
      </c>
      <c r="H460" s="284" t="s">
        <v>491</v>
      </c>
      <c r="I460" s="284" t="s">
        <v>491</v>
      </c>
      <c r="J460" s="259">
        <v>0.9</v>
      </c>
      <c r="K460" s="260">
        <v>0.981818181818182</v>
      </c>
      <c r="L460" s="260">
        <v>1</v>
      </c>
      <c r="M460" s="261">
        <v>1</v>
      </c>
      <c r="N460" s="261">
        <v>0.993174061433447</v>
      </c>
      <c r="O460" s="262">
        <v>0.9</v>
      </c>
      <c r="P460" s="263">
        <v>0.986784140969163</v>
      </c>
      <c r="Q460" s="260">
        <v>0.984262173671542</v>
      </c>
      <c r="R460" s="260">
        <v>0.991516966067864</v>
      </c>
      <c r="S460" s="260">
        <v>0.985261192156705</v>
      </c>
      <c r="T460" s="262">
        <v>0.9</v>
      </c>
      <c r="U460" s="260">
        <v>0.957106422443775</v>
      </c>
      <c r="V460" s="260">
        <v>0.943714127013516</v>
      </c>
      <c r="W460" s="260">
        <v>0.94810379241517</v>
      </c>
      <c r="X460" s="260">
        <v>0.949418178532344</v>
      </c>
      <c r="Y460" s="262">
        <v>0.92</v>
      </c>
      <c r="Z460" s="262">
        <v>0.959370904325033</v>
      </c>
      <c r="AA460" s="262">
        <v>0.961777777777778</v>
      </c>
      <c r="AB460" s="262">
        <v>0.960537363560034</v>
      </c>
      <c r="AC460" s="262">
        <v>0.953330900539269</v>
      </c>
      <c r="AD460" s="262">
        <v>0.92</v>
      </c>
      <c r="AE460" s="260">
        <v>0.999231557377049</v>
      </c>
      <c r="AF460" s="260">
        <v>0.996368715083799</v>
      </c>
      <c r="AG460" s="260">
        <v>0.99850411368736</v>
      </c>
      <c r="AH460" s="260">
        <v>0.996673220917992</v>
      </c>
      <c r="AI460" s="262">
        <v>0.92</v>
      </c>
      <c r="AJ460" s="260">
        <v>0.978723404255319</v>
      </c>
      <c r="AK460" s="260">
        <v>0.981152313821636</v>
      </c>
      <c r="AL460" s="260">
        <v>0.975273865414711</v>
      </c>
      <c r="AM460" s="260">
        <v>0.979463739659446</v>
      </c>
      <c r="AN460" s="259">
        <v>0.99</v>
      </c>
      <c r="AO460" s="264">
        <v>1</v>
      </c>
      <c r="AP460" s="264">
        <v>1</v>
      </c>
      <c r="AQ460" s="264">
        <v>1</v>
      </c>
      <c r="AR460" s="265">
        <v>1</v>
      </c>
      <c r="AS460" s="286">
        <v>0.05</v>
      </c>
      <c r="AT460" s="267">
        <v>0</v>
      </c>
      <c r="AU460" s="268">
        <v>0.0434782608695652</v>
      </c>
      <c r="AV460" s="268">
        <v>0.117647058823529</v>
      </c>
      <c r="AW460" s="268">
        <v>0.080188679245283</v>
      </c>
      <c r="AX460" s="224"/>
      <c r="AY460" s="222"/>
    </row>
    <row r="461" ht="15" spans="1:51">
      <c r="A461" s="220"/>
      <c r="B461" s="224"/>
      <c r="C461" s="283" t="s">
        <v>375</v>
      </c>
      <c r="D461" s="111" t="s">
        <v>25</v>
      </c>
      <c r="E461" s="111" t="s">
        <v>376</v>
      </c>
      <c r="F461" s="284" t="s">
        <v>492</v>
      </c>
      <c r="G461" s="284" t="s">
        <v>492</v>
      </c>
      <c r="H461" s="284" t="s">
        <v>492</v>
      </c>
      <c r="I461" s="284" t="s">
        <v>492</v>
      </c>
      <c r="J461" s="259">
        <v>0.9</v>
      </c>
      <c r="K461" s="260">
        <v>1</v>
      </c>
      <c r="L461" s="260">
        <v>1</v>
      </c>
      <c r="M461" s="261">
        <v>1</v>
      </c>
      <c r="N461" s="261">
        <v>1</v>
      </c>
      <c r="O461" s="262">
        <v>0.9</v>
      </c>
      <c r="P461" s="263">
        <v>0.996273291925466</v>
      </c>
      <c r="Q461" s="260">
        <v>0.989277830337433</v>
      </c>
      <c r="R461" s="260">
        <v>0.9963133640553</v>
      </c>
      <c r="S461" s="260">
        <v>0.994584708076316</v>
      </c>
      <c r="T461" s="262">
        <v>0.9</v>
      </c>
      <c r="U461" s="260">
        <v>0.935403726708074</v>
      </c>
      <c r="V461" s="260">
        <v>0.921475875118259</v>
      </c>
      <c r="W461" s="260">
        <v>0.928110599078341</v>
      </c>
      <c r="X461" s="260">
        <v>0.945309137856835</v>
      </c>
      <c r="Y461" s="262">
        <v>0.92</v>
      </c>
      <c r="Z461" s="262">
        <v>0.948198198198198</v>
      </c>
      <c r="AA461" s="262">
        <v>0.956390977443609</v>
      </c>
      <c r="AB461" s="262">
        <v>0.968692449355433</v>
      </c>
      <c r="AC461" s="262">
        <v>0.962048106006049</v>
      </c>
      <c r="AD461" s="262">
        <v>0.92</v>
      </c>
      <c r="AE461" s="260">
        <v>0.99865831842576</v>
      </c>
      <c r="AF461" s="260">
        <v>0.993500464252553</v>
      </c>
      <c r="AG461" s="260">
        <v>0.997683844817603</v>
      </c>
      <c r="AH461" s="260">
        <v>0.995438590541434</v>
      </c>
      <c r="AI461" s="262">
        <v>0.92</v>
      </c>
      <c r="AJ461" s="260">
        <v>0.971338692764768</v>
      </c>
      <c r="AK461" s="260">
        <v>0.978102189781022</v>
      </c>
      <c r="AL461" s="260">
        <v>0.976658476658477</v>
      </c>
      <c r="AM461" s="260">
        <v>0.982787826586276</v>
      </c>
      <c r="AN461" s="259">
        <v>0.99</v>
      </c>
      <c r="AO461" s="264">
        <v>1</v>
      </c>
      <c r="AP461" s="264">
        <v>1</v>
      </c>
      <c r="AQ461" s="264">
        <v>1</v>
      </c>
      <c r="AR461" s="265">
        <v>1</v>
      </c>
      <c r="AS461" s="286">
        <v>0.05</v>
      </c>
      <c r="AT461" s="267">
        <v>0</v>
      </c>
      <c r="AU461" s="268">
        <v>0.0714285714285714</v>
      </c>
      <c r="AV461" s="268">
        <v>0</v>
      </c>
      <c r="AW461" s="268">
        <v>0.0466926070038911</v>
      </c>
      <c r="AX461" s="224"/>
      <c r="AY461" s="222"/>
    </row>
    <row r="462" ht="15" spans="1:51">
      <c r="A462" s="220"/>
      <c r="B462" s="224"/>
      <c r="C462" s="283" t="s">
        <v>375</v>
      </c>
      <c r="D462" s="111" t="s">
        <v>25</v>
      </c>
      <c r="E462" s="111" t="s">
        <v>376</v>
      </c>
      <c r="F462" s="284" t="s">
        <v>493</v>
      </c>
      <c r="G462" s="284" t="s">
        <v>493</v>
      </c>
      <c r="H462" s="284" t="s">
        <v>493</v>
      </c>
      <c r="I462" s="284" t="s">
        <v>493</v>
      </c>
      <c r="J462" s="259">
        <v>0.9</v>
      </c>
      <c r="K462" s="260">
        <v>1</v>
      </c>
      <c r="L462" s="260">
        <v>1</v>
      </c>
      <c r="M462" s="261">
        <v>0.975609756097561</v>
      </c>
      <c r="N462" s="261">
        <v>0.983406113537118</v>
      </c>
      <c r="O462" s="262">
        <v>0.9</v>
      </c>
      <c r="P462" s="263">
        <v>0.992040932347925</v>
      </c>
      <c r="Q462" s="260">
        <v>0.991728341314758</v>
      </c>
      <c r="R462" s="260">
        <v>0.987820512820513</v>
      </c>
      <c r="S462" s="260">
        <v>0.985886087540443</v>
      </c>
      <c r="T462" s="262">
        <v>0.9</v>
      </c>
      <c r="U462" s="260">
        <v>0.980102330869812</v>
      </c>
      <c r="V462" s="260">
        <v>0.968872442316064</v>
      </c>
      <c r="W462" s="260">
        <v>0.970512820512821</v>
      </c>
      <c r="X462" s="260">
        <v>0.952286185214578</v>
      </c>
      <c r="Y462" s="262">
        <v>0.92</v>
      </c>
      <c r="Z462" s="262">
        <v>0.86890756302521</v>
      </c>
      <c r="AA462" s="262">
        <v>0.862676056338028</v>
      </c>
      <c r="AB462" s="262">
        <v>0.871833084947839</v>
      </c>
      <c r="AC462" s="262">
        <v>0.8552446733786</v>
      </c>
      <c r="AD462" s="262">
        <v>0.92</v>
      </c>
      <c r="AE462" s="260">
        <v>0.996258185219832</v>
      </c>
      <c r="AF462" s="260">
        <v>0.996101364522417</v>
      </c>
      <c r="AG462" s="260">
        <v>0.995846313603323</v>
      </c>
      <c r="AH462" s="260">
        <v>0.994925360510847</v>
      </c>
      <c r="AI462" s="262">
        <v>0.92</v>
      </c>
      <c r="AJ462" s="260">
        <v>0.970824215900802</v>
      </c>
      <c r="AK462" s="260">
        <v>0.968049944913698</v>
      </c>
      <c r="AL462" s="260">
        <v>0.949372759856631</v>
      </c>
      <c r="AM462" s="260">
        <v>0.962078126736234</v>
      </c>
      <c r="AN462" s="259">
        <v>0.99</v>
      </c>
      <c r="AO462" s="264">
        <v>1</v>
      </c>
      <c r="AP462" s="264">
        <v>1</v>
      </c>
      <c r="AQ462" s="264">
        <v>1</v>
      </c>
      <c r="AR462" s="265">
        <v>1</v>
      </c>
      <c r="AS462" s="286">
        <v>0.05</v>
      </c>
      <c r="AT462" s="267">
        <v>0</v>
      </c>
      <c r="AU462" s="268">
        <v>0</v>
      </c>
      <c r="AV462" s="268">
        <v>0</v>
      </c>
      <c r="AW462" s="268">
        <v>0.048582995951417</v>
      </c>
      <c r="AX462" s="224"/>
      <c r="AY462" s="222"/>
    </row>
    <row r="463" ht="15" spans="1:51">
      <c r="A463" s="220"/>
      <c r="B463" s="224"/>
      <c r="C463" s="283" t="s">
        <v>375</v>
      </c>
      <c r="D463" s="111" t="s">
        <v>25</v>
      </c>
      <c r="E463" s="111" t="s">
        <v>376</v>
      </c>
      <c r="F463" s="284" t="s">
        <v>494</v>
      </c>
      <c r="G463" s="284" t="s">
        <v>494</v>
      </c>
      <c r="H463" s="284" t="s">
        <v>494</v>
      </c>
      <c r="I463" s="284" t="s">
        <v>494</v>
      </c>
      <c r="J463" s="259">
        <v>0.9</v>
      </c>
      <c r="K463" s="260">
        <v>1</v>
      </c>
      <c r="L463" s="260">
        <v>0.982456140350877</v>
      </c>
      <c r="M463" s="261">
        <v>1</v>
      </c>
      <c r="N463" s="261">
        <v>0.995860927152318</v>
      </c>
      <c r="O463" s="262">
        <v>0.9</v>
      </c>
      <c r="P463" s="263">
        <v>0.987388936658068</v>
      </c>
      <c r="Q463" s="260">
        <v>0.990037359900374</v>
      </c>
      <c r="R463" s="260">
        <v>0.982769230769231</v>
      </c>
      <c r="S463" s="260">
        <v>0.988055163427082</v>
      </c>
      <c r="T463" s="262">
        <v>0.9</v>
      </c>
      <c r="U463" s="260">
        <v>0.919174548581255</v>
      </c>
      <c r="V463" s="260">
        <v>0.920091324200913</v>
      </c>
      <c r="W463" s="260">
        <v>0.932307692307692</v>
      </c>
      <c r="X463" s="260">
        <v>0.923939141660936</v>
      </c>
      <c r="Y463" s="262">
        <v>0.92</v>
      </c>
      <c r="Z463" s="262">
        <v>0.871198568872988</v>
      </c>
      <c r="AA463" s="262">
        <v>0.896663078579117</v>
      </c>
      <c r="AB463" s="262">
        <v>0.859011627906977</v>
      </c>
      <c r="AC463" s="262">
        <v>0.895292297491435</v>
      </c>
      <c r="AD463" s="262">
        <v>0.92</v>
      </c>
      <c r="AE463" s="260">
        <v>0.99694856146469</v>
      </c>
      <c r="AF463" s="260">
        <v>0.991525423728814</v>
      </c>
      <c r="AG463" s="260">
        <v>0.996308260267651</v>
      </c>
      <c r="AH463" s="260">
        <v>0.995624388277967</v>
      </c>
      <c r="AI463" s="262">
        <v>0.92</v>
      </c>
      <c r="AJ463" s="260">
        <v>0.964179841897233</v>
      </c>
      <c r="AK463" s="260">
        <v>0.970941360709936</v>
      </c>
      <c r="AL463" s="260">
        <v>0.943363597060095</v>
      </c>
      <c r="AM463" s="260">
        <v>0.970480472154005</v>
      </c>
      <c r="AN463" s="259">
        <v>0.99</v>
      </c>
      <c r="AO463" s="264">
        <v>1</v>
      </c>
      <c r="AP463" s="264">
        <v>1</v>
      </c>
      <c r="AQ463" s="264">
        <v>1</v>
      </c>
      <c r="AR463" s="265">
        <v>1</v>
      </c>
      <c r="AS463" s="286">
        <v>0.05</v>
      </c>
      <c r="AT463" s="267">
        <v>0</v>
      </c>
      <c r="AU463" s="268">
        <v>0.0476190476190476</v>
      </c>
      <c r="AV463" s="268">
        <v>0</v>
      </c>
      <c r="AW463" s="268">
        <v>0.0433070866141732</v>
      </c>
      <c r="AX463" s="224"/>
      <c r="AY463" s="222"/>
    </row>
    <row r="464" ht="15" spans="1:51">
      <c r="A464" s="220"/>
      <c r="B464" s="224"/>
      <c r="C464" s="283" t="s">
        <v>375</v>
      </c>
      <c r="D464" s="111" t="s">
        <v>25</v>
      </c>
      <c r="E464" s="111" t="s">
        <v>376</v>
      </c>
      <c r="F464" s="284" t="s">
        <v>495</v>
      </c>
      <c r="G464" s="284" t="s">
        <v>495</v>
      </c>
      <c r="H464" s="284" t="s">
        <v>495</v>
      </c>
      <c r="I464" s="284" t="s">
        <v>495</v>
      </c>
      <c r="J464" s="259">
        <v>0.9</v>
      </c>
      <c r="K464" s="260">
        <v>1</v>
      </c>
      <c r="L464" s="260">
        <v>0.967741935483871</v>
      </c>
      <c r="M464" s="261">
        <v>1</v>
      </c>
      <c r="N464" s="261">
        <v>0.990121580547112</v>
      </c>
      <c r="O464" s="262">
        <v>0.9</v>
      </c>
      <c r="P464" s="263">
        <v>0.992295430393199</v>
      </c>
      <c r="Q464" s="260">
        <v>0.987158581328985</v>
      </c>
      <c r="R464" s="260">
        <v>0.987707108498129</v>
      </c>
      <c r="S464" s="260">
        <v>0.988091732914581</v>
      </c>
      <c r="T464" s="262">
        <v>0.9</v>
      </c>
      <c r="U464" s="260">
        <v>0.941020191285866</v>
      </c>
      <c r="V464" s="260">
        <v>0.93334692213616</v>
      </c>
      <c r="W464" s="260">
        <v>0.946552645644041</v>
      </c>
      <c r="X464" s="260">
        <v>0.933566700472187</v>
      </c>
      <c r="Y464" s="262">
        <v>0.92</v>
      </c>
      <c r="Z464" s="262">
        <v>0.935251798561151</v>
      </c>
      <c r="AA464" s="262">
        <v>0.9345703125</v>
      </c>
      <c r="AB464" s="262">
        <v>0.9227761485826</v>
      </c>
      <c r="AC464" s="262">
        <v>0.918309366668124</v>
      </c>
      <c r="AD464" s="262">
        <v>0.92</v>
      </c>
      <c r="AE464" s="260">
        <v>0.995394358088659</v>
      </c>
      <c r="AF464" s="260">
        <v>0.997366688610928</v>
      </c>
      <c r="AG464" s="260">
        <v>0.997588036661843</v>
      </c>
      <c r="AH464" s="260">
        <v>0.995968556763529</v>
      </c>
      <c r="AI464" s="262">
        <v>0.92</v>
      </c>
      <c r="AJ464" s="260">
        <v>0.973760932944606</v>
      </c>
      <c r="AK464" s="260">
        <v>0.972512647554806</v>
      </c>
      <c r="AL464" s="260">
        <v>0.964754664823773</v>
      </c>
      <c r="AM464" s="260">
        <v>0.968852273024794</v>
      </c>
      <c r="AN464" s="259">
        <v>0.99</v>
      </c>
      <c r="AO464" s="264">
        <v>1</v>
      </c>
      <c r="AP464" s="264">
        <v>1</v>
      </c>
      <c r="AQ464" s="264">
        <v>1</v>
      </c>
      <c r="AR464" s="265">
        <v>1</v>
      </c>
      <c r="AS464" s="286">
        <v>0.05</v>
      </c>
      <c r="AT464" s="267">
        <v>0</v>
      </c>
      <c r="AU464" s="268">
        <v>0.0833333333333333</v>
      </c>
      <c r="AV464" s="268">
        <v>0.142857142857143</v>
      </c>
      <c r="AW464" s="268">
        <v>0.0541310541310541</v>
      </c>
      <c r="AX464" s="224"/>
      <c r="AY464" s="222"/>
    </row>
    <row r="465" ht="15" spans="1:51">
      <c r="A465" s="220"/>
      <c r="B465" s="224"/>
      <c r="C465" s="283" t="s">
        <v>375</v>
      </c>
      <c r="D465" s="111" t="s">
        <v>25</v>
      </c>
      <c r="E465" s="111" t="s">
        <v>376</v>
      </c>
      <c r="F465" s="284" t="s">
        <v>496</v>
      </c>
      <c r="G465" s="284" t="s">
        <v>496</v>
      </c>
      <c r="H465" s="284" t="s">
        <v>496</v>
      </c>
      <c r="I465" s="284" t="s">
        <v>496</v>
      </c>
      <c r="J465" s="259">
        <v>0.9</v>
      </c>
      <c r="K465" s="260">
        <v>1</v>
      </c>
      <c r="L465" s="260">
        <v>1</v>
      </c>
      <c r="M465" s="261">
        <v>0.980769230769231</v>
      </c>
      <c r="N465" s="261">
        <v>0.990956072351421</v>
      </c>
      <c r="O465" s="262">
        <v>0.9</v>
      </c>
      <c r="P465" s="263">
        <v>0.988845988845989</v>
      </c>
      <c r="Q465" s="260">
        <v>0.990639122014203</v>
      </c>
      <c r="R465" s="260">
        <v>0.995764705882353</v>
      </c>
      <c r="S465" s="260">
        <v>0.991764212097188</v>
      </c>
      <c r="T465" s="262">
        <v>0.9</v>
      </c>
      <c r="U465" s="260">
        <v>0.941226941226941</v>
      </c>
      <c r="V465" s="260">
        <v>0.943996126533247</v>
      </c>
      <c r="W465" s="260">
        <v>0.947294117647059</v>
      </c>
      <c r="X465" s="260">
        <v>0.941482068740381</v>
      </c>
      <c r="Y465" s="262">
        <v>0.92</v>
      </c>
      <c r="Z465" s="262">
        <v>0.909987669543773</v>
      </c>
      <c r="AA465" s="262">
        <v>0.946444249341528</v>
      </c>
      <c r="AB465" s="262">
        <v>0.940281030444965</v>
      </c>
      <c r="AC465" s="262">
        <v>0.943741990602307</v>
      </c>
      <c r="AD465" s="262">
        <v>0.92</v>
      </c>
      <c r="AE465" s="260">
        <v>0.998693379790941</v>
      </c>
      <c r="AF465" s="260">
        <v>0.987452948557089</v>
      </c>
      <c r="AG465" s="260">
        <v>0.999701492537313</v>
      </c>
      <c r="AH465" s="260">
        <v>0.988542785535267</v>
      </c>
      <c r="AI465" s="262">
        <v>0.92</v>
      </c>
      <c r="AJ465" s="260">
        <v>0.968755709848346</v>
      </c>
      <c r="AK465" s="260">
        <v>0.978868438991138</v>
      </c>
      <c r="AL465" s="260">
        <v>0.973145350788855</v>
      </c>
      <c r="AM465" s="260">
        <v>0.980800440946811</v>
      </c>
      <c r="AN465" s="259">
        <v>0.99</v>
      </c>
      <c r="AO465" s="264">
        <v>1</v>
      </c>
      <c r="AP465" s="264">
        <v>1</v>
      </c>
      <c r="AQ465" s="264">
        <v>1</v>
      </c>
      <c r="AR465" s="265">
        <v>1</v>
      </c>
      <c r="AS465" s="286">
        <v>0.05</v>
      </c>
      <c r="AT465" s="267">
        <v>0</v>
      </c>
      <c r="AU465" s="268">
        <v>0</v>
      </c>
      <c r="AV465" s="268">
        <v>0.1</v>
      </c>
      <c r="AW465" s="268">
        <v>0.067524115755627</v>
      </c>
      <c r="AX465" s="224"/>
      <c r="AY465" s="222"/>
    </row>
    <row r="466" ht="15" spans="1:51">
      <c r="A466" s="220"/>
      <c r="B466" s="224"/>
      <c r="C466" s="283" t="s">
        <v>375</v>
      </c>
      <c r="D466" s="111" t="s">
        <v>25</v>
      </c>
      <c r="E466" s="111" t="s">
        <v>376</v>
      </c>
      <c r="F466" s="284" t="s">
        <v>497</v>
      </c>
      <c r="G466" s="284" t="s">
        <v>497</v>
      </c>
      <c r="H466" s="284" t="s">
        <v>497</v>
      </c>
      <c r="I466" s="284" t="s">
        <v>497</v>
      </c>
      <c r="J466" s="259">
        <v>0.9</v>
      </c>
      <c r="K466" s="260">
        <v>1</v>
      </c>
      <c r="L466" s="260">
        <v>1</v>
      </c>
      <c r="M466" s="261">
        <v>1</v>
      </c>
      <c r="N466" s="261">
        <v>1</v>
      </c>
      <c r="O466" s="262">
        <v>0.9</v>
      </c>
      <c r="P466" s="263">
        <v>0.999124343257443</v>
      </c>
      <c r="Q466" s="260">
        <v>0.998729351969504</v>
      </c>
      <c r="R466" s="260">
        <v>0.9979035639413</v>
      </c>
      <c r="S466" s="260">
        <v>0.997936776950851</v>
      </c>
      <c r="T466" s="262">
        <v>0.9</v>
      </c>
      <c r="U466" s="260">
        <v>0.95446584938704</v>
      </c>
      <c r="V466" s="260">
        <v>0.952986022871665</v>
      </c>
      <c r="W466" s="260">
        <v>0.958071278825996</v>
      </c>
      <c r="X466" s="260">
        <v>0.956856532311547</v>
      </c>
      <c r="Y466" s="262">
        <v>0.92</v>
      </c>
      <c r="Z466" s="262">
        <v>0.904761904761905</v>
      </c>
      <c r="AA466" s="262">
        <v>0.940928270042194</v>
      </c>
      <c r="AB466" s="262">
        <v>0.867469879518072</v>
      </c>
      <c r="AC466" s="262">
        <v>0.934942287513116</v>
      </c>
      <c r="AD466" s="262">
        <v>0.92</v>
      </c>
      <c r="AE466" s="260">
        <v>1</v>
      </c>
      <c r="AF466" s="260">
        <v>0.991525423728814</v>
      </c>
      <c r="AG466" s="260">
        <v>1</v>
      </c>
      <c r="AH466" s="260">
        <v>0.994998610725201</v>
      </c>
      <c r="AI466" s="262">
        <v>0.92</v>
      </c>
      <c r="AJ466" s="260">
        <v>0.967693463561232</v>
      </c>
      <c r="AK466" s="260">
        <v>0.987299834345665</v>
      </c>
      <c r="AL466" s="260">
        <v>0.962674961119751</v>
      </c>
      <c r="AM466" s="260">
        <v>0.982535674080385</v>
      </c>
      <c r="AN466" s="259">
        <v>0.99</v>
      </c>
      <c r="AO466" s="264">
        <v>1</v>
      </c>
      <c r="AP466" s="264">
        <v>1</v>
      </c>
      <c r="AQ466" s="264">
        <v>1</v>
      </c>
      <c r="AR466" s="265">
        <v>1</v>
      </c>
      <c r="AS466" s="286">
        <v>0.05</v>
      </c>
      <c r="AT466" s="267">
        <v>0.5</v>
      </c>
      <c r="AU466" s="268">
        <v>0</v>
      </c>
      <c r="AV466" s="268">
        <v>1</v>
      </c>
      <c r="AW466" s="268">
        <v>0.11864406779661</v>
      </c>
      <c r="AX466" s="224"/>
      <c r="AY466" s="222"/>
    </row>
    <row r="467" ht="15" spans="1:51">
      <c r="A467" s="220"/>
      <c r="B467" s="224"/>
      <c r="C467" s="283" t="s">
        <v>375</v>
      </c>
      <c r="D467" s="111" t="s">
        <v>25</v>
      </c>
      <c r="E467" s="111" t="s">
        <v>376</v>
      </c>
      <c r="F467" s="284" t="s">
        <v>498</v>
      </c>
      <c r="G467" s="284" t="s">
        <v>498</v>
      </c>
      <c r="H467" s="284" t="s">
        <v>498</v>
      </c>
      <c r="I467" s="284" t="s">
        <v>498</v>
      </c>
      <c r="J467" s="259">
        <v>0.9</v>
      </c>
      <c r="K467" s="260">
        <v>0.986666666666667</v>
      </c>
      <c r="L467" s="260">
        <v>1</v>
      </c>
      <c r="M467" s="261">
        <v>0.964285714285714</v>
      </c>
      <c r="N467" s="261">
        <v>0.966426858513189</v>
      </c>
      <c r="O467" s="262">
        <v>0.9</v>
      </c>
      <c r="P467" s="263">
        <v>0.988781014023732</v>
      </c>
      <c r="Q467" s="260">
        <v>0.985187623436471</v>
      </c>
      <c r="R467" s="260">
        <v>0.991276400367309</v>
      </c>
      <c r="S467" s="260">
        <v>0.98437413163891</v>
      </c>
      <c r="T467" s="262">
        <v>0.9</v>
      </c>
      <c r="U467" s="260">
        <v>0.952535059331176</v>
      </c>
      <c r="V467" s="260">
        <v>0.960994075049375</v>
      </c>
      <c r="W467" s="260">
        <v>0.95959595959596</v>
      </c>
      <c r="X467" s="260">
        <v>0.950186176617699</v>
      </c>
      <c r="Y467" s="262">
        <v>0.92</v>
      </c>
      <c r="Z467" s="262">
        <v>0.879220779220779</v>
      </c>
      <c r="AA467" s="262">
        <v>0.906567992599445</v>
      </c>
      <c r="AB467" s="262">
        <v>0.873997709049255</v>
      </c>
      <c r="AC467" s="262">
        <v>0.864347589459839</v>
      </c>
      <c r="AD467" s="262">
        <v>0.92</v>
      </c>
      <c r="AE467" s="260">
        <v>0.995252628009495</v>
      </c>
      <c r="AF467" s="260">
        <v>0.992388546574846</v>
      </c>
      <c r="AG467" s="260">
        <v>0.990284005979073</v>
      </c>
      <c r="AH467" s="260">
        <v>0.98827202561136</v>
      </c>
      <c r="AI467" s="262">
        <v>0.92</v>
      </c>
      <c r="AJ467" s="260">
        <v>0.959481961147086</v>
      </c>
      <c r="AK467" s="260">
        <v>0.968143076708118</v>
      </c>
      <c r="AL467" s="260">
        <v>0.949196984595215</v>
      </c>
      <c r="AM467" s="260">
        <v>0.960243048878975</v>
      </c>
      <c r="AN467" s="259">
        <v>0.99</v>
      </c>
      <c r="AO467" s="264">
        <v>1</v>
      </c>
      <c r="AP467" s="264">
        <v>1</v>
      </c>
      <c r="AQ467" s="264">
        <v>1</v>
      </c>
      <c r="AR467" s="265">
        <v>1</v>
      </c>
      <c r="AS467" s="286">
        <v>0.05</v>
      </c>
      <c r="AT467" s="267">
        <v>-0.05</v>
      </c>
      <c r="AU467" s="268">
        <v>0.0476190476190476</v>
      </c>
      <c r="AV467" s="268">
        <v>0.1</v>
      </c>
      <c r="AW467" s="268">
        <v>0.048661800486618</v>
      </c>
      <c r="AX467" s="224"/>
      <c r="AY467" s="222"/>
    </row>
    <row r="468" ht="15" spans="1:51">
      <c r="A468" s="220"/>
      <c r="B468" s="224"/>
      <c r="C468" s="283" t="s">
        <v>375</v>
      </c>
      <c r="D468" s="111" t="s">
        <v>25</v>
      </c>
      <c r="E468" s="111" t="s">
        <v>376</v>
      </c>
      <c r="F468" s="284" t="s">
        <v>499</v>
      </c>
      <c r="G468" s="284" t="s">
        <v>499</v>
      </c>
      <c r="H468" s="284" t="s">
        <v>499</v>
      </c>
      <c r="I468" s="284" t="s">
        <v>499</v>
      </c>
      <c r="J468" s="259">
        <v>0.9</v>
      </c>
      <c r="K468" s="260">
        <v>1</v>
      </c>
      <c r="L468" s="260">
        <v>0.983333333333333</v>
      </c>
      <c r="M468" s="261">
        <v>1</v>
      </c>
      <c r="N468" s="261">
        <v>0.995366795366795</v>
      </c>
      <c r="O468" s="262">
        <v>0.9</v>
      </c>
      <c r="P468" s="263">
        <v>0.988924440068915</v>
      </c>
      <c r="Q468" s="260">
        <v>0.986953943467088</v>
      </c>
      <c r="R468" s="260">
        <v>0.986206896551724</v>
      </c>
      <c r="S468" s="260">
        <v>0.987938039614017</v>
      </c>
      <c r="T468" s="262">
        <v>0.9</v>
      </c>
      <c r="U468" s="260">
        <v>0.935515628845681</v>
      </c>
      <c r="V468" s="260">
        <v>0.957106147459972</v>
      </c>
      <c r="W468" s="260">
        <v>0.953879310344828</v>
      </c>
      <c r="X468" s="260">
        <v>0.952111901134247</v>
      </c>
      <c r="Y468" s="262">
        <v>0.92</v>
      </c>
      <c r="Z468" s="262">
        <v>0.884615384615385</v>
      </c>
      <c r="AA468" s="262">
        <v>0.947735191637631</v>
      </c>
      <c r="AB468" s="262">
        <v>0.921481481481481</v>
      </c>
      <c r="AC468" s="262">
        <v>0.934007363041925</v>
      </c>
      <c r="AD468" s="262">
        <v>0.92</v>
      </c>
      <c r="AE468" s="260">
        <v>0.997581620314389</v>
      </c>
      <c r="AF468" s="260">
        <v>0.985549132947977</v>
      </c>
      <c r="AG468" s="260">
        <v>0.993257261410788</v>
      </c>
      <c r="AH468" s="260">
        <v>0.99245735836119</v>
      </c>
      <c r="AI468" s="262">
        <v>0.92</v>
      </c>
      <c r="AJ468" s="260">
        <v>0.966119982736297</v>
      </c>
      <c r="AK468" s="260">
        <v>0.980912162162162</v>
      </c>
      <c r="AL468" s="260">
        <v>0.970961281708945</v>
      </c>
      <c r="AM468" s="260">
        <v>0.980943424683056</v>
      </c>
      <c r="AN468" s="259">
        <v>0.99</v>
      </c>
      <c r="AO468" s="264">
        <v>1</v>
      </c>
      <c r="AP468" s="264">
        <v>1</v>
      </c>
      <c r="AQ468" s="264">
        <v>1</v>
      </c>
      <c r="AR468" s="265">
        <v>1</v>
      </c>
      <c r="AS468" s="286">
        <v>0.05</v>
      </c>
      <c r="AT468" s="267">
        <v>0</v>
      </c>
      <c r="AU468" s="268">
        <v>0</v>
      </c>
      <c r="AV468" s="268">
        <v>0.285714285714286</v>
      </c>
      <c r="AW468" s="268">
        <v>0.0582959641255605</v>
      </c>
      <c r="AX468" s="224"/>
      <c r="AY468" s="222"/>
    </row>
    <row r="469" ht="15" spans="1:51">
      <c r="A469" s="220"/>
      <c r="B469" s="224"/>
      <c r="C469" s="283" t="s">
        <v>375</v>
      </c>
      <c r="D469" s="111" t="s">
        <v>25</v>
      </c>
      <c r="E469" s="111" t="s">
        <v>376</v>
      </c>
      <c r="F469" s="284" t="s">
        <v>500</v>
      </c>
      <c r="G469" s="284" t="s">
        <v>500</v>
      </c>
      <c r="H469" s="284" t="s">
        <v>500</v>
      </c>
      <c r="I469" s="284" t="s">
        <v>500</v>
      </c>
      <c r="J469" s="259">
        <v>0.9</v>
      </c>
      <c r="K469" s="260">
        <v>0.951219512195122</v>
      </c>
      <c r="L469" s="260">
        <v>0.953488372093023</v>
      </c>
      <c r="M469" s="261">
        <v>1</v>
      </c>
      <c r="N469" s="261">
        <v>0.983240223463687</v>
      </c>
      <c r="O469" s="262">
        <v>0.9</v>
      </c>
      <c r="P469" s="263">
        <v>0.997781885397412</v>
      </c>
      <c r="Q469" s="260">
        <v>0.996963255390222</v>
      </c>
      <c r="R469" s="260">
        <v>0.994614003590664</v>
      </c>
      <c r="S469" s="260">
        <v>0.987616345786051</v>
      </c>
      <c r="T469" s="262">
        <v>0.9</v>
      </c>
      <c r="U469" s="260">
        <v>0.954898336414048</v>
      </c>
      <c r="V469" s="260">
        <v>0.933495293045855</v>
      </c>
      <c r="W469" s="260">
        <v>0.940754039497307</v>
      </c>
      <c r="X469" s="260">
        <v>0.935850439882698</v>
      </c>
      <c r="Y469" s="262">
        <v>0.92</v>
      </c>
      <c r="Z469" s="262">
        <v>0.762626262626263</v>
      </c>
      <c r="AA469" s="262">
        <v>0.841654778887304</v>
      </c>
      <c r="AB469" s="262">
        <v>0.803097345132743</v>
      </c>
      <c r="AC469" s="262">
        <v>0.829556502879366</v>
      </c>
      <c r="AD469" s="262">
        <v>0.92</v>
      </c>
      <c r="AE469" s="260">
        <v>0.986254295532646</v>
      </c>
      <c r="AF469" s="260">
        <v>0.965732087227414</v>
      </c>
      <c r="AG469" s="260">
        <v>0.988200589970501</v>
      </c>
      <c r="AH469" s="260">
        <v>0.97933560031389</v>
      </c>
      <c r="AI469" s="262">
        <v>0.92</v>
      </c>
      <c r="AJ469" s="260">
        <v>0.949371170590132</v>
      </c>
      <c r="AK469" s="260">
        <v>0.950926389584377</v>
      </c>
      <c r="AL469" s="260">
        <v>0.927841634738186</v>
      </c>
      <c r="AM469" s="260">
        <v>0.953932849936948</v>
      </c>
      <c r="AN469" s="259">
        <v>0.99</v>
      </c>
      <c r="AO469" s="264">
        <v>1</v>
      </c>
      <c r="AP469" s="264">
        <v>1</v>
      </c>
      <c r="AQ469" s="264">
        <v>1</v>
      </c>
      <c r="AR469" s="265">
        <v>1</v>
      </c>
      <c r="AS469" s="286">
        <v>0.05</v>
      </c>
      <c r="AT469" s="267">
        <v>0</v>
      </c>
      <c r="AU469" s="268">
        <v>0.0909090909090909</v>
      </c>
      <c r="AV469" s="268">
        <v>0.111111111111111</v>
      </c>
      <c r="AW469" s="268">
        <v>0.0371900826446281</v>
      </c>
      <c r="AX469" s="224"/>
      <c r="AY469" s="222"/>
    </row>
    <row r="470" ht="15" spans="1:51">
      <c r="A470" s="220"/>
      <c r="B470" s="224"/>
      <c r="C470" s="283" t="s">
        <v>375</v>
      </c>
      <c r="D470" s="111" t="s">
        <v>25</v>
      </c>
      <c r="E470" s="111" t="s">
        <v>376</v>
      </c>
      <c r="F470" s="284" t="s">
        <v>501</v>
      </c>
      <c r="G470" s="284" t="s">
        <v>501</v>
      </c>
      <c r="H470" s="284" t="s">
        <v>501</v>
      </c>
      <c r="I470" s="284" t="s">
        <v>501</v>
      </c>
      <c r="J470" s="259">
        <v>0.9</v>
      </c>
      <c r="K470" s="260">
        <v>1</v>
      </c>
      <c r="L470" s="260">
        <v>0.961538461538462</v>
      </c>
      <c r="M470" s="261">
        <v>1</v>
      </c>
      <c r="N470" s="261">
        <v>0.965397923875433</v>
      </c>
      <c r="O470" s="262">
        <v>0.9</v>
      </c>
      <c r="P470" s="263">
        <v>0.984745762711864</v>
      </c>
      <c r="Q470" s="260">
        <v>0.971456216739236</v>
      </c>
      <c r="R470" s="260">
        <v>0.942105263157895</v>
      </c>
      <c r="S470" s="260">
        <v>0.969588505572056</v>
      </c>
      <c r="T470" s="262">
        <v>0.9</v>
      </c>
      <c r="U470" s="260">
        <v>0.86271186440678</v>
      </c>
      <c r="V470" s="260">
        <v>0.890179003386551</v>
      </c>
      <c r="W470" s="260">
        <v>0.889473684210526</v>
      </c>
      <c r="X470" s="260">
        <v>0.87827786662605</v>
      </c>
      <c r="Y470" s="262">
        <v>0.92</v>
      </c>
      <c r="Z470" s="262" t="s">
        <v>33</v>
      </c>
      <c r="AA470" s="262">
        <v>0</v>
      </c>
      <c r="AB470" s="262" t="s">
        <v>33</v>
      </c>
      <c r="AC470" s="262">
        <v>0.555555555555556</v>
      </c>
      <c r="AD470" s="262">
        <v>0.92</v>
      </c>
      <c r="AE470" s="260">
        <v>0.991129032258064</v>
      </c>
      <c r="AF470" s="260">
        <v>0.98650732459522</v>
      </c>
      <c r="AG470" s="260">
        <v>0.993508601103538</v>
      </c>
      <c r="AH470" s="260">
        <v>0.990004793188034</v>
      </c>
      <c r="AI470" s="262">
        <v>0.92</v>
      </c>
      <c r="AJ470" s="260">
        <v>0.946357989836251</v>
      </c>
      <c r="AK470" s="260">
        <v>0.952150797486708</v>
      </c>
      <c r="AL470" s="260">
        <v>0.927631578947368</v>
      </c>
      <c r="AM470" s="260">
        <v>0.951583434835566</v>
      </c>
      <c r="AN470" s="259">
        <v>0.99</v>
      </c>
      <c r="AO470" s="264">
        <v>1</v>
      </c>
      <c r="AP470" s="264">
        <v>1</v>
      </c>
      <c r="AQ470" s="264">
        <v>1</v>
      </c>
      <c r="AR470" s="265">
        <v>1</v>
      </c>
      <c r="AS470" s="286">
        <v>0.05</v>
      </c>
      <c r="AT470" s="267">
        <v>0</v>
      </c>
      <c r="AU470" s="268">
        <v>0</v>
      </c>
      <c r="AV470" s="268">
        <v>0.5</v>
      </c>
      <c r="AW470" s="268">
        <v>0.0540540540540541</v>
      </c>
      <c r="AX470" s="224"/>
      <c r="AY470" s="222"/>
    </row>
    <row r="471" ht="15" spans="1:51">
      <c r="A471" s="220"/>
      <c r="B471" s="224"/>
      <c r="C471" s="283" t="s">
        <v>375</v>
      </c>
      <c r="D471" s="111" t="s">
        <v>25</v>
      </c>
      <c r="E471" s="111" t="s">
        <v>376</v>
      </c>
      <c r="F471" s="284" t="s">
        <v>502</v>
      </c>
      <c r="G471" s="284" t="s">
        <v>502</v>
      </c>
      <c r="H471" s="284" t="s">
        <v>502</v>
      </c>
      <c r="I471" s="284" t="s">
        <v>502</v>
      </c>
      <c r="J471" s="259">
        <v>0.9</v>
      </c>
      <c r="K471" s="260">
        <v>1</v>
      </c>
      <c r="L471" s="260">
        <v>1</v>
      </c>
      <c r="M471" s="261">
        <v>1</v>
      </c>
      <c r="N471" s="261">
        <v>0.998410174880763</v>
      </c>
      <c r="O471" s="262">
        <v>0.9</v>
      </c>
      <c r="P471" s="263">
        <v>0.999113867966327</v>
      </c>
      <c r="Q471" s="260">
        <v>0.998276456394347</v>
      </c>
      <c r="R471" s="260">
        <v>0.996729354047424</v>
      </c>
      <c r="S471" s="260">
        <v>0.99505983309715</v>
      </c>
      <c r="T471" s="262">
        <v>0.9</v>
      </c>
      <c r="U471" s="260">
        <v>0.948161276030128</v>
      </c>
      <c r="V471" s="260">
        <v>0.961392623233368</v>
      </c>
      <c r="W471" s="260">
        <v>0.968928863450532</v>
      </c>
      <c r="X471" s="260">
        <v>0.952507479137144</v>
      </c>
      <c r="Y471" s="262">
        <v>0.92</v>
      </c>
      <c r="Z471" s="262">
        <v>0.929245283018868</v>
      </c>
      <c r="AA471" s="262">
        <v>0.944532488114105</v>
      </c>
      <c r="AB471" s="262">
        <v>0.969534050179211</v>
      </c>
      <c r="AC471" s="262">
        <v>0.948672566371681</v>
      </c>
      <c r="AD471" s="262">
        <v>0.92</v>
      </c>
      <c r="AE471" s="260">
        <v>0.998213222156045</v>
      </c>
      <c r="AF471" s="260">
        <v>0.993632474380659</v>
      </c>
      <c r="AG471" s="260">
        <v>0.995836891545687</v>
      </c>
      <c r="AH471" s="260">
        <v>0.996102996827646</v>
      </c>
      <c r="AI471" s="262">
        <v>0.92</v>
      </c>
      <c r="AJ471" s="260">
        <v>0.975755315180903</v>
      </c>
      <c r="AK471" s="260">
        <v>0.981879954699887</v>
      </c>
      <c r="AL471" s="260">
        <v>0.982032565974172</v>
      </c>
      <c r="AM471" s="260">
        <v>0.980232298414117</v>
      </c>
      <c r="AN471" s="259">
        <v>0.99</v>
      </c>
      <c r="AO471" s="264">
        <v>1</v>
      </c>
      <c r="AP471" s="264">
        <v>1</v>
      </c>
      <c r="AQ471" s="264">
        <v>1</v>
      </c>
      <c r="AR471" s="265">
        <v>1</v>
      </c>
      <c r="AS471" s="286">
        <v>0.05</v>
      </c>
      <c r="AT471" s="267">
        <v>0</v>
      </c>
      <c r="AU471" s="268">
        <v>0.111111111111111</v>
      </c>
      <c r="AV471" s="268">
        <v>0</v>
      </c>
      <c r="AW471" s="268">
        <v>0.0297872340425532</v>
      </c>
      <c r="AX471" s="224"/>
      <c r="AY471" s="222"/>
    </row>
    <row r="472" ht="15" spans="1:51">
      <c r="A472" s="220"/>
      <c r="B472" s="224"/>
      <c r="C472" s="283" t="s">
        <v>375</v>
      </c>
      <c r="D472" s="111" t="s">
        <v>25</v>
      </c>
      <c r="E472" s="111" t="s">
        <v>376</v>
      </c>
      <c r="F472" s="284" t="s">
        <v>503</v>
      </c>
      <c r="G472" s="284" t="s">
        <v>503</v>
      </c>
      <c r="H472" s="284" t="s">
        <v>503</v>
      </c>
      <c r="I472" s="284" t="s">
        <v>503</v>
      </c>
      <c r="J472" s="259">
        <v>0.9</v>
      </c>
      <c r="K472" s="260">
        <v>1</v>
      </c>
      <c r="L472" s="260">
        <v>1</v>
      </c>
      <c r="M472" s="261">
        <v>1</v>
      </c>
      <c r="N472" s="261">
        <v>0.989495798319328</v>
      </c>
      <c r="O472" s="262">
        <v>0.9</v>
      </c>
      <c r="P472" s="263">
        <v>0.990478709336154</v>
      </c>
      <c r="Q472" s="260">
        <v>0.990459285555802</v>
      </c>
      <c r="R472" s="260">
        <v>0.990280160091481</v>
      </c>
      <c r="S472" s="260">
        <v>0.988950276243094</v>
      </c>
      <c r="T472" s="262">
        <v>0.9</v>
      </c>
      <c r="U472" s="260">
        <v>0.922242792911928</v>
      </c>
      <c r="V472" s="260">
        <v>0.922121144885733</v>
      </c>
      <c r="W472" s="260">
        <v>0.934248141795312</v>
      </c>
      <c r="X472" s="260">
        <v>0.927611351294043</v>
      </c>
      <c r="Y472" s="262">
        <v>0.92</v>
      </c>
      <c r="Z472" s="262" t="s">
        <v>33</v>
      </c>
      <c r="AA472" s="262" t="s">
        <v>33</v>
      </c>
      <c r="AB472" s="262" t="s">
        <v>33</v>
      </c>
      <c r="AC472" s="262" t="s">
        <v>33</v>
      </c>
      <c r="AD472" s="262">
        <v>0.92</v>
      </c>
      <c r="AE472" s="260">
        <v>1</v>
      </c>
      <c r="AF472" s="260">
        <v>0.988549618320611</v>
      </c>
      <c r="AG472" s="260">
        <v>0.982857142857143</v>
      </c>
      <c r="AH472" s="260">
        <v>0.992065721106586</v>
      </c>
      <c r="AI472" s="262">
        <v>0.92</v>
      </c>
      <c r="AJ472" s="260">
        <v>0.965882041787887</v>
      </c>
      <c r="AK472" s="260">
        <v>0.976481029509652</v>
      </c>
      <c r="AL472" s="260">
        <v>0.964551172098342</v>
      </c>
      <c r="AM472" s="260">
        <v>0.977735631236085</v>
      </c>
      <c r="AN472" s="259">
        <v>0.99</v>
      </c>
      <c r="AO472" s="264">
        <v>1</v>
      </c>
      <c r="AP472" s="264">
        <v>1</v>
      </c>
      <c r="AQ472" s="264">
        <v>1</v>
      </c>
      <c r="AR472" s="265">
        <v>1</v>
      </c>
      <c r="AS472" s="286">
        <v>0.05</v>
      </c>
      <c r="AT472" s="267">
        <v>0</v>
      </c>
      <c r="AU472" s="268">
        <v>0.1</v>
      </c>
      <c r="AV472" s="268">
        <v>0</v>
      </c>
      <c r="AW472" s="268">
        <v>0.053639846743295</v>
      </c>
      <c r="AX472" s="224"/>
      <c r="AY472" s="222"/>
    </row>
    <row r="473" ht="15" spans="1:51">
      <c r="A473" s="220"/>
      <c r="B473" s="224"/>
      <c r="C473" s="283" t="s">
        <v>375</v>
      </c>
      <c r="D473" s="111" t="s">
        <v>25</v>
      </c>
      <c r="E473" s="111" t="s">
        <v>376</v>
      </c>
      <c r="F473" s="284" t="s">
        <v>504</v>
      </c>
      <c r="G473" s="284" t="s">
        <v>504</v>
      </c>
      <c r="H473" s="284" t="s">
        <v>504</v>
      </c>
      <c r="I473" s="284" t="s">
        <v>504</v>
      </c>
      <c r="J473" s="259">
        <v>0.9</v>
      </c>
      <c r="K473" s="260">
        <v>1</v>
      </c>
      <c r="L473" s="260">
        <v>1</v>
      </c>
      <c r="M473" s="261">
        <v>0.958333333333333</v>
      </c>
      <c r="N473" s="261">
        <v>0.975757575757576</v>
      </c>
      <c r="O473" s="262">
        <v>0.9</v>
      </c>
      <c r="P473" s="263">
        <v>0.985355648535565</v>
      </c>
      <c r="Q473" s="260">
        <v>0.99149177538287</v>
      </c>
      <c r="R473" s="260">
        <v>0.990208078335373</v>
      </c>
      <c r="S473" s="260">
        <v>0.989786075015605</v>
      </c>
      <c r="T473" s="262">
        <v>0.9</v>
      </c>
      <c r="U473" s="260">
        <v>0.884239888423989</v>
      </c>
      <c r="V473" s="260">
        <v>0.876347135564379</v>
      </c>
      <c r="W473" s="260">
        <v>0.888616891064872</v>
      </c>
      <c r="X473" s="260">
        <v>0.914231402144924</v>
      </c>
      <c r="Y473" s="262">
        <v>0.92</v>
      </c>
      <c r="Z473" s="262">
        <v>0.876442634080109</v>
      </c>
      <c r="AA473" s="262">
        <v>0.874760383386581</v>
      </c>
      <c r="AB473" s="262">
        <v>0.886996904024768</v>
      </c>
      <c r="AC473" s="262">
        <v>0.9283474399889</v>
      </c>
      <c r="AD473" s="262">
        <v>0.92</v>
      </c>
      <c r="AE473" s="260">
        <v>1</v>
      </c>
      <c r="AF473" s="260">
        <v>1</v>
      </c>
      <c r="AG473" s="260">
        <v>1</v>
      </c>
      <c r="AH473" s="260">
        <v>0.997177988308809</v>
      </c>
      <c r="AI473" s="262">
        <v>0.92</v>
      </c>
      <c r="AJ473" s="260">
        <v>0.91812865497076</v>
      </c>
      <c r="AK473" s="260">
        <v>0.926983173076923</v>
      </c>
      <c r="AL473" s="260">
        <v>0.908166969147005</v>
      </c>
      <c r="AM473" s="260">
        <v>0.95502370865015</v>
      </c>
      <c r="AN473" s="259">
        <v>0.99</v>
      </c>
      <c r="AO473" s="264">
        <v>1</v>
      </c>
      <c r="AP473" s="264">
        <v>1</v>
      </c>
      <c r="AQ473" s="264">
        <v>1</v>
      </c>
      <c r="AR473" s="265">
        <v>1</v>
      </c>
      <c r="AS473" s="286">
        <v>0.05</v>
      </c>
      <c r="AT473" s="267">
        <v>0.2</v>
      </c>
      <c r="AU473" s="268">
        <v>0.166666666666667</v>
      </c>
      <c r="AV473" s="268">
        <v>0.3</v>
      </c>
      <c r="AW473" s="268">
        <v>0.0919540229885057</v>
      </c>
      <c r="AX473" s="224"/>
      <c r="AY473" s="222"/>
    </row>
    <row r="474" ht="15" spans="1:51">
      <c r="A474" s="220"/>
      <c r="B474" s="224"/>
      <c r="C474" s="283" t="s">
        <v>375</v>
      </c>
      <c r="D474" s="111" t="s">
        <v>25</v>
      </c>
      <c r="E474" s="111" t="s">
        <v>376</v>
      </c>
      <c r="F474" s="284" t="s">
        <v>505</v>
      </c>
      <c r="G474" s="284" t="s">
        <v>505</v>
      </c>
      <c r="H474" s="284" t="s">
        <v>505</v>
      </c>
      <c r="I474" s="284" t="s">
        <v>505</v>
      </c>
      <c r="J474" s="259">
        <v>0.9</v>
      </c>
      <c r="K474" s="260">
        <v>0.862068965517241</v>
      </c>
      <c r="L474" s="260">
        <v>0.84375</v>
      </c>
      <c r="M474" s="261">
        <v>0.740740740740741</v>
      </c>
      <c r="N474" s="261">
        <v>0.886645962732919</v>
      </c>
      <c r="O474" s="262">
        <v>0.9</v>
      </c>
      <c r="P474" s="263">
        <v>0.994453924914676</v>
      </c>
      <c r="Q474" s="260">
        <v>0.993662441627752</v>
      </c>
      <c r="R474" s="260">
        <v>0.99211356466877</v>
      </c>
      <c r="S474" s="260">
        <v>0.992989285837324</v>
      </c>
      <c r="T474" s="262">
        <v>0.9</v>
      </c>
      <c r="U474" s="260">
        <v>0.932167235494881</v>
      </c>
      <c r="V474" s="260">
        <v>0.92761841227485</v>
      </c>
      <c r="W474" s="260">
        <v>0.927444794952681</v>
      </c>
      <c r="X474" s="260">
        <v>0.912564164398663</v>
      </c>
      <c r="Y474" s="262">
        <v>0.92</v>
      </c>
      <c r="Z474" s="262">
        <v>0</v>
      </c>
      <c r="AA474" s="262">
        <v>0</v>
      </c>
      <c r="AB474" s="262" t="s">
        <v>33</v>
      </c>
      <c r="AC474" s="262">
        <v>0</v>
      </c>
      <c r="AD474" s="262">
        <v>0.92</v>
      </c>
      <c r="AE474" s="260">
        <v>1</v>
      </c>
      <c r="AF474" s="260">
        <v>1</v>
      </c>
      <c r="AG474" s="260">
        <v>1</v>
      </c>
      <c r="AH474" s="260">
        <v>0.998650927487352</v>
      </c>
      <c r="AI474" s="262">
        <v>0.92</v>
      </c>
      <c r="AJ474" s="260">
        <v>0.973998294970162</v>
      </c>
      <c r="AK474" s="260">
        <v>0.985328442814271</v>
      </c>
      <c r="AL474" s="260">
        <v>0.980283911671924</v>
      </c>
      <c r="AM474" s="260">
        <v>0.984963312549519</v>
      </c>
      <c r="AN474" s="259">
        <v>0.99</v>
      </c>
      <c r="AO474" s="264">
        <v>1</v>
      </c>
      <c r="AP474" s="264">
        <v>1</v>
      </c>
      <c r="AQ474" s="264">
        <v>1</v>
      </c>
      <c r="AR474" s="265">
        <v>1</v>
      </c>
      <c r="AS474" s="286">
        <v>0.05</v>
      </c>
      <c r="AT474" s="267">
        <v>0</v>
      </c>
      <c r="AU474" s="268">
        <v>0.2</v>
      </c>
      <c r="AV474" s="268">
        <v>0</v>
      </c>
      <c r="AW474" s="268">
        <v>0.0657894736842105</v>
      </c>
      <c r="AX474" s="224"/>
      <c r="AY474" s="222"/>
    </row>
    <row r="475" ht="15" spans="1:51">
      <c r="A475" s="220"/>
      <c r="B475" s="224"/>
      <c r="C475" s="283" t="s">
        <v>375</v>
      </c>
      <c r="D475" s="111" t="s">
        <v>25</v>
      </c>
      <c r="E475" s="111" t="s">
        <v>376</v>
      </c>
      <c r="F475" s="284" t="s">
        <v>506</v>
      </c>
      <c r="G475" s="284" t="s">
        <v>506</v>
      </c>
      <c r="H475" s="284" t="s">
        <v>506</v>
      </c>
      <c r="I475" s="284" t="s">
        <v>506</v>
      </c>
      <c r="J475" s="259">
        <v>0.9</v>
      </c>
      <c r="K475" s="260">
        <v>0.979591836734694</v>
      </c>
      <c r="L475" s="260">
        <v>0.96078431372549</v>
      </c>
      <c r="M475" s="261">
        <v>0.9375</v>
      </c>
      <c r="N475" s="261">
        <v>0.959328028293546</v>
      </c>
      <c r="O475" s="262">
        <v>0.9</v>
      </c>
      <c r="P475" s="263">
        <v>0.991108786610879</v>
      </c>
      <c r="Q475" s="260">
        <v>0.992618323925315</v>
      </c>
      <c r="R475" s="260">
        <v>0.990654205607477</v>
      </c>
      <c r="S475" s="260">
        <v>0.987991101319683</v>
      </c>
      <c r="T475" s="262">
        <v>0.9</v>
      </c>
      <c r="U475" s="260">
        <v>0.875</v>
      </c>
      <c r="V475" s="260">
        <v>0.892314372557534</v>
      </c>
      <c r="W475" s="260">
        <v>0.853271028037383</v>
      </c>
      <c r="X475" s="260">
        <v>0.893194237456533</v>
      </c>
      <c r="Y475" s="262">
        <v>0.92</v>
      </c>
      <c r="Z475" s="262">
        <v>0.868934467233617</v>
      </c>
      <c r="AA475" s="262">
        <v>0.856555269922879</v>
      </c>
      <c r="AB475" s="262">
        <v>0.888152766952455</v>
      </c>
      <c r="AC475" s="262">
        <v>0.869657523964744</v>
      </c>
      <c r="AD475" s="262">
        <v>0.92</v>
      </c>
      <c r="AE475" s="260">
        <v>0.998</v>
      </c>
      <c r="AF475" s="260">
        <v>0.991692627206646</v>
      </c>
      <c r="AG475" s="260">
        <v>0.998095238095238</v>
      </c>
      <c r="AH475" s="260">
        <v>0.994826034793041</v>
      </c>
      <c r="AI475" s="262">
        <v>0.92</v>
      </c>
      <c r="AJ475" s="260">
        <v>0.914110429447853</v>
      </c>
      <c r="AK475" s="260">
        <v>0.913135593220339</v>
      </c>
      <c r="AL475" s="260">
        <v>0.909590546853531</v>
      </c>
      <c r="AM475" s="260">
        <v>0.921447551018213</v>
      </c>
      <c r="AN475" s="259">
        <v>0.99</v>
      </c>
      <c r="AO475" s="264">
        <v>1</v>
      </c>
      <c r="AP475" s="264">
        <v>1</v>
      </c>
      <c r="AQ475" s="264">
        <v>1</v>
      </c>
      <c r="AR475" s="265">
        <v>1</v>
      </c>
      <c r="AS475" s="286">
        <v>0.05</v>
      </c>
      <c r="AT475" s="267">
        <v>0</v>
      </c>
      <c r="AU475" s="268">
        <v>0</v>
      </c>
      <c r="AV475" s="268">
        <v>0.3</v>
      </c>
      <c r="AW475" s="268">
        <v>0.0848214285714286</v>
      </c>
      <c r="AX475" s="224"/>
      <c r="AY475" s="222"/>
    </row>
    <row r="476" ht="15" spans="1:51">
      <c r="A476" s="220"/>
      <c r="B476" s="224"/>
      <c r="C476" s="283" t="s">
        <v>375</v>
      </c>
      <c r="D476" s="111" t="s">
        <v>25</v>
      </c>
      <c r="E476" s="111" t="s">
        <v>376</v>
      </c>
      <c r="F476" s="284" t="s">
        <v>507</v>
      </c>
      <c r="G476" s="284" t="s">
        <v>507</v>
      </c>
      <c r="H476" s="284" t="s">
        <v>507</v>
      </c>
      <c r="I476" s="284" t="s">
        <v>507</v>
      </c>
      <c r="J476" s="259">
        <v>0.9</v>
      </c>
      <c r="K476" s="260">
        <v>1</v>
      </c>
      <c r="L476" s="260">
        <v>1</v>
      </c>
      <c r="M476" s="261">
        <v>1</v>
      </c>
      <c r="N476" s="261">
        <v>0.995221027479092</v>
      </c>
      <c r="O476" s="262">
        <v>0.9</v>
      </c>
      <c r="P476" s="263">
        <v>0.999200639488409</v>
      </c>
      <c r="Q476" s="260">
        <v>0.996625421822272</v>
      </c>
      <c r="R476" s="260">
        <v>0.990455991516437</v>
      </c>
      <c r="S476" s="260">
        <v>0.991884580703336</v>
      </c>
      <c r="T476" s="262">
        <v>0.9</v>
      </c>
      <c r="U476" s="260">
        <v>0.844924060751399</v>
      </c>
      <c r="V476" s="260">
        <v>0.890326209223847</v>
      </c>
      <c r="W476" s="260">
        <v>0.905620360551432</v>
      </c>
      <c r="X476" s="260">
        <v>0.904474752028855</v>
      </c>
      <c r="Y476" s="262">
        <v>0.92</v>
      </c>
      <c r="Z476" s="262">
        <v>0.942007434944238</v>
      </c>
      <c r="AA476" s="262">
        <v>0.955030487804878</v>
      </c>
      <c r="AB476" s="262">
        <v>0.960438222763238</v>
      </c>
      <c r="AC476" s="262">
        <v>0.957465867671588</v>
      </c>
      <c r="AD476" s="262">
        <v>0.92</v>
      </c>
      <c r="AE476" s="260">
        <v>0.999099099099099</v>
      </c>
      <c r="AF476" s="260">
        <v>0.994704324801412</v>
      </c>
      <c r="AG476" s="260">
        <v>0.994047619047619</v>
      </c>
      <c r="AH476" s="260">
        <v>0.994199904655967</v>
      </c>
      <c r="AI476" s="262">
        <v>0.92</v>
      </c>
      <c r="AJ476" s="260">
        <v>0.954545454545455</v>
      </c>
      <c r="AK476" s="260">
        <v>0.968608414239482</v>
      </c>
      <c r="AL476" s="260">
        <v>0.969064191802011</v>
      </c>
      <c r="AM476" s="260">
        <v>0.97104631116743</v>
      </c>
      <c r="AN476" s="259">
        <v>0.99</v>
      </c>
      <c r="AO476" s="264">
        <v>1</v>
      </c>
      <c r="AP476" s="264">
        <v>1</v>
      </c>
      <c r="AQ476" s="264">
        <v>1</v>
      </c>
      <c r="AR476" s="265">
        <v>1</v>
      </c>
      <c r="AS476" s="286">
        <v>0.05</v>
      </c>
      <c r="AT476" s="267">
        <v>0.2</v>
      </c>
      <c r="AU476" s="268">
        <v>0.0769230769230769</v>
      </c>
      <c r="AV476" s="268">
        <v>0.1</v>
      </c>
      <c r="AW476" s="268">
        <v>0.0894039735099338</v>
      </c>
      <c r="AX476" s="224"/>
      <c r="AY476" s="222"/>
    </row>
    <row r="477" ht="15" spans="1:51">
      <c r="A477" s="220"/>
      <c r="B477" s="224"/>
      <c r="C477" s="283" t="s">
        <v>375</v>
      </c>
      <c r="D477" s="111" t="s">
        <v>25</v>
      </c>
      <c r="E477" s="111" t="s">
        <v>376</v>
      </c>
      <c r="F477" s="284" t="s">
        <v>508</v>
      </c>
      <c r="G477" s="284" t="s">
        <v>508</v>
      </c>
      <c r="H477" s="284" t="s">
        <v>508</v>
      </c>
      <c r="I477" s="284" t="s">
        <v>508</v>
      </c>
      <c r="J477" s="259">
        <v>0.9</v>
      </c>
      <c r="K477" s="260">
        <v>0.947368421052632</v>
      </c>
      <c r="L477" s="260">
        <v>0.91304347826087</v>
      </c>
      <c r="M477" s="261">
        <v>0.894736842105263</v>
      </c>
      <c r="N477" s="261">
        <v>0.922594142259414</v>
      </c>
      <c r="O477" s="262">
        <v>0.9</v>
      </c>
      <c r="P477" s="263">
        <v>0.994993742177722</v>
      </c>
      <c r="Q477" s="260">
        <v>0.996923076923077</v>
      </c>
      <c r="R477" s="260">
        <v>0.990774907749078</v>
      </c>
      <c r="S477" s="260">
        <v>0.99535974708072</v>
      </c>
      <c r="T477" s="262">
        <v>0.9</v>
      </c>
      <c r="U477" s="260">
        <v>0.876095118898623</v>
      </c>
      <c r="V477" s="260">
        <v>0.934358974358974</v>
      </c>
      <c r="W477" s="260">
        <v>0.896678966789668</v>
      </c>
      <c r="X477" s="260">
        <v>0.920503798888379</v>
      </c>
      <c r="Y477" s="262">
        <v>0.92</v>
      </c>
      <c r="Z477" s="262">
        <v>0.966748768472906</v>
      </c>
      <c r="AA477" s="262">
        <v>0.972010178117048</v>
      </c>
      <c r="AB477" s="262">
        <v>0.987487969201155</v>
      </c>
      <c r="AC477" s="262">
        <v>0.974552662595093</v>
      </c>
      <c r="AD477" s="262">
        <v>0.92</v>
      </c>
      <c r="AE477" s="260">
        <v>0.988095238095238</v>
      </c>
      <c r="AF477" s="260">
        <v>0.986486486486487</v>
      </c>
      <c r="AG477" s="260">
        <v>1</v>
      </c>
      <c r="AH477" s="260">
        <v>0.987878787878788</v>
      </c>
      <c r="AI477" s="262">
        <v>0.92</v>
      </c>
      <c r="AJ477" s="260">
        <v>0.977653631284916</v>
      </c>
      <c r="AK477" s="260">
        <v>0.982396365701306</v>
      </c>
      <c r="AL477" s="260">
        <v>0.989879822896901</v>
      </c>
      <c r="AM477" s="260">
        <v>0.983489210512566</v>
      </c>
      <c r="AN477" s="259">
        <v>0.99</v>
      </c>
      <c r="AO477" s="264">
        <v>1</v>
      </c>
      <c r="AP477" s="264">
        <v>1</v>
      </c>
      <c r="AQ477" s="264">
        <v>1</v>
      </c>
      <c r="AR477" s="265">
        <v>1</v>
      </c>
      <c r="AS477" s="286">
        <v>0.05</v>
      </c>
      <c r="AT477" s="267">
        <v>0</v>
      </c>
      <c r="AU477" s="268">
        <v>0</v>
      </c>
      <c r="AV477" s="268">
        <v>0</v>
      </c>
      <c r="AW477" s="268">
        <v>0.0747663551401869</v>
      </c>
      <c r="AX477" s="224"/>
      <c r="AY477" s="222"/>
    </row>
    <row r="478" ht="15" spans="1:51">
      <c r="A478" s="220"/>
      <c r="B478" s="224"/>
      <c r="C478" s="283" t="s">
        <v>375</v>
      </c>
      <c r="D478" s="111" t="s">
        <v>25</v>
      </c>
      <c r="E478" s="111" t="s">
        <v>376</v>
      </c>
      <c r="F478" s="284" t="s">
        <v>509</v>
      </c>
      <c r="G478" s="284" t="s">
        <v>509</v>
      </c>
      <c r="H478" s="284" t="s">
        <v>509</v>
      </c>
      <c r="I478" s="284" t="s">
        <v>509</v>
      </c>
      <c r="J478" s="259">
        <v>0.9</v>
      </c>
      <c r="K478" s="260">
        <v>0.963636363636364</v>
      </c>
      <c r="L478" s="260">
        <v>0.944444444444444</v>
      </c>
      <c r="M478" s="261">
        <v>0.846153846153846</v>
      </c>
      <c r="N478" s="261">
        <v>0.916666666666667</v>
      </c>
      <c r="O478" s="262">
        <v>0.9</v>
      </c>
      <c r="P478" s="263">
        <v>0.993368700265252</v>
      </c>
      <c r="Q478" s="260">
        <v>0.978282329713722</v>
      </c>
      <c r="R478" s="260">
        <v>0.988470873786408</v>
      </c>
      <c r="S478" s="260">
        <v>0.977829185100132</v>
      </c>
      <c r="T478" s="262">
        <v>0.9</v>
      </c>
      <c r="U478" s="260">
        <v>0.864721485411141</v>
      </c>
      <c r="V478" s="260">
        <v>0.876933201711089</v>
      </c>
      <c r="W478" s="260">
        <v>0.883495145631068</v>
      </c>
      <c r="X478" s="260">
        <v>0.870943230556212</v>
      </c>
      <c r="Y478" s="262">
        <v>0.92</v>
      </c>
      <c r="Z478" s="262">
        <v>0.90883420734167</v>
      </c>
      <c r="AA478" s="262">
        <v>0.927035006326445</v>
      </c>
      <c r="AB478" s="262">
        <v>0.917897629680522</v>
      </c>
      <c r="AC478" s="262">
        <v>0.908224736776246</v>
      </c>
      <c r="AD478" s="262">
        <v>0.92</v>
      </c>
      <c r="AE478" s="260">
        <v>0.993405385601759</v>
      </c>
      <c r="AF478" s="260">
        <v>0.996626180836707</v>
      </c>
      <c r="AG478" s="260">
        <v>0.993625621890547</v>
      </c>
      <c r="AH478" s="260">
        <v>0.992753011461411</v>
      </c>
      <c r="AI478" s="262">
        <v>0.92</v>
      </c>
      <c r="AJ478" s="260">
        <v>0.938831470153976</v>
      </c>
      <c r="AK478" s="260">
        <v>0.956754758824616</v>
      </c>
      <c r="AL478" s="260">
        <v>0.939035087719298</v>
      </c>
      <c r="AM478" s="260">
        <v>0.943303176064042</v>
      </c>
      <c r="AN478" s="259">
        <v>0.99</v>
      </c>
      <c r="AO478" s="264">
        <v>1</v>
      </c>
      <c r="AP478" s="264">
        <v>1</v>
      </c>
      <c r="AQ478" s="264">
        <v>1</v>
      </c>
      <c r="AR478" s="265">
        <v>1</v>
      </c>
      <c r="AS478" s="286">
        <v>0.05</v>
      </c>
      <c r="AT478" s="267">
        <v>0</v>
      </c>
      <c r="AU478" s="268">
        <v>0.142857142857143</v>
      </c>
      <c r="AV478" s="268">
        <v>0.032258064516129</v>
      </c>
      <c r="AW478" s="268">
        <v>0.0609951845906902</v>
      </c>
      <c r="AX478" s="224"/>
      <c r="AY478" s="222"/>
    </row>
    <row r="479" ht="15" spans="1:51">
      <c r="A479" s="220"/>
      <c r="B479" s="224"/>
      <c r="C479" s="283" t="s">
        <v>375</v>
      </c>
      <c r="D479" s="111" t="s">
        <v>25</v>
      </c>
      <c r="E479" s="111" t="s">
        <v>376</v>
      </c>
      <c r="F479" s="284" t="s">
        <v>510</v>
      </c>
      <c r="G479" s="284" t="s">
        <v>510</v>
      </c>
      <c r="H479" s="284" t="s">
        <v>510</v>
      </c>
      <c r="I479" s="284" t="s">
        <v>510</v>
      </c>
      <c r="J479" s="259">
        <v>0.9</v>
      </c>
      <c r="K479" s="260">
        <v>0.975</v>
      </c>
      <c r="L479" s="260">
        <v>1</v>
      </c>
      <c r="M479" s="261">
        <v>0.916666666666667</v>
      </c>
      <c r="N479" s="261">
        <v>0.943807339449541</v>
      </c>
      <c r="O479" s="262">
        <v>0.9</v>
      </c>
      <c r="P479" s="263">
        <v>0.971872686898594</v>
      </c>
      <c r="Q479" s="260">
        <v>0.979426096372496</v>
      </c>
      <c r="R479" s="260">
        <v>0.973711882229232</v>
      </c>
      <c r="S479" s="260">
        <v>0.977322808289866</v>
      </c>
      <c r="T479" s="262">
        <v>0.9</v>
      </c>
      <c r="U479" s="260">
        <v>0.86380458919319</v>
      </c>
      <c r="V479" s="260">
        <v>0.864645370871684</v>
      </c>
      <c r="W479" s="260">
        <v>0.860147213459516</v>
      </c>
      <c r="X479" s="260">
        <v>0.886335109201975</v>
      </c>
      <c r="Y479" s="262">
        <v>0.92</v>
      </c>
      <c r="Z479" s="262">
        <v>0.911764705882353</v>
      </c>
      <c r="AA479" s="262">
        <v>0.91502808988764</v>
      </c>
      <c r="AB479" s="262">
        <v>0.920074349442379</v>
      </c>
      <c r="AC479" s="262">
        <v>0.922119221192212</v>
      </c>
      <c r="AD479" s="262">
        <v>0.92</v>
      </c>
      <c r="AE479" s="260">
        <v>0.999064765022212</v>
      </c>
      <c r="AF479" s="260">
        <v>0.988655700510493</v>
      </c>
      <c r="AG479" s="260">
        <v>0.994897959183674</v>
      </c>
      <c r="AH479" s="260">
        <v>0.996005996247104</v>
      </c>
      <c r="AI479" s="262">
        <v>0.92</v>
      </c>
      <c r="AJ479" s="260">
        <v>0.927701954998156</v>
      </c>
      <c r="AK479" s="260">
        <v>0.941302354020177</v>
      </c>
      <c r="AL479" s="260">
        <v>0.935282651072125</v>
      </c>
      <c r="AM479" s="260">
        <v>0.946288159111933</v>
      </c>
      <c r="AN479" s="259">
        <v>0.99</v>
      </c>
      <c r="AO479" s="264">
        <v>1</v>
      </c>
      <c r="AP479" s="264">
        <v>1</v>
      </c>
      <c r="AQ479" s="264">
        <v>1</v>
      </c>
      <c r="AR479" s="265">
        <v>1</v>
      </c>
      <c r="AS479" s="286">
        <v>0.05</v>
      </c>
      <c r="AT479" s="267">
        <v>0</v>
      </c>
      <c r="AU479" s="268">
        <v>0.1</v>
      </c>
      <c r="AV479" s="268">
        <v>0</v>
      </c>
      <c r="AW479" s="268">
        <v>0.0892307692307692</v>
      </c>
      <c r="AX479" s="224"/>
      <c r="AY479" s="222"/>
    </row>
    <row r="480" ht="15" spans="1:51">
      <c r="A480" s="220"/>
      <c r="B480" s="224"/>
      <c r="C480" s="283" t="s">
        <v>375</v>
      </c>
      <c r="D480" s="111" t="s">
        <v>25</v>
      </c>
      <c r="E480" s="111" t="s">
        <v>376</v>
      </c>
      <c r="F480" s="284" t="s">
        <v>511</v>
      </c>
      <c r="G480" s="284" t="s">
        <v>511</v>
      </c>
      <c r="H480" s="284" t="s">
        <v>511</v>
      </c>
      <c r="I480" s="284" t="s">
        <v>511</v>
      </c>
      <c r="J480" s="259">
        <v>0.9</v>
      </c>
      <c r="K480" s="260">
        <v>0.8</v>
      </c>
      <c r="L480" s="260">
        <v>0.80952380952381</v>
      </c>
      <c r="M480" s="261">
        <v>0.756756756756757</v>
      </c>
      <c r="N480" s="261">
        <v>0.788865546218487</v>
      </c>
      <c r="O480" s="262">
        <v>0.9</v>
      </c>
      <c r="P480" s="263">
        <v>0.985855728429986</v>
      </c>
      <c r="Q480" s="260">
        <v>0.978954514596062</v>
      </c>
      <c r="R480" s="260">
        <v>0.926829268292683</v>
      </c>
      <c r="S480" s="260">
        <v>0.949138913087181</v>
      </c>
      <c r="T480" s="262">
        <v>0.9</v>
      </c>
      <c r="U480" s="260">
        <v>0.844884488448845</v>
      </c>
      <c r="V480" s="260">
        <v>0.799049558723693</v>
      </c>
      <c r="W480" s="260">
        <v>0.799101412066752</v>
      </c>
      <c r="X480" s="260">
        <v>0.807310862427126</v>
      </c>
      <c r="Y480" s="262">
        <v>0.92</v>
      </c>
      <c r="Z480" s="262">
        <v>0.888888888888889</v>
      </c>
      <c r="AA480" s="262">
        <v>0.907151323587515</v>
      </c>
      <c r="AB480" s="262">
        <v>0.794841735052755</v>
      </c>
      <c r="AC480" s="262">
        <v>0.852476392368472</v>
      </c>
      <c r="AD480" s="262">
        <v>0.92</v>
      </c>
      <c r="AE480" s="260">
        <v>0.962661737523105</v>
      </c>
      <c r="AF480" s="260">
        <v>0.993913572732806</v>
      </c>
      <c r="AG480" s="260">
        <v>0.993126272912424</v>
      </c>
      <c r="AH480" s="260">
        <v>0.9735292030374</v>
      </c>
      <c r="AI480" s="262">
        <v>0.92</v>
      </c>
      <c r="AJ480" s="260">
        <v>0.915750915750916</v>
      </c>
      <c r="AK480" s="260">
        <v>0.937739638488224</v>
      </c>
      <c r="AL480" s="260">
        <v>0.831388329979879</v>
      </c>
      <c r="AM480" s="260">
        <v>0.901295400508322</v>
      </c>
      <c r="AN480" s="259">
        <v>0.99</v>
      </c>
      <c r="AO480" s="264">
        <v>1</v>
      </c>
      <c r="AP480" s="264">
        <v>1</v>
      </c>
      <c r="AQ480" s="264">
        <v>1</v>
      </c>
      <c r="AR480" s="265">
        <v>1</v>
      </c>
      <c r="AS480" s="286">
        <v>0.05</v>
      </c>
      <c r="AT480" s="267">
        <v>0.00302114803625378</v>
      </c>
      <c r="AU480" s="268">
        <v>0.00609756097560976</v>
      </c>
      <c r="AV480" s="268">
        <v>0.0165289256198347</v>
      </c>
      <c r="AW480" s="268">
        <v>0.00622434114686796</v>
      </c>
      <c r="AX480" s="224"/>
      <c r="AY480" s="222"/>
    </row>
    <row r="481" ht="15" spans="1:51">
      <c r="A481" s="220"/>
      <c r="B481" s="224"/>
      <c r="C481" s="283" t="s">
        <v>375</v>
      </c>
      <c r="D481" s="111" t="s">
        <v>25</v>
      </c>
      <c r="E481" s="111" t="s">
        <v>376</v>
      </c>
      <c r="F481" s="284" t="s">
        <v>512</v>
      </c>
      <c r="G481" s="284" t="s">
        <v>512</v>
      </c>
      <c r="H481" s="284" t="s">
        <v>512</v>
      </c>
      <c r="I481" s="284" t="s">
        <v>512</v>
      </c>
      <c r="J481" s="259">
        <v>0.9</v>
      </c>
      <c r="K481" s="260">
        <v>0.947368421052632</v>
      </c>
      <c r="L481" s="260">
        <v>1</v>
      </c>
      <c r="M481" s="261">
        <v>0.945945945945946</v>
      </c>
      <c r="N481" s="261">
        <v>0.987399770904926</v>
      </c>
      <c r="O481" s="262">
        <v>0.9</v>
      </c>
      <c r="P481" s="263">
        <v>0.995544239338001</v>
      </c>
      <c r="Q481" s="260">
        <v>0.993756003842459</v>
      </c>
      <c r="R481" s="260">
        <v>0.992619926199262</v>
      </c>
      <c r="S481" s="260">
        <v>0.995371877761756</v>
      </c>
      <c r="T481" s="262">
        <v>0.9</v>
      </c>
      <c r="U481" s="260">
        <v>0.90515595162317</v>
      </c>
      <c r="V481" s="260">
        <v>0.929394812680115</v>
      </c>
      <c r="W481" s="260">
        <v>0.938191881918819</v>
      </c>
      <c r="X481" s="260">
        <v>0.926810549327876</v>
      </c>
      <c r="Y481" s="262">
        <v>0.92</v>
      </c>
      <c r="Z481" s="262">
        <v>0.926711084191399</v>
      </c>
      <c r="AA481" s="262">
        <v>0.94375</v>
      </c>
      <c r="AB481" s="262">
        <v>0.93503937007874</v>
      </c>
      <c r="AC481" s="262">
        <v>0.941037796284433</v>
      </c>
      <c r="AD481" s="262">
        <v>0.92</v>
      </c>
      <c r="AE481" s="260">
        <v>0.995661605206074</v>
      </c>
      <c r="AF481" s="260">
        <v>0.988005997001499</v>
      </c>
      <c r="AG481" s="260">
        <v>1</v>
      </c>
      <c r="AH481" s="260">
        <v>0.996281015747574</v>
      </c>
      <c r="AI481" s="262">
        <v>0.92</v>
      </c>
      <c r="AJ481" s="260">
        <v>0.949720670391061</v>
      </c>
      <c r="AK481" s="260">
        <v>0.966331794732555</v>
      </c>
      <c r="AL481" s="260">
        <v>0.954749679075738</v>
      </c>
      <c r="AM481" s="260">
        <v>0.964803413593417</v>
      </c>
      <c r="AN481" s="259">
        <v>0.99</v>
      </c>
      <c r="AO481" s="264">
        <v>1</v>
      </c>
      <c r="AP481" s="264">
        <v>1</v>
      </c>
      <c r="AQ481" s="264">
        <v>1</v>
      </c>
      <c r="AR481" s="265">
        <v>1</v>
      </c>
      <c r="AS481" s="286">
        <v>0.05</v>
      </c>
      <c r="AT481" s="267">
        <v>0</v>
      </c>
      <c r="AU481" s="268">
        <v>0.0714285714285714</v>
      </c>
      <c r="AV481" s="268">
        <v>0.1</v>
      </c>
      <c r="AW481" s="268">
        <v>0.0747663551401869</v>
      </c>
      <c r="AX481" s="224"/>
      <c r="AY481" s="222"/>
    </row>
    <row r="482" ht="15" spans="1:51">
      <c r="A482" s="220"/>
      <c r="B482" s="224"/>
      <c r="C482" s="283" t="s">
        <v>375</v>
      </c>
      <c r="D482" s="111" t="s">
        <v>25</v>
      </c>
      <c r="E482" s="111" t="s">
        <v>376</v>
      </c>
      <c r="F482" s="284" t="s">
        <v>513</v>
      </c>
      <c r="G482" s="284" t="s">
        <v>513</v>
      </c>
      <c r="H482" s="284" t="s">
        <v>513</v>
      </c>
      <c r="I482" s="284" t="s">
        <v>513</v>
      </c>
      <c r="J482" s="259">
        <v>0.9</v>
      </c>
      <c r="K482" s="260">
        <v>0.958333333333333</v>
      </c>
      <c r="L482" s="260">
        <v>0.96</v>
      </c>
      <c r="M482" s="261">
        <v>0.958333333333333</v>
      </c>
      <c r="N482" s="261">
        <v>0.96309963099631</v>
      </c>
      <c r="O482" s="262">
        <v>0.9</v>
      </c>
      <c r="P482" s="263">
        <v>0.941972920696325</v>
      </c>
      <c r="Q482" s="260">
        <v>0.934508816120907</v>
      </c>
      <c r="R482" s="260">
        <v>0.97112462006079</v>
      </c>
      <c r="S482" s="260">
        <v>0.952316244595429</v>
      </c>
      <c r="T482" s="262">
        <v>0.9</v>
      </c>
      <c r="U482" s="260">
        <v>0.925531914893617</v>
      </c>
      <c r="V482" s="260">
        <v>0.917716204869857</v>
      </c>
      <c r="W482" s="260">
        <v>0.895136778115502</v>
      </c>
      <c r="X482" s="260">
        <v>0.896726374305127</v>
      </c>
      <c r="Y482" s="262">
        <v>0.92</v>
      </c>
      <c r="Z482" s="262">
        <v>0.945676274944568</v>
      </c>
      <c r="AA482" s="262">
        <v>0.954493742889647</v>
      </c>
      <c r="AB482" s="262">
        <v>0.930887372013652</v>
      </c>
      <c r="AC482" s="262">
        <v>0.922947913172648</v>
      </c>
      <c r="AD482" s="262">
        <v>0.92</v>
      </c>
      <c r="AE482" s="260">
        <v>1</v>
      </c>
      <c r="AF482" s="260">
        <v>1</v>
      </c>
      <c r="AG482" s="260">
        <v>1</v>
      </c>
      <c r="AH482" s="260">
        <v>0.991514849014225</v>
      </c>
      <c r="AI482" s="262">
        <v>0.92</v>
      </c>
      <c r="AJ482" s="260">
        <v>0.958161157024793</v>
      </c>
      <c r="AK482" s="260">
        <v>0.969082125603865</v>
      </c>
      <c r="AL482" s="260">
        <v>0.94207650273224</v>
      </c>
      <c r="AM482" s="260">
        <v>0.946428966891817</v>
      </c>
      <c r="AN482" s="259">
        <v>0.99</v>
      </c>
      <c r="AO482" s="264">
        <v>1</v>
      </c>
      <c r="AP482" s="264">
        <v>1</v>
      </c>
      <c r="AQ482" s="264">
        <v>1</v>
      </c>
      <c r="AR482" s="265">
        <v>1</v>
      </c>
      <c r="AS482" s="286">
        <v>0.05</v>
      </c>
      <c r="AT482" s="267">
        <v>0</v>
      </c>
      <c r="AU482" s="268">
        <v>0</v>
      </c>
      <c r="AV482" s="268">
        <v>0.0104166666666667</v>
      </c>
      <c r="AW482" s="268">
        <v>0.00536912751677852</v>
      </c>
      <c r="AX482" s="224"/>
      <c r="AY482" s="222"/>
    </row>
    <row r="483" ht="15" spans="1:51">
      <c r="A483" s="220"/>
      <c r="B483" s="224"/>
      <c r="C483" s="283" t="s">
        <v>375</v>
      </c>
      <c r="D483" s="111" t="s">
        <v>25</v>
      </c>
      <c r="E483" s="111" t="s">
        <v>376</v>
      </c>
      <c r="F483" s="284" t="s">
        <v>514</v>
      </c>
      <c r="G483" s="284" t="s">
        <v>514</v>
      </c>
      <c r="H483" s="284" t="s">
        <v>514</v>
      </c>
      <c r="I483" s="284" t="s">
        <v>514</v>
      </c>
      <c r="J483" s="259">
        <v>0.9</v>
      </c>
      <c r="K483" s="260">
        <v>0.894736842105263</v>
      </c>
      <c r="L483" s="260">
        <v>0.85</v>
      </c>
      <c r="M483" s="261">
        <v>0.888888888888889</v>
      </c>
      <c r="N483" s="261">
        <v>0.839094159713945</v>
      </c>
      <c r="O483" s="262">
        <v>0.9</v>
      </c>
      <c r="P483" s="263">
        <v>0.997107736804049</v>
      </c>
      <c r="Q483" s="260">
        <v>0.993189557321226</v>
      </c>
      <c r="R483" s="260">
        <v>0.968636911942099</v>
      </c>
      <c r="S483" s="260">
        <v>0.965607057835037</v>
      </c>
      <c r="T483" s="262">
        <v>0.9</v>
      </c>
      <c r="U483" s="260">
        <v>0.911062906724512</v>
      </c>
      <c r="V483" s="260">
        <v>0.862088535754824</v>
      </c>
      <c r="W483" s="260">
        <v>0.926417370325694</v>
      </c>
      <c r="X483" s="260">
        <v>0.856770760397703</v>
      </c>
      <c r="Y483" s="262">
        <v>0.92</v>
      </c>
      <c r="Z483" s="262">
        <v>0.928131416837782</v>
      </c>
      <c r="AA483" s="262">
        <v>0.90667623833453</v>
      </c>
      <c r="AB483" s="262">
        <v>0.850995158687466</v>
      </c>
      <c r="AC483" s="262">
        <v>0.87946698970321</v>
      </c>
      <c r="AD483" s="262">
        <v>0.92</v>
      </c>
      <c r="AE483" s="260">
        <v>0.995850622406639</v>
      </c>
      <c r="AF483" s="260">
        <v>1</v>
      </c>
      <c r="AG483" s="260">
        <v>0.997076023391813</v>
      </c>
      <c r="AH483" s="260">
        <v>0.990414297319253</v>
      </c>
      <c r="AI483" s="262">
        <v>0.92</v>
      </c>
      <c r="AJ483" s="260">
        <v>0.95253164556962</v>
      </c>
      <c r="AK483" s="260">
        <v>0.94675118858954</v>
      </c>
      <c r="AL483" s="260">
        <v>0.889136904761905</v>
      </c>
      <c r="AM483" s="260">
        <v>0.925252898385997</v>
      </c>
      <c r="AN483" s="259">
        <v>0.99</v>
      </c>
      <c r="AO483" s="264">
        <v>1</v>
      </c>
      <c r="AP483" s="264">
        <v>1</v>
      </c>
      <c r="AQ483" s="264">
        <v>1</v>
      </c>
      <c r="AR483" s="265">
        <v>1</v>
      </c>
      <c r="AS483" s="286">
        <v>0.05</v>
      </c>
      <c r="AT483" s="267">
        <v>0</v>
      </c>
      <c r="AU483" s="268">
        <v>0</v>
      </c>
      <c r="AV483" s="268">
        <v>0</v>
      </c>
      <c r="AW483" s="268">
        <v>0.0957446808510638</v>
      </c>
      <c r="AX483" s="224"/>
      <c r="AY483" s="222"/>
    </row>
    <row r="484" ht="15" spans="1:51">
      <c r="A484" s="220"/>
      <c r="B484" s="224"/>
      <c r="C484" s="283" t="s">
        <v>375</v>
      </c>
      <c r="D484" s="111" t="s">
        <v>25</v>
      </c>
      <c r="E484" s="111" t="s">
        <v>376</v>
      </c>
      <c r="F484" s="284" t="s">
        <v>515</v>
      </c>
      <c r="G484" s="284" t="s">
        <v>515</v>
      </c>
      <c r="H484" s="284" t="s">
        <v>515</v>
      </c>
      <c r="I484" s="284" t="s">
        <v>515</v>
      </c>
      <c r="J484" s="259">
        <v>0.9</v>
      </c>
      <c r="K484" s="260">
        <v>0.947368421052632</v>
      </c>
      <c r="L484" s="260">
        <v>1</v>
      </c>
      <c r="M484" s="261">
        <v>0.975</v>
      </c>
      <c r="N484" s="261">
        <v>0.968306010928962</v>
      </c>
      <c r="O484" s="262">
        <v>0.9</v>
      </c>
      <c r="P484" s="263">
        <v>0.987707437000615</v>
      </c>
      <c r="Q484" s="260">
        <v>0.986391571553995</v>
      </c>
      <c r="R484" s="260">
        <v>0.985593220338983</v>
      </c>
      <c r="S484" s="260">
        <v>0.983342866948862</v>
      </c>
      <c r="T484" s="262">
        <v>0.9</v>
      </c>
      <c r="U484" s="260">
        <v>0.928703134603565</v>
      </c>
      <c r="V484" s="260">
        <v>0.938981562774364</v>
      </c>
      <c r="W484" s="260">
        <v>0.950847457627119</v>
      </c>
      <c r="X484" s="260">
        <v>0.924173435533692</v>
      </c>
      <c r="Y484" s="262">
        <v>0.92</v>
      </c>
      <c r="Z484" s="262">
        <v>0.926757235676314</v>
      </c>
      <c r="AA484" s="262">
        <v>0.945402298850575</v>
      </c>
      <c r="AB484" s="262">
        <v>0.942765567765568</v>
      </c>
      <c r="AC484" s="262">
        <v>0.931217193225711</v>
      </c>
      <c r="AD484" s="262">
        <v>0.92</v>
      </c>
      <c r="AE484" s="260">
        <v>0.995234853641933</v>
      </c>
      <c r="AF484" s="260">
        <v>0.994319974755443</v>
      </c>
      <c r="AG484" s="260">
        <v>0.992616899097621</v>
      </c>
      <c r="AH484" s="260">
        <v>0.991039649550738</v>
      </c>
      <c r="AI484" s="262">
        <v>0.92</v>
      </c>
      <c r="AJ484" s="260">
        <v>0.952710843373494</v>
      </c>
      <c r="AK484" s="260">
        <v>0.970134395221503</v>
      </c>
      <c r="AL484" s="260">
        <v>0.960166468489893</v>
      </c>
      <c r="AM484" s="260">
        <v>0.957075931606858</v>
      </c>
      <c r="AN484" s="259">
        <v>0.99</v>
      </c>
      <c r="AO484" s="264">
        <v>1</v>
      </c>
      <c r="AP484" s="264">
        <v>1</v>
      </c>
      <c r="AQ484" s="264">
        <v>1</v>
      </c>
      <c r="AR484" s="265">
        <v>1</v>
      </c>
      <c r="AS484" s="286">
        <v>0.05</v>
      </c>
      <c r="AT484" s="267">
        <v>0</v>
      </c>
      <c r="AU484" s="268">
        <v>0.166666666666667</v>
      </c>
      <c r="AV484" s="268">
        <v>0.0454545454545455</v>
      </c>
      <c r="AW484" s="268">
        <v>0.0935960591133005</v>
      </c>
      <c r="AX484" s="224"/>
      <c r="AY484" s="222"/>
    </row>
    <row r="485" ht="15" spans="1:51">
      <c r="A485" s="220"/>
      <c r="B485" s="224"/>
      <c r="C485" s="283" t="s">
        <v>375</v>
      </c>
      <c r="D485" s="111" t="s">
        <v>25</v>
      </c>
      <c r="E485" s="111" t="s">
        <v>376</v>
      </c>
      <c r="F485" s="284" t="s">
        <v>516</v>
      </c>
      <c r="G485" s="284" t="s">
        <v>516</v>
      </c>
      <c r="H485" s="284" t="s">
        <v>516</v>
      </c>
      <c r="I485" s="284" t="s">
        <v>516</v>
      </c>
      <c r="J485" s="259">
        <v>0.9</v>
      </c>
      <c r="K485" s="260">
        <v>0.958333333333333</v>
      </c>
      <c r="L485" s="260">
        <v>0.959183673469388</v>
      </c>
      <c r="M485" s="261">
        <v>0.925</v>
      </c>
      <c r="N485" s="261">
        <v>0.969723953695459</v>
      </c>
      <c r="O485" s="262">
        <v>0.9</v>
      </c>
      <c r="P485" s="263">
        <v>0.982336956521739</v>
      </c>
      <c r="Q485" s="260">
        <v>0.964339908952959</v>
      </c>
      <c r="R485" s="260">
        <v>0.957322987390883</v>
      </c>
      <c r="S485" s="260">
        <v>0.970008626732086</v>
      </c>
      <c r="T485" s="262">
        <v>0.9</v>
      </c>
      <c r="U485" s="260">
        <v>0.927989130434783</v>
      </c>
      <c r="V485" s="260">
        <v>0.892008093070309</v>
      </c>
      <c r="W485" s="260">
        <v>0.946653734238603</v>
      </c>
      <c r="X485" s="260">
        <v>0.915848924354343</v>
      </c>
      <c r="Y485" s="262">
        <v>0.92</v>
      </c>
      <c r="Z485" s="262">
        <v>0.944506104328524</v>
      </c>
      <c r="AA485" s="262">
        <v>0.951388888888889</v>
      </c>
      <c r="AB485" s="262">
        <v>0.957698815566836</v>
      </c>
      <c r="AC485" s="262">
        <v>0.951037725031533</v>
      </c>
      <c r="AD485" s="262">
        <v>0.92</v>
      </c>
      <c r="AE485" s="260">
        <v>0.99642431466031</v>
      </c>
      <c r="AF485" s="260">
        <v>0.987327188940092</v>
      </c>
      <c r="AG485" s="260">
        <v>0.984204131227218</v>
      </c>
      <c r="AH485" s="260">
        <v>0.991594585349167</v>
      </c>
      <c r="AI485" s="262">
        <v>0.92</v>
      </c>
      <c r="AJ485" s="260">
        <v>0.978684689368339</v>
      </c>
      <c r="AK485" s="260">
        <v>0.981590285938112</v>
      </c>
      <c r="AL485" s="260">
        <v>0.970176231360145</v>
      </c>
      <c r="AM485" s="260">
        <v>0.980331005071691</v>
      </c>
      <c r="AN485" s="259">
        <v>0.99</v>
      </c>
      <c r="AO485" s="264">
        <v>1</v>
      </c>
      <c r="AP485" s="264">
        <v>1</v>
      </c>
      <c r="AQ485" s="264">
        <v>1</v>
      </c>
      <c r="AR485" s="265">
        <v>1</v>
      </c>
      <c r="AS485" s="286">
        <v>0.05</v>
      </c>
      <c r="AT485" s="267">
        <v>0</v>
      </c>
      <c r="AU485" s="268">
        <v>0.0625</v>
      </c>
      <c r="AV485" s="268">
        <v>0</v>
      </c>
      <c r="AW485" s="268">
        <v>0.0380710659898477</v>
      </c>
      <c r="AX485" s="224"/>
      <c r="AY485" s="222"/>
    </row>
    <row r="486" ht="15" spans="1:51">
      <c r="A486" s="220"/>
      <c r="B486" s="224"/>
      <c r="C486" s="283" t="s">
        <v>375</v>
      </c>
      <c r="D486" s="111" t="s">
        <v>25</v>
      </c>
      <c r="E486" s="111" t="s">
        <v>376</v>
      </c>
      <c r="F486" s="284" t="s">
        <v>517</v>
      </c>
      <c r="G486" s="284" t="s">
        <v>517</v>
      </c>
      <c r="H486" s="284" t="s">
        <v>517</v>
      </c>
      <c r="I486" s="284" t="s">
        <v>517</v>
      </c>
      <c r="J486" s="259">
        <v>0.9</v>
      </c>
      <c r="K486" s="260">
        <v>0.942857142857143</v>
      </c>
      <c r="L486" s="260">
        <v>0.918918918918919</v>
      </c>
      <c r="M486" s="261">
        <v>0.870967741935484</v>
      </c>
      <c r="N486" s="261">
        <v>0.957142857142857</v>
      </c>
      <c r="O486" s="262">
        <v>0.9</v>
      </c>
      <c r="P486" s="263">
        <v>0.90880626223092</v>
      </c>
      <c r="Q486" s="260">
        <v>0.994702399501402</v>
      </c>
      <c r="R486" s="260">
        <v>0.964547677261614</v>
      </c>
      <c r="S486" s="260">
        <v>0.962100122100122</v>
      </c>
      <c r="T486" s="262">
        <v>0.9</v>
      </c>
      <c r="U486" s="260">
        <v>0.812133072407045</v>
      </c>
      <c r="V486" s="260">
        <v>0.904643191025241</v>
      </c>
      <c r="W486" s="260">
        <v>0.852078239608802</v>
      </c>
      <c r="X486" s="260">
        <v>0.902580382580383</v>
      </c>
      <c r="Y486" s="262">
        <v>0.92</v>
      </c>
      <c r="Z486" s="262">
        <v>0.85978835978836</v>
      </c>
      <c r="AA486" s="262">
        <v>0.902255639097744</v>
      </c>
      <c r="AB486" s="262">
        <v>0.858342077649528</v>
      </c>
      <c r="AC486" s="262">
        <v>0.905373388931008</v>
      </c>
      <c r="AD486" s="262">
        <v>0.92</v>
      </c>
      <c r="AE486" s="260">
        <v>0.997880233174351</v>
      </c>
      <c r="AF486" s="260">
        <v>0.993067590987868</v>
      </c>
      <c r="AG486" s="260">
        <v>0.996530789245447</v>
      </c>
      <c r="AH486" s="260">
        <v>0.998312196353082</v>
      </c>
      <c r="AI486" s="262">
        <v>0.92</v>
      </c>
      <c r="AJ486" s="260">
        <v>0.887345212926608</v>
      </c>
      <c r="AK486" s="260">
        <v>0.945893719806763</v>
      </c>
      <c r="AL486" s="260">
        <v>0.900056465273857</v>
      </c>
      <c r="AM486" s="260">
        <v>0.948299468091551</v>
      </c>
      <c r="AN486" s="259">
        <v>0.99</v>
      </c>
      <c r="AO486" s="264">
        <v>1</v>
      </c>
      <c r="AP486" s="264">
        <v>1</v>
      </c>
      <c r="AQ486" s="264">
        <v>1</v>
      </c>
      <c r="AR486" s="265">
        <v>1</v>
      </c>
      <c r="AS486" s="286">
        <v>0.05</v>
      </c>
      <c r="AT486" s="267">
        <v>0</v>
      </c>
      <c r="AU486" s="268">
        <v>0.105263157894737</v>
      </c>
      <c r="AV486" s="268">
        <v>0.210526315789474</v>
      </c>
      <c r="AW486" s="268">
        <v>0.0784708249496982</v>
      </c>
      <c r="AX486" s="224"/>
      <c r="AY486" s="222"/>
    </row>
    <row r="487" ht="15" spans="1:51">
      <c r="A487" s="220"/>
      <c r="B487" s="224"/>
      <c r="C487" s="283" t="s">
        <v>375</v>
      </c>
      <c r="D487" s="111" t="s">
        <v>25</v>
      </c>
      <c r="E487" s="111" t="s">
        <v>376</v>
      </c>
      <c r="F487" s="284" t="s">
        <v>518</v>
      </c>
      <c r="G487" s="284" t="s">
        <v>518</v>
      </c>
      <c r="H487" s="284" t="s">
        <v>518</v>
      </c>
      <c r="I487" s="284" t="s">
        <v>518</v>
      </c>
      <c r="J487" s="259">
        <v>0.9</v>
      </c>
      <c r="K487" s="260">
        <v>0.958333333333333</v>
      </c>
      <c r="L487" s="260">
        <v>0.958333333333333</v>
      </c>
      <c r="M487" s="261">
        <v>0.952380952380952</v>
      </c>
      <c r="N487" s="261">
        <v>0.974288337924702</v>
      </c>
      <c r="O487" s="262">
        <v>0.9</v>
      </c>
      <c r="P487" s="263">
        <v>1</v>
      </c>
      <c r="Q487" s="260" t="s">
        <v>33</v>
      </c>
      <c r="R487" s="260" t="s">
        <v>33</v>
      </c>
      <c r="S487" s="260">
        <v>0.833333333333333</v>
      </c>
      <c r="T487" s="262">
        <v>0.9</v>
      </c>
      <c r="U487" s="260">
        <v>0</v>
      </c>
      <c r="V487" s="260" t="s">
        <v>33</v>
      </c>
      <c r="W487" s="260" t="s">
        <v>33</v>
      </c>
      <c r="X487" s="260">
        <v>0.166666666666667</v>
      </c>
      <c r="Y487" s="262">
        <v>0.92</v>
      </c>
      <c r="Z487" s="262">
        <v>0</v>
      </c>
      <c r="AA487" s="262" t="s">
        <v>33</v>
      </c>
      <c r="AB487" s="262" t="s">
        <v>33</v>
      </c>
      <c r="AC487" s="262">
        <v>0.5</v>
      </c>
      <c r="AD487" s="262">
        <v>0.92</v>
      </c>
      <c r="AE487" s="260">
        <v>1</v>
      </c>
      <c r="AF487" s="260">
        <v>0.998482549317147</v>
      </c>
      <c r="AG487" s="260">
        <v>0.997118155619596</v>
      </c>
      <c r="AH487" s="260">
        <v>0.991350131628432</v>
      </c>
      <c r="AI487" s="262">
        <v>0.92</v>
      </c>
      <c r="AJ487" s="260">
        <v>0.971494785631518</v>
      </c>
      <c r="AK487" s="260">
        <v>0.976840039254171</v>
      </c>
      <c r="AL487" s="260">
        <v>0.96976241900648</v>
      </c>
      <c r="AM487" s="260">
        <v>0.977204216333366</v>
      </c>
      <c r="AN487" s="259">
        <v>0.99</v>
      </c>
      <c r="AO487" s="264">
        <v>1</v>
      </c>
      <c r="AP487" s="264">
        <v>1</v>
      </c>
      <c r="AQ487" s="264">
        <v>1</v>
      </c>
      <c r="AR487" s="265">
        <v>1</v>
      </c>
      <c r="AS487" s="286">
        <v>0.05</v>
      </c>
      <c r="AT487" s="267">
        <v>0</v>
      </c>
      <c r="AU487" s="268">
        <v>0</v>
      </c>
      <c r="AV487" s="268">
        <v>0</v>
      </c>
      <c r="AW487" s="268">
        <v>0.0553846153846154</v>
      </c>
      <c r="AX487" s="224"/>
      <c r="AY487" s="222"/>
    </row>
    <row r="488" ht="15" spans="1:51">
      <c r="A488" s="220"/>
      <c r="B488" s="224"/>
      <c r="C488" s="283" t="s">
        <v>375</v>
      </c>
      <c r="D488" s="111" t="s">
        <v>25</v>
      </c>
      <c r="E488" s="111" t="s">
        <v>376</v>
      </c>
      <c r="F488" s="284" t="s">
        <v>519</v>
      </c>
      <c r="G488" s="284" t="s">
        <v>519</v>
      </c>
      <c r="H488" s="284" t="s">
        <v>519</v>
      </c>
      <c r="I488" s="284" t="s">
        <v>519</v>
      </c>
      <c r="J488" s="259">
        <v>0.9</v>
      </c>
      <c r="K488" s="260">
        <v>0.946428571428571</v>
      </c>
      <c r="L488" s="260">
        <v>0.982758620689655</v>
      </c>
      <c r="M488" s="261">
        <v>1</v>
      </c>
      <c r="N488" s="261">
        <v>0.932864949258392</v>
      </c>
      <c r="O488" s="262">
        <v>0.9</v>
      </c>
      <c r="P488" s="263">
        <v>0.0833333333333333</v>
      </c>
      <c r="Q488" s="260">
        <v>0.333333333333333</v>
      </c>
      <c r="R488" s="260" t="s">
        <v>33</v>
      </c>
      <c r="S488" s="260">
        <v>0.183673469387755</v>
      </c>
      <c r="T488" s="262">
        <v>0.9</v>
      </c>
      <c r="U488" s="260">
        <v>0</v>
      </c>
      <c r="V488" s="260">
        <v>0.333333333333333</v>
      </c>
      <c r="W488" s="260" t="s">
        <v>33</v>
      </c>
      <c r="X488" s="260">
        <v>0.224489795918367</v>
      </c>
      <c r="Y488" s="262">
        <v>0.92</v>
      </c>
      <c r="Z488" s="262">
        <v>0</v>
      </c>
      <c r="AA488" s="262">
        <v>0</v>
      </c>
      <c r="AB488" s="262" t="s">
        <v>33</v>
      </c>
      <c r="AC488" s="262">
        <v>0.222222222222222</v>
      </c>
      <c r="AD488" s="262">
        <v>0.92</v>
      </c>
      <c r="AE488" s="260">
        <v>0.991724137931035</v>
      </c>
      <c r="AF488" s="260">
        <v>0.985380116959064</v>
      </c>
      <c r="AG488" s="260">
        <v>0.988235294117647</v>
      </c>
      <c r="AH488" s="260">
        <v>0.991262751989066</v>
      </c>
      <c r="AI488" s="262">
        <v>0.92</v>
      </c>
      <c r="AJ488" s="260">
        <v>0.922349763673194</v>
      </c>
      <c r="AK488" s="260">
        <v>0.9394944053046</v>
      </c>
      <c r="AL488" s="260">
        <v>0.923764705882353</v>
      </c>
      <c r="AM488" s="260">
        <v>0.935919603466524</v>
      </c>
      <c r="AN488" s="259">
        <v>0.99</v>
      </c>
      <c r="AO488" s="264">
        <v>1</v>
      </c>
      <c r="AP488" s="264">
        <v>1</v>
      </c>
      <c r="AQ488" s="264">
        <v>1</v>
      </c>
      <c r="AR488" s="265">
        <v>1</v>
      </c>
      <c r="AS488" s="286">
        <v>0.05</v>
      </c>
      <c r="AT488" s="267">
        <v>0</v>
      </c>
      <c r="AU488" s="268">
        <v>0.125</v>
      </c>
      <c r="AV488" s="268">
        <v>0.142857142857143</v>
      </c>
      <c r="AW488" s="268">
        <v>0.0679012345679012</v>
      </c>
      <c r="AX488" s="224"/>
      <c r="AY488" s="222"/>
    </row>
    <row r="489" ht="15" spans="1:51">
      <c r="A489" s="220"/>
      <c r="B489" s="224"/>
      <c r="C489" s="283" t="s">
        <v>375</v>
      </c>
      <c r="D489" s="111" t="s">
        <v>25</v>
      </c>
      <c r="E489" s="111" t="s">
        <v>376</v>
      </c>
      <c r="F489" s="284" t="s">
        <v>520</v>
      </c>
      <c r="G489" s="284" t="s">
        <v>520</v>
      </c>
      <c r="H489" s="284" t="s">
        <v>520</v>
      </c>
      <c r="I489" s="284" t="s">
        <v>520</v>
      </c>
      <c r="J489" s="259">
        <v>0.9</v>
      </c>
      <c r="K489" s="260">
        <v>0.942857142857143</v>
      </c>
      <c r="L489" s="260">
        <v>0.971428571428571</v>
      </c>
      <c r="M489" s="261">
        <v>1</v>
      </c>
      <c r="N489" s="261">
        <v>0.963337547408344</v>
      </c>
      <c r="O489" s="262">
        <v>0.9</v>
      </c>
      <c r="P489" s="263">
        <v>0.959560012940796</v>
      </c>
      <c r="Q489" s="260">
        <v>0.89733438902085</v>
      </c>
      <c r="R489" s="260">
        <v>0.928270042194093</v>
      </c>
      <c r="S489" s="260">
        <v>0.932423571838374</v>
      </c>
      <c r="T489" s="262">
        <v>0.9</v>
      </c>
      <c r="U489" s="260">
        <v>0.875121319961178</v>
      </c>
      <c r="V489" s="260">
        <v>0.871206122987596</v>
      </c>
      <c r="W489" s="260">
        <v>0.89521800281294</v>
      </c>
      <c r="X489" s="260">
        <v>0.861336502472475</v>
      </c>
      <c r="Y489" s="262">
        <v>0.92</v>
      </c>
      <c r="Z489" s="262">
        <v>0</v>
      </c>
      <c r="AA489" s="262">
        <v>0</v>
      </c>
      <c r="AB489" s="262" t="s">
        <v>33</v>
      </c>
      <c r="AC489" s="262">
        <v>0</v>
      </c>
      <c r="AD489" s="262">
        <v>0.92</v>
      </c>
      <c r="AE489" s="260">
        <v>0.997854077253219</v>
      </c>
      <c r="AF489" s="260">
        <v>0.99788471708091</v>
      </c>
      <c r="AG489" s="260">
        <v>0.998789346246973</v>
      </c>
      <c r="AH489" s="260">
        <v>0.997283680175246</v>
      </c>
      <c r="AI489" s="262">
        <v>0.92</v>
      </c>
      <c r="AJ489" s="260">
        <v>0.957687338501292</v>
      </c>
      <c r="AK489" s="260">
        <v>0.956739646531258</v>
      </c>
      <c r="AL489" s="260">
        <v>0.964838255977497</v>
      </c>
      <c r="AM489" s="260">
        <v>0.955984376707091</v>
      </c>
      <c r="AN489" s="259">
        <v>0.99</v>
      </c>
      <c r="AO489" s="264">
        <v>1</v>
      </c>
      <c r="AP489" s="264">
        <v>1</v>
      </c>
      <c r="AQ489" s="264">
        <v>1</v>
      </c>
      <c r="AR489" s="265">
        <v>1</v>
      </c>
      <c r="AS489" s="286">
        <v>0.05</v>
      </c>
      <c r="AT489" s="267">
        <v>0.0909090909090909</v>
      </c>
      <c r="AU489" s="268">
        <v>0.111111111111111</v>
      </c>
      <c r="AV489" s="268">
        <v>0.1</v>
      </c>
      <c r="AW489" s="268">
        <v>0.0462633451957295</v>
      </c>
      <c r="AX489" s="224"/>
      <c r="AY489" s="222"/>
    </row>
    <row r="490" ht="15" spans="1:51">
      <c r="A490" s="220"/>
      <c r="B490" s="224"/>
      <c r="C490" s="283" t="s">
        <v>375</v>
      </c>
      <c r="D490" s="111" t="s">
        <v>25</v>
      </c>
      <c r="E490" s="111" t="s">
        <v>376</v>
      </c>
      <c r="F490" s="284" t="s">
        <v>521</v>
      </c>
      <c r="G490" s="284" t="s">
        <v>521</v>
      </c>
      <c r="H490" s="284" t="s">
        <v>521</v>
      </c>
      <c r="I490" s="284" t="s">
        <v>521</v>
      </c>
      <c r="J490" s="259">
        <v>0.9</v>
      </c>
      <c r="K490" s="260">
        <v>0.953488372093023</v>
      </c>
      <c r="L490" s="260">
        <v>0.955555555555556</v>
      </c>
      <c r="M490" s="261">
        <v>0.947368421052632</v>
      </c>
      <c r="N490" s="261">
        <v>0.973451327433628</v>
      </c>
      <c r="O490" s="262">
        <v>0.9</v>
      </c>
      <c r="P490" s="263">
        <v>0.976258309591643</v>
      </c>
      <c r="Q490" s="260">
        <v>0.97397017942886</v>
      </c>
      <c r="R490" s="260">
        <v>0.96555023923445</v>
      </c>
      <c r="S490" s="260">
        <v>0.972435154938376</v>
      </c>
      <c r="T490" s="262">
        <v>0.9</v>
      </c>
      <c r="U490" s="260">
        <v>0.920544476100032</v>
      </c>
      <c r="V490" s="260">
        <v>0.912307303512762</v>
      </c>
      <c r="W490" s="260">
        <v>0.9311004784689</v>
      </c>
      <c r="X490" s="260">
        <v>0.923682600830329</v>
      </c>
      <c r="Y490" s="262">
        <v>0.92</v>
      </c>
      <c r="Z490" s="262">
        <v>0.912263210368893</v>
      </c>
      <c r="AA490" s="262">
        <v>0.929277566539924</v>
      </c>
      <c r="AB490" s="262">
        <v>0.947552447552448</v>
      </c>
      <c r="AC490" s="262">
        <v>0.91761129044366</v>
      </c>
      <c r="AD490" s="262">
        <v>0.92</v>
      </c>
      <c r="AE490" s="260">
        <v>0.998177399756987</v>
      </c>
      <c r="AF490" s="260">
        <v>0.990476190476191</v>
      </c>
      <c r="AG490" s="260">
        <v>0.990326481257557</v>
      </c>
      <c r="AH490" s="260">
        <v>0.992879286959891</v>
      </c>
      <c r="AI490" s="262">
        <v>0.92</v>
      </c>
      <c r="AJ490" s="260">
        <v>0.952220888355342</v>
      </c>
      <c r="AK490" s="260">
        <v>0.963201820940819</v>
      </c>
      <c r="AL490" s="260">
        <v>0.960712654179991</v>
      </c>
      <c r="AM490" s="260">
        <v>0.960653963591389</v>
      </c>
      <c r="AN490" s="259">
        <v>0.99</v>
      </c>
      <c r="AO490" s="264">
        <v>1</v>
      </c>
      <c r="AP490" s="264">
        <v>1</v>
      </c>
      <c r="AQ490" s="264">
        <v>1</v>
      </c>
      <c r="AR490" s="265">
        <v>1</v>
      </c>
      <c r="AS490" s="286">
        <v>0.05</v>
      </c>
      <c r="AT490" s="267">
        <v>0</v>
      </c>
      <c r="AU490" s="268">
        <v>0.0526315789473684</v>
      </c>
      <c r="AV490" s="268">
        <v>0.0666666666666667</v>
      </c>
      <c r="AW490" s="268">
        <v>0.0853658536585366</v>
      </c>
      <c r="AX490" s="224"/>
      <c r="AY490" s="222"/>
    </row>
    <row r="491" ht="15" spans="1:51">
      <c r="A491" s="220"/>
      <c r="B491" s="224"/>
      <c r="C491" s="283" t="s">
        <v>375</v>
      </c>
      <c r="D491" s="111" t="s">
        <v>25</v>
      </c>
      <c r="E491" s="111" t="s">
        <v>376</v>
      </c>
      <c r="F491" s="284" t="s">
        <v>522</v>
      </c>
      <c r="G491" s="284" t="s">
        <v>522</v>
      </c>
      <c r="H491" s="284" t="s">
        <v>522</v>
      </c>
      <c r="I491" s="284" t="s">
        <v>522</v>
      </c>
      <c r="J491" s="259">
        <v>0.9</v>
      </c>
      <c r="K491" s="260">
        <v>1</v>
      </c>
      <c r="L491" s="260">
        <v>1</v>
      </c>
      <c r="M491" s="261">
        <v>1</v>
      </c>
      <c r="N491" s="261">
        <v>0.986286919831224</v>
      </c>
      <c r="O491" s="262">
        <v>0.9</v>
      </c>
      <c r="P491" s="263">
        <v>0.979882955376737</v>
      </c>
      <c r="Q491" s="260">
        <v>0.988083416087388</v>
      </c>
      <c r="R491" s="260">
        <v>0.980710659898477</v>
      </c>
      <c r="S491" s="260">
        <v>0.981365882371164</v>
      </c>
      <c r="T491" s="262">
        <v>0.9</v>
      </c>
      <c r="U491" s="260">
        <v>0.922823701536211</v>
      </c>
      <c r="V491" s="260">
        <v>0.923204237007613</v>
      </c>
      <c r="W491" s="260">
        <v>0.920812182741117</v>
      </c>
      <c r="X491" s="260">
        <v>0.926795644294366</v>
      </c>
      <c r="Y491" s="262">
        <v>0.92</v>
      </c>
      <c r="Z491" s="262">
        <v>0.917737789203085</v>
      </c>
      <c r="AA491" s="262">
        <v>0.941615750169722</v>
      </c>
      <c r="AB491" s="262">
        <v>0.936928702010969</v>
      </c>
      <c r="AC491" s="262">
        <v>0.939317426250894</v>
      </c>
      <c r="AD491" s="262">
        <v>0.92</v>
      </c>
      <c r="AE491" s="260">
        <v>1</v>
      </c>
      <c r="AF491" s="260">
        <v>0.999208234362629</v>
      </c>
      <c r="AG491" s="260">
        <v>0.999327505043712</v>
      </c>
      <c r="AH491" s="260">
        <v>0.998001332445037</v>
      </c>
      <c r="AI491" s="262">
        <v>0.92</v>
      </c>
      <c r="AJ491" s="260">
        <v>0.959032716927454</v>
      </c>
      <c r="AK491" s="260">
        <v>0.969299221357063</v>
      </c>
      <c r="AL491" s="260">
        <v>0.96007696007696</v>
      </c>
      <c r="AM491" s="260">
        <v>0.973554617187235</v>
      </c>
      <c r="AN491" s="259">
        <v>0.99</v>
      </c>
      <c r="AO491" s="264">
        <v>1</v>
      </c>
      <c r="AP491" s="264">
        <v>1</v>
      </c>
      <c r="AQ491" s="264">
        <v>1</v>
      </c>
      <c r="AR491" s="265">
        <v>1</v>
      </c>
      <c r="AS491" s="286">
        <v>0.05</v>
      </c>
      <c r="AT491" s="267">
        <v>0</v>
      </c>
      <c r="AU491" s="268">
        <v>0</v>
      </c>
      <c r="AV491" s="268">
        <v>0.2</v>
      </c>
      <c r="AW491" s="268">
        <v>0.0509803921568627</v>
      </c>
      <c r="AX491" s="224"/>
      <c r="AY491" s="222"/>
    </row>
    <row r="492" ht="15" spans="1:51">
      <c r="A492" s="220"/>
      <c r="B492" s="224"/>
      <c r="C492" s="283" t="s">
        <v>375</v>
      </c>
      <c r="D492" s="111" t="s">
        <v>25</v>
      </c>
      <c r="E492" s="111" t="s">
        <v>376</v>
      </c>
      <c r="F492" s="284" t="s">
        <v>523</v>
      </c>
      <c r="G492" s="284" t="s">
        <v>523</v>
      </c>
      <c r="H492" s="284" t="s">
        <v>523</v>
      </c>
      <c r="I492" s="284" t="s">
        <v>523</v>
      </c>
      <c r="J492" s="259">
        <v>0.9</v>
      </c>
      <c r="K492" s="260">
        <v>0.968421052631579</v>
      </c>
      <c r="L492" s="260">
        <v>0.989247311827957</v>
      </c>
      <c r="M492" s="261">
        <v>0.950819672131147</v>
      </c>
      <c r="N492" s="261">
        <v>0.978326612903226</v>
      </c>
      <c r="O492" s="262">
        <v>0.9</v>
      </c>
      <c r="P492" s="263">
        <v>0.97273958686082</v>
      </c>
      <c r="Q492" s="260">
        <v>0.93423470727225</v>
      </c>
      <c r="R492" s="260">
        <v>0.971492204899777</v>
      </c>
      <c r="S492" s="260">
        <v>0.973568281938326</v>
      </c>
      <c r="T492" s="262">
        <v>0.9</v>
      </c>
      <c r="U492" s="260">
        <v>0.924822214696918</v>
      </c>
      <c r="V492" s="260">
        <v>0.913231819375164</v>
      </c>
      <c r="W492" s="260">
        <v>0.911358574610245</v>
      </c>
      <c r="X492" s="260">
        <v>0.93878321201257</v>
      </c>
      <c r="Y492" s="262">
        <v>0.92</v>
      </c>
      <c r="Z492" s="262">
        <v>0.958364312267658</v>
      </c>
      <c r="AA492" s="262">
        <v>0.964266946925906</v>
      </c>
      <c r="AB492" s="262">
        <v>0.947755102040816</v>
      </c>
      <c r="AC492" s="262">
        <v>0.961945507768521</v>
      </c>
      <c r="AD492" s="262">
        <v>0.92</v>
      </c>
      <c r="AE492" s="260">
        <v>0.995065789473684</v>
      </c>
      <c r="AF492" s="260">
        <v>0.993231810490694</v>
      </c>
      <c r="AG492" s="260">
        <v>0.994584837545126</v>
      </c>
      <c r="AH492" s="260">
        <v>0.992997391184951</v>
      </c>
      <c r="AI492" s="262">
        <v>0.92</v>
      </c>
      <c r="AJ492" s="260">
        <v>0.97521343982374</v>
      </c>
      <c r="AK492" s="260">
        <v>0.983104208206527</v>
      </c>
      <c r="AL492" s="260">
        <v>0.968336211859528</v>
      </c>
      <c r="AM492" s="260">
        <v>0.985135902728178</v>
      </c>
      <c r="AN492" s="259">
        <v>0.99</v>
      </c>
      <c r="AO492" s="264">
        <v>1</v>
      </c>
      <c r="AP492" s="264">
        <v>1</v>
      </c>
      <c r="AQ492" s="264">
        <v>1</v>
      </c>
      <c r="AR492" s="265">
        <v>1</v>
      </c>
      <c r="AS492" s="286">
        <v>0.05</v>
      </c>
      <c r="AT492" s="267">
        <v>0</v>
      </c>
      <c r="AU492" s="268">
        <v>0.0357142857142857</v>
      </c>
      <c r="AV492" s="268">
        <v>0.0666666666666667</v>
      </c>
      <c r="AW492" s="268">
        <v>0.037542662116041</v>
      </c>
      <c r="AX492" s="224"/>
      <c r="AY492" s="222"/>
    </row>
    <row r="493" ht="15" spans="1:51">
      <c r="A493" s="220"/>
      <c r="B493" s="224"/>
      <c r="C493" s="283" t="s">
        <v>375</v>
      </c>
      <c r="D493" s="111" t="s">
        <v>25</v>
      </c>
      <c r="E493" s="111" t="s">
        <v>376</v>
      </c>
      <c r="F493" s="284" t="s">
        <v>524</v>
      </c>
      <c r="G493" s="284" t="s">
        <v>524</v>
      </c>
      <c r="H493" s="284" t="s">
        <v>524</v>
      </c>
      <c r="I493" s="284" t="s">
        <v>524</v>
      </c>
      <c r="J493" s="259">
        <v>0.9</v>
      </c>
      <c r="K493" s="260">
        <v>1</v>
      </c>
      <c r="L493" s="260">
        <v>1</v>
      </c>
      <c r="M493" s="261">
        <v>1</v>
      </c>
      <c r="N493" s="261">
        <v>0.988873435326843</v>
      </c>
      <c r="O493" s="262">
        <v>0.9</v>
      </c>
      <c r="P493" s="263">
        <v>0</v>
      </c>
      <c r="Q493" s="260" t="s">
        <v>33</v>
      </c>
      <c r="R493" s="260" t="s">
        <v>33</v>
      </c>
      <c r="S493" s="260">
        <v>0.4</v>
      </c>
      <c r="T493" s="262">
        <v>0.9</v>
      </c>
      <c r="U493" s="260">
        <v>0</v>
      </c>
      <c r="V493" s="260" t="s">
        <v>33</v>
      </c>
      <c r="W493" s="260" t="s">
        <v>33</v>
      </c>
      <c r="X493" s="260">
        <v>0.4</v>
      </c>
      <c r="Y493" s="262">
        <v>0.92</v>
      </c>
      <c r="Z493" s="262" t="s">
        <v>33</v>
      </c>
      <c r="AA493" s="262" t="s">
        <v>33</v>
      </c>
      <c r="AB493" s="262" t="s">
        <v>33</v>
      </c>
      <c r="AC493" s="262">
        <v>1</v>
      </c>
      <c r="AD493" s="262">
        <v>0.92</v>
      </c>
      <c r="AE493" s="260">
        <v>0.9625</v>
      </c>
      <c r="AF493" s="260">
        <v>0.991071428571429</v>
      </c>
      <c r="AG493" s="260">
        <v>0.962025316455696</v>
      </c>
      <c r="AH493" s="260">
        <v>0.959480519480519</v>
      </c>
      <c r="AI493" s="262">
        <v>0.92</v>
      </c>
      <c r="AJ493" s="260">
        <v>0.97420704078076</v>
      </c>
      <c r="AK493" s="260">
        <v>0.982368498383779</v>
      </c>
      <c r="AL493" s="260">
        <v>0.98961661341853</v>
      </c>
      <c r="AM493" s="260">
        <v>0.986545016148957</v>
      </c>
      <c r="AN493" s="259">
        <v>0.99</v>
      </c>
      <c r="AO493" s="264">
        <v>1</v>
      </c>
      <c r="AP493" s="264">
        <v>1</v>
      </c>
      <c r="AQ493" s="264">
        <v>1</v>
      </c>
      <c r="AR493" s="265">
        <v>1</v>
      </c>
      <c r="AS493" s="286">
        <v>0.05</v>
      </c>
      <c r="AT493" s="267">
        <v>0.25</v>
      </c>
      <c r="AU493" s="268">
        <v>0</v>
      </c>
      <c r="AV493" s="268">
        <v>0</v>
      </c>
      <c r="AW493" s="268">
        <v>0.0763358778625954</v>
      </c>
      <c r="AX493" s="224"/>
      <c r="AY493" s="222"/>
    </row>
    <row r="494" ht="15" spans="1:51">
      <c r="A494" s="220"/>
      <c r="B494" s="224"/>
      <c r="C494" s="283" t="s">
        <v>375</v>
      </c>
      <c r="D494" s="111" t="s">
        <v>25</v>
      </c>
      <c r="E494" s="111" t="s">
        <v>376</v>
      </c>
      <c r="F494" s="284" t="s">
        <v>525</v>
      </c>
      <c r="G494" s="284" t="s">
        <v>525</v>
      </c>
      <c r="H494" s="284" t="s">
        <v>525</v>
      </c>
      <c r="I494" s="284" t="s">
        <v>525</v>
      </c>
      <c r="J494" s="259">
        <v>0.9</v>
      </c>
      <c r="K494" s="260">
        <v>0.943396226415094</v>
      </c>
      <c r="L494" s="260">
        <v>0.982456140350877</v>
      </c>
      <c r="M494" s="261">
        <v>0.902439024390244</v>
      </c>
      <c r="N494" s="261">
        <v>0.927465362673187</v>
      </c>
      <c r="O494" s="262">
        <v>0.9</v>
      </c>
      <c r="P494" s="263">
        <v>0.8</v>
      </c>
      <c r="Q494" s="260">
        <v>1</v>
      </c>
      <c r="R494" s="260" t="s">
        <v>33</v>
      </c>
      <c r="S494" s="260">
        <v>0.666666666666667</v>
      </c>
      <c r="T494" s="262">
        <v>0.9</v>
      </c>
      <c r="U494" s="260">
        <v>0.2</v>
      </c>
      <c r="V494" s="260">
        <v>0</v>
      </c>
      <c r="W494" s="260" t="s">
        <v>33</v>
      </c>
      <c r="X494" s="260">
        <v>0.375</v>
      </c>
      <c r="Y494" s="262">
        <v>0.92</v>
      </c>
      <c r="Z494" s="262" t="s">
        <v>33</v>
      </c>
      <c r="AA494" s="262" t="s">
        <v>33</v>
      </c>
      <c r="AB494" s="262" t="s">
        <v>33</v>
      </c>
      <c r="AC494" s="262">
        <v>0.5</v>
      </c>
      <c r="AD494" s="262">
        <v>0.92</v>
      </c>
      <c r="AE494" s="260">
        <v>1</v>
      </c>
      <c r="AF494" s="260">
        <v>0.990566037735849</v>
      </c>
      <c r="AG494" s="260">
        <v>0.995689655172414</v>
      </c>
      <c r="AH494" s="260">
        <v>0.991943605236657</v>
      </c>
      <c r="AI494" s="262">
        <v>0.92</v>
      </c>
      <c r="AJ494" s="260">
        <v>0.969041095890411</v>
      </c>
      <c r="AK494" s="260">
        <v>0.982667836770513</v>
      </c>
      <c r="AL494" s="260">
        <v>0.93843498273878</v>
      </c>
      <c r="AM494" s="260">
        <v>0.961813867540212</v>
      </c>
      <c r="AN494" s="259">
        <v>0.99</v>
      </c>
      <c r="AO494" s="264">
        <v>1</v>
      </c>
      <c r="AP494" s="264">
        <v>1</v>
      </c>
      <c r="AQ494" s="264">
        <v>1</v>
      </c>
      <c r="AR494" s="265">
        <v>1</v>
      </c>
      <c r="AS494" s="286">
        <v>0.05</v>
      </c>
      <c r="AT494" s="267">
        <v>0</v>
      </c>
      <c r="AU494" s="268">
        <v>0.105263157894737</v>
      </c>
      <c r="AV494" s="268">
        <v>0.2</v>
      </c>
      <c r="AW494" s="268">
        <v>0.064</v>
      </c>
      <c r="AX494" s="224"/>
      <c r="AY494" s="222"/>
    </row>
    <row r="495" ht="15" spans="1:51">
      <c r="A495" s="220"/>
      <c r="B495" s="224"/>
      <c r="C495" s="283" t="s">
        <v>375</v>
      </c>
      <c r="D495" s="111" t="s">
        <v>25</v>
      </c>
      <c r="E495" s="111" t="s">
        <v>376</v>
      </c>
      <c r="F495" s="284" t="s">
        <v>526</v>
      </c>
      <c r="G495" s="284" t="s">
        <v>526</v>
      </c>
      <c r="H495" s="284" t="s">
        <v>526</v>
      </c>
      <c r="I495" s="284" t="s">
        <v>526</v>
      </c>
      <c r="J495" s="259">
        <v>0.9</v>
      </c>
      <c r="K495" s="260">
        <v>0.909090909090909</v>
      </c>
      <c r="L495" s="260">
        <v>0.909090909090909</v>
      </c>
      <c r="M495" s="261">
        <v>0.928571428571429</v>
      </c>
      <c r="N495" s="261">
        <v>0.936781609195402</v>
      </c>
      <c r="O495" s="262">
        <v>0.9</v>
      </c>
      <c r="P495" s="263">
        <v>0.5</v>
      </c>
      <c r="Q495" s="260" t="s">
        <v>33</v>
      </c>
      <c r="R495" s="260" t="s">
        <v>33</v>
      </c>
      <c r="S495" s="260">
        <v>0.571428571428571</v>
      </c>
      <c r="T495" s="262">
        <v>0.9</v>
      </c>
      <c r="U495" s="260">
        <v>0</v>
      </c>
      <c r="V495" s="260" t="s">
        <v>33</v>
      </c>
      <c r="W495" s="260" t="s">
        <v>33</v>
      </c>
      <c r="X495" s="260">
        <v>0.142857142857143</v>
      </c>
      <c r="Y495" s="262">
        <v>0.92</v>
      </c>
      <c r="Z495" s="262">
        <v>0.333333333333333</v>
      </c>
      <c r="AA495" s="262" t="s">
        <v>33</v>
      </c>
      <c r="AB495" s="262" t="s">
        <v>33</v>
      </c>
      <c r="AC495" s="262">
        <v>0.5</v>
      </c>
      <c r="AD495" s="262">
        <v>0.92</v>
      </c>
      <c r="AE495" s="260">
        <v>0.954545454545455</v>
      </c>
      <c r="AF495" s="260">
        <v>0.947368421052632</v>
      </c>
      <c r="AG495" s="260">
        <v>1</v>
      </c>
      <c r="AH495" s="260">
        <v>0.939864209505335</v>
      </c>
      <c r="AI495" s="262">
        <v>0.92</v>
      </c>
      <c r="AJ495" s="260">
        <v>0.950935761254426</v>
      </c>
      <c r="AK495" s="260">
        <v>0.942920353982301</v>
      </c>
      <c r="AL495" s="260">
        <v>0.910186199342826</v>
      </c>
      <c r="AM495" s="260">
        <v>0.95931281939763</v>
      </c>
      <c r="AN495" s="259">
        <v>0.99</v>
      </c>
      <c r="AO495" s="264">
        <v>1</v>
      </c>
      <c r="AP495" s="264">
        <v>1</v>
      </c>
      <c r="AQ495" s="264">
        <v>1</v>
      </c>
      <c r="AR495" s="265">
        <v>1</v>
      </c>
      <c r="AS495" s="286">
        <v>0.05</v>
      </c>
      <c r="AT495" s="267">
        <v>0</v>
      </c>
      <c r="AU495" s="268">
        <v>0</v>
      </c>
      <c r="AV495" s="268">
        <v>0.5</v>
      </c>
      <c r="AW495" s="268">
        <v>0.0612244897959184</v>
      </c>
      <c r="AX495" s="224"/>
      <c r="AY495" s="222"/>
    </row>
    <row r="496" ht="15" spans="1:51">
      <c r="A496" s="220"/>
      <c r="B496" s="224"/>
      <c r="C496" s="283" t="s">
        <v>375</v>
      </c>
      <c r="D496" s="111" t="s">
        <v>25</v>
      </c>
      <c r="E496" s="111" t="s">
        <v>376</v>
      </c>
      <c r="F496" s="284" t="s">
        <v>527</v>
      </c>
      <c r="G496" s="284" t="s">
        <v>527</v>
      </c>
      <c r="H496" s="284" t="s">
        <v>527</v>
      </c>
      <c r="I496" s="284" t="s">
        <v>527</v>
      </c>
      <c r="J496" s="259">
        <v>0.9</v>
      </c>
      <c r="K496" s="260">
        <v>0.933333333333333</v>
      </c>
      <c r="L496" s="260">
        <v>0.967741935483871</v>
      </c>
      <c r="M496" s="261">
        <v>0.98</v>
      </c>
      <c r="N496" s="261">
        <v>0.957746478873239</v>
      </c>
      <c r="O496" s="262">
        <v>0.9</v>
      </c>
      <c r="P496" s="263">
        <v>0.965656023611484</v>
      </c>
      <c r="Q496" s="260">
        <v>0.965655288664138</v>
      </c>
      <c r="R496" s="260">
        <v>0.954294720252167</v>
      </c>
      <c r="S496" s="260">
        <v>0.96239241747467</v>
      </c>
      <c r="T496" s="262">
        <v>0.9</v>
      </c>
      <c r="U496" s="260">
        <v>0.920579554601556</v>
      </c>
      <c r="V496" s="260">
        <v>0.928150021070375</v>
      </c>
      <c r="W496" s="260">
        <v>0.9424743892829</v>
      </c>
      <c r="X496" s="260">
        <v>0.916167338490032</v>
      </c>
      <c r="Y496" s="262">
        <v>0.92</v>
      </c>
      <c r="Z496" s="262">
        <v>0.923427529626253</v>
      </c>
      <c r="AA496" s="262">
        <v>0.943224829674489</v>
      </c>
      <c r="AB496" s="262">
        <v>0.941700960219479</v>
      </c>
      <c r="AC496" s="262">
        <v>0.925963087962541</v>
      </c>
      <c r="AD496" s="262">
        <v>0.92</v>
      </c>
      <c r="AE496" s="260">
        <v>0.997530864197531</v>
      </c>
      <c r="AF496" s="260">
        <v>0.997319034852547</v>
      </c>
      <c r="AG496" s="260">
        <v>0.992723492723493</v>
      </c>
      <c r="AH496" s="260">
        <v>0.991692576758648</v>
      </c>
      <c r="AI496" s="262">
        <v>0.92</v>
      </c>
      <c r="AJ496" s="260">
        <v>0.953801533043298</v>
      </c>
      <c r="AK496" s="260">
        <v>0.970510708401977</v>
      </c>
      <c r="AL496" s="260">
        <v>0.962257237083181</v>
      </c>
      <c r="AM496" s="260">
        <v>0.966096802129775</v>
      </c>
      <c r="AN496" s="259">
        <v>0.99</v>
      </c>
      <c r="AO496" s="264">
        <v>1</v>
      </c>
      <c r="AP496" s="264">
        <v>1</v>
      </c>
      <c r="AQ496" s="264">
        <v>1</v>
      </c>
      <c r="AR496" s="265">
        <v>1</v>
      </c>
      <c r="AS496" s="286">
        <v>0.05</v>
      </c>
      <c r="AT496" s="267">
        <v>0.1</v>
      </c>
      <c r="AU496" s="268">
        <v>0.148148148148148</v>
      </c>
      <c r="AV496" s="268">
        <v>0.478260869565217</v>
      </c>
      <c r="AW496" s="268">
        <v>0.124242424242424</v>
      </c>
      <c r="AX496" s="224"/>
      <c r="AY496" s="222"/>
    </row>
    <row r="497" ht="15" spans="1:51">
      <c r="A497" s="220"/>
      <c r="B497" s="224"/>
      <c r="C497" s="283" t="s">
        <v>375</v>
      </c>
      <c r="D497" s="111" t="s">
        <v>25</v>
      </c>
      <c r="E497" s="111" t="s">
        <v>376</v>
      </c>
      <c r="F497" s="284" t="s">
        <v>528</v>
      </c>
      <c r="G497" s="284" t="s">
        <v>528</v>
      </c>
      <c r="H497" s="284" t="s">
        <v>528</v>
      </c>
      <c r="I497" s="284" t="s">
        <v>528</v>
      </c>
      <c r="J497" s="259">
        <v>0.9</v>
      </c>
      <c r="K497" s="260">
        <v>1</v>
      </c>
      <c r="L497" s="260">
        <v>1</v>
      </c>
      <c r="M497" s="261">
        <v>1</v>
      </c>
      <c r="N497" s="261">
        <v>0.979108635097493</v>
      </c>
      <c r="O497" s="262">
        <v>0.9</v>
      </c>
      <c r="P497" s="263">
        <v>0.983511154219205</v>
      </c>
      <c r="Q497" s="260">
        <v>0.984807049529019</v>
      </c>
      <c r="R497" s="260">
        <v>0.985519591141397</v>
      </c>
      <c r="S497" s="260">
        <v>0.979146489104116</v>
      </c>
      <c r="T497" s="262">
        <v>0.9</v>
      </c>
      <c r="U497" s="260">
        <v>0.956999676689298</v>
      </c>
      <c r="V497" s="260">
        <v>0.912792464296566</v>
      </c>
      <c r="W497" s="260">
        <v>0.932708688245315</v>
      </c>
      <c r="X497" s="260">
        <v>0.924727602905569</v>
      </c>
      <c r="Y497" s="262">
        <v>0.92</v>
      </c>
      <c r="Z497" s="262" t="s">
        <v>33</v>
      </c>
      <c r="AA497" s="262" t="s">
        <v>33</v>
      </c>
      <c r="AB497" s="262" t="s">
        <v>33</v>
      </c>
      <c r="AC497" s="262">
        <v>1</v>
      </c>
      <c r="AD497" s="262">
        <v>0.92</v>
      </c>
      <c r="AE497" s="260">
        <v>0.997405966277562</v>
      </c>
      <c r="AF497" s="260">
        <v>0.997044334975369</v>
      </c>
      <c r="AG497" s="260">
        <v>0.992941176470588</v>
      </c>
      <c r="AH497" s="260">
        <v>0.995178767482935</v>
      </c>
      <c r="AI497" s="262">
        <v>0.92</v>
      </c>
      <c r="AJ497" s="260">
        <v>0.982240878269293</v>
      </c>
      <c r="AK497" s="260">
        <v>0.989675068326754</v>
      </c>
      <c r="AL497" s="260">
        <v>0.975298126064736</v>
      </c>
      <c r="AM497" s="260">
        <v>0.984083997760867</v>
      </c>
      <c r="AN497" s="259">
        <v>0.99</v>
      </c>
      <c r="AO497" s="264">
        <v>1</v>
      </c>
      <c r="AP497" s="264">
        <v>1</v>
      </c>
      <c r="AQ497" s="264">
        <v>1</v>
      </c>
      <c r="AR497" s="265">
        <v>1</v>
      </c>
      <c r="AS497" s="286">
        <v>0.05</v>
      </c>
      <c r="AT497" s="267">
        <v>0</v>
      </c>
      <c r="AU497" s="268">
        <v>0</v>
      </c>
      <c r="AV497" s="268">
        <v>0</v>
      </c>
      <c r="AW497" s="268">
        <v>0.0217391304347826</v>
      </c>
      <c r="AX497" s="224"/>
      <c r="AY497" s="222"/>
    </row>
    <row r="498" ht="15" spans="1:51">
      <c r="A498" s="220"/>
      <c r="B498" s="224"/>
      <c r="C498" s="283" t="s">
        <v>375</v>
      </c>
      <c r="D498" s="111" t="s">
        <v>25</v>
      </c>
      <c r="E498" s="111" t="s">
        <v>376</v>
      </c>
      <c r="F498" s="284" t="s">
        <v>529</v>
      </c>
      <c r="G498" s="284" t="s">
        <v>529</v>
      </c>
      <c r="H498" s="284" t="s">
        <v>529</v>
      </c>
      <c r="I498" s="284" t="s">
        <v>529</v>
      </c>
      <c r="J498" s="259">
        <v>0.9</v>
      </c>
      <c r="K498" s="260">
        <v>1</v>
      </c>
      <c r="L498" s="260">
        <v>1</v>
      </c>
      <c r="M498" s="261">
        <v>1</v>
      </c>
      <c r="N498" s="261">
        <v>0.998477929984779</v>
      </c>
      <c r="O498" s="262">
        <v>0.9</v>
      </c>
      <c r="P498" s="263">
        <v>0</v>
      </c>
      <c r="Q498" s="260" t="s">
        <v>33</v>
      </c>
      <c r="R498" s="260" t="s">
        <v>33</v>
      </c>
      <c r="S498" s="260">
        <v>0.75</v>
      </c>
      <c r="T498" s="262">
        <v>0.9</v>
      </c>
      <c r="U498" s="260">
        <v>0</v>
      </c>
      <c r="V498" s="260" t="s">
        <v>33</v>
      </c>
      <c r="W498" s="260" t="s">
        <v>33</v>
      </c>
      <c r="X498" s="260">
        <v>0.25</v>
      </c>
      <c r="Y498" s="262">
        <v>0.92</v>
      </c>
      <c r="Z498" s="262" t="s">
        <v>33</v>
      </c>
      <c r="AA498" s="262" t="s">
        <v>33</v>
      </c>
      <c r="AB498" s="262" t="s">
        <v>33</v>
      </c>
      <c r="AC498" s="262" t="s">
        <v>33</v>
      </c>
      <c r="AD498" s="262">
        <v>0.92</v>
      </c>
      <c r="AE498" s="260">
        <v>1</v>
      </c>
      <c r="AF498" s="260">
        <v>0.987381703470032</v>
      </c>
      <c r="AG498" s="260">
        <v>1</v>
      </c>
      <c r="AH498" s="260">
        <v>0.987814895947426</v>
      </c>
      <c r="AI498" s="262">
        <v>0.92</v>
      </c>
      <c r="AJ498" s="260">
        <v>0.976789929189614</v>
      </c>
      <c r="AK498" s="260">
        <v>0.981322375793799</v>
      </c>
      <c r="AL498" s="260">
        <v>0.975099601593626</v>
      </c>
      <c r="AM498" s="260">
        <v>0.985349269215941</v>
      </c>
      <c r="AN498" s="259">
        <v>0.99</v>
      </c>
      <c r="AO498" s="264">
        <v>1</v>
      </c>
      <c r="AP498" s="264">
        <v>1</v>
      </c>
      <c r="AQ498" s="264">
        <v>1</v>
      </c>
      <c r="AR498" s="265">
        <v>1</v>
      </c>
      <c r="AS498" s="286">
        <v>0.05</v>
      </c>
      <c r="AT498" s="267">
        <v>0.2</v>
      </c>
      <c r="AU498" s="268">
        <v>0</v>
      </c>
      <c r="AV498" s="268">
        <v>1</v>
      </c>
      <c r="AW498" s="268">
        <v>0.104</v>
      </c>
      <c r="AX498" s="224"/>
      <c r="AY498" s="222"/>
    </row>
    <row r="499" ht="15" spans="1:51">
      <c r="A499" s="220"/>
      <c r="B499" s="224"/>
      <c r="C499" s="283" t="s">
        <v>375</v>
      </c>
      <c r="D499" s="111" t="s">
        <v>25</v>
      </c>
      <c r="E499" s="111" t="s">
        <v>376</v>
      </c>
      <c r="F499" s="284" t="s">
        <v>530</v>
      </c>
      <c r="G499" s="284" t="s">
        <v>530</v>
      </c>
      <c r="H499" s="284" t="s">
        <v>530</v>
      </c>
      <c r="I499" s="284" t="s">
        <v>530</v>
      </c>
      <c r="J499" s="259">
        <v>0.9</v>
      </c>
      <c r="K499" s="260">
        <v>1</v>
      </c>
      <c r="L499" s="260">
        <v>0.978723404255319</v>
      </c>
      <c r="M499" s="261">
        <v>0.974358974358974</v>
      </c>
      <c r="N499" s="261">
        <v>0.962854349951124</v>
      </c>
      <c r="O499" s="262">
        <v>0.9</v>
      </c>
      <c r="P499" s="263">
        <v>0.4</v>
      </c>
      <c r="Q499" s="260">
        <v>0.333333333333333</v>
      </c>
      <c r="R499" s="260">
        <v>1</v>
      </c>
      <c r="S499" s="260">
        <v>0.553191489361702</v>
      </c>
      <c r="T499" s="262">
        <v>0.9</v>
      </c>
      <c r="U499" s="260">
        <v>0.2</v>
      </c>
      <c r="V499" s="260">
        <v>0.333333333333333</v>
      </c>
      <c r="W499" s="260">
        <v>1</v>
      </c>
      <c r="X499" s="260">
        <v>0.702127659574468</v>
      </c>
      <c r="Y499" s="262">
        <v>0.92</v>
      </c>
      <c r="Z499" s="262" t="s">
        <v>33</v>
      </c>
      <c r="AA499" s="262">
        <v>0.5</v>
      </c>
      <c r="AB499" s="262" t="s">
        <v>33</v>
      </c>
      <c r="AC499" s="262">
        <v>0.75</v>
      </c>
      <c r="AD499" s="262">
        <v>0.92</v>
      </c>
      <c r="AE499" s="260">
        <v>0.996632996632997</v>
      </c>
      <c r="AF499" s="260">
        <v>0.990888382687927</v>
      </c>
      <c r="AG499" s="260">
        <v>0.993464052287582</v>
      </c>
      <c r="AH499" s="260">
        <v>0.989534624805166</v>
      </c>
      <c r="AI499" s="262">
        <v>0.92</v>
      </c>
      <c r="AJ499" s="260">
        <v>0.960440802486578</v>
      </c>
      <c r="AK499" s="260">
        <v>0.975152253349574</v>
      </c>
      <c r="AL499" s="260">
        <v>0.970189701897019</v>
      </c>
      <c r="AM499" s="260">
        <v>0.964577279645773</v>
      </c>
      <c r="AN499" s="259">
        <v>0.99</v>
      </c>
      <c r="AO499" s="264">
        <v>1</v>
      </c>
      <c r="AP499" s="264">
        <v>1</v>
      </c>
      <c r="AQ499" s="264">
        <v>1</v>
      </c>
      <c r="AR499" s="265">
        <v>1</v>
      </c>
      <c r="AS499" s="286">
        <v>0.05</v>
      </c>
      <c r="AT499" s="267">
        <v>0.0909090909090909</v>
      </c>
      <c r="AU499" s="268">
        <v>0</v>
      </c>
      <c r="AV499" s="268">
        <v>0</v>
      </c>
      <c r="AW499" s="268">
        <v>0.05</v>
      </c>
      <c r="AX499" s="224"/>
      <c r="AY499" s="222"/>
    </row>
    <row r="500" ht="15" spans="1:51">
      <c r="A500" s="220"/>
      <c r="B500" s="224"/>
      <c r="C500" s="283" t="s">
        <v>375</v>
      </c>
      <c r="D500" s="111" t="s">
        <v>25</v>
      </c>
      <c r="E500" s="111" t="s">
        <v>376</v>
      </c>
      <c r="F500" s="284" t="s">
        <v>531</v>
      </c>
      <c r="G500" s="284" t="s">
        <v>531</v>
      </c>
      <c r="H500" s="284" t="s">
        <v>531</v>
      </c>
      <c r="I500" s="284" t="s">
        <v>531</v>
      </c>
      <c r="J500" s="259">
        <v>0.9</v>
      </c>
      <c r="K500" s="260">
        <v>0.957446808510638</v>
      </c>
      <c r="L500" s="260">
        <v>0.91304347826087</v>
      </c>
      <c r="M500" s="261">
        <v>0.967741935483871</v>
      </c>
      <c r="N500" s="261">
        <v>0.953801732435034</v>
      </c>
      <c r="O500" s="262">
        <v>0.9</v>
      </c>
      <c r="P500" s="263">
        <v>1</v>
      </c>
      <c r="Q500" s="260">
        <v>1</v>
      </c>
      <c r="R500" s="260" t="s">
        <v>33</v>
      </c>
      <c r="S500" s="260">
        <v>0.6</v>
      </c>
      <c r="T500" s="262">
        <v>0.9</v>
      </c>
      <c r="U500" s="260">
        <v>0</v>
      </c>
      <c r="V500" s="260">
        <v>1</v>
      </c>
      <c r="W500" s="260" t="s">
        <v>33</v>
      </c>
      <c r="X500" s="260">
        <v>0.6</v>
      </c>
      <c r="Y500" s="262">
        <v>0.92</v>
      </c>
      <c r="Z500" s="262" t="s">
        <v>33</v>
      </c>
      <c r="AA500" s="262" t="s">
        <v>33</v>
      </c>
      <c r="AB500" s="262" t="s">
        <v>33</v>
      </c>
      <c r="AC500" s="262" t="s">
        <v>33</v>
      </c>
      <c r="AD500" s="262">
        <v>0.92</v>
      </c>
      <c r="AE500" s="260">
        <v>0.99009900990099</v>
      </c>
      <c r="AF500" s="260">
        <v>0.989690721649485</v>
      </c>
      <c r="AG500" s="260">
        <v>0.9875</v>
      </c>
      <c r="AH500" s="260">
        <v>0.97852582704585</v>
      </c>
      <c r="AI500" s="262">
        <v>0.92</v>
      </c>
      <c r="AJ500" s="260">
        <v>0.975405921680993</v>
      </c>
      <c r="AK500" s="260">
        <v>0.981900452488688</v>
      </c>
      <c r="AL500" s="260">
        <v>0.987798678190137</v>
      </c>
      <c r="AM500" s="260">
        <v>0.986763009909882</v>
      </c>
      <c r="AN500" s="259">
        <v>0.99</v>
      </c>
      <c r="AO500" s="264">
        <v>1</v>
      </c>
      <c r="AP500" s="264">
        <v>1</v>
      </c>
      <c r="AQ500" s="264">
        <v>1</v>
      </c>
      <c r="AR500" s="265">
        <v>1</v>
      </c>
      <c r="AS500" s="286">
        <v>0.05</v>
      </c>
      <c r="AT500" s="267">
        <v>0.0833333333333333</v>
      </c>
      <c r="AU500" s="268">
        <v>0</v>
      </c>
      <c r="AV500" s="268">
        <v>0.125</v>
      </c>
      <c r="AW500" s="268">
        <v>0.072463768115942</v>
      </c>
      <c r="AX500" s="224"/>
      <c r="AY500" s="222"/>
    </row>
    <row r="501" ht="15" spans="1:51">
      <c r="A501" s="220"/>
      <c r="B501" s="224"/>
      <c r="C501" s="283" t="s">
        <v>375</v>
      </c>
      <c r="D501" s="111" t="s">
        <v>25</v>
      </c>
      <c r="E501" s="111" t="s">
        <v>376</v>
      </c>
      <c r="F501" s="284" t="s">
        <v>532</v>
      </c>
      <c r="G501" s="284" t="s">
        <v>532</v>
      </c>
      <c r="H501" s="284" t="s">
        <v>532</v>
      </c>
      <c r="I501" s="284" t="s">
        <v>532</v>
      </c>
      <c r="J501" s="259">
        <v>0.9</v>
      </c>
      <c r="K501" s="260">
        <v>1</v>
      </c>
      <c r="L501" s="260">
        <v>1</v>
      </c>
      <c r="M501" s="261">
        <v>1</v>
      </c>
      <c r="N501" s="261">
        <v>0.99136690647482</v>
      </c>
      <c r="O501" s="262">
        <v>0.9</v>
      </c>
      <c r="P501" s="263">
        <v>0.996245893946504</v>
      </c>
      <c r="Q501" s="260">
        <v>0.99656652360515</v>
      </c>
      <c r="R501" s="260">
        <v>0.994550408719346</v>
      </c>
      <c r="S501" s="260">
        <v>0.992566763410102</v>
      </c>
      <c r="T501" s="262">
        <v>0.9</v>
      </c>
      <c r="U501" s="260">
        <v>0.943219145940873</v>
      </c>
      <c r="V501" s="260">
        <v>0.950214592274678</v>
      </c>
      <c r="W501" s="260">
        <v>0.944141689373297</v>
      </c>
      <c r="X501" s="260">
        <v>0.950765247530954</v>
      </c>
      <c r="Y501" s="262">
        <v>0.92</v>
      </c>
      <c r="Z501" s="262">
        <v>0.912621359223301</v>
      </c>
      <c r="AA501" s="262">
        <v>0.960685483870968</v>
      </c>
      <c r="AB501" s="262">
        <v>0.936031331592689</v>
      </c>
      <c r="AC501" s="262">
        <v>0.954503729202524</v>
      </c>
      <c r="AD501" s="262">
        <v>0.92</v>
      </c>
      <c r="AE501" s="260">
        <v>1</v>
      </c>
      <c r="AF501" s="260">
        <v>0.997266826101811</v>
      </c>
      <c r="AG501" s="260">
        <v>0.994169096209913</v>
      </c>
      <c r="AH501" s="260">
        <v>0.998274601001482</v>
      </c>
      <c r="AI501" s="262">
        <v>0.92</v>
      </c>
      <c r="AJ501" s="260">
        <v>0.967260822117133</v>
      </c>
      <c r="AK501" s="260">
        <v>0.983749623833885</v>
      </c>
      <c r="AL501" s="260">
        <v>0.960719041278296</v>
      </c>
      <c r="AM501" s="260">
        <v>0.981631715903873</v>
      </c>
      <c r="AN501" s="259">
        <v>0.99</v>
      </c>
      <c r="AO501" s="264">
        <v>1</v>
      </c>
      <c r="AP501" s="264">
        <v>1</v>
      </c>
      <c r="AQ501" s="264">
        <v>1</v>
      </c>
      <c r="AR501" s="265">
        <v>1</v>
      </c>
      <c r="AS501" s="286">
        <v>0.05</v>
      </c>
      <c r="AT501" s="267">
        <v>0.2</v>
      </c>
      <c r="AU501" s="268">
        <v>0</v>
      </c>
      <c r="AV501" s="268">
        <v>0.6</v>
      </c>
      <c r="AW501" s="268">
        <v>0.106060606060606</v>
      </c>
      <c r="AX501" s="224"/>
      <c r="AY501" s="222"/>
    </row>
    <row r="502" ht="15" spans="1:51">
      <c r="A502" s="220"/>
      <c r="B502" s="224"/>
      <c r="C502" s="283" t="s">
        <v>375</v>
      </c>
      <c r="D502" s="111" t="s">
        <v>25</v>
      </c>
      <c r="E502" s="111" t="s">
        <v>376</v>
      </c>
      <c r="F502" s="284" t="s">
        <v>533</v>
      </c>
      <c r="G502" s="284" t="s">
        <v>533</v>
      </c>
      <c r="H502" s="284" t="s">
        <v>533</v>
      </c>
      <c r="I502" s="284" t="s">
        <v>533</v>
      </c>
      <c r="J502" s="259">
        <v>0.9</v>
      </c>
      <c r="K502" s="260">
        <v>1</v>
      </c>
      <c r="L502" s="260">
        <v>1</v>
      </c>
      <c r="M502" s="261">
        <v>1</v>
      </c>
      <c r="N502" s="261">
        <v>0.989544436146378</v>
      </c>
      <c r="O502" s="262">
        <v>0.9</v>
      </c>
      <c r="P502" s="263">
        <v>0.983747178329571</v>
      </c>
      <c r="Q502" s="260">
        <v>0.985411398560591</v>
      </c>
      <c r="R502" s="260">
        <v>0.98783858485351</v>
      </c>
      <c r="S502" s="260">
        <v>0.980654358541899</v>
      </c>
      <c r="T502" s="262">
        <v>0.9</v>
      </c>
      <c r="U502" s="260">
        <v>0.942663656884876</v>
      </c>
      <c r="V502" s="260">
        <v>0.926084419373663</v>
      </c>
      <c r="W502" s="260">
        <v>0.953012714206744</v>
      </c>
      <c r="X502" s="260">
        <v>0.930468130389824</v>
      </c>
      <c r="Y502" s="262">
        <v>0.92</v>
      </c>
      <c r="Z502" s="262" t="s">
        <v>33</v>
      </c>
      <c r="AA502" s="262" t="s">
        <v>33</v>
      </c>
      <c r="AB502" s="262">
        <v>0</v>
      </c>
      <c r="AC502" s="262">
        <v>0.5</v>
      </c>
      <c r="AD502" s="262">
        <v>0.92</v>
      </c>
      <c r="AE502" s="260">
        <v>1</v>
      </c>
      <c r="AF502" s="260">
        <v>0.992700729927007</v>
      </c>
      <c r="AG502" s="260">
        <v>0.981132075471698</v>
      </c>
      <c r="AH502" s="260">
        <v>0.985106382978723</v>
      </c>
      <c r="AI502" s="262">
        <v>0.92</v>
      </c>
      <c r="AJ502" s="260">
        <v>0.981810015719739</v>
      </c>
      <c r="AK502" s="260">
        <v>0.987745574790897</v>
      </c>
      <c r="AL502" s="260">
        <v>0.982330204307013</v>
      </c>
      <c r="AM502" s="260">
        <v>0.989874764179344</v>
      </c>
      <c r="AN502" s="259">
        <v>0.99</v>
      </c>
      <c r="AO502" s="264">
        <v>1</v>
      </c>
      <c r="AP502" s="264">
        <v>1</v>
      </c>
      <c r="AQ502" s="264">
        <v>1</v>
      </c>
      <c r="AR502" s="265">
        <v>1</v>
      </c>
      <c r="AS502" s="286">
        <v>0.05</v>
      </c>
      <c r="AT502" s="267">
        <v>0</v>
      </c>
      <c r="AU502" s="268">
        <v>0</v>
      </c>
      <c r="AV502" s="268">
        <v>0</v>
      </c>
      <c r="AW502" s="268">
        <v>0.0357142857142857</v>
      </c>
      <c r="AX502" s="224"/>
      <c r="AY502" s="222"/>
    </row>
    <row r="503" ht="15" spans="1:51">
      <c r="A503" s="220"/>
      <c r="B503" s="224"/>
      <c r="C503" s="283" t="s">
        <v>375</v>
      </c>
      <c r="D503" s="111" t="s">
        <v>25</v>
      </c>
      <c r="E503" s="111" t="s">
        <v>376</v>
      </c>
      <c r="F503" s="284" t="s">
        <v>534</v>
      </c>
      <c r="G503" s="284" t="s">
        <v>534</v>
      </c>
      <c r="H503" s="284" t="s">
        <v>534</v>
      </c>
      <c r="I503" s="284" t="s">
        <v>534</v>
      </c>
      <c r="J503" s="259">
        <v>0.9</v>
      </c>
      <c r="K503" s="260">
        <v>0.956521739130435</v>
      </c>
      <c r="L503" s="260">
        <v>0.958333333333333</v>
      </c>
      <c r="M503" s="261">
        <v>1</v>
      </c>
      <c r="N503" s="261">
        <v>0.973128598848369</v>
      </c>
      <c r="O503" s="262">
        <v>0.9</v>
      </c>
      <c r="P503" s="263">
        <v>0.937142857142857</v>
      </c>
      <c r="Q503" s="260">
        <v>0.98997995991984</v>
      </c>
      <c r="R503" s="260">
        <v>0.980184940554822</v>
      </c>
      <c r="S503" s="260">
        <v>0.976115107913669</v>
      </c>
      <c r="T503" s="262">
        <v>0.9</v>
      </c>
      <c r="U503" s="260">
        <v>0.955714285714286</v>
      </c>
      <c r="V503" s="260">
        <v>0.94438877755511</v>
      </c>
      <c r="W503" s="260">
        <v>0.943196829590489</v>
      </c>
      <c r="X503" s="260">
        <v>0.944124700239808</v>
      </c>
      <c r="Y503" s="262">
        <v>0.92</v>
      </c>
      <c r="Z503" s="262" t="s">
        <v>33</v>
      </c>
      <c r="AA503" s="262" t="s">
        <v>33</v>
      </c>
      <c r="AB503" s="262" t="s">
        <v>33</v>
      </c>
      <c r="AC503" s="262">
        <v>0</v>
      </c>
      <c r="AD503" s="262">
        <v>0.92</v>
      </c>
      <c r="AE503" s="260">
        <v>1</v>
      </c>
      <c r="AF503" s="260">
        <v>0.988505747126437</v>
      </c>
      <c r="AG503" s="260">
        <v>0.989795918367347</v>
      </c>
      <c r="AH503" s="260">
        <v>0.984118291347207</v>
      </c>
      <c r="AI503" s="262">
        <v>0.92</v>
      </c>
      <c r="AJ503" s="260">
        <v>0.97868308858361</v>
      </c>
      <c r="AK503" s="260">
        <v>0.980961923847695</v>
      </c>
      <c r="AL503" s="260">
        <v>0.976221928665786</v>
      </c>
      <c r="AM503" s="260">
        <v>0.985832773995589</v>
      </c>
      <c r="AN503" s="259">
        <v>0.99</v>
      </c>
      <c r="AO503" s="264">
        <v>1</v>
      </c>
      <c r="AP503" s="264">
        <v>1</v>
      </c>
      <c r="AQ503" s="264">
        <v>1</v>
      </c>
      <c r="AR503" s="265">
        <v>1</v>
      </c>
      <c r="AS503" s="286">
        <v>0.05</v>
      </c>
      <c r="AT503" s="267">
        <v>-0.25</v>
      </c>
      <c r="AU503" s="268">
        <v>0</v>
      </c>
      <c r="AV503" s="268">
        <v>0.5</v>
      </c>
      <c r="AW503" s="268">
        <v>0.0357142857142857</v>
      </c>
      <c r="AX503" s="224"/>
      <c r="AY503" s="222"/>
    </row>
    <row r="504" ht="15" spans="1:51">
      <c r="A504" s="220"/>
      <c r="B504" s="224"/>
      <c r="C504" s="283" t="s">
        <v>375</v>
      </c>
      <c r="D504" s="111" t="s">
        <v>25</v>
      </c>
      <c r="E504" s="111" t="s">
        <v>376</v>
      </c>
      <c r="F504" s="284" t="s">
        <v>535</v>
      </c>
      <c r="G504" s="284" t="s">
        <v>535</v>
      </c>
      <c r="H504" s="284" t="s">
        <v>535</v>
      </c>
      <c r="I504" s="284" t="s">
        <v>535</v>
      </c>
      <c r="J504" s="259">
        <v>0.9</v>
      </c>
      <c r="K504" s="260">
        <v>0.975609756097561</v>
      </c>
      <c r="L504" s="260">
        <v>1</v>
      </c>
      <c r="M504" s="261">
        <v>0.931034482758621</v>
      </c>
      <c r="N504" s="261">
        <v>0.987556561085973</v>
      </c>
      <c r="O504" s="262">
        <v>0.9</v>
      </c>
      <c r="P504" s="263">
        <v>0</v>
      </c>
      <c r="Q504" s="260" t="s">
        <v>33</v>
      </c>
      <c r="R504" s="260" t="s">
        <v>33</v>
      </c>
      <c r="S504" s="260">
        <v>0.1</v>
      </c>
      <c r="T504" s="262">
        <v>0.9</v>
      </c>
      <c r="U504" s="260">
        <v>0</v>
      </c>
      <c r="V504" s="260" t="s">
        <v>33</v>
      </c>
      <c r="W504" s="260" t="s">
        <v>33</v>
      </c>
      <c r="X504" s="260">
        <v>0.1</v>
      </c>
      <c r="Y504" s="262">
        <v>0.92</v>
      </c>
      <c r="Z504" s="262" t="s">
        <v>33</v>
      </c>
      <c r="AA504" s="262">
        <v>0</v>
      </c>
      <c r="AB504" s="262" t="s">
        <v>33</v>
      </c>
      <c r="AC504" s="262">
        <v>0.5</v>
      </c>
      <c r="AD504" s="262">
        <v>0.92</v>
      </c>
      <c r="AE504" s="260">
        <v>1</v>
      </c>
      <c r="AF504" s="260">
        <v>1</v>
      </c>
      <c r="AG504" s="260">
        <v>0.991525423728814</v>
      </c>
      <c r="AH504" s="260">
        <v>0.995505056811087</v>
      </c>
      <c r="AI504" s="262">
        <v>0.92</v>
      </c>
      <c r="AJ504" s="260">
        <v>0.971817900278724</v>
      </c>
      <c r="AK504" s="260">
        <v>0.983310533515732</v>
      </c>
      <c r="AL504" s="260">
        <v>0.964862965565706</v>
      </c>
      <c r="AM504" s="260">
        <v>0.984044749284145</v>
      </c>
      <c r="AN504" s="259">
        <v>0.99</v>
      </c>
      <c r="AO504" s="264">
        <v>1</v>
      </c>
      <c r="AP504" s="264">
        <v>1</v>
      </c>
      <c r="AQ504" s="264">
        <v>1</v>
      </c>
      <c r="AR504" s="265">
        <v>1</v>
      </c>
      <c r="AS504" s="286">
        <v>0.05</v>
      </c>
      <c r="AT504" s="267">
        <v>0.111111111111111</v>
      </c>
      <c r="AU504" s="268">
        <v>0</v>
      </c>
      <c r="AV504" s="268">
        <v>-0.5</v>
      </c>
      <c r="AW504" s="268">
        <v>0.0340909090909091</v>
      </c>
      <c r="AX504" s="224"/>
      <c r="AY504" s="222"/>
    </row>
    <row r="505" ht="15" spans="1:51">
      <c r="A505" s="220"/>
      <c r="B505" s="224"/>
      <c r="C505" s="283" t="s">
        <v>375</v>
      </c>
      <c r="D505" s="111" t="s">
        <v>25</v>
      </c>
      <c r="E505" s="111" t="s">
        <v>376</v>
      </c>
      <c r="F505" s="284" t="s">
        <v>536</v>
      </c>
      <c r="G505" s="284" t="s">
        <v>536</v>
      </c>
      <c r="H505" s="284" t="s">
        <v>536</v>
      </c>
      <c r="I505" s="284" t="s">
        <v>536</v>
      </c>
      <c r="J505" s="259">
        <v>0.9</v>
      </c>
      <c r="K505" s="260">
        <v>0.953125</v>
      </c>
      <c r="L505" s="260">
        <v>0.984375</v>
      </c>
      <c r="M505" s="261">
        <v>1</v>
      </c>
      <c r="N505" s="261">
        <v>0.953898305084746</v>
      </c>
      <c r="O505" s="262">
        <v>0.9</v>
      </c>
      <c r="P505" s="263">
        <v>1</v>
      </c>
      <c r="Q505" s="260" t="s">
        <v>33</v>
      </c>
      <c r="R505" s="260" t="s">
        <v>33</v>
      </c>
      <c r="S505" s="260">
        <v>0.571428571428571</v>
      </c>
      <c r="T505" s="262">
        <v>0.9</v>
      </c>
      <c r="U505" s="260">
        <v>0</v>
      </c>
      <c r="V505" s="260" t="s">
        <v>33</v>
      </c>
      <c r="W505" s="260" t="s">
        <v>33</v>
      </c>
      <c r="X505" s="260">
        <v>0.428571428571429</v>
      </c>
      <c r="Y505" s="262">
        <v>0.92</v>
      </c>
      <c r="Z505" s="262" t="s">
        <v>33</v>
      </c>
      <c r="AA505" s="262">
        <v>0</v>
      </c>
      <c r="AB505" s="262" t="s">
        <v>33</v>
      </c>
      <c r="AC505" s="262">
        <v>0.25</v>
      </c>
      <c r="AD505" s="262">
        <v>0.92</v>
      </c>
      <c r="AE505" s="260">
        <v>1</v>
      </c>
      <c r="AF505" s="260">
        <v>0.997912317327766</v>
      </c>
      <c r="AG505" s="260">
        <v>1</v>
      </c>
      <c r="AH505" s="260">
        <v>0.995716034271726</v>
      </c>
      <c r="AI505" s="262">
        <v>0.92</v>
      </c>
      <c r="AJ505" s="260">
        <v>0.966055545471047</v>
      </c>
      <c r="AK505" s="260">
        <v>0.96921278254092</v>
      </c>
      <c r="AL505" s="260">
        <v>0.955952900130833</v>
      </c>
      <c r="AM505" s="260">
        <v>0.965569178733749</v>
      </c>
      <c r="AN505" s="259">
        <v>0.99</v>
      </c>
      <c r="AO505" s="264">
        <v>1</v>
      </c>
      <c r="AP505" s="264">
        <v>1</v>
      </c>
      <c r="AQ505" s="264">
        <v>1</v>
      </c>
      <c r="AR505" s="265">
        <v>1</v>
      </c>
      <c r="AS505" s="286">
        <v>0.05</v>
      </c>
      <c r="AT505" s="267">
        <v>0</v>
      </c>
      <c r="AU505" s="268">
        <v>0.0769230769230769</v>
      </c>
      <c r="AV505" s="268">
        <v>0.111111111111111</v>
      </c>
      <c r="AW505" s="268">
        <v>0.0476190476190476</v>
      </c>
      <c r="AX505" s="224"/>
      <c r="AY505" s="222"/>
    </row>
    <row r="506" ht="15" spans="1:51">
      <c r="A506" s="220"/>
      <c r="B506" s="224"/>
      <c r="C506" s="283" t="s">
        <v>375</v>
      </c>
      <c r="D506" s="111" t="s">
        <v>25</v>
      </c>
      <c r="E506" s="111" t="s">
        <v>376</v>
      </c>
      <c r="F506" s="284" t="s">
        <v>537</v>
      </c>
      <c r="G506" s="284" t="s">
        <v>537</v>
      </c>
      <c r="H506" s="284" t="s">
        <v>537</v>
      </c>
      <c r="I506" s="284" t="s">
        <v>537</v>
      </c>
      <c r="J506" s="259">
        <v>0.9</v>
      </c>
      <c r="K506" s="260">
        <v>0.925373134328358</v>
      </c>
      <c r="L506" s="260">
        <v>0.941176470588235</v>
      </c>
      <c r="M506" s="261">
        <v>0.916666666666667</v>
      </c>
      <c r="N506" s="261">
        <v>0.929292929292929</v>
      </c>
      <c r="O506" s="262">
        <v>0.9</v>
      </c>
      <c r="P506" s="263" t="s">
        <v>33</v>
      </c>
      <c r="Q506" s="260">
        <v>0</v>
      </c>
      <c r="R506" s="260" t="s">
        <v>33</v>
      </c>
      <c r="S506" s="260">
        <v>0.269230769230769</v>
      </c>
      <c r="T506" s="262">
        <v>0.9</v>
      </c>
      <c r="U506" s="260" t="s">
        <v>33</v>
      </c>
      <c r="V506" s="260">
        <v>0.75</v>
      </c>
      <c r="W506" s="260" t="s">
        <v>33</v>
      </c>
      <c r="X506" s="260">
        <v>0.5</v>
      </c>
      <c r="Y506" s="262">
        <v>0.92</v>
      </c>
      <c r="Z506" s="262" t="s">
        <v>33</v>
      </c>
      <c r="AA506" s="262" t="s">
        <v>33</v>
      </c>
      <c r="AB506" s="262" t="s">
        <v>33</v>
      </c>
      <c r="AC506" s="262">
        <v>0.8</v>
      </c>
      <c r="AD506" s="262">
        <v>0.92</v>
      </c>
      <c r="AE506" s="260">
        <v>0.97979797979798</v>
      </c>
      <c r="AF506" s="260">
        <v>0.978947368421053</v>
      </c>
      <c r="AG506" s="260">
        <v>0.957142857142857</v>
      </c>
      <c r="AH506" s="260">
        <v>0.976726440289966</v>
      </c>
      <c r="AI506" s="262">
        <v>0.92</v>
      </c>
      <c r="AJ506" s="260">
        <v>0.968515467691744</v>
      </c>
      <c r="AK506" s="260">
        <v>0.973778679569221</v>
      </c>
      <c r="AL506" s="260">
        <v>0.977787649933363</v>
      </c>
      <c r="AM506" s="260">
        <v>0.981585168595247</v>
      </c>
      <c r="AN506" s="259">
        <v>0.99</v>
      </c>
      <c r="AO506" s="264">
        <v>1</v>
      </c>
      <c r="AP506" s="264">
        <v>1</v>
      </c>
      <c r="AQ506" s="264">
        <v>1</v>
      </c>
      <c r="AR506" s="265">
        <v>1</v>
      </c>
      <c r="AS506" s="286">
        <v>0.05</v>
      </c>
      <c r="AT506" s="267">
        <v>0.125</v>
      </c>
      <c r="AU506" s="268">
        <v>0.0625</v>
      </c>
      <c r="AV506" s="268">
        <v>0.142857142857143</v>
      </c>
      <c r="AW506" s="268">
        <v>0.0479452054794521</v>
      </c>
      <c r="AX506" s="224"/>
      <c r="AY506" s="222"/>
    </row>
    <row r="507" ht="15" spans="1:51">
      <c r="A507" s="220"/>
      <c r="B507" s="224"/>
      <c r="C507" s="283" t="s">
        <v>375</v>
      </c>
      <c r="D507" s="111" t="s">
        <v>25</v>
      </c>
      <c r="E507" s="111" t="s">
        <v>376</v>
      </c>
      <c r="F507" s="284" t="s">
        <v>538</v>
      </c>
      <c r="G507" s="284" t="s">
        <v>538</v>
      </c>
      <c r="H507" s="284" t="s">
        <v>538</v>
      </c>
      <c r="I507" s="284" t="s">
        <v>538</v>
      </c>
      <c r="J507" s="259">
        <v>0.9</v>
      </c>
      <c r="K507" s="260">
        <v>1</v>
      </c>
      <c r="L507" s="260">
        <v>1</v>
      </c>
      <c r="M507" s="261">
        <v>1</v>
      </c>
      <c r="N507" s="261">
        <v>0.984972677595628</v>
      </c>
      <c r="O507" s="262">
        <v>0.9</v>
      </c>
      <c r="P507" s="263">
        <v>0.988578180385979</v>
      </c>
      <c r="Q507" s="260">
        <v>0.996491228070175</v>
      </c>
      <c r="R507" s="260">
        <v>0.985157699443414</v>
      </c>
      <c r="S507" s="260">
        <v>0.984508280057211</v>
      </c>
      <c r="T507" s="262">
        <v>0.9</v>
      </c>
      <c r="U507" s="260">
        <v>0.975187081528161</v>
      </c>
      <c r="V507" s="260">
        <v>0.942902711323764</v>
      </c>
      <c r="W507" s="260">
        <v>0.948979591836735</v>
      </c>
      <c r="X507" s="260">
        <v>0.963467801692199</v>
      </c>
      <c r="Y507" s="262">
        <v>0.92</v>
      </c>
      <c r="Z507" s="262" t="s">
        <v>33</v>
      </c>
      <c r="AA507" s="262" t="s">
        <v>33</v>
      </c>
      <c r="AB507" s="262" t="s">
        <v>33</v>
      </c>
      <c r="AC507" s="262" t="s">
        <v>33</v>
      </c>
      <c r="AD507" s="262">
        <v>0.92</v>
      </c>
      <c r="AE507" s="260">
        <v>1</v>
      </c>
      <c r="AF507" s="260">
        <v>1</v>
      </c>
      <c r="AG507" s="260">
        <v>1</v>
      </c>
      <c r="AH507" s="260">
        <v>0.992251595259799</v>
      </c>
      <c r="AI507" s="262">
        <v>0.92</v>
      </c>
      <c r="AJ507" s="260">
        <v>0.986614173228346</v>
      </c>
      <c r="AK507" s="260">
        <v>0.985645933014354</v>
      </c>
      <c r="AL507" s="260">
        <v>0.969387755102041</v>
      </c>
      <c r="AM507" s="260">
        <v>0.985011370684308</v>
      </c>
      <c r="AN507" s="259">
        <v>0.99</v>
      </c>
      <c r="AO507" s="264">
        <v>1</v>
      </c>
      <c r="AP507" s="264">
        <v>1</v>
      </c>
      <c r="AQ507" s="264">
        <v>1</v>
      </c>
      <c r="AR507" s="265">
        <v>1</v>
      </c>
      <c r="AS507" s="286">
        <v>0.05</v>
      </c>
      <c r="AT507" s="267">
        <v>0</v>
      </c>
      <c r="AU507" s="268">
        <v>0.333333333333333</v>
      </c>
      <c r="AV507" s="268">
        <v>0</v>
      </c>
      <c r="AW507" s="268">
        <v>0.0686274509803922</v>
      </c>
      <c r="AX507" s="224"/>
      <c r="AY507" s="222"/>
    </row>
    <row r="508" ht="15" spans="1:51">
      <c r="A508" s="220"/>
      <c r="B508" s="224"/>
      <c r="C508" s="283" t="s">
        <v>375</v>
      </c>
      <c r="D508" s="111" t="s">
        <v>25</v>
      </c>
      <c r="E508" s="111" t="s">
        <v>376</v>
      </c>
      <c r="F508" s="284" t="s">
        <v>539</v>
      </c>
      <c r="G508" s="284" t="s">
        <v>539</v>
      </c>
      <c r="H508" s="284" t="s">
        <v>539</v>
      </c>
      <c r="I508" s="284" t="s">
        <v>539</v>
      </c>
      <c r="J508" s="259">
        <v>0.9</v>
      </c>
      <c r="K508" s="260">
        <v>1</v>
      </c>
      <c r="L508" s="260">
        <v>1</v>
      </c>
      <c r="M508" s="261">
        <v>0.952380952380952</v>
      </c>
      <c r="N508" s="261">
        <v>0.98943661971831</v>
      </c>
      <c r="O508" s="262">
        <v>0.9</v>
      </c>
      <c r="P508" s="263">
        <v>0.96793437733035</v>
      </c>
      <c r="Q508" s="260">
        <v>0.978396816372939</v>
      </c>
      <c r="R508" s="260">
        <v>0.951882845188284</v>
      </c>
      <c r="S508" s="260">
        <v>0.981378080509837</v>
      </c>
      <c r="T508" s="262">
        <v>0.9</v>
      </c>
      <c r="U508" s="260">
        <v>0.914988814317673</v>
      </c>
      <c r="V508" s="260">
        <v>0.94201250710631</v>
      </c>
      <c r="W508" s="260">
        <v>0.949790794979079</v>
      </c>
      <c r="X508" s="260">
        <v>0.93214839068027</v>
      </c>
      <c r="Y508" s="262">
        <v>0.92</v>
      </c>
      <c r="Z508" s="262">
        <v>0.938028169014084</v>
      </c>
      <c r="AA508" s="262">
        <v>0.959227467811159</v>
      </c>
      <c r="AB508" s="262">
        <v>0.955252918287938</v>
      </c>
      <c r="AC508" s="262">
        <v>0.96240478335654</v>
      </c>
      <c r="AD508" s="262">
        <v>0.92</v>
      </c>
      <c r="AE508" s="260">
        <v>0.998965873836608</v>
      </c>
      <c r="AF508" s="260">
        <v>0.996019900497512</v>
      </c>
      <c r="AG508" s="260">
        <v>0.993295019157088</v>
      </c>
      <c r="AH508" s="260">
        <v>0.996860986547085</v>
      </c>
      <c r="AI508" s="262">
        <v>0.92</v>
      </c>
      <c r="AJ508" s="260">
        <v>0.969929245283019</v>
      </c>
      <c r="AK508" s="260">
        <v>0.983370786516854</v>
      </c>
      <c r="AL508" s="260">
        <v>0.966733870967742</v>
      </c>
      <c r="AM508" s="260">
        <v>0.981926283363133</v>
      </c>
      <c r="AN508" s="259">
        <v>0.99</v>
      </c>
      <c r="AO508" s="264">
        <v>1</v>
      </c>
      <c r="AP508" s="264">
        <v>1</v>
      </c>
      <c r="AQ508" s="264">
        <v>1</v>
      </c>
      <c r="AR508" s="265">
        <v>1</v>
      </c>
      <c r="AS508" s="286">
        <v>0.05</v>
      </c>
      <c r="AT508" s="267">
        <v>0</v>
      </c>
      <c r="AU508" s="268">
        <v>0</v>
      </c>
      <c r="AV508" s="268">
        <v>0.333333333333333</v>
      </c>
      <c r="AW508" s="268">
        <v>0.032258064516129</v>
      </c>
      <c r="AX508" s="224"/>
      <c r="AY508" s="222"/>
    </row>
    <row r="509" ht="15" spans="1:51">
      <c r="A509" s="220"/>
      <c r="B509" s="224"/>
      <c r="C509" s="283" t="s">
        <v>375</v>
      </c>
      <c r="D509" s="111" t="s">
        <v>25</v>
      </c>
      <c r="E509" s="111" t="s">
        <v>376</v>
      </c>
      <c r="F509" s="284" t="s">
        <v>540</v>
      </c>
      <c r="G509" s="284" t="s">
        <v>540</v>
      </c>
      <c r="H509" s="284" t="s">
        <v>540</v>
      </c>
      <c r="I509" s="284" t="s">
        <v>540</v>
      </c>
      <c r="J509" s="259">
        <v>0.9</v>
      </c>
      <c r="K509" s="260">
        <v>0.947368421052632</v>
      </c>
      <c r="L509" s="260">
        <v>0.964912280701754</v>
      </c>
      <c r="M509" s="261">
        <v>0.886363636363636</v>
      </c>
      <c r="N509" s="261">
        <v>0.931303669008587</v>
      </c>
      <c r="O509" s="262">
        <v>0.9</v>
      </c>
      <c r="P509" s="263">
        <v>0</v>
      </c>
      <c r="Q509" s="260">
        <v>0</v>
      </c>
      <c r="R509" s="260" t="s">
        <v>33</v>
      </c>
      <c r="S509" s="260">
        <v>0.125</v>
      </c>
      <c r="T509" s="262">
        <v>0.9</v>
      </c>
      <c r="U509" s="260">
        <v>0</v>
      </c>
      <c r="V509" s="260">
        <v>0</v>
      </c>
      <c r="W509" s="260" t="s">
        <v>33</v>
      </c>
      <c r="X509" s="260">
        <v>0.5</v>
      </c>
      <c r="Y509" s="262">
        <v>0.92</v>
      </c>
      <c r="Z509" s="262" t="s">
        <v>33</v>
      </c>
      <c r="AA509" s="262" t="s">
        <v>33</v>
      </c>
      <c r="AB509" s="262" t="s">
        <v>33</v>
      </c>
      <c r="AC509" s="262" t="s">
        <v>33</v>
      </c>
      <c r="AD509" s="262">
        <v>0.92</v>
      </c>
      <c r="AE509" s="260">
        <v>0.997142857142857</v>
      </c>
      <c r="AF509" s="260">
        <v>0.993333333333333</v>
      </c>
      <c r="AG509" s="260">
        <v>0.990846681922197</v>
      </c>
      <c r="AH509" s="260">
        <v>0.994718187504344</v>
      </c>
      <c r="AI509" s="262">
        <v>0.92</v>
      </c>
      <c r="AJ509" s="260">
        <v>0.966543513957307</v>
      </c>
      <c r="AK509" s="260">
        <v>0.960007304601899</v>
      </c>
      <c r="AL509" s="260">
        <v>0.952571143285072</v>
      </c>
      <c r="AM509" s="260">
        <v>0.979603140413036</v>
      </c>
      <c r="AN509" s="259">
        <v>0.99</v>
      </c>
      <c r="AO509" s="264">
        <v>1</v>
      </c>
      <c r="AP509" s="264">
        <v>1</v>
      </c>
      <c r="AQ509" s="264">
        <v>1</v>
      </c>
      <c r="AR509" s="265">
        <v>1</v>
      </c>
      <c r="AS509" s="286">
        <v>0.05</v>
      </c>
      <c r="AT509" s="267">
        <v>0</v>
      </c>
      <c r="AU509" s="268">
        <v>0.0952380952380952</v>
      </c>
      <c r="AV509" s="268">
        <v>0.0666666666666667</v>
      </c>
      <c r="AW509" s="268">
        <v>0.0652741514360313</v>
      </c>
      <c r="AX509" s="224"/>
      <c r="AY509" s="222"/>
    </row>
    <row r="510" ht="15" spans="1:51">
      <c r="A510" s="220"/>
      <c r="B510" s="224"/>
      <c r="C510" s="283" t="s">
        <v>375</v>
      </c>
      <c r="D510" s="111" t="s">
        <v>25</v>
      </c>
      <c r="E510" s="111" t="s">
        <v>376</v>
      </c>
      <c r="F510" s="284" t="s">
        <v>541</v>
      </c>
      <c r="G510" s="284" t="s">
        <v>541</v>
      </c>
      <c r="H510" s="284" t="s">
        <v>541</v>
      </c>
      <c r="I510" s="284" t="s">
        <v>541</v>
      </c>
      <c r="J510" s="259">
        <v>0.9</v>
      </c>
      <c r="K510" s="260">
        <v>0.939393939393939</v>
      </c>
      <c r="L510" s="260">
        <v>0.917808219178082</v>
      </c>
      <c r="M510" s="261">
        <v>0.950819672131147</v>
      </c>
      <c r="N510" s="261">
        <v>0.930461538461538</v>
      </c>
      <c r="O510" s="262">
        <v>0.9</v>
      </c>
      <c r="P510" s="263">
        <v>0.967463141840366</v>
      </c>
      <c r="Q510" s="260">
        <v>0.964255319148936</v>
      </c>
      <c r="R510" s="260">
        <v>0.971268954509178</v>
      </c>
      <c r="S510" s="260">
        <v>0.960616799795585</v>
      </c>
      <c r="T510" s="262">
        <v>0.9</v>
      </c>
      <c r="U510" s="260">
        <v>0.905185561769192</v>
      </c>
      <c r="V510" s="260">
        <v>0.910425531914894</v>
      </c>
      <c r="W510" s="260">
        <v>0.928970470869912</v>
      </c>
      <c r="X510" s="260">
        <v>0.899670047659782</v>
      </c>
      <c r="Y510" s="262">
        <v>0.92</v>
      </c>
      <c r="Z510" s="262">
        <v>0.898765432098765</v>
      </c>
      <c r="AA510" s="262">
        <v>0.939417781274587</v>
      </c>
      <c r="AB510" s="262">
        <v>0.910374029640085</v>
      </c>
      <c r="AC510" s="262">
        <v>0.890794420107497</v>
      </c>
      <c r="AD510" s="262">
        <v>0.92</v>
      </c>
      <c r="AE510" s="260">
        <v>0.997697179044329</v>
      </c>
      <c r="AF510" s="260">
        <v>0.998334258745142</v>
      </c>
      <c r="AG510" s="260">
        <v>0.998575498575499</v>
      </c>
      <c r="AH510" s="260">
        <v>0.997095296614903</v>
      </c>
      <c r="AI510" s="262">
        <v>0.92</v>
      </c>
      <c r="AJ510" s="260">
        <v>0.948359541836537</v>
      </c>
      <c r="AK510" s="260">
        <v>0.970189248032155</v>
      </c>
      <c r="AL510" s="260">
        <v>0.943820224719101</v>
      </c>
      <c r="AM510" s="260">
        <v>0.950326059386174</v>
      </c>
      <c r="AN510" s="259">
        <v>0.99</v>
      </c>
      <c r="AO510" s="264">
        <v>1</v>
      </c>
      <c r="AP510" s="264">
        <v>1</v>
      </c>
      <c r="AQ510" s="264">
        <v>1</v>
      </c>
      <c r="AR510" s="265">
        <v>1</v>
      </c>
      <c r="AS510" s="286">
        <v>0.05</v>
      </c>
      <c r="AT510" s="267">
        <v>0.105263157894737</v>
      </c>
      <c r="AU510" s="268">
        <v>0.2</v>
      </c>
      <c r="AV510" s="268">
        <v>0.1875</v>
      </c>
      <c r="AW510" s="268">
        <v>0.0804347826086956</v>
      </c>
      <c r="AX510" s="224"/>
      <c r="AY510" s="222"/>
    </row>
    <row r="511" ht="15" spans="1:51">
      <c r="A511" s="220"/>
      <c r="B511" s="224"/>
      <c r="C511" s="283" t="s">
        <v>375</v>
      </c>
      <c r="D511" s="111" t="s">
        <v>25</v>
      </c>
      <c r="E511" s="111" t="s">
        <v>376</v>
      </c>
      <c r="F511" s="284" t="s">
        <v>542</v>
      </c>
      <c r="G511" s="284" t="s">
        <v>542</v>
      </c>
      <c r="H511" s="284" t="s">
        <v>542</v>
      </c>
      <c r="I511" s="284" t="s">
        <v>542</v>
      </c>
      <c r="J511" s="259">
        <v>0.9</v>
      </c>
      <c r="K511" s="260">
        <v>1</v>
      </c>
      <c r="L511" s="260">
        <v>1</v>
      </c>
      <c r="M511" s="261">
        <v>0.95</v>
      </c>
      <c r="N511" s="261">
        <v>0.958257713248639</v>
      </c>
      <c r="O511" s="262">
        <v>0.9</v>
      </c>
      <c r="P511" s="263">
        <v>0.973724103082365</v>
      </c>
      <c r="Q511" s="260">
        <v>0.989379779099405</v>
      </c>
      <c r="R511" s="260">
        <v>0.995480225988701</v>
      </c>
      <c r="S511" s="260">
        <v>0.976130732735899</v>
      </c>
      <c r="T511" s="262">
        <v>0.9</v>
      </c>
      <c r="U511" s="260">
        <v>0.947953511874684</v>
      </c>
      <c r="V511" s="260">
        <v>0.966864910790144</v>
      </c>
      <c r="W511" s="260">
        <v>0.964971751412429</v>
      </c>
      <c r="X511" s="260">
        <v>0.942772799156563</v>
      </c>
      <c r="Y511" s="262">
        <v>0.92</v>
      </c>
      <c r="Z511" s="262" t="s">
        <v>33</v>
      </c>
      <c r="AA511" s="262" t="s">
        <v>33</v>
      </c>
      <c r="AB511" s="262" t="s">
        <v>33</v>
      </c>
      <c r="AC511" s="262" t="s">
        <v>33</v>
      </c>
      <c r="AD511" s="262">
        <v>0.92</v>
      </c>
      <c r="AE511" s="260">
        <v>1</v>
      </c>
      <c r="AF511" s="260">
        <v>0.985401459854015</v>
      </c>
      <c r="AG511" s="260">
        <v>0.995049504950495</v>
      </c>
      <c r="AH511" s="260">
        <v>0.98471673254282</v>
      </c>
      <c r="AI511" s="262">
        <v>0.92</v>
      </c>
      <c r="AJ511" s="260">
        <v>0.965708522440746</v>
      </c>
      <c r="AK511" s="260">
        <v>0.992778249787596</v>
      </c>
      <c r="AL511" s="260">
        <v>0.997742663656885</v>
      </c>
      <c r="AM511" s="260">
        <v>0.979907655330902</v>
      </c>
      <c r="AN511" s="259">
        <v>0.99</v>
      </c>
      <c r="AO511" s="264">
        <v>1</v>
      </c>
      <c r="AP511" s="264">
        <v>1</v>
      </c>
      <c r="AQ511" s="264">
        <v>1</v>
      </c>
      <c r="AR511" s="265">
        <v>1</v>
      </c>
      <c r="AS511" s="286">
        <v>0.05</v>
      </c>
      <c r="AT511" s="267">
        <v>0</v>
      </c>
      <c r="AU511" s="268">
        <v>0</v>
      </c>
      <c r="AV511" s="268">
        <v>0</v>
      </c>
      <c r="AW511" s="268">
        <v>0.0437956204379562</v>
      </c>
      <c r="AX511" s="224"/>
      <c r="AY511" s="222"/>
    </row>
    <row r="512" ht="15" spans="1:51">
      <c r="A512" s="220"/>
      <c r="B512" s="224"/>
      <c r="C512" s="283" t="s">
        <v>375</v>
      </c>
      <c r="D512" s="111" t="s">
        <v>25</v>
      </c>
      <c r="E512" s="111" t="s">
        <v>376</v>
      </c>
      <c r="F512" s="284" t="s">
        <v>543</v>
      </c>
      <c r="G512" s="284" t="s">
        <v>543</v>
      </c>
      <c r="H512" s="284" t="s">
        <v>543</v>
      </c>
      <c r="I512" s="284" t="s">
        <v>543</v>
      </c>
      <c r="J512" s="259">
        <v>0.9</v>
      </c>
      <c r="K512" s="260">
        <v>1</v>
      </c>
      <c r="L512" s="260">
        <v>1</v>
      </c>
      <c r="M512" s="261">
        <v>0.9</v>
      </c>
      <c r="N512" s="261">
        <v>0.98745724059293</v>
      </c>
      <c r="O512" s="262">
        <v>0.9</v>
      </c>
      <c r="P512" s="263">
        <v>1</v>
      </c>
      <c r="Q512" s="260" t="s">
        <v>33</v>
      </c>
      <c r="R512" s="260" t="s">
        <v>33</v>
      </c>
      <c r="S512" s="260">
        <v>0.857142857142857</v>
      </c>
      <c r="T512" s="262">
        <v>0.9</v>
      </c>
      <c r="U512" s="260">
        <v>0</v>
      </c>
      <c r="V512" s="260" t="s">
        <v>33</v>
      </c>
      <c r="W512" s="260" t="s">
        <v>33</v>
      </c>
      <c r="X512" s="260">
        <v>0.142857142857143</v>
      </c>
      <c r="Y512" s="262">
        <v>0.92</v>
      </c>
      <c r="Z512" s="262">
        <v>0</v>
      </c>
      <c r="AA512" s="262" t="s">
        <v>33</v>
      </c>
      <c r="AB512" s="262" t="s">
        <v>33</v>
      </c>
      <c r="AC512" s="262">
        <v>0</v>
      </c>
      <c r="AD512" s="262">
        <v>0.92</v>
      </c>
      <c r="AE512" s="260">
        <v>1</v>
      </c>
      <c r="AF512" s="260">
        <v>0.997524752475248</v>
      </c>
      <c r="AG512" s="260">
        <v>0.996563573883162</v>
      </c>
      <c r="AH512" s="260">
        <v>0.994801512287335</v>
      </c>
      <c r="AI512" s="262">
        <v>0.92</v>
      </c>
      <c r="AJ512" s="260">
        <v>0.990443518745406</v>
      </c>
      <c r="AK512" s="260">
        <v>0.996073619631902</v>
      </c>
      <c r="AL512" s="260">
        <v>0.992501339046599</v>
      </c>
      <c r="AM512" s="260">
        <v>0.994629950690113</v>
      </c>
      <c r="AN512" s="259">
        <v>0.99</v>
      </c>
      <c r="AO512" s="264">
        <v>1</v>
      </c>
      <c r="AP512" s="264">
        <v>1</v>
      </c>
      <c r="AQ512" s="264">
        <v>1</v>
      </c>
      <c r="AR512" s="265">
        <v>1</v>
      </c>
      <c r="AS512" s="286">
        <v>0.05</v>
      </c>
      <c r="AT512" s="267">
        <v>0.0769230769230769</v>
      </c>
      <c r="AU512" s="268">
        <v>0</v>
      </c>
      <c r="AV512" s="268">
        <v>0</v>
      </c>
      <c r="AW512" s="268">
        <v>0.0407239819004525</v>
      </c>
      <c r="AX512" s="224"/>
      <c r="AY512" s="222"/>
    </row>
    <row r="513" ht="15" spans="1:51">
      <c r="A513" s="220"/>
      <c r="B513" s="224"/>
      <c r="C513" s="283" t="s">
        <v>375</v>
      </c>
      <c r="D513" s="111" t="s">
        <v>25</v>
      </c>
      <c r="E513" s="111" t="s">
        <v>376</v>
      </c>
      <c r="F513" s="284" t="s">
        <v>544</v>
      </c>
      <c r="G513" s="284" t="s">
        <v>544</v>
      </c>
      <c r="H513" s="284" t="s">
        <v>544</v>
      </c>
      <c r="I513" s="284" t="s">
        <v>544</v>
      </c>
      <c r="J513" s="259">
        <v>0.9</v>
      </c>
      <c r="K513" s="260">
        <v>0.971428571428571</v>
      </c>
      <c r="L513" s="260">
        <v>0.972222222222222</v>
      </c>
      <c r="M513" s="261">
        <v>0.935483870967742</v>
      </c>
      <c r="N513" s="261">
        <v>0.898531375166889</v>
      </c>
      <c r="O513" s="262">
        <v>0.9</v>
      </c>
      <c r="P513" s="263">
        <v>0.971849008317338</v>
      </c>
      <c r="Q513" s="260">
        <v>0.948298259288127</v>
      </c>
      <c r="R513" s="260">
        <v>0.949347659247889</v>
      </c>
      <c r="S513" s="260">
        <v>0.934882390596696</v>
      </c>
      <c r="T513" s="262">
        <v>0.9</v>
      </c>
      <c r="U513" s="260">
        <v>0.923864363403711</v>
      </c>
      <c r="V513" s="260">
        <v>0.875292283710055</v>
      </c>
      <c r="W513" s="260">
        <v>0.857252494244052</v>
      </c>
      <c r="X513" s="260">
        <v>0.886095258849648</v>
      </c>
      <c r="Y513" s="262">
        <v>0.92</v>
      </c>
      <c r="Z513" s="262">
        <v>0</v>
      </c>
      <c r="AA513" s="262" t="s">
        <v>33</v>
      </c>
      <c r="AB513" s="262" t="s">
        <v>33</v>
      </c>
      <c r="AC513" s="262">
        <v>0</v>
      </c>
      <c r="AD513" s="262">
        <v>0.92</v>
      </c>
      <c r="AE513" s="260">
        <v>1</v>
      </c>
      <c r="AF513" s="260">
        <v>0.984375</v>
      </c>
      <c r="AG513" s="260">
        <v>0.967741935483871</v>
      </c>
      <c r="AH513" s="260">
        <v>0.967537050105857</v>
      </c>
      <c r="AI513" s="262">
        <v>0.92</v>
      </c>
      <c r="AJ513" s="260">
        <v>0.971538215542053</v>
      </c>
      <c r="AK513" s="260">
        <v>0.974019225772928</v>
      </c>
      <c r="AL513" s="260">
        <v>0.9623944742901</v>
      </c>
      <c r="AM513" s="260">
        <v>0.960788853628972</v>
      </c>
      <c r="AN513" s="259">
        <v>0.99</v>
      </c>
      <c r="AO513" s="264">
        <v>1</v>
      </c>
      <c r="AP513" s="264">
        <v>1</v>
      </c>
      <c r="AQ513" s="264">
        <v>1</v>
      </c>
      <c r="AR513" s="265">
        <v>1</v>
      </c>
      <c r="AS513" s="286">
        <v>0.05</v>
      </c>
      <c r="AT513" s="267">
        <v>0.166666666666667</v>
      </c>
      <c r="AU513" s="268">
        <v>0</v>
      </c>
      <c r="AV513" s="268">
        <v>0</v>
      </c>
      <c r="AW513" s="268">
        <v>0.0476190476190476</v>
      </c>
      <c r="AX513" s="224"/>
      <c r="AY513" s="222"/>
    </row>
    <row r="514" ht="15" spans="1:51">
      <c r="A514" s="220"/>
      <c r="B514" s="224"/>
      <c r="C514" s="283" t="s">
        <v>375</v>
      </c>
      <c r="D514" s="111" t="s">
        <v>25</v>
      </c>
      <c r="E514" s="111" t="s">
        <v>376</v>
      </c>
      <c r="F514" s="284" t="s">
        <v>545</v>
      </c>
      <c r="G514" s="284" t="s">
        <v>545</v>
      </c>
      <c r="H514" s="284" t="s">
        <v>545</v>
      </c>
      <c r="I514" s="284" t="s">
        <v>545</v>
      </c>
      <c r="J514" s="259">
        <v>0.9</v>
      </c>
      <c r="K514" s="260">
        <v>1</v>
      </c>
      <c r="L514" s="260">
        <v>1</v>
      </c>
      <c r="M514" s="261">
        <v>1</v>
      </c>
      <c r="N514" s="261">
        <v>0.996007984031936</v>
      </c>
      <c r="O514" s="262">
        <v>0.9</v>
      </c>
      <c r="P514" s="263">
        <v>0.989974937343358</v>
      </c>
      <c r="Q514" s="260">
        <v>0.985687022900763</v>
      </c>
      <c r="R514" s="260">
        <v>0.891812865497076</v>
      </c>
      <c r="S514" s="260">
        <v>0.982272122913281</v>
      </c>
      <c r="T514" s="262">
        <v>0.9</v>
      </c>
      <c r="U514" s="260">
        <v>0.883458646616541</v>
      </c>
      <c r="V514" s="260">
        <v>0.949427480916031</v>
      </c>
      <c r="W514" s="260">
        <v>0.830409356725146</v>
      </c>
      <c r="X514" s="260">
        <v>0.936721327621017</v>
      </c>
      <c r="Y514" s="262">
        <v>0.92</v>
      </c>
      <c r="Z514" s="262">
        <v>0.972140762463343</v>
      </c>
      <c r="AA514" s="262">
        <v>0.972202423378475</v>
      </c>
      <c r="AB514" s="262">
        <v>0.969370391378332</v>
      </c>
      <c r="AC514" s="262">
        <v>0.966644340254521</v>
      </c>
      <c r="AD514" s="262">
        <v>0.92</v>
      </c>
      <c r="AE514" s="260">
        <v>0.980392156862745</v>
      </c>
      <c r="AF514" s="260">
        <v>0.981818181818182</v>
      </c>
      <c r="AG514" s="260">
        <v>0.989010989010989</v>
      </c>
      <c r="AH514" s="260">
        <v>0.985630066322771</v>
      </c>
      <c r="AI514" s="262">
        <v>0.92</v>
      </c>
      <c r="AJ514" s="260">
        <v>0.979667282809612</v>
      </c>
      <c r="AK514" s="260">
        <v>0.981640146878825</v>
      </c>
      <c r="AL514" s="260">
        <v>0.9729216152019</v>
      </c>
      <c r="AM514" s="260">
        <v>0.975879376966896</v>
      </c>
      <c r="AN514" s="259">
        <v>0.99</v>
      </c>
      <c r="AO514" s="264">
        <v>1</v>
      </c>
      <c r="AP514" s="264">
        <v>1</v>
      </c>
      <c r="AQ514" s="264">
        <v>1</v>
      </c>
      <c r="AR514" s="265">
        <v>1</v>
      </c>
      <c r="AS514" s="286">
        <v>0.05</v>
      </c>
      <c r="AT514" s="267">
        <v>0</v>
      </c>
      <c r="AU514" s="268">
        <v>0</v>
      </c>
      <c r="AV514" s="268" t="s">
        <v>33</v>
      </c>
      <c r="AW514" s="268">
        <v>0.0416666666666667</v>
      </c>
      <c r="AX514" s="224"/>
      <c r="AY514" s="222"/>
    </row>
    <row r="515" ht="15" spans="1:51">
      <c r="A515" s="220"/>
      <c r="B515" s="224"/>
      <c r="C515" s="283" t="s">
        <v>375</v>
      </c>
      <c r="D515" s="111" t="s">
        <v>25</v>
      </c>
      <c r="E515" s="111" t="s">
        <v>376</v>
      </c>
      <c r="F515" s="284" t="s">
        <v>546</v>
      </c>
      <c r="G515" s="284" t="s">
        <v>546</v>
      </c>
      <c r="H515" s="284" t="s">
        <v>546</v>
      </c>
      <c r="I515" s="284" t="s">
        <v>546</v>
      </c>
      <c r="J515" s="259">
        <v>0.9</v>
      </c>
      <c r="K515" s="260">
        <v>0.927536231884058</v>
      </c>
      <c r="L515" s="260">
        <v>0.924050632911392</v>
      </c>
      <c r="M515" s="261">
        <v>0.942857142857143</v>
      </c>
      <c r="N515" s="261">
        <v>0.933828076685219</v>
      </c>
      <c r="O515" s="262">
        <v>0.9</v>
      </c>
      <c r="P515" s="263">
        <v>0.98978288633461</v>
      </c>
      <c r="Q515" s="260">
        <v>0.964658881376767</v>
      </c>
      <c r="R515" s="260">
        <v>0.949554896142433</v>
      </c>
      <c r="S515" s="260">
        <v>0.966625073052076</v>
      </c>
      <c r="T515" s="262">
        <v>0.9</v>
      </c>
      <c r="U515" s="260">
        <v>0.865474670072371</v>
      </c>
      <c r="V515" s="260">
        <v>0.839582052858021</v>
      </c>
      <c r="W515" s="260">
        <v>0.786350148367952</v>
      </c>
      <c r="X515" s="260">
        <v>0.835684162309867</v>
      </c>
      <c r="Y515" s="262">
        <v>0.92</v>
      </c>
      <c r="Z515" s="262">
        <v>0.85549711995993</v>
      </c>
      <c r="AA515" s="262">
        <v>0.906480117820324</v>
      </c>
      <c r="AB515" s="262">
        <v>0.888459888459888</v>
      </c>
      <c r="AC515" s="262">
        <v>0.852502419543235</v>
      </c>
      <c r="AD515" s="262">
        <v>0.92</v>
      </c>
      <c r="AE515" s="260">
        <v>0.953959484346225</v>
      </c>
      <c r="AF515" s="260">
        <v>0.991983967935872</v>
      </c>
      <c r="AG515" s="260">
        <v>0.994828700711054</v>
      </c>
      <c r="AH515" s="260">
        <v>0.993435838892655</v>
      </c>
      <c r="AI515" s="262">
        <v>0.92</v>
      </c>
      <c r="AJ515" s="260">
        <v>0.892615336167533</v>
      </c>
      <c r="AK515" s="260">
        <v>0.931768558951965</v>
      </c>
      <c r="AL515" s="260">
        <v>0.903083700440529</v>
      </c>
      <c r="AM515" s="260">
        <v>0.89301670329957</v>
      </c>
      <c r="AN515" s="259">
        <v>0.99</v>
      </c>
      <c r="AO515" s="264">
        <v>1</v>
      </c>
      <c r="AP515" s="264">
        <v>1</v>
      </c>
      <c r="AQ515" s="264">
        <v>1</v>
      </c>
      <c r="AR515" s="265">
        <v>1</v>
      </c>
      <c r="AS515" s="286">
        <v>0.05</v>
      </c>
      <c r="AT515" s="267">
        <v>0</v>
      </c>
      <c r="AU515" s="268">
        <v>0.15</v>
      </c>
      <c r="AV515" s="268">
        <v>0.166666666666667</v>
      </c>
      <c r="AW515" s="268">
        <v>0.0851063829787234</v>
      </c>
      <c r="AX515" s="224"/>
      <c r="AY515" s="222"/>
    </row>
    <row r="516" ht="15" spans="1:51">
      <c r="A516" s="220"/>
      <c r="B516" s="224"/>
      <c r="C516" s="283" t="s">
        <v>375</v>
      </c>
      <c r="D516" s="111" t="s">
        <v>25</v>
      </c>
      <c r="E516" s="111" t="s">
        <v>376</v>
      </c>
      <c r="F516" s="284" t="s">
        <v>547</v>
      </c>
      <c r="G516" s="284" t="s">
        <v>547</v>
      </c>
      <c r="H516" s="284" t="s">
        <v>547</v>
      </c>
      <c r="I516" s="284" t="s">
        <v>547</v>
      </c>
      <c r="J516" s="259">
        <v>0.9</v>
      </c>
      <c r="K516" s="260">
        <v>1</v>
      </c>
      <c r="L516" s="260">
        <v>1</v>
      </c>
      <c r="M516" s="261">
        <v>0.970588235294118</v>
      </c>
      <c r="N516" s="261">
        <v>0.975442604226156</v>
      </c>
      <c r="O516" s="262">
        <v>0.9</v>
      </c>
      <c r="P516" s="263">
        <v>0.974150664697193</v>
      </c>
      <c r="Q516" s="260">
        <v>0.974780701754386</v>
      </c>
      <c r="R516" s="260">
        <v>0.919713261648746</v>
      </c>
      <c r="S516" s="260">
        <v>0.971322176725417</v>
      </c>
      <c r="T516" s="262">
        <v>0.9</v>
      </c>
      <c r="U516" s="260">
        <v>0.916912850812408</v>
      </c>
      <c r="V516" s="260">
        <v>0.898300438596491</v>
      </c>
      <c r="W516" s="260">
        <v>0.865232974910394</v>
      </c>
      <c r="X516" s="260">
        <v>0.905406207346745</v>
      </c>
      <c r="Y516" s="262">
        <v>0.92</v>
      </c>
      <c r="Z516" s="262">
        <v>0.917095777548919</v>
      </c>
      <c r="AA516" s="262">
        <v>0.922393519728247</v>
      </c>
      <c r="AB516" s="262">
        <v>0.902233459755584</v>
      </c>
      <c r="AC516" s="262">
        <v>0.917186192591894</v>
      </c>
      <c r="AD516" s="262">
        <v>0.92</v>
      </c>
      <c r="AE516" s="260">
        <v>0.997870830376153</v>
      </c>
      <c r="AF516" s="260">
        <v>0.997349237905898</v>
      </c>
      <c r="AG516" s="260">
        <v>0.99825479930192</v>
      </c>
      <c r="AH516" s="260">
        <v>0.995707960603596</v>
      </c>
      <c r="AI516" s="262">
        <v>0.92</v>
      </c>
      <c r="AJ516" s="260">
        <v>0.939848484848485</v>
      </c>
      <c r="AK516" s="260">
        <v>0.94879679144385</v>
      </c>
      <c r="AL516" s="260">
        <v>0.919895799413872</v>
      </c>
      <c r="AM516" s="260">
        <v>0.943524363197333</v>
      </c>
      <c r="AN516" s="259">
        <v>0.99</v>
      </c>
      <c r="AO516" s="264">
        <v>1</v>
      </c>
      <c r="AP516" s="264">
        <v>1</v>
      </c>
      <c r="AQ516" s="264">
        <v>1</v>
      </c>
      <c r="AR516" s="265">
        <v>1</v>
      </c>
      <c r="AS516" s="286">
        <v>0.05</v>
      </c>
      <c r="AT516" s="267">
        <v>0.0833333333333333</v>
      </c>
      <c r="AU516" s="268">
        <v>0.105263157894737</v>
      </c>
      <c r="AV516" s="268">
        <v>0</v>
      </c>
      <c r="AW516" s="268">
        <v>0.0688935281837161</v>
      </c>
      <c r="AX516" s="224"/>
      <c r="AY516" s="222"/>
    </row>
    <row r="517" ht="15" spans="1:51">
      <c r="A517" s="220"/>
      <c r="B517" s="224"/>
      <c r="C517" s="283" t="s">
        <v>375</v>
      </c>
      <c r="D517" s="111" t="s">
        <v>25</v>
      </c>
      <c r="E517" s="111" t="s">
        <v>376</v>
      </c>
      <c r="F517" s="284" t="s">
        <v>548</v>
      </c>
      <c r="G517" s="284" t="s">
        <v>548</v>
      </c>
      <c r="H517" s="284" t="s">
        <v>548</v>
      </c>
      <c r="I517" s="284" t="s">
        <v>548</v>
      </c>
      <c r="J517" s="259">
        <v>0.9</v>
      </c>
      <c r="K517" s="260">
        <v>0.966101694915254</v>
      </c>
      <c r="L517" s="260">
        <v>0.983050847457627</v>
      </c>
      <c r="M517" s="261">
        <v>1</v>
      </c>
      <c r="N517" s="261">
        <v>0.992831541218638</v>
      </c>
      <c r="O517" s="262">
        <v>0.9</v>
      </c>
      <c r="P517" s="263">
        <v>0.965889041364438</v>
      </c>
      <c r="Q517" s="260">
        <v>0.97190922075861</v>
      </c>
      <c r="R517" s="260">
        <v>0.969058295964126</v>
      </c>
      <c r="S517" s="260">
        <v>0.972740829108261</v>
      </c>
      <c r="T517" s="262">
        <v>0.9</v>
      </c>
      <c r="U517" s="260">
        <v>0.917663203293472</v>
      </c>
      <c r="V517" s="260">
        <v>0.934930963339152</v>
      </c>
      <c r="W517" s="260">
        <v>0.90762331838565</v>
      </c>
      <c r="X517" s="260">
        <v>0.93235056026586</v>
      </c>
      <c r="Y517" s="262">
        <v>0.92</v>
      </c>
      <c r="Z517" s="262">
        <v>0</v>
      </c>
      <c r="AA517" s="262">
        <v>0</v>
      </c>
      <c r="AB517" s="262" t="s">
        <v>33</v>
      </c>
      <c r="AC517" s="262">
        <v>0</v>
      </c>
      <c r="AD517" s="262">
        <v>0.92</v>
      </c>
      <c r="AE517" s="260">
        <v>0.997652582159624</v>
      </c>
      <c r="AF517" s="260">
        <v>0.984682713347921</v>
      </c>
      <c r="AG517" s="260">
        <v>0.994241842610365</v>
      </c>
      <c r="AH517" s="260">
        <v>0.988717015468608</v>
      </c>
      <c r="AI517" s="262">
        <v>0.92</v>
      </c>
      <c r="AJ517" s="260">
        <v>0.969815758526068</v>
      </c>
      <c r="AK517" s="260">
        <v>0.979374900840869</v>
      </c>
      <c r="AL517" s="260">
        <v>0.9847533632287</v>
      </c>
      <c r="AM517" s="260">
        <v>0.983043770929014</v>
      </c>
      <c r="AN517" s="259">
        <v>0.99</v>
      </c>
      <c r="AO517" s="264">
        <v>1</v>
      </c>
      <c r="AP517" s="264">
        <v>1</v>
      </c>
      <c r="AQ517" s="264">
        <v>1</v>
      </c>
      <c r="AR517" s="265">
        <v>1</v>
      </c>
      <c r="AS517" s="286">
        <v>0.05</v>
      </c>
      <c r="AT517" s="267">
        <v>0.111111111111111</v>
      </c>
      <c r="AU517" s="268">
        <v>0.173913043478261</v>
      </c>
      <c r="AV517" s="268">
        <v>0.125</v>
      </c>
      <c r="AW517" s="268">
        <v>0.0984848484848485</v>
      </c>
      <c r="AX517" s="224"/>
      <c r="AY517" s="222"/>
    </row>
    <row r="518" ht="15" spans="1:51">
      <c r="A518" s="220"/>
      <c r="B518" s="224"/>
      <c r="C518" s="283" t="s">
        <v>375</v>
      </c>
      <c r="D518" s="111" t="s">
        <v>25</v>
      </c>
      <c r="E518" s="111" t="s">
        <v>376</v>
      </c>
      <c r="F518" s="284" t="s">
        <v>549</v>
      </c>
      <c r="G518" s="284" t="s">
        <v>549</v>
      </c>
      <c r="H518" s="284" t="s">
        <v>549</v>
      </c>
      <c r="I518" s="284" t="s">
        <v>549</v>
      </c>
      <c r="J518" s="259">
        <v>0.9</v>
      </c>
      <c r="K518" s="260">
        <v>0.971014492753623</v>
      </c>
      <c r="L518" s="260">
        <v>0.985714285714286</v>
      </c>
      <c r="M518" s="261">
        <v>0.953125</v>
      </c>
      <c r="N518" s="261">
        <v>0.967202572347267</v>
      </c>
      <c r="O518" s="262">
        <v>0.9</v>
      </c>
      <c r="P518" s="263">
        <v>0.987089201877934</v>
      </c>
      <c r="Q518" s="260">
        <v>0.986666666666667</v>
      </c>
      <c r="R518" s="260">
        <v>0.985727878211227</v>
      </c>
      <c r="S518" s="260">
        <v>0.98210061455792</v>
      </c>
      <c r="T518" s="262">
        <v>0.9</v>
      </c>
      <c r="U518" s="260">
        <v>0.9518779342723</v>
      </c>
      <c r="V518" s="260">
        <v>0.956309523809524</v>
      </c>
      <c r="W518" s="260">
        <v>0.944180145892801</v>
      </c>
      <c r="X518" s="260">
        <v>0.942472437540533</v>
      </c>
      <c r="Y518" s="262">
        <v>0.92</v>
      </c>
      <c r="Z518" s="262">
        <v>0</v>
      </c>
      <c r="AA518" s="262" t="s">
        <v>33</v>
      </c>
      <c r="AB518" s="262">
        <v>0</v>
      </c>
      <c r="AC518" s="262">
        <v>0.333333333333333</v>
      </c>
      <c r="AD518" s="262">
        <v>0.92</v>
      </c>
      <c r="AE518" s="260">
        <v>0.992700729927007</v>
      </c>
      <c r="AF518" s="260">
        <v>0.991913746630728</v>
      </c>
      <c r="AG518" s="260">
        <v>0.996357012750455</v>
      </c>
      <c r="AH518" s="260">
        <v>0.994860855231262</v>
      </c>
      <c r="AI518" s="262">
        <v>0.92</v>
      </c>
      <c r="AJ518" s="260">
        <v>0.984450638110606</v>
      </c>
      <c r="AK518" s="260">
        <v>0.992738095238095</v>
      </c>
      <c r="AL518" s="260">
        <v>0.992073557387445</v>
      </c>
      <c r="AM518" s="260">
        <v>0.988685211719947</v>
      </c>
      <c r="AN518" s="259">
        <v>0.99</v>
      </c>
      <c r="AO518" s="264">
        <v>1</v>
      </c>
      <c r="AP518" s="264">
        <v>1</v>
      </c>
      <c r="AQ518" s="264">
        <v>1</v>
      </c>
      <c r="AR518" s="265">
        <v>1</v>
      </c>
      <c r="AS518" s="286">
        <v>0.05</v>
      </c>
      <c r="AT518" s="267">
        <v>0.0909090909090909</v>
      </c>
      <c r="AU518" s="268">
        <v>0.0666666666666667</v>
      </c>
      <c r="AV518" s="268">
        <v>0.2</v>
      </c>
      <c r="AW518" s="268">
        <v>0.0522193211488251</v>
      </c>
      <c r="AX518" s="224"/>
      <c r="AY518" s="222"/>
    </row>
    <row r="519" ht="15" spans="1:51">
      <c r="A519" s="220"/>
      <c r="B519" s="224"/>
      <c r="C519" s="283" t="s">
        <v>375</v>
      </c>
      <c r="D519" s="111" t="s">
        <v>25</v>
      </c>
      <c r="E519" s="111" t="s">
        <v>376</v>
      </c>
      <c r="F519" s="284" t="s">
        <v>550</v>
      </c>
      <c r="G519" s="284" t="s">
        <v>550</v>
      </c>
      <c r="H519" s="284" t="s">
        <v>550</v>
      </c>
      <c r="I519" s="284" t="s">
        <v>550</v>
      </c>
      <c r="J519" s="259">
        <v>0.9</v>
      </c>
      <c r="K519" s="260">
        <v>1</v>
      </c>
      <c r="L519" s="260">
        <v>1</v>
      </c>
      <c r="M519" s="261">
        <v>1</v>
      </c>
      <c r="N519" s="261">
        <v>0.977386934673367</v>
      </c>
      <c r="O519" s="262">
        <v>0.9</v>
      </c>
      <c r="P519" s="263">
        <v>0.977843426883309</v>
      </c>
      <c r="Q519" s="260">
        <v>0.991861648016277</v>
      </c>
      <c r="R519" s="260">
        <v>0.955631399317406</v>
      </c>
      <c r="S519" s="260">
        <v>0.982541983810559</v>
      </c>
      <c r="T519" s="262">
        <v>0.9</v>
      </c>
      <c r="U519" s="260">
        <v>0.909896602658789</v>
      </c>
      <c r="V519" s="260">
        <v>0.880976602238047</v>
      </c>
      <c r="W519" s="260">
        <v>0.911262798634812</v>
      </c>
      <c r="X519" s="260">
        <v>0.897003745318352</v>
      </c>
      <c r="Y519" s="262">
        <v>0.92</v>
      </c>
      <c r="Z519" s="262">
        <v>0.944444444444444</v>
      </c>
      <c r="AA519" s="262">
        <v>0.964461994076999</v>
      </c>
      <c r="AB519" s="262">
        <v>0.875679875679876</v>
      </c>
      <c r="AC519" s="262">
        <v>0.939395340236686</v>
      </c>
      <c r="AD519" s="262">
        <v>0.92</v>
      </c>
      <c r="AE519" s="260">
        <v>0.979591836734694</v>
      </c>
      <c r="AF519" s="260">
        <v>0.935483870967742</v>
      </c>
      <c r="AG519" s="260">
        <v>1</v>
      </c>
      <c r="AH519" s="260">
        <v>0.977777777777778</v>
      </c>
      <c r="AI519" s="262">
        <v>0.92</v>
      </c>
      <c r="AJ519" s="260">
        <v>0.957051654091701</v>
      </c>
      <c r="AK519" s="260">
        <v>0.973947895791583</v>
      </c>
      <c r="AL519" s="260">
        <v>0.896835443037975</v>
      </c>
      <c r="AM519" s="260">
        <v>0.957764170199403</v>
      </c>
      <c r="AN519" s="259">
        <v>0.99</v>
      </c>
      <c r="AO519" s="264">
        <v>1</v>
      </c>
      <c r="AP519" s="264">
        <v>1</v>
      </c>
      <c r="AQ519" s="264">
        <v>1</v>
      </c>
      <c r="AR519" s="265">
        <v>1</v>
      </c>
      <c r="AS519" s="286">
        <v>0.05</v>
      </c>
      <c r="AT519" s="267">
        <v>0.5</v>
      </c>
      <c r="AU519" s="268">
        <v>0</v>
      </c>
      <c r="AV519" s="268">
        <v>0.166666666666667</v>
      </c>
      <c r="AW519" s="268">
        <v>0.0775193798449612</v>
      </c>
      <c r="AX519" s="224"/>
      <c r="AY519" s="222"/>
    </row>
    <row r="520" ht="15" spans="1:51">
      <c r="A520" s="220"/>
      <c r="B520" s="224"/>
      <c r="C520" s="283" t="s">
        <v>375</v>
      </c>
      <c r="D520" s="111" t="s">
        <v>25</v>
      </c>
      <c r="E520" s="111" t="s">
        <v>376</v>
      </c>
      <c r="F520" s="284" t="s">
        <v>551</v>
      </c>
      <c r="G520" s="284" t="s">
        <v>551</v>
      </c>
      <c r="H520" s="284" t="s">
        <v>551</v>
      </c>
      <c r="I520" s="284" t="s">
        <v>551</v>
      </c>
      <c r="J520" s="259">
        <v>0.9</v>
      </c>
      <c r="K520" s="260">
        <v>1</v>
      </c>
      <c r="L520" s="260">
        <v>0.987012987012987</v>
      </c>
      <c r="M520" s="261">
        <v>0.985294117647059</v>
      </c>
      <c r="N520" s="261">
        <v>0.991194968553459</v>
      </c>
      <c r="O520" s="262">
        <v>0.9</v>
      </c>
      <c r="P520" s="263">
        <v>0.993965990126166</v>
      </c>
      <c r="Q520" s="260">
        <v>0.993423936869794</v>
      </c>
      <c r="R520" s="260">
        <v>0.990304709141274</v>
      </c>
      <c r="S520" s="260">
        <v>0.989355436797906</v>
      </c>
      <c r="T520" s="262">
        <v>0.9</v>
      </c>
      <c r="U520" s="260">
        <v>0.913329676357652</v>
      </c>
      <c r="V520" s="260">
        <v>0.935554581323981</v>
      </c>
      <c r="W520" s="260">
        <v>0.904432132963989</v>
      </c>
      <c r="X520" s="260">
        <v>0.916152252153997</v>
      </c>
      <c r="Y520" s="262">
        <v>0.92</v>
      </c>
      <c r="Z520" s="262">
        <v>0.920108695652174</v>
      </c>
      <c r="AA520" s="262">
        <v>0.950586264656616</v>
      </c>
      <c r="AB520" s="262">
        <v>0.943935671208398</v>
      </c>
      <c r="AC520" s="262">
        <v>0.933284797971557</v>
      </c>
      <c r="AD520" s="262">
        <v>0.92</v>
      </c>
      <c r="AE520" s="260">
        <v>0.987704918032787</v>
      </c>
      <c r="AF520" s="260">
        <v>0.982876712328767</v>
      </c>
      <c r="AG520" s="260">
        <v>0.976958525345622</v>
      </c>
      <c r="AH520" s="260">
        <v>0.972662110351725</v>
      </c>
      <c r="AI520" s="262">
        <v>0.92</v>
      </c>
      <c r="AJ520" s="260">
        <v>0.933926302414231</v>
      </c>
      <c r="AK520" s="260">
        <v>0.962141882673943</v>
      </c>
      <c r="AL520" s="260">
        <v>0.949615384615385</v>
      </c>
      <c r="AM520" s="260">
        <v>0.951360257247011</v>
      </c>
      <c r="AN520" s="259">
        <v>0.99</v>
      </c>
      <c r="AO520" s="264">
        <v>1</v>
      </c>
      <c r="AP520" s="264">
        <v>1</v>
      </c>
      <c r="AQ520" s="264">
        <v>1</v>
      </c>
      <c r="AR520" s="265">
        <v>1</v>
      </c>
      <c r="AS520" s="286">
        <v>0.05</v>
      </c>
      <c r="AT520" s="267">
        <v>0.0909090909090909</v>
      </c>
      <c r="AU520" s="268">
        <v>0.384615384615385</v>
      </c>
      <c r="AV520" s="268">
        <v>0.111111111111111</v>
      </c>
      <c r="AW520" s="268">
        <v>0.106741573033708</v>
      </c>
      <c r="AX520" s="224"/>
      <c r="AY520" s="222"/>
    </row>
    <row r="521" ht="15" spans="1:51">
      <c r="A521" s="220"/>
      <c r="B521" s="224"/>
      <c r="C521" s="283" t="s">
        <v>375</v>
      </c>
      <c r="D521" s="111" t="s">
        <v>25</v>
      </c>
      <c r="E521" s="111" t="s">
        <v>376</v>
      </c>
      <c r="F521" s="284" t="s">
        <v>552</v>
      </c>
      <c r="G521" s="284" t="s">
        <v>552</v>
      </c>
      <c r="H521" s="284" t="s">
        <v>552</v>
      </c>
      <c r="I521" s="284" t="s">
        <v>552</v>
      </c>
      <c r="J521" s="259">
        <v>0.9</v>
      </c>
      <c r="K521" s="260">
        <v>1</v>
      </c>
      <c r="L521" s="260">
        <v>1</v>
      </c>
      <c r="M521" s="261">
        <v>1</v>
      </c>
      <c r="N521" s="261">
        <v>1</v>
      </c>
      <c r="O521" s="262">
        <v>0.9</v>
      </c>
      <c r="P521" s="263">
        <v>0.995850622406639</v>
      </c>
      <c r="Q521" s="260">
        <v>0.994285714285714</v>
      </c>
      <c r="R521" s="260">
        <v>0.987455197132617</v>
      </c>
      <c r="S521" s="260">
        <v>0.99096011816839</v>
      </c>
      <c r="T521" s="262">
        <v>0.9</v>
      </c>
      <c r="U521" s="260">
        <v>0.977178423236514</v>
      </c>
      <c r="V521" s="260">
        <v>0.977142857142857</v>
      </c>
      <c r="W521" s="260">
        <v>0.978494623655914</v>
      </c>
      <c r="X521" s="260">
        <v>0.975598227474151</v>
      </c>
      <c r="Y521" s="262">
        <v>0.92</v>
      </c>
      <c r="Z521" s="262">
        <v>0</v>
      </c>
      <c r="AA521" s="262" t="s">
        <v>33</v>
      </c>
      <c r="AB521" s="262" t="s">
        <v>33</v>
      </c>
      <c r="AC521" s="262">
        <v>0</v>
      </c>
      <c r="AD521" s="262">
        <v>0.92</v>
      </c>
      <c r="AE521" s="260">
        <v>0.992592592592593</v>
      </c>
      <c r="AF521" s="260">
        <v>1</v>
      </c>
      <c r="AG521" s="260">
        <v>1</v>
      </c>
      <c r="AH521" s="260">
        <v>0.992771684945165</v>
      </c>
      <c r="AI521" s="262">
        <v>0.92</v>
      </c>
      <c r="AJ521" s="260">
        <v>0.993089149965446</v>
      </c>
      <c r="AK521" s="260">
        <v>0.997142857142857</v>
      </c>
      <c r="AL521" s="260">
        <v>1</v>
      </c>
      <c r="AM521" s="260">
        <v>0.997252747252747</v>
      </c>
      <c r="AN521" s="259">
        <v>0.99</v>
      </c>
      <c r="AO521" s="264">
        <v>1</v>
      </c>
      <c r="AP521" s="264">
        <v>1</v>
      </c>
      <c r="AQ521" s="264">
        <v>1</v>
      </c>
      <c r="AR521" s="265">
        <v>1</v>
      </c>
      <c r="AS521" s="286">
        <v>0.05</v>
      </c>
      <c r="AT521" s="267">
        <v>0.2</v>
      </c>
      <c r="AU521" s="268">
        <v>0.166666666666667</v>
      </c>
      <c r="AV521" s="268">
        <v>0.5</v>
      </c>
      <c r="AW521" s="268">
        <v>0.0659340659340659</v>
      </c>
      <c r="AX521" s="224"/>
      <c r="AY521" s="222"/>
    </row>
    <row r="522" ht="15" spans="1:51">
      <c r="A522" s="220"/>
      <c r="B522" s="224"/>
      <c r="C522" s="283" t="s">
        <v>375</v>
      </c>
      <c r="D522" s="111" t="s">
        <v>25</v>
      </c>
      <c r="E522" s="111" t="s">
        <v>376</v>
      </c>
      <c r="F522" s="284" t="s">
        <v>553</v>
      </c>
      <c r="G522" s="284" t="s">
        <v>553</v>
      </c>
      <c r="H522" s="284" t="s">
        <v>553</v>
      </c>
      <c r="I522" s="284" t="s">
        <v>553</v>
      </c>
      <c r="J522" s="259">
        <v>0.9</v>
      </c>
      <c r="K522" s="260">
        <v>1</v>
      </c>
      <c r="L522" s="260">
        <v>1</v>
      </c>
      <c r="M522" s="261">
        <v>0.974358974358974</v>
      </c>
      <c r="N522" s="261">
        <v>0.979090909090909</v>
      </c>
      <c r="O522" s="262">
        <v>0.9</v>
      </c>
      <c r="P522" s="263">
        <v>0.984700973574409</v>
      </c>
      <c r="Q522" s="260">
        <v>0.977011494252874</v>
      </c>
      <c r="R522" s="260">
        <v>0.939144736842105</v>
      </c>
      <c r="S522" s="260">
        <v>0.973628524572819</v>
      </c>
      <c r="T522" s="262">
        <v>0.9</v>
      </c>
      <c r="U522" s="260">
        <v>0.932545201668985</v>
      </c>
      <c r="V522" s="260">
        <v>0.941954022988506</v>
      </c>
      <c r="W522" s="260">
        <v>0.899671052631579</v>
      </c>
      <c r="X522" s="260">
        <v>0.934613553404222</v>
      </c>
      <c r="Y522" s="262">
        <v>0.92</v>
      </c>
      <c r="Z522" s="262">
        <v>0.959436379163108</v>
      </c>
      <c r="AA522" s="262">
        <v>0.974489795918367</v>
      </c>
      <c r="AB522" s="262">
        <v>0.961414790996785</v>
      </c>
      <c r="AC522" s="262">
        <v>0.96064423249955</v>
      </c>
      <c r="AD522" s="262">
        <v>0.92</v>
      </c>
      <c r="AE522" s="260">
        <v>0.995433789954338</v>
      </c>
      <c r="AF522" s="260">
        <v>0.989761092150171</v>
      </c>
      <c r="AG522" s="260">
        <v>0.997134670487106</v>
      </c>
      <c r="AH522" s="260">
        <v>0.988724226804124</v>
      </c>
      <c r="AI522" s="262">
        <v>0.92</v>
      </c>
      <c r="AJ522" s="260">
        <v>0.971737982039091</v>
      </c>
      <c r="AK522" s="260">
        <v>0.982413287738153</v>
      </c>
      <c r="AL522" s="260">
        <v>0.965092402464066</v>
      </c>
      <c r="AM522" s="260">
        <v>0.972626917399397</v>
      </c>
      <c r="AN522" s="259">
        <v>0.99</v>
      </c>
      <c r="AO522" s="264">
        <v>1</v>
      </c>
      <c r="AP522" s="264">
        <v>1</v>
      </c>
      <c r="AQ522" s="264">
        <v>1</v>
      </c>
      <c r="AR522" s="265">
        <v>1</v>
      </c>
      <c r="AS522" s="286">
        <v>0.05</v>
      </c>
      <c r="AT522" s="267">
        <v>0</v>
      </c>
      <c r="AU522" s="268">
        <v>0</v>
      </c>
      <c r="AV522" s="268">
        <v>0</v>
      </c>
      <c r="AW522" s="268">
        <v>0.036231884057971</v>
      </c>
      <c r="AX522" s="224"/>
      <c r="AY522" s="222"/>
    </row>
    <row r="523" ht="15" spans="1:51">
      <c r="A523" s="220"/>
      <c r="B523" s="224"/>
      <c r="C523" s="283" t="s">
        <v>375</v>
      </c>
      <c r="D523" s="111" t="s">
        <v>25</v>
      </c>
      <c r="E523" s="111" t="s">
        <v>376</v>
      </c>
      <c r="F523" s="284" t="s">
        <v>554</v>
      </c>
      <c r="G523" s="284" t="s">
        <v>554</v>
      </c>
      <c r="H523" s="284" t="s">
        <v>554</v>
      </c>
      <c r="I523" s="284" t="s">
        <v>554</v>
      </c>
      <c r="J523" s="259">
        <v>0.9</v>
      </c>
      <c r="K523" s="260">
        <v>0.928571428571429</v>
      </c>
      <c r="L523" s="260">
        <v>0.966666666666667</v>
      </c>
      <c r="M523" s="261">
        <v>0.92</v>
      </c>
      <c r="N523" s="261">
        <v>0.922118380062305</v>
      </c>
      <c r="O523" s="262">
        <v>0.9</v>
      </c>
      <c r="P523" s="263">
        <v>0.91578947368421</v>
      </c>
      <c r="Q523" s="260">
        <v>0.941329856584094</v>
      </c>
      <c r="R523" s="260">
        <v>0.830232558139535</v>
      </c>
      <c r="S523" s="260">
        <v>0.929739946555432</v>
      </c>
      <c r="T523" s="262">
        <v>0.9</v>
      </c>
      <c r="U523" s="260">
        <v>0.868016194331984</v>
      </c>
      <c r="V523" s="260">
        <v>0.899608865710561</v>
      </c>
      <c r="W523" s="260">
        <v>0.804651162790698</v>
      </c>
      <c r="X523" s="260">
        <v>0.890210519455126</v>
      </c>
      <c r="Y523" s="262">
        <v>0.92</v>
      </c>
      <c r="Z523" s="262">
        <v>0.910094637223975</v>
      </c>
      <c r="AA523" s="262">
        <v>0.9575260804769</v>
      </c>
      <c r="AB523" s="262">
        <v>0.963484945547726</v>
      </c>
      <c r="AC523" s="262">
        <v>0.953422143467392</v>
      </c>
      <c r="AD523" s="262">
        <v>0.92</v>
      </c>
      <c r="AE523" s="260">
        <v>0.964285714285714</v>
      </c>
      <c r="AF523" s="260">
        <v>0.984126984126984</v>
      </c>
      <c r="AG523" s="260">
        <v>0.914893617021277</v>
      </c>
      <c r="AH523" s="260">
        <v>0.966850828729282</v>
      </c>
      <c r="AI523" s="262">
        <v>0.92</v>
      </c>
      <c r="AJ523" s="260">
        <v>0.929740518962076</v>
      </c>
      <c r="AK523" s="260">
        <v>0.972916666666667</v>
      </c>
      <c r="AL523" s="260">
        <v>0.950276243093923</v>
      </c>
      <c r="AM523" s="260">
        <v>0.965143324617828</v>
      </c>
      <c r="AN523" s="259">
        <v>0.99</v>
      </c>
      <c r="AO523" s="264">
        <v>1</v>
      </c>
      <c r="AP523" s="264">
        <v>1</v>
      </c>
      <c r="AQ523" s="264">
        <v>1</v>
      </c>
      <c r="AR523" s="265">
        <v>1</v>
      </c>
      <c r="AS523" s="286">
        <v>0.05</v>
      </c>
      <c r="AT523" s="267">
        <v>0</v>
      </c>
      <c r="AU523" s="268">
        <v>0.75</v>
      </c>
      <c r="AV523" s="268">
        <v>0.125</v>
      </c>
      <c r="AW523" s="268">
        <v>0.119496855345912</v>
      </c>
      <c r="AX523" s="224"/>
      <c r="AY523" s="222"/>
    </row>
    <row r="524" ht="15" spans="1:51">
      <c r="A524" s="220"/>
      <c r="B524" s="224"/>
      <c r="C524" s="283" t="s">
        <v>375</v>
      </c>
      <c r="D524" s="111" t="s">
        <v>25</v>
      </c>
      <c r="E524" s="111" t="s">
        <v>376</v>
      </c>
      <c r="F524" s="284" t="s">
        <v>555</v>
      </c>
      <c r="G524" s="284" t="s">
        <v>555</v>
      </c>
      <c r="H524" s="284" t="s">
        <v>555</v>
      </c>
      <c r="I524" s="284" t="s">
        <v>555</v>
      </c>
      <c r="J524" s="259">
        <v>0.9</v>
      </c>
      <c r="K524" s="260">
        <v>0.954545454545455</v>
      </c>
      <c r="L524" s="260">
        <v>0.955555555555556</v>
      </c>
      <c r="M524" s="261">
        <v>1</v>
      </c>
      <c r="N524" s="261">
        <v>0.966531440162272</v>
      </c>
      <c r="O524" s="262">
        <v>0.9</v>
      </c>
      <c r="P524" s="263">
        <v>0.970768184908226</v>
      </c>
      <c r="Q524" s="260">
        <v>0.961340206185567</v>
      </c>
      <c r="R524" s="260">
        <v>0.92911877394636</v>
      </c>
      <c r="S524" s="260">
        <v>0.964950073495869</v>
      </c>
      <c r="T524" s="262">
        <v>0.9</v>
      </c>
      <c r="U524" s="260">
        <v>0.874915023793338</v>
      </c>
      <c r="V524" s="260">
        <v>0.881958762886598</v>
      </c>
      <c r="W524" s="260">
        <v>0.873563218390805</v>
      </c>
      <c r="X524" s="260">
        <v>0.86813827360738</v>
      </c>
      <c r="Y524" s="262">
        <v>0.92</v>
      </c>
      <c r="Z524" s="262">
        <v>0.930741190765492</v>
      </c>
      <c r="AA524" s="262">
        <v>0.9511665762344</v>
      </c>
      <c r="AB524" s="262">
        <v>0.933812949640288</v>
      </c>
      <c r="AC524" s="262">
        <v>0.950284298002624</v>
      </c>
      <c r="AD524" s="262">
        <v>0.92</v>
      </c>
      <c r="AE524" s="260">
        <v>0.987878787878788</v>
      </c>
      <c r="AF524" s="260">
        <v>0.861111111111111</v>
      </c>
      <c r="AG524" s="260">
        <v>0.978891820580475</v>
      </c>
      <c r="AH524" s="260">
        <v>0.981724114761809</v>
      </c>
      <c r="AI524" s="262">
        <v>0.92</v>
      </c>
      <c r="AJ524" s="260">
        <v>0.946119307248236</v>
      </c>
      <c r="AK524" s="260">
        <v>0.968014803066349</v>
      </c>
      <c r="AL524" s="260">
        <v>0.943634969325153</v>
      </c>
      <c r="AM524" s="260">
        <v>0.965224398710637</v>
      </c>
      <c r="AN524" s="259">
        <v>0.99</v>
      </c>
      <c r="AO524" s="264">
        <v>1</v>
      </c>
      <c r="AP524" s="264">
        <v>1</v>
      </c>
      <c r="AQ524" s="264">
        <v>1</v>
      </c>
      <c r="AR524" s="265">
        <v>1</v>
      </c>
      <c r="AS524" s="286">
        <v>0.05</v>
      </c>
      <c r="AT524" s="267">
        <v>0</v>
      </c>
      <c r="AU524" s="268">
        <v>0</v>
      </c>
      <c r="AV524" s="268">
        <v>0.166666666666667</v>
      </c>
      <c r="AW524" s="268">
        <v>0.0895522388059701</v>
      </c>
      <c r="AX524" s="224"/>
      <c r="AY524" s="222"/>
    </row>
    <row r="525" ht="15" spans="1:51">
      <c r="A525" s="220"/>
      <c r="B525" s="224"/>
      <c r="C525" s="283" t="s">
        <v>375</v>
      </c>
      <c r="D525" s="111" t="s">
        <v>25</v>
      </c>
      <c r="E525" s="111" t="s">
        <v>376</v>
      </c>
      <c r="F525" s="284" t="s">
        <v>556</v>
      </c>
      <c r="G525" s="284" t="s">
        <v>556</v>
      </c>
      <c r="H525" s="284" t="s">
        <v>556</v>
      </c>
      <c r="I525" s="284" t="s">
        <v>556</v>
      </c>
      <c r="J525" s="259">
        <v>0.9</v>
      </c>
      <c r="K525" s="260">
        <v>0.985714285714286</v>
      </c>
      <c r="L525" s="260">
        <v>0.985915492957746</v>
      </c>
      <c r="M525" s="261">
        <v>0.968253968253968</v>
      </c>
      <c r="N525" s="261">
        <v>0.980921052631579</v>
      </c>
      <c r="O525" s="262">
        <v>0.9</v>
      </c>
      <c r="P525" s="263">
        <v>0.953720508166969</v>
      </c>
      <c r="Q525" s="260">
        <v>0.95568143952016</v>
      </c>
      <c r="R525" s="260">
        <v>0.893192488262911</v>
      </c>
      <c r="S525" s="260">
        <v>0.944999581554942</v>
      </c>
      <c r="T525" s="262">
        <v>0.9</v>
      </c>
      <c r="U525" s="260">
        <v>0.918330308529946</v>
      </c>
      <c r="V525" s="260">
        <v>0.906697767410863</v>
      </c>
      <c r="W525" s="260">
        <v>0.856807511737089</v>
      </c>
      <c r="X525" s="260">
        <v>0.890082852121516</v>
      </c>
      <c r="Y525" s="262">
        <v>0.92</v>
      </c>
      <c r="Z525" s="262">
        <v>0.940888554216867</v>
      </c>
      <c r="AA525" s="262">
        <v>0.94945128034586</v>
      </c>
      <c r="AB525" s="262">
        <v>0.941702741702742</v>
      </c>
      <c r="AC525" s="262">
        <v>0.939617350400289</v>
      </c>
      <c r="AD525" s="262">
        <v>0.92</v>
      </c>
      <c r="AE525" s="260">
        <v>0.99492385786802</v>
      </c>
      <c r="AF525" s="260">
        <v>0.989164086687306</v>
      </c>
      <c r="AG525" s="260">
        <v>0.992592592592593</v>
      </c>
      <c r="AH525" s="260">
        <v>0.982430837813033</v>
      </c>
      <c r="AI525" s="262">
        <v>0.92</v>
      </c>
      <c r="AJ525" s="260">
        <v>0.95949002673247</v>
      </c>
      <c r="AK525" s="260">
        <v>0.968047928107838</v>
      </c>
      <c r="AL525" s="260">
        <v>0.949733611304146</v>
      </c>
      <c r="AM525" s="260">
        <v>0.957261433815077</v>
      </c>
      <c r="AN525" s="259">
        <v>0.99</v>
      </c>
      <c r="AO525" s="264">
        <v>1</v>
      </c>
      <c r="AP525" s="264">
        <v>1</v>
      </c>
      <c r="AQ525" s="264">
        <v>1</v>
      </c>
      <c r="AR525" s="265">
        <v>1</v>
      </c>
      <c r="AS525" s="286">
        <v>0.05</v>
      </c>
      <c r="AT525" s="267">
        <v>0.05</v>
      </c>
      <c r="AU525" s="268">
        <v>0.107142857142857</v>
      </c>
      <c r="AV525" s="268">
        <v>0.291666666666667</v>
      </c>
      <c r="AW525" s="268">
        <v>0.0971039182282794</v>
      </c>
      <c r="AX525" s="224"/>
      <c r="AY525" s="222"/>
    </row>
    <row r="526" ht="15" spans="1:51">
      <c r="A526" s="220"/>
      <c r="B526" s="224"/>
      <c r="C526" s="283" t="s">
        <v>375</v>
      </c>
      <c r="D526" s="111" t="s">
        <v>25</v>
      </c>
      <c r="E526" s="111" t="s">
        <v>376</v>
      </c>
      <c r="F526" s="284" t="s">
        <v>557</v>
      </c>
      <c r="G526" s="284" t="s">
        <v>557</v>
      </c>
      <c r="H526" s="284" t="s">
        <v>557</v>
      </c>
      <c r="I526" s="284" t="s">
        <v>557</v>
      </c>
      <c r="J526" s="259">
        <v>0.9</v>
      </c>
      <c r="K526" s="260">
        <v>0.978723404255319</v>
      </c>
      <c r="L526" s="260">
        <v>0.979591836734694</v>
      </c>
      <c r="M526" s="261">
        <v>0.945945945945946</v>
      </c>
      <c r="N526" s="261">
        <v>0.952858575727182</v>
      </c>
      <c r="O526" s="262">
        <v>0.9</v>
      </c>
      <c r="P526" s="263">
        <v>0.985406091370558</v>
      </c>
      <c r="Q526" s="260">
        <v>0.988900634249471</v>
      </c>
      <c r="R526" s="260">
        <v>0.985074626865672</v>
      </c>
      <c r="S526" s="260">
        <v>0.96000315556958</v>
      </c>
      <c r="T526" s="262">
        <v>0.9</v>
      </c>
      <c r="U526" s="260">
        <v>0.935279187817259</v>
      </c>
      <c r="V526" s="260">
        <v>0.928646934460888</v>
      </c>
      <c r="W526" s="260">
        <v>0.883582089552239</v>
      </c>
      <c r="X526" s="260">
        <v>0.895313979173241</v>
      </c>
      <c r="Y526" s="262">
        <v>0.92</v>
      </c>
      <c r="Z526" s="262">
        <v>0.954523463957426</v>
      </c>
      <c r="AA526" s="262">
        <v>0.953336444237051</v>
      </c>
      <c r="AB526" s="262">
        <v>0.923046410154701</v>
      </c>
      <c r="AC526" s="262">
        <v>0.943104837831362</v>
      </c>
      <c r="AD526" s="262">
        <v>0.92</v>
      </c>
      <c r="AE526" s="260">
        <v>0.991666666666667</v>
      </c>
      <c r="AF526" s="260">
        <v>0.927835051546392</v>
      </c>
      <c r="AG526" s="260">
        <v>0.990740740740741</v>
      </c>
      <c r="AH526" s="260">
        <v>0.968287526427061</v>
      </c>
      <c r="AI526" s="262">
        <v>0.92</v>
      </c>
      <c r="AJ526" s="260">
        <v>0.968219178082192</v>
      </c>
      <c r="AK526" s="260">
        <v>0.969276511397423</v>
      </c>
      <c r="AL526" s="260">
        <v>0.93577694235589</v>
      </c>
      <c r="AM526" s="260">
        <v>0.962116613703717</v>
      </c>
      <c r="AN526" s="259">
        <v>0.99</v>
      </c>
      <c r="AO526" s="264">
        <v>1</v>
      </c>
      <c r="AP526" s="264">
        <v>1</v>
      </c>
      <c r="AQ526" s="264">
        <v>1</v>
      </c>
      <c r="AR526" s="265">
        <v>1</v>
      </c>
      <c r="AS526" s="286">
        <v>0.05</v>
      </c>
      <c r="AT526" s="267">
        <v>0</v>
      </c>
      <c r="AU526" s="268">
        <v>0</v>
      </c>
      <c r="AV526" s="268">
        <v>0.0909090909090909</v>
      </c>
      <c r="AW526" s="268">
        <v>0.0756302521008403</v>
      </c>
      <c r="AX526" s="224"/>
      <c r="AY526" s="222"/>
    </row>
    <row r="527" ht="15" spans="1:51">
      <c r="A527" s="220"/>
      <c r="B527" s="224"/>
      <c r="C527" s="283" t="s">
        <v>375</v>
      </c>
      <c r="D527" s="111" t="s">
        <v>25</v>
      </c>
      <c r="E527" s="111" t="s">
        <v>376</v>
      </c>
      <c r="F527" s="284" t="s">
        <v>558</v>
      </c>
      <c r="G527" s="284" t="s">
        <v>558</v>
      </c>
      <c r="H527" s="284" t="s">
        <v>558</v>
      </c>
      <c r="I527" s="284" t="s">
        <v>558</v>
      </c>
      <c r="J527" s="259">
        <v>0.9</v>
      </c>
      <c r="K527" s="260">
        <v>1</v>
      </c>
      <c r="L527" s="260">
        <v>1</v>
      </c>
      <c r="M527" s="261">
        <v>1</v>
      </c>
      <c r="N527" s="261">
        <v>0.978828510938603</v>
      </c>
      <c r="O527" s="262">
        <v>0.9</v>
      </c>
      <c r="P527" s="263">
        <v>0.990978241641606</v>
      </c>
      <c r="Q527" s="260">
        <v>0.994200743494424</v>
      </c>
      <c r="R527" s="260">
        <v>0.992106356460324</v>
      </c>
      <c r="S527" s="260">
        <v>0.9852563514629</v>
      </c>
      <c r="T527" s="262">
        <v>0.9</v>
      </c>
      <c r="U527" s="260">
        <v>0.94746152485406</v>
      </c>
      <c r="V527" s="260">
        <v>0.947955390334573</v>
      </c>
      <c r="W527" s="260">
        <v>0.951391773992522</v>
      </c>
      <c r="X527" s="260">
        <v>0.942813904429973</v>
      </c>
      <c r="Y527" s="262">
        <v>0.92</v>
      </c>
      <c r="Z527" s="262" t="s">
        <v>33</v>
      </c>
      <c r="AA527" s="262">
        <v>0</v>
      </c>
      <c r="AB527" s="262" t="s">
        <v>33</v>
      </c>
      <c r="AC527" s="262">
        <v>0</v>
      </c>
      <c r="AD527" s="262">
        <v>0.92</v>
      </c>
      <c r="AE527" s="260">
        <v>0.988095238095238</v>
      </c>
      <c r="AF527" s="260">
        <v>0.986425339366516</v>
      </c>
      <c r="AG527" s="260">
        <v>0.989858012170385</v>
      </c>
      <c r="AH527" s="260">
        <v>0.98783858485351</v>
      </c>
      <c r="AI527" s="262">
        <v>0.92</v>
      </c>
      <c r="AJ527" s="260">
        <v>0.989386166637184</v>
      </c>
      <c r="AK527" s="260">
        <v>0.990782039845376</v>
      </c>
      <c r="AL527" s="260">
        <v>0.992937266306606</v>
      </c>
      <c r="AM527" s="260">
        <v>0.988627070324144</v>
      </c>
      <c r="AN527" s="259">
        <v>0.99</v>
      </c>
      <c r="AO527" s="264">
        <v>1</v>
      </c>
      <c r="AP527" s="264">
        <v>1</v>
      </c>
      <c r="AQ527" s="264">
        <v>1</v>
      </c>
      <c r="AR527" s="265">
        <v>1</v>
      </c>
      <c r="AS527" s="286">
        <v>0.05</v>
      </c>
      <c r="AT527" s="267">
        <v>0</v>
      </c>
      <c r="AU527" s="268">
        <v>0.133333333333333</v>
      </c>
      <c r="AV527" s="268">
        <v>0</v>
      </c>
      <c r="AW527" s="268">
        <v>0.0520833333333333</v>
      </c>
      <c r="AX527" s="224"/>
      <c r="AY527" s="222"/>
    </row>
    <row r="528" ht="15" spans="1:51">
      <c r="A528" s="220"/>
      <c r="B528" s="224"/>
      <c r="C528" s="283" t="s">
        <v>375</v>
      </c>
      <c r="D528" s="111" t="s">
        <v>25</v>
      </c>
      <c r="E528" s="111" t="s">
        <v>376</v>
      </c>
      <c r="F528" s="284" t="s">
        <v>559</v>
      </c>
      <c r="G528" s="284" t="s">
        <v>559</v>
      </c>
      <c r="H528" s="284" t="s">
        <v>559</v>
      </c>
      <c r="I528" s="284" t="s">
        <v>559</v>
      </c>
      <c r="J528" s="259">
        <v>0.9</v>
      </c>
      <c r="K528" s="260">
        <v>1</v>
      </c>
      <c r="L528" s="260">
        <v>0.98780487804878</v>
      </c>
      <c r="M528" s="261">
        <v>0.958333333333333</v>
      </c>
      <c r="N528" s="261">
        <v>0.983361064891847</v>
      </c>
      <c r="O528" s="262">
        <v>0.9</v>
      </c>
      <c r="P528" s="263">
        <v>0.988776655443322</v>
      </c>
      <c r="Q528" s="260">
        <v>0.991170825335893</v>
      </c>
      <c r="R528" s="260">
        <v>0.984411535463757</v>
      </c>
      <c r="S528" s="260">
        <v>0.981667150018644</v>
      </c>
      <c r="T528" s="262">
        <v>0.9</v>
      </c>
      <c r="U528" s="260">
        <v>0.930575597242264</v>
      </c>
      <c r="V528" s="260">
        <v>0.932693538067818</v>
      </c>
      <c r="W528" s="260">
        <v>0.935697583787997</v>
      </c>
      <c r="X528" s="260">
        <v>0.93379458921987</v>
      </c>
      <c r="Y528" s="262">
        <v>0.92</v>
      </c>
      <c r="Z528" s="262" t="s">
        <v>33</v>
      </c>
      <c r="AA528" s="262">
        <v>0</v>
      </c>
      <c r="AB528" s="262" t="s">
        <v>33</v>
      </c>
      <c r="AC528" s="262">
        <v>0.166666666666667</v>
      </c>
      <c r="AD528" s="262">
        <v>0.92</v>
      </c>
      <c r="AE528" s="260">
        <v>0.996805111821086</v>
      </c>
      <c r="AF528" s="260">
        <v>0.985507246376812</v>
      </c>
      <c r="AG528" s="260">
        <v>0.975903614457831</v>
      </c>
      <c r="AH528" s="260">
        <v>0.988779234824929</v>
      </c>
      <c r="AI528" s="262">
        <v>0.92</v>
      </c>
      <c r="AJ528" s="260">
        <v>0.978515311848645</v>
      </c>
      <c r="AK528" s="260">
        <v>0.98439099283521</v>
      </c>
      <c r="AL528" s="260">
        <v>0.980514419329696</v>
      </c>
      <c r="AM528" s="260">
        <v>0.982607554908067</v>
      </c>
      <c r="AN528" s="259">
        <v>0.99</v>
      </c>
      <c r="AO528" s="264">
        <v>1</v>
      </c>
      <c r="AP528" s="264">
        <v>1</v>
      </c>
      <c r="AQ528" s="264">
        <v>1</v>
      </c>
      <c r="AR528" s="265">
        <v>1</v>
      </c>
      <c r="AS528" s="286">
        <v>0.05</v>
      </c>
      <c r="AT528" s="267">
        <v>0.1</v>
      </c>
      <c r="AU528" s="268">
        <v>0</v>
      </c>
      <c r="AV528" s="268">
        <v>0.1</v>
      </c>
      <c r="AW528" s="268">
        <v>0.0626631853785901</v>
      </c>
      <c r="AX528" s="224"/>
      <c r="AY528" s="222"/>
    </row>
    <row r="529" ht="15" spans="1:51">
      <c r="A529" s="220"/>
      <c r="B529" s="224"/>
      <c r="C529" s="283" t="s">
        <v>375</v>
      </c>
      <c r="D529" s="111" t="s">
        <v>25</v>
      </c>
      <c r="E529" s="111" t="s">
        <v>376</v>
      </c>
      <c r="F529" s="284" t="s">
        <v>560</v>
      </c>
      <c r="G529" s="284" t="s">
        <v>560</v>
      </c>
      <c r="H529" s="284" t="s">
        <v>560</v>
      </c>
      <c r="I529" s="284" t="s">
        <v>560</v>
      </c>
      <c r="J529" s="259">
        <v>0.9</v>
      </c>
      <c r="K529" s="260">
        <v>0.977272727272727</v>
      </c>
      <c r="L529" s="260">
        <v>0.979166666666667</v>
      </c>
      <c r="M529" s="261">
        <v>0.948717948717949</v>
      </c>
      <c r="N529" s="261">
        <v>0.952525252525253</v>
      </c>
      <c r="O529" s="262">
        <v>0.9</v>
      </c>
      <c r="P529" s="263">
        <v>0.968982312227634</v>
      </c>
      <c r="Q529" s="260">
        <v>0.973652694610778</v>
      </c>
      <c r="R529" s="260">
        <v>0.929219600725953</v>
      </c>
      <c r="S529" s="260">
        <v>0.938209918689094</v>
      </c>
      <c r="T529" s="262">
        <v>0.9</v>
      </c>
      <c r="U529" s="260">
        <v>0.947705716482953</v>
      </c>
      <c r="V529" s="260">
        <v>0.954890219560878</v>
      </c>
      <c r="W529" s="260">
        <v>0.91167574107683</v>
      </c>
      <c r="X529" s="260">
        <v>0.923851198973786</v>
      </c>
      <c r="Y529" s="262">
        <v>0.92</v>
      </c>
      <c r="Z529" s="262">
        <v>0</v>
      </c>
      <c r="AA529" s="262">
        <v>0.333333333333333</v>
      </c>
      <c r="AB529" s="262" t="s">
        <v>33</v>
      </c>
      <c r="AC529" s="262">
        <v>0.666666666666667</v>
      </c>
      <c r="AD529" s="262">
        <v>0.92</v>
      </c>
      <c r="AE529" s="260">
        <v>0.378726833199033</v>
      </c>
      <c r="AF529" s="260">
        <v>0.988045007032349</v>
      </c>
      <c r="AG529" s="260">
        <v>0.954754098360656</v>
      </c>
      <c r="AH529" s="260">
        <v>0.904561255662067</v>
      </c>
      <c r="AI529" s="262">
        <v>0.92</v>
      </c>
      <c r="AJ529" s="260">
        <v>0.985135827780625</v>
      </c>
      <c r="AK529" s="260">
        <v>0.992020746060243</v>
      </c>
      <c r="AL529" s="260">
        <v>0.978221415607985</v>
      </c>
      <c r="AM529" s="260">
        <v>0.982570468063098</v>
      </c>
      <c r="AN529" s="259">
        <v>0.99</v>
      </c>
      <c r="AO529" s="264">
        <v>1</v>
      </c>
      <c r="AP529" s="264">
        <v>1</v>
      </c>
      <c r="AQ529" s="264">
        <v>1</v>
      </c>
      <c r="AR529" s="265">
        <v>1</v>
      </c>
      <c r="AS529" s="286">
        <v>0.05</v>
      </c>
      <c r="AT529" s="267">
        <v>0</v>
      </c>
      <c r="AU529" s="268">
        <v>0</v>
      </c>
      <c r="AV529" s="268">
        <v>0.2</v>
      </c>
      <c r="AW529" s="268">
        <v>0.0555555555555556</v>
      </c>
      <c r="AX529" s="224"/>
      <c r="AY529" s="222"/>
    </row>
    <row r="530" ht="15" spans="1:51">
      <c r="A530" s="220"/>
      <c r="B530" s="224"/>
      <c r="C530" s="283" t="s">
        <v>375</v>
      </c>
      <c r="D530" s="111" t="s">
        <v>25</v>
      </c>
      <c r="E530" s="111" t="s">
        <v>376</v>
      </c>
      <c r="F530" s="284" t="s">
        <v>561</v>
      </c>
      <c r="G530" s="284" t="s">
        <v>561</v>
      </c>
      <c r="H530" s="284" t="s">
        <v>561</v>
      </c>
      <c r="I530" s="284" t="s">
        <v>561</v>
      </c>
      <c r="J530" s="259">
        <v>0.9</v>
      </c>
      <c r="K530" s="260">
        <v>0.971830985915493</v>
      </c>
      <c r="L530" s="260">
        <v>0.972222222222222</v>
      </c>
      <c r="M530" s="261">
        <v>0.984848484848485</v>
      </c>
      <c r="N530" s="261">
        <v>0.973268529769137</v>
      </c>
      <c r="O530" s="262">
        <v>0.9</v>
      </c>
      <c r="P530" s="263">
        <v>0.666666666666667</v>
      </c>
      <c r="Q530" s="260">
        <v>0.333333333333333</v>
      </c>
      <c r="R530" s="260" t="s">
        <v>33</v>
      </c>
      <c r="S530" s="260">
        <v>0.461538461538462</v>
      </c>
      <c r="T530" s="262">
        <v>0.9</v>
      </c>
      <c r="U530" s="260">
        <v>0.333333333333333</v>
      </c>
      <c r="V530" s="260">
        <v>0</v>
      </c>
      <c r="W530" s="260" t="s">
        <v>33</v>
      </c>
      <c r="X530" s="260">
        <v>0.307692307692308</v>
      </c>
      <c r="Y530" s="262">
        <v>0.92</v>
      </c>
      <c r="Z530" s="262" t="s">
        <v>33</v>
      </c>
      <c r="AA530" s="262" t="s">
        <v>33</v>
      </c>
      <c r="AB530" s="262">
        <v>0</v>
      </c>
      <c r="AC530" s="262">
        <v>0.666666666666667</v>
      </c>
      <c r="AD530" s="262">
        <v>0.92</v>
      </c>
      <c r="AE530" s="260">
        <v>0.997912317327766</v>
      </c>
      <c r="AF530" s="260">
        <v>0.99702380952381</v>
      </c>
      <c r="AG530" s="260">
        <v>0.982784810126582</v>
      </c>
      <c r="AH530" s="260">
        <v>0.989548014683218</v>
      </c>
      <c r="AI530" s="262">
        <v>0.92</v>
      </c>
      <c r="AJ530" s="260">
        <v>0.977053360043708</v>
      </c>
      <c r="AK530" s="260">
        <v>0.982850716896261</v>
      </c>
      <c r="AL530" s="260">
        <v>0.974617244157937</v>
      </c>
      <c r="AM530" s="260">
        <v>0.979001969024598</v>
      </c>
      <c r="AN530" s="259">
        <v>0.99</v>
      </c>
      <c r="AO530" s="264">
        <v>1</v>
      </c>
      <c r="AP530" s="264">
        <v>1</v>
      </c>
      <c r="AQ530" s="264">
        <v>1</v>
      </c>
      <c r="AR530" s="265">
        <v>1</v>
      </c>
      <c r="AS530" s="286">
        <v>0.05</v>
      </c>
      <c r="AT530" s="267">
        <v>0.0588235294117647</v>
      </c>
      <c r="AU530" s="268">
        <v>0.0952380952380952</v>
      </c>
      <c r="AV530" s="268">
        <v>0.0625</v>
      </c>
      <c r="AW530" s="268">
        <v>0.0544554455445545</v>
      </c>
      <c r="AX530" s="224"/>
      <c r="AY530" s="222"/>
    </row>
    <row r="531" ht="15" spans="1:51">
      <c r="A531" s="220"/>
      <c r="B531" s="224"/>
      <c r="C531" s="283" t="s">
        <v>375</v>
      </c>
      <c r="D531" s="111" t="s">
        <v>25</v>
      </c>
      <c r="E531" s="111" t="s">
        <v>376</v>
      </c>
      <c r="F531" s="284" t="s">
        <v>562</v>
      </c>
      <c r="G531" s="284" t="s">
        <v>562</v>
      </c>
      <c r="H531" s="284" t="s">
        <v>562</v>
      </c>
      <c r="I531" s="284" t="s">
        <v>562</v>
      </c>
      <c r="J531" s="259">
        <v>0.9</v>
      </c>
      <c r="K531" s="260">
        <v>1</v>
      </c>
      <c r="L531" s="260">
        <v>0.96875</v>
      </c>
      <c r="M531" s="261">
        <v>1</v>
      </c>
      <c r="N531" s="261">
        <v>0.989736070381232</v>
      </c>
      <c r="O531" s="262">
        <v>0.9</v>
      </c>
      <c r="P531" s="263">
        <v>0.987613843351548</v>
      </c>
      <c r="Q531" s="260">
        <v>0.98368456832087</v>
      </c>
      <c r="R531" s="260">
        <v>0.973963355834137</v>
      </c>
      <c r="S531" s="260">
        <v>0.958223501664817</v>
      </c>
      <c r="T531" s="262">
        <v>0.9</v>
      </c>
      <c r="U531" s="260">
        <v>0.927504553734062</v>
      </c>
      <c r="V531" s="260">
        <v>0.915363698164514</v>
      </c>
      <c r="W531" s="260">
        <v>0.93731918997107</v>
      </c>
      <c r="X531" s="260">
        <v>0.931915926748058</v>
      </c>
      <c r="Y531" s="262">
        <v>0.92</v>
      </c>
      <c r="Z531" s="262">
        <v>0</v>
      </c>
      <c r="AA531" s="262" t="s">
        <v>33</v>
      </c>
      <c r="AB531" s="262" t="s">
        <v>33</v>
      </c>
      <c r="AC531" s="262">
        <v>0</v>
      </c>
      <c r="AD531" s="262">
        <v>0.92</v>
      </c>
      <c r="AE531" s="260">
        <v>0.907692307692308</v>
      </c>
      <c r="AF531" s="260">
        <v>0.969230769230769</v>
      </c>
      <c r="AG531" s="260">
        <v>1</v>
      </c>
      <c r="AH531" s="260">
        <v>0.960978835978836</v>
      </c>
      <c r="AI531" s="262">
        <v>0.92</v>
      </c>
      <c r="AJ531" s="260">
        <v>0.968363636363636</v>
      </c>
      <c r="AK531" s="260">
        <v>0.976570458404075</v>
      </c>
      <c r="AL531" s="260">
        <v>0.970106075216972</v>
      </c>
      <c r="AM531" s="260">
        <v>0.980424454693623</v>
      </c>
      <c r="AN531" s="259">
        <v>0.99</v>
      </c>
      <c r="AO531" s="264">
        <v>1</v>
      </c>
      <c r="AP531" s="264">
        <v>1</v>
      </c>
      <c r="AQ531" s="264">
        <v>1</v>
      </c>
      <c r="AR531" s="265">
        <v>1</v>
      </c>
      <c r="AS531" s="286">
        <v>0.05</v>
      </c>
      <c r="AT531" s="267">
        <v>0</v>
      </c>
      <c r="AU531" s="268">
        <v>0</v>
      </c>
      <c r="AV531" s="268">
        <v>0</v>
      </c>
      <c r="AW531" s="268">
        <v>0.053030303030303</v>
      </c>
      <c r="AX531" s="224"/>
      <c r="AY531" s="222"/>
    </row>
    <row r="532" ht="15" spans="1:51">
      <c r="A532" s="220"/>
      <c r="B532" s="224"/>
      <c r="C532" s="283" t="s">
        <v>375</v>
      </c>
      <c r="D532" s="111" t="s">
        <v>25</v>
      </c>
      <c r="E532" s="111" t="s">
        <v>376</v>
      </c>
      <c r="F532" s="284" t="s">
        <v>563</v>
      </c>
      <c r="G532" s="284" t="s">
        <v>563</v>
      </c>
      <c r="H532" s="284" t="s">
        <v>563</v>
      </c>
      <c r="I532" s="284" t="s">
        <v>563</v>
      </c>
      <c r="J532" s="259">
        <v>0.9</v>
      </c>
      <c r="K532" s="260">
        <v>0.825</v>
      </c>
      <c r="L532" s="260">
        <v>0.833333333333333</v>
      </c>
      <c r="M532" s="261">
        <v>0.866666666666667</v>
      </c>
      <c r="N532" s="261">
        <v>0.871116225546605</v>
      </c>
      <c r="O532" s="262">
        <v>0.9</v>
      </c>
      <c r="P532" s="263">
        <v>0.95864406779661</v>
      </c>
      <c r="Q532" s="260">
        <v>0.947246950214309</v>
      </c>
      <c r="R532" s="260">
        <v>0.970545977011494</v>
      </c>
      <c r="S532" s="260">
        <v>0.923934507797801</v>
      </c>
      <c r="T532" s="262">
        <v>0.9</v>
      </c>
      <c r="U532" s="260">
        <v>0.930508474576271</v>
      </c>
      <c r="V532" s="260">
        <v>0.935047807451368</v>
      </c>
      <c r="W532" s="260">
        <v>0.891522988505747</v>
      </c>
      <c r="X532" s="260">
        <v>0.893769533375834</v>
      </c>
      <c r="Y532" s="262">
        <v>0.92</v>
      </c>
      <c r="Z532" s="262" t="s">
        <v>33</v>
      </c>
      <c r="AA532" s="262" t="s">
        <v>33</v>
      </c>
      <c r="AB532" s="262" t="s">
        <v>33</v>
      </c>
      <c r="AC532" s="262">
        <v>0</v>
      </c>
      <c r="AD532" s="262">
        <v>0.92</v>
      </c>
      <c r="AE532" s="260">
        <v>0.979674796747967</v>
      </c>
      <c r="AF532" s="260">
        <v>0.991228070175439</v>
      </c>
      <c r="AG532" s="260">
        <v>1</v>
      </c>
      <c r="AH532" s="260">
        <v>0.98346709470305</v>
      </c>
      <c r="AI532" s="262">
        <v>0.92</v>
      </c>
      <c r="AJ532" s="260">
        <v>0.968876860622463</v>
      </c>
      <c r="AK532" s="260">
        <v>0.978576137112723</v>
      </c>
      <c r="AL532" s="260">
        <v>0.939698492462312</v>
      </c>
      <c r="AM532" s="260">
        <v>0.967869300959102</v>
      </c>
      <c r="AN532" s="259">
        <v>0.99</v>
      </c>
      <c r="AO532" s="264">
        <v>1</v>
      </c>
      <c r="AP532" s="264">
        <v>1</v>
      </c>
      <c r="AQ532" s="264">
        <v>1</v>
      </c>
      <c r="AR532" s="265">
        <v>1</v>
      </c>
      <c r="AS532" s="286">
        <v>0.05</v>
      </c>
      <c r="AT532" s="267">
        <v>0</v>
      </c>
      <c r="AU532" s="268">
        <v>0.181818181818182</v>
      </c>
      <c r="AV532" s="268">
        <v>0.4</v>
      </c>
      <c r="AW532" s="268">
        <v>0.0517241379310345</v>
      </c>
      <c r="AX532" s="224"/>
      <c r="AY532" s="222"/>
    </row>
    <row r="533" ht="15" spans="1:51">
      <c r="A533" s="220"/>
      <c r="B533" s="224"/>
      <c r="C533" s="283" t="s">
        <v>375</v>
      </c>
      <c r="D533" s="111" t="s">
        <v>25</v>
      </c>
      <c r="E533" s="111" t="s">
        <v>376</v>
      </c>
      <c r="F533" s="284" t="s">
        <v>564</v>
      </c>
      <c r="G533" s="284" t="s">
        <v>564</v>
      </c>
      <c r="H533" s="284" t="s">
        <v>564</v>
      </c>
      <c r="I533" s="284" t="s">
        <v>564</v>
      </c>
      <c r="J533" s="259">
        <v>0.9</v>
      </c>
      <c r="K533" s="260">
        <v>0.968253968253968</v>
      </c>
      <c r="L533" s="260">
        <v>0.955882352941177</v>
      </c>
      <c r="M533" s="261">
        <v>0.952380952380952</v>
      </c>
      <c r="N533" s="261">
        <v>0.948652118100128</v>
      </c>
      <c r="O533" s="262">
        <v>0.9</v>
      </c>
      <c r="P533" s="263">
        <v>0.666666666666667</v>
      </c>
      <c r="Q533" s="260">
        <v>0</v>
      </c>
      <c r="R533" s="260">
        <v>1</v>
      </c>
      <c r="S533" s="260">
        <v>0.592592592592593</v>
      </c>
      <c r="T533" s="262">
        <v>0.9</v>
      </c>
      <c r="U533" s="260">
        <v>0</v>
      </c>
      <c r="V533" s="260">
        <v>0</v>
      </c>
      <c r="W533" s="260">
        <v>1</v>
      </c>
      <c r="X533" s="260">
        <v>0.37037037037037</v>
      </c>
      <c r="Y533" s="262">
        <v>0.92</v>
      </c>
      <c r="Z533" s="262" t="s">
        <v>33</v>
      </c>
      <c r="AA533" s="262">
        <v>0</v>
      </c>
      <c r="AB533" s="262">
        <v>0</v>
      </c>
      <c r="AC533" s="262">
        <v>0.4</v>
      </c>
      <c r="AD533" s="262">
        <v>0.92</v>
      </c>
      <c r="AE533" s="260">
        <v>0.985155195681511</v>
      </c>
      <c r="AF533" s="260">
        <v>0.947772657450077</v>
      </c>
      <c r="AG533" s="260">
        <v>0.98</v>
      </c>
      <c r="AH533" s="260">
        <v>0.979495443431874</v>
      </c>
      <c r="AI533" s="262">
        <v>0.92</v>
      </c>
      <c r="AJ533" s="260">
        <v>0.959560841720037</v>
      </c>
      <c r="AK533" s="260">
        <v>0.977258852258852</v>
      </c>
      <c r="AL533" s="260">
        <v>0.962043111527648</v>
      </c>
      <c r="AM533" s="260">
        <v>0.966492154694424</v>
      </c>
      <c r="AN533" s="259">
        <v>0.99</v>
      </c>
      <c r="AO533" s="264">
        <v>1</v>
      </c>
      <c r="AP533" s="264">
        <v>1</v>
      </c>
      <c r="AQ533" s="264">
        <v>1</v>
      </c>
      <c r="AR533" s="265">
        <v>1</v>
      </c>
      <c r="AS533" s="286">
        <v>0.05</v>
      </c>
      <c r="AT533" s="267">
        <v>0.0588235294117647</v>
      </c>
      <c r="AU533" s="268">
        <v>0.0588235294117647</v>
      </c>
      <c r="AV533" s="268">
        <v>0</v>
      </c>
      <c r="AW533" s="268">
        <v>0.0618101545253863</v>
      </c>
      <c r="AX533" s="224"/>
      <c r="AY533" s="222"/>
    </row>
    <row r="534" ht="15" spans="1:51">
      <c r="A534" s="220"/>
      <c r="B534" s="224"/>
      <c r="C534" s="283" t="s">
        <v>375</v>
      </c>
      <c r="D534" s="111" t="s">
        <v>25</v>
      </c>
      <c r="E534" s="111" t="s">
        <v>376</v>
      </c>
      <c r="F534" s="284" t="s">
        <v>565</v>
      </c>
      <c r="G534" s="284" t="s">
        <v>565</v>
      </c>
      <c r="H534" s="284" t="s">
        <v>565</v>
      </c>
      <c r="I534" s="284" t="s">
        <v>565</v>
      </c>
      <c r="J534" s="259">
        <v>0.9</v>
      </c>
      <c r="K534" s="260">
        <v>1</v>
      </c>
      <c r="L534" s="260">
        <v>0.972972972972973</v>
      </c>
      <c r="M534" s="261">
        <v>0.9375</v>
      </c>
      <c r="N534" s="261">
        <v>0.950391644908616</v>
      </c>
      <c r="O534" s="262">
        <v>0.9</v>
      </c>
      <c r="P534" s="263" t="s">
        <v>33</v>
      </c>
      <c r="Q534" s="260">
        <v>0</v>
      </c>
      <c r="R534" s="260">
        <v>0</v>
      </c>
      <c r="S534" s="260">
        <v>0</v>
      </c>
      <c r="T534" s="262">
        <v>0.9</v>
      </c>
      <c r="U534" s="260" t="s">
        <v>33</v>
      </c>
      <c r="V534" s="260">
        <v>1</v>
      </c>
      <c r="W534" s="260">
        <v>1</v>
      </c>
      <c r="X534" s="260">
        <v>0.953488372093023</v>
      </c>
      <c r="Y534" s="262">
        <v>0.92</v>
      </c>
      <c r="Z534" s="262" t="s">
        <v>33</v>
      </c>
      <c r="AA534" s="262">
        <v>1</v>
      </c>
      <c r="AB534" s="262" t="s">
        <v>33</v>
      </c>
      <c r="AC534" s="262">
        <v>0.5</v>
      </c>
      <c r="AD534" s="262">
        <v>0.92</v>
      </c>
      <c r="AE534" s="260">
        <v>0.9992</v>
      </c>
      <c r="AF534" s="260">
        <v>0.997810218978102</v>
      </c>
      <c r="AG534" s="260">
        <v>0.997622820919176</v>
      </c>
      <c r="AH534" s="260">
        <v>0.995941661382372</v>
      </c>
      <c r="AI534" s="262">
        <v>0.92</v>
      </c>
      <c r="AJ534" s="260">
        <v>0.969747899159664</v>
      </c>
      <c r="AK534" s="260">
        <v>0.973706773363818</v>
      </c>
      <c r="AL534" s="260">
        <v>0.975629569455727</v>
      </c>
      <c r="AM534" s="260">
        <v>0.975682139049759</v>
      </c>
      <c r="AN534" s="259">
        <v>0.99</v>
      </c>
      <c r="AO534" s="264">
        <v>1</v>
      </c>
      <c r="AP534" s="264">
        <v>1</v>
      </c>
      <c r="AQ534" s="264">
        <v>1</v>
      </c>
      <c r="AR534" s="265">
        <v>1</v>
      </c>
      <c r="AS534" s="286">
        <v>0.05</v>
      </c>
      <c r="AT534" s="267">
        <v>0</v>
      </c>
      <c r="AU534" s="268">
        <v>0</v>
      </c>
      <c r="AV534" s="268">
        <v>0</v>
      </c>
      <c r="AW534" s="268">
        <v>0.0535714285714286</v>
      </c>
      <c r="AX534" s="224"/>
      <c r="AY534" s="222"/>
    </row>
    <row r="535" ht="15" spans="1:51">
      <c r="A535" s="220"/>
      <c r="B535" s="224"/>
      <c r="C535" s="283" t="s">
        <v>375</v>
      </c>
      <c r="D535" s="111" t="s">
        <v>25</v>
      </c>
      <c r="E535" s="111" t="s">
        <v>376</v>
      </c>
      <c r="F535" s="284" t="s">
        <v>566</v>
      </c>
      <c r="G535" s="284" t="s">
        <v>566</v>
      </c>
      <c r="H535" s="284" t="s">
        <v>566</v>
      </c>
      <c r="I535" s="284" t="s">
        <v>566</v>
      </c>
      <c r="J535" s="259">
        <v>0.9</v>
      </c>
      <c r="K535" s="260">
        <v>0.971428571428571</v>
      </c>
      <c r="L535" s="260">
        <v>0.957746478873239</v>
      </c>
      <c r="M535" s="261">
        <v>0.909090909090909</v>
      </c>
      <c r="N535" s="261">
        <v>0.965079365079365</v>
      </c>
      <c r="O535" s="262">
        <v>0.9</v>
      </c>
      <c r="P535" s="263">
        <v>0.777777777777778</v>
      </c>
      <c r="Q535" s="260">
        <v>0.5</v>
      </c>
      <c r="R535" s="260" t="s">
        <v>33</v>
      </c>
      <c r="S535" s="260">
        <v>0.629032258064516</v>
      </c>
      <c r="T535" s="262">
        <v>0.9</v>
      </c>
      <c r="U535" s="260">
        <v>0</v>
      </c>
      <c r="V535" s="260">
        <v>0</v>
      </c>
      <c r="W535" s="260" t="s">
        <v>33</v>
      </c>
      <c r="X535" s="260">
        <v>0.193548387096774</v>
      </c>
      <c r="Y535" s="262">
        <v>0.92</v>
      </c>
      <c r="Z535" s="262" t="s">
        <v>33</v>
      </c>
      <c r="AA535" s="262" t="s">
        <v>33</v>
      </c>
      <c r="AB535" s="262" t="s">
        <v>33</v>
      </c>
      <c r="AC535" s="262">
        <v>0</v>
      </c>
      <c r="AD535" s="262">
        <v>0.92</v>
      </c>
      <c r="AE535" s="260">
        <v>0.968085106382979</v>
      </c>
      <c r="AF535" s="260">
        <v>0.646551724137931</v>
      </c>
      <c r="AG535" s="260">
        <v>0.972727272727273</v>
      </c>
      <c r="AH535" s="260">
        <v>0.963841138114997</v>
      </c>
      <c r="AI535" s="262">
        <v>0.92</v>
      </c>
      <c r="AJ535" s="260">
        <v>0.975291828793774</v>
      </c>
      <c r="AK535" s="260">
        <v>0.987429178470255</v>
      </c>
      <c r="AL535" s="260">
        <v>0.987381703470032</v>
      </c>
      <c r="AM535" s="260">
        <v>0.98261608956493</v>
      </c>
      <c r="AN535" s="259">
        <v>0.99</v>
      </c>
      <c r="AO535" s="264">
        <v>1</v>
      </c>
      <c r="AP535" s="264">
        <v>1</v>
      </c>
      <c r="AQ535" s="264">
        <v>1</v>
      </c>
      <c r="AR535" s="265">
        <v>1</v>
      </c>
      <c r="AS535" s="286">
        <v>0.05</v>
      </c>
      <c r="AT535" s="267">
        <v>0.142857142857143</v>
      </c>
      <c r="AU535" s="268">
        <v>0.1</v>
      </c>
      <c r="AV535" s="268">
        <v>0.0769230769230769</v>
      </c>
      <c r="AW535" s="268">
        <v>0.0485436893203883</v>
      </c>
      <c r="AX535" s="224"/>
      <c r="AY535" s="222"/>
    </row>
    <row r="536" ht="15" spans="1:51">
      <c r="A536" s="220"/>
      <c r="B536" s="224"/>
      <c r="C536" s="283" t="s">
        <v>375</v>
      </c>
      <c r="D536" s="111" t="s">
        <v>25</v>
      </c>
      <c r="E536" s="111" t="s">
        <v>376</v>
      </c>
      <c r="F536" s="284" t="s">
        <v>567</v>
      </c>
      <c r="G536" s="284" t="s">
        <v>567</v>
      </c>
      <c r="H536" s="284" t="s">
        <v>567</v>
      </c>
      <c r="I536" s="284" t="s">
        <v>567</v>
      </c>
      <c r="J536" s="259">
        <v>0.9</v>
      </c>
      <c r="K536" s="260">
        <v>1</v>
      </c>
      <c r="L536" s="260">
        <v>1</v>
      </c>
      <c r="M536" s="261">
        <v>1</v>
      </c>
      <c r="N536" s="261">
        <v>0.992161254199328</v>
      </c>
      <c r="O536" s="262">
        <v>0.9</v>
      </c>
      <c r="P536" s="263" t="s">
        <v>33</v>
      </c>
      <c r="Q536" s="260" t="s">
        <v>33</v>
      </c>
      <c r="R536" s="260" t="s">
        <v>33</v>
      </c>
      <c r="S536" s="260">
        <v>0.714285714285714</v>
      </c>
      <c r="T536" s="262">
        <v>0.9</v>
      </c>
      <c r="U536" s="260" t="s">
        <v>33</v>
      </c>
      <c r="V536" s="260" t="s">
        <v>33</v>
      </c>
      <c r="W536" s="260" t="s">
        <v>33</v>
      </c>
      <c r="X536" s="260">
        <v>0.642857142857143</v>
      </c>
      <c r="Y536" s="262">
        <v>0.92</v>
      </c>
      <c r="Z536" s="262" t="s">
        <v>33</v>
      </c>
      <c r="AA536" s="262" t="s">
        <v>33</v>
      </c>
      <c r="AB536" s="262" t="s">
        <v>33</v>
      </c>
      <c r="AC536" s="262">
        <v>0.8</v>
      </c>
      <c r="AD536" s="262">
        <v>0.92</v>
      </c>
      <c r="AE536" s="260">
        <v>0.997624703087886</v>
      </c>
      <c r="AF536" s="260">
        <v>0.995901639344262</v>
      </c>
      <c r="AG536" s="260">
        <v>0.998628257887517</v>
      </c>
      <c r="AH536" s="260">
        <v>0.997004825558822</v>
      </c>
      <c r="AI536" s="262">
        <v>0.92</v>
      </c>
      <c r="AJ536" s="260">
        <v>0.979372457873329</v>
      </c>
      <c r="AK536" s="260">
        <v>0.985081695477149</v>
      </c>
      <c r="AL536" s="260">
        <v>0.980141843971631</v>
      </c>
      <c r="AM536" s="260">
        <v>0.984152619360048</v>
      </c>
      <c r="AN536" s="259">
        <v>0.99</v>
      </c>
      <c r="AO536" s="264">
        <v>1</v>
      </c>
      <c r="AP536" s="264">
        <v>1</v>
      </c>
      <c r="AQ536" s="264">
        <v>1</v>
      </c>
      <c r="AR536" s="265">
        <v>1</v>
      </c>
      <c r="AS536" s="286">
        <v>0.05</v>
      </c>
      <c r="AT536" s="267">
        <v>0</v>
      </c>
      <c r="AU536" s="268">
        <v>0</v>
      </c>
      <c r="AV536" s="268">
        <v>0</v>
      </c>
      <c r="AW536" s="268">
        <v>0.00561797752808989</v>
      </c>
      <c r="AX536" s="224"/>
      <c r="AY536" s="222"/>
    </row>
    <row r="537" ht="15" spans="1:51">
      <c r="A537" s="220"/>
      <c r="B537" s="224"/>
      <c r="C537" s="283" t="s">
        <v>375</v>
      </c>
      <c r="D537" s="111" t="s">
        <v>25</v>
      </c>
      <c r="E537" s="111" t="s">
        <v>376</v>
      </c>
      <c r="F537" s="284" t="s">
        <v>568</v>
      </c>
      <c r="G537" s="284" t="s">
        <v>568</v>
      </c>
      <c r="H537" s="284" t="s">
        <v>568</v>
      </c>
      <c r="I537" s="284" t="s">
        <v>568</v>
      </c>
      <c r="J537" s="259">
        <v>0.9</v>
      </c>
      <c r="K537" s="260">
        <v>1</v>
      </c>
      <c r="L537" s="260">
        <v>0.972222222222222</v>
      </c>
      <c r="M537" s="261">
        <v>0.970588235294118</v>
      </c>
      <c r="N537" s="261">
        <v>0.976997578692494</v>
      </c>
      <c r="O537" s="262">
        <v>0.9</v>
      </c>
      <c r="P537" s="263">
        <v>1</v>
      </c>
      <c r="Q537" s="260" t="s">
        <v>33</v>
      </c>
      <c r="R537" s="260" t="s">
        <v>33</v>
      </c>
      <c r="S537" s="260">
        <v>0.238095238095238</v>
      </c>
      <c r="T537" s="262">
        <v>0.9</v>
      </c>
      <c r="U537" s="260">
        <v>1</v>
      </c>
      <c r="V537" s="260" t="s">
        <v>33</v>
      </c>
      <c r="W537" s="260" t="s">
        <v>33</v>
      </c>
      <c r="X537" s="260">
        <v>0.285714285714286</v>
      </c>
      <c r="Y537" s="262">
        <v>0.92</v>
      </c>
      <c r="Z537" s="262">
        <v>0</v>
      </c>
      <c r="AA537" s="262">
        <v>0</v>
      </c>
      <c r="AB537" s="262" t="s">
        <v>33</v>
      </c>
      <c r="AC537" s="262">
        <v>0.2</v>
      </c>
      <c r="AD537" s="262">
        <v>0.92</v>
      </c>
      <c r="AE537" s="260">
        <v>0.997481108312343</v>
      </c>
      <c r="AF537" s="260">
        <v>0.997682502896871</v>
      </c>
      <c r="AG537" s="260">
        <v>0.999188311688312</v>
      </c>
      <c r="AH537" s="260">
        <v>0.984476358318647</v>
      </c>
      <c r="AI537" s="262">
        <v>0.92</v>
      </c>
      <c r="AJ537" s="260">
        <v>0.962962962962963</v>
      </c>
      <c r="AK537" s="260">
        <v>0.970069481560663</v>
      </c>
      <c r="AL537" s="260">
        <v>0.958102766798419</v>
      </c>
      <c r="AM537" s="260">
        <v>0.973240641121134</v>
      </c>
      <c r="AN537" s="259">
        <v>0.99</v>
      </c>
      <c r="AO537" s="264">
        <v>1</v>
      </c>
      <c r="AP537" s="264">
        <v>1</v>
      </c>
      <c r="AQ537" s="264">
        <v>1</v>
      </c>
      <c r="AR537" s="265">
        <v>1</v>
      </c>
      <c r="AS537" s="286">
        <v>0.05</v>
      </c>
      <c r="AT537" s="267">
        <v>0</v>
      </c>
      <c r="AU537" s="268">
        <v>0.111111111111111</v>
      </c>
      <c r="AV537" s="268">
        <v>0.0833333333333333</v>
      </c>
      <c r="AW537" s="268">
        <v>0.0701754385964912</v>
      </c>
      <c r="AX537" s="224"/>
      <c r="AY537" s="222"/>
    </row>
    <row r="538" ht="15" spans="1:51">
      <c r="A538" s="220"/>
      <c r="B538" s="224"/>
      <c r="C538" s="283" t="s">
        <v>375</v>
      </c>
      <c r="D538" s="111" t="s">
        <v>25</v>
      </c>
      <c r="E538" s="111" t="s">
        <v>376</v>
      </c>
      <c r="F538" s="284" t="s">
        <v>569</v>
      </c>
      <c r="G538" s="284" t="s">
        <v>569</v>
      </c>
      <c r="H538" s="284" t="s">
        <v>569</v>
      </c>
      <c r="I538" s="284" t="s">
        <v>569</v>
      </c>
      <c r="J538" s="259">
        <v>0.9</v>
      </c>
      <c r="K538" s="260">
        <v>0.978260869565217</v>
      </c>
      <c r="L538" s="260">
        <v>0.98</v>
      </c>
      <c r="M538" s="261">
        <v>0.958333333333333</v>
      </c>
      <c r="N538" s="261">
        <v>0.933510638297872</v>
      </c>
      <c r="O538" s="262">
        <v>0.9</v>
      </c>
      <c r="P538" s="263">
        <v>0</v>
      </c>
      <c r="Q538" s="260" t="s">
        <v>33</v>
      </c>
      <c r="R538" s="260" t="s">
        <v>33</v>
      </c>
      <c r="S538" s="260">
        <v>0.285714285714286</v>
      </c>
      <c r="T538" s="262">
        <v>0.9</v>
      </c>
      <c r="U538" s="260">
        <v>0</v>
      </c>
      <c r="V538" s="260" t="s">
        <v>33</v>
      </c>
      <c r="W538" s="260" t="s">
        <v>33</v>
      </c>
      <c r="X538" s="260">
        <v>0.428571428571429</v>
      </c>
      <c r="Y538" s="262">
        <v>0.92</v>
      </c>
      <c r="Z538" s="262" t="s">
        <v>33</v>
      </c>
      <c r="AA538" s="262" t="s">
        <v>33</v>
      </c>
      <c r="AB538" s="262">
        <v>1</v>
      </c>
      <c r="AC538" s="262">
        <v>0.25</v>
      </c>
      <c r="AD538" s="262">
        <v>0.92</v>
      </c>
      <c r="AE538" s="260">
        <v>0.969230769230769</v>
      </c>
      <c r="AF538" s="260">
        <v>0.955555555555556</v>
      </c>
      <c r="AG538" s="260">
        <v>0.987878787878788</v>
      </c>
      <c r="AH538" s="260">
        <v>0.979616306954436</v>
      </c>
      <c r="AI538" s="262">
        <v>0.92</v>
      </c>
      <c r="AJ538" s="260">
        <v>0.945633187772926</v>
      </c>
      <c r="AK538" s="260">
        <v>0.957725402169847</v>
      </c>
      <c r="AL538" s="260">
        <v>0.950243374797188</v>
      </c>
      <c r="AM538" s="260">
        <v>0.950813573260755</v>
      </c>
      <c r="AN538" s="259">
        <v>0.99</v>
      </c>
      <c r="AO538" s="264">
        <v>1</v>
      </c>
      <c r="AP538" s="264">
        <v>1</v>
      </c>
      <c r="AQ538" s="264">
        <v>1</v>
      </c>
      <c r="AR538" s="265">
        <v>1</v>
      </c>
      <c r="AS538" s="286">
        <v>0.05</v>
      </c>
      <c r="AT538" s="267">
        <v>0</v>
      </c>
      <c r="AU538" s="268">
        <v>0</v>
      </c>
      <c r="AV538" s="268">
        <v>0.125</v>
      </c>
      <c r="AW538" s="268">
        <v>0.0406976744186047</v>
      </c>
      <c r="AX538" s="224"/>
      <c r="AY538" s="222"/>
    </row>
    <row r="539" ht="15" spans="1:51">
      <c r="A539" s="220"/>
      <c r="B539" s="224"/>
      <c r="C539" s="283" t="s">
        <v>375</v>
      </c>
      <c r="D539" s="111" t="s">
        <v>25</v>
      </c>
      <c r="E539" s="111" t="s">
        <v>376</v>
      </c>
      <c r="F539" s="284" t="s">
        <v>570</v>
      </c>
      <c r="G539" s="284" t="s">
        <v>570</v>
      </c>
      <c r="H539" s="284" t="s">
        <v>570</v>
      </c>
      <c r="I539" s="284" t="s">
        <v>570</v>
      </c>
      <c r="J539" s="259">
        <v>0.9</v>
      </c>
      <c r="K539" s="260">
        <v>0.90625</v>
      </c>
      <c r="L539" s="260">
        <v>0.878787878787879</v>
      </c>
      <c r="M539" s="261">
        <v>0.928571428571429</v>
      </c>
      <c r="N539" s="261">
        <v>0.902203856749311</v>
      </c>
      <c r="O539" s="262">
        <v>0.9</v>
      </c>
      <c r="P539" s="263">
        <v>0</v>
      </c>
      <c r="Q539" s="260">
        <v>0</v>
      </c>
      <c r="R539" s="260" t="s">
        <v>33</v>
      </c>
      <c r="S539" s="260">
        <v>0.583333333333333</v>
      </c>
      <c r="T539" s="262">
        <v>0.9</v>
      </c>
      <c r="U539" s="260">
        <v>0</v>
      </c>
      <c r="V539" s="260">
        <v>0</v>
      </c>
      <c r="W539" s="260" t="s">
        <v>33</v>
      </c>
      <c r="X539" s="260">
        <v>0.666666666666667</v>
      </c>
      <c r="Y539" s="262">
        <v>0.92</v>
      </c>
      <c r="Z539" s="262" t="s">
        <v>33</v>
      </c>
      <c r="AA539" s="262" t="s">
        <v>33</v>
      </c>
      <c r="AB539" s="262" t="s">
        <v>33</v>
      </c>
      <c r="AC539" s="262" t="s">
        <v>33</v>
      </c>
      <c r="AD539" s="262">
        <v>0.92</v>
      </c>
      <c r="AE539" s="260">
        <v>0.995475113122172</v>
      </c>
      <c r="AF539" s="260">
        <v>0.976</v>
      </c>
      <c r="AG539" s="260">
        <v>1</v>
      </c>
      <c r="AH539" s="260">
        <v>0.987433732574121</v>
      </c>
      <c r="AI539" s="262">
        <v>0.92</v>
      </c>
      <c r="AJ539" s="260">
        <v>0.976328903654485</v>
      </c>
      <c r="AK539" s="260">
        <v>0.981751824817518</v>
      </c>
      <c r="AL539" s="260">
        <v>0.974806201550388</v>
      </c>
      <c r="AM539" s="260">
        <v>0.983171587858765</v>
      </c>
      <c r="AN539" s="259">
        <v>0.99</v>
      </c>
      <c r="AO539" s="264">
        <v>1</v>
      </c>
      <c r="AP539" s="264">
        <v>1</v>
      </c>
      <c r="AQ539" s="264">
        <v>1</v>
      </c>
      <c r="AR539" s="265">
        <v>1</v>
      </c>
      <c r="AS539" s="286">
        <v>0.05</v>
      </c>
      <c r="AT539" s="267">
        <v>-0.2</v>
      </c>
      <c r="AU539" s="268">
        <v>0.111111111111111</v>
      </c>
      <c r="AV539" s="268">
        <v>0.0833333333333333</v>
      </c>
      <c r="AW539" s="268">
        <v>0.0454545454545455</v>
      </c>
      <c r="AX539" s="224"/>
      <c r="AY539" s="222"/>
    </row>
    <row r="540" ht="15" spans="1:51">
      <c r="A540" s="220"/>
      <c r="B540" s="224"/>
      <c r="C540" s="283" t="s">
        <v>375</v>
      </c>
      <c r="D540" s="111" t="s">
        <v>25</v>
      </c>
      <c r="E540" s="111" t="s">
        <v>376</v>
      </c>
      <c r="F540" s="284" t="s">
        <v>571</v>
      </c>
      <c r="G540" s="284" t="s">
        <v>571</v>
      </c>
      <c r="H540" s="284" t="s">
        <v>571</v>
      </c>
      <c r="I540" s="284" t="s">
        <v>571</v>
      </c>
      <c r="J540" s="259">
        <v>0.9</v>
      </c>
      <c r="K540" s="260">
        <v>1</v>
      </c>
      <c r="L540" s="260">
        <v>0.983606557377049</v>
      </c>
      <c r="M540" s="261">
        <v>0.915254237288136</v>
      </c>
      <c r="N540" s="261">
        <v>0.949962658700523</v>
      </c>
      <c r="O540" s="262">
        <v>0.9</v>
      </c>
      <c r="P540" s="263">
        <v>1</v>
      </c>
      <c r="Q540" s="260" t="s">
        <v>33</v>
      </c>
      <c r="R540" s="260" t="s">
        <v>33</v>
      </c>
      <c r="S540" s="260">
        <v>0.722222222222222</v>
      </c>
      <c r="T540" s="262">
        <v>0.9</v>
      </c>
      <c r="U540" s="260">
        <v>1</v>
      </c>
      <c r="V540" s="260" t="s">
        <v>33</v>
      </c>
      <c r="W540" s="260" t="s">
        <v>33</v>
      </c>
      <c r="X540" s="260">
        <v>0.833333333333333</v>
      </c>
      <c r="Y540" s="262">
        <v>0.92</v>
      </c>
      <c r="Z540" s="262" t="s">
        <v>33</v>
      </c>
      <c r="AA540" s="262" t="s">
        <v>33</v>
      </c>
      <c r="AB540" s="262" t="s">
        <v>33</v>
      </c>
      <c r="AC540" s="262">
        <v>0.25</v>
      </c>
      <c r="AD540" s="262">
        <v>0.92</v>
      </c>
      <c r="AE540" s="260">
        <v>0.908060453400504</v>
      </c>
      <c r="AF540" s="260">
        <v>0.989764585465711</v>
      </c>
      <c r="AG540" s="260">
        <v>0.992036405005688</v>
      </c>
      <c r="AH540" s="260">
        <v>0.990322889719268</v>
      </c>
      <c r="AI540" s="262">
        <v>0.92</v>
      </c>
      <c r="AJ540" s="260">
        <v>0.970705725699068</v>
      </c>
      <c r="AK540" s="260">
        <v>0.97264218862491</v>
      </c>
      <c r="AL540" s="260">
        <v>0.966256590509666</v>
      </c>
      <c r="AM540" s="260">
        <v>0.961976808983275</v>
      </c>
      <c r="AN540" s="259">
        <v>0.99</v>
      </c>
      <c r="AO540" s="264">
        <v>1</v>
      </c>
      <c r="AP540" s="264">
        <v>1</v>
      </c>
      <c r="AQ540" s="264">
        <v>1</v>
      </c>
      <c r="AR540" s="265">
        <v>1</v>
      </c>
      <c r="AS540" s="286">
        <v>0.05</v>
      </c>
      <c r="AT540" s="267">
        <v>0.0303030303030303</v>
      </c>
      <c r="AU540" s="268">
        <v>0.0465116279069767</v>
      </c>
      <c r="AV540" s="268">
        <v>0.04</v>
      </c>
      <c r="AW540" s="268">
        <v>0.0619718309859155</v>
      </c>
      <c r="AX540" s="224"/>
      <c r="AY540" s="222"/>
    </row>
    <row r="541" ht="15" spans="1:51">
      <c r="A541" s="220"/>
      <c r="B541" s="224"/>
      <c r="C541" s="283" t="s">
        <v>375</v>
      </c>
      <c r="D541" s="111" t="s">
        <v>25</v>
      </c>
      <c r="E541" s="111" t="s">
        <v>376</v>
      </c>
      <c r="F541" s="284" t="s">
        <v>572</v>
      </c>
      <c r="G541" s="284" t="s">
        <v>572</v>
      </c>
      <c r="H541" s="284" t="s">
        <v>572</v>
      </c>
      <c r="I541" s="284" t="s">
        <v>572</v>
      </c>
      <c r="J541" s="259">
        <v>0.9</v>
      </c>
      <c r="K541" s="260">
        <v>0.92</v>
      </c>
      <c r="L541" s="260">
        <v>0.96</v>
      </c>
      <c r="M541" s="261">
        <v>0.904761904761905</v>
      </c>
      <c r="N541" s="261">
        <v>0.92280701754386</v>
      </c>
      <c r="O541" s="262">
        <v>0.9</v>
      </c>
      <c r="P541" s="263">
        <v>1</v>
      </c>
      <c r="Q541" s="260" t="s">
        <v>33</v>
      </c>
      <c r="R541" s="260" t="s">
        <v>33</v>
      </c>
      <c r="S541" s="260">
        <v>1</v>
      </c>
      <c r="T541" s="262">
        <v>0.9</v>
      </c>
      <c r="U541" s="260">
        <v>0</v>
      </c>
      <c r="V541" s="260" t="s">
        <v>33</v>
      </c>
      <c r="W541" s="260" t="s">
        <v>33</v>
      </c>
      <c r="X541" s="260">
        <v>0</v>
      </c>
      <c r="Y541" s="262">
        <v>0.92</v>
      </c>
      <c r="Z541" s="262" t="s">
        <v>33</v>
      </c>
      <c r="AA541" s="262" t="s">
        <v>33</v>
      </c>
      <c r="AB541" s="262" t="s">
        <v>33</v>
      </c>
      <c r="AC541" s="262">
        <v>1</v>
      </c>
      <c r="AD541" s="262">
        <v>0.92</v>
      </c>
      <c r="AE541" s="260">
        <v>1</v>
      </c>
      <c r="AF541" s="260">
        <v>0.914691943127962</v>
      </c>
      <c r="AG541" s="260">
        <v>0.995283018867924</v>
      </c>
      <c r="AH541" s="260">
        <v>0.961952243505642</v>
      </c>
      <c r="AI541" s="262">
        <v>0.92</v>
      </c>
      <c r="AJ541" s="260">
        <v>0.944202266782912</v>
      </c>
      <c r="AK541" s="260">
        <v>0.972343522561863</v>
      </c>
      <c r="AL541" s="260">
        <v>0.973550356052899</v>
      </c>
      <c r="AM541" s="260">
        <v>0.973008179919925</v>
      </c>
      <c r="AN541" s="259">
        <v>0.99</v>
      </c>
      <c r="AO541" s="264">
        <v>1</v>
      </c>
      <c r="AP541" s="264">
        <v>1</v>
      </c>
      <c r="AQ541" s="264">
        <v>1</v>
      </c>
      <c r="AR541" s="265">
        <v>1</v>
      </c>
      <c r="AS541" s="286">
        <v>0.05</v>
      </c>
      <c r="AT541" s="267">
        <v>0.0131578947368421</v>
      </c>
      <c r="AU541" s="268">
        <v>0.0114942528735632</v>
      </c>
      <c r="AV541" s="268">
        <v>0</v>
      </c>
      <c r="AW541" s="268">
        <v>0.00717703349282297</v>
      </c>
      <c r="AX541" s="224"/>
      <c r="AY541" s="222"/>
    </row>
    <row r="542" ht="15" spans="1:51">
      <c r="A542" s="220"/>
      <c r="B542" s="224"/>
      <c r="C542" s="283" t="s">
        <v>375</v>
      </c>
      <c r="D542" s="111" t="s">
        <v>25</v>
      </c>
      <c r="E542" s="111" t="s">
        <v>376</v>
      </c>
      <c r="F542" s="284" t="s">
        <v>573</v>
      </c>
      <c r="G542" s="284" t="s">
        <v>573</v>
      </c>
      <c r="H542" s="284" t="s">
        <v>573</v>
      </c>
      <c r="I542" s="284" t="s">
        <v>573</v>
      </c>
      <c r="J542" s="259">
        <v>0.9</v>
      </c>
      <c r="K542" s="260">
        <v>0.974358974358974</v>
      </c>
      <c r="L542" s="260">
        <v>1</v>
      </c>
      <c r="M542" s="261">
        <v>0.911764705882353</v>
      </c>
      <c r="N542" s="261">
        <v>0.960846560846561</v>
      </c>
      <c r="O542" s="262">
        <v>0.9</v>
      </c>
      <c r="P542" s="263">
        <v>0.5</v>
      </c>
      <c r="Q542" s="260">
        <v>0</v>
      </c>
      <c r="R542" s="260" t="s">
        <v>33</v>
      </c>
      <c r="S542" s="260">
        <v>0.416666666666667</v>
      </c>
      <c r="T542" s="262">
        <v>0.9</v>
      </c>
      <c r="U542" s="260">
        <v>0</v>
      </c>
      <c r="V542" s="260">
        <v>0</v>
      </c>
      <c r="W542" s="260" t="s">
        <v>33</v>
      </c>
      <c r="X542" s="260">
        <v>0.0833333333333333</v>
      </c>
      <c r="Y542" s="262">
        <v>0.92</v>
      </c>
      <c r="Z542" s="262" t="s">
        <v>33</v>
      </c>
      <c r="AA542" s="262">
        <v>0</v>
      </c>
      <c r="AB542" s="262" t="s">
        <v>33</v>
      </c>
      <c r="AC542" s="262">
        <v>0</v>
      </c>
      <c r="AD542" s="262">
        <v>0.92</v>
      </c>
      <c r="AE542" s="260">
        <v>1</v>
      </c>
      <c r="AF542" s="260">
        <v>0.971428571428571</v>
      </c>
      <c r="AG542" s="260">
        <v>0.976744186046512</v>
      </c>
      <c r="AH542" s="260">
        <v>0.96537558685446</v>
      </c>
      <c r="AI542" s="262">
        <v>0.92</v>
      </c>
      <c r="AJ542" s="260">
        <v>0.960845070422535</v>
      </c>
      <c r="AK542" s="260">
        <v>0.977470077446609</v>
      </c>
      <c r="AL542" s="260">
        <v>0.968135593220339</v>
      </c>
      <c r="AM542" s="260">
        <v>0.973006828118092</v>
      </c>
      <c r="AN542" s="259">
        <v>0.99</v>
      </c>
      <c r="AO542" s="264">
        <v>1</v>
      </c>
      <c r="AP542" s="264">
        <v>1</v>
      </c>
      <c r="AQ542" s="264">
        <v>1</v>
      </c>
      <c r="AR542" s="265">
        <v>1</v>
      </c>
      <c r="AS542" s="286">
        <v>0.05</v>
      </c>
      <c r="AT542" s="267">
        <v>0</v>
      </c>
      <c r="AU542" s="268">
        <v>0</v>
      </c>
      <c r="AV542" s="268">
        <v>0</v>
      </c>
      <c r="AW542" s="268">
        <v>0.0384615384615385</v>
      </c>
      <c r="AX542" s="224"/>
      <c r="AY542" s="222"/>
    </row>
    <row r="543" ht="15" spans="1:51">
      <c r="A543" s="220"/>
      <c r="B543" s="224"/>
      <c r="C543" s="283" t="s">
        <v>375</v>
      </c>
      <c r="D543" s="111" t="s">
        <v>25</v>
      </c>
      <c r="E543" s="111" t="s">
        <v>376</v>
      </c>
      <c r="F543" s="284" t="s">
        <v>574</v>
      </c>
      <c r="G543" s="284" t="s">
        <v>574</v>
      </c>
      <c r="H543" s="284" t="s">
        <v>574</v>
      </c>
      <c r="I543" s="284" t="s">
        <v>574</v>
      </c>
      <c r="J543" s="259">
        <v>0.9</v>
      </c>
      <c r="K543" s="260">
        <v>0.875</v>
      </c>
      <c r="L543" s="260">
        <v>0.872340425531915</v>
      </c>
      <c r="M543" s="261">
        <v>0.833333333333333</v>
      </c>
      <c r="N543" s="261">
        <v>0.912068965517241</v>
      </c>
      <c r="O543" s="262">
        <v>0.9</v>
      </c>
      <c r="P543" s="263">
        <v>1</v>
      </c>
      <c r="Q543" s="260" t="s">
        <v>33</v>
      </c>
      <c r="R543" s="260" t="s">
        <v>33</v>
      </c>
      <c r="S543" s="260">
        <v>0.857142857142857</v>
      </c>
      <c r="T543" s="262">
        <v>0.9</v>
      </c>
      <c r="U543" s="260">
        <v>0</v>
      </c>
      <c r="V543" s="260" t="s">
        <v>33</v>
      </c>
      <c r="W543" s="260" t="s">
        <v>33</v>
      </c>
      <c r="X543" s="260">
        <v>0.571428571428571</v>
      </c>
      <c r="Y543" s="262">
        <v>0.92</v>
      </c>
      <c r="Z543" s="262" t="s">
        <v>33</v>
      </c>
      <c r="AA543" s="262" t="s">
        <v>33</v>
      </c>
      <c r="AB543" s="262" t="s">
        <v>33</v>
      </c>
      <c r="AC543" s="262" t="s">
        <v>33</v>
      </c>
      <c r="AD543" s="262">
        <v>0.92</v>
      </c>
      <c r="AE543" s="260">
        <v>0.993150684931507</v>
      </c>
      <c r="AF543" s="260">
        <v>0.975845410628019</v>
      </c>
      <c r="AG543" s="260">
        <v>0.989528795811518</v>
      </c>
      <c r="AH543" s="260">
        <v>0.985813953488372</v>
      </c>
      <c r="AI543" s="262">
        <v>0.92</v>
      </c>
      <c r="AJ543" s="260">
        <v>0.964623611682435</v>
      </c>
      <c r="AK543" s="260">
        <v>0.957724425887265</v>
      </c>
      <c r="AL543" s="260">
        <v>0.953132959755476</v>
      </c>
      <c r="AM543" s="260">
        <v>0.956176924578181</v>
      </c>
      <c r="AN543" s="259">
        <v>0.99</v>
      </c>
      <c r="AO543" s="264">
        <v>1</v>
      </c>
      <c r="AP543" s="264">
        <v>1</v>
      </c>
      <c r="AQ543" s="264">
        <v>1</v>
      </c>
      <c r="AR543" s="265">
        <v>1</v>
      </c>
      <c r="AS543" s="286">
        <v>0.05</v>
      </c>
      <c r="AT543" s="267">
        <v>0</v>
      </c>
      <c r="AU543" s="268">
        <v>0</v>
      </c>
      <c r="AV543" s="268">
        <v>0.125</v>
      </c>
      <c r="AW543" s="268">
        <v>0.0413533834586466</v>
      </c>
      <c r="AX543" s="224"/>
      <c r="AY543" s="222"/>
    </row>
    <row r="544" ht="15" spans="1:51">
      <c r="A544" s="220"/>
      <c r="B544" s="224"/>
      <c r="C544" s="283" t="s">
        <v>375</v>
      </c>
      <c r="D544" s="111" t="s">
        <v>25</v>
      </c>
      <c r="E544" s="111" t="s">
        <v>376</v>
      </c>
      <c r="F544" s="284" t="s">
        <v>575</v>
      </c>
      <c r="G544" s="284" t="s">
        <v>575</v>
      </c>
      <c r="H544" s="284" t="s">
        <v>575</v>
      </c>
      <c r="I544" s="284" t="s">
        <v>575</v>
      </c>
      <c r="J544" s="259">
        <v>0.9</v>
      </c>
      <c r="K544" s="260">
        <v>0.948275862068966</v>
      </c>
      <c r="L544" s="260">
        <v>0.951612903225806</v>
      </c>
      <c r="M544" s="261">
        <v>0.966666666666667</v>
      </c>
      <c r="N544" s="261">
        <v>0.979695431472081</v>
      </c>
      <c r="O544" s="262">
        <v>0.9</v>
      </c>
      <c r="P544" s="263">
        <v>0.993181410371434</v>
      </c>
      <c r="Q544" s="260">
        <v>0.988420427553444</v>
      </c>
      <c r="R544" s="260">
        <v>0.994658527279664</v>
      </c>
      <c r="S544" s="260">
        <v>0.98644631055012</v>
      </c>
      <c r="T544" s="262">
        <v>0.9</v>
      </c>
      <c r="U544" s="260">
        <v>0.958370715951911</v>
      </c>
      <c r="V544" s="260">
        <v>0.943289786223278</v>
      </c>
      <c r="W544" s="260">
        <v>0.964517359786341</v>
      </c>
      <c r="X544" s="260">
        <v>0.94647820158412</v>
      </c>
      <c r="Y544" s="262">
        <v>0.92</v>
      </c>
      <c r="Z544" s="262" t="s">
        <v>33</v>
      </c>
      <c r="AA544" s="262" t="s">
        <v>33</v>
      </c>
      <c r="AB544" s="262">
        <v>0</v>
      </c>
      <c r="AC544" s="262">
        <v>0.5</v>
      </c>
      <c r="AD544" s="262">
        <v>0.92</v>
      </c>
      <c r="AE544" s="260">
        <v>0.998296422487223</v>
      </c>
      <c r="AF544" s="260">
        <v>0.99742449075158</v>
      </c>
      <c r="AG544" s="260">
        <v>0.991608641314051</v>
      </c>
      <c r="AH544" s="260">
        <v>0.996403207191143</v>
      </c>
      <c r="AI544" s="262">
        <v>0.92</v>
      </c>
      <c r="AJ544" s="260">
        <v>0.981355324489064</v>
      </c>
      <c r="AK544" s="260">
        <v>0.980563798219585</v>
      </c>
      <c r="AL544" s="260">
        <v>0.987032799389779</v>
      </c>
      <c r="AM544" s="260">
        <v>0.980967775576181</v>
      </c>
      <c r="AN544" s="259">
        <v>0.99</v>
      </c>
      <c r="AO544" s="264">
        <v>1</v>
      </c>
      <c r="AP544" s="264">
        <v>1</v>
      </c>
      <c r="AQ544" s="264">
        <v>1</v>
      </c>
      <c r="AR544" s="265">
        <v>1</v>
      </c>
      <c r="AS544" s="286">
        <v>0.05</v>
      </c>
      <c r="AT544" s="267">
        <v>0</v>
      </c>
      <c r="AU544" s="268">
        <v>0.0285714285714286</v>
      </c>
      <c r="AV544" s="268">
        <v>0.2</v>
      </c>
      <c r="AW544" s="268">
        <v>0.0516129032258065</v>
      </c>
      <c r="AX544" s="224"/>
      <c r="AY544" s="222"/>
    </row>
    <row r="545" ht="15" spans="1:51">
      <c r="A545" s="220"/>
      <c r="B545" s="224"/>
      <c r="C545" s="283" t="s">
        <v>375</v>
      </c>
      <c r="D545" s="111" t="s">
        <v>25</v>
      </c>
      <c r="E545" s="111" t="s">
        <v>376</v>
      </c>
      <c r="F545" s="284" t="s">
        <v>576</v>
      </c>
      <c r="G545" s="284" t="s">
        <v>576</v>
      </c>
      <c r="H545" s="284" t="s">
        <v>576</v>
      </c>
      <c r="I545" s="284" t="s">
        <v>576</v>
      </c>
      <c r="J545" s="259">
        <v>0.9</v>
      </c>
      <c r="K545" s="260">
        <v>0.971428571428571</v>
      </c>
      <c r="L545" s="260">
        <v>0.957746478873239</v>
      </c>
      <c r="M545" s="261">
        <v>0.981132075471698</v>
      </c>
      <c r="N545" s="261">
        <v>0.976952624839949</v>
      </c>
      <c r="O545" s="262">
        <v>0.9</v>
      </c>
      <c r="P545" s="263">
        <v>0.772727272727273</v>
      </c>
      <c r="Q545" s="260">
        <v>0.75</v>
      </c>
      <c r="R545" s="260">
        <v>1</v>
      </c>
      <c r="S545" s="260">
        <v>0.934065934065934</v>
      </c>
      <c r="T545" s="262">
        <v>0.9</v>
      </c>
      <c r="U545" s="260">
        <v>1</v>
      </c>
      <c r="V545" s="260">
        <v>0.8125</v>
      </c>
      <c r="W545" s="260">
        <v>1</v>
      </c>
      <c r="X545" s="260">
        <v>0.984615384615385</v>
      </c>
      <c r="Y545" s="262">
        <v>0.92</v>
      </c>
      <c r="Z545" s="262">
        <v>1</v>
      </c>
      <c r="AA545" s="262">
        <v>1</v>
      </c>
      <c r="AB545" s="262" t="s">
        <v>33</v>
      </c>
      <c r="AC545" s="262">
        <v>0.764705882352941</v>
      </c>
      <c r="AD545" s="262">
        <v>0.92</v>
      </c>
      <c r="AE545" s="260">
        <v>0.98595041322314</v>
      </c>
      <c r="AF545" s="260">
        <v>0.984530386740331</v>
      </c>
      <c r="AG545" s="260">
        <v>0.995297805642633</v>
      </c>
      <c r="AH545" s="260">
        <v>0.989434303568492</v>
      </c>
      <c r="AI545" s="262">
        <v>0.92</v>
      </c>
      <c r="AJ545" s="260">
        <v>0.966079862601975</v>
      </c>
      <c r="AK545" s="260">
        <v>0.971060698957695</v>
      </c>
      <c r="AL545" s="260">
        <v>0.952547103977669</v>
      </c>
      <c r="AM545" s="260">
        <v>0.969023703265469</v>
      </c>
      <c r="AN545" s="259">
        <v>0.99</v>
      </c>
      <c r="AO545" s="264">
        <v>1</v>
      </c>
      <c r="AP545" s="264">
        <v>1</v>
      </c>
      <c r="AQ545" s="264">
        <v>1</v>
      </c>
      <c r="AR545" s="265">
        <v>1</v>
      </c>
      <c r="AS545" s="286">
        <v>0.05</v>
      </c>
      <c r="AT545" s="267">
        <v>0.025</v>
      </c>
      <c r="AU545" s="268">
        <v>0.483333333333333</v>
      </c>
      <c r="AV545" s="268">
        <v>0.0236220472440945</v>
      </c>
      <c r="AW545" s="268">
        <v>0.145483193277311</v>
      </c>
      <c r="AX545" s="224"/>
      <c r="AY545" s="222"/>
    </row>
    <row r="546" ht="15" spans="1:51">
      <c r="A546" s="220"/>
      <c r="B546" s="224"/>
      <c r="C546" s="283" t="s">
        <v>375</v>
      </c>
      <c r="D546" s="111" t="s">
        <v>25</v>
      </c>
      <c r="E546" s="111" t="s">
        <v>376</v>
      </c>
      <c r="F546" s="284" t="s">
        <v>577</v>
      </c>
      <c r="G546" s="284" t="s">
        <v>577</v>
      </c>
      <c r="H546" s="284" t="s">
        <v>577</v>
      </c>
      <c r="I546" s="284" t="s">
        <v>577</v>
      </c>
      <c r="J546" s="259">
        <v>0.9</v>
      </c>
      <c r="K546" s="260">
        <v>0.975609756097561</v>
      </c>
      <c r="L546" s="260">
        <v>0.976744186046512</v>
      </c>
      <c r="M546" s="261">
        <v>1</v>
      </c>
      <c r="N546" s="261">
        <v>0.966986155484558</v>
      </c>
      <c r="O546" s="262">
        <v>0.9</v>
      </c>
      <c r="P546" s="263">
        <v>1</v>
      </c>
      <c r="Q546" s="260">
        <v>1</v>
      </c>
      <c r="R546" s="260">
        <v>1</v>
      </c>
      <c r="S546" s="260">
        <v>1</v>
      </c>
      <c r="T546" s="262">
        <v>0.9</v>
      </c>
      <c r="U546" s="260">
        <v>1</v>
      </c>
      <c r="V546" s="260">
        <v>1</v>
      </c>
      <c r="W546" s="260">
        <v>1</v>
      </c>
      <c r="X546" s="260">
        <v>1</v>
      </c>
      <c r="Y546" s="262">
        <v>0.92</v>
      </c>
      <c r="Z546" s="262" t="s">
        <v>33</v>
      </c>
      <c r="AA546" s="262" t="s">
        <v>33</v>
      </c>
      <c r="AB546" s="262" t="s">
        <v>33</v>
      </c>
      <c r="AC546" s="262">
        <v>0</v>
      </c>
      <c r="AD546" s="262">
        <v>0.92</v>
      </c>
      <c r="AE546" s="260">
        <v>0.986832479882955</v>
      </c>
      <c r="AF546" s="260">
        <v>1</v>
      </c>
      <c r="AG546" s="260">
        <v>0.995648389904265</v>
      </c>
      <c r="AH546" s="260">
        <v>0.992095046540998</v>
      </c>
      <c r="AI546" s="262">
        <v>0.92</v>
      </c>
      <c r="AJ546" s="260">
        <v>0.97324306898775</v>
      </c>
      <c r="AK546" s="260">
        <v>0.97581753228909</v>
      </c>
      <c r="AL546" s="260">
        <v>0.96600790513834</v>
      </c>
      <c r="AM546" s="260">
        <v>0.975962106008736</v>
      </c>
      <c r="AN546" s="259">
        <v>0.99</v>
      </c>
      <c r="AO546" s="264">
        <v>1</v>
      </c>
      <c r="AP546" s="264">
        <v>1</v>
      </c>
      <c r="AQ546" s="264">
        <v>1</v>
      </c>
      <c r="AR546" s="265">
        <v>1</v>
      </c>
      <c r="AS546" s="286">
        <v>0.05</v>
      </c>
      <c r="AT546" s="267">
        <v>0</v>
      </c>
      <c r="AU546" s="268">
        <v>0</v>
      </c>
      <c r="AV546" s="268">
        <v>0.153846153846154</v>
      </c>
      <c r="AW546" s="268">
        <v>0.0765957446808511</v>
      </c>
      <c r="AX546" s="224"/>
      <c r="AY546" s="222"/>
    </row>
    <row r="547" ht="15" spans="1:51">
      <c r="A547" s="220"/>
      <c r="B547" s="224"/>
      <c r="C547" s="283" t="s">
        <v>375</v>
      </c>
      <c r="D547" s="111" t="s">
        <v>25</v>
      </c>
      <c r="E547" s="111" t="s">
        <v>376</v>
      </c>
      <c r="F547" s="284" t="s">
        <v>578</v>
      </c>
      <c r="G547" s="284" t="s">
        <v>578</v>
      </c>
      <c r="H547" s="284" t="s">
        <v>578</v>
      </c>
      <c r="I547" s="284" t="s">
        <v>578</v>
      </c>
      <c r="J547" s="259">
        <v>0.9</v>
      </c>
      <c r="K547" s="260">
        <v>0.923076923076923</v>
      </c>
      <c r="L547" s="260">
        <v>0.96</v>
      </c>
      <c r="M547" s="261">
        <v>0.923076923076923</v>
      </c>
      <c r="N547" s="261">
        <v>0.936170212765957</v>
      </c>
      <c r="O547" s="262">
        <v>0.9</v>
      </c>
      <c r="P547" s="263" t="s">
        <v>33</v>
      </c>
      <c r="Q547" s="260" t="s">
        <v>33</v>
      </c>
      <c r="R547" s="260" t="s">
        <v>33</v>
      </c>
      <c r="S547" s="260">
        <v>0.6</v>
      </c>
      <c r="T547" s="262">
        <v>0.9</v>
      </c>
      <c r="U547" s="260" t="s">
        <v>33</v>
      </c>
      <c r="V547" s="260" t="s">
        <v>33</v>
      </c>
      <c r="W547" s="260" t="s">
        <v>33</v>
      </c>
      <c r="X547" s="260">
        <v>1</v>
      </c>
      <c r="Y547" s="262">
        <v>0.92</v>
      </c>
      <c r="Z547" s="262" t="s">
        <v>33</v>
      </c>
      <c r="AA547" s="262" t="s">
        <v>33</v>
      </c>
      <c r="AB547" s="262" t="s">
        <v>33</v>
      </c>
      <c r="AC547" s="262">
        <v>0.5</v>
      </c>
      <c r="AD547" s="262">
        <v>0.92</v>
      </c>
      <c r="AE547" s="260">
        <v>1</v>
      </c>
      <c r="AF547" s="260">
        <v>0.996889580093313</v>
      </c>
      <c r="AG547" s="260">
        <v>0.993537964458804</v>
      </c>
      <c r="AH547" s="260">
        <v>0.994417993761287</v>
      </c>
      <c r="AI547" s="262">
        <v>0.92</v>
      </c>
      <c r="AJ547" s="260">
        <v>0.952981935164563</v>
      </c>
      <c r="AK547" s="260">
        <v>0.975567190226876</v>
      </c>
      <c r="AL547" s="260">
        <v>0.941422594142259</v>
      </c>
      <c r="AM547" s="260">
        <v>0.968261304984208</v>
      </c>
      <c r="AN547" s="259">
        <v>0.99</v>
      </c>
      <c r="AO547" s="264">
        <v>1</v>
      </c>
      <c r="AP547" s="264">
        <v>1</v>
      </c>
      <c r="AQ547" s="264">
        <v>1</v>
      </c>
      <c r="AR547" s="265">
        <v>1</v>
      </c>
      <c r="AS547" s="286">
        <v>0.05</v>
      </c>
      <c r="AT547" s="267">
        <v>0.0833333333333333</v>
      </c>
      <c r="AU547" s="268">
        <v>0.117647058823529</v>
      </c>
      <c r="AV547" s="268">
        <v>0.166666666666667</v>
      </c>
      <c r="AW547" s="268">
        <v>0.0477815699658703</v>
      </c>
      <c r="AX547" s="224"/>
      <c r="AY547" s="222"/>
    </row>
    <row r="548" ht="15" spans="1:51">
      <c r="A548" s="220"/>
      <c r="B548" s="224"/>
      <c r="C548" s="283" t="s">
        <v>375</v>
      </c>
      <c r="D548" s="111" t="s">
        <v>25</v>
      </c>
      <c r="E548" s="111" t="s">
        <v>376</v>
      </c>
      <c r="F548" s="284" t="s">
        <v>579</v>
      </c>
      <c r="G548" s="284" t="s">
        <v>579</v>
      </c>
      <c r="H548" s="284" t="s">
        <v>579</v>
      </c>
      <c r="I548" s="284" t="s">
        <v>579</v>
      </c>
      <c r="J548" s="259">
        <v>0.9</v>
      </c>
      <c r="K548" s="260">
        <v>0.953846153846154</v>
      </c>
      <c r="L548" s="260">
        <v>0.969230769230769</v>
      </c>
      <c r="M548" s="261">
        <v>0.95</v>
      </c>
      <c r="N548" s="261">
        <v>0.967191601049869</v>
      </c>
      <c r="O548" s="262">
        <v>0.9</v>
      </c>
      <c r="P548" s="263">
        <v>0.5</v>
      </c>
      <c r="Q548" s="260">
        <v>0</v>
      </c>
      <c r="R548" s="260" t="s">
        <v>33</v>
      </c>
      <c r="S548" s="260">
        <v>0.1</v>
      </c>
      <c r="T548" s="262">
        <v>0.9</v>
      </c>
      <c r="U548" s="260">
        <v>0.5</v>
      </c>
      <c r="V548" s="260">
        <v>0</v>
      </c>
      <c r="W548" s="260" t="s">
        <v>33</v>
      </c>
      <c r="X548" s="260">
        <v>0.3</v>
      </c>
      <c r="Y548" s="262">
        <v>0.92</v>
      </c>
      <c r="Z548" s="262" t="s">
        <v>33</v>
      </c>
      <c r="AA548" s="262" t="s">
        <v>33</v>
      </c>
      <c r="AB548" s="262" t="s">
        <v>33</v>
      </c>
      <c r="AC548" s="262">
        <v>0.5</v>
      </c>
      <c r="AD548" s="262">
        <v>0.92</v>
      </c>
      <c r="AE548" s="260">
        <v>0.980707395498392</v>
      </c>
      <c r="AF548" s="260">
        <v>0.98422090729783</v>
      </c>
      <c r="AG548" s="260">
        <v>0.990697674418605</v>
      </c>
      <c r="AH548" s="260">
        <v>0.987576126674787</v>
      </c>
      <c r="AI548" s="262">
        <v>0.92</v>
      </c>
      <c r="AJ548" s="260">
        <v>0.981658107116654</v>
      </c>
      <c r="AK548" s="260">
        <v>0.978046264918226</v>
      </c>
      <c r="AL548" s="260">
        <v>0.968556244464128</v>
      </c>
      <c r="AM548" s="260">
        <v>0.980369195224041</v>
      </c>
      <c r="AN548" s="259">
        <v>0.99</v>
      </c>
      <c r="AO548" s="264">
        <v>1</v>
      </c>
      <c r="AP548" s="264">
        <v>1</v>
      </c>
      <c r="AQ548" s="264">
        <v>1</v>
      </c>
      <c r="AR548" s="265">
        <v>1</v>
      </c>
      <c r="AS548" s="286">
        <v>0.05</v>
      </c>
      <c r="AT548" s="267">
        <v>0</v>
      </c>
      <c r="AU548" s="268">
        <v>0</v>
      </c>
      <c r="AV548" s="268">
        <v>0</v>
      </c>
      <c r="AW548" s="268">
        <v>0.0405405405405405</v>
      </c>
      <c r="AX548" s="224"/>
      <c r="AY548" s="222"/>
    </row>
    <row r="549" ht="15" spans="1:51">
      <c r="A549" s="220"/>
      <c r="B549" s="224"/>
      <c r="C549" s="283" t="s">
        <v>375</v>
      </c>
      <c r="D549" s="111" t="s">
        <v>25</v>
      </c>
      <c r="E549" s="111" t="s">
        <v>376</v>
      </c>
      <c r="F549" s="284" t="s">
        <v>580</v>
      </c>
      <c r="G549" s="284" t="s">
        <v>580</v>
      </c>
      <c r="H549" s="284" t="s">
        <v>580</v>
      </c>
      <c r="I549" s="284" t="s">
        <v>580</v>
      </c>
      <c r="J549" s="259">
        <v>0.9</v>
      </c>
      <c r="K549" s="260">
        <v>1</v>
      </c>
      <c r="L549" s="260">
        <v>1</v>
      </c>
      <c r="M549" s="261">
        <v>1</v>
      </c>
      <c r="N549" s="261">
        <v>0.994176372712146</v>
      </c>
      <c r="O549" s="262">
        <v>0.9</v>
      </c>
      <c r="P549" s="263">
        <v>0.972670807453416</v>
      </c>
      <c r="Q549" s="260">
        <v>0.978782287822878</v>
      </c>
      <c r="R549" s="260">
        <v>0.940119760479042</v>
      </c>
      <c r="S549" s="260">
        <v>0.967950664579878</v>
      </c>
      <c r="T549" s="262">
        <v>0.9</v>
      </c>
      <c r="U549" s="260">
        <v>0.936645962732919</v>
      </c>
      <c r="V549" s="260">
        <v>0.945571955719557</v>
      </c>
      <c r="W549" s="260">
        <v>0.901796407185629</v>
      </c>
      <c r="X549" s="260">
        <v>0.936975869560139</v>
      </c>
      <c r="Y549" s="262">
        <v>0.92</v>
      </c>
      <c r="Z549" s="262">
        <v>0.949133383571967</v>
      </c>
      <c r="AA549" s="262">
        <v>0.963360473723168</v>
      </c>
      <c r="AB549" s="262">
        <v>0.956140350877193</v>
      </c>
      <c r="AC549" s="262">
        <v>0.94575764324118</v>
      </c>
      <c r="AD549" s="262">
        <v>0.92</v>
      </c>
      <c r="AE549" s="260">
        <v>0.988235294117647</v>
      </c>
      <c r="AF549" s="260">
        <v>0.963541666666667</v>
      </c>
      <c r="AG549" s="260">
        <v>0.973262032085562</v>
      </c>
      <c r="AH549" s="260">
        <v>0.972413793103448</v>
      </c>
      <c r="AI549" s="262">
        <v>0.92</v>
      </c>
      <c r="AJ549" s="260">
        <v>0.961826697892272</v>
      </c>
      <c r="AK549" s="260">
        <v>0.973716632443532</v>
      </c>
      <c r="AL549" s="260">
        <v>0.962327940111084</v>
      </c>
      <c r="AM549" s="260">
        <v>0.962395134823278</v>
      </c>
      <c r="AN549" s="259">
        <v>0.99</v>
      </c>
      <c r="AO549" s="264">
        <v>1</v>
      </c>
      <c r="AP549" s="264">
        <v>1</v>
      </c>
      <c r="AQ549" s="264">
        <v>1</v>
      </c>
      <c r="AR549" s="265">
        <v>1</v>
      </c>
      <c r="AS549" s="286">
        <v>0.05</v>
      </c>
      <c r="AT549" s="267">
        <v>0</v>
      </c>
      <c r="AU549" s="268">
        <v>0.125</v>
      </c>
      <c r="AV549" s="268">
        <v>0.142857142857143</v>
      </c>
      <c r="AW549" s="268">
        <v>0.0851063829787234</v>
      </c>
      <c r="AX549" s="224"/>
      <c r="AY549" s="222"/>
    </row>
    <row r="550" ht="15" spans="1:51">
      <c r="A550" s="220"/>
      <c r="B550" s="224"/>
      <c r="C550" s="283" t="s">
        <v>375</v>
      </c>
      <c r="D550" s="111" t="s">
        <v>25</v>
      </c>
      <c r="E550" s="111" t="s">
        <v>376</v>
      </c>
      <c r="F550" s="284" t="s">
        <v>581</v>
      </c>
      <c r="G550" s="284" t="s">
        <v>581</v>
      </c>
      <c r="H550" s="284" t="s">
        <v>581</v>
      </c>
      <c r="I550" s="284" t="s">
        <v>581</v>
      </c>
      <c r="J550" s="259">
        <v>0.9</v>
      </c>
      <c r="K550" s="260">
        <v>0.984848484848485</v>
      </c>
      <c r="L550" s="260">
        <v>0.985714285714286</v>
      </c>
      <c r="M550" s="261">
        <v>0.96969696969697</v>
      </c>
      <c r="N550" s="261">
        <v>0.987071751777634</v>
      </c>
      <c r="O550" s="262">
        <v>0.9</v>
      </c>
      <c r="P550" s="263">
        <v>0.991954566966398</v>
      </c>
      <c r="Q550" s="260">
        <v>0.985239852398524</v>
      </c>
      <c r="R550" s="260">
        <v>0.988195615514334</v>
      </c>
      <c r="S550" s="260">
        <v>0.972524766022659</v>
      </c>
      <c r="T550" s="262">
        <v>0.9</v>
      </c>
      <c r="U550" s="260">
        <v>0.932796971131093</v>
      </c>
      <c r="V550" s="260">
        <v>0.930560214693056</v>
      </c>
      <c r="W550" s="260">
        <v>0.913996627318718</v>
      </c>
      <c r="X550" s="260">
        <v>0.920803459033441</v>
      </c>
      <c r="Y550" s="262">
        <v>0.92</v>
      </c>
      <c r="Z550" s="262">
        <v>0.966596095036462</v>
      </c>
      <c r="AA550" s="262">
        <v>0.970654627539503</v>
      </c>
      <c r="AB550" s="262">
        <v>0.969422833363488</v>
      </c>
      <c r="AC550" s="262">
        <v>0.967384563342166</v>
      </c>
      <c r="AD550" s="262">
        <v>0.92</v>
      </c>
      <c r="AE550" s="260">
        <v>1</v>
      </c>
      <c r="AF550" s="260">
        <v>0.998899889988999</v>
      </c>
      <c r="AG550" s="260">
        <v>1</v>
      </c>
      <c r="AH550" s="260">
        <v>0.995567580013815</v>
      </c>
      <c r="AI550" s="262">
        <v>0.92</v>
      </c>
      <c r="AJ550" s="260">
        <v>0.972977219167321</v>
      </c>
      <c r="AK550" s="260">
        <v>0.9769324160259</v>
      </c>
      <c r="AL550" s="260">
        <v>0.971998808459934</v>
      </c>
      <c r="AM550" s="260">
        <v>0.970591698010323</v>
      </c>
      <c r="AN550" s="259">
        <v>0.99</v>
      </c>
      <c r="AO550" s="264">
        <v>1</v>
      </c>
      <c r="AP550" s="264">
        <v>1</v>
      </c>
      <c r="AQ550" s="264">
        <v>1</v>
      </c>
      <c r="AR550" s="265">
        <v>1</v>
      </c>
      <c r="AS550" s="286">
        <v>0.05</v>
      </c>
      <c r="AT550" s="267">
        <v>0.0555555555555556</v>
      </c>
      <c r="AU550" s="268">
        <v>0.105263157894737</v>
      </c>
      <c r="AV550" s="268">
        <v>0.25</v>
      </c>
      <c r="AW550" s="268">
        <v>0.102425876010782</v>
      </c>
      <c r="AX550" s="224"/>
      <c r="AY550" s="222"/>
    </row>
    <row r="551" ht="15" spans="1:51">
      <c r="A551" s="220"/>
      <c r="B551" s="224"/>
      <c r="C551" s="283" t="s">
        <v>375</v>
      </c>
      <c r="D551" s="111" t="s">
        <v>25</v>
      </c>
      <c r="E551" s="111" t="s">
        <v>376</v>
      </c>
      <c r="F551" s="284" t="s">
        <v>582</v>
      </c>
      <c r="G551" s="284" t="s">
        <v>582</v>
      </c>
      <c r="H551" s="284" t="s">
        <v>582</v>
      </c>
      <c r="I551" s="284" t="s">
        <v>582</v>
      </c>
      <c r="J551" s="259">
        <v>0.9</v>
      </c>
      <c r="K551" s="260">
        <v>0.792452830188679</v>
      </c>
      <c r="L551" s="260">
        <v>0.754716981132076</v>
      </c>
      <c r="M551" s="261">
        <v>0.787234042553192</v>
      </c>
      <c r="N551" s="261">
        <v>0.784655623365301</v>
      </c>
      <c r="O551" s="262">
        <v>0.9</v>
      </c>
      <c r="P551" s="263">
        <v>0.986382474837182</v>
      </c>
      <c r="Q551" s="260">
        <v>0.990728476821192</v>
      </c>
      <c r="R551" s="260">
        <v>0.986436498150432</v>
      </c>
      <c r="S551" s="260">
        <v>0.957743411021564</v>
      </c>
      <c r="T551" s="262">
        <v>0.9</v>
      </c>
      <c r="U551" s="260">
        <v>0.865600947306098</v>
      </c>
      <c r="V551" s="260">
        <v>0.897130242825607</v>
      </c>
      <c r="W551" s="260">
        <v>0.796547472256473</v>
      </c>
      <c r="X551" s="260">
        <v>0.843476366804618</v>
      </c>
      <c r="Y551" s="262">
        <v>0.92</v>
      </c>
      <c r="Z551" s="262">
        <v>0.840579710144927</v>
      </c>
      <c r="AA551" s="262">
        <v>0.91229306093695</v>
      </c>
      <c r="AB551" s="262">
        <v>0.829878869448183</v>
      </c>
      <c r="AC551" s="262">
        <v>0.864703759832576</v>
      </c>
      <c r="AD551" s="262">
        <v>0.92</v>
      </c>
      <c r="AE551" s="260">
        <v>1</v>
      </c>
      <c r="AF551" s="260">
        <v>0.995348837209302</v>
      </c>
      <c r="AG551" s="260">
        <v>1</v>
      </c>
      <c r="AH551" s="260">
        <v>0.990102639296188</v>
      </c>
      <c r="AI551" s="262">
        <v>0.92</v>
      </c>
      <c r="AJ551" s="260">
        <v>0.883172561629153</v>
      </c>
      <c r="AK551" s="260">
        <v>0.943802623849618</v>
      </c>
      <c r="AL551" s="260">
        <v>0.843825933289154</v>
      </c>
      <c r="AM551" s="260">
        <v>0.902126589304609</v>
      </c>
      <c r="AN551" s="259">
        <v>0.99</v>
      </c>
      <c r="AO551" s="264">
        <v>1</v>
      </c>
      <c r="AP551" s="264">
        <v>1</v>
      </c>
      <c r="AQ551" s="264">
        <v>1</v>
      </c>
      <c r="AR551" s="265">
        <v>1</v>
      </c>
      <c r="AS551" s="286">
        <v>0.05</v>
      </c>
      <c r="AT551" s="267">
        <v>0</v>
      </c>
      <c r="AU551" s="268">
        <v>0.153846153846154</v>
      </c>
      <c r="AV551" s="268">
        <v>0.272727272727273</v>
      </c>
      <c r="AW551" s="268">
        <v>0.0959752321981424</v>
      </c>
      <c r="AX551" s="224"/>
      <c r="AY551" s="222"/>
    </row>
    <row r="552" ht="15" spans="1:51">
      <c r="A552" s="220"/>
      <c r="B552" s="224"/>
      <c r="C552" s="283" t="s">
        <v>375</v>
      </c>
      <c r="D552" s="111" t="s">
        <v>25</v>
      </c>
      <c r="E552" s="111" t="s">
        <v>376</v>
      </c>
      <c r="F552" s="284" t="s">
        <v>583</v>
      </c>
      <c r="G552" s="284" t="s">
        <v>583</v>
      </c>
      <c r="H552" s="284" t="s">
        <v>583</v>
      </c>
      <c r="I552" s="284" t="s">
        <v>583</v>
      </c>
      <c r="J552" s="259">
        <v>0.9</v>
      </c>
      <c r="K552" s="260">
        <v>0.974683544303797</v>
      </c>
      <c r="L552" s="260">
        <v>0.974358974358974</v>
      </c>
      <c r="M552" s="261">
        <v>0.914285714285714</v>
      </c>
      <c r="N552" s="261">
        <v>0.95911214953271</v>
      </c>
      <c r="O552" s="262">
        <v>0.9</v>
      </c>
      <c r="P552" s="263">
        <v>0.993138936535163</v>
      </c>
      <c r="Q552" s="260">
        <v>0.989527027027027</v>
      </c>
      <c r="R552" s="260">
        <v>0.987489574645538</v>
      </c>
      <c r="S552" s="260">
        <v>0.982826590866792</v>
      </c>
      <c r="T552" s="262">
        <v>0.9</v>
      </c>
      <c r="U552" s="260">
        <v>0.917238421955403</v>
      </c>
      <c r="V552" s="260">
        <v>0.931756756756757</v>
      </c>
      <c r="W552" s="260">
        <v>0.931609674728941</v>
      </c>
      <c r="X552" s="260">
        <v>0.937109791381148</v>
      </c>
      <c r="Y552" s="262">
        <v>0.92</v>
      </c>
      <c r="Z552" s="262">
        <v>0.936301793444651</v>
      </c>
      <c r="AA552" s="262">
        <v>0.958041958041958</v>
      </c>
      <c r="AB552" s="262">
        <v>0.949642679075951</v>
      </c>
      <c r="AC552" s="262">
        <v>0.958091748964638</v>
      </c>
      <c r="AD552" s="262">
        <v>0.92</v>
      </c>
      <c r="AE552" s="260">
        <v>0.988636363636364</v>
      </c>
      <c r="AF552" s="260">
        <v>0.967153284671533</v>
      </c>
      <c r="AG552" s="260">
        <v>0.219931271477663</v>
      </c>
      <c r="AH552" s="260">
        <v>0.951800766283525</v>
      </c>
      <c r="AI552" s="262">
        <v>0.92</v>
      </c>
      <c r="AJ552" s="260">
        <v>0.945631067961165</v>
      </c>
      <c r="AK552" s="260">
        <v>0.968244006526924</v>
      </c>
      <c r="AL552" s="260">
        <v>0.956359102244389</v>
      </c>
      <c r="AM552" s="260">
        <v>0.967142880326299</v>
      </c>
      <c r="AN552" s="259">
        <v>0.99</v>
      </c>
      <c r="AO552" s="264">
        <v>1</v>
      </c>
      <c r="AP552" s="264">
        <v>1</v>
      </c>
      <c r="AQ552" s="264">
        <v>1</v>
      </c>
      <c r="AR552" s="265">
        <v>1</v>
      </c>
      <c r="AS552" s="286">
        <v>0.05</v>
      </c>
      <c r="AT552" s="267">
        <v>0.0476190476190476</v>
      </c>
      <c r="AU552" s="268">
        <v>0.08</v>
      </c>
      <c r="AV552" s="268">
        <v>0.5</v>
      </c>
      <c r="AW552" s="268">
        <v>0.0920840064620355</v>
      </c>
      <c r="AX552" s="224"/>
      <c r="AY552" s="222"/>
    </row>
    <row r="553" ht="15" spans="1:51">
      <c r="A553" s="220"/>
      <c r="B553" s="224"/>
      <c r="C553" s="283" t="s">
        <v>375</v>
      </c>
      <c r="D553" s="111" t="s">
        <v>25</v>
      </c>
      <c r="E553" s="111" t="s">
        <v>376</v>
      </c>
      <c r="F553" s="284" t="s">
        <v>584</v>
      </c>
      <c r="G553" s="284" t="s">
        <v>584</v>
      </c>
      <c r="H553" s="284" t="s">
        <v>584</v>
      </c>
      <c r="I553" s="284" t="s">
        <v>584</v>
      </c>
      <c r="J553" s="259">
        <v>0.9</v>
      </c>
      <c r="K553" s="260">
        <v>0.863636363636364</v>
      </c>
      <c r="L553" s="260">
        <v>0.893939393939394</v>
      </c>
      <c r="M553" s="261">
        <v>0.783333333333333</v>
      </c>
      <c r="N553" s="261">
        <v>0.838286109191431</v>
      </c>
      <c r="O553" s="262">
        <v>0.9</v>
      </c>
      <c r="P553" s="263">
        <v>0.948576820254757</v>
      </c>
      <c r="Q553" s="260">
        <v>0.980610822455963</v>
      </c>
      <c r="R553" s="260">
        <v>0.945058742225294</v>
      </c>
      <c r="S553" s="260">
        <v>0.9625437441702</v>
      </c>
      <c r="T553" s="262">
        <v>0.9</v>
      </c>
      <c r="U553" s="260">
        <v>0.912250353829218</v>
      </c>
      <c r="V553" s="260">
        <v>0.925484729438601</v>
      </c>
      <c r="W553" s="260">
        <v>0.873876986869385</v>
      </c>
      <c r="X553" s="260">
        <v>0.906359360425501</v>
      </c>
      <c r="Y553" s="262">
        <v>0.92</v>
      </c>
      <c r="Z553" s="262" t="s">
        <v>33</v>
      </c>
      <c r="AA553" s="262">
        <v>0</v>
      </c>
      <c r="AB553" s="262" t="s">
        <v>33</v>
      </c>
      <c r="AC553" s="262">
        <v>0.8</v>
      </c>
      <c r="AD553" s="262">
        <v>0.92</v>
      </c>
      <c r="AE553" s="260">
        <v>1</v>
      </c>
      <c r="AF553" s="260">
        <v>0.995794785534062</v>
      </c>
      <c r="AG553" s="260">
        <v>0.998439937597504</v>
      </c>
      <c r="AH553" s="260">
        <v>0.997137256122227</v>
      </c>
      <c r="AI553" s="262">
        <v>0.92</v>
      </c>
      <c r="AJ553" s="260">
        <v>0.971693662525554</v>
      </c>
      <c r="AK553" s="260">
        <v>0.986315255955398</v>
      </c>
      <c r="AL553" s="260">
        <v>0.981001727115717</v>
      </c>
      <c r="AM553" s="260">
        <v>0.970026455026455</v>
      </c>
      <c r="AN553" s="259">
        <v>0.99</v>
      </c>
      <c r="AO553" s="264">
        <v>1</v>
      </c>
      <c r="AP553" s="264">
        <v>1</v>
      </c>
      <c r="AQ553" s="264">
        <v>1</v>
      </c>
      <c r="AR553" s="265">
        <v>1</v>
      </c>
      <c r="AS553" s="286">
        <v>0.05</v>
      </c>
      <c r="AT553" s="267">
        <v>0</v>
      </c>
      <c r="AU553" s="268">
        <v>0.125</v>
      </c>
      <c r="AV553" s="268">
        <v>0</v>
      </c>
      <c r="AW553" s="268">
        <v>0.0609756097560976</v>
      </c>
      <c r="AX553" s="224"/>
      <c r="AY553" s="222"/>
    </row>
    <row r="554" ht="15" spans="1:51">
      <c r="A554" s="220"/>
      <c r="B554" s="224"/>
      <c r="C554" s="283" t="s">
        <v>375</v>
      </c>
      <c r="D554" s="111" t="s">
        <v>25</v>
      </c>
      <c r="E554" s="111" t="s">
        <v>376</v>
      </c>
      <c r="F554" s="284" t="s">
        <v>585</v>
      </c>
      <c r="G554" s="284" t="s">
        <v>585</v>
      </c>
      <c r="H554" s="284" t="s">
        <v>585</v>
      </c>
      <c r="I554" s="284" t="s">
        <v>585</v>
      </c>
      <c r="J554" s="259">
        <v>0.9</v>
      </c>
      <c r="K554" s="260">
        <v>0.954545454545455</v>
      </c>
      <c r="L554" s="260">
        <v>0.956521739130435</v>
      </c>
      <c r="M554" s="261">
        <v>0.954545454545455</v>
      </c>
      <c r="N554" s="261">
        <v>0.978504672897196</v>
      </c>
      <c r="O554" s="262">
        <v>0.9</v>
      </c>
      <c r="P554" s="263">
        <v>0.946589446589447</v>
      </c>
      <c r="Q554" s="260">
        <v>0.954084098598357</v>
      </c>
      <c r="R554" s="260">
        <v>0.876433121019108</v>
      </c>
      <c r="S554" s="260">
        <v>0.939900913685364</v>
      </c>
      <c r="T554" s="262">
        <v>0.9</v>
      </c>
      <c r="U554" s="260">
        <v>0.927284427284427</v>
      </c>
      <c r="V554" s="260">
        <v>0.933784436926051</v>
      </c>
      <c r="W554" s="260">
        <v>0.845859872611465</v>
      </c>
      <c r="X554" s="260">
        <v>0.92546119949212</v>
      </c>
      <c r="Y554" s="262">
        <v>0.92</v>
      </c>
      <c r="Z554" s="262">
        <v>0.940115163147793</v>
      </c>
      <c r="AA554" s="262">
        <v>0.961769115442279</v>
      </c>
      <c r="AB554" s="262">
        <v>0.948886798369395</v>
      </c>
      <c r="AC554" s="262">
        <v>0.951093734200681</v>
      </c>
      <c r="AD554" s="262">
        <v>0.92</v>
      </c>
      <c r="AE554" s="260">
        <v>0.976299694189602</v>
      </c>
      <c r="AF554" s="260">
        <v>0.997841726618705</v>
      </c>
      <c r="AG554" s="260">
        <v>0.996265870052278</v>
      </c>
      <c r="AH554" s="260">
        <v>0.995687724014337</v>
      </c>
      <c r="AI554" s="262">
        <v>0.92</v>
      </c>
      <c r="AJ554" s="260">
        <v>0.951477300024021</v>
      </c>
      <c r="AK554" s="260">
        <v>0.971078741819717</v>
      </c>
      <c r="AL554" s="260">
        <v>0.944388525415199</v>
      </c>
      <c r="AM554" s="260">
        <v>0.963100594568536</v>
      </c>
      <c r="AN554" s="259">
        <v>0.99</v>
      </c>
      <c r="AO554" s="264">
        <v>1</v>
      </c>
      <c r="AP554" s="264">
        <v>1</v>
      </c>
      <c r="AQ554" s="264">
        <v>1</v>
      </c>
      <c r="AR554" s="265">
        <v>1</v>
      </c>
      <c r="AS554" s="286">
        <v>0.05</v>
      </c>
      <c r="AT554" s="267">
        <v>0.125</v>
      </c>
      <c r="AU554" s="268">
        <v>0.272727272727273</v>
      </c>
      <c r="AV554" s="268">
        <v>0</v>
      </c>
      <c r="AW554" s="268">
        <v>0.0825242718446602</v>
      </c>
      <c r="AX554" s="224"/>
      <c r="AY554" s="222"/>
    </row>
    <row r="555" ht="15" spans="1:51">
      <c r="A555" s="220"/>
      <c r="B555" s="224"/>
      <c r="C555" s="283" t="s">
        <v>375</v>
      </c>
      <c r="D555" s="111" t="s">
        <v>25</v>
      </c>
      <c r="E555" s="111" t="s">
        <v>376</v>
      </c>
      <c r="F555" s="284" t="s">
        <v>586</v>
      </c>
      <c r="G555" s="284" t="s">
        <v>586</v>
      </c>
      <c r="H555" s="284" t="s">
        <v>586</v>
      </c>
      <c r="I555" s="284" t="s">
        <v>586</v>
      </c>
      <c r="J555" s="259">
        <v>0.9</v>
      </c>
      <c r="K555" s="260">
        <v>0.952380952380952</v>
      </c>
      <c r="L555" s="260">
        <v>1</v>
      </c>
      <c r="M555" s="261">
        <v>0.973684210526316</v>
      </c>
      <c r="N555" s="261">
        <v>0.971553610503282</v>
      </c>
      <c r="O555" s="262">
        <v>0.9</v>
      </c>
      <c r="P555" s="263">
        <v>0.931931931931932</v>
      </c>
      <c r="Q555" s="260">
        <v>0.908653846153846</v>
      </c>
      <c r="R555" s="260">
        <v>0.880681818181818</v>
      </c>
      <c r="S555" s="260">
        <v>0.900712162068727</v>
      </c>
      <c r="T555" s="262">
        <v>0.9</v>
      </c>
      <c r="U555" s="260">
        <v>0.893893893893894</v>
      </c>
      <c r="V555" s="260">
        <v>0.891483516483517</v>
      </c>
      <c r="W555" s="260">
        <v>0.884469696969697</v>
      </c>
      <c r="X555" s="260">
        <v>0.88971859226993</v>
      </c>
      <c r="Y555" s="262">
        <v>0.92</v>
      </c>
      <c r="Z555" s="262">
        <v>0.91737005775211</v>
      </c>
      <c r="AA555" s="262">
        <v>0.936550491510277</v>
      </c>
      <c r="AB555" s="262">
        <v>0.942435942435942</v>
      </c>
      <c r="AC555" s="262">
        <v>0.927740637151238</v>
      </c>
      <c r="AD555" s="262">
        <v>0.92</v>
      </c>
      <c r="AE555" s="260">
        <v>0.993386243386243</v>
      </c>
      <c r="AF555" s="260">
        <v>0.993045897079277</v>
      </c>
      <c r="AG555" s="260">
        <v>0.992927864214993</v>
      </c>
      <c r="AH555" s="260">
        <v>0.989080291970803</v>
      </c>
      <c r="AI555" s="262">
        <v>0.92</v>
      </c>
      <c r="AJ555" s="260">
        <v>0.934153846153846</v>
      </c>
      <c r="AK555" s="260">
        <v>0.954791553871142</v>
      </c>
      <c r="AL555" s="260">
        <v>0.949067219425526</v>
      </c>
      <c r="AM555" s="260">
        <v>0.942186501050324</v>
      </c>
      <c r="AN555" s="259">
        <v>0.99</v>
      </c>
      <c r="AO555" s="264">
        <v>1</v>
      </c>
      <c r="AP555" s="264">
        <v>1</v>
      </c>
      <c r="AQ555" s="264">
        <v>1</v>
      </c>
      <c r="AR555" s="265">
        <v>1</v>
      </c>
      <c r="AS555" s="286">
        <v>0.05</v>
      </c>
      <c r="AT555" s="267">
        <v>0.0909090909090909</v>
      </c>
      <c r="AU555" s="268">
        <v>0</v>
      </c>
      <c r="AV555" s="268">
        <v>0</v>
      </c>
      <c r="AW555" s="268">
        <v>0.026431718061674</v>
      </c>
      <c r="AX555" s="224"/>
      <c r="AY555" s="222"/>
    </row>
    <row r="556" ht="15" spans="1:51">
      <c r="A556" s="220"/>
      <c r="B556" s="224"/>
      <c r="C556" s="283" t="s">
        <v>375</v>
      </c>
      <c r="D556" s="111" t="s">
        <v>25</v>
      </c>
      <c r="E556" s="111" t="s">
        <v>376</v>
      </c>
      <c r="F556" s="284" t="s">
        <v>587</v>
      </c>
      <c r="G556" s="284" t="s">
        <v>587</v>
      </c>
      <c r="H556" s="284" t="s">
        <v>587</v>
      </c>
      <c r="I556" s="284" t="s">
        <v>587</v>
      </c>
      <c r="J556" s="259">
        <v>0.9</v>
      </c>
      <c r="K556" s="260">
        <v>0.975</v>
      </c>
      <c r="L556" s="260">
        <v>0.974358974358974</v>
      </c>
      <c r="M556" s="261">
        <v>0.970588235294118</v>
      </c>
      <c r="N556" s="261">
        <v>0.970379146919431</v>
      </c>
      <c r="O556" s="262">
        <v>0.9</v>
      </c>
      <c r="P556" s="263">
        <v>0.895283772981615</v>
      </c>
      <c r="Q556" s="260">
        <v>0.938993710691824</v>
      </c>
      <c r="R556" s="260">
        <v>0.942164179104478</v>
      </c>
      <c r="S556" s="260">
        <v>0.933623922310182</v>
      </c>
      <c r="T556" s="262">
        <v>0.9</v>
      </c>
      <c r="U556" s="260">
        <v>0.939248601119105</v>
      </c>
      <c r="V556" s="260">
        <v>0.925157232704403</v>
      </c>
      <c r="W556" s="260">
        <v>0.930970149253731</v>
      </c>
      <c r="X556" s="260">
        <v>0.924906253004711</v>
      </c>
      <c r="Y556" s="262">
        <v>0.92</v>
      </c>
      <c r="Z556" s="262">
        <v>0.950787401574803</v>
      </c>
      <c r="AA556" s="262">
        <v>0.944866920152091</v>
      </c>
      <c r="AB556" s="262">
        <v>0.932829888712242</v>
      </c>
      <c r="AC556" s="262">
        <v>0.93342294283194</v>
      </c>
      <c r="AD556" s="262">
        <v>0.92</v>
      </c>
      <c r="AE556" s="260">
        <v>0.985294117647059</v>
      </c>
      <c r="AF556" s="260">
        <v>0.993006993006993</v>
      </c>
      <c r="AG556" s="260">
        <v>1</v>
      </c>
      <c r="AH556" s="260">
        <v>0.99082898759216</v>
      </c>
      <c r="AI556" s="262">
        <v>0.92</v>
      </c>
      <c r="AJ556" s="260">
        <v>0.961620469083156</v>
      </c>
      <c r="AK556" s="260">
        <v>0.959393611261505</v>
      </c>
      <c r="AL556" s="260">
        <v>0.940366972477064</v>
      </c>
      <c r="AM556" s="260">
        <v>0.948793079391656</v>
      </c>
      <c r="AN556" s="259">
        <v>0.99</v>
      </c>
      <c r="AO556" s="264">
        <v>1</v>
      </c>
      <c r="AP556" s="264">
        <v>1</v>
      </c>
      <c r="AQ556" s="264">
        <v>1</v>
      </c>
      <c r="AR556" s="265">
        <v>1</v>
      </c>
      <c r="AS556" s="286">
        <v>0.05</v>
      </c>
      <c r="AT556" s="267">
        <v>0.125</v>
      </c>
      <c r="AU556" s="268">
        <v>0</v>
      </c>
      <c r="AV556" s="268">
        <v>0</v>
      </c>
      <c r="AW556" s="268">
        <v>0.0294117647058824</v>
      </c>
      <c r="AX556" s="224"/>
      <c r="AY556" s="222"/>
    </row>
    <row r="557" ht="15" spans="1:51">
      <c r="A557" s="220"/>
      <c r="B557" s="224"/>
      <c r="C557" s="283" t="s">
        <v>375</v>
      </c>
      <c r="D557" s="111" t="s">
        <v>25</v>
      </c>
      <c r="E557" s="111" t="s">
        <v>376</v>
      </c>
      <c r="F557" s="284" t="s">
        <v>588</v>
      </c>
      <c r="G557" s="284" t="s">
        <v>588</v>
      </c>
      <c r="H557" s="284" t="s">
        <v>588</v>
      </c>
      <c r="I557" s="284" t="s">
        <v>588</v>
      </c>
      <c r="J557" s="259">
        <v>0.9</v>
      </c>
      <c r="K557" s="260">
        <v>1</v>
      </c>
      <c r="L557" s="260">
        <v>0.954545454545455</v>
      </c>
      <c r="M557" s="261">
        <v>1</v>
      </c>
      <c r="N557" s="261">
        <v>0.981632653061224</v>
      </c>
      <c r="O557" s="262">
        <v>0.9</v>
      </c>
      <c r="P557" s="263">
        <v>0.906360424028269</v>
      </c>
      <c r="Q557" s="260">
        <v>0.923344947735192</v>
      </c>
      <c r="R557" s="260">
        <v>0.925233644859813</v>
      </c>
      <c r="S557" s="260">
        <v>0.926048757782045</v>
      </c>
      <c r="T557" s="262">
        <v>0.9</v>
      </c>
      <c r="U557" s="260">
        <v>0.872791519434629</v>
      </c>
      <c r="V557" s="260">
        <v>0.903600464576074</v>
      </c>
      <c r="W557" s="260">
        <v>0.906542056074766</v>
      </c>
      <c r="X557" s="260">
        <v>0.914179321580264</v>
      </c>
      <c r="Y557" s="262">
        <v>0.92</v>
      </c>
      <c r="Z557" s="262">
        <v>0.947870778267254</v>
      </c>
      <c r="AA557" s="262">
        <v>0.964730290456432</v>
      </c>
      <c r="AB557" s="262">
        <v>0.953322350356947</v>
      </c>
      <c r="AC557" s="262">
        <v>0.950326532971161</v>
      </c>
      <c r="AD557" s="262">
        <v>0.92</v>
      </c>
      <c r="AE557" s="260">
        <v>0.993464052287582</v>
      </c>
      <c r="AF557" s="260">
        <v>0.985221674876847</v>
      </c>
      <c r="AG557" s="260">
        <v>0.987951807228916</v>
      </c>
      <c r="AH557" s="260">
        <v>0.99242244849633</v>
      </c>
      <c r="AI557" s="262">
        <v>0.92</v>
      </c>
      <c r="AJ557" s="260">
        <v>0.952282157676348</v>
      </c>
      <c r="AK557" s="260">
        <v>0.967490247074122</v>
      </c>
      <c r="AL557" s="260">
        <v>0.955648926237162</v>
      </c>
      <c r="AM557" s="260">
        <v>0.958944281524927</v>
      </c>
      <c r="AN557" s="259">
        <v>0.99</v>
      </c>
      <c r="AO557" s="264">
        <v>1</v>
      </c>
      <c r="AP557" s="264">
        <v>1</v>
      </c>
      <c r="AQ557" s="264">
        <v>1</v>
      </c>
      <c r="AR557" s="265">
        <v>1</v>
      </c>
      <c r="AS557" s="286">
        <v>0.05</v>
      </c>
      <c r="AT557" s="267">
        <v>0</v>
      </c>
      <c r="AU557" s="268">
        <v>0</v>
      </c>
      <c r="AV557" s="268">
        <v>0.111111111111111</v>
      </c>
      <c r="AW557" s="268">
        <v>0.0508474576271186</v>
      </c>
      <c r="AX557" s="224"/>
      <c r="AY557" s="222"/>
    </row>
    <row r="558" ht="15" spans="1:51">
      <c r="A558" s="220"/>
      <c r="B558" s="224"/>
      <c r="C558" s="283" t="s">
        <v>375</v>
      </c>
      <c r="D558" s="111" t="s">
        <v>25</v>
      </c>
      <c r="E558" s="111" t="s">
        <v>376</v>
      </c>
      <c r="F558" s="284" t="s">
        <v>589</v>
      </c>
      <c r="G558" s="284" t="s">
        <v>589</v>
      </c>
      <c r="H558" s="284" t="s">
        <v>589</v>
      </c>
      <c r="I558" s="284" t="s">
        <v>589</v>
      </c>
      <c r="J558" s="259">
        <v>0.9</v>
      </c>
      <c r="K558" s="260">
        <v>0.945652173913043</v>
      </c>
      <c r="L558" s="260">
        <v>0.936170212765957</v>
      </c>
      <c r="M558" s="261">
        <v>0.945205479452055</v>
      </c>
      <c r="N558" s="261">
        <v>0.965948923385078</v>
      </c>
      <c r="O558" s="262">
        <v>0.9</v>
      </c>
      <c r="P558" s="263">
        <v>0.969787392763894</v>
      </c>
      <c r="Q558" s="260">
        <v>0.961886482040033</v>
      </c>
      <c r="R558" s="260">
        <v>0.941137566137566</v>
      </c>
      <c r="S558" s="260">
        <v>0.967885215544592</v>
      </c>
      <c r="T558" s="262">
        <v>0.9</v>
      </c>
      <c r="U558" s="260">
        <v>0.954121596419247</v>
      </c>
      <c r="V558" s="260">
        <v>0.952289553057307</v>
      </c>
      <c r="W558" s="260">
        <v>0.948412698412698</v>
      </c>
      <c r="X558" s="260">
        <v>0.955000453232845</v>
      </c>
      <c r="Y558" s="262">
        <v>0.92</v>
      </c>
      <c r="Z558" s="262">
        <v>0.977805695142379</v>
      </c>
      <c r="AA558" s="262">
        <v>0.98535692495424</v>
      </c>
      <c r="AB558" s="262">
        <v>0.977972865123703</v>
      </c>
      <c r="AC558" s="262">
        <v>0.978996548179227</v>
      </c>
      <c r="AD558" s="262">
        <v>0.92</v>
      </c>
      <c r="AE558" s="260">
        <v>0.997080291970803</v>
      </c>
      <c r="AF558" s="260">
        <v>0.945818610129564</v>
      </c>
      <c r="AG558" s="260">
        <v>1</v>
      </c>
      <c r="AH558" s="260">
        <v>0.992218252286078</v>
      </c>
      <c r="AI558" s="262">
        <v>0.92</v>
      </c>
      <c r="AJ558" s="260">
        <v>0.98485254691689</v>
      </c>
      <c r="AK558" s="260">
        <v>0.990191499299393</v>
      </c>
      <c r="AL558" s="260">
        <v>0.98174572567168</v>
      </c>
      <c r="AM558" s="260">
        <v>0.98536488791423</v>
      </c>
      <c r="AN558" s="259">
        <v>0.99</v>
      </c>
      <c r="AO558" s="264">
        <v>1</v>
      </c>
      <c r="AP558" s="264">
        <v>1</v>
      </c>
      <c r="AQ558" s="264">
        <v>1</v>
      </c>
      <c r="AR558" s="265">
        <v>1</v>
      </c>
      <c r="AS558" s="286">
        <v>0.05</v>
      </c>
      <c r="AT558" s="267">
        <v>0.25</v>
      </c>
      <c r="AU558" s="268">
        <v>0.0666666666666667</v>
      </c>
      <c r="AV558" s="268">
        <v>0.0769230769230769</v>
      </c>
      <c r="AW558" s="268">
        <v>0.0719424460431655</v>
      </c>
      <c r="AX558" s="224"/>
      <c r="AY558" s="222"/>
    </row>
    <row r="559" ht="15" spans="1:51">
      <c r="A559" s="220"/>
      <c r="B559" s="224"/>
      <c r="C559" s="283" t="s">
        <v>375</v>
      </c>
      <c r="D559" s="111" t="s">
        <v>25</v>
      </c>
      <c r="E559" s="111" t="s">
        <v>376</v>
      </c>
      <c r="F559" s="284" t="s">
        <v>590</v>
      </c>
      <c r="G559" s="284" t="s">
        <v>590</v>
      </c>
      <c r="H559" s="284" t="s">
        <v>590</v>
      </c>
      <c r="I559" s="284" t="s">
        <v>590</v>
      </c>
      <c r="J559" s="259">
        <v>0.9</v>
      </c>
      <c r="K559" s="260">
        <v>0.957746478873239</v>
      </c>
      <c r="L559" s="260">
        <v>0.971830985915493</v>
      </c>
      <c r="M559" s="261">
        <v>0.920634920634921</v>
      </c>
      <c r="N559" s="261">
        <v>0.97879177377892</v>
      </c>
      <c r="O559" s="262">
        <v>0.9</v>
      </c>
      <c r="P559" s="263">
        <v>0.96875</v>
      </c>
      <c r="Q559" s="260">
        <v>0.955977557186016</v>
      </c>
      <c r="R559" s="260">
        <v>0.953341740226986</v>
      </c>
      <c r="S559" s="260">
        <v>0.957747940315853</v>
      </c>
      <c r="T559" s="262">
        <v>0.9</v>
      </c>
      <c r="U559" s="260">
        <v>0.953409090909091</v>
      </c>
      <c r="V559" s="260">
        <v>0.947345705653863</v>
      </c>
      <c r="W559" s="260">
        <v>0.924337957124842</v>
      </c>
      <c r="X559" s="260">
        <v>0.946022786228651</v>
      </c>
      <c r="Y559" s="262">
        <v>0.92</v>
      </c>
      <c r="Z559" s="262">
        <v>0.96814528133373</v>
      </c>
      <c r="AA559" s="262">
        <v>0.970930232558139</v>
      </c>
      <c r="AB559" s="262">
        <v>0.970122630992196</v>
      </c>
      <c r="AC559" s="262">
        <v>0.964032471025478</v>
      </c>
      <c r="AD559" s="262">
        <v>0.92</v>
      </c>
      <c r="AE559" s="260">
        <v>0.992840095465394</v>
      </c>
      <c r="AF559" s="260">
        <v>0.993103448275862</v>
      </c>
      <c r="AG559" s="260">
        <v>0.993951612903226</v>
      </c>
      <c r="AH559" s="260">
        <v>0.986610878661088</v>
      </c>
      <c r="AI559" s="262">
        <v>0.92</v>
      </c>
      <c r="AJ559" s="260">
        <v>0.9767578125</v>
      </c>
      <c r="AK559" s="260">
        <v>0.979333101771448</v>
      </c>
      <c r="AL559" s="260">
        <v>0.97291153627581</v>
      </c>
      <c r="AM559" s="260">
        <v>0.974284439932943</v>
      </c>
      <c r="AN559" s="259">
        <v>0.99</v>
      </c>
      <c r="AO559" s="264">
        <v>1</v>
      </c>
      <c r="AP559" s="264">
        <v>1</v>
      </c>
      <c r="AQ559" s="264">
        <v>1</v>
      </c>
      <c r="AR559" s="265">
        <v>1</v>
      </c>
      <c r="AS559" s="286">
        <v>0.05</v>
      </c>
      <c r="AT559" s="267">
        <v>0.333333333333333</v>
      </c>
      <c r="AU559" s="268">
        <v>0.0666666666666667</v>
      </c>
      <c r="AV559" s="268">
        <v>0</v>
      </c>
      <c r="AW559" s="268">
        <v>0.1</v>
      </c>
      <c r="AX559" s="224"/>
      <c r="AY559" s="222"/>
    </row>
    <row r="560" ht="15" spans="1:51">
      <c r="A560" s="220"/>
      <c r="B560" s="224"/>
      <c r="C560" s="283" t="s">
        <v>375</v>
      </c>
      <c r="D560" s="111" t="s">
        <v>25</v>
      </c>
      <c r="E560" s="111" t="s">
        <v>376</v>
      </c>
      <c r="F560" s="284" t="s">
        <v>591</v>
      </c>
      <c r="G560" s="284" t="s">
        <v>591</v>
      </c>
      <c r="H560" s="284" t="s">
        <v>591</v>
      </c>
      <c r="I560" s="284" t="s">
        <v>591</v>
      </c>
      <c r="J560" s="259">
        <v>0.9</v>
      </c>
      <c r="K560" s="260">
        <v>0.933333333333333</v>
      </c>
      <c r="L560" s="260">
        <v>1</v>
      </c>
      <c r="M560" s="261">
        <v>0.92</v>
      </c>
      <c r="N560" s="261">
        <v>0.956060606060606</v>
      </c>
      <c r="O560" s="262">
        <v>0.9</v>
      </c>
      <c r="P560" s="263">
        <v>0.963496637848223</v>
      </c>
      <c r="Q560" s="260">
        <v>0.971563981042654</v>
      </c>
      <c r="R560" s="260">
        <v>0.946502057613169</v>
      </c>
      <c r="S560" s="260">
        <v>0.956876111440427</v>
      </c>
      <c r="T560" s="262">
        <v>0.9</v>
      </c>
      <c r="U560" s="260">
        <v>0.93852065321806</v>
      </c>
      <c r="V560" s="260">
        <v>0.950236966824645</v>
      </c>
      <c r="W560" s="260">
        <v>0.901234567901235</v>
      </c>
      <c r="X560" s="260">
        <v>0.942168049792531</v>
      </c>
      <c r="Y560" s="262">
        <v>0.92</v>
      </c>
      <c r="Z560" s="262">
        <v>0.921304103428893</v>
      </c>
      <c r="AA560" s="262">
        <v>0.9</v>
      </c>
      <c r="AB560" s="262">
        <v>0.896281800391389</v>
      </c>
      <c r="AC560" s="262">
        <v>0.892989707005028</v>
      </c>
      <c r="AD560" s="262">
        <v>0.92</v>
      </c>
      <c r="AE560" s="260">
        <v>0.997005988023952</v>
      </c>
      <c r="AF560" s="260">
        <v>0.991097922848665</v>
      </c>
      <c r="AG560" s="260">
        <v>0.989510489510489</v>
      </c>
      <c r="AH560" s="260">
        <v>0.987634915644975</v>
      </c>
      <c r="AI560" s="262">
        <v>0.92</v>
      </c>
      <c r="AJ560" s="260">
        <v>0.942300884955752</v>
      </c>
      <c r="AK560" s="260">
        <v>0.936863543788187</v>
      </c>
      <c r="AL560" s="260">
        <v>0.908372827804107</v>
      </c>
      <c r="AM560" s="260">
        <v>0.930230770413419</v>
      </c>
      <c r="AN560" s="259">
        <v>0.99</v>
      </c>
      <c r="AO560" s="264">
        <v>1</v>
      </c>
      <c r="AP560" s="264">
        <v>1</v>
      </c>
      <c r="AQ560" s="264">
        <v>1</v>
      </c>
      <c r="AR560" s="265">
        <v>1</v>
      </c>
      <c r="AS560" s="286">
        <v>0.05</v>
      </c>
      <c r="AT560" s="267">
        <v>1</v>
      </c>
      <c r="AU560" s="268">
        <v>0</v>
      </c>
      <c r="AV560" s="268">
        <v>0.2</v>
      </c>
      <c r="AW560" s="268">
        <v>0.105769230769231</v>
      </c>
      <c r="AX560" s="224"/>
      <c r="AY560" s="222"/>
    </row>
    <row r="561" ht="15" spans="1:51">
      <c r="A561" s="220"/>
      <c r="B561" s="224"/>
      <c r="C561" s="283" t="s">
        <v>375</v>
      </c>
      <c r="D561" s="111" t="s">
        <v>25</v>
      </c>
      <c r="E561" s="111" t="s">
        <v>376</v>
      </c>
      <c r="F561" s="284" t="s">
        <v>592</v>
      </c>
      <c r="G561" s="284" t="s">
        <v>592</v>
      </c>
      <c r="H561" s="284" t="s">
        <v>592</v>
      </c>
      <c r="I561" s="284" t="s">
        <v>592</v>
      </c>
      <c r="J561" s="259">
        <v>0.9</v>
      </c>
      <c r="K561" s="260">
        <v>0.979166666666667</v>
      </c>
      <c r="L561" s="260">
        <v>0.9375</v>
      </c>
      <c r="M561" s="261">
        <v>0.972222222222222</v>
      </c>
      <c r="N561" s="261">
        <v>0.944105691056911</v>
      </c>
      <c r="O561" s="262">
        <v>0.9</v>
      </c>
      <c r="P561" s="263">
        <v>0.951105937136205</v>
      </c>
      <c r="Q561" s="260">
        <v>0.968416559965856</v>
      </c>
      <c r="R561" s="260">
        <v>0.908457711442786</v>
      </c>
      <c r="S561" s="260">
        <v>0.965792116495104</v>
      </c>
      <c r="T561" s="262">
        <v>0.9</v>
      </c>
      <c r="U561" s="260">
        <v>0.964493597206054</v>
      </c>
      <c r="V561" s="260">
        <v>0.965002134016218</v>
      </c>
      <c r="W561" s="260">
        <v>0.915422885572139</v>
      </c>
      <c r="X561" s="260">
        <v>0.955519290317181</v>
      </c>
      <c r="Y561" s="262">
        <v>0.92</v>
      </c>
      <c r="Z561" s="262">
        <v>0.956769436997319</v>
      </c>
      <c r="AA561" s="262">
        <v>0.972625329815303</v>
      </c>
      <c r="AB561" s="262">
        <v>0.96763925729443</v>
      </c>
      <c r="AC561" s="262">
        <v>0.965195057614883</v>
      </c>
      <c r="AD561" s="262">
        <v>0.92</v>
      </c>
      <c r="AE561" s="260">
        <v>0.99775196702885</v>
      </c>
      <c r="AF561" s="260">
        <v>0.997325181505541</v>
      </c>
      <c r="AG561" s="260">
        <v>0.998511904761905</v>
      </c>
      <c r="AH561" s="260">
        <v>0.997787106641934</v>
      </c>
      <c r="AI561" s="262">
        <v>0.92</v>
      </c>
      <c r="AJ561" s="260">
        <v>0.969374734155678</v>
      </c>
      <c r="AK561" s="260">
        <v>0.979162790697674</v>
      </c>
      <c r="AL561" s="260">
        <v>0.965242881072027</v>
      </c>
      <c r="AM561" s="260">
        <v>0.973872348235216</v>
      </c>
      <c r="AN561" s="259">
        <v>0.99</v>
      </c>
      <c r="AO561" s="264">
        <v>1</v>
      </c>
      <c r="AP561" s="264">
        <v>1</v>
      </c>
      <c r="AQ561" s="264">
        <v>1</v>
      </c>
      <c r="AR561" s="265">
        <v>1</v>
      </c>
      <c r="AS561" s="286">
        <v>0.05</v>
      </c>
      <c r="AT561" s="267">
        <v>0</v>
      </c>
      <c r="AU561" s="268">
        <v>0.136363636363636</v>
      </c>
      <c r="AV561" s="268">
        <v>0</v>
      </c>
      <c r="AW561" s="268">
        <v>0.0804347826086956</v>
      </c>
      <c r="AX561" s="224"/>
      <c r="AY561" s="222"/>
    </row>
    <row r="562" ht="15" spans="1:51">
      <c r="A562" s="220"/>
      <c r="B562" s="224"/>
      <c r="C562" s="283" t="s">
        <v>375</v>
      </c>
      <c r="D562" s="111" t="s">
        <v>25</v>
      </c>
      <c r="E562" s="111" t="s">
        <v>376</v>
      </c>
      <c r="F562" s="284" t="s">
        <v>593</v>
      </c>
      <c r="G562" s="284" t="s">
        <v>593</v>
      </c>
      <c r="H562" s="284" t="s">
        <v>593</v>
      </c>
      <c r="I562" s="284" t="s">
        <v>593</v>
      </c>
      <c r="J562" s="259">
        <v>0.9</v>
      </c>
      <c r="K562" s="260">
        <v>0.978723404255319</v>
      </c>
      <c r="L562" s="260">
        <v>1</v>
      </c>
      <c r="M562" s="261">
        <v>0.9</v>
      </c>
      <c r="N562" s="261">
        <v>0.919397697077059</v>
      </c>
      <c r="O562" s="262">
        <v>0.9</v>
      </c>
      <c r="P562" s="263">
        <v>0.856758574310693</v>
      </c>
      <c r="Q562" s="260">
        <v>0.876293740758995</v>
      </c>
      <c r="R562" s="260">
        <v>0.887228260869565</v>
      </c>
      <c r="S562" s="260">
        <v>0.878396994364433</v>
      </c>
      <c r="T562" s="262">
        <v>0.9</v>
      </c>
      <c r="U562" s="260">
        <v>0.86079354404842</v>
      </c>
      <c r="V562" s="260">
        <v>0.867915229176934</v>
      </c>
      <c r="W562" s="260">
        <v>0.883152173913043</v>
      </c>
      <c r="X562" s="260">
        <v>0.866599874765185</v>
      </c>
      <c r="Y562" s="262">
        <v>0.92</v>
      </c>
      <c r="Z562" s="262">
        <v>0.906185261911808</v>
      </c>
      <c r="AA562" s="262">
        <v>0.92586352148273</v>
      </c>
      <c r="AB562" s="262">
        <v>0.92049003122748</v>
      </c>
      <c r="AC562" s="262">
        <v>0.904265707616825</v>
      </c>
      <c r="AD562" s="262">
        <v>0.92</v>
      </c>
      <c r="AE562" s="260">
        <v>0.995061728395062</v>
      </c>
      <c r="AF562" s="260">
        <v>0.996887505558026</v>
      </c>
      <c r="AG562" s="260">
        <v>0.999087591240876</v>
      </c>
      <c r="AH562" s="260">
        <v>0.996771476698484</v>
      </c>
      <c r="AI562" s="262">
        <v>0.92</v>
      </c>
      <c r="AJ562" s="260">
        <v>0.923772344359975</v>
      </c>
      <c r="AK562" s="260">
        <v>0.94525939177102</v>
      </c>
      <c r="AL562" s="260">
        <v>0.929985711369667</v>
      </c>
      <c r="AM562" s="260">
        <v>0.926116796915955</v>
      </c>
      <c r="AN562" s="259">
        <v>0.99</v>
      </c>
      <c r="AO562" s="264">
        <v>1</v>
      </c>
      <c r="AP562" s="264">
        <v>1</v>
      </c>
      <c r="AQ562" s="264">
        <v>1</v>
      </c>
      <c r="AR562" s="265">
        <v>1</v>
      </c>
      <c r="AS562" s="286">
        <v>0.05</v>
      </c>
      <c r="AT562" s="267">
        <v>0</v>
      </c>
      <c r="AU562" s="268">
        <v>0.0666666666666667</v>
      </c>
      <c r="AV562" s="268">
        <v>0</v>
      </c>
      <c r="AW562" s="268">
        <v>0.0375</v>
      </c>
      <c r="AX562" s="224"/>
      <c r="AY562" s="222"/>
    </row>
    <row r="563" ht="15" spans="1:51">
      <c r="A563" s="220"/>
      <c r="B563" s="224"/>
      <c r="C563" s="283" t="s">
        <v>375</v>
      </c>
      <c r="D563" s="111" t="s">
        <v>25</v>
      </c>
      <c r="E563" s="111" t="s">
        <v>376</v>
      </c>
      <c r="F563" s="284" t="s">
        <v>594</v>
      </c>
      <c r="G563" s="284" t="s">
        <v>594</v>
      </c>
      <c r="H563" s="284" t="s">
        <v>594</v>
      </c>
      <c r="I563" s="284" t="s">
        <v>594</v>
      </c>
      <c r="J563" s="259">
        <v>0.9</v>
      </c>
      <c r="K563" s="260">
        <v>0.960526315789474</v>
      </c>
      <c r="L563" s="260">
        <v>0.973684210526316</v>
      </c>
      <c r="M563" s="261">
        <v>0.932432432432432</v>
      </c>
      <c r="N563" s="261">
        <v>0.959723820483314</v>
      </c>
      <c r="O563" s="262">
        <v>0.9</v>
      </c>
      <c r="P563" s="263">
        <v>0.859410430839002</v>
      </c>
      <c r="Q563" s="260">
        <v>0.889489489489489</v>
      </c>
      <c r="R563" s="260">
        <v>0.846774193548387</v>
      </c>
      <c r="S563" s="260">
        <v>0.921467413359305</v>
      </c>
      <c r="T563" s="262">
        <v>0.9</v>
      </c>
      <c r="U563" s="260">
        <v>0.86432350718065</v>
      </c>
      <c r="V563" s="260">
        <v>0.870570570570571</v>
      </c>
      <c r="W563" s="260">
        <v>0.863709677419355</v>
      </c>
      <c r="X563" s="260">
        <v>0.895057219381544</v>
      </c>
      <c r="Y563" s="262">
        <v>0.92</v>
      </c>
      <c r="Z563" s="262">
        <v>0.922999799478645</v>
      </c>
      <c r="AA563" s="262">
        <v>0.945628789360454</v>
      </c>
      <c r="AB563" s="262">
        <v>0.953729170037211</v>
      </c>
      <c r="AC563" s="262">
        <v>0.949136449210117</v>
      </c>
      <c r="AD563" s="262">
        <v>0.92</v>
      </c>
      <c r="AE563" s="260">
        <v>0.982836827264926</v>
      </c>
      <c r="AF563" s="260">
        <v>0.937756202804746</v>
      </c>
      <c r="AG563" s="260">
        <v>0.881226382686362</v>
      </c>
      <c r="AH563" s="260">
        <v>0.959009038019793</v>
      </c>
      <c r="AI563" s="262">
        <v>0.92</v>
      </c>
      <c r="AJ563" s="260">
        <v>0.93329845670939</v>
      </c>
      <c r="AK563" s="260">
        <v>0.957509764469168</v>
      </c>
      <c r="AL563" s="260">
        <v>0.958507342044995</v>
      </c>
      <c r="AM563" s="260">
        <v>0.958924436617422</v>
      </c>
      <c r="AN563" s="259">
        <v>0.99</v>
      </c>
      <c r="AO563" s="264">
        <v>1</v>
      </c>
      <c r="AP563" s="264">
        <v>1</v>
      </c>
      <c r="AQ563" s="264">
        <v>1</v>
      </c>
      <c r="AR563" s="265">
        <v>1</v>
      </c>
      <c r="AS563" s="286">
        <v>0.05</v>
      </c>
      <c r="AT563" s="267">
        <v>-0.0526315789473684</v>
      </c>
      <c r="AU563" s="268">
        <v>0</v>
      </c>
      <c r="AV563" s="268">
        <v>0</v>
      </c>
      <c r="AW563" s="268">
        <v>0.04</v>
      </c>
      <c r="AX563" s="224"/>
      <c r="AY563" s="222"/>
    </row>
    <row r="564" ht="15" spans="1:51">
      <c r="A564" s="220"/>
      <c r="B564" s="224"/>
      <c r="C564" s="283" t="s">
        <v>375</v>
      </c>
      <c r="D564" s="111" t="s">
        <v>25</v>
      </c>
      <c r="E564" s="111" t="s">
        <v>376</v>
      </c>
      <c r="F564" s="284" t="s">
        <v>595</v>
      </c>
      <c r="G564" s="284" t="s">
        <v>595</v>
      </c>
      <c r="H564" s="284" t="s">
        <v>595</v>
      </c>
      <c r="I564" s="284" t="s">
        <v>595</v>
      </c>
      <c r="J564" s="259">
        <v>0.9</v>
      </c>
      <c r="K564" s="260">
        <v>1</v>
      </c>
      <c r="L564" s="260">
        <v>1</v>
      </c>
      <c r="M564" s="261">
        <v>0.977272727272727</v>
      </c>
      <c r="N564" s="261">
        <v>0.967086156824782</v>
      </c>
      <c r="O564" s="262">
        <v>0.9</v>
      </c>
      <c r="P564" s="263">
        <v>0.94414535666218</v>
      </c>
      <c r="Q564" s="260">
        <v>0.959125475285171</v>
      </c>
      <c r="R564" s="260">
        <v>0.918604651162791</v>
      </c>
      <c r="S564" s="260">
        <v>0.948932315258186</v>
      </c>
      <c r="T564" s="262">
        <v>0.9</v>
      </c>
      <c r="U564" s="260">
        <v>0.893674293405114</v>
      </c>
      <c r="V564" s="260">
        <v>0.909220532319392</v>
      </c>
      <c r="W564" s="260">
        <v>0.869509043927649</v>
      </c>
      <c r="X564" s="260">
        <v>0.90679435744791</v>
      </c>
      <c r="Y564" s="262">
        <v>0.92</v>
      </c>
      <c r="Z564" s="262">
        <v>0.943784131063283</v>
      </c>
      <c r="AA564" s="262">
        <v>0.954937044400265</v>
      </c>
      <c r="AB564" s="262">
        <v>0.963569165786695</v>
      </c>
      <c r="AC564" s="262">
        <v>0.956025568961686</v>
      </c>
      <c r="AD564" s="262">
        <v>0.92</v>
      </c>
      <c r="AE564" s="260">
        <v>0.997594708358388</v>
      </c>
      <c r="AF564" s="260">
        <v>0.985326086956522</v>
      </c>
      <c r="AG564" s="260">
        <v>0.986074270557029</v>
      </c>
      <c r="AH564" s="260">
        <v>0.962814212814213</v>
      </c>
      <c r="AI564" s="262">
        <v>0.92</v>
      </c>
      <c r="AJ564" s="260">
        <v>0.952050336298546</v>
      </c>
      <c r="AK564" s="260">
        <v>0.966048780487805</v>
      </c>
      <c r="AL564" s="260">
        <v>0.966703176341731</v>
      </c>
      <c r="AM564" s="260">
        <v>0.964509720571523</v>
      </c>
      <c r="AN564" s="259">
        <v>0.99</v>
      </c>
      <c r="AO564" s="264">
        <v>1</v>
      </c>
      <c r="AP564" s="264">
        <v>1</v>
      </c>
      <c r="AQ564" s="264">
        <v>1</v>
      </c>
      <c r="AR564" s="265">
        <v>0.99971198156682</v>
      </c>
      <c r="AS564" s="286">
        <v>0.05</v>
      </c>
      <c r="AT564" s="267">
        <v>0</v>
      </c>
      <c r="AU564" s="268">
        <v>0.1875</v>
      </c>
      <c r="AV564" s="268">
        <v>0.125</v>
      </c>
      <c r="AW564" s="268">
        <v>0.0606060606060606</v>
      </c>
      <c r="AX564" s="224"/>
      <c r="AY564" s="222"/>
    </row>
    <row r="565" ht="15" spans="1:51">
      <c r="A565" s="220"/>
      <c r="B565" s="224"/>
      <c r="C565" s="283" t="s">
        <v>375</v>
      </c>
      <c r="D565" s="111" t="s">
        <v>25</v>
      </c>
      <c r="E565" s="111" t="s">
        <v>376</v>
      </c>
      <c r="F565" s="284" t="s">
        <v>596</v>
      </c>
      <c r="G565" s="284" t="s">
        <v>596</v>
      </c>
      <c r="H565" s="284" t="s">
        <v>596</v>
      </c>
      <c r="I565" s="284" t="s">
        <v>596</v>
      </c>
      <c r="J565" s="259">
        <v>0.9</v>
      </c>
      <c r="K565" s="260">
        <v>1</v>
      </c>
      <c r="L565" s="260">
        <v>1</v>
      </c>
      <c r="M565" s="261">
        <v>1</v>
      </c>
      <c r="N565" s="261">
        <v>0.963440860215054</v>
      </c>
      <c r="O565" s="262">
        <v>0.9</v>
      </c>
      <c r="P565" s="263">
        <v>0.96505376344086</v>
      </c>
      <c r="Q565" s="260">
        <v>0.952466367713005</v>
      </c>
      <c r="R565" s="260">
        <v>0.924675324675325</v>
      </c>
      <c r="S565" s="260">
        <v>0.963841965656848</v>
      </c>
      <c r="T565" s="262">
        <v>0.9</v>
      </c>
      <c r="U565" s="260">
        <v>0.932258064516129</v>
      </c>
      <c r="V565" s="260">
        <v>0.900896860986547</v>
      </c>
      <c r="W565" s="260">
        <v>0.853246753246753</v>
      </c>
      <c r="X565" s="260">
        <v>0.935315742938247</v>
      </c>
      <c r="Y565" s="262">
        <v>0.92</v>
      </c>
      <c r="Z565" s="262" t="s">
        <v>33</v>
      </c>
      <c r="AA565" s="262">
        <v>0</v>
      </c>
      <c r="AB565" s="262" t="s">
        <v>33</v>
      </c>
      <c r="AC565" s="262">
        <v>0.333333333333333</v>
      </c>
      <c r="AD565" s="262">
        <v>0.92</v>
      </c>
      <c r="AE565" s="260">
        <v>1</v>
      </c>
      <c r="AF565" s="260">
        <v>0.96078431372549</v>
      </c>
      <c r="AG565" s="260">
        <v>0.955555555555556</v>
      </c>
      <c r="AH565" s="260">
        <v>0.872271624898949</v>
      </c>
      <c r="AI565" s="262">
        <v>0.92</v>
      </c>
      <c r="AJ565" s="260">
        <v>0.979032258064516</v>
      </c>
      <c r="AK565" s="260">
        <v>0.977140295831466</v>
      </c>
      <c r="AL565" s="260">
        <v>0.92987012987013</v>
      </c>
      <c r="AM565" s="260">
        <v>0.980921802656988</v>
      </c>
      <c r="AN565" s="259">
        <v>0.99</v>
      </c>
      <c r="AO565" s="264">
        <v>1</v>
      </c>
      <c r="AP565" s="264">
        <v>1</v>
      </c>
      <c r="AQ565" s="264">
        <v>1</v>
      </c>
      <c r="AR565" s="265">
        <v>1</v>
      </c>
      <c r="AS565" s="286">
        <v>0.05</v>
      </c>
      <c r="AT565" s="267">
        <v>0</v>
      </c>
      <c r="AU565" s="268">
        <v>0</v>
      </c>
      <c r="AV565" s="268">
        <v>0.333333333333333</v>
      </c>
      <c r="AW565" s="268">
        <v>0.0909090909090909</v>
      </c>
      <c r="AX565" s="224"/>
      <c r="AY565" s="222"/>
    </row>
    <row r="566" ht="15" spans="1:51">
      <c r="A566" s="220"/>
      <c r="B566" s="224"/>
      <c r="C566" s="283" t="s">
        <v>375</v>
      </c>
      <c r="D566" s="111" t="s">
        <v>25</v>
      </c>
      <c r="E566" s="111" t="s">
        <v>376</v>
      </c>
      <c r="F566" s="284" t="s">
        <v>597</v>
      </c>
      <c r="G566" s="284" t="s">
        <v>597</v>
      </c>
      <c r="H566" s="284" t="s">
        <v>597</v>
      </c>
      <c r="I566" s="284" t="s">
        <v>597</v>
      </c>
      <c r="J566" s="259">
        <v>0.9</v>
      </c>
      <c r="K566" s="260">
        <v>0.824561403508772</v>
      </c>
      <c r="L566" s="260">
        <v>0.872727272727273</v>
      </c>
      <c r="M566" s="261">
        <v>0.86</v>
      </c>
      <c r="N566" s="261">
        <v>0.860330578512397</v>
      </c>
      <c r="O566" s="262">
        <v>0.9</v>
      </c>
      <c r="P566" s="263">
        <v>0.925531914893617</v>
      </c>
      <c r="Q566" s="260">
        <v>0.94169835234474</v>
      </c>
      <c r="R566" s="260">
        <v>0.912784935579782</v>
      </c>
      <c r="S566" s="260">
        <v>0.91442320197685</v>
      </c>
      <c r="T566" s="262">
        <v>0.9</v>
      </c>
      <c r="U566" s="260">
        <v>0.925531914893617</v>
      </c>
      <c r="V566" s="260">
        <v>0.929446556822983</v>
      </c>
      <c r="W566" s="260">
        <v>0.88404360753221</v>
      </c>
      <c r="X566" s="260">
        <v>0.924790517065195</v>
      </c>
      <c r="Y566" s="262">
        <v>0.92</v>
      </c>
      <c r="Z566" s="262">
        <v>0.91645885286783</v>
      </c>
      <c r="AA566" s="262">
        <v>0.944674085850556</v>
      </c>
      <c r="AB566" s="262">
        <v>0.945726915520629</v>
      </c>
      <c r="AC566" s="262">
        <v>0.93128479118297</v>
      </c>
      <c r="AD566" s="262">
        <v>0.92</v>
      </c>
      <c r="AE566" s="260">
        <v>0.980392156862745</v>
      </c>
      <c r="AF566" s="260">
        <v>0.984962406015038</v>
      </c>
      <c r="AG566" s="260">
        <v>0.985776805251641</v>
      </c>
      <c r="AH566" s="260">
        <v>0.983789260385005</v>
      </c>
      <c r="AI566" s="262">
        <v>0.92</v>
      </c>
      <c r="AJ566" s="260">
        <v>0.935187037407482</v>
      </c>
      <c r="AK566" s="260">
        <v>0.959194776931447</v>
      </c>
      <c r="AL566" s="260">
        <v>0.949616217280063</v>
      </c>
      <c r="AM566" s="260">
        <v>0.950986333264229</v>
      </c>
      <c r="AN566" s="259">
        <v>0.99</v>
      </c>
      <c r="AO566" s="264">
        <v>1</v>
      </c>
      <c r="AP566" s="264">
        <v>1</v>
      </c>
      <c r="AQ566" s="264">
        <v>1</v>
      </c>
      <c r="AR566" s="265">
        <v>1</v>
      </c>
      <c r="AS566" s="286">
        <v>0.05</v>
      </c>
      <c r="AT566" s="267">
        <v>0.0769230769230769</v>
      </c>
      <c r="AU566" s="268">
        <v>0.1</v>
      </c>
      <c r="AV566" s="268">
        <v>0.125</v>
      </c>
      <c r="AW566" s="268">
        <v>0.0762331838565022</v>
      </c>
      <c r="AX566" s="224"/>
      <c r="AY566" s="222"/>
    </row>
    <row r="567" ht="15" spans="1:51">
      <c r="A567" s="220"/>
      <c r="B567" s="224"/>
      <c r="C567" s="283" t="s">
        <v>375</v>
      </c>
      <c r="D567" s="111" t="s">
        <v>25</v>
      </c>
      <c r="E567" s="111" t="s">
        <v>376</v>
      </c>
      <c r="F567" s="284" t="s">
        <v>598</v>
      </c>
      <c r="G567" s="284" t="s">
        <v>598</v>
      </c>
      <c r="H567" s="284" t="s">
        <v>598</v>
      </c>
      <c r="I567" s="284" t="s">
        <v>598</v>
      </c>
      <c r="J567" s="259">
        <v>0.9</v>
      </c>
      <c r="K567" s="260">
        <v>1</v>
      </c>
      <c r="L567" s="260">
        <v>1</v>
      </c>
      <c r="M567" s="261">
        <v>1</v>
      </c>
      <c r="N567" s="261">
        <v>0.988013698630137</v>
      </c>
      <c r="O567" s="262">
        <v>0.9</v>
      </c>
      <c r="P567" s="263">
        <v>0.997319548152403</v>
      </c>
      <c r="Q567" s="260">
        <v>0.990159901599016</v>
      </c>
      <c r="R567" s="260">
        <v>0.993299832495812</v>
      </c>
      <c r="S567" s="260">
        <v>0.991298413240061</v>
      </c>
      <c r="T567" s="262">
        <v>0.9</v>
      </c>
      <c r="U567" s="260">
        <v>0.92992533026996</v>
      </c>
      <c r="V567" s="260">
        <v>0.907134071340713</v>
      </c>
      <c r="W567" s="260">
        <v>0.904941373534338</v>
      </c>
      <c r="X567" s="260">
        <v>0.907396348745948</v>
      </c>
      <c r="Y567" s="262">
        <v>0.92</v>
      </c>
      <c r="Z567" s="262">
        <v>0</v>
      </c>
      <c r="AA567" s="262">
        <v>0</v>
      </c>
      <c r="AB567" s="262" t="s">
        <v>33</v>
      </c>
      <c r="AC567" s="262">
        <v>0.2</v>
      </c>
      <c r="AD567" s="262">
        <v>0.92</v>
      </c>
      <c r="AE567" s="260">
        <v>0.996525515743757</v>
      </c>
      <c r="AF567" s="260">
        <v>0.972586412395709</v>
      </c>
      <c r="AG567" s="260">
        <v>0.973292244478685</v>
      </c>
      <c r="AH567" s="260">
        <v>0.909709543568465</v>
      </c>
      <c r="AI567" s="262">
        <v>0.92</v>
      </c>
      <c r="AJ567" s="260">
        <v>0.974162679425837</v>
      </c>
      <c r="AK567" s="260">
        <v>0.971252882398155</v>
      </c>
      <c r="AL567" s="260">
        <v>0.963986599664992</v>
      </c>
      <c r="AM567" s="260">
        <v>0.970171532877846</v>
      </c>
      <c r="AN567" s="259">
        <v>0.99</v>
      </c>
      <c r="AO567" s="264">
        <v>1</v>
      </c>
      <c r="AP567" s="264">
        <v>1</v>
      </c>
      <c r="AQ567" s="264">
        <v>1</v>
      </c>
      <c r="AR567" s="265">
        <v>1</v>
      </c>
      <c r="AS567" s="286">
        <v>0.05</v>
      </c>
      <c r="AT567" s="267">
        <v>0.0833333333333333</v>
      </c>
      <c r="AU567" s="268">
        <v>0.0769230769230769</v>
      </c>
      <c r="AV567" s="268">
        <v>0.142857142857143</v>
      </c>
      <c r="AW567" s="268">
        <v>0.0964467005076142</v>
      </c>
      <c r="AX567" s="224"/>
      <c r="AY567" s="222"/>
    </row>
    <row r="568" ht="15" spans="1:51">
      <c r="A568" s="220"/>
      <c r="B568" s="224"/>
      <c r="C568" s="283" t="s">
        <v>375</v>
      </c>
      <c r="D568" s="111" t="s">
        <v>25</v>
      </c>
      <c r="E568" s="111" t="s">
        <v>376</v>
      </c>
      <c r="F568" s="284" t="s">
        <v>599</v>
      </c>
      <c r="G568" s="284" t="s">
        <v>599</v>
      </c>
      <c r="H568" s="284" t="s">
        <v>599</v>
      </c>
      <c r="I568" s="284" t="s">
        <v>599</v>
      </c>
      <c r="J568" s="259">
        <v>0.9</v>
      </c>
      <c r="K568" s="260">
        <v>1</v>
      </c>
      <c r="L568" s="260">
        <v>0.964285714285714</v>
      </c>
      <c r="M568" s="261">
        <v>1</v>
      </c>
      <c r="N568" s="261">
        <v>0.990895295902883</v>
      </c>
      <c r="O568" s="262">
        <v>0.9</v>
      </c>
      <c r="P568" s="263">
        <v>0.993243243243243</v>
      </c>
      <c r="Q568" s="260">
        <v>0.988505747126437</v>
      </c>
      <c r="R568" s="260">
        <v>0.978571428571429</v>
      </c>
      <c r="S568" s="260">
        <v>0.990477108898479</v>
      </c>
      <c r="T568" s="262">
        <v>0.9</v>
      </c>
      <c r="U568" s="260">
        <v>0.937346437346437</v>
      </c>
      <c r="V568" s="260">
        <v>0.883289124668435</v>
      </c>
      <c r="W568" s="260">
        <v>0.938571428571429</v>
      </c>
      <c r="X568" s="260">
        <v>0.926806335736156</v>
      </c>
      <c r="Y568" s="262">
        <v>0.92</v>
      </c>
      <c r="Z568" s="262">
        <v>0.917312661498708</v>
      </c>
      <c r="AA568" s="262">
        <v>0.833634719710669</v>
      </c>
      <c r="AB568" s="262">
        <v>0.819915254237288</v>
      </c>
      <c r="AC568" s="262">
        <v>0.8933675652546</v>
      </c>
      <c r="AD568" s="262">
        <v>0.92</v>
      </c>
      <c r="AE568" s="260">
        <v>0.997918834547347</v>
      </c>
      <c r="AF568" s="260">
        <v>0.997601918465228</v>
      </c>
      <c r="AG568" s="260">
        <v>0.99694423223835</v>
      </c>
      <c r="AH568" s="260">
        <v>0.995827869829539</v>
      </c>
      <c r="AI568" s="262">
        <v>0.92</v>
      </c>
      <c r="AJ568" s="260">
        <v>0.957837301587302</v>
      </c>
      <c r="AK568" s="260">
        <v>0.939609236234458</v>
      </c>
      <c r="AL568" s="260">
        <v>0.914675767918089</v>
      </c>
      <c r="AM568" s="260">
        <v>0.962440519851793</v>
      </c>
      <c r="AN568" s="259">
        <v>0.99</v>
      </c>
      <c r="AO568" s="264">
        <v>1</v>
      </c>
      <c r="AP568" s="264">
        <v>1</v>
      </c>
      <c r="AQ568" s="264">
        <v>1</v>
      </c>
      <c r="AR568" s="265">
        <v>1</v>
      </c>
      <c r="AS568" s="286">
        <v>0.05</v>
      </c>
      <c r="AT568" s="267">
        <v>0.166666666666667</v>
      </c>
      <c r="AU568" s="268">
        <v>0</v>
      </c>
      <c r="AV568" s="268">
        <v>0</v>
      </c>
      <c r="AW568" s="268">
        <v>0.0810810810810811</v>
      </c>
      <c r="AX568" s="224"/>
      <c r="AY568" s="222"/>
    </row>
    <row r="569" ht="15" spans="1:51">
      <c r="A569" s="220"/>
      <c r="B569" s="224"/>
      <c r="C569" s="283" t="s">
        <v>375</v>
      </c>
      <c r="D569" s="111" t="s">
        <v>25</v>
      </c>
      <c r="E569" s="111" t="s">
        <v>376</v>
      </c>
      <c r="F569" s="284" t="s">
        <v>600</v>
      </c>
      <c r="G569" s="284" t="s">
        <v>600</v>
      </c>
      <c r="H569" s="284" t="s">
        <v>600</v>
      </c>
      <c r="I569" s="284" t="s">
        <v>600</v>
      </c>
      <c r="J569" s="259">
        <v>0.9</v>
      </c>
      <c r="K569" s="260">
        <v>1</v>
      </c>
      <c r="L569" s="260">
        <v>1</v>
      </c>
      <c r="M569" s="261">
        <v>0.954545454545455</v>
      </c>
      <c r="N569" s="261">
        <v>0.989096573208723</v>
      </c>
      <c r="O569" s="262">
        <v>0.9</v>
      </c>
      <c r="P569" s="263">
        <v>0.981081081081081</v>
      </c>
      <c r="Q569" s="260">
        <v>0.992372541148133</v>
      </c>
      <c r="R569" s="260">
        <v>0.898238747553816</v>
      </c>
      <c r="S569" s="260">
        <v>0.985427968313775</v>
      </c>
      <c r="T569" s="262">
        <v>0.9</v>
      </c>
      <c r="U569" s="260">
        <v>0.933513513513514</v>
      </c>
      <c r="V569" s="260">
        <v>0.855078281814532</v>
      </c>
      <c r="W569" s="260">
        <v>0.886497064579256</v>
      </c>
      <c r="X569" s="260">
        <v>0.926186531084731</v>
      </c>
      <c r="Y569" s="262">
        <v>0.92</v>
      </c>
      <c r="Z569" s="262">
        <v>0.822857142857143</v>
      </c>
      <c r="AA569" s="262">
        <v>0.926923076923077</v>
      </c>
      <c r="AB569" s="262">
        <v>0.941398865784499</v>
      </c>
      <c r="AC569" s="262">
        <v>0.910508821273332</v>
      </c>
      <c r="AD569" s="262">
        <v>0.92</v>
      </c>
      <c r="AE569" s="260">
        <v>0.99982397465235</v>
      </c>
      <c r="AF569" s="260">
        <v>0.996139569413512</v>
      </c>
      <c r="AG569" s="260">
        <v>0.998502545672357</v>
      </c>
      <c r="AH569" s="260">
        <v>0.998085922288445</v>
      </c>
      <c r="AI569" s="262">
        <v>0.92</v>
      </c>
      <c r="AJ569" s="260">
        <v>0.95369950068089</v>
      </c>
      <c r="AK569" s="260">
        <v>0.975091331783461</v>
      </c>
      <c r="AL569" s="260">
        <v>0.929078014184397</v>
      </c>
      <c r="AM569" s="260">
        <v>0.967865655859634</v>
      </c>
      <c r="AN569" s="259">
        <v>0.99</v>
      </c>
      <c r="AO569" s="264">
        <v>1</v>
      </c>
      <c r="AP569" s="264">
        <v>1</v>
      </c>
      <c r="AQ569" s="264">
        <v>1</v>
      </c>
      <c r="AR569" s="265">
        <v>1</v>
      </c>
      <c r="AS569" s="286">
        <v>0.05</v>
      </c>
      <c r="AT569" s="267">
        <v>0</v>
      </c>
      <c r="AU569" s="268">
        <v>0.333333333333333</v>
      </c>
      <c r="AV569" s="268">
        <v>0.333333333333333</v>
      </c>
      <c r="AW569" s="268">
        <v>0.128378378378378</v>
      </c>
      <c r="AX569" s="224"/>
      <c r="AY569" s="222"/>
    </row>
    <row r="570" ht="15" spans="1:51">
      <c r="A570" s="220"/>
      <c r="B570" s="224"/>
      <c r="C570" s="283" t="s">
        <v>375</v>
      </c>
      <c r="D570" s="111" t="s">
        <v>25</v>
      </c>
      <c r="E570" s="111" t="s">
        <v>376</v>
      </c>
      <c r="F570" s="284" t="s">
        <v>601</v>
      </c>
      <c r="G570" s="284" t="s">
        <v>601</v>
      </c>
      <c r="H570" s="284" t="s">
        <v>601</v>
      </c>
      <c r="I570" s="284" t="s">
        <v>601</v>
      </c>
      <c r="J570" s="259">
        <v>0.9</v>
      </c>
      <c r="K570" s="260">
        <v>1</v>
      </c>
      <c r="L570" s="260">
        <v>1</v>
      </c>
      <c r="M570" s="261">
        <v>1</v>
      </c>
      <c r="N570" s="261">
        <v>0.992091388400703</v>
      </c>
      <c r="O570" s="262">
        <v>0.9</v>
      </c>
      <c r="P570" s="263" t="s">
        <v>33</v>
      </c>
      <c r="Q570" s="260">
        <v>0</v>
      </c>
      <c r="R570" s="260" t="s">
        <v>33</v>
      </c>
      <c r="S570" s="260">
        <v>0</v>
      </c>
      <c r="T570" s="262">
        <v>0.9</v>
      </c>
      <c r="U570" s="260" t="s">
        <v>33</v>
      </c>
      <c r="V570" s="260">
        <v>0</v>
      </c>
      <c r="W570" s="260" t="s">
        <v>33</v>
      </c>
      <c r="X570" s="260">
        <v>0.5</v>
      </c>
      <c r="Y570" s="262">
        <v>0.92</v>
      </c>
      <c r="Z570" s="262">
        <v>0</v>
      </c>
      <c r="AA570" s="262" t="s">
        <v>33</v>
      </c>
      <c r="AB570" s="262" t="s">
        <v>33</v>
      </c>
      <c r="AC570" s="262">
        <v>0</v>
      </c>
      <c r="AD570" s="262">
        <v>0.92</v>
      </c>
      <c r="AE570" s="260">
        <v>1</v>
      </c>
      <c r="AF570" s="260">
        <v>0.977981651376147</v>
      </c>
      <c r="AG570" s="260">
        <v>0.99814126394052</v>
      </c>
      <c r="AH570" s="260">
        <v>0.986055429667073</v>
      </c>
      <c r="AI570" s="262">
        <v>0.92</v>
      </c>
      <c r="AJ570" s="260">
        <v>0.980351602895553</v>
      </c>
      <c r="AK570" s="260">
        <v>0.978159126365055</v>
      </c>
      <c r="AL570" s="260">
        <v>0.954817637452368</v>
      </c>
      <c r="AM570" s="260">
        <v>0.973980615505472</v>
      </c>
      <c r="AN570" s="259">
        <v>0.99</v>
      </c>
      <c r="AO570" s="264">
        <v>1</v>
      </c>
      <c r="AP570" s="264">
        <v>1</v>
      </c>
      <c r="AQ570" s="264">
        <v>1</v>
      </c>
      <c r="AR570" s="265">
        <v>1</v>
      </c>
      <c r="AS570" s="286">
        <v>0.05</v>
      </c>
      <c r="AT570" s="267">
        <v>0</v>
      </c>
      <c r="AU570" s="268">
        <v>0.2</v>
      </c>
      <c r="AV570" s="268">
        <v>0.285714285714286</v>
      </c>
      <c r="AW570" s="268">
        <v>0.07981220657277</v>
      </c>
      <c r="AX570" s="224"/>
      <c r="AY570" s="222"/>
    </row>
    <row r="571" ht="15" spans="1:51">
      <c r="A571" s="220"/>
      <c r="B571" s="224"/>
      <c r="C571" s="283" t="s">
        <v>375</v>
      </c>
      <c r="D571" s="111" t="s">
        <v>25</v>
      </c>
      <c r="E571" s="111" t="s">
        <v>376</v>
      </c>
      <c r="F571" s="284" t="s">
        <v>602</v>
      </c>
      <c r="G571" s="284" t="s">
        <v>602</v>
      </c>
      <c r="H571" s="284" t="s">
        <v>602</v>
      </c>
      <c r="I571" s="284" t="s">
        <v>602</v>
      </c>
      <c r="J571" s="259">
        <v>0.9</v>
      </c>
      <c r="K571" s="260">
        <v>1</v>
      </c>
      <c r="L571" s="260">
        <v>1</v>
      </c>
      <c r="M571" s="261">
        <v>1</v>
      </c>
      <c r="N571" s="261">
        <v>0.997282608695652</v>
      </c>
      <c r="O571" s="262">
        <v>0.9</v>
      </c>
      <c r="P571" s="263">
        <v>0.987793427230047</v>
      </c>
      <c r="Q571" s="260">
        <v>0.988490182802979</v>
      </c>
      <c r="R571" s="260">
        <v>0.995695839311334</v>
      </c>
      <c r="S571" s="260">
        <v>0.983170801958606</v>
      </c>
      <c r="T571" s="262">
        <v>0.9</v>
      </c>
      <c r="U571" s="260">
        <v>0.943661971830986</v>
      </c>
      <c r="V571" s="260">
        <v>0.916723087339201</v>
      </c>
      <c r="W571" s="260">
        <v>0.958393113342898</v>
      </c>
      <c r="X571" s="260">
        <v>0.896432539192692</v>
      </c>
      <c r="Y571" s="262">
        <v>0.92</v>
      </c>
      <c r="Z571" s="262">
        <v>0.948553054662379</v>
      </c>
      <c r="AA571" s="262">
        <v>0.946153846153846</v>
      </c>
      <c r="AB571" s="262">
        <v>0.871866295264624</v>
      </c>
      <c r="AC571" s="262">
        <v>0.892110586648685</v>
      </c>
      <c r="AD571" s="262">
        <v>0.92</v>
      </c>
      <c r="AE571" s="260">
        <v>0.992137240886347</v>
      </c>
      <c r="AF571" s="260">
        <v>0.987008426966292</v>
      </c>
      <c r="AG571" s="260">
        <v>0.968418703269724</v>
      </c>
      <c r="AH571" s="260">
        <v>0.965554417310471</v>
      </c>
      <c r="AI571" s="262">
        <v>0.92</v>
      </c>
      <c r="AJ571" s="260">
        <v>0.963715529753266</v>
      </c>
      <c r="AK571" s="260">
        <v>0.974290305302625</v>
      </c>
      <c r="AL571" s="260">
        <v>0.943181818181818</v>
      </c>
      <c r="AM571" s="260">
        <v>0.954132778513335</v>
      </c>
      <c r="AN571" s="259">
        <v>0.99</v>
      </c>
      <c r="AO571" s="264">
        <v>1</v>
      </c>
      <c r="AP571" s="264">
        <v>1</v>
      </c>
      <c r="AQ571" s="264">
        <v>1</v>
      </c>
      <c r="AR571" s="265">
        <v>1</v>
      </c>
      <c r="AS571" s="286">
        <v>0.05</v>
      </c>
      <c r="AT571" s="267">
        <v>0.25</v>
      </c>
      <c r="AU571" s="268">
        <v>0.142857142857143</v>
      </c>
      <c r="AV571" s="268">
        <v>0.2</v>
      </c>
      <c r="AW571" s="268">
        <v>0.0727272727272727</v>
      </c>
      <c r="AX571" s="224"/>
      <c r="AY571" s="222"/>
    </row>
    <row r="572" ht="15" spans="1:51">
      <c r="A572" s="220"/>
      <c r="B572" s="224"/>
      <c r="C572" s="283" t="s">
        <v>375</v>
      </c>
      <c r="D572" s="111" t="s">
        <v>25</v>
      </c>
      <c r="E572" s="111" t="s">
        <v>376</v>
      </c>
      <c r="F572" s="284" t="s">
        <v>603</v>
      </c>
      <c r="G572" s="284" t="s">
        <v>603</v>
      </c>
      <c r="H572" s="284" t="s">
        <v>603</v>
      </c>
      <c r="I572" s="284" t="s">
        <v>603</v>
      </c>
      <c r="J572" s="259">
        <v>0.9</v>
      </c>
      <c r="K572" s="260">
        <v>0.96</v>
      </c>
      <c r="L572" s="260">
        <v>1</v>
      </c>
      <c r="M572" s="261">
        <v>1</v>
      </c>
      <c r="N572" s="261">
        <v>0.971619365609349</v>
      </c>
      <c r="O572" s="262">
        <v>0.9</v>
      </c>
      <c r="P572" s="263">
        <v>0.984384037015616</v>
      </c>
      <c r="Q572" s="260">
        <v>0.99371332774518</v>
      </c>
      <c r="R572" s="260">
        <v>0.9875</v>
      </c>
      <c r="S572" s="260">
        <v>0.990180418445102</v>
      </c>
      <c r="T572" s="262">
        <v>0.9</v>
      </c>
      <c r="U572" s="260">
        <v>0.956043956043956</v>
      </c>
      <c r="V572" s="260">
        <v>0.927074601844091</v>
      </c>
      <c r="W572" s="260">
        <v>0.980208333333333</v>
      </c>
      <c r="X572" s="260">
        <v>0.96407342428448</v>
      </c>
      <c r="Y572" s="262">
        <v>0.92</v>
      </c>
      <c r="Z572" s="262">
        <v>0.949056603773585</v>
      </c>
      <c r="AA572" s="262">
        <v>0.924556213017751</v>
      </c>
      <c r="AB572" s="262">
        <v>0.963414634146341</v>
      </c>
      <c r="AC572" s="262">
        <v>0.955163934426229</v>
      </c>
      <c r="AD572" s="262">
        <v>0.92</v>
      </c>
      <c r="AE572" s="260">
        <v>0.996003391062129</v>
      </c>
      <c r="AF572" s="260">
        <v>0.984733180820767</v>
      </c>
      <c r="AG572" s="260">
        <v>0.867984261227443</v>
      </c>
      <c r="AH572" s="260">
        <v>0.922685578969647</v>
      </c>
      <c r="AI572" s="262">
        <v>0.92</v>
      </c>
      <c r="AJ572" s="260">
        <v>0.969067609368095</v>
      </c>
      <c r="AK572" s="260">
        <v>0.97583278902678</v>
      </c>
      <c r="AL572" s="260">
        <v>0.982421875</v>
      </c>
      <c r="AM572" s="260">
        <v>0.981726915598587</v>
      </c>
      <c r="AN572" s="259">
        <v>0.99</v>
      </c>
      <c r="AO572" s="264">
        <v>1</v>
      </c>
      <c r="AP572" s="264">
        <v>1</v>
      </c>
      <c r="AQ572" s="264">
        <v>1</v>
      </c>
      <c r="AR572" s="265">
        <v>1</v>
      </c>
      <c r="AS572" s="286">
        <v>0.05</v>
      </c>
      <c r="AT572" s="267">
        <v>0.222222222222222</v>
      </c>
      <c r="AU572" s="268">
        <v>0</v>
      </c>
      <c r="AV572" s="268">
        <v>0.166666666666667</v>
      </c>
      <c r="AW572" s="268">
        <v>0.0939597315436242</v>
      </c>
      <c r="AX572" s="224"/>
      <c r="AY572" s="222"/>
    </row>
    <row r="573" ht="15" spans="1:51">
      <c r="A573" s="220"/>
      <c r="B573" s="224"/>
      <c r="C573" s="283" t="s">
        <v>375</v>
      </c>
      <c r="D573" s="111" t="s">
        <v>25</v>
      </c>
      <c r="E573" s="111" t="s">
        <v>376</v>
      </c>
      <c r="F573" s="284" t="s">
        <v>604</v>
      </c>
      <c r="G573" s="284" t="s">
        <v>604</v>
      </c>
      <c r="H573" s="284" t="s">
        <v>604</v>
      </c>
      <c r="I573" s="284" t="s">
        <v>604</v>
      </c>
      <c r="J573" s="259">
        <v>0.9</v>
      </c>
      <c r="K573" s="260">
        <v>1</v>
      </c>
      <c r="L573" s="260">
        <v>0.982456140350877</v>
      </c>
      <c r="M573" s="261">
        <v>0.955555555555556</v>
      </c>
      <c r="N573" s="261">
        <v>0.988179669030733</v>
      </c>
      <c r="O573" s="262">
        <v>0.9</v>
      </c>
      <c r="P573" s="263">
        <v>0.975679542203147</v>
      </c>
      <c r="Q573" s="260">
        <v>0.957417264522101</v>
      </c>
      <c r="R573" s="260">
        <v>0.98499399759904</v>
      </c>
      <c r="S573" s="260">
        <v>0.966734909113469</v>
      </c>
      <c r="T573" s="262">
        <v>0.9</v>
      </c>
      <c r="U573" s="260">
        <v>0.928469241773963</v>
      </c>
      <c r="V573" s="260">
        <v>0.926637352464707</v>
      </c>
      <c r="W573" s="260">
        <v>0.959183673469388</v>
      </c>
      <c r="X573" s="260">
        <v>0.911247596004715</v>
      </c>
      <c r="Y573" s="262">
        <v>0.92</v>
      </c>
      <c r="Z573" s="262">
        <v>0.868852459016393</v>
      </c>
      <c r="AA573" s="262">
        <v>0.879235447437011</v>
      </c>
      <c r="AB573" s="262">
        <v>0.817106460418562</v>
      </c>
      <c r="AC573" s="262">
        <v>0.824076618126153</v>
      </c>
      <c r="AD573" s="262">
        <v>0.92</v>
      </c>
      <c r="AE573" s="260">
        <v>0.994944657300979</v>
      </c>
      <c r="AF573" s="260">
        <v>0.991219667943806</v>
      </c>
      <c r="AG573" s="260">
        <v>0.991324283017172</v>
      </c>
      <c r="AH573" s="260">
        <v>0.983842632027257</v>
      </c>
      <c r="AI573" s="262">
        <v>0.92</v>
      </c>
      <c r="AJ573" s="260">
        <v>0.949456029011786</v>
      </c>
      <c r="AK573" s="260">
        <v>0.953590352640234</v>
      </c>
      <c r="AL573" s="260">
        <v>0.914347668955548</v>
      </c>
      <c r="AM573" s="260">
        <v>0.94137823804902</v>
      </c>
      <c r="AN573" s="259">
        <v>0.99</v>
      </c>
      <c r="AO573" s="264">
        <v>1</v>
      </c>
      <c r="AP573" s="264">
        <v>1</v>
      </c>
      <c r="AQ573" s="264">
        <v>1</v>
      </c>
      <c r="AR573" s="265">
        <v>1</v>
      </c>
      <c r="AS573" s="286">
        <v>0.05</v>
      </c>
      <c r="AT573" s="267">
        <v>0</v>
      </c>
      <c r="AU573" s="268">
        <v>0.1</v>
      </c>
      <c r="AV573" s="268">
        <v>0.333333333333333</v>
      </c>
      <c r="AW573" s="268">
        <v>0.0868263473053892</v>
      </c>
      <c r="AX573" s="224"/>
      <c r="AY573" s="222"/>
    </row>
    <row r="574" ht="15" spans="1:51">
      <c r="A574" s="220"/>
      <c r="B574" s="224"/>
      <c r="C574" s="283" t="s">
        <v>375</v>
      </c>
      <c r="D574" s="111" t="s">
        <v>25</v>
      </c>
      <c r="E574" s="111" t="s">
        <v>376</v>
      </c>
      <c r="F574" s="284" t="s">
        <v>605</v>
      </c>
      <c r="G574" s="284" t="s">
        <v>605</v>
      </c>
      <c r="H574" s="284" t="s">
        <v>605</v>
      </c>
      <c r="I574" s="284" t="s">
        <v>605</v>
      </c>
      <c r="J574" s="259">
        <v>0.9</v>
      </c>
      <c r="K574" s="260">
        <v>1</v>
      </c>
      <c r="L574" s="260">
        <v>1</v>
      </c>
      <c r="M574" s="261">
        <v>1</v>
      </c>
      <c r="N574" s="261">
        <v>0.941791044776119</v>
      </c>
      <c r="O574" s="262">
        <v>0.9</v>
      </c>
      <c r="P574" s="263">
        <v>0.967188288743059</v>
      </c>
      <c r="Q574" s="260">
        <v>0.96299037749815</v>
      </c>
      <c r="R574" s="260">
        <v>0.989189189189189</v>
      </c>
      <c r="S574" s="260">
        <v>0.986121303690913</v>
      </c>
      <c r="T574" s="262">
        <v>0.9</v>
      </c>
      <c r="U574" s="260">
        <v>0.859162039374054</v>
      </c>
      <c r="V574" s="260">
        <v>0.85640266469282</v>
      </c>
      <c r="W574" s="260">
        <v>0.936216216216216</v>
      </c>
      <c r="X574" s="260">
        <v>0.913684437729333</v>
      </c>
      <c r="Y574" s="262">
        <v>0.92</v>
      </c>
      <c r="Z574" s="262">
        <v>0.91324200913242</v>
      </c>
      <c r="AA574" s="262">
        <v>0.879556259904913</v>
      </c>
      <c r="AB574" s="262">
        <v>0.943060498220641</v>
      </c>
      <c r="AC574" s="262">
        <v>0.933226373290549</v>
      </c>
      <c r="AD574" s="262">
        <v>0.92</v>
      </c>
      <c r="AE574" s="260">
        <v>0.995606099767382</v>
      </c>
      <c r="AF574" s="260">
        <v>0.974549819927971</v>
      </c>
      <c r="AG574" s="260">
        <v>0.994497607655502</v>
      </c>
      <c r="AH574" s="260">
        <v>0.989863908341041</v>
      </c>
      <c r="AI574" s="262">
        <v>0.92</v>
      </c>
      <c r="AJ574" s="260">
        <v>0.952046300124018</v>
      </c>
      <c r="AK574" s="260">
        <v>0.933413317336533</v>
      </c>
      <c r="AL574" s="260">
        <v>0.965702757229321</v>
      </c>
      <c r="AM574" s="260">
        <v>0.969001379960284</v>
      </c>
      <c r="AN574" s="259">
        <v>0.99</v>
      </c>
      <c r="AO574" s="264">
        <v>1</v>
      </c>
      <c r="AP574" s="264">
        <v>1</v>
      </c>
      <c r="AQ574" s="264">
        <v>1</v>
      </c>
      <c r="AR574" s="265">
        <v>1</v>
      </c>
      <c r="AS574" s="286">
        <v>0.05</v>
      </c>
      <c r="AT574" s="267">
        <v>0</v>
      </c>
      <c r="AU574" s="268">
        <v>0</v>
      </c>
      <c r="AV574" s="268">
        <v>0.2</v>
      </c>
      <c r="AW574" s="268">
        <v>0.0418604651162791</v>
      </c>
      <c r="AX574" s="224"/>
      <c r="AY574" s="222"/>
    </row>
    <row r="575" ht="15" spans="1:51">
      <c r="A575" s="220"/>
      <c r="B575" s="224"/>
      <c r="C575" s="283" t="s">
        <v>375</v>
      </c>
      <c r="D575" s="111" t="s">
        <v>25</v>
      </c>
      <c r="E575" s="111" t="s">
        <v>376</v>
      </c>
      <c r="F575" s="284" t="s">
        <v>606</v>
      </c>
      <c r="G575" s="284" t="s">
        <v>606</v>
      </c>
      <c r="H575" s="284" t="s">
        <v>606</v>
      </c>
      <c r="I575" s="284" t="s">
        <v>606</v>
      </c>
      <c r="J575" s="259">
        <v>0.9</v>
      </c>
      <c r="K575" s="260">
        <v>0.976744186046512</v>
      </c>
      <c r="L575" s="260">
        <v>1</v>
      </c>
      <c r="M575" s="261">
        <v>0.974358974358974</v>
      </c>
      <c r="N575" s="261">
        <v>0.988</v>
      </c>
      <c r="O575" s="262">
        <v>0.9</v>
      </c>
      <c r="P575" s="263">
        <v>0</v>
      </c>
      <c r="Q575" s="260">
        <v>0</v>
      </c>
      <c r="R575" s="260">
        <v>1</v>
      </c>
      <c r="S575" s="260">
        <v>0.5</v>
      </c>
      <c r="T575" s="262">
        <v>0.9</v>
      </c>
      <c r="U575" s="260">
        <v>0</v>
      </c>
      <c r="V575" s="260">
        <v>0</v>
      </c>
      <c r="W575" s="260">
        <v>0</v>
      </c>
      <c r="X575" s="260">
        <v>0</v>
      </c>
      <c r="Y575" s="262">
        <v>0.92</v>
      </c>
      <c r="Z575" s="262" t="s">
        <v>33</v>
      </c>
      <c r="AA575" s="262" t="s">
        <v>33</v>
      </c>
      <c r="AB575" s="262" t="s">
        <v>33</v>
      </c>
      <c r="AC575" s="262">
        <v>0</v>
      </c>
      <c r="AD575" s="262">
        <v>0.92</v>
      </c>
      <c r="AE575" s="260">
        <v>1</v>
      </c>
      <c r="AF575" s="260">
        <v>0.992437463641652</v>
      </c>
      <c r="AG575" s="260">
        <v>0.992359121298949</v>
      </c>
      <c r="AH575" s="260">
        <v>0.989861895794099</v>
      </c>
      <c r="AI575" s="262">
        <v>0.92</v>
      </c>
      <c r="AJ575" s="260">
        <v>0.955114054451803</v>
      </c>
      <c r="AK575" s="260">
        <v>0.959128065395095</v>
      </c>
      <c r="AL575" s="260">
        <v>0.944444444444444</v>
      </c>
      <c r="AM575" s="260">
        <v>0.946692006176506</v>
      </c>
      <c r="AN575" s="259">
        <v>0.99</v>
      </c>
      <c r="AO575" s="264">
        <v>1</v>
      </c>
      <c r="AP575" s="264">
        <v>1</v>
      </c>
      <c r="AQ575" s="264">
        <v>1</v>
      </c>
      <c r="AR575" s="265">
        <v>1</v>
      </c>
      <c r="AS575" s="286">
        <v>0.05</v>
      </c>
      <c r="AT575" s="267">
        <v>0.0909090909090909</v>
      </c>
      <c r="AU575" s="268">
        <v>0</v>
      </c>
      <c r="AV575" s="268">
        <v>0</v>
      </c>
      <c r="AW575" s="268">
        <v>0.108695652173913</v>
      </c>
      <c r="AX575" s="224"/>
      <c r="AY575" s="222"/>
    </row>
    <row r="576" ht="15" spans="1:51">
      <c r="A576" s="220"/>
      <c r="B576" s="224"/>
      <c r="C576" s="283" t="s">
        <v>375</v>
      </c>
      <c r="D576" s="111" t="s">
        <v>25</v>
      </c>
      <c r="E576" s="111" t="s">
        <v>376</v>
      </c>
      <c r="F576" s="284" t="s">
        <v>607</v>
      </c>
      <c r="G576" s="284" t="s">
        <v>607</v>
      </c>
      <c r="H576" s="284" t="s">
        <v>607</v>
      </c>
      <c r="I576" s="284" t="s">
        <v>607</v>
      </c>
      <c r="J576" s="259">
        <v>0.9</v>
      </c>
      <c r="K576" s="260">
        <v>1</v>
      </c>
      <c r="L576" s="260">
        <v>1</v>
      </c>
      <c r="M576" s="261">
        <v>0.962962962962963</v>
      </c>
      <c r="N576" s="261">
        <v>0.990316333118141</v>
      </c>
      <c r="O576" s="262">
        <v>0.9</v>
      </c>
      <c r="P576" s="263">
        <v>0.995088006549325</v>
      </c>
      <c r="Q576" s="260">
        <v>0.997419158949446</v>
      </c>
      <c r="R576" s="260">
        <v>0.98009318085557</v>
      </c>
      <c r="S576" s="260">
        <v>0.990946354153296</v>
      </c>
      <c r="T576" s="262">
        <v>0.9</v>
      </c>
      <c r="U576" s="260">
        <v>0.940032746623005</v>
      </c>
      <c r="V576" s="260">
        <v>0.925762866251708</v>
      </c>
      <c r="W576" s="260">
        <v>0.924184667513765</v>
      </c>
      <c r="X576" s="260">
        <v>0.920990253211135</v>
      </c>
      <c r="Y576" s="262">
        <v>0.92</v>
      </c>
      <c r="Z576" s="262">
        <v>0.88124410933082</v>
      </c>
      <c r="AA576" s="262">
        <v>0.916237113402062</v>
      </c>
      <c r="AB576" s="262">
        <v>0.858529819694868</v>
      </c>
      <c r="AC576" s="262">
        <v>0.873115126854955</v>
      </c>
      <c r="AD576" s="262">
        <v>0.92</v>
      </c>
      <c r="AE576" s="260">
        <v>0.972967845964147</v>
      </c>
      <c r="AF576" s="260">
        <v>0.976481497091798</v>
      </c>
      <c r="AG576" s="260">
        <v>0.987410071942446</v>
      </c>
      <c r="AH576" s="260">
        <v>0.984743529945668</v>
      </c>
      <c r="AI576" s="262">
        <v>0.92</v>
      </c>
      <c r="AJ576" s="260">
        <v>0.962514708354345</v>
      </c>
      <c r="AK576" s="260">
        <v>0.971754881493307</v>
      </c>
      <c r="AL576" s="260">
        <v>0.921903760189324</v>
      </c>
      <c r="AM576" s="260">
        <v>0.953824760307924</v>
      </c>
      <c r="AN576" s="259">
        <v>0.99</v>
      </c>
      <c r="AO576" s="264">
        <v>1</v>
      </c>
      <c r="AP576" s="264">
        <v>1</v>
      </c>
      <c r="AQ576" s="264">
        <v>1</v>
      </c>
      <c r="AR576" s="265">
        <v>1</v>
      </c>
      <c r="AS576" s="286">
        <v>0.05</v>
      </c>
      <c r="AT576" s="267">
        <v>0</v>
      </c>
      <c r="AU576" s="268">
        <v>0.037037037037037</v>
      </c>
      <c r="AV576" s="268">
        <v>0.176470588235294</v>
      </c>
      <c r="AW576" s="268">
        <v>0.0772058823529412</v>
      </c>
      <c r="AX576" s="224"/>
      <c r="AY576" s="222"/>
    </row>
    <row r="577" ht="15" spans="1:51">
      <c r="A577" s="220"/>
      <c r="B577" s="224"/>
      <c r="C577" s="283" t="s">
        <v>375</v>
      </c>
      <c r="D577" s="111" t="s">
        <v>25</v>
      </c>
      <c r="E577" s="111" t="s">
        <v>376</v>
      </c>
      <c r="F577" s="284" t="s">
        <v>608</v>
      </c>
      <c r="G577" s="284" t="s">
        <v>608</v>
      </c>
      <c r="H577" s="284" t="s">
        <v>608</v>
      </c>
      <c r="I577" s="284" t="s">
        <v>608</v>
      </c>
      <c r="J577" s="259">
        <v>0.9</v>
      </c>
      <c r="K577" s="260">
        <v>1</v>
      </c>
      <c r="L577" s="260">
        <v>1</v>
      </c>
      <c r="M577" s="261">
        <v>1</v>
      </c>
      <c r="N577" s="261">
        <v>0.998641304347826</v>
      </c>
      <c r="O577" s="262">
        <v>0.9</v>
      </c>
      <c r="P577" s="263" t="s">
        <v>33</v>
      </c>
      <c r="Q577" s="260" t="s">
        <v>33</v>
      </c>
      <c r="R577" s="260" t="s">
        <v>33</v>
      </c>
      <c r="S577" s="260">
        <v>0.5</v>
      </c>
      <c r="T577" s="262">
        <v>0.9</v>
      </c>
      <c r="U577" s="260" t="s">
        <v>33</v>
      </c>
      <c r="V577" s="260" t="s">
        <v>33</v>
      </c>
      <c r="W577" s="260" t="s">
        <v>33</v>
      </c>
      <c r="X577" s="260">
        <v>0.625</v>
      </c>
      <c r="Y577" s="262">
        <v>0.92</v>
      </c>
      <c r="Z577" s="262" t="s">
        <v>33</v>
      </c>
      <c r="AA577" s="262">
        <v>0</v>
      </c>
      <c r="AB577" s="262" t="s">
        <v>33</v>
      </c>
      <c r="AC577" s="262">
        <v>0</v>
      </c>
      <c r="AD577" s="262">
        <v>0.92</v>
      </c>
      <c r="AE577" s="260">
        <v>0.996870109546166</v>
      </c>
      <c r="AF577" s="260">
        <v>0.992076069730586</v>
      </c>
      <c r="AG577" s="260">
        <v>0.992857142857143</v>
      </c>
      <c r="AH577" s="260">
        <v>0.993933766635717</v>
      </c>
      <c r="AI577" s="262">
        <v>0.92</v>
      </c>
      <c r="AJ577" s="260">
        <v>0.969138125705683</v>
      </c>
      <c r="AK577" s="260">
        <v>0.977850942831488</v>
      </c>
      <c r="AL577" s="260">
        <v>0.960285941223193</v>
      </c>
      <c r="AM577" s="260">
        <v>0.975190420698857</v>
      </c>
      <c r="AN577" s="259">
        <v>0.99</v>
      </c>
      <c r="AO577" s="264">
        <v>1</v>
      </c>
      <c r="AP577" s="264">
        <v>1</v>
      </c>
      <c r="AQ577" s="264">
        <v>1</v>
      </c>
      <c r="AR577" s="265">
        <v>1</v>
      </c>
      <c r="AS577" s="286">
        <v>0.05</v>
      </c>
      <c r="AT577" s="267">
        <v>0</v>
      </c>
      <c r="AU577" s="268">
        <v>0.181818181818182</v>
      </c>
      <c r="AV577" s="268">
        <v>0</v>
      </c>
      <c r="AW577" s="268">
        <v>0.069620253164557</v>
      </c>
      <c r="AX577" s="224"/>
      <c r="AY577" s="222"/>
    </row>
    <row r="578" ht="15" spans="1:51">
      <c r="A578" s="220"/>
      <c r="B578" s="224"/>
      <c r="C578" s="283" t="s">
        <v>375</v>
      </c>
      <c r="D578" s="111" t="s">
        <v>25</v>
      </c>
      <c r="E578" s="111" t="s">
        <v>376</v>
      </c>
      <c r="F578" s="284" t="s">
        <v>609</v>
      </c>
      <c r="G578" s="284" t="s">
        <v>609</v>
      </c>
      <c r="H578" s="284" t="s">
        <v>609</v>
      </c>
      <c r="I578" s="284" t="s">
        <v>609</v>
      </c>
      <c r="J578" s="259">
        <v>0.9</v>
      </c>
      <c r="K578" s="260">
        <v>0.976744186046512</v>
      </c>
      <c r="L578" s="260">
        <v>0.976744186046512</v>
      </c>
      <c r="M578" s="261">
        <v>0.944444444444444</v>
      </c>
      <c r="N578" s="261">
        <v>0.964322120285423</v>
      </c>
      <c r="O578" s="262">
        <v>0.9</v>
      </c>
      <c r="P578" s="263">
        <v>0.982592477463475</v>
      </c>
      <c r="Q578" s="260">
        <v>0.955648926237162</v>
      </c>
      <c r="R578" s="260">
        <v>0.978941034897714</v>
      </c>
      <c r="S578" s="260">
        <v>0.975214552729953</v>
      </c>
      <c r="T578" s="262">
        <v>0.9</v>
      </c>
      <c r="U578" s="260">
        <v>0.965495803543674</v>
      </c>
      <c r="V578" s="260">
        <v>0.939775910364146</v>
      </c>
      <c r="W578" s="260">
        <v>0.957280385078219</v>
      </c>
      <c r="X578" s="260">
        <v>0.941570578634234</v>
      </c>
      <c r="Y578" s="262">
        <v>0.92</v>
      </c>
      <c r="Z578" s="262">
        <v>0.969318181818182</v>
      </c>
      <c r="AA578" s="262">
        <v>0.968916518650089</v>
      </c>
      <c r="AB578" s="262">
        <v>0.981684981684982</v>
      </c>
      <c r="AC578" s="262">
        <v>0.960846514861811</v>
      </c>
      <c r="AD578" s="262">
        <v>0.92</v>
      </c>
      <c r="AE578" s="260">
        <v>0.999591391991283</v>
      </c>
      <c r="AF578" s="260">
        <v>0.998201223168246</v>
      </c>
      <c r="AG578" s="260">
        <v>0.8191764471852</v>
      </c>
      <c r="AH578" s="260">
        <v>0.933291153373776</v>
      </c>
      <c r="AI578" s="262">
        <v>0.92</v>
      </c>
      <c r="AJ578" s="260">
        <v>0.985121951219512</v>
      </c>
      <c r="AK578" s="260">
        <v>0.978558225508318</v>
      </c>
      <c r="AL578" s="260">
        <v>0.985838779956427</v>
      </c>
      <c r="AM578" s="260">
        <v>0.980394137432955</v>
      </c>
      <c r="AN578" s="259">
        <v>0.99</v>
      </c>
      <c r="AO578" s="264">
        <v>1</v>
      </c>
      <c r="AP578" s="264">
        <v>1</v>
      </c>
      <c r="AQ578" s="264">
        <v>1</v>
      </c>
      <c r="AR578" s="265">
        <v>1</v>
      </c>
      <c r="AS578" s="286">
        <v>0.05</v>
      </c>
      <c r="AT578" s="267">
        <v>0.0384615384615385</v>
      </c>
      <c r="AU578" s="268">
        <v>0.148148148148148</v>
      </c>
      <c r="AV578" s="268">
        <v>0.12</v>
      </c>
      <c r="AW578" s="268">
        <v>0.0737864077669903</v>
      </c>
      <c r="AX578" s="224"/>
      <c r="AY578" s="222"/>
    </row>
    <row r="579" ht="15" spans="1:51">
      <c r="A579" s="220"/>
      <c r="B579" s="224"/>
      <c r="C579" s="283" t="s">
        <v>375</v>
      </c>
      <c r="D579" s="111" t="s">
        <v>25</v>
      </c>
      <c r="E579" s="111" t="s">
        <v>376</v>
      </c>
      <c r="F579" s="284" t="s">
        <v>610</v>
      </c>
      <c r="G579" s="284" t="s">
        <v>610</v>
      </c>
      <c r="H579" s="284" t="s">
        <v>610</v>
      </c>
      <c r="I579" s="284" t="s">
        <v>610</v>
      </c>
      <c r="J579" s="259">
        <v>0.9</v>
      </c>
      <c r="K579" s="260">
        <v>1</v>
      </c>
      <c r="L579" s="260">
        <v>1</v>
      </c>
      <c r="M579" s="261">
        <v>1</v>
      </c>
      <c r="N579" s="261">
        <v>0.998089780324737</v>
      </c>
      <c r="O579" s="262">
        <v>0.9</v>
      </c>
      <c r="P579" s="263">
        <v>0.99748031496063</v>
      </c>
      <c r="Q579" s="260">
        <v>0.998313253012048</v>
      </c>
      <c r="R579" s="260">
        <v>0.997946611909651</v>
      </c>
      <c r="S579" s="260">
        <v>0.995984914567192</v>
      </c>
      <c r="T579" s="262">
        <v>0.9</v>
      </c>
      <c r="U579" s="260">
        <v>0.968503937007874</v>
      </c>
      <c r="V579" s="260">
        <v>0.967710843373494</v>
      </c>
      <c r="W579" s="260">
        <v>0.978097193702943</v>
      </c>
      <c r="X579" s="260">
        <v>0.967314895582123</v>
      </c>
      <c r="Y579" s="262">
        <v>0.92</v>
      </c>
      <c r="Z579" s="262">
        <v>0.970230040595399</v>
      </c>
      <c r="AA579" s="262">
        <v>0.981571290009699</v>
      </c>
      <c r="AB579" s="262">
        <v>0.976923076923077</v>
      </c>
      <c r="AC579" s="262">
        <v>0.978326909997733</v>
      </c>
      <c r="AD579" s="262">
        <v>0.92</v>
      </c>
      <c r="AE579" s="260">
        <v>0.99090338770389</v>
      </c>
      <c r="AF579" s="260">
        <v>0.995437757983924</v>
      </c>
      <c r="AG579" s="260">
        <v>0.996969418679401</v>
      </c>
      <c r="AH579" s="260">
        <v>0.98336068206878</v>
      </c>
      <c r="AI579" s="262">
        <v>0.92</v>
      </c>
      <c r="AJ579" s="260">
        <v>0.982384477916773</v>
      </c>
      <c r="AK579" s="260">
        <v>0.987840185292415</v>
      </c>
      <c r="AL579" s="260">
        <v>0.987347110923661</v>
      </c>
      <c r="AM579" s="260">
        <v>0.989072404071104</v>
      </c>
      <c r="AN579" s="259">
        <v>0.99</v>
      </c>
      <c r="AO579" s="264">
        <v>1</v>
      </c>
      <c r="AP579" s="264">
        <v>1</v>
      </c>
      <c r="AQ579" s="264">
        <v>1</v>
      </c>
      <c r="AR579" s="265">
        <v>1</v>
      </c>
      <c r="AS579" s="286">
        <v>0.05</v>
      </c>
      <c r="AT579" s="267">
        <v>-0.0666666666666667</v>
      </c>
      <c r="AU579" s="268">
        <v>0</v>
      </c>
      <c r="AV579" s="268">
        <v>0.333333333333333</v>
      </c>
      <c r="AW579" s="268">
        <v>0.0901287553648069</v>
      </c>
      <c r="AX579" s="224"/>
      <c r="AY579" s="222"/>
    </row>
    <row r="580" ht="15" spans="1:51">
      <c r="A580" s="220"/>
      <c r="B580" s="224"/>
      <c r="C580" s="283" t="s">
        <v>375</v>
      </c>
      <c r="D580" s="111" t="s">
        <v>25</v>
      </c>
      <c r="E580" s="111" t="s">
        <v>376</v>
      </c>
      <c r="F580" s="284" t="s">
        <v>611</v>
      </c>
      <c r="G580" s="284" t="s">
        <v>611</v>
      </c>
      <c r="H580" s="284" t="s">
        <v>611</v>
      </c>
      <c r="I580" s="284" t="s">
        <v>611</v>
      </c>
      <c r="J580" s="259">
        <v>0.9</v>
      </c>
      <c r="K580" s="260">
        <v>0.95</v>
      </c>
      <c r="L580" s="260">
        <v>0.945945945945946</v>
      </c>
      <c r="M580" s="261">
        <v>0.96875</v>
      </c>
      <c r="N580" s="261">
        <v>0.957845433255269</v>
      </c>
      <c r="O580" s="262">
        <v>0.9</v>
      </c>
      <c r="P580" s="263">
        <v>1</v>
      </c>
      <c r="Q580" s="260" t="s">
        <v>33</v>
      </c>
      <c r="R580" s="260" t="s">
        <v>33</v>
      </c>
      <c r="S580" s="260">
        <v>0.625</v>
      </c>
      <c r="T580" s="262">
        <v>0.9</v>
      </c>
      <c r="U580" s="260">
        <v>0</v>
      </c>
      <c r="V580" s="260" t="s">
        <v>33</v>
      </c>
      <c r="W580" s="260" t="s">
        <v>33</v>
      </c>
      <c r="X580" s="260">
        <v>0.375</v>
      </c>
      <c r="Y580" s="262">
        <v>0.92</v>
      </c>
      <c r="Z580" s="262">
        <v>0</v>
      </c>
      <c r="AA580" s="262" t="s">
        <v>33</v>
      </c>
      <c r="AB580" s="262" t="s">
        <v>33</v>
      </c>
      <c r="AC580" s="262">
        <v>0.25</v>
      </c>
      <c r="AD580" s="262">
        <v>0.92</v>
      </c>
      <c r="AE580" s="260">
        <v>0.99862258953168</v>
      </c>
      <c r="AF580" s="260">
        <v>0.990349819059107</v>
      </c>
      <c r="AG580" s="260">
        <v>0.992115637319317</v>
      </c>
      <c r="AH580" s="260">
        <v>0.991749827092185</v>
      </c>
      <c r="AI580" s="262">
        <v>0.92</v>
      </c>
      <c r="AJ580" s="260">
        <v>0.965825446898002</v>
      </c>
      <c r="AK580" s="260">
        <v>0.933724832214765</v>
      </c>
      <c r="AL580" s="260">
        <v>0.933203125</v>
      </c>
      <c r="AM580" s="260">
        <v>0.948724054755796</v>
      </c>
      <c r="AN580" s="259">
        <v>0.99</v>
      </c>
      <c r="AO580" s="264">
        <v>1</v>
      </c>
      <c r="AP580" s="264">
        <v>1</v>
      </c>
      <c r="AQ580" s="264">
        <v>1</v>
      </c>
      <c r="AR580" s="265">
        <v>1</v>
      </c>
      <c r="AS580" s="286">
        <v>0.05</v>
      </c>
      <c r="AT580" s="267">
        <v>0</v>
      </c>
      <c r="AU580" s="268">
        <v>0.0909090909090909</v>
      </c>
      <c r="AV580" s="268">
        <v>0.181818181818182</v>
      </c>
      <c r="AW580" s="268">
        <v>0.107894736842105</v>
      </c>
      <c r="AX580" s="224"/>
      <c r="AY580" s="222"/>
    </row>
    <row r="581" ht="15" spans="1:51">
      <c r="A581" s="220"/>
      <c r="B581" s="224"/>
      <c r="C581" s="283" t="s">
        <v>375</v>
      </c>
      <c r="D581" s="111" t="s">
        <v>25</v>
      </c>
      <c r="E581" s="111" t="s">
        <v>376</v>
      </c>
      <c r="F581" s="284" t="s">
        <v>612</v>
      </c>
      <c r="G581" s="284" t="s">
        <v>612</v>
      </c>
      <c r="H581" s="284" t="s">
        <v>612</v>
      </c>
      <c r="I581" s="284" t="s">
        <v>612</v>
      </c>
      <c r="J581" s="259">
        <v>0.9</v>
      </c>
      <c r="K581" s="260">
        <v>1</v>
      </c>
      <c r="L581" s="260">
        <v>1</v>
      </c>
      <c r="M581" s="261">
        <v>1</v>
      </c>
      <c r="N581" s="261">
        <v>0.992150706436421</v>
      </c>
      <c r="O581" s="262">
        <v>0.9</v>
      </c>
      <c r="P581" s="263">
        <v>0.994392523364486</v>
      </c>
      <c r="Q581" s="260">
        <v>0.999607227022781</v>
      </c>
      <c r="R581" s="260">
        <v>0.998041136141038</v>
      </c>
      <c r="S581" s="260">
        <v>0.997810264645159</v>
      </c>
      <c r="T581" s="262">
        <v>0.9</v>
      </c>
      <c r="U581" s="260">
        <v>0.961682242990654</v>
      </c>
      <c r="V581" s="260">
        <v>0.97172034564022</v>
      </c>
      <c r="W581" s="260">
        <v>0.97845249755142</v>
      </c>
      <c r="X581" s="260">
        <v>0.970594982377844</v>
      </c>
      <c r="Y581" s="262">
        <v>0.92</v>
      </c>
      <c r="Z581" s="262">
        <v>0.977911646586345</v>
      </c>
      <c r="AA581" s="262">
        <v>0.980113636363636</v>
      </c>
      <c r="AB581" s="262">
        <v>0.9888</v>
      </c>
      <c r="AC581" s="262">
        <v>0.980572956993032</v>
      </c>
      <c r="AD581" s="262">
        <v>0.92</v>
      </c>
      <c r="AE581" s="260">
        <v>0.987698454421197</v>
      </c>
      <c r="AF581" s="260">
        <v>0.976058746604969</v>
      </c>
      <c r="AG581" s="260">
        <v>0.994726047465573</v>
      </c>
      <c r="AH581" s="260">
        <v>0.983263451859573</v>
      </c>
      <c r="AI581" s="262">
        <v>0.92</v>
      </c>
      <c r="AJ581" s="260">
        <v>0.979909021986353</v>
      </c>
      <c r="AK581" s="260">
        <v>0.988307692307692</v>
      </c>
      <c r="AL581" s="260">
        <v>0.991494532199271</v>
      </c>
      <c r="AM581" s="260">
        <v>0.987146281430479</v>
      </c>
      <c r="AN581" s="259">
        <v>0.99</v>
      </c>
      <c r="AO581" s="264">
        <v>1</v>
      </c>
      <c r="AP581" s="264">
        <v>1</v>
      </c>
      <c r="AQ581" s="264">
        <v>1</v>
      </c>
      <c r="AR581" s="265">
        <v>1</v>
      </c>
      <c r="AS581" s="286">
        <v>0.05</v>
      </c>
      <c r="AT581" s="267">
        <v>0</v>
      </c>
      <c r="AU581" s="268">
        <v>0.2</v>
      </c>
      <c r="AV581" s="268">
        <v>0.357142857142857</v>
      </c>
      <c r="AW581" s="268">
        <v>0.166123778501629</v>
      </c>
      <c r="AX581" s="224"/>
      <c r="AY581" s="222"/>
    </row>
    <row r="582" ht="15" spans="1:51">
      <c r="A582" s="220"/>
      <c r="B582" s="224"/>
      <c r="C582" s="283" t="s">
        <v>375</v>
      </c>
      <c r="D582" s="111" t="s">
        <v>25</v>
      </c>
      <c r="E582" s="111" t="s">
        <v>376</v>
      </c>
      <c r="F582" s="284" t="s">
        <v>613</v>
      </c>
      <c r="G582" s="284" t="s">
        <v>613</v>
      </c>
      <c r="H582" s="284" t="s">
        <v>613</v>
      </c>
      <c r="I582" s="284" t="s">
        <v>613</v>
      </c>
      <c r="J582" s="259">
        <v>0.9</v>
      </c>
      <c r="K582" s="260">
        <v>0.916666666666667</v>
      </c>
      <c r="L582" s="260">
        <v>0.911764705882353</v>
      </c>
      <c r="M582" s="261">
        <v>0.862068965517241</v>
      </c>
      <c r="N582" s="261">
        <v>0.897304236200257</v>
      </c>
      <c r="O582" s="262">
        <v>0.9</v>
      </c>
      <c r="P582" s="263">
        <v>1</v>
      </c>
      <c r="Q582" s="260">
        <v>0</v>
      </c>
      <c r="R582" s="260" t="s">
        <v>33</v>
      </c>
      <c r="S582" s="260">
        <v>0.285714285714286</v>
      </c>
      <c r="T582" s="262">
        <v>0.9</v>
      </c>
      <c r="U582" s="260">
        <v>0</v>
      </c>
      <c r="V582" s="260">
        <v>0</v>
      </c>
      <c r="W582" s="260" t="s">
        <v>33</v>
      </c>
      <c r="X582" s="260">
        <v>0</v>
      </c>
      <c r="Y582" s="262">
        <v>0.92</v>
      </c>
      <c r="Z582" s="262" t="s">
        <v>33</v>
      </c>
      <c r="AA582" s="262" t="s">
        <v>33</v>
      </c>
      <c r="AB582" s="262">
        <v>0</v>
      </c>
      <c r="AC582" s="262">
        <v>0</v>
      </c>
      <c r="AD582" s="262">
        <v>0.92</v>
      </c>
      <c r="AE582" s="260">
        <v>0.962962962962963</v>
      </c>
      <c r="AF582" s="260">
        <v>0.568181818181818</v>
      </c>
      <c r="AG582" s="260">
        <v>0.878787878787879</v>
      </c>
      <c r="AH582" s="260">
        <v>0.942360475754803</v>
      </c>
      <c r="AI582" s="262">
        <v>0.92</v>
      </c>
      <c r="AJ582" s="260">
        <v>0.935864709636248</v>
      </c>
      <c r="AK582" s="260">
        <v>0.875214093467091</v>
      </c>
      <c r="AL582" s="260">
        <v>0.882847896440129</v>
      </c>
      <c r="AM582" s="260">
        <v>0.911292339325905</v>
      </c>
      <c r="AN582" s="259">
        <v>0.99</v>
      </c>
      <c r="AO582" s="264">
        <v>1</v>
      </c>
      <c r="AP582" s="264">
        <v>1</v>
      </c>
      <c r="AQ582" s="264">
        <v>1</v>
      </c>
      <c r="AR582" s="265">
        <v>1</v>
      </c>
      <c r="AS582" s="286">
        <v>0.05</v>
      </c>
      <c r="AT582" s="267">
        <v>0</v>
      </c>
      <c r="AU582" s="268">
        <v>0</v>
      </c>
      <c r="AV582" s="268">
        <v>0.25</v>
      </c>
      <c r="AW582" s="268">
        <v>0.077319587628866</v>
      </c>
      <c r="AX582" s="224"/>
      <c r="AY582" s="222"/>
    </row>
    <row r="583" ht="15" spans="1:51">
      <c r="A583" s="220"/>
      <c r="B583" s="224"/>
      <c r="C583" s="283" t="s">
        <v>375</v>
      </c>
      <c r="D583" s="111" t="s">
        <v>25</v>
      </c>
      <c r="E583" s="111" t="s">
        <v>376</v>
      </c>
      <c r="F583" s="284" t="s">
        <v>614</v>
      </c>
      <c r="G583" s="284" t="s">
        <v>614</v>
      </c>
      <c r="H583" s="284" t="s">
        <v>614</v>
      </c>
      <c r="I583" s="284" t="s">
        <v>614</v>
      </c>
      <c r="J583" s="259">
        <v>0.9</v>
      </c>
      <c r="K583" s="260">
        <v>1</v>
      </c>
      <c r="L583" s="260">
        <v>1</v>
      </c>
      <c r="M583" s="261">
        <v>1</v>
      </c>
      <c r="N583" s="261">
        <v>0.981132075471698</v>
      </c>
      <c r="O583" s="262">
        <v>0.9</v>
      </c>
      <c r="P583" s="263">
        <v>0.989882854100106</v>
      </c>
      <c r="Q583" s="260">
        <v>0.993111366245695</v>
      </c>
      <c r="R583" s="260">
        <v>0.956521739130435</v>
      </c>
      <c r="S583" s="260">
        <v>0.983897708432695</v>
      </c>
      <c r="T583" s="262">
        <v>0.9</v>
      </c>
      <c r="U583" s="260">
        <v>0.924387646432375</v>
      </c>
      <c r="V583" s="260">
        <v>0.92460773057788</v>
      </c>
      <c r="W583" s="260">
        <v>0.909610983981693</v>
      </c>
      <c r="X583" s="260">
        <v>0.917512661533919</v>
      </c>
      <c r="Y583" s="262">
        <v>0.92</v>
      </c>
      <c r="Z583" s="262">
        <v>0.813084112149533</v>
      </c>
      <c r="AA583" s="262">
        <v>0.891666666666667</v>
      </c>
      <c r="AB583" s="262">
        <v>0.873595505617977</v>
      </c>
      <c r="AC583" s="262">
        <v>0.861633919338159</v>
      </c>
      <c r="AD583" s="262">
        <v>0.92</v>
      </c>
      <c r="AE583" s="260">
        <v>0.998963730569948</v>
      </c>
      <c r="AF583" s="260">
        <v>0.996289424860853</v>
      </c>
      <c r="AG583" s="260">
        <v>0.999094202898551</v>
      </c>
      <c r="AH583" s="260">
        <v>0.997144022847817</v>
      </c>
      <c r="AI583" s="262">
        <v>0.92</v>
      </c>
      <c r="AJ583" s="260">
        <v>0.945958219800182</v>
      </c>
      <c r="AK583" s="260">
        <v>0.965082444228904</v>
      </c>
      <c r="AL583" s="260">
        <v>0.946341463414634</v>
      </c>
      <c r="AM583" s="260">
        <v>0.957644474232946</v>
      </c>
      <c r="AN583" s="259">
        <v>0.99</v>
      </c>
      <c r="AO583" s="264">
        <v>1</v>
      </c>
      <c r="AP583" s="264">
        <v>1</v>
      </c>
      <c r="AQ583" s="264">
        <v>1</v>
      </c>
      <c r="AR583" s="265">
        <v>1</v>
      </c>
      <c r="AS583" s="286">
        <v>0.05</v>
      </c>
      <c r="AT583" s="267">
        <v>0.142857142857143</v>
      </c>
      <c r="AU583" s="268">
        <v>0</v>
      </c>
      <c r="AV583" s="268">
        <v>0.142857142857143</v>
      </c>
      <c r="AW583" s="268">
        <v>0.0710382513661202</v>
      </c>
      <c r="AX583" s="224"/>
      <c r="AY583" s="222"/>
    </row>
    <row r="584" ht="15" spans="1:51">
      <c r="A584" s="220"/>
      <c r="B584" s="224"/>
      <c r="C584" s="283" t="s">
        <v>375</v>
      </c>
      <c r="D584" s="111" t="s">
        <v>25</v>
      </c>
      <c r="E584" s="111" t="s">
        <v>376</v>
      </c>
      <c r="F584" s="284" t="s">
        <v>615</v>
      </c>
      <c r="G584" s="284" t="s">
        <v>615</v>
      </c>
      <c r="H584" s="284" t="s">
        <v>615</v>
      </c>
      <c r="I584" s="284" t="s">
        <v>615</v>
      </c>
      <c r="J584" s="259">
        <v>0.9</v>
      </c>
      <c r="K584" s="260">
        <v>0.970588235294118</v>
      </c>
      <c r="L584" s="260">
        <v>0.972222222222222</v>
      </c>
      <c r="M584" s="261">
        <v>1</v>
      </c>
      <c r="N584" s="261">
        <v>0.974326059050064</v>
      </c>
      <c r="O584" s="262">
        <v>0.9</v>
      </c>
      <c r="P584" s="263">
        <v>0</v>
      </c>
      <c r="Q584" s="260">
        <v>1</v>
      </c>
      <c r="R584" s="260">
        <v>1</v>
      </c>
      <c r="S584" s="260">
        <v>0.648648648648649</v>
      </c>
      <c r="T584" s="262">
        <v>0.9</v>
      </c>
      <c r="U584" s="260">
        <v>0</v>
      </c>
      <c r="V584" s="260">
        <v>0.5</v>
      </c>
      <c r="W584" s="260">
        <v>1</v>
      </c>
      <c r="X584" s="260">
        <v>0.783783783783784</v>
      </c>
      <c r="Y584" s="262">
        <v>0.92</v>
      </c>
      <c r="Z584" s="262" t="s">
        <v>33</v>
      </c>
      <c r="AA584" s="262" t="s">
        <v>33</v>
      </c>
      <c r="AB584" s="262" t="s">
        <v>33</v>
      </c>
      <c r="AC584" s="262">
        <v>1</v>
      </c>
      <c r="AD584" s="262">
        <v>0.92</v>
      </c>
      <c r="AE584" s="260">
        <v>0.984375</v>
      </c>
      <c r="AF584" s="260">
        <v>0.94949494949495</v>
      </c>
      <c r="AG584" s="260">
        <v>0.991869918699187</v>
      </c>
      <c r="AH584" s="260">
        <v>0.97379679144385</v>
      </c>
      <c r="AI584" s="262">
        <v>0.92</v>
      </c>
      <c r="AJ584" s="260">
        <v>0.962274176408077</v>
      </c>
      <c r="AK584" s="260">
        <v>0.968743355305124</v>
      </c>
      <c r="AL584" s="260">
        <v>0.939516129032258</v>
      </c>
      <c r="AM584" s="260">
        <v>0.948754373194956</v>
      </c>
      <c r="AN584" s="259">
        <v>0.99</v>
      </c>
      <c r="AO584" s="264">
        <v>1</v>
      </c>
      <c r="AP584" s="264">
        <v>1</v>
      </c>
      <c r="AQ584" s="264">
        <v>1</v>
      </c>
      <c r="AR584" s="265">
        <v>1</v>
      </c>
      <c r="AS584" s="286">
        <v>0.05</v>
      </c>
      <c r="AT584" s="267">
        <v>0.111111111111111</v>
      </c>
      <c r="AU584" s="268">
        <v>0.285714285714286</v>
      </c>
      <c r="AV584" s="268">
        <v>0.222222222222222</v>
      </c>
      <c r="AW584" s="268">
        <v>0.108695652173913</v>
      </c>
      <c r="AX584" s="224"/>
      <c r="AY584" s="222"/>
    </row>
    <row r="585" ht="15" spans="1:51">
      <c r="A585" s="220"/>
      <c r="B585" s="224"/>
      <c r="C585" s="283" t="s">
        <v>375</v>
      </c>
      <c r="D585" s="111" t="s">
        <v>25</v>
      </c>
      <c r="E585" s="111" t="s">
        <v>376</v>
      </c>
      <c r="F585" s="284" t="s">
        <v>616</v>
      </c>
      <c r="G585" s="284" t="s">
        <v>616</v>
      </c>
      <c r="H585" s="284" t="s">
        <v>616</v>
      </c>
      <c r="I585" s="284" t="s">
        <v>616</v>
      </c>
      <c r="J585" s="259">
        <v>0.9</v>
      </c>
      <c r="K585" s="260">
        <v>1</v>
      </c>
      <c r="L585" s="260">
        <v>1</v>
      </c>
      <c r="M585" s="261">
        <v>1</v>
      </c>
      <c r="N585" s="261">
        <v>0.974666666666667</v>
      </c>
      <c r="O585" s="262">
        <v>0.9</v>
      </c>
      <c r="P585" s="263">
        <v>0.966502463054187</v>
      </c>
      <c r="Q585" s="260">
        <v>0.988525730180807</v>
      </c>
      <c r="R585" s="260">
        <v>0.983249581239531</v>
      </c>
      <c r="S585" s="260">
        <v>0.981194277420693</v>
      </c>
      <c r="T585" s="262">
        <v>0.9</v>
      </c>
      <c r="U585" s="260">
        <v>0.960098522167488</v>
      </c>
      <c r="V585" s="260">
        <v>0.942628650904033</v>
      </c>
      <c r="W585" s="260">
        <v>0.932998324958124</v>
      </c>
      <c r="X585" s="260">
        <v>0.934542815674891</v>
      </c>
      <c r="Y585" s="262">
        <v>0.92</v>
      </c>
      <c r="Z585" s="262">
        <v>0.922800718132855</v>
      </c>
      <c r="AA585" s="262">
        <v>0.898876404494382</v>
      </c>
      <c r="AB585" s="262">
        <v>0.938311688311688</v>
      </c>
      <c r="AC585" s="262">
        <v>0.904435204435204</v>
      </c>
      <c r="AD585" s="262">
        <v>0.92</v>
      </c>
      <c r="AE585" s="260">
        <v>0.990599215474097</v>
      </c>
      <c r="AF585" s="260">
        <v>0.990981432360743</v>
      </c>
      <c r="AG585" s="260">
        <v>0.992645456526476</v>
      </c>
      <c r="AH585" s="260">
        <v>0.972600534623715</v>
      </c>
      <c r="AI585" s="262">
        <v>0.92</v>
      </c>
      <c r="AJ585" s="260">
        <v>0.96676970633694</v>
      </c>
      <c r="AK585" s="260">
        <v>0.964922048997773</v>
      </c>
      <c r="AL585" s="260">
        <v>0.967403314917127</v>
      </c>
      <c r="AM585" s="260">
        <v>0.96354557202342</v>
      </c>
      <c r="AN585" s="259">
        <v>0.99</v>
      </c>
      <c r="AO585" s="264">
        <v>1</v>
      </c>
      <c r="AP585" s="264">
        <v>1</v>
      </c>
      <c r="AQ585" s="264">
        <v>1</v>
      </c>
      <c r="AR585" s="265">
        <v>1</v>
      </c>
      <c r="AS585" s="286">
        <v>0.05</v>
      </c>
      <c r="AT585" s="267">
        <v>0</v>
      </c>
      <c r="AU585" s="268">
        <v>0.0294117647058824</v>
      </c>
      <c r="AV585" s="268">
        <v>0.0357142857142857</v>
      </c>
      <c r="AW585" s="268">
        <v>0.0267260579064588</v>
      </c>
      <c r="AX585" s="224"/>
      <c r="AY585" s="222"/>
    </row>
    <row r="586" ht="15" spans="1:51">
      <c r="A586" s="220"/>
      <c r="B586" s="224"/>
      <c r="C586" s="283" t="s">
        <v>375</v>
      </c>
      <c r="D586" s="111" t="s">
        <v>25</v>
      </c>
      <c r="E586" s="111" t="s">
        <v>376</v>
      </c>
      <c r="F586" s="284" t="s">
        <v>617</v>
      </c>
      <c r="G586" s="284" t="s">
        <v>617</v>
      </c>
      <c r="H586" s="284" t="s">
        <v>617</v>
      </c>
      <c r="I586" s="284" t="s">
        <v>617</v>
      </c>
      <c r="J586" s="259">
        <v>0.9</v>
      </c>
      <c r="K586" s="260">
        <v>1</v>
      </c>
      <c r="L586" s="260">
        <v>1</v>
      </c>
      <c r="M586" s="261">
        <v>1</v>
      </c>
      <c r="N586" s="261">
        <v>0.995860927152318</v>
      </c>
      <c r="O586" s="262">
        <v>0.9</v>
      </c>
      <c r="P586" s="263">
        <v>0.988416988416988</v>
      </c>
      <c r="Q586" s="260">
        <v>0.983650662251656</v>
      </c>
      <c r="R586" s="260">
        <v>0.991463414634146</v>
      </c>
      <c r="S586" s="260">
        <v>0.987285360033687</v>
      </c>
      <c r="T586" s="262">
        <v>0.9</v>
      </c>
      <c r="U586" s="260">
        <v>0.923055708769994</v>
      </c>
      <c r="V586" s="260">
        <v>0.866721854304636</v>
      </c>
      <c r="W586" s="260">
        <v>0.920121951219512</v>
      </c>
      <c r="X586" s="260">
        <v>0.900704159453516</v>
      </c>
      <c r="Y586" s="262">
        <v>0.92</v>
      </c>
      <c r="Z586" s="262">
        <v>0.849807445442875</v>
      </c>
      <c r="AA586" s="262">
        <v>0.806451612903226</v>
      </c>
      <c r="AB586" s="262">
        <v>0.811013767209011</v>
      </c>
      <c r="AC586" s="262">
        <v>0.848530519969857</v>
      </c>
      <c r="AD586" s="262">
        <v>0.92</v>
      </c>
      <c r="AE586" s="260">
        <v>0.999473961073119</v>
      </c>
      <c r="AF586" s="260">
        <v>0.997665975103734</v>
      </c>
      <c r="AG586" s="260">
        <v>0.997420020639835</v>
      </c>
      <c r="AH586" s="260">
        <v>0.997132363483958</v>
      </c>
      <c r="AI586" s="262">
        <v>0.92</v>
      </c>
      <c r="AJ586" s="260">
        <v>0.955308529945553</v>
      </c>
      <c r="AK586" s="260">
        <v>0.948539402173913</v>
      </c>
      <c r="AL586" s="260">
        <v>0.922509225092251</v>
      </c>
      <c r="AM586" s="260">
        <v>0.953332346245674</v>
      </c>
      <c r="AN586" s="259">
        <v>0.99</v>
      </c>
      <c r="AO586" s="264">
        <v>1</v>
      </c>
      <c r="AP586" s="264">
        <v>1</v>
      </c>
      <c r="AQ586" s="264">
        <v>1</v>
      </c>
      <c r="AR586" s="265">
        <v>1</v>
      </c>
      <c r="AS586" s="286">
        <v>0.05</v>
      </c>
      <c r="AT586" s="267">
        <v>0</v>
      </c>
      <c r="AU586" s="268">
        <v>0.0769230769230769</v>
      </c>
      <c r="AV586" s="268">
        <v>0.1</v>
      </c>
      <c r="AW586" s="268">
        <v>0.0670926517571885</v>
      </c>
      <c r="AX586" s="224"/>
      <c r="AY586" s="222"/>
    </row>
    <row r="587" ht="15" spans="1:51">
      <c r="A587" s="220"/>
      <c r="B587" s="224"/>
      <c r="C587" s="283" t="s">
        <v>375</v>
      </c>
      <c r="D587" s="111" t="s">
        <v>25</v>
      </c>
      <c r="E587" s="111" t="s">
        <v>376</v>
      </c>
      <c r="F587" s="284" t="s">
        <v>618</v>
      </c>
      <c r="G587" s="284" t="s">
        <v>618</v>
      </c>
      <c r="H587" s="284" t="s">
        <v>618</v>
      </c>
      <c r="I587" s="284" t="s">
        <v>618</v>
      </c>
      <c r="J587" s="259">
        <v>0.9</v>
      </c>
      <c r="K587" s="260">
        <v>0.951612903225806</v>
      </c>
      <c r="L587" s="260">
        <v>0.985074626865672</v>
      </c>
      <c r="M587" s="261">
        <v>0.962264150943396</v>
      </c>
      <c r="N587" s="261">
        <v>0.975753122703894</v>
      </c>
      <c r="O587" s="262">
        <v>0.9</v>
      </c>
      <c r="P587" s="263">
        <v>0.990139876175189</v>
      </c>
      <c r="Q587" s="260">
        <v>0.991276086212795</v>
      </c>
      <c r="R587" s="260">
        <v>0.981285988483685</v>
      </c>
      <c r="S587" s="260">
        <v>0.988153556726954</v>
      </c>
      <c r="T587" s="262">
        <v>0.9</v>
      </c>
      <c r="U587" s="260">
        <v>0.954597569364825</v>
      </c>
      <c r="V587" s="260">
        <v>0.949367088607595</v>
      </c>
      <c r="W587" s="260">
        <v>0.950575815738964</v>
      </c>
      <c r="X587" s="260">
        <v>0.940693277702237</v>
      </c>
      <c r="Y587" s="262">
        <v>0.92</v>
      </c>
      <c r="Z587" s="262">
        <v>0.960252935862692</v>
      </c>
      <c r="AA587" s="262">
        <v>0.952074391988555</v>
      </c>
      <c r="AB587" s="262">
        <v>0.951624548736462</v>
      </c>
      <c r="AC587" s="262">
        <v>0.940332326283988</v>
      </c>
      <c r="AD587" s="262">
        <v>0.92</v>
      </c>
      <c r="AE587" s="260">
        <v>0.976717611769747</v>
      </c>
      <c r="AF587" s="260">
        <v>0.986871038675462</v>
      </c>
      <c r="AG587" s="260">
        <v>0.98250571119394</v>
      </c>
      <c r="AH587" s="260">
        <v>0.97580577511629</v>
      </c>
      <c r="AI587" s="262">
        <v>0.92</v>
      </c>
      <c r="AJ587" s="260">
        <v>0.975315414152496</v>
      </c>
      <c r="AK587" s="260">
        <v>0.977777777777778</v>
      </c>
      <c r="AL587" s="260">
        <v>0.971173248774863</v>
      </c>
      <c r="AM587" s="260">
        <v>0.971953395917064</v>
      </c>
      <c r="AN587" s="259">
        <v>0.99</v>
      </c>
      <c r="AO587" s="264">
        <v>1</v>
      </c>
      <c r="AP587" s="264">
        <v>1</v>
      </c>
      <c r="AQ587" s="264">
        <v>1</v>
      </c>
      <c r="AR587" s="265">
        <v>1</v>
      </c>
      <c r="AS587" s="286">
        <v>0.05</v>
      </c>
      <c r="AT587" s="267">
        <v>0.0689655172413793</v>
      </c>
      <c r="AU587" s="268">
        <v>0.027027027027027</v>
      </c>
      <c r="AV587" s="268">
        <v>0.125</v>
      </c>
      <c r="AW587" s="268">
        <v>0.0691421254801537</v>
      </c>
      <c r="AX587" s="224"/>
      <c r="AY587" s="222"/>
    </row>
    <row r="588" ht="15" spans="1:51">
      <c r="A588" s="220"/>
      <c r="B588" s="224"/>
      <c r="C588" s="283" t="s">
        <v>375</v>
      </c>
      <c r="D588" s="111" t="s">
        <v>25</v>
      </c>
      <c r="E588" s="111" t="s">
        <v>376</v>
      </c>
      <c r="F588" s="284" t="s">
        <v>619</v>
      </c>
      <c r="G588" s="284" t="s">
        <v>619</v>
      </c>
      <c r="H588" s="284" t="s">
        <v>619</v>
      </c>
      <c r="I588" s="284" t="s">
        <v>619</v>
      </c>
      <c r="J588" s="259">
        <v>0.9</v>
      </c>
      <c r="K588" s="260">
        <v>0.977777777777778</v>
      </c>
      <c r="L588" s="260">
        <v>0.976744186046512</v>
      </c>
      <c r="M588" s="261">
        <v>0.973684210526316</v>
      </c>
      <c r="N588" s="261">
        <v>0.966873706004141</v>
      </c>
      <c r="O588" s="262">
        <v>0.9</v>
      </c>
      <c r="P588" s="263">
        <v>0.25</v>
      </c>
      <c r="Q588" s="260" t="s">
        <v>33</v>
      </c>
      <c r="R588" s="260">
        <v>0.5</v>
      </c>
      <c r="S588" s="260">
        <v>0.5</v>
      </c>
      <c r="T588" s="262">
        <v>0.9</v>
      </c>
      <c r="U588" s="260">
        <v>0</v>
      </c>
      <c r="V588" s="260" t="s">
        <v>33</v>
      </c>
      <c r="W588" s="260">
        <v>1</v>
      </c>
      <c r="X588" s="260">
        <v>0.5</v>
      </c>
      <c r="Y588" s="262">
        <v>0.92</v>
      </c>
      <c r="Z588" s="262">
        <v>0</v>
      </c>
      <c r="AA588" s="262" t="s">
        <v>33</v>
      </c>
      <c r="AB588" s="262" t="s">
        <v>33</v>
      </c>
      <c r="AC588" s="262">
        <v>0.5</v>
      </c>
      <c r="AD588" s="262">
        <v>0.92</v>
      </c>
      <c r="AE588" s="260">
        <v>1</v>
      </c>
      <c r="AF588" s="260">
        <v>1</v>
      </c>
      <c r="AG588" s="260">
        <v>0.997842502696872</v>
      </c>
      <c r="AH588" s="260">
        <v>0.998722044728435</v>
      </c>
      <c r="AI588" s="262">
        <v>0.92</v>
      </c>
      <c r="AJ588" s="260">
        <v>0.960273122284296</v>
      </c>
      <c r="AK588" s="260">
        <v>0.975443037974684</v>
      </c>
      <c r="AL588" s="260">
        <v>0.929963898916968</v>
      </c>
      <c r="AM588" s="260">
        <v>0.954353373761765</v>
      </c>
      <c r="AN588" s="259">
        <v>0.99</v>
      </c>
      <c r="AO588" s="264">
        <v>1</v>
      </c>
      <c r="AP588" s="264">
        <v>1</v>
      </c>
      <c r="AQ588" s="264">
        <v>1</v>
      </c>
      <c r="AR588" s="265">
        <v>1</v>
      </c>
      <c r="AS588" s="286">
        <v>0.05</v>
      </c>
      <c r="AT588" s="267">
        <v>0</v>
      </c>
      <c r="AU588" s="268">
        <v>0</v>
      </c>
      <c r="AV588" s="268">
        <v>0</v>
      </c>
      <c r="AW588" s="268">
        <v>0.0944444444444444</v>
      </c>
      <c r="AX588" s="224"/>
      <c r="AY588" s="222"/>
    </row>
    <row r="589" ht="15" spans="1:51">
      <c r="A589" s="220"/>
      <c r="B589" s="224"/>
      <c r="C589" s="283" t="s">
        <v>375</v>
      </c>
      <c r="D589" s="111" t="s">
        <v>25</v>
      </c>
      <c r="E589" s="111" t="s">
        <v>376</v>
      </c>
      <c r="F589" s="284" t="s">
        <v>620</v>
      </c>
      <c r="G589" s="284" t="s">
        <v>620</v>
      </c>
      <c r="H589" s="284" t="s">
        <v>620</v>
      </c>
      <c r="I589" s="284" t="s">
        <v>620</v>
      </c>
      <c r="J589" s="259">
        <v>0.9</v>
      </c>
      <c r="K589" s="260">
        <v>0.837209302325581</v>
      </c>
      <c r="L589" s="260">
        <v>0.857142857142857</v>
      </c>
      <c r="M589" s="261">
        <v>0.878048780487805</v>
      </c>
      <c r="N589" s="261">
        <v>0.837865055387714</v>
      </c>
      <c r="O589" s="262">
        <v>0.9</v>
      </c>
      <c r="P589" s="263">
        <v>0.976666666666667</v>
      </c>
      <c r="Q589" s="260">
        <v>0.994580809690787</v>
      </c>
      <c r="R589" s="260">
        <v>0.99032992036405</v>
      </c>
      <c r="S589" s="260">
        <v>0.980346079897458</v>
      </c>
      <c r="T589" s="262">
        <v>0.9</v>
      </c>
      <c r="U589" s="260">
        <v>0.851666666666667</v>
      </c>
      <c r="V589" s="260">
        <v>0.884921899904367</v>
      </c>
      <c r="W589" s="260">
        <v>0.899886234357224</v>
      </c>
      <c r="X589" s="260">
        <v>0.866547253216768</v>
      </c>
      <c r="Y589" s="262">
        <v>0.92</v>
      </c>
      <c r="Z589" s="262">
        <v>0.896318557475582</v>
      </c>
      <c r="AA589" s="262">
        <v>0.925230061349693</v>
      </c>
      <c r="AB589" s="262">
        <v>0.932371794871795</v>
      </c>
      <c r="AC589" s="262">
        <v>0.929591938210627</v>
      </c>
      <c r="AD589" s="262">
        <v>0.92</v>
      </c>
      <c r="AE589" s="260">
        <v>0.966918844566713</v>
      </c>
      <c r="AF589" s="260">
        <v>0.965767565767566</v>
      </c>
      <c r="AG589" s="260">
        <v>0.974928907202136</v>
      </c>
      <c r="AH589" s="260">
        <v>0.973915548334441</v>
      </c>
      <c r="AI589" s="262">
        <v>0.92</v>
      </c>
      <c r="AJ589" s="260">
        <v>0.920797945881888</v>
      </c>
      <c r="AK589" s="260">
        <v>0.946232817121977</v>
      </c>
      <c r="AL589" s="260">
        <v>0.947540983606557</v>
      </c>
      <c r="AM589" s="260">
        <v>0.945035636507622</v>
      </c>
      <c r="AN589" s="259">
        <v>0.99</v>
      </c>
      <c r="AO589" s="264">
        <v>1</v>
      </c>
      <c r="AP589" s="264">
        <v>1</v>
      </c>
      <c r="AQ589" s="264">
        <v>1</v>
      </c>
      <c r="AR589" s="265">
        <v>1</v>
      </c>
      <c r="AS589" s="286">
        <v>0.05</v>
      </c>
      <c r="AT589" s="267">
        <v>0</v>
      </c>
      <c r="AU589" s="268">
        <v>0.107142857142857</v>
      </c>
      <c r="AV589" s="268">
        <v>0.08</v>
      </c>
      <c r="AW589" s="268">
        <v>0.0431372549019608</v>
      </c>
      <c r="AX589" s="224"/>
      <c r="AY589" s="222"/>
    </row>
    <row r="590" ht="15" spans="1:51">
      <c r="A590" s="220"/>
      <c r="B590" s="224"/>
      <c r="C590" s="283" t="s">
        <v>375</v>
      </c>
      <c r="D590" s="111" t="s">
        <v>25</v>
      </c>
      <c r="E590" s="111" t="s">
        <v>376</v>
      </c>
      <c r="F590" s="284" t="s">
        <v>621</v>
      </c>
      <c r="G590" s="284" t="s">
        <v>621</v>
      </c>
      <c r="H590" s="284" t="s">
        <v>621</v>
      </c>
      <c r="I590" s="284" t="s">
        <v>621</v>
      </c>
      <c r="J590" s="259">
        <v>0.9</v>
      </c>
      <c r="K590" s="260">
        <v>0.962264150943396</v>
      </c>
      <c r="L590" s="260">
        <v>0.962264150943396</v>
      </c>
      <c r="M590" s="261">
        <v>0.942307692307692</v>
      </c>
      <c r="N590" s="261">
        <v>0.962994112699748</v>
      </c>
      <c r="O590" s="262">
        <v>0.9</v>
      </c>
      <c r="P590" s="263">
        <v>0.986700215672178</v>
      </c>
      <c r="Q590" s="260">
        <v>0.988577644819146</v>
      </c>
      <c r="R590" s="260">
        <v>0.984840281537629</v>
      </c>
      <c r="S590" s="260">
        <v>0.987069583416956</v>
      </c>
      <c r="T590" s="262">
        <v>0.9</v>
      </c>
      <c r="U590" s="260">
        <v>0.939252336448598</v>
      </c>
      <c r="V590" s="260">
        <v>0.935817242317106</v>
      </c>
      <c r="W590" s="260">
        <v>0.937736870600975</v>
      </c>
      <c r="X590" s="260">
        <v>0.923851027839101</v>
      </c>
      <c r="Y590" s="262">
        <v>0.92</v>
      </c>
      <c r="Z590" s="262">
        <v>0.962631253860408</v>
      </c>
      <c r="AA590" s="262">
        <v>0.969270534175761</v>
      </c>
      <c r="AB590" s="262">
        <v>0.980645161290323</v>
      </c>
      <c r="AC590" s="262">
        <v>0.971859334649856</v>
      </c>
      <c r="AD590" s="262">
        <v>0.92</v>
      </c>
      <c r="AE590" s="260">
        <v>0.986391646696337</v>
      </c>
      <c r="AF590" s="260">
        <v>0.992395139161113</v>
      </c>
      <c r="AG590" s="260">
        <v>0.979603272442004</v>
      </c>
      <c r="AH590" s="260">
        <v>0.974369562565108</v>
      </c>
      <c r="AI590" s="262">
        <v>0.92</v>
      </c>
      <c r="AJ590" s="260">
        <v>0.971760797342193</v>
      </c>
      <c r="AK590" s="260">
        <v>0.980025143176421</v>
      </c>
      <c r="AL590" s="260">
        <v>0.982438701126574</v>
      </c>
      <c r="AM590" s="260">
        <v>0.979749574895656</v>
      </c>
      <c r="AN590" s="259">
        <v>0.99</v>
      </c>
      <c r="AO590" s="264">
        <v>1</v>
      </c>
      <c r="AP590" s="264">
        <v>1</v>
      </c>
      <c r="AQ590" s="264">
        <v>1</v>
      </c>
      <c r="AR590" s="265">
        <v>1</v>
      </c>
      <c r="AS590" s="286">
        <v>0.05</v>
      </c>
      <c r="AT590" s="267">
        <v>0</v>
      </c>
      <c r="AU590" s="268">
        <v>0.2</v>
      </c>
      <c r="AV590" s="268">
        <v>0.0625</v>
      </c>
      <c r="AW590" s="268">
        <v>0.0710172744721689</v>
      </c>
      <c r="AX590" s="224"/>
      <c r="AY590" s="222"/>
    </row>
    <row r="591" ht="15" spans="1:51">
      <c r="A591" s="220"/>
      <c r="B591" s="224"/>
      <c r="C591" s="283" t="s">
        <v>375</v>
      </c>
      <c r="D591" s="111" t="s">
        <v>25</v>
      </c>
      <c r="E591" s="111" t="s">
        <v>376</v>
      </c>
      <c r="F591" s="284" t="s">
        <v>622</v>
      </c>
      <c r="G591" s="284" t="s">
        <v>622</v>
      </c>
      <c r="H591" s="284" t="s">
        <v>622</v>
      </c>
      <c r="I591" s="284" t="s">
        <v>622</v>
      </c>
      <c r="J591" s="259">
        <v>0.9</v>
      </c>
      <c r="K591" s="260">
        <v>0.840425531914894</v>
      </c>
      <c r="L591" s="260">
        <v>0.822916666666667</v>
      </c>
      <c r="M591" s="261">
        <v>0.795698924731183</v>
      </c>
      <c r="N591" s="261">
        <v>0.835547411818598</v>
      </c>
      <c r="O591" s="262">
        <v>0.9</v>
      </c>
      <c r="P591" s="263">
        <v>0.87315105333931</v>
      </c>
      <c r="Q591" s="260">
        <v>0.854400579500181</v>
      </c>
      <c r="R591" s="260">
        <v>0.875113670809336</v>
      </c>
      <c r="S591" s="260">
        <v>0.91032630375236</v>
      </c>
      <c r="T591" s="262">
        <v>0.9</v>
      </c>
      <c r="U591" s="260">
        <v>0.817794710891977</v>
      </c>
      <c r="V591" s="260">
        <v>0.837015574067367</v>
      </c>
      <c r="W591" s="260">
        <v>0.861473173688997</v>
      </c>
      <c r="X591" s="260">
        <v>0.857014954480582</v>
      </c>
      <c r="Y591" s="262">
        <v>0.92</v>
      </c>
      <c r="Z591" s="262">
        <v>0.807511737089202</v>
      </c>
      <c r="AA591" s="262">
        <v>0.7997557997558</v>
      </c>
      <c r="AB591" s="262">
        <v>0.816634241245136</v>
      </c>
      <c r="AC591" s="262">
        <v>0.838522285271683</v>
      </c>
      <c r="AD591" s="262">
        <v>0.92</v>
      </c>
      <c r="AE591" s="260">
        <v>0.860053218027607</v>
      </c>
      <c r="AF591" s="260">
        <v>0.907758494968645</v>
      </c>
      <c r="AG591" s="260">
        <v>0.799944459872258</v>
      </c>
      <c r="AH591" s="260">
        <v>0.854770278142948</v>
      </c>
      <c r="AI591" s="262">
        <v>0.92</v>
      </c>
      <c r="AJ591" s="260">
        <v>0.854025268873342</v>
      </c>
      <c r="AK591" s="260">
        <v>0.865900383141762</v>
      </c>
      <c r="AL591" s="260">
        <v>0.859782493928835</v>
      </c>
      <c r="AM591" s="260">
        <v>0.890212056991665</v>
      </c>
      <c r="AN591" s="259">
        <v>0.99</v>
      </c>
      <c r="AO591" s="264">
        <v>0.997093023255814</v>
      </c>
      <c r="AP591" s="264">
        <v>1</v>
      </c>
      <c r="AQ591" s="264">
        <v>1</v>
      </c>
      <c r="AR591" s="265">
        <v>0.999881922304877</v>
      </c>
      <c r="AS591" s="286">
        <v>0.05</v>
      </c>
      <c r="AT591" s="267">
        <v>0.00319488817891374</v>
      </c>
      <c r="AU591" s="268">
        <v>0.0465116279069767</v>
      </c>
      <c r="AV591" s="268">
        <v>0.0686695278969957</v>
      </c>
      <c r="AW591" s="268">
        <v>0.0301057770545159</v>
      </c>
      <c r="AX591" s="224"/>
      <c r="AY591" s="222"/>
    </row>
    <row r="592" ht="15" spans="1:51">
      <c r="A592" s="220"/>
      <c r="B592" s="224"/>
      <c r="C592" s="283" t="s">
        <v>375</v>
      </c>
      <c r="D592" s="111" t="s">
        <v>125</v>
      </c>
      <c r="E592" s="111" t="s">
        <v>376</v>
      </c>
      <c r="F592" s="284" t="s">
        <v>623</v>
      </c>
      <c r="G592" s="284" t="s">
        <v>623</v>
      </c>
      <c r="H592" s="284" t="s">
        <v>623</v>
      </c>
      <c r="I592" s="284" t="s">
        <v>623</v>
      </c>
      <c r="J592" s="259">
        <v>0.9</v>
      </c>
      <c r="K592" s="260" t="s">
        <v>33</v>
      </c>
      <c r="L592" s="260" t="s">
        <v>33</v>
      </c>
      <c r="M592" s="261" t="s">
        <v>33</v>
      </c>
      <c r="N592" s="261" t="s">
        <v>33</v>
      </c>
      <c r="O592" s="262">
        <v>0.9</v>
      </c>
      <c r="P592" s="263" t="s">
        <v>33</v>
      </c>
      <c r="Q592" s="260" t="s">
        <v>33</v>
      </c>
      <c r="R592" s="260" t="s">
        <v>33</v>
      </c>
      <c r="S592" s="260" t="s">
        <v>33</v>
      </c>
      <c r="T592" s="262">
        <v>0.9</v>
      </c>
      <c r="U592" s="260" t="s">
        <v>33</v>
      </c>
      <c r="V592" s="260" t="s">
        <v>33</v>
      </c>
      <c r="W592" s="260" t="s">
        <v>33</v>
      </c>
      <c r="X592" s="260" t="s">
        <v>33</v>
      </c>
      <c r="Y592" s="262">
        <v>0.92</v>
      </c>
      <c r="Z592" s="262" t="s">
        <v>33</v>
      </c>
      <c r="AA592" s="262" t="s">
        <v>33</v>
      </c>
      <c r="AB592" s="262" t="s">
        <v>33</v>
      </c>
      <c r="AC592" s="262" t="s">
        <v>33</v>
      </c>
      <c r="AD592" s="262">
        <v>0.92</v>
      </c>
      <c r="AE592" s="260">
        <v>0.987654320987654</v>
      </c>
      <c r="AF592" s="260">
        <v>0.721544715447154</v>
      </c>
      <c r="AG592" s="260">
        <v>0.665639445300462</v>
      </c>
      <c r="AH592" s="260">
        <v>0.750777739370895</v>
      </c>
      <c r="AI592" s="262">
        <v>0.92</v>
      </c>
      <c r="AJ592" s="260" t="s">
        <v>33</v>
      </c>
      <c r="AK592" s="260" t="s">
        <v>33</v>
      </c>
      <c r="AL592" s="260" t="s">
        <v>33</v>
      </c>
      <c r="AM592" s="260" t="s">
        <v>33</v>
      </c>
      <c r="AN592" s="259">
        <v>0.99</v>
      </c>
      <c r="AO592" s="264" t="s">
        <v>33</v>
      </c>
      <c r="AP592" s="264">
        <v>1</v>
      </c>
      <c r="AQ592" s="264" t="s">
        <v>33</v>
      </c>
      <c r="AR592" s="265">
        <v>1</v>
      </c>
      <c r="AS592" s="286">
        <v>0.05</v>
      </c>
      <c r="AT592" s="267" t="s">
        <v>33</v>
      </c>
      <c r="AU592" s="268" t="s">
        <v>33</v>
      </c>
      <c r="AV592" s="268" t="s">
        <v>33</v>
      </c>
      <c r="AW592" s="268" t="s">
        <v>33</v>
      </c>
      <c r="AX592" s="224"/>
      <c r="AY592" s="222"/>
    </row>
    <row r="593" ht="15" spans="1:51">
      <c r="A593" s="220"/>
      <c r="B593" s="224"/>
      <c r="C593" s="283" t="s">
        <v>375</v>
      </c>
      <c r="D593" s="111" t="s">
        <v>25</v>
      </c>
      <c r="E593" s="111" t="s">
        <v>376</v>
      </c>
      <c r="F593" s="284" t="s">
        <v>624</v>
      </c>
      <c r="G593" s="284" t="s">
        <v>624</v>
      </c>
      <c r="H593" s="284" t="s">
        <v>624</v>
      </c>
      <c r="I593" s="284" t="s">
        <v>624</v>
      </c>
      <c r="J593" s="259">
        <v>0.9</v>
      </c>
      <c r="K593" s="260">
        <v>0.797752808988764</v>
      </c>
      <c r="L593" s="260">
        <v>0.823529411764706</v>
      </c>
      <c r="M593" s="261">
        <v>0.80952380952381</v>
      </c>
      <c r="N593" s="261">
        <v>0.795645719940623</v>
      </c>
      <c r="O593" s="262">
        <v>0.9</v>
      </c>
      <c r="P593" s="263">
        <v>0.97439578846614</v>
      </c>
      <c r="Q593" s="260">
        <v>0.97832932024449</v>
      </c>
      <c r="R593" s="260">
        <v>0.971034018187942</v>
      </c>
      <c r="S593" s="260">
        <v>0.895434987164613</v>
      </c>
      <c r="T593" s="262">
        <v>0.9</v>
      </c>
      <c r="U593" s="260">
        <v>0.81454893515195</v>
      </c>
      <c r="V593" s="260">
        <v>0.786997592146694</v>
      </c>
      <c r="W593" s="260">
        <v>0.832266756483665</v>
      </c>
      <c r="X593" s="260">
        <v>0.80447274421494</v>
      </c>
      <c r="Y593" s="262">
        <v>0.92</v>
      </c>
      <c r="Z593" s="262">
        <v>0.854726555158805</v>
      </c>
      <c r="AA593" s="262">
        <v>0.82361411087113</v>
      </c>
      <c r="AB593" s="262">
        <v>0.862375478927203</v>
      </c>
      <c r="AC593" s="262">
        <v>0.877080944922575</v>
      </c>
      <c r="AD593" s="262">
        <v>0.92</v>
      </c>
      <c r="AE593" s="260">
        <v>0.99726603575184</v>
      </c>
      <c r="AF593" s="260">
        <v>0.997838492132111</v>
      </c>
      <c r="AG593" s="260">
        <v>0.999226496027002</v>
      </c>
      <c r="AH593" s="260">
        <v>0.988107907348813</v>
      </c>
      <c r="AI593" s="262">
        <v>0.92</v>
      </c>
      <c r="AJ593" s="260">
        <v>0.886538259130618</v>
      </c>
      <c r="AK593" s="260">
        <v>0.883899233296824</v>
      </c>
      <c r="AL593" s="260">
        <v>0.886255924170616</v>
      </c>
      <c r="AM593" s="260">
        <v>0.917495864722872</v>
      </c>
      <c r="AN593" s="259">
        <v>0.99</v>
      </c>
      <c r="AO593" s="264">
        <v>1</v>
      </c>
      <c r="AP593" s="264">
        <v>1</v>
      </c>
      <c r="AQ593" s="264">
        <v>1</v>
      </c>
      <c r="AR593" s="265">
        <v>1</v>
      </c>
      <c r="AS593" s="286">
        <v>0.05</v>
      </c>
      <c r="AT593" s="267">
        <v>0</v>
      </c>
      <c r="AU593" s="268">
        <v>0.0952380952380952</v>
      </c>
      <c r="AV593" s="268">
        <v>0.0666666666666667</v>
      </c>
      <c r="AW593" s="268">
        <v>0.0526870389884089</v>
      </c>
      <c r="AX593" s="224"/>
      <c r="AY593" s="222"/>
    </row>
    <row r="594" ht="15" spans="1:51">
      <c r="A594" s="220"/>
      <c r="B594" s="224"/>
      <c r="C594" s="283" t="s">
        <v>375</v>
      </c>
      <c r="D594" s="111" t="s">
        <v>25</v>
      </c>
      <c r="E594" s="111" t="s">
        <v>376</v>
      </c>
      <c r="F594" s="284" t="s">
        <v>625</v>
      </c>
      <c r="G594" s="284" t="s">
        <v>625</v>
      </c>
      <c r="H594" s="284" t="s">
        <v>625</v>
      </c>
      <c r="I594" s="284" t="s">
        <v>625</v>
      </c>
      <c r="J594" s="259">
        <v>0.9</v>
      </c>
      <c r="K594" s="260">
        <v>0.842105263157895</v>
      </c>
      <c r="L594" s="260">
        <v>0.854838709677419</v>
      </c>
      <c r="M594" s="261">
        <v>0.862068965517241</v>
      </c>
      <c r="N594" s="261">
        <v>0.896710022953328</v>
      </c>
      <c r="O594" s="262">
        <v>0.9</v>
      </c>
      <c r="P594" s="263">
        <v>0.958359621451104</v>
      </c>
      <c r="Q594" s="260">
        <v>0.971718636693256</v>
      </c>
      <c r="R594" s="260">
        <v>0.853706431026019</v>
      </c>
      <c r="S594" s="260">
        <v>0.963866792503708</v>
      </c>
      <c r="T594" s="262">
        <v>0.9</v>
      </c>
      <c r="U594" s="260">
        <v>0.916719242902208</v>
      </c>
      <c r="V594" s="260">
        <v>0.912980420594634</v>
      </c>
      <c r="W594" s="260">
        <v>0.929798723613157</v>
      </c>
      <c r="X594" s="260">
        <v>0.910678171767561</v>
      </c>
      <c r="Y594" s="262">
        <v>0.92</v>
      </c>
      <c r="Z594" s="262">
        <v>0.91904</v>
      </c>
      <c r="AA594" s="262">
        <v>0.897739130434783</v>
      </c>
      <c r="AB594" s="262">
        <v>0.933821606068533</v>
      </c>
      <c r="AC594" s="262">
        <v>0.923954753722795</v>
      </c>
      <c r="AD594" s="262">
        <v>0.92</v>
      </c>
      <c r="AE594" s="260">
        <v>0.993049313919348</v>
      </c>
      <c r="AF594" s="260">
        <v>0.992401628222524</v>
      </c>
      <c r="AG594" s="260">
        <v>0.982789185994977</v>
      </c>
      <c r="AH594" s="260">
        <v>0.986899539231513</v>
      </c>
      <c r="AI594" s="262">
        <v>0.92</v>
      </c>
      <c r="AJ594" s="260">
        <v>0.94933290978399</v>
      </c>
      <c r="AK594" s="260">
        <v>0.947518539646321</v>
      </c>
      <c r="AL594" s="260">
        <v>0.951373485753284</v>
      </c>
      <c r="AM594" s="260">
        <v>0.952914471355089</v>
      </c>
      <c r="AN594" s="259">
        <v>0.99</v>
      </c>
      <c r="AO594" s="264">
        <v>1</v>
      </c>
      <c r="AP594" s="264">
        <v>1</v>
      </c>
      <c r="AQ594" s="264">
        <v>1</v>
      </c>
      <c r="AR594" s="265">
        <v>1</v>
      </c>
      <c r="AS594" s="286">
        <v>0.05</v>
      </c>
      <c r="AT594" s="267">
        <v>0.0555555555555556</v>
      </c>
      <c r="AU594" s="268">
        <v>0.363636363636364</v>
      </c>
      <c r="AV594" s="268">
        <v>0.136363636363636</v>
      </c>
      <c r="AW594" s="268">
        <v>0.0574018126888218</v>
      </c>
      <c r="AX594" s="224"/>
      <c r="AY594" s="222"/>
    </row>
    <row r="595" ht="15" spans="1:51">
      <c r="A595" s="220"/>
      <c r="B595" s="224"/>
      <c r="C595" s="283" t="s">
        <v>375</v>
      </c>
      <c r="D595" s="111" t="s">
        <v>25</v>
      </c>
      <c r="E595" s="111" t="s">
        <v>376</v>
      </c>
      <c r="F595" s="284" t="s">
        <v>626</v>
      </c>
      <c r="G595" s="284" t="s">
        <v>626</v>
      </c>
      <c r="H595" s="284" t="s">
        <v>626</v>
      </c>
      <c r="I595" s="284" t="s">
        <v>626</v>
      </c>
      <c r="J595" s="259">
        <v>0.9</v>
      </c>
      <c r="K595" s="260">
        <v>0.933333333333333</v>
      </c>
      <c r="L595" s="260">
        <v>0.962025316455696</v>
      </c>
      <c r="M595" s="261">
        <v>0.935064935064935</v>
      </c>
      <c r="N595" s="261">
        <v>0.93930799773114</v>
      </c>
      <c r="O595" s="262">
        <v>0.9</v>
      </c>
      <c r="P595" s="263">
        <v>0.985851575013348</v>
      </c>
      <c r="Q595" s="260">
        <v>0.984019668100799</v>
      </c>
      <c r="R595" s="260">
        <v>0.981169085916045</v>
      </c>
      <c r="S595" s="260">
        <v>0.985090467491913</v>
      </c>
      <c r="T595" s="262">
        <v>0.9</v>
      </c>
      <c r="U595" s="260">
        <v>0.9359316604378</v>
      </c>
      <c r="V595" s="260">
        <v>0.931161647203442</v>
      </c>
      <c r="W595" s="260">
        <v>0.941938014907807</v>
      </c>
      <c r="X595" s="260">
        <v>0.932748925921768</v>
      </c>
      <c r="Y595" s="262">
        <v>0.92</v>
      </c>
      <c r="Z595" s="262">
        <v>0.964497041420118</v>
      </c>
      <c r="AA595" s="262">
        <v>0.972384599879057</v>
      </c>
      <c r="AB595" s="262">
        <v>0.974739716675201</v>
      </c>
      <c r="AC595" s="262">
        <v>0.971610911519922</v>
      </c>
      <c r="AD595" s="262">
        <v>0.92</v>
      </c>
      <c r="AE595" s="260">
        <v>0.99476506639428</v>
      </c>
      <c r="AF595" s="260">
        <v>0.993062904174015</v>
      </c>
      <c r="AG595" s="260">
        <v>0.994383129680725</v>
      </c>
      <c r="AH595" s="260">
        <v>0.993694639758926</v>
      </c>
      <c r="AI595" s="262">
        <v>0.92</v>
      </c>
      <c r="AJ595" s="260">
        <v>0.971126082771896</v>
      </c>
      <c r="AK595" s="260">
        <v>0.97907354733848</v>
      </c>
      <c r="AL595" s="260">
        <v>0.979902485432275</v>
      </c>
      <c r="AM595" s="260">
        <v>0.980512422731996</v>
      </c>
      <c r="AN595" s="259">
        <v>0.99</v>
      </c>
      <c r="AO595" s="264">
        <v>1</v>
      </c>
      <c r="AP595" s="264">
        <v>1</v>
      </c>
      <c r="AQ595" s="264">
        <v>1</v>
      </c>
      <c r="AR595" s="265">
        <v>1</v>
      </c>
      <c r="AS595" s="286">
        <v>0.05</v>
      </c>
      <c r="AT595" s="267">
        <v>0.0384615384615385</v>
      </c>
      <c r="AU595" s="268">
        <v>0.2</v>
      </c>
      <c r="AV595" s="268">
        <v>0.0606060606060606</v>
      </c>
      <c r="AW595" s="268">
        <v>0.0650406504065041</v>
      </c>
      <c r="AX595" s="224"/>
      <c r="AY595" s="222"/>
    </row>
    <row r="596" ht="15" spans="1:51">
      <c r="A596" s="220"/>
      <c r="B596" s="224"/>
      <c r="C596" s="283" t="s">
        <v>375</v>
      </c>
      <c r="D596" s="111" t="s">
        <v>25</v>
      </c>
      <c r="E596" s="111" t="s">
        <v>376</v>
      </c>
      <c r="F596" s="284" t="s">
        <v>627</v>
      </c>
      <c r="G596" s="284" t="s">
        <v>627</v>
      </c>
      <c r="H596" s="284" t="s">
        <v>627</v>
      </c>
      <c r="I596" s="284" t="s">
        <v>627</v>
      </c>
      <c r="J596" s="259">
        <v>0.9</v>
      </c>
      <c r="K596" s="260">
        <v>0.983333333333333</v>
      </c>
      <c r="L596" s="260">
        <v>0.973913043478261</v>
      </c>
      <c r="M596" s="261">
        <v>0.973684210526316</v>
      </c>
      <c r="N596" s="261">
        <v>0.96104897801774</v>
      </c>
      <c r="O596" s="262">
        <v>0.9</v>
      </c>
      <c r="P596" s="263">
        <v>0.945302788137098</v>
      </c>
      <c r="Q596" s="260">
        <v>0.90989010989011</v>
      </c>
      <c r="R596" s="260">
        <v>0.91882937603534</v>
      </c>
      <c r="S596" s="260">
        <v>0.958813676224259</v>
      </c>
      <c r="T596" s="262">
        <v>0.9</v>
      </c>
      <c r="U596" s="260">
        <v>0.890960752974605</v>
      </c>
      <c r="V596" s="260">
        <v>0.858928571428571</v>
      </c>
      <c r="W596" s="260">
        <v>0.89812258420762</v>
      </c>
      <c r="X596" s="260">
        <v>0.916717827447949</v>
      </c>
      <c r="Y596" s="262">
        <v>0.92</v>
      </c>
      <c r="Z596" s="262">
        <v>0.804058663028649</v>
      </c>
      <c r="AA596" s="262">
        <v>0.913050905363854</v>
      </c>
      <c r="AB596" s="262">
        <v>0.942678774120318</v>
      </c>
      <c r="AC596" s="262">
        <v>0.931427832570702</v>
      </c>
      <c r="AD596" s="262">
        <v>0.92</v>
      </c>
      <c r="AE596" s="260">
        <v>0.991261056088131</v>
      </c>
      <c r="AF596" s="260">
        <v>0.99580440918453</v>
      </c>
      <c r="AG596" s="260">
        <v>0.990989933378335</v>
      </c>
      <c r="AH596" s="260">
        <v>0.998006971034402</v>
      </c>
      <c r="AI596" s="262">
        <v>0.92</v>
      </c>
      <c r="AJ596" s="260">
        <v>0.882741823242867</v>
      </c>
      <c r="AK596" s="260">
        <v>0.940254205038435</v>
      </c>
      <c r="AL596" s="260">
        <v>0.954197046176856</v>
      </c>
      <c r="AM596" s="260">
        <v>0.954465687973279</v>
      </c>
      <c r="AN596" s="259">
        <v>0.99</v>
      </c>
      <c r="AO596" s="264">
        <v>1</v>
      </c>
      <c r="AP596" s="264">
        <v>1</v>
      </c>
      <c r="AQ596" s="264">
        <v>1</v>
      </c>
      <c r="AR596" s="265">
        <v>1</v>
      </c>
      <c r="AS596" s="286">
        <v>0.05</v>
      </c>
      <c r="AT596" s="267">
        <v>0.0882352941176471</v>
      </c>
      <c r="AU596" s="268">
        <v>0.0303030303030303</v>
      </c>
      <c r="AV596" s="268">
        <v>0</v>
      </c>
      <c r="AW596" s="268">
        <v>0.0352220520673813</v>
      </c>
      <c r="AX596" s="224"/>
      <c r="AY596" s="222"/>
    </row>
    <row r="597" ht="15" spans="1:51">
      <c r="A597" s="220"/>
      <c r="B597" s="224"/>
      <c r="C597" s="283" t="s">
        <v>375</v>
      </c>
      <c r="D597" s="111" t="s">
        <v>25</v>
      </c>
      <c r="E597" s="111" t="s">
        <v>376</v>
      </c>
      <c r="F597" s="284" t="s">
        <v>628</v>
      </c>
      <c r="G597" s="284" t="s">
        <v>628</v>
      </c>
      <c r="H597" s="284" t="s">
        <v>628</v>
      </c>
      <c r="I597" s="284" t="s">
        <v>628</v>
      </c>
      <c r="J597" s="259">
        <v>0.9</v>
      </c>
      <c r="K597" s="260">
        <v>0.970588235294118</v>
      </c>
      <c r="L597" s="260">
        <v>0.942857142857143</v>
      </c>
      <c r="M597" s="261">
        <v>0.972222222222222</v>
      </c>
      <c r="N597" s="261">
        <v>0.942408376963351</v>
      </c>
      <c r="O597" s="262">
        <v>0.9</v>
      </c>
      <c r="P597" s="263">
        <v>0.983772819472617</v>
      </c>
      <c r="Q597" s="260">
        <v>0.986758779504894</v>
      </c>
      <c r="R597" s="260">
        <v>0.975845410628019</v>
      </c>
      <c r="S597" s="260">
        <v>0.982737052789592</v>
      </c>
      <c r="T597" s="262">
        <v>0.9</v>
      </c>
      <c r="U597" s="260">
        <v>0.916159567275186</v>
      </c>
      <c r="V597" s="260">
        <v>0.909614277489925</v>
      </c>
      <c r="W597" s="260">
        <v>0.934782608695652</v>
      </c>
      <c r="X597" s="260">
        <v>0.892891891140578</v>
      </c>
      <c r="Y597" s="262">
        <v>0.92</v>
      </c>
      <c r="Z597" s="262">
        <v>0.886666666666667</v>
      </c>
      <c r="AA597" s="262">
        <v>0.941292875989446</v>
      </c>
      <c r="AB597" s="262">
        <v>0.924629080118694</v>
      </c>
      <c r="AC597" s="262">
        <v>0.928166050248693</v>
      </c>
      <c r="AD597" s="262">
        <v>0.92</v>
      </c>
      <c r="AE597" s="260">
        <v>0.981308411214953</v>
      </c>
      <c r="AF597" s="260">
        <v>0.996350364963504</v>
      </c>
      <c r="AG597" s="260">
        <v>1</v>
      </c>
      <c r="AH597" s="260">
        <v>0.989111167384148</v>
      </c>
      <c r="AI597" s="262">
        <v>0.92</v>
      </c>
      <c r="AJ597" s="260">
        <v>0.925167785234899</v>
      </c>
      <c r="AK597" s="260">
        <v>0.959729480479557</v>
      </c>
      <c r="AL597" s="260">
        <v>0.940310385992837</v>
      </c>
      <c r="AM597" s="260">
        <v>0.951662483850369</v>
      </c>
      <c r="AN597" s="259">
        <v>0.99</v>
      </c>
      <c r="AO597" s="264">
        <v>1</v>
      </c>
      <c r="AP597" s="264">
        <v>1</v>
      </c>
      <c r="AQ597" s="264">
        <v>1</v>
      </c>
      <c r="AR597" s="265">
        <v>1</v>
      </c>
      <c r="AS597" s="286">
        <v>0.05</v>
      </c>
      <c r="AT597" s="267">
        <v>0</v>
      </c>
      <c r="AU597" s="268">
        <v>0</v>
      </c>
      <c r="AV597" s="268">
        <v>0</v>
      </c>
      <c r="AW597" s="268">
        <v>0.0425531914893617</v>
      </c>
      <c r="AX597" s="224"/>
      <c r="AY597" s="222"/>
    </row>
    <row r="598" ht="15" spans="1:51">
      <c r="A598" s="220"/>
      <c r="B598" s="224"/>
      <c r="C598" s="283" t="s">
        <v>375</v>
      </c>
      <c r="D598" s="111" t="s">
        <v>25</v>
      </c>
      <c r="E598" s="111" t="s">
        <v>376</v>
      </c>
      <c r="F598" s="284" t="s">
        <v>629</v>
      </c>
      <c r="G598" s="284" t="s">
        <v>629</v>
      </c>
      <c r="H598" s="284" t="s">
        <v>629</v>
      </c>
      <c r="I598" s="284" t="s">
        <v>629</v>
      </c>
      <c r="J598" s="259">
        <v>0.9</v>
      </c>
      <c r="K598" s="260">
        <v>0.944444444444444</v>
      </c>
      <c r="L598" s="260">
        <v>0.942307692307692</v>
      </c>
      <c r="M598" s="261">
        <v>0.98</v>
      </c>
      <c r="N598" s="261">
        <v>0.949593495934959</v>
      </c>
      <c r="O598" s="262">
        <v>0.9</v>
      </c>
      <c r="P598" s="263">
        <v>0.955888839876489</v>
      </c>
      <c r="Q598" s="260">
        <v>0.966047176554682</v>
      </c>
      <c r="R598" s="260">
        <v>0.946916471506635</v>
      </c>
      <c r="S598" s="260">
        <v>0.957507458999259</v>
      </c>
      <c r="T598" s="262">
        <v>0.9</v>
      </c>
      <c r="U598" s="260">
        <v>0.897220996912219</v>
      </c>
      <c r="V598" s="260">
        <v>0.836311651179414</v>
      </c>
      <c r="W598" s="260">
        <v>0.881342701014832</v>
      </c>
      <c r="X598" s="260">
        <v>0.898120522224967</v>
      </c>
      <c r="Y598" s="262">
        <v>0.92</v>
      </c>
      <c r="Z598" s="262">
        <v>0.863769174579985</v>
      </c>
      <c r="AA598" s="262">
        <v>0.896771622160223</v>
      </c>
      <c r="AB598" s="262">
        <v>0.87007489417128</v>
      </c>
      <c r="AC598" s="262">
        <v>0.897860869565217</v>
      </c>
      <c r="AD598" s="262">
        <v>0.92</v>
      </c>
      <c r="AE598" s="260">
        <v>0.997132429614181</v>
      </c>
      <c r="AF598" s="260">
        <v>0.99206067069558</v>
      </c>
      <c r="AG598" s="260">
        <v>0.985394998893561</v>
      </c>
      <c r="AH598" s="260">
        <v>0.99297551205322</v>
      </c>
      <c r="AI598" s="262">
        <v>0.92</v>
      </c>
      <c r="AJ598" s="260">
        <v>0.907747603833866</v>
      </c>
      <c r="AK598" s="260">
        <v>0.924279525334338</v>
      </c>
      <c r="AL598" s="260">
        <v>0.89478520560533</v>
      </c>
      <c r="AM598" s="260">
        <v>0.932652690806788</v>
      </c>
      <c r="AN598" s="259">
        <v>0.99</v>
      </c>
      <c r="AO598" s="264">
        <v>1</v>
      </c>
      <c r="AP598" s="264">
        <v>1</v>
      </c>
      <c r="AQ598" s="264">
        <v>1</v>
      </c>
      <c r="AR598" s="265">
        <v>1</v>
      </c>
      <c r="AS598" s="286">
        <v>0.05</v>
      </c>
      <c r="AT598" s="267">
        <v>0.111111111111111</v>
      </c>
      <c r="AU598" s="268">
        <v>0.0769230769230769</v>
      </c>
      <c r="AV598" s="268">
        <v>0</v>
      </c>
      <c r="AW598" s="268">
        <v>0.0575221238938053</v>
      </c>
      <c r="AX598" s="224"/>
      <c r="AY598" s="222"/>
    </row>
    <row r="599" ht="15" spans="1:51">
      <c r="A599" s="220"/>
      <c r="B599" s="224"/>
      <c r="C599" s="283" t="s">
        <v>375</v>
      </c>
      <c r="D599" s="111" t="s">
        <v>25</v>
      </c>
      <c r="E599" s="111" t="s">
        <v>376</v>
      </c>
      <c r="F599" s="284" t="s">
        <v>630</v>
      </c>
      <c r="G599" s="284" t="s">
        <v>630</v>
      </c>
      <c r="H599" s="284" t="s">
        <v>630</v>
      </c>
      <c r="I599" s="284" t="s">
        <v>630</v>
      </c>
      <c r="J599" s="259">
        <v>0.9</v>
      </c>
      <c r="K599" s="260">
        <v>0.928571428571429</v>
      </c>
      <c r="L599" s="260">
        <v>0.916666666666667</v>
      </c>
      <c r="M599" s="261">
        <v>0.903846153846154</v>
      </c>
      <c r="N599" s="261">
        <v>0.893196202531646</v>
      </c>
      <c r="O599" s="262">
        <v>0.9</v>
      </c>
      <c r="P599" s="263">
        <v>0.959865092748735</v>
      </c>
      <c r="Q599" s="260">
        <v>0.943597968457632</v>
      </c>
      <c r="R599" s="260">
        <v>0.957799905168326</v>
      </c>
      <c r="S599" s="260">
        <v>0.949614490431219</v>
      </c>
      <c r="T599" s="262">
        <v>0.9</v>
      </c>
      <c r="U599" s="260">
        <v>0.87150084317032</v>
      </c>
      <c r="V599" s="260">
        <v>0.885592087677092</v>
      </c>
      <c r="W599" s="260">
        <v>0.907539118065434</v>
      </c>
      <c r="X599" s="260">
        <v>0.89079636951125</v>
      </c>
      <c r="Y599" s="262">
        <v>0.92</v>
      </c>
      <c r="Z599" s="262">
        <v>0.912478825522304</v>
      </c>
      <c r="AA599" s="262">
        <v>0.939675870348139</v>
      </c>
      <c r="AB599" s="262">
        <v>0.913662006377238</v>
      </c>
      <c r="AC599" s="262">
        <v>0.922403158154454</v>
      </c>
      <c r="AD599" s="262">
        <v>0.92</v>
      </c>
      <c r="AE599" s="260">
        <v>0.990007046313497</v>
      </c>
      <c r="AF599" s="260">
        <v>0.998054829493648</v>
      </c>
      <c r="AG599" s="260">
        <v>0.998868196316493</v>
      </c>
      <c r="AH599" s="260">
        <v>0.990749507408071</v>
      </c>
      <c r="AI599" s="262">
        <v>0.92</v>
      </c>
      <c r="AJ599" s="260">
        <v>0.932135728542914</v>
      </c>
      <c r="AK599" s="260">
        <v>0.956472583380441</v>
      </c>
      <c r="AL599" s="260">
        <v>0.932633279483037</v>
      </c>
      <c r="AM599" s="260">
        <v>0.944777163201729</v>
      </c>
      <c r="AN599" s="259">
        <v>0.99</v>
      </c>
      <c r="AO599" s="264">
        <v>1</v>
      </c>
      <c r="AP599" s="264">
        <v>1</v>
      </c>
      <c r="AQ599" s="264">
        <v>1</v>
      </c>
      <c r="AR599" s="265">
        <v>1</v>
      </c>
      <c r="AS599" s="286">
        <v>0.05</v>
      </c>
      <c r="AT599" s="267">
        <v>0.0294117647058824</v>
      </c>
      <c r="AU599" s="268">
        <v>0.140350877192982</v>
      </c>
      <c r="AV599" s="268">
        <v>0.1875</v>
      </c>
      <c r="AW599" s="268">
        <v>0.0916744621141253</v>
      </c>
      <c r="AX599" s="224"/>
      <c r="AY599" s="222"/>
    </row>
    <row r="600" ht="15" spans="1:51">
      <c r="A600" s="220"/>
      <c r="B600" s="224"/>
      <c r="C600" s="283" t="s">
        <v>375</v>
      </c>
      <c r="D600" s="111" t="s">
        <v>25</v>
      </c>
      <c r="E600" s="111" t="s">
        <v>376</v>
      </c>
      <c r="F600" s="284" t="s">
        <v>631</v>
      </c>
      <c r="G600" s="284" t="s">
        <v>631</v>
      </c>
      <c r="H600" s="284" t="s">
        <v>631</v>
      </c>
      <c r="I600" s="284" t="s">
        <v>631</v>
      </c>
      <c r="J600" s="259">
        <v>0.9</v>
      </c>
      <c r="K600" s="260">
        <v>0.96078431372549</v>
      </c>
      <c r="L600" s="260">
        <v>0.944444444444444</v>
      </c>
      <c r="M600" s="261">
        <v>0.905660377358491</v>
      </c>
      <c r="N600" s="261">
        <v>0.887428101889893</v>
      </c>
      <c r="O600" s="262">
        <v>0.9</v>
      </c>
      <c r="P600" s="263">
        <v>0.985196727697702</v>
      </c>
      <c r="Q600" s="260">
        <v>0.991196114146934</v>
      </c>
      <c r="R600" s="260">
        <v>0.989994441356309</v>
      </c>
      <c r="S600" s="260">
        <v>0.986130354037084</v>
      </c>
      <c r="T600" s="262">
        <v>0.9</v>
      </c>
      <c r="U600" s="260">
        <v>0.872613946240748</v>
      </c>
      <c r="V600" s="260">
        <v>0.881299332119004</v>
      </c>
      <c r="W600" s="260">
        <v>0.891606448026682</v>
      </c>
      <c r="X600" s="260">
        <v>0.883913568965009</v>
      </c>
      <c r="Y600" s="262">
        <v>0.92</v>
      </c>
      <c r="Z600" s="262">
        <v>0.933128362797848</v>
      </c>
      <c r="AA600" s="262">
        <v>0.939642324888227</v>
      </c>
      <c r="AB600" s="262">
        <v>0.948743062357166</v>
      </c>
      <c r="AC600" s="262">
        <v>0.943310789236887</v>
      </c>
      <c r="AD600" s="262">
        <v>0.92</v>
      </c>
      <c r="AE600" s="260">
        <v>0.998840056708339</v>
      </c>
      <c r="AF600" s="260">
        <v>0.995366418729423</v>
      </c>
      <c r="AG600" s="260">
        <v>0.994320870799811</v>
      </c>
      <c r="AH600" s="260">
        <v>0.979404509207733</v>
      </c>
      <c r="AI600" s="262">
        <v>0.92</v>
      </c>
      <c r="AJ600" s="260">
        <v>0.943337845677819</v>
      </c>
      <c r="AK600" s="260">
        <v>0.955685618729097</v>
      </c>
      <c r="AL600" s="260">
        <v>0.958898479243732</v>
      </c>
      <c r="AM600" s="260">
        <v>0.959300625694404</v>
      </c>
      <c r="AN600" s="259">
        <v>0.99</v>
      </c>
      <c r="AO600" s="264">
        <v>1</v>
      </c>
      <c r="AP600" s="264">
        <v>1</v>
      </c>
      <c r="AQ600" s="264">
        <v>1</v>
      </c>
      <c r="AR600" s="265">
        <v>1</v>
      </c>
      <c r="AS600" s="286">
        <v>0.05</v>
      </c>
      <c r="AT600" s="267">
        <v>0</v>
      </c>
      <c r="AU600" s="268">
        <v>0.146341463414634</v>
      </c>
      <c r="AV600" s="268">
        <v>0</v>
      </c>
      <c r="AW600" s="268">
        <v>0.0516795865633075</v>
      </c>
      <c r="AX600" s="224"/>
      <c r="AY600" s="222"/>
    </row>
    <row r="601" ht="15" spans="1:51">
      <c r="A601" s="220"/>
      <c r="B601" s="224"/>
      <c r="C601" s="283" t="s">
        <v>375</v>
      </c>
      <c r="D601" s="111" t="s">
        <v>25</v>
      </c>
      <c r="E601" s="111" t="s">
        <v>376</v>
      </c>
      <c r="F601" s="284" t="s">
        <v>632</v>
      </c>
      <c r="G601" s="284" t="s">
        <v>632</v>
      </c>
      <c r="H601" s="284" t="s">
        <v>632</v>
      </c>
      <c r="I601" s="284" t="s">
        <v>632</v>
      </c>
      <c r="J601" s="259">
        <v>0.9</v>
      </c>
      <c r="K601" s="260">
        <v>0.756756756756757</v>
      </c>
      <c r="L601" s="260">
        <v>0.815789473684211</v>
      </c>
      <c r="M601" s="261">
        <v>0.771428571428571</v>
      </c>
      <c r="N601" s="261">
        <v>0.776556776556777</v>
      </c>
      <c r="O601" s="262">
        <v>0.9</v>
      </c>
      <c r="P601" s="263">
        <v>0.961031175059952</v>
      </c>
      <c r="Q601" s="260">
        <v>0.958549222797927</v>
      </c>
      <c r="R601" s="260">
        <v>0.947749196141479</v>
      </c>
      <c r="S601" s="260">
        <v>0.908707735062529</v>
      </c>
      <c r="T601" s="262">
        <v>0.9</v>
      </c>
      <c r="U601" s="260">
        <v>0.858513189448441</v>
      </c>
      <c r="V601" s="260">
        <v>0.908031088082902</v>
      </c>
      <c r="W601" s="260">
        <v>0.909967845659164</v>
      </c>
      <c r="X601" s="260">
        <v>0.858267716535433</v>
      </c>
      <c r="Y601" s="262">
        <v>0.92</v>
      </c>
      <c r="Z601" s="262">
        <v>0.913872832369942</v>
      </c>
      <c r="AA601" s="262">
        <v>0.938988959907031</v>
      </c>
      <c r="AB601" s="262">
        <v>0.90587044534413</v>
      </c>
      <c r="AC601" s="262">
        <v>0.839259224921194</v>
      </c>
      <c r="AD601" s="262">
        <v>0.92</v>
      </c>
      <c r="AE601" s="260">
        <v>0.989136167070984</v>
      </c>
      <c r="AF601" s="260">
        <v>0.985424752048297</v>
      </c>
      <c r="AG601" s="260">
        <v>0.926135928281358</v>
      </c>
      <c r="AH601" s="260">
        <v>0.926443878748488</v>
      </c>
      <c r="AI601" s="262">
        <v>0.92</v>
      </c>
      <c r="AJ601" s="260">
        <v>0.928844457512496</v>
      </c>
      <c r="AK601" s="260">
        <v>0.957404655770183</v>
      </c>
      <c r="AL601" s="260">
        <v>0.929236499068901</v>
      </c>
      <c r="AM601" s="260">
        <v>0.895614512524174</v>
      </c>
      <c r="AN601" s="259">
        <v>0.99</v>
      </c>
      <c r="AO601" s="264">
        <v>1</v>
      </c>
      <c r="AP601" s="264">
        <v>1</v>
      </c>
      <c r="AQ601" s="264">
        <v>1</v>
      </c>
      <c r="AR601" s="265">
        <v>1</v>
      </c>
      <c r="AS601" s="286">
        <v>0.05</v>
      </c>
      <c r="AT601" s="267">
        <v>0.121212121212121</v>
      </c>
      <c r="AU601" s="268">
        <v>0.125</v>
      </c>
      <c r="AV601" s="268">
        <v>0.282051282051282</v>
      </c>
      <c r="AW601" s="268">
        <v>0.074235807860262</v>
      </c>
      <c r="AX601" s="224"/>
      <c r="AY601" s="222"/>
    </row>
    <row r="602" ht="15" spans="1:51">
      <c r="A602" s="220"/>
      <c r="B602" s="224"/>
      <c r="C602" s="283" t="s">
        <v>375</v>
      </c>
      <c r="D602" s="111" t="s">
        <v>25</v>
      </c>
      <c r="E602" s="111" t="s">
        <v>376</v>
      </c>
      <c r="F602" s="284" t="s">
        <v>633</v>
      </c>
      <c r="G602" s="284" t="s">
        <v>633</v>
      </c>
      <c r="H602" s="284" t="s">
        <v>633</v>
      </c>
      <c r="I602" s="284" t="s">
        <v>633</v>
      </c>
      <c r="J602" s="259">
        <v>0.9</v>
      </c>
      <c r="K602" s="260">
        <v>0.957142857142857</v>
      </c>
      <c r="L602" s="260">
        <v>0.943661971830986</v>
      </c>
      <c r="M602" s="261">
        <v>0.927536231884058</v>
      </c>
      <c r="N602" s="261">
        <v>0.923076923076923</v>
      </c>
      <c r="O602" s="262">
        <v>0.9</v>
      </c>
      <c r="P602" s="263">
        <v>0.989170792079208</v>
      </c>
      <c r="Q602" s="260">
        <v>0.994643688868188</v>
      </c>
      <c r="R602" s="260">
        <v>0.993987975951904</v>
      </c>
      <c r="S602" s="260">
        <v>0.980911616372373</v>
      </c>
      <c r="T602" s="262">
        <v>0.9</v>
      </c>
      <c r="U602" s="260">
        <v>0.931311881188119</v>
      </c>
      <c r="V602" s="260">
        <v>0.927107591988822</v>
      </c>
      <c r="W602" s="260">
        <v>0.935871743486974</v>
      </c>
      <c r="X602" s="260">
        <v>0.913714783064872</v>
      </c>
      <c r="Y602" s="262">
        <v>0.92</v>
      </c>
      <c r="Z602" s="262">
        <v>0.937606352807714</v>
      </c>
      <c r="AA602" s="262">
        <v>0.950070521861777</v>
      </c>
      <c r="AB602" s="262">
        <v>0.94347722394467</v>
      </c>
      <c r="AC602" s="262">
        <v>0.929204610044867</v>
      </c>
      <c r="AD602" s="262">
        <v>0.92</v>
      </c>
      <c r="AE602" s="260">
        <v>0.985858089860054</v>
      </c>
      <c r="AF602" s="260">
        <v>0.99821405791555</v>
      </c>
      <c r="AG602" s="260">
        <v>0.98650776761013</v>
      </c>
      <c r="AH602" s="260">
        <v>0.990480758798303</v>
      </c>
      <c r="AI602" s="262">
        <v>0.92</v>
      </c>
      <c r="AJ602" s="260">
        <v>0.956200059189109</v>
      </c>
      <c r="AK602" s="260">
        <v>0.967861242188496</v>
      </c>
      <c r="AL602" s="260">
        <v>0.961279712961579</v>
      </c>
      <c r="AM602" s="260">
        <v>0.952307498394445</v>
      </c>
      <c r="AN602" s="259">
        <v>0.99</v>
      </c>
      <c r="AO602" s="264">
        <v>1</v>
      </c>
      <c r="AP602" s="264">
        <v>1</v>
      </c>
      <c r="AQ602" s="264">
        <v>1</v>
      </c>
      <c r="AR602" s="265">
        <v>1</v>
      </c>
      <c r="AS602" s="286">
        <v>0.05</v>
      </c>
      <c r="AT602" s="267">
        <v>0</v>
      </c>
      <c r="AU602" s="268">
        <v>0.275</v>
      </c>
      <c r="AV602" s="268">
        <v>0.125</v>
      </c>
      <c r="AW602" s="268">
        <v>0.0714924039320822</v>
      </c>
      <c r="AX602" s="224"/>
      <c r="AY602" s="222"/>
    </row>
    <row r="603" ht="15" spans="1:51">
      <c r="A603" s="220"/>
      <c r="B603" s="224"/>
      <c r="C603" s="283" t="s">
        <v>375</v>
      </c>
      <c r="D603" s="111" t="s">
        <v>25</v>
      </c>
      <c r="E603" s="111" t="s">
        <v>376</v>
      </c>
      <c r="F603" s="284" t="s">
        <v>634</v>
      </c>
      <c r="G603" s="284" t="s">
        <v>634</v>
      </c>
      <c r="H603" s="284" t="s">
        <v>634</v>
      </c>
      <c r="I603" s="284" t="s">
        <v>634</v>
      </c>
      <c r="J603" s="259">
        <v>0.9</v>
      </c>
      <c r="K603" s="260">
        <v>0.894117647058824</v>
      </c>
      <c r="L603" s="260">
        <v>0.909090909090909</v>
      </c>
      <c r="M603" s="261">
        <v>0.865853658536585</v>
      </c>
      <c r="N603" s="261">
        <v>0.849921011058452</v>
      </c>
      <c r="O603" s="262">
        <v>0.9</v>
      </c>
      <c r="P603" s="263">
        <v>0.94850136239782</v>
      </c>
      <c r="Q603" s="260">
        <v>0.945318646734854</v>
      </c>
      <c r="R603" s="260">
        <v>0.934816549570648</v>
      </c>
      <c r="S603" s="260">
        <v>0.921357454285156</v>
      </c>
      <c r="T603" s="262">
        <v>0.9</v>
      </c>
      <c r="U603" s="260">
        <v>0.873024523160763</v>
      </c>
      <c r="V603" s="260">
        <v>0.882769472856019</v>
      </c>
      <c r="W603" s="260">
        <v>0.894223263075722</v>
      </c>
      <c r="X603" s="260">
        <v>0.870393266957333</v>
      </c>
      <c r="Y603" s="262">
        <v>0.92</v>
      </c>
      <c r="Z603" s="262">
        <v>0.890280677337045</v>
      </c>
      <c r="AA603" s="262">
        <v>0.945390227724961</v>
      </c>
      <c r="AB603" s="262">
        <v>0.952800149840794</v>
      </c>
      <c r="AC603" s="262">
        <v>0.937846745961881</v>
      </c>
      <c r="AD603" s="262">
        <v>0.92</v>
      </c>
      <c r="AE603" s="260">
        <v>0.985884907709012</v>
      </c>
      <c r="AF603" s="260">
        <v>0.999250337348193</v>
      </c>
      <c r="AG603" s="260">
        <v>0.999377980510056</v>
      </c>
      <c r="AH603" s="260">
        <v>0.999176509680655</v>
      </c>
      <c r="AI603" s="262">
        <v>0.92</v>
      </c>
      <c r="AJ603" s="260">
        <v>0.924674674674675</v>
      </c>
      <c r="AK603" s="260">
        <v>0.963706322795341</v>
      </c>
      <c r="AL603" s="260">
        <v>0.961061946902655</v>
      </c>
      <c r="AM603" s="260">
        <v>0.954787220050611</v>
      </c>
      <c r="AN603" s="259">
        <v>0.99</v>
      </c>
      <c r="AO603" s="264">
        <v>1</v>
      </c>
      <c r="AP603" s="264">
        <v>1</v>
      </c>
      <c r="AQ603" s="264">
        <v>1</v>
      </c>
      <c r="AR603" s="265">
        <v>1</v>
      </c>
      <c r="AS603" s="286">
        <v>0.05</v>
      </c>
      <c r="AT603" s="267">
        <v>0</v>
      </c>
      <c r="AU603" s="268">
        <v>0.0588235294117647</v>
      </c>
      <c r="AV603" s="268">
        <v>0.1875</v>
      </c>
      <c r="AW603" s="268">
        <v>0.0400696864111498</v>
      </c>
      <c r="AX603" s="224"/>
      <c r="AY603" s="222"/>
    </row>
    <row r="604" ht="15" spans="1:51">
      <c r="A604" s="220"/>
      <c r="B604" s="224"/>
      <c r="C604" s="283" t="s">
        <v>375</v>
      </c>
      <c r="D604" s="111" t="s">
        <v>25</v>
      </c>
      <c r="E604" s="111" t="s">
        <v>376</v>
      </c>
      <c r="F604" s="284" t="s">
        <v>635</v>
      </c>
      <c r="G604" s="284" t="s">
        <v>635</v>
      </c>
      <c r="H604" s="284" t="s">
        <v>635</v>
      </c>
      <c r="I604" s="284" t="s">
        <v>635</v>
      </c>
      <c r="J604" s="259">
        <v>0.9</v>
      </c>
      <c r="K604" s="260">
        <v>0.987179487179487</v>
      </c>
      <c r="L604" s="260">
        <v>0.97752808988764</v>
      </c>
      <c r="M604" s="261">
        <v>0.957746478873239</v>
      </c>
      <c r="N604" s="261">
        <v>0.971937398812736</v>
      </c>
      <c r="O604" s="262">
        <v>0.9</v>
      </c>
      <c r="P604" s="263">
        <v>0.969846022241232</v>
      </c>
      <c r="Q604" s="260">
        <v>0.976075811713531</v>
      </c>
      <c r="R604" s="260">
        <v>0.973948811700183</v>
      </c>
      <c r="S604" s="260">
        <v>0.96984950129857</v>
      </c>
      <c r="T604" s="262">
        <v>0.9</v>
      </c>
      <c r="U604" s="260">
        <v>0.927502138579983</v>
      </c>
      <c r="V604" s="260">
        <v>0.929470250116514</v>
      </c>
      <c r="W604" s="260">
        <v>0.954753199268739</v>
      </c>
      <c r="X604" s="260">
        <v>0.924852166115374</v>
      </c>
      <c r="Y604" s="262">
        <v>0.92</v>
      </c>
      <c r="Z604" s="262">
        <v>0.936272370144042</v>
      </c>
      <c r="AA604" s="262">
        <v>0.948234349919743</v>
      </c>
      <c r="AB604" s="262">
        <v>0.947916666666667</v>
      </c>
      <c r="AC604" s="262">
        <v>0.942663366529594</v>
      </c>
      <c r="AD604" s="262">
        <v>0.92</v>
      </c>
      <c r="AE604" s="260">
        <v>0.997802197802198</v>
      </c>
      <c r="AF604" s="260">
        <v>0.996407185628743</v>
      </c>
      <c r="AG604" s="260">
        <v>0.996966632962588</v>
      </c>
      <c r="AH604" s="260">
        <v>0.993605752078817</v>
      </c>
      <c r="AI604" s="262">
        <v>0.92</v>
      </c>
      <c r="AJ604" s="260">
        <v>0.966279236619314</v>
      </c>
      <c r="AK604" s="260">
        <v>0.977946938318594</v>
      </c>
      <c r="AL604" s="260">
        <v>0.966188524590164</v>
      </c>
      <c r="AM604" s="260">
        <v>0.971614767633876</v>
      </c>
      <c r="AN604" s="259">
        <v>0.99</v>
      </c>
      <c r="AO604" s="264">
        <v>1</v>
      </c>
      <c r="AP604" s="264">
        <v>1</v>
      </c>
      <c r="AQ604" s="264">
        <v>1</v>
      </c>
      <c r="AR604" s="265">
        <v>1</v>
      </c>
      <c r="AS604" s="286">
        <v>0.05</v>
      </c>
      <c r="AT604" s="267">
        <v>0.00302114803625378</v>
      </c>
      <c r="AU604" s="268">
        <v>0</v>
      </c>
      <c r="AV604" s="268">
        <v>0</v>
      </c>
      <c r="AW604" s="268">
        <v>0.0083011306712466</v>
      </c>
      <c r="AX604" s="224"/>
      <c r="AY604" s="222"/>
    </row>
    <row r="605" ht="15" spans="1:51">
      <c r="A605" s="220"/>
      <c r="B605" s="224"/>
      <c r="C605" s="283" t="s">
        <v>375</v>
      </c>
      <c r="D605" s="111" t="s">
        <v>25</v>
      </c>
      <c r="E605" s="111" t="s">
        <v>376</v>
      </c>
      <c r="F605" s="284" t="s">
        <v>636</v>
      </c>
      <c r="G605" s="284" t="s">
        <v>636</v>
      </c>
      <c r="H605" s="284" t="s">
        <v>636</v>
      </c>
      <c r="I605" s="284" t="s">
        <v>636</v>
      </c>
      <c r="J605" s="259">
        <v>0.9</v>
      </c>
      <c r="K605" s="260">
        <v>1</v>
      </c>
      <c r="L605" s="260">
        <v>1</v>
      </c>
      <c r="M605" s="261">
        <v>1</v>
      </c>
      <c r="N605" s="261">
        <v>0.996501049685094</v>
      </c>
      <c r="O605" s="262">
        <v>0.9</v>
      </c>
      <c r="P605" s="263">
        <v>0.99078704922348</v>
      </c>
      <c r="Q605" s="260">
        <v>0.991807755324959</v>
      </c>
      <c r="R605" s="260">
        <v>0.994155154091392</v>
      </c>
      <c r="S605" s="260">
        <v>0.989932185706834</v>
      </c>
      <c r="T605" s="262">
        <v>0.9</v>
      </c>
      <c r="U605" s="260">
        <v>0.950250065806791</v>
      </c>
      <c r="V605" s="260">
        <v>0.958128527216457</v>
      </c>
      <c r="W605" s="260">
        <v>0.961211477151966</v>
      </c>
      <c r="X605" s="260">
        <v>0.955513823682838</v>
      </c>
      <c r="Y605" s="262">
        <v>0.92</v>
      </c>
      <c r="Z605" s="262">
        <v>0.963839579224195</v>
      </c>
      <c r="AA605" s="262">
        <v>0.956644144144144</v>
      </c>
      <c r="AB605" s="262">
        <v>0.951907131011609</v>
      </c>
      <c r="AC605" s="262">
        <v>0.954245202437219</v>
      </c>
      <c r="AD605" s="262">
        <v>0.92</v>
      </c>
      <c r="AE605" s="260">
        <v>0.999147485080989</v>
      </c>
      <c r="AF605" s="260">
        <v>0.997407983411094</v>
      </c>
      <c r="AG605" s="260">
        <v>0.999076638965836</v>
      </c>
      <c r="AH605" s="260">
        <v>0.99752582420981</v>
      </c>
      <c r="AI605" s="262">
        <v>0.92</v>
      </c>
      <c r="AJ605" s="260">
        <v>0.979530516431925</v>
      </c>
      <c r="AK605" s="260">
        <v>0.984460946094609</v>
      </c>
      <c r="AL605" s="260">
        <v>0.973214285714286</v>
      </c>
      <c r="AM605" s="260">
        <v>0.981032850949502</v>
      </c>
      <c r="AN605" s="259">
        <v>0.99</v>
      </c>
      <c r="AO605" s="264">
        <v>1</v>
      </c>
      <c r="AP605" s="264">
        <v>1</v>
      </c>
      <c r="AQ605" s="264">
        <v>1</v>
      </c>
      <c r="AR605" s="265">
        <v>1</v>
      </c>
      <c r="AS605" s="286">
        <v>0.05</v>
      </c>
      <c r="AT605" s="267">
        <v>0</v>
      </c>
      <c r="AU605" s="268">
        <v>0.00302114803625378</v>
      </c>
      <c r="AV605" s="268">
        <v>0</v>
      </c>
      <c r="AW605" s="268">
        <v>0.00211811612260154</v>
      </c>
      <c r="AX605" s="224"/>
      <c r="AY605" s="222"/>
    </row>
    <row r="606" ht="15" spans="1:51">
      <c r="A606" s="220"/>
      <c r="B606" s="224"/>
      <c r="C606" s="283" t="s">
        <v>375</v>
      </c>
      <c r="D606" s="111" t="s">
        <v>25</v>
      </c>
      <c r="E606" s="111" t="s">
        <v>376</v>
      </c>
      <c r="F606" s="284" t="s">
        <v>637</v>
      </c>
      <c r="G606" s="284" t="s">
        <v>637</v>
      </c>
      <c r="H606" s="284" t="s">
        <v>637</v>
      </c>
      <c r="I606" s="284" t="s">
        <v>637</v>
      </c>
      <c r="J606" s="259">
        <v>0.9</v>
      </c>
      <c r="K606" s="260">
        <v>0.9375</v>
      </c>
      <c r="L606" s="260">
        <v>0.98</v>
      </c>
      <c r="M606" s="261">
        <v>0.947368421052632</v>
      </c>
      <c r="N606" s="261">
        <v>0.961471103327496</v>
      </c>
      <c r="O606" s="262">
        <v>0.9</v>
      </c>
      <c r="P606" s="263">
        <v>0.9939713639789</v>
      </c>
      <c r="Q606" s="260">
        <v>0.991647089532759</v>
      </c>
      <c r="R606" s="260">
        <v>0.995944849959449</v>
      </c>
      <c r="S606" s="260">
        <v>0.985993238114952</v>
      </c>
      <c r="T606" s="262">
        <v>0.9</v>
      </c>
      <c r="U606" s="260">
        <v>0.881688018085908</v>
      </c>
      <c r="V606" s="260">
        <v>0.857478465152702</v>
      </c>
      <c r="W606" s="260">
        <v>0.803730738037307</v>
      </c>
      <c r="X606" s="260">
        <v>0.867191057752018</v>
      </c>
      <c r="Y606" s="262">
        <v>0.92</v>
      </c>
      <c r="Z606" s="262">
        <v>0.926868044515103</v>
      </c>
      <c r="AA606" s="262">
        <v>0.902964959568733</v>
      </c>
      <c r="AB606" s="262">
        <v>0.906576521204671</v>
      </c>
      <c r="AC606" s="262">
        <v>0.925242435053352</v>
      </c>
      <c r="AD606" s="262">
        <v>0.92</v>
      </c>
      <c r="AE606" s="260">
        <v>0.995098039215686</v>
      </c>
      <c r="AF606" s="260">
        <v>0.976744186046512</v>
      </c>
      <c r="AG606" s="260">
        <v>0.969072164948454</v>
      </c>
      <c r="AH606" s="260">
        <v>0.976713532513181</v>
      </c>
      <c r="AI606" s="262">
        <v>0.92</v>
      </c>
      <c r="AJ606" s="260">
        <v>0.957832864809609</v>
      </c>
      <c r="AK606" s="260">
        <v>0.955802144066203</v>
      </c>
      <c r="AL606" s="260">
        <v>0.918181818181818</v>
      </c>
      <c r="AM606" s="260">
        <v>0.958875736781487</v>
      </c>
      <c r="AN606" s="259">
        <v>0.99</v>
      </c>
      <c r="AO606" s="264">
        <v>1</v>
      </c>
      <c r="AP606" s="264">
        <v>1</v>
      </c>
      <c r="AQ606" s="264">
        <v>1</v>
      </c>
      <c r="AR606" s="265">
        <v>1</v>
      </c>
      <c r="AS606" s="286">
        <v>0.05</v>
      </c>
      <c r="AT606" s="267">
        <v>0.142857142857143</v>
      </c>
      <c r="AU606" s="268">
        <v>0.333333333333333</v>
      </c>
      <c r="AV606" s="268">
        <v>0</v>
      </c>
      <c r="AW606" s="268">
        <v>0.0969387755102041</v>
      </c>
      <c r="AX606" s="224"/>
      <c r="AY606" s="222"/>
    </row>
    <row r="607" ht="15" spans="1:51">
      <c r="A607" s="220"/>
      <c r="B607" s="224"/>
      <c r="C607" s="283" t="s">
        <v>375</v>
      </c>
      <c r="D607" s="111" t="s">
        <v>25</v>
      </c>
      <c r="E607" s="111" t="s">
        <v>376</v>
      </c>
      <c r="F607" s="284" t="s">
        <v>638</v>
      </c>
      <c r="G607" s="284" t="s">
        <v>638</v>
      </c>
      <c r="H607" s="284" t="s">
        <v>638</v>
      </c>
      <c r="I607" s="284" t="s">
        <v>638</v>
      </c>
      <c r="J607" s="259">
        <v>0.9</v>
      </c>
      <c r="K607" s="260">
        <v>0.953488372093023</v>
      </c>
      <c r="L607" s="260">
        <v>0.978723404255319</v>
      </c>
      <c r="M607" s="261">
        <v>0.944444444444444</v>
      </c>
      <c r="N607" s="261">
        <v>0.964322120285423</v>
      </c>
      <c r="O607" s="262">
        <v>0.9</v>
      </c>
      <c r="P607" s="263">
        <v>0.975651431012388</v>
      </c>
      <c r="Q607" s="260">
        <v>0.986342943854325</v>
      </c>
      <c r="R607" s="260">
        <v>0.981748318924111</v>
      </c>
      <c r="S607" s="260">
        <v>0.982657543641916</v>
      </c>
      <c r="T607" s="262">
        <v>0.9</v>
      </c>
      <c r="U607" s="260">
        <v>0.93421614694575</v>
      </c>
      <c r="V607" s="260">
        <v>0.938088012139605</v>
      </c>
      <c r="W607" s="260">
        <v>0.934678194044188</v>
      </c>
      <c r="X607" s="260">
        <v>0.920554566683541</v>
      </c>
      <c r="Y607" s="262">
        <v>0.92</v>
      </c>
      <c r="Z607" s="262">
        <v>0.918095238095238</v>
      </c>
      <c r="AA607" s="262">
        <v>0.93015873015873</v>
      </c>
      <c r="AB607" s="262">
        <v>0.93030303030303</v>
      </c>
      <c r="AC607" s="262">
        <v>0.928565864298512</v>
      </c>
      <c r="AD607" s="262">
        <v>0.92</v>
      </c>
      <c r="AE607" s="260">
        <v>0.921551724137931</v>
      </c>
      <c r="AF607" s="260">
        <v>0.905866302864939</v>
      </c>
      <c r="AG607" s="260">
        <v>0.912867274569402</v>
      </c>
      <c r="AH607" s="260">
        <v>0.959801383973377</v>
      </c>
      <c r="AI607" s="262">
        <v>0.92</v>
      </c>
      <c r="AJ607" s="260">
        <v>0.961096374889478</v>
      </c>
      <c r="AK607" s="260">
        <v>0.972777167947311</v>
      </c>
      <c r="AL607" s="260">
        <v>0.950444726810673</v>
      </c>
      <c r="AM607" s="260">
        <v>0.967755294550725</v>
      </c>
      <c r="AN607" s="259">
        <v>0.99</v>
      </c>
      <c r="AO607" s="264">
        <v>1</v>
      </c>
      <c r="AP607" s="264">
        <v>1</v>
      </c>
      <c r="AQ607" s="264">
        <v>1</v>
      </c>
      <c r="AR607" s="265">
        <v>1</v>
      </c>
      <c r="AS607" s="286">
        <v>0.05</v>
      </c>
      <c r="AT607" s="267">
        <v>0</v>
      </c>
      <c r="AU607" s="268">
        <v>0.00580270793036751</v>
      </c>
      <c r="AV607" s="268">
        <v>0.00196463654223969</v>
      </c>
      <c r="AW607" s="268">
        <v>0.00491329479768786</v>
      </c>
      <c r="AX607" s="224"/>
      <c r="AY607" s="222"/>
    </row>
    <row r="608" ht="15" spans="1:51">
      <c r="A608" s="220"/>
      <c r="B608" s="224"/>
      <c r="C608" s="283" t="s">
        <v>375</v>
      </c>
      <c r="D608" s="111" t="s">
        <v>25</v>
      </c>
      <c r="E608" s="111" t="s">
        <v>376</v>
      </c>
      <c r="F608" s="284" t="s">
        <v>639</v>
      </c>
      <c r="G608" s="284" t="s">
        <v>639</v>
      </c>
      <c r="H608" s="284" t="s">
        <v>639</v>
      </c>
      <c r="I608" s="284" t="s">
        <v>639</v>
      </c>
      <c r="J608" s="259">
        <v>0.9</v>
      </c>
      <c r="K608" s="260">
        <v>0.931034482758621</v>
      </c>
      <c r="L608" s="260">
        <v>0.967741935483871</v>
      </c>
      <c r="M608" s="261">
        <v>0.96</v>
      </c>
      <c r="N608" s="261">
        <v>0.902140672782875</v>
      </c>
      <c r="O608" s="262">
        <v>0.9</v>
      </c>
      <c r="P608" s="263" t="s">
        <v>33</v>
      </c>
      <c r="Q608" s="260" t="s">
        <v>33</v>
      </c>
      <c r="R608" s="260" t="s">
        <v>33</v>
      </c>
      <c r="S608" s="260">
        <v>0</v>
      </c>
      <c r="T608" s="262">
        <v>0.9</v>
      </c>
      <c r="U608" s="260" t="s">
        <v>33</v>
      </c>
      <c r="V608" s="260" t="s">
        <v>33</v>
      </c>
      <c r="W608" s="260" t="s">
        <v>33</v>
      </c>
      <c r="X608" s="260">
        <v>0</v>
      </c>
      <c r="Y608" s="262">
        <v>0.92</v>
      </c>
      <c r="Z608" s="262">
        <v>0</v>
      </c>
      <c r="AA608" s="262">
        <v>0</v>
      </c>
      <c r="AB608" s="262" t="s">
        <v>33</v>
      </c>
      <c r="AC608" s="262">
        <v>0.142857142857143</v>
      </c>
      <c r="AD608" s="262">
        <v>0.92</v>
      </c>
      <c r="AE608" s="260">
        <v>0.987341772151899</v>
      </c>
      <c r="AF608" s="260">
        <v>0.975</v>
      </c>
      <c r="AG608" s="260">
        <v>1</v>
      </c>
      <c r="AH608" s="260">
        <v>0.975470871660096</v>
      </c>
      <c r="AI608" s="262">
        <v>0.92</v>
      </c>
      <c r="AJ608" s="260">
        <v>0.964503816793893</v>
      </c>
      <c r="AK608" s="260">
        <v>0.981024096385542</v>
      </c>
      <c r="AL608" s="260">
        <v>0.913968547641073</v>
      </c>
      <c r="AM608" s="260">
        <v>0.942180390610884</v>
      </c>
      <c r="AN608" s="259">
        <v>0.99</v>
      </c>
      <c r="AO608" s="264">
        <v>1</v>
      </c>
      <c r="AP608" s="264">
        <v>1</v>
      </c>
      <c r="AQ608" s="264">
        <v>1</v>
      </c>
      <c r="AR608" s="265">
        <v>1</v>
      </c>
      <c r="AS608" s="286">
        <v>0.05</v>
      </c>
      <c r="AT608" s="267">
        <v>0.285714285714286</v>
      </c>
      <c r="AU608" s="268">
        <v>0</v>
      </c>
      <c r="AV608" s="268">
        <v>0</v>
      </c>
      <c r="AW608" s="268">
        <v>0.0483870967741935</v>
      </c>
      <c r="AX608" s="224"/>
      <c r="AY608" s="222"/>
    </row>
    <row r="609" ht="15" spans="1:51">
      <c r="A609" s="220"/>
      <c r="B609" s="224"/>
      <c r="C609" s="283" t="s">
        <v>375</v>
      </c>
      <c r="D609" s="111" t="s">
        <v>25</v>
      </c>
      <c r="E609" s="111" t="s">
        <v>376</v>
      </c>
      <c r="F609" s="284" t="s">
        <v>640</v>
      </c>
      <c r="G609" s="284" t="s">
        <v>640</v>
      </c>
      <c r="H609" s="284" t="s">
        <v>640</v>
      </c>
      <c r="I609" s="284" t="s">
        <v>640</v>
      </c>
      <c r="J609" s="259">
        <v>0.9</v>
      </c>
      <c r="K609" s="260">
        <v>0.978494623655914</v>
      </c>
      <c r="L609" s="260">
        <v>0.968085106382979</v>
      </c>
      <c r="M609" s="261">
        <v>0.944444444444444</v>
      </c>
      <c r="N609" s="261">
        <v>0.961100569259962</v>
      </c>
      <c r="O609" s="262">
        <v>0.9</v>
      </c>
      <c r="P609" s="263">
        <v>0.769230769230769</v>
      </c>
      <c r="Q609" s="260">
        <v>0.875</v>
      </c>
      <c r="R609" s="260">
        <v>0.923076923076923</v>
      </c>
      <c r="S609" s="260">
        <v>0.931914893617021</v>
      </c>
      <c r="T609" s="262">
        <v>0.9</v>
      </c>
      <c r="U609" s="260">
        <v>0.846153846153846</v>
      </c>
      <c r="V609" s="260">
        <v>0.9375</v>
      </c>
      <c r="W609" s="260">
        <v>1</v>
      </c>
      <c r="X609" s="260">
        <v>0.985106382978723</v>
      </c>
      <c r="Y609" s="262">
        <v>0.92</v>
      </c>
      <c r="Z609" s="262">
        <v>0.5</v>
      </c>
      <c r="AA609" s="262">
        <v>0.8</v>
      </c>
      <c r="AB609" s="262">
        <v>1</v>
      </c>
      <c r="AC609" s="262">
        <v>0.851063829787234</v>
      </c>
      <c r="AD609" s="262">
        <v>0.92</v>
      </c>
      <c r="AE609" s="260">
        <v>0.996784565916399</v>
      </c>
      <c r="AF609" s="260">
        <v>0.995329830706363</v>
      </c>
      <c r="AG609" s="260">
        <v>0.9920724801812</v>
      </c>
      <c r="AH609" s="260">
        <v>0.972365339578454</v>
      </c>
      <c r="AI609" s="262">
        <v>0.92</v>
      </c>
      <c r="AJ609" s="260">
        <v>0.951773447357353</v>
      </c>
      <c r="AK609" s="260">
        <v>0.969199178644764</v>
      </c>
      <c r="AL609" s="260">
        <v>0.957099697885196</v>
      </c>
      <c r="AM609" s="260">
        <v>0.954107130687626</v>
      </c>
      <c r="AN609" s="259">
        <v>0.99</v>
      </c>
      <c r="AO609" s="264">
        <v>1</v>
      </c>
      <c r="AP609" s="264">
        <v>1</v>
      </c>
      <c r="AQ609" s="264">
        <v>1</v>
      </c>
      <c r="AR609" s="265">
        <v>1</v>
      </c>
      <c r="AS609" s="286">
        <v>0.05</v>
      </c>
      <c r="AT609" s="267">
        <v>0.00597014925373134</v>
      </c>
      <c r="AU609" s="268">
        <v>0.00550964187327824</v>
      </c>
      <c r="AV609" s="268">
        <v>0</v>
      </c>
      <c r="AW609" s="268">
        <v>0.00232450023245002</v>
      </c>
      <c r="AX609" s="224"/>
      <c r="AY609" s="222"/>
    </row>
    <row r="610" ht="15" spans="1:51">
      <c r="A610" s="220"/>
      <c r="B610" s="224"/>
      <c r="C610" s="283" t="s">
        <v>375</v>
      </c>
      <c r="D610" s="111" t="s">
        <v>25</v>
      </c>
      <c r="E610" s="111" t="s">
        <v>376</v>
      </c>
      <c r="F610" s="284" t="s">
        <v>641</v>
      </c>
      <c r="G610" s="284" t="s">
        <v>641</v>
      </c>
      <c r="H610" s="284" t="s">
        <v>641</v>
      </c>
      <c r="I610" s="284" t="s">
        <v>641</v>
      </c>
      <c r="J610" s="259">
        <v>0.9</v>
      </c>
      <c r="K610" s="260">
        <v>1</v>
      </c>
      <c r="L610" s="260">
        <v>1</v>
      </c>
      <c r="M610" s="261">
        <v>0.9375</v>
      </c>
      <c r="N610" s="261">
        <v>0.982494529540481</v>
      </c>
      <c r="O610" s="262">
        <v>0.9</v>
      </c>
      <c r="P610" s="263">
        <v>0.955030487804878</v>
      </c>
      <c r="Q610" s="260">
        <v>0.968325791855204</v>
      </c>
      <c r="R610" s="260">
        <v>0.953736654804271</v>
      </c>
      <c r="S610" s="260">
        <v>0.958065173709194</v>
      </c>
      <c r="T610" s="262">
        <v>0.9</v>
      </c>
      <c r="U610" s="260">
        <v>0.928353658536585</v>
      </c>
      <c r="V610" s="260">
        <v>0.930115635997989</v>
      </c>
      <c r="W610" s="260">
        <v>0.932384341637011</v>
      </c>
      <c r="X610" s="260">
        <v>0.919217216575905</v>
      </c>
      <c r="Y610" s="262">
        <v>0.92</v>
      </c>
      <c r="Z610" s="262">
        <v>0.942622950819672</v>
      </c>
      <c r="AA610" s="262">
        <v>0.957251908396947</v>
      </c>
      <c r="AB610" s="262">
        <v>0.936247723132969</v>
      </c>
      <c r="AC610" s="262">
        <v>0.939393939393939</v>
      </c>
      <c r="AD610" s="262">
        <v>0.92</v>
      </c>
      <c r="AE610" s="260">
        <v>0.9875</v>
      </c>
      <c r="AF610" s="260">
        <v>0.98</v>
      </c>
      <c r="AG610" s="260">
        <v>0.98</v>
      </c>
      <c r="AH610" s="260">
        <v>0.963973237261966</v>
      </c>
      <c r="AI610" s="262">
        <v>0.92</v>
      </c>
      <c r="AJ610" s="260">
        <v>0.95835646862854</v>
      </c>
      <c r="AK610" s="260">
        <v>0.973524962178517</v>
      </c>
      <c r="AL610" s="260">
        <v>0.958595859585959</v>
      </c>
      <c r="AM610" s="260">
        <v>0.970334887117909</v>
      </c>
      <c r="AN610" s="259">
        <v>0.99</v>
      </c>
      <c r="AO610" s="264">
        <v>1</v>
      </c>
      <c r="AP610" s="264">
        <v>1</v>
      </c>
      <c r="AQ610" s="264">
        <v>1</v>
      </c>
      <c r="AR610" s="265">
        <v>1</v>
      </c>
      <c r="AS610" s="286">
        <v>0.05</v>
      </c>
      <c r="AT610" s="267">
        <v>0</v>
      </c>
      <c r="AU610" s="268">
        <v>0</v>
      </c>
      <c r="AV610" s="268" t="s">
        <v>33</v>
      </c>
      <c r="AW610" s="268">
        <v>0.0533333333333333</v>
      </c>
      <c r="AX610" s="224"/>
      <c r="AY610" s="222"/>
    </row>
    <row r="611" ht="15" spans="1:51">
      <c r="A611" s="220"/>
      <c r="B611" s="224"/>
      <c r="C611" s="283" t="s">
        <v>375</v>
      </c>
      <c r="D611" s="111" t="s">
        <v>25</v>
      </c>
      <c r="E611" s="111" t="s">
        <v>376</v>
      </c>
      <c r="F611" s="284" t="s">
        <v>642</v>
      </c>
      <c r="G611" s="284" t="s">
        <v>642</v>
      </c>
      <c r="H611" s="284" t="s">
        <v>642</v>
      </c>
      <c r="I611" s="284" t="s">
        <v>642</v>
      </c>
      <c r="J611" s="259">
        <v>0.9</v>
      </c>
      <c r="K611" s="260">
        <v>0.958333333333333</v>
      </c>
      <c r="L611" s="260">
        <v>0.96039603960396</v>
      </c>
      <c r="M611" s="261">
        <v>0.891566265060241</v>
      </c>
      <c r="N611" s="261">
        <v>0.932504440497336</v>
      </c>
      <c r="O611" s="262">
        <v>0.9</v>
      </c>
      <c r="P611" s="263">
        <v>0.5</v>
      </c>
      <c r="Q611" s="260">
        <v>1</v>
      </c>
      <c r="R611" s="260">
        <v>0.8</v>
      </c>
      <c r="S611" s="260">
        <v>0.875968992248062</v>
      </c>
      <c r="T611" s="262">
        <v>0.9</v>
      </c>
      <c r="U611" s="260">
        <v>0.5</v>
      </c>
      <c r="V611" s="260">
        <v>1</v>
      </c>
      <c r="W611" s="260">
        <v>1</v>
      </c>
      <c r="X611" s="260">
        <v>0.875968992248062</v>
      </c>
      <c r="Y611" s="262">
        <v>0.92</v>
      </c>
      <c r="Z611" s="262">
        <v>0.846153846153846</v>
      </c>
      <c r="AA611" s="262">
        <v>0</v>
      </c>
      <c r="AB611" s="262">
        <v>0.5</v>
      </c>
      <c r="AC611" s="262">
        <v>0.833333333333333</v>
      </c>
      <c r="AD611" s="262">
        <v>0.92</v>
      </c>
      <c r="AE611" s="260">
        <v>0.998565794191467</v>
      </c>
      <c r="AF611" s="260">
        <v>0.996059113300493</v>
      </c>
      <c r="AG611" s="260">
        <v>0.997916046442394</v>
      </c>
      <c r="AH611" s="260">
        <v>0.996852189781022</v>
      </c>
      <c r="AI611" s="262">
        <v>0.92</v>
      </c>
      <c r="AJ611" s="260">
        <v>0.96201349247535</v>
      </c>
      <c r="AK611" s="260">
        <v>0.974044519109618</v>
      </c>
      <c r="AL611" s="260">
        <v>0.971622455274522</v>
      </c>
      <c r="AM611" s="260">
        <v>0.973746668127214</v>
      </c>
      <c r="AN611" s="259">
        <v>0.99</v>
      </c>
      <c r="AO611" s="264">
        <v>1</v>
      </c>
      <c r="AP611" s="264">
        <v>1</v>
      </c>
      <c r="AQ611" s="264">
        <v>1</v>
      </c>
      <c r="AR611" s="265">
        <v>1</v>
      </c>
      <c r="AS611" s="286">
        <v>0.05</v>
      </c>
      <c r="AT611" s="267">
        <v>0.0366161616161616</v>
      </c>
      <c r="AU611" s="268">
        <v>0</v>
      </c>
      <c r="AV611" s="268">
        <v>0</v>
      </c>
      <c r="AW611" s="268">
        <v>0.0058713637576728</v>
      </c>
      <c r="AX611" s="224"/>
      <c r="AY611" s="222"/>
    </row>
    <row r="612" ht="15" spans="1:51">
      <c r="A612" s="220"/>
      <c r="B612" s="224"/>
      <c r="C612" s="283" t="s">
        <v>375</v>
      </c>
      <c r="D612" s="111" t="s">
        <v>25</v>
      </c>
      <c r="E612" s="111" t="s">
        <v>376</v>
      </c>
      <c r="F612" s="284" t="s">
        <v>643</v>
      </c>
      <c r="G612" s="284" t="s">
        <v>643</v>
      </c>
      <c r="H612" s="284" t="s">
        <v>643</v>
      </c>
      <c r="I612" s="284" t="s">
        <v>643</v>
      </c>
      <c r="J612" s="259">
        <v>0.9</v>
      </c>
      <c r="K612" s="260">
        <v>1</v>
      </c>
      <c r="L612" s="260">
        <v>1</v>
      </c>
      <c r="M612" s="261">
        <v>1</v>
      </c>
      <c r="N612" s="261">
        <v>0.99624765478424</v>
      </c>
      <c r="O612" s="262">
        <v>0.9</v>
      </c>
      <c r="P612" s="263">
        <v>0.964242276818292</v>
      </c>
      <c r="Q612" s="260">
        <v>0.991371562106777</v>
      </c>
      <c r="R612" s="260">
        <v>0.980325387816875</v>
      </c>
      <c r="S612" s="260">
        <v>0.985737846246111</v>
      </c>
      <c r="T612" s="262">
        <v>0.9</v>
      </c>
      <c r="U612" s="260">
        <v>0.928727803454147</v>
      </c>
      <c r="V612" s="260">
        <v>0.94391515369405</v>
      </c>
      <c r="W612" s="260">
        <v>0.956110480514567</v>
      </c>
      <c r="X612" s="260">
        <v>0.950625960493272</v>
      </c>
      <c r="Y612" s="262">
        <v>0.92</v>
      </c>
      <c r="Z612" s="262">
        <v>0.949739389426657</v>
      </c>
      <c r="AA612" s="262">
        <v>0.975346409933417</v>
      </c>
      <c r="AB612" s="262">
        <v>0.969025886577884</v>
      </c>
      <c r="AC612" s="262">
        <v>0.971441415862199</v>
      </c>
      <c r="AD612" s="262">
        <v>0.92</v>
      </c>
      <c r="AE612" s="260">
        <v>0.998161764705882</v>
      </c>
      <c r="AF612" s="260">
        <v>0.994391785150079</v>
      </c>
      <c r="AG612" s="260">
        <v>0.997865072587532</v>
      </c>
      <c r="AH612" s="260">
        <v>0.995763372253905</v>
      </c>
      <c r="AI612" s="262">
        <v>0.92</v>
      </c>
      <c r="AJ612" s="260">
        <v>0.96235368554255</v>
      </c>
      <c r="AK612" s="260">
        <v>0.981474820143885</v>
      </c>
      <c r="AL612" s="260">
        <v>0.974482684678889</v>
      </c>
      <c r="AM612" s="260">
        <v>0.980152867878476</v>
      </c>
      <c r="AN612" s="259">
        <v>0.99</v>
      </c>
      <c r="AO612" s="264">
        <v>1</v>
      </c>
      <c r="AP612" s="264">
        <v>1</v>
      </c>
      <c r="AQ612" s="264">
        <v>1</v>
      </c>
      <c r="AR612" s="265">
        <v>1</v>
      </c>
      <c r="AS612" s="286">
        <v>0.05</v>
      </c>
      <c r="AT612" s="267">
        <v>0.0625</v>
      </c>
      <c r="AU612" s="268">
        <v>0.393939393939394</v>
      </c>
      <c r="AV612" s="268">
        <v>0.03125</v>
      </c>
      <c r="AW612" s="268">
        <v>0.0686131386861314</v>
      </c>
      <c r="AX612" s="224"/>
      <c r="AY612" s="222"/>
    </row>
    <row r="613" ht="15" spans="1:51">
      <c r="A613" s="220"/>
      <c r="B613" s="224"/>
      <c r="C613" s="283" t="s">
        <v>375</v>
      </c>
      <c r="D613" s="111" t="s">
        <v>25</v>
      </c>
      <c r="E613" s="111" t="s">
        <v>376</v>
      </c>
      <c r="F613" s="284" t="s">
        <v>644</v>
      </c>
      <c r="G613" s="284" t="s">
        <v>644</v>
      </c>
      <c r="H613" s="284" t="s">
        <v>644</v>
      </c>
      <c r="I613" s="284" t="s">
        <v>644</v>
      </c>
      <c r="J613" s="259">
        <v>0.9</v>
      </c>
      <c r="K613" s="260">
        <v>0.956521739130435</v>
      </c>
      <c r="L613" s="260">
        <v>0.977272727272727</v>
      </c>
      <c r="M613" s="261">
        <v>0.955555555555556</v>
      </c>
      <c r="N613" s="261">
        <v>0.967775467775468</v>
      </c>
      <c r="O613" s="262">
        <v>0.9</v>
      </c>
      <c r="P613" s="263">
        <v>0.986365267312522</v>
      </c>
      <c r="Q613" s="260">
        <v>0.994457409568261</v>
      </c>
      <c r="R613" s="260">
        <v>0.995316159250585</v>
      </c>
      <c r="S613" s="260">
        <v>0.992087360214897</v>
      </c>
      <c r="T613" s="262">
        <v>0.9</v>
      </c>
      <c r="U613" s="260">
        <v>0.920344456404736</v>
      </c>
      <c r="V613" s="260">
        <v>0.920945157526254</v>
      </c>
      <c r="W613" s="260">
        <v>0.940515222482436</v>
      </c>
      <c r="X613" s="260">
        <v>0.897894829046104</v>
      </c>
      <c r="Y613" s="262">
        <v>0.92</v>
      </c>
      <c r="Z613" s="262">
        <v>0.939693682195278</v>
      </c>
      <c r="AA613" s="262">
        <v>0.927334465195246</v>
      </c>
      <c r="AB613" s="262">
        <v>0.952232015922661</v>
      </c>
      <c r="AC613" s="262">
        <v>0.935494410273165</v>
      </c>
      <c r="AD613" s="262">
        <v>0.92</v>
      </c>
      <c r="AE613" s="260">
        <v>0.997456580190393</v>
      </c>
      <c r="AF613" s="260">
        <v>0.992769010043042</v>
      </c>
      <c r="AG613" s="260">
        <v>0.996781586775248</v>
      </c>
      <c r="AH613" s="260">
        <v>0.981006691241745</v>
      </c>
      <c r="AI613" s="262">
        <v>0.92</v>
      </c>
      <c r="AJ613" s="260">
        <v>0.948834853090172</v>
      </c>
      <c r="AK613" s="260">
        <v>0.948721969578172</v>
      </c>
      <c r="AL613" s="260">
        <v>0.966943609687113</v>
      </c>
      <c r="AM613" s="260">
        <v>0.955375005397314</v>
      </c>
      <c r="AN613" s="259">
        <v>0.99</v>
      </c>
      <c r="AO613" s="264">
        <v>1</v>
      </c>
      <c r="AP613" s="264">
        <v>1</v>
      </c>
      <c r="AQ613" s="264">
        <v>1</v>
      </c>
      <c r="AR613" s="265">
        <v>1</v>
      </c>
      <c r="AS613" s="286">
        <v>0.05</v>
      </c>
      <c r="AT613" s="267">
        <v>0.0204081632653061</v>
      </c>
      <c r="AU613" s="268">
        <v>0.0701754385964912</v>
      </c>
      <c r="AV613" s="268">
        <v>0.207547169811321</v>
      </c>
      <c r="AW613" s="268">
        <v>0.0723684210526316</v>
      </c>
      <c r="AX613" s="224"/>
      <c r="AY613" s="222"/>
    </row>
    <row r="614" ht="15" spans="1:51">
      <c r="A614" s="220"/>
      <c r="B614" s="224"/>
      <c r="C614" s="283" t="s">
        <v>375</v>
      </c>
      <c r="D614" s="111" t="s">
        <v>25</v>
      </c>
      <c r="E614" s="111" t="s">
        <v>376</v>
      </c>
      <c r="F614" s="284" t="s">
        <v>645</v>
      </c>
      <c r="G614" s="284" t="s">
        <v>645</v>
      </c>
      <c r="H614" s="284" t="s">
        <v>645</v>
      </c>
      <c r="I614" s="284" t="s">
        <v>645</v>
      </c>
      <c r="J614" s="259">
        <v>0.9</v>
      </c>
      <c r="K614" s="260">
        <v>0.989010989010989</v>
      </c>
      <c r="L614" s="260">
        <v>0.978723404255319</v>
      </c>
      <c r="M614" s="261">
        <v>0.952380952380952</v>
      </c>
      <c r="N614" s="261">
        <v>0.921734795613161</v>
      </c>
      <c r="O614" s="262">
        <v>0.9</v>
      </c>
      <c r="P614" s="263">
        <v>0.990823583390686</v>
      </c>
      <c r="Q614" s="260">
        <v>0.988282680336873</v>
      </c>
      <c r="R614" s="260">
        <v>0.992234976367319</v>
      </c>
      <c r="S614" s="260">
        <v>0.981066268061784</v>
      </c>
      <c r="T614" s="262">
        <v>0.9</v>
      </c>
      <c r="U614" s="260">
        <v>0.92842395044735</v>
      </c>
      <c r="V614" s="260">
        <v>0.931893079458074</v>
      </c>
      <c r="W614" s="260">
        <v>0.919986495611074</v>
      </c>
      <c r="X614" s="260">
        <v>0.897250532228111</v>
      </c>
      <c r="Y614" s="262">
        <v>0.92</v>
      </c>
      <c r="Z614" s="262">
        <v>0.940167364016736</v>
      </c>
      <c r="AA614" s="262">
        <v>0.944891640866873</v>
      </c>
      <c r="AB614" s="262">
        <v>0.933137525915688</v>
      </c>
      <c r="AC614" s="262">
        <v>0.933835492618258</v>
      </c>
      <c r="AD614" s="262">
        <v>0.92</v>
      </c>
      <c r="AE614" s="260">
        <v>0.999322378451635</v>
      </c>
      <c r="AF614" s="260">
        <v>0.998725267416727</v>
      </c>
      <c r="AG614" s="260">
        <v>0.993256412255399</v>
      </c>
      <c r="AH614" s="260">
        <v>0.989748480152581</v>
      </c>
      <c r="AI614" s="262">
        <v>0.92</v>
      </c>
      <c r="AJ614" s="260">
        <v>0.957553878131496</v>
      </c>
      <c r="AK614" s="260">
        <v>0.966530849825378</v>
      </c>
      <c r="AL614" s="260">
        <v>0.948</v>
      </c>
      <c r="AM614" s="260">
        <v>0.956514447372022</v>
      </c>
      <c r="AN614" s="259">
        <v>0.99</v>
      </c>
      <c r="AO614" s="264">
        <v>1</v>
      </c>
      <c r="AP614" s="264">
        <v>1</v>
      </c>
      <c r="AQ614" s="264">
        <v>1</v>
      </c>
      <c r="AR614" s="265">
        <v>1</v>
      </c>
      <c r="AS614" s="286">
        <v>0.05</v>
      </c>
      <c r="AT614" s="267">
        <v>0.0612244897959184</v>
      </c>
      <c r="AU614" s="268">
        <v>0.0789473684210526</v>
      </c>
      <c r="AV614" s="268">
        <v>0.108695652173913</v>
      </c>
      <c r="AW614" s="268">
        <v>0.0799522673031026</v>
      </c>
      <c r="AX614" s="224"/>
      <c r="AY614" s="222"/>
    </row>
    <row r="615" ht="15" spans="1:51">
      <c r="A615" s="220"/>
      <c r="B615" s="224"/>
      <c r="C615" s="283" t="s">
        <v>375</v>
      </c>
      <c r="D615" s="111" t="s">
        <v>25</v>
      </c>
      <c r="E615" s="111" t="s">
        <v>376</v>
      </c>
      <c r="F615" s="284" t="s">
        <v>646</v>
      </c>
      <c r="G615" s="284" t="s">
        <v>646</v>
      </c>
      <c r="H615" s="284" t="s">
        <v>646</v>
      </c>
      <c r="I615" s="284" t="s">
        <v>646</v>
      </c>
      <c r="J615" s="259">
        <v>0.9</v>
      </c>
      <c r="K615" s="260">
        <v>0.918918918918919</v>
      </c>
      <c r="L615" s="260">
        <v>0.95</v>
      </c>
      <c r="M615" s="261">
        <v>0.947368421052632</v>
      </c>
      <c r="N615" s="261">
        <v>0.969318181818182</v>
      </c>
      <c r="O615" s="262">
        <v>0.9</v>
      </c>
      <c r="P615" s="263">
        <v>0.984251968503937</v>
      </c>
      <c r="Q615" s="260">
        <v>0.996203492786636</v>
      </c>
      <c r="R615" s="260">
        <v>0.941747572815534</v>
      </c>
      <c r="S615" s="260">
        <v>0.981653199099218</v>
      </c>
      <c r="T615" s="262">
        <v>0.9</v>
      </c>
      <c r="U615" s="260">
        <v>0.958530183727034</v>
      </c>
      <c r="V615" s="260">
        <v>0.951025056947608</v>
      </c>
      <c r="W615" s="260">
        <v>0.930545182972367</v>
      </c>
      <c r="X615" s="260">
        <v>0.934251777277344</v>
      </c>
      <c r="Y615" s="262">
        <v>0.92</v>
      </c>
      <c r="Z615" s="262">
        <v>0.939365229748934</v>
      </c>
      <c r="AA615" s="262">
        <v>0.952872531418312</v>
      </c>
      <c r="AB615" s="262">
        <v>0.941891378655526</v>
      </c>
      <c r="AC615" s="262">
        <v>0.930040984442224</v>
      </c>
      <c r="AD615" s="262">
        <v>0.92</v>
      </c>
      <c r="AE615" s="260">
        <v>0.985675962949841</v>
      </c>
      <c r="AF615" s="260">
        <v>0.922551710288507</v>
      </c>
      <c r="AG615" s="260">
        <v>0.636323958645899</v>
      </c>
      <c r="AH615" s="260">
        <v>0.915108151642409</v>
      </c>
      <c r="AI615" s="262">
        <v>0.92</v>
      </c>
      <c r="AJ615" s="260">
        <v>0.957181976599452</v>
      </c>
      <c r="AK615" s="260">
        <v>0.972645002056767</v>
      </c>
      <c r="AL615" s="260">
        <v>0.948466566113625</v>
      </c>
      <c r="AM615" s="260">
        <v>0.954527150184392</v>
      </c>
      <c r="AN615" s="259">
        <v>0.99</v>
      </c>
      <c r="AO615" s="264">
        <v>1</v>
      </c>
      <c r="AP615" s="264">
        <v>1</v>
      </c>
      <c r="AQ615" s="264">
        <v>1</v>
      </c>
      <c r="AR615" s="265">
        <v>1</v>
      </c>
      <c r="AS615" s="286">
        <v>0.05</v>
      </c>
      <c r="AT615" s="267">
        <v>0</v>
      </c>
      <c r="AU615" s="268">
        <v>0.2</v>
      </c>
      <c r="AV615" s="268">
        <v>0</v>
      </c>
      <c r="AW615" s="268">
        <v>0.0818965517241379</v>
      </c>
      <c r="AX615" s="224"/>
      <c r="AY615" s="222"/>
    </row>
    <row r="616" ht="15" spans="1:51">
      <c r="A616" s="220"/>
      <c r="B616" s="224"/>
      <c r="C616" s="283" t="s">
        <v>375</v>
      </c>
      <c r="D616" s="111" t="s">
        <v>25</v>
      </c>
      <c r="E616" s="111" t="s">
        <v>376</v>
      </c>
      <c r="F616" s="284" t="s">
        <v>647</v>
      </c>
      <c r="G616" s="284" t="s">
        <v>647</v>
      </c>
      <c r="H616" s="284" t="s">
        <v>647</v>
      </c>
      <c r="I616" s="284" t="s">
        <v>647</v>
      </c>
      <c r="J616" s="259">
        <v>0.9</v>
      </c>
      <c r="K616" s="260">
        <v>0.914893617021277</v>
      </c>
      <c r="L616" s="260">
        <v>0.96078431372549</v>
      </c>
      <c r="M616" s="261">
        <v>0.94</v>
      </c>
      <c r="N616" s="261">
        <v>0.952602230483271</v>
      </c>
      <c r="O616" s="262">
        <v>0.9</v>
      </c>
      <c r="P616" s="263">
        <v>0.972431077694236</v>
      </c>
      <c r="Q616" s="260">
        <v>0.989823406165819</v>
      </c>
      <c r="R616" s="260">
        <v>0.986040609137056</v>
      </c>
      <c r="S616" s="260">
        <v>0.976579062489484</v>
      </c>
      <c r="T616" s="262">
        <v>0.9</v>
      </c>
      <c r="U616" s="260">
        <v>0.944862155388471</v>
      </c>
      <c r="V616" s="260">
        <v>0.941634241245136</v>
      </c>
      <c r="W616" s="260">
        <v>0.930837563451777</v>
      </c>
      <c r="X616" s="260">
        <v>0.930040044419019</v>
      </c>
      <c r="Y616" s="262">
        <v>0.92</v>
      </c>
      <c r="Z616" s="262">
        <v>0.935973353071799</v>
      </c>
      <c r="AA616" s="262">
        <v>0.952463566967384</v>
      </c>
      <c r="AB616" s="262">
        <v>0.94482120838471</v>
      </c>
      <c r="AC616" s="262">
        <v>0.926547808035169</v>
      </c>
      <c r="AD616" s="262">
        <v>0.92</v>
      </c>
      <c r="AE616" s="260">
        <v>0.998699773508934</v>
      </c>
      <c r="AF616" s="260">
        <v>0.988885687235006</v>
      </c>
      <c r="AG616" s="260">
        <v>0.979284525790349</v>
      </c>
      <c r="AH616" s="260">
        <v>0.989819087994204</v>
      </c>
      <c r="AI616" s="262">
        <v>0.92</v>
      </c>
      <c r="AJ616" s="260">
        <v>0.954295802275402</v>
      </c>
      <c r="AK616" s="260">
        <v>0.970437017994859</v>
      </c>
      <c r="AL616" s="260">
        <v>0.955394190871369</v>
      </c>
      <c r="AM616" s="260">
        <v>0.951679764400839</v>
      </c>
      <c r="AN616" s="259">
        <v>0.99</v>
      </c>
      <c r="AO616" s="264">
        <v>1</v>
      </c>
      <c r="AP616" s="264">
        <v>1</v>
      </c>
      <c r="AQ616" s="264">
        <v>1</v>
      </c>
      <c r="AR616" s="265">
        <v>1</v>
      </c>
      <c r="AS616" s="286">
        <v>0.05</v>
      </c>
      <c r="AT616" s="267">
        <v>0.0714285714285714</v>
      </c>
      <c r="AU616" s="268">
        <v>0</v>
      </c>
      <c r="AV616" s="268">
        <v>0</v>
      </c>
      <c r="AW616" s="268">
        <v>0.0634328358208955</v>
      </c>
      <c r="AX616" s="224"/>
      <c r="AY616" s="222"/>
    </row>
    <row r="617" ht="15" spans="1:51">
      <c r="A617" s="220"/>
      <c r="B617" s="224"/>
      <c r="C617" s="283" t="s">
        <v>375</v>
      </c>
      <c r="D617" s="111" t="s">
        <v>25</v>
      </c>
      <c r="E617" s="111" t="s">
        <v>376</v>
      </c>
      <c r="F617" s="284" t="s">
        <v>648</v>
      </c>
      <c r="G617" s="284" t="s">
        <v>648</v>
      </c>
      <c r="H617" s="284" t="s">
        <v>648</v>
      </c>
      <c r="I617" s="284" t="s">
        <v>648</v>
      </c>
      <c r="J617" s="259">
        <v>0.9</v>
      </c>
      <c r="K617" s="260">
        <v>0.983050847457627</v>
      </c>
      <c r="L617" s="260">
        <v>0.983050847457627</v>
      </c>
      <c r="M617" s="261">
        <v>0.982142857142857</v>
      </c>
      <c r="N617" s="261">
        <v>0.980815347721823</v>
      </c>
      <c r="O617" s="262">
        <v>0.9</v>
      </c>
      <c r="P617" s="263">
        <v>0.97792342186961</v>
      </c>
      <c r="Q617" s="260">
        <v>0.988347457627119</v>
      </c>
      <c r="R617" s="260">
        <v>0.990143737166324</v>
      </c>
      <c r="S617" s="260">
        <v>0.98474378191611</v>
      </c>
      <c r="T617" s="262">
        <v>0.9</v>
      </c>
      <c r="U617" s="260">
        <v>0.925836495343222</v>
      </c>
      <c r="V617" s="260">
        <v>0.941737288135593</v>
      </c>
      <c r="W617" s="260">
        <v>0.929774127310062</v>
      </c>
      <c r="X617" s="260">
        <v>0.929854424430274</v>
      </c>
      <c r="Y617" s="262">
        <v>0.92</v>
      </c>
      <c r="Z617" s="262">
        <v>0.949769053117783</v>
      </c>
      <c r="AA617" s="262">
        <v>0.964737793851718</v>
      </c>
      <c r="AB617" s="262">
        <v>0.964729259811227</v>
      </c>
      <c r="AC617" s="262">
        <v>0.94756902145726</v>
      </c>
      <c r="AD617" s="262">
        <v>0.92</v>
      </c>
      <c r="AE617" s="260">
        <v>0.994726688102894</v>
      </c>
      <c r="AF617" s="260">
        <v>0.981239530988275</v>
      </c>
      <c r="AG617" s="260">
        <v>0.986052852348993</v>
      </c>
      <c r="AH617" s="260">
        <v>0.984008202349361</v>
      </c>
      <c r="AI617" s="262">
        <v>0.92</v>
      </c>
      <c r="AJ617" s="260">
        <v>0.960873664362036</v>
      </c>
      <c r="AK617" s="260">
        <v>0.976881872004511</v>
      </c>
      <c r="AL617" s="260">
        <v>0.97246713070379</v>
      </c>
      <c r="AM617" s="260">
        <v>0.962928826811496</v>
      </c>
      <c r="AN617" s="259">
        <v>0.99</v>
      </c>
      <c r="AO617" s="264">
        <v>1</v>
      </c>
      <c r="AP617" s="264">
        <v>1</v>
      </c>
      <c r="AQ617" s="264">
        <v>1</v>
      </c>
      <c r="AR617" s="265">
        <v>1</v>
      </c>
      <c r="AS617" s="286">
        <v>0.05</v>
      </c>
      <c r="AT617" s="267">
        <v>0.153846153846154</v>
      </c>
      <c r="AU617" s="268">
        <v>0.2</v>
      </c>
      <c r="AV617" s="268">
        <v>0.106382978723404</v>
      </c>
      <c r="AW617" s="268">
        <v>0.0793465577596266</v>
      </c>
      <c r="AX617" s="224"/>
      <c r="AY617" s="222"/>
    </row>
    <row r="618" ht="15" spans="1:51">
      <c r="A618" s="220"/>
      <c r="B618" s="224"/>
      <c r="C618" s="283" t="s">
        <v>375</v>
      </c>
      <c r="D618" s="111" t="s">
        <v>25</v>
      </c>
      <c r="E618" s="111" t="s">
        <v>376</v>
      </c>
      <c r="F618" s="284" t="s">
        <v>649</v>
      </c>
      <c r="G618" s="284" t="s">
        <v>649</v>
      </c>
      <c r="H618" s="284" t="s">
        <v>649</v>
      </c>
      <c r="I618" s="284" t="s">
        <v>649</v>
      </c>
      <c r="J618" s="259">
        <v>0.9</v>
      </c>
      <c r="K618" s="260">
        <v>1</v>
      </c>
      <c r="L618" s="260">
        <v>1</v>
      </c>
      <c r="M618" s="261">
        <v>1</v>
      </c>
      <c r="N618" s="261">
        <v>0.999083409715857</v>
      </c>
      <c r="O618" s="262">
        <v>0.9</v>
      </c>
      <c r="P618" s="263">
        <v>0.962381149235221</v>
      </c>
      <c r="Q618" s="260">
        <v>0.981674565560821</v>
      </c>
      <c r="R618" s="260">
        <v>0.989204545454546</v>
      </c>
      <c r="S618" s="260">
        <v>0.980209920433384</v>
      </c>
      <c r="T618" s="262">
        <v>0.9</v>
      </c>
      <c r="U618" s="260">
        <v>0.948325754443985</v>
      </c>
      <c r="V618" s="260">
        <v>0.967456556082149</v>
      </c>
      <c r="W618" s="260">
        <v>0.970454545454545</v>
      </c>
      <c r="X618" s="260">
        <v>0.958659217877095</v>
      </c>
      <c r="Y618" s="262">
        <v>0.92</v>
      </c>
      <c r="Z618" s="262">
        <v>0.969005596211795</v>
      </c>
      <c r="AA618" s="262">
        <v>0.997472620050548</v>
      </c>
      <c r="AB618" s="262">
        <v>0.997600274254371</v>
      </c>
      <c r="AC618" s="262">
        <v>0.979348926775013</v>
      </c>
      <c r="AD618" s="262">
        <v>0.92</v>
      </c>
      <c r="AE618" s="260">
        <v>0.99610872342897</v>
      </c>
      <c r="AF618" s="260">
        <v>0.985073312491744</v>
      </c>
      <c r="AG618" s="260">
        <v>0.98802139866646</v>
      </c>
      <c r="AH618" s="260">
        <v>0.989681365958591</v>
      </c>
      <c r="AI618" s="262">
        <v>0.92</v>
      </c>
      <c r="AJ618" s="260">
        <v>0.974710221285564</v>
      </c>
      <c r="AK618" s="260">
        <v>0.998016230838593</v>
      </c>
      <c r="AL618" s="260">
        <v>0.998290963469344</v>
      </c>
      <c r="AM618" s="260">
        <v>0.986246639137609</v>
      </c>
      <c r="AN618" s="259">
        <v>0.99</v>
      </c>
      <c r="AO618" s="264">
        <v>1</v>
      </c>
      <c r="AP618" s="264">
        <v>1</v>
      </c>
      <c r="AQ618" s="264">
        <v>1</v>
      </c>
      <c r="AR618" s="265">
        <v>1</v>
      </c>
      <c r="AS618" s="286">
        <v>0.05</v>
      </c>
      <c r="AT618" s="267">
        <v>0</v>
      </c>
      <c r="AU618" s="268">
        <v>0.00775193798449612</v>
      </c>
      <c r="AV618" s="268">
        <v>0.0489795918367347</v>
      </c>
      <c r="AW618" s="268">
        <v>0.00732728541521284</v>
      </c>
      <c r="AX618" s="224"/>
      <c r="AY618" s="222"/>
    </row>
    <row r="619" ht="15" spans="1:51">
      <c r="A619" s="220"/>
      <c r="B619" s="224"/>
      <c r="C619" s="283" t="s">
        <v>375</v>
      </c>
      <c r="D619" s="111" t="s">
        <v>25</v>
      </c>
      <c r="E619" s="111" t="s">
        <v>376</v>
      </c>
      <c r="F619" s="284" t="s">
        <v>650</v>
      </c>
      <c r="G619" s="284" t="s">
        <v>650</v>
      </c>
      <c r="H619" s="284" t="s">
        <v>650</v>
      </c>
      <c r="I619" s="284" t="s">
        <v>650</v>
      </c>
      <c r="J619" s="259">
        <v>0.9</v>
      </c>
      <c r="K619" s="260">
        <v>1</v>
      </c>
      <c r="L619" s="260">
        <v>1</v>
      </c>
      <c r="M619" s="261">
        <v>1</v>
      </c>
      <c r="N619" s="261">
        <v>0.998945147679325</v>
      </c>
      <c r="O619" s="262">
        <v>0.9</v>
      </c>
      <c r="P619" s="263">
        <v>0.990685296074518</v>
      </c>
      <c r="Q619" s="260">
        <v>0.992853739876131</v>
      </c>
      <c r="R619" s="260">
        <v>0.990774907749078</v>
      </c>
      <c r="S619" s="260">
        <v>0.990854814253222</v>
      </c>
      <c r="T619" s="262">
        <v>0.9</v>
      </c>
      <c r="U619" s="260">
        <v>0.949434464404524</v>
      </c>
      <c r="V619" s="260">
        <v>0.962839447355884</v>
      </c>
      <c r="W619" s="260">
        <v>0.964022140221402</v>
      </c>
      <c r="X619" s="260">
        <v>0.963585102350265</v>
      </c>
      <c r="Y619" s="262">
        <v>0.92</v>
      </c>
      <c r="Z619" s="262">
        <v>0.962707974756168</v>
      </c>
      <c r="AA619" s="262">
        <v>0.981280193236715</v>
      </c>
      <c r="AB619" s="262">
        <v>0.979817395482941</v>
      </c>
      <c r="AC619" s="262">
        <v>0.983219362965629</v>
      </c>
      <c r="AD619" s="262">
        <v>0.92</v>
      </c>
      <c r="AE619" s="260">
        <v>0.992766726943942</v>
      </c>
      <c r="AF619" s="260">
        <v>0.988394584139265</v>
      </c>
      <c r="AG619" s="260">
        <v>0.991334488734835</v>
      </c>
      <c r="AH619" s="260">
        <v>0.986879454992746</v>
      </c>
      <c r="AI619" s="262">
        <v>0.92</v>
      </c>
      <c r="AJ619" s="260">
        <v>0.971041281577326</v>
      </c>
      <c r="AK619" s="260">
        <v>0.989347536617843</v>
      </c>
      <c r="AL619" s="260">
        <v>0.985150078988942</v>
      </c>
      <c r="AM619" s="260">
        <v>0.988473387254958</v>
      </c>
      <c r="AN619" s="259">
        <v>0.99</v>
      </c>
      <c r="AO619" s="264">
        <v>1</v>
      </c>
      <c r="AP619" s="264">
        <v>1</v>
      </c>
      <c r="AQ619" s="264">
        <v>1</v>
      </c>
      <c r="AR619" s="265">
        <v>1</v>
      </c>
      <c r="AS619" s="286">
        <v>0.05</v>
      </c>
      <c r="AT619" s="267">
        <v>0.111111111111111</v>
      </c>
      <c r="AU619" s="268">
        <v>0</v>
      </c>
      <c r="AV619" s="268">
        <v>0.0588235294117647</v>
      </c>
      <c r="AW619" s="268">
        <v>0.0681818181818182</v>
      </c>
      <c r="AX619" s="224"/>
      <c r="AY619" s="222"/>
    </row>
    <row r="620" ht="15" spans="1:51">
      <c r="A620" s="220"/>
      <c r="B620" s="224"/>
      <c r="C620" s="283" t="s">
        <v>375</v>
      </c>
      <c r="D620" s="111" t="s">
        <v>25</v>
      </c>
      <c r="E620" s="111" t="s">
        <v>376</v>
      </c>
      <c r="F620" s="284" t="s">
        <v>651</v>
      </c>
      <c r="G620" s="284" t="s">
        <v>651</v>
      </c>
      <c r="H620" s="284" t="s">
        <v>651</v>
      </c>
      <c r="I620" s="284" t="s">
        <v>651</v>
      </c>
      <c r="J620" s="259">
        <v>0.9</v>
      </c>
      <c r="K620" s="260">
        <v>0.825396825396825</v>
      </c>
      <c r="L620" s="260">
        <v>0.953125</v>
      </c>
      <c r="M620" s="261">
        <v>0.938461538461538</v>
      </c>
      <c r="N620" s="261">
        <v>0.897945205479452</v>
      </c>
      <c r="O620" s="262">
        <v>0.9</v>
      </c>
      <c r="P620" s="263">
        <v>0.969401570538857</v>
      </c>
      <c r="Q620" s="260">
        <v>0.97516835016835</v>
      </c>
      <c r="R620" s="260">
        <v>0.974698795180723</v>
      </c>
      <c r="S620" s="260">
        <v>0.968920237668771</v>
      </c>
      <c r="T620" s="262">
        <v>0.9</v>
      </c>
      <c r="U620" s="260">
        <v>0.938532358516112</v>
      </c>
      <c r="V620" s="260">
        <v>0.949705387205387</v>
      </c>
      <c r="W620" s="260">
        <v>0.959839357429719</v>
      </c>
      <c r="X620" s="260">
        <v>0.925870566872136</v>
      </c>
      <c r="Y620" s="262">
        <v>0.92</v>
      </c>
      <c r="Z620" s="262">
        <v>0.900237529691211</v>
      </c>
      <c r="AA620" s="262">
        <v>0.943845575332163</v>
      </c>
      <c r="AB620" s="262">
        <v>0.931339225016995</v>
      </c>
      <c r="AC620" s="262">
        <v>0.881604551920341</v>
      </c>
      <c r="AD620" s="262">
        <v>0.92</v>
      </c>
      <c r="AE620" s="260">
        <v>0.99669181521765</v>
      </c>
      <c r="AF620" s="260">
        <v>0.964749562171629</v>
      </c>
      <c r="AG620" s="260">
        <v>0.985583359077335</v>
      </c>
      <c r="AH620" s="260">
        <v>0.987576713118367</v>
      </c>
      <c r="AI620" s="262">
        <v>0.92</v>
      </c>
      <c r="AJ620" s="260">
        <v>0.937449879711307</v>
      </c>
      <c r="AK620" s="260">
        <v>0.966487475694842</v>
      </c>
      <c r="AL620" s="260">
        <v>0.952629291612342</v>
      </c>
      <c r="AM620" s="260">
        <v>0.927049835657813</v>
      </c>
      <c r="AN620" s="259">
        <v>0.99</v>
      </c>
      <c r="AO620" s="264">
        <v>1</v>
      </c>
      <c r="AP620" s="264">
        <v>1</v>
      </c>
      <c r="AQ620" s="264">
        <v>1</v>
      </c>
      <c r="AR620" s="265">
        <v>1</v>
      </c>
      <c r="AS620" s="286">
        <v>0.05</v>
      </c>
      <c r="AT620" s="267">
        <v>0.0526315789473684</v>
      </c>
      <c r="AU620" s="268">
        <v>0.027027027027027</v>
      </c>
      <c r="AV620" s="268">
        <v>0.212121212121212</v>
      </c>
      <c r="AW620" s="268">
        <v>0.0456852791878173</v>
      </c>
      <c r="AX620" s="224"/>
      <c r="AY620" s="222"/>
    </row>
    <row r="621" ht="15" spans="1:51">
      <c r="A621" s="220"/>
      <c r="B621" s="224"/>
      <c r="C621" s="283" t="s">
        <v>375</v>
      </c>
      <c r="D621" s="111" t="s">
        <v>25</v>
      </c>
      <c r="E621" s="111" t="s">
        <v>376</v>
      </c>
      <c r="F621" s="284" t="s">
        <v>652</v>
      </c>
      <c r="G621" s="284" t="s">
        <v>652</v>
      </c>
      <c r="H621" s="284" t="s">
        <v>652</v>
      </c>
      <c r="I621" s="284" t="s">
        <v>652</v>
      </c>
      <c r="J621" s="259">
        <v>0.9</v>
      </c>
      <c r="K621" s="260">
        <v>0.983050847457627</v>
      </c>
      <c r="L621" s="260">
        <v>0.984126984126984</v>
      </c>
      <c r="M621" s="261">
        <v>0.966666666666667</v>
      </c>
      <c r="N621" s="261">
        <v>0.945371775417299</v>
      </c>
      <c r="O621" s="262">
        <v>0.9</v>
      </c>
      <c r="P621" s="263">
        <v>0.975468577728776</v>
      </c>
      <c r="Q621" s="260">
        <v>0.956890775072593</v>
      </c>
      <c r="R621" s="260">
        <v>0.985326485693324</v>
      </c>
      <c r="S621" s="260">
        <v>0.974175500248535</v>
      </c>
      <c r="T621" s="262">
        <v>0.9</v>
      </c>
      <c r="U621" s="260">
        <v>0.894983461962514</v>
      </c>
      <c r="V621" s="260">
        <v>0.896135805226714</v>
      </c>
      <c r="W621" s="260">
        <v>0.907923697725605</v>
      </c>
      <c r="X621" s="260">
        <v>0.851792340504237</v>
      </c>
      <c r="Y621" s="262">
        <v>0.92</v>
      </c>
      <c r="Z621" s="262">
        <v>0.900160170848906</v>
      </c>
      <c r="AA621" s="262">
        <v>0.941061452513966</v>
      </c>
      <c r="AB621" s="262">
        <v>0.941929583904893</v>
      </c>
      <c r="AC621" s="262">
        <v>0.893939216900553</v>
      </c>
      <c r="AD621" s="262">
        <v>0.92</v>
      </c>
      <c r="AE621" s="260">
        <v>0.991205040693095</v>
      </c>
      <c r="AF621" s="260">
        <v>0.975810839087675</v>
      </c>
      <c r="AG621" s="260">
        <v>0.975503274314819</v>
      </c>
      <c r="AH621" s="260">
        <v>0.895085098914211</v>
      </c>
      <c r="AI621" s="262">
        <v>0.92</v>
      </c>
      <c r="AJ621" s="260">
        <v>0.929617575264443</v>
      </c>
      <c r="AK621" s="260">
        <v>0.960292840302767</v>
      </c>
      <c r="AL621" s="260">
        <v>0.957752429235319</v>
      </c>
      <c r="AM621" s="260">
        <v>0.930105965189506</v>
      </c>
      <c r="AN621" s="259">
        <v>0.99</v>
      </c>
      <c r="AO621" s="264">
        <v>1</v>
      </c>
      <c r="AP621" s="264">
        <v>1</v>
      </c>
      <c r="AQ621" s="264">
        <v>1</v>
      </c>
      <c r="AR621" s="265">
        <v>1</v>
      </c>
      <c r="AS621" s="286">
        <v>0.05</v>
      </c>
      <c r="AT621" s="267">
        <v>0.0166666666666667</v>
      </c>
      <c r="AU621" s="268">
        <v>0.0625</v>
      </c>
      <c r="AV621" s="268">
        <v>0.230769230769231</v>
      </c>
      <c r="AW621" s="268">
        <v>0.0659163987138264</v>
      </c>
      <c r="AX621" s="224"/>
      <c r="AY621" s="222"/>
    </row>
    <row r="622" ht="15" spans="1:51">
      <c r="A622" s="220"/>
      <c r="B622" s="224"/>
      <c r="C622" s="283" t="s">
        <v>375</v>
      </c>
      <c r="D622" s="111" t="s">
        <v>25</v>
      </c>
      <c r="E622" s="111" t="s">
        <v>376</v>
      </c>
      <c r="F622" s="284" t="s">
        <v>653</v>
      </c>
      <c r="G622" s="284" t="s">
        <v>653</v>
      </c>
      <c r="H622" s="284" t="s">
        <v>653</v>
      </c>
      <c r="I622" s="284" t="s">
        <v>653</v>
      </c>
      <c r="J622" s="259">
        <v>0.9</v>
      </c>
      <c r="K622" s="260">
        <v>0.953488372093023</v>
      </c>
      <c r="L622" s="260">
        <v>0.977777777777778</v>
      </c>
      <c r="M622" s="261">
        <v>0.947368421052632</v>
      </c>
      <c r="N622" s="261">
        <v>0.958752515090543</v>
      </c>
      <c r="O622" s="262">
        <v>0.9</v>
      </c>
      <c r="P622" s="263">
        <v>0.949845679012346</v>
      </c>
      <c r="Q622" s="260">
        <v>0.965882041787887</v>
      </c>
      <c r="R622" s="260">
        <v>0.958924570575056</v>
      </c>
      <c r="S622" s="260">
        <v>0.967865645894815</v>
      </c>
      <c r="T622" s="262">
        <v>0.9</v>
      </c>
      <c r="U622" s="260">
        <v>0.934413580246914</v>
      </c>
      <c r="V622" s="260">
        <v>0.917482147580005</v>
      </c>
      <c r="W622" s="260">
        <v>0.952203136669156</v>
      </c>
      <c r="X622" s="260">
        <v>0.938611122991603</v>
      </c>
      <c r="Y622" s="262">
        <v>0.92</v>
      </c>
      <c r="Z622" s="262">
        <v>0.954297407912688</v>
      </c>
      <c r="AA622" s="262">
        <v>0.95965030262273</v>
      </c>
      <c r="AB622" s="262">
        <v>0.970430107526882</v>
      </c>
      <c r="AC622" s="262">
        <v>0.967930317727408</v>
      </c>
      <c r="AD622" s="262">
        <v>0.92</v>
      </c>
      <c r="AE622" s="260">
        <v>0.996070726915521</v>
      </c>
      <c r="AF622" s="260">
        <v>0.988304093567251</v>
      </c>
      <c r="AG622" s="260">
        <v>1</v>
      </c>
      <c r="AH622" s="260">
        <v>0.993802433678482</v>
      </c>
      <c r="AI622" s="262">
        <v>0.92</v>
      </c>
      <c r="AJ622" s="260">
        <v>0.966485953671759</v>
      </c>
      <c r="AK622" s="260">
        <v>0.973439575033201</v>
      </c>
      <c r="AL622" s="260">
        <v>0.981618946624249</v>
      </c>
      <c r="AM622" s="260">
        <v>0.983097582098169</v>
      </c>
      <c r="AN622" s="259">
        <v>0.99</v>
      </c>
      <c r="AO622" s="264">
        <v>1</v>
      </c>
      <c r="AP622" s="264">
        <v>1</v>
      </c>
      <c r="AQ622" s="264">
        <v>1</v>
      </c>
      <c r="AR622" s="265">
        <v>1</v>
      </c>
      <c r="AS622" s="286">
        <v>0.05</v>
      </c>
      <c r="AT622" s="267">
        <v>0</v>
      </c>
      <c r="AU622" s="268">
        <v>0.05</v>
      </c>
      <c r="AV622" s="268">
        <v>0.0769230769230769</v>
      </c>
      <c r="AW622" s="268">
        <v>0.0548780487804878</v>
      </c>
      <c r="AX622" s="224"/>
      <c r="AY622" s="222"/>
    </row>
    <row r="623" ht="15" spans="1:51">
      <c r="A623" s="220"/>
      <c r="B623" s="224"/>
      <c r="C623" s="283" t="s">
        <v>375</v>
      </c>
      <c r="D623" s="111" t="s">
        <v>25</v>
      </c>
      <c r="E623" s="111" t="s">
        <v>376</v>
      </c>
      <c r="F623" s="284" t="s">
        <v>654</v>
      </c>
      <c r="G623" s="284" t="s">
        <v>654</v>
      </c>
      <c r="H623" s="284" t="s">
        <v>654</v>
      </c>
      <c r="I623" s="284" t="s">
        <v>654</v>
      </c>
      <c r="J623" s="259">
        <v>0.9</v>
      </c>
      <c r="K623" s="260">
        <v>0.958762886597938</v>
      </c>
      <c r="L623" s="260">
        <v>1</v>
      </c>
      <c r="M623" s="261">
        <v>0.975308641975309</v>
      </c>
      <c r="N623" s="261">
        <v>0.966213251426064</v>
      </c>
      <c r="O623" s="262">
        <v>0.9</v>
      </c>
      <c r="P623" s="263">
        <v>0.989936331895666</v>
      </c>
      <c r="Q623" s="260">
        <v>0.968532404927691</v>
      </c>
      <c r="R623" s="260">
        <v>0.986226893802102</v>
      </c>
      <c r="S623" s="260">
        <v>0.967448924891298</v>
      </c>
      <c r="T623" s="262">
        <v>0.9</v>
      </c>
      <c r="U623" s="260">
        <v>0.835695214623126</v>
      </c>
      <c r="V623" s="260">
        <v>0.778789501874665</v>
      </c>
      <c r="W623" s="260">
        <v>0.87894164552374</v>
      </c>
      <c r="X623" s="260">
        <v>0.818757817618679</v>
      </c>
      <c r="Y623" s="262">
        <v>0.92</v>
      </c>
      <c r="Z623" s="262">
        <v>0.933721777130371</v>
      </c>
      <c r="AA623" s="262">
        <v>0.949053857350801</v>
      </c>
      <c r="AB623" s="262">
        <v>0.942916093535076</v>
      </c>
      <c r="AC623" s="262">
        <v>0.944544095665172</v>
      </c>
      <c r="AD623" s="262">
        <v>0.92</v>
      </c>
      <c r="AE623" s="260">
        <v>0.99719730941704</v>
      </c>
      <c r="AF623" s="260">
        <v>0.998546511627907</v>
      </c>
      <c r="AG623" s="260">
        <v>0.992211838006231</v>
      </c>
      <c r="AH623" s="260">
        <v>0.997357558924507</v>
      </c>
      <c r="AI623" s="262">
        <v>0.92</v>
      </c>
      <c r="AJ623" s="260">
        <v>0.957058437294813</v>
      </c>
      <c r="AK623" s="260">
        <v>0.970147792894196</v>
      </c>
      <c r="AL623" s="260">
        <v>0.958362738179252</v>
      </c>
      <c r="AM623" s="260">
        <v>0.969702421647296</v>
      </c>
      <c r="AN623" s="259">
        <v>0.99</v>
      </c>
      <c r="AO623" s="264">
        <v>1</v>
      </c>
      <c r="AP623" s="264">
        <v>1</v>
      </c>
      <c r="AQ623" s="264">
        <v>1</v>
      </c>
      <c r="AR623" s="265">
        <v>1</v>
      </c>
      <c r="AS623" s="286">
        <v>0.05</v>
      </c>
      <c r="AT623" s="267">
        <v>0</v>
      </c>
      <c r="AU623" s="268">
        <v>0.0606060606060606</v>
      </c>
      <c r="AV623" s="268">
        <v>0.0526315789473684</v>
      </c>
      <c r="AW623" s="268">
        <v>0.0748663101604278</v>
      </c>
      <c r="AX623" s="224"/>
      <c r="AY623" s="222"/>
    </row>
    <row r="624" ht="15" spans="1:51">
      <c r="A624" s="220"/>
      <c r="B624" s="224"/>
      <c r="C624" s="283" t="s">
        <v>375</v>
      </c>
      <c r="D624" s="111" t="s">
        <v>25</v>
      </c>
      <c r="E624" s="111" t="s">
        <v>376</v>
      </c>
      <c r="F624" s="284" t="s">
        <v>655</v>
      </c>
      <c r="G624" s="284" t="s">
        <v>655</v>
      </c>
      <c r="H624" s="284" t="s">
        <v>655</v>
      </c>
      <c r="I624" s="284" t="s">
        <v>655</v>
      </c>
      <c r="J624" s="259">
        <v>0.9</v>
      </c>
      <c r="K624" s="260">
        <v>0.857142857142857</v>
      </c>
      <c r="L624" s="260">
        <v>0.897727272727273</v>
      </c>
      <c r="M624" s="261">
        <v>0.888888888888889</v>
      </c>
      <c r="N624" s="261">
        <v>0.887815351583467</v>
      </c>
      <c r="O624" s="262">
        <v>0.9</v>
      </c>
      <c r="P624" s="263">
        <v>0.953874970732849</v>
      </c>
      <c r="Q624" s="260">
        <v>0.964920560012585</v>
      </c>
      <c r="R624" s="260">
        <v>0.92234273318872</v>
      </c>
      <c r="S624" s="260">
        <v>0.952883171445188</v>
      </c>
      <c r="T624" s="262">
        <v>0.9</v>
      </c>
      <c r="U624" s="260">
        <v>0.741512526340436</v>
      </c>
      <c r="V624" s="260">
        <v>0.715274500550574</v>
      </c>
      <c r="W624" s="260">
        <v>0.786117136659436</v>
      </c>
      <c r="X624" s="260">
        <v>0.699504353185247</v>
      </c>
      <c r="Y624" s="262">
        <v>0.92</v>
      </c>
      <c r="Z624" s="262">
        <v>0.874158099964552</v>
      </c>
      <c r="AA624" s="262">
        <v>0.920462762111352</v>
      </c>
      <c r="AB624" s="262">
        <v>0.896466431095406</v>
      </c>
      <c r="AC624" s="262">
        <v>0.870375923933177</v>
      </c>
      <c r="AD624" s="262">
        <v>0.92</v>
      </c>
      <c r="AE624" s="260">
        <v>0.99923896499239</v>
      </c>
      <c r="AF624" s="260">
        <v>0.999463039198139</v>
      </c>
      <c r="AG624" s="260">
        <v>0.988140827671402</v>
      </c>
      <c r="AH624" s="260">
        <v>0.99342563044365</v>
      </c>
      <c r="AI624" s="262">
        <v>0.92</v>
      </c>
      <c r="AJ624" s="260">
        <v>0.921308701170498</v>
      </c>
      <c r="AK624" s="260">
        <v>0.948377904427883</v>
      </c>
      <c r="AL624" s="260">
        <v>0.917234664070107</v>
      </c>
      <c r="AM624" s="260">
        <v>0.914211751018034</v>
      </c>
      <c r="AN624" s="259">
        <v>0.99</v>
      </c>
      <c r="AO624" s="264">
        <v>1</v>
      </c>
      <c r="AP624" s="264">
        <v>1</v>
      </c>
      <c r="AQ624" s="264">
        <v>1</v>
      </c>
      <c r="AR624" s="265">
        <v>1</v>
      </c>
      <c r="AS624" s="286">
        <v>0.05</v>
      </c>
      <c r="AT624" s="267">
        <v>0.05</v>
      </c>
      <c r="AU624" s="268">
        <v>0.0555555555555556</v>
      </c>
      <c r="AV624" s="268">
        <v>0.185185185185185</v>
      </c>
      <c r="AW624" s="268">
        <v>0.0564102564102564</v>
      </c>
      <c r="AX624" s="224"/>
      <c r="AY624" s="222"/>
    </row>
    <row r="625" ht="15" spans="1:51">
      <c r="A625" s="220"/>
      <c r="B625" s="224"/>
      <c r="C625" s="283" t="s">
        <v>375</v>
      </c>
      <c r="D625" s="111" t="s">
        <v>25</v>
      </c>
      <c r="E625" s="111" t="s">
        <v>376</v>
      </c>
      <c r="F625" s="284" t="s">
        <v>656</v>
      </c>
      <c r="G625" s="284" t="s">
        <v>656</v>
      </c>
      <c r="H625" s="284" t="s">
        <v>656</v>
      </c>
      <c r="I625" s="284" t="s">
        <v>656</v>
      </c>
      <c r="J625" s="259">
        <v>0.9</v>
      </c>
      <c r="K625" s="260">
        <v>0.91044776119403</v>
      </c>
      <c r="L625" s="260">
        <v>0.939393939393939</v>
      </c>
      <c r="M625" s="261">
        <v>0.934426229508197</v>
      </c>
      <c r="N625" s="261">
        <v>0.895483870967742</v>
      </c>
      <c r="O625" s="262">
        <v>0.9</v>
      </c>
      <c r="P625" s="263">
        <v>0.980657640232108</v>
      </c>
      <c r="Q625" s="260">
        <v>0.984711211778029</v>
      </c>
      <c r="R625" s="260">
        <v>0.991744634012108</v>
      </c>
      <c r="S625" s="260">
        <v>0.974769354616615</v>
      </c>
      <c r="T625" s="262">
        <v>0.9</v>
      </c>
      <c r="U625" s="260">
        <v>0.794418347609837</v>
      </c>
      <c r="V625" s="260">
        <v>0.736126840317101</v>
      </c>
      <c r="W625" s="260">
        <v>0.793065492570171</v>
      </c>
      <c r="X625" s="260">
        <v>0.764079695791715</v>
      </c>
      <c r="Y625" s="262">
        <v>0.92</v>
      </c>
      <c r="Z625" s="262">
        <v>0.904782237403928</v>
      </c>
      <c r="AA625" s="262">
        <v>0.910737386804657</v>
      </c>
      <c r="AB625" s="262">
        <v>0.943012211668928</v>
      </c>
      <c r="AC625" s="262">
        <v>0.924285745465657</v>
      </c>
      <c r="AD625" s="262">
        <v>0.92</v>
      </c>
      <c r="AE625" s="260">
        <v>0.999560941341763</v>
      </c>
      <c r="AF625" s="260">
        <v>0.999023649381645</v>
      </c>
      <c r="AG625" s="260">
        <v>0.996085484553534</v>
      </c>
      <c r="AH625" s="260">
        <v>0.99086133348443</v>
      </c>
      <c r="AI625" s="262">
        <v>0.92</v>
      </c>
      <c r="AJ625" s="260">
        <v>0.925683610132528</v>
      </c>
      <c r="AK625" s="260">
        <v>0.941446763817776</v>
      </c>
      <c r="AL625" s="260">
        <v>0.949615289153636</v>
      </c>
      <c r="AM625" s="260">
        <v>0.950573270207062</v>
      </c>
      <c r="AN625" s="259">
        <v>0.99</v>
      </c>
      <c r="AO625" s="264">
        <v>1</v>
      </c>
      <c r="AP625" s="264">
        <v>1</v>
      </c>
      <c r="AQ625" s="264">
        <v>1</v>
      </c>
      <c r="AR625" s="265">
        <v>1</v>
      </c>
      <c r="AS625" s="286">
        <v>0.05</v>
      </c>
      <c r="AT625" s="267">
        <v>0.125</v>
      </c>
      <c r="AU625" s="268">
        <v>0.0714285714285714</v>
      </c>
      <c r="AV625" s="268">
        <v>0.142857142857143</v>
      </c>
      <c r="AW625" s="268">
        <v>0.0969230769230769</v>
      </c>
      <c r="AX625" s="224"/>
      <c r="AY625" s="222"/>
    </row>
    <row r="626" ht="15" spans="1:51">
      <c r="A626" s="220"/>
      <c r="B626" s="224"/>
      <c r="C626" s="283" t="s">
        <v>375</v>
      </c>
      <c r="D626" s="111" t="s">
        <v>25</v>
      </c>
      <c r="E626" s="111" t="s">
        <v>376</v>
      </c>
      <c r="F626" s="284" t="s">
        <v>657</v>
      </c>
      <c r="G626" s="284" t="s">
        <v>657</v>
      </c>
      <c r="H626" s="284" t="s">
        <v>657</v>
      </c>
      <c r="I626" s="284" t="s">
        <v>657</v>
      </c>
      <c r="J626" s="259">
        <v>0.9</v>
      </c>
      <c r="K626" s="260">
        <v>0.926829268292683</v>
      </c>
      <c r="L626" s="260">
        <v>0.975903614457831</v>
      </c>
      <c r="M626" s="261">
        <v>0.903225806451613</v>
      </c>
      <c r="N626" s="261">
        <v>0.935606060606061</v>
      </c>
      <c r="O626" s="262">
        <v>0.9</v>
      </c>
      <c r="P626" s="263">
        <v>0.98638332989478</v>
      </c>
      <c r="Q626" s="260">
        <v>0.97784264296139</v>
      </c>
      <c r="R626" s="260">
        <v>0.983187134502924</v>
      </c>
      <c r="S626" s="260">
        <v>0.973823729214047</v>
      </c>
      <c r="T626" s="262">
        <v>0.9</v>
      </c>
      <c r="U626" s="260">
        <v>0.901588611512276</v>
      </c>
      <c r="V626" s="260">
        <v>0.861085312458538</v>
      </c>
      <c r="W626" s="260">
        <v>0.906067251461988</v>
      </c>
      <c r="X626" s="260">
        <v>0.877972058953835</v>
      </c>
      <c r="Y626" s="262">
        <v>0.92</v>
      </c>
      <c r="Z626" s="262">
        <v>0.935259310824922</v>
      </c>
      <c r="AA626" s="262">
        <v>0.938105891126025</v>
      </c>
      <c r="AB626" s="262">
        <v>0.930199929849176</v>
      </c>
      <c r="AC626" s="262">
        <v>0.939309678815831</v>
      </c>
      <c r="AD626" s="262">
        <v>0.92</v>
      </c>
      <c r="AE626" s="260">
        <v>0.998871968415116</v>
      </c>
      <c r="AF626" s="260">
        <v>0.998216674097191</v>
      </c>
      <c r="AG626" s="260">
        <v>0.997463359639233</v>
      </c>
      <c r="AH626" s="260">
        <v>0.994621314402683</v>
      </c>
      <c r="AI626" s="262">
        <v>0.92</v>
      </c>
      <c r="AJ626" s="260">
        <v>0.96049734490351</v>
      </c>
      <c r="AK626" s="260">
        <v>0.968881495253939</v>
      </c>
      <c r="AL626" s="260">
        <v>0.953829634931997</v>
      </c>
      <c r="AM626" s="260">
        <v>0.970004808233332</v>
      </c>
      <c r="AN626" s="259">
        <v>0.99</v>
      </c>
      <c r="AO626" s="264">
        <v>1</v>
      </c>
      <c r="AP626" s="264">
        <v>1</v>
      </c>
      <c r="AQ626" s="264">
        <v>1</v>
      </c>
      <c r="AR626" s="265">
        <v>1</v>
      </c>
      <c r="AS626" s="286">
        <v>0.05</v>
      </c>
      <c r="AT626" s="267">
        <v>0</v>
      </c>
      <c r="AU626" s="268">
        <v>0.0606060606060606</v>
      </c>
      <c r="AV626" s="268">
        <v>0.0952380952380952</v>
      </c>
      <c r="AW626" s="268">
        <v>0.0418679549114332</v>
      </c>
      <c r="AX626" s="224"/>
      <c r="AY626" s="222"/>
    </row>
    <row r="627" ht="15" spans="1:51">
      <c r="A627" s="220"/>
      <c r="B627" s="224"/>
      <c r="C627" s="283" t="s">
        <v>375</v>
      </c>
      <c r="D627" s="111" t="s">
        <v>25</v>
      </c>
      <c r="E627" s="111" t="s">
        <v>376</v>
      </c>
      <c r="F627" s="284" t="s">
        <v>658</v>
      </c>
      <c r="G627" s="284" t="s">
        <v>658</v>
      </c>
      <c r="H627" s="284" t="s">
        <v>658</v>
      </c>
      <c r="I627" s="284" t="s">
        <v>658</v>
      </c>
      <c r="J627" s="259">
        <v>0.9</v>
      </c>
      <c r="K627" s="260">
        <v>1</v>
      </c>
      <c r="L627" s="260">
        <v>1</v>
      </c>
      <c r="M627" s="261">
        <v>0.942857142857143</v>
      </c>
      <c r="N627" s="261">
        <v>0.981991525423729</v>
      </c>
      <c r="O627" s="262">
        <v>0.9</v>
      </c>
      <c r="P627" s="263">
        <v>0.995499549954995</v>
      </c>
      <c r="Q627" s="260">
        <v>0.99624765478424</v>
      </c>
      <c r="R627" s="260">
        <v>0.99662447257384</v>
      </c>
      <c r="S627" s="260">
        <v>0.992488121528475</v>
      </c>
      <c r="T627" s="262">
        <v>0.9</v>
      </c>
      <c r="U627" s="260">
        <v>0.951395139513951</v>
      </c>
      <c r="V627" s="260">
        <v>0.936210131332083</v>
      </c>
      <c r="W627" s="260">
        <v>0.957805907172996</v>
      </c>
      <c r="X627" s="260">
        <v>0.948136251087466</v>
      </c>
      <c r="Y627" s="262">
        <v>0.92</v>
      </c>
      <c r="Z627" s="262">
        <v>0.97708674304419</v>
      </c>
      <c r="AA627" s="262">
        <v>0.970636215334421</v>
      </c>
      <c r="AB627" s="262">
        <v>0.977883096366509</v>
      </c>
      <c r="AC627" s="262">
        <v>0.973720718221095</v>
      </c>
      <c r="AD627" s="262">
        <v>0.92</v>
      </c>
      <c r="AE627" s="260">
        <v>0.993377483443709</v>
      </c>
      <c r="AF627" s="260">
        <v>1</v>
      </c>
      <c r="AG627" s="260">
        <v>0.989473684210526</v>
      </c>
      <c r="AH627" s="260">
        <v>0.987833140208575</v>
      </c>
      <c r="AI627" s="262">
        <v>0.92</v>
      </c>
      <c r="AJ627" s="260">
        <v>0.986062717770035</v>
      </c>
      <c r="AK627" s="260">
        <v>0.98463624039765</v>
      </c>
      <c r="AL627" s="260">
        <v>0.98531211750306</v>
      </c>
      <c r="AM627" s="260">
        <v>0.985848390739695</v>
      </c>
      <c r="AN627" s="259">
        <v>0.99</v>
      </c>
      <c r="AO627" s="264">
        <v>1</v>
      </c>
      <c r="AP627" s="264">
        <v>1</v>
      </c>
      <c r="AQ627" s="264">
        <v>1</v>
      </c>
      <c r="AR627" s="265">
        <v>1</v>
      </c>
      <c r="AS627" s="286">
        <v>0.05</v>
      </c>
      <c r="AT627" s="267">
        <v>0.1</v>
      </c>
      <c r="AU627" s="268">
        <v>0.2</v>
      </c>
      <c r="AV627" s="268">
        <v>0.222222222222222</v>
      </c>
      <c r="AW627" s="268">
        <v>0.0810810810810811</v>
      </c>
      <c r="AX627" s="224"/>
      <c r="AY627" s="222"/>
    </row>
    <row r="628" ht="15" spans="1:51">
      <c r="A628" s="220"/>
      <c r="B628" s="224"/>
      <c r="C628" s="283" t="s">
        <v>375</v>
      </c>
      <c r="D628" s="111" t="s">
        <v>25</v>
      </c>
      <c r="E628" s="111" t="s">
        <v>376</v>
      </c>
      <c r="F628" s="284" t="s">
        <v>659</v>
      </c>
      <c r="G628" s="284" t="s">
        <v>659</v>
      </c>
      <c r="H628" s="284" t="s">
        <v>659</v>
      </c>
      <c r="I628" s="284" t="s">
        <v>659</v>
      </c>
      <c r="J628" s="259">
        <v>0.9</v>
      </c>
      <c r="K628" s="260">
        <v>0.897959183673469</v>
      </c>
      <c r="L628" s="260">
        <v>0.931372549019608</v>
      </c>
      <c r="M628" s="261">
        <v>0.903614457831325</v>
      </c>
      <c r="N628" s="261">
        <v>0.87410071942446</v>
      </c>
      <c r="O628" s="262">
        <v>0.9</v>
      </c>
      <c r="P628" s="263">
        <v>0.968905886265381</v>
      </c>
      <c r="Q628" s="260">
        <v>0.989421064868635</v>
      </c>
      <c r="R628" s="260">
        <v>0.991406747294717</v>
      </c>
      <c r="S628" s="260">
        <v>0.972778299882848</v>
      </c>
      <c r="T628" s="262">
        <v>0.9</v>
      </c>
      <c r="U628" s="260">
        <v>0.753574991686066</v>
      </c>
      <c r="V628" s="260">
        <v>0.698209718670077</v>
      </c>
      <c r="W628" s="260">
        <v>0.80426479949077</v>
      </c>
      <c r="X628" s="260">
        <v>0.724101085263334</v>
      </c>
      <c r="Y628" s="262">
        <v>0.92</v>
      </c>
      <c r="Z628" s="262">
        <v>0.89526588845655</v>
      </c>
      <c r="AA628" s="262">
        <v>0.919721871049305</v>
      </c>
      <c r="AB628" s="262">
        <v>0.941534008683068</v>
      </c>
      <c r="AC628" s="262">
        <v>0.922111639982692</v>
      </c>
      <c r="AD628" s="262">
        <v>0.92</v>
      </c>
      <c r="AE628" s="260">
        <v>0.997621878715815</v>
      </c>
      <c r="AF628" s="260">
        <v>0.99634703196347</v>
      </c>
      <c r="AG628" s="260">
        <v>0.994823123382226</v>
      </c>
      <c r="AH628" s="260">
        <v>0.995126912157295</v>
      </c>
      <c r="AI628" s="262">
        <v>0.92</v>
      </c>
      <c r="AJ628" s="260">
        <v>0.944169688976811</v>
      </c>
      <c r="AK628" s="260">
        <v>0.960312739015892</v>
      </c>
      <c r="AL628" s="260">
        <v>0.960290997271901</v>
      </c>
      <c r="AM628" s="260">
        <v>0.961288378869363</v>
      </c>
      <c r="AN628" s="259">
        <v>0.99</v>
      </c>
      <c r="AO628" s="264">
        <v>1</v>
      </c>
      <c r="AP628" s="264">
        <v>1</v>
      </c>
      <c r="AQ628" s="264">
        <v>1</v>
      </c>
      <c r="AR628" s="265">
        <v>1</v>
      </c>
      <c r="AS628" s="286">
        <v>0.05</v>
      </c>
      <c r="AT628" s="267">
        <v>0.0357142857142857</v>
      </c>
      <c r="AU628" s="268">
        <v>0.142857142857143</v>
      </c>
      <c r="AV628" s="268">
        <v>0.181818181818182</v>
      </c>
      <c r="AW628" s="268">
        <v>0.0695187165775401</v>
      </c>
      <c r="AX628" s="224"/>
      <c r="AY628" s="222"/>
    </row>
    <row r="629" ht="15" spans="1:51">
      <c r="A629" s="220"/>
      <c r="B629" s="224"/>
      <c r="C629" s="283" t="s">
        <v>375</v>
      </c>
      <c r="D629" s="111" t="s">
        <v>25</v>
      </c>
      <c r="E629" s="111" t="s">
        <v>376</v>
      </c>
      <c r="F629" s="284" t="s">
        <v>660</v>
      </c>
      <c r="G629" s="284" t="s">
        <v>660</v>
      </c>
      <c r="H629" s="284" t="s">
        <v>660</v>
      </c>
      <c r="I629" s="284" t="s">
        <v>660</v>
      </c>
      <c r="J629" s="259">
        <v>0.9</v>
      </c>
      <c r="K629" s="260">
        <v>0.666666666666667</v>
      </c>
      <c r="L629" s="260">
        <v>0.769230769230769</v>
      </c>
      <c r="M629" s="261">
        <v>0.638888888888889</v>
      </c>
      <c r="N629" s="261">
        <v>0.722846441947566</v>
      </c>
      <c r="O629" s="262">
        <v>0.9</v>
      </c>
      <c r="P629" s="263">
        <v>0.993299832495812</v>
      </c>
      <c r="Q629" s="260">
        <v>0.709201388888889</v>
      </c>
      <c r="R629" s="260">
        <v>0.991544965411222</v>
      </c>
      <c r="S629" s="260">
        <v>0.904547578258838</v>
      </c>
      <c r="T629" s="262">
        <v>0.9</v>
      </c>
      <c r="U629" s="260">
        <v>0.656616415410385</v>
      </c>
      <c r="V629" s="260">
        <v>0.626446759259259</v>
      </c>
      <c r="W629" s="260">
        <v>0.659492697924673</v>
      </c>
      <c r="X629" s="260">
        <v>0.605559881638374</v>
      </c>
      <c r="Y629" s="262">
        <v>0.92</v>
      </c>
      <c r="Z629" s="262">
        <v>0.870094722598105</v>
      </c>
      <c r="AA629" s="262">
        <v>0.880244088482075</v>
      </c>
      <c r="AB629" s="262">
        <v>0.823779193205945</v>
      </c>
      <c r="AC629" s="262">
        <v>0.896439888164026</v>
      </c>
      <c r="AD629" s="262">
        <v>0.92</v>
      </c>
      <c r="AE629" s="260">
        <v>1</v>
      </c>
      <c r="AF629" s="260">
        <v>0.99566630552546</v>
      </c>
      <c r="AG629" s="260">
        <v>1</v>
      </c>
      <c r="AH629" s="260">
        <v>0.996045887234562</v>
      </c>
      <c r="AI629" s="262">
        <v>0.92</v>
      </c>
      <c r="AJ629" s="260">
        <v>0.911088136469372</v>
      </c>
      <c r="AK629" s="260">
        <v>0.943570379693728</v>
      </c>
      <c r="AL629" s="260">
        <v>0.863301400147384</v>
      </c>
      <c r="AM629" s="260">
        <v>0.928102277969378</v>
      </c>
      <c r="AN629" s="259">
        <v>0.99</v>
      </c>
      <c r="AO629" s="264">
        <v>1</v>
      </c>
      <c r="AP629" s="264">
        <v>1</v>
      </c>
      <c r="AQ629" s="264">
        <v>1</v>
      </c>
      <c r="AR629" s="265">
        <v>1</v>
      </c>
      <c r="AS629" s="286">
        <v>0.05</v>
      </c>
      <c r="AT629" s="267">
        <v>0</v>
      </c>
      <c r="AU629" s="268">
        <v>0</v>
      </c>
      <c r="AV629" s="268">
        <v>0</v>
      </c>
      <c r="AW629" s="268">
        <v>0.0845588235294118</v>
      </c>
      <c r="AX629" s="224"/>
      <c r="AY629" s="222"/>
    </row>
    <row r="630" ht="15" spans="1:51">
      <c r="A630" s="220"/>
      <c r="B630" s="224"/>
      <c r="C630" s="283" t="s">
        <v>375</v>
      </c>
      <c r="D630" s="111" t="s">
        <v>25</v>
      </c>
      <c r="E630" s="111" t="s">
        <v>376</v>
      </c>
      <c r="F630" s="284" t="s">
        <v>661</v>
      </c>
      <c r="G630" s="284" t="s">
        <v>661</v>
      </c>
      <c r="H630" s="284" t="s">
        <v>661</v>
      </c>
      <c r="I630" s="284" t="s">
        <v>661</v>
      </c>
      <c r="J630" s="259">
        <v>0.9</v>
      </c>
      <c r="K630" s="260">
        <v>0.962962962962963</v>
      </c>
      <c r="L630" s="260">
        <v>0.945205479452055</v>
      </c>
      <c r="M630" s="261">
        <v>0.897058823529412</v>
      </c>
      <c r="N630" s="261">
        <v>0.950056116722783</v>
      </c>
      <c r="O630" s="262">
        <v>0.9</v>
      </c>
      <c r="P630" s="263">
        <v>0.993245645218628</v>
      </c>
      <c r="Q630" s="260">
        <v>0.991841779975278</v>
      </c>
      <c r="R630" s="260">
        <v>0.99320987654321</v>
      </c>
      <c r="S630" s="260">
        <v>0.988332331530087</v>
      </c>
      <c r="T630" s="262">
        <v>0.9</v>
      </c>
      <c r="U630" s="260">
        <v>0.858869534305012</v>
      </c>
      <c r="V630" s="260">
        <v>0.874536464771323</v>
      </c>
      <c r="W630" s="260">
        <v>0.941049382716049</v>
      </c>
      <c r="X630" s="260">
        <v>0.893468242837107</v>
      </c>
      <c r="Y630" s="262">
        <v>0.92</v>
      </c>
      <c r="Z630" s="262">
        <v>0.858632676709154</v>
      </c>
      <c r="AA630" s="262">
        <v>0.837123540258144</v>
      </c>
      <c r="AB630" s="262">
        <v>0.950524737631184</v>
      </c>
      <c r="AC630" s="262">
        <v>0.895659528109859</v>
      </c>
      <c r="AD630" s="262">
        <v>0.92</v>
      </c>
      <c r="AE630" s="260">
        <v>0.99672131147541</v>
      </c>
      <c r="AF630" s="260">
        <v>0.997109573443111</v>
      </c>
      <c r="AG630" s="260">
        <v>0.993276154171961</v>
      </c>
      <c r="AH630" s="260">
        <v>0.990465320947995</v>
      </c>
      <c r="AI630" s="262">
        <v>0.92</v>
      </c>
      <c r="AJ630" s="260">
        <v>0.915565830030823</v>
      </c>
      <c r="AK630" s="260">
        <v>0.912518720817549</v>
      </c>
      <c r="AL630" s="260">
        <v>0.967016263869889</v>
      </c>
      <c r="AM630" s="260">
        <v>0.940216599264036</v>
      </c>
      <c r="AN630" s="259">
        <v>0.99</v>
      </c>
      <c r="AO630" s="264">
        <v>1</v>
      </c>
      <c r="AP630" s="264">
        <v>1</v>
      </c>
      <c r="AQ630" s="264">
        <v>1</v>
      </c>
      <c r="AR630" s="265">
        <v>1</v>
      </c>
      <c r="AS630" s="286">
        <v>0.05</v>
      </c>
      <c r="AT630" s="267">
        <v>0</v>
      </c>
      <c r="AU630" s="268">
        <v>0</v>
      </c>
      <c r="AV630" s="268">
        <v>0.00199600798403194</v>
      </c>
      <c r="AW630" s="268">
        <v>0.00251609561163324</v>
      </c>
      <c r="AX630" s="224"/>
      <c r="AY630" s="222"/>
    </row>
    <row r="631" ht="15" spans="1:51">
      <c r="A631" s="220"/>
      <c r="B631" s="224"/>
      <c r="C631" s="283" t="s">
        <v>375</v>
      </c>
      <c r="D631" s="111" t="s">
        <v>25</v>
      </c>
      <c r="E631" s="111" t="s">
        <v>376</v>
      </c>
      <c r="F631" s="284" t="s">
        <v>662</v>
      </c>
      <c r="G631" s="284" t="s">
        <v>662</v>
      </c>
      <c r="H631" s="284" t="s">
        <v>662</v>
      </c>
      <c r="I631" s="284" t="s">
        <v>662</v>
      </c>
      <c r="J631" s="259">
        <v>0.9</v>
      </c>
      <c r="K631" s="260">
        <v>0.944444444444444</v>
      </c>
      <c r="L631" s="260">
        <v>0.954545454545455</v>
      </c>
      <c r="M631" s="261">
        <v>0.916666666666667</v>
      </c>
      <c r="N631" s="261">
        <v>0.93640246796393</v>
      </c>
      <c r="O631" s="262">
        <v>0.9</v>
      </c>
      <c r="P631" s="263">
        <v>0.986688253282965</v>
      </c>
      <c r="Q631" s="260">
        <v>0.992582519470886</v>
      </c>
      <c r="R631" s="260">
        <v>0.990872210953347</v>
      </c>
      <c r="S631" s="260">
        <v>0.984287639609826</v>
      </c>
      <c r="T631" s="262">
        <v>0.9</v>
      </c>
      <c r="U631" s="260">
        <v>0.85357078611261</v>
      </c>
      <c r="V631" s="260">
        <v>0.861911237483002</v>
      </c>
      <c r="W631" s="260">
        <v>0.9026369168357</v>
      </c>
      <c r="X631" s="260">
        <v>0.871525600138776</v>
      </c>
      <c r="Y631" s="262">
        <v>0.92</v>
      </c>
      <c r="Z631" s="262">
        <v>0.862577410793276</v>
      </c>
      <c r="AA631" s="262">
        <v>0.86112676056338</v>
      </c>
      <c r="AB631" s="262">
        <v>0.907015590200445</v>
      </c>
      <c r="AC631" s="262">
        <v>0.8383007831586</v>
      </c>
      <c r="AD631" s="262">
        <v>0.92</v>
      </c>
      <c r="AE631" s="260">
        <v>0.999188838416613</v>
      </c>
      <c r="AF631" s="260">
        <v>0.999245140592565</v>
      </c>
      <c r="AG631" s="260">
        <v>0.999246079613993</v>
      </c>
      <c r="AH631" s="260">
        <v>0.998331228909613</v>
      </c>
      <c r="AI631" s="262">
        <v>0.92</v>
      </c>
      <c r="AJ631" s="260">
        <v>0.899553072625698</v>
      </c>
      <c r="AK631" s="260">
        <v>0.930166638034702</v>
      </c>
      <c r="AL631" s="260">
        <v>0.931297709923664</v>
      </c>
      <c r="AM631" s="260">
        <v>0.921245305503394</v>
      </c>
      <c r="AN631" s="259">
        <v>0.99</v>
      </c>
      <c r="AO631" s="264">
        <v>1</v>
      </c>
      <c r="AP631" s="264">
        <v>1</v>
      </c>
      <c r="AQ631" s="264">
        <v>1</v>
      </c>
      <c r="AR631" s="265">
        <v>1</v>
      </c>
      <c r="AS631" s="286">
        <v>0.05</v>
      </c>
      <c r="AT631" s="267">
        <v>0.0857142857142857</v>
      </c>
      <c r="AU631" s="268">
        <v>0.0666666666666667</v>
      </c>
      <c r="AV631" s="268">
        <v>0.192307692307692</v>
      </c>
      <c r="AW631" s="268">
        <v>0.0742138364779874</v>
      </c>
      <c r="AX631" s="224"/>
      <c r="AY631" s="222"/>
    </row>
    <row r="632" ht="15" spans="1:51">
      <c r="A632" s="220"/>
      <c r="B632" s="224"/>
      <c r="C632" s="283" t="s">
        <v>375</v>
      </c>
      <c r="D632" s="111" t="s">
        <v>25</v>
      </c>
      <c r="E632" s="111" t="s">
        <v>376</v>
      </c>
      <c r="F632" s="284" t="s">
        <v>663</v>
      </c>
      <c r="G632" s="284" t="s">
        <v>663</v>
      </c>
      <c r="H632" s="284" t="s">
        <v>663</v>
      </c>
      <c r="I632" s="284" t="s">
        <v>663</v>
      </c>
      <c r="J632" s="259">
        <v>0.9</v>
      </c>
      <c r="K632" s="260">
        <v>0.807228915662651</v>
      </c>
      <c r="L632" s="260">
        <v>0.837209302325581</v>
      </c>
      <c r="M632" s="261">
        <v>0.855263157894737</v>
      </c>
      <c r="N632" s="261">
        <v>0.833423472147107</v>
      </c>
      <c r="O632" s="262">
        <v>0.9</v>
      </c>
      <c r="P632" s="263">
        <v>0.950745301360985</v>
      </c>
      <c r="Q632" s="260">
        <v>0.95529445479295</v>
      </c>
      <c r="R632" s="260">
        <v>0.954875100725222</v>
      </c>
      <c r="S632" s="260">
        <v>0.91938919585071</v>
      </c>
      <c r="T632" s="262">
        <v>0.9</v>
      </c>
      <c r="U632" s="260">
        <v>0.735364009505293</v>
      </c>
      <c r="V632" s="260">
        <v>0.632038974065052</v>
      </c>
      <c r="W632" s="260">
        <v>0.753021756647865</v>
      </c>
      <c r="X632" s="260">
        <v>0.627722869245146</v>
      </c>
      <c r="Y632" s="262">
        <v>0.92</v>
      </c>
      <c r="Z632" s="262">
        <v>0.890577507598784</v>
      </c>
      <c r="AA632" s="262">
        <v>0.904900064474533</v>
      </c>
      <c r="AB632" s="262">
        <v>0.88629830725008</v>
      </c>
      <c r="AC632" s="262">
        <v>0.853544990952459</v>
      </c>
      <c r="AD632" s="262">
        <v>0.92</v>
      </c>
      <c r="AE632" s="260">
        <v>0.997285067873303</v>
      </c>
      <c r="AF632" s="260">
        <v>0.994694960212202</v>
      </c>
      <c r="AG632" s="260">
        <v>0.982790871679761</v>
      </c>
      <c r="AH632" s="260">
        <v>0.984052270370797</v>
      </c>
      <c r="AI632" s="262">
        <v>0.92</v>
      </c>
      <c r="AJ632" s="260">
        <v>0.909893294691081</v>
      </c>
      <c r="AK632" s="260">
        <v>0.947149231531978</v>
      </c>
      <c r="AL632" s="260">
        <v>0.91025641025641</v>
      </c>
      <c r="AM632" s="260">
        <v>0.914001188898524</v>
      </c>
      <c r="AN632" s="259">
        <v>0.99</v>
      </c>
      <c r="AO632" s="264">
        <v>1</v>
      </c>
      <c r="AP632" s="264">
        <v>1</v>
      </c>
      <c r="AQ632" s="264">
        <v>1</v>
      </c>
      <c r="AR632" s="265">
        <v>1</v>
      </c>
      <c r="AS632" s="286">
        <v>0.05</v>
      </c>
      <c r="AT632" s="267">
        <v>0.0262008733624454</v>
      </c>
      <c r="AU632" s="268">
        <v>0.0134228187919463</v>
      </c>
      <c r="AV632" s="268">
        <v>0.0137741046831956</v>
      </c>
      <c r="AW632" s="268">
        <v>0.0131809011432414</v>
      </c>
      <c r="AX632" s="224"/>
      <c r="AY632" s="222"/>
    </row>
    <row r="633" ht="15" spans="1:51">
      <c r="A633" s="220"/>
      <c r="B633" s="224"/>
      <c r="C633" s="283" t="s">
        <v>375</v>
      </c>
      <c r="D633" s="111" t="s">
        <v>25</v>
      </c>
      <c r="E633" s="111" t="s">
        <v>376</v>
      </c>
      <c r="F633" s="284" t="s">
        <v>664</v>
      </c>
      <c r="G633" s="284" t="s">
        <v>664</v>
      </c>
      <c r="H633" s="284" t="s">
        <v>664</v>
      </c>
      <c r="I633" s="284" t="s">
        <v>664</v>
      </c>
      <c r="J633" s="259">
        <v>0.9</v>
      </c>
      <c r="K633" s="260">
        <v>0.547945205479452</v>
      </c>
      <c r="L633" s="260">
        <v>0.567567567567568</v>
      </c>
      <c r="M633" s="261">
        <v>0.508474576271186</v>
      </c>
      <c r="N633" s="261">
        <v>0.488721804511278</v>
      </c>
      <c r="O633" s="262">
        <v>0.9</v>
      </c>
      <c r="P633" s="263">
        <v>0.923949198669489</v>
      </c>
      <c r="Q633" s="260">
        <v>0.943690719173971</v>
      </c>
      <c r="R633" s="260">
        <v>0.798556204881403</v>
      </c>
      <c r="S633" s="260">
        <v>0.875276615884467</v>
      </c>
      <c r="T633" s="262">
        <v>0.9</v>
      </c>
      <c r="U633" s="260">
        <v>0.573631690353795</v>
      </c>
      <c r="V633" s="260">
        <v>0.510625525273142</v>
      </c>
      <c r="W633" s="260">
        <v>0.514953592299759</v>
      </c>
      <c r="X633" s="260">
        <v>0.492939099735216</v>
      </c>
      <c r="Y633" s="262">
        <v>0.92</v>
      </c>
      <c r="Z633" s="262">
        <v>0</v>
      </c>
      <c r="AA633" s="262" t="s">
        <v>33</v>
      </c>
      <c r="AB633" s="262" t="s">
        <v>33</v>
      </c>
      <c r="AC633" s="262">
        <v>0.5</v>
      </c>
      <c r="AD633" s="262">
        <v>0.92</v>
      </c>
      <c r="AE633" s="260">
        <v>0.996296296296296</v>
      </c>
      <c r="AF633" s="260">
        <v>0.988142292490119</v>
      </c>
      <c r="AG633" s="260">
        <v>0.990892531876138</v>
      </c>
      <c r="AH633" s="260">
        <v>0.99133970931546</v>
      </c>
      <c r="AI633" s="262">
        <v>0.92</v>
      </c>
      <c r="AJ633" s="260">
        <v>0.932738814993954</v>
      </c>
      <c r="AK633" s="260">
        <v>0.946212030255733</v>
      </c>
      <c r="AL633" s="260">
        <v>0.864902028188381</v>
      </c>
      <c r="AM633" s="260">
        <v>0.900804563885442</v>
      </c>
      <c r="AN633" s="259">
        <v>0.99</v>
      </c>
      <c r="AO633" s="264">
        <v>1</v>
      </c>
      <c r="AP633" s="264">
        <v>1</v>
      </c>
      <c r="AQ633" s="264">
        <v>1</v>
      </c>
      <c r="AR633" s="265">
        <v>1</v>
      </c>
      <c r="AS633" s="286">
        <v>0.05</v>
      </c>
      <c r="AT633" s="267">
        <v>0</v>
      </c>
      <c r="AU633" s="268">
        <v>0.08</v>
      </c>
      <c r="AV633" s="268">
        <v>0.0476190476190476</v>
      </c>
      <c r="AW633" s="268">
        <v>0.0618238021638331</v>
      </c>
      <c r="AX633" s="224"/>
      <c r="AY633" s="222"/>
    </row>
    <row r="634" ht="15" spans="1:51">
      <c r="A634" s="220"/>
      <c r="B634" s="224"/>
      <c r="C634" s="283" t="s">
        <v>375</v>
      </c>
      <c r="D634" s="111" t="s">
        <v>25</v>
      </c>
      <c r="E634" s="111" t="s">
        <v>376</v>
      </c>
      <c r="F634" s="284" t="s">
        <v>665</v>
      </c>
      <c r="G634" s="284" t="s">
        <v>665</v>
      </c>
      <c r="H634" s="284" t="s">
        <v>665</v>
      </c>
      <c r="I634" s="284" t="s">
        <v>665</v>
      </c>
      <c r="J634" s="259">
        <v>0.9</v>
      </c>
      <c r="K634" s="260">
        <v>0.571428571428571</v>
      </c>
      <c r="L634" s="260">
        <v>0.395161290322581</v>
      </c>
      <c r="M634" s="261">
        <v>0.538461538461538</v>
      </c>
      <c r="N634" s="261">
        <v>0.52916416115454</v>
      </c>
      <c r="O634" s="262">
        <v>0.9</v>
      </c>
      <c r="P634" s="263">
        <v>0.924848796808648</v>
      </c>
      <c r="Q634" s="260">
        <v>0.917144612863581</v>
      </c>
      <c r="R634" s="260">
        <v>0.864710464814334</v>
      </c>
      <c r="S634" s="260">
        <v>0.816708020289302</v>
      </c>
      <c r="T634" s="262">
        <v>0.9</v>
      </c>
      <c r="U634" s="260">
        <v>0.708016986230858</v>
      </c>
      <c r="V634" s="260">
        <v>0.651269971323228</v>
      </c>
      <c r="W634" s="260">
        <v>0.712801869644248</v>
      </c>
      <c r="X634" s="260">
        <v>0.651565364750519</v>
      </c>
      <c r="Y634" s="262">
        <v>0.92</v>
      </c>
      <c r="Z634" s="262">
        <v>0</v>
      </c>
      <c r="AA634" s="262">
        <v>0</v>
      </c>
      <c r="AB634" s="262">
        <v>0</v>
      </c>
      <c r="AC634" s="262">
        <v>0.354838709677419</v>
      </c>
      <c r="AD634" s="262">
        <v>0.92</v>
      </c>
      <c r="AE634" s="260">
        <v>0.973990865739808</v>
      </c>
      <c r="AF634" s="260">
        <v>0.98190086680503</v>
      </c>
      <c r="AG634" s="260">
        <v>0.948276075365259</v>
      </c>
      <c r="AH634" s="260">
        <v>0.962176705078363</v>
      </c>
      <c r="AI634" s="262">
        <v>0.92</v>
      </c>
      <c r="AJ634" s="260">
        <v>0.911757139181888</v>
      </c>
      <c r="AK634" s="260">
        <v>0.915030674846626</v>
      </c>
      <c r="AL634" s="260">
        <v>0.900516795865633</v>
      </c>
      <c r="AM634" s="260">
        <v>0.89689834258612</v>
      </c>
      <c r="AN634" s="259">
        <v>0.99</v>
      </c>
      <c r="AO634" s="264">
        <v>1</v>
      </c>
      <c r="AP634" s="264">
        <v>1</v>
      </c>
      <c r="AQ634" s="264">
        <v>1</v>
      </c>
      <c r="AR634" s="265">
        <v>1</v>
      </c>
      <c r="AS634" s="286">
        <v>0.05</v>
      </c>
      <c r="AT634" s="267">
        <v>0.0188679245283019</v>
      </c>
      <c r="AU634" s="268">
        <v>0</v>
      </c>
      <c r="AV634" s="268">
        <v>0.125</v>
      </c>
      <c r="AW634" s="268">
        <v>0.0630105017502917</v>
      </c>
      <c r="AX634" s="224"/>
      <c r="AY634" s="222"/>
    </row>
    <row r="635" ht="15" spans="1:51">
      <c r="A635" s="220"/>
      <c r="B635" s="224"/>
      <c r="C635" s="283" t="s">
        <v>375</v>
      </c>
      <c r="D635" s="111" t="s">
        <v>25</v>
      </c>
      <c r="E635" s="111" t="s">
        <v>376</v>
      </c>
      <c r="F635" s="284" t="s">
        <v>666</v>
      </c>
      <c r="G635" s="284" t="s">
        <v>666</v>
      </c>
      <c r="H635" s="284" t="s">
        <v>666</v>
      </c>
      <c r="I635" s="284" t="s">
        <v>666</v>
      </c>
      <c r="J635" s="259">
        <v>0.9</v>
      </c>
      <c r="K635" s="260">
        <v>0.979166666666667</v>
      </c>
      <c r="L635" s="260">
        <v>0.973684210526316</v>
      </c>
      <c r="M635" s="261">
        <v>0.926829268292683</v>
      </c>
      <c r="N635" s="261">
        <v>0.95903165735568</v>
      </c>
      <c r="O635" s="262">
        <v>0.9</v>
      </c>
      <c r="P635" s="263">
        <v>0.971759101735284</v>
      </c>
      <c r="Q635" s="260">
        <v>0.963005514705882</v>
      </c>
      <c r="R635" s="260">
        <v>0.993192648059905</v>
      </c>
      <c r="S635" s="260">
        <v>0.96382841716819</v>
      </c>
      <c r="T635" s="262">
        <v>0.9</v>
      </c>
      <c r="U635" s="260">
        <v>0.825791085403198</v>
      </c>
      <c r="V635" s="260">
        <v>0.721966911764706</v>
      </c>
      <c r="W635" s="260">
        <v>0.916269571136828</v>
      </c>
      <c r="X635" s="260">
        <v>0.811216781831241</v>
      </c>
      <c r="Y635" s="262">
        <v>0.92</v>
      </c>
      <c r="Z635" s="262">
        <v>0.903329752953813</v>
      </c>
      <c r="AA635" s="262">
        <v>0.886904761904762</v>
      </c>
      <c r="AB635" s="262">
        <v>0.937971952535059</v>
      </c>
      <c r="AC635" s="262">
        <v>0.926994071504388</v>
      </c>
      <c r="AD635" s="262">
        <v>0.92</v>
      </c>
      <c r="AE635" s="260">
        <v>1</v>
      </c>
      <c r="AF635" s="260">
        <v>0.999081304547543</v>
      </c>
      <c r="AG635" s="260">
        <v>1</v>
      </c>
      <c r="AH635" s="260">
        <v>0.998845330105224</v>
      </c>
      <c r="AI635" s="262">
        <v>0.92</v>
      </c>
      <c r="AJ635" s="260">
        <v>0.942720266611123</v>
      </c>
      <c r="AK635" s="260">
        <v>0.94226737622964</v>
      </c>
      <c r="AL635" s="260">
        <v>0.955802766085388</v>
      </c>
      <c r="AM635" s="260">
        <v>0.95777537706538</v>
      </c>
      <c r="AN635" s="259">
        <v>0.99</v>
      </c>
      <c r="AO635" s="264">
        <v>1</v>
      </c>
      <c r="AP635" s="264">
        <v>1</v>
      </c>
      <c r="AQ635" s="264">
        <v>1</v>
      </c>
      <c r="AR635" s="265">
        <v>1</v>
      </c>
      <c r="AS635" s="286">
        <v>0.05</v>
      </c>
      <c r="AT635" s="267">
        <v>0.0645161290322581</v>
      </c>
      <c r="AU635" s="268">
        <v>0.0909090909090909</v>
      </c>
      <c r="AV635" s="268">
        <v>0.0909090909090909</v>
      </c>
      <c r="AW635" s="268">
        <v>0.0869565217391304</v>
      </c>
      <c r="AX635" s="224"/>
      <c r="AY635" s="222"/>
    </row>
    <row r="636" ht="15" spans="1:51">
      <c r="A636" s="220"/>
      <c r="B636" s="224"/>
      <c r="C636" s="283" t="s">
        <v>375</v>
      </c>
      <c r="D636" s="111" t="s">
        <v>25</v>
      </c>
      <c r="E636" s="111" t="s">
        <v>376</v>
      </c>
      <c r="F636" s="284" t="s">
        <v>667</v>
      </c>
      <c r="G636" s="284" t="s">
        <v>667</v>
      </c>
      <c r="H636" s="284" t="s">
        <v>667</v>
      </c>
      <c r="I636" s="284" t="s">
        <v>667</v>
      </c>
      <c r="J636" s="259">
        <v>0.9</v>
      </c>
      <c r="K636" s="260">
        <v>0.9</v>
      </c>
      <c r="L636" s="260">
        <v>0.875</v>
      </c>
      <c r="M636" s="261">
        <v>0.826923076923077</v>
      </c>
      <c r="N636" s="261">
        <v>0.842696629213483</v>
      </c>
      <c r="O636" s="262">
        <v>0.9</v>
      </c>
      <c r="P636" s="263">
        <v>0.996281464530893</v>
      </c>
      <c r="Q636" s="260">
        <v>0.986478052839609</v>
      </c>
      <c r="R636" s="260">
        <v>0.996268656716418</v>
      </c>
      <c r="S636" s="260">
        <v>0.989514758063596</v>
      </c>
      <c r="T636" s="262">
        <v>0.9</v>
      </c>
      <c r="U636" s="260">
        <v>0.754004576659039</v>
      </c>
      <c r="V636" s="260">
        <v>0.728312877054296</v>
      </c>
      <c r="W636" s="260">
        <v>0.787846481876333</v>
      </c>
      <c r="X636" s="260">
        <v>0.709402489531872</v>
      </c>
      <c r="Y636" s="262">
        <v>0.92</v>
      </c>
      <c r="Z636" s="262">
        <v>0.876432486297957</v>
      </c>
      <c r="AA636" s="262">
        <v>0.902439024390244</v>
      </c>
      <c r="AB636" s="262">
        <v>0.879194630872483</v>
      </c>
      <c r="AC636" s="262">
        <v>0.85449722573737</v>
      </c>
      <c r="AD636" s="262">
        <v>0.92</v>
      </c>
      <c r="AE636" s="260">
        <v>0.987992054893463</v>
      </c>
      <c r="AF636" s="260">
        <v>0.974246018298882</v>
      </c>
      <c r="AG636" s="260">
        <v>0.97078702653663</v>
      </c>
      <c r="AH636" s="260">
        <v>0.980707166828654</v>
      </c>
      <c r="AI636" s="262">
        <v>0.92</v>
      </c>
      <c r="AJ636" s="260">
        <v>0.928999455238787</v>
      </c>
      <c r="AK636" s="260">
        <v>0.953332361090856</v>
      </c>
      <c r="AL636" s="260">
        <v>0.92200908632004</v>
      </c>
      <c r="AM636" s="260">
        <v>0.926574865832537</v>
      </c>
      <c r="AN636" s="259">
        <v>0.99</v>
      </c>
      <c r="AO636" s="264">
        <v>1</v>
      </c>
      <c r="AP636" s="264">
        <v>1</v>
      </c>
      <c r="AQ636" s="264">
        <v>1</v>
      </c>
      <c r="AR636" s="265">
        <v>0.999036608863198</v>
      </c>
      <c r="AS636" s="286">
        <v>0.05</v>
      </c>
      <c r="AT636" s="267">
        <v>0</v>
      </c>
      <c r="AU636" s="268">
        <v>0.05</v>
      </c>
      <c r="AV636" s="268">
        <v>0.125</v>
      </c>
      <c r="AW636" s="268">
        <v>0.0537897310513447</v>
      </c>
      <c r="AX636" s="224"/>
      <c r="AY636" s="222"/>
    </row>
    <row r="637" ht="15" spans="1:51">
      <c r="A637" s="220"/>
      <c r="B637" s="224"/>
      <c r="C637" s="283" t="s">
        <v>668</v>
      </c>
      <c r="D637" s="111" t="s">
        <v>25</v>
      </c>
      <c r="E637" s="111" t="s">
        <v>669</v>
      </c>
      <c r="F637" s="293" t="s">
        <v>670</v>
      </c>
      <c r="G637" s="293" t="s">
        <v>670</v>
      </c>
      <c r="H637" s="293" t="s">
        <v>670</v>
      </c>
      <c r="I637" s="293" t="s">
        <v>670</v>
      </c>
      <c r="J637" s="259">
        <v>0.9</v>
      </c>
      <c r="K637" s="260">
        <v>1</v>
      </c>
      <c r="L637" s="260">
        <v>1</v>
      </c>
      <c r="M637" s="261">
        <v>1</v>
      </c>
      <c r="N637" s="261">
        <v>0.997252747252747</v>
      </c>
      <c r="O637" s="262">
        <v>0.9</v>
      </c>
      <c r="P637" s="263">
        <v>0.976346250629089</v>
      </c>
      <c r="Q637" s="260">
        <v>0.970453599667083</v>
      </c>
      <c r="R637" s="260">
        <v>0.948</v>
      </c>
      <c r="S637" s="260">
        <v>0.971667683724174</v>
      </c>
      <c r="T637" s="262">
        <v>0.9</v>
      </c>
      <c r="U637" s="260">
        <v>0.9536990437846</v>
      </c>
      <c r="V637" s="260">
        <v>0.949646275488972</v>
      </c>
      <c r="W637" s="260">
        <v>0.961</v>
      </c>
      <c r="X637" s="260">
        <v>0.953513207218202</v>
      </c>
      <c r="Y637" s="262">
        <v>0.92</v>
      </c>
      <c r="Z637" s="262">
        <v>0.949304174950298</v>
      </c>
      <c r="AA637" s="262">
        <v>0.947324414715719</v>
      </c>
      <c r="AB637" s="262">
        <v>0.935483870967742</v>
      </c>
      <c r="AC637" s="262">
        <v>0.935889969087407</v>
      </c>
      <c r="AD637" s="262">
        <v>0.92</v>
      </c>
      <c r="AE637" s="260">
        <v>1</v>
      </c>
      <c r="AF637" s="260">
        <v>0.92274678111588</v>
      </c>
      <c r="AG637" s="260">
        <v>0.960122699386503</v>
      </c>
      <c r="AH637" s="260">
        <v>0.981290512669417</v>
      </c>
      <c r="AI637" s="262">
        <v>0.92</v>
      </c>
      <c r="AJ637" s="260">
        <v>0.968927497494153</v>
      </c>
      <c r="AK637" s="260">
        <v>0.975270908585718</v>
      </c>
      <c r="AL637" s="260">
        <v>0.963141025641026</v>
      </c>
      <c r="AM637" s="260">
        <v>0.965533418363607</v>
      </c>
      <c r="AN637" s="259">
        <v>0.99</v>
      </c>
      <c r="AO637" s="264">
        <v>1</v>
      </c>
      <c r="AP637" s="264">
        <v>1</v>
      </c>
      <c r="AQ637" s="264">
        <v>1</v>
      </c>
      <c r="AR637" s="265">
        <v>1</v>
      </c>
      <c r="AS637" s="286">
        <v>0.0810595228934205</v>
      </c>
      <c r="AT637" s="267">
        <v>0</v>
      </c>
      <c r="AU637" s="268">
        <v>0</v>
      </c>
      <c r="AV637" s="268">
        <v>0.428571428571429</v>
      </c>
      <c r="AW637" s="268">
        <v>0.0518731988472622</v>
      </c>
      <c r="AX637" s="224"/>
      <c r="AY637" s="222"/>
    </row>
    <row r="638" ht="15" spans="1:51">
      <c r="A638" s="220"/>
      <c r="B638" s="224"/>
      <c r="C638" s="283" t="s">
        <v>668</v>
      </c>
      <c r="D638" s="111" t="s">
        <v>25</v>
      </c>
      <c r="E638" s="111" t="s">
        <v>669</v>
      </c>
      <c r="F638" s="293" t="s">
        <v>671</v>
      </c>
      <c r="G638" s="293" t="s">
        <v>671</v>
      </c>
      <c r="H638" s="293" t="s">
        <v>671</v>
      </c>
      <c r="I638" s="293" t="s">
        <v>671</v>
      </c>
      <c r="J638" s="259">
        <v>0.9</v>
      </c>
      <c r="K638" s="260">
        <v>1</v>
      </c>
      <c r="L638" s="260">
        <v>1</v>
      </c>
      <c r="M638" s="261">
        <v>1</v>
      </c>
      <c r="N638" s="261">
        <v>0.996575342465753</v>
      </c>
      <c r="O638" s="262">
        <v>0.9</v>
      </c>
      <c r="P638" s="263">
        <v>0.982738095238095</v>
      </c>
      <c r="Q638" s="260">
        <v>0.976532567049808</v>
      </c>
      <c r="R638" s="260">
        <v>0.982332155477032</v>
      </c>
      <c r="S638" s="260">
        <v>0.981224866166338</v>
      </c>
      <c r="T638" s="262">
        <v>0.9</v>
      </c>
      <c r="U638" s="260">
        <v>0.948809523809524</v>
      </c>
      <c r="V638" s="260">
        <v>0.9477969348659</v>
      </c>
      <c r="W638" s="260">
        <v>0.967020023557126</v>
      </c>
      <c r="X638" s="260">
        <v>0.956199892420788</v>
      </c>
      <c r="Y638" s="262">
        <v>0.92</v>
      </c>
      <c r="Z638" s="262">
        <v>0.976218787158145</v>
      </c>
      <c r="AA638" s="262">
        <v>0.968152866242038</v>
      </c>
      <c r="AB638" s="262">
        <v>0.965686274509804</v>
      </c>
      <c r="AC638" s="262">
        <v>0.964447139234925</v>
      </c>
      <c r="AD638" s="262">
        <v>0.92</v>
      </c>
      <c r="AE638" s="260">
        <v>0.997751124437781</v>
      </c>
      <c r="AF638" s="260">
        <v>0.99023569023569</v>
      </c>
      <c r="AG638" s="260">
        <v>0.991864166961443</v>
      </c>
      <c r="AH638" s="260">
        <v>0.988135616307738</v>
      </c>
      <c r="AI638" s="262">
        <v>0.92</v>
      </c>
      <c r="AJ638" s="260">
        <v>0.984133280444268</v>
      </c>
      <c r="AK638" s="260">
        <v>0.981188118811881</v>
      </c>
      <c r="AL638" s="260">
        <v>0.984819734345351</v>
      </c>
      <c r="AM638" s="260">
        <v>0.981591552742911</v>
      </c>
      <c r="AN638" s="259">
        <v>0.99</v>
      </c>
      <c r="AO638" s="264">
        <v>1</v>
      </c>
      <c r="AP638" s="264">
        <v>1</v>
      </c>
      <c r="AQ638" s="264">
        <v>1</v>
      </c>
      <c r="AR638" s="265">
        <v>1</v>
      </c>
      <c r="AS638" s="286">
        <v>0.0810595228934205</v>
      </c>
      <c r="AT638" s="267">
        <v>0</v>
      </c>
      <c r="AU638" s="268">
        <v>0</v>
      </c>
      <c r="AV638" s="268">
        <v>0.25</v>
      </c>
      <c r="AW638" s="268">
        <v>0.0319148936170213</v>
      </c>
      <c r="AX638" s="224"/>
      <c r="AY638" s="222"/>
    </row>
    <row r="639" ht="15" spans="1:51">
      <c r="A639" s="220"/>
      <c r="B639" s="224"/>
      <c r="C639" s="283" t="s">
        <v>668</v>
      </c>
      <c r="D639" s="111" t="s">
        <v>25</v>
      </c>
      <c r="E639" s="111" t="s">
        <v>669</v>
      </c>
      <c r="F639" s="293" t="s">
        <v>672</v>
      </c>
      <c r="G639" s="293" t="s">
        <v>672</v>
      </c>
      <c r="H639" s="293" t="s">
        <v>672</v>
      </c>
      <c r="I639" s="293" t="s">
        <v>672</v>
      </c>
      <c r="J639" s="259">
        <v>0.9</v>
      </c>
      <c r="K639" s="260">
        <v>1</v>
      </c>
      <c r="L639" s="260">
        <v>0.978723404255319</v>
      </c>
      <c r="M639" s="261">
        <v>1</v>
      </c>
      <c r="N639" s="261">
        <v>0.988582302568982</v>
      </c>
      <c r="O639" s="262">
        <v>0.9</v>
      </c>
      <c r="P639" s="263">
        <v>0.973204317082248</v>
      </c>
      <c r="Q639" s="260">
        <v>0.968195718654434</v>
      </c>
      <c r="R639" s="260">
        <v>0.972305389221557</v>
      </c>
      <c r="S639" s="260">
        <v>0.972429050205544</v>
      </c>
      <c r="T639" s="262">
        <v>0.9</v>
      </c>
      <c r="U639" s="260">
        <v>0.928917007815408</v>
      </c>
      <c r="V639" s="260">
        <v>0.918654434250765</v>
      </c>
      <c r="W639" s="260">
        <v>0.926646706586826</v>
      </c>
      <c r="X639" s="260">
        <v>0.928133925475888</v>
      </c>
      <c r="Y639" s="262">
        <v>0.92</v>
      </c>
      <c r="Z639" s="262">
        <v>0.861571737563086</v>
      </c>
      <c r="AA639" s="262">
        <v>0.83883751651255</v>
      </c>
      <c r="AB639" s="262">
        <v>0.622149837133551</v>
      </c>
      <c r="AC639" s="262">
        <v>0.793251874479311</v>
      </c>
      <c r="AD639" s="262">
        <v>0.92</v>
      </c>
      <c r="AE639" s="260">
        <v>1</v>
      </c>
      <c r="AF639" s="260">
        <v>0.988636363636364</v>
      </c>
      <c r="AG639" s="260">
        <v>0.967213114754098</v>
      </c>
      <c r="AH639" s="260">
        <v>0.981975736568457</v>
      </c>
      <c r="AI639" s="262">
        <v>0.92</v>
      </c>
      <c r="AJ639" s="260">
        <v>0.93519882179676</v>
      </c>
      <c r="AK639" s="260">
        <v>0.931647157190635</v>
      </c>
      <c r="AL639" s="260">
        <v>0.892878880097383</v>
      </c>
      <c r="AM639" s="260">
        <v>0.914079543547575</v>
      </c>
      <c r="AN639" s="259">
        <v>0.99</v>
      </c>
      <c r="AO639" s="264">
        <v>1</v>
      </c>
      <c r="AP639" s="264">
        <v>1</v>
      </c>
      <c r="AQ639" s="264">
        <v>1</v>
      </c>
      <c r="AR639" s="265">
        <v>1</v>
      </c>
      <c r="AS639" s="286">
        <v>0.0810595228934205</v>
      </c>
      <c r="AT639" s="267">
        <v>-0.1</v>
      </c>
      <c r="AU639" s="268">
        <v>0</v>
      </c>
      <c r="AV639" s="268">
        <v>0</v>
      </c>
      <c r="AW639" s="268">
        <v>0.0769230769230769</v>
      </c>
      <c r="AX639" s="224"/>
      <c r="AY639" s="222"/>
    </row>
    <row r="640" ht="15" spans="1:51">
      <c r="A640" s="220"/>
      <c r="B640" s="224"/>
      <c r="C640" s="283" t="s">
        <v>668</v>
      </c>
      <c r="D640" s="111" t="s">
        <v>25</v>
      </c>
      <c r="E640" s="111" t="s">
        <v>669</v>
      </c>
      <c r="F640" s="293" t="s">
        <v>673</v>
      </c>
      <c r="G640" s="293" t="s">
        <v>673</v>
      </c>
      <c r="H640" s="293" t="s">
        <v>673</v>
      </c>
      <c r="I640" s="293" t="s">
        <v>673</v>
      </c>
      <c r="J640" s="259">
        <v>0.9</v>
      </c>
      <c r="K640" s="260">
        <v>0.933333333333333</v>
      </c>
      <c r="L640" s="260">
        <v>0.888888888888889</v>
      </c>
      <c r="M640" s="261">
        <v>0.894736842105263</v>
      </c>
      <c r="N640" s="261">
        <v>0.901590457256461</v>
      </c>
      <c r="O640" s="262">
        <v>0.9</v>
      </c>
      <c r="P640" s="263">
        <v>0.983501683501684</v>
      </c>
      <c r="Q640" s="260">
        <v>0.974283180608927</v>
      </c>
      <c r="R640" s="260">
        <v>0.988372093023256</v>
      </c>
      <c r="S640" s="260">
        <v>0.980103425789721</v>
      </c>
      <c r="T640" s="262">
        <v>0.9</v>
      </c>
      <c r="U640" s="260">
        <v>0.952188552188552</v>
      </c>
      <c r="V640" s="260">
        <v>0.948270765592669</v>
      </c>
      <c r="W640" s="260">
        <v>0.967852257181943</v>
      </c>
      <c r="X640" s="260">
        <v>0.953807191277051</v>
      </c>
      <c r="Y640" s="262">
        <v>0.92</v>
      </c>
      <c r="Z640" s="262">
        <v>0.93213296398892</v>
      </c>
      <c r="AA640" s="262">
        <v>0.930844553243574</v>
      </c>
      <c r="AB640" s="262">
        <v>0.912921348314607</v>
      </c>
      <c r="AC640" s="262">
        <v>0.925525448670783</v>
      </c>
      <c r="AD640" s="262">
        <v>0.92</v>
      </c>
      <c r="AE640" s="260">
        <v>1</v>
      </c>
      <c r="AF640" s="260">
        <v>0.997347480106101</v>
      </c>
      <c r="AG640" s="260">
        <v>0.994029850746269</v>
      </c>
      <c r="AH640" s="260">
        <v>0.993604879968516</v>
      </c>
      <c r="AI640" s="262">
        <v>0.92</v>
      </c>
      <c r="AJ640" s="260">
        <v>0.964665911664779</v>
      </c>
      <c r="AK640" s="260">
        <v>0.968507075941798</v>
      </c>
      <c r="AL640" s="260">
        <v>0.97029702970297</v>
      </c>
      <c r="AM640" s="260">
        <v>0.963203374138463</v>
      </c>
      <c r="AN640" s="259">
        <v>0.99</v>
      </c>
      <c r="AO640" s="264">
        <v>1</v>
      </c>
      <c r="AP640" s="264">
        <v>1</v>
      </c>
      <c r="AQ640" s="264">
        <v>1</v>
      </c>
      <c r="AR640" s="265">
        <v>1</v>
      </c>
      <c r="AS640" s="286">
        <v>0.0810595228934205</v>
      </c>
      <c r="AT640" s="267">
        <v>0.1</v>
      </c>
      <c r="AU640" s="268">
        <v>0</v>
      </c>
      <c r="AV640" s="268">
        <v>0.214285714285714</v>
      </c>
      <c r="AW640" s="268">
        <v>0.043956043956044</v>
      </c>
      <c r="AX640" s="224"/>
      <c r="AY640" s="222"/>
    </row>
    <row r="641" ht="15" spans="1:51">
      <c r="A641" s="220"/>
      <c r="B641" s="224"/>
      <c r="C641" s="283" t="s">
        <v>668</v>
      </c>
      <c r="D641" s="111" t="s">
        <v>25</v>
      </c>
      <c r="E641" s="111" t="s">
        <v>669</v>
      </c>
      <c r="F641" s="293" t="s">
        <v>674</v>
      </c>
      <c r="G641" s="293" t="s">
        <v>674</v>
      </c>
      <c r="H641" s="293" t="s">
        <v>674</v>
      </c>
      <c r="I641" s="293" t="s">
        <v>674</v>
      </c>
      <c r="J641" s="259">
        <v>0.9</v>
      </c>
      <c r="K641" s="260">
        <v>1</v>
      </c>
      <c r="L641" s="260">
        <v>1</v>
      </c>
      <c r="M641" s="261">
        <v>1</v>
      </c>
      <c r="N641" s="261">
        <v>0.997722095671982</v>
      </c>
      <c r="O641" s="262">
        <v>0.9</v>
      </c>
      <c r="P641" s="263">
        <v>0.99415692821369</v>
      </c>
      <c r="Q641" s="260">
        <v>0.985064494229464</v>
      </c>
      <c r="R641" s="260">
        <v>1</v>
      </c>
      <c r="S641" s="260">
        <v>0.990059572068102</v>
      </c>
      <c r="T641" s="262">
        <v>0.9</v>
      </c>
      <c r="U641" s="260">
        <v>0.974958263772955</v>
      </c>
      <c r="V641" s="260">
        <v>0.936184657162254</v>
      </c>
      <c r="W641" s="260">
        <v>0.969387755102041</v>
      </c>
      <c r="X641" s="260">
        <v>0.963058267827558</v>
      </c>
      <c r="Y641" s="262">
        <v>0.92</v>
      </c>
      <c r="Z641" s="262">
        <v>0.97319932998325</v>
      </c>
      <c r="AA641" s="262">
        <v>0.98186889818689</v>
      </c>
      <c r="AB641" s="262">
        <v>0.94</v>
      </c>
      <c r="AC641" s="262">
        <v>0.968032116571259</v>
      </c>
      <c r="AD641" s="262">
        <v>0.92</v>
      </c>
      <c r="AE641" s="260">
        <v>1</v>
      </c>
      <c r="AF641" s="260">
        <v>0.969465648854962</v>
      </c>
      <c r="AG641" s="260">
        <v>1</v>
      </c>
      <c r="AH641" s="260">
        <v>0.99399935128122</v>
      </c>
      <c r="AI641" s="262">
        <v>0.92</v>
      </c>
      <c r="AJ641" s="260">
        <v>0.986629526462396</v>
      </c>
      <c r="AK641" s="260">
        <v>0.987214611872146</v>
      </c>
      <c r="AL641" s="260">
        <v>0.976964769647697</v>
      </c>
      <c r="AM641" s="260">
        <v>0.983765302218822</v>
      </c>
      <c r="AN641" s="259">
        <v>0.99</v>
      </c>
      <c r="AO641" s="264">
        <v>1</v>
      </c>
      <c r="AP641" s="264">
        <v>1</v>
      </c>
      <c r="AQ641" s="264">
        <v>1</v>
      </c>
      <c r="AR641" s="265">
        <v>1</v>
      </c>
      <c r="AS641" s="286">
        <v>0.0810595228934205</v>
      </c>
      <c r="AT641" s="267">
        <v>0</v>
      </c>
      <c r="AU641" s="268">
        <v>0</v>
      </c>
      <c r="AV641" s="268">
        <v>0</v>
      </c>
      <c r="AW641" s="268">
        <v>0.0304568527918782</v>
      </c>
      <c r="AX641" s="224"/>
      <c r="AY641" s="222"/>
    </row>
    <row r="642" ht="15" spans="1:51">
      <c r="A642" s="220"/>
      <c r="B642" s="224"/>
      <c r="C642" s="283" t="s">
        <v>668</v>
      </c>
      <c r="D642" s="111" t="s">
        <v>25</v>
      </c>
      <c r="E642" s="111" t="s">
        <v>669</v>
      </c>
      <c r="F642" s="293" t="s">
        <v>675</v>
      </c>
      <c r="G642" s="293" t="s">
        <v>675</v>
      </c>
      <c r="H642" s="293" t="s">
        <v>675</v>
      </c>
      <c r="I642" s="293" t="s">
        <v>675</v>
      </c>
      <c r="J642" s="259">
        <v>0.9</v>
      </c>
      <c r="K642" s="260">
        <v>1</v>
      </c>
      <c r="L642" s="260">
        <v>1</v>
      </c>
      <c r="M642" s="261">
        <v>1</v>
      </c>
      <c r="N642" s="261">
        <v>0.998327759197324</v>
      </c>
      <c r="O642" s="262">
        <v>0.9</v>
      </c>
      <c r="P642" s="263">
        <v>0.97838692672641</v>
      </c>
      <c r="Q642" s="260">
        <v>0.970802919708029</v>
      </c>
      <c r="R642" s="260">
        <v>0.983838383838384</v>
      </c>
      <c r="S642" s="260">
        <v>0.978458100558659</v>
      </c>
      <c r="T642" s="262">
        <v>0.9</v>
      </c>
      <c r="U642" s="260">
        <v>0.956246705324196</v>
      </c>
      <c r="V642" s="260">
        <v>0.950622584800343</v>
      </c>
      <c r="W642" s="260">
        <v>0.972727272727273</v>
      </c>
      <c r="X642" s="260">
        <v>0.963128491620112</v>
      </c>
      <c r="Y642" s="262">
        <v>0.92</v>
      </c>
      <c r="Z642" s="262">
        <v>0.951241950321987</v>
      </c>
      <c r="AA642" s="262">
        <v>0.967965367965368</v>
      </c>
      <c r="AB642" s="262">
        <v>0.960869565217391</v>
      </c>
      <c r="AC642" s="262">
        <v>0.955742789685663</v>
      </c>
      <c r="AD642" s="262">
        <v>0.92</v>
      </c>
      <c r="AE642" s="260">
        <v>0.998477929984779</v>
      </c>
      <c r="AF642" s="260">
        <v>0.997336884154461</v>
      </c>
      <c r="AG642" s="260">
        <v>0.994565217391304</v>
      </c>
      <c r="AH642" s="260">
        <v>0.991628365068943</v>
      </c>
      <c r="AI642" s="262">
        <v>0.92</v>
      </c>
      <c r="AJ642" s="260">
        <v>0.96916890080429</v>
      </c>
      <c r="AK642" s="260">
        <v>0.980769230769231</v>
      </c>
      <c r="AL642" s="260">
        <v>0.979508196721312</v>
      </c>
      <c r="AM642" s="260">
        <v>0.976264392067032</v>
      </c>
      <c r="AN642" s="259">
        <v>0.99</v>
      </c>
      <c r="AO642" s="264">
        <v>1</v>
      </c>
      <c r="AP642" s="264">
        <v>1</v>
      </c>
      <c r="AQ642" s="264">
        <v>1</v>
      </c>
      <c r="AR642" s="265">
        <v>1</v>
      </c>
      <c r="AS642" s="286">
        <v>0.0810595228934205</v>
      </c>
      <c r="AT642" s="267">
        <v>0.111111111111111</v>
      </c>
      <c r="AU642" s="268">
        <v>0</v>
      </c>
      <c r="AV642" s="268">
        <v>0</v>
      </c>
      <c r="AW642" s="268">
        <v>0.0390625</v>
      </c>
      <c r="AX642" s="224"/>
      <c r="AY642" s="222"/>
    </row>
    <row r="643" ht="15" spans="1:51">
      <c r="A643" s="220"/>
      <c r="B643" s="224"/>
      <c r="C643" s="283" t="s">
        <v>668</v>
      </c>
      <c r="D643" s="111" t="s">
        <v>25</v>
      </c>
      <c r="E643" s="111" t="s">
        <v>669</v>
      </c>
      <c r="F643" s="293" t="s">
        <v>676</v>
      </c>
      <c r="G643" s="293" t="s">
        <v>676</v>
      </c>
      <c r="H643" s="293" t="s">
        <v>676</v>
      </c>
      <c r="I643" s="293" t="s">
        <v>676</v>
      </c>
      <c r="J643" s="259">
        <v>0.9</v>
      </c>
      <c r="K643" s="260">
        <v>1</v>
      </c>
      <c r="L643" s="260">
        <v>1</v>
      </c>
      <c r="M643" s="261">
        <v>1</v>
      </c>
      <c r="N643" s="261">
        <v>1</v>
      </c>
      <c r="O643" s="262">
        <v>0.9</v>
      </c>
      <c r="P643" s="263">
        <v>0.990870786516854</v>
      </c>
      <c r="Q643" s="260">
        <v>0.98714953271028</v>
      </c>
      <c r="R643" s="260">
        <v>0.998670212765957</v>
      </c>
      <c r="S643" s="260">
        <v>0.991564247575116</v>
      </c>
      <c r="T643" s="262">
        <v>0.9</v>
      </c>
      <c r="U643" s="260">
        <v>0.951544943820225</v>
      </c>
      <c r="V643" s="260">
        <v>0.955023364485981</v>
      </c>
      <c r="W643" s="260">
        <v>0.960106382978723</v>
      </c>
      <c r="X643" s="260">
        <v>0.957884427032321</v>
      </c>
      <c r="Y643" s="262">
        <v>0.92</v>
      </c>
      <c r="Z643" s="262">
        <v>0.842917251051893</v>
      </c>
      <c r="AA643" s="262">
        <v>0.927860696517413</v>
      </c>
      <c r="AB643" s="262">
        <v>0.838028169014085</v>
      </c>
      <c r="AC643" s="262">
        <v>0.903995744963766</v>
      </c>
      <c r="AD643" s="262">
        <v>0.92</v>
      </c>
      <c r="AE643" s="260">
        <v>1</v>
      </c>
      <c r="AF643" s="260">
        <v>1</v>
      </c>
      <c r="AG643" s="260">
        <v>0.990384615384615</v>
      </c>
      <c r="AH643" s="260">
        <v>0.993438950232037</v>
      </c>
      <c r="AI643" s="262">
        <v>0.92</v>
      </c>
      <c r="AJ643" s="260">
        <v>0.942910622367805</v>
      </c>
      <c r="AK643" s="260">
        <v>0.973370429252782</v>
      </c>
      <c r="AL643" s="260">
        <v>0.972035794183445</v>
      </c>
      <c r="AM643" s="260">
        <v>0.965029873439407</v>
      </c>
      <c r="AN643" s="259">
        <v>0.99</v>
      </c>
      <c r="AO643" s="264">
        <v>1</v>
      </c>
      <c r="AP643" s="264">
        <v>1</v>
      </c>
      <c r="AQ643" s="264">
        <v>1</v>
      </c>
      <c r="AR643" s="265">
        <v>1</v>
      </c>
      <c r="AS643" s="286">
        <v>0.0810595228934205</v>
      </c>
      <c r="AT643" s="267">
        <v>0.111111111111111</v>
      </c>
      <c r="AU643" s="268">
        <v>0</v>
      </c>
      <c r="AV643" s="268">
        <v>0</v>
      </c>
      <c r="AW643" s="268">
        <v>0.0699300699300699</v>
      </c>
      <c r="AX643" s="224"/>
      <c r="AY643" s="222"/>
    </row>
    <row r="644" ht="15" spans="1:51">
      <c r="A644" s="220"/>
      <c r="B644" s="224"/>
      <c r="C644" s="283" t="s">
        <v>668</v>
      </c>
      <c r="D644" s="111" t="s">
        <v>25</v>
      </c>
      <c r="E644" s="111" t="s">
        <v>669</v>
      </c>
      <c r="F644" s="293" t="s">
        <v>677</v>
      </c>
      <c r="G644" s="293" t="s">
        <v>677</v>
      </c>
      <c r="H644" s="293" t="s">
        <v>677</v>
      </c>
      <c r="I644" s="293" t="s">
        <v>677</v>
      </c>
      <c r="J644" s="259">
        <v>0.9</v>
      </c>
      <c r="K644" s="260">
        <v>0.903225806451613</v>
      </c>
      <c r="L644" s="260">
        <v>0.903225806451613</v>
      </c>
      <c r="M644" s="261">
        <v>0.818181818181818</v>
      </c>
      <c r="N644" s="261">
        <v>0.854517611026034</v>
      </c>
      <c r="O644" s="262">
        <v>0.9</v>
      </c>
      <c r="P644" s="263">
        <v>0.976215098241985</v>
      </c>
      <c r="Q644" s="260">
        <v>0.970869367319071</v>
      </c>
      <c r="R644" s="260">
        <v>0.97583081570997</v>
      </c>
      <c r="S644" s="260">
        <v>0.978611589213999</v>
      </c>
      <c r="T644" s="262">
        <v>0.9</v>
      </c>
      <c r="U644" s="260">
        <v>0.96277145811789</v>
      </c>
      <c r="V644" s="260">
        <v>0.958124715521165</v>
      </c>
      <c r="W644" s="260">
        <v>0.963746223564955</v>
      </c>
      <c r="X644" s="260">
        <v>0.962226047045324</v>
      </c>
      <c r="Y644" s="262">
        <v>0.92</v>
      </c>
      <c r="Z644" s="262">
        <v>0.972369819341126</v>
      </c>
      <c r="AA644" s="262">
        <v>0.978782287822878</v>
      </c>
      <c r="AB644" s="262">
        <v>0.970464135021097</v>
      </c>
      <c r="AC644" s="262">
        <v>0.968254732886941</v>
      </c>
      <c r="AD644" s="262">
        <v>0.92</v>
      </c>
      <c r="AE644" s="260">
        <v>0.997395833333333</v>
      </c>
      <c r="AF644" s="260">
        <v>1</v>
      </c>
      <c r="AG644" s="260">
        <v>0.997260273972603</v>
      </c>
      <c r="AH644" s="260">
        <v>0.98683819891143</v>
      </c>
      <c r="AI644" s="262">
        <v>0.92</v>
      </c>
      <c r="AJ644" s="260">
        <v>0.982608695652174</v>
      </c>
      <c r="AK644" s="260">
        <v>0.986902223575998</v>
      </c>
      <c r="AL644" s="260">
        <v>0.984552845528455</v>
      </c>
      <c r="AM644" s="260">
        <v>0.982080134282428</v>
      </c>
      <c r="AN644" s="259">
        <v>0.99</v>
      </c>
      <c r="AO644" s="264">
        <v>1</v>
      </c>
      <c r="AP644" s="264">
        <v>1</v>
      </c>
      <c r="AQ644" s="264">
        <v>1</v>
      </c>
      <c r="AR644" s="265">
        <v>1</v>
      </c>
      <c r="AS644" s="286">
        <v>0.0810595228934205</v>
      </c>
      <c r="AT644" s="267">
        <v>0.117647058823529</v>
      </c>
      <c r="AU644" s="268">
        <v>0</v>
      </c>
      <c r="AV644" s="268">
        <v>0.142857142857143</v>
      </c>
      <c r="AW644" s="268">
        <v>0.0331491712707182</v>
      </c>
      <c r="AX644" s="224"/>
      <c r="AY644" s="222"/>
    </row>
    <row r="645" ht="15" spans="1:51">
      <c r="A645" s="220"/>
      <c r="B645" s="224"/>
      <c r="C645" s="283" t="s">
        <v>668</v>
      </c>
      <c r="D645" s="111" t="s">
        <v>25</v>
      </c>
      <c r="E645" s="111" t="s">
        <v>669</v>
      </c>
      <c r="F645" s="293" t="s">
        <v>678</v>
      </c>
      <c r="G645" s="293" t="s">
        <v>678</v>
      </c>
      <c r="H645" s="293" t="s">
        <v>678</v>
      </c>
      <c r="I645" s="293" t="s">
        <v>678</v>
      </c>
      <c r="J645" s="259">
        <v>0.9</v>
      </c>
      <c r="K645" s="260">
        <v>0.976744186046512</v>
      </c>
      <c r="L645" s="260">
        <v>0.911111111111111</v>
      </c>
      <c r="M645" s="261">
        <v>0.966666666666667</v>
      </c>
      <c r="N645" s="261">
        <v>0.949799196787149</v>
      </c>
      <c r="O645" s="262">
        <v>0.9</v>
      </c>
      <c r="P645" s="263">
        <v>0.918763796909492</v>
      </c>
      <c r="Q645" s="260">
        <v>0.935714285714286</v>
      </c>
      <c r="R645" s="260">
        <v>0.975064488392089</v>
      </c>
      <c r="S645" s="260">
        <v>0.943058392349247</v>
      </c>
      <c r="T645" s="262">
        <v>0.9</v>
      </c>
      <c r="U645" s="260">
        <v>0.931567328918322</v>
      </c>
      <c r="V645" s="260">
        <v>0.924642857142857</v>
      </c>
      <c r="W645" s="260">
        <v>0.950128976784179</v>
      </c>
      <c r="X645" s="260">
        <v>0.935060224864947</v>
      </c>
      <c r="Y645" s="262">
        <v>0.92</v>
      </c>
      <c r="Z645" s="262">
        <v>0.853225806451613</v>
      </c>
      <c r="AA645" s="262">
        <v>0.891724671307038</v>
      </c>
      <c r="AB645" s="262">
        <v>0.800687285223368</v>
      </c>
      <c r="AC645" s="262">
        <v>0.865594829649725</v>
      </c>
      <c r="AD645" s="262">
        <v>0.92</v>
      </c>
      <c r="AE645" s="260">
        <v>0.99739921976593</v>
      </c>
      <c r="AF645" s="260">
        <v>0.993203883495146</v>
      </c>
      <c r="AG645" s="260">
        <v>0.993726474278545</v>
      </c>
      <c r="AH645" s="260">
        <v>0.991636798088411</v>
      </c>
      <c r="AI645" s="262">
        <v>0.92</v>
      </c>
      <c r="AJ645" s="260">
        <v>0.927246790299572</v>
      </c>
      <c r="AK645" s="260">
        <v>0.954312240410457</v>
      </c>
      <c r="AL645" s="260">
        <v>0.944291609353508</v>
      </c>
      <c r="AM645" s="260">
        <v>0.940665384267806</v>
      </c>
      <c r="AN645" s="259">
        <v>0.99</v>
      </c>
      <c r="AO645" s="264">
        <v>1</v>
      </c>
      <c r="AP645" s="264">
        <v>1</v>
      </c>
      <c r="AQ645" s="264">
        <v>1</v>
      </c>
      <c r="AR645" s="265">
        <v>1</v>
      </c>
      <c r="AS645" s="286">
        <v>0.0810595228934205</v>
      </c>
      <c r="AT645" s="267">
        <v>0</v>
      </c>
      <c r="AU645" s="268">
        <v>-0.0588235294117647</v>
      </c>
      <c r="AV645" s="268">
        <v>0.4</v>
      </c>
      <c r="AW645" s="268">
        <v>0.0324483775811209</v>
      </c>
      <c r="AX645" s="224"/>
      <c r="AY645" s="222"/>
    </row>
    <row r="646" ht="15" spans="1:51">
      <c r="A646" s="220"/>
      <c r="B646" s="224"/>
      <c r="C646" s="283" t="s">
        <v>668</v>
      </c>
      <c r="D646" s="111" t="s">
        <v>25</v>
      </c>
      <c r="E646" s="111" t="s">
        <v>669</v>
      </c>
      <c r="F646" s="293" t="s">
        <v>679</v>
      </c>
      <c r="G646" s="293" t="s">
        <v>679</v>
      </c>
      <c r="H646" s="293" t="s">
        <v>679</v>
      </c>
      <c r="I646" s="293" t="s">
        <v>679</v>
      </c>
      <c r="J646" s="259">
        <v>0.9</v>
      </c>
      <c r="K646" s="260">
        <v>0.96551724137931</v>
      </c>
      <c r="L646" s="260">
        <v>0.928571428571429</v>
      </c>
      <c r="M646" s="261">
        <v>1</v>
      </c>
      <c r="N646" s="261">
        <v>0.987240829346092</v>
      </c>
      <c r="O646" s="262">
        <v>0.9</v>
      </c>
      <c r="P646" s="263">
        <v>0.965359144167091</v>
      </c>
      <c r="Q646" s="260">
        <v>0.924284717376134</v>
      </c>
      <c r="R646" s="260">
        <v>0.937716262975779</v>
      </c>
      <c r="S646" s="260">
        <v>0.939390273409146</v>
      </c>
      <c r="T646" s="262">
        <v>0.9</v>
      </c>
      <c r="U646" s="260">
        <v>0.923586347427407</v>
      </c>
      <c r="V646" s="260">
        <v>0.884508025122121</v>
      </c>
      <c r="W646" s="260">
        <v>0.92156862745098</v>
      </c>
      <c r="X646" s="260">
        <v>0.911363819662876</v>
      </c>
      <c r="Y646" s="262">
        <v>0.92</v>
      </c>
      <c r="Z646" s="262">
        <v>0.872</v>
      </c>
      <c r="AA646" s="262">
        <v>0.89126559714795</v>
      </c>
      <c r="AB646" s="262">
        <v>0.86214953271028</v>
      </c>
      <c r="AC646" s="262">
        <v>0.866160293347302</v>
      </c>
      <c r="AD646" s="262">
        <v>0.92</v>
      </c>
      <c r="AE646" s="260">
        <v>0.996523754345307</v>
      </c>
      <c r="AF646" s="260">
        <v>0.997655883731833</v>
      </c>
      <c r="AG646" s="260">
        <v>0.998822421102214</v>
      </c>
      <c r="AH646" s="260">
        <v>0.994850692075787</v>
      </c>
      <c r="AI646" s="262">
        <v>0.92</v>
      </c>
      <c r="AJ646" s="260">
        <v>0.942040185471406</v>
      </c>
      <c r="AK646" s="260">
        <v>0.951283547257876</v>
      </c>
      <c r="AL646" s="260">
        <v>0.923552123552124</v>
      </c>
      <c r="AM646" s="260">
        <v>0.946349611869903</v>
      </c>
      <c r="AN646" s="259">
        <v>0.99</v>
      </c>
      <c r="AO646" s="264">
        <v>1</v>
      </c>
      <c r="AP646" s="264">
        <v>1</v>
      </c>
      <c r="AQ646" s="264">
        <v>1</v>
      </c>
      <c r="AR646" s="265">
        <v>1</v>
      </c>
      <c r="AS646" s="286">
        <v>0.0810595228934205</v>
      </c>
      <c r="AT646" s="267">
        <v>0</v>
      </c>
      <c r="AU646" s="268">
        <v>0.25</v>
      </c>
      <c r="AV646" s="268">
        <v>0</v>
      </c>
      <c r="AW646" s="268">
        <v>0.0758293838862559</v>
      </c>
      <c r="AX646" s="224"/>
      <c r="AY646" s="222"/>
    </row>
    <row r="647" ht="15" spans="1:51">
      <c r="A647" s="220"/>
      <c r="B647" s="224"/>
      <c r="C647" s="283" t="s">
        <v>668</v>
      </c>
      <c r="D647" s="111" t="s">
        <v>25</v>
      </c>
      <c r="E647" s="111" t="s">
        <v>669</v>
      </c>
      <c r="F647" s="293" t="s">
        <v>680</v>
      </c>
      <c r="G647" s="293" t="s">
        <v>680</v>
      </c>
      <c r="H647" s="293" t="s">
        <v>680</v>
      </c>
      <c r="I647" s="293" t="s">
        <v>680</v>
      </c>
      <c r="J647" s="259">
        <v>0.9</v>
      </c>
      <c r="K647" s="260">
        <v>0.983606557377049</v>
      </c>
      <c r="L647" s="260">
        <v>1</v>
      </c>
      <c r="M647" s="261">
        <v>0.894736842105263</v>
      </c>
      <c r="N647" s="261">
        <v>0.964005235602094</v>
      </c>
      <c r="O647" s="262">
        <v>0.9</v>
      </c>
      <c r="P647" s="263">
        <v>0.973254086181278</v>
      </c>
      <c r="Q647" s="260">
        <v>0.974136403897254</v>
      </c>
      <c r="R647" s="260">
        <v>0.984270734032412</v>
      </c>
      <c r="S647" s="260">
        <v>0.972910715931079</v>
      </c>
      <c r="T647" s="262">
        <v>0.9</v>
      </c>
      <c r="U647" s="260">
        <v>0.953194650817236</v>
      </c>
      <c r="V647" s="260">
        <v>0.952878653675819</v>
      </c>
      <c r="W647" s="260">
        <v>0.969494756911344</v>
      </c>
      <c r="X647" s="260">
        <v>0.950950582020332</v>
      </c>
      <c r="Y647" s="262">
        <v>0.92</v>
      </c>
      <c r="Z647" s="262">
        <v>0.966220971147079</v>
      </c>
      <c r="AA647" s="262">
        <v>0.980318650421743</v>
      </c>
      <c r="AB647" s="262">
        <v>0.977022058823529</v>
      </c>
      <c r="AC647" s="262">
        <v>0.96956720575396</v>
      </c>
      <c r="AD647" s="262">
        <v>0.92</v>
      </c>
      <c r="AE647" s="260">
        <v>0.994179894179894</v>
      </c>
      <c r="AF647" s="260">
        <v>0.979208505611341</v>
      </c>
      <c r="AG647" s="260">
        <v>0.981699828052076</v>
      </c>
      <c r="AH647" s="260">
        <v>0.970158509139776</v>
      </c>
      <c r="AI647" s="262">
        <v>0.92</v>
      </c>
      <c r="AJ647" s="260">
        <v>0.983513464004396</v>
      </c>
      <c r="AK647" s="260">
        <v>0.989426656738645</v>
      </c>
      <c r="AL647" s="260">
        <v>0.987445072190835</v>
      </c>
      <c r="AM647" s="260">
        <v>0.986735657673196</v>
      </c>
      <c r="AN647" s="259">
        <v>0.99</v>
      </c>
      <c r="AO647" s="264">
        <v>1</v>
      </c>
      <c r="AP647" s="264">
        <v>1</v>
      </c>
      <c r="AQ647" s="264">
        <v>1</v>
      </c>
      <c r="AR647" s="265">
        <v>1</v>
      </c>
      <c r="AS647" s="286">
        <v>0.0810595228934205</v>
      </c>
      <c r="AT647" s="267">
        <v>0.0769230769230769</v>
      </c>
      <c r="AU647" s="268">
        <v>0.157894736842105</v>
      </c>
      <c r="AV647" s="268">
        <v>0</v>
      </c>
      <c r="AW647" s="268">
        <v>0.0380622837370242</v>
      </c>
      <c r="AX647" s="224"/>
      <c r="AY647" s="222"/>
    </row>
    <row r="648" ht="15" spans="1:51">
      <c r="A648" s="220"/>
      <c r="B648" s="224"/>
      <c r="C648" s="283" t="s">
        <v>668</v>
      </c>
      <c r="D648" s="111" t="s">
        <v>25</v>
      </c>
      <c r="E648" s="111" t="s">
        <v>669</v>
      </c>
      <c r="F648" s="293" t="s">
        <v>681</v>
      </c>
      <c r="G648" s="293" t="s">
        <v>681</v>
      </c>
      <c r="H648" s="293" t="s">
        <v>681</v>
      </c>
      <c r="I648" s="293" t="s">
        <v>681</v>
      </c>
      <c r="J648" s="259">
        <v>0.9</v>
      </c>
      <c r="K648" s="260">
        <v>1</v>
      </c>
      <c r="L648" s="260">
        <v>1</v>
      </c>
      <c r="M648" s="261">
        <v>0.933333333333333</v>
      </c>
      <c r="N648" s="261">
        <v>0.995348837209302</v>
      </c>
      <c r="O648" s="262">
        <v>0.9</v>
      </c>
      <c r="P648" s="263">
        <v>0.951359084406295</v>
      </c>
      <c r="Q648" s="260">
        <v>0.979411764705882</v>
      </c>
      <c r="R648" s="260">
        <v>0.941455696202532</v>
      </c>
      <c r="S648" s="260">
        <v>0.952941176470588</v>
      </c>
      <c r="T648" s="262">
        <v>0.9</v>
      </c>
      <c r="U648" s="260">
        <v>0.913447782546495</v>
      </c>
      <c r="V648" s="260">
        <v>0.923039215686275</v>
      </c>
      <c r="W648" s="260">
        <v>0.912974683544304</v>
      </c>
      <c r="X648" s="260">
        <v>0.917961165048544</v>
      </c>
      <c r="Y648" s="262">
        <v>0.92</v>
      </c>
      <c r="Z648" s="262">
        <v>0.856502242152466</v>
      </c>
      <c r="AA648" s="262">
        <v>0.84375</v>
      </c>
      <c r="AB648" s="262">
        <v>0.810975609756098</v>
      </c>
      <c r="AC648" s="262">
        <v>0.804904831625183</v>
      </c>
      <c r="AD648" s="262">
        <v>0.92</v>
      </c>
      <c r="AE648" s="260">
        <v>0.994288552272163</v>
      </c>
      <c r="AF648" s="260">
        <v>0.99693685202639</v>
      </c>
      <c r="AG648" s="260">
        <v>0.997457235321313</v>
      </c>
      <c r="AH648" s="260">
        <v>0.993129177371566</v>
      </c>
      <c r="AI648" s="262">
        <v>0.92</v>
      </c>
      <c r="AJ648" s="260">
        <v>0.931127982646421</v>
      </c>
      <c r="AK648" s="260">
        <v>0.964882943143813</v>
      </c>
      <c r="AL648" s="260">
        <v>0.892708333333333</v>
      </c>
      <c r="AM648" s="260">
        <v>0.936009253903991</v>
      </c>
      <c r="AN648" s="259">
        <v>0.99</v>
      </c>
      <c r="AO648" s="264">
        <v>1</v>
      </c>
      <c r="AP648" s="264">
        <v>1</v>
      </c>
      <c r="AQ648" s="264">
        <v>1</v>
      </c>
      <c r="AR648" s="265">
        <v>1</v>
      </c>
      <c r="AS648" s="286">
        <v>0.0810595228934205</v>
      </c>
      <c r="AT648" s="267">
        <v>0</v>
      </c>
      <c r="AU648" s="268">
        <v>0.111111111111111</v>
      </c>
      <c r="AV648" s="268">
        <v>0.5</v>
      </c>
      <c r="AW648" s="268">
        <v>0.0672268907563025</v>
      </c>
      <c r="AX648" s="224"/>
      <c r="AY648" s="222"/>
    </row>
    <row r="649" ht="15" spans="1:51">
      <c r="A649" s="220"/>
      <c r="B649" s="224"/>
      <c r="C649" s="283" t="s">
        <v>668</v>
      </c>
      <c r="D649" s="111" t="s">
        <v>25</v>
      </c>
      <c r="E649" s="111" t="s">
        <v>669</v>
      </c>
      <c r="F649" s="293" t="s">
        <v>682</v>
      </c>
      <c r="G649" s="293" t="s">
        <v>682</v>
      </c>
      <c r="H649" s="293" t="s">
        <v>682</v>
      </c>
      <c r="I649" s="293" t="s">
        <v>682</v>
      </c>
      <c r="J649" s="259">
        <v>0.9</v>
      </c>
      <c r="K649" s="260">
        <v>1</v>
      </c>
      <c r="L649" s="260">
        <v>0.982456140350877</v>
      </c>
      <c r="M649" s="261">
        <v>0.931818181818182</v>
      </c>
      <c r="N649" s="261">
        <v>0.979149291075897</v>
      </c>
      <c r="O649" s="262">
        <v>0.9</v>
      </c>
      <c r="P649" s="263">
        <v>0.95610278372591</v>
      </c>
      <c r="Q649" s="260">
        <v>0.988562413725104</v>
      </c>
      <c r="R649" s="260">
        <v>0.984840564558285</v>
      </c>
      <c r="S649" s="260">
        <v>0.978110766547146</v>
      </c>
      <c r="T649" s="262">
        <v>0.9</v>
      </c>
      <c r="U649" s="260">
        <v>0.910064239828694</v>
      </c>
      <c r="V649" s="260">
        <v>0.911457306251232</v>
      </c>
      <c r="W649" s="260">
        <v>0.925771040250915</v>
      </c>
      <c r="X649" s="260">
        <v>0.909547921310204</v>
      </c>
      <c r="Y649" s="262">
        <v>0.92</v>
      </c>
      <c r="Z649" s="262">
        <v>0.857246376811594</v>
      </c>
      <c r="AA649" s="262">
        <v>0.827708703374778</v>
      </c>
      <c r="AB649" s="262">
        <v>0.854073410922113</v>
      </c>
      <c r="AC649" s="262">
        <v>0.829564411492122</v>
      </c>
      <c r="AD649" s="262">
        <v>0.92</v>
      </c>
      <c r="AE649" s="260">
        <v>0.992365472232484</v>
      </c>
      <c r="AF649" s="260">
        <v>0.735832369548949</v>
      </c>
      <c r="AG649" s="260">
        <v>0.949628877751697</v>
      </c>
      <c r="AH649" s="260">
        <v>0.962447784512083</v>
      </c>
      <c r="AI649" s="262">
        <v>0.92</v>
      </c>
      <c r="AJ649" s="260">
        <v>0.926910299003322</v>
      </c>
      <c r="AK649" s="260">
        <v>0.932624113475177</v>
      </c>
      <c r="AL649" s="260">
        <v>0.91754617414248</v>
      </c>
      <c r="AM649" s="260">
        <v>0.932599909762021</v>
      </c>
      <c r="AN649" s="259">
        <v>0.99</v>
      </c>
      <c r="AO649" s="264">
        <v>1</v>
      </c>
      <c r="AP649" s="264">
        <v>1</v>
      </c>
      <c r="AQ649" s="264">
        <v>1</v>
      </c>
      <c r="AR649" s="265">
        <v>1</v>
      </c>
      <c r="AS649" s="286">
        <v>0.0810595228934205</v>
      </c>
      <c r="AT649" s="267">
        <v>0.0909090909090909</v>
      </c>
      <c r="AU649" s="268">
        <v>0.0714285714285714</v>
      </c>
      <c r="AV649" s="268">
        <v>0.285714285714286</v>
      </c>
      <c r="AW649" s="268">
        <v>0.108695652173913</v>
      </c>
      <c r="AX649" s="224"/>
      <c r="AY649" s="222"/>
    </row>
    <row r="650" ht="15" spans="1:51">
      <c r="A650" s="220"/>
      <c r="B650" s="224"/>
      <c r="C650" s="283" t="s">
        <v>668</v>
      </c>
      <c r="D650" s="111" t="s">
        <v>25</v>
      </c>
      <c r="E650" s="111" t="s">
        <v>669</v>
      </c>
      <c r="F650" s="293" t="s">
        <v>683</v>
      </c>
      <c r="G650" s="293" t="s">
        <v>683</v>
      </c>
      <c r="H650" s="293" t="s">
        <v>683</v>
      </c>
      <c r="I650" s="293" t="s">
        <v>683</v>
      </c>
      <c r="J650" s="259">
        <v>0.9</v>
      </c>
      <c r="K650" s="260">
        <v>0.916666666666667</v>
      </c>
      <c r="L650" s="260">
        <v>0.928571428571429</v>
      </c>
      <c r="M650" s="261">
        <v>0.9</v>
      </c>
      <c r="N650" s="261">
        <v>0.903571428571429</v>
      </c>
      <c r="O650" s="262">
        <v>0.9</v>
      </c>
      <c r="P650" s="263">
        <v>0.953807740324594</v>
      </c>
      <c r="Q650" s="260">
        <v>0.986486486486487</v>
      </c>
      <c r="R650" s="260">
        <v>0.974842767295597</v>
      </c>
      <c r="S650" s="260">
        <v>0.96018877622541</v>
      </c>
      <c r="T650" s="262">
        <v>0.9</v>
      </c>
      <c r="U650" s="260">
        <v>0.877652933832709</v>
      </c>
      <c r="V650" s="260">
        <v>0.859797297297297</v>
      </c>
      <c r="W650" s="260">
        <v>0.949685534591195</v>
      </c>
      <c r="X650" s="260">
        <v>0.922293350778001</v>
      </c>
      <c r="Y650" s="262">
        <v>0.92</v>
      </c>
      <c r="Z650" s="262">
        <v>0.876923076923077</v>
      </c>
      <c r="AA650" s="262">
        <v>0.863207547169811</v>
      </c>
      <c r="AB650" s="262">
        <v>0.804761904761905</v>
      </c>
      <c r="AC650" s="262">
        <v>0.82461355529132</v>
      </c>
      <c r="AD650" s="262">
        <v>0.92</v>
      </c>
      <c r="AE650" s="260">
        <v>0.99622641509434</v>
      </c>
      <c r="AF650" s="260">
        <v>1</v>
      </c>
      <c r="AG650" s="260">
        <v>1</v>
      </c>
      <c r="AH650" s="260">
        <v>0.998304310963282</v>
      </c>
      <c r="AI650" s="262">
        <v>0.92</v>
      </c>
      <c r="AJ650" s="260">
        <v>0.953817153628652</v>
      </c>
      <c r="AK650" s="260">
        <v>0.949856733524355</v>
      </c>
      <c r="AL650" s="260">
        <v>0.910984848484849</v>
      </c>
      <c r="AM650" s="260">
        <v>0.939468410904004</v>
      </c>
      <c r="AN650" s="259">
        <v>0.99</v>
      </c>
      <c r="AO650" s="264">
        <v>1</v>
      </c>
      <c r="AP650" s="264">
        <v>1</v>
      </c>
      <c r="AQ650" s="264">
        <v>1</v>
      </c>
      <c r="AR650" s="265">
        <v>1</v>
      </c>
      <c r="AS650" s="286">
        <v>0.0810595228934205</v>
      </c>
      <c r="AT650" s="267">
        <v>0</v>
      </c>
      <c r="AU650" s="268">
        <v>0</v>
      </c>
      <c r="AV650" s="268">
        <v>0</v>
      </c>
      <c r="AW650" s="268">
        <v>0.0649350649350649</v>
      </c>
      <c r="AX650" s="224"/>
      <c r="AY650" s="222"/>
    </row>
    <row r="651" ht="15" spans="1:51">
      <c r="A651" s="220"/>
      <c r="B651" s="224"/>
      <c r="C651" s="283" t="s">
        <v>668</v>
      </c>
      <c r="D651" s="111" t="s">
        <v>25</v>
      </c>
      <c r="E651" s="111" t="s">
        <v>669</v>
      </c>
      <c r="F651" s="293" t="s">
        <v>684</v>
      </c>
      <c r="G651" s="293" t="s">
        <v>684</v>
      </c>
      <c r="H651" s="293" t="s">
        <v>684</v>
      </c>
      <c r="I651" s="293" t="s">
        <v>684</v>
      </c>
      <c r="J651" s="259">
        <v>0.9</v>
      </c>
      <c r="K651" s="260">
        <v>1</v>
      </c>
      <c r="L651" s="260">
        <v>1</v>
      </c>
      <c r="M651" s="261">
        <v>1</v>
      </c>
      <c r="N651" s="261">
        <v>0.97516339869281</v>
      </c>
      <c r="O651" s="262">
        <v>0.9</v>
      </c>
      <c r="P651" s="263">
        <v>0.975413711583924</v>
      </c>
      <c r="Q651" s="260">
        <v>0.957102672292546</v>
      </c>
      <c r="R651" s="260">
        <v>0.950048971596474</v>
      </c>
      <c r="S651" s="260">
        <v>0.90459789194124</v>
      </c>
      <c r="T651" s="262">
        <v>0.9</v>
      </c>
      <c r="U651" s="260">
        <v>0.950827423167849</v>
      </c>
      <c r="V651" s="260">
        <v>0.964486638537271</v>
      </c>
      <c r="W651" s="260">
        <v>0.96767874632713</v>
      </c>
      <c r="X651" s="260">
        <v>0.951261515478463</v>
      </c>
      <c r="Y651" s="262">
        <v>0.92</v>
      </c>
      <c r="Z651" s="262">
        <v>0.973684210526316</v>
      </c>
      <c r="AA651" s="262">
        <v>0.981034482758621</v>
      </c>
      <c r="AB651" s="262">
        <v>0.976149914821124</v>
      </c>
      <c r="AC651" s="262">
        <v>0.959416249897516</v>
      </c>
      <c r="AD651" s="262">
        <v>0.92</v>
      </c>
      <c r="AE651" s="260">
        <v>0.999006556725611</v>
      </c>
      <c r="AF651" s="260">
        <v>0.988922712667005</v>
      </c>
      <c r="AG651" s="260">
        <v>0.998844979787146</v>
      </c>
      <c r="AH651" s="260">
        <v>0.972780330394136</v>
      </c>
      <c r="AI651" s="262">
        <v>0.92</v>
      </c>
      <c r="AJ651" s="260">
        <v>0.982734319943622</v>
      </c>
      <c r="AK651" s="260">
        <v>0.986868981616574</v>
      </c>
      <c r="AL651" s="260">
        <v>0.98019801980198</v>
      </c>
      <c r="AM651" s="260">
        <v>0.982653888806131</v>
      </c>
      <c r="AN651" s="259">
        <v>0.99</v>
      </c>
      <c r="AO651" s="264">
        <v>1</v>
      </c>
      <c r="AP651" s="264">
        <v>1</v>
      </c>
      <c r="AQ651" s="264">
        <v>1</v>
      </c>
      <c r="AR651" s="265">
        <v>1</v>
      </c>
      <c r="AS651" s="286">
        <v>0.0810595228934205</v>
      </c>
      <c r="AT651" s="267">
        <v>0</v>
      </c>
      <c r="AU651" s="268">
        <v>0.1</v>
      </c>
      <c r="AV651" s="268">
        <v>0.111111111111111</v>
      </c>
      <c r="AW651" s="268">
        <v>0.0707547169811321</v>
      </c>
      <c r="AX651" s="224"/>
      <c r="AY651" s="222"/>
    </row>
    <row r="652" ht="15" spans="1:51">
      <c r="A652" s="220"/>
      <c r="B652" s="224"/>
      <c r="C652" s="283" t="s">
        <v>668</v>
      </c>
      <c r="D652" s="111" t="s">
        <v>25</v>
      </c>
      <c r="E652" s="111" t="s">
        <v>669</v>
      </c>
      <c r="F652" s="293" t="s">
        <v>685</v>
      </c>
      <c r="G652" s="293" t="s">
        <v>685</v>
      </c>
      <c r="H652" s="293" t="s">
        <v>685</v>
      </c>
      <c r="I652" s="293" t="s">
        <v>685</v>
      </c>
      <c r="J652" s="259">
        <v>0.9</v>
      </c>
      <c r="K652" s="260">
        <v>0.967741935483871</v>
      </c>
      <c r="L652" s="260">
        <v>0.935483870967742</v>
      </c>
      <c r="M652" s="261">
        <v>0.857142857142857</v>
      </c>
      <c r="N652" s="261">
        <v>0.940988835725678</v>
      </c>
      <c r="O652" s="262">
        <v>0.9</v>
      </c>
      <c r="P652" s="263">
        <v>0.942036290322581</v>
      </c>
      <c r="Q652" s="260">
        <v>0.918454935622318</v>
      </c>
      <c r="R652" s="260">
        <v>0.970276008492569</v>
      </c>
      <c r="S652" s="260">
        <v>0.885066412555182</v>
      </c>
      <c r="T652" s="262">
        <v>0.9</v>
      </c>
      <c r="U652" s="260">
        <v>0.65625</v>
      </c>
      <c r="V652" s="260">
        <v>0.589303400462199</v>
      </c>
      <c r="W652" s="260">
        <v>0.669851380042463</v>
      </c>
      <c r="X652" s="260">
        <v>0.566363936912934</v>
      </c>
      <c r="Y652" s="262">
        <v>0.92</v>
      </c>
      <c r="Z652" s="262">
        <v>0.530642750373692</v>
      </c>
      <c r="AA652" s="262">
        <v>0.54775828460039</v>
      </c>
      <c r="AB652" s="262">
        <v>0.562367864693446</v>
      </c>
      <c r="AC652" s="262">
        <v>0.494575777202073</v>
      </c>
      <c r="AD652" s="262">
        <v>0.92</v>
      </c>
      <c r="AE652" s="260">
        <v>0.999013806706114</v>
      </c>
      <c r="AF652" s="260">
        <v>0.995915802701854</v>
      </c>
      <c r="AG652" s="260">
        <v>0.989130434782609</v>
      </c>
      <c r="AH652" s="260">
        <v>0.996517446578307</v>
      </c>
      <c r="AI652" s="262">
        <v>0.92</v>
      </c>
      <c r="AJ652" s="260">
        <v>0.825103656238221</v>
      </c>
      <c r="AK652" s="260">
        <v>0.864483342744212</v>
      </c>
      <c r="AL652" s="260">
        <v>0.758303886925795</v>
      </c>
      <c r="AM652" s="260">
        <v>0.806858271790771</v>
      </c>
      <c r="AN652" s="259">
        <v>0.99</v>
      </c>
      <c r="AO652" s="264">
        <v>1</v>
      </c>
      <c r="AP652" s="264">
        <v>1</v>
      </c>
      <c r="AQ652" s="264">
        <v>1</v>
      </c>
      <c r="AR652" s="265">
        <v>1</v>
      </c>
      <c r="AS652" s="286">
        <v>0.0810595228934205</v>
      </c>
      <c r="AT652" s="267">
        <v>0</v>
      </c>
      <c r="AU652" s="268">
        <v>0.0909090909090909</v>
      </c>
      <c r="AV652" s="268">
        <v>0</v>
      </c>
      <c r="AW652" s="268">
        <v>0.0391304347826087</v>
      </c>
      <c r="AX652" s="224"/>
      <c r="AY652" s="222"/>
    </row>
    <row r="653" ht="15" spans="1:51">
      <c r="A653" s="220"/>
      <c r="B653" s="224"/>
      <c r="C653" s="283" t="s">
        <v>668</v>
      </c>
      <c r="D653" s="111" t="s">
        <v>25</v>
      </c>
      <c r="E653" s="111" t="s">
        <v>669</v>
      </c>
      <c r="F653" s="293" t="s">
        <v>686</v>
      </c>
      <c r="G653" s="293" t="s">
        <v>686</v>
      </c>
      <c r="H653" s="293" t="s">
        <v>686</v>
      </c>
      <c r="I653" s="293" t="s">
        <v>686</v>
      </c>
      <c r="J653" s="259">
        <v>0.9</v>
      </c>
      <c r="K653" s="260">
        <v>1</v>
      </c>
      <c r="L653" s="260">
        <v>1</v>
      </c>
      <c r="M653" s="261">
        <v>0.967741935483871</v>
      </c>
      <c r="N653" s="261">
        <v>0.98433734939759</v>
      </c>
      <c r="O653" s="262">
        <v>0.9</v>
      </c>
      <c r="P653" s="263">
        <v>0.988053097345133</v>
      </c>
      <c r="Q653" s="260">
        <v>0.98277027027027</v>
      </c>
      <c r="R653" s="260">
        <v>0.963525835866261</v>
      </c>
      <c r="S653" s="260">
        <v>0.978174440527912</v>
      </c>
      <c r="T653" s="262">
        <v>0.9</v>
      </c>
      <c r="U653" s="260">
        <v>0.96283185840708</v>
      </c>
      <c r="V653" s="260">
        <v>0.965540540540541</v>
      </c>
      <c r="W653" s="260">
        <v>0.964285714285714</v>
      </c>
      <c r="X653" s="260">
        <v>0.965960324616772</v>
      </c>
      <c r="Y653" s="262">
        <v>0.92</v>
      </c>
      <c r="Z653" s="262">
        <v>0.974329054842474</v>
      </c>
      <c r="AA653" s="262">
        <v>0.975852272727273</v>
      </c>
      <c r="AB653" s="262">
        <v>0.981841763942931</v>
      </c>
      <c r="AC653" s="262">
        <v>0.966568782471199</v>
      </c>
      <c r="AD653" s="262">
        <v>0.92</v>
      </c>
      <c r="AE653" s="260">
        <v>0.997602192281343</v>
      </c>
      <c r="AF653" s="260">
        <v>0.986061506368722</v>
      </c>
      <c r="AG653" s="260">
        <v>0.983881693530511</v>
      </c>
      <c r="AH653" s="260">
        <v>0.954543962591904</v>
      </c>
      <c r="AI653" s="262">
        <v>0.92</v>
      </c>
      <c r="AJ653" s="260">
        <v>0.983653846153846</v>
      </c>
      <c r="AK653" s="260">
        <v>0.984720327421555</v>
      </c>
      <c r="AL653" s="260">
        <v>0.987081339712919</v>
      </c>
      <c r="AM653" s="260">
        <v>0.984910947212471</v>
      </c>
      <c r="AN653" s="259">
        <v>0.99</v>
      </c>
      <c r="AO653" s="264">
        <v>1</v>
      </c>
      <c r="AP653" s="264">
        <v>1</v>
      </c>
      <c r="AQ653" s="264">
        <v>1</v>
      </c>
      <c r="AR653" s="265">
        <v>1</v>
      </c>
      <c r="AS653" s="286">
        <v>0.0810595228934205</v>
      </c>
      <c r="AT653" s="267">
        <v>0</v>
      </c>
      <c r="AU653" s="268">
        <v>0.0769230769230769</v>
      </c>
      <c r="AV653" s="268">
        <v>0</v>
      </c>
      <c r="AW653" s="268">
        <v>0.0294117647058824</v>
      </c>
      <c r="AX653" s="224"/>
      <c r="AY653" s="222"/>
    </row>
    <row r="654" ht="15" spans="1:51">
      <c r="A654" s="220"/>
      <c r="B654" s="224"/>
      <c r="C654" s="283" t="s">
        <v>668</v>
      </c>
      <c r="D654" s="111" t="s">
        <v>25</v>
      </c>
      <c r="E654" s="111" t="s">
        <v>669</v>
      </c>
      <c r="F654" s="293" t="s">
        <v>687</v>
      </c>
      <c r="G654" s="293" t="s">
        <v>687</v>
      </c>
      <c r="H654" s="293" t="s">
        <v>687</v>
      </c>
      <c r="I654" s="293" t="s">
        <v>687</v>
      </c>
      <c r="J654" s="259">
        <v>0.9</v>
      </c>
      <c r="K654" s="260">
        <v>0.92</v>
      </c>
      <c r="L654" s="260">
        <v>0.945205479452055</v>
      </c>
      <c r="M654" s="261">
        <v>0.921875</v>
      </c>
      <c r="N654" s="261">
        <v>0.934495192307692</v>
      </c>
      <c r="O654" s="262">
        <v>0.9</v>
      </c>
      <c r="P654" s="263">
        <v>0.967168011738811</v>
      </c>
      <c r="Q654" s="260">
        <v>0.960029175784099</v>
      </c>
      <c r="R654" s="260">
        <v>0.984415584415584</v>
      </c>
      <c r="S654" s="260">
        <v>0.958532511150996</v>
      </c>
      <c r="T654" s="262">
        <v>0.9</v>
      </c>
      <c r="U654" s="260">
        <v>0.952861335289802</v>
      </c>
      <c r="V654" s="260">
        <v>0.946754194018964</v>
      </c>
      <c r="W654" s="260">
        <v>0.967207792207792</v>
      </c>
      <c r="X654" s="260">
        <v>0.94483144669735</v>
      </c>
      <c r="Y654" s="262">
        <v>0.92</v>
      </c>
      <c r="Z654" s="262">
        <v>0.866357069143447</v>
      </c>
      <c r="AA654" s="262">
        <v>0.87862640615749</v>
      </c>
      <c r="AB654" s="262">
        <v>0.887633769322235</v>
      </c>
      <c r="AC654" s="262">
        <v>0.847930829648208</v>
      </c>
      <c r="AD654" s="262">
        <v>0.92</v>
      </c>
      <c r="AE654" s="260">
        <v>0.973864120323672</v>
      </c>
      <c r="AF654" s="260">
        <v>0.983968161897396</v>
      </c>
      <c r="AG654" s="260">
        <v>0.980816582712394</v>
      </c>
      <c r="AH654" s="260">
        <v>0.978861374118299</v>
      </c>
      <c r="AI654" s="262">
        <v>0.92</v>
      </c>
      <c r="AJ654" s="260">
        <v>0.948315518874307</v>
      </c>
      <c r="AK654" s="260">
        <v>0.959396208752633</v>
      </c>
      <c r="AL654" s="260">
        <v>0.950451396178879</v>
      </c>
      <c r="AM654" s="260">
        <v>0.949851640353824</v>
      </c>
      <c r="AN654" s="259">
        <v>0.99</v>
      </c>
      <c r="AO654" s="264">
        <v>1</v>
      </c>
      <c r="AP654" s="264">
        <v>1</v>
      </c>
      <c r="AQ654" s="264">
        <v>1</v>
      </c>
      <c r="AR654" s="265">
        <v>1</v>
      </c>
      <c r="AS654" s="286">
        <v>0.0810595228934205</v>
      </c>
      <c r="AT654" s="267">
        <v>0.0476190476190476</v>
      </c>
      <c r="AU654" s="268">
        <v>0.0434782608695652</v>
      </c>
      <c r="AV654" s="268">
        <v>0</v>
      </c>
      <c r="AW654" s="268">
        <v>0.0472222222222222</v>
      </c>
      <c r="AX654" s="224"/>
      <c r="AY654" s="222"/>
    </row>
    <row r="655" ht="15" spans="1:51">
      <c r="A655" s="220"/>
      <c r="B655" s="224"/>
      <c r="C655" s="283" t="s">
        <v>668</v>
      </c>
      <c r="D655" s="111" t="s">
        <v>25</v>
      </c>
      <c r="E655" s="111" t="s">
        <v>669</v>
      </c>
      <c r="F655" s="293" t="s">
        <v>688</v>
      </c>
      <c r="G655" s="293" t="s">
        <v>688</v>
      </c>
      <c r="H655" s="293" t="s">
        <v>688</v>
      </c>
      <c r="I655" s="293" t="s">
        <v>688</v>
      </c>
      <c r="J655" s="259">
        <v>0.9</v>
      </c>
      <c r="K655" s="260">
        <v>0.962962962962963</v>
      </c>
      <c r="L655" s="260">
        <v>1</v>
      </c>
      <c r="M655" s="261">
        <v>1</v>
      </c>
      <c r="N655" s="261">
        <v>0.94888178913738</v>
      </c>
      <c r="O655" s="262">
        <v>0.9</v>
      </c>
      <c r="P655" s="263">
        <v>0.96821052631579</v>
      </c>
      <c r="Q655" s="260">
        <v>0.970708194289952</v>
      </c>
      <c r="R655" s="260">
        <v>0.972572509457755</v>
      </c>
      <c r="S655" s="260">
        <v>0.923252626770215</v>
      </c>
      <c r="T655" s="262">
        <v>0.9</v>
      </c>
      <c r="U655" s="260">
        <v>0.966526315789474</v>
      </c>
      <c r="V655" s="260">
        <v>0.962365591397849</v>
      </c>
      <c r="W655" s="260">
        <v>0.967528373266078</v>
      </c>
      <c r="X655" s="260">
        <v>0.947441168546696</v>
      </c>
      <c r="Y655" s="262">
        <v>0.92</v>
      </c>
      <c r="Z655" s="262">
        <v>0.968850698174006</v>
      </c>
      <c r="AA655" s="262">
        <v>0.971985383678441</v>
      </c>
      <c r="AB655" s="262">
        <v>0.933698296836983</v>
      </c>
      <c r="AC655" s="262">
        <v>0.942126305166324</v>
      </c>
      <c r="AD655" s="262">
        <v>0.92</v>
      </c>
      <c r="AE655" s="260">
        <v>0.990723179681702</v>
      </c>
      <c r="AF655" s="260">
        <v>0.990854055847125</v>
      </c>
      <c r="AG655" s="260">
        <v>0.986139339619498</v>
      </c>
      <c r="AH655" s="260">
        <v>0.975959983195291</v>
      </c>
      <c r="AI655" s="262">
        <v>0.92</v>
      </c>
      <c r="AJ655" s="260">
        <v>0.979591836734694</v>
      </c>
      <c r="AK655" s="260">
        <v>0.982097186700767</v>
      </c>
      <c r="AL655" s="260">
        <v>0.965345507366674</v>
      </c>
      <c r="AM655" s="260">
        <v>0.969619296872892</v>
      </c>
      <c r="AN655" s="259">
        <v>0.99</v>
      </c>
      <c r="AO655" s="264">
        <v>1</v>
      </c>
      <c r="AP655" s="264">
        <v>1</v>
      </c>
      <c r="AQ655" s="264">
        <v>1</v>
      </c>
      <c r="AR655" s="265">
        <v>1</v>
      </c>
      <c r="AS655" s="286">
        <v>0.0810595228934205</v>
      </c>
      <c r="AT655" s="267">
        <v>0</v>
      </c>
      <c r="AU655" s="268">
        <v>0.5</v>
      </c>
      <c r="AV655" s="268">
        <v>0</v>
      </c>
      <c r="AW655" s="268">
        <v>0.0458715596330275</v>
      </c>
      <c r="AX655" s="224"/>
      <c r="AY655" s="222"/>
    </row>
    <row r="656" ht="15" spans="1:51">
      <c r="A656" s="220"/>
      <c r="B656" s="224"/>
      <c r="C656" s="283" t="s">
        <v>668</v>
      </c>
      <c r="D656" s="111" t="s">
        <v>25</v>
      </c>
      <c r="E656" s="111" t="s">
        <v>669</v>
      </c>
      <c r="F656" s="293" t="s">
        <v>689</v>
      </c>
      <c r="G656" s="293" t="s">
        <v>689</v>
      </c>
      <c r="H656" s="293" t="s">
        <v>689</v>
      </c>
      <c r="I656" s="293" t="s">
        <v>689</v>
      </c>
      <c r="J656" s="259">
        <v>0.9</v>
      </c>
      <c r="K656" s="260">
        <v>1</v>
      </c>
      <c r="L656" s="260">
        <v>0.973684210526316</v>
      </c>
      <c r="M656" s="261">
        <v>0.96875</v>
      </c>
      <c r="N656" s="261">
        <v>0.968047337278107</v>
      </c>
      <c r="O656" s="262">
        <v>0.9</v>
      </c>
      <c r="P656" s="263">
        <v>0.969298245614035</v>
      </c>
      <c r="Q656" s="260">
        <v>0.965982224946368</v>
      </c>
      <c r="R656" s="260">
        <v>0.974332648870637</v>
      </c>
      <c r="S656" s="260">
        <v>0.930511578551012</v>
      </c>
      <c r="T656" s="262">
        <v>0.9</v>
      </c>
      <c r="U656" s="260">
        <v>0.935087719298246</v>
      </c>
      <c r="V656" s="260">
        <v>0.931964449892737</v>
      </c>
      <c r="W656" s="260">
        <v>0.927104722792608</v>
      </c>
      <c r="X656" s="260">
        <v>0.923631197905078</v>
      </c>
      <c r="Y656" s="262">
        <v>0.92</v>
      </c>
      <c r="Z656" s="262">
        <v>0.941678520625889</v>
      </c>
      <c r="AA656" s="262">
        <v>0.93046357615894</v>
      </c>
      <c r="AB656" s="262">
        <v>0.927480916030534</v>
      </c>
      <c r="AC656" s="262">
        <v>0.927434801827022</v>
      </c>
      <c r="AD656" s="262">
        <v>0.92</v>
      </c>
      <c r="AE656" s="260">
        <v>0.997003745318352</v>
      </c>
      <c r="AF656" s="260">
        <v>0.973856209150327</v>
      </c>
      <c r="AG656" s="260">
        <v>0.987828315182575</v>
      </c>
      <c r="AH656" s="260">
        <v>0.984352773826458</v>
      </c>
      <c r="AI656" s="262">
        <v>0.92</v>
      </c>
      <c r="AJ656" s="260">
        <v>0.960790884718499</v>
      </c>
      <c r="AK656" s="260">
        <v>0.961986035686579</v>
      </c>
      <c r="AL656" s="260">
        <v>0.950666666666667</v>
      </c>
      <c r="AM656" s="260">
        <v>0.960350526345027</v>
      </c>
      <c r="AN656" s="259">
        <v>0.99</v>
      </c>
      <c r="AO656" s="264">
        <v>1</v>
      </c>
      <c r="AP656" s="264">
        <v>1</v>
      </c>
      <c r="AQ656" s="264">
        <v>1</v>
      </c>
      <c r="AR656" s="265">
        <v>1</v>
      </c>
      <c r="AS656" s="286">
        <v>0.0810595228934205</v>
      </c>
      <c r="AT656" s="267">
        <v>0.0526315789473684</v>
      </c>
      <c r="AU656" s="268">
        <v>0.08</v>
      </c>
      <c r="AV656" s="268">
        <v>0.0952380952380952</v>
      </c>
      <c r="AW656" s="268">
        <v>0.0459081836327345</v>
      </c>
      <c r="AX656" s="224"/>
      <c r="AY656" s="222"/>
    </row>
    <row r="657" ht="15" spans="1:51">
      <c r="A657" s="220"/>
      <c r="B657" s="224"/>
      <c r="C657" s="283" t="s">
        <v>668</v>
      </c>
      <c r="D657" s="111" t="s">
        <v>25</v>
      </c>
      <c r="E657" s="111" t="s">
        <v>669</v>
      </c>
      <c r="F657" s="293" t="s">
        <v>690</v>
      </c>
      <c r="G657" s="293" t="s">
        <v>690</v>
      </c>
      <c r="H657" s="293" t="s">
        <v>690</v>
      </c>
      <c r="I657" s="293" t="s">
        <v>690</v>
      </c>
      <c r="J657" s="259">
        <v>0.9</v>
      </c>
      <c r="K657" s="260">
        <v>0.958333333333333</v>
      </c>
      <c r="L657" s="260">
        <v>1</v>
      </c>
      <c r="M657" s="261">
        <v>1</v>
      </c>
      <c r="N657" s="261">
        <v>0.958801498127341</v>
      </c>
      <c r="O657" s="262">
        <v>0.9</v>
      </c>
      <c r="P657" s="263">
        <v>0.735175202156334</v>
      </c>
      <c r="Q657" s="260">
        <v>0.692605123247946</v>
      </c>
      <c r="R657" s="260">
        <v>0.772292993630573</v>
      </c>
      <c r="S657" s="260">
        <v>0.743261986999918</v>
      </c>
      <c r="T657" s="262">
        <v>0.9</v>
      </c>
      <c r="U657" s="260">
        <v>0.926549865229111</v>
      </c>
      <c r="V657" s="260">
        <v>0.905268245529241</v>
      </c>
      <c r="W657" s="260">
        <v>0.907643312101911</v>
      </c>
      <c r="X657" s="260">
        <v>0.918871875764911</v>
      </c>
      <c r="Y657" s="262">
        <v>0.92</v>
      </c>
      <c r="Z657" s="262">
        <v>0.955294117647059</v>
      </c>
      <c r="AA657" s="262">
        <v>0.937027707808564</v>
      </c>
      <c r="AB657" s="262">
        <v>0.948586118251928</v>
      </c>
      <c r="AC657" s="262">
        <v>0.942736312721454</v>
      </c>
      <c r="AD657" s="262">
        <v>0.92</v>
      </c>
      <c r="AE657" s="260">
        <v>1</v>
      </c>
      <c r="AF657" s="260">
        <v>1</v>
      </c>
      <c r="AG657" s="260">
        <v>0.993975903614458</v>
      </c>
      <c r="AH657" s="260">
        <v>0.990801660811242</v>
      </c>
      <c r="AI657" s="262">
        <v>0.92</v>
      </c>
      <c r="AJ657" s="260">
        <v>0.966998428496595</v>
      </c>
      <c r="AK657" s="260">
        <v>0.969180859691809</v>
      </c>
      <c r="AL657" s="260">
        <v>0.96361848574238</v>
      </c>
      <c r="AM657" s="260">
        <v>0.968037432450244</v>
      </c>
      <c r="AN657" s="259">
        <v>0.99</v>
      </c>
      <c r="AO657" s="264">
        <v>1</v>
      </c>
      <c r="AP657" s="264">
        <v>1</v>
      </c>
      <c r="AQ657" s="264">
        <v>1</v>
      </c>
      <c r="AR657" s="265">
        <v>1</v>
      </c>
      <c r="AS657" s="286">
        <v>0.0810595228934205</v>
      </c>
      <c r="AT657" s="267">
        <v>0.0833333333333333</v>
      </c>
      <c r="AU657" s="268">
        <v>0.0555555555555556</v>
      </c>
      <c r="AV657" s="268">
        <v>0.153846153846154</v>
      </c>
      <c r="AW657" s="268">
        <v>0.036734693877551</v>
      </c>
      <c r="AX657" s="224"/>
      <c r="AY657" s="222"/>
    </row>
    <row r="658" ht="15" spans="1:51">
      <c r="A658" s="220"/>
      <c r="B658" s="224"/>
      <c r="C658" s="283" t="s">
        <v>668</v>
      </c>
      <c r="D658" s="111" t="s">
        <v>25</v>
      </c>
      <c r="E658" s="111" t="s">
        <v>669</v>
      </c>
      <c r="F658" s="293" t="s">
        <v>691</v>
      </c>
      <c r="G658" s="293" t="s">
        <v>691</v>
      </c>
      <c r="H658" s="293" t="s">
        <v>691</v>
      </c>
      <c r="I658" s="293" t="s">
        <v>691</v>
      </c>
      <c r="J658" s="259">
        <v>0.9</v>
      </c>
      <c r="K658" s="260">
        <v>0.9375</v>
      </c>
      <c r="L658" s="260">
        <v>0.9375</v>
      </c>
      <c r="M658" s="261">
        <v>0.933333333333333</v>
      </c>
      <c r="N658" s="261">
        <v>0.971583220568336</v>
      </c>
      <c r="O658" s="262">
        <v>0.9</v>
      </c>
      <c r="P658" s="263">
        <v>0.969654199011997</v>
      </c>
      <c r="Q658" s="260">
        <v>0.837573385518591</v>
      </c>
      <c r="R658" s="260">
        <v>0.843939393939394</v>
      </c>
      <c r="S658" s="260">
        <v>0.947121766219694</v>
      </c>
      <c r="T658" s="262">
        <v>0.9</v>
      </c>
      <c r="U658" s="260">
        <v>0.906139731827805</v>
      </c>
      <c r="V658" s="260">
        <v>0.910469667318982</v>
      </c>
      <c r="W658" s="260">
        <v>0.942424242424242</v>
      </c>
      <c r="X658" s="260">
        <v>0.931897602600569</v>
      </c>
      <c r="Y658" s="262">
        <v>0.92</v>
      </c>
      <c r="Z658" s="262">
        <v>0.890134529147982</v>
      </c>
      <c r="AA658" s="262">
        <v>0.90521327014218</v>
      </c>
      <c r="AB658" s="262">
        <v>0.882352941176471</v>
      </c>
      <c r="AC658" s="262">
        <v>0.907047785293476</v>
      </c>
      <c r="AD658" s="262">
        <v>0.92</v>
      </c>
      <c r="AE658" s="260">
        <v>1</v>
      </c>
      <c r="AF658" s="260">
        <v>0.98932384341637</v>
      </c>
      <c r="AG658" s="260">
        <v>0.994468192104601</v>
      </c>
      <c r="AH658" s="260">
        <v>0.99438936056522</v>
      </c>
      <c r="AI658" s="262">
        <v>0.92</v>
      </c>
      <c r="AJ658" s="260">
        <v>0.927536231884058</v>
      </c>
      <c r="AK658" s="260">
        <v>0.937550689375507</v>
      </c>
      <c r="AL658" s="260">
        <v>0.937062937062937</v>
      </c>
      <c r="AM658" s="260">
        <v>0.951350764890962</v>
      </c>
      <c r="AN658" s="259">
        <v>0.99</v>
      </c>
      <c r="AO658" s="264">
        <v>1</v>
      </c>
      <c r="AP658" s="264">
        <v>1</v>
      </c>
      <c r="AQ658" s="264">
        <v>1</v>
      </c>
      <c r="AR658" s="265">
        <v>1</v>
      </c>
      <c r="AS658" s="286">
        <v>0.0810595228934205</v>
      </c>
      <c r="AT658" s="267">
        <v>0.142857142857143</v>
      </c>
      <c r="AU658" s="268">
        <v>0</v>
      </c>
      <c r="AV658" s="268">
        <v>0</v>
      </c>
      <c r="AW658" s="268">
        <v>0.0452261306532663</v>
      </c>
      <c r="AX658" s="224"/>
      <c r="AY658" s="222"/>
    </row>
    <row r="659" ht="15" spans="1:51">
      <c r="A659" s="220"/>
      <c r="B659" s="224"/>
      <c r="C659" s="283" t="s">
        <v>668</v>
      </c>
      <c r="D659" s="111" t="s">
        <v>25</v>
      </c>
      <c r="E659" s="111" t="s">
        <v>669</v>
      </c>
      <c r="F659" s="293" t="s">
        <v>692</v>
      </c>
      <c r="G659" s="293" t="s">
        <v>692</v>
      </c>
      <c r="H659" s="293" t="s">
        <v>692</v>
      </c>
      <c r="I659" s="293" t="s">
        <v>692</v>
      </c>
      <c r="J659" s="259">
        <v>0.9</v>
      </c>
      <c r="K659" s="260">
        <v>1</v>
      </c>
      <c r="L659" s="260">
        <v>1</v>
      </c>
      <c r="M659" s="261">
        <v>0.88</v>
      </c>
      <c r="N659" s="261">
        <v>0.954268292682927</v>
      </c>
      <c r="O659" s="262">
        <v>0.9</v>
      </c>
      <c r="P659" s="263">
        <v>0.954448017148982</v>
      </c>
      <c r="Q659" s="260">
        <v>0.947766323024055</v>
      </c>
      <c r="R659" s="260">
        <v>0.986650485436893</v>
      </c>
      <c r="S659" s="260">
        <v>0.965612590698351</v>
      </c>
      <c r="T659" s="262">
        <v>0.9</v>
      </c>
      <c r="U659" s="260">
        <v>0.930332261521972</v>
      </c>
      <c r="V659" s="260">
        <v>0.930927835051546</v>
      </c>
      <c r="W659" s="260">
        <v>0.932038834951456</v>
      </c>
      <c r="X659" s="260">
        <v>0.931973637705566</v>
      </c>
      <c r="Y659" s="262">
        <v>0.92</v>
      </c>
      <c r="Z659" s="262">
        <v>0.94896331738437</v>
      </c>
      <c r="AA659" s="262">
        <v>0.941176470588235</v>
      </c>
      <c r="AB659" s="262">
        <v>0.921296296296296</v>
      </c>
      <c r="AC659" s="262">
        <v>0.92362872889511</v>
      </c>
      <c r="AD659" s="262">
        <v>0.92</v>
      </c>
      <c r="AE659" s="260">
        <v>0.997222222222222</v>
      </c>
      <c r="AF659" s="260">
        <v>0.978552278820375</v>
      </c>
      <c r="AG659" s="260">
        <v>0.993881118881119</v>
      </c>
      <c r="AH659" s="260">
        <v>0.98226196584329</v>
      </c>
      <c r="AI659" s="262">
        <v>0.92</v>
      </c>
      <c r="AJ659" s="260">
        <v>0.955475330926594</v>
      </c>
      <c r="AK659" s="260">
        <v>0.975315897737291</v>
      </c>
      <c r="AL659" s="260">
        <v>0.95859872611465</v>
      </c>
      <c r="AM659" s="260">
        <v>0.961904761904762</v>
      </c>
      <c r="AN659" s="259">
        <v>0.99</v>
      </c>
      <c r="AO659" s="264">
        <v>1</v>
      </c>
      <c r="AP659" s="264">
        <v>1</v>
      </c>
      <c r="AQ659" s="264">
        <v>1</v>
      </c>
      <c r="AR659" s="265">
        <v>1</v>
      </c>
      <c r="AS659" s="286">
        <v>0.0810595228934205</v>
      </c>
      <c r="AT659" s="267">
        <v>0.142857142857143</v>
      </c>
      <c r="AU659" s="268">
        <v>0.0588235294117647</v>
      </c>
      <c r="AV659" s="268">
        <v>0.125</v>
      </c>
      <c r="AW659" s="268">
        <v>0.0464396284829721</v>
      </c>
      <c r="AX659" s="224"/>
      <c r="AY659" s="222"/>
    </row>
    <row r="660" ht="15" spans="1:51">
      <c r="A660" s="220"/>
      <c r="B660" s="224"/>
      <c r="C660" s="283" t="s">
        <v>668</v>
      </c>
      <c r="D660" s="111" t="s">
        <v>25</v>
      </c>
      <c r="E660" s="111" t="s">
        <v>669</v>
      </c>
      <c r="F660" s="293" t="s">
        <v>693</v>
      </c>
      <c r="G660" s="293" t="s">
        <v>693</v>
      </c>
      <c r="H660" s="293" t="s">
        <v>693</v>
      </c>
      <c r="I660" s="293" t="s">
        <v>693</v>
      </c>
      <c r="J660" s="259">
        <v>0.9</v>
      </c>
      <c r="K660" s="260">
        <v>1</v>
      </c>
      <c r="L660" s="260">
        <v>0.958333333333333</v>
      </c>
      <c r="M660" s="261">
        <v>1</v>
      </c>
      <c r="N660" s="261">
        <v>0.976109215017065</v>
      </c>
      <c r="O660" s="262">
        <v>0.9</v>
      </c>
      <c r="P660" s="263">
        <v>0.986271279516749</v>
      </c>
      <c r="Q660" s="260">
        <v>0.980861244019139</v>
      </c>
      <c r="R660" s="260">
        <v>0.987357774968394</v>
      </c>
      <c r="S660" s="260">
        <v>0.972174060134478</v>
      </c>
      <c r="T660" s="262">
        <v>0.9</v>
      </c>
      <c r="U660" s="260">
        <v>0.935200439319055</v>
      </c>
      <c r="V660" s="260">
        <v>0.933382407066618</v>
      </c>
      <c r="W660" s="260">
        <v>0.940581542351454</v>
      </c>
      <c r="X660" s="260">
        <v>0.943312048039921</v>
      </c>
      <c r="Y660" s="262">
        <v>0.92</v>
      </c>
      <c r="Z660" s="262">
        <v>0.926444833625219</v>
      </c>
      <c r="AA660" s="262">
        <v>0.946502057613169</v>
      </c>
      <c r="AB660" s="262">
        <v>0.937777777777778</v>
      </c>
      <c r="AC660" s="262">
        <v>0.934949316879683</v>
      </c>
      <c r="AD660" s="262">
        <v>0.92</v>
      </c>
      <c r="AE660" s="260">
        <v>0.998810939357907</v>
      </c>
      <c r="AF660" s="260">
        <v>0.993596584845251</v>
      </c>
      <c r="AG660" s="260">
        <v>0.995565410199557</v>
      </c>
      <c r="AH660" s="260">
        <v>0.993740502207106</v>
      </c>
      <c r="AI660" s="262">
        <v>0.92</v>
      </c>
      <c r="AJ660" s="260">
        <v>0.954849498327759</v>
      </c>
      <c r="AK660" s="260">
        <v>0.966281610989697</v>
      </c>
      <c r="AL660" s="260">
        <v>0.961352657004831</v>
      </c>
      <c r="AM660" s="260">
        <v>0.969971352568038</v>
      </c>
      <c r="AN660" s="259">
        <v>0.99</v>
      </c>
      <c r="AO660" s="264">
        <v>1</v>
      </c>
      <c r="AP660" s="264">
        <v>1</v>
      </c>
      <c r="AQ660" s="264">
        <v>1</v>
      </c>
      <c r="AR660" s="265">
        <v>1</v>
      </c>
      <c r="AS660" s="286">
        <v>0.0810595228934205</v>
      </c>
      <c r="AT660" s="267">
        <v>0.25</v>
      </c>
      <c r="AU660" s="268">
        <v>0.0588235294117647</v>
      </c>
      <c r="AV660" s="268">
        <v>0.0625</v>
      </c>
      <c r="AW660" s="268">
        <v>0.0944206008583691</v>
      </c>
      <c r="AX660" s="224"/>
      <c r="AY660" s="222"/>
    </row>
    <row r="661" ht="15" spans="1:51">
      <c r="A661" s="220"/>
      <c r="B661" s="224"/>
      <c r="C661" s="283" t="s">
        <v>668</v>
      </c>
      <c r="D661" s="111" t="s">
        <v>25</v>
      </c>
      <c r="E661" s="111" t="s">
        <v>669</v>
      </c>
      <c r="F661" s="293" t="s">
        <v>694</v>
      </c>
      <c r="G661" s="293" t="s">
        <v>694</v>
      </c>
      <c r="H661" s="293" t="s">
        <v>694</v>
      </c>
      <c r="I661" s="293" t="s">
        <v>694</v>
      </c>
      <c r="J661" s="259">
        <v>0.9</v>
      </c>
      <c r="K661" s="260">
        <v>0.972222222222222</v>
      </c>
      <c r="L661" s="260">
        <v>1</v>
      </c>
      <c r="M661" s="261">
        <v>1</v>
      </c>
      <c r="N661" s="261">
        <v>0.9965075669383</v>
      </c>
      <c r="O661" s="262">
        <v>0.9</v>
      </c>
      <c r="P661" s="263">
        <v>0.990825688073395</v>
      </c>
      <c r="Q661" s="260">
        <v>0.990193331465396</v>
      </c>
      <c r="R661" s="260">
        <v>0.990557939914163</v>
      </c>
      <c r="S661" s="260">
        <v>0.986118162203325</v>
      </c>
      <c r="T661" s="262">
        <v>0.9</v>
      </c>
      <c r="U661" s="260">
        <v>0.964831804281346</v>
      </c>
      <c r="V661" s="260">
        <v>0.966937517511908</v>
      </c>
      <c r="W661" s="260">
        <v>0.978540772532189</v>
      </c>
      <c r="X661" s="260">
        <v>0.975155476583323</v>
      </c>
      <c r="Y661" s="262">
        <v>0.92</v>
      </c>
      <c r="Z661" s="262">
        <v>0.95369211514393</v>
      </c>
      <c r="AA661" s="262">
        <v>0.930930930930931</v>
      </c>
      <c r="AB661" s="262">
        <v>0.963272120200334</v>
      </c>
      <c r="AC661" s="262">
        <v>0.96167919632759</v>
      </c>
      <c r="AD661" s="262">
        <v>0.92</v>
      </c>
      <c r="AE661" s="260">
        <v>0.999748617395676</v>
      </c>
      <c r="AF661" s="260">
        <v>0.998146002317497</v>
      </c>
      <c r="AG661" s="260">
        <v>0.99720369972037</v>
      </c>
      <c r="AH661" s="260">
        <v>0.996563776891646</v>
      </c>
      <c r="AI661" s="262">
        <v>0.92</v>
      </c>
      <c r="AJ661" s="260">
        <v>0.977246207701284</v>
      </c>
      <c r="AK661" s="260">
        <v>0.98</v>
      </c>
      <c r="AL661" s="260">
        <v>0.985883681535855</v>
      </c>
      <c r="AM661" s="260">
        <v>0.98618146555574</v>
      </c>
      <c r="AN661" s="259">
        <v>0.99</v>
      </c>
      <c r="AO661" s="264">
        <v>1</v>
      </c>
      <c r="AP661" s="264">
        <v>1</v>
      </c>
      <c r="AQ661" s="264">
        <v>1</v>
      </c>
      <c r="AR661" s="265">
        <v>1</v>
      </c>
      <c r="AS661" s="286">
        <v>0.0810595228934205</v>
      </c>
      <c r="AT661" s="267">
        <v>0</v>
      </c>
      <c r="AU661" s="268">
        <v>0.05</v>
      </c>
      <c r="AV661" s="268">
        <v>0.0625</v>
      </c>
      <c r="AW661" s="268">
        <v>0.0470588235294118</v>
      </c>
      <c r="AX661" s="224"/>
      <c r="AY661" s="222"/>
    </row>
    <row r="662" ht="15" spans="1:51">
      <c r="A662" s="220"/>
      <c r="B662" s="224"/>
      <c r="C662" s="283" t="s">
        <v>668</v>
      </c>
      <c r="D662" s="111" t="s">
        <v>25</v>
      </c>
      <c r="E662" s="111" t="s">
        <v>669</v>
      </c>
      <c r="F662" s="293" t="s">
        <v>695</v>
      </c>
      <c r="G662" s="293" t="s">
        <v>695</v>
      </c>
      <c r="H662" s="293" t="s">
        <v>695</v>
      </c>
      <c r="I662" s="293" t="s">
        <v>695</v>
      </c>
      <c r="J662" s="259">
        <v>0.9</v>
      </c>
      <c r="K662" s="260">
        <v>1</v>
      </c>
      <c r="L662" s="260">
        <v>1</v>
      </c>
      <c r="M662" s="261">
        <v>1</v>
      </c>
      <c r="N662" s="261">
        <v>0.997630331753555</v>
      </c>
      <c r="O662" s="262">
        <v>0.9</v>
      </c>
      <c r="P662" s="263">
        <v>0.99082951229679</v>
      </c>
      <c r="Q662" s="260">
        <v>0.960404150737302</v>
      </c>
      <c r="R662" s="260">
        <v>0.999041227229147</v>
      </c>
      <c r="S662" s="260">
        <v>0.9930328318016</v>
      </c>
      <c r="T662" s="262">
        <v>0.9</v>
      </c>
      <c r="U662" s="260">
        <v>0.94414339308045</v>
      </c>
      <c r="V662" s="260">
        <v>0.91206990715456</v>
      </c>
      <c r="W662" s="260">
        <v>0.956855225311601</v>
      </c>
      <c r="X662" s="260">
        <v>0.9532338620031</v>
      </c>
      <c r="Y662" s="262">
        <v>0.92</v>
      </c>
      <c r="Z662" s="262">
        <v>0.944155844155844</v>
      </c>
      <c r="AA662" s="262">
        <v>0.958904109589041</v>
      </c>
      <c r="AB662" s="262">
        <v>0.956882255389718</v>
      </c>
      <c r="AC662" s="262">
        <v>0.926253882244102</v>
      </c>
      <c r="AD662" s="262">
        <v>0.92</v>
      </c>
      <c r="AE662" s="260">
        <v>0.998290598290598</v>
      </c>
      <c r="AF662" s="260">
        <v>0.998134328358209</v>
      </c>
      <c r="AG662" s="260">
        <v>0.998217468805704</v>
      </c>
      <c r="AH662" s="260">
        <v>0.9965252642247</v>
      </c>
      <c r="AI662" s="262">
        <v>0.92</v>
      </c>
      <c r="AJ662" s="260">
        <v>0.968128747238877</v>
      </c>
      <c r="AK662" s="260">
        <v>0.946759259259259</v>
      </c>
      <c r="AL662" s="260">
        <v>0.976941747572815</v>
      </c>
      <c r="AM662" s="260">
        <v>0.968968310215653</v>
      </c>
      <c r="AN662" s="259">
        <v>0.99</v>
      </c>
      <c r="AO662" s="264">
        <v>1</v>
      </c>
      <c r="AP662" s="264">
        <v>1</v>
      </c>
      <c r="AQ662" s="264">
        <v>1</v>
      </c>
      <c r="AR662" s="265">
        <v>1</v>
      </c>
      <c r="AS662" s="286">
        <v>0.0810595228934205</v>
      </c>
      <c r="AT662" s="267">
        <v>0</v>
      </c>
      <c r="AU662" s="268">
        <v>0.0666666666666667</v>
      </c>
      <c r="AV662" s="268">
        <v>0.357142857142857</v>
      </c>
      <c r="AW662" s="268">
        <v>0.0547945205479452</v>
      </c>
      <c r="AX662" s="224"/>
      <c r="AY662" s="222"/>
    </row>
    <row r="663" ht="15" spans="1:51">
      <c r="A663" s="220"/>
      <c r="B663" s="224"/>
      <c r="C663" s="283" t="s">
        <v>668</v>
      </c>
      <c r="D663" s="111" t="s">
        <v>25</v>
      </c>
      <c r="E663" s="111" t="s">
        <v>669</v>
      </c>
      <c r="F663" s="293" t="s">
        <v>696</v>
      </c>
      <c r="G663" s="293" t="s">
        <v>696</v>
      </c>
      <c r="H663" s="293" t="s">
        <v>696</v>
      </c>
      <c r="I663" s="293" t="s">
        <v>696</v>
      </c>
      <c r="J663" s="259">
        <v>0.9</v>
      </c>
      <c r="K663" s="260">
        <v>1</v>
      </c>
      <c r="L663" s="260">
        <v>1</v>
      </c>
      <c r="M663" s="261">
        <v>1</v>
      </c>
      <c r="N663" s="261">
        <v>0.991758241758242</v>
      </c>
      <c r="O663" s="262">
        <v>0.9</v>
      </c>
      <c r="P663" s="263">
        <v>0.982873453853473</v>
      </c>
      <c r="Q663" s="260">
        <v>0.988778877887789</v>
      </c>
      <c r="R663" s="260">
        <v>0.992941176470588</v>
      </c>
      <c r="S663" s="260">
        <v>0.989894965592177</v>
      </c>
      <c r="T663" s="262">
        <v>0.9</v>
      </c>
      <c r="U663" s="260">
        <v>0.931493815413892</v>
      </c>
      <c r="V663" s="260">
        <v>0.935973597359736</v>
      </c>
      <c r="W663" s="260">
        <v>0.934117647058823</v>
      </c>
      <c r="X663" s="260">
        <v>0.941506700470844</v>
      </c>
      <c r="Y663" s="262">
        <v>0.92</v>
      </c>
      <c r="Z663" s="262">
        <v>0.925816023738872</v>
      </c>
      <c r="AA663" s="262">
        <v>0.952941176470588</v>
      </c>
      <c r="AB663" s="262">
        <v>0.964285714285714</v>
      </c>
      <c r="AC663" s="262">
        <v>0.951215782229699</v>
      </c>
      <c r="AD663" s="262">
        <v>0.92</v>
      </c>
      <c r="AE663" s="260">
        <v>0.994117647058824</v>
      </c>
      <c r="AF663" s="260">
        <v>0.974358974358974</v>
      </c>
      <c r="AG663" s="260">
        <v>0.979166666666667</v>
      </c>
      <c r="AH663" s="260">
        <v>0.981109079829372</v>
      </c>
      <c r="AI663" s="262">
        <v>0.92</v>
      </c>
      <c r="AJ663" s="260">
        <v>0.959654178674352</v>
      </c>
      <c r="AK663" s="260">
        <v>0.974576271186441</v>
      </c>
      <c r="AL663" s="260">
        <v>0.97341211225997</v>
      </c>
      <c r="AM663" s="260">
        <v>0.972737920937042</v>
      </c>
      <c r="AN663" s="259">
        <v>0.99</v>
      </c>
      <c r="AO663" s="264">
        <v>1</v>
      </c>
      <c r="AP663" s="264">
        <v>1</v>
      </c>
      <c r="AQ663" s="264">
        <v>1</v>
      </c>
      <c r="AR663" s="265">
        <v>1</v>
      </c>
      <c r="AS663" s="286">
        <v>0.0810595228934205</v>
      </c>
      <c r="AT663" s="267">
        <v>0.1</v>
      </c>
      <c r="AU663" s="268">
        <v>0.0714285714285714</v>
      </c>
      <c r="AV663" s="268">
        <v>0</v>
      </c>
      <c r="AW663" s="268">
        <v>0.0619047619047619</v>
      </c>
      <c r="AX663" s="224"/>
      <c r="AY663" s="222"/>
    </row>
    <row r="664" ht="15" spans="1:51">
      <c r="A664" s="220"/>
      <c r="B664" s="224"/>
      <c r="C664" s="283" t="s">
        <v>668</v>
      </c>
      <c r="D664" s="111" t="s">
        <v>25</v>
      </c>
      <c r="E664" s="111" t="s">
        <v>669</v>
      </c>
      <c r="F664" s="293" t="s">
        <v>697</v>
      </c>
      <c r="G664" s="293" t="s">
        <v>697</v>
      </c>
      <c r="H664" s="293" t="s">
        <v>697</v>
      </c>
      <c r="I664" s="293" t="s">
        <v>697</v>
      </c>
      <c r="J664" s="259">
        <v>0.9</v>
      </c>
      <c r="K664" s="260" t="s">
        <v>33</v>
      </c>
      <c r="L664" s="260" t="s">
        <v>33</v>
      </c>
      <c r="M664" s="261" t="s">
        <v>33</v>
      </c>
      <c r="N664" s="261" t="s">
        <v>33</v>
      </c>
      <c r="O664" s="262">
        <v>0.9</v>
      </c>
      <c r="P664" s="263" t="s">
        <v>33</v>
      </c>
      <c r="Q664" s="260" t="s">
        <v>33</v>
      </c>
      <c r="R664" s="260" t="s">
        <v>33</v>
      </c>
      <c r="S664" s="260" t="s">
        <v>33</v>
      </c>
      <c r="T664" s="262">
        <v>0.9</v>
      </c>
      <c r="U664" s="260" t="s">
        <v>33</v>
      </c>
      <c r="V664" s="260" t="s">
        <v>33</v>
      </c>
      <c r="W664" s="260" t="s">
        <v>33</v>
      </c>
      <c r="X664" s="260" t="s">
        <v>33</v>
      </c>
      <c r="Y664" s="262">
        <v>0.92</v>
      </c>
      <c r="Z664" s="262" t="s">
        <v>33</v>
      </c>
      <c r="AA664" s="262" t="s">
        <v>33</v>
      </c>
      <c r="AB664" s="262" t="s">
        <v>33</v>
      </c>
      <c r="AC664" s="262" t="s">
        <v>33</v>
      </c>
      <c r="AD664" s="262">
        <v>0.92</v>
      </c>
      <c r="AE664" s="260" t="s">
        <v>33</v>
      </c>
      <c r="AF664" s="260" t="s">
        <v>33</v>
      </c>
      <c r="AG664" s="260" t="s">
        <v>33</v>
      </c>
      <c r="AH664" s="260" t="s">
        <v>33</v>
      </c>
      <c r="AI664" s="262">
        <v>0.92</v>
      </c>
      <c r="AJ664" s="260" t="s">
        <v>33</v>
      </c>
      <c r="AK664" s="260" t="s">
        <v>33</v>
      </c>
      <c r="AL664" s="260" t="s">
        <v>33</v>
      </c>
      <c r="AM664" s="260" t="s">
        <v>33</v>
      </c>
      <c r="AN664" s="259">
        <v>0.99</v>
      </c>
      <c r="AO664" s="264" t="s">
        <v>33</v>
      </c>
      <c r="AP664" s="264" t="s">
        <v>33</v>
      </c>
      <c r="AQ664" s="264" t="s">
        <v>33</v>
      </c>
      <c r="AR664" s="265" t="s">
        <v>33</v>
      </c>
      <c r="AS664" s="286">
        <v>0.0810595228934205</v>
      </c>
      <c r="AT664" s="267" t="s">
        <v>33</v>
      </c>
      <c r="AU664" s="268" t="s">
        <v>33</v>
      </c>
      <c r="AV664" s="268" t="s">
        <v>33</v>
      </c>
      <c r="AW664" s="268" t="s">
        <v>33</v>
      </c>
      <c r="AX664" s="224"/>
      <c r="AY664" s="222"/>
    </row>
    <row r="665" ht="15" spans="1:51">
      <c r="A665" s="220"/>
      <c r="B665" s="224"/>
      <c r="C665" s="283" t="s">
        <v>668</v>
      </c>
      <c r="D665" s="111" t="s">
        <v>25</v>
      </c>
      <c r="E665" s="111" t="s">
        <v>669</v>
      </c>
      <c r="F665" s="293" t="s">
        <v>698</v>
      </c>
      <c r="G665" s="293" t="s">
        <v>698</v>
      </c>
      <c r="H665" s="293" t="s">
        <v>698</v>
      </c>
      <c r="I665" s="293" t="s">
        <v>698</v>
      </c>
      <c r="J665" s="259">
        <v>0.9</v>
      </c>
      <c r="K665" s="260">
        <v>1</v>
      </c>
      <c r="L665" s="260">
        <v>1</v>
      </c>
      <c r="M665" s="261">
        <v>0.954545454545455</v>
      </c>
      <c r="N665" s="261">
        <v>0.954128440366973</v>
      </c>
      <c r="O665" s="262">
        <v>0.9</v>
      </c>
      <c r="P665" s="263">
        <v>0.956144358154408</v>
      </c>
      <c r="Q665" s="260">
        <v>0.941216445803602</v>
      </c>
      <c r="R665" s="260">
        <v>0.971326164874552</v>
      </c>
      <c r="S665" s="260">
        <v>0.95365951473832</v>
      </c>
      <c r="T665" s="262">
        <v>0.9</v>
      </c>
      <c r="U665" s="260">
        <v>0.957514846962083</v>
      </c>
      <c r="V665" s="260">
        <v>0.942235813795447</v>
      </c>
      <c r="W665" s="260">
        <v>0.968936678614098</v>
      </c>
      <c r="X665" s="260">
        <v>0.95209544816523</v>
      </c>
      <c r="Y665" s="262">
        <v>0.92</v>
      </c>
      <c r="Z665" s="262">
        <v>0.945111492281304</v>
      </c>
      <c r="AA665" s="262">
        <v>0.970193740685544</v>
      </c>
      <c r="AB665" s="262">
        <v>0.955503512880562</v>
      </c>
      <c r="AC665" s="262">
        <v>0.960743801652893</v>
      </c>
      <c r="AD665" s="262">
        <v>0.92</v>
      </c>
      <c r="AE665" s="260">
        <v>1</v>
      </c>
      <c r="AF665" s="260">
        <v>0.998480243161094</v>
      </c>
      <c r="AG665" s="260">
        <v>0.998287671232877</v>
      </c>
      <c r="AH665" s="260">
        <v>0.995137046861185</v>
      </c>
      <c r="AI665" s="262">
        <v>0.92</v>
      </c>
      <c r="AJ665" s="260">
        <v>0.976551226551227</v>
      </c>
      <c r="AK665" s="260">
        <v>0.978693967902601</v>
      </c>
      <c r="AL665" s="260">
        <v>0.983386075949367</v>
      </c>
      <c r="AM665" s="260">
        <v>0.979601017622239</v>
      </c>
      <c r="AN665" s="259">
        <v>0.99</v>
      </c>
      <c r="AO665" s="264">
        <v>1</v>
      </c>
      <c r="AP665" s="264">
        <v>1</v>
      </c>
      <c r="AQ665" s="264">
        <v>1</v>
      </c>
      <c r="AR665" s="265">
        <v>1</v>
      </c>
      <c r="AS665" s="286">
        <v>0.0810595228934205</v>
      </c>
      <c r="AT665" s="267">
        <v>0</v>
      </c>
      <c r="AU665" s="268">
        <v>0.0833333333333333</v>
      </c>
      <c r="AV665" s="268" t="s">
        <v>33</v>
      </c>
      <c r="AW665" s="268">
        <v>0.0342465753424658</v>
      </c>
      <c r="AX665" s="224"/>
      <c r="AY665" s="222"/>
    </row>
    <row r="666" ht="15" spans="1:51">
      <c r="A666" s="220"/>
      <c r="B666" s="224"/>
      <c r="C666" s="283" t="s">
        <v>668</v>
      </c>
      <c r="D666" s="111" t="s">
        <v>25</v>
      </c>
      <c r="E666" s="111" t="s">
        <v>669</v>
      </c>
      <c r="F666" s="293" t="s">
        <v>699</v>
      </c>
      <c r="G666" s="293" t="s">
        <v>699</v>
      </c>
      <c r="H666" s="293" t="s">
        <v>699</v>
      </c>
      <c r="I666" s="293" t="s">
        <v>699</v>
      </c>
      <c r="J666" s="259">
        <v>0.9</v>
      </c>
      <c r="K666" s="260">
        <v>0.857142857142857</v>
      </c>
      <c r="L666" s="260">
        <v>0.821428571428571</v>
      </c>
      <c r="M666" s="261">
        <v>1</v>
      </c>
      <c r="N666" s="261">
        <v>0.884493670886076</v>
      </c>
      <c r="O666" s="262">
        <v>0.9</v>
      </c>
      <c r="P666" s="263">
        <v>0.946095076400679</v>
      </c>
      <c r="Q666" s="260">
        <v>0.950404858299595</v>
      </c>
      <c r="R666" s="260">
        <v>0.971506105834464</v>
      </c>
      <c r="S666" s="260">
        <v>0.953410332448884</v>
      </c>
      <c r="T666" s="262">
        <v>0.9</v>
      </c>
      <c r="U666" s="260">
        <v>0.923174872665535</v>
      </c>
      <c r="V666" s="260">
        <v>0.933198380566802</v>
      </c>
      <c r="W666" s="260">
        <v>0.943012211668928</v>
      </c>
      <c r="X666" s="260">
        <v>0.940065553301077</v>
      </c>
      <c r="Y666" s="262">
        <v>0.92</v>
      </c>
      <c r="Z666" s="262">
        <v>0.887372013651877</v>
      </c>
      <c r="AA666" s="262">
        <v>0.944759206798867</v>
      </c>
      <c r="AB666" s="262">
        <v>0.908860759493671</v>
      </c>
      <c r="AC666" s="262">
        <v>0.931408916166453</v>
      </c>
      <c r="AD666" s="262">
        <v>0.92</v>
      </c>
      <c r="AE666" s="260">
        <v>0.991416309012876</v>
      </c>
      <c r="AF666" s="260">
        <v>0.996677740863787</v>
      </c>
      <c r="AG666" s="260">
        <v>1</v>
      </c>
      <c r="AH666" s="260">
        <v>0.9937794533459</v>
      </c>
      <c r="AI666" s="262">
        <v>0.92</v>
      </c>
      <c r="AJ666" s="260">
        <v>0.953772943575799</v>
      </c>
      <c r="AK666" s="260">
        <v>0.967601415736455</v>
      </c>
      <c r="AL666" s="260">
        <v>0.956751985878199</v>
      </c>
      <c r="AM666" s="260">
        <v>0.96711152759095</v>
      </c>
      <c r="AN666" s="259">
        <v>0.99</v>
      </c>
      <c r="AO666" s="264">
        <v>1</v>
      </c>
      <c r="AP666" s="264">
        <v>1</v>
      </c>
      <c r="AQ666" s="264">
        <v>1</v>
      </c>
      <c r="AR666" s="265">
        <v>1</v>
      </c>
      <c r="AS666" s="286">
        <v>0.0810595228934205</v>
      </c>
      <c r="AT666" s="267">
        <v>0.0833333333333333</v>
      </c>
      <c r="AU666" s="268">
        <v>0</v>
      </c>
      <c r="AV666" s="268">
        <v>0</v>
      </c>
      <c r="AW666" s="268">
        <v>0.0828025477707006</v>
      </c>
      <c r="AX666" s="224"/>
      <c r="AY666" s="222"/>
    </row>
    <row r="667" ht="15" spans="1:51">
      <c r="A667" s="220"/>
      <c r="B667" s="224"/>
      <c r="C667" s="283" t="s">
        <v>668</v>
      </c>
      <c r="D667" s="111" t="s">
        <v>25</v>
      </c>
      <c r="E667" s="111" t="s">
        <v>669</v>
      </c>
      <c r="F667" s="293" t="s">
        <v>700</v>
      </c>
      <c r="G667" s="293" t="s">
        <v>700</v>
      </c>
      <c r="H667" s="293" t="s">
        <v>700</v>
      </c>
      <c r="I667" s="293" t="s">
        <v>700</v>
      </c>
      <c r="J667" s="259">
        <v>0.9</v>
      </c>
      <c r="K667" s="260">
        <v>1</v>
      </c>
      <c r="L667" s="260">
        <v>0.921052631578947</v>
      </c>
      <c r="M667" s="261">
        <v>0.870967741935484</v>
      </c>
      <c r="N667" s="261">
        <v>0.880290205562273</v>
      </c>
      <c r="O667" s="262">
        <v>0.9</v>
      </c>
      <c r="P667" s="263">
        <v>0.95448668218257</v>
      </c>
      <c r="Q667" s="260">
        <v>0.912185686653772</v>
      </c>
      <c r="R667" s="260">
        <v>0.956521739130435</v>
      </c>
      <c r="S667" s="260">
        <v>0.893779860450728</v>
      </c>
      <c r="T667" s="262">
        <v>0.9</v>
      </c>
      <c r="U667" s="260">
        <v>0.916731316265839</v>
      </c>
      <c r="V667" s="260">
        <v>0.923404255319149</v>
      </c>
      <c r="W667" s="260">
        <v>0.931034482758621</v>
      </c>
      <c r="X667" s="260">
        <v>0.919421179867325</v>
      </c>
      <c r="Y667" s="262">
        <v>0.92</v>
      </c>
      <c r="Z667" s="262">
        <v>0.91008991008991</v>
      </c>
      <c r="AA667" s="262">
        <v>0.883645240032547</v>
      </c>
      <c r="AB667" s="262">
        <v>0.903846153846154</v>
      </c>
      <c r="AC667" s="262">
        <v>0.916316842559535</v>
      </c>
      <c r="AD667" s="262">
        <v>0.92</v>
      </c>
      <c r="AE667" s="260">
        <v>0.998895434462445</v>
      </c>
      <c r="AF667" s="260">
        <v>0.996992983628466</v>
      </c>
      <c r="AG667" s="260">
        <v>0.951878298665011</v>
      </c>
      <c r="AH667" s="260">
        <v>0.990526538380207</v>
      </c>
      <c r="AI667" s="262">
        <v>0.92</v>
      </c>
      <c r="AJ667" s="260">
        <v>0.956655710764174</v>
      </c>
      <c r="AK667" s="260">
        <v>0.964056883888108</v>
      </c>
      <c r="AL667" s="260">
        <v>0.953928225024248</v>
      </c>
      <c r="AM667" s="260">
        <v>0.966185844866259</v>
      </c>
      <c r="AN667" s="259">
        <v>0.99</v>
      </c>
      <c r="AO667" s="264">
        <v>1</v>
      </c>
      <c r="AP667" s="264">
        <v>1</v>
      </c>
      <c r="AQ667" s="264">
        <v>1</v>
      </c>
      <c r="AR667" s="265">
        <v>1</v>
      </c>
      <c r="AS667" s="286">
        <v>0.0810595228934205</v>
      </c>
      <c r="AT667" s="267">
        <v>0.142857142857143</v>
      </c>
      <c r="AU667" s="268">
        <v>0.111111111111111</v>
      </c>
      <c r="AV667" s="268">
        <v>0.1</v>
      </c>
      <c r="AW667" s="268">
        <v>0.0678571428571429</v>
      </c>
      <c r="AX667" s="224"/>
      <c r="AY667" s="222"/>
    </row>
    <row r="668" ht="15" spans="1:51">
      <c r="A668" s="220"/>
      <c r="B668" s="224"/>
      <c r="C668" s="283" t="s">
        <v>668</v>
      </c>
      <c r="D668" s="111" t="s">
        <v>25</v>
      </c>
      <c r="E668" s="111" t="s">
        <v>669</v>
      </c>
      <c r="F668" s="293" t="s">
        <v>701</v>
      </c>
      <c r="G668" s="293" t="s">
        <v>701</v>
      </c>
      <c r="H668" s="293" t="s">
        <v>701</v>
      </c>
      <c r="I668" s="293" t="s">
        <v>701</v>
      </c>
      <c r="J668" s="259">
        <v>0.9</v>
      </c>
      <c r="K668" s="260">
        <v>0.857142857142857</v>
      </c>
      <c r="L668" s="260">
        <v>0.833333333333333</v>
      </c>
      <c r="M668" s="261">
        <v>0.8</v>
      </c>
      <c r="N668" s="261">
        <v>0.772727272727273</v>
      </c>
      <c r="O668" s="262">
        <v>0.9</v>
      </c>
      <c r="P668" s="263">
        <v>0.94647201946472</v>
      </c>
      <c r="Q668" s="260">
        <v>0.942238267148014</v>
      </c>
      <c r="R668" s="260">
        <v>0.975698663426488</v>
      </c>
      <c r="S668" s="260">
        <v>0.944935755427559</v>
      </c>
      <c r="T668" s="262">
        <v>0.9</v>
      </c>
      <c r="U668" s="260">
        <v>0.927818329278183</v>
      </c>
      <c r="V668" s="260">
        <v>0.929602888086643</v>
      </c>
      <c r="W668" s="260">
        <v>0.933171324422843</v>
      </c>
      <c r="X668" s="260">
        <v>0.930474080638015</v>
      </c>
      <c r="Y668" s="262">
        <v>0.92</v>
      </c>
      <c r="Z668" s="262">
        <v>0.871287128712871</v>
      </c>
      <c r="AA668" s="262">
        <v>0.895778364116095</v>
      </c>
      <c r="AB668" s="262">
        <v>0.915584415584416</v>
      </c>
      <c r="AC668" s="262">
        <v>0.895887047268263</v>
      </c>
      <c r="AD668" s="262">
        <v>0.92</v>
      </c>
      <c r="AE668" s="260">
        <v>0.999310344827586</v>
      </c>
      <c r="AF668" s="260">
        <v>0.998976458546571</v>
      </c>
      <c r="AG668" s="260">
        <v>0.999443207126949</v>
      </c>
      <c r="AH668" s="260">
        <v>0.995839704956373</v>
      </c>
      <c r="AI668" s="262">
        <v>0.92</v>
      </c>
      <c r="AJ668" s="260">
        <v>0.9501953125</v>
      </c>
      <c r="AK668" s="260">
        <v>0.956894440362479</v>
      </c>
      <c r="AL668" s="260">
        <v>0.951750972762646</v>
      </c>
      <c r="AM668" s="260">
        <v>0.954631691825456</v>
      </c>
      <c r="AN668" s="259">
        <v>0.99</v>
      </c>
      <c r="AO668" s="264">
        <v>1</v>
      </c>
      <c r="AP668" s="264">
        <v>1</v>
      </c>
      <c r="AQ668" s="264">
        <v>1</v>
      </c>
      <c r="AR668" s="265">
        <v>1</v>
      </c>
      <c r="AS668" s="286">
        <v>0.0810595228934205</v>
      </c>
      <c r="AT668" s="267">
        <v>0.125</v>
      </c>
      <c r="AU668" s="268">
        <v>0.142857142857143</v>
      </c>
      <c r="AV668" s="268">
        <v>0.333333333333333</v>
      </c>
      <c r="AW668" s="268">
        <v>0.102766798418972</v>
      </c>
      <c r="AX668" s="224"/>
      <c r="AY668" s="222"/>
    </row>
    <row r="669" ht="15" spans="1:51">
      <c r="A669" s="220"/>
      <c r="B669" s="224"/>
      <c r="C669" s="283" t="s">
        <v>668</v>
      </c>
      <c r="D669" s="111" t="s">
        <v>25</v>
      </c>
      <c r="E669" s="111" t="s">
        <v>669</v>
      </c>
      <c r="F669" s="293" t="s">
        <v>702</v>
      </c>
      <c r="G669" s="293" t="s">
        <v>702</v>
      </c>
      <c r="H669" s="293" t="s">
        <v>702</v>
      </c>
      <c r="I669" s="293" t="s">
        <v>702</v>
      </c>
      <c r="J669" s="259">
        <v>0.9</v>
      </c>
      <c r="K669" s="260">
        <v>0.631578947368421</v>
      </c>
      <c r="L669" s="260">
        <v>0.8</v>
      </c>
      <c r="M669" s="261">
        <v>0.647058823529412</v>
      </c>
      <c r="N669" s="261">
        <v>0.731441048034934</v>
      </c>
      <c r="O669" s="262">
        <v>0.9</v>
      </c>
      <c r="P669" s="263">
        <v>0.988074957410562</v>
      </c>
      <c r="Q669" s="260">
        <v>0.988336933045356</v>
      </c>
      <c r="R669" s="260">
        <v>0.986024844720497</v>
      </c>
      <c r="S669" s="260">
        <v>0.986418766794974</v>
      </c>
      <c r="T669" s="262">
        <v>0.9</v>
      </c>
      <c r="U669" s="260">
        <v>0.946053378762067</v>
      </c>
      <c r="V669" s="260">
        <v>0.931317494600432</v>
      </c>
      <c r="W669" s="260">
        <v>0.93944099378882</v>
      </c>
      <c r="X669" s="260">
        <v>0.944851962137168</v>
      </c>
      <c r="Y669" s="262">
        <v>0.92</v>
      </c>
      <c r="Z669" s="262">
        <v>0.912017167381974</v>
      </c>
      <c r="AA669" s="262">
        <v>0.930232558139535</v>
      </c>
      <c r="AB669" s="262">
        <v>0.958904109589041</v>
      </c>
      <c r="AC669" s="262">
        <v>0.935953536478638</v>
      </c>
      <c r="AD669" s="262">
        <v>0.92</v>
      </c>
      <c r="AE669" s="260">
        <v>0.997191011235955</v>
      </c>
      <c r="AF669" s="260">
        <v>1</v>
      </c>
      <c r="AG669" s="260">
        <v>0.997578692493947</v>
      </c>
      <c r="AH669" s="260">
        <v>0.998929278869318</v>
      </c>
      <c r="AI669" s="262">
        <v>0.92</v>
      </c>
      <c r="AJ669" s="260">
        <v>0.964542190305206</v>
      </c>
      <c r="AK669" s="260">
        <v>0.964161447459986</v>
      </c>
      <c r="AL669" s="260">
        <v>0.975272007912957</v>
      </c>
      <c r="AM669" s="260">
        <v>0.970466013653903</v>
      </c>
      <c r="AN669" s="259">
        <v>0.99</v>
      </c>
      <c r="AO669" s="264">
        <v>1</v>
      </c>
      <c r="AP669" s="264">
        <v>1</v>
      </c>
      <c r="AQ669" s="264">
        <v>1</v>
      </c>
      <c r="AR669" s="265">
        <v>1</v>
      </c>
      <c r="AS669" s="286">
        <v>0.0810595228934205</v>
      </c>
      <c r="AT669" s="267">
        <v>0</v>
      </c>
      <c r="AU669" s="268">
        <v>0</v>
      </c>
      <c r="AV669" s="268">
        <v>0</v>
      </c>
      <c r="AW669" s="268">
        <v>0.0708661417322835</v>
      </c>
      <c r="AX669" s="224"/>
      <c r="AY669" s="222"/>
    </row>
    <row r="670" ht="15" spans="1:51">
      <c r="A670" s="220"/>
      <c r="B670" s="224"/>
      <c r="C670" s="283" t="s">
        <v>668</v>
      </c>
      <c r="D670" s="111" t="s">
        <v>25</v>
      </c>
      <c r="E670" s="111" t="s">
        <v>669</v>
      </c>
      <c r="F670" s="293" t="s">
        <v>703</v>
      </c>
      <c r="G670" s="293" t="s">
        <v>703</v>
      </c>
      <c r="H670" s="293" t="s">
        <v>703</v>
      </c>
      <c r="I670" s="293" t="s">
        <v>703</v>
      </c>
      <c r="J670" s="259">
        <v>0.9</v>
      </c>
      <c r="K670" s="260">
        <v>1</v>
      </c>
      <c r="L670" s="260">
        <v>1</v>
      </c>
      <c r="M670" s="261">
        <v>0.941176470588235</v>
      </c>
      <c r="N670" s="261">
        <v>0.977955911823647</v>
      </c>
      <c r="O670" s="262">
        <v>0.9</v>
      </c>
      <c r="P670" s="263">
        <v>0.998051631758402</v>
      </c>
      <c r="Q670" s="260">
        <v>0.997851002865329</v>
      </c>
      <c r="R670" s="260">
        <v>0.998682476943347</v>
      </c>
      <c r="S670" s="260">
        <v>0.992040798907477</v>
      </c>
      <c r="T670" s="262">
        <v>0.9</v>
      </c>
      <c r="U670" s="260">
        <v>0.965903555772041</v>
      </c>
      <c r="V670" s="260">
        <v>0.955945558739255</v>
      </c>
      <c r="W670" s="260">
        <v>0.968379446640316</v>
      </c>
      <c r="X670" s="260">
        <v>0.963276715602595</v>
      </c>
      <c r="Y670" s="262">
        <v>0.92</v>
      </c>
      <c r="Z670" s="262">
        <v>0.950342465753425</v>
      </c>
      <c r="AA670" s="262">
        <v>0.977134146341463</v>
      </c>
      <c r="AB670" s="262">
        <v>0.986143187066975</v>
      </c>
      <c r="AC670" s="262">
        <v>0.975805346127485</v>
      </c>
      <c r="AD670" s="262">
        <v>0.92</v>
      </c>
      <c r="AE670" s="260">
        <v>1</v>
      </c>
      <c r="AF670" s="260">
        <v>0.990825688073395</v>
      </c>
      <c r="AG670" s="260">
        <v>0.983870967741935</v>
      </c>
      <c r="AH670" s="260">
        <v>0.993657505285412</v>
      </c>
      <c r="AI670" s="262">
        <v>0.92</v>
      </c>
      <c r="AJ670" s="260">
        <v>0.985589685248388</v>
      </c>
      <c r="AK670" s="260">
        <v>0.991589327146172</v>
      </c>
      <c r="AL670" s="260">
        <v>0.993288590604027</v>
      </c>
      <c r="AM670" s="260">
        <v>0.988544836226955</v>
      </c>
      <c r="AN670" s="259">
        <v>0.99</v>
      </c>
      <c r="AO670" s="264">
        <v>1</v>
      </c>
      <c r="AP670" s="264">
        <v>1</v>
      </c>
      <c r="AQ670" s="264">
        <v>1</v>
      </c>
      <c r="AR670" s="265">
        <v>1</v>
      </c>
      <c r="AS670" s="286">
        <v>0.0810595228934205</v>
      </c>
      <c r="AT670" s="267">
        <v>0</v>
      </c>
      <c r="AU670" s="268">
        <v>0</v>
      </c>
      <c r="AV670" s="268">
        <v>0</v>
      </c>
      <c r="AW670" s="268">
        <v>0.0426829268292683</v>
      </c>
      <c r="AX670" s="224"/>
      <c r="AY670" s="222"/>
    </row>
    <row r="671" ht="15" spans="1:51">
      <c r="A671" s="220"/>
      <c r="B671" s="224"/>
      <c r="C671" s="283" t="s">
        <v>668</v>
      </c>
      <c r="D671" s="111" t="s">
        <v>25</v>
      </c>
      <c r="E671" s="111" t="s">
        <v>669</v>
      </c>
      <c r="F671" s="293" t="s">
        <v>704</v>
      </c>
      <c r="G671" s="293" t="s">
        <v>704</v>
      </c>
      <c r="H671" s="293" t="s">
        <v>704</v>
      </c>
      <c r="I671" s="293" t="s">
        <v>704</v>
      </c>
      <c r="J671" s="259">
        <v>0.9</v>
      </c>
      <c r="K671" s="260">
        <v>0.922077922077922</v>
      </c>
      <c r="L671" s="260">
        <v>0.896103896103896</v>
      </c>
      <c r="M671" s="261">
        <v>0.885245901639344</v>
      </c>
      <c r="N671" s="261">
        <v>0.914172783738001</v>
      </c>
      <c r="O671" s="262">
        <v>0.9</v>
      </c>
      <c r="P671" s="263">
        <v>0.899879993142465</v>
      </c>
      <c r="Q671" s="260">
        <v>0.618206157965194</v>
      </c>
      <c r="R671" s="260">
        <v>0.968152866242038</v>
      </c>
      <c r="S671" s="260">
        <v>0.928933970392418</v>
      </c>
      <c r="T671" s="262">
        <v>0.9</v>
      </c>
      <c r="U671" s="260">
        <v>0.919938282187554</v>
      </c>
      <c r="V671" s="260">
        <v>0.906425702811245</v>
      </c>
      <c r="W671" s="260">
        <v>0.916666666666667</v>
      </c>
      <c r="X671" s="260">
        <v>0.923858384898567</v>
      </c>
      <c r="Y671" s="262">
        <v>0.92</v>
      </c>
      <c r="Z671" s="262">
        <v>0.87611837577426</v>
      </c>
      <c r="AA671" s="262">
        <v>0.87953216374269</v>
      </c>
      <c r="AB671" s="262">
        <v>0.892960462873674</v>
      </c>
      <c r="AC671" s="262">
        <v>0.89996219894157</v>
      </c>
      <c r="AD671" s="262">
        <v>0.92</v>
      </c>
      <c r="AE671" s="260">
        <v>1</v>
      </c>
      <c r="AF671" s="260">
        <v>0.999409332545777</v>
      </c>
      <c r="AG671" s="260">
        <v>0.999213217938631</v>
      </c>
      <c r="AH671" s="260">
        <v>0.99304126604063</v>
      </c>
      <c r="AI671" s="262">
        <v>0.92</v>
      </c>
      <c r="AJ671" s="260">
        <v>0.950734184163579</v>
      </c>
      <c r="AK671" s="260">
        <v>0.952412065773712</v>
      </c>
      <c r="AL671" s="260">
        <v>0.942827798699076</v>
      </c>
      <c r="AM671" s="260">
        <v>0.958412981606559</v>
      </c>
      <c r="AN671" s="259">
        <v>0.99</v>
      </c>
      <c r="AO671" s="264">
        <v>1</v>
      </c>
      <c r="AP671" s="264">
        <v>1</v>
      </c>
      <c r="AQ671" s="264">
        <v>1</v>
      </c>
      <c r="AR671" s="265">
        <v>1</v>
      </c>
      <c r="AS671" s="286">
        <v>0.0810595228934205</v>
      </c>
      <c r="AT671" s="267">
        <v>0.133333333333333</v>
      </c>
      <c r="AU671" s="268">
        <v>0.147058823529412</v>
      </c>
      <c r="AV671" s="268">
        <v>0.0909090909090909</v>
      </c>
      <c r="AW671" s="268">
        <v>0.073345259391771</v>
      </c>
      <c r="AX671" s="224"/>
      <c r="AY671" s="222"/>
    </row>
    <row r="672" ht="15" spans="1:51">
      <c r="A672" s="220"/>
      <c r="B672" s="224"/>
      <c r="C672" s="283" t="s">
        <v>668</v>
      </c>
      <c r="D672" s="111" t="s">
        <v>25</v>
      </c>
      <c r="E672" s="111" t="s">
        <v>669</v>
      </c>
      <c r="F672" s="293" t="s">
        <v>705</v>
      </c>
      <c r="G672" s="293" t="s">
        <v>705</v>
      </c>
      <c r="H672" s="293" t="s">
        <v>705</v>
      </c>
      <c r="I672" s="293" t="s">
        <v>705</v>
      </c>
      <c r="J672" s="259">
        <v>0.9</v>
      </c>
      <c r="K672" s="260">
        <v>1</v>
      </c>
      <c r="L672" s="260">
        <v>0.916666666666667</v>
      </c>
      <c r="M672" s="261">
        <v>1</v>
      </c>
      <c r="N672" s="261">
        <v>0.885416666666667</v>
      </c>
      <c r="O672" s="262">
        <v>0.9</v>
      </c>
      <c r="P672" s="263">
        <v>0.990115321252059</v>
      </c>
      <c r="Q672" s="260">
        <v>0.982049797336422</v>
      </c>
      <c r="R672" s="260">
        <v>0.995444191343964</v>
      </c>
      <c r="S672" s="260">
        <v>0.985676893994474</v>
      </c>
      <c r="T672" s="262">
        <v>0.9</v>
      </c>
      <c r="U672" s="260">
        <v>0.92833607907743</v>
      </c>
      <c r="V672" s="260">
        <v>0.928778228141285</v>
      </c>
      <c r="W672" s="260">
        <v>0.904328018223235</v>
      </c>
      <c r="X672" s="260">
        <v>0.929002472008143</v>
      </c>
      <c r="Y672" s="262">
        <v>0.92</v>
      </c>
      <c r="Z672" s="262">
        <v>0.882352941176471</v>
      </c>
      <c r="AA672" s="262">
        <v>0.906976744186046</v>
      </c>
      <c r="AB672" s="262">
        <v>0.870445344129555</v>
      </c>
      <c r="AC672" s="262">
        <v>0.886613800449757</v>
      </c>
      <c r="AD672" s="262">
        <v>0.92</v>
      </c>
      <c r="AE672" s="260">
        <v>1</v>
      </c>
      <c r="AF672" s="260">
        <v>1</v>
      </c>
      <c r="AG672" s="260">
        <v>1</v>
      </c>
      <c r="AH672" s="260">
        <v>0.995019920318725</v>
      </c>
      <c r="AI672" s="262">
        <v>0.92</v>
      </c>
      <c r="AJ672" s="260">
        <v>0.96010296010296</v>
      </c>
      <c r="AK672" s="260">
        <v>0.963576158940397</v>
      </c>
      <c r="AL672" s="260">
        <v>0.938775510204082</v>
      </c>
      <c r="AM672" s="260">
        <v>0.958066848339914</v>
      </c>
      <c r="AN672" s="259">
        <v>0.99</v>
      </c>
      <c r="AO672" s="264">
        <v>1</v>
      </c>
      <c r="AP672" s="264">
        <v>1</v>
      </c>
      <c r="AQ672" s="264">
        <v>1</v>
      </c>
      <c r="AR672" s="265">
        <v>1</v>
      </c>
      <c r="AS672" s="286">
        <v>0.0810595228934205</v>
      </c>
      <c r="AT672" s="267">
        <v>0</v>
      </c>
      <c r="AU672" s="268">
        <v>0</v>
      </c>
      <c r="AV672" s="268">
        <v>0</v>
      </c>
      <c r="AW672" s="268">
        <v>0.0601503759398496</v>
      </c>
      <c r="AX672" s="224"/>
      <c r="AY672" s="222"/>
    </row>
    <row r="673" ht="15" spans="1:51">
      <c r="A673" s="220"/>
      <c r="B673" s="224"/>
      <c r="C673" s="283" t="s">
        <v>668</v>
      </c>
      <c r="D673" s="111" t="s">
        <v>25</v>
      </c>
      <c r="E673" s="111" t="s">
        <v>669</v>
      </c>
      <c r="F673" s="293" t="s">
        <v>706</v>
      </c>
      <c r="G673" s="293" t="s">
        <v>706</v>
      </c>
      <c r="H673" s="293" t="s">
        <v>706</v>
      </c>
      <c r="I673" s="293" t="s">
        <v>706</v>
      </c>
      <c r="J673" s="259">
        <v>0.9</v>
      </c>
      <c r="K673" s="260">
        <v>0.954545454545455</v>
      </c>
      <c r="L673" s="260">
        <v>1</v>
      </c>
      <c r="M673" s="261">
        <v>0.736842105263158</v>
      </c>
      <c r="N673" s="261">
        <v>0.833652007648184</v>
      </c>
      <c r="O673" s="262">
        <v>0.9</v>
      </c>
      <c r="P673" s="263">
        <v>0.966689326988443</v>
      </c>
      <c r="Q673" s="260">
        <v>0.93430314406382</v>
      </c>
      <c r="R673" s="260">
        <v>0.923714759535655</v>
      </c>
      <c r="S673" s="260">
        <v>0.928687067066536</v>
      </c>
      <c r="T673" s="262">
        <v>0.9</v>
      </c>
      <c r="U673" s="260">
        <v>0.904146838885112</v>
      </c>
      <c r="V673" s="260">
        <v>0.907555138432661</v>
      </c>
      <c r="W673" s="260">
        <v>0.898839137645108</v>
      </c>
      <c r="X673" s="260">
        <v>0.9125507577165</v>
      </c>
      <c r="Y673" s="262">
        <v>0.92</v>
      </c>
      <c r="Z673" s="262">
        <v>0.857787810383747</v>
      </c>
      <c r="AA673" s="262">
        <v>0.897872340425532</v>
      </c>
      <c r="AB673" s="262">
        <v>0.884615384615385</v>
      </c>
      <c r="AC673" s="262">
        <v>0.911019604332647</v>
      </c>
      <c r="AD673" s="262">
        <v>0.92</v>
      </c>
      <c r="AE673" s="260">
        <v>1</v>
      </c>
      <c r="AF673" s="260">
        <v>0.972222222222222</v>
      </c>
      <c r="AG673" s="260">
        <v>0.983606557377049</v>
      </c>
      <c r="AH673" s="260">
        <v>0.961107448912327</v>
      </c>
      <c r="AI673" s="262">
        <v>0.92</v>
      </c>
      <c r="AJ673" s="260">
        <v>0.928422152560084</v>
      </c>
      <c r="AK673" s="260">
        <v>0.935049961568025</v>
      </c>
      <c r="AL673" s="260">
        <v>0.919125683060109</v>
      </c>
      <c r="AM673" s="260">
        <v>0.94755910346945</v>
      </c>
      <c r="AN673" s="259">
        <v>0.99</v>
      </c>
      <c r="AO673" s="264">
        <v>1</v>
      </c>
      <c r="AP673" s="264">
        <v>1</v>
      </c>
      <c r="AQ673" s="264">
        <v>1</v>
      </c>
      <c r="AR673" s="265">
        <v>1</v>
      </c>
      <c r="AS673" s="286">
        <v>0.0810595228934205</v>
      </c>
      <c r="AT673" s="267">
        <v>0</v>
      </c>
      <c r="AU673" s="268">
        <v>0</v>
      </c>
      <c r="AV673" s="268">
        <v>0.2</v>
      </c>
      <c r="AW673" s="268">
        <v>0.0215827338129496</v>
      </c>
      <c r="AX673" s="224"/>
      <c r="AY673" s="222"/>
    </row>
    <row r="674" ht="15" spans="1:51">
      <c r="A674" s="220"/>
      <c r="B674" s="224"/>
      <c r="C674" s="283" t="s">
        <v>668</v>
      </c>
      <c r="D674" s="111" t="s">
        <v>25</v>
      </c>
      <c r="E674" s="111" t="s">
        <v>669</v>
      </c>
      <c r="F674" s="293" t="s">
        <v>707</v>
      </c>
      <c r="G674" s="293" t="s">
        <v>707</v>
      </c>
      <c r="H674" s="293" t="s">
        <v>707</v>
      </c>
      <c r="I674" s="293" t="s">
        <v>707</v>
      </c>
      <c r="J674" s="259">
        <v>0.9</v>
      </c>
      <c r="K674" s="260">
        <v>0.970588235294118</v>
      </c>
      <c r="L674" s="260">
        <v>0.939393939393939</v>
      </c>
      <c r="M674" s="261">
        <v>0.925925925925926</v>
      </c>
      <c r="N674" s="261">
        <v>0.93298969072165</v>
      </c>
      <c r="O674" s="262">
        <v>0.9</v>
      </c>
      <c r="P674" s="263">
        <v>0.974146845915202</v>
      </c>
      <c r="Q674" s="260">
        <v>0.971902505077861</v>
      </c>
      <c r="R674" s="260">
        <v>0.957364341085271</v>
      </c>
      <c r="S674" s="260">
        <v>0.966863835090704</v>
      </c>
      <c r="T674" s="262">
        <v>0.9</v>
      </c>
      <c r="U674" s="260">
        <v>0.928128231644261</v>
      </c>
      <c r="V674" s="260">
        <v>0.921800947867299</v>
      </c>
      <c r="W674" s="260">
        <v>0.905684754521964</v>
      </c>
      <c r="X674" s="260">
        <v>0.930503076223071</v>
      </c>
      <c r="Y674" s="262">
        <v>0.92</v>
      </c>
      <c r="Z674" s="262">
        <v>0.898617511520737</v>
      </c>
      <c r="AA674" s="262">
        <v>0.92212389380531</v>
      </c>
      <c r="AB674" s="262">
        <v>0.940322580645161</v>
      </c>
      <c r="AC674" s="262">
        <v>0.924940514817218</v>
      </c>
      <c r="AD674" s="262">
        <v>0.92</v>
      </c>
      <c r="AE674" s="260">
        <v>0.995594713656388</v>
      </c>
      <c r="AF674" s="260">
        <v>0.99814126394052</v>
      </c>
      <c r="AG674" s="260">
        <v>0.984877126654064</v>
      </c>
      <c r="AH674" s="260">
        <v>0.997066942719117</v>
      </c>
      <c r="AI674" s="262">
        <v>0.92</v>
      </c>
      <c r="AJ674" s="260">
        <v>0.941972920696325</v>
      </c>
      <c r="AK674" s="260">
        <v>0.952259164535379</v>
      </c>
      <c r="AL674" s="260">
        <v>0.944763271162123</v>
      </c>
      <c r="AM674" s="260">
        <v>0.957284326203707</v>
      </c>
      <c r="AN674" s="259">
        <v>0.99</v>
      </c>
      <c r="AO674" s="264">
        <v>1</v>
      </c>
      <c r="AP674" s="264">
        <v>1</v>
      </c>
      <c r="AQ674" s="264">
        <v>1</v>
      </c>
      <c r="AR674" s="265">
        <v>1</v>
      </c>
      <c r="AS674" s="286">
        <v>0.0810595228934205</v>
      </c>
      <c r="AT674" s="267">
        <v>0.117647058823529</v>
      </c>
      <c r="AU674" s="268">
        <v>0</v>
      </c>
      <c r="AV674" s="268">
        <v>0.166666666666667</v>
      </c>
      <c r="AW674" s="268">
        <v>0.0611764705882353</v>
      </c>
      <c r="AX674" s="224"/>
      <c r="AY674" s="222"/>
    </row>
    <row r="675" ht="15" spans="1:51">
      <c r="A675" s="220"/>
      <c r="B675" s="224"/>
      <c r="C675" s="283" t="s">
        <v>668</v>
      </c>
      <c r="D675" s="111" t="s">
        <v>25</v>
      </c>
      <c r="E675" s="111" t="s">
        <v>669</v>
      </c>
      <c r="F675" s="293" t="s">
        <v>708</v>
      </c>
      <c r="G675" s="293" t="s">
        <v>708</v>
      </c>
      <c r="H675" s="293" t="s">
        <v>708</v>
      </c>
      <c r="I675" s="293" t="s">
        <v>708</v>
      </c>
      <c r="J675" s="259">
        <v>0.9</v>
      </c>
      <c r="K675" s="260">
        <v>0.909090909090909</v>
      </c>
      <c r="L675" s="260">
        <v>0.909090909090909</v>
      </c>
      <c r="M675" s="261">
        <v>0.944444444444444</v>
      </c>
      <c r="N675" s="261">
        <v>0.865853658536585</v>
      </c>
      <c r="O675" s="262">
        <v>0.9</v>
      </c>
      <c r="P675" s="263">
        <v>0.973404255319149</v>
      </c>
      <c r="Q675" s="260">
        <v>0.980681818181818</v>
      </c>
      <c r="R675" s="260">
        <v>0.976014760147601</v>
      </c>
      <c r="S675" s="260">
        <v>0.974377994127646</v>
      </c>
      <c r="T675" s="262">
        <v>0.9</v>
      </c>
      <c r="U675" s="260">
        <v>0.937056737588652</v>
      </c>
      <c r="V675" s="260">
        <v>0.925</v>
      </c>
      <c r="W675" s="260">
        <v>0.933579335793358</v>
      </c>
      <c r="X675" s="260">
        <v>0.940534693246793</v>
      </c>
      <c r="Y675" s="262">
        <v>0.92</v>
      </c>
      <c r="Z675" s="262">
        <v>0.940740740740741</v>
      </c>
      <c r="AA675" s="262">
        <v>0.924791086350975</v>
      </c>
      <c r="AB675" s="262">
        <v>0.943573667711599</v>
      </c>
      <c r="AC675" s="262">
        <v>0.942040358744395</v>
      </c>
      <c r="AD675" s="262">
        <v>0.92</v>
      </c>
      <c r="AE675" s="260">
        <v>1</v>
      </c>
      <c r="AF675" s="260">
        <v>0.996219281663516</v>
      </c>
      <c r="AG675" s="260">
        <v>1</v>
      </c>
      <c r="AH675" s="260">
        <v>0.998502994011976</v>
      </c>
      <c r="AI675" s="262">
        <v>0.92</v>
      </c>
      <c r="AJ675" s="260">
        <v>0.956294846705806</v>
      </c>
      <c r="AK675" s="260">
        <v>0.960830580462482</v>
      </c>
      <c r="AL675" s="260">
        <v>0.962833914053426</v>
      </c>
      <c r="AM675" s="260">
        <v>0.966592373661515</v>
      </c>
      <c r="AN675" s="259">
        <v>0.99</v>
      </c>
      <c r="AO675" s="264">
        <v>1</v>
      </c>
      <c r="AP675" s="264">
        <v>1</v>
      </c>
      <c r="AQ675" s="264">
        <v>1</v>
      </c>
      <c r="AR675" s="265">
        <v>1</v>
      </c>
      <c r="AS675" s="286">
        <v>0.0810595228934205</v>
      </c>
      <c r="AT675" s="267">
        <v>0</v>
      </c>
      <c r="AU675" s="268">
        <v>0</v>
      </c>
      <c r="AV675" s="268">
        <v>0</v>
      </c>
      <c r="AW675" s="268">
        <v>0.0524475524475524</v>
      </c>
      <c r="AX675" s="224"/>
      <c r="AY675" s="222"/>
    </row>
    <row r="676" ht="15" spans="1:51">
      <c r="A676" s="220"/>
      <c r="B676" s="224"/>
      <c r="C676" s="283" t="s">
        <v>668</v>
      </c>
      <c r="D676" s="111" t="s">
        <v>25</v>
      </c>
      <c r="E676" s="111" t="s">
        <v>669</v>
      </c>
      <c r="F676" s="293" t="s">
        <v>709</v>
      </c>
      <c r="G676" s="293" t="s">
        <v>709</v>
      </c>
      <c r="H676" s="293" t="s">
        <v>709</v>
      </c>
      <c r="I676" s="293" t="s">
        <v>709</v>
      </c>
      <c r="J676" s="259">
        <v>0.9</v>
      </c>
      <c r="K676" s="260">
        <v>0.90625</v>
      </c>
      <c r="L676" s="260">
        <v>0.911764705882353</v>
      </c>
      <c r="M676" s="261">
        <v>0.923076923076923</v>
      </c>
      <c r="N676" s="261">
        <v>0.894444444444444</v>
      </c>
      <c r="O676" s="262">
        <v>0.9</v>
      </c>
      <c r="P676" s="263">
        <v>0.945733666547662</v>
      </c>
      <c r="Q676" s="260">
        <v>0.952570151477527</v>
      </c>
      <c r="R676" s="260">
        <v>0.962114537444934</v>
      </c>
      <c r="S676" s="260">
        <v>0.945334768192659</v>
      </c>
      <c r="T676" s="262">
        <v>0.9</v>
      </c>
      <c r="U676" s="260">
        <v>0.932524098536237</v>
      </c>
      <c r="V676" s="260">
        <v>0.926744474795133</v>
      </c>
      <c r="W676" s="260">
        <v>0.918942731277533</v>
      </c>
      <c r="X676" s="260">
        <v>0.933453551276831</v>
      </c>
      <c r="Y676" s="262">
        <v>0.92</v>
      </c>
      <c r="Z676" s="262">
        <v>0.938257993384785</v>
      </c>
      <c r="AA676" s="262">
        <v>0.930693069306931</v>
      </c>
      <c r="AB676" s="262">
        <v>0.947452229299363</v>
      </c>
      <c r="AC676" s="262">
        <v>0.938974447712984</v>
      </c>
      <c r="AD676" s="262">
        <v>0.92</v>
      </c>
      <c r="AE676" s="260">
        <v>0.991379310344828</v>
      </c>
      <c r="AF676" s="260">
        <v>0.989821882951654</v>
      </c>
      <c r="AG676" s="260">
        <v>0.983164983164983</v>
      </c>
      <c r="AH676" s="260">
        <v>0.991565135895033</v>
      </c>
      <c r="AI676" s="262">
        <v>0.92</v>
      </c>
      <c r="AJ676" s="260">
        <v>0.955231930960086</v>
      </c>
      <c r="AK676" s="260">
        <v>0.956485002112379</v>
      </c>
      <c r="AL676" s="260">
        <v>0.955190017016449</v>
      </c>
      <c r="AM676" s="260">
        <v>0.961360231350824</v>
      </c>
      <c r="AN676" s="259">
        <v>0.99</v>
      </c>
      <c r="AO676" s="264">
        <v>1</v>
      </c>
      <c r="AP676" s="264">
        <v>1</v>
      </c>
      <c r="AQ676" s="264">
        <v>1</v>
      </c>
      <c r="AR676" s="265">
        <v>1</v>
      </c>
      <c r="AS676" s="286">
        <v>0.0810595228934205</v>
      </c>
      <c r="AT676" s="267">
        <v>0</v>
      </c>
      <c r="AU676" s="268">
        <v>0.0416666666666667</v>
      </c>
      <c r="AV676" s="268">
        <v>0.0952380952380952</v>
      </c>
      <c r="AW676" s="268">
        <v>0.0884955752212389</v>
      </c>
      <c r="AX676" s="224"/>
      <c r="AY676" s="222"/>
    </row>
    <row r="677" ht="15" spans="1:51">
      <c r="A677" s="220"/>
      <c r="B677" s="224"/>
      <c r="C677" s="283" t="s">
        <v>668</v>
      </c>
      <c r="D677" s="111" t="s">
        <v>25</v>
      </c>
      <c r="E677" s="111" t="s">
        <v>669</v>
      </c>
      <c r="F677" s="293" t="s">
        <v>710</v>
      </c>
      <c r="G677" s="293" t="s">
        <v>710</v>
      </c>
      <c r="H677" s="293" t="s">
        <v>710</v>
      </c>
      <c r="I677" s="293" t="s">
        <v>710</v>
      </c>
      <c r="J677" s="259">
        <v>0.9</v>
      </c>
      <c r="K677" s="260">
        <v>0.88</v>
      </c>
      <c r="L677" s="260">
        <v>0.925925925925926</v>
      </c>
      <c r="M677" s="261">
        <v>0.952380952380952</v>
      </c>
      <c r="N677" s="261">
        <v>0.932119205298013</v>
      </c>
      <c r="O677" s="262">
        <v>0.9</v>
      </c>
      <c r="P677" s="263">
        <v>0.965850515463918</v>
      </c>
      <c r="Q677" s="260">
        <v>0.926333615580017</v>
      </c>
      <c r="R677" s="260">
        <v>0.969230769230769</v>
      </c>
      <c r="S677" s="260">
        <v>0.94079022889547</v>
      </c>
      <c r="T677" s="262">
        <v>0.9</v>
      </c>
      <c r="U677" s="260">
        <v>0.911082474226804</v>
      </c>
      <c r="V677" s="260">
        <v>0.931414055884843</v>
      </c>
      <c r="W677" s="260">
        <v>0.906153846153846</v>
      </c>
      <c r="X677" s="260">
        <v>0.918336891888789</v>
      </c>
      <c r="Y677" s="262">
        <v>0.92</v>
      </c>
      <c r="Z677" s="262">
        <v>0.90343347639485</v>
      </c>
      <c r="AA677" s="262">
        <v>0.914221218961625</v>
      </c>
      <c r="AB677" s="262">
        <v>0.932098765432099</v>
      </c>
      <c r="AC677" s="262">
        <v>0.91838617681597</v>
      </c>
      <c r="AD677" s="262">
        <v>0.92</v>
      </c>
      <c r="AE677" s="260">
        <v>1</v>
      </c>
      <c r="AF677" s="260">
        <v>1</v>
      </c>
      <c r="AG677" s="260">
        <v>1</v>
      </c>
      <c r="AH677" s="260">
        <v>0.99724153150171</v>
      </c>
      <c r="AI677" s="262">
        <v>0.92</v>
      </c>
      <c r="AJ677" s="260">
        <v>0.930128840436075</v>
      </c>
      <c r="AK677" s="260">
        <v>0.95222816399287</v>
      </c>
      <c r="AL677" s="260">
        <v>0.948943661971831</v>
      </c>
      <c r="AM677" s="260">
        <v>0.954559382829539</v>
      </c>
      <c r="AN677" s="259">
        <v>0.99</v>
      </c>
      <c r="AO677" s="264">
        <v>1</v>
      </c>
      <c r="AP677" s="264">
        <v>1</v>
      </c>
      <c r="AQ677" s="264">
        <v>1</v>
      </c>
      <c r="AR677" s="265">
        <v>1</v>
      </c>
      <c r="AS677" s="286">
        <v>0.0810595228934205</v>
      </c>
      <c r="AT677" s="267">
        <v>0.0555555555555556</v>
      </c>
      <c r="AU677" s="268">
        <v>0.133333333333333</v>
      </c>
      <c r="AV677" s="268">
        <v>0.142857142857143</v>
      </c>
      <c r="AW677" s="268">
        <v>0.0955882352941176</v>
      </c>
      <c r="AX677" s="224"/>
      <c r="AY677" s="222"/>
    </row>
    <row r="678" ht="15" spans="1:51">
      <c r="A678" s="220"/>
      <c r="B678" s="224"/>
      <c r="C678" s="283" t="s">
        <v>668</v>
      </c>
      <c r="D678" s="111" t="s">
        <v>25</v>
      </c>
      <c r="E678" s="111" t="s">
        <v>669</v>
      </c>
      <c r="F678" s="293" t="s">
        <v>711</v>
      </c>
      <c r="G678" s="293" t="s">
        <v>711</v>
      </c>
      <c r="H678" s="293" t="s">
        <v>711</v>
      </c>
      <c r="I678" s="293" t="s">
        <v>711</v>
      </c>
      <c r="J678" s="259">
        <v>0.9</v>
      </c>
      <c r="K678" s="260">
        <v>0.935483870967742</v>
      </c>
      <c r="L678" s="260">
        <v>0.935483870967742</v>
      </c>
      <c r="M678" s="261">
        <v>0.96</v>
      </c>
      <c r="N678" s="261">
        <v>0.956060606060606</v>
      </c>
      <c r="O678" s="262">
        <v>0.9</v>
      </c>
      <c r="P678" s="263">
        <v>0.966701352757544</v>
      </c>
      <c r="Q678" s="260">
        <v>0.935997040325564</v>
      </c>
      <c r="R678" s="260">
        <v>0.981155778894472</v>
      </c>
      <c r="S678" s="260">
        <v>0.930546381051241</v>
      </c>
      <c r="T678" s="262">
        <v>0.9</v>
      </c>
      <c r="U678" s="260">
        <v>0.941727367325702</v>
      </c>
      <c r="V678" s="260">
        <v>0.947465778764336</v>
      </c>
      <c r="W678" s="260">
        <v>0.96608040201005</v>
      </c>
      <c r="X678" s="260">
        <v>0.944663584033217</v>
      </c>
      <c r="Y678" s="262">
        <v>0.92</v>
      </c>
      <c r="Z678" s="262">
        <v>0.921996879875195</v>
      </c>
      <c r="AA678" s="262">
        <v>0.934489402697495</v>
      </c>
      <c r="AB678" s="262">
        <v>0.948905109489051</v>
      </c>
      <c r="AC678" s="262">
        <v>0.944330983595757</v>
      </c>
      <c r="AD678" s="262">
        <v>0.92</v>
      </c>
      <c r="AE678" s="260">
        <v>0.995024875621891</v>
      </c>
      <c r="AF678" s="260">
        <v>0.998509687034277</v>
      </c>
      <c r="AG678" s="260">
        <v>1</v>
      </c>
      <c r="AH678" s="260">
        <v>0.990678546949966</v>
      </c>
      <c r="AI678" s="262">
        <v>0.92</v>
      </c>
      <c r="AJ678" s="260">
        <v>0.948107686305111</v>
      </c>
      <c r="AK678" s="260">
        <v>0.963066418373681</v>
      </c>
      <c r="AL678" s="260">
        <v>0.968005952380952</v>
      </c>
      <c r="AM678" s="260">
        <v>0.963559545814629</v>
      </c>
      <c r="AN678" s="259">
        <v>0.99</v>
      </c>
      <c r="AO678" s="264">
        <v>1</v>
      </c>
      <c r="AP678" s="264">
        <v>1</v>
      </c>
      <c r="AQ678" s="264">
        <v>1</v>
      </c>
      <c r="AR678" s="265">
        <v>1</v>
      </c>
      <c r="AS678" s="286">
        <v>0.0810595228934205</v>
      </c>
      <c r="AT678" s="267">
        <v>0</v>
      </c>
      <c r="AU678" s="268">
        <v>0.0666666666666667</v>
      </c>
      <c r="AV678" s="268">
        <v>0.105263157894737</v>
      </c>
      <c r="AW678" s="268">
        <v>0.0480769230769231</v>
      </c>
      <c r="AX678" s="224"/>
      <c r="AY678" s="222"/>
    </row>
    <row r="679" ht="15" spans="1:51">
      <c r="A679" s="220"/>
      <c r="B679" s="224"/>
      <c r="C679" s="283" t="s">
        <v>668</v>
      </c>
      <c r="D679" s="111" t="s">
        <v>25</v>
      </c>
      <c r="E679" s="111" t="s">
        <v>669</v>
      </c>
      <c r="F679" s="293" t="s">
        <v>712</v>
      </c>
      <c r="G679" s="293" t="s">
        <v>712</v>
      </c>
      <c r="H679" s="293" t="s">
        <v>712</v>
      </c>
      <c r="I679" s="293" t="s">
        <v>712</v>
      </c>
      <c r="J679" s="259">
        <v>0.9</v>
      </c>
      <c r="K679" s="260">
        <v>0.904761904761905</v>
      </c>
      <c r="L679" s="260">
        <v>1</v>
      </c>
      <c r="M679" s="261">
        <v>1</v>
      </c>
      <c r="N679" s="261">
        <v>0.961145194274029</v>
      </c>
      <c r="O679" s="262">
        <v>0.9</v>
      </c>
      <c r="P679" s="263">
        <v>0.974904942965779</v>
      </c>
      <c r="Q679" s="260">
        <v>0.983466666666667</v>
      </c>
      <c r="R679" s="260">
        <v>0.983870967741935</v>
      </c>
      <c r="S679" s="260">
        <v>0.981110322809507</v>
      </c>
      <c r="T679" s="262">
        <v>0.9</v>
      </c>
      <c r="U679" s="260">
        <v>0.937642585551331</v>
      </c>
      <c r="V679" s="260">
        <v>0.965866666666667</v>
      </c>
      <c r="W679" s="260">
        <v>0.949596774193548</v>
      </c>
      <c r="X679" s="260">
        <v>0.963462220645619</v>
      </c>
      <c r="Y679" s="262">
        <v>0.92</v>
      </c>
      <c r="Z679" s="262">
        <v>0.866004962779156</v>
      </c>
      <c r="AA679" s="262">
        <v>0.857868020304569</v>
      </c>
      <c r="AB679" s="262">
        <v>0.885365853658537</v>
      </c>
      <c r="AC679" s="262">
        <v>0.876030437539632</v>
      </c>
      <c r="AD679" s="262">
        <v>0.92</v>
      </c>
      <c r="AE679" s="260">
        <v>1</v>
      </c>
      <c r="AF679" s="260">
        <v>0.986238532110092</v>
      </c>
      <c r="AG679" s="260">
        <v>0.991111111111111</v>
      </c>
      <c r="AH679" s="260">
        <v>0.987865810135617</v>
      </c>
      <c r="AI679" s="262">
        <v>0.92</v>
      </c>
      <c r="AJ679" s="260">
        <v>0.927240977881257</v>
      </c>
      <c r="AK679" s="260">
        <v>0.958572058175408</v>
      </c>
      <c r="AL679" s="260">
        <v>0.928256070640177</v>
      </c>
      <c r="AM679" s="260">
        <v>0.955605857624613</v>
      </c>
      <c r="AN679" s="259">
        <v>0.99</v>
      </c>
      <c r="AO679" s="264">
        <v>1</v>
      </c>
      <c r="AP679" s="264">
        <v>1</v>
      </c>
      <c r="AQ679" s="264">
        <v>1</v>
      </c>
      <c r="AR679" s="265">
        <v>1</v>
      </c>
      <c r="AS679" s="286">
        <v>0.0810595228934205</v>
      </c>
      <c r="AT679" s="267">
        <v>0</v>
      </c>
      <c r="AU679" s="268">
        <v>0</v>
      </c>
      <c r="AV679" s="268">
        <v>0.25</v>
      </c>
      <c r="AW679" s="268">
        <v>0.0700934579439252</v>
      </c>
      <c r="AX679" s="224"/>
      <c r="AY679" s="222"/>
    </row>
    <row r="680" ht="15" spans="1:51">
      <c r="A680" s="220"/>
      <c r="B680" s="224"/>
      <c r="C680" s="283" t="s">
        <v>668</v>
      </c>
      <c r="D680" s="111" t="s">
        <v>25</v>
      </c>
      <c r="E680" s="111" t="s">
        <v>669</v>
      </c>
      <c r="F680" s="293" t="s">
        <v>713</v>
      </c>
      <c r="G680" s="293" t="s">
        <v>713</v>
      </c>
      <c r="H680" s="293" t="s">
        <v>713</v>
      </c>
      <c r="I680" s="293" t="s">
        <v>713</v>
      </c>
      <c r="J680" s="259">
        <v>0.9</v>
      </c>
      <c r="K680" s="260">
        <v>0.813953488372093</v>
      </c>
      <c r="L680" s="260">
        <v>0.953488372093023</v>
      </c>
      <c r="M680" s="261">
        <v>0.885714285714286</v>
      </c>
      <c r="N680" s="261">
        <v>0.910031023784902</v>
      </c>
      <c r="O680" s="262">
        <v>0.9</v>
      </c>
      <c r="P680" s="263">
        <v>0.975062344139651</v>
      </c>
      <c r="Q680" s="260">
        <v>0.968405584129317</v>
      </c>
      <c r="R680" s="260">
        <v>0.923841059602649</v>
      </c>
      <c r="S680" s="260">
        <v>0.960643067767171</v>
      </c>
      <c r="T680" s="262">
        <v>0.9</v>
      </c>
      <c r="U680" s="260">
        <v>0.928037050231564</v>
      </c>
      <c r="V680" s="260">
        <v>0.941464609355866</v>
      </c>
      <c r="W680" s="260">
        <v>0.908940397350993</v>
      </c>
      <c r="X680" s="260">
        <v>0.935962514642718</v>
      </c>
      <c r="Y680" s="262">
        <v>0.92</v>
      </c>
      <c r="Z680" s="262">
        <v>0.915326902465166</v>
      </c>
      <c r="AA680" s="262">
        <v>0.93213296398892</v>
      </c>
      <c r="AB680" s="262">
        <v>0.924686192468619</v>
      </c>
      <c r="AC680" s="262">
        <v>0.933646955855807</v>
      </c>
      <c r="AD680" s="262">
        <v>0.92</v>
      </c>
      <c r="AE680" s="260">
        <v>0.998706338939198</v>
      </c>
      <c r="AF680" s="260">
        <v>0.996724890829694</v>
      </c>
      <c r="AG680" s="260">
        <v>0.997044334975369</v>
      </c>
      <c r="AH680" s="260">
        <v>0.996717496987576</v>
      </c>
      <c r="AI680" s="262">
        <v>0.92</v>
      </c>
      <c r="AJ680" s="260">
        <v>0.945187165775401</v>
      </c>
      <c r="AK680" s="260">
        <v>0.960665972944849</v>
      </c>
      <c r="AL680" s="260">
        <v>0.944935064935065</v>
      </c>
      <c r="AM680" s="260">
        <v>0.959958510707263</v>
      </c>
      <c r="AN680" s="259">
        <v>0.99</v>
      </c>
      <c r="AO680" s="264">
        <v>1</v>
      </c>
      <c r="AP680" s="264">
        <v>1</v>
      </c>
      <c r="AQ680" s="264">
        <v>1</v>
      </c>
      <c r="AR680" s="265">
        <v>1</v>
      </c>
      <c r="AS680" s="286">
        <v>0.0810595228934205</v>
      </c>
      <c r="AT680" s="267">
        <v>0</v>
      </c>
      <c r="AU680" s="268">
        <v>0.222222222222222</v>
      </c>
      <c r="AV680" s="268">
        <v>0.0476190476190476</v>
      </c>
      <c r="AW680" s="268">
        <v>0.0816733067729084</v>
      </c>
      <c r="AX680" s="224"/>
      <c r="AY680" s="222"/>
    </row>
    <row r="681" ht="15" spans="1:51">
      <c r="A681" s="220"/>
      <c r="B681" s="224"/>
      <c r="C681" s="283" t="s">
        <v>668</v>
      </c>
      <c r="D681" s="111" t="s">
        <v>25</v>
      </c>
      <c r="E681" s="111" t="s">
        <v>669</v>
      </c>
      <c r="F681" s="293" t="s">
        <v>714</v>
      </c>
      <c r="G681" s="293" t="s">
        <v>714</v>
      </c>
      <c r="H681" s="293" t="s">
        <v>714</v>
      </c>
      <c r="I681" s="293" t="s">
        <v>714</v>
      </c>
      <c r="J681" s="259">
        <v>0.9</v>
      </c>
      <c r="K681" s="260">
        <v>1</v>
      </c>
      <c r="L681" s="260">
        <v>1</v>
      </c>
      <c r="M681" s="261">
        <v>0.961538461538462</v>
      </c>
      <c r="N681" s="261">
        <v>0.967238689547582</v>
      </c>
      <c r="O681" s="262">
        <v>0.9</v>
      </c>
      <c r="P681" s="263">
        <v>0.990699951052374</v>
      </c>
      <c r="Q681" s="260">
        <v>0.984257133486389</v>
      </c>
      <c r="R681" s="260">
        <v>0.991745283018868</v>
      </c>
      <c r="S681" s="260">
        <v>0.971852071200605</v>
      </c>
      <c r="T681" s="262">
        <v>0.9</v>
      </c>
      <c r="U681" s="260">
        <v>0.956436612824278</v>
      </c>
      <c r="V681" s="260">
        <v>0.943588061659561</v>
      </c>
      <c r="W681" s="260">
        <v>0.955188679245283</v>
      </c>
      <c r="X681" s="260">
        <v>0.949149475208107</v>
      </c>
      <c r="Y681" s="262">
        <v>0.92</v>
      </c>
      <c r="Z681" s="262">
        <v>0.944530046224962</v>
      </c>
      <c r="AA681" s="262">
        <v>0.958742632612967</v>
      </c>
      <c r="AB681" s="262">
        <v>0.973360655737705</v>
      </c>
      <c r="AC681" s="262">
        <v>0.960768877517549</v>
      </c>
      <c r="AD681" s="262">
        <v>0.92</v>
      </c>
      <c r="AE681" s="260">
        <v>1</v>
      </c>
      <c r="AF681" s="260">
        <v>0.988636363636364</v>
      </c>
      <c r="AG681" s="260">
        <v>0.994764397905759</v>
      </c>
      <c r="AH681" s="260">
        <v>0.994636344132161</v>
      </c>
      <c r="AI681" s="262">
        <v>0.92</v>
      </c>
      <c r="AJ681" s="260">
        <v>0.964352023765317</v>
      </c>
      <c r="AK681" s="260">
        <v>0.970489038785835</v>
      </c>
      <c r="AL681" s="260">
        <v>0.973802395209581</v>
      </c>
      <c r="AM681" s="260">
        <v>0.971393623737374</v>
      </c>
      <c r="AN681" s="259">
        <v>0.99</v>
      </c>
      <c r="AO681" s="264">
        <v>1</v>
      </c>
      <c r="AP681" s="264">
        <v>1</v>
      </c>
      <c r="AQ681" s="264">
        <v>1</v>
      </c>
      <c r="AR681" s="265">
        <v>1</v>
      </c>
      <c r="AS681" s="286">
        <v>0.0810595228934205</v>
      </c>
      <c r="AT681" s="267">
        <v>0</v>
      </c>
      <c r="AU681" s="268">
        <v>0</v>
      </c>
      <c r="AV681" s="268">
        <v>0</v>
      </c>
      <c r="AW681" s="268">
        <v>0.0555555555555556</v>
      </c>
      <c r="AX681" s="224"/>
      <c r="AY681" s="222"/>
    </row>
    <row r="682" ht="15" spans="1:51">
      <c r="A682" s="220"/>
      <c r="B682" s="224"/>
      <c r="C682" s="283" t="s">
        <v>668</v>
      </c>
      <c r="D682" s="111" t="s">
        <v>25</v>
      </c>
      <c r="E682" s="111" t="s">
        <v>669</v>
      </c>
      <c r="F682" s="293" t="s">
        <v>715</v>
      </c>
      <c r="G682" s="293" t="s">
        <v>715</v>
      </c>
      <c r="H682" s="293" t="s">
        <v>715</v>
      </c>
      <c r="I682" s="293" t="s">
        <v>715</v>
      </c>
      <c r="J682" s="259">
        <v>0.9</v>
      </c>
      <c r="K682" s="260">
        <v>0.939393939393939</v>
      </c>
      <c r="L682" s="260">
        <v>0.940298507462687</v>
      </c>
      <c r="M682" s="261">
        <v>0.909090909090909</v>
      </c>
      <c r="N682" s="261">
        <v>0.9433465085639</v>
      </c>
      <c r="O682" s="262">
        <v>0.9</v>
      </c>
      <c r="P682" s="263">
        <v>0.961822660098522</v>
      </c>
      <c r="Q682" s="260">
        <v>0.968629424593189</v>
      </c>
      <c r="R682" s="260">
        <v>0.952407932011331</v>
      </c>
      <c r="S682" s="260">
        <v>0.960921890682601</v>
      </c>
      <c r="T682" s="262">
        <v>0.9</v>
      </c>
      <c r="U682" s="260">
        <v>0.924384236453202</v>
      </c>
      <c r="V682" s="260">
        <v>0.935413521221272</v>
      </c>
      <c r="W682" s="260">
        <v>0.946175637393768</v>
      </c>
      <c r="X682" s="260">
        <v>0.937949665594192</v>
      </c>
      <c r="Y682" s="262">
        <v>0.92</v>
      </c>
      <c r="Z682" s="262">
        <v>0.893146647015475</v>
      </c>
      <c r="AA682" s="262">
        <v>0.904430929626412</v>
      </c>
      <c r="AB682" s="262">
        <v>0.926873857404022</v>
      </c>
      <c r="AC682" s="262">
        <v>0.904821250534112</v>
      </c>
      <c r="AD682" s="262">
        <v>0.92</v>
      </c>
      <c r="AE682" s="260">
        <v>0.99925907631514</v>
      </c>
      <c r="AF682" s="260">
        <v>0.997766860205449</v>
      </c>
      <c r="AG682" s="260">
        <v>0.996971109040075</v>
      </c>
      <c r="AH682" s="260">
        <v>0.996467682392415</v>
      </c>
      <c r="AI682" s="262">
        <v>0.92</v>
      </c>
      <c r="AJ682" s="260">
        <v>0.933173343178881</v>
      </c>
      <c r="AK682" s="260">
        <v>0.955611743222363</v>
      </c>
      <c r="AL682" s="260">
        <v>0.949773282176491</v>
      </c>
      <c r="AM682" s="260">
        <v>0.954702255984926</v>
      </c>
      <c r="AN682" s="259">
        <v>0.99</v>
      </c>
      <c r="AO682" s="264">
        <v>1</v>
      </c>
      <c r="AP682" s="264">
        <v>1</v>
      </c>
      <c r="AQ682" s="264">
        <v>1</v>
      </c>
      <c r="AR682" s="265">
        <v>1</v>
      </c>
      <c r="AS682" s="286">
        <v>0.0810595228934205</v>
      </c>
      <c r="AT682" s="267">
        <v>0</v>
      </c>
      <c r="AU682" s="268">
        <v>0.0615384615384615</v>
      </c>
      <c r="AV682" s="268">
        <v>0.0476190476190476</v>
      </c>
      <c r="AW682" s="268">
        <v>0.0644371941272431</v>
      </c>
      <c r="AX682" s="224"/>
      <c r="AY682" s="222"/>
    </row>
    <row r="683" ht="15" spans="1:51">
      <c r="A683" s="220"/>
      <c r="B683" s="224"/>
      <c r="C683" s="283" t="s">
        <v>668</v>
      </c>
      <c r="D683" s="111" t="s">
        <v>25</v>
      </c>
      <c r="E683" s="111" t="s">
        <v>669</v>
      </c>
      <c r="F683" s="293" t="s">
        <v>716</v>
      </c>
      <c r="G683" s="293" t="s">
        <v>716</v>
      </c>
      <c r="H683" s="293" t="s">
        <v>716</v>
      </c>
      <c r="I683" s="293" t="s">
        <v>716</v>
      </c>
      <c r="J683" s="259">
        <v>0.9</v>
      </c>
      <c r="K683" s="260">
        <v>1</v>
      </c>
      <c r="L683" s="260">
        <v>1</v>
      </c>
      <c r="M683" s="261">
        <v>1</v>
      </c>
      <c r="N683" s="261">
        <v>0.998454404945904</v>
      </c>
      <c r="O683" s="262">
        <v>0.9</v>
      </c>
      <c r="P683" s="263">
        <v>0.968947368421053</v>
      </c>
      <c r="Q683" s="260">
        <v>0.975218658892128</v>
      </c>
      <c r="R683" s="260">
        <v>0.977703455964326</v>
      </c>
      <c r="S683" s="260">
        <v>0.963613272587993</v>
      </c>
      <c r="T683" s="262">
        <v>0.9</v>
      </c>
      <c r="U683" s="260">
        <v>0.914736842105263</v>
      </c>
      <c r="V683" s="260">
        <v>0.931851311953353</v>
      </c>
      <c r="W683" s="260">
        <v>0.923076923076923</v>
      </c>
      <c r="X683" s="260">
        <v>0.931903398782405</v>
      </c>
      <c r="Y683" s="262">
        <v>0.92</v>
      </c>
      <c r="Z683" s="262">
        <v>0.943089430894309</v>
      </c>
      <c r="AA683" s="262">
        <v>0.949392712550607</v>
      </c>
      <c r="AB683" s="262">
        <v>0.913294797687861</v>
      </c>
      <c r="AC683" s="262">
        <v>0.930962343096234</v>
      </c>
      <c r="AD683" s="262">
        <v>0.92</v>
      </c>
      <c r="AE683" s="260">
        <v>0.995305164319249</v>
      </c>
      <c r="AF683" s="260">
        <v>0.994845360824742</v>
      </c>
      <c r="AG683" s="260">
        <v>0.994880546075085</v>
      </c>
      <c r="AH683" s="260">
        <v>0.994366197183099</v>
      </c>
      <c r="AI683" s="262">
        <v>0.92</v>
      </c>
      <c r="AJ683" s="260">
        <v>0.949502982107356</v>
      </c>
      <c r="AK683" s="260">
        <v>0.961087090796788</v>
      </c>
      <c r="AL683" s="260">
        <v>0.945621468926554</v>
      </c>
      <c r="AM683" s="260">
        <v>0.959469757104302</v>
      </c>
      <c r="AN683" s="259">
        <v>0.99</v>
      </c>
      <c r="AO683" s="264">
        <v>1</v>
      </c>
      <c r="AP683" s="264">
        <v>1</v>
      </c>
      <c r="AQ683" s="264">
        <v>1</v>
      </c>
      <c r="AR683" s="265">
        <v>1</v>
      </c>
      <c r="AS683" s="286">
        <v>0.0810595228934205</v>
      </c>
      <c r="AT683" s="267">
        <v>0.117647058823529</v>
      </c>
      <c r="AU683" s="268">
        <v>0.04</v>
      </c>
      <c r="AV683" s="268">
        <v>0.111111111111111</v>
      </c>
      <c r="AW683" s="268">
        <v>0.0651629072681704</v>
      </c>
      <c r="AX683" s="224"/>
      <c r="AY683" s="222"/>
    </row>
    <row r="684" ht="15" spans="1:51">
      <c r="A684" s="220"/>
      <c r="B684" s="224"/>
      <c r="C684" s="283" t="s">
        <v>668</v>
      </c>
      <c r="D684" s="111" t="s">
        <v>25</v>
      </c>
      <c r="E684" s="111" t="s">
        <v>669</v>
      </c>
      <c r="F684" s="293" t="s">
        <v>717</v>
      </c>
      <c r="G684" s="293" t="s">
        <v>717</v>
      </c>
      <c r="H684" s="293" t="s">
        <v>717</v>
      </c>
      <c r="I684" s="293" t="s">
        <v>717</v>
      </c>
      <c r="J684" s="259">
        <v>0.9</v>
      </c>
      <c r="K684" s="260">
        <v>0.926829268292683</v>
      </c>
      <c r="L684" s="260">
        <v>0.951219512195122</v>
      </c>
      <c r="M684" s="261">
        <v>0.967741935483871</v>
      </c>
      <c r="N684" s="261">
        <v>0.949283351708931</v>
      </c>
      <c r="O684" s="262">
        <v>0.9</v>
      </c>
      <c r="P684" s="263">
        <v>0.940953184310418</v>
      </c>
      <c r="Q684" s="260">
        <v>0.958881578947368</v>
      </c>
      <c r="R684" s="260">
        <v>0.905916585838991</v>
      </c>
      <c r="S684" s="260">
        <v>0.952004036454227</v>
      </c>
      <c r="T684" s="262">
        <v>0.9</v>
      </c>
      <c r="U684" s="260">
        <v>0.905103331927457</v>
      </c>
      <c r="V684" s="260">
        <v>0.920504385964912</v>
      </c>
      <c r="W684" s="260">
        <v>0.903006789524733</v>
      </c>
      <c r="X684" s="260">
        <v>0.913121629718394</v>
      </c>
      <c r="Y684" s="262">
        <v>0.92</v>
      </c>
      <c r="Z684" s="262">
        <v>0.903540903540904</v>
      </c>
      <c r="AA684" s="262">
        <v>0.922256097560976</v>
      </c>
      <c r="AB684" s="262">
        <v>0.894957983193277</v>
      </c>
      <c r="AC684" s="262">
        <v>0.907161019454793</v>
      </c>
      <c r="AD684" s="262">
        <v>0.92</v>
      </c>
      <c r="AE684" s="260">
        <v>0.998908296943231</v>
      </c>
      <c r="AF684" s="260">
        <v>0.998333333333333</v>
      </c>
      <c r="AG684" s="260">
        <v>0.997398543184183</v>
      </c>
      <c r="AH684" s="260">
        <v>0.989892071398921</v>
      </c>
      <c r="AI684" s="262">
        <v>0.92</v>
      </c>
      <c r="AJ684" s="260">
        <v>0.937617554858934</v>
      </c>
      <c r="AK684" s="260">
        <v>0.9567843866171</v>
      </c>
      <c r="AL684" s="260">
        <v>0.923253150057274</v>
      </c>
      <c r="AM684" s="260">
        <v>0.9467094782955</v>
      </c>
      <c r="AN684" s="259">
        <v>0.99</v>
      </c>
      <c r="AO684" s="264">
        <v>1</v>
      </c>
      <c r="AP684" s="264">
        <v>1</v>
      </c>
      <c r="AQ684" s="264">
        <v>1</v>
      </c>
      <c r="AR684" s="265">
        <v>1</v>
      </c>
      <c r="AS684" s="286">
        <v>0.0810595228934205</v>
      </c>
      <c r="AT684" s="267">
        <v>0.0833333333333333</v>
      </c>
      <c r="AU684" s="268">
        <v>0.125</v>
      </c>
      <c r="AV684" s="268">
        <v>0.1</v>
      </c>
      <c r="AW684" s="268">
        <v>0.0455840455840456</v>
      </c>
      <c r="AX684" s="224"/>
      <c r="AY684" s="222"/>
    </row>
    <row r="685" ht="15" spans="1:51">
      <c r="A685" s="220"/>
      <c r="B685" s="224"/>
      <c r="C685" s="283" t="s">
        <v>668</v>
      </c>
      <c r="D685" s="111" t="s">
        <v>25</v>
      </c>
      <c r="E685" s="111" t="s">
        <v>669</v>
      </c>
      <c r="F685" s="293" t="s">
        <v>718</v>
      </c>
      <c r="G685" s="293" t="s">
        <v>718</v>
      </c>
      <c r="H685" s="293" t="s">
        <v>718</v>
      </c>
      <c r="I685" s="293" t="s">
        <v>718</v>
      </c>
      <c r="J685" s="259">
        <v>0.9</v>
      </c>
      <c r="K685" s="260">
        <v>0.848484848484849</v>
      </c>
      <c r="L685" s="260">
        <v>0.823529411764706</v>
      </c>
      <c r="M685" s="261">
        <v>0.8</v>
      </c>
      <c r="N685" s="261">
        <v>0.861788617886179</v>
      </c>
      <c r="O685" s="262">
        <v>0.9</v>
      </c>
      <c r="P685" s="263">
        <v>0.972731546779502</v>
      </c>
      <c r="Q685" s="260">
        <v>0.948639455782313</v>
      </c>
      <c r="R685" s="260">
        <v>0.935123042505593</v>
      </c>
      <c r="S685" s="260">
        <v>0.955879417049311</v>
      </c>
      <c r="T685" s="262">
        <v>0.9</v>
      </c>
      <c r="U685" s="260">
        <v>0.924776680771039</v>
      </c>
      <c r="V685" s="260">
        <v>0.92891156462585</v>
      </c>
      <c r="W685" s="260">
        <v>0.936241610738255</v>
      </c>
      <c r="X685" s="260">
        <v>0.931232871739959</v>
      </c>
      <c r="Y685" s="262">
        <v>0.92</v>
      </c>
      <c r="Z685" s="262">
        <v>0.909476661951909</v>
      </c>
      <c r="AA685" s="262">
        <v>0.925806451612903</v>
      </c>
      <c r="AB685" s="262">
        <v>0.921933085501859</v>
      </c>
      <c r="AC685" s="262">
        <v>0.911121737942342</v>
      </c>
      <c r="AD685" s="262">
        <v>0.92</v>
      </c>
      <c r="AE685" s="260">
        <v>0.999844503187685</v>
      </c>
      <c r="AF685" s="260">
        <v>0.998254545454546</v>
      </c>
      <c r="AG685" s="260">
        <v>0.994904840401618</v>
      </c>
      <c r="AH685" s="260">
        <v>0.997108363636364</v>
      </c>
      <c r="AI685" s="262">
        <v>0.92</v>
      </c>
      <c r="AJ685" s="260">
        <v>0.941072688779111</v>
      </c>
      <c r="AK685" s="260">
        <v>0.95787700084246</v>
      </c>
      <c r="AL685" s="260">
        <v>0.944870900209351</v>
      </c>
      <c r="AM685" s="260">
        <v>0.955193920711162</v>
      </c>
      <c r="AN685" s="259">
        <v>0.99</v>
      </c>
      <c r="AO685" s="264">
        <v>1</v>
      </c>
      <c r="AP685" s="264">
        <v>1</v>
      </c>
      <c r="AQ685" s="264">
        <v>1</v>
      </c>
      <c r="AR685" s="265">
        <v>1</v>
      </c>
      <c r="AS685" s="286">
        <v>0.0810595228934205</v>
      </c>
      <c r="AT685" s="267">
        <v>0.0285714285714286</v>
      </c>
      <c r="AU685" s="268">
        <v>0.0263157894736842</v>
      </c>
      <c r="AV685" s="268">
        <v>0.263157894736842</v>
      </c>
      <c r="AW685" s="268">
        <v>0.0512820512820513</v>
      </c>
      <c r="AX685" s="224"/>
      <c r="AY685" s="222"/>
    </row>
    <row r="686" ht="15" spans="1:51">
      <c r="A686" s="220"/>
      <c r="B686" s="224"/>
      <c r="C686" s="283" t="s">
        <v>668</v>
      </c>
      <c r="D686" s="111" t="s">
        <v>25</v>
      </c>
      <c r="E686" s="111" t="s">
        <v>669</v>
      </c>
      <c r="F686" s="293" t="s">
        <v>719</v>
      </c>
      <c r="G686" s="293" t="s">
        <v>719</v>
      </c>
      <c r="H686" s="293" t="s">
        <v>719</v>
      </c>
      <c r="I686" s="293" t="s">
        <v>719</v>
      </c>
      <c r="J686" s="259">
        <v>0.9</v>
      </c>
      <c r="K686" s="260">
        <v>1</v>
      </c>
      <c r="L686" s="260">
        <v>1</v>
      </c>
      <c r="M686" s="261">
        <v>1</v>
      </c>
      <c r="N686" s="261">
        <v>0.99388379204893</v>
      </c>
      <c r="O686" s="262">
        <v>0.9</v>
      </c>
      <c r="P686" s="263">
        <v>0.962586851950828</v>
      </c>
      <c r="Q686" s="260">
        <v>0.96986115814426</v>
      </c>
      <c r="R686" s="260">
        <v>0.92189349112426</v>
      </c>
      <c r="S686" s="260">
        <v>0.961200782118621</v>
      </c>
      <c r="T686" s="262">
        <v>0.9</v>
      </c>
      <c r="U686" s="260">
        <v>0.900587920897916</v>
      </c>
      <c r="V686" s="260">
        <v>0.909244835760244</v>
      </c>
      <c r="W686" s="260">
        <v>0.871005917159763</v>
      </c>
      <c r="X686" s="260">
        <v>0.919698654295902</v>
      </c>
      <c r="Y686" s="262">
        <v>0.92</v>
      </c>
      <c r="Z686" s="262">
        <v>0.87039764359352</v>
      </c>
      <c r="AA686" s="262">
        <v>0.866541353383459</v>
      </c>
      <c r="AB686" s="262">
        <v>0.8898756660746</v>
      </c>
      <c r="AC686" s="262">
        <v>0.87428529541123</v>
      </c>
      <c r="AD686" s="262">
        <v>0.92</v>
      </c>
      <c r="AE686" s="260">
        <v>0.996515679442509</v>
      </c>
      <c r="AF686" s="260">
        <v>0.994236311239193</v>
      </c>
      <c r="AG686" s="260">
        <v>0.993031358885017</v>
      </c>
      <c r="AH686" s="260">
        <v>0.99046650565654</v>
      </c>
      <c r="AI686" s="262">
        <v>0.92</v>
      </c>
      <c r="AJ686" s="260">
        <v>0.934117647058823</v>
      </c>
      <c r="AK686" s="260">
        <v>0.949497847919656</v>
      </c>
      <c r="AL686" s="260">
        <v>0.924715909090909</v>
      </c>
      <c r="AM686" s="260">
        <v>0.949538078162037</v>
      </c>
      <c r="AN686" s="259">
        <v>0.99</v>
      </c>
      <c r="AO686" s="264">
        <v>1</v>
      </c>
      <c r="AP686" s="264">
        <v>1</v>
      </c>
      <c r="AQ686" s="264">
        <v>1</v>
      </c>
      <c r="AR686" s="265">
        <v>1</v>
      </c>
      <c r="AS686" s="286">
        <v>0.0810595228934205</v>
      </c>
      <c r="AT686" s="267">
        <v>0.0909090909090909</v>
      </c>
      <c r="AU686" s="268">
        <v>0</v>
      </c>
      <c r="AV686" s="268">
        <v>0</v>
      </c>
      <c r="AW686" s="268">
        <v>0.084788029925187</v>
      </c>
      <c r="AX686" s="224"/>
      <c r="AY686" s="222"/>
    </row>
    <row r="687" ht="15" spans="1:51">
      <c r="A687" s="220"/>
      <c r="B687" s="224"/>
      <c r="C687" s="283" t="s">
        <v>668</v>
      </c>
      <c r="D687" s="111" t="s">
        <v>25</v>
      </c>
      <c r="E687" s="111" t="s">
        <v>669</v>
      </c>
      <c r="F687" s="293" t="s">
        <v>720</v>
      </c>
      <c r="G687" s="293" t="s">
        <v>720</v>
      </c>
      <c r="H687" s="293" t="s">
        <v>720</v>
      </c>
      <c r="I687" s="293" t="s">
        <v>720</v>
      </c>
      <c r="J687" s="259">
        <v>0.9</v>
      </c>
      <c r="K687" s="260">
        <v>0.964285714285714</v>
      </c>
      <c r="L687" s="260">
        <v>0.962962962962963</v>
      </c>
      <c r="M687" s="261">
        <v>1</v>
      </c>
      <c r="N687" s="261">
        <v>0.976228209191759</v>
      </c>
      <c r="O687" s="262">
        <v>0.9</v>
      </c>
      <c r="P687" s="263">
        <v>0.981713185755534</v>
      </c>
      <c r="Q687" s="260">
        <v>0.993633107839236</v>
      </c>
      <c r="R687" s="260">
        <v>0.994169096209913</v>
      </c>
      <c r="S687" s="260">
        <v>0.987857971077906</v>
      </c>
      <c r="T687" s="262">
        <v>0.9</v>
      </c>
      <c r="U687" s="260">
        <v>0.945620789220404</v>
      </c>
      <c r="V687" s="260">
        <v>0.921209709510545</v>
      </c>
      <c r="W687" s="260">
        <v>0.93002915451895</v>
      </c>
      <c r="X687" s="260">
        <v>0.93038570084666</v>
      </c>
      <c r="Y687" s="262">
        <v>0.92</v>
      </c>
      <c r="Z687" s="262">
        <v>0.897391304347826</v>
      </c>
      <c r="AA687" s="262">
        <v>0.897984886649874</v>
      </c>
      <c r="AB687" s="262">
        <v>0.881642512077295</v>
      </c>
      <c r="AC687" s="262">
        <v>0.875951996307408</v>
      </c>
      <c r="AD687" s="262">
        <v>0.92</v>
      </c>
      <c r="AE687" s="260">
        <v>0.998459167950693</v>
      </c>
      <c r="AF687" s="260">
        <v>0.992260061919505</v>
      </c>
      <c r="AG687" s="260">
        <v>0.998459167950693</v>
      </c>
      <c r="AH687" s="260">
        <v>0.994735766124911</v>
      </c>
      <c r="AI687" s="262">
        <v>0.92</v>
      </c>
      <c r="AJ687" s="260">
        <v>0.958553127354936</v>
      </c>
      <c r="AK687" s="260">
        <v>0.958572724523738</v>
      </c>
      <c r="AL687" s="260">
        <v>0.940909090909091</v>
      </c>
      <c r="AM687" s="260">
        <v>0.949988103735427</v>
      </c>
      <c r="AN687" s="259">
        <v>0.99</v>
      </c>
      <c r="AO687" s="264">
        <v>1</v>
      </c>
      <c r="AP687" s="264">
        <v>1</v>
      </c>
      <c r="AQ687" s="264">
        <v>1</v>
      </c>
      <c r="AR687" s="265">
        <v>1</v>
      </c>
      <c r="AS687" s="286">
        <v>0.0810595228934205</v>
      </c>
      <c r="AT687" s="267">
        <v>0.142857142857143</v>
      </c>
      <c r="AU687" s="268">
        <v>0.0625</v>
      </c>
      <c r="AV687" s="268">
        <v>0.25</v>
      </c>
      <c r="AW687" s="268">
        <v>0.0829268292682927</v>
      </c>
      <c r="AX687" s="224"/>
      <c r="AY687" s="222"/>
    </row>
    <row r="688" ht="15" spans="1:51">
      <c r="A688" s="220"/>
      <c r="B688" s="224"/>
      <c r="C688" s="283" t="s">
        <v>668</v>
      </c>
      <c r="D688" s="111" t="s">
        <v>25</v>
      </c>
      <c r="E688" s="111" t="s">
        <v>669</v>
      </c>
      <c r="F688" s="293" t="s">
        <v>721</v>
      </c>
      <c r="G688" s="293" t="s">
        <v>721</v>
      </c>
      <c r="H688" s="293" t="s">
        <v>721</v>
      </c>
      <c r="I688" s="293" t="s">
        <v>721</v>
      </c>
      <c r="J688" s="259">
        <v>0.9</v>
      </c>
      <c r="K688" s="260">
        <v>0.928571428571429</v>
      </c>
      <c r="L688" s="260">
        <v>0.951219512195122</v>
      </c>
      <c r="M688" s="261">
        <v>0.941176470588235</v>
      </c>
      <c r="N688" s="261">
        <v>0.883485309017224</v>
      </c>
      <c r="O688" s="262">
        <v>0.9</v>
      </c>
      <c r="P688" s="263">
        <v>0.963278495887191</v>
      </c>
      <c r="Q688" s="260">
        <v>0.971655056449676</v>
      </c>
      <c r="R688" s="260">
        <v>0.953246753246753</v>
      </c>
      <c r="S688" s="260">
        <v>0.961437007083272</v>
      </c>
      <c r="T688" s="262">
        <v>0.9</v>
      </c>
      <c r="U688" s="260">
        <v>0.927144535840188</v>
      </c>
      <c r="V688" s="260">
        <v>0.943069901513332</v>
      </c>
      <c r="W688" s="260">
        <v>0.948051948051948</v>
      </c>
      <c r="X688" s="260">
        <v>0.937602935072239</v>
      </c>
      <c r="Y688" s="262">
        <v>0.92</v>
      </c>
      <c r="Z688" s="262">
        <v>0.896722939424032</v>
      </c>
      <c r="AA688" s="262">
        <v>0.925950633755837</v>
      </c>
      <c r="AB688" s="262">
        <v>0.898387096774194</v>
      </c>
      <c r="AC688" s="262">
        <v>0.885655029381265</v>
      </c>
      <c r="AD688" s="262">
        <v>0.92</v>
      </c>
      <c r="AE688" s="260">
        <v>0.999473684210526</v>
      </c>
      <c r="AF688" s="260">
        <v>0.997154471544715</v>
      </c>
      <c r="AG688" s="260">
        <v>0.996145374449339</v>
      </c>
      <c r="AH688" s="260">
        <v>0.991240933771947</v>
      </c>
      <c r="AI688" s="262">
        <v>0.92</v>
      </c>
      <c r="AJ688" s="260">
        <v>0.957388939256573</v>
      </c>
      <c r="AK688" s="260">
        <v>0.965383256799717</v>
      </c>
      <c r="AL688" s="260">
        <v>0.948169014084507</v>
      </c>
      <c r="AM688" s="260">
        <v>0.948429930712369</v>
      </c>
      <c r="AN688" s="259">
        <v>0.99</v>
      </c>
      <c r="AO688" s="264">
        <v>1</v>
      </c>
      <c r="AP688" s="264">
        <v>1</v>
      </c>
      <c r="AQ688" s="264">
        <v>1</v>
      </c>
      <c r="AR688" s="265">
        <v>1</v>
      </c>
      <c r="AS688" s="286">
        <v>0.0810595228934205</v>
      </c>
      <c r="AT688" s="267">
        <v>0.0333333333333333</v>
      </c>
      <c r="AU688" s="268">
        <v>0.130434782608696</v>
      </c>
      <c r="AV688" s="268">
        <v>0.0666666666666667</v>
      </c>
      <c r="AW688" s="268">
        <v>0.0673400673400673</v>
      </c>
      <c r="AX688" s="224"/>
      <c r="AY688" s="222"/>
    </row>
    <row r="689" ht="15" spans="1:51">
      <c r="A689" s="220"/>
      <c r="B689" s="224"/>
      <c r="C689" s="283" t="s">
        <v>668</v>
      </c>
      <c r="D689" s="111" t="s">
        <v>25</v>
      </c>
      <c r="E689" s="111" t="s">
        <v>669</v>
      </c>
      <c r="F689" s="293" t="s">
        <v>722</v>
      </c>
      <c r="G689" s="293" t="s">
        <v>722</v>
      </c>
      <c r="H689" s="293" t="s">
        <v>722</v>
      </c>
      <c r="I689" s="293" t="s">
        <v>722</v>
      </c>
      <c r="J689" s="259">
        <v>0.9</v>
      </c>
      <c r="K689" s="260">
        <v>0.764705882352941</v>
      </c>
      <c r="L689" s="260">
        <v>0.75</v>
      </c>
      <c r="M689" s="261">
        <v>0.75</v>
      </c>
      <c r="N689" s="261">
        <v>0.723118279569892</v>
      </c>
      <c r="O689" s="262">
        <v>0.9</v>
      </c>
      <c r="P689" s="263">
        <v>0.984540276647681</v>
      </c>
      <c r="Q689" s="260">
        <v>0.993081761006289</v>
      </c>
      <c r="R689" s="260">
        <v>0.997876857749469</v>
      </c>
      <c r="S689" s="260">
        <v>0.987752714510291</v>
      </c>
      <c r="T689" s="262">
        <v>0.9</v>
      </c>
      <c r="U689" s="260">
        <v>0.957689178193653</v>
      </c>
      <c r="V689" s="260">
        <v>0.963522012578616</v>
      </c>
      <c r="W689" s="260">
        <v>0.966029723991507</v>
      </c>
      <c r="X689" s="260">
        <v>0.962673198552261</v>
      </c>
      <c r="Y689" s="262">
        <v>0.92</v>
      </c>
      <c r="Z689" s="262">
        <v>0.956298200514139</v>
      </c>
      <c r="AA689" s="262">
        <v>0.98018018018018</v>
      </c>
      <c r="AB689" s="262">
        <v>0.950892857142857</v>
      </c>
      <c r="AC689" s="262">
        <v>0.962219930627168</v>
      </c>
      <c r="AD689" s="262">
        <v>0.92</v>
      </c>
      <c r="AE689" s="260">
        <v>1</v>
      </c>
      <c r="AF689" s="260">
        <v>0.999411764705882</v>
      </c>
      <c r="AG689" s="260">
        <v>0.999368288060644</v>
      </c>
      <c r="AH689" s="260">
        <v>0.998511261585747</v>
      </c>
      <c r="AI689" s="262">
        <v>0.92</v>
      </c>
      <c r="AJ689" s="260">
        <v>0.978986402966625</v>
      </c>
      <c r="AK689" s="260">
        <v>0.987412587412587</v>
      </c>
      <c r="AL689" s="260">
        <v>0.981294964028777</v>
      </c>
      <c r="AM689" s="260">
        <v>0.982884185618509</v>
      </c>
      <c r="AN689" s="259">
        <v>0.99</v>
      </c>
      <c r="AO689" s="264">
        <v>1</v>
      </c>
      <c r="AP689" s="264">
        <v>1</v>
      </c>
      <c r="AQ689" s="264">
        <v>1</v>
      </c>
      <c r="AR689" s="265">
        <v>1</v>
      </c>
      <c r="AS689" s="286">
        <v>0.0810595228934205</v>
      </c>
      <c r="AT689" s="267">
        <v>0.0769230769230769</v>
      </c>
      <c r="AU689" s="268">
        <v>0</v>
      </c>
      <c r="AV689" s="268">
        <v>0.285714285714286</v>
      </c>
      <c r="AW689" s="268">
        <v>0.0921052631578947</v>
      </c>
      <c r="AX689" s="224"/>
      <c r="AY689" s="222"/>
    </row>
    <row r="690" ht="15" spans="1:51">
      <c r="A690" s="220"/>
      <c r="B690" s="224"/>
      <c r="C690" s="283" t="s">
        <v>668</v>
      </c>
      <c r="D690" s="111" t="s">
        <v>25</v>
      </c>
      <c r="E690" s="111" t="s">
        <v>669</v>
      </c>
      <c r="F690" s="293" t="s">
        <v>723</v>
      </c>
      <c r="G690" s="293" t="s">
        <v>723</v>
      </c>
      <c r="H690" s="293" t="s">
        <v>723</v>
      </c>
      <c r="I690" s="293" t="s">
        <v>723</v>
      </c>
      <c r="J690" s="259">
        <v>0.9</v>
      </c>
      <c r="K690" s="260">
        <v>0.80952380952381</v>
      </c>
      <c r="L690" s="260">
        <v>0.904761904761905</v>
      </c>
      <c r="M690" s="261">
        <v>0.944444444444444</v>
      </c>
      <c r="N690" s="261">
        <v>0.930894308943089</v>
      </c>
      <c r="O690" s="262">
        <v>0.9</v>
      </c>
      <c r="P690" s="263">
        <v>0.99948347107438</v>
      </c>
      <c r="Q690" s="260">
        <v>0.999173895084676</v>
      </c>
      <c r="R690" s="260">
        <v>1</v>
      </c>
      <c r="S690" s="260">
        <v>0.999314339756472</v>
      </c>
      <c r="T690" s="262">
        <v>0.9</v>
      </c>
      <c r="U690" s="260">
        <v>0.972107438016529</v>
      </c>
      <c r="V690" s="260">
        <v>0.971499380421313</v>
      </c>
      <c r="W690" s="260">
        <v>0.988005997001499</v>
      </c>
      <c r="X690" s="260">
        <v>0.976569334436695</v>
      </c>
      <c r="Y690" s="262">
        <v>0.92</v>
      </c>
      <c r="Z690" s="262">
        <v>0.953947368421053</v>
      </c>
      <c r="AA690" s="262">
        <v>0.970794392523365</v>
      </c>
      <c r="AB690" s="262">
        <v>0.974212034383954</v>
      </c>
      <c r="AC690" s="262">
        <v>0.967670874017623</v>
      </c>
      <c r="AD690" s="262">
        <v>0.92</v>
      </c>
      <c r="AE690" s="260">
        <v>1</v>
      </c>
      <c r="AF690" s="260">
        <v>0.980225988700565</v>
      </c>
      <c r="AG690" s="260">
        <v>0.996551724137931</v>
      </c>
      <c r="AH690" s="260">
        <v>0.992154065620542</v>
      </c>
      <c r="AI690" s="262">
        <v>0.92</v>
      </c>
      <c r="AJ690" s="260">
        <v>0.981132075471698</v>
      </c>
      <c r="AK690" s="260">
        <v>0.986267927982911</v>
      </c>
      <c r="AL690" s="260">
        <v>0.989173228346457</v>
      </c>
      <c r="AM690" s="260">
        <v>0.984414397644391</v>
      </c>
      <c r="AN690" s="259">
        <v>0.99</v>
      </c>
      <c r="AO690" s="264">
        <v>1</v>
      </c>
      <c r="AP690" s="264">
        <v>1</v>
      </c>
      <c r="AQ690" s="264">
        <v>1</v>
      </c>
      <c r="AR690" s="265">
        <v>1</v>
      </c>
      <c r="AS690" s="286">
        <v>0.0810595228934205</v>
      </c>
      <c r="AT690" s="267">
        <v>0</v>
      </c>
      <c r="AU690" s="268">
        <v>0.333333333333333</v>
      </c>
      <c r="AV690" s="268">
        <v>0.0833333333333333</v>
      </c>
      <c r="AW690" s="268">
        <v>0.0559701492537313</v>
      </c>
      <c r="AX690" s="224"/>
      <c r="AY690" s="222"/>
    </row>
    <row r="691" ht="15" spans="1:51">
      <c r="A691" s="220"/>
      <c r="B691" s="224"/>
      <c r="C691" s="283" t="s">
        <v>668</v>
      </c>
      <c r="D691" s="111" t="s">
        <v>25</v>
      </c>
      <c r="E691" s="111" t="s">
        <v>669</v>
      </c>
      <c r="F691" s="293" t="s">
        <v>724</v>
      </c>
      <c r="G691" s="293" t="s">
        <v>724</v>
      </c>
      <c r="H691" s="293" t="s">
        <v>724</v>
      </c>
      <c r="I691" s="293" t="s">
        <v>724</v>
      </c>
      <c r="J691" s="259">
        <v>0.9</v>
      </c>
      <c r="K691" s="260">
        <v>1</v>
      </c>
      <c r="L691" s="260">
        <v>1</v>
      </c>
      <c r="M691" s="261">
        <v>1</v>
      </c>
      <c r="N691" s="261">
        <v>0.995652173913044</v>
      </c>
      <c r="O691" s="262">
        <v>0.9</v>
      </c>
      <c r="P691" s="263">
        <v>0.999639899171768</v>
      </c>
      <c r="Q691" s="260">
        <v>0.99825327510917</v>
      </c>
      <c r="R691" s="260">
        <v>0.998948475289169</v>
      </c>
      <c r="S691" s="260">
        <v>0.995852101493892</v>
      </c>
      <c r="T691" s="262">
        <v>0.9</v>
      </c>
      <c r="U691" s="260">
        <v>0.936982355059417</v>
      </c>
      <c r="V691" s="260">
        <v>0.958660844250364</v>
      </c>
      <c r="W691" s="260">
        <v>0.944269190325973</v>
      </c>
      <c r="X691" s="260">
        <v>0.952509802650766</v>
      </c>
      <c r="Y691" s="262">
        <v>0.92</v>
      </c>
      <c r="Z691" s="262">
        <v>0.949029126213592</v>
      </c>
      <c r="AA691" s="262">
        <v>0.952991452991453</v>
      </c>
      <c r="AB691" s="262">
        <v>0.915948275862069</v>
      </c>
      <c r="AC691" s="262">
        <v>0.933876317225744</v>
      </c>
      <c r="AD691" s="262">
        <v>0.92</v>
      </c>
      <c r="AE691" s="260">
        <v>1</v>
      </c>
      <c r="AF691" s="260">
        <v>0.998080614203455</v>
      </c>
      <c r="AG691" s="260">
        <v>0.962962962962963</v>
      </c>
      <c r="AH691" s="260">
        <v>0.995679363274588</v>
      </c>
      <c r="AI691" s="262">
        <v>0.92</v>
      </c>
      <c r="AJ691" s="260">
        <v>0.968342127186892</v>
      </c>
      <c r="AK691" s="260">
        <v>0.97785016286645</v>
      </c>
      <c r="AL691" s="260">
        <v>0.968904593639576</v>
      </c>
      <c r="AM691" s="260">
        <v>0.969943183146672</v>
      </c>
      <c r="AN691" s="259">
        <v>0.99</v>
      </c>
      <c r="AO691" s="264">
        <v>1</v>
      </c>
      <c r="AP691" s="264">
        <v>1</v>
      </c>
      <c r="AQ691" s="264">
        <v>1</v>
      </c>
      <c r="AR691" s="265">
        <v>1</v>
      </c>
      <c r="AS691" s="286">
        <v>0.0810595228934205</v>
      </c>
      <c r="AT691" s="267">
        <v>0</v>
      </c>
      <c r="AU691" s="268">
        <v>0</v>
      </c>
      <c r="AV691" s="268">
        <v>0</v>
      </c>
      <c r="AW691" s="268">
        <v>0.00636942675159236</v>
      </c>
      <c r="AX691" s="224"/>
      <c r="AY691" s="222"/>
    </row>
    <row r="692" ht="15" spans="1:51">
      <c r="A692" s="220"/>
      <c r="B692" s="224"/>
      <c r="C692" s="283" t="s">
        <v>668</v>
      </c>
      <c r="D692" s="111" t="s">
        <v>25</v>
      </c>
      <c r="E692" s="111" t="s">
        <v>669</v>
      </c>
      <c r="F692" s="293" t="s">
        <v>725</v>
      </c>
      <c r="G692" s="293" t="s">
        <v>725</v>
      </c>
      <c r="H692" s="293" t="s">
        <v>725</v>
      </c>
      <c r="I692" s="293" t="s">
        <v>725</v>
      </c>
      <c r="J692" s="259">
        <v>0.9</v>
      </c>
      <c r="K692" s="260">
        <v>0.784810126582278</v>
      </c>
      <c r="L692" s="260">
        <v>0.833333333333333</v>
      </c>
      <c r="M692" s="261">
        <v>0.696428571428571</v>
      </c>
      <c r="N692" s="261">
        <v>0.782316731952994</v>
      </c>
      <c r="O692" s="262">
        <v>0.9</v>
      </c>
      <c r="P692" s="263">
        <v>0.944374009508716</v>
      </c>
      <c r="Q692" s="260">
        <v>0.918861565347647</v>
      </c>
      <c r="R692" s="260">
        <v>0.932017543859649</v>
      </c>
      <c r="S692" s="260">
        <v>0.94426318264066</v>
      </c>
      <c r="T692" s="262">
        <v>0.9</v>
      </c>
      <c r="U692" s="260">
        <v>0.922345483359746</v>
      </c>
      <c r="V692" s="260">
        <v>0.89551866183997</v>
      </c>
      <c r="W692" s="260">
        <v>0.899122807017544</v>
      </c>
      <c r="X692" s="260">
        <v>0.91821847350649</v>
      </c>
      <c r="Y692" s="262">
        <v>0.92</v>
      </c>
      <c r="Z692" s="262">
        <v>0.931993817619784</v>
      </c>
      <c r="AA692" s="262">
        <v>0.935573259438864</v>
      </c>
      <c r="AB692" s="262">
        <v>0.913080895008606</v>
      </c>
      <c r="AC692" s="262">
        <v>0.919011097759242</v>
      </c>
      <c r="AD692" s="262">
        <v>0.92</v>
      </c>
      <c r="AE692" s="260">
        <v>0.999410029498525</v>
      </c>
      <c r="AF692" s="260">
        <v>0.997481108312343</v>
      </c>
      <c r="AG692" s="260">
        <v>0.992172211350294</v>
      </c>
      <c r="AH692" s="260">
        <v>0.993389291200351</v>
      </c>
      <c r="AI692" s="262">
        <v>0.92</v>
      </c>
      <c r="AJ692" s="260">
        <v>0.961459217064598</v>
      </c>
      <c r="AK692" s="260">
        <v>0.962653697926225</v>
      </c>
      <c r="AL692" s="260">
        <v>0.934921557234166</v>
      </c>
      <c r="AM692" s="260">
        <v>0.954103986962283</v>
      </c>
      <c r="AN692" s="259">
        <v>0.99</v>
      </c>
      <c r="AO692" s="264">
        <v>1</v>
      </c>
      <c r="AP692" s="264">
        <v>1</v>
      </c>
      <c r="AQ692" s="264">
        <v>1</v>
      </c>
      <c r="AR692" s="265">
        <v>1</v>
      </c>
      <c r="AS692" s="286">
        <v>0.0810595228934205</v>
      </c>
      <c r="AT692" s="267">
        <v>0.0384615384615385</v>
      </c>
      <c r="AU692" s="268">
        <v>0.12</v>
      </c>
      <c r="AV692" s="268">
        <v>0.111111111111111</v>
      </c>
      <c r="AW692" s="268">
        <v>0.0926406926406926</v>
      </c>
      <c r="AX692" s="224"/>
      <c r="AY692" s="222"/>
    </row>
    <row r="693" ht="15" spans="1:51">
      <c r="A693" s="220"/>
      <c r="B693" s="224"/>
      <c r="C693" s="283" t="s">
        <v>668</v>
      </c>
      <c r="D693" s="111" t="s">
        <v>25</v>
      </c>
      <c r="E693" s="111" t="s">
        <v>669</v>
      </c>
      <c r="F693" s="293" t="s">
        <v>726</v>
      </c>
      <c r="G693" s="293" t="s">
        <v>726</v>
      </c>
      <c r="H693" s="293" t="s">
        <v>726</v>
      </c>
      <c r="I693" s="293" t="s">
        <v>726</v>
      </c>
      <c r="J693" s="259">
        <v>0.9</v>
      </c>
      <c r="K693" s="260">
        <v>0.877551020408163</v>
      </c>
      <c r="L693" s="260">
        <v>0.88</v>
      </c>
      <c r="M693" s="261">
        <v>0.815789473684211</v>
      </c>
      <c r="N693" s="261">
        <v>0.841283607979185</v>
      </c>
      <c r="O693" s="262">
        <v>0.9</v>
      </c>
      <c r="P693" s="263">
        <v>0.978933333333333</v>
      </c>
      <c r="Q693" s="260">
        <v>0.978544383676904</v>
      </c>
      <c r="R693" s="260">
        <v>0.982654600301659</v>
      </c>
      <c r="S693" s="260">
        <v>0.977335229966809</v>
      </c>
      <c r="T693" s="262">
        <v>0.9</v>
      </c>
      <c r="U693" s="260">
        <v>0.938666666666667</v>
      </c>
      <c r="V693" s="260">
        <v>0.933108960875053</v>
      </c>
      <c r="W693" s="260">
        <v>0.944947209653092</v>
      </c>
      <c r="X693" s="260">
        <v>0.943669985775249</v>
      </c>
      <c r="Y693" s="262">
        <v>0.92</v>
      </c>
      <c r="Z693" s="262">
        <v>0.938666666666667</v>
      </c>
      <c r="AA693" s="262">
        <v>0.954976303317536</v>
      </c>
      <c r="AB693" s="262">
        <v>0.943452380952381</v>
      </c>
      <c r="AC693" s="262">
        <v>0.949029924366985</v>
      </c>
      <c r="AD693" s="262">
        <v>0.92</v>
      </c>
      <c r="AE693" s="260">
        <v>0.994778067885117</v>
      </c>
      <c r="AF693" s="260">
        <v>0.984478935698448</v>
      </c>
      <c r="AG693" s="260">
        <v>0.98989898989899</v>
      </c>
      <c r="AH693" s="260">
        <v>0.984678243105209</v>
      </c>
      <c r="AI693" s="262">
        <v>0.92</v>
      </c>
      <c r="AJ693" s="260">
        <v>0.965948717948718</v>
      </c>
      <c r="AK693" s="260">
        <v>0.975628686743247</v>
      </c>
      <c r="AL693" s="260">
        <v>0.974974974974975</v>
      </c>
      <c r="AM693" s="260">
        <v>0.972593554520069</v>
      </c>
      <c r="AN693" s="259">
        <v>0.99</v>
      </c>
      <c r="AO693" s="264">
        <v>1</v>
      </c>
      <c r="AP693" s="264">
        <v>1</v>
      </c>
      <c r="AQ693" s="264">
        <v>1</v>
      </c>
      <c r="AR693" s="265">
        <v>1</v>
      </c>
      <c r="AS693" s="286">
        <v>0.0810595228934205</v>
      </c>
      <c r="AT693" s="267">
        <v>0.05</v>
      </c>
      <c r="AU693" s="268">
        <v>0.0606060606060606</v>
      </c>
      <c r="AV693" s="268">
        <v>0.0740740740740741</v>
      </c>
      <c r="AW693" s="268">
        <v>0.0638586956521739</v>
      </c>
      <c r="AX693" s="224"/>
      <c r="AY693" s="222"/>
    </row>
    <row r="694" ht="15" spans="1:51">
      <c r="A694" s="220"/>
      <c r="B694" s="224"/>
      <c r="C694" s="283" t="s">
        <v>668</v>
      </c>
      <c r="D694" s="111" t="s">
        <v>25</v>
      </c>
      <c r="E694" s="111" t="s">
        <v>669</v>
      </c>
      <c r="F694" s="293" t="s">
        <v>727</v>
      </c>
      <c r="G694" s="293" t="s">
        <v>727</v>
      </c>
      <c r="H694" s="293" t="s">
        <v>727</v>
      </c>
      <c r="I694" s="293" t="s">
        <v>727</v>
      </c>
      <c r="J694" s="259">
        <v>0.9</v>
      </c>
      <c r="K694" s="260">
        <v>1</v>
      </c>
      <c r="L694" s="260">
        <v>1</v>
      </c>
      <c r="M694" s="261">
        <v>1</v>
      </c>
      <c r="N694" s="261">
        <v>0.978723404255319</v>
      </c>
      <c r="O694" s="262">
        <v>0.9</v>
      </c>
      <c r="P694" s="263">
        <v>0.992665933259993</v>
      </c>
      <c r="Q694" s="260">
        <v>0.993963782696177</v>
      </c>
      <c r="R694" s="260">
        <v>0.996059113300493</v>
      </c>
      <c r="S694" s="260">
        <v>0.992803974318771</v>
      </c>
      <c r="T694" s="262">
        <v>0.9</v>
      </c>
      <c r="U694" s="260">
        <v>0.946094609460946</v>
      </c>
      <c r="V694" s="260">
        <v>0.952860017246335</v>
      </c>
      <c r="W694" s="260">
        <v>0.952709359605911</v>
      </c>
      <c r="X694" s="260">
        <v>0.952846226212679</v>
      </c>
      <c r="Y694" s="262">
        <v>0.92</v>
      </c>
      <c r="Z694" s="262">
        <v>0.930203045685279</v>
      </c>
      <c r="AA694" s="262">
        <v>0.954616588419405</v>
      </c>
      <c r="AB694" s="262">
        <v>0.936</v>
      </c>
      <c r="AC694" s="262">
        <v>0.942063196256264</v>
      </c>
      <c r="AD694" s="262">
        <v>0.92</v>
      </c>
      <c r="AE694" s="260">
        <v>0.999352331606218</v>
      </c>
      <c r="AF694" s="260">
        <v>0.998496240601504</v>
      </c>
      <c r="AG694" s="260">
        <v>0.998091603053435</v>
      </c>
      <c r="AH694" s="260">
        <v>0.998939540555946</v>
      </c>
      <c r="AI694" s="262">
        <v>0.92</v>
      </c>
      <c r="AJ694" s="260">
        <v>0.964458345180552</v>
      </c>
      <c r="AK694" s="260">
        <v>0.974779319041614</v>
      </c>
      <c r="AL694" s="260">
        <v>0.965721819380356</v>
      </c>
      <c r="AM694" s="260">
        <v>0.971765871377859</v>
      </c>
      <c r="AN694" s="259">
        <v>0.99</v>
      </c>
      <c r="AO694" s="264">
        <v>1</v>
      </c>
      <c r="AP694" s="264">
        <v>1</v>
      </c>
      <c r="AQ694" s="264">
        <v>1</v>
      </c>
      <c r="AR694" s="265">
        <v>1</v>
      </c>
      <c r="AS694" s="286">
        <v>0.0810595228934205</v>
      </c>
      <c r="AT694" s="267">
        <v>0</v>
      </c>
      <c r="AU694" s="268">
        <v>0.0588235294117647</v>
      </c>
      <c r="AV694" s="268">
        <v>0.222222222222222</v>
      </c>
      <c r="AW694" s="268">
        <v>0.0375</v>
      </c>
      <c r="AX694" s="224"/>
      <c r="AY694" s="222"/>
    </row>
    <row r="695" ht="15" spans="1:51">
      <c r="A695" s="220"/>
      <c r="B695" s="224"/>
      <c r="C695" s="283" t="s">
        <v>668</v>
      </c>
      <c r="D695" s="111" t="s">
        <v>25</v>
      </c>
      <c r="E695" s="111" t="s">
        <v>669</v>
      </c>
      <c r="F695" s="293" t="s">
        <v>728</v>
      </c>
      <c r="G695" s="293" t="s">
        <v>728</v>
      </c>
      <c r="H695" s="293" t="s">
        <v>728</v>
      </c>
      <c r="I695" s="293" t="s">
        <v>728</v>
      </c>
      <c r="J695" s="259">
        <v>0.9</v>
      </c>
      <c r="K695" s="260">
        <v>0.92156862745098</v>
      </c>
      <c r="L695" s="260">
        <v>0.867924528301887</v>
      </c>
      <c r="M695" s="261">
        <v>0.944444444444444</v>
      </c>
      <c r="N695" s="261">
        <v>0.907504363001745</v>
      </c>
      <c r="O695" s="262">
        <v>0.9</v>
      </c>
      <c r="P695" s="263">
        <v>0.986029617211512</v>
      </c>
      <c r="Q695" s="260">
        <v>0.965548299932448</v>
      </c>
      <c r="R695" s="260">
        <v>0.996837944664032</v>
      </c>
      <c r="S695" s="260">
        <v>0.988660070906554</v>
      </c>
      <c r="T695" s="262">
        <v>0.9</v>
      </c>
      <c r="U695" s="260">
        <v>0.958927074601844</v>
      </c>
      <c r="V695" s="260">
        <v>0.946633641071831</v>
      </c>
      <c r="W695" s="260">
        <v>0.954150197628459</v>
      </c>
      <c r="X695" s="260">
        <v>0.962319693847512</v>
      </c>
      <c r="Y695" s="262">
        <v>0.92</v>
      </c>
      <c r="Z695" s="262">
        <v>0.974545454545454</v>
      </c>
      <c r="AA695" s="262">
        <v>0.955021565003081</v>
      </c>
      <c r="AB695" s="262">
        <v>0.953453453453453</v>
      </c>
      <c r="AC695" s="262">
        <v>0.957787108561172</v>
      </c>
      <c r="AD695" s="262">
        <v>0.92</v>
      </c>
      <c r="AE695" s="260">
        <v>0.997846374730797</v>
      </c>
      <c r="AF695" s="260">
        <v>0.99748490945674</v>
      </c>
      <c r="AG695" s="260">
        <v>0.995819397993311</v>
      </c>
      <c r="AH695" s="260">
        <v>0.994858781267508</v>
      </c>
      <c r="AI695" s="262">
        <v>0.92</v>
      </c>
      <c r="AJ695" s="260">
        <v>0.982902329557598</v>
      </c>
      <c r="AK695" s="260">
        <v>0.972625329815303</v>
      </c>
      <c r="AL695" s="260">
        <v>0.973588814085966</v>
      </c>
      <c r="AM695" s="260">
        <v>0.980492043168099</v>
      </c>
      <c r="AN695" s="259">
        <v>0.99</v>
      </c>
      <c r="AO695" s="264">
        <v>1</v>
      </c>
      <c r="AP695" s="264">
        <v>1</v>
      </c>
      <c r="AQ695" s="264">
        <v>1</v>
      </c>
      <c r="AR695" s="265">
        <v>1</v>
      </c>
      <c r="AS695" s="286">
        <v>0.0810595228934205</v>
      </c>
      <c r="AT695" s="267">
        <v>0</v>
      </c>
      <c r="AU695" s="268">
        <v>0.1875</v>
      </c>
      <c r="AV695" s="268">
        <v>0.166666666666667</v>
      </c>
      <c r="AW695" s="268">
        <v>0.0710382513661202</v>
      </c>
      <c r="AX695" s="224"/>
      <c r="AY695" s="222"/>
    </row>
    <row r="696" ht="15" spans="1:51">
      <c r="A696" s="220"/>
      <c r="B696" s="224"/>
      <c r="C696" s="283" t="s">
        <v>668</v>
      </c>
      <c r="D696" s="111" t="s">
        <v>25</v>
      </c>
      <c r="E696" s="111" t="s">
        <v>669</v>
      </c>
      <c r="F696" s="293" t="s">
        <v>729</v>
      </c>
      <c r="G696" s="293" t="s">
        <v>729</v>
      </c>
      <c r="H696" s="293" t="s">
        <v>729</v>
      </c>
      <c r="I696" s="293" t="s">
        <v>729</v>
      </c>
      <c r="J696" s="259">
        <v>0.9</v>
      </c>
      <c r="K696" s="260">
        <v>0.75</v>
      </c>
      <c r="L696" s="260">
        <v>0.8</v>
      </c>
      <c r="M696" s="261">
        <v>0.923076923076923</v>
      </c>
      <c r="N696" s="261">
        <v>0.804245283018868</v>
      </c>
      <c r="O696" s="262">
        <v>0.9</v>
      </c>
      <c r="P696" s="263">
        <v>0.991890205864005</v>
      </c>
      <c r="Q696" s="260">
        <v>0.991943127962085</v>
      </c>
      <c r="R696" s="260">
        <v>0.9875</v>
      </c>
      <c r="S696" s="260">
        <v>0.989430272573333</v>
      </c>
      <c r="T696" s="262">
        <v>0.9</v>
      </c>
      <c r="U696" s="260">
        <v>0.966936993137867</v>
      </c>
      <c r="V696" s="260">
        <v>0.976303317535545</v>
      </c>
      <c r="W696" s="260">
        <v>0.976785714285714</v>
      </c>
      <c r="X696" s="260">
        <v>0.970421150379636</v>
      </c>
      <c r="Y696" s="262">
        <v>0.92</v>
      </c>
      <c r="Z696" s="262">
        <v>0.968441814595661</v>
      </c>
      <c r="AA696" s="262">
        <v>0.984415584415584</v>
      </c>
      <c r="AB696" s="262">
        <v>0.968085106382979</v>
      </c>
      <c r="AC696" s="262">
        <v>0.97156464490825</v>
      </c>
      <c r="AD696" s="262">
        <v>0.92</v>
      </c>
      <c r="AE696" s="260">
        <v>1</v>
      </c>
      <c r="AF696" s="260">
        <v>0.993265993265993</v>
      </c>
      <c r="AG696" s="260">
        <v>1</v>
      </c>
      <c r="AH696" s="260">
        <v>0.996587862539605</v>
      </c>
      <c r="AI696" s="262">
        <v>0.92</v>
      </c>
      <c r="AJ696" s="260">
        <v>0.984834123222749</v>
      </c>
      <c r="AK696" s="260">
        <v>0.991666666666667</v>
      </c>
      <c r="AL696" s="260">
        <v>0.985748218527316</v>
      </c>
      <c r="AM696" s="260">
        <v>0.986561093974105</v>
      </c>
      <c r="AN696" s="259">
        <v>0.99</v>
      </c>
      <c r="AO696" s="264">
        <v>1</v>
      </c>
      <c r="AP696" s="264">
        <v>1</v>
      </c>
      <c r="AQ696" s="264">
        <v>1</v>
      </c>
      <c r="AR696" s="265">
        <v>1</v>
      </c>
      <c r="AS696" s="286">
        <v>0.0810595228934205</v>
      </c>
      <c r="AT696" s="267">
        <v>0</v>
      </c>
      <c r="AU696" s="268">
        <v>0.0909090909090909</v>
      </c>
      <c r="AV696" s="268">
        <v>0.5</v>
      </c>
      <c r="AW696" s="268">
        <v>0.0571428571428571</v>
      </c>
      <c r="AX696" s="224"/>
      <c r="AY696" s="222"/>
    </row>
    <row r="697" ht="15" spans="1:51">
      <c r="A697" s="220"/>
      <c r="B697" s="224"/>
      <c r="C697" s="283" t="s">
        <v>668</v>
      </c>
      <c r="D697" s="111" t="s">
        <v>25</v>
      </c>
      <c r="E697" s="111" t="s">
        <v>669</v>
      </c>
      <c r="F697" s="293" t="s">
        <v>730</v>
      </c>
      <c r="G697" s="293" t="s">
        <v>730</v>
      </c>
      <c r="H697" s="293" t="s">
        <v>730</v>
      </c>
      <c r="I697" s="293" t="s">
        <v>730</v>
      </c>
      <c r="J697" s="259">
        <v>0.9</v>
      </c>
      <c r="K697" s="260">
        <v>0.928571428571429</v>
      </c>
      <c r="L697" s="260">
        <v>0.902439024390244</v>
      </c>
      <c r="M697" s="261">
        <v>0.766666666666667</v>
      </c>
      <c r="N697" s="261">
        <v>0.922037422037422</v>
      </c>
      <c r="O697" s="262">
        <v>0.9</v>
      </c>
      <c r="P697" s="263">
        <v>0.959000280819994</v>
      </c>
      <c r="Q697" s="260">
        <v>0.936475409836066</v>
      </c>
      <c r="R697" s="260">
        <v>0.939522998296422</v>
      </c>
      <c r="S697" s="260">
        <v>0.941545497902731</v>
      </c>
      <c r="T697" s="262">
        <v>0.9</v>
      </c>
      <c r="U697" s="260">
        <v>0.929233361415333</v>
      </c>
      <c r="V697" s="260">
        <v>0.931238615664845</v>
      </c>
      <c r="W697" s="260">
        <v>0.929301533219761</v>
      </c>
      <c r="X697" s="260">
        <v>0.933706724713536</v>
      </c>
      <c r="Y697" s="262">
        <v>0.92</v>
      </c>
      <c r="Z697" s="262">
        <v>0.916295636687444</v>
      </c>
      <c r="AA697" s="262">
        <v>0.946726572528883</v>
      </c>
      <c r="AB697" s="262">
        <v>0.923780487804878</v>
      </c>
      <c r="AC697" s="262">
        <v>0.924182681859108</v>
      </c>
      <c r="AD697" s="262">
        <v>0.92</v>
      </c>
      <c r="AE697" s="260">
        <v>1</v>
      </c>
      <c r="AF697" s="260">
        <v>0.992553191489362</v>
      </c>
      <c r="AG697" s="260">
        <v>0.996098104793757</v>
      </c>
      <c r="AH697" s="260">
        <v>0.994390495594422</v>
      </c>
      <c r="AI697" s="262">
        <v>0.92</v>
      </c>
      <c r="AJ697" s="260">
        <v>0.959871931696905</v>
      </c>
      <c r="AK697" s="260">
        <v>0.966392202991094</v>
      </c>
      <c r="AL697" s="260">
        <v>0.946448087431694</v>
      </c>
      <c r="AM697" s="260">
        <v>0.959845945993368</v>
      </c>
      <c r="AN697" s="259">
        <v>0.99</v>
      </c>
      <c r="AO697" s="264">
        <v>1</v>
      </c>
      <c r="AP697" s="264">
        <v>1</v>
      </c>
      <c r="AQ697" s="264">
        <v>1</v>
      </c>
      <c r="AR697" s="265">
        <v>1</v>
      </c>
      <c r="AS697" s="286">
        <v>0.0810595228934205</v>
      </c>
      <c r="AT697" s="267">
        <v>0</v>
      </c>
      <c r="AU697" s="268">
        <v>0.0967741935483871</v>
      </c>
      <c r="AV697" s="268">
        <v>0.125</v>
      </c>
      <c r="AW697" s="268">
        <v>0.0696095076400679</v>
      </c>
      <c r="AX697" s="224"/>
      <c r="AY697" s="222"/>
    </row>
    <row r="698" ht="15" spans="1:51">
      <c r="A698" s="220"/>
      <c r="B698" s="224"/>
      <c r="C698" s="283" t="s">
        <v>668</v>
      </c>
      <c r="D698" s="111" t="s">
        <v>25</v>
      </c>
      <c r="E698" s="111" t="s">
        <v>669</v>
      </c>
      <c r="F698" s="293" t="s">
        <v>731</v>
      </c>
      <c r="G698" s="293" t="s">
        <v>731</v>
      </c>
      <c r="H698" s="293" t="s">
        <v>731</v>
      </c>
      <c r="I698" s="293" t="s">
        <v>731</v>
      </c>
      <c r="J698" s="259">
        <v>0.9</v>
      </c>
      <c r="K698" s="260">
        <v>1</v>
      </c>
      <c r="L698" s="260">
        <v>1</v>
      </c>
      <c r="M698" s="261">
        <v>1</v>
      </c>
      <c r="N698" s="261">
        <v>0.98936170212766</v>
      </c>
      <c r="O698" s="262">
        <v>0.9</v>
      </c>
      <c r="P698" s="263">
        <v>0.987522281639929</v>
      </c>
      <c r="Q698" s="260">
        <v>0.983827493261456</v>
      </c>
      <c r="R698" s="260">
        <v>0.982435597189696</v>
      </c>
      <c r="S698" s="260">
        <v>0.986402524961788</v>
      </c>
      <c r="T698" s="262">
        <v>0.9</v>
      </c>
      <c r="U698" s="260">
        <v>0.926916221033868</v>
      </c>
      <c r="V698" s="260">
        <v>0.940700808625337</v>
      </c>
      <c r="W698" s="260">
        <v>0.939110070257611</v>
      </c>
      <c r="X698" s="260">
        <v>0.943307461738492</v>
      </c>
      <c r="Y698" s="262">
        <v>0.92</v>
      </c>
      <c r="Z698" s="262">
        <v>0.905737704918033</v>
      </c>
      <c r="AA698" s="262">
        <v>0.922998986828774</v>
      </c>
      <c r="AB698" s="262">
        <v>0.923076923076923</v>
      </c>
      <c r="AC698" s="262">
        <v>0.915422629465665</v>
      </c>
      <c r="AD698" s="262">
        <v>0.92</v>
      </c>
      <c r="AE698" s="260">
        <v>1</v>
      </c>
      <c r="AF698" s="260">
        <v>0.990439770554493</v>
      </c>
      <c r="AG698" s="260">
        <v>0.996774193548387</v>
      </c>
      <c r="AH698" s="260">
        <v>0.98868979539967</v>
      </c>
      <c r="AI698" s="262">
        <v>0.92</v>
      </c>
      <c r="AJ698" s="260">
        <v>0.957732304595773</v>
      </c>
      <c r="AK698" s="260">
        <v>0.969421278746525</v>
      </c>
      <c r="AL698" s="260">
        <v>0.958631662688942</v>
      </c>
      <c r="AM698" s="260">
        <v>0.964085747426002</v>
      </c>
      <c r="AN698" s="259">
        <v>0.99</v>
      </c>
      <c r="AO698" s="264">
        <v>1</v>
      </c>
      <c r="AP698" s="264">
        <v>1</v>
      </c>
      <c r="AQ698" s="264">
        <v>1</v>
      </c>
      <c r="AR698" s="265">
        <v>1</v>
      </c>
      <c r="AS698" s="286">
        <v>0.0810595228934205</v>
      </c>
      <c r="AT698" s="267">
        <v>0.166666666666667</v>
      </c>
      <c r="AU698" s="268">
        <v>0</v>
      </c>
      <c r="AV698" s="268">
        <v>0</v>
      </c>
      <c r="AW698" s="268">
        <v>0.0625</v>
      </c>
      <c r="AX698" s="224"/>
      <c r="AY698" s="222"/>
    </row>
    <row r="699" ht="15" spans="1:51">
      <c r="A699" s="220"/>
      <c r="B699" s="224"/>
      <c r="C699" s="283" t="s">
        <v>668</v>
      </c>
      <c r="D699" s="111" t="s">
        <v>25</v>
      </c>
      <c r="E699" s="111" t="s">
        <v>669</v>
      </c>
      <c r="F699" s="293" t="s">
        <v>732</v>
      </c>
      <c r="G699" s="293" t="s">
        <v>732</v>
      </c>
      <c r="H699" s="293" t="s">
        <v>732</v>
      </c>
      <c r="I699" s="293" t="s">
        <v>732</v>
      </c>
      <c r="J699" s="259">
        <v>0.9</v>
      </c>
      <c r="K699" s="260">
        <v>0.761904761904762</v>
      </c>
      <c r="L699" s="260">
        <v>0.80952380952381</v>
      </c>
      <c r="M699" s="261">
        <v>0.8</v>
      </c>
      <c r="N699" s="261">
        <v>0.804040404040404</v>
      </c>
      <c r="O699" s="262">
        <v>0.9</v>
      </c>
      <c r="P699" s="263">
        <v>0.96266156055529</v>
      </c>
      <c r="Q699" s="260">
        <v>0.977309562398703</v>
      </c>
      <c r="R699" s="260">
        <v>0.964506172839506</v>
      </c>
      <c r="S699" s="260">
        <v>0.970940766550523</v>
      </c>
      <c r="T699" s="262">
        <v>0.9</v>
      </c>
      <c r="U699" s="260">
        <v>0.940641455241742</v>
      </c>
      <c r="V699" s="260">
        <v>0.942058346839546</v>
      </c>
      <c r="W699" s="260">
        <v>0.939814814814815</v>
      </c>
      <c r="X699" s="260">
        <v>0.937746806039489</v>
      </c>
      <c r="Y699" s="262">
        <v>0.92</v>
      </c>
      <c r="Z699" s="262">
        <v>0.964343598055105</v>
      </c>
      <c r="AA699" s="262">
        <v>0.945330296127563</v>
      </c>
      <c r="AB699" s="262">
        <v>0.935574229691877</v>
      </c>
      <c r="AC699" s="262">
        <v>0.942028985507246</v>
      </c>
      <c r="AD699" s="262">
        <v>0.92</v>
      </c>
      <c r="AE699" s="260">
        <v>0.994350282485876</v>
      </c>
      <c r="AF699" s="260">
        <v>0.988558352402746</v>
      </c>
      <c r="AG699" s="260">
        <v>0.989510489510489</v>
      </c>
      <c r="AH699" s="260">
        <v>0.98598516075845</v>
      </c>
      <c r="AI699" s="262">
        <v>0.92</v>
      </c>
      <c r="AJ699" s="260">
        <v>0.976718403547672</v>
      </c>
      <c r="AK699" s="260">
        <v>0.97489539748954</v>
      </c>
      <c r="AL699" s="260">
        <v>0.964179104477612</v>
      </c>
      <c r="AM699" s="260">
        <v>0.969237147595357</v>
      </c>
      <c r="AN699" s="259">
        <v>0.99</v>
      </c>
      <c r="AO699" s="264">
        <v>1</v>
      </c>
      <c r="AP699" s="264">
        <v>1</v>
      </c>
      <c r="AQ699" s="264">
        <v>1</v>
      </c>
      <c r="AR699" s="265">
        <v>1</v>
      </c>
      <c r="AS699" s="286">
        <v>0.0810595228934205</v>
      </c>
      <c r="AT699" s="267">
        <v>0</v>
      </c>
      <c r="AU699" s="268">
        <v>0.125</v>
      </c>
      <c r="AV699" s="268">
        <v>0.4</v>
      </c>
      <c r="AW699" s="268">
        <v>0.0458333333333333</v>
      </c>
      <c r="AX699" s="224"/>
      <c r="AY699" s="222"/>
    </row>
    <row r="700" ht="15" spans="1:51">
      <c r="A700" s="220"/>
      <c r="B700" s="224"/>
      <c r="C700" s="283" t="s">
        <v>668</v>
      </c>
      <c r="D700" s="111" t="s">
        <v>25</v>
      </c>
      <c r="E700" s="111" t="s">
        <v>669</v>
      </c>
      <c r="F700" s="293" t="s">
        <v>733</v>
      </c>
      <c r="G700" s="293" t="s">
        <v>733</v>
      </c>
      <c r="H700" s="293" t="s">
        <v>733</v>
      </c>
      <c r="I700" s="293" t="s">
        <v>733</v>
      </c>
      <c r="J700" s="259">
        <v>0.9</v>
      </c>
      <c r="K700" s="260">
        <v>0.785714285714286</v>
      </c>
      <c r="L700" s="260">
        <v>0.866666666666667</v>
      </c>
      <c r="M700" s="261">
        <v>0.928571428571429</v>
      </c>
      <c r="N700" s="261">
        <v>0.849431818181818</v>
      </c>
      <c r="O700" s="262">
        <v>0.9</v>
      </c>
      <c r="P700" s="263">
        <v>0.999193548387097</v>
      </c>
      <c r="Q700" s="260">
        <v>0.998711340206186</v>
      </c>
      <c r="R700" s="260">
        <v>0.997816593886463</v>
      </c>
      <c r="S700" s="260">
        <v>0.999009165221699</v>
      </c>
      <c r="T700" s="262">
        <v>0.9</v>
      </c>
      <c r="U700" s="260">
        <v>0.976612903225806</v>
      </c>
      <c r="V700" s="260">
        <v>0.971005154639175</v>
      </c>
      <c r="W700" s="260">
        <v>0.975982532751092</v>
      </c>
      <c r="X700" s="260">
        <v>0.973247460985881</v>
      </c>
      <c r="Y700" s="262">
        <v>0.92</v>
      </c>
      <c r="Z700" s="262">
        <v>0.974093264248705</v>
      </c>
      <c r="AA700" s="262">
        <v>0.980769230769231</v>
      </c>
      <c r="AB700" s="262">
        <v>0.991031390134529</v>
      </c>
      <c r="AC700" s="262">
        <v>0.975295381310419</v>
      </c>
      <c r="AD700" s="262">
        <v>0.92</v>
      </c>
      <c r="AE700" s="260">
        <v>1</v>
      </c>
      <c r="AF700" s="260">
        <v>1</v>
      </c>
      <c r="AG700" s="260">
        <v>1</v>
      </c>
      <c r="AH700" s="260">
        <v>0.998964322702761</v>
      </c>
      <c r="AI700" s="262">
        <v>0.92</v>
      </c>
      <c r="AJ700" s="260">
        <v>0.987092808850645</v>
      </c>
      <c r="AK700" s="260">
        <v>0.987591911764706</v>
      </c>
      <c r="AL700" s="260">
        <v>0.989720998531571</v>
      </c>
      <c r="AM700" s="260">
        <v>0.988258862910179</v>
      </c>
      <c r="AN700" s="259">
        <v>0.99</v>
      </c>
      <c r="AO700" s="264">
        <v>1</v>
      </c>
      <c r="AP700" s="264">
        <v>1</v>
      </c>
      <c r="AQ700" s="264">
        <v>1</v>
      </c>
      <c r="AR700" s="265">
        <v>1</v>
      </c>
      <c r="AS700" s="286">
        <v>0.0810595228934205</v>
      </c>
      <c r="AT700" s="267">
        <v>0</v>
      </c>
      <c r="AU700" s="268">
        <v>0</v>
      </c>
      <c r="AV700" s="268">
        <v>0</v>
      </c>
      <c r="AW700" s="268">
        <v>0.0486111111111111</v>
      </c>
      <c r="AX700" s="224"/>
      <c r="AY700" s="222"/>
    </row>
    <row r="701" ht="15" spans="1:51">
      <c r="A701" s="220"/>
      <c r="B701" s="224"/>
      <c r="C701" s="283" t="s">
        <v>668</v>
      </c>
      <c r="D701" s="111" t="s">
        <v>25</v>
      </c>
      <c r="E701" s="111" t="s">
        <v>669</v>
      </c>
      <c r="F701" s="293" t="s">
        <v>734</v>
      </c>
      <c r="G701" s="293" t="s">
        <v>734</v>
      </c>
      <c r="H701" s="293" t="s">
        <v>734</v>
      </c>
      <c r="I701" s="293" t="s">
        <v>734</v>
      </c>
      <c r="J701" s="259">
        <v>0.9</v>
      </c>
      <c r="K701" s="260">
        <v>0.875</v>
      </c>
      <c r="L701" s="260">
        <v>1</v>
      </c>
      <c r="M701" s="261">
        <v>0.769230769230769</v>
      </c>
      <c r="N701" s="261">
        <v>0.860215053763441</v>
      </c>
      <c r="O701" s="262">
        <v>0.9</v>
      </c>
      <c r="P701" s="263">
        <v>0.962699077954736</v>
      </c>
      <c r="Q701" s="260">
        <v>0.952838969903816</v>
      </c>
      <c r="R701" s="260">
        <v>0.974329054842474</v>
      </c>
      <c r="S701" s="260">
        <v>0.946787551534168</v>
      </c>
      <c r="T701" s="262">
        <v>0.9</v>
      </c>
      <c r="U701" s="260">
        <v>0.922464375523889</v>
      </c>
      <c r="V701" s="260">
        <v>0.911573068569656</v>
      </c>
      <c r="W701" s="260">
        <v>0.943990665110852</v>
      </c>
      <c r="X701" s="260">
        <v>0.922470721295925</v>
      </c>
      <c r="Y701" s="262">
        <v>0.92</v>
      </c>
      <c r="Z701" s="262">
        <v>0.927899686520376</v>
      </c>
      <c r="AA701" s="262">
        <v>0.924479166666667</v>
      </c>
      <c r="AB701" s="262">
        <v>0.974264705882353</v>
      </c>
      <c r="AC701" s="262">
        <v>0.948417492147862</v>
      </c>
      <c r="AD701" s="262">
        <v>0.92</v>
      </c>
      <c r="AE701" s="260">
        <v>0.971014492753623</v>
      </c>
      <c r="AF701" s="260">
        <v>0.980519480519481</v>
      </c>
      <c r="AG701" s="260">
        <v>1</v>
      </c>
      <c r="AH701" s="260">
        <v>0.986522315510384</v>
      </c>
      <c r="AI701" s="262">
        <v>0.92</v>
      </c>
      <c r="AJ701" s="260">
        <v>0.963305785123967</v>
      </c>
      <c r="AK701" s="260">
        <v>0.963677354709419</v>
      </c>
      <c r="AL701" s="260">
        <v>0.977159172019986</v>
      </c>
      <c r="AM701" s="260">
        <v>0.972848841279843</v>
      </c>
      <c r="AN701" s="259">
        <v>0.99</v>
      </c>
      <c r="AO701" s="264">
        <v>1</v>
      </c>
      <c r="AP701" s="264">
        <v>1</v>
      </c>
      <c r="AQ701" s="264">
        <v>1</v>
      </c>
      <c r="AR701" s="265">
        <v>1</v>
      </c>
      <c r="AS701" s="286">
        <v>0.0810595228934205</v>
      </c>
      <c r="AT701" s="267">
        <v>0</v>
      </c>
      <c r="AU701" s="268">
        <v>0</v>
      </c>
      <c r="AV701" s="268">
        <v>0.142857142857143</v>
      </c>
      <c r="AW701" s="268">
        <v>0.0328467153284672</v>
      </c>
      <c r="AX701" s="224"/>
      <c r="AY701" s="222"/>
    </row>
    <row r="702" ht="15" spans="1:51">
      <c r="A702" s="220"/>
      <c r="B702" s="224"/>
      <c r="C702" s="283" t="s">
        <v>668</v>
      </c>
      <c r="D702" s="111" t="s">
        <v>25</v>
      </c>
      <c r="E702" s="111" t="s">
        <v>669</v>
      </c>
      <c r="F702" s="293" t="s">
        <v>735</v>
      </c>
      <c r="G702" s="293" t="s">
        <v>735</v>
      </c>
      <c r="H702" s="293" t="s">
        <v>735</v>
      </c>
      <c r="I702" s="293" t="s">
        <v>735</v>
      </c>
      <c r="J702" s="259">
        <v>0.9</v>
      </c>
      <c r="K702" s="260">
        <v>0.901639344262295</v>
      </c>
      <c r="L702" s="260">
        <v>0.825396825396825</v>
      </c>
      <c r="M702" s="261">
        <v>0.956521739130435</v>
      </c>
      <c r="N702" s="261">
        <v>0.855555555555556</v>
      </c>
      <c r="O702" s="262">
        <v>0.9</v>
      </c>
      <c r="P702" s="263">
        <v>0.979813004674883</v>
      </c>
      <c r="Q702" s="260">
        <v>0.969033995287782</v>
      </c>
      <c r="R702" s="260">
        <v>0.91765369430344</v>
      </c>
      <c r="S702" s="260">
        <v>0.96147631358832</v>
      </c>
      <c r="T702" s="262">
        <v>0.9</v>
      </c>
      <c r="U702" s="260">
        <v>0.954738631534212</v>
      </c>
      <c r="V702" s="260">
        <v>0.944631437226523</v>
      </c>
      <c r="W702" s="260">
        <v>0.95093062605753</v>
      </c>
      <c r="X702" s="260">
        <v>0.946268344612577</v>
      </c>
      <c r="Y702" s="262">
        <v>0.92</v>
      </c>
      <c r="Z702" s="262">
        <v>0.951957295373665</v>
      </c>
      <c r="AA702" s="262">
        <v>0.947972972972973</v>
      </c>
      <c r="AB702" s="262">
        <v>0.95169578622816</v>
      </c>
      <c r="AC702" s="262">
        <v>0.954811186601359</v>
      </c>
      <c r="AD702" s="262">
        <v>0.92</v>
      </c>
      <c r="AE702" s="260">
        <v>0.997509339975093</v>
      </c>
      <c r="AF702" s="260">
        <v>0.979612640163099</v>
      </c>
      <c r="AG702" s="260">
        <v>0.995675675675676</v>
      </c>
      <c r="AH702" s="260">
        <v>0.986089507133016</v>
      </c>
      <c r="AI702" s="262">
        <v>0.92</v>
      </c>
      <c r="AJ702" s="260">
        <v>0.967769586833533</v>
      </c>
      <c r="AK702" s="260">
        <v>0.962678523309081</v>
      </c>
      <c r="AL702" s="260">
        <v>0.964688751365126</v>
      </c>
      <c r="AM702" s="260">
        <v>0.969088493766605</v>
      </c>
      <c r="AN702" s="259">
        <v>0.99</v>
      </c>
      <c r="AO702" s="264">
        <v>1</v>
      </c>
      <c r="AP702" s="264">
        <v>1</v>
      </c>
      <c r="AQ702" s="264">
        <v>1</v>
      </c>
      <c r="AR702" s="265">
        <v>1</v>
      </c>
      <c r="AS702" s="286">
        <v>0.0810595228934205</v>
      </c>
      <c r="AT702" s="267">
        <v>0.107142857142857</v>
      </c>
      <c r="AU702" s="268">
        <v>0.105263157894737</v>
      </c>
      <c r="AV702" s="268">
        <v>0.136363636363636</v>
      </c>
      <c r="AW702" s="268">
        <v>0.0669144981412639</v>
      </c>
      <c r="AX702" s="224"/>
      <c r="AY702" s="222"/>
    </row>
    <row r="703" ht="15" spans="1:51">
      <c r="A703" s="220"/>
      <c r="B703" s="224"/>
      <c r="C703" s="283" t="s">
        <v>668</v>
      </c>
      <c r="D703" s="111" t="s">
        <v>25</v>
      </c>
      <c r="E703" s="111" t="s">
        <v>669</v>
      </c>
      <c r="F703" s="293" t="s">
        <v>736</v>
      </c>
      <c r="G703" s="293" t="s">
        <v>736</v>
      </c>
      <c r="H703" s="293" t="s">
        <v>736</v>
      </c>
      <c r="I703" s="293" t="s">
        <v>736</v>
      </c>
      <c r="J703" s="259">
        <v>0.9</v>
      </c>
      <c r="K703" s="260">
        <v>0.926829268292683</v>
      </c>
      <c r="L703" s="260">
        <v>0.825</v>
      </c>
      <c r="M703" s="261">
        <v>0.857142857142857</v>
      </c>
      <c r="N703" s="261">
        <v>0.887700534759358</v>
      </c>
      <c r="O703" s="262">
        <v>0.9</v>
      </c>
      <c r="P703" s="263">
        <v>0.921607193031751</v>
      </c>
      <c r="Q703" s="260">
        <v>0.955885427555927</v>
      </c>
      <c r="R703" s="260">
        <v>0.938059701492537</v>
      </c>
      <c r="S703" s="260">
        <v>0.903806993145922</v>
      </c>
      <c r="T703" s="262">
        <v>0.9</v>
      </c>
      <c r="U703" s="260">
        <v>0.923855015453779</v>
      </c>
      <c r="V703" s="260">
        <v>0.929751202174368</v>
      </c>
      <c r="W703" s="260">
        <v>0.955970149253731</v>
      </c>
      <c r="X703" s="260">
        <v>0.93248981821794</v>
      </c>
      <c r="Y703" s="262">
        <v>0.92</v>
      </c>
      <c r="Z703" s="262">
        <v>0.94407158836689</v>
      </c>
      <c r="AA703" s="262">
        <v>0.921973094170404</v>
      </c>
      <c r="AB703" s="262">
        <v>0.949129852744311</v>
      </c>
      <c r="AC703" s="262">
        <v>0.946143867431058</v>
      </c>
      <c r="AD703" s="262">
        <v>0.92</v>
      </c>
      <c r="AE703" s="260">
        <v>0.996357012750455</v>
      </c>
      <c r="AF703" s="260">
        <v>0.960526315789474</v>
      </c>
      <c r="AG703" s="260">
        <v>0.948249619482496</v>
      </c>
      <c r="AH703" s="260">
        <v>0.969126283670724</v>
      </c>
      <c r="AI703" s="262">
        <v>0.92</v>
      </c>
      <c r="AJ703" s="260">
        <v>0.954198473282443</v>
      </c>
      <c r="AK703" s="260">
        <v>0.958813559322034</v>
      </c>
      <c r="AL703" s="260">
        <v>0.971250598945855</v>
      </c>
      <c r="AM703" s="260">
        <v>0.968632815489401</v>
      </c>
      <c r="AN703" s="259">
        <v>0.99</v>
      </c>
      <c r="AO703" s="264">
        <v>1</v>
      </c>
      <c r="AP703" s="264">
        <v>1</v>
      </c>
      <c r="AQ703" s="264">
        <v>1</v>
      </c>
      <c r="AR703" s="265">
        <v>1</v>
      </c>
      <c r="AS703" s="286">
        <v>0.0810595228934205</v>
      </c>
      <c r="AT703" s="267">
        <v>0</v>
      </c>
      <c r="AU703" s="268">
        <v>0.0555555555555556</v>
      </c>
      <c r="AV703" s="268">
        <v>0</v>
      </c>
      <c r="AW703" s="268">
        <v>0.0531400966183575</v>
      </c>
      <c r="AX703" s="224"/>
      <c r="AY703" s="222"/>
    </row>
    <row r="704" ht="15" spans="1:51">
      <c r="A704" s="220"/>
      <c r="B704" s="224"/>
      <c r="C704" s="283" t="s">
        <v>668</v>
      </c>
      <c r="D704" s="111" t="s">
        <v>25</v>
      </c>
      <c r="E704" s="111" t="s">
        <v>669</v>
      </c>
      <c r="F704" s="293" t="s">
        <v>737</v>
      </c>
      <c r="G704" s="293" t="s">
        <v>737</v>
      </c>
      <c r="H704" s="293" t="s">
        <v>737</v>
      </c>
      <c r="I704" s="293" t="s">
        <v>737</v>
      </c>
      <c r="J704" s="259">
        <v>0.9</v>
      </c>
      <c r="K704" s="260">
        <v>0.909090909090909</v>
      </c>
      <c r="L704" s="260">
        <v>0.891304347826087</v>
      </c>
      <c r="M704" s="261">
        <v>1</v>
      </c>
      <c r="N704" s="261">
        <v>0.913710450623202</v>
      </c>
      <c r="O704" s="262">
        <v>0.9</v>
      </c>
      <c r="P704" s="263">
        <v>0.969834429575868</v>
      </c>
      <c r="Q704" s="260">
        <v>0.961676034747062</v>
      </c>
      <c r="R704" s="260">
        <v>0.960591133004926</v>
      </c>
      <c r="S704" s="260">
        <v>0.954224149529615</v>
      </c>
      <c r="T704" s="262">
        <v>0.9</v>
      </c>
      <c r="U704" s="260">
        <v>0.949194828759356</v>
      </c>
      <c r="V704" s="260">
        <v>0.942088230284449</v>
      </c>
      <c r="W704" s="260">
        <v>0.944581280788177</v>
      </c>
      <c r="X704" s="260">
        <v>0.941483911698043</v>
      </c>
      <c r="Y704" s="262">
        <v>0.92</v>
      </c>
      <c r="Z704" s="262">
        <v>0.965610859728507</v>
      </c>
      <c r="AA704" s="262">
        <v>0.968567251461988</v>
      </c>
      <c r="AB704" s="262">
        <v>0.967179487179487</v>
      </c>
      <c r="AC704" s="262">
        <v>0.964441843654263</v>
      </c>
      <c r="AD704" s="262">
        <v>0.92</v>
      </c>
      <c r="AE704" s="260">
        <v>0.999021845451581</v>
      </c>
      <c r="AF704" s="260">
        <v>0.998373983739837</v>
      </c>
      <c r="AG704" s="260">
        <v>0.996295240809347</v>
      </c>
      <c r="AH704" s="260">
        <v>0.997610127890453</v>
      </c>
      <c r="AI704" s="262">
        <v>0.92</v>
      </c>
      <c r="AJ704" s="260">
        <v>0.976967718534639</v>
      </c>
      <c r="AK704" s="260">
        <v>0.97707182320442</v>
      </c>
      <c r="AL704" s="260">
        <v>0.976144671027318</v>
      </c>
      <c r="AM704" s="260">
        <v>0.978390936286678</v>
      </c>
      <c r="AN704" s="259">
        <v>0.99</v>
      </c>
      <c r="AO704" s="264">
        <v>1</v>
      </c>
      <c r="AP704" s="264">
        <v>1</v>
      </c>
      <c r="AQ704" s="264">
        <v>1</v>
      </c>
      <c r="AR704" s="265">
        <v>1</v>
      </c>
      <c r="AS704" s="286">
        <v>0.0810595228934205</v>
      </c>
      <c r="AT704" s="267">
        <v>0</v>
      </c>
      <c r="AU704" s="268">
        <v>0</v>
      </c>
      <c r="AV704" s="268">
        <v>0.142857142857143</v>
      </c>
      <c r="AW704" s="268">
        <v>0.0578034682080925</v>
      </c>
      <c r="AX704" s="224"/>
      <c r="AY704" s="222"/>
    </row>
    <row r="705" ht="15" spans="1:51">
      <c r="A705" s="220"/>
      <c r="B705" s="224"/>
      <c r="C705" s="283" t="s">
        <v>668</v>
      </c>
      <c r="D705" s="111" t="s">
        <v>25</v>
      </c>
      <c r="E705" s="111" t="s">
        <v>669</v>
      </c>
      <c r="F705" s="293" t="s">
        <v>738</v>
      </c>
      <c r="G705" s="293" t="s">
        <v>738</v>
      </c>
      <c r="H705" s="293" t="s">
        <v>738</v>
      </c>
      <c r="I705" s="293" t="s">
        <v>738</v>
      </c>
      <c r="J705" s="259">
        <v>0.9</v>
      </c>
      <c r="K705" s="260">
        <v>1</v>
      </c>
      <c r="L705" s="260">
        <v>0.96551724137931</v>
      </c>
      <c r="M705" s="261">
        <v>0.956521739130435</v>
      </c>
      <c r="N705" s="261">
        <v>0.925219941348974</v>
      </c>
      <c r="O705" s="262">
        <v>0.9</v>
      </c>
      <c r="P705" s="263">
        <v>0.948351211760032</v>
      </c>
      <c r="Q705" s="260">
        <v>0.895924764890282</v>
      </c>
      <c r="R705" s="260">
        <v>0.953563714902808</v>
      </c>
      <c r="S705" s="260">
        <v>0.912379768257093</v>
      </c>
      <c r="T705" s="262">
        <v>0.9</v>
      </c>
      <c r="U705" s="260">
        <v>0.916170043702821</v>
      </c>
      <c r="V705" s="260">
        <v>0.882445141065831</v>
      </c>
      <c r="W705" s="260">
        <v>0.923326133909287</v>
      </c>
      <c r="X705" s="260">
        <v>0.899566561328982</v>
      </c>
      <c r="Y705" s="262">
        <v>0.92</v>
      </c>
      <c r="Z705" s="262">
        <v>0.935779816513762</v>
      </c>
      <c r="AA705" s="262">
        <v>0.933962264150943</v>
      </c>
      <c r="AB705" s="262">
        <v>0.922053231939164</v>
      </c>
      <c r="AC705" s="262">
        <v>0.936868539391462</v>
      </c>
      <c r="AD705" s="262">
        <v>0.92</v>
      </c>
      <c r="AE705" s="260">
        <v>0.995110024449878</v>
      </c>
      <c r="AF705" s="260">
        <v>0.997975708502024</v>
      </c>
      <c r="AG705" s="260">
        <v>1</v>
      </c>
      <c r="AH705" s="260">
        <v>0.995460548035655</v>
      </c>
      <c r="AI705" s="262">
        <v>0.92</v>
      </c>
      <c r="AJ705" s="260">
        <v>0.953986763315474</v>
      </c>
      <c r="AK705" s="260">
        <v>0.92931604373252</v>
      </c>
      <c r="AL705" s="260">
        <v>0.956611570247934</v>
      </c>
      <c r="AM705" s="260">
        <v>0.957890531362365</v>
      </c>
      <c r="AN705" s="259">
        <v>0.99</v>
      </c>
      <c r="AO705" s="264">
        <v>1</v>
      </c>
      <c r="AP705" s="264">
        <v>1</v>
      </c>
      <c r="AQ705" s="264">
        <v>1</v>
      </c>
      <c r="AR705" s="265">
        <v>1</v>
      </c>
      <c r="AS705" s="286">
        <v>0.0810595228934205</v>
      </c>
      <c r="AT705" s="267">
        <v>0</v>
      </c>
      <c r="AU705" s="268">
        <v>0.0769230769230769</v>
      </c>
      <c r="AV705" s="268">
        <v>0.0909090909090909</v>
      </c>
      <c r="AW705" s="268">
        <v>0.0474576271186441</v>
      </c>
      <c r="AX705" s="224"/>
      <c r="AY705" s="222"/>
    </row>
    <row r="706" ht="15" spans="1:51">
      <c r="A706" s="220"/>
      <c r="B706" s="224"/>
      <c r="C706" s="283" t="s">
        <v>668</v>
      </c>
      <c r="D706" s="111" t="s">
        <v>25</v>
      </c>
      <c r="E706" s="111" t="s">
        <v>669</v>
      </c>
      <c r="F706" s="293" t="s">
        <v>739</v>
      </c>
      <c r="G706" s="293" t="s">
        <v>739</v>
      </c>
      <c r="H706" s="293" t="s">
        <v>739</v>
      </c>
      <c r="I706" s="293" t="s">
        <v>739</v>
      </c>
      <c r="J706" s="259">
        <v>0.9</v>
      </c>
      <c r="K706" s="260">
        <v>0.854166666666667</v>
      </c>
      <c r="L706" s="260">
        <v>0.840909090909091</v>
      </c>
      <c r="M706" s="261">
        <v>0.864864864864865</v>
      </c>
      <c r="N706" s="261">
        <v>0.782250686184812</v>
      </c>
      <c r="O706" s="262">
        <v>0.9</v>
      </c>
      <c r="P706" s="263">
        <v>0.965957446808511</v>
      </c>
      <c r="Q706" s="260">
        <v>0.95201037613489</v>
      </c>
      <c r="R706" s="260">
        <v>0.975354742345034</v>
      </c>
      <c r="S706" s="260">
        <v>0.943730366492147</v>
      </c>
      <c r="T706" s="262">
        <v>0.9</v>
      </c>
      <c r="U706" s="260">
        <v>0.911854103343465</v>
      </c>
      <c r="V706" s="260">
        <v>0.906614785992218</v>
      </c>
      <c r="W706" s="260">
        <v>0.929051530993279</v>
      </c>
      <c r="X706" s="260">
        <v>0.906531413612565</v>
      </c>
      <c r="Y706" s="262">
        <v>0.92</v>
      </c>
      <c r="Z706" s="262">
        <v>0.941927990708479</v>
      </c>
      <c r="AA706" s="262">
        <v>0.962454212454212</v>
      </c>
      <c r="AB706" s="262">
        <v>0.965333333333333</v>
      </c>
      <c r="AC706" s="262">
        <v>0.958647275275977</v>
      </c>
      <c r="AD706" s="262">
        <v>0.92</v>
      </c>
      <c r="AE706" s="260">
        <v>0.996492985971944</v>
      </c>
      <c r="AF706" s="260">
        <v>0.99591211037302</v>
      </c>
      <c r="AG706" s="260">
        <v>0.993896713615024</v>
      </c>
      <c r="AH706" s="260">
        <v>0.990811671087533</v>
      </c>
      <c r="AI706" s="262">
        <v>0.92</v>
      </c>
      <c r="AJ706" s="260">
        <v>0.965093885411651</v>
      </c>
      <c r="AK706" s="260">
        <v>0.975865687303253</v>
      </c>
      <c r="AL706" s="260">
        <v>0.977022498803255</v>
      </c>
      <c r="AM706" s="260">
        <v>0.974848912167607</v>
      </c>
      <c r="AN706" s="259">
        <v>0.99</v>
      </c>
      <c r="AO706" s="264">
        <v>1</v>
      </c>
      <c r="AP706" s="264">
        <v>1</v>
      </c>
      <c r="AQ706" s="264">
        <v>1</v>
      </c>
      <c r="AR706" s="265">
        <v>1</v>
      </c>
      <c r="AS706" s="286">
        <v>0.0810595228934205</v>
      </c>
      <c r="AT706" s="267">
        <v>0</v>
      </c>
      <c r="AU706" s="268">
        <v>0.037037037037037</v>
      </c>
      <c r="AV706" s="268">
        <v>0</v>
      </c>
      <c r="AW706" s="268">
        <v>0.0279187817258883</v>
      </c>
      <c r="AX706" s="224"/>
      <c r="AY706" s="222"/>
    </row>
    <row r="707" ht="15" spans="1:51">
      <c r="A707" s="220"/>
      <c r="B707" s="224"/>
      <c r="C707" s="283" t="s">
        <v>668</v>
      </c>
      <c r="D707" s="111" t="s">
        <v>25</v>
      </c>
      <c r="E707" s="111" t="s">
        <v>669</v>
      </c>
      <c r="F707" s="293" t="s">
        <v>740</v>
      </c>
      <c r="G707" s="293" t="s">
        <v>740</v>
      </c>
      <c r="H707" s="293" t="s">
        <v>740</v>
      </c>
      <c r="I707" s="293" t="s">
        <v>740</v>
      </c>
      <c r="J707" s="259">
        <v>0.9</v>
      </c>
      <c r="K707" s="260">
        <v>0.921052631578947</v>
      </c>
      <c r="L707" s="260">
        <v>0.95</v>
      </c>
      <c r="M707" s="261">
        <v>0.925925925925926</v>
      </c>
      <c r="N707" s="261">
        <v>0.885679903730445</v>
      </c>
      <c r="O707" s="262">
        <v>0.9</v>
      </c>
      <c r="P707" s="263">
        <v>0.979949077021006</v>
      </c>
      <c r="Q707" s="260">
        <v>0.946401610468042</v>
      </c>
      <c r="R707" s="260">
        <v>0.936258278145695</v>
      </c>
      <c r="S707" s="260">
        <v>0.949552368049833</v>
      </c>
      <c r="T707" s="262">
        <v>0.9</v>
      </c>
      <c r="U707" s="260">
        <v>0.931253978357734</v>
      </c>
      <c r="V707" s="260">
        <v>0.916960241570206</v>
      </c>
      <c r="W707" s="260">
        <v>0.952814569536424</v>
      </c>
      <c r="X707" s="260">
        <v>0.925054819201386</v>
      </c>
      <c r="Y707" s="262">
        <v>0.92</v>
      </c>
      <c r="Z707" s="262">
        <v>0.96039603960396</v>
      </c>
      <c r="AA707" s="262">
        <v>0.962666666666667</v>
      </c>
      <c r="AB707" s="262">
        <v>0.975572519083969</v>
      </c>
      <c r="AC707" s="262">
        <v>0.965468479153362</v>
      </c>
      <c r="AD707" s="262">
        <v>0.92</v>
      </c>
      <c r="AE707" s="260">
        <v>0.997530864197531</v>
      </c>
      <c r="AF707" s="260">
        <v>1</v>
      </c>
      <c r="AG707" s="260">
        <v>0.991735537190083</v>
      </c>
      <c r="AH707" s="260">
        <v>0.994053518334985</v>
      </c>
      <c r="AI707" s="262">
        <v>0.92</v>
      </c>
      <c r="AJ707" s="260">
        <v>0.968623481781376</v>
      </c>
      <c r="AK707" s="260">
        <v>0.967476489028213</v>
      </c>
      <c r="AL707" s="260">
        <v>0.973161567364466</v>
      </c>
      <c r="AM707" s="260">
        <v>0.971903387837982</v>
      </c>
      <c r="AN707" s="259">
        <v>0.99</v>
      </c>
      <c r="AO707" s="264">
        <v>1</v>
      </c>
      <c r="AP707" s="264">
        <v>1</v>
      </c>
      <c r="AQ707" s="264">
        <v>1</v>
      </c>
      <c r="AR707" s="265">
        <v>1</v>
      </c>
      <c r="AS707" s="286">
        <v>0.0810595228934205</v>
      </c>
      <c r="AT707" s="267">
        <v>0</v>
      </c>
      <c r="AU707" s="268">
        <v>0.142857142857143</v>
      </c>
      <c r="AV707" s="268">
        <v>0.181818181818182</v>
      </c>
      <c r="AW707" s="268">
        <v>0.0463576158940397</v>
      </c>
      <c r="AX707" s="224"/>
      <c r="AY707" s="222"/>
    </row>
    <row r="708" ht="15" spans="1:51">
      <c r="A708" s="220"/>
      <c r="B708" s="224"/>
      <c r="C708" s="283" t="s">
        <v>668</v>
      </c>
      <c r="D708" s="111" t="s">
        <v>25</v>
      </c>
      <c r="E708" s="111" t="s">
        <v>669</v>
      </c>
      <c r="F708" s="293" t="s">
        <v>741</v>
      </c>
      <c r="G708" s="293" t="s">
        <v>741</v>
      </c>
      <c r="H708" s="293" t="s">
        <v>741</v>
      </c>
      <c r="I708" s="293" t="s">
        <v>741</v>
      </c>
      <c r="J708" s="259">
        <v>0.9</v>
      </c>
      <c r="K708" s="260">
        <v>0.615384615384615</v>
      </c>
      <c r="L708" s="260">
        <v>0.641025641025641</v>
      </c>
      <c r="M708" s="261">
        <v>0.535714285714286</v>
      </c>
      <c r="N708" s="261">
        <v>0.591470258136925</v>
      </c>
      <c r="O708" s="262">
        <v>0.9</v>
      </c>
      <c r="P708" s="263">
        <v>0.945955369595537</v>
      </c>
      <c r="Q708" s="260">
        <v>0.935034192530247</v>
      </c>
      <c r="R708" s="260">
        <v>0.911439114391144</v>
      </c>
      <c r="S708" s="260">
        <v>0.88353531932439</v>
      </c>
      <c r="T708" s="262">
        <v>0.9</v>
      </c>
      <c r="U708" s="260">
        <v>0.870292887029289</v>
      </c>
      <c r="V708" s="260">
        <v>0.865597054182009</v>
      </c>
      <c r="W708" s="260">
        <v>0.857933579335793</v>
      </c>
      <c r="X708" s="260">
        <v>0.851948931658543</v>
      </c>
      <c r="Y708" s="262">
        <v>0.92</v>
      </c>
      <c r="Z708" s="262">
        <v>0.905562742561449</v>
      </c>
      <c r="AA708" s="262">
        <v>0.889508928571429</v>
      </c>
      <c r="AB708" s="262">
        <v>0.888888888888889</v>
      </c>
      <c r="AC708" s="262">
        <v>0.885684708666075</v>
      </c>
      <c r="AD708" s="262">
        <v>0.92</v>
      </c>
      <c r="AE708" s="260">
        <v>0.980769230769231</v>
      </c>
      <c r="AF708" s="260">
        <v>0.989528795811518</v>
      </c>
      <c r="AG708" s="260">
        <v>0.987951807228916</v>
      </c>
      <c r="AH708" s="260">
        <v>0.96953125</v>
      </c>
      <c r="AI708" s="262">
        <v>0.92</v>
      </c>
      <c r="AJ708" s="260">
        <v>0.940400988739357</v>
      </c>
      <c r="AK708" s="260">
        <v>0.928905917411665</v>
      </c>
      <c r="AL708" s="260">
        <v>0.922169811320755</v>
      </c>
      <c r="AM708" s="260">
        <v>0.916523196810439</v>
      </c>
      <c r="AN708" s="259">
        <v>0.99</v>
      </c>
      <c r="AO708" s="264">
        <v>1</v>
      </c>
      <c r="AP708" s="264">
        <v>1</v>
      </c>
      <c r="AQ708" s="264">
        <v>1</v>
      </c>
      <c r="AR708" s="265">
        <v>1</v>
      </c>
      <c r="AS708" s="286">
        <v>0.0810595228934205</v>
      </c>
      <c r="AT708" s="267">
        <v>0.0769230769230769</v>
      </c>
      <c r="AU708" s="268">
        <v>0.0714285714285714</v>
      </c>
      <c r="AV708" s="268">
        <v>0.333333333333333</v>
      </c>
      <c r="AW708" s="268">
        <v>0.0700389105058366</v>
      </c>
      <c r="AX708" s="224"/>
      <c r="AY708" s="222"/>
    </row>
    <row r="709" ht="15" spans="1:51">
      <c r="A709" s="220"/>
      <c r="B709" s="224"/>
      <c r="C709" s="283" t="s">
        <v>668</v>
      </c>
      <c r="D709" s="111" t="s">
        <v>25</v>
      </c>
      <c r="E709" s="111" t="s">
        <v>669</v>
      </c>
      <c r="F709" s="293" t="s">
        <v>742</v>
      </c>
      <c r="G709" s="293" t="s">
        <v>742</v>
      </c>
      <c r="H709" s="293" t="s">
        <v>742</v>
      </c>
      <c r="I709" s="293" t="s">
        <v>742</v>
      </c>
      <c r="J709" s="259">
        <v>0.9</v>
      </c>
      <c r="K709" s="260">
        <v>0.935483870967742</v>
      </c>
      <c r="L709" s="260">
        <v>0.870967741935484</v>
      </c>
      <c r="M709" s="261">
        <v>0.96551724137931</v>
      </c>
      <c r="N709" s="261">
        <v>0.903409090909091</v>
      </c>
      <c r="O709" s="262">
        <v>0.9</v>
      </c>
      <c r="P709" s="263">
        <v>0.976398152898923</v>
      </c>
      <c r="Q709" s="260">
        <v>0.964888191447626</v>
      </c>
      <c r="R709" s="260">
        <v>0.96986301369863</v>
      </c>
      <c r="S709" s="260">
        <v>0.953986720390443</v>
      </c>
      <c r="T709" s="262">
        <v>0.9</v>
      </c>
      <c r="U709" s="260">
        <v>0.954079014879425</v>
      </c>
      <c r="V709" s="260">
        <v>0.949980384464496</v>
      </c>
      <c r="W709" s="260">
        <v>0.954794520547945</v>
      </c>
      <c r="X709" s="260">
        <v>0.94310198059134</v>
      </c>
      <c r="Y709" s="262">
        <v>0.92</v>
      </c>
      <c r="Z709" s="262">
        <v>0.969979296066253</v>
      </c>
      <c r="AA709" s="262">
        <v>0.961752988047809</v>
      </c>
      <c r="AB709" s="262">
        <v>0.96969696969697</v>
      </c>
      <c r="AC709" s="262">
        <v>0.964665782995645</v>
      </c>
      <c r="AD709" s="262">
        <v>0.92</v>
      </c>
      <c r="AE709" s="260">
        <v>0.996579247434436</v>
      </c>
      <c r="AF709" s="260">
        <v>0.998795180722892</v>
      </c>
      <c r="AG709" s="260">
        <v>1</v>
      </c>
      <c r="AH709" s="260">
        <v>0.998504567132811</v>
      </c>
      <c r="AI709" s="262">
        <v>0.92</v>
      </c>
      <c r="AJ709" s="260">
        <v>0.975740131578947</v>
      </c>
      <c r="AK709" s="260">
        <v>0.972300912810828</v>
      </c>
      <c r="AL709" s="260">
        <v>0.977145321259163</v>
      </c>
      <c r="AM709" s="260">
        <v>0.976218527730506</v>
      </c>
      <c r="AN709" s="259">
        <v>0.99</v>
      </c>
      <c r="AO709" s="264">
        <v>1</v>
      </c>
      <c r="AP709" s="264">
        <v>1</v>
      </c>
      <c r="AQ709" s="264">
        <v>1</v>
      </c>
      <c r="AR709" s="265">
        <v>1</v>
      </c>
      <c r="AS709" s="286">
        <v>0.0810595228934205</v>
      </c>
      <c r="AT709" s="267">
        <v>0.05</v>
      </c>
      <c r="AU709" s="268">
        <v>0</v>
      </c>
      <c r="AV709" s="268">
        <v>0</v>
      </c>
      <c r="AW709" s="268">
        <v>0.0539845758354756</v>
      </c>
      <c r="AX709" s="224"/>
      <c r="AY709" s="222"/>
    </row>
    <row r="710" ht="15" spans="1:51">
      <c r="A710" s="220"/>
      <c r="B710" s="224"/>
      <c r="C710" s="283" t="s">
        <v>668</v>
      </c>
      <c r="D710" s="111" t="s">
        <v>25</v>
      </c>
      <c r="E710" s="111" t="s">
        <v>669</v>
      </c>
      <c r="F710" s="293" t="s">
        <v>743</v>
      </c>
      <c r="G710" s="293" t="s">
        <v>743</v>
      </c>
      <c r="H710" s="293" t="s">
        <v>743</v>
      </c>
      <c r="I710" s="293" t="s">
        <v>743</v>
      </c>
      <c r="J710" s="259">
        <v>0.9</v>
      </c>
      <c r="K710" s="260">
        <v>0.85</v>
      </c>
      <c r="L710" s="260">
        <v>0.85</v>
      </c>
      <c r="M710" s="261">
        <v>0.933333333333333</v>
      </c>
      <c r="N710" s="261">
        <v>0.808278867102396</v>
      </c>
      <c r="O710" s="262">
        <v>0.9</v>
      </c>
      <c r="P710" s="263">
        <v>0.948343627175744</v>
      </c>
      <c r="Q710" s="260">
        <v>0.909132629646627</v>
      </c>
      <c r="R710" s="260">
        <v>0.964341085271318</v>
      </c>
      <c r="S710" s="260">
        <v>0.928308967242592</v>
      </c>
      <c r="T710" s="262">
        <v>0.9</v>
      </c>
      <c r="U710" s="260">
        <v>0.889949466591802</v>
      </c>
      <c r="V710" s="260">
        <v>0.84947223497017</v>
      </c>
      <c r="W710" s="260">
        <v>0.90077519379845</v>
      </c>
      <c r="X710" s="260">
        <v>0.896124879472546</v>
      </c>
      <c r="Y710" s="262">
        <v>0.92</v>
      </c>
      <c r="Z710" s="262">
        <v>0.897129186602871</v>
      </c>
      <c r="AA710" s="262">
        <v>0.934707903780069</v>
      </c>
      <c r="AB710" s="262">
        <v>0.887052341597796</v>
      </c>
      <c r="AC710" s="262">
        <v>0.913302913302913</v>
      </c>
      <c r="AD710" s="262">
        <v>0.92</v>
      </c>
      <c r="AE710" s="260">
        <v>0.992481203007519</v>
      </c>
      <c r="AF710" s="260">
        <v>0.944078947368421</v>
      </c>
      <c r="AG710" s="260">
        <v>0.953068592057762</v>
      </c>
      <c r="AH710" s="260">
        <v>0.961267098632109</v>
      </c>
      <c r="AI710" s="262">
        <v>0.92</v>
      </c>
      <c r="AJ710" s="260">
        <v>0.938153706230105</v>
      </c>
      <c r="AK710" s="260">
        <v>0.942412169503803</v>
      </c>
      <c r="AL710" s="260">
        <v>0.924603174603175</v>
      </c>
      <c r="AM710" s="260">
        <v>0.943818419202571</v>
      </c>
      <c r="AN710" s="259">
        <v>0.99</v>
      </c>
      <c r="AO710" s="264">
        <v>1</v>
      </c>
      <c r="AP710" s="264">
        <v>1</v>
      </c>
      <c r="AQ710" s="264">
        <v>1</v>
      </c>
      <c r="AR710" s="265">
        <v>1</v>
      </c>
      <c r="AS710" s="286">
        <v>0.0810595228934205</v>
      </c>
      <c r="AT710" s="267">
        <v>0</v>
      </c>
      <c r="AU710" s="268">
        <v>0.142857142857143</v>
      </c>
      <c r="AV710" s="268">
        <v>0.5</v>
      </c>
      <c r="AW710" s="268">
        <v>0.0812182741116751</v>
      </c>
      <c r="AX710" s="224"/>
      <c r="AY710" s="222"/>
    </row>
    <row r="711" ht="15" spans="1:51">
      <c r="A711" s="220"/>
      <c r="B711" s="224"/>
      <c r="C711" s="283" t="s">
        <v>668</v>
      </c>
      <c r="D711" s="111" t="s">
        <v>25</v>
      </c>
      <c r="E711" s="111" t="s">
        <v>669</v>
      </c>
      <c r="F711" s="293" t="s">
        <v>744</v>
      </c>
      <c r="G711" s="293" t="s">
        <v>744</v>
      </c>
      <c r="H711" s="293" t="s">
        <v>744</v>
      </c>
      <c r="I711" s="293" t="s">
        <v>744</v>
      </c>
      <c r="J711" s="259">
        <v>0.9</v>
      </c>
      <c r="K711" s="260">
        <v>0.6875</v>
      </c>
      <c r="L711" s="260">
        <v>0.6875</v>
      </c>
      <c r="M711" s="261">
        <v>0.454545454545455</v>
      </c>
      <c r="N711" s="261">
        <v>0.662087912087912</v>
      </c>
      <c r="O711" s="262">
        <v>0.9</v>
      </c>
      <c r="P711" s="263">
        <v>0.923300970873786</v>
      </c>
      <c r="Q711" s="260">
        <v>0.952380952380952</v>
      </c>
      <c r="R711" s="260">
        <v>0.696103896103896</v>
      </c>
      <c r="S711" s="260">
        <v>0.901588128091643</v>
      </c>
      <c r="T711" s="262">
        <v>0.9</v>
      </c>
      <c r="U711" s="260">
        <v>0.878640776699029</v>
      </c>
      <c r="V711" s="260">
        <v>0.906298003072197</v>
      </c>
      <c r="W711" s="260">
        <v>0.636363636363636</v>
      </c>
      <c r="X711" s="260">
        <v>0.852512366571205</v>
      </c>
      <c r="Y711" s="262">
        <v>0.92</v>
      </c>
      <c r="Z711" s="262">
        <v>0.899122807017544</v>
      </c>
      <c r="AA711" s="262">
        <v>0.517006802721088</v>
      </c>
      <c r="AB711" s="262">
        <v>0.70873786407767</v>
      </c>
      <c r="AC711" s="262">
        <v>0.840798162503589</v>
      </c>
      <c r="AD711" s="262">
        <v>0.92</v>
      </c>
      <c r="AE711" s="260">
        <v>1</v>
      </c>
      <c r="AF711" s="260">
        <v>0.940298507462687</v>
      </c>
      <c r="AG711" s="260">
        <v>0.955882352941177</v>
      </c>
      <c r="AH711" s="260">
        <v>0.974897540983607</v>
      </c>
      <c r="AI711" s="262">
        <v>0.92</v>
      </c>
      <c r="AJ711" s="260">
        <v>0.92368839427663</v>
      </c>
      <c r="AK711" s="260">
        <v>0.860450563204005</v>
      </c>
      <c r="AL711" s="260">
        <v>0.682432432432432</v>
      </c>
      <c r="AM711" s="260">
        <v>0.893576031355876</v>
      </c>
      <c r="AN711" s="259">
        <v>0.99</v>
      </c>
      <c r="AO711" s="264">
        <v>1</v>
      </c>
      <c r="AP711" s="264" t="s">
        <v>33</v>
      </c>
      <c r="AQ711" s="264">
        <v>1</v>
      </c>
      <c r="AR711" s="265">
        <v>1</v>
      </c>
      <c r="AS711" s="286">
        <v>0.0810595228934205</v>
      </c>
      <c r="AT711" s="267">
        <v>0</v>
      </c>
      <c r="AU711" s="268">
        <v>0</v>
      </c>
      <c r="AV711" s="268">
        <v>0</v>
      </c>
      <c r="AW711" s="268">
        <v>0</v>
      </c>
      <c r="AX711" s="224"/>
      <c r="AY711" s="222"/>
    </row>
    <row r="712" ht="15" spans="1:51">
      <c r="A712" s="220"/>
      <c r="B712" s="224"/>
      <c r="C712" s="283" t="s">
        <v>668</v>
      </c>
      <c r="D712" s="111" t="s">
        <v>25</v>
      </c>
      <c r="E712" s="111" t="s">
        <v>669</v>
      </c>
      <c r="F712" s="293" t="s">
        <v>745</v>
      </c>
      <c r="G712" s="293" t="s">
        <v>745</v>
      </c>
      <c r="H712" s="293" t="s">
        <v>745</v>
      </c>
      <c r="I712" s="293" t="s">
        <v>745</v>
      </c>
      <c r="J712" s="259">
        <v>0.9</v>
      </c>
      <c r="K712" s="260">
        <v>0.980392156862745</v>
      </c>
      <c r="L712" s="260">
        <v>0.925925925925926</v>
      </c>
      <c r="M712" s="261">
        <v>1</v>
      </c>
      <c r="N712" s="261">
        <v>0.963886500429923</v>
      </c>
      <c r="O712" s="262">
        <v>0.9</v>
      </c>
      <c r="P712" s="263">
        <v>0.97722705961152</v>
      </c>
      <c r="Q712" s="260">
        <v>0.953866578161301</v>
      </c>
      <c r="R712" s="260">
        <v>0.965732087227414</v>
      </c>
      <c r="S712" s="260">
        <v>0.964742731967449</v>
      </c>
      <c r="T712" s="262">
        <v>0.9</v>
      </c>
      <c r="U712" s="260">
        <v>0.951774949765573</v>
      </c>
      <c r="V712" s="260">
        <v>0.929472286757385</v>
      </c>
      <c r="W712" s="260">
        <v>0.954517133956386</v>
      </c>
      <c r="X712" s="260">
        <v>0.948814019645742</v>
      </c>
      <c r="Y712" s="262">
        <v>0.92</v>
      </c>
      <c r="Z712" s="262">
        <v>0.947026022304833</v>
      </c>
      <c r="AA712" s="262">
        <v>0.946043165467626</v>
      </c>
      <c r="AB712" s="262">
        <v>0.968431771894094</v>
      </c>
      <c r="AC712" s="262">
        <v>0.96029776674938</v>
      </c>
      <c r="AD712" s="262">
        <v>0.92</v>
      </c>
      <c r="AE712" s="260">
        <v>0.997465145754119</v>
      </c>
      <c r="AF712" s="260">
        <v>0.991692627206646</v>
      </c>
      <c r="AG712" s="260">
        <v>0.941588785046729</v>
      </c>
      <c r="AH712" s="260">
        <v>0.985729266402225</v>
      </c>
      <c r="AI712" s="262">
        <v>0.92</v>
      </c>
      <c r="AJ712" s="260">
        <v>0.964356435643564</v>
      </c>
      <c r="AK712" s="260">
        <v>0.948773254246428</v>
      </c>
      <c r="AL712" s="260">
        <v>0.970645036693704</v>
      </c>
      <c r="AM712" s="260">
        <v>0.972844207885962</v>
      </c>
      <c r="AN712" s="259">
        <v>0.99</v>
      </c>
      <c r="AO712" s="264">
        <v>1</v>
      </c>
      <c r="AP712" s="264">
        <v>1</v>
      </c>
      <c r="AQ712" s="264">
        <v>1</v>
      </c>
      <c r="AR712" s="265">
        <v>1</v>
      </c>
      <c r="AS712" s="286">
        <v>0.0810595228934205</v>
      </c>
      <c r="AT712" s="267">
        <v>0</v>
      </c>
      <c r="AU712" s="268">
        <v>0</v>
      </c>
      <c r="AV712" s="268">
        <v>0.2</v>
      </c>
      <c r="AW712" s="268">
        <v>0.0411311053984576</v>
      </c>
      <c r="AX712" s="224"/>
      <c r="AY712" s="222"/>
    </row>
    <row r="713" ht="15" spans="1:51">
      <c r="A713" s="220"/>
      <c r="B713" s="224"/>
      <c r="C713" s="283" t="s">
        <v>668</v>
      </c>
      <c r="D713" s="111" t="s">
        <v>25</v>
      </c>
      <c r="E713" s="111" t="s">
        <v>669</v>
      </c>
      <c r="F713" s="293" t="s">
        <v>746</v>
      </c>
      <c r="G713" s="293" t="s">
        <v>746</v>
      </c>
      <c r="H713" s="293" t="s">
        <v>746</v>
      </c>
      <c r="I713" s="293" t="s">
        <v>746</v>
      </c>
      <c r="J713" s="259">
        <v>0.9</v>
      </c>
      <c r="K713" s="260">
        <v>0.891304347826087</v>
      </c>
      <c r="L713" s="260">
        <v>0.977777777777778</v>
      </c>
      <c r="M713" s="261">
        <v>0.947368421052632</v>
      </c>
      <c r="N713" s="261">
        <v>0.949661181026138</v>
      </c>
      <c r="O713" s="262">
        <v>0.9</v>
      </c>
      <c r="P713" s="263">
        <v>0.984565916398714</v>
      </c>
      <c r="Q713" s="260">
        <v>0.956894702980914</v>
      </c>
      <c r="R713" s="260">
        <v>0.982823002240478</v>
      </c>
      <c r="S713" s="260">
        <v>0.964399817434961</v>
      </c>
      <c r="T713" s="262">
        <v>0.9</v>
      </c>
      <c r="U713" s="260">
        <v>0.938906752411576</v>
      </c>
      <c r="V713" s="260">
        <v>0.895560797769676</v>
      </c>
      <c r="W713" s="260">
        <v>0.946228528752801</v>
      </c>
      <c r="X713" s="260">
        <v>0.922219686596683</v>
      </c>
      <c r="Y713" s="262">
        <v>0.92</v>
      </c>
      <c r="Z713" s="262">
        <v>0.926829268292683</v>
      </c>
      <c r="AA713" s="262">
        <v>0.924695459579181</v>
      </c>
      <c r="AB713" s="262">
        <v>0.944510035419126</v>
      </c>
      <c r="AC713" s="262">
        <v>0.928216987040516</v>
      </c>
      <c r="AD713" s="262">
        <v>0.92</v>
      </c>
      <c r="AE713" s="260">
        <v>0.994672754946728</v>
      </c>
      <c r="AF713" s="260">
        <v>0.995636363636364</v>
      </c>
      <c r="AG713" s="260">
        <v>0.994404476418865</v>
      </c>
      <c r="AH713" s="260">
        <v>0.997298365840801</v>
      </c>
      <c r="AI713" s="262">
        <v>0.92</v>
      </c>
      <c r="AJ713" s="260">
        <v>0.957498778700537</v>
      </c>
      <c r="AK713" s="260">
        <v>0.96588868940754</v>
      </c>
      <c r="AL713" s="260">
        <v>0.960201280878317</v>
      </c>
      <c r="AM713" s="260">
        <v>0.960850235340164</v>
      </c>
      <c r="AN713" s="259">
        <v>0.99</v>
      </c>
      <c r="AO713" s="264">
        <v>1</v>
      </c>
      <c r="AP713" s="264">
        <v>1</v>
      </c>
      <c r="AQ713" s="264">
        <v>1</v>
      </c>
      <c r="AR713" s="265">
        <v>1</v>
      </c>
      <c r="AS713" s="286">
        <v>0.0810595228934205</v>
      </c>
      <c r="AT713" s="267">
        <v>-0.03125</v>
      </c>
      <c r="AU713" s="268">
        <v>0</v>
      </c>
      <c r="AV713" s="268">
        <v>0.19047619047619</v>
      </c>
      <c r="AW713" s="268">
        <v>0.0355239786856128</v>
      </c>
      <c r="AX713" s="224"/>
      <c r="AY713" s="222"/>
    </row>
    <row r="714" ht="15" spans="1:51">
      <c r="A714" s="220"/>
      <c r="B714" s="224"/>
      <c r="C714" s="283" t="s">
        <v>668</v>
      </c>
      <c r="D714" s="111" t="s">
        <v>25</v>
      </c>
      <c r="E714" s="111" t="s">
        <v>669</v>
      </c>
      <c r="F714" s="293" t="s">
        <v>747</v>
      </c>
      <c r="G714" s="293" t="s">
        <v>747</v>
      </c>
      <c r="H714" s="293" t="s">
        <v>747</v>
      </c>
      <c r="I714" s="293" t="s">
        <v>747</v>
      </c>
      <c r="J714" s="259">
        <v>0.9</v>
      </c>
      <c r="K714" s="260">
        <v>0.947368421052632</v>
      </c>
      <c r="L714" s="260">
        <v>0.973333333333333</v>
      </c>
      <c r="M714" s="261">
        <v>0.919354838709677</v>
      </c>
      <c r="N714" s="261">
        <v>0.972514619883041</v>
      </c>
      <c r="O714" s="262">
        <v>0.9</v>
      </c>
      <c r="P714" s="263">
        <v>0.990016336903249</v>
      </c>
      <c r="Q714" s="260">
        <v>0.984864864864865</v>
      </c>
      <c r="R714" s="260">
        <v>0.98970398970399</v>
      </c>
      <c r="S714" s="260">
        <v>0.98086804340217</v>
      </c>
      <c r="T714" s="262">
        <v>0.9</v>
      </c>
      <c r="U714" s="260">
        <v>0.942457796333273</v>
      </c>
      <c r="V714" s="260">
        <v>0.932132132132132</v>
      </c>
      <c r="W714" s="260">
        <v>0.962676962676963</v>
      </c>
      <c r="X714" s="260">
        <v>0.935463773188659</v>
      </c>
      <c r="Y714" s="262">
        <v>0.92</v>
      </c>
      <c r="Z714" s="262">
        <v>0.943207126948775</v>
      </c>
      <c r="AA714" s="262">
        <v>0.940159574468085</v>
      </c>
      <c r="AB714" s="262">
        <v>0.946801346801347</v>
      </c>
      <c r="AC714" s="262">
        <v>0.946322673613036</v>
      </c>
      <c r="AD714" s="262">
        <v>0.92</v>
      </c>
      <c r="AE714" s="260">
        <v>0.993288590604027</v>
      </c>
      <c r="AF714" s="260">
        <v>0.987301587301587</v>
      </c>
      <c r="AG714" s="260">
        <v>0.987616099071207</v>
      </c>
      <c r="AH714" s="260">
        <v>0.979822644904254</v>
      </c>
      <c r="AI714" s="262">
        <v>0.92</v>
      </c>
      <c r="AJ714" s="260">
        <v>0.96249144421629</v>
      </c>
      <c r="AK714" s="260">
        <v>0.968972533062055</v>
      </c>
      <c r="AL714" s="260">
        <v>0.966194968553459</v>
      </c>
      <c r="AM714" s="260">
        <v>0.973102265043004</v>
      </c>
      <c r="AN714" s="259">
        <v>0.99</v>
      </c>
      <c r="AO714" s="264">
        <v>1</v>
      </c>
      <c r="AP714" s="264">
        <v>1</v>
      </c>
      <c r="AQ714" s="264">
        <v>1</v>
      </c>
      <c r="AR714" s="265">
        <v>1</v>
      </c>
      <c r="AS714" s="286">
        <v>0.0810595228934205</v>
      </c>
      <c r="AT714" s="267">
        <v>0.0655737704918033</v>
      </c>
      <c r="AU714" s="268">
        <v>0.0925925925925926</v>
      </c>
      <c r="AV714" s="268">
        <v>0.02</v>
      </c>
      <c r="AW714" s="268">
        <v>0.0492778249787596</v>
      </c>
      <c r="AX714" s="224"/>
      <c r="AY714" s="222"/>
    </row>
    <row r="715" ht="15" spans="1:51">
      <c r="A715" s="220"/>
      <c r="B715" s="224"/>
      <c r="C715" s="283" t="s">
        <v>668</v>
      </c>
      <c r="D715" s="111" t="s">
        <v>25</v>
      </c>
      <c r="E715" s="111" t="s">
        <v>669</v>
      </c>
      <c r="F715" s="293" t="s">
        <v>748</v>
      </c>
      <c r="G715" s="293" t="s">
        <v>748</v>
      </c>
      <c r="H715" s="293" t="s">
        <v>748</v>
      </c>
      <c r="I715" s="293" t="s">
        <v>748</v>
      </c>
      <c r="J715" s="259">
        <v>0.9</v>
      </c>
      <c r="K715" s="260">
        <v>0.978723404255319</v>
      </c>
      <c r="L715" s="260">
        <v>1</v>
      </c>
      <c r="M715" s="261">
        <v>0.975</v>
      </c>
      <c r="N715" s="261">
        <v>0.979071883530482</v>
      </c>
      <c r="O715" s="262">
        <v>0.9</v>
      </c>
      <c r="P715" s="263">
        <v>0.902734510211146</v>
      </c>
      <c r="Q715" s="260">
        <v>0.919532324621733</v>
      </c>
      <c r="R715" s="260">
        <v>0.941081517352704</v>
      </c>
      <c r="S715" s="260">
        <v>0.91943829532954</v>
      </c>
      <c r="T715" s="262">
        <v>0.9</v>
      </c>
      <c r="U715" s="260">
        <v>0.789892696434752</v>
      </c>
      <c r="V715" s="260">
        <v>0.767079321412196</v>
      </c>
      <c r="W715" s="260">
        <v>0.84907183212268</v>
      </c>
      <c r="X715" s="260">
        <v>0.780967772601958</v>
      </c>
      <c r="Y715" s="262">
        <v>0.92</v>
      </c>
      <c r="Z715" s="262">
        <v>0.911290322580645</v>
      </c>
      <c r="AA715" s="262">
        <v>0.921664626682987</v>
      </c>
      <c r="AB715" s="262">
        <v>0.929133858267717</v>
      </c>
      <c r="AC715" s="262">
        <v>0.918756164668016</v>
      </c>
      <c r="AD715" s="262">
        <v>0.92</v>
      </c>
      <c r="AE715" s="260">
        <v>1</v>
      </c>
      <c r="AF715" s="260">
        <v>0.992518703241895</v>
      </c>
      <c r="AG715" s="260">
        <v>0.998381877022654</v>
      </c>
      <c r="AH715" s="260">
        <v>0.995901201126279</v>
      </c>
      <c r="AI715" s="262">
        <v>0.92</v>
      </c>
      <c r="AJ715" s="260">
        <v>0.944859572275187</v>
      </c>
      <c r="AK715" s="260">
        <v>0.955976057153891</v>
      </c>
      <c r="AL715" s="260">
        <v>0.947026486756622</v>
      </c>
      <c r="AM715" s="260">
        <v>0.952853037104014</v>
      </c>
      <c r="AN715" s="259">
        <v>0.99</v>
      </c>
      <c r="AO715" s="264">
        <v>1</v>
      </c>
      <c r="AP715" s="264">
        <v>1</v>
      </c>
      <c r="AQ715" s="264">
        <v>1</v>
      </c>
      <c r="AR715" s="265">
        <v>1</v>
      </c>
      <c r="AS715" s="286">
        <v>0.0810595228934205</v>
      </c>
      <c r="AT715" s="267">
        <v>0.0869565217391304</v>
      </c>
      <c r="AU715" s="268">
        <v>0.0909090909090909</v>
      </c>
      <c r="AV715" s="268">
        <v>0</v>
      </c>
      <c r="AW715" s="268">
        <v>0.0428265524625268</v>
      </c>
      <c r="AX715" s="224"/>
      <c r="AY715" s="222"/>
    </row>
    <row r="716" ht="15" spans="1:51">
      <c r="A716" s="220"/>
      <c r="B716" s="224"/>
      <c r="C716" s="283" t="s">
        <v>668</v>
      </c>
      <c r="D716" s="111" t="s">
        <v>25</v>
      </c>
      <c r="E716" s="111" t="s">
        <v>669</v>
      </c>
      <c r="F716" s="293" t="s">
        <v>749</v>
      </c>
      <c r="G716" s="293" t="s">
        <v>749</v>
      </c>
      <c r="H716" s="293" t="s">
        <v>749</v>
      </c>
      <c r="I716" s="293" t="s">
        <v>749</v>
      </c>
      <c r="J716" s="259">
        <v>0.9</v>
      </c>
      <c r="K716" s="260">
        <v>0.972222222222222</v>
      </c>
      <c r="L716" s="260">
        <v>0.975609756097561</v>
      </c>
      <c r="M716" s="261">
        <v>0.862068965517241</v>
      </c>
      <c r="N716" s="261">
        <v>0.938515081206497</v>
      </c>
      <c r="O716" s="262">
        <v>0.9</v>
      </c>
      <c r="P716" s="263">
        <v>0.961746661854926</v>
      </c>
      <c r="Q716" s="260">
        <v>0.943625730994152</v>
      </c>
      <c r="R716" s="260">
        <v>0.967854039965248</v>
      </c>
      <c r="S716" s="260">
        <v>0.965516302127312</v>
      </c>
      <c r="T716" s="262">
        <v>0.9</v>
      </c>
      <c r="U716" s="260">
        <v>0.927823890292313</v>
      </c>
      <c r="V716" s="260">
        <v>0.933333333333333</v>
      </c>
      <c r="W716" s="260">
        <v>0.917463075586447</v>
      </c>
      <c r="X716" s="260">
        <v>0.931482036335903</v>
      </c>
      <c r="Y716" s="262">
        <v>0.92</v>
      </c>
      <c r="Z716" s="262">
        <v>0.947309417040359</v>
      </c>
      <c r="AA716" s="262">
        <v>0.968232044198895</v>
      </c>
      <c r="AB716" s="262">
        <v>0.960459183673469</v>
      </c>
      <c r="AC716" s="262">
        <v>0.961631353606323</v>
      </c>
      <c r="AD716" s="262">
        <v>0.92</v>
      </c>
      <c r="AE716" s="260">
        <v>0.996610169491525</v>
      </c>
      <c r="AF716" s="260">
        <v>0.986842105263158</v>
      </c>
      <c r="AG716" s="260">
        <v>0.997058823529412</v>
      </c>
      <c r="AH716" s="260">
        <v>0.994261511135401</v>
      </c>
      <c r="AI716" s="262">
        <v>0.92</v>
      </c>
      <c r="AJ716" s="260">
        <v>0.955773955773956</v>
      </c>
      <c r="AK716" s="260">
        <v>0.9706</v>
      </c>
      <c r="AL716" s="260">
        <v>0.95968992248062</v>
      </c>
      <c r="AM716" s="260">
        <v>0.970059357541899</v>
      </c>
      <c r="AN716" s="259">
        <v>0.99</v>
      </c>
      <c r="AO716" s="264">
        <v>1</v>
      </c>
      <c r="AP716" s="264">
        <v>1</v>
      </c>
      <c r="AQ716" s="264">
        <v>1</v>
      </c>
      <c r="AR716" s="265">
        <v>1</v>
      </c>
      <c r="AS716" s="286">
        <v>0.0810595228934205</v>
      </c>
      <c r="AT716" s="267">
        <v>0.0714285714285714</v>
      </c>
      <c r="AU716" s="268">
        <v>0</v>
      </c>
      <c r="AV716" s="268">
        <v>0.0833333333333333</v>
      </c>
      <c r="AW716" s="268">
        <v>0.0662251655629139</v>
      </c>
      <c r="AX716" s="224"/>
      <c r="AY716" s="222"/>
    </row>
    <row r="717" ht="15" spans="1:51">
      <c r="A717" s="220"/>
      <c r="B717" s="224"/>
      <c r="C717" s="283" t="s">
        <v>668</v>
      </c>
      <c r="D717" s="111" t="s">
        <v>25</v>
      </c>
      <c r="E717" s="111" t="s">
        <v>669</v>
      </c>
      <c r="F717" s="293" t="s">
        <v>750</v>
      </c>
      <c r="G717" s="293" t="s">
        <v>750</v>
      </c>
      <c r="H717" s="293" t="s">
        <v>750</v>
      </c>
      <c r="I717" s="293" t="s">
        <v>750</v>
      </c>
      <c r="J717" s="259">
        <v>0.9</v>
      </c>
      <c r="K717" s="260">
        <v>1</v>
      </c>
      <c r="L717" s="260">
        <v>1</v>
      </c>
      <c r="M717" s="261">
        <v>1</v>
      </c>
      <c r="N717" s="261">
        <v>0.995934959349594</v>
      </c>
      <c r="O717" s="262">
        <v>0.9</v>
      </c>
      <c r="P717" s="263">
        <v>0.986301369863014</v>
      </c>
      <c r="Q717" s="260">
        <v>0.965715852989578</v>
      </c>
      <c r="R717" s="260">
        <v>0.989561586638831</v>
      </c>
      <c r="S717" s="260">
        <v>0.98008936270283</v>
      </c>
      <c r="T717" s="262">
        <v>0.9</v>
      </c>
      <c r="U717" s="260">
        <v>0.917808219178082</v>
      </c>
      <c r="V717" s="260">
        <v>0.936368623148656</v>
      </c>
      <c r="W717" s="260">
        <v>0.946764091858038</v>
      </c>
      <c r="X717" s="260">
        <v>0.932993650544799</v>
      </c>
      <c r="Y717" s="262">
        <v>0.92</v>
      </c>
      <c r="Z717" s="262">
        <v>0.889555822328932</v>
      </c>
      <c r="AA717" s="262">
        <v>0.895052473763118</v>
      </c>
      <c r="AB717" s="262">
        <v>0.91640866873065</v>
      </c>
      <c r="AC717" s="262">
        <v>0.895338124193846</v>
      </c>
      <c r="AD717" s="262">
        <v>0.92</v>
      </c>
      <c r="AE717" s="260">
        <v>0.998432601880878</v>
      </c>
      <c r="AF717" s="260">
        <v>0.994755244755245</v>
      </c>
      <c r="AG717" s="260">
        <v>1</v>
      </c>
      <c r="AH717" s="260">
        <v>0.992445582586428</v>
      </c>
      <c r="AI717" s="262">
        <v>0.92</v>
      </c>
      <c r="AJ717" s="260">
        <v>0.945197229750075</v>
      </c>
      <c r="AK717" s="260">
        <v>0.960434983803795</v>
      </c>
      <c r="AL717" s="260">
        <v>0.94835096453018</v>
      </c>
      <c r="AM717" s="260">
        <v>0.957107567931731</v>
      </c>
      <c r="AN717" s="259">
        <v>0.99</v>
      </c>
      <c r="AO717" s="264">
        <v>1</v>
      </c>
      <c r="AP717" s="264">
        <v>1</v>
      </c>
      <c r="AQ717" s="264">
        <v>1</v>
      </c>
      <c r="AR717" s="265">
        <v>1</v>
      </c>
      <c r="AS717" s="286">
        <v>0.0810595228934205</v>
      </c>
      <c r="AT717" s="267">
        <v>0</v>
      </c>
      <c r="AU717" s="268">
        <v>0.0769230769230769</v>
      </c>
      <c r="AV717" s="268">
        <v>0.125</v>
      </c>
      <c r="AW717" s="268">
        <v>0.0797266514806378</v>
      </c>
      <c r="AX717" s="224"/>
      <c r="AY717" s="222"/>
    </row>
    <row r="718" ht="15" spans="1:51">
      <c r="A718" s="220"/>
      <c r="B718" s="224"/>
      <c r="C718" s="283" t="s">
        <v>668</v>
      </c>
      <c r="D718" s="111" t="s">
        <v>25</v>
      </c>
      <c r="E718" s="111" t="s">
        <v>669</v>
      </c>
      <c r="F718" s="293" t="s">
        <v>751</v>
      </c>
      <c r="G718" s="293" t="s">
        <v>751</v>
      </c>
      <c r="H718" s="293" t="s">
        <v>751</v>
      </c>
      <c r="I718" s="293" t="s">
        <v>751</v>
      </c>
      <c r="J718" s="259">
        <v>0.9</v>
      </c>
      <c r="K718" s="260">
        <v>0.981818181818182</v>
      </c>
      <c r="L718" s="260">
        <v>1</v>
      </c>
      <c r="M718" s="261">
        <v>0.978260869565217</v>
      </c>
      <c r="N718" s="261">
        <v>0.950155763239875</v>
      </c>
      <c r="O718" s="262">
        <v>0.9</v>
      </c>
      <c r="P718" s="263">
        <v>0.982676374592016</v>
      </c>
      <c r="Q718" s="260">
        <v>0.975746576472529</v>
      </c>
      <c r="R718" s="260">
        <v>0.955603681645912</v>
      </c>
      <c r="S718" s="260">
        <v>0.968899655791679</v>
      </c>
      <c r="T718" s="262">
        <v>0.9</v>
      </c>
      <c r="U718" s="260">
        <v>0.903339191564148</v>
      </c>
      <c r="V718" s="260">
        <v>0.891272067315624</v>
      </c>
      <c r="W718" s="260">
        <v>0.898213318895506</v>
      </c>
      <c r="X718" s="260">
        <v>0.881481966477103</v>
      </c>
      <c r="Y718" s="262">
        <v>0.92</v>
      </c>
      <c r="Z718" s="262">
        <v>0.907943578322198</v>
      </c>
      <c r="AA718" s="262">
        <v>0.918149466192171</v>
      </c>
      <c r="AB718" s="262">
        <v>0.889288928892889</v>
      </c>
      <c r="AC718" s="262">
        <v>0.897357098955132</v>
      </c>
      <c r="AD718" s="262">
        <v>0.92</v>
      </c>
      <c r="AE718" s="260">
        <v>0.99873257287706</v>
      </c>
      <c r="AF718" s="260">
        <v>0.997010463378176</v>
      </c>
      <c r="AG718" s="260">
        <v>0.99741935483871</v>
      </c>
      <c r="AH718" s="260">
        <v>0.998243360451456</v>
      </c>
      <c r="AI718" s="262">
        <v>0.92</v>
      </c>
      <c r="AJ718" s="260">
        <v>0.939024390243902</v>
      </c>
      <c r="AK718" s="260">
        <v>0.948782185107864</v>
      </c>
      <c r="AL718" s="260">
        <v>0.926639621365788</v>
      </c>
      <c r="AM718" s="260">
        <v>0.945689085059111</v>
      </c>
      <c r="AN718" s="259">
        <v>0.99</v>
      </c>
      <c r="AO718" s="264">
        <v>1</v>
      </c>
      <c r="AP718" s="264">
        <v>1</v>
      </c>
      <c r="AQ718" s="264">
        <v>1</v>
      </c>
      <c r="AR718" s="265">
        <v>1</v>
      </c>
      <c r="AS718" s="286">
        <v>0.0810595228934205</v>
      </c>
      <c r="AT718" s="267">
        <v>0</v>
      </c>
      <c r="AU718" s="268">
        <v>0.153846153846154</v>
      </c>
      <c r="AV718" s="268">
        <v>0.0588235294117647</v>
      </c>
      <c r="AW718" s="268">
        <v>0.0537084398976982</v>
      </c>
      <c r="AX718" s="224"/>
      <c r="AY718" s="222"/>
    </row>
    <row r="719" ht="15" spans="1:51">
      <c r="A719" s="220"/>
      <c r="B719" s="224"/>
      <c r="C719" s="283" t="s">
        <v>668</v>
      </c>
      <c r="D719" s="111" t="s">
        <v>25</v>
      </c>
      <c r="E719" s="111" t="s">
        <v>669</v>
      </c>
      <c r="F719" s="293" t="s">
        <v>752</v>
      </c>
      <c r="G719" s="293" t="s">
        <v>752</v>
      </c>
      <c r="H719" s="293" t="s">
        <v>752</v>
      </c>
      <c r="I719" s="293" t="s">
        <v>752</v>
      </c>
      <c r="J719" s="259">
        <v>0.9</v>
      </c>
      <c r="K719" s="260">
        <v>0.933333333333333</v>
      </c>
      <c r="L719" s="260">
        <v>0.935483870967742</v>
      </c>
      <c r="M719" s="261">
        <v>0.96</v>
      </c>
      <c r="N719" s="261">
        <v>0.946778711484594</v>
      </c>
      <c r="O719" s="262">
        <v>0.9</v>
      </c>
      <c r="P719" s="263">
        <v>0.93687707641196</v>
      </c>
      <c r="Q719" s="260">
        <v>0.950110514682665</v>
      </c>
      <c r="R719" s="260">
        <v>0.938232161874334</v>
      </c>
      <c r="S719" s="260">
        <v>0.949447474167623</v>
      </c>
      <c r="T719" s="262">
        <v>0.9</v>
      </c>
      <c r="U719" s="260">
        <v>0.865211200759374</v>
      </c>
      <c r="V719" s="260">
        <v>0.863593305967793</v>
      </c>
      <c r="W719" s="260">
        <v>0.87433439829606</v>
      </c>
      <c r="X719" s="260">
        <v>0.903666762342135</v>
      </c>
      <c r="Y719" s="262">
        <v>0.92</v>
      </c>
      <c r="Z719" s="262">
        <v>0.898470097357441</v>
      </c>
      <c r="AA719" s="262">
        <v>0.907964601769911</v>
      </c>
      <c r="AB719" s="262">
        <v>0.912811387900356</v>
      </c>
      <c r="AC719" s="262">
        <v>0.929404500548847</v>
      </c>
      <c r="AD719" s="262">
        <v>0.92</v>
      </c>
      <c r="AE719" s="260">
        <v>0.994708994708995</v>
      </c>
      <c r="AF719" s="260">
        <v>1</v>
      </c>
      <c r="AG719" s="260">
        <v>0.994350282485876</v>
      </c>
      <c r="AH719" s="260">
        <v>0.988394584139265</v>
      </c>
      <c r="AI719" s="262">
        <v>0.92</v>
      </c>
      <c r="AJ719" s="260">
        <v>0.932437212592855</v>
      </c>
      <c r="AK719" s="260">
        <v>0.94908896034298</v>
      </c>
      <c r="AL719" s="260">
        <v>0.932711525649567</v>
      </c>
      <c r="AM719" s="260">
        <v>0.95689826796735</v>
      </c>
      <c r="AN719" s="259">
        <v>0.99</v>
      </c>
      <c r="AO719" s="264">
        <v>1</v>
      </c>
      <c r="AP719" s="264">
        <v>1</v>
      </c>
      <c r="AQ719" s="264">
        <v>1</v>
      </c>
      <c r="AR719" s="265">
        <v>1</v>
      </c>
      <c r="AS719" s="286">
        <v>0.0810595228934205</v>
      </c>
      <c r="AT719" s="267">
        <v>0.0434782608695652</v>
      </c>
      <c r="AU719" s="268">
        <v>0</v>
      </c>
      <c r="AV719" s="268">
        <v>0</v>
      </c>
      <c r="AW719" s="268">
        <v>0.0760233918128655</v>
      </c>
      <c r="AX719" s="224"/>
      <c r="AY719" s="222"/>
    </row>
    <row r="720" ht="15" spans="1:51">
      <c r="A720" s="220"/>
      <c r="B720" s="224"/>
      <c r="C720" s="283" t="s">
        <v>668</v>
      </c>
      <c r="D720" s="111" t="s">
        <v>25</v>
      </c>
      <c r="E720" s="111" t="s">
        <v>669</v>
      </c>
      <c r="F720" s="293" t="s">
        <v>753</v>
      </c>
      <c r="G720" s="293" t="s">
        <v>753</v>
      </c>
      <c r="H720" s="293" t="s">
        <v>753</v>
      </c>
      <c r="I720" s="293" t="s">
        <v>753</v>
      </c>
      <c r="J720" s="259">
        <v>0.9</v>
      </c>
      <c r="K720" s="260">
        <v>1</v>
      </c>
      <c r="L720" s="260">
        <v>0.941176470588235</v>
      </c>
      <c r="M720" s="261">
        <v>0.935483870967742</v>
      </c>
      <c r="N720" s="261">
        <v>0.979848866498741</v>
      </c>
      <c r="O720" s="262">
        <v>0.9</v>
      </c>
      <c r="P720" s="263">
        <v>0.966772151898734</v>
      </c>
      <c r="Q720" s="260">
        <v>0.923764458464774</v>
      </c>
      <c r="R720" s="260">
        <v>0.942807625649913</v>
      </c>
      <c r="S720" s="260">
        <v>0.955876792414415</v>
      </c>
      <c r="T720" s="262">
        <v>0.9</v>
      </c>
      <c r="U720" s="260">
        <v>0.874208860759494</v>
      </c>
      <c r="V720" s="260">
        <v>0.89248159831756</v>
      </c>
      <c r="W720" s="260">
        <v>0.90207972270364</v>
      </c>
      <c r="X720" s="260">
        <v>0.897472441173904</v>
      </c>
      <c r="Y720" s="262">
        <v>0.92</v>
      </c>
      <c r="Z720" s="262">
        <v>0.905963302752294</v>
      </c>
      <c r="AA720" s="262">
        <v>0.854700854700855</v>
      </c>
      <c r="AB720" s="262">
        <v>0.92503748125937</v>
      </c>
      <c r="AC720" s="262">
        <v>0.918513307538985</v>
      </c>
      <c r="AD720" s="262">
        <v>0.92</v>
      </c>
      <c r="AE720" s="260">
        <v>1</v>
      </c>
      <c r="AF720" s="260">
        <v>1</v>
      </c>
      <c r="AG720" s="260">
        <v>0.979057591623037</v>
      </c>
      <c r="AH720" s="260">
        <v>0.987440054807034</v>
      </c>
      <c r="AI720" s="262">
        <v>0.92</v>
      </c>
      <c r="AJ720" s="260">
        <v>0.940294117647059</v>
      </c>
      <c r="AK720" s="260">
        <v>0.93786063027075</v>
      </c>
      <c r="AL720" s="260">
        <v>0.947830862163646</v>
      </c>
      <c r="AM720" s="260">
        <v>0.949687146802139</v>
      </c>
      <c r="AN720" s="259">
        <v>0.99</v>
      </c>
      <c r="AO720" s="264">
        <v>1</v>
      </c>
      <c r="AP720" s="264">
        <v>1</v>
      </c>
      <c r="AQ720" s="264">
        <v>1</v>
      </c>
      <c r="AR720" s="265">
        <v>1</v>
      </c>
      <c r="AS720" s="286">
        <v>0.0810595228934205</v>
      </c>
      <c r="AT720" s="267">
        <v>0.0714285714285714</v>
      </c>
      <c r="AU720" s="268">
        <v>0</v>
      </c>
      <c r="AV720" s="268">
        <v>0.0625</v>
      </c>
      <c r="AW720" s="268">
        <v>0.0396341463414634</v>
      </c>
      <c r="AX720" s="224"/>
      <c r="AY720" s="222"/>
    </row>
    <row r="721" ht="15" spans="1:51">
      <c r="A721" s="220"/>
      <c r="B721" s="224"/>
      <c r="C721" s="283" t="s">
        <v>668</v>
      </c>
      <c r="D721" s="111" t="s">
        <v>25</v>
      </c>
      <c r="E721" s="111" t="s">
        <v>669</v>
      </c>
      <c r="F721" s="293" t="s">
        <v>754</v>
      </c>
      <c r="G721" s="293" t="s">
        <v>754</v>
      </c>
      <c r="H721" s="293" t="s">
        <v>754</v>
      </c>
      <c r="I721" s="293" t="s">
        <v>754</v>
      </c>
      <c r="J721" s="259">
        <v>0.9</v>
      </c>
      <c r="K721" s="260">
        <v>0.823529411764706</v>
      </c>
      <c r="L721" s="260">
        <v>1</v>
      </c>
      <c r="M721" s="261">
        <v>0.928571428571429</v>
      </c>
      <c r="N721" s="261">
        <v>0.938618925831202</v>
      </c>
      <c r="O721" s="262">
        <v>0.9</v>
      </c>
      <c r="P721" s="263">
        <v>0.976653696498054</v>
      </c>
      <c r="Q721" s="260">
        <v>0.984520123839009</v>
      </c>
      <c r="R721" s="260">
        <v>0.983812949640288</v>
      </c>
      <c r="S721" s="260">
        <v>0.971699746134318</v>
      </c>
      <c r="T721" s="262">
        <v>0.9</v>
      </c>
      <c r="U721" s="260">
        <v>0.936186770428016</v>
      </c>
      <c r="V721" s="260">
        <v>0.942724458204334</v>
      </c>
      <c r="W721" s="260">
        <v>0.942446043165468</v>
      </c>
      <c r="X721" s="260">
        <v>0.938985691207016</v>
      </c>
      <c r="Y721" s="262">
        <v>0.92</v>
      </c>
      <c r="Z721" s="262">
        <v>0.86283185840708</v>
      </c>
      <c r="AA721" s="262">
        <v>0.878688524590164</v>
      </c>
      <c r="AB721" s="262">
        <v>0.866220735785953</v>
      </c>
      <c r="AC721" s="262">
        <v>0.862470065001711</v>
      </c>
      <c r="AD721" s="262">
        <v>0.92</v>
      </c>
      <c r="AE721" s="260">
        <v>0.979591836734694</v>
      </c>
      <c r="AF721" s="260">
        <v>0.942857142857143</v>
      </c>
      <c r="AG721" s="260">
        <v>0.974683544303797</v>
      </c>
      <c r="AH721" s="260">
        <v>0.979990904956799</v>
      </c>
      <c r="AI721" s="262">
        <v>0.92</v>
      </c>
      <c r="AJ721" s="260">
        <v>0.946459412780656</v>
      </c>
      <c r="AK721" s="260">
        <v>0.965670976370932</v>
      </c>
      <c r="AL721" s="260">
        <v>0.929824561403509</v>
      </c>
      <c r="AM721" s="260">
        <v>0.953493726257626</v>
      </c>
      <c r="AN721" s="259">
        <v>0.99</v>
      </c>
      <c r="AO721" s="264">
        <v>1</v>
      </c>
      <c r="AP721" s="264">
        <v>1</v>
      </c>
      <c r="AQ721" s="264">
        <v>1</v>
      </c>
      <c r="AR721" s="265">
        <v>1</v>
      </c>
      <c r="AS721" s="286">
        <v>0.0810595228934205</v>
      </c>
      <c r="AT721" s="267">
        <v>0</v>
      </c>
      <c r="AU721" s="268">
        <v>0</v>
      </c>
      <c r="AV721" s="268">
        <v>0</v>
      </c>
      <c r="AW721" s="268">
        <v>0.0496894409937888</v>
      </c>
      <c r="AX721" s="224"/>
      <c r="AY721" s="222"/>
    </row>
    <row r="722" ht="15" spans="1:51">
      <c r="A722" s="220"/>
      <c r="B722" s="224"/>
      <c r="C722" s="283" t="s">
        <v>668</v>
      </c>
      <c r="D722" s="111" t="s">
        <v>25</v>
      </c>
      <c r="E722" s="111" t="s">
        <v>669</v>
      </c>
      <c r="F722" s="293" t="s">
        <v>755</v>
      </c>
      <c r="G722" s="293" t="s">
        <v>755</v>
      </c>
      <c r="H722" s="293" t="s">
        <v>755</v>
      </c>
      <c r="I722" s="293" t="s">
        <v>755</v>
      </c>
      <c r="J722" s="259">
        <v>0.9</v>
      </c>
      <c r="K722" s="260">
        <v>0.972222222222222</v>
      </c>
      <c r="L722" s="260">
        <v>1</v>
      </c>
      <c r="M722" s="261">
        <v>0.96551724137931</v>
      </c>
      <c r="N722" s="261">
        <v>0.960212201591512</v>
      </c>
      <c r="O722" s="262">
        <v>0.9</v>
      </c>
      <c r="P722" s="263">
        <v>0.982127288578902</v>
      </c>
      <c r="Q722" s="260">
        <v>0.951618284951618</v>
      </c>
      <c r="R722" s="260">
        <v>0.97286012526096</v>
      </c>
      <c r="S722" s="260">
        <v>0.974543824589582</v>
      </c>
      <c r="T722" s="262">
        <v>0.9</v>
      </c>
      <c r="U722" s="260">
        <v>0.971665213600697</v>
      </c>
      <c r="V722" s="260">
        <v>0.952619285952619</v>
      </c>
      <c r="W722" s="260">
        <v>0.931106471816284</v>
      </c>
      <c r="X722" s="260">
        <v>0.965560390714006</v>
      </c>
      <c r="Y722" s="262">
        <v>0.92</v>
      </c>
      <c r="Z722" s="262">
        <v>0.935365853658537</v>
      </c>
      <c r="AA722" s="262">
        <v>0.960655737704918</v>
      </c>
      <c r="AB722" s="262">
        <v>0.934893184130214</v>
      </c>
      <c r="AC722" s="262">
        <v>0.948698354475521</v>
      </c>
      <c r="AD722" s="262">
        <v>0.92</v>
      </c>
      <c r="AE722" s="260">
        <v>1</v>
      </c>
      <c r="AF722" s="260">
        <v>0.999407758365413</v>
      </c>
      <c r="AG722" s="260">
        <v>0.999060444722831</v>
      </c>
      <c r="AH722" s="260">
        <v>0.999530776777716</v>
      </c>
      <c r="AI722" s="262">
        <v>0.92</v>
      </c>
      <c r="AJ722" s="260">
        <v>0.973988439306358</v>
      </c>
      <c r="AK722" s="260">
        <v>0.978538579458355</v>
      </c>
      <c r="AL722" s="260">
        <v>0.958268933539413</v>
      </c>
      <c r="AM722" s="260">
        <v>0.975872339262781</v>
      </c>
      <c r="AN722" s="259">
        <v>0.99</v>
      </c>
      <c r="AO722" s="264">
        <v>1</v>
      </c>
      <c r="AP722" s="264">
        <v>1</v>
      </c>
      <c r="AQ722" s="264">
        <v>1</v>
      </c>
      <c r="AR722" s="265">
        <v>1</v>
      </c>
      <c r="AS722" s="286">
        <v>0.0810595228934205</v>
      </c>
      <c r="AT722" s="267">
        <v>0.142857142857143</v>
      </c>
      <c r="AU722" s="268">
        <v>0.105263157894737</v>
      </c>
      <c r="AV722" s="268">
        <v>0</v>
      </c>
      <c r="AW722" s="268">
        <v>0.0538720538720539</v>
      </c>
      <c r="AX722" s="224"/>
      <c r="AY722" s="222"/>
    </row>
    <row r="723" ht="15" spans="1:51">
      <c r="A723" s="220"/>
      <c r="B723" s="224"/>
      <c r="C723" s="283" t="s">
        <v>668</v>
      </c>
      <c r="D723" s="111" t="s">
        <v>25</v>
      </c>
      <c r="E723" s="111" t="s">
        <v>669</v>
      </c>
      <c r="F723" s="293" t="s">
        <v>756</v>
      </c>
      <c r="G723" s="293" t="s">
        <v>756</v>
      </c>
      <c r="H723" s="293" t="s">
        <v>756</v>
      </c>
      <c r="I723" s="293" t="s">
        <v>756</v>
      </c>
      <c r="J723" s="259">
        <v>0.9</v>
      </c>
      <c r="K723" s="260">
        <v>0.972602739726027</v>
      </c>
      <c r="L723" s="260">
        <v>1</v>
      </c>
      <c r="M723" s="261">
        <v>0.96875</v>
      </c>
      <c r="N723" s="261">
        <v>0.981955762514552</v>
      </c>
      <c r="O723" s="262">
        <v>0.9</v>
      </c>
      <c r="P723" s="263">
        <v>0.995313510019392</v>
      </c>
      <c r="Q723" s="260">
        <v>0.992192265462974</v>
      </c>
      <c r="R723" s="260">
        <v>0.988081507112649</v>
      </c>
      <c r="S723" s="260">
        <v>0.991969502636454</v>
      </c>
      <c r="T723" s="262">
        <v>0.9</v>
      </c>
      <c r="U723" s="260">
        <v>0.938752424046542</v>
      </c>
      <c r="V723" s="260">
        <v>0.944491887275833</v>
      </c>
      <c r="W723" s="260">
        <v>0.939254133025759</v>
      </c>
      <c r="X723" s="260">
        <v>0.946280461735785</v>
      </c>
      <c r="Y723" s="262">
        <v>0.92</v>
      </c>
      <c r="Z723" s="262">
        <v>0.946030098598858</v>
      </c>
      <c r="AA723" s="262">
        <v>0.960159362549801</v>
      </c>
      <c r="AB723" s="262">
        <v>0.936546184738956</v>
      </c>
      <c r="AC723" s="262">
        <v>0.952224387075824</v>
      </c>
      <c r="AD723" s="262">
        <v>0.92</v>
      </c>
      <c r="AE723" s="260">
        <v>0.999695817490494</v>
      </c>
      <c r="AF723" s="260">
        <v>0.998574370346903</v>
      </c>
      <c r="AG723" s="260">
        <v>0.99968982630273</v>
      </c>
      <c r="AH723" s="260">
        <v>0.998645028560063</v>
      </c>
      <c r="AI723" s="262">
        <v>0.92</v>
      </c>
      <c r="AJ723" s="260">
        <v>0.966773320206744</v>
      </c>
      <c r="AK723" s="260">
        <v>0.977728923723953</v>
      </c>
      <c r="AL723" s="260">
        <v>0.955472734405649</v>
      </c>
      <c r="AM723" s="260">
        <v>0.972681080739187</v>
      </c>
      <c r="AN723" s="259">
        <v>0.99</v>
      </c>
      <c r="AO723" s="264">
        <v>1</v>
      </c>
      <c r="AP723" s="264">
        <v>1</v>
      </c>
      <c r="AQ723" s="264">
        <v>1</v>
      </c>
      <c r="AR723" s="265">
        <v>1</v>
      </c>
      <c r="AS723" s="286">
        <v>0.0810595228934205</v>
      </c>
      <c r="AT723" s="267">
        <v>0.0925925925925926</v>
      </c>
      <c r="AU723" s="268">
        <v>0.0701754385964912</v>
      </c>
      <c r="AV723" s="268">
        <v>0.032258064516129</v>
      </c>
      <c r="AW723" s="268">
        <v>0.0679953106682298</v>
      </c>
      <c r="AX723" s="224"/>
      <c r="AY723" s="222"/>
    </row>
    <row r="724" ht="15" spans="1:51">
      <c r="A724" s="220"/>
      <c r="B724" s="224"/>
      <c r="C724" s="283" t="s">
        <v>668</v>
      </c>
      <c r="D724" s="111" t="s">
        <v>25</v>
      </c>
      <c r="E724" s="111" t="s">
        <v>669</v>
      </c>
      <c r="F724" s="293" t="s">
        <v>757</v>
      </c>
      <c r="G724" s="293" t="s">
        <v>757</v>
      </c>
      <c r="H724" s="293" t="s">
        <v>757</v>
      </c>
      <c r="I724" s="293" t="s">
        <v>757</v>
      </c>
      <c r="J724" s="259">
        <v>0.9</v>
      </c>
      <c r="K724" s="260">
        <v>0.978723404255319</v>
      </c>
      <c r="L724" s="260">
        <v>0.979166666666667</v>
      </c>
      <c r="M724" s="261">
        <v>0.947368421052632</v>
      </c>
      <c r="N724" s="261">
        <v>0.966101694915254</v>
      </c>
      <c r="O724" s="262">
        <v>0.9</v>
      </c>
      <c r="P724" s="263">
        <v>0.988998262883613</v>
      </c>
      <c r="Q724" s="260">
        <v>0.960320901994796</v>
      </c>
      <c r="R724" s="260">
        <v>0.987821380243572</v>
      </c>
      <c r="S724" s="260">
        <v>0.979473349065438</v>
      </c>
      <c r="T724" s="262">
        <v>0.9</v>
      </c>
      <c r="U724" s="260">
        <v>0.953676896352056</v>
      </c>
      <c r="V724" s="260">
        <v>0.945576756287944</v>
      </c>
      <c r="W724" s="260">
        <v>0.958051420838972</v>
      </c>
      <c r="X724" s="260">
        <v>0.958984155523092</v>
      </c>
      <c r="Y724" s="262">
        <v>0.92</v>
      </c>
      <c r="Z724" s="262">
        <v>0.954159592529711</v>
      </c>
      <c r="AA724" s="262">
        <v>0.96854896354539</v>
      </c>
      <c r="AB724" s="262">
        <v>0.972937293729373</v>
      </c>
      <c r="AC724" s="262">
        <v>0.968385230559809</v>
      </c>
      <c r="AD724" s="262">
        <v>0.92</v>
      </c>
      <c r="AE724" s="260">
        <v>0.999599198396794</v>
      </c>
      <c r="AF724" s="260">
        <v>0.999266862170088</v>
      </c>
      <c r="AG724" s="260">
        <v>0.998523985239852</v>
      </c>
      <c r="AH724" s="260">
        <v>0.998207989743291</v>
      </c>
      <c r="AI724" s="262">
        <v>0.92</v>
      </c>
      <c r="AJ724" s="260">
        <v>0.976683937823834</v>
      </c>
      <c r="AK724" s="260">
        <v>0.978040259524206</v>
      </c>
      <c r="AL724" s="260">
        <v>0.981963927855711</v>
      </c>
      <c r="AM724" s="260">
        <v>0.984016367239946</v>
      </c>
      <c r="AN724" s="259">
        <v>0.99</v>
      </c>
      <c r="AO724" s="264">
        <v>1</v>
      </c>
      <c r="AP724" s="264">
        <v>1</v>
      </c>
      <c r="AQ724" s="264">
        <v>1</v>
      </c>
      <c r="AR724" s="265">
        <v>1</v>
      </c>
      <c r="AS724" s="286">
        <v>0.0810595228934205</v>
      </c>
      <c r="AT724" s="267">
        <v>0.166666666666667</v>
      </c>
      <c r="AU724" s="268">
        <v>0.0714285714285714</v>
      </c>
      <c r="AV724" s="268">
        <v>0.0714285714285714</v>
      </c>
      <c r="AW724" s="268">
        <v>0.0749354005167959</v>
      </c>
      <c r="AX724" s="224"/>
      <c r="AY724" s="222"/>
    </row>
    <row r="725" ht="15" spans="1:51">
      <c r="A725" s="220"/>
      <c r="B725" s="224"/>
      <c r="C725" s="283" t="s">
        <v>668</v>
      </c>
      <c r="D725" s="111" t="s">
        <v>25</v>
      </c>
      <c r="E725" s="111" t="s">
        <v>669</v>
      </c>
      <c r="F725" s="293" t="s">
        <v>758</v>
      </c>
      <c r="G725" s="293" t="s">
        <v>758</v>
      </c>
      <c r="H725" s="293" t="s">
        <v>758</v>
      </c>
      <c r="I725" s="293" t="s">
        <v>758</v>
      </c>
      <c r="J725" s="259">
        <v>0.9</v>
      </c>
      <c r="K725" s="260">
        <v>0.94</v>
      </c>
      <c r="L725" s="260">
        <v>0.941176470588235</v>
      </c>
      <c r="M725" s="261">
        <v>0.933333333333333</v>
      </c>
      <c r="N725" s="261">
        <v>0.91757779646762</v>
      </c>
      <c r="O725" s="262">
        <v>0.9</v>
      </c>
      <c r="P725" s="263">
        <v>0.966418805468937</v>
      </c>
      <c r="Q725" s="260">
        <v>0.977004830917874</v>
      </c>
      <c r="R725" s="260">
        <v>0.993764172335601</v>
      </c>
      <c r="S725" s="260">
        <v>0.972996690667259</v>
      </c>
      <c r="T725" s="262">
        <v>0.9</v>
      </c>
      <c r="U725" s="260">
        <v>0.892300311825378</v>
      </c>
      <c r="V725" s="260">
        <v>0.928502415458937</v>
      </c>
      <c r="W725" s="260">
        <v>0.933673469387755</v>
      </c>
      <c r="X725" s="260">
        <v>0.928844059589135</v>
      </c>
      <c r="Y725" s="262">
        <v>0.92</v>
      </c>
      <c r="Z725" s="262">
        <v>0.898956975228162</v>
      </c>
      <c r="AA725" s="262">
        <v>0.947300771208226</v>
      </c>
      <c r="AB725" s="262">
        <v>0.92852741836106</v>
      </c>
      <c r="AC725" s="262">
        <v>0.936595732293092</v>
      </c>
      <c r="AD725" s="262">
        <v>0.92</v>
      </c>
      <c r="AE725" s="260">
        <v>0.996378998189499</v>
      </c>
      <c r="AF725" s="260">
        <v>0.998837074078381</v>
      </c>
      <c r="AG725" s="260">
        <v>0.983071790436179</v>
      </c>
      <c r="AH725" s="260">
        <v>0.995307864298921</v>
      </c>
      <c r="AI725" s="262">
        <v>0.92</v>
      </c>
      <c r="AJ725" s="260">
        <v>0.938639551192146</v>
      </c>
      <c r="AK725" s="260">
        <v>0.967032967032967</v>
      </c>
      <c r="AL725" s="260">
        <v>0.953968722336973</v>
      </c>
      <c r="AM725" s="260">
        <v>0.96388587377888</v>
      </c>
      <c r="AN725" s="259">
        <v>0.99</v>
      </c>
      <c r="AO725" s="264">
        <v>1</v>
      </c>
      <c r="AP725" s="264">
        <v>1</v>
      </c>
      <c r="AQ725" s="264">
        <v>1</v>
      </c>
      <c r="AR725" s="265">
        <v>1</v>
      </c>
      <c r="AS725" s="286">
        <v>0.0810595228934205</v>
      </c>
      <c r="AT725" s="267">
        <v>0.15</v>
      </c>
      <c r="AU725" s="268">
        <v>0.111111111111111</v>
      </c>
      <c r="AV725" s="268">
        <v>0.0909090909090909</v>
      </c>
      <c r="AW725" s="268">
        <v>0.0742268041237113</v>
      </c>
      <c r="AX725" s="224"/>
      <c r="AY725" s="222"/>
    </row>
    <row r="726" ht="15" spans="1:51">
      <c r="A726" s="220"/>
      <c r="B726" s="224"/>
      <c r="C726" s="283" t="s">
        <v>668</v>
      </c>
      <c r="D726" s="111" t="s">
        <v>25</v>
      </c>
      <c r="E726" s="111" t="s">
        <v>669</v>
      </c>
      <c r="F726" s="293" t="s">
        <v>759</v>
      </c>
      <c r="G726" s="293" t="s">
        <v>759</v>
      </c>
      <c r="H726" s="293" t="s">
        <v>759</v>
      </c>
      <c r="I726" s="293" t="s">
        <v>759</v>
      </c>
      <c r="J726" s="259">
        <v>0.9</v>
      </c>
      <c r="K726" s="260">
        <v>0.9</v>
      </c>
      <c r="L726" s="260">
        <v>0.95</v>
      </c>
      <c r="M726" s="261">
        <v>0.9375</v>
      </c>
      <c r="N726" s="261">
        <v>0.932558139534884</v>
      </c>
      <c r="O726" s="262">
        <v>0.9</v>
      </c>
      <c r="P726" s="263">
        <v>0.956718878812861</v>
      </c>
      <c r="Q726" s="260">
        <v>0.967754030746157</v>
      </c>
      <c r="R726" s="260">
        <v>0.977611940298508</v>
      </c>
      <c r="S726" s="260">
        <v>0.930304231057104</v>
      </c>
      <c r="T726" s="262">
        <v>0.9</v>
      </c>
      <c r="U726" s="260">
        <v>0.925803792250618</v>
      </c>
      <c r="V726" s="260">
        <v>0.925759280089989</v>
      </c>
      <c r="W726" s="260">
        <v>0.943097014925373</v>
      </c>
      <c r="X726" s="260">
        <v>0.910051512349756</v>
      </c>
      <c r="Y726" s="262">
        <v>0.92</v>
      </c>
      <c r="Z726" s="262">
        <v>0.940774487471526</v>
      </c>
      <c r="AA726" s="262">
        <v>0.961427193828351</v>
      </c>
      <c r="AB726" s="262">
        <v>0.941717791411043</v>
      </c>
      <c r="AC726" s="262">
        <v>0.94044993383326</v>
      </c>
      <c r="AD726" s="262">
        <v>0.92</v>
      </c>
      <c r="AE726" s="260">
        <v>0.999875683739433</v>
      </c>
      <c r="AF726" s="260">
        <v>0.999772001823985</v>
      </c>
      <c r="AG726" s="260">
        <v>0.999750499001996</v>
      </c>
      <c r="AH726" s="260">
        <v>0.978994160202214</v>
      </c>
      <c r="AI726" s="262">
        <v>0.92</v>
      </c>
      <c r="AJ726" s="260">
        <v>0.960665658093797</v>
      </c>
      <c r="AK726" s="260">
        <v>0.975161987041037</v>
      </c>
      <c r="AL726" s="260">
        <v>0.958556801560214</v>
      </c>
      <c r="AM726" s="260">
        <v>0.963410413717162</v>
      </c>
      <c r="AN726" s="259">
        <v>0.99</v>
      </c>
      <c r="AO726" s="264">
        <v>1</v>
      </c>
      <c r="AP726" s="264">
        <v>1</v>
      </c>
      <c r="AQ726" s="264">
        <v>1</v>
      </c>
      <c r="AR726" s="265">
        <v>1</v>
      </c>
      <c r="AS726" s="286">
        <v>0.0810595228934205</v>
      </c>
      <c r="AT726" s="267">
        <v>0.0833333333333333</v>
      </c>
      <c r="AU726" s="268">
        <v>0</v>
      </c>
      <c r="AV726" s="268">
        <v>0</v>
      </c>
      <c r="AW726" s="268">
        <v>0.032258064516129</v>
      </c>
      <c r="AX726" s="224"/>
      <c r="AY726" s="222"/>
    </row>
    <row r="727" ht="15" spans="1:51">
      <c r="A727" s="220"/>
      <c r="B727" s="224"/>
      <c r="C727" s="283" t="s">
        <v>668</v>
      </c>
      <c r="D727" s="111" t="s">
        <v>25</v>
      </c>
      <c r="E727" s="111" t="s">
        <v>669</v>
      </c>
      <c r="F727" s="293" t="s">
        <v>760</v>
      </c>
      <c r="G727" s="293" t="s">
        <v>760</v>
      </c>
      <c r="H727" s="293" t="s">
        <v>760</v>
      </c>
      <c r="I727" s="293" t="s">
        <v>760</v>
      </c>
      <c r="J727" s="259">
        <v>0.9</v>
      </c>
      <c r="K727" s="260">
        <v>0.966666666666667</v>
      </c>
      <c r="L727" s="260">
        <v>0.967741935483871</v>
      </c>
      <c r="M727" s="261">
        <v>0.961538461538462</v>
      </c>
      <c r="N727" s="261">
        <v>0.97350069735007</v>
      </c>
      <c r="O727" s="262">
        <v>0.9</v>
      </c>
      <c r="P727" s="263">
        <v>0.987061769616027</v>
      </c>
      <c r="Q727" s="260">
        <v>0.987261146496815</v>
      </c>
      <c r="R727" s="260">
        <v>0.978483606557377</v>
      </c>
      <c r="S727" s="260">
        <v>0.987437185929648</v>
      </c>
      <c r="T727" s="262">
        <v>0.9</v>
      </c>
      <c r="U727" s="260">
        <v>0.940734557595993</v>
      </c>
      <c r="V727" s="260">
        <v>0.949398443029016</v>
      </c>
      <c r="W727" s="260">
        <v>0.9375</v>
      </c>
      <c r="X727" s="260">
        <v>0.951940151887256</v>
      </c>
      <c r="Y727" s="262">
        <v>0.92</v>
      </c>
      <c r="Z727" s="262">
        <v>0.970052083333333</v>
      </c>
      <c r="AA727" s="262">
        <v>0.97255369928401</v>
      </c>
      <c r="AB727" s="262">
        <v>0.97311271975181</v>
      </c>
      <c r="AC727" s="262">
        <v>0.970253993191935</v>
      </c>
      <c r="AD727" s="262">
        <v>0.92</v>
      </c>
      <c r="AE727" s="260">
        <v>0.997590361445783</v>
      </c>
      <c r="AF727" s="260">
        <v>0.99618320610687</v>
      </c>
      <c r="AG727" s="260">
        <v>0.998223801065719</v>
      </c>
      <c r="AH727" s="260">
        <v>0.997153846153846</v>
      </c>
      <c r="AI727" s="262">
        <v>0.92</v>
      </c>
      <c r="AJ727" s="260">
        <v>0.980410742496051</v>
      </c>
      <c r="AK727" s="260">
        <v>0.984997272231315</v>
      </c>
      <c r="AL727" s="260">
        <v>0.980957282552753</v>
      </c>
      <c r="AM727" s="260">
        <v>0.983092491567068</v>
      </c>
      <c r="AN727" s="259">
        <v>0.99</v>
      </c>
      <c r="AO727" s="264">
        <v>1</v>
      </c>
      <c r="AP727" s="264">
        <v>1</v>
      </c>
      <c r="AQ727" s="264">
        <v>1</v>
      </c>
      <c r="AR727" s="265">
        <v>1</v>
      </c>
      <c r="AS727" s="286">
        <v>0.0810595228934205</v>
      </c>
      <c r="AT727" s="267">
        <v>0.166666666666667</v>
      </c>
      <c r="AU727" s="268">
        <v>0</v>
      </c>
      <c r="AV727" s="268">
        <v>0</v>
      </c>
      <c r="AW727" s="268">
        <v>0.0614035087719298</v>
      </c>
      <c r="AX727" s="224"/>
      <c r="AY727" s="222"/>
    </row>
    <row r="728" ht="15" spans="1:51">
      <c r="A728" s="220"/>
      <c r="B728" s="224"/>
      <c r="C728" s="283" t="s">
        <v>668</v>
      </c>
      <c r="D728" s="111" t="s">
        <v>25</v>
      </c>
      <c r="E728" s="111" t="s">
        <v>669</v>
      </c>
      <c r="F728" s="293" t="s">
        <v>761</v>
      </c>
      <c r="G728" s="293" t="s">
        <v>761</v>
      </c>
      <c r="H728" s="293" t="s">
        <v>761</v>
      </c>
      <c r="I728" s="293" t="s">
        <v>761</v>
      </c>
      <c r="J728" s="259">
        <v>0.9</v>
      </c>
      <c r="K728" s="260">
        <v>1</v>
      </c>
      <c r="L728" s="260">
        <v>1</v>
      </c>
      <c r="M728" s="261">
        <v>0.972972972972973</v>
      </c>
      <c r="N728" s="261">
        <v>0.937365010799136</v>
      </c>
      <c r="O728" s="262">
        <v>0.9</v>
      </c>
      <c r="P728" s="263">
        <v>0.986626139817629</v>
      </c>
      <c r="Q728" s="260">
        <v>0.992329817833174</v>
      </c>
      <c r="R728" s="260">
        <v>0.994931209268646</v>
      </c>
      <c r="S728" s="260">
        <v>0.981852837231466</v>
      </c>
      <c r="T728" s="262">
        <v>0.9</v>
      </c>
      <c r="U728" s="260">
        <v>0.943161094224924</v>
      </c>
      <c r="V728" s="260">
        <v>0.947267497603068</v>
      </c>
      <c r="W728" s="260">
        <v>0.957277335264301</v>
      </c>
      <c r="X728" s="260">
        <v>0.931144025731644</v>
      </c>
      <c r="Y728" s="262">
        <v>0.92</v>
      </c>
      <c r="Z728" s="262">
        <v>0.930018416206261</v>
      </c>
      <c r="AA728" s="262">
        <v>0.952749806351665</v>
      </c>
      <c r="AB728" s="262">
        <v>0.948616600790514</v>
      </c>
      <c r="AC728" s="262">
        <v>0.947743642510657</v>
      </c>
      <c r="AD728" s="262">
        <v>0.92</v>
      </c>
      <c r="AE728" s="260">
        <v>0.999375975039002</v>
      </c>
      <c r="AF728" s="260">
        <v>0.998758920260627</v>
      </c>
      <c r="AG728" s="260">
        <v>1</v>
      </c>
      <c r="AH728" s="260">
        <v>0.999332980945908</v>
      </c>
      <c r="AI728" s="262">
        <v>0.92</v>
      </c>
      <c r="AJ728" s="260">
        <v>0.963216815170208</v>
      </c>
      <c r="AK728" s="260">
        <v>0.972547584187408</v>
      </c>
      <c r="AL728" s="260">
        <v>0.967522658610272</v>
      </c>
      <c r="AM728" s="260">
        <v>0.969136342856031</v>
      </c>
      <c r="AN728" s="259">
        <v>0.99</v>
      </c>
      <c r="AO728" s="264">
        <v>1</v>
      </c>
      <c r="AP728" s="264">
        <v>1</v>
      </c>
      <c r="AQ728" s="264">
        <v>1</v>
      </c>
      <c r="AR728" s="265">
        <v>1</v>
      </c>
      <c r="AS728" s="286">
        <v>0.0810595228934205</v>
      </c>
      <c r="AT728" s="267">
        <v>0.0434782608695652</v>
      </c>
      <c r="AU728" s="268">
        <v>0.0344827586206897</v>
      </c>
      <c r="AV728" s="268">
        <v>0.0384615384615385</v>
      </c>
      <c r="AW728" s="268">
        <v>0.0307692307692308</v>
      </c>
      <c r="AX728" s="224"/>
      <c r="AY728" s="222"/>
    </row>
    <row r="729" ht="15" spans="1:51">
      <c r="A729" s="220"/>
      <c r="B729" s="224"/>
      <c r="C729" s="283" t="s">
        <v>668</v>
      </c>
      <c r="D729" s="111" t="s">
        <v>25</v>
      </c>
      <c r="E729" s="111" t="s">
        <v>669</v>
      </c>
      <c r="F729" s="293" t="s">
        <v>762</v>
      </c>
      <c r="G729" s="293" t="s">
        <v>762</v>
      </c>
      <c r="H729" s="293" t="s">
        <v>762</v>
      </c>
      <c r="I729" s="293" t="s">
        <v>762</v>
      </c>
      <c r="J729" s="259">
        <v>0.9</v>
      </c>
      <c r="K729" s="260">
        <v>0.972222222222222</v>
      </c>
      <c r="L729" s="260">
        <v>0.888888888888889</v>
      </c>
      <c r="M729" s="261">
        <v>0.933333333333333</v>
      </c>
      <c r="N729" s="261">
        <v>0.899637243047158</v>
      </c>
      <c r="O729" s="262">
        <v>0.9</v>
      </c>
      <c r="P729" s="263">
        <v>0.98468660968661</v>
      </c>
      <c r="Q729" s="260">
        <v>0.950352526439483</v>
      </c>
      <c r="R729" s="260">
        <v>0.979882648784577</v>
      </c>
      <c r="S729" s="260">
        <v>0.975595759942616</v>
      </c>
      <c r="T729" s="262">
        <v>0.9</v>
      </c>
      <c r="U729" s="260">
        <v>0.95014245014245</v>
      </c>
      <c r="V729" s="260">
        <v>0.949471210340776</v>
      </c>
      <c r="W729" s="260">
        <v>0.949706621961442</v>
      </c>
      <c r="X729" s="260">
        <v>0.952355144656093</v>
      </c>
      <c r="Y729" s="262">
        <v>0.92</v>
      </c>
      <c r="Z729" s="262">
        <v>0.945837512537613</v>
      </c>
      <c r="AA729" s="262">
        <v>0.956653225806452</v>
      </c>
      <c r="AB729" s="262">
        <v>0.944494995450409</v>
      </c>
      <c r="AC729" s="262">
        <v>0.952269678480246</v>
      </c>
      <c r="AD729" s="262">
        <v>0.92</v>
      </c>
      <c r="AE729" s="260">
        <v>0.999771949828962</v>
      </c>
      <c r="AF729" s="260">
        <v>0.999114064230343</v>
      </c>
      <c r="AG729" s="260">
        <v>0.999793899422918</v>
      </c>
      <c r="AH729" s="260">
        <v>0.9993924231594</v>
      </c>
      <c r="AI729" s="262">
        <v>0.92</v>
      </c>
      <c r="AJ729" s="260">
        <v>0.971353482260184</v>
      </c>
      <c r="AK729" s="260">
        <v>0.975892654082329</v>
      </c>
      <c r="AL729" s="260">
        <v>0.960732984293194</v>
      </c>
      <c r="AM729" s="260">
        <v>0.977355853232382</v>
      </c>
      <c r="AN729" s="259">
        <v>0.99</v>
      </c>
      <c r="AO729" s="264">
        <v>1</v>
      </c>
      <c r="AP729" s="264">
        <v>1</v>
      </c>
      <c r="AQ729" s="264">
        <v>1</v>
      </c>
      <c r="AR729" s="265">
        <v>1</v>
      </c>
      <c r="AS729" s="286">
        <v>0.0810595228934205</v>
      </c>
      <c r="AT729" s="267">
        <v>0</v>
      </c>
      <c r="AU729" s="268">
        <v>0</v>
      </c>
      <c r="AV729" s="268">
        <v>0.0909090909090909</v>
      </c>
      <c r="AW729" s="268">
        <v>0.0338541666666667</v>
      </c>
      <c r="AX729" s="224"/>
      <c r="AY729" s="222"/>
    </row>
    <row r="730" ht="15" spans="1:51">
      <c r="A730" s="220"/>
      <c r="B730" s="224"/>
      <c r="C730" s="283" t="s">
        <v>668</v>
      </c>
      <c r="D730" s="111" t="s">
        <v>25</v>
      </c>
      <c r="E730" s="111" t="s">
        <v>669</v>
      </c>
      <c r="F730" s="293" t="s">
        <v>763</v>
      </c>
      <c r="G730" s="293" t="s">
        <v>763</v>
      </c>
      <c r="H730" s="293" t="s">
        <v>763</v>
      </c>
      <c r="I730" s="293" t="s">
        <v>763</v>
      </c>
      <c r="J730" s="259">
        <v>0.9</v>
      </c>
      <c r="K730" s="260">
        <v>1</v>
      </c>
      <c r="L730" s="260">
        <v>0.954545454545455</v>
      </c>
      <c r="M730" s="261">
        <v>1</v>
      </c>
      <c r="N730" s="261">
        <v>0.954838709677419</v>
      </c>
      <c r="O730" s="262">
        <v>0.9</v>
      </c>
      <c r="P730" s="263">
        <v>0.961424332344214</v>
      </c>
      <c r="Q730" s="260">
        <v>0.960021041557075</v>
      </c>
      <c r="R730" s="260">
        <v>0.967391304347826</v>
      </c>
      <c r="S730" s="260">
        <v>0.952636582228933</v>
      </c>
      <c r="T730" s="262">
        <v>0.9</v>
      </c>
      <c r="U730" s="260">
        <v>0.874777448071217</v>
      </c>
      <c r="V730" s="260">
        <v>0.911625460284061</v>
      </c>
      <c r="W730" s="260">
        <v>0.934782608695652</v>
      </c>
      <c r="X730" s="260">
        <v>0.924145836828273</v>
      </c>
      <c r="Y730" s="262">
        <v>0.92</v>
      </c>
      <c r="Z730" s="262">
        <v>0.933823529411765</v>
      </c>
      <c r="AA730" s="262">
        <v>0.966990291262136</v>
      </c>
      <c r="AB730" s="262">
        <v>0.965568862275449</v>
      </c>
      <c r="AC730" s="262">
        <v>0.943807426532007</v>
      </c>
      <c r="AD730" s="262">
        <v>0.92</v>
      </c>
      <c r="AE730" s="260">
        <v>0.999241849886278</v>
      </c>
      <c r="AF730" s="260">
        <v>0.998780487804878</v>
      </c>
      <c r="AG730" s="260">
        <v>0.998911860718172</v>
      </c>
      <c r="AH730" s="260">
        <v>0.99911708441654</v>
      </c>
      <c r="AI730" s="262">
        <v>0.92</v>
      </c>
      <c r="AJ730" s="260">
        <v>0.96052041274114</v>
      </c>
      <c r="AK730" s="260">
        <v>0.983443708609272</v>
      </c>
      <c r="AL730" s="260">
        <v>0.971798780487805</v>
      </c>
      <c r="AM730" s="260">
        <v>0.971781197000347</v>
      </c>
      <c r="AN730" s="259">
        <v>0.99</v>
      </c>
      <c r="AO730" s="264">
        <v>1</v>
      </c>
      <c r="AP730" s="264">
        <v>1</v>
      </c>
      <c r="AQ730" s="264">
        <v>1</v>
      </c>
      <c r="AR730" s="265">
        <v>1</v>
      </c>
      <c r="AS730" s="286">
        <v>0.0810595228934205</v>
      </c>
      <c r="AT730" s="267">
        <v>0</v>
      </c>
      <c r="AU730" s="268">
        <v>0</v>
      </c>
      <c r="AV730" s="268">
        <v>0</v>
      </c>
      <c r="AW730" s="268">
        <v>0.0451612903225806</v>
      </c>
      <c r="AX730" s="224"/>
      <c r="AY730" s="222"/>
    </row>
    <row r="731" ht="15" spans="1:51">
      <c r="A731" s="220"/>
      <c r="B731" s="224"/>
      <c r="C731" s="283" t="s">
        <v>668</v>
      </c>
      <c r="D731" s="111" t="s">
        <v>25</v>
      </c>
      <c r="E731" s="111" t="s">
        <v>669</v>
      </c>
      <c r="F731" s="293" t="s">
        <v>764</v>
      </c>
      <c r="G731" s="293" t="s">
        <v>764</v>
      </c>
      <c r="H731" s="293" t="s">
        <v>764</v>
      </c>
      <c r="I731" s="293" t="s">
        <v>764</v>
      </c>
      <c r="J731" s="259">
        <v>0.9</v>
      </c>
      <c r="K731" s="260">
        <v>1</v>
      </c>
      <c r="L731" s="260">
        <v>0.956521739130435</v>
      </c>
      <c r="M731" s="261">
        <v>0.941176470588235</v>
      </c>
      <c r="N731" s="261">
        <v>0.964730290456432</v>
      </c>
      <c r="O731" s="262">
        <v>0.9</v>
      </c>
      <c r="P731" s="263">
        <v>0.982307692307692</v>
      </c>
      <c r="Q731" s="260">
        <v>0.976699952448883</v>
      </c>
      <c r="R731" s="260">
        <v>0.973421926910299</v>
      </c>
      <c r="S731" s="260">
        <v>0.969751027689444</v>
      </c>
      <c r="T731" s="262">
        <v>0.9</v>
      </c>
      <c r="U731" s="260">
        <v>0.947692307692308</v>
      </c>
      <c r="V731" s="260">
        <v>0.944840703756538</v>
      </c>
      <c r="W731" s="260">
        <v>0.926910299003322</v>
      </c>
      <c r="X731" s="260">
        <v>0.940587915923369</v>
      </c>
      <c r="Y731" s="262">
        <v>0.92</v>
      </c>
      <c r="Z731" s="262">
        <v>0.950963222416813</v>
      </c>
      <c r="AA731" s="262">
        <v>0.919689119170985</v>
      </c>
      <c r="AB731" s="262">
        <v>0.931129476584022</v>
      </c>
      <c r="AC731" s="262">
        <v>0.940256615878107</v>
      </c>
      <c r="AD731" s="262">
        <v>0.92</v>
      </c>
      <c r="AE731" s="260">
        <v>1</v>
      </c>
      <c r="AF731" s="260">
        <v>0.992438563327032</v>
      </c>
      <c r="AG731" s="260">
        <v>0.994962216624685</v>
      </c>
      <c r="AH731" s="260">
        <v>0.995984716015802</v>
      </c>
      <c r="AI731" s="262">
        <v>0.92</v>
      </c>
      <c r="AJ731" s="260">
        <v>0.967397113842865</v>
      </c>
      <c r="AK731" s="260">
        <v>0.971084337349398</v>
      </c>
      <c r="AL731" s="260">
        <v>0.946113989637306</v>
      </c>
      <c r="AM731" s="260">
        <v>0.963745665688668</v>
      </c>
      <c r="AN731" s="259">
        <v>0.99</v>
      </c>
      <c r="AO731" s="264">
        <v>1</v>
      </c>
      <c r="AP731" s="264">
        <v>1</v>
      </c>
      <c r="AQ731" s="264">
        <v>1</v>
      </c>
      <c r="AR731" s="265">
        <v>1</v>
      </c>
      <c r="AS731" s="286">
        <v>0.0810595228934205</v>
      </c>
      <c r="AT731" s="267">
        <v>0</v>
      </c>
      <c r="AU731" s="268">
        <v>0</v>
      </c>
      <c r="AV731" s="268">
        <v>0.142857142857143</v>
      </c>
      <c r="AW731" s="268">
        <v>0.0467836257309941</v>
      </c>
      <c r="AX731" s="224"/>
      <c r="AY731" s="222"/>
    </row>
    <row r="732" ht="15" spans="1:51">
      <c r="A732" s="220"/>
      <c r="B732" s="224"/>
      <c r="C732" s="283" t="s">
        <v>668</v>
      </c>
      <c r="D732" s="111" t="s">
        <v>25</v>
      </c>
      <c r="E732" s="111" t="s">
        <v>669</v>
      </c>
      <c r="F732" s="293" t="s">
        <v>765</v>
      </c>
      <c r="G732" s="293" t="s">
        <v>765</v>
      </c>
      <c r="H732" s="293" t="s">
        <v>765</v>
      </c>
      <c r="I732" s="293" t="s">
        <v>765</v>
      </c>
      <c r="J732" s="259">
        <v>0.9</v>
      </c>
      <c r="K732" s="260">
        <v>0.894736842105263</v>
      </c>
      <c r="L732" s="260">
        <v>0.921052631578947</v>
      </c>
      <c r="M732" s="261">
        <v>0.935483870967742</v>
      </c>
      <c r="N732" s="261">
        <v>0.937793427230047</v>
      </c>
      <c r="O732" s="262">
        <v>0.9</v>
      </c>
      <c r="P732" s="263">
        <v>0.977968633308439</v>
      </c>
      <c r="Q732" s="260">
        <v>0.971393341553637</v>
      </c>
      <c r="R732" s="260">
        <v>0.979780960404381</v>
      </c>
      <c r="S732" s="260">
        <v>0.966683012259194</v>
      </c>
      <c r="T732" s="262">
        <v>0.9</v>
      </c>
      <c r="U732" s="260">
        <v>0.944361463778939</v>
      </c>
      <c r="V732" s="260">
        <v>0.9422934648582</v>
      </c>
      <c r="W732" s="260">
        <v>0.940185341196293</v>
      </c>
      <c r="X732" s="260">
        <v>0.943747810858144</v>
      </c>
      <c r="Y732" s="262">
        <v>0.92</v>
      </c>
      <c r="Z732" s="262">
        <v>0.939896373056995</v>
      </c>
      <c r="AA732" s="262">
        <v>0.92027027027027</v>
      </c>
      <c r="AB732" s="262">
        <v>0.950226244343891</v>
      </c>
      <c r="AC732" s="262">
        <v>0.913769857553198</v>
      </c>
      <c r="AD732" s="262">
        <v>0.92</v>
      </c>
      <c r="AE732" s="260">
        <v>0.979591836734694</v>
      </c>
      <c r="AF732" s="260">
        <v>0.976973684210526</v>
      </c>
      <c r="AG732" s="260">
        <v>0.961432506887052</v>
      </c>
      <c r="AH732" s="260">
        <v>0.977882222836605</v>
      </c>
      <c r="AI732" s="262">
        <v>0.92</v>
      </c>
      <c r="AJ732" s="260">
        <v>0.961295635465276</v>
      </c>
      <c r="AK732" s="260">
        <v>0.968306922435363</v>
      </c>
      <c r="AL732" s="260">
        <v>0.963842417701025</v>
      </c>
      <c r="AM732" s="260">
        <v>0.960438119567306</v>
      </c>
      <c r="AN732" s="259">
        <v>0.99</v>
      </c>
      <c r="AO732" s="264">
        <v>1</v>
      </c>
      <c r="AP732" s="264">
        <v>1</v>
      </c>
      <c r="AQ732" s="264">
        <v>1</v>
      </c>
      <c r="AR732" s="265">
        <v>1</v>
      </c>
      <c r="AS732" s="286">
        <v>0.0810595228934205</v>
      </c>
      <c r="AT732" s="267">
        <v>0.0833333333333333</v>
      </c>
      <c r="AU732" s="268">
        <v>0.2</v>
      </c>
      <c r="AV732" s="268">
        <v>0</v>
      </c>
      <c r="AW732" s="268">
        <v>0.0922431865828092</v>
      </c>
      <c r="AX732" s="224"/>
      <c r="AY732" s="222"/>
    </row>
    <row r="733" ht="15" spans="1:51">
      <c r="A733" s="220"/>
      <c r="B733" s="224"/>
      <c r="C733" s="283" t="s">
        <v>668</v>
      </c>
      <c r="D733" s="111" t="s">
        <v>25</v>
      </c>
      <c r="E733" s="111" t="s">
        <v>669</v>
      </c>
      <c r="F733" s="293" t="s">
        <v>766</v>
      </c>
      <c r="G733" s="293" t="s">
        <v>766</v>
      </c>
      <c r="H733" s="293" t="s">
        <v>766</v>
      </c>
      <c r="I733" s="293" t="s">
        <v>766</v>
      </c>
      <c r="J733" s="259">
        <v>0.9</v>
      </c>
      <c r="K733" s="260">
        <v>1</v>
      </c>
      <c r="L733" s="260">
        <v>0.935483870967742</v>
      </c>
      <c r="M733" s="261">
        <v>0.96078431372549</v>
      </c>
      <c r="N733" s="261">
        <v>0.924157303370786</v>
      </c>
      <c r="O733" s="262">
        <v>0.9</v>
      </c>
      <c r="P733" s="263">
        <v>0.967939837720166</v>
      </c>
      <c r="Q733" s="260">
        <v>0.946046128500824</v>
      </c>
      <c r="R733" s="260">
        <v>0.95386210471747</v>
      </c>
      <c r="S733" s="260">
        <v>0.957259869940656</v>
      </c>
      <c r="T733" s="262">
        <v>0.9</v>
      </c>
      <c r="U733" s="260">
        <v>0.939046111221057</v>
      </c>
      <c r="V733" s="260">
        <v>0.937122460186711</v>
      </c>
      <c r="W733" s="260">
        <v>0.92016588906169</v>
      </c>
      <c r="X733" s="260">
        <v>0.929542304822146</v>
      </c>
      <c r="Y733" s="262">
        <v>0.92</v>
      </c>
      <c r="Z733" s="262">
        <v>0.917617237008872</v>
      </c>
      <c r="AA733" s="262">
        <v>0.942766295707472</v>
      </c>
      <c r="AB733" s="262">
        <v>0.914963205233034</v>
      </c>
      <c r="AC733" s="262">
        <v>0.917653468942971</v>
      </c>
      <c r="AD733" s="262">
        <v>0.92</v>
      </c>
      <c r="AE733" s="260">
        <v>0.993288590604027</v>
      </c>
      <c r="AF733" s="260">
        <v>0.987455197132617</v>
      </c>
      <c r="AG733" s="260">
        <v>0.994464944649446</v>
      </c>
      <c r="AH733" s="260">
        <v>0.982434485377896</v>
      </c>
      <c r="AI733" s="262">
        <v>0.92</v>
      </c>
      <c r="AJ733" s="260">
        <v>0.961091841351229</v>
      </c>
      <c r="AK733" s="260">
        <v>0.973776633107001</v>
      </c>
      <c r="AL733" s="260">
        <v>0.944796954314721</v>
      </c>
      <c r="AM733" s="260">
        <v>0.962461283738457</v>
      </c>
      <c r="AN733" s="259">
        <v>0.99</v>
      </c>
      <c r="AO733" s="264">
        <v>1</v>
      </c>
      <c r="AP733" s="264">
        <v>1</v>
      </c>
      <c r="AQ733" s="264">
        <v>1</v>
      </c>
      <c r="AR733" s="265">
        <v>1</v>
      </c>
      <c r="AS733" s="286">
        <v>0.0810595228934205</v>
      </c>
      <c r="AT733" s="267">
        <v>0.15</v>
      </c>
      <c r="AU733" s="268">
        <v>0.230769230769231</v>
      </c>
      <c r="AV733" s="268">
        <v>0.0555555555555556</v>
      </c>
      <c r="AW733" s="268">
        <v>0.101293103448276</v>
      </c>
      <c r="AX733" s="224"/>
      <c r="AY733" s="222"/>
    </row>
    <row r="734" ht="15" spans="1:51">
      <c r="A734" s="220"/>
      <c r="B734" s="224"/>
      <c r="C734" s="283" t="s">
        <v>668</v>
      </c>
      <c r="D734" s="111" t="s">
        <v>25</v>
      </c>
      <c r="E734" s="111" t="s">
        <v>669</v>
      </c>
      <c r="F734" s="293" t="s">
        <v>767</v>
      </c>
      <c r="G734" s="293" t="s">
        <v>767</v>
      </c>
      <c r="H734" s="293" t="s">
        <v>767</v>
      </c>
      <c r="I734" s="293" t="s">
        <v>767</v>
      </c>
      <c r="J734" s="259">
        <v>0.9</v>
      </c>
      <c r="K734" s="260">
        <v>1</v>
      </c>
      <c r="L734" s="260">
        <v>1</v>
      </c>
      <c r="M734" s="261">
        <v>1</v>
      </c>
      <c r="N734" s="261">
        <v>0.995744680851064</v>
      </c>
      <c r="O734" s="262">
        <v>0.9</v>
      </c>
      <c r="P734" s="263">
        <v>0.968553459119497</v>
      </c>
      <c r="Q734" s="260">
        <v>0.972988672669184</v>
      </c>
      <c r="R734" s="260">
        <v>0.979477611940298</v>
      </c>
      <c r="S734" s="260">
        <v>0.970418303674601</v>
      </c>
      <c r="T734" s="262">
        <v>0.9</v>
      </c>
      <c r="U734" s="260">
        <v>0.934411500449236</v>
      </c>
      <c r="V734" s="260">
        <v>0.938425791460935</v>
      </c>
      <c r="W734" s="260">
        <v>0.944029850746269</v>
      </c>
      <c r="X734" s="260">
        <v>0.938839182541517</v>
      </c>
      <c r="Y734" s="262">
        <v>0.92</v>
      </c>
      <c r="Z734" s="262">
        <v>0.933085501858736</v>
      </c>
      <c r="AA734" s="262">
        <v>0.939965694682676</v>
      </c>
      <c r="AB734" s="262">
        <v>0.958268933539413</v>
      </c>
      <c r="AC734" s="262">
        <v>0.951622616259619</v>
      </c>
      <c r="AD734" s="262">
        <v>0.92</v>
      </c>
      <c r="AE734" s="260">
        <v>0.996252082176569</v>
      </c>
      <c r="AF734" s="260">
        <v>0.996216420734014</v>
      </c>
      <c r="AG734" s="260">
        <v>0.997332221759066</v>
      </c>
      <c r="AH734" s="260">
        <v>0.994386876266756</v>
      </c>
      <c r="AI734" s="262">
        <v>0.92</v>
      </c>
      <c r="AJ734" s="260">
        <v>0.95944609297725</v>
      </c>
      <c r="AK734" s="260">
        <v>0.975912590017383</v>
      </c>
      <c r="AL734" s="260">
        <v>0.971511627906977</v>
      </c>
      <c r="AM734" s="260">
        <v>0.975363351006304</v>
      </c>
      <c r="AN734" s="259">
        <v>0.99</v>
      </c>
      <c r="AO734" s="264">
        <v>1</v>
      </c>
      <c r="AP734" s="264">
        <v>1</v>
      </c>
      <c r="AQ734" s="264">
        <v>1</v>
      </c>
      <c r="AR734" s="265">
        <v>1</v>
      </c>
      <c r="AS734" s="286">
        <v>0.0810595228934205</v>
      </c>
      <c r="AT734" s="267">
        <v>0.285714285714286</v>
      </c>
      <c r="AU734" s="268">
        <v>0.25</v>
      </c>
      <c r="AV734" s="268">
        <v>0.272727272727273</v>
      </c>
      <c r="AW734" s="268">
        <v>0.0766129032258065</v>
      </c>
      <c r="AX734" s="224"/>
      <c r="AY734" s="222"/>
    </row>
    <row r="735" ht="15" spans="1:51">
      <c r="A735" s="220"/>
      <c r="B735" s="224"/>
      <c r="C735" s="283" t="s">
        <v>668</v>
      </c>
      <c r="D735" s="111" t="s">
        <v>25</v>
      </c>
      <c r="E735" s="111" t="s">
        <v>669</v>
      </c>
      <c r="F735" s="293" t="s">
        <v>768</v>
      </c>
      <c r="G735" s="293" t="s">
        <v>768</v>
      </c>
      <c r="H735" s="293" t="s">
        <v>768</v>
      </c>
      <c r="I735" s="293" t="s">
        <v>768</v>
      </c>
      <c r="J735" s="259">
        <v>0.9</v>
      </c>
      <c r="K735" s="260">
        <v>0.966666666666667</v>
      </c>
      <c r="L735" s="260">
        <v>0.933333333333333</v>
      </c>
      <c r="M735" s="261">
        <v>0.938775510204082</v>
      </c>
      <c r="N735" s="261">
        <v>0.947521865889213</v>
      </c>
      <c r="O735" s="262">
        <v>0.9</v>
      </c>
      <c r="P735" s="263">
        <v>0.973478939157566</v>
      </c>
      <c r="Q735" s="260">
        <v>0.978786298035124</v>
      </c>
      <c r="R735" s="260">
        <v>0.980756895445799</v>
      </c>
      <c r="S735" s="260">
        <v>0.971635541155974</v>
      </c>
      <c r="T735" s="262">
        <v>0.9</v>
      </c>
      <c r="U735" s="260">
        <v>0.943577743109724</v>
      </c>
      <c r="V735" s="260">
        <v>0.916710137367414</v>
      </c>
      <c r="W735" s="260">
        <v>0.917254650416934</v>
      </c>
      <c r="X735" s="260">
        <v>0.937759166997789</v>
      </c>
      <c r="Y735" s="262">
        <v>0.92</v>
      </c>
      <c r="Z735" s="262">
        <v>0.870342771982116</v>
      </c>
      <c r="AA735" s="262">
        <v>0.884346959122632</v>
      </c>
      <c r="AB735" s="262">
        <v>0.932258064516129</v>
      </c>
      <c r="AC735" s="262">
        <v>0.909442024817158</v>
      </c>
      <c r="AD735" s="262">
        <v>0.92</v>
      </c>
      <c r="AE735" s="260">
        <v>0.968085106382979</v>
      </c>
      <c r="AF735" s="260">
        <v>0.969543147208122</v>
      </c>
      <c r="AG735" s="260">
        <v>0.968871595330739</v>
      </c>
      <c r="AH735" s="260">
        <v>0.94851769206248</v>
      </c>
      <c r="AI735" s="262">
        <v>0.92</v>
      </c>
      <c r="AJ735" s="260">
        <v>0.94988434849653</v>
      </c>
      <c r="AK735" s="260">
        <v>0.967579570688379</v>
      </c>
      <c r="AL735" s="260">
        <v>0.963067041348856</v>
      </c>
      <c r="AM735" s="260">
        <v>0.962348623853211</v>
      </c>
      <c r="AN735" s="259">
        <v>0.99</v>
      </c>
      <c r="AO735" s="264">
        <v>1</v>
      </c>
      <c r="AP735" s="264">
        <v>1</v>
      </c>
      <c r="AQ735" s="264">
        <v>1</v>
      </c>
      <c r="AR735" s="265">
        <v>1</v>
      </c>
      <c r="AS735" s="286">
        <v>0.0810595228934205</v>
      </c>
      <c r="AT735" s="267">
        <v>0.133333333333333</v>
      </c>
      <c r="AU735" s="268">
        <v>0.125</v>
      </c>
      <c r="AV735" s="268">
        <v>0.0909090909090909</v>
      </c>
      <c r="AW735" s="268">
        <v>0.11685393258427</v>
      </c>
      <c r="AX735" s="224"/>
      <c r="AY735" s="222"/>
    </row>
    <row r="736" ht="15" spans="1:51">
      <c r="A736" s="220"/>
      <c r="B736" s="224"/>
      <c r="C736" s="283" t="s">
        <v>668</v>
      </c>
      <c r="D736" s="111" t="s">
        <v>25</v>
      </c>
      <c r="E736" s="111" t="s">
        <v>669</v>
      </c>
      <c r="F736" s="293" t="s">
        <v>769</v>
      </c>
      <c r="G736" s="293" t="s">
        <v>769</v>
      </c>
      <c r="H736" s="293" t="s">
        <v>769</v>
      </c>
      <c r="I736" s="293" t="s">
        <v>769</v>
      </c>
      <c r="J736" s="259">
        <v>0.9</v>
      </c>
      <c r="K736" s="260">
        <v>1</v>
      </c>
      <c r="L736" s="260">
        <v>1</v>
      </c>
      <c r="M736" s="261">
        <v>1</v>
      </c>
      <c r="N736" s="261">
        <v>0.959076600209864</v>
      </c>
      <c r="O736" s="262">
        <v>0.9</v>
      </c>
      <c r="P736" s="263">
        <v>0.9832953682612</v>
      </c>
      <c r="Q736" s="260">
        <v>0.989892028486102</v>
      </c>
      <c r="R736" s="260">
        <v>0.974358974358974</v>
      </c>
      <c r="S736" s="260">
        <v>0.989178719008264</v>
      </c>
      <c r="T736" s="262">
        <v>0.9</v>
      </c>
      <c r="U736" s="260">
        <v>0.942293090356872</v>
      </c>
      <c r="V736" s="260">
        <v>0.939811624167241</v>
      </c>
      <c r="W736" s="260">
        <v>0.956259426847662</v>
      </c>
      <c r="X736" s="260">
        <v>0.947843491735537</v>
      </c>
      <c r="Y736" s="262">
        <v>0.92</v>
      </c>
      <c r="Z736" s="262">
        <v>0.941299790356394</v>
      </c>
      <c r="AA736" s="262">
        <v>0.934810951760104</v>
      </c>
      <c r="AB736" s="262">
        <v>0.953223767383059</v>
      </c>
      <c r="AC736" s="262">
        <v>0.940245873536759</v>
      </c>
      <c r="AD736" s="262">
        <v>0.92</v>
      </c>
      <c r="AE736" s="260">
        <v>0.998384164815189</v>
      </c>
      <c r="AF736" s="260">
        <v>0.996059889676911</v>
      </c>
      <c r="AG736" s="260">
        <v>0.999166435120867</v>
      </c>
      <c r="AH736" s="260">
        <v>0.997740366019991</v>
      </c>
      <c r="AI736" s="262">
        <v>0.92</v>
      </c>
      <c r="AJ736" s="260">
        <v>0.959654980523094</v>
      </c>
      <c r="AK736" s="260">
        <v>0.9662109375</v>
      </c>
      <c r="AL736" s="260">
        <v>0.969811320754717</v>
      </c>
      <c r="AM736" s="260">
        <v>0.967999918288971</v>
      </c>
      <c r="AN736" s="259">
        <v>0.99</v>
      </c>
      <c r="AO736" s="264">
        <v>1</v>
      </c>
      <c r="AP736" s="264">
        <v>1</v>
      </c>
      <c r="AQ736" s="264">
        <v>1</v>
      </c>
      <c r="AR736" s="265">
        <v>1</v>
      </c>
      <c r="AS736" s="286">
        <v>0.0810595228934205</v>
      </c>
      <c r="AT736" s="267">
        <v>0</v>
      </c>
      <c r="AU736" s="268">
        <v>0</v>
      </c>
      <c r="AV736" s="268">
        <v>0</v>
      </c>
      <c r="AW736" s="268">
        <v>0.0652818991097923</v>
      </c>
      <c r="AX736" s="224"/>
      <c r="AY736" s="222"/>
    </row>
    <row r="737" ht="15" spans="1:51">
      <c r="A737" s="220"/>
      <c r="B737" s="224"/>
      <c r="C737" s="283" t="s">
        <v>668</v>
      </c>
      <c r="D737" s="111" t="s">
        <v>25</v>
      </c>
      <c r="E737" s="111" t="s">
        <v>669</v>
      </c>
      <c r="F737" s="293" t="s">
        <v>770</v>
      </c>
      <c r="G737" s="293" t="s">
        <v>770</v>
      </c>
      <c r="H737" s="293" t="s">
        <v>770</v>
      </c>
      <c r="I737" s="293" t="s">
        <v>770</v>
      </c>
      <c r="J737" s="259">
        <v>0.9</v>
      </c>
      <c r="K737" s="260">
        <v>0.939393939393939</v>
      </c>
      <c r="L737" s="260">
        <v>0.942857142857143</v>
      </c>
      <c r="M737" s="261">
        <v>0.862068965517241</v>
      </c>
      <c r="N737" s="261">
        <v>0.939130434782609</v>
      </c>
      <c r="O737" s="262">
        <v>0.9</v>
      </c>
      <c r="P737" s="263">
        <v>0.988884477967447</v>
      </c>
      <c r="Q737" s="260">
        <v>0.979558462796402</v>
      </c>
      <c r="R737" s="260">
        <v>0.986247544204322</v>
      </c>
      <c r="S737" s="260">
        <v>0.973459788726964</v>
      </c>
      <c r="T737" s="262">
        <v>0.9</v>
      </c>
      <c r="U737" s="260">
        <v>0.928543072647876</v>
      </c>
      <c r="V737" s="260">
        <v>0.930226219678386</v>
      </c>
      <c r="W737" s="260">
        <v>0.901768172888016</v>
      </c>
      <c r="X737" s="260">
        <v>0.915274886267253</v>
      </c>
      <c r="Y737" s="262">
        <v>0.92</v>
      </c>
      <c r="Z737" s="262">
        <v>0.910607866507747</v>
      </c>
      <c r="AA737" s="262">
        <v>0.920180722891566</v>
      </c>
      <c r="AB737" s="262">
        <v>0.943729903536977</v>
      </c>
      <c r="AC737" s="262">
        <v>0.929648854961832</v>
      </c>
      <c r="AD737" s="262">
        <v>0.92</v>
      </c>
      <c r="AE737" s="260">
        <v>0.998712998712999</v>
      </c>
      <c r="AF737" s="260">
        <v>0.993551587301587</v>
      </c>
      <c r="AG737" s="260">
        <v>0.990538059596102</v>
      </c>
      <c r="AH737" s="260">
        <v>0.995451453834382</v>
      </c>
      <c r="AI737" s="262">
        <v>0.92</v>
      </c>
      <c r="AJ737" s="260">
        <v>0.954437164979154</v>
      </c>
      <c r="AK737" s="260">
        <v>0.96307408262174</v>
      </c>
      <c r="AL737" s="260">
        <v>0.956124314442413</v>
      </c>
      <c r="AM737" s="260">
        <v>0.959069652965789</v>
      </c>
      <c r="AN737" s="259">
        <v>0.99</v>
      </c>
      <c r="AO737" s="264">
        <v>1</v>
      </c>
      <c r="AP737" s="264">
        <v>1</v>
      </c>
      <c r="AQ737" s="264">
        <v>1</v>
      </c>
      <c r="AR737" s="265">
        <v>1</v>
      </c>
      <c r="AS737" s="286">
        <v>0.0810595228934205</v>
      </c>
      <c r="AT737" s="267">
        <v>0.0952380952380952</v>
      </c>
      <c r="AU737" s="268">
        <v>0.0714285714285714</v>
      </c>
      <c r="AV737" s="268">
        <v>0.166666666666667</v>
      </c>
      <c r="AW737" s="268">
        <v>0.0766961651917404</v>
      </c>
      <c r="AX737" s="224"/>
      <c r="AY737" s="222"/>
    </row>
    <row r="738" ht="15" spans="1:51">
      <c r="A738" s="220"/>
      <c r="B738" s="224"/>
      <c r="C738" s="283" t="s">
        <v>668</v>
      </c>
      <c r="D738" s="111" t="s">
        <v>25</v>
      </c>
      <c r="E738" s="111" t="s">
        <v>669</v>
      </c>
      <c r="F738" s="293" t="s">
        <v>771</v>
      </c>
      <c r="G738" s="293" t="s">
        <v>771</v>
      </c>
      <c r="H738" s="293" t="s">
        <v>771</v>
      </c>
      <c r="I738" s="293" t="s">
        <v>771</v>
      </c>
      <c r="J738" s="259">
        <v>0.9</v>
      </c>
      <c r="K738" s="260">
        <v>0.952380952380952</v>
      </c>
      <c r="L738" s="260">
        <v>1</v>
      </c>
      <c r="M738" s="261">
        <v>0.972972972972973</v>
      </c>
      <c r="N738" s="261">
        <v>0.934358974358974</v>
      </c>
      <c r="O738" s="262">
        <v>0.9</v>
      </c>
      <c r="P738" s="263">
        <v>0.966565349544073</v>
      </c>
      <c r="Q738" s="260">
        <v>0.965419128912235</v>
      </c>
      <c r="R738" s="260">
        <v>0.951845906902087</v>
      </c>
      <c r="S738" s="260">
        <v>0.955718819501712</v>
      </c>
      <c r="T738" s="262">
        <v>0.9</v>
      </c>
      <c r="U738" s="260">
        <v>0.931306990881459</v>
      </c>
      <c r="V738" s="260">
        <v>0.933902385642372</v>
      </c>
      <c r="W738" s="260">
        <v>0.932584269662921</v>
      </c>
      <c r="X738" s="260">
        <v>0.920708698803009</v>
      </c>
      <c r="Y738" s="262">
        <v>0.92</v>
      </c>
      <c r="Z738" s="262">
        <v>0.852087114337568</v>
      </c>
      <c r="AA738" s="262">
        <v>0.859410430839002</v>
      </c>
      <c r="AB738" s="262">
        <v>0.874251497005988</v>
      </c>
      <c r="AC738" s="262">
        <v>0.823764033878275</v>
      </c>
      <c r="AD738" s="262">
        <v>0.92</v>
      </c>
      <c r="AE738" s="260">
        <v>0.993492407809111</v>
      </c>
      <c r="AF738" s="260">
        <v>0.985964912280702</v>
      </c>
      <c r="AG738" s="260">
        <v>0.985840707964602</v>
      </c>
      <c r="AH738" s="260">
        <v>0.989239766081871</v>
      </c>
      <c r="AI738" s="262">
        <v>0.92</v>
      </c>
      <c r="AJ738" s="260">
        <v>0.934426229508197</v>
      </c>
      <c r="AK738" s="260">
        <v>0.954337062167614</v>
      </c>
      <c r="AL738" s="260">
        <v>0.931283037001442</v>
      </c>
      <c r="AM738" s="260">
        <v>0.936396146911453</v>
      </c>
      <c r="AN738" s="259">
        <v>0.99</v>
      </c>
      <c r="AO738" s="264">
        <v>1</v>
      </c>
      <c r="AP738" s="264">
        <v>1</v>
      </c>
      <c r="AQ738" s="264">
        <v>1</v>
      </c>
      <c r="AR738" s="265">
        <v>1</v>
      </c>
      <c r="AS738" s="286">
        <v>0.0810595228934205</v>
      </c>
      <c r="AT738" s="267">
        <v>0.125</v>
      </c>
      <c r="AU738" s="268">
        <v>0</v>
      </c>
      <c r="AV738" s="268">
        <v>0</v>
      </c>
      <c r="AW738" s="268">
        <v>0.056980056980057</v>
      </c>
      <c r="AX738" s="224"/>
      <c r="AY738" s="222"/>
    </row>
    <row r="739" ht="15" spans="1:51">
      <c r="A739" s="220"/>
      <c r="B739" s="224"/>
      <c r="C739" s="283" t="s">
        <v>668</v>
      </c>
      <c r="D739" s="111" t="s">
        <v>25</v>
      </c>
      <c r="E739" s="111" t="s">
        <v>669</v>
      </c>
      <c r="F739" s="293" t="s">
        <v>772</v>
      </c>
      <c r="G739" s="293" t="s">
        <v>772</v>
      </c>
      <c r="H739" s="293" t="s">
        <v>772</v>
      </c>
      <c r="I739" s="293" t="s">
        <v>772</v>
      </c>
      <c r="J739" s="259">
        <v>0.9</v>
      </c>
      <c r="K739" s="260">
        <v>0.885714285714286</v>
      </c>
      <c r="L739" s="260">
        <v>0.852941176470588</v>
      </c>
      <c r="M739" s="261">
        <v>0.92</v>
      </c>
      <c r="N739" s="261">
        <v>0.939271255060729</v>
      </c>
      <c r="O739" s="262">
        <v>0.9</v>
      </c>
      <c r="P739" s="263">
        <v>0.972881355932203</v>
      </c>
      <c r="Q739" s="260">
        <v>0.928792569659443</v>
      </c>
      <c r="R739" s="260">
        <v>0.98021582733813</v>
      </c>
      <c r="S739" s="260">
        <v>0.959490692971233</v>
      </c>
      <c r="T739" s="262">
        <v>0.9</v>
      </c>
      <c r="U739" s="260">
        <v>0.9409200968523</v>
      </c>
      <c r="V739" s="260">
        <v>0.922944616443068</v>
      </c>
      <c r="W739" s="260">
        <v>0.95773381294964</v>
      </c>
      <c r="X739" s="260">
        <v>0.916732015353502</v>
      </c>
      <c r="Y739" s="262">
        <v>0.92</v>
      </c>
      <c r="Z739" s="262">
        <v>0.94090382387022</v>
      </c>
      <c r="AA739" s="262">
        <v>0.948220064724919</v>
      </c>
      <c r="AB739" s="262">
        <v>0.952941176470588</v>
      </c>
      <c r="AC739" s="262">
        <v>0.927170219338894</v>
      </c>
      <c r="AD739" s="262">
        <v>0.92</v>
      </c>
      <c r="AE739" s="260">
        <v>0.999531981279251</v>
      </c>
      <c r="AF739" s="260">
        <v>0.995102454402162</v>
      </c>
      <c r="AG739" s="260">
        <v>0.993352429335783</v>
      </c>
      <c r="AH739" s="260">
        <v>0.907890947057659</v>
      </c>
      <c r="AI739" s="262">
        <v>0.92</v>
      </c>
      <c r="AJ739" s="260">
        <v>0.963165075034106</v>
      </c>
      <c r="AK739" s="260">
        <v>0.967412864834231</v>
      </c>
      <c r="AL739" s="260">
        <v>0.968227424749164</v>
      </c>
      <c r="AM739" s="260">
        <v>0.960953388107053</v>
      </c>
      <c r="AN739" s="259">
        <v>0.99</v>
      </c>
      <c r="AO739" s="264">
        <v>1</v>
      </c>
      <c r="AP739" s="264">
        <v>1</v>
      </c>
      <c r="AQ739" s="264">
        <v>1</v>
      </c>
      <c r="AR739" s="265">
        <v>1</v>
      </c>
      <c r="AS739" s="286">
        <v>0.0810595228934205</v>
      </c>
      <c r="AT739" s="267">
        <v>0.0714285714285714</v>
      </c>
      <c r="AU739" s="268">
        <v>0</v>
      </c>
      <c r="AV739" s="268">
        <v>0</v>
      </c>
      <c r="AW739" s="268">
        <v>0.0347826086956522</v>
      </c>
      <c r="AX739" s="224"/>
      <c r="AY739" s="222"/>
    </row>
    <row r="740" ht="15" spans="1:51">
      <c r="A740" s="220"/>
      <c r="B740" s="224"/>
      <c r="C740" s="283" t="s">
        <v>668</v>
      </c>
      <c r="D740" s="111" t="s">
        <v>25</v>
      </c>
      <c r="E740" s="111" t="s">
        <v>669</v>
      </c>
      <c r="F740" s="293" t="s">
        <v>773</v>
      </c>
      <c r="G740" s="293" t="s">
        <v>773</v>
      </c>
      <c r="H740" s="293" t="s">
        <v>773</v>
      </c>
      <c r="I740" s="293" t="s">
        <v>773</v>
      </c>
      <c r="J740" s="259">
        <v>0.9</v>
      </c>
      <c r="K740" s="260">
        <v>1</v>
      </c>
      <c r="L740" s="260">
        <v>1</v>
      </c>
      <c r="M740" s="261">
        <v>1</v>
      </c>
      <c r="N740" s="261">
        <v>0.998565279770445</v>
      </c>
      <c r="O740" s="262">
        <v>0.9</v>
      </c>
      <c r="P740" s="263">
        <v>0.977746212121212</v>
      </c>
      <c r="Q740" s="260">
        <v>0.973838918283363</v>
      </c>
      <c r="R740" s="260">
        <v>0.981549815498155</v>
      </c>
      <c r="S740" s="260">
        <v>0.96343399389972</v>
      </c>
      <c r="T740" s="262">
        <v>0.9</v>
      </c>
      <c r="U740" s="260">
        <v>0.939867424242424</v>
      </c>
      <c r="V740" s="260">
        <v>0.928865373309818</v>
      </c>
      <c r="W740" s="260">
        <v>0.945571955719557</v>
      </c>
      <c r="X740" s="260">
        <v>0.929525712145265</v>
      </c>
      <c r="Y740" s="262">
        <v>0.92</v>
      </c>
      <c r="Z740" s="262">
        <v>0.955583756345178</v>
      </c>
      <c r="AA740" s="262">
        <v>0.962078651685393</v>
      </c>
      <c r="AB740" s="262">
        <v>0.928969359331476</v>
      </c>
      <c r="AC740" s="262">
        <v>0.942947484190267</v>
      </c>
      <c r="AD740" s="262">
        <v>0.92</v>
      </c>
      <c r="AE740" s="260">
        <v>0.979208462520518</v>
      </c>
      <c r="AF740" s="260">
        <v>0.987839322140279</v>
      </c>
      <c r="AG740" s="260">
        <v>0.373528723984722</v>
      </c>
      <c r="AH740" s="260">
        <v>0.890952523141236</v>
      </c>
      <c r="AI740" s="262">
        <v>0.92</v>
      </c>
      <c r="AJ740" s="260">
        <v>0.969686531174647</v>
      </c>
      <c r="AK740" s="260">
        <v>0.96622934888241</v>
      </c>
      <c r="AL740" s="260">
        <v>0.956738768718802</v>
      </c>
      <c r="AM740" s="260">
        <v>0.96428116733389</v>
      </c>
      <c r="AN740" s="259">
        <v>0.99</v>
      </c>
      <c r="AO740" s="264">
        <v>1</v>
      </c>
      <c r="AP740" s="264">
        <v>1</v>
      </c>
      <c r="AQ740" s="264">
        <v>1</v>
      </c>
      <c r="AR740" s="265">
        <v>1</v>
      </c>
      <c r="AS740" s="286">
        <v>0.0810595228934205</v>
      </c>
      <c r="AT740" s="267">
        <v>0</v>
      </c>
      <c r="AU740" s="268">
        <v>0</v>
      </c>
      <c r="AV740" s="268">
        <v>0.333333333333333</v>
      </c>
      <c r="AW740" s="268">
        <v>0.0890688259109312</v>
      </c>
      <c r="AX740" s="224"/>
      <c r="AY740" s="222"/>
    </row>
    <row r="741" ht="15" spans="1:51">
      <c r="A741" s="220"/>
      <c r="B741" s="224"/>
      <c r="C741" s="283" t="s">
        <v>668</v>
      </c>
      <c r="D741" s="111" t="s">
        <v>25</v>
      </c>
      <c r="E741" s="111" t="s">
        <v>669</v>
      </c>
      <c r="F741" s="293" t="s">
        <v>774</v>
      </c>
      <c r="G741" s="293" t="s">
        <v>774</v>
      </c>
      <c r="H741" s="293" t="s">
        <v>774</v>
      </c>
      <c r="I741" s="293" t="s">
        <v>774</v>
      </c>
      <c r="J741" s="259">
        <v>0.9</v>
      </c>
      <c r="K741" s="260">
        <v>0.976744186046512</v>
      </c>
      <c r="L741" s="260">
        <v>0.978260869565217</v>
      </c>
      <c r="M741" s="261">
        <v>1</v>
      </c>
      <c r="N741" s="261">
        <v>0.969924812030075</v>
      </c>
      <c r="O741" s="262">
        <v>0.9</v>
      </c>
      <c r="P741" s="263">
        <v>0.986221294363257</v>
      </c>
      <c r="Q741" s="260">
        <v>0.984028393966282</v>
      </c>
      <c r="R741" s="260">
        <v>0.992849846782431</v>
      </c>
      <c r="S741" s="260">
        <v>0.982915309446254</v>
      </c>
      <c r="T741" s="262">
        <v>0.9</v>
      </c>
      <c r="U741" s="260">
        <v>0.95615866388309</v>
      </c>
      <c r="V741" s="260">
        <v>0.960662525879917</v>
      </c>
      <c r="W741" s="260">
        <v>0.948927477017365</v>
      </c>
      <c r="X741" s="260">
        <v>0.950521172638436</v>
      </c>
      <c r="Y741" s="262">
        <v>0.92</v>
      </c>
      <c r="Z741" s="262">
        <v>0.993421052631579</v>
      </c>
      <c r="AA741" s="262">
        <v>0.995341614906832</v>
      </c>
      <c r="AB741" s="262">
        <v>0.992319508448541</v>
      </c>
      <c r="AC741" s="262">
        <v>0.993368700265252</v>
      </c>
      <c r="AD741" s="262">
        <v>0.92</v>
      </c>
      <c r="AE741" s="260">
        <v>0.991691235593675</v>
      </c>
      <c r="AF741" s="260">
        <v>0.997184090109116</v>
      </c>
      <c r="AG741" s="260">
        <v>0.996874185985934</v>
      </c>
      <c r="AH741" s="260">
        <v>0.9961435475994</v>
      </c>
      <c r="AI741" s="262">
        <v>0.92</v>
      </c>
      <c r="AJ741" s="260">
        <v>0.99175911251981</v>
      </c>
      <c r="AK741" s="260">
        <v>0.994287133631396</v>
      </c>
      <c r="AL741" s="260">
        <v>0.995092024539877</v>
      </c>
      <c r="AM741" s="260">
        <v>0.992785256829173</v>
      </c>
      <c r="AN741" s="259">
        <v>0.99</v>
      </c>
      <c r="AO741" s="264">
        <v>1</v>
      </c>
      <c r="AP741" s="264">
        <v>1</v>
      </c>
      <c r="AQ741" s="264">
        <v>1</v>
      </c>
      <c r="AR741" s="265">
        <v>1</v>
      </c>
      <c r="AS741" s="286">
        <v>0.0810595228934205</v>
      </c>
      <c r="AT741" s="267">
        <v>0.3</v>
      </c>
      <c r="AU741" s="268">
        <v>0.0909090909090909</v>
      </c>
      <c r="AV741" s="268">
        <v>0</v>
      </c>
      <c r="AW741" s="268">
        <v>0.0836236933797909</v>
      </c>
      <c r="AX741" s="224"/>
      <c r="AY741" s="222"/>
    </row>
    <row r="742" ht="15" spans="1:51">
      <c r="A742" s="220"/>
      <c r="B742" s="224"/>
      <c r="C742" s="283" t="s">
        <v>668</v>
      </c>
      <c r="D742" s="111" t="s">
        <v>25</v>
      </c>
      <c r="E742" s="111" t="s">
        <v>669</v>
      </c>
      <c r="F742" s="293" t="s">
        <v>775</v>
      </c>
      <c r="G742" s="293" t="s">
        <v>775</v>
      </c>
      <c r="H742" s="293" t="s">
        <v>775</v>
      </c>
      <c r="I742" s="293" t="s">
        <v>775</v>
      </c>
      <c r="J742" s="259">
        <v>0.9</v>
      </c>
      <c r="K742" s="260">
        <v>1</v>
      </c>
      <c r="L742" s="260">
        <v>1</v>
      </c>
      <c r="M742" s="261">
        <v>0.96</v>
      </c>
      <c r="N742" s="261">
        <v>0.988599348534202</v>
      </c>
      <c r="O742" s="262">
        <v>0.9</v>
      </c>
      <c r="P742" s="263">
        <v>0.980251346499102</v>
      </c>
      <c r="Q742" s="260">
        <v>0.966732673267327</v>
      </c>
      <c r="R742" s="260">
        <v>0.96551724137931</v>
      </c>
      <c r="S742" s="260">
        <v>0.970371025516296</v>
      </c>
      <c r="T742" s="262">
        <v>0.9</v>
      </c>
      <c r="U742" s="260">
        <v>0.952722920406942</v>
      </c>
      <c r="V742" s="260">
        <v>0.946534653465346</v>
      </c>
      <c r="W742" s="260">
        <v>0.937931034482759</v>
      </c>
      <c r="X742" s="260">
        <v>0.945031618980233</v>
      </c>
      <c r="Y742" s="262">
        <v>0.92</v>
      </c>
      <c r="Z742" s="262">
        <v>0.905063291139241</v>
      </c>
      <c r="AA742" s="262">
        <v>0.882882882882883</v>
      </c>
      <c r="AB742" s="262">
        <v>0.904572564612326</v>
      </c>
      <c r="AC742" s="262">
        <v>0.904846636163362</v>
      </c>
      <c r="AD742" s="262">
        <v>0.92</v>
      </c>
      <c r="AE742" s="260">
        <v>0.992816356603426</v>
      </c>
      <c r="AF742" s="260">
        <v>0.980384199134199</v>
      </c>
      <c r="AG742" s="260">
        <v>0.986497115888831</v>
      </c>
      <c r="AH742" s="260">
        <v>0.990924773119328</v>
      </c>
      <c r="AI742" s="262">
        <v>0.92</v>
      </c>
      <c r="AJ742" s="260">
        <v>0.953559027777778</v>
      </c>
      <c r="AK742" s="260">
        <v>0.966318625799933</v>
      </c>
      <c r="AL742" s="260">
        <v>0.947882736156352</v>
      </c>
      <c r="AM742" s="260">
        <v>0.962383873794917</v>
      </c>
      <c r="AN742" s="259">
        <v>0.99</v>
      </c>
      <c r="AO742" s="264">
        <v>1</v>
      </c>
      <c r="AP742" s="264">
        <v>1</v>
      </c>
      <c r="AQ742" s="264">
        <v>1</v>
      </c>
      <c r="AR742" s="265">
        <v>1</v>
      </c>
      <c r="AS742" s="286">
        <v>0.0810595228934205</v>
      </c>
      <c r="AT742" s="267">
        <v>0.363636363636364</v>
      </c>
      <c r="AU742" s="268">
        <v>0.0714285714285714</v>
      </c>
      <c r="AV742" s="268">
        <v>0</v>
      </c>
      <c r="AW742" s="268">
        <v>0.076555023923445</v>
      </c>
      <c r="AX742" s="224"/>
      <c r="AY742" s="222"/>
    </row>
    <row r="743" ht="15" spans="1:51">
      <c r="A743" s="220"/>
      <c r="B743" s="224"/>
      <c r="C743" s="283" t="s">
        <v>668</v>
      </c>
      <c r="D743" s="111" t="s">
        <v>25</v>
      </c>
      <c r="E743" s="111" t="s">
        <v>669</v>
      </c>
      <c r="F743" s="293" t="s">
        <v>776</v>
      </c>
      <c r="G743" s="293" t="s">
        <v>776</v>
      </c>
      <c r="H743" s="293" t="s">
        <v>776</v>
      </c>
      <c r="I743" s="293" t="s">
        <v>776</v>
      </c>
      <c r="J743" s="259">
        <v>0.9</v>
      </c>
      <c r="K743" s="260">
        <v>1</v>
      </c>
      <c r="L743" s="260">
        <v>1</v>
      </c>
      <c r="M743" s="261">
        <v>1</v>
      </c>
      <c r="N743" s="261">
        <v>0.983032873806999</v>
      </c>
      <c r="O743" s="262">
        <v>0.9</v>
      </c>
      <c r="P743" s="263">
        <v>0.97240835632637</v>
      </c>
      <c r="Q743" s="260">
        <v>0.948537095088819</v>
      </c>
      <c r="R743" s="260">
        <v>0.977152899824253</v>
      </c>
      <c r="S743" s="260">
        <v>0.964599670901463</v>
      </c>
      <c r="T743" s="262">
        <v>0.9</v>
      </c>
      <c r="U743" s="260">
        <v>0.941269215608987</v>
      </c>
      <c r="V743" s="260">
        <v>0.943312434691745</v>
      </c>
      <c r="W743" s="260">
        <v>0.958699472759227</v>
      </c>
      <c r="X743" s="260">
        <v>0.940139644514283</v>
      </c>
      <c r="Y743" s="262">
        <v>0.92</v>
      </c>
      <c r="Z743" s="262">
        <v>0.914572864321608</v>
      </c>
      <c r="AA743" s="262">
        <v>0.926729986431479</v>
      </c>
      <c r="AB743" s="262">
        <v>0.933812949640288</v>
      </c>
      <c r="AC743" s="262">
        <v>0.917890839603487</v>
      </c>
      <c r="AD743" s="262">
        <v>0.92</v>
      </c>
      <c r="AE743" s="260">
        <v>0.991836734693878</v>
      </c>
      <c r="AF743" s="260">
        <v>0.975609756097561</v>
      </c>
      <c r="AG743" s="260">
        <v>0.994011976047904</v>
      </c>
      <c r="AH743" s="260">
        <v>0.990420595719204</v>
      </c>
      <c r="AI743" s="262">
        <v>0.92</v>
      </c>
      <c r="AJ743" s="260">
        <v>0.960996099609961</v>
      </c>
      <c r="AK743" s="260">
        <v>0.972836801752464</v>
      </c>
      <c r="AL743" s="260">
        <v>0.965630114566285</v>
      </c>
      <c r="AM743" s="260">
        <v>0.969645147498931</v>
      </c>
      <c r="AN743" s="259">
        <v>0.99</v>
      </c>
      <c r="AO743" s="264">
        <v>1</v>
      </c>
      <c r="AP743" s="264">
        <v>1</v>
      </c>
      <c r="AQ743" s="264">
        <v>1</v>
      </c>
      <c r="AR743" s="265">
        <v>1</v>
      </c>
      <c r="AS743" s="286">
        <v>0.0810595228934205</v>
      </c>
      <c r="AT743" s="267">
        <v>0.111111111111111</v>
      </c>
      <c r="AU743" s="268">
        <v>0.25</v>
      </c>
      <c r="AV743" s="268">
        <v>0.25</v>
      </c>
      <c r="AW743" s="268">
        <v>0.0794979079497908</v>
      </c>
      <c r="AX743" s="224"/>
      <c r="AY743" s="222"/>
    </row>
    <row r="744" ht="15" spans="1:51">
      <c r="A744" s="220"/>
      <c r="B744" s="224"/>
      <c r="C744" s="283" t="s">
        <v>668</v>
      </c>
      <c r="D744" s="111" t="s">
        <v>25</v>
      </c>
      <c r="E744" s="111" t="s">
        <v>669</v>
      </c>
      <c r="F744" s="293" t="s">
        <v>777</v>
      </c>
      <c r="G744" s="293" t="s">
        <v>777</v>
      </c>
      <c r="H744" s="293" t="s">
        <v>777</v>
      </c>
      <c r="I744" s="293" t="s">
        <v>777</v>
      </c>
      <c r="J744" s="259">
        <v>0.9</v>
      </c>
      <c r="K744" s="260">
        <v>0.973684210526316</v>
      </c>
      <c r="L744" s="260">
        <v>0.974358974358974</v>
      </c>
      <c r="M744" s="261">
        <v>1</v>
      </c>
      <c r="N744" s="261">
        <v>0.989182692307692</v>
      </c>
      <c r="O744" s="262">
        <v>0.9</v>
      </c>
      <c r="P744" s="263">
        <v>0.950652528548124</v>
      </c>
      <c r="Q744" s="260">
        <v>0.969840331164991</v>
      </c>
      <c r="R744" s="260">
        <v>0.951286764705882</v>
      </c>
      <c r="S744" s="260">
        <v>0.964562495860105</v>
      </c>
      <c r="T744" s="262">
        <v>0.9</v>
      </c>
      <c r="U744" s="260">
        <v>0.935970636215334</v>
      </c>
      <c r="V744" s="260">
        <v>0.95357776463631</v>
      </c>
      <c r="W744" s="260">
        <v>0.942095588235294</v>
      </c>
      <c r="X744" s="260">
        <v>0.953186063456316</v>
      </c>
      <c r="Y744" s="262">
        <v>0.92</v>
      </c>
      <c r="Z744" s="262">
        <v>0.895705521472393</v>
      </c>
      <c r="AA744" s="262">
        <v>0.88623595505618</v>
      </c>
      <c r="AB744" s="262">
        <v>0.85243328100471</v>
      </c>
      <c r="AC744" s="262">
        <v>0.868976096126806</v>
      </c>
      <c r="AD744" s="262">
        <v>0.92</v>
      </c>
      <c r="AE744" s="260">
        <v>0.999562363238512</v>
      </c>
      <c r="AF744" s="260">
        <v>0.999143248800548</v>
      </c>
      <c r="AG744" s="260">
        <v>0.999454297407913</v>
      </c>
      <c r="AH744" s="260">
        <v>0.998625353207856</v>
      </c>
      <c r="AI744" s="262">
        <v>0.92</v>
      </c>
      <c r="AJ744" s="260">
        <v>0.954392408937863</v>
      </c>
      <c r="AK744" s="260">
        <v>0.963614163614164</v>
      </c>
      <c r="AL744" s="260">
        <v>0.929275362318841</v>
      </c>
      <c r="AM744" s="260">
        <v>0.959887421747593</v>
      </c>
      <c r="AN744" s="259">
        <v>0.99</v>
      </c>
      <c r="AO744" s="264">
        <v>1</v>
      </c>
      <c r="AP744" s="264">
        <v>1</v>
      </c>
      <c r="AQ744" s="264">
        <v>1</v>
      </c>
      <c r="AR744" s="265">
        <v>1</v>
      </c>
      <c r="AS744" s="286">
        <v>0.0810595228934205</v>
      </c>
      <c r="AT744" s="267">
        <v>0.333333333333333</v>
      </c>
      <c r="AU744" s="268">
        <v>0.0833333333333333</v>
      </c>
      <c r="AV744" s="268">
        <v>0.5</v>
      </c>
      <c r="AW744" s="268">
        <v>0.0985915492957746</v>
      </c>
      <c r="AX744" s="224"/>
      <c r="AY744" s="222"/>
    </row>
    <row r="745" ht="15" spans="1:51">
      <c r="A745" s="220"/>
      <c r="B745" s="224"/>
      <c r="C745" s="283" t="s">
        <v>668</v>
      </c>
      <c r="D745" s="111" t="s">
        <v>25</v>
      </c>
      <c r="E745" s="111" t="s">
        <v>669</v>
      </c>
      <c r="F745" s="293" t="s">
        <v>778</v>
      </c>
      <c r="G745" s="293" t="s">
        <v>778</v>
      </c>
      <c r="H745" s="293" t="s">
        <v>778</v>
      </c>
      <c r="I745" s="293" t="s">
        <v>778</v>
      </c>
      <c r="J745" s="259">
        <v>0.9</v>
      </c>
      <c r="K745" s="260">
        <v>1</v>
      </c>
      <c r="L745" s="260">
        <v>1</v>
      </c>
      <c r="M745" s="261">
        <v>1</v>
      </c>
      <c r="N745" s="261">
        <v>1</v>
      </c>
      <c r="O745" s="262">
        <v>0.9</v>
      </c>
      <c r="P745" s="263">
        <v>0.954950936663693</v>
      </c>
      <c r="Q745" s="260">
        <v>0.961066187481282</v>
      </c>
      <c r="R745" s="260">
        <v>0.961460446247465</v>
      </c>
      <c r="S745" s="260">
        <v>0.961507397796986</v>
      </c>
      <c r="T745" s="262">
        <v>0.9</v>
      </c>
      <c r="U745" s="260">
        <v>0.945584299732382</v>
      </c>
      <c r="V745" s="260">
        <v>0.941299790356394</v>
      </c>
      <c r="W745" s="260">
        <v>0.949290060851927</v>
      </c>
      <c r="X745" s="260">
        <v>0.949667485780077</v>
      </c>
      <c r="Y745" s="262">
        <v>0.92</v>
      </c>
      <c r="Z745" s="262">
        <v>0.947236180904523</v>
      </c>
      <c r="AA745" s="262">
        <v>0.95440251572327</v>
      </c>
      <c r="AB745" s="262">
        <v>0.945229681978799</v>
      </c>
      <c r="AC745" s="262">
        <v>0.94825543120474</v>
      </c>
      <c r="AD745" s="262">
        <v>0.92</v>
      </c>
      <c r="AE745" s="260">
        <v>0.99171270718232</v>
      </c>
      <c r="AF745" s="260">
        <v>0.992941176470588</v>
      </c>
      <c r="AG745" s="260">
        <v>0.994718309859155</v>
      </c>
      <c r="AH745" s="260">
        <v>0.994978337928318</v>
      </c>
      <c r="AI745" s="262">
        <v>0.92</v>
      </c>
      <c r="AJ745" s="260">
        <v>0.967412771560237</v>
      </c>
      <c r="AK745" s="260">
        <v>0.986163522012579</v>
      </c>
      <c r="AL745" s="260">
        <v>0.972938144329897</v>
      </c>
      <c r="AM745" s="260">
        <v>0.979423027131625</v>
      </c>
      <c r="AN745" s="259">
        <v>0.99</v>
      </c>
      <c r="AO745" s="264">
        <v>1</v>
      </c>
      <c r="AP745" s="264">
        <v>1</v>
      </c>
      <c r="AQ745" s="264">
        <v>1</v>
      </c>
      <c r="AR745" s="265">
        <v>1</v>
      </c>
      <c r="AS745" s="286">
        <v>0.0810595228934205</v>
      </c>
      <c r="AT745" s="267">
        <v>0.285714285714286</v>
      </c>
      <c r="AU745" s="268">
        <v>0.0714285714285714</v>
      </c>
      <c r="AV745" s="268">
        <v>0</v>
      </c>
      <c r="AW745" s="268">
        <v>0.040650406504065</v>
      </c>
      <c r="AX745" s="224"/>
      <c r="AY745" s="222"/>
    </row>
    <row r="746" ht="15" spans="1:51">
      <c r="A746" s="220"/>
      <c r="B746" s="224"/>
      <c r="C746" s="283" t="s">
        <v>668</v>
      </c>
      <c r="D746" s="111" t="s">
        <v>25</v>
      </c>
      <c r="E746" s="111" t="s">
        <v>669</v>
      </c>
      <c r="F746" s="293" t="s">
        <v>779</v>
      </c>
      <c r="G746" s="293" t="s">
        <v>779</v>
      </c>
      <c r="H746" s="293" t="s">
        <v>779</v>
      </c>
      <c r="I746" s="293" t="s">
        <v>779</v>
      </c>
      <c r="J746" s="259">
        <v>0.9</v>
      </c>
      <c r="K746" s="260">
        <v>1</v>
      </c>
      <c r="L746" s="260">
        <v>1</v>
      </c>
      <c r="M746" s="261">
        <v>1</v>
      </c>
      <c r="N746" s="261">
        <v>0.97275641025641</v>
      </c>
      <c r="O746" s="262">
        <v>0.9</v>
      </c>
      <c r="P746" s="263">
        <v>0.962085308056872</v>
      </c>
      <c r="Q746" s="260">
        <v>0.950549450549451</v>
      </c>
      <c r="R746" s="260">
        <v>0.948235294117647</v>
      </c>
      <c r="S746" s="260">
        <v>0.955785407884719</v>
      </c>
      <c r="T746" s="262">
        <v>0.9</v>
      </c>
      <c r="U746" s="260">
        <v>0.946919431279621</v>
      </c>
      <c r="V746" s="260">
        <v>0.931480284421461</v>
      </c>
      <c r="W746" s="260">
        <v>0.952941176470588</v>
      </c>
      <c r="X746" s="260">
        <v>0.94750329613192</v>
      </c>
      <c r="Y746" s="262">
        <v>0.92</v>
      </c>
      <c r="Z746" s="262">
        <v>0.935860058309038</v>
      </c>
      <c r="AA746" s="262">
        <v>0.810126582278481</v>
      </c>
      <c r="AB746" s="262">
        <v>0.943204868154158</v>
      </c>
      <c r="AC746" s="262">
        <v>0.946555103271521</v>
      </c>
      <c r="AD746" s="262">
        <v>0.92</v>
      </c>
      <c r="AE746" s="260">
        <v>0.992592592592593</v>
      </c>
      <c r="AF746" s="260">
        <v>1</v>
      </c>
      <c r="AG746" s="260">
        <v>0.990825688073395</v>
      </c>
      <c r="AH746" s="260">
        <v>0.99510966212211</v>
      </c>
      <c r="AI746" s="262">
        <v>0.92</v>
      </c>
      <c r="AJ746" s="260">
        <v>0.967811158798283</v>
      </c>
      <c r="AK746" s="260">
        <v>0.946546052631579</v>
      </c>
      <c r="AL746" s="260">
        <v>0.95910780669145</v>
      </c>
      <c r="AM746" s="260">
        <v>0.974048030510697</v>
      </c>
      <c r="AN746" s="259">
        <v>0.99</v>
      </c>
      <c r="AO746" s="264">
        <v>1</v>
      </c>
      <c r="AP746" s="264">
        <v>1</v>
      </c>
      <c r="AQ746" s="264">
        <v>1</v>
      </c>
      <c r="AR746" s="265">
        <v>1</v>
      </c>
      <c r="AS746" s="286">
        <v>0.0810595228934205</v>
      </c>
      <c r="AT746" s="267">
        <v>0.1</v>
      </c>
      <c r="AU746" s="268">
        <v>0.0909090909090909</v>
      </c>
      <c r="AV746" s="268">
        <v>0</v>
      </c>
      <c r="AW746" s="268">
        <v>0.0599078341013825</v>
      </c>
      <c r="AX746" s="224"/>
      <c r="AY746" s="222"/>
    </row>
    <row r="747" ht="15" spans="1:51">
      <c r="A747" s="220"/>
      <c r="B747" s="224"/>
      <c r="C747" s="283" t="s">
        <v>668</v>
      </c>
      <c r="D747" s="111" t="s">
        <v>25</v>
      </c>
      <c r="E747" s="111" t="s">
        <v>669</v>
      </c>
      <c r="F747" s="293" t="s">
        <v>780</v>
      </c>
      <c r="G747" s="293" t="s">
        <v>780</v>
      </c>
      <c r="H747" s="293" t="s">
        <v>780</v>
      </c>
      <c r="I747" s="293" t="s">
        <v>780</v>
      </c>
      <c r="J747" s="259">
        <v>0.9</v>
      </c>
      <c r="K747" s="260">
        <v>1</v>
      </c>
      <c r="L747" s="260">
        <v>0.967741935483871</v>
      </c>
      <c r="M747" s="261">
        <v>0.962962962962963</v>
      </c>
      <c r="N747" s="261">
        <v>0.97350069735007</v>
      </c>
      <c r="O747" s="262">
        <v>0.9</v>
      </c>
      <c r="P747" s="263">
        <v>0.958866544789762</v>
      </c>
      <c r="Q747" s="260">
        <v>0.96578073089701</v>
      </c>
      <c r="R747" s="260">
        <v>0.976313079299691</v>
      </c>
      <c r="S747" s="260">
        <v>0.966002681478644</v>
      </c>
      <c r="T747" s="262">
        <v>0.9</v>
      </c>
      <c r="U747" s="260">
        <v>0.88436928702011</v>
      </c>
      <c r="V747" s="260">
        <v>0.896345514950166</v>
      </c>
      <c r="W747" s="260">
        <v>0.895983522142122</v>
      </c>
      <c r="X747" s="260">
        <v>0.898850794866884</v>
      </c>
      <c r="Y747" s="262">
        <v>0.92</v>
      </c>
      <c r="Z747" s="262">
        <v>0.932539682539683</v>
      </c>
      <c r="AA747" s="262">
        <v>0.942148760330578</v>
      </c>
      <c r="AB747" s="262">
        <v>0.941176470588235</v>
      </c>
      <c r="AC747" s="262">
        <v>0.931544935377217</v>
      </c>
      <c r="AD747" s="262">
        <v>0.92</v>
      </c>
      <c r="AE747" s="260">
        <v>1</v>
      </c>
      <c r="AF747" s="260">
        <v>0.991980558930741</v>
      </c>
      <c r="AG747" s="260">
        <v>0.999539594843462</v>
      </c>
      <c r="AH747" s="260">
        <v>0.998497803545184</v>
      </c>
      <c r="AI747" s="262">
        <v>0.92</v>
      </c>
      <c r="AJ747" s="260">
        <v>0.943953804347826</v>
      </c>
      <c r="AK747" s="260">
        <v>0.967634854771784</v>
      </c>
      <c r="AL747" s="260">
        <v>0.957599478147423</v>
      </c>
      <c r="AM747" s="260">
        <v>0.963493177863924</v>
      </c>
      <c r="AN747" s="259">
        <v>0.99</v>
      </c>
      <c r="AO747" s="264">
        <v>1</v>
      </c>
      <c r="AP747" s="264">
        <v>1</v>
      </c>
      <c r="AQ747" s="264">
        <v>1</v>
      </c>
      <c r="AR747" s="265">
        <v>1</v>
      </c>
      <c r="AS747" s="286">
        <v>0.0810595228934205</v>
      </c>
      <c r="AT747" s="267">
        <v>0</v>
      </c>
      <c r="AU747" s="268">
        <v>0.157894736842105</v>
      </c>
      <c r="AV747" s="268">
        <v>0.1</v>
      </c>
      <c r="AW747" s="268">
        <v>0.103321033210332</v>
      </c>
      <c r="AX747" s="224"/>
      <c r="AY747" s="222"/>
    </row>
    <row r="748" ht="15" spans="1:51">
      <c r="A748" s="220"/>
      <c r="B748" s="224"/>
      <c r="C748" s="283" t="s">
        <v>668</v>
      </c>
      <c r="D748" s="111" t="s">
        <v>25</v>
      </c>
      <c r="E748" s="111" t="s">
        <v>669</v>
      </c>
      <c r="F748" s="293" t="s">
        <v>781</v>
      </c>
      <c r="G748" s="293" t="s">
        <v>781</v>
      </c>
      <c r="H748" s="293" t="s">
        <v>781</v>
      </c>
      <c r="I748" s="293" t="s">
        <v>781</v>
      </c>
      <c r="J748" s="259">
        <v>0.9</v>
      </c>
      <c r="K748" s="260">
        <v>1</v>
      </c>
      <c r="L748" s="260">
        <v>1</v>
      </c>
      <c r="M748" s="261">
        <v>0.96875</v>
      </c>
      <c r="N748" s="261">
        <v>0.955610357583231</v>
      </c>
      <c r="O748" s="262">
        <v>0.9</v>
      </c>
      <c r="P748" s="263">
        <v>0.959225700164745</v>
      </c>
      <c r="Q748" s="260">
        <v>0.965769455822118</v>
      </c>
      <c r="R748" s="260">
        <v>0.954438334642577</v>
      </c>
      <c r="S748" s="260">
        <v>0.954280469772422</v>
      </c>
      <c r="T748" s="262">
        <v>0.9</v>
      </c>
      <c r="U748" s="260">
        <v>0.911449752883031</v>
      </c>
      <c r="V748" s="260">
        <v>0.894382679929783</v>
      </c>
      <c r="W748" s="260">
        <v>0.92930086410055</v>
      </c>
      <c r="X748" s="260">
        <v>0.911535258425821</v>
      </c>
      <c r="Y748" s="262">
        <v>0.92</v>
      </c>
      <c r="Z748" s="262">
        <v>0.919716646989374</v>
      </c>
      <c r="AA748" s="262">
        <v>0.947598253275109</v>
      </c>
      <c r="AB748" s="262">
        <v>0.941348973607038</v>
      </c>
      <c r="AC748" s="262">
        <v>0.932830798223179</v>
      </c>
      <c r="AD748" s="262">
        <v>0.92</v>
      </c>
      <c r="AE748" s="260">
        <v>0.995755646505988</v>
      </c>
      <c r="AF748" s="260">
        <v>0.999014616521596</v>
      </c>
      <c r="AG748" s="260">
        <v>0.996662494785148</v>
      </c>
      <c r="AH748" s="260">
        <v>0.998512016747508</v>
      </c>
      <c r="AI748" s="262">
        <v>0.92</v>
      </c>
      <c r="AJ748" s="260">
        <v>0.952380952380952</v>
      </c>
      <c r="AK748" s="260">
        <v>0.96518139761383</v>
      </c>
      <c r="AL748" s="260">
        <v>0.963682864450128</v>
      </c>
      <c r="AM748" s="260">
        <v>0.966568978617171</v>
      </c>
      <c r="AN748" s="259">
        <v>0.99</v>
      </c>
      <c r="AO748" s="264">
        <v>1</v>
      </c>
      <c r="AP748" s="264">
        <v>1</v>
      </c>
      <c r="AQ748" s="264">
        <v>1</v>
      </c>
      <c r="AR748" s="265">
        <v>1</v>
      </c>
      <c r="AS748" s="286">
        <v>0.0810595228934205</v>
      </c>
      <c r="AT748" s="267">
        <v>0.1</v>
      </c>
      <c r="AU748" s="268">
        <v>0.133333333333333</v>
      </c>
      <c r="AV748" s="268">
        <v>0.125</v>
      </c>
      <c r="AW748" s="268">
        <v>0.102719033232628</v>
      </c>
      <c r="AX748" s="224"/>
      <c r="AY748" s="222"/>
    </row>
    <row r="749" ht="15" spans="1:51">
      <c r="A749" s="220"/>
      <c r="B749" s="224"/>
      <c r="C749" s="283" t="s">
        <v>668</v>
      </c>
      <c r="D749" s="111" t="s">
        <v>25</v>
      </c>
      <c r="E749" s="111" t="s">
        <v>669</v>
      </c>
      <c r="F749" s="293" t="s">
        <v>782</v>
      </c>
      <c r="G749" s="293" t="s">
        <v>782</v>
      </c>
      <c r="H749" s="293" t="s">
        <v>782</v>
      </c>
      <c r="I749" s="293" t="s">
        <v>782</v>
      </c>
      <c r="J749" s="259">
        <v>0.9</v>
      </c>
      <c r="K749" s="260">
        <v>0.970588235294118</v>
      </c>
      <c r="L749" s="260">
        <v>1</v>
      </c>
      <c r="M749" s="261">
        <v>1</v>
      </c>
      <c r="N749" s="261">
        <v>0.955085865257596</v>
      </c>
      <c r="O749" s="262">
        <v>0.9</v>
      </c>
      <c r="P749" s="263">
        <v>0.978815080789946</v>
      </c>
      <c r="Q749" s="260">
        <v>0.974957034127179</v>
      </c>
      <c r="R749" s="260">
        <v>0.966386554621849</v>
      </c>
      <c r="S749" s="260">
        <v>0.973144327673707</v>
      </c>
      <c r="T749" s="262">
        <v>0.9</v>
      </c>
      <c r="U749" s="260">
        <v>0.94721723518851</v>
      </c>
      <c r="V749" s="260">
        <v>0.929044930027007</v>
      </c>
      <c r="W749" s="260">
        <v>0.943043884220355</v>
      </c>
      <c r="X749" s="260">
        <v>0.940379832367698</v>
      </c>
      <c r="Y749" s="262">
        <v>0.92</v>
      </c>
      <c r="Z749" s="262">
        <v>0.936763129689175</v>
      </c>
      <c r="AA749" s="262">
        <v>0.952685421994885</v>
      </c>
      <c r="AB749" s="262">
        <v>0.941176470588235</v>
      </c>
      <c r="AC749" s="262">
        <v>0.930812371591982</v>
      </c>
      <c r="AD749" s="262">
        <v>0.92</v>
      </c>
      <c r="AE749" s="260">
        <v>1</v>
      </c>
      <c r="AF749" s="260">
        <v>0.999434708875071</v>
      </c>
      <c r="AG749" s="260">
        <v>0.982946470866888</v>
      </c>
      <c r="AH749" s="260">
        <v>0.997725611241979</v>
      </c>
      <c r="AI749" s="262">
        <v>0.92</v>
      </c>
      <c r="AJ749" s="260">
        <v>0.970145239376009</v>
      </c>
      <c r="AK749" s="260">
        <v>0.980226570545829</v>
      </c>
      <c r="AL749" s="260">
        <v>0.965686274509804</v>
      </c>
      <c r="AM749" s="260">
        <v>0.9732337592637</v>
      </c>
      <c r="AN749" s="259">
        <v>0.99</v>
      </c>
      <c r="AO749" s="264">
        <v>1</v>
      </c>
      <c r="AP749" s="264">
        <v>1</v>
      </c>
      <c r="AQ749" s="264">
        <v>1</v>
      </c>
      <c r="AR749" s="265">
        <v>1</v>
      </c>
      <c r="AS749" s="286">
        <v>0.0810595228934205</v>
      </c>
      <c r="AT749" s="267">
        <v>0</v>
      </c>
      <c r="AU749" s="268">
        <v>0.0833333333333333</v>
      </c>
      <c r="AV749" s="268">
        <v>0.25</v>
      </c>
      <c r="AW749" s="268">
        <v>0.0575757575757576</v>
      </c>
      <c r="AX749" s="224"/>
      <c r="AY749" s="222"/>
    </row>
    <row r="750" ht="15" spans="1:51">
      <c r="A750" s="220"/>
      <c r="B750" s="224"/>
      <c r="C750" s="283" t="s">
        <v>668</v>
      </c>
      <c r="D750" s="111" t="s">
        <v>25</v>
      </c>
      <c r="E750" s="111" t="s">
        <v>669</v>
      </c>
      <c r="F750" s="293" t="s">
        <v>783</v>
      </c>
      <c r="G750" s="293" t="s">
        <v>783</v>
      </c>
      <c r="H750" s="293" t="s">
        <v>783</v>
      </c>
      <c r="I750" s="293" t="s">
        <v>783</v>
      </c>
      <c r="J750" s="259">
        <v>0.9</v>
      </c>
      <c r="K750" s="260">
        <v>1</v>
      </c>
      <c r="L750" s="260">
        <v>0.972222222222222</v>
      </c>
      <c r="M750" s="261">
        <v>0.96</v>
      </c>
      <c r="N750" s="261">
        <v>0.984251968503937</v>
      </c>
      <c r="O750" s="262">
        <v>0.9</v>
      </c>
      <c r="P750" s="263">
        <v>0.941631233088519</v>
      </c>
      <c r="Q750" s="260">
        <v>0.959473684210526</v>
      </c>
      <c r="R750" s="260">
        <v>0.924977127172919</v>
      </c>
      <c r="S750" s="260">
        <v>0.956170517904965</v>
      </c>
      <c r="T750" s="262">
        <v>0.9</v>
      </c>
      <c r="U750" s="260">
        <v>0.941244684963278</v>
      </c>
      <c r="V750" s="260">
        <v>0.950789473684211</v>
      </c>
      <c r="W750" s="260">
        <v>0.931381518755718</v>
      </c>
      <c r="X750" s="260">
        <v>0.943848506578081</v>
      </c>
      <c r="Y750" s="262">
        <v>0.92</v>
      </c>
      <c r="Z750" s="262">
        <v>0.873134328358209</v>
      </c>
      <c r="AA750" s="262">
        <v>0.896084337349398</v>
      </c>
      <c r="AB750" s="262">
        <v>0.849645390070922</v>
      </c>
      <c r="AC750" s="262">
        <v>0.882425815586101</v>
      </c>
      <c r="AD750" s="262">
        <v>0.92</v>
      </c>
      <c r="AE750" s="260">
        <v>1</v>
      </c>
      <c r="AF750" s="260">
        <v>1</v>
      </c>
      <c r="AG750" s="260">
        <v>1</v>
      </c>
      <c r="AH750" s="260">
        <v>0.998428386826389</v>
      </c>
      <c r="AI750" s="262">
        <v>0.92</v>
      </c>
      <c r="AJ750" s="260">
        <v>0.948368794326241</v>
      </c>
      <c r="AK750" s="260">
        <v>0.967069892473118</v>
      </c>
      <c r="AL750" s="260">
        <v>0.920511395219566</v>
      </c>
      <c r="AM750" s="260">
        <v>0.961860432396942</v>
      </c>
      <c r="AN750" s="259">
        <v>0.99</v>
      </c>
      <c r="AO750" s="264">
        <v>1</v>
      </c>
      <c r="AP750" s="264">
        <v>1</v>
      </c>
      <c r="AQ750" s="264">
        <v>1</v>
      </c>
      <c r="AR750" s="265">
        <v>1</v>
      </c>
      <c r="AS750" s="286">
        <v>0.0810595228934205</v>
      </c>
      <c r="AT750" s="267">
        <v>0.166666666666667</v>
      </c>
      <c r="AU750" s="268">
        <v>0.136363636363636</v>
      </c>
      <c r="AV750" s="268">
        <v>0</v>
      </c>
      <c r="AW750" s="268">
        <v>0.0506756756756757</v>
      </c>
      <c r="AX750" s="224"/>
      <c r="AY750" s="222"/>
    </row>
    <row r="751" ht="15" spans="1:51">
      <c r="A751" s="220"/>
      <c r="B751" s="224"/>
      <c r="C751" s="283" t="s">
        <v>668</v>
      </c>
      <c r="D751" s="111" t="s">
        <v>25</v>
      </c>
      <c r="E751" s="111" t="s">
        <v>669</v>
      </c>
      <c r="F751" s="293" t="s">
        <v>784</v>
      </c>
      <c r="G751" s="293" t="s">
        <v>784</v>
      </c>
      <c r="H751" s="293" t="s">
        <v>784</v>
      </c>
      <c r="I751" s="293" t="s">
        <v>784</v>
      </c>
      <c r="J751" s="259">
        <v>0.9</v>
      </c>
      <c r="K751" s="260">
        <v>0.909090909090909</v>
      </c>
      <c r="L751" s="260">
        <v>0.954545454545455</v>
      </c>
      <c r="M751" s="261">
        <v>0.933333333333333</v>
      </c>
      <c r="N751" s="261">
        <v>0.972162740899358</v>
      </c>
      <c r="O751" s="262">
        <v>0.9</v>
      </c>
      <c r="P751" s="263">
        <v>0.96571072319202</v>
      </c>
      <c r="Q751" s="260">
        <v>0.966914805624483</v>
      </c>
      <c r="R751" s="260">
        <v>0.898876404494382</v>
      </c>
      <c r="S751" s="260">
        <v>0.963996442906242</v>
      </c>
      <c r="T751" s="262">
        <v>0.9</v>
      </c>
      <c r="U751" s="260">
        <v>0.945137157107232</v>
      </c>
      <c r="V751" s="260">
        <v>0.950785773366419</v>
      </c>
      <c r="W751" s="260">
        <v>0.889044943820225</v>
      </c>
      <c r="X751" s="260">
        <v>0.944576633739515</v>
      </c>
      <c r="Y751" s="262">
        <v>0.92</v>
      </c>
      <c r="Z751" s="262">
        <v>0.914076782449726</v>
      </c>
      <c r="AA751" s="262">
        <v>0.951965065502183</v>
      </c>
      <c r="AB751" s="262">
        <v>0.906172839506173</v>
      </c>
      <c r="AC751" s="262">
        <v>0.909605052314073</v>
      </c>
      <c r="AD751" s="262">
        <v>0.92</v>
      </c>
      <c r="AE751" s="260">
        <v>0.996108949416342</v>
      </c>
      <c r="AF751" s="260">
        <v>1</v>
      </c>
      <c r="AG751" s="260">
        <v>0.995689655172414</v>
      </c>
      <c r="AH751" s="260">
        <v>0.996522411128284</v>
      </c>
      <c r="AI751" s="262">
        <v>0.92</v>
      </c>
      <c r="AJ751" s="260">
        <v>0.96094839609484</v>
      </c>
      <c r="AK751" s="260">
        <v>0.978789986091794</v>
      </c>
      <c r="AL751" s="260">
        <v>0.948121645796064</v>
      </c>
      <c r="AM751" s="260">
        <v>0.966047491382612</v>
      </c>
      <c r="AN751" s="259">
        <v>0.99</v>
      </c>
      <c r="AO751" s="264">
        <v>1</v>
      </c>
      <c r="AP751" s="264">
        <v>1</v>
      </c>
      <c r="AQ751" s="264">
        <v>1</v>
      </c>
      <c r="AR751" s="265">
        <v>1</v>
      </c>
      <c r="AS751" s="286">
        <v>0.0810595228934205</v>
      </c>
      <c r="AT751" s="267">
        <v>0.142857142857143</v>
      </c>
      <c r="AU751" s="268">
        <v>0</v>
      </c>
      <c r="AV751" s="268">
        <v>0</v>
      </c>
      <c r="AW751" s="268">
        <v>0.0564971751412429</v>
      </c>
      <c r="AX751" s="224"/>
      <c r="AY751" s="222"/>
    </row>
    <row r="752" ht="15" spans="1:51">
      <c r="A752" s="220"/>
      <c r="B752" s="224"/>
      <c r="C752" s="283" t="s">
        <v>668</v>
      </c>
      <c r="D752" s="111" t="s">
        <v>25</v>
      </c>
      <c r="E752" s="111" t="s">
        <v>669</v>
      </c>
      <c r="F752" s="293" t="s">
        <v>785</v>
      </c>
      <c r="G752" s="293" t="s">
        <v>785</v>
      </c>
      <c r="H752" s="293" t="s">
        <v>785</v>
      </c>
      <c r="I752" s="293" t="s">
        <v>785</v>
      </c>
      <c r="J752" s="259">
        <v>0.9</v>
      </c>
      <c r="K752" s="260">
        <v>1</v>
      </c>
      <c r="L752" s="260">
        <v>0.833333333333333</v>
      </c>
      <c r="M752" s="261">
        <v>0.777777777777778</v>
      </c>
      <c r="N752" s="261">
        <v>0.883268482490272</v>
      </c>
      <c r="O752" s="262">
        <v>0.9</v>
      </c>
      <c r="P752" s="263">
        <v>0.952996474735605</v>
      </c>
      <c r="Q752" s="260">
        <v>0.96831245394252</v>
      </c>
      <c r="R752" s="260">
        <v>0.979949874686717</v>
      </c>
      <c r="S752" s="260">
        <v>0.958293757015802</v>
      </c>
      <c r="T752" s="262">
        <v>0.9</v>
      </c>
      <c r="U752" s="260">
        <v>0.950646298472385</v>
      </c>
      <c r="V752" s="260">
        <v>0.974944731024318</v>
      </c>
      <c r="W752" s="260">
        <v>0.967418546365915</v>
      </c>
      <c r="X752" s="260">
        <v>0.960625161903117</v>
      </c>
      <c r="Y752" s="262">
        <v>0.92</v>
      </c>
      <c r="Z752" s="262">
        <v>0.939622641509434</v>
      </c>
      <c r="AA752" s="262">
        <v>0.73972602739726</v>
      </c>
      <c r="AB752" s="262">
        <v>0.93574297188755</v>
      </c>
      <c r="AC752" s="262">
        <v>0.938357384642794</v>
      </c>
      <c r="AD752" s="262">
        <v>0.92</v>
      </c>
      <c r="AE752" s="260">
        <v>1</v>
      </c>
      <c r="AF752" s="260">
        <v>0.991869918699187</v>
      </c>
      <c r="AG752" s="260">
        <v>1</v>
      </c>
      <c r="AH752" s="260">
        <v>0.995328251782641</v>
      </c>
      <c r="AI752" s="262">
        <v>0.92</v>
      </c>
      <c r="AJ752" s="260">
        <v>0.958781362007168</v>
      </c>
      <c r="AK752" s="260">
        <v>0.953045685279188</v>
      </c>
      <c r="AL752" s="260">
        <v>0.962962962962963</v>
      </c>
      <c r="AM752" s="260">
        <v>0.974146917784419</v>
      </c>
      <c r="AN752" s="259">
        <v>0.99</v>
      </c>
      <c r="AO752" s="264">
        <v>1</v>
      </c>
      <c r="AP752" s="264">
        <v>1</v>
      </c>
      <c r="AQ752" s="264">
        <v>1</v>
      </c>
      <c r="AR752" s="265">
        <v>1</v>
      </c>
      <c r="AS752" s="286">
        <v>0.0810595228934205</v>
      </c>
      <c r="AT752" s="267">
        <v>0</v>
      </c>
      <c r="AU752" s="268">
        <v>0</v>
      </c>
      <c r="AV752" s="268">
        <v>0</v>
      </c>
      <c r="AW752" s="268">
        <v>0.045045045045045</v>
      </c>
      <c r="AX752" s="224"/>
      <c r="AY752" s="222"/>
    </row>
    <row r="753" ht="15" spans="1:51">
      <c r="A753" s="220"/>
      <c r="B753" s="224"/>
      <c r="C753" s="283" t="s">
        <v>668</v>
      </c>
      <c r="D753" s="111" t="s">
        <v>25</v>
      </c>
      <c r="E753" s="111" t="s">
        <v>669</v>
      </c>
      <c r="F753" s="293" t="s">
        <v>786</v>
      </c>
      <c r="G753" s="293" t="s">
        <v>786</v>
      </c>
      <c r="H753" s="293" t="s">
        <v>786</v>
      </c>
      <c r="I753" s="293" t="s">
        <v>786</v>
      </c>
      <c r="J753" s="259">
        <v>0.9</v>
      </c>
      <c r="K753" s="260">
        <v>1</v>
      </c>
      <c r="L753" s="260">
        <v>1</v>
      </c>
      <c r="M753" s="261">
        <v>1</v>
      </c>
      <c r="N753" s="261">
        <v>1</v>
      </c>
      <c r="O753" s="262">
        <v>0.9</v>
      </c>
      <c r="P753" s="263">
        <v>0.979206049149338</v>
      </c>
      <c r="Q753" s="260">
        <v>0.99672131147541</v>
      </c>
      <c r="R753" s="260">
        <v>0.985781990521327</v>
      </c>
      <c r="S753" s="260">
        <v>0.99477389852653</v>
      </c>
      <c r="T753" s="262">
        <v>0.9</v>
      </c>
      <c r="U753" s="260">
        <v>0.944234404536862</v>
      </c>
      <c r="V753" s="260">
        <v>0.956065573770492</v>
      </c>
      <c r="W753" s="260">
        <v>0.95260663507109</v>
      </c>
      <c r="X753" s="260">
        <v>0.964796399796763</v>
      </c>
      <c r="Y753" s="262">
        <v>0.92</v>
      </c>
      <c r="Z753" s="262">
        <v>0.960674157303371</v>
      </c>
      <c r="AA753" s="262">
        <v>0.948717948717949</v>
      </c>
      <c r="AB753" s="262">
        <v>0.94140625</v>
      </c>
      <c r="AC753" s="262">
        <v>0.952709648993979</v>
      </c>
      <c r="AD753" s="262">
        <v>0.92</v>
      </c>
      <c r="AE753" s="260">
        <v>1</v>
      </c>
      <c r="AF753" s="260">
        <v>1</v>
      </c>
      <c r="AG753" s="260">
        <v>1</v>
      </c>
      <c r="AH753" s="260">
        <v>0.999461439034899</v>
      </c>
      <c r="AI753" s="262">
        <v>0.92</v>
      </c>
      <c r="AJ753" s="260">
        <v>0.975247524752475</v>
      </c>
      <c r="AK753" s="260">
        <v>0.977196885428254</v>
      </c>
      <c r="AL753" s="260">
        <v>0.969026548672566</v>
      </c>
      <c r="AM753" s="260">
        <v>0.983587475264812</v>
      </c>
      <c r="AN753" s="259">
        <v>0.99</v>
      </c>
      <c r="AO753" s="264">
        <v>1</v>
      </c>
      <c r="AP753" s="264">
        <v>1</v>
      </c>
      <c r="AQ753" s="264">
        <v>1</v>
      </c>
      <c r="AR753" s="265">
        <v>1</v>
      </c>
      <c r="AS753" s="286">
        <v>0.0810595228934205</v>
      </c>
      <c r="AT753" s="267">
        <v>0</v>
      </c>
      <c r="AU753" s="268">
        <v>0</v>
      </c>
      <c r="AV753" s="268">
        <v>1</v>
      </c>
      <c r="AW753" s="268">
        <v>0.0576923076923077</v>
      </c>
      <c r="AX753" s="224"/>
      <c r="AY753" s="222"/>
    </row>
    <row r="754" ht="15" spans="1:51">
      <c r="A754" s="220"/>
      <c r="B754" s="224"/>
      <c r="C754" s="283" t="s">
        <v>668</v>
      </c>
      <c r="D754" s="111" t="s">
        <v>25</v>
      </c>
      <c r="E754" s="111" t="s">
        <v>669</v>
      </c>
      <c r="F754" s="293" t="s">
        <v>787</v>
      </c>
      <c r="G754" s="293" t="s">
        <v>787</v>
      </c>
      <c r="H754" s="293" t="s">
        <v>787</v>
      </c>
      <c r="I754" s="293" t="s">
        <v>787</v>
      </c>
      <c r="J754" s="259">
        <v>0.9</v>
      </c>
      <c r="K754" s="260">
        <v>0.861111111111111</v>
      </c>
      <c r="L754" s="260">
        <v>0.868421052631579</v>
      </c>
      <c r="M754" s="261">
        <v>0.814814814814815</v>
      </c>
      <c r="N754" s="261">
        <v>0.830674846625767</v>
      </c>
      <c r="O754" s="262">
        <v>0.9</v>
      </c>
      <c r="P754" s="263">
        <v>0.961835748792271</v>
      </c>
      <c r="Q754" s="260">
        <v>0.942267319804059</v>
      </c>
      <c r="R754" s="260">
        <v>0.950389105058366</v>
      </c>
      <c r="S754" s="260">
        <v>0.917243653148698</v>
      </c>
      <c r="T754" s="262">
        <v>0.9</v>
      </c>
      <c r="U754" s="260">
        <v>0.905797101449275</v>
      </c>
      <c r="V754" s="260">
        <v>0.916375087473758</v>
      </c>
      <c r="W754" s="260">
        <v>0.915369649805447</v>
      </c>
      <c r="X754" s="260">
        <v>0.891464721397956</v>
      </c>
      <c r="Y754" s="262">
        <v>0.92</v>
      </c>
      <c r="Z754" s="262">
        <v>0.90450204638472</v>
      </c>
      <c r="AA754" s="262">
        <v>0.942857142857143</v>
      </c>
      <c r="AB754" s="262">
        <v>0.924920127795527</v>
      </c>
      <c r="AC754" s="262">
        <v>0.885792942354217</v>
      </c>
      <c r="AD754" s="262">
        <v>0.92</v>
      </c>
      <c r="AE754" s="260">
        <v>0.998093785741517</v>
      </c>
      <c r="AF754" s="260">
        <v>0.988025177831227</v>
      </c>
      <c r="AG754" s="260">
        <v>0.983475238047257</v>
      </c>
      <c r="AH754" s="260">
        <v>0.973911471668182</v>
      </c>
      <c r="AI754" s="262">
        <v>0.92</v>
      </c>
      <c r="AJ754" s="260">
        <v>0.940442225392297</v>
      </c>
      <c r="AK754" s="260">
        <v>0.961966062024576</v>
      </c>
      <c r="AL754" s="260">
        <v>0.942063971031985</v>
      </c>
      <c r="AM754" s="260">
        <v>0.937290458967117</v>
      </c>
      <c r="AN754" s="259">
        <v>0.99</v>
      </c>
      <c r="AO754" s="264">
        <v>1</v>
      </c>
      <c r="AP754" s="264">
        <v>1</v>
      </c>
      <c r="AQ754" s="264">
        <v>1</v>
      </c>
      <c r="AR754" s="265">
        <v>1</v>
      </c>
      <c r="AS754" s="286">
        <v>0.0810595228934205</v>
      </c>
      <c r="AT754" s="267">
        <v>0</v>
      </c>
      <c r="AU754" s="268">
        <v>0.0434782608695652</v>
      </c>
      <c r="AV754" s="268">
        <v>0.117647058823529</v>
      </c>
      <c r="AW754" s="268">
        <v>0.0851788756388416</v>
      </c>
      <c r="AX754" s="224"/>
      <c r="AY754" s="222"/>
    </row>
    <row r="755" ht="15" spans="1:51">
      <c r="A755" s="220"/>
      <c r="B755" s="224"/>
      <c r="C755" s="283" t="s">
        <v>668</v>
      </c>
      <c r="D755" s="111" t="s">
        <v>25</v>
      </c>
      <c r="E755" s="111" t="s">
        <v>669</v>
      </c>
      <c r="F755" s="293" t="s">
        <v>788</v>
      </c>
      <c r="G755" s="293" t="s">
        <v>788</v>
      </c>
      <c r="H755" s="293" t="s">
        <v>788</v>
      </c>
      <c r="I755" s="293" t="s">
        <v>788</v>
      </c>
      <c r="J755" s="259">
        <v>0.9</v>
      </c>
      <c r="K755" s="260">
        <v>0.966666666666667</v>
      </c>
      <c r="L755" s="260">
        <v>1</v>
      </c>
      <c r="M755" s="261">
        <v>1</v>
      </c>
      <c r="N755" s="261">
        <v>0.992592592592593</v>
      </c>
      <c r="O755" s="262">
        <v>0.9</v>
      </c>
      <c r="P755" s="263">
        <v>0.976793248945148</v>
      </c>
      <c r="Q755" s="260">
        <v>0.921944035346097</v>
      </c>
      <c r="R755" s="260">
        <v>0.9796573875803</v>
      </c>
      <c r="S755" s="260">
        <v>0.972842363190852</v>
      </c>
      <c r="T755" s="262">
        <v>0.9</v>
      </c>
      <c r="U755" s="260">
        <v>0.944092827004219</v>
      </c>
      <c r="V755" s="260">
        <v>0.906848306332842</v>
      </c>
      <c r="W755" s="260">
        <v>0.957173447537473</v>
      </c>
      <c r="X755" s="260">
        <v>0.935316271894001</v>
      </c>
      <c r="Y755" s="262">
        <v>0.92</v>
      </c>
      <c r="Z755" s="262">
        <v>0.966176470588235</v>
      </c>
      <c r="AA755" s="262">
        <v>0.960138648180243</v>
      </c>
      <c r="AB755" s="262">
        <v>0.962765957446808</v>
      </c>
      <c r="AC755" s="262">
        <v>0.940287572121989</v>
      </c>
      <c r="AD755" s="262">
        <v>0.92</v>
      </c>
      <c r="AE755" s="260">
        <v>0.997611997325437</v>
      </c>
      <c r="AF755" s="260">
        <v>0.996481076008758</v>
      </c>
      <c r="AG755" s="260">
        <v>0.99543069893383</v>
      </c>
      <c r="AH755" s="260">
        <v>0.992142347992249</v>
      </c>
      <c r="AI755" s="262">
        <v>0.92</v>
      </c>
      <c r="AJ755" s="260">
        <v>0.980201863354037</v>
      </c>
      <c r="AK755" s="260">
        <v>0.982999392835458</v>
      </c>
      <c r="AL755" s="260">
        <v>0.976651100733823</v>
      </c>
      <c r="AM755" s="260">
        <v>0.972447384682491</v>
      </c>
      <c r="AN755" s="259">
        <v>0.99</v>
      </c>
      <c r="AO755" s="264">
        <v>1</v>
      </c>
      <c r="AP755" s="264">
        <v>1</v>
      </c>
      <c r="AQ755" s="264">
        <v>1</v>
      </c>
      <c r="AR755" s="265">
        <v>1</v>
      </c>
      <c r="AS755" s="286">
        <v>0.0810595228934205</v>
      </c>
      <c r="AT755" s="267">
        <v>0</v>
      </c>
      <c r="AU755" s="268">
        <v>0</v>
      </c>
      <c r="AV755" s="268">
        <v>0</v>
      </c>
      <c r="AW755" s="268">
        <v>0.0188679245283019</v>
      </c>
      <c r="AX755" s="224"/>
      <c r="AY755" s="222"/>
    </row>
    <row r="756" ht="15" spans="1:51">
      <c r="A756" s="220"/>
      <c r="B756" s="224"/>
      <c r="C756" s="283" t="s">
        <v>668</v>
      </c>
      <c r="D756" s="111" t="s">
        <v>25</v>
      </c>
      <c r="E756" s="111" t="s">
        <v>669</v>
      </c>
      <c r="F756" s="293" t="s">
        <v>789</v>
      </c>
      <c r="G756" s="293" t="s">
        <v>789</v>
      </c>
      <c r="H756" s="293" t="s">
        <v>789</v>
      </c>
      <c r="I756" s="293" t="s">
        <v>789</v>
      </c>
      <c r="J756" s="259">
        <v>0.9</v>
      </c>
      <c r="K756" s="260">
        <v>1</v>
      </c>
      <c r="L756" s="260">
        <v>0.978723404255319</v>
      </c>
      <c r="M756" s="261">
        <v>0.967741935483871</v>
      </c>
      <c r="N756" s="261">
        <v>0.960292580982236</v>
      </c>
      <c r="O756" s="262">
        <v>0.9</v>
      </c>
      <c r="P756" s="263">
        <v>0.913705583756345</v>
      </c>
      <c r="Q756" s="260">
        <v>0.86044776119403</v>
      </c>
      <c r="R756" s="260">
        <v>0.944422852701127</v>
      </c>
      <c r="S756" s="260">
        <v>0.905082912761355</v>
      </c>
      <c r="T756" s="262">
        <v>0.9</v>
      </c>
      <c r="U756" s="260">
        <v>0.974619289340102</v>
      </c>
      <c r="V756" s="260">
        <v>0.966977611940299</v>
      </c>
      <c r="W756" s="260">
        <v>0.974737660318694</v>
      </c>
      <c r="X756" s="260">
        <v>0.960442201393896</v>
      </c>
      <c r="Y756" s="262">
        <v>0.92</v>
      </c>
      <c r="Z756" s="262">
        <v>0.974576271186441</v>
      </c>
      <c r="AA756" s="262">
        <v>0.978723404255319</v>
      </c>
      <c r="AB756" s="262">
        <v>0.982517482517482</v>
      </c>
      <c r="AC756" s="262">
        <v>0.96945624468989</v>
      </c>
      <c r="AD756" s="262">
        <v>0.92</v>
      </c>
      <c r="AE756" s="260">
        <v>0.991116641106514</v>
      </c>
      <c r="AF756" s="260">
        <v>0.974278170513585</v>
      </c>
      <c r="AG756" s="260">
        <v>0.964273620047409</v>
      </c>
      <c r="AH756" s="260">
        <v>0.970920453201231</v>
      </c>
      <c r="AI756" s="262">
        <v>0.92</v>
      </c>
      <c r="AJ756" s="260">
        <v>0.984815618221258</v>
      </c>
      <c r="AK756" s="260">
        <v>0.985127900059488</v>
      </c>
      <c r="AL756" s="260">
        <v>0.986280868046895</v>
      </c>
      <c r="AM756" s="260">
        <v>0.982007451648537</v>
      </c>
      <c r="AN756" s="259">
        <v>0.99</v>
      </c>
      <c r="AO756" s="264">
        <v>1</v>
      </c>
      <c r="AP756" s="264">
        <v>1</v>
      </c>
      <c r="AQ756" s="264">
        <v>1</v>
      </c>
      <c r="AR756" s="265">
        <v>1</v>
      </c>
      <c r="AS756" s="286">
        <v>0.0810595228934205</v>
      </c>
      <c r="AT756" s="267">
        <v>0</v>
      </c>
      <c r="AU756" s="268">
        <v>0.0666666666666667</v>
      </c>
      <c r="AV756" s="268">
        <v>0</v>
      </c>
      <c r="AW756" s="268">
        <v>0.0709219858156028</v>
      </c>
      <c r="AX756" s="224"/>
      <c r="AY756" s="222"/>
    </row>
    <row r="757" ht="15" spans="1:51">
      <c r="A757" s="220"/>
      <c r="B757" s="224"/>
      <c r="C757" s="283" t="s">
        <v>668</v>
      </c>
      <c r="D757" s="111" t="s">
        <v>25</v>
      </c>
      <c r="E757" s="111" t="s">
        <v>669</v>
      </c>
      <c r="F757" s="293" t="s">
        <v>790</v>
      </c>
      <c r="G757" s="293" t="s">
        <v>790</v>
      </c>
      <c r="H757" s="293" t="s">
        <v>790</v>
      </c>
      <c r="I757" s="293" t="s">
        <v>790</v>
      </c>
      <c r="J757" s="259">
        <v>0.9</v>
      </c>
      <c r="K757" s="260">
        <v>1</v>
      </c>
      <c r="L757" s="260">
        <v>1</v>
      </c>
      <c r="M757" s="261">
        <v>0.923076923076923</v>
      </c>
      <c r="N757" s="261">
        <v>0.946291560102302</v>
      </c>
      <c r="O757" s="262">
        <v>0.9</v>
      </c>
      <c r="P757" s="263">
        <v>0.980066445182724</v>
      </c>
      <c r="Q757" s="260">
        <v>0.977754785307812</v>
      </c>
      <c r="R757" s="260">
        <v>0.984962406015038</v>
      </c>
      <c r="S757" s="260">
        <v>0.964409899775005</v>
      </c>
      <c r="T757" s="262">
        <v>0.9</v>
      </c>
      <c r="U757" s="260">
        <v>0.962126245847176</v>
      </c>
      <c r="V757" s="260">
        <v>0.967408173823073</v>
      </c>
      <c r="W757" s="260">
        <v>0.972431077694236</v>
      </c>
      <c r="X757" s="260">
        <v>0.95766005318061</v>
      </c>
      <c r="Y757" s="262">
        <v>0.92</v>
      </c>
      <c r="Z757" s="262">
        <v>0.975133214920071</v>
      </c>
      <c r="AA757" s="262">
        <v>0.980039920159681</v>
      </c>
      <c r="AB757" s="262">
        <v>0.938636363636364</v>
      </c>
      <c r="AC757" s="262">
        <v>0.961828227021597</v>
      </c>
      <c r="AD757" s="262">
        <v>0.92</v>
      </c>
      <c r="AE757" s="260">
        <v>0.999351223827779</v>
      </c>
      <c r="AF757" s="260">
        <v>0.99647112974991</v>
      </c>
      <c r="AG757" s="260">
        <v>0.998661931964387</v>
      </c>
      <c r="AH757" s="260">
        <v>0.997320168348946</v>
      </c>
      <c r="AI757" s="262">
        <v>0.92</v>
      </c>
      <c r="AJ757" s="260">
        <v>0.984533591106815</v>
      </c>
      <c r="AK757" s="260">
        <v>0.988907148726376</v>
      </c>
      <c r="AL757" s="260">
        <v>0.969330104923325</v>
      </c>
      <c r="AM757" s="260">
        <v>0.981326689171087</v>
      </c>
      <c r="AN757" s="259">
        <v>0.99</v>
      </c>
      <c r="AO757" s="264">
        <v>1</v>
      </c>
      <c r="AP757" s="264">
        <v>1</v>
      </c>
      <c r="AQ757" s="264">
        <v>1</v>
      </c>
      <c r="AR757" s="265">
        <v>1</v>
      </c>
      <c r="AS757" s="286">
        <v>0.0810595228934205</v>
      </c>
      <c r="AT757" s="267">
        <v>0</v>
      </c>
      <c r="AU757" s="268">
        <v>0.666666666666667</v>
      </c>
      <c r="AV757" s="268">
        <v>0.2</v>
      </c>
      <c r="AW757" s="268">
        <v>0.102040816326531</v>
      </c>
      <c r="AX757" s="224"/>
      <c r="AY757" s="222"/>
    </row>
    <row r="758" ht="15" spans="1:51">
      <c r="A758" s="220"/>
      <c r="B758" s="224"/>
      <c r="C758" s="283" t="s">
        <v>668</v>
      </c>
      <c r="D758" s="111" t="s">
        <v>25</v>
      </c>
      <c r="E758" s="111" t="s">
        <v>669</v>
      </c>
      <c r="F758" s="293" t="s">
        <v>791</v>
      </c>
      <c r="G758" s="293" t="s">
        <v>791</v>
      </c>
      <c r="H758" s="293" t="s">
        <v>791</v>
      </c>
      <c r="I758" s="293" t="s">
        <v>791</v>
      </c>
      <c r="J758" s="259">
        <v>0.9</v>
      </c>
      <c r="K758" s="260">
        <v>0.945945945945946</v>
      </c>
      <c r="L758" s="260">
        <v>0.973684210526316</v>
      </c>
      <c r="M758" s="261">
        <v>0.966666666666667</v>
      </c>
      <c r="N758" s="261">
        <v>0.981609195402299</v>
      </c>
      <c r="O758" s="262">
        <v>0.9</v>
      </c>
      <c r="P758" s="263">
        <v>0.981331987891019</v>
      </c>
      <c r="Q758" s="260">
        <v>0.973763874873865</v>
      </c>
      <c r="R758" s="260">
        <v>0.972497249724973</v>
      </c>
      <c r="S758" s="260">
        <v>0.979049330936689</v>
      </c>
      <c r="T758" s="262">
        <v>0.9</v>
      </c>
      <c r="U758" s="260">
        <v>0.938950554994955</v>
      </c>
      <c r="V758" s="260">
        <v>0.951900437268752</v>
      </c>
      <c r="W758" s="260">
        <v>0.95049504950495</v>
      </c>
      <c r="X758" s="260">
        <v>0.946814459756341</v>
      </c>
      <c r="Y758" s="262">
        <v>0.92</v>
      </c>
      <c r="Z758" s="262">
        <v>0.947049924357035</v>
      </c>
      <c r="AA758" s="262">
        <v>0.965576592082616</v>
      </c>
      <c r="AB758" s="262">
        <v>0.965656565656566</v>
      </c>
      <c r="AC758" s="262">
        <v>0.943712474983322</v>
      </c>
      <c r="AD758" s="262">
        <v>0.92</v>
      </c>
      <c r="AE758" s="260">
        <v>0.998390557939914</v>
      </c>
      <c r="AF758" s="260">
        <v>0.996859186878381</v>
      </c>
      <c r="AG758" s="260">
        <v>0.996219281663516</v>
      </c>
      <c r="AH758" s="260">
        <v>0.997308473592571</v>
      </c>
      <c r="AI758" s="262">
        <v>0.92</v>
      </c>
      <c r="AJ758" s="260">
        <v>0.971244797578509</v>
      </c>
      <c r="AK758" s="260">
        <v>0.982836240855374</v>
      </c>
      <c r="AL758" s="260">
        <v>0.984330484330484</v>
      </c>
      <c r="AM758" s="260">
        <v>0.977353628090521</v>
      </c>
      <c r="AN758" s="259">
        <v>0.99</v>
      </c>
      <c r="AO758" s="264">
        <v>1</v>
      </c>
      <c r="AP758" s="264">
        <v>1</v>
      </c>
      <c r="AQ758" s="264">
        <v>1</v>
      </c>
      <c r="AR758" s="265">
        <v>1</v>
      </c>
      <c r="AS758" s="286">
        <v>0.0810595228934205</v>
      </c>
      <c r="AT758" s="267">
        <v>0</v>
      </c>
      <c r="AU758" s="268">
        <v>0.142857142857143</v>
      </c>
      <c r="AV758" s="268">
        <v>0.142857142857143</v>
      </c>
      <c r="AW758" s="268">
        <v>0.0816326530612245</v>
      </c>
      <c r="AX758" s="224"/>
      <c r="AY758" s="222"/>
    </row>
    <row r="759" ht="15" spans="1:51">
      <c r="A759" s="220"/>
      <c r="B759" s="224"/>
      <c r="C759" s="283" t="s">
        <v>668</v>
      </c>
      <c r="D759" s="111" t="s">
        <v>25</v>
      </c>
      <c r="E759" s="111" t="s">
        <v>669</v>
      </c>
      <c r="F759" s="293" t="s">
        <v>792</v>
      </c>
      <c r="G759" s="293" t="s">
        <v>792</v>
      </c>
      <c r="H759" s="293" t="s">
        <v>792</v>
      </c>
      <c r="I759" s="293" t="s">
        <v>792</v>
      </c>
      <c r="J759" s="259">
        <v>0.9</v>
      </c>
      <c r="K759" s="260">
        <v>0.903225806451613</v>
      </c>
      <c r="L759" s="260">
        <v>0.96875</v>
      </c>
      <c r="M759" s="261">
        <v>1</v>
      </c>
      <c r="N759" s="261">
        <v>0.973645680819912</v>
      </c>
      <c r="O759" s="262">
        <v>0.9</v>
      </c>
      <c r="P759" s="263">
        <v>0.965025906735751</v>
      </c>
      <c r="Q759" s="260">
        <v>0.961160714285714</v>
      </c>
      <c r="R759" s="260">
        <v>0.908219178082192</v>
      </c>
      <c r="S759" s="260">
        <v>0.950801150369762</v>
      </c>
      <c r="T759" s="262">
        <v>0.9</v>
      </c>
      <c r="U759" s="260">
        <v>0.901554404145078</v>
      </c>
      <c r="V759" s="260">
        <v>0.912053571428571</v>
      </c>
      <c r="W759" s="260">
        <v>0.886301369863014</v>
      </c>
      <c r="X759" s="260">
        <v>0.900934675431389</v>
      </c>
      <c r="Y759" s="262">
        <v>0.92</v>
      </c>
      <c r="Z759" s="262">
        <v>0.912</v>
      </c>
      <c r="AA759" s="262">
        <v>0.934383202099738</v>
      </c>
      <c r="AB759" s="262">
        <v>0.9328165374677</v>
      </c>
      <c r="AC759" s="262">
        <v>0.918425196850394</v>
      </c>
      <c r="AD759" s="262">
        <v>0.92</v>
      </c>
      <c r="AE759" s="260">
        <v>0.999135882480017</v>
      </c>
      <c r="AF759" s="260">
        <v>0.996304384344028</v>
      </c>
      <c r="AG759" s="260">
        <v>0.996186671508989</v>
      </c>
      <c r="AH759" s="260">
        <v>0.998080451058585</v>
      </c>
      <c r="AI759" s="262">
        <v>0.92</v>
      </c>
      <c r="AJ759" s="260">
        <v>0.953033268101761</v>
      </c>
      <c r="AK759" s="260">
        <v>0.969858832506677</v>
      </c>
      <c r="AL759" s="260">
        <v>0.947179946284691</v>
      </c>
      <c r="AM759" s="260">
        <v>0.957736020296611</v>
      </c>
      <c r="AN759" s="259">
        <v>0.99</v>
      </c>
      <c r="AO759" s="264">
        <v>1</v>
      </c>
      <c r="AP759" s="264">
        <v>1</v>
      </c>
      <c r="AQ759" s="264">
        <v>1</v>
      </c>
      <c r="AR759" s="265">
        <v>1</v>
      </c>
      <c r="AS759" s="286">
        <v>0.0810595228934205</v>
      </c>
      <c r="AT759" s="267">
        <v>0.0666666666666667</v>
      </c>
      <c r="AU759" s="268">
        <v>0.133333333333333</v>
      </c>
      <c r="AV759" s="268">
        <v>0</v>
      </c>
      <c r="AW759" s="268">
        <v>0.101818181818182</v>
      </c>
      <c r="AX759" s="224"/>
      <c r="AY759" s="222"/>
    </row>
    <row r="760" ht="15" spans="1:51">
      <c r="A760" s="220"/>
      <c r="B760" s="224"/>
      <c r="C760" s="283" t="s">
        <v>668</v>
      </c>
      <c r="D760" s="111" t="s">
        <v>25</v>
      </c>
      <c r="E760" s="111" t="s">
        <v>669</v>
      </c>
      <c r="F760" s="293" t="s">
        <v>793</v>
      </c>
      <c r="G760" s="293" t="s">
        <v>793</v>
      </c>
      <c r="H760" s="293" t="s">
        <v>793</v>
      </c>
      <c r="I760" s="293" t="s">
        <v>793</v>
      </c>
      <c r="J760" s="259">
        <v>0.9</v>
      </c>
      <c r="K760" s="260">
        <v>0.974358974358974</v>
      </c>
      <c r="L760" s="260">
        <v>0.931818181818182</v>
      </c>
      <c r="M760" s="261">
        <v>0.967741935483871</v>
      </c>
      <c r="N760" s="261">
        <v>0.971830985915493</v>
      </c>
      <c r="O760" s="262">
        <v>0.9</v>
      </c>
      <c r="P760" s="263">
        <v>0.9764121663563</v>
      </c>
      <c r="Q760" s="260">
        <v>0.971048330609386</v>
      </c>
      <c r="R760" s="260">
        <v>0.979209979209979</v>
      </c>
      <c r="S760" s="260">
        <v>0.967549878906701</v>
      </c>
      <c r="T760" s="262">
        <v>0.9</v>
      </c>
      <c r="U760" s="260">
        <v>0.937306021104904</v>
      </c>
      <c r="V760" s="260">
        <v>0.938594443147327</v>
      </c>
      <c r="W760" s="260">
        <v>0.959459459459459</v>
      </c>
      <c r="X760" s="260">
        <v>0.943071733364087</v>
      </c>
      <c r="Y760" s="262">
        <v>0.92</v>
      </c>
      <c r="Z760" s="262">
        <v>0.958005249343832</v>
      </c>
      <c r="AA760" s="262">
        <v>0.964042759961127</v>
      </c>
      <c r="AB760" s="262">
        <v>0.970930232558139</v>
      </c>
      <c r="AC760" s="262">
        <v>0.954674524511117</v>
      </c>
      <c r="AD760" s="262">
        <v>0.92</v>
      </c>
      <c r="AE760" s="260">
        <v>0.997685597293929</v>
      </c>
      <c r="AF760" s="260">
        <v>0.981011740832005</v>
      </c>
      <c r="AG760" s="260">
        <v>0.988346373510284</v>
      </c>
      <c r="AH760" s="260">
        <v>0.994448589588404</v>
      </c>
      <c r="AI760" s="262">
        <v>0.92</v>
      </c>
      <c r="AJ760" s="260">
        <v>0.969544309594687</v>
      </c>
      <c r="AK760" s="260">
        <v>0.971960858110651</v>
      </c>
      <c r="AL760" s="260">
        <v>0.977003719986473</v>
      </c>
      <c r="AM760" s="260">
        <v>0.970324118748936</v>
      </c>
      <c r="AN760" s="259">
        <v>0.99</v>
      </c>
      <c r="AO760" s="264">
        <v>1</v>
      </c>
      <c r="AP760" s="264">
        <v>1</v>
      </c>
      <c r="AQ760" s="264">
        <v>1</v>
      </c>
      <c r="AR760" s="265">
        <v>1</v>
      </c>
      <c r="AS760" s="286">
        <v>0.0810595228934205</v>
      </c>
      <c r="AT760" s="267">
        <v>0.0588235294117647</v>
      </c>
      <c r="AU760" s="268">
        <v>0.0434782608695652</v>
      </c>
      <c r="AV760" s="268">
        <v>0</v>
      </c>
      <c r="AW760" s="268">
        <v>0.0782122905027933</v>
      </c>
      <c r="AX760" s="224"/>
      <c r="AY760" s="222"/>
    </row>
    <row r="761" ht="15" spans="1:51">
      <c r="A761" s="220"/>
      <c r="B761" s="224"/>
      <c r="C761" s="283" t="s">
        <v>668</v>
      </c>
      <c r="D761" s="111" t="s">
        <v>25</v>
      </c>
      <c r="E761" s="111" t="s">
        <v>669</v>
      </c>
      <c r="F761" s="293" t="s">
        <v>794</v>
      </c>
      <c r="G761" s="293" t="s">
        <v>794</v>
      </c>
      <c r="H761" s="293" t="s">
        <v>794</v>
      </c>
      <c r="I761" s="293" t="s">
        <v>794</v>
      </c>
      <c r="J761" s="259">
        <v>0.9</v>
      </c>
      <c r="K761" s="260" t="s">
        <v>33</v>
      </c>
      <c r="L761" s="260" t="s">
        <v>33</v>
      </c>
      <c r="M761" s="261" t="s">
        <v>33</v>
      </c>
      <c r="N761" s="261" t="s">
        <v>33</v>
      </c>
      <c r="O761" s="262">
        <v>0.9</v>
      </c>
      <c r="P761" s="263" t="s">
        <v>33</v>
      </c>
      <c r="Q761" s="260" t="s">
        <v>33</v>
      </c>
      <c r="R761" s="260" t="s">
        <v>33</v>
      </c>
      <c r="S761" s="260" t="s">
        <v>33</v>
      </c>
      <c r="T761" s="262">
        <v>0.9</v>
      </c>
      <c r="U761" s="260" t="s">
        <v>33</v>
      </c>
      <c r="V761" s="260" t="s">
        <v>33</v>
      </c>
      <c r="W761" s="260" t="s">
        <v>33</v>
      </c>
      <c r="X761" s="260" t="s">
        <v>33</v>
      </c>
      <c r="Y761" s="262">
        <v>0.92</v>
      </c>
      <c r="Z761" s="262" t="s">
        <v>33</v>
      </c>
      <c r="AA761" s="262" t="s">
        <v>33</v>
      </c>
      <c r="AB761" s="262" t="s">
        <v>33</v>
      </c>
      <c r="AC761" s="262" t="s">
        <v>33</v>
      </c>
      <c r="AD761" s="262">
        <v>0.92</v>
      </c>
      <c r="AE761" s="260" t="s">
        <v>33</v>
      </c>
      <c r="AF761" s="260" t="s">
        <v>33</v>
      </c>
      <c r="AG761" s="260" t="s">
        <v>33</v>
      </c>
      <c r="AH761" s="260" t="s">
        <v>33</v>
      </c>
      <c r="AI761" s="262">
        <v>0.92</v>
      </c>
      <c r="AJ761" s="260" t="s">
        <v>33</v>
      </c>
      <c r="AK761" s="260" t="s">
        <v>33</v>
      </c>
      <c r="AL761" s="260" t="s">
        <v>33</v>
      </c>
      <c r="AM761" s="260" t="s">
        <v>33</v>
      </c>
      <c r="AN761" s="259">
        <v>0.99</v>
      </c>
      <c r="AO761" s="264" t="s">
        <v>33</v>
      </c>
      <c r="AP761" s="264" t="s">
        <v>33</v>
      </c>
      <c r="AQ761" s="264" t="s">
        <v>33</v>
      </c>
      <c r="AR761" s="265" t="s">
        <v>33</v>
      </c>
      <c r="AS761" s="286">
        <v>0.0810595228934205</v>
      </c>
      <c r="AT761" s="267" t="s">
        <v>33</v>
      </c>
      <c r="AU761" s="268" t="s">
        <v>33</v>
      </c>
      <c r="AV761" s="268" t="s">
        <v>33</v>
      </c>
      <c r="AW761" s="268" t="s">
        <v>33</v>
      </c>
      <c r="AX761" s="224"/>
      <c r="AY761" s="222"/>
    </row>
    <row r="762" ht="15" spans="1:51">
      <c r="A762" s="220"/>
      <c r="B762" s="224"/>
      <c r="C762" s="283" t="s">
        <v>668</v>
      </c>
      <c r="D762" s="111" t="s">
        <v>25</v>
      </c>
      <c r="E762" s="111" t="s">
        <v>669</v>
      </c>
      <c r="F762" s="293" t="s">
        <v>795</v>
      </c>
      <c r="G762" s="293" t="s">
        <v>795</v>
      </c>
      <c r="H762" s="293" t="s">
        <v>795</v>
      </c>
      <c r="I762" s="293" t="s">
        <v>795</v>
      </c>
      <c r="J762" s="259">
        <v>0.9</v>
      </c>
      <c r="K762" s="260">
        <v>1</v>
      </c>
      <c r="L762" s="260">
        <v>0.95</v>
      </c>
      <c r="M762" s="261">
        <v>0.857142857142857</v>
      </c>
      <c r="N762" s="261">
        <v>0.938914027149321</v>
      </c>
      <c r="O762" s="262">
        <v>0.9</v>
      </c>
      <c r="P762" s="263">
        <v>0.9775390625</v>
      </c>
      <c r="Q762" s="260">
        <v>0.954152823920266</v>
      </c>
      <c r="R762" s="260">
        <v>0.973626373626374</v>
      </c>
      <c r="S762" s="260">
        <v>0.965637299424765</v>
      </c>
      <c r="T762" s="262">
        <v>0.9</v>
      </c>
      <c r="U762" s="260">
        <v>0.923828125</v>
      </c>
      <c r="V762" s="260">
        <v>0.924916943521595</v>
      </c>
      <c r="W762" s="260">
        <v>0.936263736263736</v>
      </c>
      <c r="X762" s="260">
        <v>0.936610656978504</v>
      </c>
      <c r="Y762" s="262">
        <v>0.92</v>
      </c>
      <c r="Z762" s="262">
        <v>0.917333333333333</v>
      </c>
      <c r="AA762" s="262">
        <v>0.971518987341772</v>
      </c>
      <c r="AB762" s="262">
        <v>0.951020408163265</v>
      </c>
      <c r="AC762" s="262">
        <v>0.945920152696039</v>
      </c>
      <c r="AD762" s="262">
        <v>0.92</v>
      </c>
      <c r="AE762" s="260">
        <v>1</v>
      </c>
      <c r="AF762" s="260">
        <v>0.999517024873219</v>
      </c>
      <c r="AG762" s="260">
        <v>0.997474215954536</v>
      </c>
      <c r="AH762" s="260">
        <v>0.999211561204965</v>
      </c>
      <c r="AI762" s="262">
        <v>0.92</v>
      </c>
      <c r="AJ762" s="260">
        <v>0.952823445318084</v>
      </c>
      <c r="AK762" s="260">
        <v>0.963247394404827</v>
      </c>
      <c r="AL762" s="260">
        <v>0.972857142857143</v>
      </c>
      <c r="AM762" s="260">
        <v>0.972342766334576</v>
      </c>
      <c r="AN762" s="259">
        <v>0.99</v>
      </c>
      <c r="AO762" s="264">
        <v>1</v>
      </c>
      <c r="AP762" s="264">
        <v>1</v>
      </c>
      <c r="AQ762" s="264">
        <v>1</v>
      </c>
      <c r="AR762" s="265">
        <v>1</v>
      </c>
      <c r="AS762" s="286">
        <v>0.0810595228934205</v>
      </c>
      <c r="AT762" s="267">
        <v>0</v>
      </c>
      <c r="AU762" s="268">
        <v>0.133333333333333</v>
      </c>
      <c r="AV762" s="268">
        <v>0.1875</v>
      </c>
      <c r="AW762" s="268">
        <v>0.0970464135021097</v>
      </c>
      <c r="AX762" s="224"/>
      <c r="AY762" s="222"/>
    </row>
    <row r="763" ht="15" spans="1:51">
      <c r="A763" s="220"/>
      <c r="B763" s="224"/>
      <c r="C763" s="283" t="s">
        <v>668</v>
      </c>
      <c r="D763" s="111" t="s">
        <v>25</v>
      </c>
      <c r="E763" s="111" t="s">
        <v>669</v>
      </c>
      <c r="F763" s="293" t="s">
        <v>796</v>
      </c>
      <c r="G763" s="293" t="s">
        <v>796</v>
      </c>
      <c r="H763" s="293" t="s">
        <v>796</v>
      </c>
      <c r="I763" s="293" t="s">
        <v>796</v>
      </c>
      <c r="J763" s="259">
        <v>0.9</v>
      </c>
      <c r="K763" s="260">
        <v>0.722222222222222</v>
      </c>
      <c r="L763" s="260">
        <v>0.526315789473684</v>
      </c>
      <c r="M763" s="261">
        <v>0.470588235294118</v>
      </c>
      <c r="N763" s="261">
        <v>0.583333333333333</v>
      </c>
      <c r="O763" s="262">
        <v>0.9</v>
      </c>
      <c r="P763" s="263">
        <v>0.955714285714286</v>
      </c>
      <c r="Q763" s="260">
        <v>0.969278033794163</v>
      </c>
      <c r="R763" s="260">
        <v>0.945187165775401</v>
      </c>
      <c r="S763" s="260">
        <v>0.949140947720157</v>
      </c>
      <c r="T763" s="262">
        <v>0.9</v>
      </c>
      <c r="U763" s="260">
        <v>0.900714285714286</v>
      </c>
      <c r="V763" s="260">
        <v>0.907834101382488</v>
      </c>
      <c r="W763" s="260">
        <v>0.9024064171123</v>
      </c>
      <c r="X763" s="260">
        <v>0.913121267135001</v>
      </c>
      <c r="Y763" s="262">
        <v>0.92</v>
      </c>
      <c r="Z763" s="262">
        <v>0.895631067961165</v>
      </c>
      <c r="AA763" s="262">
        <v>0.909319899244333</v>
      </c>
      <c r="AB763" s="262">
        <v>0.914529914529915</v>
      </c>
      <c r="AC763" s="262">
        <v>0.908112339759272</v>
      </c>
      <c r="AD763" s="262">
        <v>0.92</v>
      </c>
      <c r="AE763" s="260">
        <v>0.998447204968944</v>
      </c>
      <c r="AF763" s="260">
        <v>1</v>
      </c>
      <c r="AG763" s="260">
        <v>1</v>
      </c>
      <c r="AH763" s="260">
        <v>0.995768688293371</v>
      </c>
      <c r="AI763" s="262">
        <v>0.92</v>
      </c>
      <c r="AJ763" s="260">
        <v>0.922185430463576</v>
      </c>
      <c r="AK763" s="260">
        <v>0.941702127659575</v>
      </c>
      <c r="AL763" s="260">
        <v>0.930098684210526</v>
      </c>
      <c r="AM763" s="260">
        <v>0.942184553536275</v>
      </c>
      <c r="AN763" s="259">
        <v>0.99</v>
      </c>
      <c r="AO763" s="264">
        <v>1</v>
      </c>
      <c r="AP763" s="264">
        <v>1</v>
      </c>
      <c r="AQ763" s="264">
        <v>1</v>
      </c>
      <c r="AR763" s="265">
        <v>1</v>
      </c>
      <c r="AS763" s="286">
        <v>0.0810595228934205</v>
      </c>
      <c r="AT763" s="267">
        <v>0</v>
      </c>
      <c r="AU763" s="268">
        <v>0</v>
      </c>
      <c r="AV763" s="268">
        <v>0.8</v>
      </c>
      <c r="AW763" s="268">
        <v>0.069672131147541</v>
      </c>
      <c r="AX763" s="224"/>
      <c r="AY763" s="222"/>
    </row>
    <row r="764" ht="15" spans="1:51">
      <c r="A764" s="220"/>
      <c r="B764" s="224"/>
      <c r="C764" s="283" t="s">
        <v>668</v>
      </c>
      <c r="D764" s="111" t="s">
        <v>25</v>
      </c>
      <c r="E764" s="111" t="s">
        <v>669</v>
      </c>
      <c r="F764" s="293" t="s">
        <v>797</v>
      </c>
      <c r="G764" s="293" t="s">
        <v>797</v>
      </c>
      <c r="H764" s="293" t="s">
        <v>797</v>
      </c>
      <c r="I764" s="293" t="s">
        <v>797</v>
      </c>
      <c r="J764" s="259">
        <v>0.9</v>
      </c>
      <c r="K764" s="260">
        <v>0.733333333333333</v>
      </c>
      <c r="L764" s="260">
        <v>0.8</v>
      </c>
      <c r="M764" s="261">
        <v>0.785714285714286</v>
      </c>
      <c r="N764" s="261">
        <v>0.761329305135952</v>
      </c>
      <c r="O764" s="262">
        <v>0.9</v>
      </c>
      <c r="P764" s="263">
        <v>0.918895599654875</v>
      </c>
      <c r="Q764" s="260">
        <v>0.779596977329975</v>
      </c>
      <c r="R764" s="260">
        <v>0.718494271685761</v>
      </c>
      <c r="S764" s="260">
        <v>0.835094315161729</v>
      </c>
      <c r="T764" s="262">
        <v>0.9</v>
      </c>
      <c r="U764" s="260">
        <v>0.784296807592752</v>
      </c>
      <c r="V764" s="260">
        <v>0.670025188916877</v>
      </c>
      <c r="W764" s="260">
        <v>0.677577741407529</v>
      </c>
      <c r="X764" s="260">
        <v>0.700913981979646</v>
      </c>
      <c r="Y764" s="262">
        <v>0.92</v>
      </c>
      <c r="Z764" s="262">
        <v>0.731301939058172</v>
      </c>
      <c r="AA764" s="262">
        <v>0.808219178082192</v>
      </c>
      <c r="AB764" s="262">
        <v>0.792613636363636</v>
      </c>
      <c r="AC764" s="262">
        <v>0.701763553233181</v>
      </c>
      <c r="AD764" s="262">
        <v>0.92</v>
      </c>
      <c r="AE764" s="260">
        <v>0.987012987012987</v>
      </c>
      <c r="AF764" s="260">
        <v>0.997275204359673</v>
      </c>
      <c r="AG764" s="260">
        <v>0.997319034852547</v>
      </c>
      <c r="AH764" s="260">
        <v>0.996006897177602</v>
      </c>
      <c r="AI764" s="262">
        <v>0.92</v>
      </c>
      <c r="AJ764" s="260">
        <v>0.859868421052632</v>
      </c>
      <c r="AK764" s="260">
        <v>0.855851063829787</v>
      </c>
      <c r="AL764" s="260">
        <v>0.849428868120457</v>
      </c>
      <c r="AM764" s="260">
        <v>0.830611025993923</v>
      </c>
      <c r="AN764" s="259">
        <v>0.99</v>
      </c>
      <c r="AO764" s="264">
        <v>1</v>
      </c>
      <c r="AP764" s="264">
        <v>1</v>
      </c>
      <c r="AQ764" s="264">
        <v>1</v>
      </c>
      <c r="AR764" s="265">
        <v>1</v>
      </c>
      <c r="AS764" s="286">
        <v>0.0810595228934205</v>
      </c>
      <c r="AT764" s="267">
        <v>0</v>
      </c>
      <c r="AU764" s="268">
        <v>0</v>
      </c>
      <c r="AV764" s="268">
        <v>0</v>
      </c>
      <c r="AW764" s="268">
        <v>0.0533980582524272</v>
      </c>
      <c r="AX764" s="224"/>
      <c r="AY764" s="222"/>
    </row>
    <row r="765" ht="15" spans="1:51">
      <c r="A765" s="220"/>
      <c r="B765" s="224"/>
      <c r="C765" s="283" t="s">
        <v>668</v>
      </c>
      <c r="D765" s="111" t="s">
        <v>25</v>
      </c>
      <c r="E765" s="111" t="s">
        <v>669</v>
      </c>
      <c r="F765" s="293" t="s">
        <v>798</v>
      </c>
      <c r="G765" s="293" t="s">
        <v>798</v>
      </c>
      <c r="H765" s="293" t="s">
        <v>798</v>
      </c>
      <c r="I765" s="293" t="s">
        <v>798</v>
      </c>
      <c r="J765" s="259">
        <v>0.9</v>
      </c>
      <c r="K765" s="260">
        <v>0.871794871794872</v>
      </c>
      <c r="L765" s="260">
        <v>0.9</v>
      </c>
      <c r="M765" s="261">
        <v>0.8125</v>
      </c>
      <c r="N765" s="261">
        <v>0.81096196868009</v>
      </c>
      <c r="O765" s="262">
        <v>0.9</v>
      </c>
      <c r="P765" s="263">
        <v>0.953957382039574</v>
      </c>
      <c r="Q765" s="260">
        <v>0.952343129467832</v>
      </c>
      <c r="R765" s="260">
        <v>0.932803468208092</v>
      </c>
      <c r="S765" s="260">
        <v>0.935946646906262</v>
      </c>
      <c r="T765" s="262">
        <v>0.9</v>
      </c>
      <c r="U765" s="260">
        <v>0.914383561643836</v>
      </c>
      <c r="V765" s="260">
        <v>0.923484246756685</v>
      </c>
      <c r="W765" s="260">
        <v>0.906791907514451</v>
      </c>
      <c r="X765" s="260">
        <v>0.917273064097814</v>
      </c>
      <c r="Y765" s="262">
        <v>0.92</v>
      </c>
      <c r="Z765" s="262">
        <v>0.923969072164949</v>
      </c>
      <c r="AA765" s="262">
        <v>0.919889502762431</v>
      </c>
      <c r="AB765" s="262">
        <v>0.908458864426419</v>
      </c>
      <c r="AC765" s="262">
        <v>0.918151545247415</v>
      </c>
      <c r="AD765" s="262">
        <v>0.92</v>
      </c>
      <c r="AE765" s="260">
        <v>0.999009900990099</v>
      </c>
      <c r="AF765" s="260">
        <v>0.993710691823899</v>
      </c>
      <c r="AG765" s="260">
        <v>0.993500464252553</v>
      </c>
      <c r="AH765" s="260">
        <v>0.990829212080472</v>
      </c>
      <c r="AI765" s="262">
        <v>0.92</v>
      </c>
      <c r="AJ765" s="260">
        <v>0.942143906020558</v>
      </c>
      <c r="AK765" s="260">
        <v>0.949344590091091</v>
      </c>
      <c r="AL765" s="260">
        <v>0.935024477080552</v>
      </c>
      <c r="AM765" s="260">
        <v>0.949773632634727</v>
      </c>
      <c r="AN765" s="259">
        <v>0.99</v>
      </c>
      <c r="AO765" s="264">
        <v>1</v>
      </c>
      <c r="AP765" s="264">
        <v>1</v>
      </c>
      <c r="AQ765" s="264">
        <v>1</v>
      </c>
      <c r="AR765" s="265">
        <v>1</v>
      </c>
      <c r="AS765" s="286">
        <v>0.0810595228934205</v>
      </c>
      <c r="AT765" s="267">
        <v>0</v>
      </c>
      <c r="AU765" s="268">
        <v>0.16</v>
      </c>
      <c r="AV765" s="268">
        <v>0.181818181818182</v>
      </c>
      <c r="AW765" s="268">
        <v>0.0655021834061135</v>
      </c>
      <c r="AX765" s="224"/>
      <c r="AY765" s="222"/>
    </row>
    <row r="766" ht="15" spans="1:51">
      <c r="A766" s="220"/>
      <c r="B766" s="224"/>
      <c r="C766" s="283" t="s">
        <v>668</v>
      </c>
      <c r="D766" s="111" t="s">
        <v>25</v>
      </c>
      <c r="E766" s="111" t="s">
        <v>669</v>
      </c>
      <c r="F766" s="293" t="s">
        <v>799</v>
      </c>
      <c r="G766" s="293" t="s">
        <v>799</v>
      </c>
      <c r="H766" s="293" t="s">
        <v>799</v>
      </c>
      <c r="I766" s="293" t="s">
        <v>799</v>
      </c>
      <c r="J766" s="259">
        <v>0.9</v>
      </c>
      <c r="K766" s="260">
        <v>0.941176470588235</v>
      </c>
      <c r="L766" s="260">
        <v>0.805555555555556</v>
      </c>
      <c r="M766" s="261">
        <v>0.896551724137931</v>
      </c>
      <c r="N766" s="261">
        <v>0.877470355731225</v>
      </c>
      <c r="O766" s="262">
        <v>0.9</v>
      </c>
      <c r="P766" s="263">
        <v>0.968909276248726</v>
      </c>
      <c r="Q766" s="260">
        <v>0.961966961198617</v>
      </c>
      <c r="R766" s="260">
        <v>0.900688298918387</v>
      </c>
      <c r="S766" s="260">
        <v>0.942507513111115</v>
      </c>
      <c r="T766" s="262">
        <v>0.9</v>
      </c>
      <c r="U766" s="260">
        <v>0.932721712538226</v>
      </c>
      <c r="V766" s="260">
        <v>0.913945447560507</v>
      </c>
      <c r="W766" s="260">
        <v>0.924287118977384</v>
      </c>
      <c r="X766" s="260">
        <v>0.90396967256585</v>
      </c>
      <c r="Y766" s="262">
        <v>0.92</v>
      </c>
      <c r="Z766" s="262">
        <v>0.866666666666667</v>
      </c>
      <c r="AA766" s="262">
        <v>0.90590405904059</v>
      </c>
      <c r="AB766" s="262">
        <v>0.899122807017544</v>
      </c>
      <c r="AC766" s="262">
        <v>0.876334649700161</v>
      </c>
      <c r="AD766" s="262">
        <v>0.92</v>
      </c>
      <c r="AE766" s="260">
        <v>1</v>
      </c>
      <c r="AF766" s="260">
        <v>0.995901639344262</v>
      </c>
      <c r="AG766" s="260">
        <v>0.997945908935296</v>
      </c>
      <c r="AH766" s="260">
        <v>0.997200151343171</v>
      </c>
      <c r="AI766" s="262">
        <v>0.92</v>
      </c>
      <c r="AJ766" s="260">
        <v>0.937524253007373</v>
      </c>
      <c r="AK766" s="260">
        <v>0.945945945945946</v>
      </c>
      <c r="AL766" s="260">
        <v>0.937756899588961</v>
      </c>
      <c r="AM766" s="260">
        <v>0.930939483052159</v>
      </c>
      <c r="AN766" s="259">
        <v>0.99</v>
      </c>
      <c r="AO766" s="264">
        <v>1</v>
      </c>
      <c r="AP766" s="264">
        <v>1</v>
      </c>
      <c r="AQ766" s="264">
        <v>1</v>
      </c>
      <c r="AR766" s="265">
        <v>1</v>
      </c>
      <c r="AS766" s="286">
        <v>0.0810595228934205</v>
      </c>
      <c r="AT766" s="267">
        <v>0.0714285714285714</v>
      </c>
      <c r="AU766" s="268">
        <v>0</v>
      </c>
      <c r="AV766" s="268">
        <v>0</v>
      </c>
      <c r="AW766" s="268">
        <v>0.072992700729927</v>
      </c>
      <c r="AX766" s="224"/>
      <c r="AY766" s="222"/>
    </row>
    <row r="767" ht="15" spans="1:51">
      <c r="A767" s="220"/>
      <c r="B767" s="224"/>
      <c r="C767" s="283" t="s">
        <v>668</v>
      </c>
      <c r="D767" s="111" t="s">
        <v>25</v>
      </c>
      <c r="E767" s="111" t="s">
        <v>669</v>
      </c>
      <c r="F767" s="293" t="s">
        <v>800</v>
      </c>
      <c r="G767" s="293" t="s">
        <v>800</v>
      </c>
      <c r="H767" s="293" t="s">
        <v>800</v>
      </c>
      <c r="I767" s="293" t="s">
        <v>800</v>
      </c>
      <c r="J767" s="259">
        <v>0.9</v>
      </c>
      <c r="K767" s="260">
        <v>0.78125</v>
      </c>
      <c r="L767" s="260">
        <v>0.806451612903226</v>
      </c>
      <c r="M767" s="261">
        <v>0.777777777777778</v>
      </c>
      <c r="N767" s="261">
        <v>0.76797829036635</v>
      </c>
      <c r="O767" s="262">
        <v>0.9</v>
      </c>
      <c r="P767" s="263">
        <v>0.96504782928624</v>
      </c>
      <c r="Q767" s="260">
        <v>0.97</v>
      </c>
      <c r="R767" s="260">
        <v>0.917760884588804</v>
      </c>
      <c r="S767" s="260">
        <v>0.948603907637655</v>
      </c>
      <c r="T767" s="262">
        <v>0.9</v>
      </c>
      <c r="U767" s="260">
        <v>0.908388520971302</v>
      </c>
      <c r="V767" s="260">
        <v>0.909444444444444</v>
      </c>
      <c r="W767" s="260">
        <v>0.847961299239806</v>
      </c>
      <c r="X767" s="260">
        <v>0.901641207815275</v>
      </c>
      <c r="Y767" s="262">
        <v>0.92</v>
      </c>
      <c r="Z767" s="262">
        <v>0.84469696969697</v>
      </c>
      <c r="AA767" s="262">
        <v>0.811263318112633</v>
      </c>
      <c r="AB767" s="262">
        <v>0.872315035799523</v>
      </c>
      <c r="AC767" s="262">
        <v>0.874914481185861</v>
      </c>
      <c r="AD767" s="262">
        <v>0.92</v>
      </c>
      <c r="AE767" s="260">
        <v>0.999363057324841</v>
      </c>
      <c r="AF767" s="260">
        <v>0.997126436781609</v>
      </c>
      <c r="AG767" s="260">
        <v>0.997935306262904</v>
      </c>
      <c r="AH767" s="260">
        <v>0.99491602678728</v>
      </c>
      <c r="AI767" s="262">
        <v>0.92</v>
      </c>
      <c r="AJ767" s="260">
        <v>0.923646723646724</v>
      </c>
      <c r="AK767" s="260">
        <v>0.923420249001644</v>
      </c>
      <c r="AL767" s="260">
        <v>0.898075240594926</v>
      </c>
      <c r="AM767" s="260">
        <v>0.930496002183729</v>
      </c>
      <c r="AN767" s="259">
        <v>0.99</v>
      </c>
      <c r="AO767" s="264">
        <v>1</v>
      </c>
      <c r="AP767" s="264">
        <v>1</v>
      </c>
      <c r="AQ767" s="264">
        <v>1</v>
      </c>
      <c r="AR767" s="265">
        <v>1</v>
      </c>
      <c r="AS767" s="286">
        <v>0.0810595228934205</v>
      </c>
      <c r="AT767" s="267">
        <v>0.0571428571428571</v>
      </c>
      <c r="AU767" s="268">
        <v>0.024390243902439</v>
      </c>
      <c r="AV767" s="268">
        <v>0.115384615384615</v>
      </c>
      <c r="AW767" s="268">
        <v>0.0778097982708934</v>
      </c>
      <c r="AX767" s="224"/>
      <c r="AY767" s="222"/>
    </row>
    <row r="768" ht="15" spans="1:51">
      <c r="A768" s="220"/>
      <c r="B768" s="224"/>
      <c r="C768" s="283" t="s">
        <v>668</v>
      </c>
      <c r="D768" s="111" t="s">
        <v>25</v>
      </c>
      <c r="E768" s="111" t="s">
        <v>669</v>
      </c>
      <c r="F768" s="293" t="s">
        <v>801</v>
      </c>
      <c r="G768" s="293" t="s">
        <v>801</v>
      </c>
      <c r="H768" s="293" t="s">
        <v>801</v>
      </c>
      <c r="I768" s="293" t="s">
        <v>801</v>
      </c>
      <c r="J768" s="259">
        <v>0.9</v>
      </c>
      <c r="K768" s="260">
        <v>0.709677419354839</v>
      </c>
      <c r="L768" s="260">
        <v>0.78125</v>
      </c>
      <c r="M768" s="261">
        <v>0.785714285714286</v>
      </c>
      <c r="N768" s="261">
        <v>0.748942172073343</v>
      </c>
      <c r="O768" s="262">
        <v>0.9</v>
      </c>
      <c r="P768" s="263">
        <v>0.945886493620765</v>
      </c>
      <c r="Q768" s="260">
        <v>0.928173374613003</v>
      </c>
      <c r="R768" s="260">
        <v>0.928744939271255</v>
      </c>
      <c r="S768" s="260">
        <v>0.925886712546321</v>
      </c>
      <c r="T768" s="262">
        <v>0.9</v>
      </c>
      <c r="U768" s="260">
        <v>0.915090189177299</v>
      </c>
      <c r="V768" s="260">
        <v>0.902786377708978</v>
      </c>
      <c r="W768" s="260">
        <v>0.889878542510121</v>
      </c>
      <c r="X768" s="260">
        <v>0.885814203442578</v>
      </c>
      <c r="Y768" s="262">
        <v>0.92</v>
      </c>
      <c r="Z768" s="262">
        <v>0.846047156726768</v>
      </c>
      <c r="AA768" s="262">
        <v>0.879045996592845</v>
      </c>
      <c r="AB768" s="262">
        <v>0.882740447957839</v>
      </c>
      <c r="AC768" s="262">
        <v>0.845514624092129</v>
      </c>
      <c r="AD768" s="262">
        <v>0.92</v>
      </c>
      <c r="AE768" s="260">
        <v>1</v>
      </c>
      <c r="AF768" s="260">
        <v>0.99375</v>
      </c>
      <c r="AG768" s="260">
        <v>1</v>
      </c>
      <c r="AH768" s="260">
        <v>0.992261150977909</v>
      </c>
      <c r="AI768" s="262">
        <v>0.92</v>
      </c>
      <c r="AJ768" s="260">
        <v>0.928189712758851</v>
      </c>
      <c r="AK768" s="260">
        <v>0.940791197275347</v>
      </c>
      <c r="AL768" s="260">
        <v>0.921765295887663</v>
      </c>
      <c r="AM768" s="260">
        <v>0.932252080488496</v>
      </c>
      <c r="AN768" s="259">
        <v>0.99</v>
      </c>
      <c r="AO768" s="264">
        <v>1</v>
      </c>
      <c r="AP768" s="264">
        <v>1</v>
      </c>
      <c r="AQ768" s="264">
        <v>1</v>
      </c>
      <c r="AR768" s="265">
        <v>1</v>
      </c>
      <c r="AS768" s="286">
        <v>0.0810595228934205</v>
      </c>
      <c r="AT768" s="267">
        <v>0.133333333333333</v>
      </c>
      <c r="AU768" s="268">
        <v>0</v>
      </c>
      <c r="AV768" s="268">
        <v>0.291666666666667</v>
      </c>
      <c r="AW768" s="268">
        <v>0.128772635814889</v>
      </c>
      <c r="AX768" s="224"/>
      <c r="AY768" s="222"/>
    </row>
    <row r="769" ht="15" spans="1:51">
      <c r="A769" s="220"/>
      <c r="B769" s="224"/>
      <c r="C769" s="283" t="s">
        <v>668</v>
      </c>
      <c r="D769" s="111" t="s">
        <v>25</v>
      </c>
      <c r="E769" s="111" t="s">
        <v>669</v>
      </c>
      <c r="F769" s="293" t="s">
        <v>802</v>
      </c>
      <c r="G769" s="293" t="s">
        <v>802</v>
      </c>
      <c r="H769" s="293" t="s">
        <v>802</v>
      </c>
      <c r="I769" s="293" t="s">
        <v>802</v>
      </c>
      <c r="J769" s="259">
        <v>0.9</v>
      </c>
      <c r="K769" s="260">
        <v>0.961538461538462</v>
      </c>
      <c r="L769" s="260">
        <v>1</v>
      </c>
      <c r="M769" s="261">
        <v>1</v>
      </c>
      <c r="N769" s="261">
        <v>0.974315068493151</v>
      </c>
      <c r="O769" s="262">
        <v>0.9</v>
      </c>
      <c r="P769" s="263">
        <v>0.970327954190526</v>
      </c>
      <c r="Q769" s="260">
        <v>0.98828125</v>
      </c>
      <c r="R769" s="260">
        <v>0.981953290870488</v>
      </c>
      <c r="S769" s="260">
        <v>0.979529131620386</v>
      </c>
      <c r="T769" s="262">
        <v>0.9</v>
      </c>
      <c r="U769" s="260">
        <v>0.959916710046851</v>
      </c>
      <c r="V769" s="260">
        <v>0.978125</v>
      </c>
      <c r="W769" s="260">
        <v>0.966029723991507</v>
      </c>
      <c r="X769" s="260">
        <v>0.954449437339171</v>
      </c>
      <c r="Y769" s="262">
        <v>0.92</v>
      </c>
      <c r="Z769" s="262">
        <v>0.946875</v>
      </c>
      <c r="AA769" s="262">
        <v>0.960084033613445</v>
      </c>
      <c r="AB769" s="262">
        <v>0.974025974025974</v>
      </c>
      <c r="AC769" s="262">
        <v>0.951082284910526</v>
      </c>
      <c r="AD769" s="262">
        <v>0.92</v>
      </c>
      <c r="AE769" s="260">
        <v>1</v>
      </c>
      <c r="AF769" s="260">
        <v>0.997011580127008</v>
      </c>
      <c r="AG769" s="260">
        <v>0.997601918465228</v>
      </c>
      <c r="AH769" s="260">
        <v>0.997232561679282</v>
      </c>
      <c r="AI769" s="262">
        <v>0.92</v>
      </c>
      <c r="AJ769" s="260">
        <v>0.969945355191257</v>
      </c>
      <c r="AK769" s="260">
        <v>0.983536384590056</v>
      </c>
      <c r="AL769" s="260">
        <v>0.982456140350877</v>
      </c>
      <c r="AM769" s="260">
        <v>0.969864575469518</v>
      </c>
      <c r="AN769" s="259">
        <v>0.99</v>
      </c>
      <c r="AO769" s="264">
        <v>1</v>
      </c>
      <c r="AP769" s="264">
        <v>1</v>
      </c>
      <c r="AQ769" s="264">
        <v>1</v>
      </c>
      <c r="AR769" s="265">
        <v>1</v>
      </c>
      <c r="AS769" s="286">
        <v>0.0810595228934205</v>
      </c>
      <c r="AT769" s="267">
        <v>0.0740740740740741</v>
      </c>
      <c r="AU769" s="268">
        <v>0.24</v>
      </c>
      <c r="AV769" s="268">
        <v>0.214285714285714</v>
      </c>
      <c r="AW769" s="268">
        <v>0.135593220338983</v>
      </c>
      <c r="AX769" s="224"/>
      <c r="AY769" s="222"/>
    </row>
    <row r="770" ht="15" spans="1:51">
      <c r="A770" s="220"/>
      <c r="B770" s="224"/>
      <c r="C770" s="283" t="s">
        <v>668</v>
      </c>
      <c r="D770" s="111" t="s">
        <v>25</v>
      </c>
      <c r="E770" s="111" t="s">
        <v>669</v>
      </c>
      <c r="F770" s="293" t="s">
        <v>803</v>
      </c>
      <c r="G770" s="293" t="s">
        <v>803</v>
      </c>
      <c r="H770" s="293" t="s">
        <v>803</v>
      </c>
      <c r="I770" s="293" t="s">
        <v>803</v>
      </c>
      <c r="J770" s="259">
        <v>0.9</v>
      </c>
      <c r="K770" s="260">
        <v>1</v>
      </c>
      <c r="L770" s="260">
        <v>1</v>
      </c>
      <c r="M770" s="261">
        <v>0.962962962962963</v>
      </c>
      <c r="N770" s="261">
        <v>0.960544217687075</v>
      </c>
      <c r="O770" s="262">
        <v>0.9</v>
      </c>
      <c r="P770" s="263">
        <v>0.977523498161013</v>
      </c>
      <c r="Q770" s="260">
        <v>0.980769230769231</v>
      </c>
      <c r="R770" s="260">
        <v>0.979381443298969</v>
      </c>
      <c r="S770" s="260">
        <v>0.976881746931533</v>
      </c>
      <c r="T770" s="262">
        <v>0.9</v>
      </c>
      <c r="U770" s="260">
        <v>0.944830404577033</v>
      </c>
      <c r="V770" s="260">
        <v>0.966025641025641</v>
      </c>
      <c r="W770" s="260">
        <v>0.946735395189003</v>
      </c>
      <c r="X770" s="260">
        <v>0.947585481671349</v>
      </c>
      <c r="Y770" s="262">
        <v>0.92</v>
      </c>
      <c r="Z770" s="262">
        <v>0.952802359882006</v>
      </c>
      <c r="AA770" s="262">
        <v>0.961722488038278</v>
      </c>
      <c r="AB770" s="262">
        <v>0.942048517520216</v>
      </c>
      <c r="AC770" s="262">
        <v>0.951326860841424</v>
      </c>
      <c r="AD770" s="262">
        <v>0.92</v>
      </c>
      <c r="AE770" s="260">
        <v>0.999294781382228</v>
      </c>
      <c r="AF770" s="260">
        <v>0.996714848883049</v>
      </c>
      <c r="AG770" s="260">
        <v>1</v>
      </c>
      <c r="AH770" s="260">
        <v>0.99836163240989</v>
      </c>
      <c r="AI770" s="262">
        <v>0.92</v>
      </c>
      <c r="AJ770" s="260">
        <v>0.96224</v>
      </c>
      <c r="AK770" s="260">
        <v>0.979450226848145</v>
      </c>
      <c r="AL770" s="260">
        <v>0.958551941238195</v>
      </c>
      <c r="AM770" s="260">
        <v>0.97271976834078</v>
      </c>
      <c r="AN770" s="259">
        <v>0.99</v>
      </c>
      <c r="AO770" s="264">
        <v>1</v>
      </c>
      <c r="AP770" s="264">
        <v>1</v>
      </c>
      <c r="AQ770" s="264">
        <v>1</v>
      </c>
      <c r="AR770" s="265">
        <v>1</v>
      </c>
      <c r="AS770" s="286">
        <v>0.0810595228934205</v>
      </c>
      <c r="AT770" s="267">
        <v>0.137931034482759</v>
      </c>
      <c r="AU770" s="268">
        <v>0.12</v>
      </c>
      <c r="AV770" s="268">
        <v>0</v>
      </c>
      <c r="AW770" s="268">
        <v>0.109243697478992</v>
      </c>
      <c r="AX770" s="224"/>
      <c r="AY770" s="222"/>
    </row>
    <row r="771" ht="15" spans="1:51">
      <c r="A771" s="220"/>
      <c r="B771" s="224"/>
      <c r="C771" s="283" t="s">
        <v>668</v>
      </c>
      <c r="D771" s="111" t="s">
        <v>25</v>
      </c>
      <c r="E771" s="111" t="s">
        <v>669</v>
      </c>
      <c r="F771" s="293" t="s">
        <v>804</v>
      </c>
      <c r="G771" s="293" t="s">
        <v>804</v>
      </c>
      <c r="H771" s="293" t="s">
        <v>804</v>
      </c>
      <c r="I771" s="293" t="s">
        <v>804</v>
      </c>
      <c r="J771" s="259">
        <v>0.9</v>
      </c>
      <c r="K771" s="260">
        <v>0.578947368421053</v>
      </c>
      <c r="L771" s="260">
        <v>0.644067796610169</v>
      </c>
      <c r="M771" s="261">
        <v>0.6</v>
      </c>
      <c r="N771" s="261">
        <v>0.83532041728763</v>
      </c>
      <c r="O771" s="262">
        <v>0.9</v>
      </c>
      <c r="P771" s="263">
        <v>0.88307240704501</v>
      </c>
      <c r="Q771" s="260">
        <v>0.854726555158805</v>
      </c>
      <c r="R771" s="260">
        <v>0.924287118977384</v>
      </c>
      <c r="S771" s="260">
        <v>0.894217979813786</v>
      </c>
      <c r="T771" s="262">
        <v>0.9</v>
      </c>
      <c r="U771" s="260">
        <v>0.849315068493151</v>
      </c>
      <c r="V771" s="260">
        <v>0.845329825220823</v>
      </c>
      <c r="W771" s="260">
        <v>0.787118977384464</v>
      </c>
      <c r="X771" s="260">
        <v>0.860368906971286</v>
      </c>
      <c r="Y771" s="262">
        <v>0.92</v>
      </c>
      <c r="Z771" s="262">
        <v>0.910771704180064</v>
      </c>
      <c r="AA771" s="262">
        <v>0.903163950143816</v>
      </c>
      <c r="AB771" s="262">
        <v>0.817506193228737</v>
      </c>
      <c r="AC771" s="262">
        <v>0.882688696958318</v>
      </c>
      <c r="AD771" s="262">
        <v>0.92</v>
      </c>
      <c r="AE771" s="260">
        <v>0.990461049284579</v>
      </c>
      <c r="AF771" s="260">
        <v>0.930804501875782</v>
      </c>
      <c r="AG771" s="260">
        <v>0.988999476165532</v>
      </c>
      <c r="AH771" s="260">
        <v>0.984936219311553</v>
      </c>
      <c r="AI771" s="262">
        <v>0.92</v>
      </c>
      <c r="AJ771" s="260">
        <v>0.917307331708232</v>
      </c>
      <c r="AK771" s="260">
        <v>0.925675675675676</v>
      </c>
      <c r="AL771" s="260">
        <v>0.852787188173699</v>
      </c>
      <c r="AM771" s="260">
        <v>0.925817312914087</v>
      </c>
      <c r="AN771" s="259">
        <v>0.99</v>
      </c>
      <c r="AO771" s="264">
        <v>1</v>
      </c>
      <c r="AP771" s="264">
        <v>1</v>
      </c>
      <c r="AQ771" s="264">
        <v>1</v>
      </c>
      <c r="AR771" s="265">
        <v>1</v>
      </c>
      <c r="AS771" s="286">
        <v>0.0810595228934205</v>
      </c>
      <c r="AT771" s="267">
        <v>0.0172413793103448</v>
      </c>
      <c r="AU771" s="268">
        <v>0.127659574468085</v>
      </c>
      <c r="AV771" s="268">
        <v>0.06</v>
      </c>
      <c r="AW771" s="268">
        <v>0.104921077065924</v>
      </c>
      <c r="AX771" s="224"/>
      <c r="AY771" s="222"/>
    </row>
    <row r="772" ht="15" spans="1:51">
      <c r="A772" s="220"/>
      <c r="B772" s="224"/>
      <c r="C772" s="283" t="s">
        <v>668</v>
      </c>
      <c r="D772" s="111" t="s">
        <v>25</v>
      </c>
      <c r="E772" s="111" t="s">
        <v>669</v>
      </c>
      <c r="F772" s="293" t="s">
        <v>805</v>
      </c>
      <c r="G772" s="293" t="s">
        <v>805</v>
      </c>
      <c r="H772" s="293" t="s">
        <v>805</v>
      </c>
      <c r="I772" s="293" t="s">
        <v>805</v>
      </c>
      <c r="J772" s="259">
        <v>0.9</v>
      </c>
      <c r="K772" s="260">
        <v>0.8125</v>
      </c>
      <c r="L772" s="260">
        <v>0.866666666666667</v>
      </c>
      <c r="M772" s="261">
        <v>0.793103448275862</v>
      </c>
      <c r="N772" s="261">
        <v>0.823691460055096</v>
      </c>
      <c r="O772" s="262">
        <v>0.9</v>
      </c>
      <c r="P772" s="263">
        <v>0.954848640328374</v>
      </c>
      <c r="Q772" s="260">
        <v>0.977743668457406</v>
      </c>
      <c r="R772" s="260">
        <v>0.922669491525424</v>
      </c>
      <c r="S772" s="260">
        <v>0.96646292745286</v>
      </c>
      <c r="T772" s="262">
        <v>0.9</v>
      </c>
      <c r="U772" s="260">
        <v>0.926115956900975</v>
      </c>
      <c r="V772" s="260">
        <v>0.945510360706063</v>
      </c>
      <c r="W772" s="260">
        <v>0.917372881355932</v>
      </c>
      <c r="X772" s="260">
        <v>0.941135346756152</v>
      </c>
      <c r="Y772" s="262">
        <v>0.92</v>
      </c>
      <c r="Z772" s="262">
        <v>0.912605042016807</v>
      </c>
      <c r="AA772" s="262">
        <v>0.914728682170543</v>
      </c>
      <c r="AB772" s="262">
        <v>0.923076923076923</v>
      </c>
      <c r="AC772" s="262">
        <v>0.923654968422736</v>
      </c>
      <c r="AD772" s="262">
        <v>0.92</v>
      </c>
      <c r="AE772" s="260">
        <v>0.998086124401914</v>
      </c>
      <c r="AF772" s="260">
        <v>0.996551724137931</v>
      </c>
      <c r="AG772" s="260">
        <v>0.986509274873524</v>
      </c>
      <c r="AH772" s="260">
        <v>0.992160749684628</v>
      </c>
      <c r="AI772" s="262">
        <v>0.92</v>
      </c>
      <c r="AJ772" s="260">
        <v>0.937893081761006</v>
      </c>
      <c r="AK772" s="260">
        <v>0.956117873158232</v>
      </c>
      <c r="AL772" s="260">
        <v>0.932135728542914</v>
      </c>
      <c r="AM772" s="260">
        <v>0.955062643825109</v>
      </c>
      <c r="AN772" s="259">
        <v>0.99</v>
      </c>
      <c r="AO772" s="264">
        <v>1</v>
      </c>
      <c r="AP772" s="264">
        <v>1</v>
      </c>
      <c r="AQ772" s="264">
        <v>1</v>
      </c>
      <c r="AR772" s="265">
        <v>1</v>
      </c>
      <c r="AS772" s="286">
        <v>0.0810595228934205</v>
      </c>
      <c r="AT772" s="267">
        <v>0.0384615384615385</v>
      </c>
      <c r="AU772" s="268">
        <v>0.129032258064516</v>
      </c>
      <c r="AV772" s="268">
        <v>0.0869565217391304</v>
      </c>
      <c r="AW772" s="268">
        <v>0.0888888888888889</v>
      </c>
      <c r="AX772" s="224"/>
      <c r="AY772" s="222"/>
    </row>
    <row r="773" ht="15" spans="1:51">
      <c r="A773" s="220"/>
      <c r="B773" s="224"/>
      <c r="C773" s="283" t="s">
        <v>668</v>
      </c>
      <c r="D773" s="111" t="s">
        <v>25</v>
      </c>
      <c r="E773" s="111" t="s">
        <v>669</v>
      </c>
      <c r="F773" s="293" t="s">
        <v>806</v>
      </c>
      <c r="G773" s="293" t="s">
        <v>806</v>
      </c>
      <c r="H773" s="293" t="s">
        <v>806</v>
      </c>
      <c r="I773" s="293" t="s">
        <v>806</v>
      </c>
      <c r="J773" s="259">
        <v>0.9</v>
      </c>
      <c r="K773" s="260" t="s">
        <v>33</v>
      </c>
      <c r="L773" s="260" t="s">
        <v>33</v>
      </c>
      <c r="M773" s="261" t="s">
        <v>33</v>
      </c>
      <c r="N773" s="261" t="s">
        <v>33</v>
      </c>
      <c r="O773" s="262">
        <v>0.9</v>
      </c>
      <c r="P773" s="263">
        <v>0</v>
      </c>
      <c r="Q773" s="260">
        <v>0</v>
      </c>
      <c r="R773" s="260">
        <v>0</v>
      </c>
      <c r="S773" s="260">
        <v>0</v>
      </c>
      <c r="T773" s="262">
        <v>0.9</v>
      </c>
      <c r="U773" s="260">
        <v>1</v>
      </c>
      <c r="V773" s="260">
        <v>1</v>
      </c>
      <c r="W773" s="260">
        <v>1</v>
      </c>
      <c r="X773" s="260">
        <v>0.939024390243902</v>
      </c>
      <c r="Y773" s="262">
        <v>0.92</v>
      </c>
      <c r="Z773" s="262">
        <v>1</v>
      </c>
      <c r="AA773" s="262">
        <v>1</v>
      </c>
      <c r="AB773" s="262">
        <v>1</v>
      </c>
      <c r="AC773" s="262">
        <v>1</v>
      </c>
      <c r="AD773" s="262">
        <v>0.92</v>
      </c>
      <c r="AE773" s="260">
        <v>0.998015873015873</v>
      </c>
      <c r="AF773" s="260">
        <v>0.997311827956989</v>
      </c>
      <c r="AG773" s="260">
        <v>1</v>
      </c>
      <c r="AH773" s="260">
        <v>0.995395363607494</v>
      </c>
      <c r="AI773" s="262">
        <v>0.92</v>
      </c>
      <c r="AJ773" s="260">
        <v>1</v>
      </c>
      <c r="AK773" s="260">
        <v>1</v>
      </c>
      <c r="AL773" s="260">
        <v>1</v>
      </c>
      <c r="AM773" s="260">
        <v>0.953703703703704</v>
      </c>
      <c r="AN773" s="259">
        <v>0.99</v>
      </c>
      <c r="AO773" s="264">
        <v>1</v>
      </c>
      <c r="AP773" s="264">
        <v>1</v>
      </c>
      <c r="AQ773" s="264">
        <v>1</v>
      </c>
      <c r="AR773" s="265">
        <v>1</v>
      </c>
      <c r="AS773" s="286">
        <v>0.0810595228934205</v>
      </c>
      <c r="AT773" s="267" t="s">
        <v>33</v>
      </c>
      <c r="AU773" s="268" t="s">
        <v>33</v>
      </c>
      <c r="AV773" s="268" t="s">
        <v>33</v>
      </c>
      <c r="AW773" s="268" t="s">
        <v>33</v>
      </c>
      <c r="AX773" s="224"/>
      <c r="AY773" s="222"/>
    </row>
    <row r="774" ht="15" spans="1:51">
      <c r="A774" s="220"/>
      <c r="B774" s="224"/>
      <c r="C774" s="283" t="s">
        <v>668</v>
      </c>
      <c r="D774" s="111" t="s">
        <v>25</v>
      </c>
      <c r="E774" s="111" t="s">
        <v>669</v>
      </c>
      <c r="F774" s="293" t="s">
        <v>807</v>
      </c>
      <c r="G774" s="293" t="s">
        <v>807</v>
      </c>
      <c r="H774" s="293" t="s">
        <v>807</v>
      </c>
      <c r="I774" s="293" t="s">
        <v>807</v>
      </c>
      <c r="J774" s="259">
        <v>0.9</v>
      </c>
      <c r="K774" s="260" t="s">
        <v>33</v>
      </c>
      <c r="L774" s="260" t="s">
        <v>33</v>
      </c>
      <c r="M774" s="261" t="s">
        <v>33</v>
      </c>
      <c r="N774" s="261" t="s">
        <v>33</v>
      </c>
      <c r="O774" s="262">
        <v>0.9</v>
      </c>
      <c r="P774" s="263">
        <v>0</v>
      </c>
      <c r="Q774" s="260">
        <v>0</v>
      </c>
      <c r="R774" s="260">
        <v>0</v>
      </c>
      <c r="S774" s="260">
        <v>0</v>
      </c>
      <c r="T774" s="262">
        <v>0.9</v>
      </c>
      <c r="U774" s="260">
        <v>1</v>
      </c>
      <c r="V774" s="260">
        <v>1</v>
      </c>
      <c r="W774" s="260">
        <v>1</v>
      </c>
      <c r="X774" s="260">
        <v>0.981818181818182</v>
      </c>
      <c r="Y774" s="262">
        <v>0.92</v>
      </c>
      <c r="Z774" s="262">
        <v>1</v>
      </c>
      <c r="AA774" s="262">
        <v>1</v>
      </c>
      <c r="AB774" s="262">
        <v>1</v>
      </c>
      <c r="AC774" s="262">
        <v>1</v>
      </c>
      <c r="AD774" s="262">
        <v>0.92</v>
      </c>
      <c r="AE774" s="260" t="s">
        <v>33</v>
      </c>
      <c r="AF774" s="260" t="s">
        <v>33</v>
      </c>
      <c r="AG774" s="260" t="s">
        <v>33</v>
      </c>
      <c r="AH774" s="260">
        <v>0.999779881135813</v>
      </c>
      <c r="AI774" s="262">
        <v>0.92</v>
      </c>
      <c r="AJ774" s="260">
        <v>1</v>
      </c>
      <c r="AK774" s="260">
        <v>1</v>
      </c>
      <c r="AL774" s="260">
        <v>1</v>
      </c>
      <c r="AM774" s="260">
        <v>0.986394557823129</v>
      </c>
      <c r="AN774" s="259">
        <v>0.99</v>
      </c>
      <c r="AO774" s="264" t="s">
        <v>33</v>
      </c>
      <c r="AP774" s="264" t="s">
        <v>33</v>
      </c>
      <c r="AQ774" s="264" t="s">
        <v>33</v>
      </c>
      <c r="AR774" s="265">
        <v>1</v>
      </c>
      <c r="AS774" s="286">
        <v>0.0810595228934205</v>
      </c>
      <c r="AT774" s="267" t="s">
        <v>33</v>
      </c>
      <c r="AU774" s="268" t="s">
        <v>33</v>
      </c>
      <c r="AV774" s="268" t="s">
        <v>33</v>
      </c>
      <c r="AW774" s="268" t="s">
        <v>33</v>
      </c>
      <c r="AX774" s="224"/>
      <c r="AY774" s="222"/>
    </row>
    <row r="775" ht="15" spans="1:51">
      <c r="A775" s="220"/>
      <c r="B775" s="224"/>
      <c r="C775" s="283" t="s">
        <v>668</v>
      </c>
      <c r="D775" s="111" t="s">
        <v>25</v>
      </c>
      <c r="E775" s="111" t="s">
        <v>669</v>
      </c>
      <c r="F775" s="293" t="s">
        <v>808</v>
      </c>
      <c r="G775" s="293" t="s">
        <v>808</v>
      </c>
      <c r="H775" s="293" t="s">
        <v>808</v>
      </c>
      <c r="I775" s="293" t="s">
        <v>808</v>
      </c>
      <c r="J775" s="259">
        <v>0.9</v>
      </c>
      <c r="K775" s="260">
        <v>0.948275862068966</v>
      </c>
      <c r="L775" s="260">
        <v>0.96551724137931</v>
      </c>
      <c r="M775" s="261">
        <v>0.844444444444444</v>
      </c>
      <c r="N775" s="261">
        <v>0.934099616858238</v>
      </c>
      <c r="O775" s="262">
        <v>0.9</v>
      </c>
      <c r="P775" s="263">
        <v>0.949232809244175</v>
      </c>
      <c r="Q775" s="260">
        <v>0.945601173020528</v>
      </c>
      <c r="R775" s="260">
        <v>0.951693227091634</v>
      </c>
      <c r="S775" s="260">
        <v>0.948186398825414</v>
      </c>
      <c r="T775" s="262">
        <v>0.9</v>
      </c>
      <c r="U775" s="260">
        <v>0.919871187724948</v>
      </c>
      <c r="V775" s="260">
        <v>0.925806451612903</v>
      </c>
      <c r="W775" s="260">
        <v>0.937250996015936</v>
      </c>
      <c r="X775" s="260">
        <v>0.929224506139882</v>
      </c>
      <c r="Y775" s="262">
        <v>0.92</v>
      </c>
      <c r="Z775" s="262">
        <v>0.94270435446906</v>
      </c>
      <c r="AA775" s="262">
        <v>0.927650429799427</v>
      </c>
      <c r="AB775" s="262">
        <v>0.930443548387097</v>
      </c>
      <c r="AC775" s="262">
        <v>0.929473304473304</v>
      </c>
      <c r="AD775" s="262">
        <v>0.92</v>
      </c>
      <c r="AE775" s="260">
        <v>0.997109826589595</v>
      </c>
      <c r="AF775" s="260">
        <v>0.989367655288192</v>
      </c>
      <c r="AG775" s="260">
        <v>0.980285234899329</v>
      </c>
      <c r="AH775" s="260">
        <v>0.991197256722285</v>
      </c>
      <c r="AI775" s="262">
        <v>0.92</v>
      </c>
      <c r="AJ775" s="260">
        <v>0.957846853677028</v>
      </c>
      <c r="AK775" s="260">
        <v>0.956929066796447</v>
      </c>
      <c r="AL775" s="260">
        <v>0.956724367509987</v>
      </c>
      <c r="AM775" s="260">
        <v>0.957887116340347</v>
      </c>
      <c r="AN775" s="259">
        <v>0.99</v>
      </c>
      <c r="AO775" s="264">
        <v>1</v>
      </c>
      <c r="AP775" s="264">
        <v>1</v>
      </c>
      <c r="AQ775" s="264">
        <v>1</v>
      </c>
      <c r="AR775" s="265">
        <v>1</v>
      </c>
      <c r="AS775" s="286">
        <v>0.0810595228934205</v>
      </c>
      <c r="AT775" s="267">
        <v>0.0487804878048781</v>
      </c>
      <c r="AU775" s="268">
        <v>0.024390243902439</v>
      </c>
      <c r="AV775" s="268">
        <v>0.125</v>
      </c>
      <c r="AW775" s="268">
        <v>0.0688202247191011</v>
      </c>
      <c r="AX775" s="224"/>
      <c r="AY775" s="222"/>
    </row>
    <row r="776" ht="15" spans="1:51">
      <c r="A776" s="220"/>
      <c r="B776" s="224"/>
      <c r="C776" s="283" t="s">
        <v>668</v>
      </c>
      <c r="D776" s="111" t="s">
        <v>25</v>
      </c>
      <c r="E776" s="111" t="s">
        <v>669</v>
      </c>
      <c r="F776" s="293" t="s">
        <v>809</v>
      </c>
      <c r="G776" s="293" t="s">
        <v>809</v>
      </c>
      <c r="H776" s="293" t="s">
        <v>809</v>
      </c>
      <c r="I776" s="293" t="s">
        <v>809</v>
      </c>
      <c r="J776" s="259">
        <v>0.9</v>
      </c>
      <c r="K776" s="260">
        <v>0.916666666666667</v>
      </c>
      <c r="L776" s="260">
        <v>0.857142857142857</v>
      </c>
      <c r="M776" s="261">
        <v>0.916666666666667</v>
      </c>
      <c r="N776" s="261">
        <v>0.891275167785235</v>
      </c>
      <c r="O776" s="262">
        <v>0.9</v>
      </c>
      <c r="P776" s="263">
        <v>0.946642468239564</v>
      </c>
      <c r="Q776" s="260">
        <v>0.953741897466117</v>
      </c>
      <c r="R776" s="260">
        <v>0.85563041385948</v>
      </c>
      <c r="S776" s="260">
        <v>0.949787621359223</v>
      </c>
      <c r="T776" s="262">
        <v>0.9</v>
      </c>
      <c r="U776" s="260">
        <v>0.913248638838476</v>
      </c>
      <c r="V776" s="260">
        <v>0.940777843252799</v>
      </c>
      <c r="W776" s="260">
        <v>0.931665062560154</v>
      </c>
      <c r="X776" s="260">
        <v>0.93626955231931</v>
      </c>
      <c r="Y776" s="262">
        <v>0.92</v>
      </c>
      <c r="Z776" s="262">
        <v>0.912420382165605</v>
      </c>
      <c r="AA776" s="262">
        <v>0.923175416133163</v>
      </c>
      <c r="AB776" s="262">
        <v>0.925847457627119</v>
      </c>
      <c r="AC776" s="262">
        <v>0.941587068332109</v>
      </c>
      <c r="AD776" s="262">
        <v>0.92</v>
      </c>
      <c r="AE776" s="260">
        <v>0.995759717314488</v>
      </c>
      <c r="AF776" s="260">
        <v>0.964517359786341</v>
      </c>
      <c r="AG776" s="260">
        <v>0.991662806855026</v>
      </c>
      <c r="AH776" s="260">
        <v>0.991448094685801</v>
      </c>
      <c r="AI776" s="262">
        <v>0.92</v>
      </c>
      <c r="AJ776" s="260">
        <v>0.942426926483614</v>
      </c>
      <c r="AK776" s="260">
        <v>0.967687888942078</v>
      </c>
      <c r="AL776" s="260">
        <v>0.963696369636964</v>
      </c>
      <c r="AM776" s="260">
        <v>0.965577319043345</v>
      </c>
      <c r="AN776" s="259">
        <v>0.99</v>
      </c>
      <c r="AO776" s="264">
        <v>1</v>
      </c>
      <c r="AP776" s="264">
        <v>1</v>
      </c>
      <c r="AQ776" s="264">
        <v>1</v>
      </c>
      <c r="AR776" s="265">
        <v>1</v>
      </c>
      <c r="AS776" s="286">
        <v>0.0810595228934205</v>
      </c>
      <c r="AT776" s="267">
        <v>0</v>
      </c>
      <c r="AU776" s="268">
        <v>0</v>
      </c>
      <c r="AV776" s="268">
        <v>0.166666666666667</v>
      </c>
      <c r="AW776" s="268">
        <v>0.0784982935153584</v>
      </c>
      <c r="AX776" s="224"/>
      <c r="AY776" s="222"/>
    </row>
    <row r="777" ht="15" spans="1:51">
      <c r="A777" s="220"/>
      <c r="B777" s="224"/>
      <c r="C777" s="283" t="s">
        <v>668</v>
      </c>
      <c r="D777" s="111" t="s">
        <v>25</v>
      </c>
      <c r="E777" s="111" t="s">
        <v>669</v>
      </c>
      <c r="F777" s="293" t="s">
        <v>810</v>
      </c>
      <c r="G777" s="293" t="s">
        <v>810</v>
      </c>
      <c r="H777" s="293" t="s">
        <v>810</v>
      </c>
      <c r="I777" s="293" t="s">
        <v>810</v>
      </c>
      <c r="J777" s="259">
        <v>0.9</v>
      </c>
      <c r="K777" s="260">
        <v>0.695652173913043</v>
      </c>
      <c r="L777" s="260">
        <v>0.826086956521739</v>
      </c>
      <c r="M777" s="261">
        <v>0.666666666666667</v>
      </c>
      <c r="N777" s="261">
        <v>0.765151515151515</v>
      </c>
      <c r="O777" s="262">
        <v>0.9</v>
      </c>
      <c r="P777" s="263">
        <v>0.921289710763395</v>
      </c>
      <c r="Q777" s="260">
        <v>0.937140804597701</v>
      </c>
      <c r="R777" s="260">
        <v>0.896355353075171</v>
      </c>
      <c r="S777" s="260">
        <v>0.927363413458516</v>
      </c>
      <c r="T777" s="262">
        <v>0.9</v>
      </c>
      <c r="U777" s="260">
        <v>0.935988620199147</v>
      </c>
      <c r="V777" s="260">
        <v>0.941810344827586</v>
      </c>
      <c r="W777" s="260">
        <v>0.940774487471526</v>
      </c>
      <c r="X777" s="260">
        <v>0.929899197351049</v>
      </c>
      <c r="Y777" s="262">
        <v>0.92</v>
      </c>
      <c r="Z777" s="262">
        <v>0.95169946332737</v>
      </c>
      <c r="AA777" s="262">
        <v>0.944272445820433</v>
      </c>
      <c r="AB777" s="262">
        <v>0.960099750623441</v>
      </c>
      <c r="AC777" s="262">
        <v>0.939080109655803</v>
      </c>
      <c r="AD777" s="262">
        <v>0.92</v>
      </c>
      <c r="AE777" s="260">
        <v>0.981182795698925</v>
      </c>
      <c r="AF777" s="260">
        <v>0.98092280390417</v>
      </c>
      <c r="AG777" s="260">
        <v>0.966006600660066</v>
      </c>
      <c r="AH777" s="260">
        <v>0.980668586960932</v>
      </c>
      <c r="AI777" s="262">
        <v>0.92</v>
      </c>
      <c r="AJ777" s="260">
        <v>0.975271637317347</v>
      </c>
      <c r="AK777" s="260">
        <v>0.975254730713246</v>
      </c>
      <c r="AL777" s="260">
        <v>0.97191887675507</v>
      </c>
      <c r="AM777" s="260">
        <v>0.968640714531991</v>
      </c>
      <c r="AN777" s="259">
        <v>0.99</v>
      </c>
      <c r="AO777" s="264">
        <v>1</v>
      </c>
      <c r="AP777" s="264">
        <v>1</v>
      </c>
      <c r="AQ777" s="264">
        <v>1</v>
      </c>
      <c r="AR777" s="265">
        <v>1</v>
      </c>
      <c r="AS777" s="286">
        <v>0.0810595228934205</v>
      </c>
      <c r="AT777" s="267">
        <v>0</v>
      </c>
      <c r="AU777" s="268">
        <v>0</v>
      </c>
      <c r="AV777" s="268">
        <v>0.25</v>
      </c>
      <c r="AW777" s="268">
        <v>0.0707964601769911</v>
      </c>
      <c r="AX777" s="224"/>
      <c r="AY777" s="222"/>
    </row>
    <row r="778" ht="15" spans="1:51">
      <c r="A778" s="220"/>
      <c r="B778" s="224"/>
      <c r="C778" s="283" t="s">
        <v>668</v>
      </c>
      <c r="D778" s="111" t="s">
        <v>25</v>
      </c>
      <c r="E778" s="111" t="s">
        <v>669</v>
      </c>
      <c r="F778" s="293" t="s">
        <v>811</v>
      </c>
      <c r="G778" s="293" t="s">
        <v>811</v>
      </c>
      <c r="H778" s="293" t="s">
        <v>811</v>
      </c>
      <c r="I778" s="293" t="s">
        <v>811</v>
      </c>
      <c r="J778" s="259">
        <v>0.9</v>
      </c>
      <c r="K778" s="260">
        <v>0.844444444444444</v>
      </c>
      <c r="L778" s="260">
        <v>0.872340425531915</v>
      </c>
      <c r="M778" s="261">
        <v>0.875</v>
      </c>
      <c r="N778" s="261">
        <v>0.850098619329389</v>
      </c>
      <c r="O778" s="262">
        <v>0.9</v>
      </c>
      <c r="P778" s="263">
        <v>0.91993551853842</v>
      </c>
      <c r="Q778" s="260">
        <v>0.925463252134083</v>
      </c>
      <c r="R778" s="260">
        <v>0.944649446494465</v>
      </c>
      <c r="S778" s="260">
        <v>0.928895887590091</v>
      </c>
      <c r="T778" s="262">
        <v>0.9</v>
      </c>
      <c r="U778" s="260">
        <v>0.914024717893606</v>
      </c>
      <c r="V778" s="260">
        <v>0.917967936706225</v>
      </c>
      <c r="W778" s="260">
        <v>0.922509225092251</v>
      </c>
      <c r="X778" s="260">
        <v>0.918199987886863</v>
      </c>
      <c r="Y778" s="262">
        <v>0.92</v>
      </c>
      <c r="Z778" s="262">
        <v>0.947368421052632</v>
      </c>
      <c r="AA778" s="262">
        <v>0.917668825161887</v>
      </c>
      <c r="AB778" s="262">
        <v>0.90625</v>
      </c>
      <c r="AC778" s="262">
        <v>0.919602722719294</v>
      </c>
      <c r="AD778" s="262">
        <v>0.92</v>
      </c>
      <c r="AE778" s="260">
        <v>0.998468606431853</v>
      </c>
      <c r="AF778" s="260">
        <v>0.998994469582705</v>
      </c>
      <c r="AG778" s="260">
        <v>0.999118942731278</v>
      </c>
      <c r="AH778" s="260">
        <v>0.997965911482079</v>
      </c>
      <c r="AI778" s="262">
        <v>0.92</v>
      </c>
      <c r="AJ778" s="260">
        <v>0.964862505456133</v>
      </c>
      <c r="AK778" s="260">
        <v>0.96095739263283</v>
      </c>
      <c r="AL778" s="260">
        <v>0.948199309324124</v>
      </c>
      <c r="AM778" s="260">
        <v>0.963054163954223</v>
      </c>
      <c r="AN778" s="259">
        <v>0.99</v>
      </c>
      <c r="AO778" s="264">
        <v>1</v>
      </c>
      <c r="AP778" s="264">
        <v>1</v>
      </c>
      <c r="AQ778" s="264">
        <v>1</v>
      </c>
      <c r="AR778" s="265">
        <v>1</v>
      </c>
      <c r="AS778" s="286">
        <v>0.0810595228934205</v>
      </c>
      <c r="AT778" s="267">
        <v>0.0769230769230769</v>
      </c>
      <c r="AU778" s="268">
        <v>0</v>
      </c>
      <c r="AV778" s="268">
        <v>0.0909090909090909</v>
      </c>
      <c r="AW778" s="268">
        <v>0.047244094488189</v>
      </c>
      <c r="AX778" s="224"/>
      <c r="AY778" s="222"/>
    </row>
    <row r="779" ht="15" spans="1:51">
      <c r="A779" s="220"/>
      <c r="B779" s="224"/>
      <c r="C779" s="283" t="s">
        <v>668</v>
      </c>
      <c r="D779" s="111" t="s">
        <v>25</v>
      </c>
      <c r="E779" s="111" t="s">
        <v>669</v>
      </c>
      <c r="F779" s="293" t="s">
        <v>812</v>
      </c>
      <c r="G779" s="293" t="s">
        <v>812</v>
      </c>
      <c r="H779" s="293" t="s">
        <v>812</v>
      </c>
      <c r="I779" s="293" t="s">
        <v>812</v>
      </c>
      <c r="J779" s="259">
        <v>0.9</v>
      </c>
      <c r="K779" s="260">
        <v>0.88</v>
      </c>
      <c r="L779" s="260">
        <v>0.730769230769231</v>
      </c>
      <c r="M779" s="261">
        <v>0.772727272727273</v>
      </c>
      <c r="N779" s="261">
        <v>0.750442477876106</v>
      </c>
      <c r="O779" s="262">
        <v>0.9</v>
      </c>
      <c r="P779" s="263">
        <v>0.936535162950257</v>
      </c>
      <c r="Q779" s="260">
        <v>0.940046372971183</v>
      </c>
      <c r="R779" s="260">
        <v>0.948626045400239</v>
      </c>
      <c r="S779" s="260">
        <v>0.946394235438072</v>
      </c>
      <c r="T779" s="262">
        <v>0.9</v>
      </c>
      <c r="U779" s="260">
        <v>0.905231560891938</v>
      </c>
      <c r="V779" s="260">
        <v>0.913878767803909</v>
      </c>
      <c r="W779" s="260">
        <v>0.921146953405018</v>
      </c>
      <c r="X779" s="260">
        <v>0.918814458018529</v>
      </c>
      <c r="Y779" s="262">
        <v>0.92</v>
      </c>
      <c r="Z779" s="262">
        <v>0.904494382022472</v>
      </c>
      <c r="AA779" s="262">
        <v>0.9</v>
      </c>
      <c r="AB779" s="262">
        <v>0.91566265060241</v>
      </c>
      <c r="AC779" s="262">
        <v>0.91926198238191</v>
      </c>
      <c r="AD779" s="262">
        <v>0.92</v>
      </c>
      <c r="AE779" s="260">
        <v>0.998506719761075</v>
      </c>
      <c r="AF779" s="260">
        <v>0.990894483128013</v>
      </c>
      <c r="AG779" s="260">
        <v>0.994089199355185</v>
      </c>
      <c r="AH779" s="260">
        <v>0.988447216115573</v>
      </c>
      <c r="AI779" s="262">
        <v>0.92</v>
      </c>
      <c r="AJ779" s="260">
        <v>0.947662247034194</v>
      </c>
      <c r="AK779" s="260">
        <v>0.950623982637005</v>
      </c>
      <c r="AL779" s="260">
        <v>0.948922585794094</v>
      </c>
      <c r="AM779" s="260">
        <v>0.956817733840765</v>
      </c>
      <c r="AN779" s="259">
        <v>0.99</v>
      </c>
      <c r="AO779" s="264">
        <v>1</v>
      </c>
      <c r="AP779" s="264">
        <v>1</v>
      </c>
      <c r="AQ779" s="264">
        <v>1</v>
      </c>
      <c r="AR779" s="265">
        <v>1</v>
      </c>
      <c r="AS779" s="286">
        <v>0.0810595228934205</v>
      </c>
      <c r="AT779" s="267">
        <v>0</v>
      </c>
      <c r="AU779" s="268">
        <v>0</v>
      </c>
      <c r="AV779" s="268">
        <v>0</v>
      </c>
      <c r="AW779" s="268">
        <v>0.0164473684210526</v>
      </c>
      <c r="AX779" s="224"/>
      <c r="AY779" s="222"/>
    </row>
    <row r="780" ht="15" spans="1:51">
      <c r="A780" s="220"/>
      <c r="B780" s="224"/>
      <c r="C780" s="283" t="s">
        <v>668</v>
      </c>
      <c r="D780" s="111" t="s">
        <v>25</v>
      </c>
      <c r="E780" s="111" t="s">
        <v>669</v>
      </c>
      <c r="F780" s="293" t="s">
        <v>813</v>
      </c>
      <c r="G780" s="293" t="s">
        <v>813</v>
      </c>
      <c r="H780" s="293" t="s">
        <v>813</v>
      </c>
      <c r="I780" s="293" t="s">
        <v>813</v>
      </c>
      <c r="J780" s="259">
        <v>0.9</v>
      </c>
      <c r="K780" s="260">
        <v>0.891891891891892</v>
      </c>
      <c r="L780" s="260">
        <v>0.972972972972973</v>
      </c>
      <c r="M780" s="261">
        <v>0.928571428571429</v>
      </c>
      <c r="N780" s="261">
        <v>0.931034482758621</v>
      </c>
      <c r="O780" s="262">
        <v>0.9</v>
      </c>
      <c r="P780" s="263">
        <v>0.953217885758594</v>
      </c>
      <c r="Q780" s="260">
        <v>0.944277108433735</v>
      </c>
      <c r="R780" s="260">
        <v>0.957250144425188</v>
      </c>
      <c r="S780" s="260">
        <v>0.939133336756174</v>
      </c>
      <c r="T780" s="262">
        <v>0.9</v>
      </c>
      <c r="U780" s="260">
        <v>0.935642284828121</v>
      </c>
      <c r="V780" s="260">
        <v>0.913511187607573</v>
      </c>
      <c r="W780" s="260">
        <v>0.927787406123628</v>
      </c>
      <c r="X780" s="260">
        <v>0.91891718437131</v>
      </c>
      <c r="Y780" s="262">
        <v>0.92</v>
      </c>
      <c r="Z780" s="262">
        <v>0.927804878048781</v>
      </c>
      <c r="AA780" s="262">
        <v>0.925333333333333</v>
      </c>
      <c r="AB780" s="262">
        <v>0.933949801849406</v>
      </c>
      <c r="AC780" s="262">
        <v>0.909429835462544</v>
      </c>
      <c r="AD780" s="262">
        <v>0.92</v>
      </c>
      <c r="AE780" s="260">
        <v>0.993997599039616</v>
      </c>
      <c r="AF780" s="260">
        <v>0.988</v>
      </c>
      <c r="AG780" s="260">
        <v>0.99537037037037</v>
      </c>
      <c r="AH780" s="260">
        <v>0.993047034764826</v>
      </c>
      <c r="AI780" s="262">
        <v>0.92</v>
      </c>
      <c r="AJ780" s="260">
        <v>0.96608091540662</v>
      </c>
      <c r="AK780" s="260">
        <v>0.958968144044321</v>
      </c>
      <c r="AL780" s="260">
        <v>0.965836012861736</v>
      </c>
      <c r="AM780" s="260">
        <v>0.95910856467086</v>
      </c>
      <c r="AN780" s="259">
        <v>0.99</v>
      </c>
      <c r="AO780" s="264">
        <v>1</v>
      </c>
      <c r="AP780" s="264">
        <v>1</v>
      </c>
      <c r="AQ780" s="264">
        <v>1</v>
      </c>
      <c r="AR780" s="265">
        <v>1</v>
      </c>
      <c r="AS780" s="286">
        <v>0.0810595228934205</v>
      </c>
      <c r="AT780" s="267">
        <v>0.0666666666666667</v>
      </c>
      <c r="AU780" s="268">
        <v>0.0909090909090909</v>
      </c>
      <c r="AV780" s="268">
        <v>0.214285714285714</v>
      </c>
      <c r="AW780" s="268">
        <v>0.0766871165644172</v>
      </c>
      <c r="AX780" s="224"/>
      <c r="AY780" s="222"/>
    </row>
    <row r="781" ht="15" spans="1:51">
      <c r="A781" s="220"/>
      <c r="B781" s="224"/>
      <c r="C781" s="283" t="s">
        <v>668</v>
      </c>
      <c r="D781" s="111" t="s">
        <v>25</v>
      </c>
      <c r="E781" s="111" t="s">
        <v>669</v>
      </c>
      <c r="F781" s="293" t="s">
        <v>814</v>
      </c>
      <c r="G781" s="293" t="s">
        <v>814</v>
      </c>
      <c r="H781" s="293" t="s">
        <v>814</v>
      </c>
      <c r="I781" s="293" t="s">
        <v>814</v>
      </c>
      <c r="J781" s="259">
        <v>0.9</v>
      </c>
      <c r="K781" s="260">
        <v>0.766666666666667</v>
      </c>
      <c r="L781" s="260">
        <v>0.757575757575758</v>
      </c>
      <c r="M781" s="261">
        <v>0.714285714285714</v>
      </c>
      <c r="N781" s="261">
        <v>0.789693593314763</v>
      </c>
      <c r="O781" s="262">
        <v>0.9</v>
      </c>
      <c r="P781" s="263">
        <v>0.935446463084654</v>
      </c>
      <c r="Q781" s="260">
        <v>0.954301075268817</v>
      </c>
      <c r="R781" s="260">
        <v>0.9423828125</v>
      </c>
      <c r="S781" s="260">
        <v>0.946859661424421</v>
      </c>
      <c r="T781" s="262">
        <v>0.9</v>
      </c>
      <c r="U781" s="260">
        <v>0.919211441824507</v>
      </c>
      <c r="V781" s="260">
        <v>0.930704898446834</v>
      </c>
      <c r="W781" s="260">
        <v>0.9091796875</v>
      </c>
      <c r="X781" s="260">
        <v>0.929613676583525</v>
      </c>
      <c r="Y781" s="262">
        <v>0.92</v>
      </c>
      <c r="Z781" s="262">
        <v>0.962199312714777</v>
      </c>
      <c r="AA781" s="262">
        <v>0.952196382428941</v>
      </c>
      <c r="AB781" s="262">
        <v>0.947368421052632</v>
      </c>
      <c r="AC781" s="262">
        <v>0.945347549962128</v>
      </c>
      <c r="AD781" s="262">
        <v>0.92</v>
      </c>
      <c r="AE781" s="260">
        <v>0.995951417004049</v>
      </c>
      <c r="AF781" s="260">
        <v>0.985663082437276</v>
      </c>
      <c r="AG781" s="260">
        <v>0.991023339317774</v>
      </c>
      <c r="AH781" s="260">
        <v>0.976918762673109</v>
      </c>
      <c r="AI781" s="262">
        <v>0.92</v>
      </c>
      <c r="AJ781" s="260">
        <v>0.96469104665826</v>
      </c>
      <c r="AK781" s="260">
        <v>0.966553562772661</v>
      </c>
      <c r="AL781" s="260">
        <v>0.962475312705728</v>
      </c>
      <c r="AM781" s="260">
        <v>0.964218138461937</v>
      </c>
      <c r="AN781" s="259">
        <v>0.99</v>
      </c>
      <c r="AO781" s="264">
        <v>1</v>
      </c>
      <c r="AP781" s="264">
        <v>1</v>
      </c>
      <c r="AQ781" s="264">
        <v>1</v>
      </c>
      <c r="AR781" s="265">
        <v>1</v>
      </c>
      <c r="AS781" s="286">
        <v>0.0810595228934205</v>
      </c>
      <c r="AT781" s="267">
        <v>0.166666666666667</v>
      </c>
      <c r="AU781" s="268">
        <v>0.0769230769230769</v>
      </c>
      <c r="AV781" s="268">
        <v>0.0714285714285714</v>
      </c>
      <c r="AW781" s="268">
        <v>0.0773809523809524</v>
      </c>
      <c r="AX781" s="224"/>
      <c r="AY781" s="222"/>
    </row>
    <row r="782" ht="15" spans="1:51">
      <c r="A782" s="220"/>
      <c r="B782" s="224"/>
      <c r="C782" s="283" t="s">
        <v>668</v>
      </c>
      <c r="D782" s="111" t="s">
        <v>25</v>
      </c>
      <c r="E782" s="111" t="s">
        <v>669</v>
      </c>
      <c r="F782" s="293" t="s">
        <v>815</v>
      </c>
      <c r="G782" s="293" t="s">
        <v>815</v>
      </c>
      <c r="H782" s="293" t="s">
        <v>815</v>
      </c>
      <c r="I782" s="293" t="s">
        <v>815</v>
      </c>
      <c r="J782" s="259">
        <v>0.9</v>
      </c>
      <c r="K782" s="260">
        <v>0.9375</v>
      </c>
      <c r="L782" s="260">
        <v>0.9375</v>
      </c>
      <c r="M782" s="261">
        <v>0.967741935483871</v>
      </c>
      <c r="N782" s="261">
        <v>0.938992042440318</v>
      </c>
      <c r="O782" s="262">
        <v>0.9</v>
      </c>
      <c r="P782" s="263">
        <v>0.876398779247202</v>
      </c>
      <c r="Q782" s="260">
        <v>0.926013380558835</v>
      </c>
      <c r="R782" s="260">
        <v>0.941411451398136</v>
      </c>
      <c r="S782" s="260">
        <v>0.932724696262225</v>
      </c>
      <c r="T782" s="262">
        <v>0.9</v>
      </c>
      <c r="U782" s="260">
        <v>0.84587995930824</v>
      </c>
      <c r="V782" s="260">
        <v>0.889413616686344</v>
      </c>
      <c r="W782" s="260">
        <v>0.920106524633822</v>
      </c>
      <c r="X782" s="260">
        <v>0.905893558203824</v>
      </c>
      <c r="Y782" s="262">
        <v>0.92</v>
      </c>
      <c r="Z782" s="262">
        <v>0.901601830663616</v>
      </c>
      <c r="AA782" s="262">
        <v>0.937614678899083</v>
      </c>
      <c r="AB782" s="262">
        <v>0.93800539083558</v>
      </c>
      <c r="AC782" s="262">
        <v>0.916549266594845</v>
      </c>
      <c r="AD782" s="262">
        <v>0.92</v>
      </c>
      <c r="AE782" s="260">
        <v>0.993983152827918</v>
      </c>
      <c r="AF782" s="260">
        <v>0.993110236220472</v>
      </c>
      <c r="AG782" s="260">
        <v>0.991214057507987</v>
      </c>
      <c r="AH782" s="260">
        <v>0.994276489580276</v>
      </c>
      <c r="AI782" s="262">
        <v>0.92</v>
      </c>
      <c r="AJ782" s="260">
        <v>0.94923012900541</v>
      </c>
      <c r="AK782" s="260">
        <v>0.957591453544837</v>
      </c>
      <c r="AL782" s="260">
        <v>0.965302491103203</v>
      </c>
      <c r="AM782" s="260">
        <v>0.960635484221586</v>
      </c>
      <c r="AN782" s="259">
        <v>0.99</v>
      </c>
      <c r="AO782" s="264">
        <v>1</v>
      </c>
      <c r="AP782" s="264">
        <v>1</v>
      </c>
      <c r="AQ782" s="264">
        <v>1</v>
      </c>
      <c r="AR782" s="265">
        <v>1</v>
      </c>
      <c r="AS782" s="286">
        <v>0.0810595228934205</v>
      </c>
      <c r="AT782" s="267">
        <v>0</v>
      </c>
      <c r="AU782" s="268">
        <v>0</v>
      </c>
      <c r="AV782" s="268">
        <v>0</v>
      </c>
      <c r="AW782" s="268">
        <v>0.0577777777777778</v>
      </c>
      <c r="AX782" s="224"/>
      <c r="AY782" s="222"/>
    </row>
    <row r="783" ht="15" spans="1:51">
      <c r="A783" s="220"/>
      <c r="B783" s="224"/>
      <c r="C783" s="283" t="s">
        <v>668</v>
      </c>
      <c r="D783" s="111" t="s">
        <v>25</v>
      </c>
      <c r="E783" s="111" t="s">
        <v>669</v>
      </c>
      <c r="F783" s="293" t="s">
        <v>816</v>
      </c>
      <c r="G783" s="293" t="s">
        <v>816</v>
      </c>
      <c r="H783" s="293" t="s">
        <v>816</v>
      </c>
      <c r="I783" s="293" t="s">
        <v>816</v>
      </c>
      <c r="J783" s="259">
        <v>0.9</v>
      </c>
      <c r="K783" s="260">
        <v>0.944444444444444</v>
      </c>
      <c r="L783" s="260">
        <v>0.861111111111111</v>
      </c>
      <c r="M783" s="261">
        <v>0.875</v>
      </c>
      <c r="N783" s="261">
        <v>0.89873417721519</v>
      </c>
      <c r="O783" s="262">
        <v>0.9</v>
      </c>
      <c r="P783" s="263">
        <v>0.951219512195122</v>
      </c>
      <c r="Q783" s="260">
        <v>0.952592980618125</v>
      </c>
      <c r="R783" s="260">
        <v>0.967486818980668</v>
      </c>
      <c r="S783" s="260">
        <v>0.946004912584887</v>
      </c>
      <c r="T783" s="262">
        <v>0.9</v>
      </c>
      <c r="U783" s="260">
        <v>0.929268292682927</v>
      </c>
      <c r="V783" s="260">
        <v>0.927187008905186</v>
      </c>
      <c r="W783" s="260">
        <v>0.93585237258348</v>
      </c>
      <c r="X783" s="260">
        <v>0.939185088859991</v>
      </c>
      <c r="Y783" s="262">
        <v>0.92</v>
      </c>
      <c r="Z783" s="262">
        <v>0.933949801849406</v>
      </c>
      <c r="AA783" s="262">
        <v>0.935294117647059</v>
      </c>
      <c r="AB783" s="262">
        <v>0.915194346289753</v>
      </c>
      <c r="AC783" s="262">
        <v>0.931720373674819</v>
      </c>
      <c r="AD783" s="262">
        <v>0.92</v>
      </c>
      <c r="AE783" s="260">
        <v>0.997830802603037</v>
      </c>
      <c r="AF783" s="260">
        <v>0.996078431372549</v>
      </c>
      <c r="AG783" s="260">
        <v>0.997948717948718</v>
      </c>
      <c r="AH783" s="260">
        <v>0.993218001034542</v>
      </c>
      <c r="AI783" s="262">
        <v>0.92</v>
      </c>
      <c r="AJ783" s="260">
        <v>0.96361631753032</v>
      </c>
      <c r="AK783" s="260">
        <v>0.969593147751606</v>
      </c>
      <c r="AL783" s="260">
        <v>0.951934349355217</v>
      </c>
      <c r="AM783" s="260">
        <v>0.969235472621043</v>
      </c>
      <c r="AN783" s="259">
        <v>0.99</v>
      </c>
      <c r="AO783" s="264">
        <v>1</v>
      </c>
      <c r="AP783" s="264">
        <v>1</v>
      </c>
      <c r="AQ783" s="264">
        <v>1</v>
      </c>
      <c r="AR783" s="265">
        <v>1</v>
      </c>
      <c r="AS783" s="286">
        <v>0.0810595228934205</v>
      </c>
      <c r="AT783" s="267">
        <v>0</v>
      </c>
      <c r="AU783" s="268">
        <v>0</v>
      </c>
      <c r="AV783" s="268">
        <v>0.142857142857143</v>
      </c>
      <c r="AW783" s="268">
        <v>0.0349127182044888</v>
      </c>
      <c r="AX783" s="224"/>
      <c r="AY783" s="222"/>
    </row>
    <row r="784" ht="15" spans="1:51">
      <c r="A784" s="220"/>
      <c r="B784" s="224"/>
      <c r="C784" s="283" t="s">
        <v>668</v>
      </c>
      <c r="D784" s="111" t="s">
        <v>25</v>
      </c>
      <c r="E784" s="111" t="s">
        <v>669</v>
      </c>
      <c r="F784" s="293" t="s">
        <v>817</v>
      </c>
      <c r="G784" s="293" t="s">
        <v>817</v>
      </c>
      <c r="H784" s="293" t="s">
        <v>817</v>
      </c>
      <c r="I784" s="293" t="s">
        <v>817</v>
      </c>
      <c r="J784" s="259">
        <v>0.9</v>
      </c>
      <c r="K784" s="260">
        <v>0.756756756756757</v>
      </c>
      <c r="L784" s="260">
        <v>0.648648648648649</v>
      </c>
      <c r="M784" s="261">
        <v>0.75</v>
      </c>
      <c r="N784" s="261">
        <v>0.698492462311558</v>
      </c>
      <c r="O784" s="262">
        <v>0.9</v>
      </c>
      <c r="P784" s="263">
        <v>0.952013422818792</v>
      </c>
      <c r="Q784" s="260">
        <v>0.944569288389513</v>
      </c>
      <c r="R784" s="260">
        <v>0.915085817524842</v>
      </c>
      <c r="S784" s="260">
        <v>0.942535869973152</v>
      </c>
      <c r="T784" s="262">
        <v>0.9</v>
      </c>
      <c r="U784" s="260">
        <v>0.92248322147651</v>
      </c>
      <c r="V784" s="260">
        <v>0.915605493133583</v>
      </c>
      <c r="W784" s="260">
        <v>0.841011743450768</v>
      </c>
      <c r="X784" s="260">
        <v>0.895349172897601</v>
      </c>
      <c r="Y784" s="262">
        <v>0.92</v>
      </c>
      <c r="Z784" s="262">
        <v>0.885630498533724</v>
      </c>
      <c r="AA784" s="262">
        <v>0.878393051031487</v>
      </c>
      <c r="AB784" s="262">
        <v>0.873646209386282</v>
      </c>
      <c r="AC784" s="262">
        <v>0.883117550349363</v>
      </c>
      <c r="AD784" s="262">
        <v>0.92</v>
      </c>
      <c r="AE784" s="260">
        <v>0.980314960629921</v>
      </c>
      <c r="AF784" s="260">
        <v>0.995203836930456</v>
      </c>
      <c r="AG784" s="260">
        <v>0.9963133640553</v>
      </c>
      <c r="AH784" s="260">
        <v>0.979013641133263</v>
      </c>
      <c r="AI784" s="262">
        <v>0.92</v>
      </c>
      <c r="AJ784" s="260">
        <v>0.947296559257236</v>
      </c>
      <c r="AK784" s="260">
        <v>0.936269535214126</v>
      </c>
      <c r="AL784" s="260">
        <v>0.91992775436484</v>
      </c>
      <c r="AM784" s="260">
        <v>0.932102032772116</v>
      </c>
      <c r="AN784" s="259">
        <v>0.99</v>
      </c>
      <c r="AO784" s="264">
        <v>1</v>
      </c>
      <c r="AP784" s="264">
        <v>1</v>
      </c>
      <c r="AQ784" s="264">
        <v>1</v>
      </c>
      <c r="AR784" s="265">
        <v>1</v>
      </c>
      <c r="AS784" s="286">
        <v>0.0810595228934205</v>
      </c>
      <c r="AT784" s="267">
        <v>0.153846153846154</v>
      </c>
      <c r="AU784" s="268">
        <v>0.0666666666666667</v>
      </c>
      <c r="AV784" s="268">
        <v>0.1</v>
      </c>
      <c r="AW784" s="268">
        <v>0.0589812332439678</v>
      </c>
      <c r="AX784" s="224"/>
      <c r="AY784" s="222"/>
    </row>
    <row r="785" ht="15" spans="1:51">
      <c r="A785" s="220"/>
      <c r="B785" s="224"/>
      <c r="C785" s="283" t="s">
        <v>668</v>
      </c>
      <c r="D785" s="111" t="s">
        <v>25</v>
      </c>
      <c r="E785" s="111" t="s">
        <v>669</v>
      </c>
      <c r="F785" s="293" t="s">
        <v>818</v>
      </c>
      <c r="G785" s="293" t="s">
        <v>818</v>
      </c>
      <c r="H785" s="293" t="s">
        <v>818</v>
      </c>
      <c r="I785" s="293" t="s">
        <v>818</v>
      </c>
      <c r="J785" s="259">
        <v>0.9</v>
      </c>
      <c r="K785" s="260">
        <v>0.818181818181818</v>
      </c>
      <c r="L785" s="260">
        <v>0.727272727272727</v>
      </c>
      <c r="M785" s="261">
        <v>0.842105263157895</v>
      </c>
      <c r="N785" s="261">
        <v>0.724696356275304</v>
      </c>
      <c r="O785" s="262">
        <v>0.9</v>
      </c>
      <c r="P785" s="263">
        <v>0.914182111200645</v>
      </c>
      <c r="Q785" s="260">
        <v>0.919853674758896</v>
      </c>
      <c r="R785" s="260">
        <v>0.855058365758755</v>
      </c>
      <c r="S785" s="260">
        <v>0.931109356494276</v>
      </c>
      <c r="T785" s="262">
        <v>0.9</v>
      </c>
      <c r="U785" s="260">
        <v>0.914987912973409</v>
      </c>
      <c r="V785" s="260">
        <v>0.923179248420352</v>
      </c>
      <c r="W785" s="260">
        <v>0.912451361867704</v>
      </c>
      <c r="X785" s="260">
        <v>0.922858270825109</v>
      </c>
      <c r="Y785" s="262">
        <v>0.92</v>
      </c>
      <c r="Z785" s="262">
        <v>0.959687906371912</v>
      </c>
      <c r="AA785" s="262">
        <v>0.932228915662651</v>
      </c>
      <c r="AB785" s="262">
        <v>0.943025540275049</v>
      </c>
      <c r="AC785" s="262">
        <v>0.930198383541514</v>
      </c>
      <c r="AD785" s="262">
        <v>0.92</v>
      </c>
      <c r="AE785" s="260">
        <v>0.998013245033113</v>
      </c>
      <c r="AF785" s="260">
        <v>0.999268471104609</v>
      </c>
      <c r="AG785" s="260">
        <v>0.996888370283936</v>
      </c>
      <c r="AH785" s="260">
        <v>0.99660337920223</v>
      </c>
      <c r="AI785" s="262">
        <v>0.92</v>
      </c>
      <c r="AJ785" s="260">
        <v>0.961869618696187</v>
      </c>
      <c r="AK785" s="260">
        <v>0.955622107269262</v>
      </c>
      <c r="AL785" s="260">
        <v>0.954486345903771</v>
      </c>
      <c r="AM785" s="260">
        <v>0.961672419690892</v>
      </c>
      <c r="AN785" s="259">
        <v>0.99</v>
      </c>
      <c r="AO785" s="264">
        <v>1</v>
      </c>
      <c r="AP785" s="264">
        <v>1</v>
      </c>
      <c r="AQ785" s="264">
        <v>1</v>
      </c>
      <c r="AR785" s="265">
        <v>1</v>
      </c>
      <c r="AS785" s="286">
        <v>0.0810595228934205</v>
      </c>
      <c r="AT785" s="267">
        <v>0.2</v>
      </c>
      <c r="AU785" s="268">
        <v>0</v>
      </c>
      <c r="AV785" s="268">
        <v>0</v>
      </c>
      <c r="AW785" s="268">
        <v>0.0653266331658292</v>
      </c>
      <c r="AX785" s="224"/>
      <c r="AY785" s="222"/>
    </row>
    <row r="786" ht="15" spans="1:51">
      <c r="A786" s="220"/>
      <c r="B786" s="224"/>
      <c r="C786" s="283" t="s">
        <v>668</v>
      </c>
      <c r="D786" s="111" t="s">
        <v>25</v>
      </c>
      <c r="E786" s="111" t="s">
        <v>669</v>
      </c>
      <c r="F786" s="293" t="s">
        <v>819</v>
      </c>
      <c r="G786" s="293" t="s">
        <v>819</v>
      </c>
      <c r="H786" s="293" t="s">
        <v>819</v>
      </c>
      <c r="I786" s="293" t="s">
        <v>819</v>
      </c>
      <c r="J786" s="259">
        <v>0.9</v>
      </c>
      <c r="K786" s="260">
        <v>0.952380952380952</v>
      </c>
      <c r="L786" s="260">
        <v>0.85</v>
      </c>
      <c r="M786" s="261">
        <v>0.882352941176471</v>
      </c>
      <c r="N786" s="261">
        <v>0.939203354297694</v>
      </c>
      <c r="O786" s="262">
        <v>0.9</v>
      </c>
      <c r="P786" s="263">
        <v>0.879385964912281</v>
      </c>
      <c r="Q786" s="260">
        <v>0.947630922693267</v>
      </c>
      <c r="R786" s="260">
        <v>0.932721712538226</v>
      </c>
      <c r="S786" s="260">
        <v>0.946069290411228</v>
      </c>
      <c r="T786" s="262">
        <v>0.9</v>
      </c>
      <c r="U786" s="260">
        <v>0.916118421052632</v>
      </c>
      <c r="V786" s="260">
        <v>0.928512053200332</v>
      </c>
      <c r="W786" s="260">
        <v>0.923547400611621</v>
      </c>
      <c r="X786" s="260">
        <v>0.933212287761311</v>
      </c>
      <c r="Y786" s="262">
        <v>0.92</v>
      </c>
      <c r="Z786" s="262">
        <v>0.929411764705882</v>
      </c>
      <c r="AA786" s="262">
        <v>0.928155339805825</v>
      </c>
      <c r="AB786" s="262">
        <v>0.935185185185185</v>
      </c>
      <c r="AC786" s="262">
        <v>0.912889579556246</v>
      </c>
      <c r="AD786" s="262">
        <v>0.92</v>
      </c>
      <c r="AE786" s="260">
        <v>0.995867768595041</v>
      </c>
      <c r="AF786" s="260">
        <v>0.998324958123953</v>
      </c>
      <c r="AG786" s="260">
        <v>0.969230769230769</v>
      </c>
      <c r="AH786" s="260">
        <v>0.989509429385726</v>
      </c>
      <c r="AI786" s="262">
        <v>0.92</v>
      </c>
      <c r="AJ786" s="260">
        <v>0.949310804802134</v>
      </c>
      <c r="AK786" s="260">
        <v>0.960643394934976</v>
      </c>
      <c r="AL786" s="260">
        <v>0.955056179775281</v>
      </c>
      <c r="AM786" s="260">
        <v>0.956862146007982</v>
      </c>
      <c r="AN786" s="259">
        <v>0.99</v>
      </c>
      <c r="AO786" s="264">
        <v>1</v>
      </c>
      <c r="AP786" s="264">
        <v>1</v>
      </c>
      <c r="AQ786" s="264">
        <v>1</v>
      </c>
      <c r="AR786" s="265">
        <v>1</v>
      </c>
      <c r="AS786" s="286">
        <v>0.0810595228934205</v>
      </c>
      <c r="AT786" s="267">
        <v>0</v>
      </c>
      <c r="AU786" s="268">
        <v>0.0909090909090909</v>
      </c>
      <c r="AV786" s="268">
        <v>0</v>
      </c>
      <c r="AW786" s="268">
        <v>0.0463917525773196</v>
      </c>
      <c r="AX786" s="224"/>
      <c r="AY786" s="222"/>
    </row>
    <row r="787" ht="15" spans="1:51">
      <c r="A787" s="220"/>
      <c r="B787" s="224"/>
      <c r="C787" s="283" t="s">
        <v>668</v>
      </c>
      <c r="D787" s="111" t="s">
        <v>25</v>
      </c>
      <c r="E787" s="111" t="s">
        <v>669</v>
      </c>
      <c r="F787" s="293" t="s">
        <v>820</v>
      </c>
      <c r="G787" s="293" t="s">
        <v>820</v>
      </c>
      <c r="H787" s="293" t="s">
        <v>820</v>
      </c>
      <c r="I787" s="293" t="s">
        <v>820</v>
      </c>
      <c r="J787" s="259">
        <v>0.9</v>
      </c>
      <c r="K787" s="260">
        <v>0.916666666666667</v>
      </c>
      <c r="L787" s="260">
        <v>0.875</v>
      </c>
      <c r="M787" s="261">
        <v>0.947368421052632</v>
      </c>
      <c r="N787" s="261">
        <v>0.89134438305709</v>
      </c>
      <c r="O787" s="262">
        <v>0.9</v>
      </c>
      <c r="P787" s="263">
        <v>0.936649214659686</v>
      </c>
      <c r="Q787" s="260">
        <v>0.9220675944334</v>
      </c>
      <c r="R787" s="260">
        <v>0.869146005509642</v>
      </c>
      <c r="S787" s="260">
        <v>0.924004119271638</v>
      </c>
      <c r="T787" s="262">
        <v>0.9</v>
      </c>
      <c r="U787" s="260">
        <v>0.912041884816754</v>
      </c>
      <c r="V787" s="260">
        <v>0.900994035785288</v>
      </c>
      <c r="W787" s="260">
        <v>0.884297520661157</v>
      </c>
      <c r="X787" s="260">
        <v>0.912254833122689</v>
      </c>
      <c r="Y787" s="262">
        <v>0.92</v>
      </c>
      <c r="Z787" s="262">
        <v>0.905376344086022</v>
      </c>
      <c r="AA787" s="262">
        <v>0.918918918918919</v>
      </c>
      <c r="AB787" s="262">
        <v>0.936813186813187</v>
      </c>
      <c r="AC787" s="262">
        <v>0.907494145199063</v>
      </c>
      <c r="AD787" s="262">
        <v>0.92</v>
      </c>
      <c r="AE787" s="260">
        <v>0.997805413313826</v>
      </c>
      <c r="AF787" s="260">
        <v>0.996862745098039</v>
      </c>
      <c r="AG787" s="260">
        <v>1</v>
      </c>
      <c r="AH787" s="260">
        <v>0.997618175155735</v>
      </c>
      <c r="AI787" s="262">
        <v>0.92</v>
      </c>
      <c r="AJ787" s="260">
        <v>0.946526315789474</v>
      </c>
      <c r="AK787" s="260">
        <v>0.947026324341891</v>
      </c>
      <c r="AL787" s="260">
        <v>0.941445562671546</v>
      </c>
      <c r="AM787" s="260">
        <v>0.942819051793411</v>
      </c>
      <c r="AN787" s="259">
        <v>0.99</v>
      </c>
      <c r="AO787" s="264">
        <v>1</v>
      </c>
      <c r="AP787" s="264">
        <v>1</v>
      </c>
      <c r="AQ787" s="264">
        <v>1</v>
      </c>
      <c r="AR787" s="265">
        <v>1</v>
      </c>
      <c r="AS787" s="286">
        <v>0.0810595228934205</v>
      </c>
      <c r="AT787" s="267">
        <v>0.027027027027027</v>
      </c>
      <c r="AU787" s="268">
        <v>0</v>
      </c>
      <c r="AV787" s="268">
        <v>0.0476190476190476</v>
      </c>
      <c r="AW787" s="268">
        <v>0.0318352059925094</v>
      </c>
      <c r="AX787" s="224"/>
      <c r="AY787" s="222"/>
    </row>
    <row r="788" ht="15" spans="1:51">
      <c r="A788" s="220"/>
      <c r="B788" s="224"/>
      <c r="C788" s="283" t="s">
        <v>668</v>
      </c>
      <c r="D788" s="111" t="s">
        <v>25</v>
      </c>
      <c r="E788" s="111" t="s">
        <v>669</v>
      </c>
      <c r="F788" s="293" t="s">
        <v>821</v>
      </c>
      <c r="G788" s="293" t="s">
        <v>821</v>
      </c>
      <c r="H788" s="293" t="s">
        <v>821</v>
      </c>
      <c r="I788" s="293" t="s">
        <v>821</v>
      </c>
      <c r="J788" s="259">
        <v>0.9</v>
      </c>
      <c r="K788" s="260">
        <v>0.8125</v>
      </c>
      <c r="L788" s="260">
        <v>0.818181818181818</v>
      </c>
      <c r="M788" s="261">
        <v>0.869565217391304</v>
      </c>
      <c r="N788" s="261">
        <v>0.823033707865168</v>
      </c>
      <c r="O788" s="262">
        <v>0.9</v>
      </c>
      <c r="P788" s="263">
        <v>0.94122383252818</v>
      </c>
      <c r="Q788" s="260">
        <v>0.948611931482575</v>
      </c>
      <c r="R788" s="260">
        <v>0.87882096069869</v>
      </c>
      <c r="S788" s="260">
        <v>0.950089710855013</v>
      </c>
      <c r="T788" s="262">
        <v>0.9</v>
      </c>
      <c r="U788" s="260">
        <v>0.902173913043478</v>
      </c>
      <c r="V788" s="260">
        <v>0.90785587714117</v>
      </c>
      <c r="W788" s="260">
        <v>0.900655021834061</v>
      </c>
      <c r="X788" s="260">
        <v>0.912411151749362</v>
      </c>
      <c r="Y788" s="262">
        <v>0.92</v>
      </c>
      <c r="Z788" s="262">
        <v>0.887573964497041</v>
      </c>
      <c r="AA788" s="262">
        <v>0.907477820025348</v>
      </c>
      <c r="AB788" s="262">
        <v>0.910313901345291</v>
      </c>
      <c r="AC788" s="262">
        <v>0.911183804468584</v>
      </c>
      <c r="AD788" s="262">
        <v>0.92</v>
      </c>
      <c r="AE788" s="260">
        <v>1</v>
      </c>
      <c r="AF788" s="260">
        <v>0.986301369863014</v>
      </c>
      <c r="AG788" s="260">
        <v>1</v>
      </c>
      <c r="AH788" s="260">
        <v>0.996327387198321</v>
      </c>
      <c r="AI788" s="262">
        <v>0.92</v>
      </c>
      <c r="AJ788" s="260">
        <v>0.950518221330659</v>
      </c>
      <c r="AK788" s="260">
        <v>0.957854406130268</v>
      </c>
      <c r="AL788" s="260">
        <v>0.957415565345081</v>
      </c>
      <c r="AM788" s="260">
        <v>0.95961883196528</v>
      </c>
      <c r="AN788" s="259">
        <v>0.99</v>
      </c>
      <c r="AO788" s="264">
        <v>1</v>
      </c>
      <c r="AP788" s="264">
        <v>1</v>
      </c>
      <c r="AQ788" s="264">
        <v>1</v>
      </c>
      <c r="AR788" s="265">
        <v>1</v>
      </c>
      <c r="AS788" s="286">
        <v>0.0810595228934205</v>
      </c>
      <c r="AT788" s="267">
        <v>0.0769230769230769</v>
      </c>
      <c r="AU788" s="268">
        <v>0</v>
      </c>
      <c r="AV788" s="268">
        <v>0.333333333333333</v>
      </c>
      <c r="AW788" s="268">
        <v>0.0658307210031348</v>
      </c>
      <c r="AX788" s="224"/>
      <c r="AY788" s="222"/>
    </row>
    <row r="789" ht="15" spans="1:51">
      <c r="A789" s="220"/>
      <c r="B789" s="224"/>
      <c r="C789" s="283" t="s">
        <v>668</v>
      </c>
      <c r="D789" s="111" t="s">
        <v>25</v>
      </c>
      <c r="E789" s="111" t="s">
        <v>669</v>
      </c>
      <c r="F789" s="293" t="s">
        <v>822</v>
      </c>
      <c r="G789" s="293" t="s">
        <v>822</v>
      </c>
      <c r="H789" s="293" t="s">
        <v>822</v>
      </c>
      <c r="I789" s="293" t="s">
        <v>822</v>
      </c>
      <c r="J789" s="259">
        <v>0.9</v>
      </c>
      <c r="K789" s="260">
        <v>0.826086956521739</v>
      </c>
      <c r="L789" s="260">
        <v>0.91304347826087</v>
      </c>
      <c r="M789" s="261">
        <v>0.888888888888889</v>
      </c>
      <c r="N789" s="261">
        <v>0.857685009487666</v>
      </c>
      <c r="O789" s="262">
        <v>0.9</v>
      </c>
      <c r="P789" s="263">
        <v>0.928082191780822</v>
      </c>
      <c r="Q789" s="260">
        <v>0.920432599459251</v>
      </c>
      <c r="R789" s="260">
        <v>0.927966101694915</v>
      </c>
      <c r="S789" s="260">
        <v>0.920883164673413</v>
      </c>
      <c r="T789" s="262">
        <v>0.9</v>
      </c>
      <c r="U789" s="260">
        <v>0.906555772994129</v>
      </c>
      <c r="V789" s="260">
        <v>0.901892622634222</v>
      </c>
      <c r="W789" s="260">
        <v>0.906779661016949</v>
      </c>
      <c r="X789" s="260">
        <v>0.912827877128817</v>
      </c>
      <c r="Y789" s="262">
        <v>0.92</v>
      </c>
      <c r="Z789" s="262">
        <v>0.894295302013423</v>
      </c>
      <c r="AA789" s="262">
        <v>0.915869980879541</v>
      </c>
      <c r="AB789" s="262">
        <v>0.915760869565217</v>
      </c>
      <c r="AC789" s="262">
        <v>0.888737256161194</v>
      </c>
      <c r="AD789" s="262">
        <v>0.92</v>
      </c>
      <c r="AE789" s="260">
        <v>0.996581196581197</v>
      </c>
      <c r="AF789" s="260">
        <v>1</v>
      </c>
      <c r="AG789" s="260">
        <v>0.997826086956522</v>
      </c>
      <c r="AH789" s="260">
        <v>0.997110215053763</v>
      </c>
      <c r="AI789" s="262">
        <v>0.92</v>
      </c>
      <c r="AJ789" s="260">
        <v>0.950378787878788</v>
      </c>
      <c r="AK789" s="260">
        <v>0.956968529222864</v>
      </c>
      <c r="AL789" s="260">
        <v>0.944289693593315</v>
      </c>
      <c r="AM789" s="260">
        <v>0.952322545601093</v>
      </c>
      <c r="AN789" s="259">
        <v>0.99</v>
      </c>
      <c r="AO789" s="264">
        <v>1</v>
      </c>
      <c r="AP789" s="264">
        <v>1</v>
      </c>
      <c r="AQ789" s="264">
        <v>1</v>
      </c>
      <c r="AR789" s="265">
        <v>1</v>
      </c>
      <c r="AS789" s="286">
        <v>0.0810595228934205</v>
      </c>
      <c r="AT789" s="267">
        <v>0</v>
      </c>
      <c r="AU789" s="268">
        <v>0.0476190476190476</v>
      </c>
      <c r="AV789" s="268">
        <v>0.0555555555555556</v>
      </c>
      <c r="AW789" s="268">
        <v>0.04375</v>
      </c>
      <c r="AX789" s="224"/>
      <c r="AY789" s="222"/>
    </row>
    <row r="790" ht="15" spans="1:51">
      <c r="A790" s="220"/>
      <c r="B790" s="224"/>
      <c r="C790" s="283" t="s">
        <v>668</v>
      </c>
      <c r="D790" s="111" t="s">
        <v>25</v>
      </c>
      <c r="E790" s="111" t="s">
        <v>669</v>
      </c>
      <c r="F790" s="293" t="s">
        <v>823</v>
      </c>
      <c r="G790" s="293" t="s">
        <v>823</v>
      </c>
      <c r="H790" s="293" t="s">
        <v>823</v>
      </c>
      <c r="I790" s="293" t="s">
        <v>823</v>
      </c>
      <c r="J790" s="259">
        <v>0.9</v>
      </c>
      <c r="K790" s="260">
        <v>0.80952380952381</v>
      </c>
      <c r="L790" s="260">
        <v>0.761904761904762</v>
      </c>
      <c r="M790" s="261">
        <v>0.736842105263158</v>
      </c>
      <c r="N790" s="261">
        <v>0.73305954825462</v>
      </c>
      <c r="O790" s="262">
        <v>0.9</v>
      </c>
      <c r="P790" s="263">
        <v>0.932011331444759</v>
      </c>
      <c r="Q790" s="260">
        <v>0.928371348539416</v>
      </c>
      <c r="R790" s="260">
        <v>0.938223938223938</v>
      </c>
      <c r="S790" s="260">
        <v>0.930949690968299</v>
      </c>
      <c r="T790" s="262">
        <v>0.9</v>
      </c>
      <c r="U790" s="260">
        <v>0.919263456090652</v>
      </c>
      <c r="V790" s="260">
        <v>0.898359343737495</v>
      </c>
      <c r="W790" s="260">
        <v>0.933075933075933</v>
      </c>
      <c r="X790" s="260">
        <v>0.922465164706143</v>
      </c>
      <c r="Y790" s="262">
        <v>0.92</v>
      </c>
      <c r="Z790" s="262">
        <v>0.906560636182903</v>
      </c>
      <c r="AA790" s="262">
        <v>0.924713584288052</v>
      </c>
      <c r="AB790" s="262">
        <v>0.894736842105263</v>
      </c>
      <c r="AC790" s="262">
        <v>0.918052738336714</v>
      </c>
      <c r="AD790" s="262">
        <v>0.92</v>
      </c>
      <c r="AE790" s="260">
        <v>0.998545454545455</v>
      </c>
      <c r="AF790" s="260">
        <v>0.996158770806658</v>
      </c>
      <c r="AG790" s="260">
        <v>0.996753246753247</v>
      </c>
      <c r="AH790" s="260">
        <v>0.993372266739101</v>
      </c>
      <c r="AI790" s="262">
        <v>0.92</v>
      </c>
      <c r="AJ790" s="260">
        <v>0.962228157191911</v>
      </c>
      <c r="AK790" s="260">
        <v>0.956913183279743</v>
      </c>
      <c r="AL790" s="260">
        <v>0.948214285714286</v>
      </c>
      <c r="AM790" s="260">
        <v>0.963311366521187</v>
      </c>
      <c r="AN790" s="259">
        <v>0.99</v>
      </c>
      <c r="AO790" s="264">
        <v>1</v>
      </c>
      <c r="AP790" s="264">
        <v>1</v>
      </c>
      <c r="AQ790" s="264">
        <v>1</v>
      </c>
      <c r="AR790" s="265">
        <v>1</v>
      </c>
      <c r="AS790" s="286">
        <v>0.0810595228934205</v>
      </c>
      <c r="AT790" s="267">
        <v>0.0909090909090909</v>
      </c>
      <c r="AU790" s="268">
        <v>0.0769230769230769</v>
      </c>
      <c r="AV790" s="268">
        <v>0.166666666666667</v>
      </c>
      <c r="AW790" s="268">
        <v>0.055</v>
      </c>
      <c r="AX790" s="224"/>
      <c r="AY790" s="222"/>
    </row>
    <row r="791" ht="15" spans="1:51">
      <c r="A791" s="220"/>
      <c r="B791" s="224"/>
      <c r="C791" s="283" t="s">
        <v>668</v>
      </c>
      <c r="D791" s="111" t="s">
        <v>25</v>
      </c>
      <c r="E791" s="111" t="s">
        <v>669</v>
      </c>
      <c r="F791" s="293" t="s">
        <v>824</v>
      </c>
      <c r="G791" s="293" t="s">
        <v>824</v>
      </c>
      <c r="H791" s="293" t="s">
        <v>824</v>
      </c>
      <c r="I791" s="293" t="s">
        <v>824</v>
      </c>
      <c r="J791" s="259">
        <v>0.9</v>
      </c>
      <c r="K791" s="260">
        <v>1</v>
      </c>
      <c r="L791" s="260">
        <v>1</v>
      </c>
      <c r="M791" s="261">
        <v>1</v>
      </c>
      <c r="N791" s="261">
        <v>0.950617283950617</v>
      </c>
      <c r="O791" s="262">
        <v>0.9</v>
      </c>
      <c r="P791" s="263">
        <v>0.944981412639405</v>
      </c>
      <c r="Q791" s="260">
        <v>0.941109205260149</v>
      </c>
      <c r="R791" s="260">
        <v>0.961968680089485</v>
      </c>
      <c r="S791" s="260">
        <v>0.945935280189424</v>
      </c>
      <c r="T791" s="262">
        <v>0.9</v>
      </c>
      <c r="U791" s="260">
        <v>0.915241635687732</v>
      </c>
      <c r="V791" s="260">
        <v>0.922813036020583</v>
      </c>
      <c r="W791" s="260">
        <v>0.921700223713647</v>
      </c>
      <c r="X791" s="260">
        <v>0.916173375427519</v>
      </c>
      <c r="Y791" s="262">
        <v>0.92</v>
      </c>
      <c r="Z791" s="262">
        <v>0.882005899705015</v>
      </c>
      <c r="AA791" s="262">
        <v>0.918918918918919</v>
      </c>
      <c r="AB791" s="262">
        <v>0.963114754098361</v>
      </c>
      <c r="AC791" s="262">
        <v>0.915879017013232</v>
      </c>
      <c r="AD791" s="262">
        <v>0.92</v>
      </c>
      <c r="AE791" s="260">
        <v>1</v>
      </c>
      <c r="AF791" s="260">
        <v>0.990084985835694</v>
      </c>
      <c r="AG791" s="260">
        <v>1</v>
      </c>
      <c r="AH791" s="260">
        <v>0.997654941373534</v>
      </c>
      <c r="AI791" s="262">
        <v>0.92</v>
      </c>
      <c r="AJ791" s="260">
        <v>0.949524940617577</v>
      </c>
      <c r="AK791" s="260">
        <v>0.956400742115028</v>
      </c>
      <c r="AL791" s="260">
        <v>0.975397973950796</v>
      </c>
      <c r="AM791" s="260">
        <v>0.953611561109825</v>
      </c>
      <c r="AN791" s="259">
        <v>0.99</v>
      </c>
      <c r="AO791" s="264">
        <v>1</v>
      </c>
      <c r="AP791" s="264">
        <v>1</v>
      </c>
      <c r="AQ791" s="264">
        <v>1</v>
      </c>
      <c r="AR791" s="265">
        <v>1</v>
      </c>
      <c r="AS791" s="286">
        <v>0.0810595228934205</v>
      </c>
      <c r="AT791" s="267">
        <v>0</v>
      </c>
      <c r="AU791" s="268">
        <v>0</v>
      </c>
      <c r="AV791" s="268">
        <v>0</v>
      </c>
      <c r="AW791" s="268">
        <v>0.0585106382978723</v>
      </c>
      <c r="AX791" s="224"/>
      <c r="AY791" s="222"/>
    </row>
    <row r="792" ht="15" spans="1:51">
      <c r="A792" s="220"/>
      <c r="B792" s="224"/>
      <c r="C792" s="283" t="s">
        <v>668</v>
      </c>
      <c r="D792" s="111" t="s">
        <v>25</v>
      </c>
      <c r="E792" s="111" t="s">
        <v>669</v>
      </c>
      <c r="F792" s="293" t="s">
        <v>825</v>
      </c>
      <c r="G792" s="293" t="s">
        <v>825</v>
      </c>
      <c r="H792" s="293" t="s">
        <v>825</v>
      </c>
      <c r="I792" s="293" t="s">
        <v>825</v>
      </c>
      <c r="J792" s="259">
        <v>0.9</v>
      </c>
      <c r="K792" s="260">
        <v>1</v>
      </c>
      <c r="L792" s="260">
        <v>1</v>
      </c>
      <c r="M792" s="261">
        <v>1</v>
      </c>
      <c r="N792" s="261">
        <v>0.92378752886836</v>
      </c>
      <c r="O792" s="262">
        <v>0.9</v>
      </c>
      <c r="P792" s="263">
        <v>0.941601049868766</v>
      </c>
      <c r="Q792" s="260">
        <v>0.947658402203857</v>
      </c>
      <c r="R792" s="260">
        <v>0.949814126394052</v>
      </c>
      <c r="S792" s="260">
        <v>0.949774753187003</v>
      </c>
      <c r="T792" s="262">
        <v>0.9</v>
      </c>
      <c r="U792" s="260">
        <v>0.894356955380577</v>
      </c>
      <c r="V792" s="260">
        <v>0.937741046831956</v>
      </c>
      <c r="W792" s="260">
        <v>0.942379182156134</v>
      </c>
      <c r="X792" s="260">
        <v>0.944630818876002</v>
      </c>
      <c r="Y792" s="262">
        <v>0.92</v>
      </c>
      <c r="Z792" s="262">
        <v>0.939716312056738</v>
      </c>
      <c r="AA792" s="262">
        <v>0.953846153846154</v>
      </c>
      <c r="AB792" s="262">
        <v>0.946902654867257</v>
      </c>
      <c r="AC792" s="262">
        <v>0.949952448882549</v>
      </c>
      <c r="AD792" s="262">
        <v>0.92</v>
      </c>
      <c r="AE792" s="260">
        <v>0.994892167990919</v>
      </c>
      <c r="AF792" s="260">
        <v>0.996315062183326</v>
      </c>
      <c r="AG792" s="260">
        <v>0.998488512696493</v>
      </c>
      <c r="AH792" s="260">
        <v>0.99698233609472</v>
      </c>
      <c r="AI792" s="262">
        <v>0.92</v>
      </c>
      <c r="AJ792" s="260">
        <v>0.956281128942999</v>
      </c>
      <c r="AK792" s="260">
        <v>0.969642048028999</v>
      </c>
      <c r="AL792" s="260">
        <v>0.97516339869281</v>
      </c>
      <c r="AM792" s="260">
        <v>0.972647206844489</v>
      </c>
      <c r="AN792" s="259">
        <v>0.99</v>
      </c>
      <c r="AO792" s="264">
        <v>1</v>
      </c>
      <c r="AP792" s="264">
        <v>1</v>
      </c>
      <c r="AQ792" s="264">
        <v>1</v>
      </c>
      <c r="AR792" s="265">
        <v>1</v>
      </c>
      <c r="AS792" s="286">
        <v>0.0810595228934205</v>
      </c>
      <c r="AT792" s="267">
        <v>0.166666666666667</v>
      </c>
      <c r="AU792" s="268">
        <v>0.142857142857143</v>
      </c>
      <c r="AV792" s="268">
        <v>0</v>
      </c>
      <c r="AW792" s="268">
        <v>0.133333333333333</v>
      </c>
      <c r="AX792" s="224"/>
      <c r="AY792" s="222"/>
    </row>
    <row r="793" ht="15" spans="1:51">
      <c r="A793" s="220"/>
      <c r="B793" s="224"/>
      <c r="C793" s="283" t="s">
        <v>668</v>
      </c>
      <c r="D793" s="111" t="s">
        <v>25</v>
      </c>
      <c r="E793" s="111" t="s">
        <v>669</v>
      </c>
      <c r="F793" s="293" t="s">
        <v>826</v>
      </c>
      <c r="G793" s="293" t="s">
        <v>826</v>
      </c>
      <c r="H793" s="293" t="s">
        <v>826</v>
      </c>
      <c r="I793" s="293" t="s">
        <v>826</v>
      </c>
      <c r="J793" s="259">
        <v>0.9</v>
      </c>
      <c r="K793" s="260">
        <v>0.826086956521739</v>
      </c>
      <c r="L793" s="260">
        <v>0.852941176470588</v>
      </c>
      <c r="M793" s="261">
        <v>0.829787234042553</v>
      </c>
      <c r="N793" s="261">
        <v>0.845473110959837</v>
      </c>
      <c r="O793" s="262">
        <v>0.9</v>
      </c>
      <c r="P793" s="263">
        <v>0.968991002570694</v>
      </c>
      <c r="Q793" s="260">
        <v>0.97051597051597</v>
      </c>
      <c r="R793" s="260">
        <v>0.939494997617913</v>
      </c>
      <c r="S793" s="260">
        <v>0.934482108408395</v>
      </c>
      <c r="T793" s="262">
        <v>0.9</v>
      </c>
      <c r="U793" s="260">
        <v>0.9198264781491</v>
      </c>
      <c r="V793" s="260">
        <v>0.922410448726238</v>
      </c>
      <c r="W793" s="260">
        <v>0.915674130538352</v>
      </c>
      <c r="X793" s="260">
        <v>0.91719246333928</v>
      </c>
      <c r="Y793" s="262">
        <v>0.92</v>
      </c>
      <c r="Z793" s="262">
        <v>0.908973531310523</v>
      </c>
      <c r="AA793" s="262">
        <v>0.918060200668896</v>
      </c>
      <c r="AB793" s="262">
        <v>0.93015332197615</v>
      </c>
      <c r="AC793" s="262">
        <v>0.923063636587954</v>
      </c>
      <c r="AD793" s="262">
        <v>0.92</v>
      </c>
      <c r="AE793" s="260">
        <v>0.990929705215419</v>
      </c>
      <c r="AF793" s="260">
        <v>0.969631236442516</v>
      </c>
      <c r="AG793" s="260">
        <v>0.976470588235294</v>
      </c>
      <c r="AH793" s="260">
        <v>0.977047045417548</v>
      </c>
      <c r="AI793" s="262">
        <v>0.92</v>
      </c>
      <c r="AJ793" s="260">
        <v>0.944551653158369</v>
      </c>
      <c r="AK793" s="260">
        <v>0.95424013434089</v>
      </c>
      <c r="AL793" s="260">
        <v>0.949602932193036</v>
      </c>
      <c r="AM793" s="260">
        <v>0.95862382030532</v>
      </c>
      <c r="AN793" s="259">
        <v>0.99</v>
      </c>
      <c r="AO793" s="264">
        <v>1</v>
      </c>
      <c r="AP793" s="264">
        <v>1</v>
      </c>
      <c r="AQ793" s="264">
        <v>1</v>
      </c>
      <c r="AR793" s="265">
        <v>1</v>
      </c>
      <c r="AS793" s="286">
        <v>0.0810595228934205</v>
      </c>
      <c r="AT793" s="267">
        <v>0.0571428571428571</v>
      </c>
      <c r="AU793" s="268">
        <v>0</v>
      </c>
      <c r="AV793" s="268">
        <v>0.277777777777778</v>
      </c>
      <c r="AW793" s="268">
        <v>0.0503067484662577</v>
      </c>
      <c r="AX793" s="224"/>
      <c r="AY793" s="222"/>
    </row>
    <row r="794" ht="15" spans="1:51">
      <c r="A794" s="220"/>
      <c r="B794" s="224"/>
      <c r="C794" s="283" t="s">
        <v>668</v>
      </c>
      <c r="D794" s="111" t="s">
        <v>25</v>
      </c>
      <c r="E794" s="111" t="s">
        <v>669</v>
      </c>
      <c r="F794" s="293" t="s">
        <v>827</v>
      </c>
      <c r="G794" s="293" t="s">
        <v>827</v>
      </c>
      <c r="H794" s="293" t="s">
        <v>827</v>
      </c>
      <c r="I794" s="293" t="s">
        <v>827</v>
      </c>
      <c r="J794" s="259">
        <v>0.9</v>
      </c>
      <c r="K794" s="260">
        <v>0.869565217391304</v>
      </c>
      <c r="L794" s="260">
        <v>0.909090909090909</v>
      </c>
      <c r="M794" s="261">
        <v>0.882352941176471</v>
      </c>
      <c r="N794" s="261">
        <v>0.851293103448276</v>
      </c>
      <c r="O794" s="262">
        <v>0.9</v>
      </c>
      <c r="P794" s="263">
        <v>0.955625990491284</v>
      </c>
      <c r="Q794" s="260">
        <v>0.955545964609409</v>
      </c>
      <c r="R794" s="260">
        <v>0.939169139465875</v>
      </c>
      <c r="S794" s="260">
        <v>0.927943507710045</v>
      </c>
      <c r="T794" s="262">
        <v>0.9</v>
      </c>
      <c r="U794" s="260">
        <v>0.91283676703645</v>
      </c>
      <c r="V794" s="260">
        <v>0.915839447561502</v>
      </c>
      <c r="W794" s="260">
        <v>0.92433234421365</v>
      </c>
      <c r="X794" s="260">
        <v>0.913556228082817</v>
      </c>
      <c r="Y794" s="262">
        <v>0.92</v>
      </c>
      <c r="Z794" s="262">
        <v>0.943798449612403</v>
      </c>
      <c r="AA794" s="262">
        <v>0.938223938223938</v>
      </c>
      <c r="AB794" s="262">
        <v>0.896449704142012</v>
      </c>
      <c r="AC794" s="262">
        <v>0.934723116548616</v>
      </c>
      <c r="AD794" s="262">
        <v>0.92</v>
      </c>
      <c r="AE794" s="260">
        <v>1</v>
      </c>
      <c r="AF794" s="260">
        <v>0.996598639455782</v>
      </c>
      <c r="AG794" s="260">
        <v>1</v>
      </c>
      <c r="AH794" s="260">
        <v>0.997863950049294</v>
      </c>
      <c r="AI794" s="262">
        <v>0.92</v>
      </c>
      <c r="AJ794" s="260">
        <v>0.966376089663761</v>
      </c>
      <c r="AK794" s="260">
        <v>0.958024691358025</v>
      </c>
      <c r="AL794" s="260">
        <v>0.943731490621915</v>
      </c>
      <c r="AM794" s="260">
        <v>0.962554088538777</v>
      </c>
      <c r="AN794" s="259">
        <v>0.99</v>
      </c>
      <c r="AO794" s="264">
        <v>1</v>
      </c>
      <c r="AP794" s="264">
        <v>1</v>
      </c>
      <c r="AQ794" s="264">
        <v>1</v>
      </c>
      <c r="AR794" s="265">
        <v>1</v>
      </c>
      <c r="AS794" s="286">
        <v>0.0810595228934205</v>
      </c>
      <c r="AT794" s="267">
        <v>0.111111111111111</v>
      </c>
      <c r="AU794" s="268">
        <v>0</v>
      </c>
      <c r="AV794" s="268">
        <v>0</v>
      </c>
      <c r="AW794" s="268">
        <v>0.0277777777777778</v>
      </c>
      <c r="AX794" s="224"/>
      <c r="AY794" s="222"/>
    </row>
    <row r="795" ht="15" spans="1:51">
      <c r="A795" s="220"/>
      <c r="B795" s="224"/>
      <c r="C795" s="283" t="s">
        <v>668</v>
      </c>
      <c r="D795" s="111" t="s">
        <v>25</v>
      </c>
      <c r="E795" s="111" t="s">
        <v>669</v>
      </c>
      <c r="F795" s="293" t="s">
        <v>828</v>
      </c>
      <c r="G795" s="293" t="s">
        <v>828</v>
      </c>
      <c r="H795" s="293" t="s">
        <v>828</v>
      </c>
      <c r="I795" s="293" t="s">
        <v>828</v>
      </c>
      <c r="J795" s="259">
        <v>0.9</v>
      </c>
      <c r="K795" s="260">
        <v>0.952380952380952</v>
      </c>
      <c r="L795" s="260">
        <v>0.952380952380952</v>
      </c>
      <c r="M795" s="261">
        <v>0.923076923076923</v>
      </c>
      <c r="N795" s="261">
        <v>0.966587112171838</v>
      </c>
      <c r="O795" s="262">
        <v>0.9</v>
      </c>
      <c r="P795" s="263">
        <v>0.924413553431798</v>
      </c>
      <c r="Q795" s="260">
        <v>0.917018284106892</v>
      </c>
      <c r="R795" s="260">
        <v>0.848484848484849</v>
      </c>
      <c r="S795" s="260">
        <v>0.92032424285627</v>
      </c>
      <c r="T795" s="262">
        <v>0.9</v>
      </c>
      <c r="U795" s="260">
        <v>0.920069504778454</v>
      </c>
      <c r="V795" s="260">
        <v>0.913853727144866</v>
      </c>
      <c r="W795" s="260">
        <v>0.882575757575758</v>
      </c>
      <c r="X795" s="260">
        <v>0.911586794028392</v>
      </c>
      <c r="Y795" s="262">
        <v>0.92</v>
      </c>
      <c r="Z795" s="262">
        <v>0.900375939849624</v>
      </c>
      <c r="AA795" s="262">
        <v>0.908805031446541</v>
      </c>
      <c r="AB795" s="262">
        <v>0.878281622911695</v>
      </c>
      <c r="AC795" s="262">
        <v>0.891661335039454</v>
      </c>
      <c r="AD795" s="262">
        <v>0.92</v>
      </c>
      <c r="AE795" s="260">
        <v>0.998479665526416</v>
      </c>
      <c r="AF795" s="260">
        <v>0.986391912908243</v>
      </c>
      <c r="AG795" s="260">
        <v>0.974460431654676</v>
      </c>
      <c r="AH795" s="260">
        <v>0.983091958083127</v>
      </c>
      <c r="AI795" s="262">
        <v>0.92</v>
      </c>
      <c r="AJ795" s="260">
        <v>0.940366972477064</v>
      </c>
      <c r="AK795" s="260">
        <v>0.944540229885057</v>
      </c>
      <c r="AL795" s="260">
        <v>0.907514450867052</v>
      </c>
      <c r="AM795" s="260">
        <v>0.939768572016526</v>
      </c>
      <c r="AN795" s="259">
        <v>0.99</v>
      </c>
      <c r="AO795" s="264">
        <v>1</v>
      </c>
      <c r="AP795" s="264">
        <v>1</v>
      </c>
      <c r="AQ795" s="264">
        <v>1</v>
      </c>
      <c r="AR795" s="265">
        <v>1</v>
      </c>
      <c r="AS795" s="286">
        <v>0.0810595228934205</v>
      </c>
      <c r="AT795" s="267">
        <v>0</v>
      </c>
      <c r="AU795" s="268">
        <v>0.4</v>
      </c>
      <c r="AV795" s="268">
        <v>0</v>
      </c>
      <c r="AW795" s="268">
        <v>0.0579710144927536</v>
      </c>
      <c r="AX795" s="224"/>
      <c r="AY795" s="222"/>
    </row>
    <row r="796" ht="15" spans="1:51">
      <c r="A796" s="220"/>
      <c r="B796" s="224"/>
      <c r="C796" s="283" t="s">
        <v>668</v>
      </c>
      <c r="D796" s="111" t="s">
        <v>25</v>
      </c>
      <c r="E796" s="111" t="s">
        <v>669</v>
      </c>
      <c r="F796" s="293" t="s">
        <v>829</v>
      </c>
      <c r="G796" s="293" t="s">
        <v>829</v>
      </c>
      <c r="H796" s="293" t="s">
        <v>829</v>
      </c>
      <c r="I796" s="293" t="s">
        <v>829</v>
      </c>
      <c r="J796" s="259">
        <v>0.9</v>
      </c>
      <c r="K796" s="260">
        <v>0.88</v>
      </c>
      <c r="L796" s="260">
        <v>0.884615384615385</v>
      </c>
      <c r="M796" s="261">
        <v>0.705882352941177</v>
      </c>
      <c r="N796" s="261">
        <v>0.824561403508772</v>
      </c>
      <c r="O796" s="262">
        <v>0.9</v>
      </c>
      <c r="P796" s="263">
        <v>0.924563017479301</v>
      </c>
      <c r="Q796" s="260">
        <v>0.947841726618705</v>
      </c>
      <c r="R796" s="260">
        <v>0.912162162162162</v>
      </c>
      <c r="S796" s="260">
        <v>0.921830081350541</v>
      </c>
      <c r="T796" s="262">
        <v>0.9</v>
      </c>
      <c r="U796" s="260">
        <v>0.833486660533579</v>
      </c>
      <c r="V796" s="260">
        <v>0.832374100719424</v>
      </c>
      <c r="W796" s="260">
        <v>0.810810810810811</v>
      </c>
      <c r="X796" s="260">
        <v>0.854792342039268</v>
      </c>
      <c r="Y796" s="262">
        <v>0.92</v>
      </c>
      <c r="Z796" s="262">
        <v>0.903100775193798</v>
      </c>
      <c r="AA796" s="262">
        <v>0.909407665505226</v>
      </c>
      <c r="AB796" s="262">
        <v>0.888382687927107</v>
      </c>
      <c r="AC796" s="262">
        <v>0.926352909263529</v>
      </c>
      <c r="AD796" s="262">
        <v>0.92</v>
      </c>
      <c r="AE796" s="260">
        <v>1</v>
      </c>
      <c r="AF796" s="260">
        <v>0.991701244813278</v>
      </c>
      <c r="AG796" s="260">
        <v>0.995433789954338</v>
      </c>
      <c r="AH796" s="260">
        <v>0.983878768337901</v>
      </c>
      <c r="AI796" s="262">
        <v>0.92</v>
      </c>
      <c r="AJ796" s="260">
        <v>0.92530657748049</v>
      </c>
      <c r="AK796" s="260">
        <v>0.926378539493294</v>
      </c>
      <c r="AL796" s="260">
        <v>0.895674300254453</v>
      </c>
      <c r="AM796" s="260">
        <v>0.933592403397161</v>
      </c>
      <c r="AN796" s="259">
        <v>0.99</v>
      </c>
      <c r="AO796" s="264">
        <v>1</v>
      </c>
      <c r="AP796" s="264">
        <v>1</v>
      </c>
      <c r="AQ796" s="264">
        <v>1</v>
      </c>
      <c r="AR796" s="265">
        <v>1</v>
      </c>
      <c r="AS796" s="286">
        <v>0.0810595228934205</v>
      </c>
      <c r="AT796" s="267">
        <v>0.125</v>
      </c>
      <c r="AU796" s="268">
        <v>0</v>
      </c>
      <c r="AV796" s="268">
        <v>0</v>
      </c>
      <c r="AW796" s="268">
        <v>0.0175438596491228</v>
      </c>
      <c r="AX796" s="224"/>
      <c r="AY796" s="222"/>
    </row>
    <row r="797" ht="15" spans="1:51">
      <c r="A797" s="220"/>
      <c r="B797" s="224"/>
      <c r="C797" s="283" t="s">
        <v>668</v>
      </c>
      <c r="D797" s="111" t="s">
        <v>25</v>
      </c>
      <c r="E797" s="111" t="s">
        <v>669</v>
      </c>
      <c r="F797" s="293" t="s">
        <v>830</v>
      </c>
      <c r="G797" s="293" t="s">
        <v>830</v>
      </c>
      <c r="H797" s="293" t="s">
        <v>830</v>
      </c>
      <c r="I797" s="293" t="s">
        <v>830</v>
      </c>
      <c r="J797" s="259">
        <v>0.9</v>
      </c>
      <c r="K797" s="260">
        <v>0.961538461538462</v>
      </c>
      <c r="L797" s="260">
        <v>0.962962962962963</v>
      </c>
      <c r="M797" s="261">
        <v>0.95</v>
      </c>
      <c r="N797" s="261">
        <v>0.965798045602606</v>
      </c>
      <c r="O797" s="262">
        <v>0.9</v>
      </c>
      <c r="P797" s="263">
        <v>0.961363636363636</v>
      </c>
      <c r="Q797" s="260">
        <v>0.917469492614001</v>
      </c>
      <c r="R797" s="260">
        <v>0.968036529680365</v>
      </c>
      <c r="S797" s="260">
        <v>0.945721759482343</v>
      </c>
      <c r="T797" s="262">
        <v>0.9</v>
      </c>
      <c r="U797" s="260">
        <v>0.936363636363636</v>
      </c>
      <c r="V797" s="260">
        <v>0.928387925497752</v>
      </c>
      <c r="W797" s="260">
        <v>0.926940639269406</v>
      </c>
      <c r="X797" s="260">
        <v>0.933778481448338</v>
      </c>
      <c r="Y797" s="262">
        <v>0.92</v>
      </c>
      <c r="Z797" s="262">
        <v>0.910631741140216</v>
      </c>
      <c r="AA797" s="262">
        <v>0.922758620689655</v>
      </c>
      <c r="AB797" s="262">
        <v>0.920833333333333</v>
      </c>
      <c r="AC797" s="262">
        <v>0.917076058005327</v>
      </c>
      <c r="AD797" s="262">
        <v>0.92</v>
      </c>
      <c r="AE797" s="260">
        <v>0.99819657348963</v>
      </c>
      <c r="AF797" s="260">
        <v>0.994857594936709</v>
      </c>
      <c r="AG797" s="260">
        <v>0.981898780938308</v>
      </c>
      <c r="AH797" s="260">
        <v>0.989322564883741</v>
      </c>
      <c r="AI797" s="262">
        <v>0.92</v>
      </c>
      <c r="AJ797" s="260">
        <v>0.955015197568389</v>
      </c>
      <c r="AK797" s="260">
        <v>0.9671875</v>
      </c>
      <c r="AL797" s="260">
        <v>0.949115044247788</v>
      </c>
      <c r="AM797" s="260">
        <v>0.961691747863988</v>
      </c>
      <c r="AN797" s="259">
        <v>0.99</v>
      </c>
      <c r="AO797" s="264">
        <v>1</v>
      </c>
      <c r="AP797" s="264">
        <v>1</v>
      </c>
      <c r="AQ797" s="264">
        <v>1</v>
      </c>
      <c r="AR797" s="265">
        <v>1</v>
      </c>
      <c r="AS797" s="286">
        <v>0.0810595228934205</v>
      </c>
      <c r="AT797" s="267">
        <v>0</v>
      </c>
      <c r="AU797" s="268">
        <v>0.111111111111111</v>
      </c>
      <c r="AV797" s="268">
        <v>0</v>
      </c>
      <c r="AW797" s="268">
        <v>0.0562770562770563</v>
      </c>
      <c r="AX797" s="224"/>
      <c r="AY797" s="222"/>
    </row>
    <row r="798" ht="15" spans="1:51">
      <c r="A798" s="220"/>
      <c r="B798" s="224"/>
      <c r="C798" s="283" t="s">
        <v>668</v>
      </c>
      <c r="D798" s="111" t="s">
        <v>25</v>
      </c>
      <c r="E798" s="111" t="s">
        <v>669</v>
      </c>
      <c r="F798" s="293" t="s">
        <v>831</v>
      </c>
      <c r="G798" s="293" t="s">
        <v>831</v>
      </c>
      <c r="H798" s="293" t="s">
        <v>831</v>
      </c>
      <c r="I798" s="293" t="s">
        <v>831</v>
      </c>
      <c r="J798" s="259">
        <v>0.9</v>
      </c>
      <c r="K798" s="260">
        <v>0.727272727272727</v>
      </c>
      <c r="L798" s="260">
        <v>0.708333333333333</v>
      </c>
      <c r="M798" s="261">
        <v>0.6</v>
      </c>
      <c r="N798" s="261">
        <v>0.717693836978131</v>
      </c>
      <c r="O798" s="262">
        <v>0.9</v>
      </c>
      <c r="P798" s="263">
        <v>0.915611814345992</v>
      </c>
      <c r="Q798" s="260">
        <v>0.917083333333333</v>
      </c>
      <c r="R798" s="260">
        <v>0.945185185185185</v>
      </c>
      <c r="S798" s="260">
        <v>0.927598820058997</v>
      </c>
      <c r="T798" s="262">
        <v>0.9</v>
      </c>
      <c r="U798" s="260">
        <v>0.84704641350211</v>
      </c>
      <c r="V798" s="260">
        <v>0.916666666666667</v>
      </c>
      <c r="W798" s="260">
        <v>0.887407407407407</v>
      </c>
      <c r="X798" s="260">
        <v>0.902489675516224</v>
      </c>
      <c r="Y798" s="262">
        <v>0.92</v>
      </c>
      <c r="Z798" s="262">
        <v>0.841140529531568</v>
      </c>
      <c r="AA798" s="262">
        <v>0.885608856088561</v>
      </c>
      <c r="AB798" s="262">
        <v>0.848167539267016</v>
      </c>
      <c r="AC798" s="262">
        <v>0.873994430693069</v>
      </c>
      <c r="AD798" s="262">
        <v>0.92</v>
      </c>
      <c r="AE798" s="260">
        <v>1</v>
      </c>
      <c r="AF798" s="260">
        <v>0.984848484848485</v>
      </c>
      <c r="AG798" s="260">
        <v>0.982456140350877</v>
      </c>
      <c r="AH798" s="260">
        <v>0.979896238651102</v>
      </c>
      <c r="AI798" s="262">
        <v>0.92</v>
      </c>
      <c r="AJ798" s="260">
        <v>0.915374947633012</v>
      </c>
      <c r="AK798" s="260">
        <v>0.935757987763426</v>
      </c>
      <c r="AL798" s="260">
        <v>0.914853358561968</v>
      </c>
      <c r="AM798" s="260">
        <v>0.928809024513703</v>
      </c>
      <c r="AN798" s="259">
        <v>0.99</v>
      </c>
      <c r="AO798" s="264">
        <v>1</v>
      </c>
      <c r="AP798" s="264">
        <v>1</v>
      </c>
      <c r="AQ798" s="264">
        <v>1</v>
      </c>
      <c r="AR798" s="265">
        <v>1</v>
      </c>
      <c r="AS798" s="286">
        <v>0.0810595228934205</v>
      </c>
      <c r="AT798" s="267">
        <v>0</v>
      </c>
      <c r="AU798" s="268">
        <v>0</v>
      </c>
      <c r="AV798" s="268">
        <v>0</v>
      </c>
      <c r="AW798" s="268">
        <v>0.0242424242424242</v>
      </c>
      <c r="AX798" s="224"/>
      <c r="AY798" s="222"/>
    </row>
    <row r="799" ht="15" spans="1:51">
      <c r="A799" s="220"/>
      <c r="B799" s="224"/>
      <c r="C799" s="283" t="s">
        <v>668</v>
      </c>
      <c r="D799" s="111" t="s">
        <v>25</v>
      </c>
      <c r="E799" s="111" t="s">
        <v>669</v>
      </c>
      <c r="F799" s="293" t="s">
        <v>832</v>
      </c>
      <c r="G799" s="293" t="s">
        <v>832</v>
      </c>
      <c r="H799" s="293" t="s">
        <v>832</v>
      </c>
      <c r="I799" s="293" t="s">
        <v>832</v>
      </c>
      <c r="J799" s="259">
        <v>0.9</v>
      </c>
      <c r="K799" s="260">
        <v>0.8</v>
      </c>
      <c r="L799" s="260">
        <v>0.666666666666667</v>
      </c>
      <c r="M799" s="261">
        <v>0.875</v>
      </c>
      <c r="N799" s="261">
        <v>0.773148148148148</v>
      </c>
      <c r="O799" s="262">
        <v>0.9</v>
      </c>
      <c r="P799" s="263">
        <v>0.97714907508161</v>
      </c>
      <c r="Q799" s="260">
        <v>0.971014492753623</v>
      </c>
      <c r="R799" s="260">
        <v>0.927335640138408</v>
      </c>
      <c r="S799" s="260">
        <v>0.969051466627491</v>
      </c>
      <c r="T799" s="262">
        <v>0.9</v>
      </c>
      <c r="U799" s="260">
        <v>0.914036996735582</v>
      </c>
      <c r="V799" s="260">
        <v>0.921195652173913</v>
      </c>
      <c r="W799" s="260">
        <v>0.941176470588235</v>
      </c>
      <c r="X799" s="260">
        <v>0.922383820576857</v>
      </c>
      <c r="Y799" s="262">
        <v>0.92</v>
      </c>
      <c r="Z799" s="262">
        <v>0.950413223140496</v>
      </c>
      <c r="AA799" s="262">
        <v>0.91304347826087</v>
      </c>
      <c r="AB799" s="262">
        <v>0.94578313253012</v>
      </c>
      <c r="AC799" s="262">
        <v>0.938279932546374</v>
      </c>
      <c r="AD799" s="262">
        <v>0.92</v>
      </c>
      <c r="AE799" s="260">
        <v>0.990033222591362</v>
      </c>
      <c r="AF799" s="260">
        <v>0.994134897360704</v>
      </c>
      <c r="AG799" s="260">
        <v>0.987730061349693</v>
      </c>
      <c r="AH799" s="260">
        <v>0.988114398910487</v>
      </c>
      <c r="AI799" s="262">
        <v>0.92</v>
      </c>
      <c r="AJ799" s="260">
        <v>0.967269595176572</v>
      </c>
      <c r="AK799" s="260">
        <v>0.966266866566717</v>
      </c>
      <c r="AL799" s="260">
        <v>0.967032967032967</v>
      </c>
      <c r="AM799" s="260">
        <v>0.965603549622663</v>
      </c>
      <c r="AN799" s="259">
        <v>0.99</v>
      </c>
      <c r="AO799" s="264">
        <v>1</v>
      </c>
      <c r="AP799" s="264">
        <v>1</v>
      </c>
      <c r="AQ799" s="264">
        <v>1</v>
      </c>
      <c r="AR799" s="265">
        <v>1</v>
      </c>
      <c r="AS799" s="286">
        <v>0.0810595228934205</v>
      </c>
      <c r="AT799" s="267">
        <v>0.5</v>
      </c>
      <c r="AU799" s="268">
        <v>0.333333333333333</v>
      </c>
      <c r="AV799" s="268">
        <v>0</v>
      </c>
      <c r="AW799" s="268">
        <v>0.0512820512820513</v>
      </c>
      <c r="AX799" s="224"/>
      <c r="AY799" s="222"/>
    </row>
    <row r="800" ht="15" spans="1:51">
      <c r="A800" s="220"/>
      <c r="B800" s="224"/>
      <c r="C800" s="283" t="s">
        <v>668</v>
      </c>
      <c r="D800" s="111" t="s">
        <v>25</v>
      </c>
      <c r="E800" s="111" t="s">
        <v>669</v>
      </c>
      <c r="F800" s="293" t="s">
        <v>833</v>
      </c>
      <c r="G800" s="293" t="s">
        <v>833</v>
      </c>
      <c r="H800" s="293" t="s">
        <v>833</v>
      </c>
      <c r="I800" s="293" t="s">
        <v>833</v>
      </c>
      <c r="J800" s="259">
        <v>0.9</v>
      </c>
      <c r="K800" s="260">
        <v>0.818181818181818</v>
      </c>
      <c r="L800" s="260">
        <v>0.818181818181818</v>
      </c>
      <c r="M800" s="261">
        <v>0.866666666666667</v>
      </c>
      <c r="N800" s="261">
        <v>0.827160493827161</v>
      </c>
      <c r="O800" s="262">
        <v>0.9</v>
      </c>
      <c r="P800" s="263">
        <v>0.972159090909091</v>
      </c>
      <c r="Q800" s="260">
        <v>0.963811268896015</v>
      </c>
      <c r="R800" s="260">
        <v>0.946889226100152</v>
      </c>
      <c r="S800" s="260">
        <v>0.943032607857749</v>
      </c>
      <c r="T800" s="262">
        <v>0.9</v>
      </c>
      <c r="U800" s="260">
        <v>0.926136363636364</v>
      </c>
      <c r="V800" s="260">
        <v>0.914796152084288</v>
      </c>
      <c r="W800" s="260">
        <v>0.884673748103187</v>
      </c>
      <c r="X800" s="260">
        <v>0.91569237094329</v>
      </c>
      <c r="Y800" s="262">
        <v>0.92</v>
      </c>
      <c r="Z800" s="262">
        <v>0.884259259259259</v>
      </c>
      <c r="AA800" s="262">
        <v>0.83029197080292</v>
      </c>
      <c r="AB800" s="262">
        <v>0.883582089552239</v>
      </c>
      <c r="AC800" s="262">
        <v>0.899439383321654</v>
      </c>
      <c r="AD800" s="262">
        <v>0.92</v>
      </c>
      <c r="AE800" s="260">
        <v>1</v>
      </c>
      <c r="AF800" s="260">
        <v>0.802816901408451</v>
      </c>
      <c r="AG800" s="260">
        <v>1</v>
      </c>
      <c r="AH800" s="260">
        <v>0.98208722741433</v>
      </c>
      <c r="AI800" s="262">
        <v>0.92</v>
      </c>
      <c r="AJ800" s="260">
        <v>0.93978102189781</v>
      </c>
      <c r="AK800" s="260">
        <v>0.928963749542292</v>
      </c>
      <c r="AL800" s="260">
        <v>0.908450704225352</v>
      </c>
      <c r="AM800" s="260">
        <v>0.944681696295561</v>
      </c>
      <c r="AN800" s="259">
        <v>0.99</v>
      </c>
      <c r="AO800" s="264">
        <v>1</v>
      </c>
      <c r="AP800" s="264">
        <v>1</v>
      </c>
      <c r="AQ800" s="264">
        <v>1</v>
      </c>
      <c r="AR800" s="265">
        <v>1</v>
      </c>
      <c r="AS800" s="286">
        <v>0.0810595228934205</v>
      </c>
      <c r="AT800" s="267">
        <v>0.142857142857143</v>
      </c>
      <c r="AU800" s="268">
        <v>0.166666666666667</v>
      </c>
      <c r="AV800" s="268">
        <v>0</v>
      </c>
      <c r="AW800" s="268">
        <v>0.0782122905027933</v>
      </c>
      <c r="AX800" s="224"/>
      <c r="AY800" s="222"/>
    </row>
    <row r="801" ht="15" spans="1:51">
      <c r="A801" s="220"/>
      <c r="B801" s="224"/>
      <c r="C801" s="283" t="s">
        <v>668</v>
      </c>
      <c r="D801" s="111" t="s">
        <v>25</v>
      </c>
      <c r="E801" s="111" t="s">
        <v>669</v>
      </c>
      <c r="F801" s="293" t="s">
        <v>834</v>
      </c>
      <c r="G801" s="293" t="s">
        <v>834</v>
      </c>
      <c r="H801" s="293" t="s">
        <v>834</v>
      </c>
      <c r="I801" s="293" t="s">
        <v>834</v>
      </c>
      <c r="J801" s="259">
        <v>0.9</v>
      </c>
      <c r="K801" s="260">
        <v>1</v>
      </c>
      <c r="L801" s="260">
        <v>1</v>
      </c>
      <c r="M801" s="261">
        <v>1</v>
      </c>
      <c r="N801" s="261">
        <v>0.986842105263158</v>
      </c>
      <c r="O801" s="262">
        <v>0.9</v>
      </c>
      <c r="P801" s="263">
        <v>0.966475095785441</v>
      </c>
      <c r="Q801" s="260">
        <v>0.971138845553822</v>
      </c>
      <c r="R801" s="260">
        <v>0.96242774566474</v>
      </c>
      <c r="S801" s="260">
        <v>0.956936597614564</v>
      </c>
      <c r="T801" s="262">
        <v>0.9</v>
      </c>
      <c r="U801" s="260">
        <v>0.951149425287356</v>
      </c>
      <c r="V801" s="260">
        <v>0.952418096723869</v>
      </c>
      <c r="W801" s="260">
        <v>0.971098265895954</v>
      </c>
      <c r="X801" s="260">
        <v>0.957606193764386</v>
      </c>
      <c r="Y801" s="262">
        <v>0.92</v>
      </c>
      <c r="Z801" s="262">
        <v>0.966942148760331</v>
      </c>
      <c r="AA801" s="262">
        <v>0.954128440366973</v>
      </c>
      <c r="AB801" s="262">
        <v>0.982456140350877</v>
      </c>
      <c r="AC801" s="262">
        <v>0.972104219767771</v>
      </c>
      <c r="AD801" s="262">
        <v>0.92</v>
      </c>
      <c r="AE801" s="260">
        <v>1</v>
      </c>
      <c r="AF801" s="260">
        <v>0.993421052631579</v>
      </c>
      <c r="AG801" s="260">
        <v>0.978723404255319</v>
      </c>
      <c r="AH801" s="260">
        <v>0.992711370262391</v>
      </c>
      <c r="AI801" s="262">
        <v>0.92</v>
      </c>
      <c r="AJ801" s="260">
        <v>0.972783825816485</v>
      </c>
      <c r="AK801" s="260">
        <v>0.972032318210068</v>
      </c>
      <c r="AL801" s="260">
        <v>0.980836236933798</v>
      </c>
      <c r="AM801" s="260">
        <v>0.979695923044643</v>
      </c>
      <c r="AN801" s="259">
        <v>0.99</v>
      </c>
      <c r="AO801" s="264">
        <v>1</v>
      </c>
      <c r="AP801" s="264">
        <v>1</v>
      </c>
      <c r="AQ801" s="264">
        <v>1</v>
      </c>
      <c r="AR801" s="265">
        <v>1</v>
      </c>
      <c r="AS801" s="286">
        <v>0.0810595228934205</v>
      </c>
      <c r="AT801" s="267">
        <v>0</v>
      </c>
      <c r="AU801" s="268">
        <v>0</v>
      </c>
      <c r="AV801" s="268">
        <v>0</v>
      </c>
      <c r="AW801" s="268">
        <v>0.032</v>
      </c>
      <c r="AX801" s="224"/>
      <c r="AY801" s="222"/>
    </row>
    <row r="802" ht="15" spans="1:51">
      <c r="A802" s="220"/>
      <c r="B802" s="224"/>
      <c r="C802" s="283" t="s">
        <v>668</v>
      </c>
      <c r="D802" s="111" t="s">
        <v>25</v>
      </c>
      <c r="E802" s="111" t="s">
        <v>669</v>
      </c>
      <c r="F802" s="293" t="s">
        <v>835</v>
      </c>
      <c r="G802" s="293" t="s">
        <v>835</v>
      </c>
      <c r="H802" s="293" t="s">
        <v>835</v>
      </c>
      <c r="I802" s="293" t="s">
        <v>835</v>
      </c>
      <c r="J802" s="259">
        <v>0.9</v>
      </c>
      <c r="K802" s="260">
        <v>0.935483870967742</v>
      </c>
      <c r="L802" s="260">
        <v>0.967213114754098</v>
      </c>
      <c r="M802" s="261">
        <v>1</v>
      </c>
      <c r="N802" s="261">
        <v>0.954310980103169</v>
      </c>
      <c r="O802" s="262">
        <v>0.9</v>
      </c>
      <c r="P802" s="263">
        <v>0.975265017667845</v>
      </c>
      <c r="Q802" s="260">
        <v>0.968767533196185</v>
      </c>
      <c r="R802" s="260">
        <v>0.965868568517575</v>
      </c>
      <c r="S802" s="260">
        <v>0.96688180329448</v>
      </c>
      <c r="T802" s="262">
        <v>0.9</v>
      </c>
      <c r="U802" s="260">
        <v>0.950530035335689</v>
      </c>
      <c r="V802" s="260">
        <v>0.949130353469235</v>
      </c>
      <c r="W802" s="260">
        <v>0.949057564951605</v>
      </c>
      <c r="X802" s="260">
        <v>0.953443791542241</v>
      </c>
      <c r="Y802" s="262">
        <v>0.92</v>
      </c>
      <c r="Z802" s="262">
        <v>0.940239043824701</v>
      </c>
      <c r="AA802" s="262">
        <v>0.946380697050938</v>
      </c>
      <c r="AB802" s="262">
        <v>0.956078431372549</v>
      </c>
      <c r="AC802" s="262">
        <v>0.952495533923949</v>
      </c>
      <c r="AD802" s="262">
        <v>0.92</v>
      </c>
      <c r="AE802" s="260">
        <v>0.998096446700508</v>
      </c>
      <c r="AF802" s="260">
        <v>0.999390986601705</v>
      </c>
      <c r="AG802" s="260">
        <v>0.997712978845054</v>
      </c>
      <c r="AH802" s="260">
        <v>0.997969453518142</v>
      </c>
      <c r="AI802" s="262">
        <v>0.92</v>
      </c>
      <c r="AJ802" s="260">
        <v>0.960705386237301</v>
      </c>
      <c r="AK802" s="260">
        <v>0.962573461181565</v>
      </c>
      <c r="AL802" s="260">
        <v>0.966337245213094</v>
      </c>
      <c r="AM802" s="260">
        <v>0.975831828537033</v>
      </c>
      <c r="AN802" s="259">
        <v>0.99</v>
      </c>
      <c r="AO802" s="264">
        <v>1</v>
      </c>
      <c r="AP802" s="264">
        <v>1</v>
      </c>
      <c r="AQ802" s="264">
        <v>1</v>
      </c>
      <c r="AR802" s="265">
        <v>1</v>
      </c>
      <c r="AS802" s="286">
        <v>0.0810595228934205</v>
      </c>
      <c r="AT802" s="267">
        <v>0.0246913580246914</v>
      </c>
      <c r="AU802" s="268">
        <v>0.08</v>
      </c>
      <c r="AV802" s="268">
        <v>0.156626506024096</v>
      </c>
      <c r="AW802" s="268">
        <v>0.0948616600790514</v>
      </c>
      <c r="AX802" s="224"/>
      <c r="AY802" s="222"/>
    </row>
    <row r="803" ht="15" spans="1:51">
      <c r="A803" s="220"/>
      <c r="B803" s="224"/>
      <c r="C803" s="283" t="s">
        <v>668</v>
      </c>
      <c r="D803" s="111" t="s">
        <v>25</v>
      </c>
      <c r="E803" s="111" t="s">
        <v>669</v>
      </c>
      <c r="F803" s="293" t="s">
        <v>836</v>
      </c>
      <c r="G803" s="293" t="s">
        <v>836</v>
      </c>
      <c r="H803" s="293" t="s">
        <v>836</v>
      </c>
      <c r="I803" s="293" t="s">
        <v>836</v>
      </c>
      <c r="J803" s="259">
        <v>0.9</v>
      </c>
      <c r="K803" s="260">
        <v>0.964285714285714</v>
      </c>
      <c r="L803" s="260">
        <v>1</v>
      </c>
      <c r="M803" s="261">
        <v>1</v>
      </c>
      <c r="N803" s="261">
        <v>0.974803149606299</v>
      </c>
      <c r="O803" s="262">
        <v>0.9</v>
      </c>
      <c r="P803" s="263">
        <v>0.975056689342404</v>
      </c>
      <c r="Q803" s="260">
        <v>0.97881010594947</v>
      </c>
      <c r="R803" s="260">
        <v>0.973618090452261</v>
      </c>
      <c r="S803" s="260">
        <v>0.976443803255038</v>
      </c>
      <c r="T803" s="262">
        <v>0.9</v>
      </c>
      <c r="U803" s="260">
        <v>0.941609977324263</v>
      </c>
      <c r="V803" s="260">
        <v>0.944987775061125</v>
      </c>
      <c r="W803" s="260">
        <v>0.957286432160804</v>
      </c>
      <c r="X803" s="260">
        <v>0.95322573373608</v>
      </c>
      <c r="Y803" s="262">
        <v>0.92</v>
      </c>
      <c r="Z803" s="262">
        <v>0.930693069306931</v>
      </c>
      <c r="AA803" s="262">
        <v>0.926680244399185</v>
      </c>
      <c r="AB803" s="262">
        <v>0.960151802656547</v>
      </c>
      <c r="AC803" s="262">
        <v>0.959054709141274</v>
      </c>
      <c r="AD803" s="262">
        <v>0.92</v>
      </c>
      <c r="AE803" s="260">
        <v>0.998556998556999</v>
      </c>
      <c r="AF803" s="260">
        <v>0.99584487534626</v>
      </c>
      <c r="AG803" s="260">
        <v>0.99181446111869</v>
      </c>
      <c r="AH803" s="260">
        <v>0.997868880040379</v>
      </c>
      <c r="AI803" s="262">
        <v>0.92</v>
      </c>
      <c r="AJ803" s="260">
        <v>0.948435434111944</v>
      </c>
      <c r="AK803" s="260">
        <v>0.952122241086587</v>
      </c>
      <c r="AL803" s="260">
        <v>0.969009826152683</v>
      </c>
      <c r="AM803" s="260">
        <v>0.969748980905385</v>
      </c>
      <c r="AN803" s="259">
        <v>0.99</v>
      </c>
      <c r="AO803" s="264">
        <v>1</v>
      </c>
      <c r="AP803" s="264">
        <v>1</v>
      </c>
      <c r="AQ803" s="264">
        <v>1</v>
      </c>
      <c r="AR803" s="265">
        <v>1</v>
      </c>
      <c r="AS803" s="286">
        <v>0.0810595228934205</v>
      </c>
      <c r="AT803" s="267">
        <v>0.0454545454545455</v>
      </c>
      <c r="AU803" s="268">
        <v>0.0333333333333333</v>
      </c>
      <c r="AV803" s="268">
        <v>0.0416666666666667</v>
      </c>
      <c r="AW803" s="268">
        <v>0.0798192771084337</v>
      </c>
      <c r="AX803" s="224"/>
      <c r="AY803" s="222"/>
    </row>
    <row r="804" ht="15" spans="1:51">
      <c r="A804" s="220"/>
      <c r="B804" s="224"/>
      <c r="C804" s="283" t="s">
        <v>668</v>
      </c>
      <c r="D804" s="111" t="s">
        <v>25</v>
      </c>
      <c r="E804" s="111" t="s">
        <v>669</v>
      </c>
      <c r="F804" s="293" t="s">
        <v>837</v>
      </c>
      <c r="G804" s="293" t="s">
        <v>837</v>
      </c>
      <c r="H804" s="293" t="s">
        <v>837</v>
      </c>
      <c r="I804" s="293" t="s">
        <v>837</v>
      </c>
      <c r="J804" s="259">
        <v>0.9</v>
      </c>
      <c r="K804" s="260">
        <v>0.966666666666667</v>
      </c>
      <c r="L804" s="260">
        <v>0.966666666666667</v>
      </c>
      <c r="M804" s="261">
        <v>0.954545454545455</v>
      </c>
      <c r="N804" s="261">
        <v>0.973722627737226</v>
      </c>
      <c r="O804" s="262">
        <v>0.9</v>
      </c>
      <c r="P804" s="263">
        <v>0.984912492456246</v>
      </c>
      <c r="Q804" s="260">
        <v>0.98304347826087</v>
      </c>
      <c r="R804" s="260">
        <v>0.965197215777262</v>
      </c>
      <c r="S804" s="260">
        <v>0.975699670614925</v>
      </c>
      <c r="T804" s="262">
        <v>0.9</v>
      </c>
      <c r="U804" s="260">
        <v>0.952323476161738</v>
      </c>
      <c r="V804" s="260">
        <v>0.950869565217391</v>
      </c>
      <c r="W804" s="260">
        <v>0.954756380510441</v>
      </c>
      <c r="X804" s="260">
        <v>0.948040049734965</v>
      </c>
      <c r="Y804" s="262">
        <v>0.92</v>
      </c>
      <c r="Z804" s="262">
        <v>0.903225806451613</v>
      </c>
      <c r="AA804" s="262">
        <v>0.940659340659341</v>
      </c>
      <c r="AB804" s="262">
        <v>0.939583333333333</v>
      </c>
      <c r="AC804" s="262">
        <v>0.94268651394955</v>
      </c>
      <c r="AD804" s="262">
        <v>0.92</v>
      </c>
      <c r="AE804" s="260">
        <v>0.997975708502024</v>
      </c>
      <c r="AF804" s="260">
        <v>0.992714025500911</v>
      </c>
      <c r="AG804" s="260">
        <v>1</v>
      </c>
      <c r="AH804" s="260">
        <v>0.995833637891967</v>
      </c>
      <c r="AI804" s="262">
        <v>0.92</v>
      </c>
      <c r="AJ804" s="260">
        <v>0.952624245239201</v>
      </c>
      <c r="AK804" s="260">
        <v>0.968058076225045</v>
      </c>
      <c r="AL804" s="260">
        <v>0.959761549925484</v>
      </c>
      <c r="AM804" s="260">
        <v>0.970594935599755</v>
      </c>
      <c r="AN804" s="259">
        <v>0.99</v>
      </c>
      <c r="AO804" s="264">
        <v>1</v>
      </c>
      <c r="AP804" s="264">
        <v>1</v>
      </c>
      <c r="AQ804" s="264">
        <v>1</v>
      </c>
      <c r="AR804" s="265">
        <v>1</v>
      </c>
      <c r="AS804" s="286">
        <v>0.0810595228934205</v>
      </c>
      <c r="AT804" s="267">
        <v>0.0571428571428571</v>
      </c>
      <c r="AU804" s="268">
        <v>0.0263157894736842</v>
      </c>
      <c r="AV804" s="268">
        <v>0.153846153846154</v>
      </c>
      <c r="AW804" s="268">
        <v>0.0858208955223881</v>
      </c>
      <c r="AX804" s="224"/>
      <c r="AY804" s="222"/>
    </row>
    <row r="805" ht="15" spans="1:51">
      <c r="A805" s="220"/>
      <c r="B805" s="224"/>
      <c r="C805" s="283" t="s">
        <v>668</v>
      </c>
      <c r="D805" s="111" t="s">
        <v>25</v>
      </c>
      <c r="E805" s="111" t="s">
        <v>669</v>
      </c>
      <c r="F805" s="293" t="s">
        <v>838</v>
      </c>
      <c r="G805" s="293" t="s">
        <v>838</v>
      </c>
      <c r="H805" s="293" t="s">
        <v>838</v>
      </c>
      <c r="I805" s="293" t="s">
        <v>838</v>
      </c>
      <c r="J805" s="259">
        <v>0.9</v>
      </c>
      <c r="K805" s="260">
        <v>1</v>
      </c>
      <c r="L805" s="260">
        <v>1</v>
      </c>
      <c r="M805" s="261">
        <v>1</v>
      </c>
      <c r="N805" s="261">
        <v>0.988105352591334</v>
      </c>
      <c r="O805" s="262">
        <v>0.9</v>
      </c>
      <c r="P805" s="263">
        <v>0.975597356380275</v>
      </c>
      <c r="Q805" s="260">
        <v>0.972444609942283</v>
      </c>
      <c r="R805" s="260">
        <v>0.973275024295432</v>
      </c>
      <c r="S805" s="260">
        <v>0.972834878674295</v>
      </c>
      <c r="T805" s="262">
        <v>0.9</v>
      </c>
      <c r="U805" s="260">
        <v>0.949161159125572</v>
      </c>
      <c r="V805" s="260">
        <v>0.941351703593372</v>
      </c>
      <c r="W805" s="260">
        <v>0.950923226433431</v>
      </c>
      <c r="X805" s="260">
        <v>0.957585322548826</v>
      </c>
      <c r="Y805" s="262">
        <v>0.92</v>
      </c>
      <c r="Z805" s="262">
        <v>0.948899371069182</v>
      </c>
      <c r="AA805" s="262">
        <v>0.953917050691244</v>
      </c>
      <c r="AB805" s="262">
        <v>0.963815789473684</v>
      </c>
      <c r="AC805" s="262">
        <v>0.966582865983369</v>
      </c>
      <c r="AD805" s="262">
        <v>0.92</v>
      </c>
      <c r="AE805" s="260">
        <v>0.999610894941634</v>
      </c>
      <c r="AF805" s="260">
        <v>0.999275099673795</v>
      </c>
      <c r="AG805" s="260">
        <v>1</v>
      </c>
      <c r="AH805" s="260">
        <v>0.998839306940385</v>
      </c>
      <c r="AI805" s="262">
        <v>0.92</v>
      </c>
      <c r="AJ805" s="260">
        <v>0.966583445362013</v>
      </c>
      <c r="AK805" s="260">
        <v>0.970570012391574</v>
      </c>
      <c r="AL805" s="260">
        <v>0.971594379963348</v>
      </c>
      <c r="AM805" s="260">
        <v>0.981343958004259</v>
      </c>
      <c r="AN805" s="259">
        <v>0.99</v>
      </c>
      <c r="AO805" s="264">
        <v>1</v>
      </c>
      <c r="AP805" s="264">
        <v>1</v>
      </c>
      <c r="AQ805" s="264">
        <v>1</v>
      </c>
      <c r="AR805" s="265">
        <v>1</v>
      </c>
      <c r="AS805" s="286">
        <v>0.0810595228934205</v>
      </c>
      <c r="AT805" s="267">
        <v>0.0444444444444444</v>
      </c>
      <c r="AU805" s="268">
        <v>0.136363636363636</v>
      </c>
      <c r="AV805" s="268">
        <v>0.142857142857143</v>
      </c>
      <c r="AW805" s="268">
        <v>0.0885478158205431</v>
      </c>
      <c r="AX805" s="224"/>
      <c r="AY805" s="222"/>
    </row>
    <row r="806" ht="15" spans="1:51">
      <c r="A806" s="220"/>
      <c r="B806" s="224"/>
      <c r="C806" s="283" t="s">
        <v>668</v>
      </c>
      <c r="D806" s="111" t="s">
        <v>25</v>
      </c>
      <c r="E806" s="111" t="s">
        <v>669</v>
      </c>
      <c r="F806" s="293" t="s">
        <v>839</v>
      </c>
      <c r="G806" s="293" t="s">
        <v>839</v>
      </c>
      <c r="H806" s="293" t="s">
        <v>839</v>
      </c>
      <c r="I806" s="293" t="s">
        <v>839</v>
      </c>
      <c r="J806" s="259">
        <v>0.9</v>
      </c>
      <c r="K806" s="260">
        <v>1</v>
      </c>
      <c r="L806" s="260">
        <v>0.96</v>
      </c>
      <c r="M806" s="261">
        <v>0.972972972972973</v>
      </c>
      <c r="N806" s="261">
        <v>0.977648202137998</v>
      </c>
      <c r="O806" s="262">
        <v>0.9</v>
      </c>
      <c r="P806" s="263">
        <v>0.964893231994209</v>
      </c>
      <c r="Q806" s="260">
        <v>0.934224049331963</v>
      </c>
      <c r="R806" s="260">
        <v>0.984164687252573</v>
      </c>
      <c r="S806" s="260">
        <v>0.966902698259327</v>
      </c>
      <c r="T806" s="262">
        <v>0.9</v>
      </c>
      <c r="U806" s="260">
        <v>0.929062613101701</v>
      </c>
      <c r="V806" s="260">
        <v>0.913926002055498</v>
      </c>
      <c r="W806" s="260">
        <v>0.939825811559778</v>
      </c>
      <c r="X806" s="260">
        <v>0.931339323055624</v>
      </c>
      <c r="Y806" s="262">
        <v>0.92</v>
      </c>
      <c r="Z806" s="262">
        <v>0.916773367477593</v>
      </c>
      <c r="AA806" s="262">
        <v>0.938218390804598</v>
      </c>
      <c r="AB806" s="262">
        <v>0.931701030927835</v>
      </c>
      <c r="AC806" s="262">
        <v>0.932066153669461</v>
      </c>
      <c r="AD806" s="262">
        <v>0.92</v>
      </c>
      <c r="AE806" s="260">
        <v>0.995555555555556</v>
      </c>
      <c r="AF806" s="260">
        <v>0.994646680942184</v>
      </c>
      <c r="AG806" s="260">
        <v>0.998240985048373</v>
      </c>
      <c r="AH806" s="260">
        <v>0.995983005021244</v>
      </c>
      <c r="AI806" s="262">
        <v>0.92</v>
      </c>
      <c r="AJ806" s="260">
        <v>0.947264523406655</v>
      </c>
      <c r="AK806" s="260">
        <v>0.952090592334495</v>
      </c>
      <c r="AL806" s="260">
        <v>0.953590620420127</v>
      </c>
      <c r="AM806" s="260">
        <v>0.959898161375052</v>
      </c>
      <c r="AN806" s="259">
        <v>0.99</v>
      </c>
      <c r="AO806" s="264">
        <v>1</v>
      </c>
      <c r="AP806" s="264">
        <v>1</v>
      </c>
      <c r="AQ806" s="264">
        <v>1</v>
      </c>
      <c r="AR806" s="265">
        <v>1</v>
      </c>
      <c r="AS806" s="286">
        <v>0.0810595228934205</v>
      </c>
      <c r="AT806" s="267">
        <v>0</v>
      </c>
      <c r="AU806" s="268">
        <v>0.114285714285714</v>
      </c>
      <c r="AV806" s="268">
        <v>0.2</v>
      </c>
      <c r="AW806" s="268">
        <v>0.0824742268041237</v>
      </c>
      <c r="AX806" s="224"/>
      <c r="AY806" s="222"/>
    </row>
    <row r="807" ht="15" spans="1:51">
      <c r="A807" s="220"/>
      <c r="B807" s="224"/>
      <c r="C807" s="283" t="s">
        <v>668</v>
      </c>
      <c r="D807" s="111" t="s">
        <v>25</v>
      </c>
      <c r="E807" s="111" t="s">
        <v>669</v>
      </c>
      <c r="F807" s="293" t="s">
        <v>840</v>
      </c>
      <c r="G807" s="293" t="s">
        <v>840</v>
      </c>
      <c r="H807" s="293" t="s">
        <v>840</v>
      </c>
      <c r="I807" s="293" t="s">
        <v>840</v>
      </c>
      <c r="J807" s="259">
        <v>0.9</v>
      </c>
      <c r="K807" s="260">
        <v>0.945945945945946</v>
      </c>
      <c r="L807" s="260">
        <v>1</v>
      </c>
      <c r="M807" s="261">
        <v>0.935483870967742</v>
      </c>
      <c r="N807" s="261">
        <v>0.931956257594168</v>
      </c>
      <c r="O807" s="262">
        <v>0.9</v>
      </c>
      <c r="P807" s="263">
        <v>0.950657894736842</v>
      </c>
      <c r="Q807" s="260">
        <v>0.948868175765646</v>
      </c>
      <c r="R807" s="260">
        <v>0.951127819548872</v>
      </c>
      <c r="S807" s="260">
        <v>0.946739808727705</v>
      </c>
      <c r="T807" s="262">
        <v>0.9</v>
      </c>
      <c r="U807" s="260">
        <v>0.914144736842105</v>
      </c>
      <c r="V807" s="260">
        <v>0.913182423435419</v>
      </c>
      <c r="W807" s="260">
        <v>0.916040100250627</v>
      </c>
      <c r="X807" s="260">
        <v>0.917221762665622</v>
      </c>
      <c r="Y807" s="262">
        <v>0.92</v>
      </c>
      <c r="Z807" s="262">
        <v>0.952279957582185</v>
      </c>
      <c r="AA807" s="262">
        <v>0.918884664131812</v>
      </c>
      <c r="AB807" s="262">
        <v>0.94181459566075</v>
      </c>
      <c r="AC807" s="262">
        <v>0.933655947549173</v>
      </c>
      <c r="AD807" s="262">
        <v>0.92</v>
      </c>
      <c r="AE807" s="260">
        <v>0.998930052159957</v>
      </c>
      <c r="AF807" s="260">
        <v>0.998681105095099</v>
      </c>
      <c r="AG807" s="260">
        <v>0.996572557220867</v>
      </c>
      <c r="AH807" s="260">
        <v>0.997754539559014</v>
      </c>
      <c r="AI807" s="262">
        <v>0.92</v>
      </c>
      <c r="AJ807" s="260">
        <v>0.941102756892231</v>
      </c>
      <c r="AK807" s="260">
        <v>0.951208791208791</v>
      </c>
      <c r="AL807" s="260">
        <v>0.954110898661568</v>
      </c>
      <c r="AM807" s="260">
        <v>0.956820834797194</v>
      </c>
      <c r="AN807" s="259">
        <v>0.99</v>
      </c>
      <c r="AO807" s="264">
        <v>1</v>
      </c>
      <c r="AP807" s="264">
        <v>1</v>
      </c>
      <c r="AQ807" s="264">
        <v>1</v>
      </c>
      <c r="AR807" s="265">
        <v>1</v>
      </c>
      <c r="AS807" s="286">
        <v>0.0810595228934205</v>
      </c>
      <c r="AT807" s="267">
        <v>0</v>
      </c>
      <c r="AU807" s="268">
        <v>0.105263157894737</v>
      </c>
      <c r="AV807" s="268">
        <v>0.0454545454545455</v>
      </c>
      <c r="AW807" s="268">
        <v>0.0986436498150432</v>
      </c>
      <c r="AX807" s="224"/>
      <c r="AY807" s="222"/>
    </row>
    <row r="808" ht="15" spans="1:51">
      <c r="A808" s="220"/>
      <c r="B808" s="224"/>
      <c r="C808" s="283" t="s">
        <v>668</v>
      </c>
      <c r="D808" s="111" t="s">
        <v>25</v>
      </c>
      <c r="E808" s="111" t="s">
        <v>669</v>
      </c>
      <c r="F808" s="293" t="s">
        <v>841</v>
      </c>
      <c r="G808" s="293" t="s">
        <v>841</v>
      </c>
      <c r="H808" s="293" t="s">
        <v>841</v>
      </c>
      <c r="I808" s="293" t="s">
        <v>841</v>
      </c>
      <c r="J808" s="259">
        <v>0.9</v>
      </c>
      <c r="K808" s="260">
        <v>0.846153846153846</v>
      </c>
      <c r="L808" s="260">
        <v>0.884615384615385</v>
      </c>
      <c r="M808" s="261">
        <v>0.95</v>
      </c>
      <c r="N808" s="261">
        <v>0.882059800664452</v>
      </c>
      <c r="O808" s="262">
        <v>0.9</v>
      </c>
      <c r="P808" s="263">
        <v>0.97767630644343</v>
      </c>
      <c r="Q808" s="260">
        <v>0.985046012269939</v>
      </c>
      <c r="R808" s="260">
        <v>0.992143658810326</v>
      </c>
      <c r="S808" s="260">
        <v>0.973859337253293</v>
      </c>
      <c r="T808" s="262">
        <v>0.9</v>
      </c>
      <c r="U808" s="260">
        <v>0.93556570268899</v>
      </c>
      <c r="V808" s="260">
        <v>0.947469325153374</v>
      </c>
      <c r="W808" s="260">
        <v>0.958473625140292</v>
      </c>
      <c r="X808" s="260">
        <v>0.944961028305757</v>
      </c>
      <c r="Y808" s="262">
        <v>0.92</v>
      </c>
      <c r="Z808" s="262">
        <v>0.935108153078203</v>
      </c>
      <c r="AA808" s="262">
        <v>0.951219512195122</v>
      </c>
      <c r="AB808" s="262">
        <v>0.956063268892794</v>
      </c>
      <c r="AC808" s="262">
        <v>0.945757012653747</v>
      </c>
      <c r="AD808" s="262">
        <v>0.92</v>
      </c>
      <c r="AE808" s="260">
        <v>0.997641509433962</v>
      </c>
      <c r="AF808" s="260">
        <v>0.997844827586207</v>
      </c>
      <c r="AG808" s="260">
        <v>0.997772828507795</v>
      </c>
      <c r="AH808" s="260">
        <v>0.995929549902153</v>
      </c>
      <c r="AI808" s="262">
        <v>0.92</v>
      </c>
      <c r="AJ808" s="260">
        <v>0.950622083981338</v>
      </c>
      <c r="AK808" s="260">
        <v>0.966900063653724</v>
      </c>
      <c r="AL808" s="260">
        <v>0.971917808219178</v>
      </c>
      <c r="AM808" s="260">
        <v>0.96892158817027</v>
      </c>
      <c r="AN808" s="259">
        <v>0.99</v>
      </c>
      <c r="AO808" s="264">
        <v>1</v>
      </c>
      <c r="AP808" s="264">
        <v>1</v>
      </c>
      <c r="AQ808" s="264">
        <v>1</v>
      </c>
      <c r="AR808" s="265">
        <v>1</v>
      </c>
      <c r="AS808" s="286">
        <v>0.0810595228934205</v>
      </c>
      <c r="AT808" s="267">
        <v>0</v>
      </c>
      <c r="AU808" s="268">
        <v>0.0344827586206897</v>
      </c>
      <c r="AV808" s="268">
        <v>0.2</v>
      </c>
      <c r="AW808" s="268">
        <v>0.105646630236794</v>
      </c>
      <c r="AX808" s="224"/>
      <c r="AY808" s="222"/>
    </row>
    <row r="809" ht="15" spans="1:51">
      <c r="A809" s="220"/>
      <c r="B809" s="224"/>
      <c r="C809" s="283" t="s">
        <v>668</v>
      </c>
      <c r="D809" s="111" t="s">
        <v>25</v>
      </c>
      <c r="E809" s="111" t="s">
        <v>669</v>
      </c>
      <c r="F809" s="293" t="s">
        <v>842</v>
      </c>
      <c r="G809" s="293" t="s">
        <v>842</v>
      </c>
      <c r="H809" s="293" t="s">
        <v>842</v>
      </c>
      <c r="I809" s="293" t="s">
        <v>842</v>
      </c>
      <c r="J809" s="259">
        <v>0.9</v>
      </c>
      <c r="K809" s="260">
        <v>0.833333333333333</v>
      </c>
      <c r="L809" s="260">
        <v>0.923076923076923</v>
      </c>
      <c r="M809" s="261">
        <v>0.909090909090909</v>
      </c>
      <c r="N809" s="261">
        <v>0.914675767918089</v>
      </c>
      <c r="O809" s="262">
        <v>0.9</v>
      </c>
      <c r="P809" s="263">
        <v>0.974206349206349</v>
      </c>
      <c r="Q809" s="260">
        <v>0.979529946929492</v>
      </c>
      <c r="R809" s="260">
        <v>0.977272727272727</v>
      </c>
      <c r="S809" s="260">
        <v>0.96207478096335</v>
      </c>
      <c r="T809" s="262">
        <v>0.9</v>
      </c>
      <c r="U809" s="260">
        <v>0.916666666666667</v>
      </c>
      <c r="V809" s="260">
        <v>0.926459438968916</v>
      </c>
      <c r="W809" s="260">
        <v>0.873106060606061</v>
      </c>
      <c r="X809" s="260">
        <v>0.933363498005018</v>
      </c>
      <c r="Y809" s="262">
        <v>0.92</v>
      </c>
      <c r="Z809" s="262">
        <v>0.909090909090909</v>
      </c>
      <c r="AA809" s="262">
        <v>0.928571428571429</v>
      </c>
      <c r="AB809" s="262">
        <v>0.938405797101449</v>
      </c>
      <c r="AC809" s="262">
        <v>0.935169346561752</v>
      </c>
      <c r="AD809" s="262">
        <v>0.92</v>
      </c>
      <c r="AE809" s="260">
        <v>1</v>
      </c>
      <c r="AF809" s="260">
        <v>0.998470948012232</v>
      </c>
      <c r="AG809" s="260">
        <v>0.99554234769688</v>
      </c>
      <c r="AH809" s="260">
        <v>0.997073284944978</v>
      </c>
      <c r="AI809" s="262">
        <v>0.92</v>
      </c>
      <c r="AJ809" s="260">
        <v>0.932699920823436</v>
      </c>
      <c r="AK809" s="260">
        <v>0.951653944020356</v>
      </c>
      <c r="AL809" s="260">
        <v>0.916666666666667</v>
      </c>
      <c r="AM809" s="260">
        <v>0.954123574648634</v>
      </c>
      <c r="AN809" s="259">
        <v>0.99</v>
      </c>
      <c r="AO809" s="264">
        <v>1</v>
      </c>
      <c r="AP809" s="264">
        <v>1</v>
      </c>
      <c r="AQ809" s="264">
        <v>1</v>
      </c>
      <c r="AR809" s="265">
        <v>1</v>
      </c>
      <c r="AS809" s="286">
        <v>0.0810595228934205</v>
      </c>
      <c r="AT809" s="267">
        <v>0.0714285714285714</v>
      </c>
      <c r="AU809" s="268">
        <v>0.125</v>
      </c>
      <c r="AV809" s="268">
        <v>0.230769230769231</v>
      </c>
      <c r="AW809" s="268">
        <v>0.106122448979592</v>
      </c>
      <c r="AX809" s="224"/>
      <c r="AY809" s="222"/>
    </row>
    <row r="810" ht="15" spans="1:51">
      <c r="A810" s="220"/>
      <c r="B810" s="224"/>
      <c r="C810" s="283" t="s">
        <v>668</v>
      </c>
      <c r="D810" s="111" t="s">
        <v>25</v>
      </c>
      <c r="E810" s="111" t="s">
        <v>669</v>
      </c>
      <c r="F810" s="293" t="s">
        <v>843</v>
      </c>
      <c r="G810" s="293" t="s">
        <v>843</v>
      </c>
      <c r="H810" s="293" t="s">
        <v>843</v>
      </c>
      <c r="I810" s="293" t="s">
        <v>843</v>
      </c>
      <c r="J810" s="259">
        <v>0.9</v>
      </c>
      <c r="K810" s="260">
        <v>0.963636363636364</v>
      </c>
      <c r="L810" s="260">
        <v>0.964285714285714</v>
      </c>
      <c r="M810" s="261">
        <v>0.978260869565217</v>
      </c>
      <c r="N810" s="261">
        <v>0.961912479740681</v>
      </c>
      <c r="O810" s="262">
        <v>0.9</v>
      </c>
      <c r="P810" s="263">
        <v>0.990788716177317</v>
      </c>
      <c r="Q810" s="260">
        <v>0.98941565600882</v>
      </c>
      <c r="R810" s="260">
        <v>0.985781990521327</v>
      </c>
      <c r="S810" s="260">
        <v>0.984487680719093</v>
      </c>
      <c r="T810" s="262">
        <v>0.9</v>
      </c>
      <c r="U810" s="260">
        <v>0.951928612550374</v>
      </c>
      <c r="V810" s="260">
        <v>0.955016538037486</v>
      </c>
      <c r="W810" s="260">
        <v>0.964454976303318</v>
      </c>
      <c r="X810" s="260">
        <v>0.951938180025453</v>
      </c>
      <c r="Y810" s="262">
        <v>0.92</v>
      </c>
      <c r="Z810" s="262">
        <v>0.95483288166215</v>
      </c>
      <c r="AA810" s="262">
        <v>0.958650707290533</v>
      </c>
      <c r="AB810" s="262">
        <v>0.953221535745808</v>
      </c>
      <c r="AC810" s="262">
        <v>0.952611218568665</v>
      </c>
      <c r="AD810" s="262">
        <v>0.92</v>
      </c>
      <c r="AE810" s="260">
        <v>1</v>
      </c>
      <c r="AF810" s="260">
        <v>0.999306999306999</v>
      </c>
      <c r="AG810" s="260">
        <v>0.999152542372881</v>
      </c>
      <c r="AH810" s="260">
        <v>0.998750287762686</v>
      </c>
      <c r="AI810" s="262">
        <v>0.92</v>
      </c>
      <c r="AJ810" s="260">
        <v>0.965509714036237</v>
      </c>
      <c r="AK810" s="260">
        <v>0.974147414741474</v>
      </c>
      <c r="AL810" s="260">
        <v>0.971286777738391</v>
      </c>
      <c r="AM810" s="260">
        <v>0.973268109946263</v>
      </c>
      <c r="AN810" s="259">
        <v>0.99</v>
      </c>
      <c r="AO810" s="264">
        <v>1</v>
      </c>
      <c r="AP810" s="264">
        <v>1</v>
      </c>
      <c r="AQ810" s="264">
        <v>1</v>
      </c>
      <c r="AR810" s="265">
        <v>1</v>
      </c>
      <c r="AS810" s="286">
        <v>0.0810595228934205</v>
      </c>
      <c r="AT810" s="267">
        <v>0.0303030303030303</v>
      </c>
      <c r="AU810" s="268">
        <v>0.0754716981132075</v>
      </c>
      <c r="AV810" s="268">
        <v>0.160714285714286</v>
      </c>
      <c r="AW810" s="268">
        <v>0.0879419764279238</v>
      </c>
      <c r="AX810" s="224"/>
      <c r="AY810" s="222"/>
    </row>
    <row r="811" ht="15" spans="1:51">
      <c r="A811" s="220"/>
      <c r="B811" s="224"/>
      <c r="C811" s="283" t="s">
        <v>668</v>
      </c>
      <c r="D811" s="111" t="s">
        <v>25</v>
      </c>
      <c r="E811" s="111" t="s">
        <v>669</v>
      </c>
      <c r="F811" s="293" t="s">
        <v>844</v>
      </c>
      <c r="G811" s="293" t="s">
        <v>844</v>
      </c>
      <c r="H811" s="293" t="s">
        <v>844</v>
      </c>
      <c r="I811" s="293" t="s">
        <v>844</v>
      </c>
      <c r="J811" s="259">
        <v>0.9</v>
      </c>
      <c r="K811" s="260">
        <v>0.920634920634921</v>
      </c>
      <c r="L811" s="260">
        <v>0.938461538461538</v>
      </c>
      <c r="M811" s="261">
        <v>0.982142857142857</v>
      </c>
      <c r="N811" s="261">
        <v>0.9341840161182</v>
      </c>
      <c r="O811" s="262">
        <v>0.9</v>
      </c>
      <c r="P811" s="263">
        <v>0.979502196193265</v>
      </c>
      <c r="Q811" s="260">
        <v>0.959442779051314</v>
      </c>
      <c r="R811" s="260">
        <v>0.975314392175128</v>
      </c>
      <c r="S811" s="260">
        <v>0.973352358181327</v>
      </c>
      <c r="T811" s="262">
        <v>0.9</v>
      </c>
      <c r="U811" s="260">
        <v>0.941678867740361</v>
      </c>
      <c r="V811" s="260">
        <v>0.937224475401164</v>
      </c>
      <c r="W811" s="260">
        <v>0.939916162086633</v>
      </c>
      <c r="X811" s="260">
        <v>0.936909490571131</v>
      </c>
      <c r="Y811" s="262">
        <v>0.92</v>
      </c>
      <c r="Z811" s="262">
        <v>0.901326699834162</v>
      </c>
      <c r="AA811" s="262">
        <v>0.920952380952381</v>
      </c>
      <c r="AB811" s="262">
        <v>0.916256157635468</v>
      </c>
      <c r="AC811" s="262">
        <v>0.913397337126151</v>
      </c>
      <c r="AD811" s="262">
        <v>0.92</v>
      </c>
      <c r="AE811" s="260">
        <v>0.997101449275362</v>
      </c>
      <c r="AF811" s="260">
        <v>0.996873371547681</v>
      </c>
      <c r="AG811" s="260">
        <v>0.994472361809045</v>
      </c>
      <c r="AH811" s="260">
        <v>0.997882692134426</v>
      </c>
      <c r="AI811" s="262">
        <v>0.92</v>
      </c>
      <c r="AJ811" s="260">
        <v>0.951168929110106</v>
      </c>
      <c r="AK811" s="260">
        <v>0.955707491082045</v>
      </c>
      <c r="AL811" s="260">
        <v>0.94739970282318</v>
      </c>
      <c r="AM811" s="260">
        <v>0.956063364189163</v>
      </c>
      <c r="AN811" s="259">
        <v>0.99</v>
      </c>
      <c r="AO811" s="264">
        <v>1</v>
      </c>
      <c r="AP811" s="264">
        <v>1</v>
      </c>
      <c r="AQ811" s="264">
        <v>1</v>
      </c>
      <c r="AR811" s="265">
        <v>1</v>
      </c>
      <c r="AS811" s="286">
        <v>0.0810595228934205</v>
      </c>
      <c r="AT811" s="267">
        <v>0.0689655172413793</v>
      </c>
      <c r="AU811" s="268">
        <v>0.0857142857142857</v>
      </c>
      <c r="AV811" s="268">
        <v>0</v>
      </c>
      <c r="AW811" s="268">
        <v>0.106824925816024</v>
      </c>
      <c r="AX811" s="224"/>
      <c r="AY811" s="222"/>
    </row>
    <row r="812" ht="15" spans="1:51">
      <c r="A812" s="220"/>
      <c r="B812" s="224"/>
      <c r="C812" s="283" t="s">
        <v>668</v>
      </c>
      <c r="D812" s="111" t="s">
        <v>25</v>
      </c>
      <c r="E812" s="111" t="s">
        <v>669</v>
      </c>
      <c r="F812" s="293" t="s">
        <v>845</v>
      </c>
      <c r="G812" s="293" t="s">
        <v>845</v>
      </c>
      <c r="H812" s="293" t="s">
        <v>845</v>
      </c>
      <c r="I812" s="293" t="s">
        <v>845</v>
      </c>
      <c r="J812" s="259">
        <v>0.9</v>
      </c>
      <c r="K812" s="260">
        <v>0.923076923076923</v>
      </c>
      <c r="L812" s="260">
        <v>1</v>
      </c>
      <c r="M812" s="261">
        <v>0.833333333333333</v>
      </c>
      <c r="N812" s="261">
        <v>0.9185667752443</v>
      </c>
      <c r="O812" s="262">
        <v>0.9</v>
      </c>
      <c r="P812" s="263">
        <v>0.989191353082466</v>
      </c>
      <c r="Q812" s="260">
        <v>0.986035422343324</v>
      </c>
      <c r="R812" s="260">
        <v>0.991256830601093</v>
      </c>
      <c r="S812" s="260">
        <v>0.990893281223704</v>
      </c>
      <c r="T812" s="262">
        <v>0.9</v>
      </c>
      <c r="U812" s="260">
        <v>0.953162530024019</v>
      </c>
      <c r="V812" s="260">
        <v>0.963896457765668</v>
      </c>
      <c r="W812" s="260">
        <v>0.954098360655738</v>
      </c>
      <c r="X812" s="260">
        <v>0.961890158385848</v>
      </c>
      <c r="Y812" s="262">
        <v>0.92</v>
      </c>
      <c r="Z812" s="262">
        <v>0.951856946354883</v>
      </c>
      <c r="AA812" s="262">
        <v>0.955743879472693</v>
      </c>
      <c r="AB812" s="262">
        <v>0.908183632734531</v>
      </c>
      <c r="AC812" s="262">
        <v>0.949971220260936</v>
      </c>
      <c r="AD812" s="262">
        <v>0.92</v>
      </c>
      <c r="AE812" s="260">
        <v>0.999348109517601</v>
      </c>
      <c r="AF812" s="260">
        <v>0.99570889117748</v>
      </c>
      <c r="AG812" s="260">
        <v>0.996005326231691</v>
      </c>
      <c r="AH812" s="260">
        <v>0.991680073236896</v>
      </c>
      <c r="AI812" s="262">
        <v>0.92</v>
      </c>
      <c r="AJ812" s="260">
        <v>0.966821705426357</v>
      </c>
      <c r="AK812" s="260">
        <v>0.977494373593398</v>
      </c>
      <c r="AL812" s="260">
        <v>0.950564971751412</v>
      </c>
      <c r="AM812" s="260">
        <v>0.975974602491323</v>
      </c>
      <c r="AN812" s="259">
        <v>0.99</v>
      </c>
      <c r="AO812" s="264">
        <v>1</v>
      </c>
      <c r="AP812" s="264">
        <v>1</v>
      </c>
      <c r="AQ812" s="264">
        <v>1</v>
      </c>
      <c r="AR812" s="265">
        <v>1</v>
      </c>
      <c r="AS812" s="286">
        <v>0.0810595228934205</v>
      </c>
      <c r="AT812" s="267">
        <v>0</v>
      </c>
      <c r="AU812" s="268">
        <v>0.428571428571429</v>
      </c>
      <c r="AV812" s="268">
        <v>0.125</v>
      </c>
      <c r="AW812" s="268">
        <v>0.0725806451612903</v>
      </c>
      <c r="AX812" s="224"/>
      <c r="AY812" s="222"/>
    </row>
    <row r="813" ht="15" spans="1:51">
      <c r="A813" s="220"/>
      <c r="B813" s="224"/>
      <c r="C813" s="283" t="s">
        <v>668</v>
      </c>
      <c r="D813" s="111" t="s">
        <v>25</v>
      </c>
      <c r="E813" s="111" t="s">
        <v>669</v>
      </c>
      <c r="F813" s="293" t="s">
        <v>846</v>
      </c>
      <c r="G813" s="293" t="s">
        <v>846</v>
      </c>
      <c r="H813" s="293" t="s">
        <v>846</v>
      </c>
      <c r="I813" s="293" t="s">
        <v>846</v>
      </c>
      <c r="J813" s="259">
        <v>0.9</v>
      </c>
      <c r="K813" s="260">
        <v>0.961538461538462</v>
      </c>
      <c r="L813" s="260">
        <v>0.884615384615385</v>
      </c>
      <c r="M813" s="261">
        <v>0.954545454545455</v>
      </c>
      <c r="N813" s="261">
        <v>0.947784810126582</v>
      </c>
      <c r="O813" s="262">
        <v>0.9</v>
      </c>
      <c r="P813" s="263">
        <v>0.965672481710748</v>
      </c>
      <c r="Q813" s="260">
        <v>0.961934617107031</v>
      </c>
      <c r="R813" s="260">
        <v>0.950479233226837</v>
      </c>
      <c r="S813" s="260">
        <v>0.964307692307692</v>
      </c>
      <c r="T813" s="262">
        <v>0.9</v>
      </c>
      <c r="U813" s="260">
        <v>0.938660664040518</v>
      </c>
      <c r="V813" s="260">
        <v>0.948051948051948</v>
      </c>
      <c r="W813" s="260">
        <v>0.950479233226837</v>
      </c>
      <c r="X813" s="260">
        <v>0.953311036789298</v>
      </c>
      <c r="Y813" s="262">
        <v>0.92</v>
      </c>
      <c r="Z813" s="262">
        <v>0.956611570247934</v>
      </c>
      <c r="AA813" s="262">
        <v>0.947712418300654</v>
      </c>
      <c r="AB813" s="262">
        <v>0.948328267477204</v>
      </c>
      <c r="AC813" s="262">
        <v>0.94328687732855</v>
      </c>
      <c r="AD813" s="262">
        <v>0.92</v>
      </c>
      <c r="AE813" s="260">
        <v>1</v>
      </c>
      <c r="AF813" s="260">
        <v>0.997568881685575</v>
      </c>
      <c r="AG813" s="260">
        <v>0.99815668202765</v>
      </c>
      <c r="AH813" s="260">
        <v>0.996423627134287</v>
      </c>
      <c r="AI813" s="262">
        <v>0.92</v>
      </c>
      <c r="AJ813" s="260">
        <v>0.965501990269792</v>
      </c>
      <c r="AK813" s="260">
        <v>0.971981320880587</v>
      </c>
      <c r="AL813" s="260">
        <v>0.969633507853403</v>
      </c>
      <c r="AM813" s="260">
        <v>0.970830361102007</v>
      </c>
      <c r="AN813" s="259">
        <v>0.99</v>
      </c>
      <c r="AO813" s="264">
        <v>1</v>
      </c>
      <c r="AP813" s="264">
        <v>1</v>
      </c>
      <c r="AQ813" s="264">
        <v>1</v>
      </c>
      <c r="AR813" s="265">
        <v>1</v>
      </c>
      <c r="AS813" s="286">
        <v>0.0810595228934205</v>
      </c>
      <c r="AT813" s="267">
        <v>0</v>
      </c>
      <c r="AU813" s="268">
        <v>0</v>
      </c>
      <c r="AV813" s="268">
        <v>0</v>
      </c>
      <c r="AW813" s="268">
        <v>0.0655737704918033</v>
      </c>
      <c r="AX813" s="224"/>
      <c r="AY813" s="222"/>
    </row>
    <row r="814" ht="15" spans="1:51">
      <c r="A814" s="220"/>
      <c r="B814" s="224"/>
      <c r="C814" s="283" t="s">
        <v>668</v>
      </c>
      <c r="D814" s="111" t="s">
        <v>25</v>
      </c>
      <c r="E814" s="111" t="s">
        <v>669</v>
      </c>
      <c r="F814" s="293" t="s">
        <v>847</v>
      </c>
      <c r="G814" s="293" t="s">
        <v>847</v>
      </c>
      <c r="H814" s="293" t="s">
        <v>847</v>
      </c>
      <c r="I814" s="293" t="s">
        <v>847</v>
      </c>
      <c r="J814" s="259">
        <v>0.9</v>
      </c>
      <c r="K814" s="260">
        <v>1</v>
      </c>
      <c r="L814" s="260">
        <v>0.975</v>
      </c>
      <c r="M814" s="261">
        <v>1</v>
      </c>
      <c r="N814" s="261">
        <v>0.984632272228321</v>
      </c>
      <c r="O814" s="262">
        <v>0.9</v>
      </c>
      <c r="P814" s="263">
        <v>0.961313394018205</v>
      </c>
      <c r="Q814" s="260">
        <v>0.950967741935484</v>
      </c>
      <c r="R814" s="260">
        <v>0.952941176470588</v>
      </c>
      <c r="S814" s="260">
        <v>0.963761545436383</v>
      </c>
      <c r="T814" s="262">
        <v>0.9</v>
      </c>
      <c r="U814" s="260">
        <v>0.935305591677503</v>
      </c>
      <c r="V814" s="260">
        <v>0.932387096774194</v>
      </c>
      <c r="W814" s="260">
        <v>0.921266968325792</v>
      </c>
      <c r="X814" s="260">
        <v>0.941216247368178</v>
      </c>
      <c r="Y814" s="262">
        <v>0.92</v>
      </c>
      <c r="Z814" s="262">
        <v>0.92390139335477</v>
      </c>
      <c r="AA814" s="262">
        <v>0.93778801843318</v>
      </c>
      <c r="AB814" s="262">
        <v>0.875638841567291</v>
      </c>
      <c r="AC814" s="262">
        <v>0.918017839444995</v>
      </c>
      <c r="AD814" s="262">
        <v>0.92</v>
      </c>
      <c r="AE814" s="260">
        <v>0.998967653131452</v>
      </c>
      <c r="AF814" s="260">
        <v>0.993502051983584</v>
      </c>
      <c r="AG814" s="260">
        <v>0.992760776571241</v>
      </c>
      <c r="AH814" s="260">
        <v>0.992607626241583</v>
      </c>
      <c r="AI814" s="262">
        <v>0.92</v>
      </c>
      <c r="AJ814" s="260">
        <v>0.96058867548017</v>
      </c>
      <c r="AK814" s="260">
        <v>0.967741935483871</v>
      </c>
      <c r="AL814" s="260">
        <v>0.940898345153664</v>
      </c>
      <c r="AM814" s="260">
        <v>0.96254582101288</v>
      </c>
      <c r="AN814" s="259">
        <v>0.99</v>
      </c>
      <c r="AO814" s="264">
        <v>1</v>
      </c>
      <c r="AP814" s="264">
        <v>1</v>
      </c>
      <c r="AQ814" s="264">
        <v>1</v>
      </c>
      <c r="AR814" s="265">
        <v>1</v>
      </c>
      <c r="AS814" s="286">
        <v>0.0810595228934205</v>
      </c>
      <c r="AT814" s="267">
        <v>0.0769230769230769</v>
      </c>
      <c r="AU814" s="268">
        <v>0.133333333333333</v>
      </c>
      <c r="AV814" s="268">
        <v>0.666666666666667</v>
      </c>
      <c r="AW814" s="268">
        <v>0.0472727272727273</v>
      </c>
      <c r="AX814" s="224"/>
      <c r="AY814" s="222"/>
    </row>
    <row r="815" ht="15" spans="1:51">
      <c r="A815" s="220"/>
      <c r="B815" s="224"/>
      <c r="C815" s="283" t="s">
        <v>668</v>
      </c>
      <c r="D815" s="111" t="s">
        <v>25</v>
      </c>
      <c r="E815" s="111" t="s">
        <v>669</v>
      </c>
      <c r="F815" s="293" t="s">
        <v>848</v>
      </c>
      <c r="G815" s="293" t="s">
        <v>848</v>
      </c>
      <c r="H815" s="293" t="s">
        <v>848</v>
      </c>
      <c r="I815" s="293" t="s">
        <v>848</v>
      </c>
      <c r="J815" s="259">
        <v>0.9</v>
      </c>
      <c r="K815" s="260">
        <v>1</v>
      </c>
      <c r="L815" s="260">
        <v>1</v>
      </c>
      <c r="M815" s="261">
        <v>1</v>
      </c>
      <c r="N815" s="261">
        <v>0.978783592644979</v>
      </c>
      <c r="O815" s="262">
        <v>0.9</v>
      </c>
      <c r="P815" s="263">
        <v>0.995911413969336</v>
      </c>
      <c r="Q815" s="260">
        <v>0.993561030235162</v>
      </c>
      <c r="R815" s="260">
        <v>0.986473429951691</v>
      </c>
      <c r="S815" s="260">
        <v>0.994773692593576</v>
      </c>
      <c r="T815" s="262">
        <v>0.9</v>
      </c>
      <c r="U815" s="260">
        <v>0.956729131175469</v>
      </c>
      <c r="V815" s="260">
        <v>0.968365061590146</v>
      </c>
      <c r="W815" s="260">
        <v>0.97487922705314</v>
      </c>
      <c r="X815" s="260">
        <v>0.968758295726042</v>
      </c>
      <c r="Y815" s="262">
        <v>0.92</v>
      </c>
      <c r="Z815" s="262">
        <v>0.937728937728938</v>
      </c>
      <c r="AA815" s="262">
        <v>0.950684931506849</v>
      </c>
      <c r="AB815" s="262">
        <v>0.953445065176909</v>
      </c>
      <c r="AC815" s="262">
        <v>0.951419612559598</v>
      </c>
      <c r="AD815" s="262">
        <v>0.92</v>
      </c>
      <c r="AE815" s="260">
        <v>0.998760074395536</v>
      </c>
      <c r="AF815" s="260">
        <v>0.997024916325772</v>
      </c>
      <c r="AG815" s="260">
        <v>0.991448885472713</v>
      </c>
      <c r="AH815" s="260">
        <v>0.996299798805527</v>
      </c>
      <c r="AI815" s="262">
        <v>0.92</v>
      </c>
      <c r="AJ815" s="260">
        <v>0.968575233022636</v>
      </c>
      <c r="AK815" s="260">
        <v>0.979430040711378</v>
      </c>
      <c r="AL815" s="260">
        <v>0.98027989821883</v>
      </c>
      <c r="AM815" s="260">
        <v>0.977838407045759</v>
      </c>
      <c r="AN815" s="259">
        <v>0.99</v>
      </c>
      <c r="AO815" s="264">
        <v>1</v>
      </c>
      <c r="AP815" s="264">
        <v>1</v>
      </c>
      <c r="AQ815" s="264">
        <v>1</v>
      </c>
      <c r="AR815" s="265">
        <v>1</v>
      </c>
      <c r="AS815" s="286">
        <v>0.0810595228934205</v>
      </c>
      <c r="AT815" s="267">
        <v>0.166666666666667</v>
      </c>
      <c r="AU815" s="268">
        <v>0</v>
      </c>
      <c r="AV815" s="268">
        <v>0.285714285714286</v>
      </c>
      <c r="AW815" s="268">
        <v>0.0736842105263158</v>
      </c>
      <c r="AX815" s="224"/>
      <c r="AY815" s="222"/>
    </row>
    <row r="816" ht="15" spans="1:51">
      <c r="A816" s="220"/>
      <c r="B816" s="224"/>
      <c r="C816" s="283" t="s">
        <v>668</v>
      </c>
      <c r="D816" s="111" t="s">
        <v>25</v>
      </c>
      <c r="E816" s="111" t="s">
        <v>669</v>
      </c>
      <c r="F816" s="293" t="s">
        <v>849</v>
      </c>
      <c r="G816" s="293" t="s">
        <v>849</v>
      </c>
      <c r="H816" s="293" t="s">
        <v>849</v>
      </c>
      <c r="I816" s="293" t="s">
        <v>849</v>
      </c>
      <c r="J816" s="259">
        <v>0.9</v>
      </c>
      <c r="K816" s="260">
        <v>1</v>
      </c>
      <c r="L816" s="260">
        <v>1</v>
      </c>
      <c r="M816" s="261">
        <v>1</v>
      </c>
      <c r="N816" s="261">
        <v>0.99678800856531</v>
      </c>
      <c r="O816" s="262">
        <v>0.9</v>
      </c>
      <c r="P816" s="263">
        <v>0.996989085434701</v>
      </c>
      <c r="Q816" s="260">
        <v>0.995482778091474</v>
      </c>
      <c r="R816" s="260">
        <v>0.995971802618328</v>
      </c>
      <c r="S816" s="260">
        <v>0.995319966500813</v>
      </c>
      <c r="T816" s="262">
        <v>0.9</v>
      </c>
      <c r="U816" s="260">
        <v>0.975159954836281</v>
      </c>
      <c r="V816" s="260">
        <v>0.975155279503106</v>
      </c>
      <c r="W816" s="260">
        <v>0.983887210473313</v>
      </c>
      <c r="X816" s="260">
        <v>0.980458807494622</v>
      </c>
      <c r="Y816" s="262">
        <v>0.92</v>
      </c>
      <c r="Z816" s="262">
        <v>0.923173803526448</v>
      </c>
      <c r="AA816" s="262">
        <v>0.951456310679612</v>
      </c>
      <c r="AB816" s="262">
        <v>0.926873857404022</v>
      </c>
      <c r="AC816" s="262">
        <v>0.944573418456181</v>
      </c>
      <c r="AD816" s="262">
        <v>0.92</v>
      </c>
      <c r="AE816" s="260">
        <v>1</v>
      </c>
      <c r="AF816" s="260">
        <v>0.997159090909091</v>
      </c>
      <c r="AG816" s="260">
        <v>0.996280223186609</v>
      </c>
      <c r="AH816" s="260">
        <v>0.997055966978269</v>
      </c>
      <c r="AI816" s="262">
        <v>0.92</v>
      </c>
      <c r="AJ816" s="260">
        <v>0.974789915966387</v>
      </c>
      <c r="AK816" s="260">
        <v>0.982210129761406</v>
      </c>
      <c r="AL816" s="260">
        <v>0.972727272727273</v>
      </c>
      <c r="AM816" s="260">
        <v>0.980710874832396</v>
      </c>
      <c r="AN816" s="259">
        <v>0.99</v>
      </c>
      <c r="AO816" s="264">
        <v>1</v>
      </c>
      <c r="AP816" s="264">
        <v>1</v>
      </c>
      <c r="AQ816" s="264">
        <v>1</v>
      </c>
      <c r="AR816" s="265">
        <v>1</v>
      </c>
      <c r="AS816" s="286">
        <v>0.0810595228934205</v>
      </c>
      <c r="AT816" s="267">
        <v>0</v>
      </c>
      <c r="AU816" s="268">
        <v>0</v>
      </c>
      <c r="AV816" s="268">
        <v>0.0714285714285714</v>
      </c>
      <c r="AW816" s="268">
        <v>0.0366300366300366</v>
      </c>
      <c r="AX816" s="224"/>
      <c r="AY816" s="222"/>
    </row>
    <row r="817" ht="15" spans="1:51">
      <c r="A817" s="220"/>
      <c r="B817" s="224"/>
      <c r="C817" s="283" t="s">
        <v>668</v>
      </c>
      <c r="D817" s="111" t="s">
        <v>25</v>
      </c>
      <c r="E817" s="111" t="s">
        <v>669</v>
      </c>
      <c r="F817" s="293" t="s">
        <v>850</v>
      </c>
      <c r="G817" s="293" t="s">
        <v>850</v>
      </c>
      <c r="H817" s="293" t="s">
        <v>850</v>
      </c>
      <c r="I817" s="293" t="s">
        <v>850</v>
      </c>
      <c r="J817" s="259">
        <v>0.9</v>
      </c>
      <c r="K817" s="260">
        <v>0.804878048780488</v>
      </c>
      <c r="L817" s="260">
        <v>0.974358974358974</v>
      </c>
      <c r="M817" s="261">
        <v>0.866666666666667</v>
      </c>
      <c r="N817" s="261">
        <v>0.906521739130435</v>
      </c>
      <c r="O817" s="262">
        <v>0.9</v>
      </c>
      <c r="P817" s="263">
        <v>0.98020706455542</v>
      </c>
      <c r="Q817" s="260">
        <v>0.983382936507937</v>
      </c>
      <c r="R817" s="260">
        <v>0.988983050847458</v>
      </c>
      <c r="S817" s="260">
        <v>0.982756855575868</v>
      </c>
      <c r="T817" s="262">
        <v>0.9</v>
      </c>
      <c r="U817" s="260">
        <v>0.929354445797808</v>
      </c>
      <c r="V817" s="260">
        <v>0.916418650793651</v>
      </c>
      <c r="W817" s="260">
        <v>0.93135593220339</v>
      </c>
      <c r="X817" s="260">
        <v>0.932621572212066</v>
      </c>
      <c r="Y817" s="262">
        <v>0.92</v>
      </c>
      <c r="Z817" s="262">
        <v>0.947204968944099</v>
      </c>
      <c r="AA817" s="262">
        <v>0.943578322197476</v>
      </c>
      <c r="AB817" s="262">
        <v>0.945901639344262</v>
      </c>
      <c r="AC817" s="262">
        <v>0.943610578189068</v>
      </c>
      <c r="AD817" s="262">
        <v>0.92</v>
      </c>
      <c r="AE817" s="260">
        <v>0.999099369558691</v>
      </c>
      <c r="AF817" s="260">
        <v>0.994174191669094</v>
      </c>
      <c r="AG817" s="260">
        <v>0.988282290279627</v>
      </c>
      <c r="AH817" s="260">
        <v>0.995043698687148</v>
      </c>
      <c r="AI817" s="262">
        <v>0.92</v>
      </c>
      <c r="AJ817" s="260">
        <v>0.968941176470588</v>
      </c>
      <c r="AK817" s="260">
        <v>0.965606990146867</v>
      </c>
      <c r="AL817" s="260">
        <v>0.962569832402235</v>
      </c>
      <c r="AM817" s="260">
        <v>0.967059467770301</v>
      </c>
      <c r="AN817" s="259">
        <v>0.99</v>
      </c>
      <c r="AO817" s="264">
        <v>1</v>
      </c>
      <c r="AP817" s="264">
        <v>1</v>
      </c>
      <c r="AQ817" s="264">
        <v>1</v>
      </c>
      <c r="AR817" s="265">
        <v>1</v>
      </c>
      <c r="AS817" s="286">
        <v>0.0810595228934205</v>
      </c>
      <c r="AT817" s="267">
        <v>0.032258064516129</v>
      </c>
      <c r="AU817" s="268">
        <v>0.135135135135135</v>
      </c>
      <c r="AV817" s="268">
        <v>0.111111111111111</v>
      </c>
      <c r="AW817" s="268">
        <v>0.0796019900497512</v>
      </c>
      <c r="AX817" s="224"/>
      <c r="AY817" s="222"/>
    </row>
    <row r="818" ht="15" spans="1:51">
      <c r="A818" s="220"/>
      <c r="B818" s="224"/>
      <c r="C818" s="283" t="s">
        <v>668</v>
      </c>
      <c r="D818" s="111" t="s">
        <v>25</v>
      </c>
      <c r="E818" s="111" t="s">
        <v>669</v>
      </c>
      <c r="F818" s="293" t="s">
        <v>851</v>
      </c>
      <c r="G818" s="293" t="s">
        <v>851</v>
      </c>
      <c r="H818" s="293" t="s">
        <v>851</v>
      </c>
      <c r="I818" s="293" t="s">
        <v>851</v>
      </c>
      <c r="J818" s="259">
        <v>0.9</v>
      </c>
      <c r="K818" s="260">
        <v>0.875</v>
      </c>
      <c r="L818" s="260">
        <v>0.96875</v>
      </c>
      <c r="M818" s="261">
        <v>1</v>
      </c>
      <c r="N818" s="261">
        <v>0.977333333333333</v>
      </c>
      <c r="O818" s="262">
        <v>0.9</v>
      </c>
      <c r="P818" s="263">
        <v>0.963406052076003</v>
      </c>
      <c r="Q818" s="260">
        <v>0.953008595988539</v>
      </c>
      <c r="R818" s="260">
        <v>0.942148760330578</v>
      </c>
      <c r="S818" s="260">
        <v>0.958870023419204</v>
      </c>
      <c r="T818" s="262">
        <v>0.9</v>
      </c>
      <c r="U818" s="260">
        <v>0.938071780436312</v>
      </c>
      <c r="V818" s="260">
        <v>0.945272206303725</v>
      </c>
      <c r="W818" s="260">
        <v>0.952479338842975</v>
      </c>
      <c r="X818" s="260">
        <v>0.946005724694249</v>
      </c>
      <c r="Y818" s="262">
        <v>0.92</v>
      </c>
      <c r="Z818" s="262">
        <v>0.878934624697337</v>
      </c>
      <c r="AA818" s="262">
        <v>0.917716204869857</v>
      </c>
      <c r="AB818" s="262">
        <v>0.880597014925373</v>
      </c>
      <c r="AC818" s="262">
        <v>0.890006763611769</v>
      </c>
      <c r="AD818" s="262">
        <v>0.92</v>
      </c>
      <c r="AE818" s="260">
        <v>0.999290780141844</v>
      </c>
      <c r="AF818" s="260">
        <v>0.995768688293371</v>
      </c>
      <c r="AG818" s="260">
        <v>0.987093443469282</v>
      </c>
      <c r="AH818" s="260">
        <v>0.9895986433013</v>
      </c>
      <c r="AI818" s="262">
        <v>0.92</v>
      </c>
      <c r="AJ818" s="260">
        <v>0.946564885496183</v>
      </c>
      <c r="AK818" s="260">
        <v>0.961973937192907</v>
      </c>
      <c r="AL818" s="260">
        <v>0.946215139442231</v>
      </c>
      <c r="AM818" s="260">
        <v>0.952083431202142</v>
      </c>
      <c r="AN818" s="259">
        <v>0.99</v>
      </c>
      <c r="AO818" s="264">
        <v>1</v>
      </c>
      <c r="AP818" s="264">
        <v>1</v>
      </c>
      <c r="AQ818" s="264">
        <v>1</v>
      </c>
      <c r="AR818" s="265">
        <v>1</v>
      </c>
      <c r="AS818" s="286">
        <v>0.0810595228934205</v>
      </c>
      <c r="AT818" s="267">
        <v>0.142857142857143</v>
      </c>
      <c r="AU818" s="268">
        <v>0.2</v>
      </c>
      <c r="AV818" s="268">
        <v>0</v>
      </c>
      <c r="AW818" s="268">
        <v>0.0442176870748299</v>
      </c>
      <c r="AX818" s="224"/>
      <c r="AY818" s="222"/>
    </row>
    <row r="819" ht="15" spans="1:51">
      <c r="A819" s="220"/>
      <c r="B819" s="224"/>
      <c r="C819" s="283" t="s">
        <v>668</v>
      </c>
      <c r="D819" s="111" t="s">
        <v>25</v>
      </c>
      <c r="E819" s="111" t="s">
        <v>669</v>
      </c>
      <c r="F819" s="293" t="s">
        <v>852</v>
      </c>
      <c r="G819" s="293" t="s">
        <v>852</v>
      </c>
      <c r="H819" s="293" t="s">
        <v>852</v>
      </c>
      <c r="I819" s="293" t="s">
        <v>852</v>
      </c>
      <c r="J819" s="259">
        <v>0.9</v>
      </c>
      <c r="K819" s="260">
        <v>0.869565217391304</v>
      </c>
      <c r="L819" s="260">
        <v>0.782608695652174</v>
      </c>
      <c r="M819" s="261">
        <v>0.8</v>
      </c>
      <c r="N819" s="261">
        <v>0.836893203883495</v>
      </c>
      <c r="O819" s="262">
        <v>0.9</v>
      </c>
      <c r="P819" s="263">
        <v>0.953235105701473</v>
      </c>
      <c r="Q819" s="260">
        <v>0.950125944584383</v>
      </c>
      <c r="R819" s="260">
        <v>0.989010989010989</v>
      </c>
      <c r="S819" s="260">
        <v>0.947952706158428</v>
      </c>
      <c r="T819" s="262">
        <v>0.9</v>
      </c>
      <c r="U819" s="260">
        <v>0.914157591287636</v>
      </c>
      <c r="V819" s="260">
        <v>0.92191435768262</v>
      </c>
      <c r="W819" s="260">
        <v>0.882783882783883</v>
      </c>
      <c r="X819" s="260">
        <v>0.935136436114203</v>
      </c>
      <c r="Y819" s="262">
        <v>0.92</v>
      </c>
      <c r="Z819" s="262">
        <v>0.893805309734513</v>
      </c>
      <c r="AA819" s="262">
        <v>0.937765205091938</v>
      </c>
      <c r="AB819" s="262">
        <v>0.930232558139535</v>
      </c>
      <c r="AC819" s="262">
        <v>0.920652089932782</v>
      </c>
      <c r="AD819" s="262">
        <v>0.92</v>
      </c>
      <c r="AE819" s="260">
        <v>0.984</v>
      </c>
      <c r="AF819" s="260">
        <v>0.994318181818182</v>
      </c>
      <c r="AG819" s="260">
        <v>1</v>
      </c>
      <c r="AH819" s="260">
        <v>0.989241058447223</v>
      </c>
      <c r="AI819" s="262">
        <v>0.92</v>
      </c>
      <c r="AJ819" s="260">
        <v>0.94883258817685</v>
      </c>
      <c r="AK819" s="260">
        <v>0.969539375928678</v>
      </c>
      <c r="AL819" s="260">
        <v>0.95273631840796</v>
      </c>
      <c r="AM819" s="260">
        <v>0.960223458848494</v>
      </c>
      <c r="AN819" s="259">
        <v>0.99</v>
      </c>
      <c r="AO819" s="264">
        <v>1</v>
      </c>
      <c r="AP819" s="264">
        <v>1</v>
      </c>
      <c r="AQ819" s="264">
        <v>1</v>
      </c>
      <c r="AR819" s="265">
        <v>1</v>
      </c>
      <c r="AS819" s="286">
        <v>0.0810595228934205</v>
      </c>
      <c r="AT819" s="267">
        <v>0</v>
      </c>
      <c r="AU819" s="268">
        <v>0</v>
      </c>
      <c r="AV819" s="268">
        <v>0.2</v>
      </c>
      <c r="AW819" s="268">
        <v>0.0603015075376884</v>
      </c>
      <c r="AX819" s="224"/>
      <c r="AY819" s="222"/>
    </row>
    <row r="820" ht="15" spans="1:51">
      <c r="A820" s="220"/>
      <c r="B820" s="224"/>
      <c r="C820" s="283" t="s">
        <v>668</v>
      </c>
      <c r="D820" s="111" t="s">
        <v>25</v>
      </c>
      <c r="E820" s="111" t="s">
        <v>669</v>
      </c>
      <c r="F820" s="293" t="s">
        <v>853</v>
      </c>
      <c r="G820" s="293" t="s">
        <v>853</v>
      </c>
      <c r="H820" s="293" t="s">
        <v>853</v>
      </c>
      <c r="I820" s="293" t="s">
        <v>853</v>
      </c>
      <c r="J820" s="259">
        <v>0.9</v>
      </c>
      <c r="K820" s="260">
        <v>0.878787878787879</v>
      </c>
      <c r="L820" s="260">
        <v>0.909090909090909</v>
      </c>
      <c r="M820" s="261">
        <v>0.961538461538462</v>
      </c>
      <c r="N820" s="261">
        <v>0.940525587828492</v>
      </c>
      <c r="O820" s="262">
        <v>0.9</v>
      </c>
      <c r="P820" s="263">
        <v>0.945422535211268</v>
      </c>
      <c r="Q820" s="260">
        <v>0.876173285198556</v>
      </c>
      <c r="R820" s="260">
        <v>0.953924914675768</v>
      </c>
      <c r="S820" s="260">
        <v>0.906302190313478</v>
      </c>
      <c r="T820" s="262">
        <v>0.9</v>
      </c>
      <c r="U820" s="260">
        <v>0.910651408450704</v>
      </c>
      <c r="V820" s="260">
        <v>0.905415162454874</v>
      </c>
      <c r="W820" s="260">
        <v>0.937713310580205</v>
      </c>
      <c r="X820" s="260">
        <v>0.925364252394756</v>
      </c>
      <c r="Y820" s="262">
        <v>0.92</v>
      </c>
      <c r="Z820" s="262">
        <v>0.921723834652595</v>
      </c>
      <c r="AA820" s="262">
        <v>0.935278030993619</v>
      </c>
      <c r="AB820" s="262">
        <v>0.887820512820513</v>
      </c>
      <c r="AC820" s="262">
        <v>0.926719921747636</v>
      </c>
      <c r="AD820" s="262">
        <v>0.92</v>
      </c>
      <c r="AE820" s="260">
        <v>0.972080220212348</v>
      </c>
      <c r="AF820" s="260">
        <v>0.972521551724138</v>
      </c>
      <c r="AG820" s="260">
        <v>0.988095238095238</v>
      </c>
      <c r="AH820" s="260">
        <v>0.981501498550582</v>
      </c>
      <c r="AI820" s="262">
        <v>0.92</v>
      </c>
      <c r="AJ820" s="260">
        <v>0.950848449385606</v>
      </c>
      <c r="AK820" s="260">
        <v>0.959948320413437</v>
      </c>
      <c r="AL820" s="260">
        <v>0.96026936026936</v>
      </c>
      <c r="AM820" s="260">
        <v>0.961777465119006</v>
      </c>
      <c r="AN820" s="259">
        <v>0.99</v>
      </c>
      <c r="AO820" s="264">
        <v>1</v>
      </c>
      <c r="AP820" s="264">
        <v>1</v>
      </c>
      <c r="AQ820" s="264">
        <v>1</v>
      </c>
      <c r="AR820" s="265">
        <v>1</v>
      </c>
      <c r="AS820" s="286">
        <v>0.0810595228934205</v>
      </c>
      <c r="AT820" s="267">
        <v>0.117647058823529</v>
      </c>
      <c r="AU820" s="268">
        <v>0.0666666666666667</v>
      </c>
      <c r="AV820" s="268">
        <v>0.5</v>
      </c>
      <c r="AW820" s="268">
        <v>0.0555555555555556</v>
      </c>
      <c r="AX820" s="224"/>
      <c r="AY820" s="222"/>
    </row>
    <row r="821" ht="15" spans="1:51">
      <c r="A821" s="220"/>
      <c r="B821" s="224"/>
      <c r="C821" s="283" t="s">
        <v>668</v>
      </c>
      <c r="D821" s="111" t="s">
        <v>25</v>
      </c>
      <c r="E821" s="111" t="s">
        <v>669</v>
      </c>
      <c r="F821" s="293" t="s">
        <v>854</v>
      </c>
      <c r="G821" s="293" t="s">
        <v>854</v>
      </c>
      <c r="H821" s="293" t="s">
        <v>854</v>
      </c>
      <c r="I821" s="293" t="s">
        <v>854</v>
      </c>
      <c r="J821" s="259">
        <v>0.9</v>
      </c>
      <c r="K821" s="260">
        <v>0.916666666666667</v>
      </c>
      <c r="L821" s="260">
        <v>0.777777777777778</v>
      </c>
      <c r="M821" s="261">
        <v>0.842105263157895</v>
      </c>
      <c r="N821" s="261">
        <v>0.874587458745875</v>
      </c>
      <c r="O821" s="262">
        <v>0.9</v>
      </c>
      <c r="P821" s="263">
        <v>0.906519065190652</v>
      </c>
      <c r="Q821" s="260">
        <v>0.872</v>
      </c>
      <c r="R821" s="260">
        <v>0.961822660098522</v>
      </c>
      <c r="S821" s="260">
        <v>0.913216517976388</v>
      </c>
      <c r="T821" s="262">
        <v>0.9</v>
      </c>
      <c r="U821" s="260">
        <v>0.915744157441574</v>
      </c>
      <c r="V821" s="260">
        <v>0.91</v>
      </c>
      <c r="W821" s="260">
        <v>0.931034482758621</v>
      </c>
      <c r="X821" s="260">
        <v>0.931246327261072</v>
      </c>
      <c r="Y821" s="262">
        <v>0.92</v>
      </c>
      <c r="Z821" s="262">
        <v>0.872365339578454</v>
      </c>
      <c r="AA821" s="262">
        <v>0.912031047865459</v>
      </c>
      <c r="AB821" s="262">
        <v>0.807486631016043</v>
      </c>
      <c r="AC821" s="262">
        <v>0.914375399639598</v>
      </c>
      <c r="AD821" s="262">
        <v>0.92</v>
      </c>
      <c r="AE821" s="260">
        <v>0.980243161094225</v>
      </c>
      <c r="AF821" s="260">
        <v>0.987834549878346</v>
      </c>
      <c r="AG821" s="260">
        <v>0.987394957983193</v>
      </c>
      <c r="AH821" s="260">
        <v>0.979959189622504</v>
      </c>
      <c r="AI821" s="262">
        <v>0.92</v>
      </c>
      <c r="AJ821" s="260">
        <v>0.931048387096774</v>
      </c>
      <c r="AK821" s="260">
        <v>0.953857245854362</v>
      </c>
      <c r="AL821" s="260">
        <v>0.933933933933934</v>
      </c>
      <c r="AM821" s="260">
        <v>0.957595492463047</v>
      </c>
      <c r="AN821" s="259">
        <v>0.99</v>
      </c>
      <c r="AO821" s="264">
        <v>1</v>
      </c>
      <c r="AP821" s="264">
        <v>1</v>
      </c>
      <c r="AQ821" s="264">
        <v>1</v>
      </c>
      <c r="AR821" s="265">
        <v>1</v>
      </c>
      <c r="AS821" s="286">
        <v>0.0810595228934205</v>
      </c>
      <c r="AT821" s="267">
        <v>0</v>
      </c>
      <c r="AU821" s="268">
        <v>0.125</v>
      </c>
      <c r="AV821" s="268">
        <v>0</v>
      </c>
      <c r="AW821" s="268">
        <v>0.0263929618768328</v>
      </c>
      <c r="AX821" s="224"/>
      <c r="AY821" s="222"/>
    </row>
    <row r="822" ht="15" spans="1:51">
      <c r="A822" s="220"/>
      <c r="B822" s="224"/>
      <c r="C822" s="283" t="s">
        <v>668</v>
      </c>
      <c r="D822" s="111" t="s">
        <v>25</v>
      </c>
      <c r="E822" s="111" t="s">
        <v>669</v>
      </c>
      <c r="F822" s="293" t="s">
        <v>855</v>
      </c>
      <c r="G822" s="293" t="s">
        <v>855</v>
      </c>
      <c r="H822" s="293" t="s">
        <v>855</v>
      </c>
      <c r="I822" s="293" t="s">
        <v>855</v>
      </c>
      <c r="J822" s="259">
        <v>0.9</v>
      </c>
      <c r="K822" s="260">
        <v>0.935483870967742</v>
      </c>
      <c r="L822" s="260">
        <v>1</v>
      </c>
      <c r="M822" s="261">
        <v>0.947368421052632</v>
      </c>
      <c r="N822" s="261">
        <v>0.96301775147929</v>
      </c>
      <c r="O822" s="262">
        <v>0.9</v>
      </c>
      <c r="P822" s="263">
        <v>0.965441579813494</v>
      </c>
      <c r="Q822" s="260">
        <v>0.897016361886429</v>
      </c>
      <c r="R822" s="260">
        <v>0.965428937259923</v>
      </c>
      <c r="S822" s="260">
        <v>0.922373847955599</v>
      </c>
      <c r="T822" s="262">
        <v>0.9</v>
      </c>
      <c r="U822" s="260">
        <v>0.919912232583653</v>
      </c>
      <c r="V822" s="260">
        <v>0.850336862367661</v>
      </c>
      <c r="W822" s="260">
        <v>0.919334186939821</v>
      </c>
      <c r="X822" s="260">
        <v>0.908574774683029</v>
      </c>
      <c r="Y822" s="262">
        <v>0.92</v>
      </c>
      <c r="Z822" s="262">
        <v>0.882415254237288</v>
      </c>
      <c r="AA822" s="262">
        <v>0.853960396039604</v>
      </c>
      <c r="AB822" s="262">
        <v>0.688311688311688</v>
      </c>
      <c r="AC822" s="262">
        <v>0.821348376143272</v>
      </c>
      <c r="AD822" s="262">
        <v>0.92</v>
      </c>
      <c r="AE822" s="260">
        <v>0.96031746031746</v>
      </c>
      <c r="AF822" s="260">
        <v>0.967889908256881</v>
      </c>
      <c r="AG822" s="260">
        <v>0.985347985347985</v>
      </c>
      <c r="AH822" s="260">
        <v>0.963183093940895</v>
      </c>
      <c r="AI822" s="262">
        <v>0.92</v>
      </c>
      <c r="AJ822" s="260">
        <v>0.937095614665708</v>
      </c>
      <c r="AK822" s="260">
        <v>0.931653434587504</v>
      </c>
      <c r="AL822" s="260">
        <v>0.898522167487685</v>
      </c>
      <c r="AM822" s="260">
        <v>0.918517747836793</v>
      </c>
      <c r="AN822" s="259">
        <v>0.99</v>
      </c>
      <c r="AO822" s="264">
        <v>1</v>
      </c>
      <c r="AP822" s="264">
        <v>1</v>
      </c>
      <c r="AQ822" s="264">
        <v>1</v>
      </c>
      <c r="AR822" s="265">
        <v>1</v>
      </c>
      <c r="AS822" s="286">
        <v>0.0810595228934205</v>
      </c>
      <c r="AT822" s="267">
        <v>0</v>
      </c>
      <c r="AU822" s="268">
        <v>0.125</v>
      </c>
      <c r="AV822" s="268">
        <v>0</v>
      </c>
      <c r="AW822" s="268">
        <v>0.0342857142857143</v>
      </c>
      <c r="AX822" s="224"/>
      <c r="AY822" s="222"/>
    </row>
    <row r="823" ht="15" spans="1:51">
      <c r="A823" s="220"/>
      <c r="B823" s="224"/>
      <c r="C823" s="283" t="s">
        <v>668</v>
      </c>
      <c r="D823" s="111" t="s">
        <v>25</v>
      </c>
      <c r="E823" s="111" t="s">
        <v>669</v>
      </c>
      <c r="F823" s="293" t="s">
        <v>856</v>
      </c>
      <c r="G823" s="293" t="s">
        <v>856</v>
      </c>
      <c r="H823" s="293" t="s">
        <v>856</v>
      </c>
      <c r="I823" s="293" t="s">
        <v>856</v>
      </c>
      <c r="J823" s="259">
        <v>0.9</v>
      </c>
      <c r="K823" s="260">
        <v>1</v>
      </c>
      <c r="L823" s="260">
        <v>1</v>
      </c>
      <c r="M823" s="261">
        <v>0.942857142857143</v>
      </c>
      <c r="N823" s="261">
        <v>0.979310344827586</v>
      </c>
      <c r="O823" s="262">
        <v>0.9</v>
      </c>
      <c r="P823" s="263">
        <v>0.887664415215073</v>
      </c>
      <c r="Q823" s="260">
        <v>0.849527870849833</v>
      </c>
      <c r="R823" s="260">
        <v>0.886085075702956</v>
      </c>
      <c r="S823" s="260">
        <v>0.874463299938663</v>
      </c>
      <c r="T823" s="262">
        <v>0.9</v>
      </c>
      <c r="U823" s="260">
        <v>0.874511198009243</v>
      </c>
      <c r="V823" s="260">
        <v>0.868108437404813</v>
      </c>
      <c r="W823" s="260">
        <v>0.880317231434751</v>
      </c>
      <c r="X823" s="260">
        <v>0.89497192645833</v>
      </c>
      <c r="Y823" s="262">
        <v>0.92</v>
      </c>
      <c r="Z823" s="262">
        <v>0.815009874917709</v>
      </c>
      <c r="AA823" s="262">
        <v>0.832479882955377</v>
      </c>
      <c r="AB823" s="262">
        <v>0.651270207852194</v>
      </c>
      <c r="AC823" s="262">
        <v>0.841688566581285</v>
      </c>
      <c r="AD823" s="262">
        <v>0.92</v>
      </c>
      <c r="AE823" s="260">
        <v>0.97796399751707</v>
      </c>
      <c r="AF823" s="260">
        <v>0.990279084352462</v>
      </c>
      <c r="AG823" s="260">
        <v>0.970588235294118</v>
      </c>
      <c r="AH823" s="260">
        <v>0.965163873203669</v>
      </c>
      <c r="AI823" s="262">
        <v>0.92</v>
      </c>
      <c r="AJ823" s="260">
        <v>0.899700253631542</v>
      </c>
      <c r="AK823" s="260">
        <v>0.915717050096753</v>
      </c>
      <c r="AL823" s="260">
        <v>0.8500823723229</v>
      </c>
      <c r="AM823" s="260">
        <v>0.919540352524433</v>
      </c>
      <c r="AN823" s="259">
        <v>0.99</v>
      </c>
      <c r="AO823" s="264">
        <v>1</v>
      </c>
      <c r="AP823" s="264">
        <v>1</v>
      </c>
      <c r="AQ823" s="264">
        <v>1</v>
      </c>
      <c r="AR823" s="265">
        <v>1</v>
      </c>
      <c r="AS823" s="286">
        <v>0.0810595228934205</v>
      </c>
      <c r="AT823" s="267">
        <v>0</v>
      </c>
      <c r="AU823" s="268">
        <v>-0.0357142857142857</v>
      </c>
      <c r="AV823" s="268">
        <v>0</v>
      </c>
      <c r="AW823" s="268">
        <v>0.037156704361874</v>
      </c>
      <c r="AX823" s="224"/>
      <c r="AY823" s="222"/>
    </row>
    <row r="824" ht="15" spans="1:51">
      <c r="A824" s="220"/>
      <c r="B824" s="224"/>
      <c r="C824" s="283" t="s">
        <v>668</v>
      </c>
      <c r="D824" s="111" t="s">
        <v>25</v>
      </c>
      <c r="E824" s="111" t="s">
        <v>669</v>
      </c>
      <c r="F824" s="293" t="s">
        <v>857</v>
      </c>
      <c r="G824" s="293" t="s">
        <v>857</v>
      </c>
      <c r="H824" s="293" t="s">
        <v>857</v>
      </c>
      <c r="I824" s="293" t="s">
        <v>857</v>
      </c>
      <c r="J824" s="259">
        <v>0.9</v>
      </c>
      <c r="K824" s="260">
        <v>1</v>
      </c>
      <c r="L824" s="260">
        <v>1</v>
      </c>
      <c r="M824" s="261">
        <v>1</v>
      </c>
      <c r="N824" s="261">
        <v>0.989489489489489</v>
      </c>
      <c r="O824" s="262">
        <v>0.9</v>
      </c>
      <c r="P824" s="263">
        <v>0.960677225559803</v>
      </c>
      <c r="Q824" s="260">
        <v>0.948854337152209</v>
      </c>
      <c r="R824" s="260">
        <v>0.945492662473795</v>
      </c>
      <c r="S824" s="260">
        <v>0.945781515612418</v>
      </c>
      <c r="T824" s="262">
        <v>0.9</v>
      </c>
      <c r="U824" s="260">
        <v>0.937192790824686</v>
      </c>
      <c r="V824" s="260">
        <v>0.920621931260229</v>
      </c>
      <c r="W824" s="260">
        <v>0.932914046121593</v>
      </c>
      <c r="X824" s="260">
        <v>0.926635054129015</v>
      </c>
      <c r="Y824" s="262">
        <v>0.92</v>
      </c>
      <c r="Z824" s="262">
        <v>0.917933130699088</v>
      </c>
      <c r="AA824" s="262">
        <v>0.912472647702407</v>
      </c>
      <c r="AB824" s="262">
        <v>0.818897637795276</v>
      </c>
      <c r="AC824" s="262">
        <v>0.895005538698647</v>
      </c>
      <c r="AD824" s="262">
        <v>0.92</v>
      </c>
      <c r="AE824" s="260">
        <v>0.989644970414201</v>
      </c>
      <c r="AF824" s="260">
        <v>0.987890376035692</v>
      </c>
      <c r="AG824" s="260">
        <v>0.990615224191867</v>
      </c>
      <c r="AH824" s="260">
        <v>0.972490423172562</v>
      </c>
      <c r="AI824" s="262">
        <v>0.92</v>
      </c>
      <c r="AJ824" s="260">
        <v>0.953998584571833</v>
      </c>
      <c r="AK824" s="260">
        <v>0.95628902765388</v>
      </c>
      <c r="AL824" s="260">
        <v>0.929693961952026</v>
      </c>
      <c r="AM824" s="260">
        <v>0.946323764806317</v>
      </c>
      <c r="AN824" s="259">
        <v>0.99</v>
      </c>
      <c r="AO824" s="264">
        <v>1</v>
      </c>
      <c r="AP824" s="264">
        <v>1</v>
      </c>
      <c r="AQ824" s="264">
        <v>1</v>
      </c>
      <c r="AR824" s="265">
        <v>1</v>
      </c>
      <c r="AS824" s="286">
        <v>0.0810595228934205</v>
      </c>
      <c r="AT824" s="267">
        <v>0</v>
      </c>
      <c r="AU824" s="268">
        <v>0</v>
      </c>
      <c r="AV824" s="268">
        <v>0.333333333333333</v>
      </c>
      <c r="AW824" s="268">
        <v>0.0763157894736842</v>
      </c>
      <c r="AX824" s="224"/>
      <c r="AY824" s="222"/>
    </row>
    <row r="825" ht="15" spans="1:51">
      <c r="A825" s="220"/>
      <c r="B825" s="224"/>
      <c r="C825" s="283" t="s">
        <v>668</v>
      </c>
      <c r="D825" s="111" t="s">
        <v>25</v>
      </c>
      <c r="E825" s="111" t="s">
        <v>669</v>
      </c>
      <c r="F825" s="293" t="s">
        <v>858</v>
      </c>
      <c r="G825" s="293" t="s">
        <v>858</v>
      </c>
      <c r="H825" s="293" t="s">
        <v>858</v>
      </c>
      <c r="I825" s="293" t="s">
        <v>858</v>
      </c>
      <c r="J825" s="259">
        <v>0.9</v>
      </c>
      <c r="K825" s="260">
        <v>0.851063829787234</v>
      </c>
      <c r="L825" s="260">
        <v>0.911111111111111</v>
      </c>
      <c r="M825" s="261">
        <v>0.878787878787879</v>
      </c>
      <c r="N825" s="261">
        <v>0.893805309734513</v>
      </c>
      <c r="O825" s="262">
        <v>0.9</v>
      </c>
      <c r="P825" s="263">
        <v>0.977628635346756</v>
      </c>
      <c r="Q825" s="260">
        <v>0.963528098250837</v>
      </c>
      <c r="R825" s="260">
        <v>0.969276511397423</v>
      </c>
      <c r="S825" s="260">
        <v>0.97230920365936</v>
      </c>
      <c r="T825" s="262">
        <v>0.9</v>
      </c>
      <c r="U825" s="260">
        <v>0.933780760626398</v>
      </c>
      <c r="V825" s="260">
        <v>0.916263490882025</v>
      </c>
      <c r="W825" s="260">
        <v>0.944499504459861</v>
      </c>
      <c r="X825" s="260">
        <v>0.930926505802174</v>
      </c>
      <c r="Y825" s="262">
        <v>0.92</v>
      </c>
      <c r="Z825" s="262">
        <v>0.916461916461916</v>
      </c>
      <c r="AA825" s="262">
        <v>0.930343511450382</v>
      </c>
      <c r="AB825" s="262">
        <v>0.857142857142857</v>
      </c>
      <c r="AC825" s="262">
        <v>0.911893337862511</v>
      </c>
      <c r="AD825" s="262">
        <v>0.92</v>
      </c>
      <c r="AE825" s="260">
        <v>0.974588938714499</v>
      </c>
      <c r="AF825" s="260">
        <v>0.975903614457831</v>
      </c>
      <c r="AG825" s="260">
        <v>0.974712643678161</v>
      </c>
      <c r="AH825" s="260">
        <v>0.972959939375151</v>
      </c>
      <c r="AI825" s="262">
        <v>0.92</v>
      </c>
      <c r="AJ825" s="260">
        <v>0.951967592592593</v>
      </c>
      <c r="AK825" s="260">
        <v>0.959325662295959</v>
      </c>
      <c r="AL825" s="260">
        <v>0.945440956651719</v>
      </c>
      <c r="AM825" s="260">
        <v>0.952044491671612</v>
      </c>
      <c r="AN825" s="259">
        <v>0.99</v>
      </c>
      <c r="AO825" s="264">
        <v>1</v>
      </c>
      <c r="AP825" s="264">
        <v>1</v>
      </c>
      <c r="AQ825" s="264">
        <v>1</v>
      </c>
      <c r="AR825" s="265">
        <v>1</v>
      </c>
      <c r="AS825" s="286">
        <v>0.0810595228934205</v>
      </c>
      <c r="AT825" s="267">
        <v>0</v>
      </c>
      <c r="AU825" s="268">
        <v>0.05</v>
      </c>
      <c r="AV825" s="268">
        <v>0.0833333333333333</v>
      </c>
      <c r="AW825" s="268">
        <v>0.0302114803625378</v>
      </c>
      <c r="AX825" s="224"/>
      <c r="AY825" s="222"/>
    </row>
    <row r="826" ht="15" spans="1:51">
      <c r="A826" s="220"/>
      <c r="B826" s="224"/>
      <c r="C826" s="283" t="s">
        <v>668</v>
      </c>
      <c r="D826" s="111" t="s">
        <v>25</v>
      </c>
      <c r="E826" s="111" t="s">
        <v>669</v>
      </c>
      <c r="F826" s="293" t="s">
        <v>859</v>
      </c>
      <c r="G826" s="293" t="s">
        <v>859</v>
      </c>
      <c r="H826" s="293" t="s">
        <v>859</v>
      </c>
      <c r="I826" s="293" t="s">
        <v>859</v>
      </c>
      <c r="J826" s="259">
        <v>0.9</v>
      </c>
      <c r="K826" s="260">
        <v>0.904761904761905</v>
      </c>
      <c r="L826" s="260">
        <v>0.952380952380952</v>
      </c>
      <c r="M826" s="261">
        <v>0.925</v>
      </c>
      <c r="N826" s="261">
        <v>0.928501469147894</v>
      </c>
      <c r="O826" s="262">
        <v>0.9</v>
      </c>
      <c r="P826" s="263">
        <v>0.970322580645161</v>
      </c>
      <c r="Q826" s="260">
        <v>0.904552590266876</v>
      </c>
      <c r="R826" s="260">
        <v>0.973390557939914</v>
      </c>
      <c r="S826" s="260">
        <v>0.937725583149275</v>
      </c>
      <c r="T826" s="262">
        <v>0.9</v>
      </c>
      <c r="U826" s="260">
        <v>0.907956989247312</v>
      </c>
      <c r="V826" s="260">
        <v>0.861852433281005</v>
      </c>
      <c r="W826" s="260">
        <v>0.910729613733906</v>
      </c>
      <c r="X826" s="260">
        <v>0.899387670814703</v>
      </c>
      <c r="Y826" s="262">
        <v>0.92</v>
      </c>
      <c r="Z826" s="262">
        <v>0.905238828967643</v>
      </c>
      <c r="AA826" s="262">
        <v>0.907755102040816</v>
      </c>
      <c r="AB826" s="262">
        <v>0.811377245508982</v>
      </c>
      <c r="AC826" s="262">
        <v>0.90043846386453</v>
      </c>
      <c r="AD826" s="262">
        <v>0.92</v>
      </c>
      <c r="AE826" s="260">
        <v>0.985282726568552</v>
      </c>
      <c r="AF826" s="260">
        <v>0.990833333333333</v>
      </c>
      <c r="AG826" s="260">
        <v>0.988391376451078</v>
      </c>
      <c r="AH826" s="260">
        <v>0.979397511831553</v>
      </c>
      <c r="AI826" s="262">
        <v>0.92</v>
      </c>
      <c r="AJ826" s="260">
        <v>0.943724137931034</v>
      </c>
      <c r="AK826" s="260">
        <v>0.949716874292186</v>
      </c>
      <c r="AL826" s="260">
        <v>0.924050632911392</v>
      </c>
      <c r="AM826" s="260">
        <v>0.946783817613961</v>
      </c>
      <c r="AN826" s="259">
        <v>0.99</v>
      </c>
      <c r="AO826" s="264">
        <v>1</v>
      </c>
      <c r="AP826" s="264">
        <v>1</v>
      </c>
      <c r="AQ826" s="264">
        <v>1</v>
      </c>
      <c r="AR826" s="265">
        <v>1</v>
      </c>
      <c r="AS826" s="286">
        <v>0.0810595228934205</v>
      </c>
      <c r="AT826" s="267">
        <v>0</v>
      </c>
      <c r="AU826" s="268">
        <v>0.0588235294117647</v>
      </c>
      <c r="AV826" s="268">
        <v>0.1</v>
      </c>
      <c r="AW826" s="268">
        <v>0.0804878048780488</v>
      </c>
      <c r="AX826" s="224"/>
      <c r="AY826" s="222"/>
    </row>
    <row r="827" ht="15" spans="1:51">
      <c r="A827" s="220"/>
      <c r="B827" s="224"/>
      <c r="C827" s="283" t="s">
        <v>668</v>
      </c>
      <c r="D827" s="111" t="s">
        <v>25</v>
      </c>
      <c r="E827" s="111" t="s">
        <v>669</v>
      </c>
      <c r="F827" s="293" t="s">
        <v>860</v>
      </c>
      <c r="G827" s="293" t="s">
        <v>860</v>
      </c>
      <c r="H827" s="293" t="s">
        <v>860</v>
      </c>
      <c r="I827" s="293" t="s">
        <v>860</v>
      </c>
      <c r="J827" s="259">
        <v>0.9</v>
      </c>
      <c r="K827" s="260">
        <v>0.967741935483871</v>
      </c>
      <c r="L827" s="260">
        <v>0.948453608247423</v>
      </c>
      <c r="M827" s="261">
        <v>0.940298507462687</v>
      </c>
      <c r="N827" s="261">
        <v>0.941564561734213</v>
      </c>
      <c r="O827" s="262">
        <v>0.9</v>
      </c>
      <c r="P827" s="263">
        <v>0.957574745281443</v>
      </c>
      <c r="Q827" s="260">
        <v>0.964508094645081</v>
      </c>
      <c r="R827" s="260">
        <v>0.967476489028213</v>
      </c>
      <c r="S827" s="260">
        <v>0.954708482775878</v>
      </c>
      <c r="T827" s="262">
        <v>0.9</v>
      </c>
      <c r="U827" s="260">
        <v>0.923166861533322</v>
      </c>
      <c r="V827" s="260">
        <v>0.92266500622665</v>
      </c>
      <c r="W827" s="260">
        <v>0.939263322884012</v>
      </c>
      <c r="X827" s="260">
        <v>0.928191119637445</v>
      </c>
      <c r="Y827" s="262">
        <v>0.92</v>
      </c>
      <c r="Z827" s="262">
        <v>0.88457269700333</v>
      </c>
      <c r="AA827" s="262">
        <v>0.913815789473684</v>
      </c>
      <c r="AB827" s="262">
        <v>0.908602150537634</v>
      </c>
      <c r="AC827" s="262">
        <v>0.91402677988243</v>
      </c>
      <c r="AD827" s="262">
        <v>0.92</v>
      </c>
      <c r="AE827" s="260">
        <v>0.995803006959571</v>
      </c>
      <c r="AF827" s="260">
        <v>0.988057888877644</v>
      </c>
      <c r="AG827" s="260">
        <v>0.991094777016044</v>
      </c>
      <c r="AH827" s="260">
        <v>0.98890318262161</v>
      </c>
      <c r="AI827" s="262">
        <v>0.92</v>
      </c>
      <c r="AJ827" s="260">
        <v>0.951364692218351</v>
      </c>
      <c r="AK827" s="260">
        <v>0.964921465968586</v>
      </c>
      <c r="AL827" s="260">
        <v>0.949454336588168</v>
      </c>
      <c r="AM827" s="260">
        <v>0.964460071032345</v>
      </c>
      <c r="AN827" s="259">
        <v>0.99</v>
      </c>
      <c r="AO827" s="264">
        <v>1</v>
      </c>
      <c r="AP827" s="264">
        <v>1</v>
      </c>
      <c r="AQ827" s="264">
        <v>1</v>
      </c>
      <c r="AR827" s="265">
        <v>1</v>
      </c>
      <c r="AS827" s="286">
        <v>0.0810595228934205</v>
      </c>
      <c r="AT827" s="267">
        <v>0.0588235294117647</v>
      </c>
      <c r="AU827" s="268">
        <v>0.0952380952380952</v>
      </c>
      <c r="AV827" s="268">
        <v>0.0454545454545455</v>
      </c>
      <c r="AW827" s="268">
        <v>0.0923845193508115</v>
      </c>
      <c r="AX827" s="224"/>
      <c r="AY827" s="222"/>
    </row>
    <row r="828" ht="15" spans="1:51">
      <c r="A828" s="220"/>
      <c r="B828" s="224"/>
      <c r="C828" s="283" t="s">
        <v>668</v>
      </c>
      <c r="D828" s="111" t="s">
        <v>25</v>
      </c>
      <c r="E828" s="111" t="s">
        <v>669</v>
      </c>
      <c r="F828" s="293" t="s">
        <v>861</v>
      </c>
      <c r="G828" s="293" t="s">
        <v>861</v>
      </c>
      <c r="H828" s="293" t="s">
        <v>861</v>
      </c>
      <c r="I828" s="293" t="s">
        <v>861</v>
      </c>
      <c r="J828" s="259">
        <v>0.9</v>
      </c>
      <c r="K828" s="260">
        <v>0.980769230769231</v>
      </c>
      <c r="L828" s="260">
        <v>0.96078431372549</v>
      </c>
      <c r="M828" s="261">
        <v>0.971428571428571</v>
      </c>
      <c r="N828" s="261">
        <v>0.969352014010508</v>
      </c>
      <c r="O828" s="262">
        <v>0.9</v>
      </c>
      <c r="P828" s="263">
        <v>0.957069528698087</v>
      </c>
      <c r="Q828" s="260">
        <v>0.911722141823444</v>
      </c>
      <c r="R828" s="260">
        <v>0.974642392717815</v>
      </c>
      <c r="S828" s="260">
        <v>0.939442552605161</v>
      </c>
      <c r="T828" s="262">
        <v>0.9</v>
      </c>
      <c r="U828" s="260">
        <v>0.916005599626692</v>
      </c>
      <c r="V828" s="260">
        <v>0.861975397973951</v>
      </c>
      <c r="W828" s="260">
        <v>0.927828348504551</v>
      </c>
      <c r="X828" s="260">
        <v>0.893293703127768</v>
      </c>
      <c r="Y828" s="262">
        <v>0.92</v>
      </c>
      <c r="Z828" s="262">
        <v>0.902684563758389</v>
      </c>
      <c r="AA828" s="262">
        <v>0.946524064171123</v>
      </c>
      <c r="AB828" s="262">
        <v>0.873840445269017</v>
      </c>
      <c r="AC828" s="262">
        <v>0.923608562691131</v>
      </c>
      <c r="AD828" s="262">
        <v>0.92</v>
      </c>
      <c r="AE828" s="260">
        <v>0.994117647058824</v>
      </c>
      <c r="AF828" s="260">
        <v>0.991501416430595</v>
      </c>
      <c r="AG828" s="260">
        <v>1</v>
      </c>
      <c r="AH828" s="260">
        <v>0.988958990536278</v>
      </c>
      <c r="AI828" s="262">
        <v>0.92</v>
      </c>
      <c r="AJ828" s="260">
        <v>0.958418680868496</v>
      </c>
      <c r="AK828" s="260">
        <v>0.969518799319202</v>
      </c>
      <c r="AL828" s="260">
        <v>0.949927780452576</v>
      </c>
      <c r="AM828" s="260">
        <v>0.969167514411665</v>
      </c>
      <c r="AN828" s="259">
        <v>0.99</v>
      </c>
      <c r="AO828" s="264">
        <v>1</v>
      </c>
      <c r="AP828" s="264">
        <v>1</v>
      </c>
      <c r="AQ828" s="264">
        <v>1</v>
      </c>
      <c r="AR828" s="265">
        <v>1</v>
      </c>
      <c r="AS828" s="286">
        <v>0.0810595228934205</v>
      </c>
      <c r="AT828" s="267">
        <v>0.0833333333333333</v>
      </c>
      <c r="AU828" s="268">
        <v>0.0555555555555556</v>
      </c>
      <c r="AV828" s="268">
        <v>0</v>
      </c>
      <c r="AW828" s="268">
        <v>0.0393120393120393</v>
      </c>
      <c r="AX828" s="224"/>
      <c r="AY828" s="222"/>
    </row>
    <row r="829" ht="15" spans="1:51">
      <c r="A829" s="220"/>
      <c r="B829" s="224"/>
      <c r="C829" s="283" t="s">
        <v>668</v>
      </c>
      <c r="D829" s="111" t="s">
        <v>25</v>
      </c>
      <c r="E829" s="111" t="s">
        <v>669</v>
      </c>
      <c r="F829" s="293" t="s">
        <v>862</v>
      </c>
      <c r="G829" s="293" t="s">
        <v>862</v>
      </c>
      <c r="H829" s="293" t="s">
        <v>862</v>
      </c>
      <c r="I829" s="293" t="s">
        <v>862</v>
      </c>
      <c r="J829" s="259">
        <v>0.9</v>
      </c>
      <c r="K829" s="260">
        <v>1</v>
      </c>
      <c r="L829" s="260">
        <v>1</v>
      </c>
      <c r="M829" s="261">
        <v>1</v>
      </c>
      <c r="N829" s="261">
        <v>0.996363636363636</v>
      </c>
      <c r="O829" s="262">
        <v>0.9</v>
      </c>
      <c r="P829" s="263">
        <v>0.990712074303406</v>
      </c>
      <c r="Q829" s="260">
        <v>0.893414541301865</v>
      </c>
      <c r="R829" s="260">
        <v>0.994227994227994</v>
      </c>
      <c r="S829" s="260">
        <v>0.984552436382732</v>
      </c>
      <c r="T829" s="262">
        <v>0.9</v>
      </c>
      <c r="U829" s="260">
        <v>0.95046439628483</v>
      </c>
      <c r="V829" s="260">
        <v>0.855728968405025</v>
      </c>
      <c r="W829" s="260">
        <v>0.971139971139971</v>
      </c>
      <c r="X829" s="260">
        <v>0.954269960396473</v>
      </c>
      <c r="Y829" s="262">
        <v>0.92</v>
      </c>
      <c r="Z829" s="262">
        <v>0.949308755760369</v>
      </c>
      <c r="AA829" s="262">
        <v>0.924939467312349</v>
      </c>
      <c r="AB829" s="262">
        <v>0.963265306122449</v>
      </c>
      <c r="AC829" s="262">
        <v>0.953515230258409</v>
      </c>
      <c r="AD829" s="262">
        <v>0.92</v>
      </c>
      <c r="AE829" s="260">
        <v>1</v>
      </c>
      <c r="AF829" s="260">
        <v>0.99290780141844</v>
      </c>
      <c r="AG829" s="260">
        <v>0.994818652849741</v>
      </c>
      <c r="AH829" s="260">
        <v>0.992800575953924</v>
      </c>
      <c r="AI829" s="262">
        <v>0.92</v>
      </c>
      <c r="AJ829" s="260">
        <v>0.968909512761021</v>
      </c>
      <c r="AK829" s="260">
        <v>0.973684210526316</v>
      </c>
      <c r="AL829" s="260">
        <v>0.987206823027719</v>
      </c>
      <c r="AM829" s="260">
        <v>0.982804484134524</v>
      </c>
      <c r="AN829" s="259">
        <v>0.99</v>
      </c>
      <c r="AO829" s="264">
        <v>1</v>
      </c>
      <c r="AP829" s="264">
        <v>1</v>
      </c>
      <c r="AQ829" s="264">
        <v>1</v>
      </c>
      <c r="AR829" s="265">
        <v>1</v>
      </c>
      <c r="AS829" s="286">
        <v>0.0810595228934205</v>
      </c>
      <c r="AT829" s="267">
        <v>0</v>
      </c>
      <c r="AU829" s="268">
        <v>0</v>
      </c>
      <c r="AV829" s="268">
        <v>0</v>
      </c>
      <c r="AW829" s="268">
        <v>0.0406976744186047</v>
      </c>
      <c r="AX829" s="224"/>
      <c r="AY829" s="222"/>
    </row>
    <row r="830" ht="15" spans="1:51">
      <c r="A830" s="220"/>
      <c r="B830" s="224"/>
      <c r="C830" s="283" t="s">
        <v>668</v>
      </c>
      <c r="D830" s="111" t="s">
        <v>25</v>
      </c>
      <c r="E830" s="111" t="s">
        <v>669</v>
      </c>
      <c r="F830" s="293" t="s">
        <v>863</v>
      </c>
      <c r="G830" s="293" t="s">
        <v>863</v>
      </c>
      <c r="H830" s="293" t="s">
        <v>863</v>
      </c>
      <c r="I830" s="293" t="s">
        <v>863</v>
      </c>
      <c r="J830" s="259">
        <v>0.9</v>
      </c>
      <c r="K830" s="260">
        <v>1</v>
      </c>
      <c r="L830" s="260">
        <v>1</v>
      </c>
      <c r="M830" s="261">
        <v>0.947368421052632</v>
      </c>
      <c r="N830" s="261">
        <v>0.971300448430493</v>
      </c>
      <c r="O830" s="262">
        <v>0.9</v>
      </c>
      <c r="P830" s="263">
        <v>0.982251963922025</v>
      </c>
      <c r="Q830" s="260">
        <v>0.984294421003282</v>
      </c>
      <c r="R830" s="260">
        <v>0.9865571321882</v>
      </c>
      <c r="S830" s="260">
        <v>0.982903760925004</v>
      </c>
      <c r="T830" s="262">
        <v>0.9</v>
      </c>
      <c r="U830" s="260">
        <v>0.959266802443992</v>
      </c>
      <c r="V830" s="260">
        <v>0.954055321143929</v>
      </c>
      <c r="W830" s="260">
        <v>0.964152352501867</v>
      </c>
      <c r="X830" s="260">
        <v>0.952214711926515</v>
      </c>
      <c r="Y830" s="262">
        <v>0.92</v>
      </c>
      <c r="Z830" s="262">
        <v>0.973084886128364</v>
      </c>
      <c r="AA830" s="262">
        <v>0.970914127423823</v>
      </c>
      <c r="AB830" s="262">
        <v>0.969837587006961</v>
      </c>
      <c r="AC830" s="262">
        <v>0.961692616001233</v>
      </c>
      <c r="AD830" s="262">
        <v>0.92</v>
      </c>
      <c r="AE830" s="260">
        <v>0.999036608863198</v>
      </c>
      <c r="AF830" s="260">
        <v>0.996591393268002</v>
      </c>
      <c r="AG830" s="260">
        <v>0.993358633776091</v>
      </c>
      <c r="AH830" s="260">
        <v>0.996274614156466</v>
      </c>
      <c r="AI830" s="262">
        <v>0.92</v>
      </c>
      <c r="AJ830" s="260">
        <v>0.983928571428571</v>
      </c>
      <c r="AK830" s="260">
        <v>0.986968724939856</v>
      </c>
      <c r="AL830" s="260">
        <v>0.977978543195934</v>
      </c>
      <c r="AM830" s="260">
        <v>0.984160675811165</v>
      </c>
      <c r="AN830" s="259">
        <v>0.99</v>
      </c>
      <c r="AO830" s="264">
        <v>1</v>
      </c>
      <c r="AP830" s="264">
        <v>1</v>
      </c>
      <c r="AQ830" s="264">
        <v>1</v>
      </c>
      <c r="AR830" s="265">
        <v>1</v>
      </c>
      <c r="AS830" s="286">
        <v>0.0810595228934205</v>
      </c>
      <c r="AT830" s="267">
        <v>0.0769230769230769</v>
      </c>
      <c r="AU830" s="268">
        <v>0.15</v>
      </c>
      <c r="AV830" s="268">
        <v>0.0666666666666667</v>
      </c>
      <c r="AW830" s="268">
        <v>0.0943396226415094</v>
      </c>
      <c r="AX830" s="224"/>
      <c r="AY830" s="222"/>
    </row>
    <row r="831" ht="15" spans="1:51">
      <c r="A831" s="220"/>
      <c r="B831" s="224"/>
      <c r="C831" s="283" t="s">
        <v>668</v>
      </c>
      <c r="D831" s="111" t="s">
        <v>25</v>
      </c>
      <c r="E831" s="111" t="s">
        <v>669</v>
      </c>
      <c r="F831" s="293" t="s">
        <v>864</v>
      </c>
      <c r="G831" s="293" t="s">
        <v>864</v>
      </c>
      <c r="H831" s="293" t="s">
        <v>864</v>
      </c>
      <c r="I831" s="293" t="s">
        <v>864</v>
      </c>
      <c r="J831" s="259">
        <v>0.9</v>
      </c>
      <c r="K831" s="260">
        <v>0.913793103448276</v>
      </c>
      <c r="L831" s="260">
        <v>0.896551724137931</v>
      </c>
      <c r="M831" s="261">
        <v>0.952380952380952</v>
      </c>
      <c r="N831" s="261">
        <v>0.882720875684128</v>
      </c>
      <c r="O831" s="262">
        <v>0.9</v>
      </c>
      <c r="P831" s="263">
        <v>0.931087683209051</v>
      </c>
      <c r="Q831" s="260">
        <v>0.842321328606083</v>
      </c>
      <c r="R831" s="260">
        <v>0.86508875739645</v>
      </c>
      <c r="S831" s="260">
        <v>0.898081235983055</v>
      </c>
      <c r="T831" s="262">
        <v>0.9</v>
      </c>
      <c r="U831" s="260">
        <v>0.862175366418102</v>
      </c>
      <c r="V831" s="260">
        <v>0.788393356969584</v>
      </c>
      <c r="W831" s="260">
        <v>0.827218934911243</v>
      </c>
      <c r="X831" s="260">
        <v>0.825855968103663</v>
      </c>
      <c r="Y831" s="262">
        <v>0.92</v>
      </c>
      <c r="Z831" s="262">
        <v>0.834670947030498</v>
      </c>
      <c r="AA831" s="262">
        <v>0.833859095688749</v>
      </c>
      <c r="AB831" s="262">
        <v>0.777003484320557</v>
      </c>
      <c r="AC831" s="262">
        <v>0.817864030858245</v>
      </c>
      <c r="AD831" s="262">
        <v>0.92</v>
      </c>
      <c r="AE831" s="260">
        <v>0.995597945707997</v>
      </c>
      <c r="AF831" s="260">
        <v>0.996333333333333</v>
      </c>
      <c r="AG831" s="260">
        <v>0.994061215166743</v>
      </c>
      <c r="AH831" s="260">
        <v>0.991109591383142</v>
      </c>
      <c r="AI831" s="262">
        <v>0.92</v>
      </c>
      <c r="AJ831" s="260">
        <v>0.935505319148936</v>
      </c>
      <c r="AK831" s="260">
        <v>0.948494453248811</v>
      </c>
      <c r="AL831" s="260">
        <v>0.898409893992933</v>
      </c>
      <c r="AM831" s="260">
        <v>0.945458433116661</v>
      </c>
      <c r="AN831" s="259">
        <v>0.99</v>
      </c>
      <c r="AO831" s="264">
        <v>1</v>
      </c>
      <c r="AP831" s="264">
        <v>1</v>
      </c>
      <c r="AQ831" s="264">
        <v>1</v>
      </c>
      <c r="AR831" s="265">
        <v>1</v>
      </c>
      <c r="AS831" s="286">
        <v>0.0810595228934205</v>
      </c>
      <c r="AT831" s="267">
        <v>0.125</v>
      </c>
      <c r="AU831" s="268">
        <v>0.105263157894737</v>
      </c>
      <c r="AV831" s="268">
        <v>0</v>
      </c>
      <c r="AW831" s="268">
        <v>0.0643086816720257</v>
      </c>
      <c r="AX831" s="224"/>
      <c r="AY831" s="222"/>
    </row>
    <row r="832" ht="15" spans="1:51">
      <c r="A832" s="220"/>
      <c r="B832" s="224"/>
      <c r="C832" s="283" t="s">
        <v>668</v>
      </c>
      <c r="D832" s="111" t="s">
        <v>25</v>
      </c>
      <c r="E832" s="111" t="s">
        <v>669</v>
      </c>
      <c r="F832" s="293" t="s">
        <v>865</v>
      </c>
      <c r="G832" s="293" t="s">
        <v>865</v>
      </c>
      <c r="H832" s="293" t="s">
        <v>865</v>
      </c>
      <c r="I832" s="293" t="s">
        <v>865</v>
      </c>
      <c r="J832" s="259">
        <v>0.9</v>
      </c>
      <c r="K832" s="260">
        <v>0.771929824561403</v>
      </c>
      <c r="L832" s="260">
        <v>0.789473684210526</v>
      </c>
      <c r="M832" s="261">
        <v>0.763157894736842</v>
      </c>
      <c r="N832" s="261">
        <v>0.755443886097152</v>
      </c>
      <c r="O832" s="262">
        <v>0.9</v>
      </c>
      <c r="P832" s="263">
        <v>0.96059379217274</v>
      </c>
      <c r="Q832" s="260">
        <v>0.948638613861386</v>
      </c>
      <c r="R832" s="260">
        <v>0.945795691452398</v>
      </c>
      <c r="S832" s="260">
        <v>0.938239218435514</v>
      </c>
      <c r="T832" s="262">
        <v>0.9</v>
      </c>
      <c r="U832" s="260">
        <v>0.928744939271255</v>
      </c>
      <c r="V832" s="260">
        <v>0.922854785478548</v>
      </c>
      <c r="W832" s="260">
        <v>0.921473245309243</v>
      </c>
      <c r="X832" s="260">
        <v>0.909835138741265</v>
      </c>
      <c r="Y832" s="262">
        <v>0.92</v>
      </c>
      <c r="Z832" s="262">
        <v>0.90316573556797</v>
      </c>
      <c r="AA832" s="262">
        <v>0.937062937062937</v>
      </c>
      <c r="AB832" s="262">
        <v>0.90280777537797</v>
      </c>
      <c r="AC832" s="262">
        <v>0.91850412170766</v>
      </c>
      <c r="AD832" s="262">
        <v>0.92</v>
      </c>
      <c r="AE832" s="260">
        <v>1</v>
      </c>
      <c r="AF832" s="260">
        <v>0.997054491899853</v>
      </c>
      <c r="AG832" s="260">
        <v>1</v>
      </c>
      <c r="AH832" s="260">
        <v>0.996572756317165</v>
      </c>
      <c r="AI832" s="262">
        <v>0.92</v>
      </c>
      <c r="AJ832" s="260">
        <v>0.960876738156964</v>
      </c>
      <c r="AK832" s="260">
        <v>0.970593263805779</v>
      </c>
      <c r="AL832" s="260">
        <v>0.94006309148265</v>
      </c>
      <c r="AM832" s="260">
        <v>0.962036705590976</v>
      </c>
      <c r="AN832" s="259">
        <v>0.99</v>
      </c>
      <c r="AO832" s="264">
        <v>1</v>
      </c>
      <c r="AP832" s="264">
        <v>1</v>
      </c>
      <c r="AQ832" s="264">
        <v>1</v>
      </c>
      <c r="AR832" s="265">
        <v>1</v>
      </c>
      <c r="AS832" s="286">
        <v>0.0810595228934205</v>
      </c>
      <c r="AT832" s="267">
        <v>0</v>
      </c>
      <c r="AU832" s="268">
        <v>0.111111111111111</v>
      </c>
      <c r="AV832" s="268">
        <v>0.111111111111111</v>
      </c>
      <c r="AW832" s="268">
        <v>0.0869565217391304</v>
      </c>
      <c r="AX832" s="224"/>
      <c r="AY832" s="222"/>
    </row>
    <row r="833" ht="15" spans="1:51">
      <c r="A833" s="220"/>
      <c r="B833" s="224"/>
      <c r="C833" s="283" t="s">
        <v>668</v>
      </c>
      <c r="D833" s="111" t="s">
        <v>25</v>
      </c>
      <c r="E833" s="111" t="s">
        <v>669</v>
      </c>
      <c r="F833" s="293" t="s">
        <v>866</v>
      </c>
      <c r="G833" s="293" t="s">
        <v>866</v>
      </c>
      <c r="H833" s="293" t="s">
        <v>866</v>
      </c>
      <c r="I833" s="293" t="s">
        <v>866</v>
      </c>
      <c r="J833" s="259">
        <v>0.9</v>
      </c>
      <c r="K833" s="260">
        <v>0.964285714285714</v>
      </c>
      <c r="L833" s="260">
        <v>0.964285714285714</v>
      </c>
      <c r="M833" s="261">
        <v>0.953488372093023</v>
      </c>
      <c r="N833" s="261">
        <v>0.98186119873817</v>
      </c>
      <c r="O833" s="262">
        <v>0.9</v>
      </c>
      <c r="P833" s="263">
        <v>0.959794696321642</v>
      </c>
      <c r="Q833" s="260">
        <v>0.964047667137952</v>
      </c>
      <c r="R833" s="260">
        <v>0.962001266624446</v>
      </c>
      <c r="S833" s="260">
        <v>0.96431634009347</v>
      </c>
      <c r="T833" s="262">
        <v>0.9</v>
      </c>
      <c r="U833" s="260">
        <v>0.937553464499572</v>
      </c>
      <c r="V833" s="260">
        <v>0.935972530801858</v>
      </c>
      <c r="W833" s="260">
        <v>0.937302089930336</v>
      </c>
      <c r="X833" s="260">
        <v>0.924505852591862</v>
      </c>
      <c r="Y833" s="262">
        <v>0.92</v>
      </c>
      <c r="Z833" s="262">
        <v>0.931087289433384</v>
      </c>
      <c r="AA833" s="262">
        <v>0.947761194029851</v>
      </c>
      <c r="AB833" s="262">
        <v>0.905579399141631</v>
      </c>
      <c r="AC833" s="262">
        <v>0.906494852036521</v>
      </c>
      <c r="AD833" s="262">
        <v>0.92</v>
      </c>
      <c r="AE833" s="260">
        <v>0.989071038251366</v>
      </c>
      <c r="AF833" s="260">
        <v>1</v>
      </c>
      <c r="AG833" s="260">
        <v>0.990654205607477</v>
      </c>
      <c r="AH833" s="260">
        <v>0.99116569704805</v>
      </c>
      <c r="AI833" s="262">
        <v>0.92</v>
      </c>
      <c r="AJ833" s="260">
        <v>0.965625</v>
      </c>
      <c r="AK833" s="260">
        <v>0.980981490915266</v>
      </c>
      <c r="AL833" s="260">
        <v>0.959902200488998</v>
      </c>
      <c r="AM833" s="260">
        <v>0.967784358446145</v>
      </c>
      <c r="AN833" s="259">
        <v>0.99</v>
      </c>
      <c r="AO833" s="264">
        <v>1</v>
      </c>
      <c r="AP833" s="264">
        <v>1</v>
      </c>
      <c r="AQ833" s="264">
        <v>1</v>
      </c>
      <c r="AR833" s="265">
        <v>1</v>
      </c>
      <c r="AS833" s="286">
        <v>0.0810595228934205</v>
      </c>
      <c r="AT833" s="267">
        <v>0.04</v>
      </c>
      <c r="AU833" s="268">
        <v>0.1</v>
      </c>
      <c r="AV833" s="268">
        <v>0.333333333333333</v>
      </c>
      <c r="AW833" s="268">
        <v>0.0532915360501567</v>
      </c>
      <c r="AX833" s="224"/>
      <c r="AY833" s="222"/>
    </row>
    <row r="834" ht="15" spans="1:51">
      <c r="A834" s="220"/>
      <c r="B834" s="224"/>
      <c r="C834" s="283" t="s">
        <v>668</v>
      </c>
      <c r="D834" s="111" t="s">
        <v>25</v>
      </c>
      <c r="E834" s="111" t="s">
        <v>669</v>
      </c>
      <c r="F834" s="293" t="s">
        <v>867</v>
      </c>
      <c r="G834" s="293" t="s">
        <v>867</v>
      </c>
      <c r="H834" s="293" t="s">
        <v>867</v>
      </c>
      <c r="I834" s="293" t="s">
        <v>867</v>
      </c>
      <c r="J834" s="259">
        <v>0.9</v>
      </c>
      <c r="K834" s="260">
        <v>1</v>
      </c>
      <c r="L834" s="260">
        <v>0.971428571428571</v>
      </c>
      <c r="M834" s="261">
        <v>0.96</v>
      </c>
      <c r="N834" s="261">
        <v>0.96875</v>
      </c>
      <c r="O834" s="262">
        <v>0.9</v>
      </c>
      <c r="P834" s="263">
        <v>0.967045038447455</v>
      </c>
      <c r="Q834" s="260">
        <v>0.979433760683761</v>
      </c>
      <c r="R834" s="260">
        <v>0.988745980707395</v>
      </c>
      <c r="S834" s="260">
        <v>0.971713468497653</v>
      </c>
      <c r="T834" s="262">
        <v>0.9</v>
      </c>
      <c r="U834" s="260">
        <v>0.941413401684365</v>
      </c>
      <c r="V834" s="260">
        <v>0.950053418803419</v>
      </c>
      <c r="W834" s="260">
        <v>0.960610932475884</v>
      </c>
      <c r="X834" s="260">
        <v>0.951912896446011</v>
      </c>
      <c r="Y834" s="262">
        <v>0.92</v>
      </c>
      <c r="Z834" s="262">
        <v>0.916155419222904</v>
      </c>
      <c r="AA834" s="262">
        <v>0.95583596214511</v>
      </c>
      <c r="AB834" s="262">
        <v>0.946635730858469</v>
      </c>
      <c r="AC834" s="262">
        <v>0.933357251771459</v>
      </c>
      <c r="AD834" s="262">
        <v>0.92</v>
      </c>
      <c r="AE834" s="260">
        <v>0.992778541953232</v>
      </c>
      <c r="AF834" s="260">
        <v>0.99616935483871</v>
      </c>
      <c r="AG834" s="260">
        <v>0.993124909538283</v>
      </c>
      <c r="AH834" s="260">
        <v>0.993945539555525</v>
      </c>
      <c r="AI834" s="262">
        <v>0.92</v>
      </c>
      <c r="AJ834" s="260">
        <v>0.967391304347826</v>
      </c>
      <c r="AK834" s="260">
        <v>0.981054553754851</v>
      </c>
      <c r="AL834" s="260">
        <v>0.962985074626866</v>
      </c>
      <c r="AM834" s="260">
        <v>0.976049432466922</v>
      </c>
      <c r="AN834" s="259">
        <v>0.99</v>
      </c>
      <c r="AO834" s="264">
        <v>1</v>
      </c>
      <c r="AP834" s="264">
        <v>1</v>
      </c>
      <c r="AQ834" s="264">
        <v>1</v>
      </c>
      <c r="AR834" s="265">
        <v>1</v>
      </c>
      <c r="AS834" s="286">
        <v>0.0810595228934205</v>
      </c>
      <c r="AT834" s="267">
        <v>0.0526315789473684</v>
      </c>
      <c r="AU834" s="268">
        <v>0.0555555555555556</v>
      </c>
      <c r="AV834" s="268">
        <v>0.0833333333333333</v>
      </c>
      <c r="AW834" s="268">
        <v>0.075</v>
      </c>
      <c r="AX834" s="224"/>
      <c r="AY834" s="222"/>
    </row>
    <row r="835" ht="15" spans="1:51">
      <c r="A835" s="220"/>
      <c r="B835" s="224"/>
      <c r="C835" s="283" t="s">
        <v>668</v>
      </c>
      <c r="D835" s="111" t="s">
        <v>25</v>
      </c>
      <c r="E835" s="111" t="s">
        <v>669</v>
      </c>
      <c r="F835" s="293" t="s">
        <v>868</v>
      </c>
      <c r="G835" s="293" t="s">
        <v>868</v>
      </c>
      <c r="H835" s="293" t="s">
        <v>868</v>
      </c>
      <c r="I835" s="293" t="s">
        <v>868</v>
      </c>
      <c r="J835" s="259">
        <v>0.9</v>
      </c>
      <c r="K835" s="260">
        <v>0.962962962962963</v>
      </c>
      <c r="L835" s="260">
        <v>1</v>
      </c>
      <c r="M835" s="261">
        <v>0.916666666666667</v>
      </c>
      <c r="N835" s="261">
        <v>0.912762520193861</v>
      </c>
      <c r="O835" s="262">
        <v>0.9</v>
      </c>
      <c r="P835" s="263">
        <v>0.965890633459664</v>
      </c>
      <c r="Q835" s="260">
        <v>0.963330786860199</v>
      </c>
      <c r="R835" s="260">
        <v>0.931623931623932</v>
      </c>
      <c r="S835" s="260">
        <v>0.965335244673226</v>
      </c>
      <c r="T835" s="262">
        <v>0.9</v>
      </c>
      <c r="U835" s="260">
        <v>0.957227937195452</v>
      </c>
      <c r="V835" s="260">
        <v>0.911764705882353</v>
      </c>
      <c r="W835" s="260">
        <v>0.954822954822955</v>
      </c>
      <c r="X835" s="260">
        <v>0.950891596620404</v>
      </c>
      <c r="Y835" s="262">
        <v>0.92</v>
      </c>
      <c r="Z835" s="262">
        <v>0.943181818181818</v>
      </c>
      <c r="AA835" s="262">
        <v>0.947019867549669</v>
      </c>
      <c r="AB835" s="262">
        <v>0.953068592057762</v>
      </c>
      <c r="AC835" s="262">
        <v>0.951945374903375</v>
      </c>
      <c r="AD835" s="262">
        <v>0.92</v>
      </c>
      <c r="AE835" s="260">
        <v>0.998762376237624</v>
      </c>
      <c r="AF835" s="260">
        <v>0.998659517426273</v>
      </c>
      <c r="AG835" s="260">
        <v>0.998780487804878</v>
      </c>
      <c r="AH835" s="260">
        <v>0.995206038351693</v>
      </c>
      <c r="AI835" s="262">
        <v>0.92</v>
      </c>
      <c r="AJ835" s="260">
        <v>0.979081400636653</v>
      </c>
      <c r="AK835" s="260">
        <v>0.983067404754152</v>
      </c>
      <c r="AL835" s="260">
        <v>0.977189781021898</v>
      </c>
      <c r="AM835" s="260">
        <v>0.98440636383912</v>
      </c>
      <c r="AN835" s="259">
        <v>0.99</v>
      </c>
      <c r="AO835" s="264">
        <v>1</v>
      </c>
      <c r="AP835" s="264">
        <v>1</v>
      </c>
      <c r="AQ835" s="264">
        <v>1</v>
      </c>
      <c r="AR835" s="265">
        <v>1</v>
      </c>
      <c r="AS835" s="286">
        <v>0.0810595228934205</v>
      </c>
      <c r="AT835" s="267">
        <v>0</v>
      </c>
      <c r="AU835" s="268">
        <v>0.111111111111111</v>
      </c>
      <c r="AV835" s="268">
        <v>0</v>
      </c>
      <c r="AW835" s="268">
        <v>0.114754098360656</v>
      </c>
      <c r="AX835" s="224"/>
      <c r="AY835" s="222"/>
    </row>
    <row r="836" ht="15" spans="1:51">
      <c r="A836" s="220"/>
      <c r="B836" s="224"/>
      <c r="C836" s="283" t="s">
        <v>668</v>
      </c>
      <c r="D836" s="111" t="s">
        <v>25</v>
      </c>
      <c r="E836" s="111" t="s">
        <v>669</v>
      </c>
      <c r="F836" s="293" t="s">
        <v>869</v>
      </c>
      <c r="G836" s="293" t="s">
        <v>869</v>
      </c>
      <c r="H836" s="293" t="s">
        <v>869</v>
      </c>
      <c r="I836" s="293" t="s">
        <v>869</v>
      </c>
      <c r="J836" s="259">
        <v>0.9</v>
      </c>
      <c r="K836" s="260">
        <v>1</v>
      </c>
      <c r="L836" s="260">
        <v>1</v>
      </c>
      <c r="M836" s="261">
        <v>1</v>
      </c>
      <c r="N836" s="261">
        <v>0.99154334038055</v>
      </c>
      <c r="O836" s="262">
        <v>0.9</v>
      </c>
      <c r="P836" s="263">
        <v>0.98085513720485</v>
      </c>
      <c r="Q836" s="260">
        <v>0.973160573808422</v>
      </c>
      <c r="R836" s="260">
        <v>0.976525821596244</v>
      </c>
      <c r="S836" s="260">
        <v>0.954862085682937</v>
      </c>
      <c r="T836" s="262">
        <v>0.9</v>
      </c>
      <c r="U836" s="260">
        <v>0.95022335673261</v>
      </c>
      <c r="V836" s="260">
        <v>0.93058769088385</v>
      </c>
      <c r="W836" s="260">
        <v>0.960876369327074</v>
      </c>
      <c r="X836" s="260">
        <v>0.920721594243576</v>
      </c>
      <c r="Y836" s="262">
        <v>0.92</v>
      </c>
      <c r="Z836" s="262">
        <v>0.895652173913044</v>
      </c>
      <c r="AA836" s="262">
        <v>0.956284153005464</v>
      </c>
      <c r="AB836" s="262">
        <v>0.903381642512077</v>
      </c>
      <c r="AC836" s="262">
        <v>0.919232554541235</v>
      </c>
      <c r="AD836" s="262">
        <v>0.92</v>
      </c>
      <c r="AE836" s="260">
        <v>0.998344370860927</v>
      </c>
      <c r="AF836" s="260">
        <v>1</v>
      </c>
      <c r="AG836" s="260">
        <v>0.998717948717949</v>
      </c>
      <c r="AH836" s="260">
        <v>0.997818130630631</v>
      </c>
      <c r="AI836" s="262">
        <v>0.92</v>
      </c>
      <c r="AJ836" s="260">
        <v>0.960489705063996</v>
      </c>
      <c r="AK836" s="260">
        <v>0.977047882865057</v>
      </c>
      <c r="AL836" s="260">
        <v>0.959810874704492</v>
      </c>
      <c r="AM836" s="260">
        <v>0.970102505694761</v>
      </c>
      <c r="AN836" s="259">
        <v>0.99</v>
      </c>
      <c r="AO836" s="264">
        <v>1</v>
      </c>
      <c r="AP836" s="264">
        <v>1</v>
      </c>
      <c r="AQ836" s="264">
        <v>1</v>
      </c>
      <c r="AR836" s="265">
        <v>1</v>
      </c>
      <c r="AS836" s="286">
        <v>0.0810595228934205</v>
      </c>
      <c r="AT836" s="267">
        <v>0.2</v>
      </c>
      <c r="AU836" s="268">
        <v>0</v>
      </c>
      <c r="AV836" s="268">
        <v>0</v>
      </c>
      <c r="AW836" s="268">
        <v>0.0687830687830688</v>
      </c>
      <c r="AX836" s="224"/>
      <c r="AY836" s="222"/>
    </row>
    <row r="837" ht="15" spans="1:51">
      <c r="A837" s="220"/>
      <c r="B837" s="224"/>
      <c r="C837" s="283" t="s">
        <v>668</v>
      </c>
      <c r="D837" s="111" t="s">
        <v>25</v>
      </c>
      <c r="E837" s="111" t="s">
        <v>669</v>
      </c>
      <c r="F837" s="293" t="s">
        <v>870</v>
      </c>
      <c r="G837" s="293" t="s">
        <v>870</v>
      </c>
      <c r="H837" s="293" t="s">
        <v>870</v>
      </c>
      <c r="I837" s="293" t="s">
        <v>870</v>
      </c>
      <c r="J837" s="259">
        <v>0.9</v>
      </c>
      <c r="K837" s="260">
        <v>1</v>
      </c>
      <c r="L837" s="260">
        <v>1</v>
      </c>
      <c r="M837" s="261">
        <v>1</v>
      </c>
      <c r="N837" s="261">
        <v>0.983818770226537</v>
      </c>
      <c r="O837" s="262">
        <v>0.9</v>
      </c>
      <c r="P837" s="263">
        <v>0.964957264957265</v>
      </c>
      <c r="Q837" s="260">
        <v>0.972130059721301</v>
      </c>
      <c r="R837" s="260">
        <v>0.979591836734694</v>
      </c>
      <c r="S837" s="260">
        <v>0.976738184767382</v>
      </c>
      <c r="T837" s="262">
        <v>0.9</v>
      </c>
      <c r="U837" s="260">
        <v>0.863247863247863</v>
      </c>
      <c r="V837" s="260">
        <v>0.766423357664234</v>
      </c>
      <c r="W837" s="260">
        <v>0.913832199546485</v>
      </c>
      <c r="X837" s="260">
        <v>0.822163238221632</v>
      </c>
      <c r="Y837" s="262">
        <v>0.92</v>
      </c>
      <c r="Z837" s="262">
        <v>0.835616438356164</v>
      </c>
      <c r="AA837" s="262">
        <v>0.823943661971831</v>
      </c>
      <c r="AB837" s="262">
        <v>0.681818181818182</v>
      </c>
      <c r="AC837" s="262">
        <v>0.824133811230585</v>
      </c>
      <c r="AD837" s="262">
        <v>0.92</v>
      </c>
      <c r="AE837" s="260">
        <v>1</v>
      </c>
      <c r="AF837" s="260">
        <v>1</v>
      </c>
      <c r="AG837" s="260">
        <v>1</v>
      </c>
      <c r="AH837" s="260">
        <v>0.980735551663748</v>
      </c>
      <c r="AI837" s="262">
        <v>0.92</v>
      </c>
      <c r="AJ837" s="260">
        <v>0.950607902735562</v>
      </c>
      <c r="AK837" s="260">
        <v>0.94751535455053</v>
      </c>
      <c r="AL837" s="260">
        <v>0.890756302521008</v>
      </c>
      <c r="AM837" s="260">
        <v>0.956470362800204</v>
      </c>
      <c r="AN837" s="259">
        <v>0.99</v>
      </c>
      <c r="AO837" s="264">
        <v>1</v>
      </c>
      <c r="AP837" s="264">
        <v>1</v>
      </c>
      <c r="AQ837" s="264">
        <v>1</v>
      </c>
      <c r="AR837" s="265">
        <v>1</v>
      </c>
      <c r="AS837" s="286">
        <v>0.0810595228934205</v>
      </c>
      <c r="AT837" s="267">
        <v>0</v>
      </c>
      <c r="AU837" s="268">
        <v>0.2</v>
      </c>
      <c r="AV837" s="268">
        <v>0</v>
      </c>
      <c r="AW837" s="268">
        <v>0.0480769230769231</v>
      </c>
      <c r="AX837" s="224"/>
      <c r="AY837" s="222"/>
    </row>
    <row r="838" ht="15" spans="1:51">
      <c r="A838" s="220"/>
      <c r="B838" s="224"/>
      <c r="C838" s="283" t="s">
        <v>668</v>
      </c>
      <c r="D838" s="111" t="s">
        <v>25</v>
      </c>
      <c r="E838" s="111" t="s">
        <v>669</v>
      </c>
      <c r="F838" s="293" t="s">
        <v>871</v>
      </c>
      <c r="G838" s="293" t="s">
        <v>871</v>
      </c>
      <c r="H838" s="293" t="s">
        <v>871</v>
      </c>
      <c r="I838" s="293" t="s">
        <v>871</v>
      </c>
      <c r="J838" s="259">
        <v>0.9</v>
      </c>
      <c r="K838" s="260">
        <v>1</v>
      </c>
      <c r="L838" s="260">
        <v>1</v>
      </c>
      <c r="M838" s="261">
        <v>1</v>
      </c>
      <c r="N838" s="261">
        <v>0.998477929984779</v>
      </c>
      <c r="O838" s="262">
        <v>0.9</v>
      </c>
      <c r="P838" s="263">
        <v>0.896468311562651</v>
      </c>
      <c r="Q838" s="260">
        <v>0.930906389301634</v>
      </c>
      <c r="R838" s="260">
        <v>0.947719688542825</v>
      </c>
      <c r="S838" s="260">
        <v>0.949518901017069</v>
      </c>
      <c r="T838" s="262">
        <v>0.9</v>
      </c>
      <c r="U838" s="260">
        <v>0.880503144654088</v>
      </c>
      <c r="V838" s="260">
        <v>0.903789004457652</v>
      </c>
      <c r="W838" s="260">
        <v>0.92769744160178</v>
      </c>
      <c r="X838" s="260">
        <v>0.925708910619452</v>
      </c>
      <c r="Y838" s="262">
        <v>0.92</v>
      </c>
      <c r="Z838" s="262">
        <v>0.853932584269663</v>
      </c>
      <c r="AA838" s="262">
        <v>0.821073558648111</v>
      </c>
      <c r="AB838" s="262">
        <v>0.822784810126582</v>
      </c>
      <c r="AC838" s="262">
        <v>0.821218310705275</v>
      </c>
      <c r="AD838" s="262">
        <v>0.92</v>
      </c>
      <c r="AE838" s="260">
        <v>0.998468606431853</v>
      </c>
      <c r="AF838" s="260">
        <v>0.997854077253219</v>
      </c>
      <c r="AG838" s="260">
        <v>0.996927803379416</v>
      </c>
      <c r="AH838" s="260">
        <v>0.994939271255061</v>
      </c>
      <c r="AI838" s="262">
        <v>0.92</v>
      </c>
      <c r="AJ838" s="260">
        <v>0.952125464300454</v>
      </c>
      <c r="AK838" s="260">
        <v>0.950547730829421</v>
      </c>
      <c r="AL838" s="260">
        <v>0.925925925925926</v>
      </c>
      <c r="AM838" s="260">
        <v>0.951341151098531</v>
      </c>
      <c r="AN838" s="259">
        <v>0.99</v>
      </c>
      <c r="AO838" s="264">
        <v>1</v>
      </c>
      <c r="AP838" s="264">
        <v>1</v>
      </c>
      <c r="AQ838" s="264">
        <v>1</v>
      </c>
      <c r="AR838" s="265">
        <v>1</v>
      </c>
      <c r="AS838" s="286">
        <v>0.0810595228934205</v>
      </c>
      <c r="AT838" s="267">
        <v>-0.0909090909090909</v>
      </c>
      <c r="AU838" s="268">
        <v>0</v>
      </c>
      <c r="AV838" s="268">
        <v>0</v>
      </c>
      <c r="AW838" s="268">
        <v>0.0317460317460317</v>
      </c>
      <c r="AX838" s="224"/>
      <c r="AY838" s="222"/>
    </row>
    <row r="839" ht="15" spans="1:51">
      <c r="A839" s="220"/>
      <c r="B839" s="224"/>
      <c r="C839" s="283" t="s">
        <v>668</v>
      </c>
      <c r="D839" s="111" t="s">
        <v>25</v>
      </c>
      <c r="E839" s="111" t="s">
        <v>669</v>
      </c>
      <c r="F839" s="293" t="s">
        <v>872</v>
      </c>
      <c r="G839" s="293" t="s">
        <v>872</v>
      </c>
      <c r="H839" s="293" t="s">
        <v>872</v>
      </c>
      <c r="I839" s="293" t="s">
        <v>872</v>
      </c>
      <c r="J839" s="259">
        <v>0.9</v>
      </c>
      <c r="K839" s="260">
        <v>0.957446808510638</v>
      </c>
      <c r="L839" s="260">
        <v>0.936170212765957</v>
      </c>
      <c r="M839" s="261">
        <v>0.904761904761905</v>
      </c>
      <c r="N839" s="261">
        <v>0.916064981949459</v>
      </c>
      <c r="O839" s="262">
        <v>0.9</v>
      </c>
      <c r="P839" s="263">
        <v>0.957439198855508</v>
      </c>
      <c r="Q839" s="260">
        <v>0.93075</v>
      </c>
      <c r="R839" s="260">
        <v>0.952308856926571</v>
      </c>
      <c r="S839" s="260">
        <v>0.941893627086572</v>
      </c>
      <c r="T839" s="262">
        <v>0.9</v>
      </c>
      <c r="U839" s="260">
        <v>0.906652360515021</v>
      </c>
      <c r="V839" s="260">
        <v>0.923</v>
      </c>
      <c r="W839" s="260">
        <v>0.916729750189251</v>
      </c>
      <c r="X839" s="260">
        <v>0.924065688991012</v>
      </c>
      <c r="Y839" s="262">
        <v>0.92</v>
      </c>
      <c r="Z839" s="262">
        <v>0.933884297520661</v>
      </c>
      <c r="AA839" s="262">
        <v>0.930622009569378</v>
      </c>
      <c r="AB839" s="262">
        <v>0.946004319654428</v>
      </c>
      <c r="AC839" s="262">
        <v>0.936233088608764</v>
      </c>
      <c r="AD839" s="262">
        <v>0.92</v>
      </c>
      <c r="AE839" s="260">
        <v>0.998588567395907</v>
      </c>
      <c r="AF839" s="260">
        <v>0.980229591836735</v>
      </c>
      <c r="AG839" s="260">
        <v>0.990178023327195</v>
      </c>
      <c r="AH839" s="260">
        <v>0.987617752743517</v>
      </c>
      <c r="AI839" s="262">
        <v>0.92</v>
      </c>
      <c r="AJ839" s="260">
        <v>0.951115834218916</v>
      </c>
      <c r="AK839" s="260">
        <v>0.953267162944582</v>
      </c>
      <c r="AL839" s="260">
        <v>0.95549621717846</v>
      </c>
      <c r="AM839" s="260">
        <v>0.961432708492332</v>
      </c>
      <c r="AN839" s="259">
        <v>0.99</v>
      </c>
      <c r="AO839" s="264">
        <v>1</v>
      </c>
      <c r="AP839" s="264">
        <v>1</v>
      </c>
      <c r="AQ839" s="264">
        <v>1</v>
      </c>
      <c r="AR839" s="265">
        <v>1</v>
      </c>
      <c r="AS839" s="286">
        <v>0.0810595228934205</v>
      </c>
      <c r="AT839" s="267">
        <v>0.117647058823529</v>
      </c>
      <c r="AU839" s="268">
        <v>0.142857142857143</v>
      </c>
      <c r="AV839" s="268">
        <v>0.166666666666667</v>
      </c>
      <c r="AW839" s="268">
        <v>0.0694915254237288</v>
      </c>
      <c r="AX839" s="224"/>
      <c r="AY839" s="222"/>
    </row>
    <row r="840" ht="15" spans="1:51">
      <c r="A840" s="220"/>
      <c r="B840" s="224"/>
      <c r="C840" s="283" t="s">
        <v>668</v>
      </c>
      <c r="D840" s="111" t="s">
        <v>25</v>
      </c>
      <c r="E840" s="111" t="s">
        <v>669</v>
      </c>
      <c r="F840" s="293" t="s">
        <v>873</v>
      </c>
      <c r="G840" s="293" t="s">
        <v>873</v>
      </c>
      <c r="H840" s="293" t="s">
        <v>873</v>
      </c>
      <c r="I840" s="293" t="s">
        <v>873</v>
      </c>
      <c r="J840" s="259">
        <v>0.9</v>
      </c>
      <c r="K840" s="260">
        <v>0.815789473684211</v>
      </c>
      <c r="L840" s="260">
        <v>0.897435897435897</v>
      </c>
      <c r="M840" s="261">
        <v>0.882352941176471</v>
      </c>
      <c r="N840" s="261">
        <v>0.8718820861678</v>
      </c>
      <c r="O840" s="262">
        <v>0.9</v>
      </c>
      <c r="P840" s="263">
        <v>0.925516578567996</v>
      </c>
      <c r="Q840" s="260">
        <v>0.928835489833641</v>
      </c>
      <c r="R840" s="260">
        <v>0.9</v>
      </c>
      <c r="S840" s="260">
        <v>0.929499714468652</v>
      </c>
      <c r="T840" s="262">
        <v>0.9</v>
      </c>
      <c r="U840" s="260">
        <v>0.862566074002883</v>
      </c>
      <c r="V840" s="260">
        <v>0.863832409118916</v>
      </c>
      <c r="W840" s="260">
        <v>0.844791666666667</v>
      </c>
      <c r="X840" s="260">
        <v>0.879557685984737</v>
      </c>
      <c r="Y840" s="262">
        <v>0.92</v>
      </c>
      <c r="Z840" s="262">
        <v>0.901176470588235</v>
      </c>
      <c r="AA840" s="262">
        <v>0.929899856938484</v>
      </c>
      <c r="AB840" s="262">
        <v>0.928774928774929</v>
      </c>
      <c r="AC840" s="262">
        <v>0.929358508547263</v>
      </c>
      <c r="AD840" s="262">
        <v>0.92</v>
      </c>
      <c r="AE840" s="260">
        <v>0.999287241625089</v>
      </c>
      <c r="AF840" s="260">
        <v>0.988785046728972</v>
      </c>
      <c r="AG840" s="260">
        <v>0.989352989352989</v>
      </c>
      <c r="AH840" s="260">
        <v>0.98538988617702</v>
      </c>
      <c r="AI840" s="262">
        <v>0.92</v>
      </c>
      <c r="AJ840" s="260">
        <v>0.921187308085977</v>
      </c>
      <c r="AK840" s="260">
        <v>0.939163498098859</v>
      </c>
      <c r="AL840" s="260">
        <v>0.938628158844765</v>
      </c>
      <c r="AM840" s="260">
        <v>0.94514377639252</v>
      </c>
      <c r="AN840" s="259">
        <v>0.99</v>
      </c>
      <c r="AO840" s="264">
        <v>1</v>
      </c>
      <c r="AP840" s="264">
        <v>1</v>
      </c>
      <c r="AQ840" s="264">
        <v>1</v>
      </c>
      <c r="AR840" s="265">
        <v>1</v>
      </c>
      <c r="AS840" s="286">
        <v>0.0810595228934205</v>
      </c>
      <c r="AT840" s="267">
        <v>0.0645161290322581</v>
      </c>
      <c r="AU840" s="268">
        <v>0.0285714285714286</v>
      </c>
      <c r="AV840" s="268">
        <v>0.0869565217391304</v>
      </c>
      <c r="AW840" s="268">
        <v>0.0428994082840237</v>
      </c>
      <c r="AX840" s="224"/>
      <c r="AY840" s="222"/>
    </row>
    <row r="841" ht="15" spans="1:51">
      <c r="A841" s="220"/>
      <c r="B841" s="224"/>
      <c r="C841" s="283" t="s">
        <v>668</v>
      </c>
      <c r="D841" s="111" t="s">
        <v>25</v>
      </c>
      <c r="E841" s="111" t="s">
        <v>669</v>
      </c>
      <c r="F841" s="293" t="s">
        <v>874</v>
      </c>
      <c r="G841" s="293" t="s">
        <v>874</v>
      </c>
      <c r="H841" s="293" t="s">
        <v>874</v>
      </c>
      <c r="I841" s="293" t="s">
        <v>874</v>
      </c>
      <c r="J841" s="259">
        <v>0.9</v>
      </c>
      <c r="K841" s="260">
        <v>0.780487804878049</v>
      </c>
      <c r="L841" s="260">
        <v>0.785714285714286</v>
      </c>
      <c r="M841" s="261">
        <v>0.82051282051282</v>
      </c>
      <c r="N841" s="261">
        <v>0.857438016528926</v>
      </c>
      <c r="O841" s="262">
        <v>0.9</v>
      </c>
      <c r="P841" s="263">
        <v>0.958578052550232</v>
      </c>
      <c r="Q841" s="260">
        <v>0.96853595890411</v>
      </c>
      <c r="R841" s="260">
        <v>0.950570342205323</v>
      </c>
      <c r="S841" s="260">
        <v>0.956590541269556</v>
      </c>
      <c r="T841" s="262">
        <v>0.9</v>
      </c>
      <c r="U841" s="260">
        <v>0.916537867078825</v>
      </c>
      <c r="V841" s="260">
        <v>0.928296232876712</v>
      </c>
      <c r="W841" s="260">
        <v>0.92851711026616</v>
      </c>
      <c r="X841" s="260">
        <v>0.924234250434574</v>
      </c>
      <c r="Y841" s="262">
        <v>0.92</v>
      </c>
      <c r="Z841" s="262">
        <v>0.944198405668733</v>
      </c>
      <c r="AA841" s="262">
        <v>0.933943089430894</v>
      </c>
      <c r="AB841" s="262">
        <v>0.944990176817289</v>
      </c>
      <c r="AC841" s="262">
        <v>0.94752358490566</v>
      </c>
      <c r="AD841" s="262">
        <v>0.92</v>
      </c>
      <c r="AE841" s="260">
        <v>1</v>
      </c>
      <c r="AF841" s="260">
        <v>0.980332829046899</v>
      </c>
      <c r="AG841" s="260">
        <v>0.973293768545994</v>
      </c>
      <c r="AH841" s="260">
        <v>0.985752290866095</v>
      </c>
      <c r="AI841" s="262">
        <v>0.92</v>
      </c>
      <c r="AJ841" s="260">
        <v>0.946379468377635</v>
      </c>
      <c r="AK841" s="260">
        <v>0.953500707213578</v>
      </c>
      <c r="AL841" s="260">
        <v>0.951993141877411</v>
      </c>
      <c r="AM841" s="260">
        <v>0.95465445011523</v>
      </c>
      <c r="AN841" s="259">
        <v>0.99</v>
      </c>
      <c r="AO841" s="264">
        <v>1</v>
      </c>
      <c r="AP841" s="264">
        <v>1</v>
      </c>
      <c r="AQ841" s="264">
        <v>1</v>
      </c>
      <c r="AR841" s="265">
        <v>1</v>
      </c>
      <c r="AS841" s="286">
        <v>0.0810595228934205</v>
      </c>
      <c r="AT841" s="267">
        <v>0.0208333333333333</v>
      </c>
      <c r="AU841" s="268">
        <v>0.0821917808219178</v>
      </c>
      <c r="AV841" s="268">
        <v>0.108695652173913</v>
      </c>
      <c r="AW841" s="268">
        <v>0.0623353819139596</v>
      </c>
      <c r="AX841" s="224"/>
      <c r="AY841" s="222"/>
    </row>
    <row r="842" ht="15" spans="1:51">
      <c r="A842" s="220"/>
      <c r="B842" s="224"/>
      <c r="C842" s="283" t="s">
        <v>668</v>
      </c>
      <c r="D842" s="111" t="s">
        <v>25</v>
      </c>
      <c r="E842" s="111" t="s">
        <v>669</v>
      </c>
      <c r="F842" s="293" t="s">
        <v>875</v>
      </c>
      <c r="G842" s="293" t="s">
        <v>875</v>
      </c>
      <c r="H842" s="293" t="s">
        <v>875</v>
      </c>
      <c r="I842" s="293" t="s">
        <v>875</v>
      </c>
      <c r="J842" s="259">
        <v>0.9</v>
      </c>
      <c r="K842" s="260">
        <v>0.941176470588235</v>
      </c>
      <c r="L842" s="260">
        <v>0.882352941176471</v>
      </c>
      <c r="M842" s="261">
        <v>0.862068965517241</v>
      </c>
      <c r="N842" s="261">
        <v>0.881136950904393</v>
      </c>
      <c r="O842" s="262">
        <v>0.9</v>
      </c>
      <c r="P842" s="263">
        <v>0.963695038321904</v>
      </c>
      <c r="Q842" s="260">
        <v>0.965432098765432</v>
      </c>
      <c r="R842" s="260">
        <v>0.957038391224863</v>
      </c>
      <c r="S842" s="260">
        <v>0.971976014674826</v>
      </c>
      <c r="T842" s="262">
        <v>0.9</v>
      </c>
      <c r="U842" s="260">
        <v>0.947156111335216</v>
      </c>
      <c r="V842" s="260">
        <v>0.942112482853224</v>
      </c>
      <c r="W842" s="260">
        <v>0.948811700182815</v>
      </c>
      <c r="X842" s="260">
        <v>0.947127464430503</v>
      </c>
      <c r="Y842" s="262">
        <v>0.92</v>
      </c>
      <c r="Z842" s="262">
        <v>0.983739837398374</v>
      </c>
      <c r="AA842" s="262">
        <v>0.986880466472303</v>
      </c>
      <c r="AB842" s="262">
        <v>0.98740157480315</v>
      </c>
      <c r="AC842" s="262">
        <v>0.982325471419282</v>
      </c>
      <c r="AD842" s="262">
        <v>0.92</v>
      </c>
      <c r="AE842" s="260">
        <v>0.998858447488584</v>
      </c>
      <c r="AF842" s="260">
        <v>0.996531791907514</v>
      </c>
      <c r="AG842" s="260">
        <v>1</v>
      </c>
      <c r="AH842" s="260">
        <v>0.997541487400123</v>
      </c>
      <c r="AI842" s="262">
        <v>0.92</v>
      </c>
      <c r="AJ842" s="260">
        <v>0.983537862915295</v>
      </c>
      <c r="AK842" s="260">
        <v>0.987069960748095</v>
      </c>
      <c r="AL842" s="260">
        <v>0.986697513013302</v>
      </c>
      <c r="AM842" s="260">
        <v>0.98583060296347</v>
      </c>
      <c r="AN842" s="259">
        <v>0.99</v>
      </c>
      <c r="AO842" s="264">
        <v>1</v>
      </c>
      <c r="AP842" s="264">
        <v>1</v>
      </c>
      <c r="AQ842" s="264">
        <v>1</v>
      </c>
      <c r="AR842" s="265">
        <v>1</v>
      </c>
      <c r="AS842" s="286">
        <v>0.0810595228934205</v>
      </c>
      <c r="AT842" s="267">
        <v>0.0666666666666667</v>
      </c>
      <c r="AU842" s="268">
        <v>0.0666666666666667</v>
      </c>
      <c r="AV842" s="268">
        <v>0</v>
      </c>
      <c r="AW842" s="268">
        <v>0.0524590163934426</v>
      </c>
      <c r="AX842" s="224"/>
      <c r="AY842" s="222"/>
    </row>
    <row r="843" ht="15" spans="1:51">
      <c r="A843" s="220"/>
      <c r="B843" s="224"/>
      <c r="C843" s="283" t="s">
        <v>668</v>
      </c>
      <c r="D843" s="111" t="s">
        <v>25</v>
      </c>
      <c r="E843" s="111" t="s">
        <v>669</v>
      </c>
      <c r="F843" s="293" t="s">
        <v>876</v>
      </c>
      <c r="G843" s="293" t="s">
        <v>876</v>
      </c>
      <c r="H843" s="293" t="s">
        <v>876</v>
      </c>
      <c r="I843" s="293" t="s">
        <v>876</v>
      </c>
      <c r="J843" s="259">
        <v>0.9</v>
      </c>
      <c r="K843" s="260">
        <v>1</v>
      </c>
      <c r="L843" s="260">
        <v>0.869565217391304</v>
      </c>
      <c r="M843" s="261">
        <v>0.909090909090909</v>
      </c>
      <c r="N843" s="261">
        <v>0.821763602251407</v>
      </c>
      <c r="O843" s="262">
        <v>0.9</v>
      </c>
      <c r="P843" s="263">
        <v>0.970845481049563</v>
      </c>
      <c r="Q843" s="260">
        <v>0.900848593121929</v>
      </c>
      <c r="R843" s="260">
        <v>0.960468521229868</v>
      </c>
      <c r="S843" s="260">
        <v>0.955994204998189</v>
      </c>
      <c r="T843" s="262">
        <v>0.9</v>
      </c>
      <c r="U843" s="260">
        <v>0.92201166180758</v>
      </c>
      <c r="V843" s="260">
        <v>0.918267083519428</v>
      </c>
      <c r="W843" s="260">
        <v>0.90190336749634</v>
      </c>
      <c r="X843" s="260">
        <v>0.892637243234853</v>
      </c>
      <c r="Y843" s="262">
        <v>0.92</v>
      </c>
      <c r="Z843" s="262">
        <v>0.930672268907563</v>
      </c>
      <c r="AA843" s="262">
        <v>0.906759906759907</v>
      </c>
      <c r="AB843" s="262">
        <v>0.941326530612245</v>
      </c>
      <c r="AC843" s="262">
        <v>0.93364882184758</v>
      </c>
      <c r="AD843" s="262">
        <v>0.92</v>
      </c>
      <c r="AE843" s="260">
        <v>0.992682926829268</v>
      </c>
      <c r="AF843" s="260">
        <v>0.984415584415584</v>
      </c>
      <c r="AG843" s="260">
        <v>0.993055555555556</v>
      </c>
      <c r="AH843" s="260">
        <v>0.987761547572049</v>
      </c>
      <c r="AI843" s="262">
        <v>0.92</v>
      </c>
      <c r="AJ843" s="260">
        <v>0.957792207792208</v>
      </c>
      <c r="AK843" s="260">
        <v>0.955397301349325</v>
      </c>
      <c r="AL843" s="260">
        <v>0.95906976744186</v>
      </c>
      <c r="AM843" s="260">
        <v>0.960715603098488</v>
      </c>
      <c r="AN843" s="259">
        <v>0.99</v>
      </c>
      <c r="AO843" s="264">
        <v>1</v>
      </c>
      <c r="AP843" s="264">
        <v>1</v>
      </c>
      <c r="AQ843" s="264">
        <v>1</v>
      </c>
      <c r="AR843" s="265">
        <v>1</v>
      </c>
      <c r="AS843" s="286">
        <v>0.0810595228934205</v>
      </c>
      <c r="AT843" s="267">
        <v>0.25</v>
      </c>
      <c r="AU843" s="268">
        <v>0</v>
      </c>
      <c r="AV843" s="268">
        <v>0</v>
      </c>
      <c r="AW843" s="268">
        <v>0.104166666666667</v>
      </c>
      <c r="AX843" s="224"/>
      <c r="AY843" s="222"/>
    </row>
    <row r="844" ht="15" spans="1:51">
      <c r="A844" s="220"/>
      <c r="B844" s="224"/>
      <c r="C844" s="283" t="s">
        <v>668</v>
      </c>
      <c r="D844" s="111" t="s">
        <v>25</v>
      </c>
      <c r="E844" s="111" t="s">
        <v>669</v>
      </c>
      <c r="F844" s="293" t="s">
        <v>877</v>
      </c>
      <c r="G844" s="293" t="s">
        <v>877</v>
      </c>
      <c r="H844" s="293" t="s">
        <v>877</v>
      </c>
      <c r="I844" s="293" t="s">
        <v>877</v>
      </c>
      <c r="J844" s="259">
        <v>0.9</v>
      </c>
      <c r="K844" s="260">
        <v>1</v>
      </c>
      <c r="L844" s="260">
        <v>1</v>
      </c>
      <c r="M844" s="261">
        <v>1</v>
      </c>
      <c r="N844" s="261">
        <v>0.937784522003035</v>
      </c>
      <c r="O844" s="262">
        <v>0.9</v>
      </c>
      <c r="P844" s="263">
        <v>0.973923841059603</v>
      </c>
      <c r="Q844" s="260">
        <v>0.956399437412096</v>
      </c>
      <c r="R844" s="260">
        <v>0.961988304093567</v>
      </c>
      <c r="S844" s="260">
        <v>0.96542531706923</v>
      </c>
      <c r="T844" s="262">
        <v>0.9</v>
      </c>
      <c r="U844" s="260">
        <v>0.933774834437086</v>
      </c>
      <c r="V844" s="260">
        <v>0.885513361462729</v>
      </c>
      <c r="W844" s="260">
        <v>0.920077972709552</v>
      </c>
      <c r="X844" s="260">
        <v>0.916519912755473</v>
      </c>
      <c r="Y844" s="262">
        <v>0.92</v>
      </c>
      <c r="Z844" s="262">
        <v>0.911347517730496</v>
      </c>
      <c r="AA844" s="262">
        <v>0.929411764705882</v>
      </c>
      <c r="AB844" s="262">
        <v>0.947598253275109</v>
      </c>
      <c r="AC844" s="262">
        <v>0.904406319427302</v>
      </c>
      <c r="AD844" s="262">
        <v>0.92</v>
      </c>
      <c r="AE844" s="260">
        <v>0.998577524893314</v>
      </c>
      <c r="AF844" s="260">
        <v>0.991582491582492</v>
      </c>
      <c r="AG844" s="260">
        <v>0.992779783393502</v>
      </c>
      <c r="AH844" s="260">
        <v>0.993461591126934</v>
      </c>
      <c r="AI844" s="262">
        <v>0.92</v>
      </c>
      <c r="AJ844" s="260">
        <v>0.955562365920932</v>
      </c>
      <c r="AK844" s="260">
        <v>0.970956316410862</v>
      </c>
      <c r="AL844" s="260">
        <v>0.961471103327496</v>
      </c>
      <c r="AM844" s="260">
        <v>0.961747234739861</v>
      </c>
      <c r="AN844" s="259">
        <v>0.99</v>
      </c>
      <c r="AO844" s="264">
        <v>1</v>
      </c>
      <c r="AP844" s="264">
        <v>1</v>
      </c>
      <c r="AQ844" s="264">
        <v>1</v>
      </c>
      <c r="AR844" s="265">
        <v>1</v>
      </c>
      <c r="AS844" s="286">
        <v>0.0810595228934205</v>
      </c>
      <c r="AT844" s="267">
        <v>0</v>
      </c>
      <c r="AU844" s="268">
        <v>0.2</v>
      </c>
      <c r="AV844" s="268">
        <v>0.111111111111111</v>
      </c>
      <c r="AW844" s="268">
        <v>0.0451807228915663</v>
      </c>
      <c r="AX844" s="224"/>
      <c r="AY844" s="222"/>
    </row>
    <row r="845" ht="15" spans="1:51">
      <c r="A845" s="220"/>
      <c r="B845" s="224"/>
      <c r="C845" s="283" t="s">
        <v>668</v>
      </c>
      <c r="D845" s="111" t="s">
        <v>25</v>
      </c>
      <c r="E845" s="111" t="s">
        <v>669</v>
      </c>
      <c r="F845" s="293" t="s">
        <v>878</v>
      </c>
      <c r="G845" s="293" t="s">
        <v>878</v>
      </c>
      <c r="H845" s="293" t="s">
        <v>878</v>
      </c>
      <c r="I845" s="293" t="s">
        <v>878</v>
      </c>
      <c r="J845" s="259">
        <v>0.9</v>
      </c>
      <c r="K845" s="260">
        <v>0.710526315789474</v>
      </c>
      <c r="L845" s="260">
        <v>0.642857142857143</v>
      </c>
      <c r="M845" s="261">
        <v>0.628571428571429</v>
      </c>
      <c r="N845" s="261">
        <v>0.656701030927835</v>
      </c>
      <c r="O845" s="262">
        <v>0.9</v>
      </c>
      <c r="P845" s="263">
        <v>0.856533158240315</v>
      </c>
      <c r="Q845" s="260">
        <v>0.864972014925373</v>
      </c>
      <c r="R845" s="260">
        <v>0.812404287901991</v>
      </c>
      <c r="S845" s="260">
        <v>0.794539753753601</v>
      </c>
      <c r="T845" s="262">
        <v>0.9</v>
      </c>
      <c r="U845" s="260">
        <v>0.535456336178595</v>
      </c>
      <c r="V845" s="260">
        <v>0.505597014925373</v>
      </c>
      <c r="W845" s="260">
        <v>0.408882082695253</v>
      </c>
      <c r="X845" s="260">
        <v>0.499337225012108</v>
      </c>
      <c r="Y845" s="262">
        <v>0.92</v>
      </c>
      <c r="Z845" s="262">
        <v>0.626362735381566</v>
      </c>
      <c r="AA845" s="262">
        <v>0.699136868064118</v>
      </c>
      <c r="AB845" s="262">
        <v>0.666035950804163</v>
      </c>
      <c r="AC845" s="262">
        <v>0.635168294828464</v>
      </c>
      <c r="AD845" s="262">
        <v>0.92</v>
      </c>
      <c r="AE845" s="260">
        <v>0.997584541062802</v>
      </c>
      <c r="AF845" s="260">
        <v>0.99070385126162</v>
      </c>
      <c r="AG845" s="260">
        <v>0.994428969359331</v>
      </c>
      <c r="AH845" s="260">
        <v>0.985780656060819</v>
      </c>
      <c r="AI845" s="262">
        <v>0.92</v>
      </c>
      <c r="AJ845" s="260">
        <v>0.77731196054254</v>
      </c>
      <c r="AK845" s="260">
        <v>0.866104685355813</v>
      </c>
      <c r="AL845" s="260">
        <v>0.747778247989843</v>
      </c>
      <c r="AM845" s="260">
        <v>0.81601143245458</v>
      </c>
      <c r="AN845" s="259">
        <v>0.99</v>
      </c>
      <c r="AO845" s="264">
        <v>1</v>
      </c>
      <c r="AP845" s="264">
        <v>1</v>
      </c>
      <c r="AQ845" s="264">
        <v>1</v>
      </c>
      <c r="AR845" s="265">
        <v>1</v>
      </c>
      <c r="AS845" s="286">
        <v>0.0810595228934205</v>
      </c>
      <c r="AT845" s="267">
        <v>0.09375</v>
      </c>
      <c r="AU845" s="268">
        <v>0</v>
      </c>
      <c r="AV845" s="268">
        <v>0.0645161290322581</v>
      </c>
      <c r="AW845" s="268">
        <v>0.0460947503201024</v>
      </c>
      <c r="AX845" s="224"/>
      <c r="AY845" s="222"/>
    </row>
    <row r="846" ht="15" spans="1:51">
      <c r="A846" s="220"/>
      <c r="B846" s="224"/>
      <c r="C846" s="283" t="s">
        <v>668</v>
      </c>
      <c r="D846" s="111" t="s">
        <v>25</v>
      </c>
      <c r="E846" s="111" t="s">
        <v>669</v>
      </c>
      <c r="F846" s="293" t="s">
        <v>879</v>
      </c>
      <c r="G846" s="293" t="s">
        <v>879</v>
      </c>
      <c r="H846" s="293" t="s">
        <v>879</v>
      </c>
      <c r="I846" s="293" t="s">
        <v>879</v>
      </c>
      <c r="J846" s="259">
        <v>0.9</v>
      </c>
      <c r="K846" s="260" t="s">
        <v>33</v>
      </c>
      <c r="L846" s="260" t="s">
        <v>33</v>
      </c>
      <c r="M846" s="261" t="s">
        <v>33</v>
      </c>
      <c r="N846" s="261" t="s">
        <v>33</v>
      </c>
      <c r="O846" s="262">
        <v>0.9</v>
      </c>
      <c r="P846" s="263" t="s">
        <v>33</v>
      </c>
      <c r="Q846" s="260" t="s">
        <v>33</v>
      </c>
      <c r="R846" s="260" t="s">
        <v>33</v>
      </c>
      <c r="S846" s="260" t="s">
        <v>33</v>
      </c>
      <c r="T846" s="262">
        <v>0.9</v>
      </c>
      <c r="U846" s="260" t="s">
        <v>33</v>
      </c>
      <c r="V846" s="260" t="s">
        <v>33</v>
      </c>
      <c r="W846" s="260" t="s">
        <v>33</v>
      </c>
      <c r="X846" s="260" t="s">
        <v>33</v>
      </c>
      <c r="Y846" s="262">
        <v>0.92</v>
      </c>
      <c r="Z846" s="262" t="s">
        <v>33</v>
      </c>
      <c r="AA846" s="262" t="s">
        <v>33</v>
      </c>
      <c r="AB846" s="262" t="s">
        <v>33</v>
      </c>
      <c r="AC846" s="262" t="s">
        <v>33</v>
      </c>
      <c r="AD846" s="262">
        <v>0.92</v>
      </c>
      <c r="AE846" s="260" t="s">
        <v>33</v>
      </c>
      <c r="AF846" s="260" t="s">
        <v>33</v>
      </c>
      <c r="AG846" s="260" t="s">
        <v>33</v>
      </c>
      <c r="AH846" s="260" t="s">
        <v>33</v>
      </c>
      <c r="AI846" s="262">
        <v>0.92</v>
      </c>
      <c r="AJ846" s="260" t="s">
        <v>33</v>
      </c>
      <c r="AK846" s="260" t="s">
        <v>33</v>
      </c>
      <c r="AL846" s="260" t="s">
        <v>33</v>
      </c>
      <c r="AM846" s="260" t="s">
        <v>33</v>
      </c>
      <c r="AN846" s="259">
        <v>0.99</v>
      </c>
      <c r="AO846" s="264" t="s">
        <v>33</v>
      </c>
      <c r="AP846" s="264" t="s">
        <v>33</v>
      </c>
      <c r="AQ846" s="264" t="s">
        <v>33</v>
      </c>
      <c r="AR846" s="265" t="s">
        <v>33</v>
      </c>
      <c r="AS846" s="286">
        <v>0.0810595228934205</v>
      </c>
      <c r="AT846" s="267" t="s">
        <v>33</v>
      </c>
      <c r="AU846" s="268" t="s">
        <v>33</v>
      </c>
      <c r="AV846" s="268" t="s">
        <v>33</v>
      </c>
      <c r="AW846" s="268" t="s">
        <v>33</v>
      </c>
      <c r="AX846" s="224"/>
      <c r="AY846" s="222"/>
    </row>
    <row r="847" ht="15" spans="1:51">
      <c r="A847" s="220"/>
      <c r="B847" s="224"/>
      <c r="C847" s="283" t="s">
        <v>668</v>
      </c>
      <c r="D847" s="111" t="s">
        <v>25</v>
      </c>
      <c r="E847" s="111" t="s">
        <v>669</v>
      </c>
      <c r="F847" s="293" t="s">
        <v>880</v>
      </c>
      <c r="G847" s="293" t="s">
        <v>880</v>
      </c>
      <c r="H847" s="293" t="s">
        <v>880</v>
      </c>
      <c r="I847" s="293" t="s">
        <v>880</v>
      </c>
      <c r="J847" s="259">
        <v>0.9</v>
      </c>
      <c r="K847" s="260">
        <v>0.833333333333333</v>
      </c>
      <c r="L847" s="260">
        <v>0.897959183673469</v>
      </c>
      <c r="M847" s="261">
        <v>0.926829268292683</v>
      </c>
      <c r="N847" s="261">
        <v>0.870420017873101</v>
      </c>
      <c r="O847" s="262">
        <v>0.9</v>
      </c>
      <c r="P847" s="263">
        <v>0.931818181818182</v>
      </c>
      <c r="Q847" s="260">
        <v>0.963720734022358</v>
      </c>
      <c r="R847" s="260">
        <v>0.962962962962963</v>
      </c>
      <c r="S847" s="260">
        <v>0.956802141640302</v>
      </c>
      <c r="T847" s="262">
        <v>0.9</v>
      </c>
      <c r="U847" s="260">
        <v>0.910647571606476</v>
      </c>
      <c r="V847" s="260">
        <v>0.915207762075511</v>
      </c>
      <c r="W847" s="260">
        <v>0.907013396375098</v>
      </c>
      <c r="X847" s="260">
        <v>0.904610721476139</v>
      </c>
      <c r="Y847" s="262">
        <v>0.92</v>
      </c>
      <c r="Z847" s="262">
        <v>0.923011844331641</v>
      </c>
      <c r="AA847" s="262">
        <v>0.901063829787234</v>
      </c>
      <c r="AB847" s="262">
        <v>0.911538461538462</v>
      </c>
      <c r="AC847" s="262">
        <v>0.902724033561933</v>
      </c>
      <c r="AD847" s="262">
        <v>0.92</v>
      </c>
      <c r="AE847" s="260">
        <v>1</v>
      </c>
      <c r="AF847" s="260">
        <v>0.984496124031008</v>
      </c>
      <c r="AG847" s="260">
        <v>0.984168865435356</v>
      </c>
      <c r="AH847" s="260">
        <v>0.982635694572217</v>
      </c>
      <c r="AI847" s="262">
        <v>0.92</v>
      </c>
      <c r="AJ847" s="260">
        <v>0.95402822030041</v>
      </c>
      <c r="AK847" s="260">
        <v>0.958105967259285</v>
      </c>
      <c r="AL847" s="260">
        <v>0.940666955391945</v>
      </c>
      <c r="AM847" s="260">
        <v>0.95262742270519</v>
      </c>
      <c r="AN847" s="259">
        <v>0.99</v>
      </c>
      <c r="AO847" s="264">
        <v>1</v>
      </c>
      <c r="AP847" s="264">
        <v>1</v>
      </c>
      <c r="AQ847" s="264">
        <v>1</v>
      </c>
      <c r="AR847" s="265">
        <v>1</v>
      </c>
      <c r="AS847" s="286">
        <v>0.0810595228934205</v>
      </c>
      <c r="AT847" s="267">
        <v>0.0357142857142857</v>
      </c>
      <c r="AU847" s="268">
        <v>0.0263157894736842</v>
      </c>
      <c r="AV847" s="268">
        <v>0.210526315789474</v>
      </c>
      <c r="AW847" s="268">
        <v>0.0542244640605296</v>
      </c>
      <c r="AX847" s="224"/>
      <c r="AY847" s="222"/>
    </row>
    <row r="848" ht="15" spans="1:51">
      <c r="A848" s="220"/>
      <c r="B848" s="224"/>
      <c r="C848" s="283" t="s">
        <v>668</v>
      </c>
      <c r="D848" s="111" t="s">
        <v>25</v>
      </c>
      <c r="E848" s="111" t="s">
        <v>669</v>
      </c>
      <c r="F848" s="293" t="s">
        <v>881</v>
      </c>
      <c r="G848" s="293" t="s">
        <v>881</v>
      </c>
      <c r="H848" s="293" t="s">
        <v>881</v>
      </c>
      <c r="I848" s="293" t="s">
        <v>881</v>
      </c>
      <c r="J848" s="259">
        <v>0.9</v>
      </c>
      <c r="K848" s="260">
        <v>0.970588235294118</v>
      </c>
      <c r="L848" s="260">
        <v>0.942857142857143</v>
      </c>
      <c r="M848" s="261">
        <v>0.966666666666667</v>
      </c>
      <c r="N848" s="261">
        <v>0.96078431372549</v>
      </c>
      <c r="O848" s="262">
        <v>0.9</v>
      </c>
      <c r="P848" s="263">
        <v>0.933792372881356</v>
      </c>
      <c r="Q848" s="260">
        <v>0.954743546765002</v>
      </c>
      <c r="R848" s="260">
        <v>0.968862275449102</v>
      </c>
      <c r="S848" s="260">
        <v>0.960783596422235</v>
      </c>
      <c r="T848" s="262">
        <v>0.9</v>
      </c>
      <c r="U848" s="260">
        <v>0.926377118644068</v>
      </c>
      <c r="V848" s="260">
        <v>0.924907810928595</v>
      </c>
      <c r="W848" s="260">
        <v>0.934131736526946</v>
      </c>
      <c r="X848" s="260">
        <v>0.933035795943005</v>
      </c>
      <c r="Y848" s="262">
        <v>0.92</v>
      </c>
      <c r="Z848" s="262">
        <v>0.903903903903904</v>
      </c>
      <c r="AA848" s="262">
        <v>0.937710437710438</v>
      </c>
      <c r="AB848" s="262">
        <v>0.91796875</v>
      </c>
      <c r="AC848" s="262">
        <v>0.927169094363521</v>
      </c>
      <c r="AD848" s="262">
        <v>0.92</v>
      </c>
      <c r="AE848" s="260">
        <v>1</v>
      </c>
      <c r="AF848" s="260">
        <v>0.979695431472081</v>
      </c>
      <c r="AG848" s="260">
        <v>0.988372093023256</v>
      </c>
      <c r="AH848" s="260">
        <v>0.991111111111111</v>
      </c>
      <c r="AI848" s="262">
        <v>0.92</v>
      </c>
      <c r="AJ848" s="260">
        <v>0.947141738449491</v>
      </c>
      <c r="AK848" s="260">
        <v>0.97261039686976</v>
      </c>
      <c r="AL848" s="260">
        <v>0.952487008166296</v>
      </c>
      <c r="AM848" s="260">
        <v>0.96688876308264</v>
      </c>
      <c r="AN848" s="259">
        <v>0.99</v>
      </c>
      <c r="AO848" s="264">
        <v>1</v>
      </c>
      <c r="AP848" s="264">
        <v>1</v>
      </c>
      <c r="AQ848" s="264">
        <v>1</v>
      </c>
      <c r="AR848" s="265">
        <v>1</v>
      </c>
      <c r="AS848" s="286">
        <v>0.0810595228934205</v>
      </c>
      <c r="AT848" s="267">
        <v>0</v>
      </c>
      <c r="AU848" s="268">
        <v>0.0714285714285714</v>
      </c>
      <c r="AV848" s="268">
        <v>0</v>
      </c>
      <c r="AW848" s="268">
        <v>0.0760869565217391</v>
      </c>
      <c r="AX848" s="224"/>
      <c r="AY848" s="222"/>
    </row>
    <row r="849" ht="15" spans="1:51">
      <c r="A849" s="220"/>
      <c r="B849" s="224"/>
      <c r="C849" s="283" t="s">
        <v>668</v>
      </c>
      <c r="D849" s="111" t="s">
        <v>25</v>
      </c>
      <c r="E849" s="111" t="s">
        <v>669</v>
      </c>
      <c r="F849" s="293" t="s">
        <v>882</v>
      </c>
      <c r="G849" s="293" t="s">
        <v>882</v>
      </c>
      <c r="H849" s="293" t="s">
        <v>882</v>
      </c>
      <c r="I849" s="293" t="s">
        <v>882</v>
      </c>
      <c r="J849" s="259">
        <v>0.9</v>
      </c>
      <c r="K849" s="260">
        <v>0.962962962962963</v>
      </c>
      <c r="L849" s="260">
        <v>0.892857142857143</v>
      </c>
      <c r="M849" s="261">
        <v>0.888888888888889</v>
      </c>
      <c r="N849" s="261">
        <v>0.901098901098901</v>
      </c>
      <c r="O849" s="262">
        <v>0.9</v>
      </c>
      <c r="P849" s="263">
        <v>0.910948905109489</v>
      </c>
      <c r="Q849" s="260">
        <v>0.971628944851769</v>
      </c>
      <c r="R849" s="260">
        <v>0.963675213675214</v>
      </c>
      <c r="S849" s="260">
        <v>0.970574240088315</v>
      </c>
      <c r="T849" s="262">
        <v>0.9</v>
      </c>
      <c r="U849" s="260">
        <v>0.868613138686131</v>
      </c>
      <c r="V849" s="260">
        <v>0.913930506853682</v>
      </c>
      <c r="W849" s="260">
        <v>0.924145299145299</v>
      </c>
      <c r="X849" s="260">
        <v>0.925674261025143</v>
      </c>
      <c r="Y849" s="262">
        <v>0.92</v>
      </c>
      <c r="Z849" s="262">
        <v>0.941260744985673</v>
      </c>
      <c r="AA849" s="262">
        <v>0.938181818181818</v>
      </c>
      <c r="AB849" s="262">
        <v>0.943760984182777</v>
      </c>
      <c r="AC849" s="262">
        <v>0.938738873513352</v>
      </c>
      <c r="AD849" s="262">
        <v>0.92</v>
      </c>
      <c r="AE849" s="260">
        <v>0.997177798682973</v>
      </c>
      <c r="AF849" s="260">
        <v>0.995291902071563</v>
      </c>
      <c r="AG849" s="260">
        <v>0.998194945848375</v>
      </c>
      <c r="AH849" s="260">
        <v>0.994664762224836</v>
      </c>
      <c r="AI849" s="262">
        <v>0.92</v>
      </c>
      <c r="AJ849" s="260">
        <v>0.942244823828551</v>
      </c>
      <c r="AK849" s="260">
        <v>0.947939262472885</v>
      </c>
      <c r="AL849" s="260">
        <v>0.956810631229236</v>
      </c>
      <c r="AM849" s="260">
        <v>0.960370803052601</v>
      </c>
      <c r="AN849" s="259">
        <v>0.99</v>
      </c>
      <c r="AO849" s="264">
        <v>1</v>
      </c>
      <c r="AP849" s="264">
        <v>1</v>
      </c>
      <c r="AQ849" s="264">
        <v>1</v>
      </c>
      <c r="AR849" s="265">
        <v>1</v>
      </c>
      <c r="AS849" s="286">
        <v>0.0810595228934205</v>
      </c>
      <c r="AT849" s="267">
        <v>0.1</v>
      </c>
      <c r="AU849" s="268">
        <v>0</v>
      </c>
      <c r="AV849" s="268">
        <v>0</v>
      </c>
      <c r="AW849" s="268">
        <v>0.0815217391304348</v>
      </c>
      <c r="AX849" s="224"/>
      <c r="AY849" s="222"/>
    </row>
    <row r="850" ht="15" spans="1:51">
      <c r="A850" s="220"/>
      <c r="B850" s="224"/>
      <c r="C850" s="283" t="s">
        <v>668</v>
      </c>
      <c r="D850" s="111" t="s">
        <v>25</v>
      </c>
      <c r="E850" s="111" t="s">
        <v>669</v>
      </c>
      <c r="F850" s="293" t="s">
        <v>883</v>
      </c>
      <c r="G850" s="293" t="s">
        <v>883</v>
      </c>
      <c r="H850" s="293" t="s">
        <v>883</v>
      </c>
      <c r="I850" s="293" t="s">
        <v>883</v>
      </c>
      <c r="J850" s="259">
        <v>0.9</v>
      </c>
      <c r="K850" s="260">
        <v>0.854838709677419</v>
      </c>
      <c r="L850" s="260">
        <v>0.873015873015873</v>
      </c>
      <c r="M850" s="261">
        <v>0.829787234042553</v>
      </c>
      <c r="N850" s="261">
        <v>0.910112359550562</v>
      </c>
      <c r="O850" s="262">
        <v>0.9</v>
      </c>
      <c r="P850" s="263">
        <v>0.889102153977394</v>
      </c>
      <c r="Q850" s="260">
        <v>0.852569648728154</v>
      </c>
      <c r="R850" s="260">
        <v>0.858258928571429</v>
      </c>
      <c r="S850" s="260">
        <v>0.885477391073569</v>
      </c>
      <c r="T850" s="262">
        <v>0.9</v>
      </c>
      <c r="U850" s="260">
        <v>0.891661335039454</v>
      </c>
      <c r="V850" s="260">
        <v>0.900328776604949</v>
      </c>
      <c r="W850" s="260">
        <v>0.91015625</v>
      </c>
      <c r="X850" s="260">
        <v>0.921086107018331</v>
      </c>
      <c r="Y850" s="262">
        <v>0.92</v>
      </c>
      <c r="Z850" s="262">
        <v>0.867945823927765</v>
      </c>
      <c r="AA850" s="262">
        <v>0.916890080428954</v>
      </c>
      <c r="AB850" s="262">
        <v>0.860394537177542</v>
      </c>
      <c r="AC850" s="262">
        <v>0.884363712505889</v>
      </c>
      <c r="AD850" s="262">
        <v>0.92</v>
      </c>
      <c r="AE850" s="260">
        <v>0.999059855844563</v>
      </c>
      <c r="AF850" s="260">
        <v>0.945297236952275</v>
      </c>
      <c r="AG850" s="260">
        <v>0.991093117408907</v>
      </c>
      <c r="AH850" s="260">
        <v>0.97427851972947</v>
      </c>
      <c r="AI850" s="262">
        <v>0.92</v>
      </c>
      <c r="AJ850" s="260">
        <v>0.942600896860987</v>
      </c>
      <c r="AK850" s="260">
        <v>0.958465135469674</v>
      </c>
      <c r="AL850" s="260">
        <v>0.922072623419013</v>
      </c>
      <c r="AM850" s="260">
        <v>0.956761177753544</v>
      </c>
      <c r="AN850" s="259">
        <v>0.99</v>
      </c>
      <c r="AO850" s="264">
        <v>1</v>
      </c>
      <c r="AP850" s="264">
        <v>1</v>
      </c>
      <c r="AQ850" s="264">
        <v>1</v>
      </c>
      <c r="AR850" s="265">
        <v>1</v>
      </c>
      <c r="AS850" s="286">
        <v>0.0810595228934205</v>
      </c>
      <c r="AT850" s="267">
        <v>0</v>
      </c>
      <c r="AU850" s="268">
        <v>0.105263157894737</v>
      </c>
      <c r="AV850" s="268">
        <v>0</v>
      </c>
      <c r="AW850" s="268">
        <v>0.0985691573926868</v>
      </c>
      <c r="AX850" s="224"/>
      <c r="AY850" s="222"/>
    </row>
    <row r="851" ht="15" spans="1:51">
      <c r="A851" s="220"/>
      <c r="B851" s="224"/>
      <c r="C851" s="283" t="s">
        <v>668</v>
      </c>
      <c r="D851" s="111" t="s">
        <v>25</v>
      </c>
      <c r="E851" s="111" t="s">
        <v>669</v>
      </c>
      <c r="F851" s="293" t="s">
        <v>884</v>
      </c>
      <c r="G851" s="293" t="s">
        <v>884</v>
      </c>
      <c r="H851" s="293" t="s">
        <v>884</v>
      </c>
      <c r="I851" s="293" t="s">
        <v>884</v>
      </c>
      <c r="J851" s="259">
        <v>0.9</v>
      </c>
      <c r="K851" s="260">
        <v>0.942857142857143</v>
      </c>
      <c r="L851" s="260">
        <v>1</v>
      </c>
      <c r="M851" s="261">
        <v>0.956521739130435</v>
      </c>
      <c r="N851" s="261">
        <v>0.929577464788732</v>
      </c>
      <c r="O851" s="262">
        <v>0.9</v>
      </c>
      <c r="P851" s="263">
        <v>0.970363718006287</v>
      </c>
      <c r="Q851" s="260">
        <v>0.97261698440208</v>
      </c>
      <c r="R851" s="260">
        <v>0.952643171806167</v>
      </c>
      <c r="S851" s="260">
        <v>0.957104127278565</v>
      </c>
      <c r="T851" s="262">
        <v>0.9</v>
      </c>
      <c r="U851" s="260">
        <v>0.940278401436911</v>
      </c>
      <c r="V851" s="260">
        <v>0.917850953206239</v>
      </c>
      <c r="W851" s="260">
        <v>0.94273127753304</v>
      </c>
      <c r="X851" s="260">
        <v>0.932151393001106</v>
      </c>
      <c r="Y851" s="262">
        <v>0.92</v>
      </c>
      <c r="Z851" s="262">
        <v>0.948979591836735</v>
      </c>
      <c r="AA851" s="262">
        <v>0.876755070202808</v>
      </c>
      <c r="AB851" s="262">
        <v>0.812154696132597</v>
      </c>
      <c r="AC851" s="262">
        <v>0.832372970141435</v>
      </c>
      <c r="AD851" s="262">
        <v>0.92</v>
      </c>
      <c r="AE851" s="260">
        <v>0.996913580246914</v>
      </c>
      <c r="AF851" s="260">
        <v>0.993220338983051</v>
      </c>
      <c r="AG851" s="260">
        <v>0.955773955773956</v>
      </c>
      <c r="AH851" s="260">
        <v>0.987567987567988</v>
      </c>
      <c r="AI851" s="262">
        <v>0.92</v>
      </c>
      <c r="AJ851" s="260">
        <v>0.963109877032923</v>
      </c>
      <c r="AK851" s="260">
        <v>0.953771979580261</v>
      </c>
      <c r="AL851" s="260">
        <v>0.924409448818898</v>
      </c>
      <c r="AM851" s="260">
        <v>0.952630616350668</v>
      </c>
      <c r="AN851" s="259">
        <v>0.99</v>
      </c>
      <c r="AO851" s="264">
        <v>1</v>
      </c>
      <c r="AP851" s="264">
        <v>1</v>
      </c>
      <c r="AQ851" s="264">
        <v>1</v>
      </c>
      <c r="AR851" s="265">
        <v>1</v>
      </c>
      <c r="AS851" s="286">
        <v>0.0810595228934205</v>
      </c>
      <c r="AT851" s="267">
        <v>0.0625</v>
      </c>
      <c r="AU851" s="268">
        <v>0</v>
      </c>
      <c r="AV851" s="268">
        <v>0.142857142857143</v>
      </c>
      <c r="AW851" s="268">
        <v>0.0581039755351682</v>
      </c>
      <c r="AX851" s="224"/>
      <c r="AY851" s="222"/>
    </row>
    <row r="852" ht="15" spans="1:51">
      <c r="A852" s="220"/>
      <c r="B852" s="224"/>
      <c r="C852" s="283" t="s">
        <v>668</v>
      </c>
      <c r="D852" s="111" t="s">
        <v>25</v>
      </c>
      <c r="E852" s="111" t="s">
        <v>669</v>
      </c>
      <c r="F852" s="293" t="s">
        <v>885</v>
      </c>
      <c r="G852" s="293" t="s">
        <v>885</v>
      </c>
      <c r="H852" s="293" t="s">
        <v>885</v>
      </c>
      <c r="I852" s="293" t="s">
        <v>885</v>
      </c>
      <c r="J852" s="259">
        <v>0.9</v>
      </c>
      <c r="K852" s="260">
        <v>0.704545454545455</v>
      </c>
      <c r="L852" s="260">
        <v>0.755555555555556</v>
      </c>
      <c r="M852" s="261">
        <v>0.6875</v>
      </c>
      <c r="N852" s="261">
        <v>0.771287128712871</v>
      </c>
      <c r="O852" s="262">
        <v>0.9</v>
      </c>
      <c r="P852" s="263">
        <v>0.537484510532838</v>
      </c>
      <c r="Q852" s="260">
        <v>0.678077533439129</v>
      </c>
      <c r="R852" s="260">
        <v>0.680679062247373</v>
      </c>
      <c r="S852" s="260">
        <v>0.729994199389675</v>
      </c>
      <c r="T852" s="262">
        <v>0.9</v>
      </c>
      <c r="U852" s="260">
        <v>0.613382899628253</v>
      </c>
      <c r="V852" s="260">
        <v>0.594649739288143</v>
      </c>
      <c r="W852" s="260">
        <v>0.631366208569119</v>
      </c>
      <c r="X852" s="260">
        <v>0.628937479508713</v>
      </c>
      <c r="Y852" s="262">
        <v>0.92</v>
      </c>
      <c r="Z852" s="262">
        <v>0.741865509761388</v>
      </c>
      <c r="AA852" s="262">
        <v>0.697959183673469</v>
      </c>
      <c r="AB852" s="262">
        <v>0.691747572815534</v>
      </c>
      <c r="AC852" s="262">
        <v>0.685198555956679</v>
      </c>
      <c r="AD852" s="262">
        <v>0.92</v>
      </c>
      <c r="AE852" s="260">
        <v>1</v>
      </c>
      <c r="AF852" s="260">
        <v>0.990881458966565</v>
      </c>
      <c r="AG852" s="260">
        <v>0.984919886899152</v>
      </c>
      <c r="AH852" s="260">
        <v>0.993865030674847</v>
      </c>
      <c r="AI852" s="262">
        <v>0.92</v>
      </c>
      <c r="AJ852" s="260">
        <v>0.867443751694226</v>
      </c>
      <c r="AK852" s="260">
        <v>0.873105324523902</v>
      </c>
      <c r="AL852" s="260">
        <v>0.808368708308066</v>
      </c>
      <c r="AM852" s="260">
        <v>0.89250416798335</v>
      </c>
      <c r="AN852" s="259">
        <v>0.99</v>
      </c>
      <c r="AO852" s="264">
        <v>1</v>
      </c>
      <c r="AP852" s="264">
        <v>1</v>
      </c>
      <c r="AQ852" s="264">
        <v>1</v>
      </c>
      <c r="AR852" s="265">
        <v>1</v>
      </c>
      <c r="AS852" s="286">
        <v>0.0810595228934205</v>
      </c>
      <c r="AT852" s="267">
        <v>0</v>
      </c>
      <c r="AU852" s="268">
        <v>0</v>
      </c>
      <c r="AV852" s="268">
        <v>0</v>
      </c>
      <c r="AW852" s="268">
        <v>0.0546448087431694</v>
      </c>
      <c r="AX852" s="224"/>
      <c r="AY852" s="222"/>
    </row>
    <row r="853" ht="15" spans="1:51">
      <c r="A853" s="220"/>
      <c r="B853" s="224"/>
      <c r="C853" s="283" t="s">
        <v>668</v>
      </c>
      <c r="D853" s="111" t="s">
        <v>25</v>
      </c>
      <c r="E853" s="111" t="s">
        <v>669</v>
      </c>
      <c r="F853" s="293" t="s">
        <v>886</v>
      </c>
      <c r="G853" s="293" t="s">
        <v>886</v>
      </c>
      <c r="H853" s="293" t="s">
        <v>886</v>
      </c>
      <c r="I853" s="293" t="s">
        <v>886</v>
      </c>
      <c r="J853" s="259">
        <v>0.9</v>
      </c>
      <c r="K853" s="260">
        <v>1</v>
      </c>
      <c r="L853" s="260">
        <v>1</v>
      </c>
      <c r="M853" s="261">
        <v>0.96875</v>
      </c>
      <c r="N853" s="261">
        <v>0.971717171717172</v>
      </c>
      <c r="O853" s="262">
        <v>0.9</v>
      </c>
      <c r="P853" s="263">
        <v>0.973826714801444</v>
      </c>
      <c r="Q853" s="260">
        <v>0.979452054794521</v>
      </c>
      <c r="R853" s="260">
        <v>0.981968444778362</v>
      </c>
      <c r="S853" s="260">
        <v>0.973861208236208</v>
      </c>
      <c r="T853" s="262">
        <v>0.9</v>
      </c>
      <c r="U853" s="260">
        <v>0.947954271961492</v>
      </c>
      <c r="V853" s="260">
        <v>0.955251141552511</v>
      </c>
      <c r="W853" s="260">
        <v>0.940646130728775</v>
      </c>
      <c r="X853" s="260">
        <v>0.940523018648019</v>
      </c>
      <c r="Y853" s="262">
        <v>0.92</v>
      </c>
      <c r="Z853" s="262">
        <v>0.912579957356077</v>
      </c>
      <c r="AA853" s="262">
        <v>0.842245989304813</v>
      </c>
      <c r="AB853" s="262">
        <v>0.808564231738035</v>
      </c>
      <c r="AC853" s="262">
        <v>0.866624823474031</v>
      </c>
      <c r="AD853" s="262">
        <v>0.92</v>
      </c>
      <c r="AE853" s="260">
        <v>1</v>
      </c>
      <c r="AF853" s="260">
        <v>0.992452830188679</v>
      </c>
      <c r="AG853" s="260">
        <v>0.990697674418605</v>
      </c>
      <c r="AH853" s="260">
        <v>0.992808988764045</v>
      </c>
      <c r="AI853" s="262">
        <v>0.92</v>
      </c>
      <c r="AJ853" s="260">
        <v>0.964935407329291</v>
      </c>
      <c r="AK853" s="260">
        <v>0.966263650546022</v>
      </c>
      <c r="AL853" s="260">
        <v>0.938657407407407</v>
      </c>
      <c r="AM853" s="260">
        <v>0.968764456032634</v>
      </c>
      <c r="AN853" s="259">
        <v>0.99</v>
      </c>
      <c r="AO853" s="264">
        <v>1</v>
      </c>
      <c r="AP853" s="264">
        <v>1</v>
      </c>
      <c r="AQ853" s="264">
        <v>1</v>
      </c>
      <c r="AR853" s="265">
        <v>1</v>
      </c>
      <c r="AS853" s="286">
        <v>0.0810595228934205</v>
      </c>
      <c r="AT853" s="267">
        <v>0.272727272727273</v>
      </c>
      <c r="AU853" s="268">
        <v>0</v>
      </c>
      <c r="AV853" s="268">
        <v>0.166666666666667</v>
      </c>
      <c r="AW853" s="268">
        <v>0.0811808118081181</v>
      </c>
      <c r="AX853" s="224"/>
      <c r="AY853" s="222"/>
    </row>
    <row r="854" ht="15" spans="1:51">
      <c r="A854" s="220"/>
      <c r="B854" s="224"/>
      <c r="C854" s="283" t="s">
        <v>668</v>
      </c>
      <c r="D854" s="111" t="s">
        <v>25</v>
      </c>
      <c r="E854" s="111" t="s">
        <v>669</v>
      </c>
      <c r="F854" s="293" t="s">
        <v>887</v>
      </c>
      <c r="G854" s="293" t="s">
        <v>887</v>
      </c>
      <c r="H854" s="293" t="s">
        <v>887</v>
      </c>
      <c r="I854" s="293" t="s">
        <v>887</v>
      </c>
      <c r="J854" s="259">
        <v>0.9</v>
      </c>
      <c r="K854" s="260">
        <v>0.91304347826087</v>
      </c>
      <c r="L854" s="260">
        <v>0.914893617021277</v>
      </c>
      <c r="M854" s="261">
        <v>0.906976744186046</v>
      </c>
      <c r="N854" s="261">
        <v>0.950405770964833</v>
      </c>
      <c r="O854" s="262">
        <v>0.9</v>
      </c>
      <c r="P854" s="263">
        <v>0.922004132231405</v>
      </c>
      <c r="Q854" s="260">
        <v>0.913673469387755</v>
      </c>
      <c r="R854" s="260">
        <v>0.913554633471646</v>
      </c>
      <c r="S854" s="260">
        <v>0.927277483487019</v>
      </c>
      <c r="T854" s="262">
        <v>0.9</v>
      </c>
      <c r="U854" s="260">
        <v>0.881714876033058</v>
      </c>
      <c r="V854" s="260">
        <v>0.870408163265306</v>
      </c>
      <c r="W854" s="260">
        <v>0.920470262793914</v>
      </c>
      <c r="X854" s="260">
        <v>0.894916399625052</v>
      </c>
      <c r="Y854" s="262">
        <v>0.92</v>
      </c>
      <c r="Z854" s="262">
        <v>0.817054263565892</v>
      </c>
      <c r="AA854" s="262">
        <v>0.91970802919708</v>
      </c>
      <c r="AB854" s="262">
        <v>0.913669064748201</v>
      </c>
      <c r="AC854" s="262">
        <v>0.904679152989638</v>
      </c>
      <c r="AD854" s="262">
        <v>0.92</v>
      </c>
      <c r="AE854" s="260">
        <v>0.999165971643036</v>
      </c>
      <c r="AF854" s="260">
        <v>0.995457495133031</v>
      </c>
      <c r="AG854" s="260">
        <v>0.995518565941101</v>
      </c>
      <c r="AH854" s="260">
        <v>0.994031207392819</v>
      </c>
      <c r="AI854" s="262">
        <v>0.92</v>
      </c>
      <c r="AJ854" s="260">
        <v>0.938897498339606</v>
      </c>
      <c r="AK854" s="260">
        <v>0.961908090162502</v>
      </c>
      <c r="AL854" s="260">
        <v>0.954045954045954</v>
      </c>
      <c r="AM854" s="260">
        <v>0.963611960331072</v>
      </c>
      <c r="AN854" s="259">
        <v>0.99</v>
      </c>
      <c r="AO854" s="264">
        <v>1</v>
      </c>
      <c r="AP854" s="264">
        <v>1</v>
      </c>
      <c r="AQ854" s="264">
        <v>1</v>
      </c>
      <c r="AR854" s="265">
        <v>1</v>
      </c>
      <c r="AS854" s="286">
        <v>0.0810595228934205</v>
      </c>
      <c r="AT854" s="267">
        <v>0</v>
      </c>
      <c r="AU854" s="268">
        <v>0.125</v>
      </c>
      <c r="AV854" s="268">
        <v>0.0714285714285714</v>
      </c>
      <c r="AW854" s="268">
        <v>0.0631313131313131</v>
      </c>
      <c r="AX854" s="224"/>
      <c r="AY854" s="222"/>
    </row>
    <row r="855" ht="15" spans="1:51">
      <c r="A855" s="220"/>
      <c r="B855" s="224"/>
      <c r="C855" s="283" t="s">
        <v>668</v>
      </c>
      <c r="D855" s="111" t="s">
        <v>25</v>
      </c>
      <c r="E855" s="111" t="s">
        <v>669</v>
      </c>
      <c r="F855" s="293" t="s">
        <v>888</v>
      </c>
      <c r="G855" s="293" t="s">
        <v>888</v>
      </c>
      <c r="H855" s="293" t="s">
        <v>888</v>
      </c>
      <c r="I855" s="293" t="s">
        <v>888</v>
      </c>
      <c r="J855" s="259">
        <v>0.9</v>
      </c>
      <c r="K855" s="260">
        <v>1</v>
      </c>
      <c r="L855" s="260">
        <v>1</v>
      </c>
      <c r="M855" s="261">
        <v>1</v>
      </c>
      <c r="N855" s="261">
        <v>0.991672449687717</v>
      </c>
      <c r="O855" s="262">
        <v>0.9</v>
      </c>
      <c r="P855" s="263">
        <v>0.962742857142857</v>
      </c>
      <c r="Q855" s="260">
        <v>0.866549912434326</v>
      </c>
      <c r="R855" s="260">
        <v>0.928057553956835</v>
      </c>
      <c r="S855" s="260">
        <v>0.868572927597062</v>
      </c>
      <c r="T855" s="262">
        <v>0.9</v>
      </c>
      <c r="U855" s="260">
        <v>0.925485714285714</v>
      </c>
      <c r="V855" s="260">
        <v>0.925043782837128</v>
      </c>
      <c r="W855" s="260">
        <v>0.911455451023796</v>
      </c>
      <c r="X855" s="260">
        <v>0.906160995353021</v>
      </c>
      <c r="Y855" s="262">
        <v>0.92</v>
      </c>
      <c r="Z855" s="262">
        <v>0.89527027027027</v>
      </c>
      <c r="AA855" s="262">
        <v>0.919125683060109</v>
      </c>
      <c r="AB855" s="262">
        <v>0.897746967071057</v>
      </c>
      <c r="AC855" s="262">
        <v>0.891281075294397</v>
      </c>
      <c r="AD855" s="262">
        <v>0.92</v>
      </c>
      <c r="AE855" s="260">
        <v>1</v>
      </c>
      <c r="AF855" s="260">
        <v>0.993138936535163</v>
      </c>
      <c r="AG855" s="260">
        <v>0.985840707964602</v>
      </c>
      <c r="AH855" s="260">
        <v>0.990053932899068</v>
      </c>
      <c r="AI855" s="262">
        <v>0.92</v>
      </c>
      <c r="AJ855" s="260">
        <v>0.953291725387558</v>
      </c>
      <c r="AK855" s="260">
        <v>0.964075471698113</v>
      </c>
      <c r="AL855" s="260">
        <v>0.94253355704698</v>
      </c>
      <c r="AM855" s="260">
        <v>0.956431652812963</v>
      </c>
      <c r="AN855" s="259">
        <v>0.99</v>
      </c>
      <c r="AO855" s="264">
        <v>1</v>
      </c>
      <c r="AP855" s="264">
        <v>1</v>
      </c>
      <c r="AQ855" s="264">
        <v>1</v>
      </c>
      <c r="AR855" s="265">
        <v>1</v>
      </c>
      <c r="AS855" s="286">
        <v>0.0810595228934205</v>
      </c>
      <c r="AT855" s="267">
        <v>0</v>
      </c>
      <c r="AU855" s="268">
        <v>0</v>
      </c>
      <c r="AV855" s="268">
        <v>0</v>
      </c>
      <c r="AW855" s="268">
        <v>0.0729411764705882</v>
      </c>
      <c r="AX855" s="224"/>
      <c r="AY855" s="222"/>
    </row>
    <row r="856" ht="15" spans="1:51">
      <c r="A856" s="220"/>
      <c r="B856" s="224"/>
      <c r="C856" s="283" t="s">
        <v>668</v>
      </c>
      <c r="D856" s="111" t="s">
        <v>25</v>
      </c>
      <c r="E856" s="111" t="s">
        <v>669</v>
      </c>
      <c r="F856" s="293" t="s">
        <v>889</v>
      </c>
      <c r="G856" s="293" t="s">
        <v>889</v>
      </c>
      <c r="H856" s="293" t="s">
        <v>889</v>
      </c>
      <c r="I856" s="293" t="s">
        <v>889</v>
      </c>
      <c r="J856" s="259">
        <v>0.9</v>
      </c>
      <c r="K856" s="260">
        <v>0.957446808510638</v>
      </c>
      <c r="L856" s="260">
        <v>0.957446808510638</v>
      </c>
      <c r="M856" s="261">
        <v>0.6</v>
      </c>
      <c r="N856" s="261">
        <v>0.84958217270195</v>
      </c>
      <c r="O856" s="262">
        <v>0.9</v>
      </c>
      <c r="P856" s="263">
        <v>0.973793924955331</v>
      </c>
      <c r="Q856" s="260">
        <v>0.915531335149864</v>
      </c>
      <c r="R856" s="260">
        <v>0.9903988183161</v>
      </c>
      <c r="S856" s="260">
        <v>0.939839555768498</v>
      </c>
      <c r="T856" s="262">
        <v>0.9</v>
      </c>
      <c r="U856" s="260">
        <v>0.917808219178082</v>
      </c>
      <c r="V856" s="260">
        <v>0.903269754768392</v>
      </c>
      <c r="W856" s="260">
        <v>0.928360413589365</v>
      </c>
      <c r="X856" s="260">
        <v>0.901952112433814</v>
      </c>
      <c r="Y856" s="262">
        <v>0.92</v>
      </c>
      <c r="Z856" s="262">
        <v>0.892933618843683</v>
      </c>
      <c r="AA856" s="262">
        <v>0.904176904176904</v>
      </c>
      <c r="AB856" s="262">
        <v>0.944700460829493</v>
      </c>
      <c r="AC856" s="262">
        <v>0.916927164738981</v>
      </c>
      <c r="AD856" s="262">
        <v>0.92</v>
      </c>
      <c r="AE856" s="260">
        <v>0.997830802603037</v>
      </c>
      <c r="AF856" s="260">
        <v>0.991416309012876</v>
      </c>
      <c r="AG856" s="260">
        <v>0.995305164319249</v>
      </c>
      <c r="AH856" s="260">
        <v>0.992292292292292</v>
      </c>
      <c r="AI856" s="262">
        <v>0.92</v>
      </c>
      <c r="AJ856" s="260">
        <v>0.950326797385621</v>
      </c>
      <c r="AK856" s="260">
        <v>0.961103659704924</v>
      </c>
      <c r="AL856" s="260">
        <v>0.958053691275168</v>
      </c>
      <c r="AM856" s="260">
        <v>0.965276008492569</v>
      </c>
      <c r="AN856" s="259">
        <v>0.99</v>
      </c>
      <c r="AO856" s="264">
        <v>1</v>
      </c>
      <c r="AP856" s="264">
        <v>1</v>
      </c>
      <c r="AQ856" s="264">
        <v>1</v>
      </c>
      <c r="AR856" s="265">
        <v>1</v>
      </c>
      <c r="AS856" s="286">
        <v>0.0810595228934205</v>
      </c>
      <c r="AT856" s="267">
        <v>0</v>
      </c>
      <c r="AU856" s="268">
        <v>0.0625</v>
      </c>
      <c r="AV856" s="268">
        <v>0.375</v>
      </c>
      <c r="AW856" s="268">
        <v>0.0631868131868132</v>
      </c>
      <c r="AX856" s="224"/>
      <c r="AY856" s="222"/>
    </row>
    <row r="857" ht="15" spans="1:51">
      <c r="A857" s="220"/>
      <c r="B857" s="224"/>
      <c r="C857" s="283" t="s">
        <v>668</v>
      </c>
      <c r="D857" s="111" t="s">
        <v>25</v>
      </c>
      <c r="E857" s="111" t="s">
        <v>669</v>
      </c>
      <c r="F857" s="293" t="s">
        <v>890</v>
      </c>
      <c r="G857" s="293" t="s">
        <v>890</v>
      </c>
      <c r="H857" s="293" t="s">
        <v>890</v>
      </c>
      <c r="I857" s="293" t="s">
        <v>890</v>
      </c>
      <c r="J857" s="259">
        <v>0.9</v>
      </c>
      <c r="K857" s="260">
        <v>0.784313725490196</v>
      </c>
      <c r="L857" s="260">
        <v>0.862745098039216</v>
      </c>
      <c r="M857" s="261">
        <v>0.861111111111111</v>
      </c>
      <c r="N857" s="261">
        <v>0.86257562662057</v>
      </c>
      <c r="O857" s="262">
        <v>0.9</v>
      </c>
      <c r="P857" s="263">
        <v>0.982090284592738</v>
      </c>
      <c r="Q857" s="260">
        <v>0.979423868312757</v>
      </c>
      <c r="R857" s="260">
        <v>0.995572422517394</v>
      </c>
      <c r="S857" s="260">
        <v>0.965822145957404</v>
      </c>
      <c r="T857" s="262">
        <v>0.9</v>
      </c>
      <c r="U857" s="260">
        <v>0.916094210009814</v>
      </c>
      <c r="V857" s="260">
        <v>0.91876901055645</v>
      </c>
      <c r="W857" s="260">
        <v>0.935483870967742</v>
      </c>
      <c r="X857" s="260">
        <v>0.921903704451398</v>
      </c>
      <c r="Y857" s="262">
        <v>0.92</v>
      </c>
      <c r="Z857" s="262">
        <v>0.850434782608696</v>
      </c>
      <c r="AA857" s="262">
        <v>0.8865598027127</v>
      </c>
      <c r="AB857" s="262">
        <v>0.900343642611684</v>
      </c>
      <c r="AC857" s="262">
        <v>0.904105995015086</v>
      </c>
      <c r="AD857" s="262">
        <v>0.92</v>
      </c>
      <c r="AE857" s="260">
        <v>0.99546485260771</v>
      </c>
      <c r="AF857" s="260">
        <v>0.989281886387996</v>
      </c>
      <c r="AG857" s="260">
        <v>0.979002624671916</v>
      </c>
      <c r="AH857" s="260">
        <v>0.987387298615559</v>
      </c>
      <c r="AI857" s="262">
        <v>0.92</v>
      </c>
      <c r="AJ857" s="260">
        <v>0.945173081057837</v>
      </c>
      <c r="AK857" s="260">
        <v>0.9603125</v>
      </c>
      <c r="AL857" s="260">
        <v>0.94916820702403</v>
      </c>
      <c r="AM857" s="260">
        <v>0.962141026426053</v>
      </c>
      <c r="AN857" s="259">
        <v>0.99</v>
      </c>
      <c r="AO857" s="264">
        <v>1</v>
      </c>
      <c r="AP857" s="264">
        <v>1</v>
      </c>
      <c r="AQ857" s="264">
        <v>1</v>
      </c>
      <c r="AR857" s="265">
        <v>1</v>
      </c>
      <c r="AS857" s="286">
        <v>0.0810595228934205</v>
      </c>
      <c r="AT857" s="267">
        <v>0.05</v>
      </c>
      <c r="AU857" s="268">
        <v>0.05</v>
      </c>
      <c r="AV857" s="268">
        <v>0.272727272727273</v>
      </c>
      <c r="AW857" s="268">
        <v>0.096514745308311</v>
      </c>
      <c r="AX857" s="224"/>
      <c r="AY857" s="222"/>
    </row>
    <row r="858" ht="15" spans="1:51">
      <c r="A858" s="220"/>
      <c r="B858" s="224"/>
      <c r="C858" s="283" t="s">
        <v>668</v>
      </c>
      <c r="D858" s="111" t="s">
        <v>25</v>
      </c>
      <c r="E858" s="111" t="s">
        <v>669</v>
      </c>
      <c r="F858" s="293" t="s">
        <v>891</v>
      </c>
      <c r="G858" s="293" t="s">
        <v>891</v>
      </c>
      <c r="H858" s="293" t="s">
        <v>891</v>
      </c>
      <c r="I858" s="293" t="s">
        <v>891</v>
      </c>
      <c r="J858" s="259">
        <v>0.9</v>
      </c>
      <c r="K858" s="260">
        <v>0.980392156862745</v>
      </c>
      <c r="L858" s="260">
        <v>1</v>
      </c>
      <c r="M858" s="261">
        <v>0.945945945945946</v>
      </c>
      <c r="N858" s="261">
        <v>0.923749007148531</v>
      </c>
      <c r="O858" s="262">
        <v>0.9</v>
      </c>
      <c r="P858" s="263">
        <v>0.944596443228454</v>
      </c>
      <c r="Q858" s="260">
        <v>0.869061040425189</v>
      </c>
      <c r="R858" s="260">
        <v>0.955056179775281</v>
      </c>
      <c r="S858" s="260">
        <v>0.885104277006963</v>
      </c>
      <c r="T858" s="262">
        <v>0.9</v>
      </c>
      <c r="U858" s="260">
        <v>0.872777017783858</v>
      </c>
      <c r="V858" s="260">
        <v>0.795458205830246</v>
      </c>
      <c r="W858" s="260">
        <v>0.847803881511747</v>
      </c>
      <c r="X858" s="260">
        <v>0.877255283310469</v>
      </c>
      <c r="Y858" s="262">
        <v>0.92</v>
      </c>
      <c r="Z858" s="262">
        <v>0.858784893267652</v>
      </c>
      <c r="AA858" s="262">
        <v>0.826732673267327</v>
      </c>
      <c r="AB858" s="262">
        <v>0.825342465753425</v>
      </c>
      <c r="AC858" s="262">
        <v>0.864779874213837</v>
      </c>
      <c r="AD858" s="262">
        <v>0.92</v>
      </c>
      <c r="AE858" s="260">
        <v>0.99375</v>
      </c>
      <c r="AF858" s="260">
        <v>0.962962962962963</v>
      </c>
      <c r="AG858" s="260">
        <v>0.971590909090909</v>
      </c>
      <c r="AH858" s="260">
        <v>0.973621103117506</v>
      </c>
      <c r="AI858" s="262">
        <v>0.92</v>
      </c>
      <c r="AJ858" s="260">
        <v>0.944144144144144</v>
      </c>
      <c r="AK858" s="260">
        <v>0.938218589832387</v>
      </c>
      <c r="AL858" s="260">
        <v>0.931156569630212</v>
      </c>
      <c r="AM858" s="260">
        <v>0.951794120091576</v>
      </c>
      <c r="AN858" s="259">
        <v>0.99</v>
      </c>
      <c r="AO858" s="264">
        <v>1</v>
      </c>
      <c r="AP858" s="264">
        <v>1</v>
      </c>
      <c r="AQ858" s="264">
        <v>1</v>
      </c>
      <c r="AR858" s="265">
        <v>1</v>
      </c>
      <c r="AS858" s="286">
        <v>0.0810595228934205</v>
      </c>
      <c r="AT858" s="267">
        <v>0.166666666666667</v>
      </c>
      <c r="AU858" s="268">
        <v>0</v>
      </c>
      <c r="AV858" s="268">
        <v>0</v>
      </c>
      <c r="AW858" s="268">
        <v>0.0523917995444191</v>
      </c>
      <c r="AX858" s="224"/>
      <c r="AY858" s="222"/>
    </row>
    <row r="859" ht="15" spans="1:51">
      <c r="A859" s="220"/>
      <c r="B859" s="224"/>
      <c r="C859" s="283" t="s">
        <v>668</v>
      </c>
      <c r="D859" s="111" t="s">
        <v>25</v>
      </c>
      <c r="E859" s="111" t="s">
        <v>669</v>
      </c>
      <c r="F859" s="293" t="s">
        <v>892</v>
      </c>
      <c r="G859" s="293" t="s">
        <v>892</v>
      </c>
      <c r="H859" s="293" t="s">
        <v>892</v>
      </c>
      <c r="I859" s="293" t="s">
        <v>892</v>
      </c>
      <c r="J859" s="259">
        <v>0.9</v>
      </c>
      <c r="K859" s="260">
        <v>0.857142857142857</v>
      </c>
      <c r="L859" s="260">
        <v>0.761904761904762</v>
      </c>
      <c r="M859" s="261">
        <v>0.4375</v>
      </c>
      <c r="N859" s="261">
        <v>0.751028806584362</v>
      </c>
      <c r="O859" s="262">
        <v>0.9</v>
      </c>
      <c r="P859" s="263">
        <v>0.944887118193891</v>
      </c>
      <c r="Q859" s="260">
        <v>0.935707220573689</v>
      </c>
      <c r="R859" s="260">
        <v>0.955954323001631</v>
      </c>
      <c r="S859" s="260">
        <v>0.935352437865001</v>
      </c>
      <c r="T859" s="262">
        <v>0.9</v>
      </c>
      <c r="U859" s="260">
        <v>0.930942895086321</v>
      </c>
      <c r="V859" s="260">
        <v>0.93620178041543</v>
      </c>
      <c r="W859" s="260">
        <v>0.936378466557912</v>
      </c>
      <c r="X859" s="260">
        <v>0.935325275023767</v>
      </c>
      <c r="Y859" s="262">
        <v>0.92</v>
      </c>
      <c r="Z859" s="262">
        <v>0.818565400843882</v>
      </c>
      <c r="AA859" s="262">
        <v>0.896848137535817</v>
      </c>
      <c r="AB859" s="262">
        <v>0.923444976076555</v>
      </c>
      <c r="AC859" s="262">
        <v>0.897506082725061</v>
      </c>
      <c r="AD859" s="262">
        <v>0.92</v>
      </c>
      <c r="AE859" s="260">
        <v>1</v>
      </c>
      <c r="AF859" s="260">
        <v>0.959183673469388</v>
      </c>
      <c r="AG859" s="260">
        <v>0.983606557377049</v>
      </c>
      <c r="AH859" s="260">
        <v>0.98197548666186</v>
      </c>
      <c r="AI859" s="262">
        <v>0.92</v>
      </c>
      <c r="AJ859" s="260">
        <v>0.944348823866896</v>
      </c>
      <c r="AK859" s="260">
        <v>0.962041332770983</v>
      </c>
      <c r="AL859" s="260">
        <v>0.953771289537713</v>
      </c>
      <c r="AM859" s="260">
        <v>0.960130899705015</v>
      </c>
      <c r="AN859" s="259">
        <v>0.99</v>
      </c>
      <c r="AO859" s="264">
        <v>1</v>
      </c>
      <c r="AP859" s="264">
        <v>1</v>
      </c>
      <c r="AQ859" s="264">
        <v>1</v>
      </c>
      <c r="AR859" s="265">
        <v>1</v>
      </c>
      <c r="AS859" s="286">
        <v>0.0810595228934205</v>
      </c>
      <c r="AT859" s="267">
        <v>0</v>
      </c>
      <c r="AU859" s="268">
        <v>0</v>
      </c>
      <c r="AV859" s="268">
        <v>0.5</v>
      </c>
      <c r="AW859" s="268">
        <v>0.0598802395209581</v>
      </c>
      <c r="AX859" s="224"/>
      <c r="AY859" s="222"/>
    </row>
    <row r="860" ht="15" spans="1:51">
      <c r="A860" s="220"/>
      <c r="B860" s="224"/>
      <c r="C860" s="283" t="s">
        <v>668</v>
      </c>
      <c r="D860" s="111" t="s">
        <v>25</v>
      </c>
      <c r="E860" s="111" t="s">
        <v>669</v>
      </c>
      <c r="F860" s="293" t="s">
        <v>893</v>
      </c>
      <c r="G860" s="293" t="s">
        <v>893</v>
      </c>
      <c r="H860" s="293" t="s">
        <v>893</v>
      </c>
      <c r="I860" s="293" t="s">
        <v>893</v>
      </c>
      <c r="J860" s="259">
        <v>0.9</v>
      </c>
      <c r="K860" s="260">
        <v>0.952380952380952</v>
      </c>
      <c r="L860" s="260">
        <v>0.85</v>
      </c>
      <c r="M860" s="261">
        <v>0.894736842105263</v>
      </c>
      <c r="N860" s="261">
        <v>0.950310559006211</v>
      </c>
      <c r="O860" s="262">
        <v>0.9</v>
      </c>
      <c r="P860" s="263">
        <v>0.971748400852879</v>
      </c>
      <c r="Q860" s="260">
        <v>0.965573106520859</v>
      </c>
      <c r="R860" s="260">
        <v>0.987878787878788</v>
      </c>
      <c r="S860" s="260">
        <v>0.949240791417432</v>
      </c>
      <c r="T860" s="262">
        <v>0.9</v>
      </c>
      <c r="U860" s="260">
        <v>0.942963752665245</v>
      </c>
      <c r="V860" s="260">
        <v>0.940461725394897</v>
      </c>
      <c r="W860" s="260">
        <v>0.951515151515152</v>
      </c>
      <c r="X860" s="260">
        <v>0.935727605163103</v>
      </c>
      <c r="Y860" s="262">
        <v>0.92</v>
      </c>
      <c r="Z860" s="262">
        <v>0.861635220125786</v>
      </c>
      <c r="AA860" s="262">
        <v>0.87741935483871</v>
      </c>
      <c r="AB860" s="262">
        <v>0.857142857142857</v>
      </c>
      <c r="AC860" s="262">
        <v>0.854786371011357</v>
      </c>
      <c r="AD860" s="262">
        <v>0.92</v>
      </c>
      <c r="AE860" s="260">
        <v>1</v>
      </c>
      <c r="AF860" s="260">
        <v>0.973333333333333</v>
      </c>
      <c r="AG860" s="260">
        <v>1</v>
      </c>
      <c r="AH860" s="260">
        <v>0.985151515151515</v>
      </c>
      <c r="AI860" s="262">
        <v>0.92</v>
      </c>
      <c r="AJ860" s="260">
        <v>0.960802187784868</v>
      </c>
      <c r="AK860" s="260">
        <v>0.965916837082481</v>
      </c>
      <c r="AL860" s="260">
        <v>0.947769314472252</v>
      </c>
      <c r="AM860" s="260">
        <v>0.963258096978908</v>
      </c>
      <c r="AN860" s="259">
        <v>0.99</v>
      </c>
      <c r="AO860" s="264">
        <v>1</v>
      </c>
      <c r="AP860" s="264">
        <v>1</v>
      </c>
      <c r="AQ860" s="264">
        <v>1</v>
      </c>
      <c r="AR860" s="265">
        <v>1</v>
      </c>
      <c r="AS860" s="286">
        <v>0.0810595228934205</v>
      </c>
      <c r="AT860" s="267">
        <v>0</v>
      </c>
      <c r="AU860" s="268">
        <v>0.0833333333333333</v>
      </c>
      <c r="AV860" s="268">
        <v>0.2</v>
      </c>
      <c r="AW860" s="268">
        <v>0.0560747663551402</v>
      </c>
      <c r="AX860" s="224"/>
      <c r="AY860" s="222"/>
    </row>
    <row r="861" ht="15" spans="1:51">
      <c r="A861" s="220"/>
      <c r="B861" s="224"/>
      <c r="C861" s="283" t="s">
        <v>668</v>
      </c>
      <c r="D861" s="111" t="s">
        <v>25</v>
      </c>
      <c r="E861" s="111" t="s">
        <v>669</v>
      </c>
      <c r="F861" s="293" t="s">
        <v>894</v>
      </c>
      <c r="G861" s="293" t="s">
        <v>894</v>
      </c>
      <c r="H861" s="293" t="s">
        <v>894</v>
      </c>
      <c r="I861" s="293" t="s">
        <v>894</v>
      </c>
      <c r="J861" s="259">
        <v>0.9</v>
      </c>
      <c r="K861" s="260">
        <v>0.931034482758621</v>
      </c>
      <c r="L861" s="260">
        <v>0.935483870967742</v>
      </c>
      <c r="M861" s="261">
        <v>0.904761904761905</v>
      </c>
      <c r="N861" s="261">
        <v>0.946483180428135</v>
      </c>
      <c r="O861" s="262">
        <v>0.9</v>
      </c>
      <c r="P861" s="263">
        <v>0.996461071789687</v>
      </c>
      <c r="Q861" s="260">
        <v>0.992996682639145</v>
      </c>
      <c r="R861" s="260">
        <v>0.992258064516129</v>
      </c>
      <c r="S861" s="260">
        <v>0.991367381921067</v>
      </c>
      <c r="T861" s="262">
        <v>0.9</v>
      </c>
      <c r="U861" s="260">
        <v>0.948432760364004</v>
      </c>
      <c r="V861" s="260">
        <v>0.924437891632879</v>
      </c>
      <c r="W861" s="260">
        <v>0.927741935483871</v>
      </c>
      <c r="X861" s="260">
        <v>0.94337167757791</v>
      </c>
      <c r="Y861" s="262">
        <v>0.92</v>
      </c>
      <c r="Z861" s="262">
        <v>0.914772727272727</v>
      </c>
      <c r="AA861" s="262">
        <v>0.914746543778802</v>
      </c>
      <c r="AB861" s="262">
        <v>0.857651245551601</v>
      </c>
      <c r="AC861" s="262">
        <v>0.887437810945274</v>
      </c>
      <c r="AD861" s="262">
        <v>0.92</v>
      </c>
      <c r="AE861" s="260">
        <v>1</v>
      </c>
      <c r="AF861" s="260">
        <v>0.994871794871795</v>
      </c>
      <c r="AG861" s="260">
        <v>0.989247311827957</v>
      </c>
      <c r="AH861" s="260">
        <v>0.98820395738204</v>
      </c>
      <c r="AI861" s="262">
        <v>0.92</v>
      </c>
      <c r="AJ861" s="260">
        <v>0.97381974248927</v>
      </c>
      <c r="AK861" s="260">
        <v>0.97141041931385</v>
      </c>
      <c r="AL861" s="260">
        <v>0.947916666666667</v>
      </c>
      <c r="AM861" s="260">
        <v>0.968917698315711</v>
      </c>
      <c r="AN861" s="259">
        <v>0.99</v>
      </c>
      <c r="AO861" s="264">
        <v>1</v>
      </c>
      <c r="AP861" s="264">
        <v>1</v>
      </c>
      <c r="AQ861" s="264">
        <v>1</v>
      </c>
      <c r="AR861" s="265">
        <v>1</v>
      </c>
      <c r="AS861" s="286">
        <v>0.0810595228934205</v>
      </c>
      <c r="AT861" s="267">
        <v>0</v>
      </c>
      <c r="AU861" s="268">
        <v>0.375</v>
      </c>
      <c r="AV861" s="268">
        <v>0</v>
      </c>
      <c r="AW861" s="268">
        <v>0.0778443113772455</v>
      </c>
      <c r="AX861" s="224"/>
      <c r="AY861" s="222"/>
    </row>
    <row r="862" ht="15" spans="1:51">
      <c r="A862" s="220"/>
      <c r="B862" s="224"/>
      <c r="C862" s="283" t="s">
        <v>668</v>
      </c>
      <c r="D862" s="111" t="s">
        <v>25</v>
      </c>
      <c r="E862" s="111" t="s">
        <v>669</v>
      </c>
      <c r="F862" s="293" t="s">
        <v>895</v>
      </c>
      <c r="G862" s="293" t="s">
        <v>895</v>
      </c>
      <c r="H862" s="293" t="s">
        <v>895</v>
      </c>
      <c r="I862" s="293" t="s">
        <v>895</v>
      </c>
      <c r="J862" s="259">
        <v>0.9</v>
      </c>
      <c r="K862" s="260">
        <v>0.939393939393939</v>
      </c>
      <c r="L862" s="260">
        <v>0.941176470588235</v>
      </c>
      <c r="M862" s="261">
        <v>0.857142857142857</v>
      </c>
      <c r="N862" s="261">
        <v>0.857692307692308</v>
      </c>
      <c r="O862" s="262">
        <v>0.9</v>
      </c>
      <c r="P862" s="263">
        <v>0.97269003186163</v>
      </c>
      <c r="Q862" s="260">
        <v>0.950276243093923</v>
      </c>
      <c r="R862" s="260">
        <v>0.963657678780774</v>
      </c>
      <c r="S862" s="260">
        <v>0.947918232376372</v>
      </c>
      <c r="T862" s="262">
        <v>0.9</v>
      </c>
      <c r="U862" s="260">
        <v>0.938097405553027</v>
      </c>
      <c r="V862" s="260">
        <v>0.906727331816705</v>
      </c>
      <c r="W862" s="260">
        <v>0.841735052754982</v>
      </c>
      <c r="X862" s="260">
        <v>0.929543063279723</v>
      </c>
      <c r="Y862" s="262">
        <v>0.92</v>
      </c>
      <c r="Z862" s="262">
        <v>0.894886363636364</v>
      </c>
      <c r="AA862" s="262">
        <v>0.781704781704782</v>
      </c>
      <c r="AB862" s="262">
        <v>0.808176100628931</v>
      </c>
      <c r="AC862" s="262">
        <v>0.820421357708171</v>
      </c>
      <c r="AD862" s="262">
        <v>0.92</v>
      </c>
      <c r="AE862" s="260">
        <v>0.964285714285714</v>
      </c>
      <c r="AF862" s="260">
        <v>1</v>
      </c>
      <c r="AG862" s="260">
        <v>0.907692307692308</v>
      </c>
      <c r="AH862" s="260">
        <v>0.968012185833968</v>
      </c>
      <c r="AI862" s="262">
        <v>0.92</v>
      </c>
      <c r="AJ862" s="260">
        <v>0.963515103962338</v>
      </c>
      <c r="AK862" s="260">
        <v>0.940415964024733</v>
      </c>
      <c r="AL862" s="260">
        <v>0.91801878736123</v>
      </c>
      <c r="AM862" s="260">
        <v>0.95297200829622</v>
      </c>
      <c r="AN862" s="259">
        <v>0.99</v>
      </c>
      <c r="AO862" s="264">
        <v>1</v>
      </c>
      <c r="AP862" s="264">
        <v>1</v>
      </c>
      <c r="AQ862" s="264">
        <v>1</v>
      </c>
      <c r="AR862" s="265">
        <v>1</v>
      </c>
      <c r="AS862" s="286">
        <v>0.0810595228934205</v>
      </c>
      <c r="AT862" s="267">
        <v>0</v>
      </c>
      <c r="AU862" s="268">
        <v>0</v>
      </c>
      <c r="AV862" s="268">
        <v>0.111111111111111</v>
      </c>
      <c r="AW862" s="268">
        <v>0.0401606425702811</v>
      </c>
      <c r="AX862" s="224"/>
      <c r="AY862" s="222"/>
    </row>
    <row r="863" ht="15" spans="1:51">
      <c r="A863" s="220"/>
      <c r="B863" s="224"/>
      <c r="C863" s="283" t="s">
        <v>668</v>
      </c>
      <c r="D863" s="111" t="s">
        <v>25</v>
      </c>
      <c r="E863" s="111" t="s">
        <v>669</v>
      </c>
      <c r="F863" s="293" t="s">
        <v>896</v>
      </c>
      <c r="G863" s="293" t="s">
        <v>896</v>
      </c>
      <c r="H863" s="293" t="s">
        <v>896</v>
      </c>
      <c r="I863" s="293" t="s">
        <v>896</v>
      </c>
      <c r="J863" s="259">
        <v>0.9</v>
      </c>
      <c r="K863" s="260">
        <v>1</v>
      </c>
      <c r="L863" s="260">
        <v>1</v>
      </c>
      <c r="M863" s="261">
        <v>0.971428571428571</v>
      </c>
      <c r="N863" s="261">
        <v>0.985386221294363</v>
      </c>
      <c r="O863" s="262">
        <v>0.9</v>
      </c>
      <c r="P863" s="263">
        <v>0.976836532097948</v>
      </c>
      <c r="Q863" s="260">
        <v>0.981879681082387</v>
      </c>
      <c r="R863" s="260">
        <v>0.989930286599535</v>
      </c>
      <c r="S863" s="260">
        <v>0.980256948085999</v>
      </c>
      <c r="T863" s="262">
        <v>0.9</v>
      </c>
      <c r="U863" s="260">
        <v>0.93414956982131</v>
      </c>
      <c r="V863" s="260">
        <v>0.924861077554965</v>
      </c>
      <c r="W863" s="260">
        <v>0.948102246320682</v>
      </c>
      <c r="X863" s="260">
        <v>0.939289459884636</v>
      </c>
      <c r="Y863" s="262">
        <v>0.92</v>
      </c>
      <c r="Z863" s="262">
        <v>0.899014778325123</v>
      </c>
      <c r="AA863" s="262">
        <v>0.903759398496241</v>
      </c>
      <c r="AB863" s="262">
        <v>0.912144702842377</v>
      </c>
      <c r="AC863" s="262">
        <v>0.90286826296641</v>
      </c>
      <c r="AD863" s="262">
        <v>0.92</v>
      </c>
      <c r="AE863" s="260">
        <v>0.975308641975309</v>
      </c>
      <c r="AF863" s="260">
        <v>0.989130434782609</v>
      </c>
      <c r="AG863" s="260">
        <v>0.972602739726027</v>
      </c>
      <c r="AH863" s="260">
        <v>0.977314306622759</v>
      </c>
      <c r="AI863" s="262">
        <v>0.92</v>
      </c>
      <c r="AJ863" s="260">
        <v>0.95536756126021</v>
      </c>
      <c r="AK863" s="260">
        <v>0.967110741049126</v>
      </c>
      <c r="AL863" s="260">
        <v>0.962455303933254</v>
      </c>
      <c r="AM863" s="260">
        <v>0.969545970488082</v>
      </c>
      <c r="AN863" s="259">
        <v>0.99</v>
      </c>
      <c r="AO863" s="264">
        <v>1</v>
      </c>
      <c r="AP863" s="264">
        <v>1</v>
      </c>
      <c r="AQ863" s="264">
        <v>1</v>
      </c>
      <c r="AR863" s="265">
        <v>1</v>
      </c>
      <c r="AS863" s="286">
        <v>0.0810595228934205</v>
      </c>
      <c r="AT863" s="267">
        <v>0</v>
      </c>
      <c r="AU863" s="268">
        <v>0</v>
      </c>
      <c r="AV863" s="268">
        <v>0.25</v>
      </c>
      <c r="AW863" s="268">
        <v>0.0966542750929368</v>
      </c>
      <c r="AX863" s="224"/>
      <c r="AY863" s="222"/>
    </row>
    <row r="864" ht="15" spans="1:51">
      <c r="A864" s="220"/>
      <c r="B864" s="224"/>
      <c r="C864" s="283" t="s">
        <v>668</v>
      </c>
      <c r="D864" s="111" t="s">
        <v>25</v>
      </c>
      <c r="E864" s="111" t="s">
        <v>669</v>
      </c>
      <c r="F864" s="293" t="s">
        <v>897</v>
      </c>
      <c r="G864" s="293" t="s">
        <v>897</v>
      </c>
      <c r="H864" s="293" t="s">
        <v>897</v>
      </c>
      <c r="I864" s="293" t="s">
        <v>897</v>
      </c>
      <c r="J864" s="259">
        <v>0.9</v>
      </c>
      <c r="K864" s="260">
        <v>0.833333333333333</v>
      </c>
      <c r="L864" s="260">
        <v>0.896551724137931</v>
      </c>
      <c r="M864" s="261">
        <v>0.666666666666667</v>
      </c>
      <c r="N864" s="261">
        <v>0.825153374233129</v>
      </c>
      <c r="O864" s="262">
        <v>0.9</v>
      </c>
      <c r="P864" s="263">
        <v>0.996934396076027</v>
      </c>
      <c r="Q864" s="260">
        <v>0.979338842975207</v>
      </c>
      <c r="R864" s="260">
        <v>0.993874425727412</v>
      </c>
      <c r="S864" s="260">
        <v>0.987549267834303</v>
      </c>
      <c r="T864" s="262">
        <v>0.9</v>
      </c>
      <c r="U864" s="260">
        <v>0.931330472103004</v>
      </c>
      <c r="V864" s="260">
        <v>0.920569329660239</v>
      </c>
      <c r="W864" s="260">
        <v>0.926493108728943</v>
      </c>
      <c r="X864" s="260">
        <v>0.931534024170604</v>
      </c>
      <c r="Y864" s="262">
        <v>0.92</v>
      </c>
      <c r="Z864" s="262">
        <v>0.92910447761194</v>
      </c>
      <c r="AA864" s="262">
        <v>0.910614525139665</v>
      </c>
      <c r="AB864" s="262">
        <v>0.902777777777778</v>
      </c>
      <c r="AC864" s="262">
        <v>0.925817846720934</v>
      </c>
      <c r="AD864" s="262">
        <v>0.92</v>
      </c>
      <c r="AE864" s="260">
        <v>0.980392156862745</v>
      </c>
      <c r="AF864" s="260">
        <v>1</v>
      </c>
      <c r="AG864" s="260">
        <v>0.936708860759494</v>
      </c>
      <c r="AH864" s="260">
        <v>0.985408331372087</v>
      </c>
      <c r="AI864" s="262">
        <v>0.92</v>
      </c>
      <c r="AJ864" s="260">
        <v>0.971037388098999</v>
      </c>
      <c r="AK864" s="260">
        <v>0.972003154574132</v>
      </c>
      <c r="AL864" s="260">
        <v>0.958573072497123</v>
      </c>
      <c r="AM864" s="260">
        <v>0.974812600392647</v>
      </c>
      <c r="AN864" s="259">
        <v>0.99</v>
      </c>
      <c r="AO864" s="264">
        <v>1</v>
      </c>
      <c r="AP864" s="264" t="s">
        <v>33</v>
      </c>
      <c r="AQ864" s="264">
        <v>1</v>
      </c>
      <c r="AR864" s="265">
        <v>1</v>
      </c>
      <c r="AS864" s="286">
        <v>0.0810595228934205</v>
      </c>
      <c r="AT864" s="267">
        <v>0</v>
      </c>
      <c r="AU864" s="268">
        <v>0</v>
      </c>
      <c r="AV864" s="268">
        <v>0</v>
      </c>
      <c r="AW864" s="268">
        <v>0.0454545454545455</v>
      </c>
      <c r="AX864" s="224"/>
      <c r="AY864" s="222"/>
    </row>
    <row r="865" ht="15" spans="1:51">
      <c r="A865" s="220"/>
      <c r="B865" s="224"/>
      <c r="C865" s="283" t="s">
        <v>668</v>
      </c>
      <c r="D865" s="111" t="s">
        <v>25</v>
      </c>
      <c r="E865" s="111" t="s">
        <v>669</v>
      </c>
      <c r="F865" s="293" t="s">
        <v>898</v>
      </c>
      <c r="G865" s="293" t="s">
        <v>898</v>
      </c>
      <c r="H865" s="293" t="s">
        <v>898</v>
      </c>
      <c r="I865" s="293" t="s">
        <v>898</v>
      </c>
      <c r="J865" s="259">
        <v>0.9</v>
      </c>
      <c r="K865" s="260">
        <v>0.975</v>
      </c>
      <c r="L865" s="260">
        <v>0.875</v>
      </c>
      <c r="M865" s="261">
        <v>0.866666666666667</v>
      </c>
      <c r="N865" s="261">
        <v>0.901277584204414</v>
      </c>
      <c r="O865" s="262">
        <v>0.9</v>
      </c>
      <c r="P865" s="263">
        <v>0.96505110451698</v>
      </c>
      <c r="Q865" s="260">
        <v>0.967464372143049</v>
      </c>
      <c r="R865" s="260">
        <v>0.980122324159021</v>
      </c>
      <c r="S865" s="260">
        <v>0.960784870916867</v>
      </c>
      <c r="T865" s="262">
        <v>0.9</v>
      </c>
      <c r="U865" s="260">
        <v>0.937685459940653</v>
      </c>
      <c r="V865" s="260">
        <v>0.946222102715784</v>
      </c>
      <c r="W865" s="260">
        <v>0.96177370030581</v>
      </c>
      <c r="X865" s="260">
        <v>0.935607621375087</v>
      </c>
      <c r="Y865" s="262">
        <v>0.92</v>
      </c>
      <c r="Z865" s="262">
        <v>0.9365234375</v>
      </c>
      <c r="AA865" s="262">
        <v>0.948199620972836</v>
      </c>
      <c r="AB865" s="262">
        <v>0.94453781512605</v>
      </c>
      <c r="AC865" s="262">
        <v>0.934276428981074</v>
      </c>
      <c r="AD865" s="262">
        <v>0.92</v>
      </c>
      <c r="AE865" s="260">
        <v>0.98050139275766</v>
      </c>
      <c r="AF865" s="260">
        <v>0.981132075471698</v>
      </c>
      <c r="AG865" s="260">
        <v>0.996845425867508</v>
      </c>
      <c r="AH865" s="260">
        <v>0.990436778411462</v>
      </c>
      <c r="AI865" s="262">
        <v>0.92</v>
      </c>
      <c r="AJ865" s="260">
        <v>0.961064563824544</v>
      </c>
      <c r="AK865" s="260">
        <v>0.971719457013575</v>
      </c>
      <c r="AL865" s="260">
        <v>0.97320021019443</v>
      </c>
      <c r="AM865" s="260">
        <v>0.968562378369426</v>
      </c>
      <c r="AN865" s="259">
        <v>0.99</v>
      </c>
      <c r="AO865" s="264">
        <v>1</v>
      </c>
      <c r="AP865" s="264">
        <v>1</v>
      </c>
      <c r="AQ865" s="264">
        <v>1</v>
      </c>
      <c r="AR865" s="265">
        <v>1</v>
      </c>
      <c r="AS865" s="286">
        <v>0.0810595228934205</v>
      </c>
      <c r="AT865" s="267">
        <v>0.1</v>
      </c>
      <c r="AU865" s="268">
        <v>0.0416666666666667</v>
      </c>
      <c r="AV865" s="268">
        <v>0.125</v>
      </c>
      <c r="AW865" s="268">
        <v>0.0882352941176471</v>
      </c>
      <c r="AX865" s="224"/>
      <c r="AY865" s="222"/>
    </row>
    <row r="866" ht="15" spans="1:51">
      <c r="A866" s="220"/>
      <c r="B866" s="224"/>
      <c r="C866" s="283" t="s">
        <v>668</v>
      </c>
      <c r="D866" s="111" t="s">
        <v>25</v>
      </c>
      <c r="E866" s="111" t="s">
        <v>669</v>
      </c>
      <c r="F866" s="293" t="s">
        <v>899</v>
      </c>
      <c r="G866" s="293" t="s">
        <v>899</v>
      </c>
      <c r="H866" s="293" t="s">
        <v>899</v>
      </c>
      <c r="I866" s="293" t="s">
        <v>899</v>
      </c>
      <c r="J866" s="259">
        <v>0.9</v>
      </c>
      <c r="K866" s="260">
        <v>1</v>
      </c>
      <c r="L866" s="260">
        <v>1</v>
      </c>
      <c r="M866" s="261">
        <v>1</v>
      </c>
      <c r="N866" s="261">
        <v>0.992893401015228</v>
      </c>
      <c r="O866" s="262">
        <v>0.9</v>
      </c>
      <c r="P866" s="263">
        <v>0.981225296442688</v>
      </c>
      <c r="Q866" s="260">
        <v>0.978450627386798</v>
      </c>
      <c r="R866" s="260">
        <v>0.979452054794521</v>
      </c>
      <c r="S866" s="260">
        <v>0.976338134291593</v>
      </c>
      <c r="T866" s="262">
        <v>0.9</v>
      </c>
      <c r="U866" s="260">
        <v>0.94235836627141</v>
      </c>
      <c r="V866" s="260">
        <v>0.950081833060556</v>
      </c>
      <c r="W866" s="260">
        <v>0.951293759512938</v>
      </c>
      <c r="X866" s="260">
        <v>0.949792795664648</v>
      </c>
      <c r="Y866" s="262">
        <v>0.92</v>
      </c>
      <c r="Z866" s="262">
        <v>0.928644240570846</v>
      </c>
      <c r="AA866" s="262">
        <v>0.944656488549618</v>
      </c>
      <c r="AB866" s="262">
        <v>0.936507936507937</v>
      </c>
      <c r="AC866" s="262">
        <v>0.933982975773216</v>
      </c>
      <c r="AD866" s="262">
        <v>0.92</v>
      </c>
      <c r="AE866" s="260">
        <v>0.994643813604713</v>
      </c>
      <c r="AF866" s="260">
        <v>0.993576567317574</v>
      </c>
      <c r="AG866" s="260">
        <v>0.995985727029438</v>
      </c>
      <c r="AH866" s="260">
        <v>0.991492449078304</v>
      </c>
      <c r="AI866" s="262">
        <v>0.92</v>
      </c>
      <c r="AJ866" s="260">
        <v>0.96615231458437</v>
      </c>
      <c r="AK866" s="260">
        <v>0.975372279495991</v>
      </c>
      <c r="AL866" s="260">
        <v>0.969681397738952</v>
      </c>
      <c r="AM866" s="260">
        <v>0.972957622037803</v>
      </c>
      <c r="AN866" s="259">
        <v>0.99</v>
      </c>
      <c r="AO866" s="264">
        <v>1</v>
      </c>
      <c r="AP866" s="264">
        <v>1</v>
      </c>
      <c r="AQ866" s="264">
        <v>1</v>
      </c>
      <c r="AR866" s="265">
        <v>1</v>
      </c>
      <c r="AS866" s="286">
        <v>0.0810595228934205</v>
      </c>
      <c r="AT866" s="267">
        <v>0.0833333333333333</v>
      </c>
      <c r="AU866" s="268">
        <v>0.0666666666666667</v>
      </c>
      <c r="AV866" s="268">
        <v>0.12</v>
      </c>
      <c r="AW866" s="268">
        <v>0.0754716981132075</v>
      </c>
      <c r="AX866" s="224"/>
      <c r="AY866" s="222"/>
    </row>
    <row r="867" ht="15" spans="1:51">
      <c r="A867" s="220"/>
      <c r="B867" s="224"/>
      <c r="C867" s="283" t="s">
        <v>668</v>
      </c>
      <c r="D867" s="111" t="s">
        <v>25</v>
      </c>
      <c r="E867" s="111" t="s">
        <v>669</v>
      </c>
      <c r="F867" s="293" t="s">
        <v>900</v>
      </c>
      <c r="G867" s="293" t="s">
        <v>900</v>
      </c>
      <c r="H867" s="293" t="s">
        <v>900</v>
      </c>
      <c r="I867" s="293" t="s">
        <v>900</v>
      </c>
      <c r="J867" s="259">
        <v>0.9</v>
      </c>
      <c r="K867" s="260">
        <v>0.901960784313726</v>
      </c>
      <c r="L867" s="260">
        <v>0.962962962962963</v>
      </c>
      <c r="M867" s="261">
        <v>0.891891891891892</v>
      </c>
      <c r="N867" s="261">
        <v>0.935787671232877</v>
      </c>
      <c r="O867" s="262">
        <v>0.9</v>
      </c>
      <c r="P867" s="263">
        <v>0.973630237327864</v>
      </c>
      <c r="Q867" s="260">
        <v>0.975328947368421</v>
      </c>
      <c r="R867" s="260">
        <v>0.971968709256845</v>
      </c>
      <c r="S867" s="260">
        <v>0.970893862740763</v>
      </c>
      <c r="T867" s="262">
        <v>0.9</v>
      </c>
      <c r="U867" s="260">
        <v>0.934954585408731</v>
      </c>
      <c r="V867" s="260">
        <v>0.931156015037594</v>
      </c>
      <c r="W867" s="260">
        <v>0.930247718383312</v>
      </c>
      <c r="X867" s="260">
        <v>0.930277925895098</v>
      </c>
      <c r="Y867" s="262">
        <v>0.92</v>
      </c>
      <c r="Z867" s="262">
        <v>0.958584987057808</v>
      </c>
      <c r="AA867" s="262">
        <v>0.953804347826087</v>
      </c>
      <c r="AB867" s="262">
        <v>0.934936350777935</v>
      </c>
      <c r="AC867" s="262">
        <v>0.941148358025534</v>
      </c>
      <c r="AD867" s="262">
        <v>0.92</v>
      </c>
      <c r="AE867" s="260">
        <v>0.997156398104265</v>
      </c>
      <c r="AF867" s="260">
        <v>0.997514873107915</v>
      </c>
      <c r="AG867" s="260">
        <v>0.996684594415383</v>
      </c>
      <c r="AH867" s="260">
        <v>0.995335695931217</v>
      </c>
      <c r="AI867" s="262">
        <v>0.92</v>
      </c>
      <c r="AJ867" s="260">
        <v>0.975284339457568</v>
      </c>
      <c r="AK867" s="260">
        <v>0.975897688145598</v>
      </c>
      <c r="AL867" s="260">
        <v>0.967914438502674</v>
      </c>
      <c r="AM867" s="260">
        <v>0.973498964803313</v>
      </c>
      <c r="AN867" s="259">
        <v>0.99</v>
      </c>
      <c r="AO867" s="264">
        <v>1</v>
      </c>
      <c r="AP867" s="264">
        <v>1</v>
      </c>
      <c r="AQ867" s="264">
        <v>1</v>
      </c>
      <c r="AR867" s="265">
        <v>1</v>
      </c>
      <c r="AS867" s="286">
        <v>0.0810595228934205</v>
      </c>
      <c r="AT867" s="267">
        <v>0.037037037037037</v>
      </c>
      <c r="AU867" s="268">
        <v>0.0434782608695652</v>
      </c>
      <c r="AV867" s="268">
        <v>0.0833333333333333</v>
      </c>
      <c r="AW867" s="268">
        <v>0.051413881748072</v>
      </c>
      <c r="AX867" s="224"/>
      <c r="AY867" s="222"/>
    </row>
    <row r="868" ht="15" spans="1:51">
      <c r="A868" s="220"/>
      <c r="B868" s="224"/>
      <c r="C868" s="283" t="s">
        <v>668</v>
      </c>
      <c r="D868" s="111" t="s">
        <v>25</v>
      </c>
      <c r="E868" s="111" t="s">
        <v>669</v>
      </c>
      <c r="F868" s="293" t="s">
        <v>901</v>
      </c>
      <c r="G868" s="293" t="s">
        <v>901</v>
      </c>
      <c r="H868" s="293" t="s">
        <v>901</v>
      </c>
      <c r="I868" s="293" t="s">
        <v>901</v>
      </c>
      <c r="J868" s="259">
        <v>0.9</v>
      </c>
      <c r="K868" s="260">
        <v>0.958333333333333</v>
      </c>
      <c r="L868" s="260">
        <v>0.941176470588235</v>
      </c>
      <c r="M868" s="261">
        <v>0.973684210526316</v>
      </c>
      <c r="N868" s="261">
        <v>0.966165413533835</v>
      </c>
      <c r="O868" s="262">
        <v>0.9</v>
      </c>
      <c r="P868" s="263">
        <v>0.982472045935328</v>
      </c>
      <c r="Q868" s="260">
        <v>0.982790091264668</v>
      </c>
      <c r="R868" s="260">
        <v>0.975409836065574</v>
      </c>
      <c r="S868" s="260">
        <v>0.979469951474431</v>
      </c>
      <c r="T868" s="262">
        <v>0.9</v>
      </c>
      <c r="U868" s="260">
        <v>0.968872771229979</v>
      </c>
      <c r="V868" s="260">
        <v>0.966883963494133</v>
      </c>
      <c r="W868" s="260">
        <v>0.962529274004684</v>
      </c>
      <c r="X868" s="260">
        <v>0.965888534757516</v>
      </c>
      <c r="Y868" s="262">
        <v>0.92</v>
      </c>
      <c r="Z868" s="262">
        <v>0.9581589958159</v>
      </c>
      <c r="AA868" s="262">
        <v>0.970753655793026</v>
      </c>
      <c r="AB868" s="262">
        <v>0.973579920739762</v>
      </c>
      <c r="AC868" s="262">
        <v>0.956442063715816</v>
      </c>
      <c r="AD868" s="262">
        <v>0.92</v>
      </c>
      <c r="AE868" s="260">
        <v>0.993028458456896</v>
      </c>
      <c r="AF868" s="260">
        <v>0.997368164538454</v>
      </c>
      <c r="AG868" s="260">
        <v>0.995308284787113</v>
      </c>
      <c r="AH868" s="260">
        <v>0.995175749903084</v>
      </c>
      <c r="AI868" s="262">
        <v>0.92</v>
      </c>
      <c r="AJ868" s="260">
        <v>0.978912319644839</v>
      </c>
      <c r="AK868" s="260">
        <v>0.982899893124332</v>
      </c>
      <c r="AL868" s="260">
        <v>0.985401459854015</v>
      </c>
      <c r="AM868" s="260">
        <v>0.979850304896702</v>
      </c>
      <c r="AN868" s="259">
        <v>0.99</v>
      </c>
      <c r="AO868" s="264">
        <v>1</v>
      </c>
      <c r="AP868" s="264">
        <v>1</v>
      </c>
      <c r="AQ868" s="264">
        <v>1</v>
      </c>
      <c r="AR868" s="265">
        <v>1</v>
      </c>
      <c r="AS868" s="286">
        <v>0.0810595228934205</v>
      </c>
      <c r="AT868" s="267">
        <v>0.0645161290322581</v>
      </c>
      <c r="AU868" s="268">
        <v>0.318181818181818</v>
      </c>
      <c r="AV868" s="268">
        <v>0.0447761194029851</v>
      </c>
      <c r="AW868" s="268">
        <v>0.0690476190476191</v>
      </c>
      <c r="AX868" s="224"/>
      <c r="AY868" s="222"/>
    </row>
    <row r="869" ht="15" spans="1:51">
      <c r="A869" s="220"/>
      <c r="B869" s="224"/>
      <c r="C869" s="283" t="s">
        <v>668</v>
      </c>
      <c r="D869" s="111" t="s">
        <v>25</v>
      </c>
      <c r="E869" s="111" t="s">
        <v>669</v>
      </c>
      <c r="F869" s="293" t="s">
        <v>902</v>
      </c>
      <c r="G869" s="293" t="s">
        <v>902</v>
      </c>
      <c r="H869" s="293" t="s">
        <v>902</v>
      </c>
      <c r="I869" s="293" t="s">
        <v>902</v>
      </c>
      <c r="J869" s="259">
        <v>0.9</v>
      </c>
      <c r="K869" s="260">
        <v>0.96969696969697</v>
      </c>
      <c r="L869" s="260">
        <v>0.918918918918919</v>
      </c>
      <c r="M869" s="261">
        <v>1</v>
      </c>
      <c r="N869" s="261">
        <v>0.946123521681997</v>
      </c>
      <c r="O869" s="262">
        <v>0.9</v>
      </c>
      <c r="P869" s="263">
        <v>0.986842105263158</v>
      </c>
      <c r="Q869" s="260">
        <v>0.985762921696069</v>
      </c>
      <c r="R869" s="260">
        <v>0.976491862567812</v>
      </c>
      <c r="S869" s="260">
        <v>0.982117882117882</v>
      </c>
      <c r="T869" s="262">
        <v>0.9</v>
      </c>
      <c r="U869" s="260">
        <v>0.958133971291866</v>
      </c>
      <c r="V869" s="260">
        <v>0.960074280408542</v>
      </c>
      <c r="W869" s="260">
        <v>0.970162748643761</v>
      </c>
      <c r="X869" s="260">
        <v>0.960955710955711</v>
      </c>
      <c r="Y869" s="262">
        <v>0.92</v>
      </c>
      <c r="Z869" s="262">
        <v>0.930952380952381</v>
      </c>
      <c r="AA869" s="262">
        <v>0.958301158301158</v>
      </c>
      <c r="AB869" s="262">
        <v>0.908183632734531</v>
      </c>
      <c r="AC869" s="262">
        <v>0.925431150031275</v>
      </c>
      <c r="AD869" s="262">
        <v>0.92</v>
      </c>
      <c r="AE869" s="260">
        <v>0.970149253731343</v>
      </c>
      <c r="AF869" s="260">
        <v>1</v>
      </c>
      <c r="AG869" s="260">
        <v>0.972350230414747</v>
      </c>
      <c r="AH869" s="260">
        <v>0.9880810488677</v>
      </c>
      <c r="AI869" s="262">
        <v>0.92</v>
      </c>
      <c r="AJ869" s="260">
        <v>0.970438936996118</v>
      </c>
      <c r="AK869" s="260">
        <v>0.98034018113541</v>
      </c>
      <c r="AL869" s="260">
        <v>0.964530180460485</v>
      </c>
      <c r="AM869" s="260">
        <v>0.972330002910079</v>
      </c>
      <c r="AN869" s="259">
        <v>0.99</v>
      </c>
      <c r="AO869" s="264">
        <v>1</v>
      </c>
      <c r="AP869" s="264">
        <v>1</v>
      </c>
      <c r="AQ869" s="264">
        <v>1</v>
      </c>
      <c r="AR869" s="265">
        <v>1</v>
      </c>
      <c r="AS869" s="286">
        <v>0.0810595228934205</v>
      </c>
      <c r="AT869" s="267">
        <v>0.166666666666667</v>
      </c>
      <c r="AU869" s="268">
        <v>0.1875</v>
      </c>
      <c r="AV869" s="268">
        <v>0.108108108108108</v>
      </c>
      <c r="AW869" s="268">
        <v>0.0719178082191781</v>
      </c>
      <c r="AX869" s="224"/>
      <c r="AY869" s="222"/>
    </row>
    <row r="870" ht="15" spans="1:51">
      <c r="A870" s="220"/>
      <c r="B870" s="224"/>
      <c r="C870" s="283" t="s">
        <v>668</v>
      </c>
      <c r="D870" s="111" t="s">
        <v>25</v>
      </c>
      <c r="E870" s="111" t="s">
        <v>669</v>
      </c>
      <c r="F870" s="293" t="s">
        <v>903</v>
      </c>
      <c r="G870" s="293" t="s">
        <v>903</v>
      </c>
      <c r="H870" s="293" t="s">
        <v>903</v>
      </c>
      <c r="I870" s="293" t="s">
        <v>903</v>
      </c>
      <c r="J870" s="259">
        <v>0.9</v>
      </c>
      <c r="K870" s="260">
        <v>0.879310344827586</v>
      </c>
      <c r="L870" s="260">
        <v>0.796610169491525</v>
      </c>
      <c r="M870" s="261">
        <v>0.95</v>
      </c>
      <c r="N870" s="261">
        <v>0.863636363636364</v>
      </c>
      <c r="O870" s="262">
        <v>0.9</v>
      </c>
      <c r="P870" s="263">
        <v>0.947256887214504</v>
      </c>
      <c r="Q870" s="260">
        <v>0.953272760986464</v>
      </c>
      <c r="R870" s="260">
        <v>0.953627932351337</v>
      </c>
      <c r="S870" s="260">
        <v>0.953677009528463</v>
      </c>
      <c r="T870" s="262">
        <v>0.9</v>
      </c>
      <c r="U870" s="260">
        <v>0.923004473746174</v>
      </c>
      <c r="V870" s="260">
        <v>0.925644353791953</v>
      </c>
      <c r="W870" s="260">
        <v>0.923076923076923</v>
      </c>
      <c r="X870" s="260">
        <v>0.924847300268752</v>
      </c>
      <c r="Y870" s="262">
        <v>0.92</v>
      </c>
      <c r="Z870" s="262">
        <v>0.921739130434783</v>
      </c>
      <c r="AA870" s="262">
        <v>0.930254041570439</v>
      </c>
      <c r="AB870" s="262">
        <v>0.925598991172762</v>
      </c>
      <c r="AC870" s="262">
        <v>0.924761727772321</v>
      </c>
      <c r="AD870" s="262">
        <v>0.92</v>
      </c>
      <c r="AE870" s="260">
        <v>0.998447204968944</v>
      </c>
      <c r="AF870" s="260">
        <v>0.995321637426901</v>
      </c>
      <c r="AG870" s="260">
        <v>0.99905303030303</v>
      </c>
      <c r="AH870" s="260">
        <v>0.996824792023878</v>
      </c>
      <c r="AI870" s="262">
        <v>0.92</v>
      </c>
      <c r="AJ870" s="260">
        <v>0.96607460035524</v>
      </c>
      <c r="AK870" s="260">
        <v>0.967861393995503</v>
      </c>
      <c r="AL870" s="260">
        <v>0.960045662100457</v>
      </c>
      <c r="AM870" s="260">
        <v>0.967392544422578</v>
      </c>
      <c r="AN870" s="259">
        <v>0.99</v>
      </c>
      <c r="AO870" s="264">
        <v>1</v>
      </c>
      <c r="AP870" s="264">
        <v>1</v>
      </c>
      <c r="AQ870" s="264">
        <v>1</v>
      </c>
      <c r="AR870" s="265">
        <v>1</v>
      </c>
      <c r="AS870" s="286">
        <v>0.0810595228934205</v>
      </c>
      <c r="AT870" s="267">
        <v>0.0625</v>
      </c>
      <c r="AU870" s="268">
        <v>0.0952380952380952</v>
      </c>
      <c r="AV870" s="268">
        <v>0.133333333333333</v>
      </c>
      <c r="AW870" s="268">
        <v>0.0890151515151515</v>
      </c>
      <c r="AX870" s="224"/>
      <c r="AY870" s="222"/>
    </row>
    <row r="871" ht="15" spans="1:51">
      <c r="A871" s="220"/>
      <c r="B871" s="224"/>
      <c r="C871" s="283" t="s">
        <v>668</v>
      </c>
      <c r="D871" s="111" t="s">
        <v>25</v>
      </c>
      <c r="E871" s="111" t="s">
        <v>669</v>
      </c>
      <c r="F871" s="293" t="s">
        <v>904</v>
      </c>
      <c r="G871" s="293" t="s">
        <v>904</v>
      </c>
      <c r="H871" s="293" t="s">
        <v>904</v>
      </c>
      <c r="I871" s="293" t="s">
        <v>904</v>
      </c>
      <c r="J871" s="259">
        <v>0.9</v>
      </c>
      <c r="K871" s="260">
        <v>0.86046511627907</v>
      </c>
      <c r="L871" s="260">
        <v>0.866666666666667</v>
      </c>
      <c r="M871" s="261">
        <v>0.852941176470588</v>
      </c>
      <c r="N871" s="261">
        <v>0.870698644421272</v>
      </c>
      <c r="O871" s="262">
        <v>0.9</v>
      </c>
      <c r="P871" s="263">
        <v>0.964850615114236</v>
      </c>
      <c r="Q871" s="260">
        <v>0.964174826844996</v>
      </c>
      <c r="R871" s="260">
        <v>0.989711934156379</v>
      </c>
      <c r="S871" s="260">
        <v>0.962465096740715</v>
      </c>
      <c r="T871" s="262">
        <v>0.9</v>
      </c>
      <c r="U871" s="260">
        <v>0.934680726420621</v>
      </c>
      <c r="V871" s="260">
        <v>0.941007881538094</v>
      </c>
      <c r="W871" s="260">
        <v>0.943072702331962</v>
      </c>
      <c r="X871" s="260">
        <v>0.936642862437915</v>
      </c>
      <c r="Y871" s="262">
        <v>0.92</v>
      </c>
      <c r="Z871" s="262">
        <v>0.921076233183856</v>
      </c>
      <c r="AA871" s="262">
        <v>0.946399566865187</v>
      </c>
      <c r="AB871" s="262">
        <v>0.944847605224964</v>
      </c>
      <c r="AC871" s="262">
        <v>0.932828698370907</v>
      </c>
      <c r="AD871" s="262">
        <v>0.92</v>
      </c>
      <c r="AE871" s="260">
        <v>0.994250331711632</v>
      </c>
      <c r="AF871" s="260">
        <v>0.995294969236337</v>
      </c>
      <c r="AG871" s="260">
        <v>0.997032640949555</v>
      </c>
      <c r="AH871" s="260">
        <v>0.996913686087583</v>
      </c>
      <c r="AI871" s="262">
        <v>0.92</v>
      </c>
      <c r="AJ871" s="260">
        <v>0.969770520741395</v>
      </c>
      <c r="AK871" s="260">
        <v>0.974975140868412</v>
      </c>
      <c r="AL871" s="260">
        <v>0.968822708236389</v>
      </c>
      <c r="AM871" s="260">
        <v>0.971343669482624</v>
      </c>
      <c r="AN871" s="259">
        <v>0.99</v>
      </c>
      <c r="AO871" s="264">
        <v>1</v>
      </c>
      <c r="AP871" s="264">
        <v>1</v>
      </c>
      <c r="AQ871" s="264">
        <v>1</v>
      </c>
      <c r="AR871" s="265">
        <v>1</v>
      </c>
      <c r="AS871" s="286">
        <v>0.0810595228934205</v>
      </c>
      <c r="AT871" s="267">
        <v>0</v>
      </c>
      <c r="AU871" s="268">
        <v>0.0526315789473684</v>
      </c>
      <c r="AV871" s="268">
        <v>0.1</v>
      </c>
      <c r="AW871" s="268">
        <v>0.0760095011876485</v>
      </c>
      <c r="AX871" s="224"/>
      <c r="AY871" s="222"/>
    </row>
    <row r="872" ht="15" spans="1:51">
      <c r="A872" s="220"/>
      <c r="B872" s="224"/>
      <c r="C872" s="283" t="s">
        <v>668</v>
      </c>
      <c r="D872" s="111" t="s">
        <v>25</v>
      </c>
      <c r="E872" s="111" t="s">
        <v>669</v>
      </c>
      <c r="F872" s="293" t="s">
        <v>905</v>
      </c>
      <c r="G872" s="293" t="s">
        <v>905</v>
      </c>
      <c r="H872" s="293" t="s">
        <v>905</v>
      </c>
      <c r="I872" s="293" t="s">
        <v>905</v>
      </c>
      <c r="J872" s="259">
        <v>0.9</v>
      </c>
      <c r="K872" s="260">
        <v>1</v>
      </c>
      <c r="L872" s="260">
        <v>1</v>
      </c>
      <c r="M872" s="261">
        <v>1</v>
      </c>
      <c r="N872" s="261">
        <v>0.997584541062802</v>
      </c>
      <c r="O872" s="262">
        <v>0.9</v>
      </c>
      <c r="P872" s="263">
        <v>0.979166666666667</v>
      </c>
      <c r="Q872" s="260">
        <v>0.987527512839325</v>
      </c>
      <c r="R872" s="260">
        <v>0.988610478359909</v>
      </c>
      <c r="S872" s="260">
        <v>0.976085540183191</v>
      </c>
      <c r="T872" s="262">
        <v>0.9</v>
      </c>
      <c r="U872" s="260">
        <v>0.944746376811594</v>
      </c>
      <c r="V872" s="260">
        <v>0.949376375641966</v>
      </c>
      <c r="W872" s="260">
        <v>0.958997722095672</v>
      </c>
      <c r="X872" s="260">
        <v>0.949833288621469</v>
      </c>
      <c r="Y872" s="262">
        <v>0.92</v>
      </c>
      <c r="Z872" s="262">
        <v>0.929155313351499</v>
      </c>
      <c r="AA872" s="262">
        <v>0.951351351351351</v>
      </c>
      <c r="AB872" s="262">
        <v>0.951351351351351</v>
      </c>
      <c r="AC872" s="262">
        <v>0.941582192496604</v>
      </c>
      <c r="AD872" s="262">
        <v>0.92</v>
      </c>
      <c r="AE872" s="260">
        <v>0.99749373433584</v>
      </c>
      <c r="AF872" s="260">
        <v>0.993537964458804</v>
      </c>
      <c r="AG872" s="260">
        <v>0.995652173913044</v>
      </c>
      <c r="AH872" s="260">
        <v>0.996101083032491</v>
      </c>
      <c r="AI872" s="262">
        <v>0.92</v>
      </c>
      <c r="AJ872" s="260">
        <v>0.97212780421482</v>
      </c>
      <c r="AK872" s="260">
        <v>0.978623566214807</v>
      </c>
      <c r="AL872" s="260">
        <v>0.977742448330684</v>
      </c>
      <c r="AM872" s="260">
        <v>0.975192711983181</v>
      </c>
      <c r="AN872" s="259">
        <v>0.99</v>
      </c>
      <c r="AO872" s="264">
        <v>1</v>
      </c>
      <c r="AP872" s="264">
        <v>1</v>
      </c>
      <c r="AQ872" s="264">
        <v>1</v>
      </c>
      <c r="AR872" s="265">
        <v>1</v>
      </c>
      <c r="AS872" s="286">
        <v>0.0810595228934205</v>
      </c>
      <c r="AT872" s="267">
        <v>0.1</v>
      </c>
      <c r="AU872" s="268">
        <v>0.1</v>
      </c>
      <c r="AV872" s="268">
        <v>0.0769230769230769</v>
      </c>
      <c r="AW872" s="268">
        <v>0.0663265306122449</v>
      </c>
      <c r="AX872" s="224"/>
      <c r="AY872" s="222"/>
    </row>
    <row r="873" ht="15" spans="1:51">
      <c r="A873" s="220"/>
      <c r="B873" s="224"/>
      <c r="C873" s="283" t="s">
        <v>668</v>
      </c>
      <c r="D873" s="111" t="s">
        <v>25</v>
      </c>
      <c r="E873" s="111" t="s">
        <v>669</v>
      </c>
      <c r="F873" s="293" t="s">
        <v>906</v>
      </c>
      <c r="G873" s="293" t="s">
        <v>906</v>
      </c>
      <c r="H873" s="293" t="s">
        <v>906</v>
      </c>
      <c r="I873" s="293" t="s">
        <v>906</v>
      </c>
      <c r="J873" s="259">
        <v>0.9</v>
      </c>
      <c r="K873" s="260">
        <v>0.837837837837838</v>
      </c>
      <c r="L873" s="260">
        <v>0.842105263157895</v>
      </c>
      <c r="M873" s="261">
        <v>0.814814814814815</v>
      </c>
      <c r="N873" s="261">
        <v>0.840050377833753</v>
      </c>
      <c r="O873" s="262">
        <v>0.9</v>
      </c>
      <c r="P873" s="263">
        <v>0.985347985347985</v>
      </c>
      <c r="Q873" s="260">
        <v>0.978477353035657</v>
      </c>
      <c r="R873" s="260">
        <v>0.982404692082111</v>
      </c>
      <c r="S873" s="260">
        <v>0.978857832927875</v>
      </c>
      <c r="T873" s="262">
        <v>0.9</v>
      </c>
      <c r="U873" s="260">
        <v>0.972323972323972</v>
      </c>
      <c r="V873" s="260">
        <v>0.965949245101189</v>
      </c>
      <c r="W873" s="260">
        <v>0.966764418377322</v>
      </c>
      <c r="X873" s="260">
        <v>0.967359154313317</v>
      </c>
      <c r="Y873" s="262">
        <v>0.92</v>
      </c>
      <c r="Z873" s="262">
        <v>0.97320341047503</v>
      </c>
      <c r="AA873" s="262">
        <v>0.988400994200497</v>
      </c>
      <c r="AB873" s="262">
        <v>0.976793248945148</v>
      </c>
      <c r="AC873" s="262">
        <v>0.969726279137247</v>
      </c>
      <c r="AD873" s="262">
        <v>0.92</v>
      </c>
      <c r="AE873" s="260">
        <v>0.975903614457831</v>
      </c>
      <c r="AF873" s="260">
        <v>0.974117647058824</v>
      </c>
      <c r="AG873" s="260">
        <v>0.996845425867508</v>
      </c>
      <c r="AH873" s="260">
        <v>0.996724096093181</v>
      </c>
      <c r="AI873" s="262">
        <v>0.92</v>
      </c>
      <c r="AJ873" s="260">
        <v>0.98902773544651</v>
      </c>
      <c r="AK873" s="260">
        <v>0.99028901734104</v>
      </c>
      <c r="AL873" s="260">
        <v>0.989333333333333</v>
      </c>
      <c r="AM873" s="260">
        <v>0.987852171456455</v>
      </c>
      <c r="AN873" s="259">
        <v>0.99</v>
      </c>
      <c r="AO873" s="264">
        <v>1</v>
      </c>
      <c r="AP873" s="264">
        <v>1</v>
      </c>
      <c r="AQ873" s="264">
        <v>1</v>
      </c>
      <c r="AR873" s="265">
        <v>1</v>
      </c>
      <c r="AS873" s="286">
        <v>0.0810595228934205</v>
      </c>
      <c r="AT873" s="267">
        <v>0</v>
      </c>
      <c r="AU873" s="268">
        <v>0.181818181818182</v>
      </c>
      <c r="AV873" s="268">
        <v>0.12</v>
      </c>
      <c r="AW873" s="268">
        <v>0.0519125683060109</v>
      </c>
      <c r="AX873" s="224"/>
      <c r="AY873" s="222"/>
    </row>
    <row r="874" ht="15" spans="1:51">
      <c r="A874" s="220"/>
      <c r="B874" s="224"/>
      <c r="C874" s="283" t="s">
        <v>668</v>
      </c>
      <c r="D874" s="111" t="s">
        <v>25</v>
      </c>
      <c r="E874" s="111" t="s">
        <v>669</v>
      </c>
      <c r="F874" s="293" t="s">
        <v>907</v>
      </c>
      <c r="G874" s="293" t="s">
        <v>907</v>
      </c>
      <c r="H874" s="293" t="s">
        <v>907</v>
      </c>
      <c r="I874" s="293" t="s">
        <v>907</v>
      </c>
      <c r="J874" s="259">
        <v>0.9</v>
      </c>
      <c r="K874" s="260">
        <v>0.961538461538462</v>
      </c>
      <c r="L874" s="260">
        <v>1</v>
      </c>
      <c r="M874" s="261">
        <v>0.95</v>
      </c>
      <c r="N874" s="261">
        <v>0.96875</v>
      </c>
      <c r="O874" s="262">
        <v>0.9</v>
      </c>
      <c r="P874" s="263">
        <v>0.970568999345978</v>
      </c>
      <c r="Q874" s="260">
        <v>0.970404984423676</v>
      </c>
      <c r="R874" s="260">
        <v>0.980030721966206</v>
      </c>
      <c r="S874" s="260">
        <v>0.970467407854291</v>
      </c>
      <c r="T874" s="262">
        <v>0.9</v>
      </c>
      <c r="U874" s="260">
        <v>0.941137998691956</v>
      </c>
      <c r="V874" s="260">
        <v>0.943406022845275</v>
      </c>
      <c r="W874" s="260">
        <v>0.953917050691244</v>
      </c>
      <c r="X874" s="260">
        <v>0.951966445459508</v>
      </c>
      <c r="Y874" s="262">
        <v>0.92</v>
      </c>
      <c r="Z874" s="262">
        <v>0.918478260869565</v>
      </c>
      <c r="AA874" s="262">
        <v>0.955414012738854</v>
      </c>
      <c r="AB874" s="262">
        <v>0.914383561643836</v>
      </c>
      <c r="AC874" s="262">
        <v>0.936258407633349</v>
      </c>
      <c r="AD874" s="262">
        <v>0.92</v>
      </c>
      <c r="AE874" s="260">
        <v>0.997340425531915</v>
      </c>
      <c r="AF874" s="260">
        <v>0.999130434782609</v>
      </c>
      <c r="AG874" s="260">
        <v>1</v>
      </c>
      <c r="AH874" s="260">
        <v>0.99905478467995</v>
      </c>
      <c r="AI874" s="262">
        <v>0.92</v>
      </c>
      <c r="AJ874" s="260">
        <v>0.960115329168669</v>
      </c>
      <c r="AK874" s="260">
        <v>0.981187753596459</v>
      </c>
      <c r="AL874" s="260">
        <v>0.966065747613998</v>
      </c>
      <c r="AM874" s="260">
        <v>0.976071931261948</v>
      </c>
      <c r="AN874" s="259">
        <v>0.99</v>
      </c>
      <c r="AO874" s="264">
        <v>1</v>
      </c>
      <c r="AP874" s="264">
        <v>1</v>
      </c>
      <c r="AQ874" s="264">
        <v>1</v>
      </c>
      <c r="AR874" s="265">
        <v>1</v>
      </c>
      <c r="AS874" s="286">
        <v>0.0810595228934205</v>
      </c>
      <c r="AT874" s="267">
        <v>0</v>
      </c>
      <c r="AU874" s="268">
        <v>0.25</v>
      </c>
      <c r="AV874" s="268">
        <v>0</v>
      </c>
      <c r="AW874" s="268">
        <v>0.0326086956521739</v>
      </c>
      <c r="AX874" s="224"/>
      <c r="AY874" s="222"/>
    </row>
    <row r="875" ht="15" spans="1:51">
      <c r="A875" s="220"/>
      <c r="B875" s="224"/>
      <c r="C875" s="283" t="s">
        <v>668</v>
      </c>
      <c r="D875" s="111" t="s">
        <v>25</v>
      </c>
      <c r="E875" s="111" t="s">
        <v>669</v>
      </c>
      <c r="F875" s="293" t="s">
        <v>908</v>
      </c>
      <c r="G875" s="293" t="s">
        <v>908</v>
      </c>
      <c r="H875" s="293" t="s">
        <v>908</v>
      </c>
      <c r="I875" s="293" t="s">
        <v>908</v>
      </c>
      <c r="J875" s="259">
        <v>0.9</v>
      </c>
      <c r="K875" s="260">
        <v>0.846153846153846</v>
      </c>
      <c r="L875" s="260">
        <v>0.888888888888889</v>
      </c>
      <c r="M875" s="261">
        <v>0.85</v>
      </c>
      <c r="N875" s="261">
        <v>0.887417218543046</v>
      </c>
      <c r="O875" s="262">
        <v>0.9</v>
      </c>
      <c r="P875" s="263">
        <v>0.993489583333333</v>
      </c>
      <c r="Q875" s="260">
        <v>0.986821296784396</v>
      </c>
      <c r="R875" s="260">
        <v>0.996965098634294</v>
      </c>
      <c r="S875" s="260">
        <v>0.98680462241333</v>
      </c>
      <c r="T875" s="262">
        <v>0.9</v>
      </c>
      <c r="U875" s="260">
        <v>0.957682291666667</v>
      </c>
      <c r="V875" s="260">
        <v>0.962045334739062</v>
      </c>
      <c r="W875" s="260">
        <v>0.960546282245827</v>
      </c>
      <c r="X875" s="260">
        <v>0.957377049180328</v>
      </c>
      <c r="Y875" s="262">
        <v>0.92</v>
      </c>
      <c r="Z875" s="262">
        <v>0.938428874734607</v>
      </c>
      <c r="AA875" s="262">
        <v>0.971069182389937</v>
      </c>
      <c r="AB875" s="262">
        <v>0.925531914893617</v>
      </c>
      <c r="AC875" s="262">
        <v>0.940192785161385</v>
      </c>
      <c r="AD875" s="262">
        <v>0.92</v>
      </c>
      <c r="AE875" s="260">
        <v>0.994475138121547</v>
      </c>
      <c r="AF875" s="260">
        <v>1</v>
      </c>
      <c r="AG875" s="260">
        <v>1</v>
      </c>
      <c r="AH875" s="260">
        <v>0.999651446497037</v>
      </c>
      <c r="AI875" s="262">
        <v>0.92</v>
      </c>
      <c r="AJ875" s="260">
        <v>0.977103036336486</v>
      </c>
      <c r="AK875" s="260">
        <v>0.986255572065379</v>
      </c>
      <c r="AL875" s="260">
        <v>0.969181721572795</v>
      </c>
      <c r="AM875" s="260">
        <v>0.976635972748513</v>
      </c>
      <c r="AN875" s="259">
        <v>0.99</v>
      </c>
      <c r="AO875" s="264">
        <v>1</v>
      </c>
      <c r="AP875" s="264">
        <v>1</v>
      </c>
      <c r="AQ875" s="264">
        <v>1</v>
      </c>
      <c r="AR875" s="265">
        <v>1</v>
      </c>
      <c r="AS875" s="286">
        <v>0.0810595228934205</v>
      </c>
      <c r="AT875" s="267">
        <v>0</v>
      </c>
      <c r="AU875" s="268">
        <v>0</v>
      </c>
      <c r="AV875" s="268" t="s">
        <v>33</v>
      </c>
      <c r="AW875" s="268">
        <v>0.0384615384615385</v>
      </c>
      <c r="AX875" s="224"/>
      <c r="AY875" s="222"/>
    </row>
    <row r="876" ht="15" spans="1:51">
      <c r="A876" s="220"/>
      <c r="B876" s="224"/>
      <c r="C876" s="283" t="s">
        <v>668</v>
      </c>
      <c r="D876" s="111" t="s">
        <v>25</v>
      </c>
      <c r="E876" s="111" t="s">
        <v>669</v>
      </c>
      <c r="F876" s="293" t="s">
        <v>909</v>
      </c>
      <c r="G876" s="293" t="s">
        <v>909</v>
      </c>
      <c r="H876" s="293" t="s">
        <v>909</v>
      </c>
      <c r="I876" s="293" t="s">
        <v>909</v>
      </c>
      <c r="J876" s="259">
        <v>0.9</v>
      </c>
      <c r="K876" s="260">
        <v>0.884615384615385</v>
      </c>
      <c r="L876" s="260">
        <v>0.931034482758621</v>
      </c>
      <c r="M876" s="261">
        <v>1</v>
      </c>
      <c r="N876" s="261">
        <v>0.867213114754098</v>
      </c>
      <c r="O876" s="262">
        <v>0.9</v>
      </c>
      <c r="P876" s="263">
        <v>0.931860036832412</v>
      </c>
      <c r="Q876" s="260">
        <v>0.940037950664137</v>
      </c>
      <c r="R876" s="260">
        <v>0.928857715430862</v>
      </c>
      <c r="S876" s="260">
        <v>0.935819142689372</v>
      </c>
      <c r="T876" s="262">
        <v>0.9</v>
      </c>
      <c r="U876" s="260">
        <v>0.924493554327808</v>
      </c>
      <c r="V876" s="260">
        <v>0.915749525616698</v>
      </c>
      <c r="W876" s="260">
        <v>0.919839679358717</v>
      </c>
      <c r="X876" s="260">
        <v>0.920923859855158</v>
      </c>
      <c r="Y876" s="262">
        <v>0.92</v>
      </c>
      <c r="Z876" s="262">
        <v>0.927891156462585</v>
      </c>
      <c r="AA876" s="262">
        <v>0.91578947368421</v>
      </c>
      <c r="AB876" s="262">
        <v>0.902631578947368</v>
      </c>
      <c r="AC876" s="262">
        <v>0.91554753437019</v>
      </c>
      <c r="AD876" s="262">
        <v>0.92</v>
      </c>
      <c r="AE876" s="260">
        <v>0.993288590604027</v>
      </c>
      <c r="AF876" s="260">
        <v>0.992700729927007</v>
      </c>
      <c r="AG876" s="260">
        <v>0.99306625577812</v>
      </c>
      <c r="AH876" s="260">
        <v>0.995865802153352</v>
      </c>
      <c r="AI876" s="262">
        <v>0.92</v>
      </c>
      <c r="AJ876" s="260">
        <v>0.960110041265475</v>
      </c>
      <c r="AK876" s="260">
        <v>0.95816785808843</v>
      </c>
      <c r="AL876" s="260">
        <v>0.955039883973894</v>
      </c>
      <c r="AM876" s="260">
        <v>0.96203797631124</v>
      </c>
      <c r="AN876" s="259">
        <v>0.99</v>
      </c>
      <c r="AO876" s="264">
        <v>1</v>
      </c>
      <c r="AP876" s="264">
        <v>1</v>
      </c>
      <c r="AQ876" s="264">
        <v>1</v>
      </c>
      <c r="AR876" s="265">
        <v>1</v>
      </c>
      <c r="AS876" s="286">
        <v>0.0810595228934205</v>
      </c>
      <c r="AT876" s="267">
        <v>0</v>
      </c>
      <c r="AU876" s="268">
        <v>0.363636363636364</v>
      </c>
      <c r="AV876" s="268">
        <v>0</v>
      </c>
      <c r="AW876" s="268">
        <v>0.0735294117647059</v>
      </c>
      <c r="AX876" s="224"/>
      <c r="AY876" s="222"/>
    </row>
    <row r="877" ht="15" spans="1:51">
      <c r="A877" s="220"/>
      <c r="B877" s="224"/>
      <c r="C877" s="283" t="s">
        <v>668</v>
      </c>
      <c r="D877" s="111" t="s">
        <v>25</v>
      </c>
      <c r="E877" s="111" t="s">
        <v>669</v>
      </c>
      <c r="F877" s="293" t="s">
        <v>910</v>
      </c>
      <c r="G877" s="293" t="s">
        <v>910</v>
      </c>
      <c r="H877" s="293" t="s">
        <v>910</v>
      </c>
      <c r="I877" s="293" t="s">
        <v>910</v>
      </c>
      <c r="J877" s="259">
        <v>0.9</v>
      </c>
      <c r="K877" s="260">
        <v>1</v>
      </c>
      <c r="L877" s="260">
        <v>0.984126984126984</v>
      </c>
      <c r="M877" s="261">
        <v>0.980769230769231</v>
      </c>
      <c r="N877" s="261">
        <v>0.995104895104895</v>
      </c>
      <c r="O877" s="262">
        <v>0.9</v>
      </c>
      <c r="P877" s="263">
        <v>0.984852310022722</v>
      </c>
      <c r="Q877" s="260">
        <v>0.981278962001854</v>
      </c>
      <c r="R877" s="260">
        <v>0.976768743400211</v>
      </c>
      <c r="S877" s="260">
        <v>0.977955068178084</v>
      </c>
      <c r="T877" s="262">
        <v>0.9</v>
      </c>
      <c r="U877" s="260">
        <v>0.939156778591265</v>
      </c>
      <c r="V877" s="260">
        <v>0.936978683966636</v>
      </c>
      <c r="W877" s="260">
        <v>0.94350580781415</v>
      </c>
      <c r="X877" s="260">
        <v>0.936442418268441</v>
      </c>
      <c r="Y877" s="262">
        <v>0.92</v>
      </c>
      <c r="Z877" s="262">
        <v>0.958627648839556</v>
      </c>
      <c r="AA877" s="262">
        <v>0.956379942927028</v>
      </c>
      <c r="AB877" s="262">
        <v>0.941622103386809</v>
      </c>
      <c r="AC877" s="262">
        <v>0.951372086161109</v>
      </c>
      <c r="AD877" s="262">
        <v>0.92</v>
      </c>
      <c r="AE877" s="260">
        <v>1</v>
      </c>
      <c r="AF877" s="260">
        <v>0.998447204968944</v>
      </c>
      <c r="AG877" s="260">
        <v>0.993188010899183</v>
      </c>
      <c r="AH877" s="260">
        <v>0.98307612873616</v>
      </c>
      <c r="AI877" s="262">
        <v>0.92</v>
      </c>
      <c r="AJ877" s="260">
        <v>0.971394918391385</v>
      </c>
      <c r="AK877" s="260">
        <v>0.975280326197757</v>
      </c>
      <c r="AL877" s="260">
        <v>0.962058965683905</v>
      </c>
      <c r="AM877" s="260">
        <v>0.971936830885676</v>
      </c>
      <c r="AN877" s="259">
        <v>0.99</v>
      </c>
      <c r="AO877" s="264">
        <v>1</v>
      </c>
      <c r="AP877" s="264">
        <v>1</v>
      </c>
      <c r="AQ877" s="264">
        <v>1</v>
      </c>
      <c r="AR877" s="265">
        <v>1</v>
      </c>
      <c r="AS877" s="286">
        <v>0.0810595228934205</v>
      </c>
      <c r="AT877" s="267">
        <v>0.0555555555555556</v>
      </c>
      <c r="AU877" s="268">
        <v>0.142857142857143</v>
      </c>
      <c r="AV877" s="268">
        <v>0.0208333333333333</v>
      </c>
      <c r="AW877" s="268">
        <v>0.0985169491525424</v>
      </c>
      <c r="AX877" s="224"/>
      <c r="AY877" s="222"/>
    </row>
    <row r="878" ht="15" spans="1:51">
      <c r="A878" s="220"/>
      <c r="B878" s="224"/>
      <c r="C878" s="283" t="s">
        <v>668</v>
      </c>
      <c r="D878" s="111" t="s">
        <v>25</v>
      </c>
      <c r="E878" s="111" t="s">
        <v>669</v>
      </c>
      <c r="F878" s="293" t="s">
        <v>911</v>
      </c>
      <c r="G878" s="293" t="s">
        <v>911</v>
      </c>
      <c r="H878" s="293" t="s">
        <v>911</v>
      </c>
      <c r="I878" s="293" t="s">
        <v>911</v>
      </c>
      <c r="J878" s="259">
        <v>0.9</v>
      </c>
      <c r="K878" s="260" t="s">
        <v>33</v>
      </c>
      <c r="L878" s="260" t="s">
        <v>33</v>
      </c>
      <c r="M878" s="261" t="s">
        <v>33</v>
      </c>
      <c r="N878" s="261" t="s">
        <v>33</v>
      </c>
      <c r="O878" s="262">
        <v>0.9</v>
      </c>
      <c r="P878" s="263" t="s">
        <v>33</v>
      </c>
      <c r="Q878" s="260" t="s">
        <v>33</v>
      </c>
      <c r="R878" s="260" t="s">
        <v>33</v>
      </c>
      <c r="S878" s="260" t="s">
        <v>33</v>
      </c>
      <c r="T878" s="262">
        <v>0.9</v>
      </c>
      <c r="U878" s="260" t="s">
        <v>33</v>
      </c>
      <c r="V878" s="260" t="s">
        <v>33</v>
      </c>
      <c r="W878" s="260" t="s">
        <v>33</v>
      </c>
      <c r="X878" s="260" t="s">
        <v>33</v>
      </c>
      <c r="Y878" s="262">
        <v>0.92</v>
      </c>
      <c r="Z878" s="262" t="s">
        <v>33</v>
      </c>
      <c r="AA878" s="262" t="s">
        <v>33</v>
      </c>
      <c r="AB878" s="262" t="s">
        <v>33</v>
      </c>
      <c r="AC878" s="262" t="s">
        <v>33</v>
      </c>
      <c r="AD878" s="262">
        <v>0.92</v>
      </c>
      <c r="AE878" s="260" t="s">
        <v>33</v>
      </c>
      <c r="AF878" s="260" t="s">
        <v>33</v>
      </c>
      <c r="AG878" s="260" t="s">
        <v>33</v>
      </c>
      <c r="AH878" s="260" t="s">
        <v>33</v>
      </c>
      <c r="AI878" s="262">
        <v>0.92</v>
      </c>
      <c r="AJ878" s="260" t="s">
        <v>33</v>
      </c>
      <c r="AK878" s="260" t="s">
        <v>33</v>
      </c>
      <c r="AL878" s="260" t="s">
        <v>33</v>
      </c>
      <c r="AM878" s="260" t="s">
        <v>33</v>
      </c>
      <c r="AN878" s="259">
        <v>0.99</v>
      </c>
      <c r="AO878" s="264" t="s">
        <v>33</v>
      </c>
      <c r="AP878" s="264" t="s">
        <v>33</v>
      </c>
      <c r="AQ878" s="264" t="s">
        <v>33</v>
      </c>
      <c r="AR878" s="265" t="s">
        <v>33</v>
      </c>
      <c r="AS878" s="286">
        <v>0.0810595228934205</v>
      </c>
      <c r="AT878" s="267" t="s">
        <v>33</v>
      </c>
      <c r="AU878" s="268" t="s">
        <v>33</v>
      </c>
      <c r="AV878" s="268" t="s">
        <v>33</v>
      </c>
      <c r="AW878" s="268" t="s">
        <v>33</v>
      </c>
      <c r="AX878" s="224"/>
      <c r="AY878" s="222"/>
    </row>
    <row r="879" ht="15" spans="1:51">
      <c r="A879" s="220"/>
      <c r="B879" s="224"/>
      <c r="C879" s="283" t="s">
        <v>668</v>
      </c>
      <c r="D879" s="111" t="s">
        <v>25</v>
      </c>
      <c r="E879" s="111" t="s">
        <v>669</v>
      </c>
      <c r="F879" s="293" t="s">
        <v>912</v>
      </c>
      <c r="G879" s="293" t="s">
        <v>912</v>
      </c>
      <c r="H879" s="293" t="s">
        <v>912</v>
      </c>
      <c r="I879" s="293" t="s">
        <v>912</v>
      </c>
      <c r="J879" s="259">
        <v>0.9</v>
      </c>
      <c r="K879" s="260">
        <v>0.954545454545455</v>
      </c>
      <c r="L879" s="260">
        <v>0.958333333333333</v>
      </c>
      <c r="M879" s="261">
        <v>0.947368421052632</v>
      </c>
      <c r="N879" s="261">
        <v>0.947261663286004</v>
      </c>
      <c r="O879" s="262">
        <v>0.9</v>
      </c>
      <c r="P879" s="263">
        <v>0.985959438377535</v>
      </c>
      <c r="Q879" s="260">
        <v>0.988869361452841</v>
      </c>
      <c r="R879" s="260">
        <v>0.989051094890511</v>
      </c>
      <c r="S879" s="260">
        <v>0.984446812762273</v>
      </c>
      <c r="T879" s="262">
        <v>0.9</v>
      </c>
      <c r="U879" s="260">
        <v>0.925897035881435</v>
      </c>
      <c r="V879" s="260">
        <v>0.943175161101347</v>
      </c>
      <c r="W879" s="260">
        <v>0.943430656934307</v>
      </c>
      <c r="X879" s="260">
        <v>0.937287684007194</v>
      </c>
      <c r="Y879" s="262">
        <v>0.92</v>
      </c>
      <c r="Z879" s="262">
        <v>0.95142378559464</v>
      </c>
      <c r="AA879" s="262">
        <v>0.957805907172996</v>
      </c>
      <c r="AB879" s="262">
        <v>0.951086956521739</v>
      </c>
      <c r="AC879" s="262">
        <v>0.954434604030291</v>
      </c>
      <c r="AD879" s="262">
        <v>0.92</v>
      </c>
      <c r="AE879" s="260">
        <v>0.997527812113721</v>
      </c>
      <c r="AF879" s="260">
        <v>0.998845265588915</v>
      </c>
      <c r="AG879" s="260">
        <v>1</v>
      </c>
      <c r="AH879" s="260">
        <v>0.996792499383173</v>
      </c>
      <c r="AI879" s="262">
        <v>0.92</v>
      </c>
      <c r="AJ879" s="260">
        <v>0.968600319318787</v>
      </c>
      <c r="AK879" s="260">
        <v>0.97601323407775</v>
      </c>
      <c r="AL879" s="260">
        <v>0.966510903426791</v>
      </c>
      <c r="AM879" s="260">
        <v>0.973032821030015</v>
      </c>
      <c r="AN879" s="259">
        <v>0.99</v>
      </c>
      <c r="AO879" s="264">
        <v>1</v>
      </c>
      <c r="AP879" s="264">
        <v>1</v>
      </c>
      <c r="AQ879" s="264">
        <v>1</v>
      </c>
      <c r="AR879" s="265">
        <v>1</v>
      </c>
      <c r="AS879" s="286">
        <v>0.0810595228934205</v>
      </c>
      <c r="AT879" s="267">
        <v>0.125</v>
      </c>
      <c r="AU879" s="268">
        <v>0.166666666666667</v>
      </c>
      <c r="AV879" s="268">
        <v>0</v>
      </c>
      <c r="AW879" s="268">
        <v>0.0815217391304348</v>
      </c>
      <c r="AX879" s="224"/>
      <c r="AY879" s="222"/>
    </row>
    <row r="880" ht="15" spans="1:51">
      <c r="A880" s="220"/>
      <c r="B880" s="224"/>
      <c r="C880" s="283" t="s">
        <v>668</v>
      </c>
      <c r="D880" s="111" t="s">
        <v>25</v>
      </c>
      <c r="E880" s="111" t="s">
        <v>669</v>
      </c>
      <c r="F880" s="293" t="s">
        <v>913</v>
      </c>
      <c r="G880" s="293" t="s">
        <v>913</v>
      </c>
      <c r="H880" s="293" t="s">
        <v>913</v>
      </c>
      <c r="I880" s="293" t="s">
        <v>913</v>
      </c>
      <c r="J880" s="259">
        <v>0.9</v>
      </c>
      <c r="K880" s="260">
        <v>0.979591836734694</v>
      </c>
      <c r="L880" s="260">
        <v>0.98</v>
      </c>
      <c r="M880" s="261">
        <v>0.945945945945946</v>
      </c>
      <c r="N880" s="261">
        <v>0.972144846796657</v>
      </c>
      <c r="O880" s="262">
        <v>0.9</v>
      </c>
      <c r="P880" s="263">
        <v>0.919578114700066</v>
      </c>
      <c r="Q880" s="260">
        <v>0.919581251487033</v>
      </c>
      <c r="R880" s="260">
        <v>0.912472647702407</v>
      </c>
      <c r="S880" s="260">
        <v>0.918629899033764</v>
      </c>
      <c r="T880" s="262">
        <v>0.9</v>
      </c>
      <c r="U880" s="260">
        <v>0.903427818061964</v>
      </c>
      <c r="V880" s="260">
        <v>0.896740423507019</v>
      </c>
      <c r="W880" s="260">
        <v>0.893508388037929</v>
      </c>
      <c r="X880" s="260">
        <v>0.901055802844425</v>
      </c>
      <c r="Y880" s="262">
        <v>0.92</v>
      </c>
      <c r="Z880" s="262">
        <v>0.936991869918699</v>
      </c>
      <c r="AA880" s="262">
        <v>0.941008018327606</v>
      </c>
      <c r="AB880" s="262">
        <v>0.944976076555024</v>
      </c>
      <c r="AC880" s="262">
        <v>0.944625836010322</v>
      </c>
      <c r="AD880" s="262">
        <v>0.92</v>
      </c>
      <c r="AE880" s="260">
        <v>0.998871331828442</v>
      </c>
      <c r="AF880" s="260">
        <v>0.99455930359086</v>
      </c>
      <c r="AG880" s="260">
        <v>0.995238095238095</v>
      </c>
      <c r="AH880" s="260">
        <v>0.997567775998102</v>
      </c>
      <c r="AI880" s="262">
        <v>0.92</v>
      </c>
      <c r="AJ880" s="260">
        <v>0.958093126385809</v>
      </c>
      <c r="AK880" s="260">
        <v>0.963523281223735</v>
      </c>
      <c r="AL880" s="260">
        <v>0.955635885639172</v>
      </c>
      <c r="AM880" s="260">
        <v>0.965497479247446</v>
      </c>
      <c r="AN880" s="259">
        <v>0.99</v>
      </c>
      <c r="AO880" s="264">
        <v>1</v>
      </c>
      <c r="AP880" s="264">
        <v>1</v>
      </c>
      <c r="AQ880" s="264">
        <v>1</v>
      </c>
      <c r="AR880" s="265">
        <v>1</v>
      </c>
      <c r="AS880" s="286">
        <v>0.0810595228934205</v>
      </c>
      <c r="AT880" s="267">
        <v>0.025</v>
      </c>
      <c r="AU880" s="268">
        <v>0.1</v>
      </c>
      <c r="AV880" s="268">
        <v>0.181818181818182</v>
      </c>
      <c r="AW880" s="268">
        <v>0.0913461538461538</v>
      </c>
      <c r="AX880" s="224"/>
      <c r="AY880" s="222"/>
    </row>
    <row r="881" ht="15" spans="1:51">
      <c r="A881" s="220"/>
      <c r="B881" s="224"/>
      <c r="C881" s="283" t="s">
        <v>668</v>
      </c>
      <c r="D881" s="111" t="s">
        <v>25</v>
      </c>
      <c r="E881" s="111" t="s">
        <v>669</v>
      </c>
      <c r="F881" s="293" t="s">
        <v>914</v>
      </c>
      <c r="G881" s="293" t="s">
        <v>914</v>
      </c>
      <c r="H881" s="293" t="s">
        <v>914</v>
      </c>
      <c r="I881" s="293" t="s">
        <v>914</v>
      </c>
      <c r="J881" s="259">
        <v>0.9</v>
      </c>
      <c r="K881" s="260" t="s">
        <v>33</v>
      </c>
      <c r="L881" s="260" t="s">
        <v>33</v>
      </c>
      <c r="M881" s="261" t="s">
        <v>33</v>
      </c>
      <c r="N881" s="261" t="s">
        <v>33</v>
      </c>
      <c r="O881" s="262">
        <v>0.9</v>
      </c>
      <c r="P881" s="263" t="s">
        <v>33</v>
      </c>
      <c r="Q881" s="260" t="s">
        <v>33</v>
      </c>
      <c r="R881" s="260" t="s">
        <v>33</v>
      </c>
      <c r="S881" s="260">
        <v>0</v>
      </c>
      <c r="T881" s="262">
        <v>0.9</v>
      </c>
      <c r="U881" s="260" t="s">
        <v>33</v>
      </c>
      <c r="V881" s="260" t="s">
        <v>33</v>
      </c>
      <c r="W881" s="260" t="s">
        <v>33</v>
      </c>
      <c r="X881" s="260">
        <v>1</v>
      </c>
      <c r="Y881" s="262">
        <v>0.92</v>
      </c>
      <c r="Z881" s="262" t="s">
        <v>33</v>
      </c>
      <c r="AA881" s="262" t="s">
        <v>33</v>
      </c>
      <c r="AB881" s="262" t="s">
        <v>33</v>
      </c>
      <c r="AC881" s="262">
        <v>1</v>
      </c>
      <c r="AD881" s="262">
        <v>0.92</v>
      </c>
      <c r="AE881" s="260">
        <v>1</v>
      </c>
      <c r="AF881" s="260">
        <v>1</v>
      </c>
      <c r="AG881" s="260">
        <v>1</v>
      </c>
      <c r="AH881" s="260">
        <v>0.998318893055735</v>
      </c>
      <c r="AI881" s="262">
        <v>0.92</v>
      </c>
      <c r="AJ881" s="260" t="s">
        <v>33</v>
      </c>
      <c r="AK881" s="260" t="s">
        <v>33</v>
      </c>
      <c r="AL881" s="260" t="s">
        <v>33</v>
      </c>
      <c r="AM881" s="260">
        <v>1</v>
      </c>
      <c r="AN881" s="259">
        <v>0.99</v>
      </c>
      <c r="AO881" s="264">
        <v>1</v>
      </c>
      <c r="AP881" s="264" t="s">
        <v>33</v>
      </c>
      <c r="AQ881" s="264">
        <v>1</v>
      </c>
      <c r="AR881" s="265">
        <v>1</v>
      </c>
      <c r="AS881" s="286">
        <v>0.0810595228934205</v>
      </c>
      <c r="AT881" s="267" t="s">
        <v>33</v>
      </c>
      <c r="AU881" s="268" t="s">
        <v>33</v>
      </c>
      <c r="AV881" s="268" t="s">
        <v>33</v>
      </c>
      <c r="AW881" s="268" t="s">
        <v>33</v>
      </c>
      <c r="AX881" s="224"/>
      <c r="AY881" s="222"/>
    </row>
    <row r="882" ht="15" spans="1:51">
      <c r="A882" s="220"/>
      <c r="B882" s="224"/>
      <c r="C882" s="283" t="s">
        <v>668</v>
      </c>
      <c r="D882" s="111" t="s">
        <v>25</v>
      </c>
      <c r="E882" s="111" t="s">
        <v>669</v>
      </c>
      <c r="F882" s="293" t="s">
        <v>915</v>
      </c>
      <c r="G882" s="293" t="s">
        <v>915</v>
      </c>
      <c r="H882" s="293" t="s">
        <v>915</v>
      </c>
      <c r="I882" s="293" t="s">
        <v>915</v>
      </c>
      <c r="J882" s="259">
        <v>0.9</v>
      </c>
      <c r="K882" s="260" t="s">
        <v>33</v>
      </c>
      <c r="L882" s="260" t="s">
        <v>33</v>
      </c>
      <c r="M882" s="261" t="s">
        <v>33</v>
      </c>
      <c r="N882" s="261" t="s">
        <v>33</v>
      </c>
      <c r="O882" s="262">
        <v>0.9</v>
      </c>
      <c r="P882" s="263" t="s">
        <v>33</v>
      </c>
      <c r="Q882" s="260">
        <v>1</v>
      </c>
      <c r="R882" s="260" t="s">
        <v>33</v>
      </c>
      <c r="S882" s="260">
        <v>0.777777777777778</v>
      </c>
      <c r="T882" s="262">
        <v>0.9</v>
      </c>
      <c r="U882" s="260" t="s">
        <v>33</v>
      </c>
      <c r="V882" s="260">
        <v>1</v>
      </c>
      <c r="W882" s="260" t="s">
        <v>33</v>
      </c>
      <c r="X882" s="260">
        <v>1</v>
      </c>
      <c r="Y882" s="262">
        <v>0.92</v>
      </c>
      <c r="Z882" s="262" t="s">
        <v>33</v>
      </c>
      <c r="AA882" s="262" t="s">
        <v>33</v>
      </c>
      <c r="AB882" s="262" t="s">
        <v>33</v>
      </c>
      <c r="AC882" s="262" t="s">
        <v>33</v>
      </c>
      <c r="AD882" s="262">
        <v>0.92</v>
      </c>
      <c r="AE882" s="260">
        <v>0.989473684210526</v>
      </c>
      <c r="AF882" s="260">
        <v>0.996415770609319</v>
      </c>
      <c r="AG882" s="260">
        <v>1</v>
      </c>
      <c r="AH882" s="260">
        <v>0.995228357191547</v>
      </c>
      <c r="AI882" s="262">
        <v>0.92</v>
      </c>
      <c r="AJ882" s="260" t="s">
        <v>33</v>
      </c>
      <c r="AK882" s="260">
        <v>1</v>
      </c>
      <c r="AL882" s="260" t="s">
        <v>33</v>
      </c>
      <c r="AM882" s="260">
        <v>1</v>
      </c>
      <c r="AN882" s="259">
        <v>0.99</v>
      </c>
      <c r="AO882" s="264" t="s">
        <v>33</v>
      </c>
      <c r="AP882" s="264">
        <v>1</v>
      </c>
      <c r="AQ882" s="264" t="s">
        <v>33</v>
      </c>
      <c r="AR882" s="265">
        <v>1</v>
      </c>
      <c r="AS882" s="286">
        <v>0.0810595228934205</v>
      </c>
      <c r="AT882" s="267" t="s">
        <v>33</v>
      </c>
      <c r="AU882" s="268" t="s">
        <v>33</v>
      </c>
      <c r="AV882" s="268" t="s">
        <v>33</v>
      </c>
      <c r="AW882" s="268" t="s">
        <v>33</v>
      </c>
      <c r="AX882" s="224"/>
      <c r="AY882" s="222"/>
    </row>
    <row r="883" ht="15" spans="1:51">
      <c r="A883" s="220"/>
      <c r="B883" s="224"/>
      <c r="C883" s="283" t="s">
        <v>668</v>
      </c>
      <c r="D883" s="111" t="s">
        <v>25</v>
      </c>
      <c r="E883" s="111" t="s">
        <v>669</v>
      </c>
      <c r="F883" s="293" t="s">
        <v>916</v>
      </c>
      <c r="G883" s="293" t="s">
        <v>916</v>
      </c>
      <c r="H883" s="293" t="s">
        <v>916</v>
      </c>
      <c r="I883" s="293" t="s">
        <v>916</v>
      </c>
      <c r="J883" s="259">
        <v>0.9</v>
      </c>
      <c r="K883" s="260" t="s">
        <v>33</v>
      </c>
      <c r="L883" s="260" t="s">
        <v>33</v>
      </c>
      <c r="M883" s="261" t="s">
        <v>33</v>
      </c>
      <c r="N883" s="261" t="s">
        <v>33</v>
      </c>
      <c r="O883" s="262">
        <v>0.9</v>
      </c>
      <c r="P883" s="263">
        <v>0</v>
      </c>
      <c r="Q883" s="260">
        <v>0</v>
      </c>
      <c r="R883" s="260">
        <v>0</v>
      </c>
      <c r="S883" s="260">
        <v>0</v>
      </c>
      <c r="T883" s="262">
        <v>0.9</v>
      </c>
      <c r="U883" s="260">
        <v>1</v>
      </c>
      <c r="V883" s="260">
        <v>0.947368421052632</v>
      </c>
      <c r="W883" s="260">
        <v>0.972972972972973</v>
      </c>
      <c r="X883" s="260">
        <v>0.98358733880422</v>
      </c>
      <c r="Y883" s="262">
        <v>0.92</v>
      </c>
      <c r="Z883" s="262">
        <v>0.5</v>
      </c>
      <c r="AA883" s="262" t="s">
        <v>33</v>
      </c>
      <c r="AB883" s="262">
        <v>1</v>
      </c>
      <c r="AC883" s="262">
        <v>0.898550724637681</v>
      </c>
      <c r="AD883" s="262">
        <v>0.92</v>
      </c>
      <c r="AE883" s="260">
        <v>0.999490640519547</v>
      </c>
      <c r="AF883" s="260">
        <v>0.998618631893027</v>
      </c>
      <c r="AG883" s="260">
        <v>0.999566654027409</v>
      </c>
      <c r="AH883" s="260">
        <v>0.996942043875023</v>
      </c>
      <c r="AI883" s="262">
        <v>0.92</v>
      </c>
      <c r="AJ883" s="260">
        <v>0.972972972972973</v>
      </c>
      <c r="AK883" s="260">
        <v>0.972972972972973</v>
      </c>
      <c r="AL883" s="260">
        <v>0.980392156862745</v>
      </c>
      <c r="AM883" s="260">
        <v>0.983918128654971</v>
      </c>
      <c r="AN883" s="259">
        <v>0.99</v>
      </c>
      <c r="AO883" s="264">
        <v>1</v>
      </c>
      <c r="AP883" s="264">
        <v>1</v>
      </c>
      <c r="AQ883" s="264">
        <v>1</v>
      </c>
      <c r="AR883" s="265">
        <v>1</v>
      </c>
      <c r="AS883" s="286">
        <v>0.0810595228934205</v>
      </c>
      <c r="AT883" s="267" t="s">
        <v>33</v>
      </c>
      <c r="AU883" s="268" t="s">
        <v>33</v>
      </c>
      <c r="AV883" s="268" t="s">
        <v>33</v>
      </c>
      <c r="AW883" s="268" t="s">
        <v>33</v>
      </c>
      <c r="AX883" s="224"/>
      <c r="AY883" s="222"/>
    </row>
    <row r="884" ht="15" spans="1:51">
      <c r="A884" s="220"/>
      <c r="B884" s="224"/>
      <c r="C884" s="283" t="s">
        <v>668</v>
      </c>
      <c r="D884" s="111" t="s">
        <v>25</v>
      </c>
      <c r="E884" s="111" t="s">
        <v>669</v>
      </c>
      <c r="F884" s="293" t="s">
        <v>917</v>
      </c>
      <c r="G884" s="293" t="s">
        <v>917</v>
      </c>
      <c r="H884" s="293" t="s">
        <v>917</v>
      </c>
      <c r="I884" s="293" t="s">
        <v>917</v>
      </c>
      <c r="J884" s="259">
        <v>0.9</v>
      </c>
      <c r="K884" s="260" t="s">
        <v>33</v>
      </c>
      <c r="L884" s="260" t="s">
        <v>33</v>
      </c>
      <c r="M884" s="261" t="s">
        <v>33</v>
      </c>
      <c r="N884" s="261" t="s">
        <v>33</v>
      </c>
      <c r="O884" s="262">
        <v>0.9</v>
      </c>
      <c r="P884" s="263" t="s">
        <v>33</v>
      </c>
      <c r="Q884" s="260" t="s">
        <v>33</v>
      </c>
      <c r="R884" s="260" t="s">
        <v>33</v>
      </c>
      <c r="S884" s="260" t="s">
        <v>33</v>
      </c>
      <c r="T884" s="262">
        <v>0.9</v>
      </c>
      <c r="U884" s="260" t="s">
        <v>33</v>
      </c>
      <c r="V884" s="260" t="s">
        <v>33</v>
      </c>
      <c r="W884" s="260" t="s">
        <v>33</v>
      </c>
      <c r="X884" s="260" t="s">
        <v>33</v>
      </c>
      <c r="Y884" s="262">
        <v>0.92</v>
      </c>
      <c r="Z884" s="262" t="s">
        <v>33</v>
      </c>
      <c r="AA884" s="262" t="s">
        <v>33</v>
      </c>
      <c r="AB884" s="262" t="s">
        <v>33</v>
      </c>
      <c r="AC884" s="262" t="s">
        <v>33</v>
      </c>
      <c r="AD884" s="262">
        <v>0.92</v>
      </c>
      <c r="AE884" s="260" t="s">
        <v>33</v>
      </c>
      <c r="AF884" s="260" t="s">
        <v>33</v>
      </c>
      <c r="AG884" s="260" t="s">
        <v>33</v>
      </c>
      <c r="AH884" s="260" t="s">
        <v>33</v>
      </c>
      <c r="AI884" s="262">
        <v>0.92</v>
      </c>
      <c r="AJ884" s="260" t="s">
        <v>33</v>
      </c>
      <c r="AK884" s="260" t="s">
        <v>33</v>
      </c>
      <c r="AL884" s="260" t="s">
        <v>33</v>
      </c>
      <c r="AM884" s="260" t="s">
        <v>33</v>
      </c>
      <c r="AN884" s="259">
        <v>0.99</v>
      </c>
      <c r="AO884" s="264" t="s">
        <v>33</v>
      </c>
      <c r="AP884" s="264" t="s">
        <v>33</v>
      </c>
      <c r="AQ884" s="264" t="s">
        <v>33</v>
      </c>
      <c r="AR884" s="265" t="s">
        <v>33</v>
      </c>
      <c r="AS884" s="286">
        <v>0.0810595228934205</v>
      </c>
      <c r="AT884" s="267" t="s">
        <v>33</v>
      </c>
      <c r="AU884" s="268" t="s">
        <v>33</v>
      </c>
      <c r="AV884" s="268" t="s">
        <v>33</v>
      </c>
      <c r="AW884" s="268" t="s">
        <v>33</v>
      </c>
      <c r="AX884" s="224"/>
      <c r="AY884" s="222"/>
    </row>
    <row r="885" ht="15" spans="1:51">
      <c r="A885" s="220"/>
      <c r="B885" s="224"/>
      <c r="C885" s="283" t="s">
        <v>668</v>
      </c>
      <c r="D885" s="111" t="s">
        <v>25</v>
      </c>
      <c r="E885" s="111" t="s">
        <v>669</v>
      </c>
      <c r="F885" s="293" t="s">
        <v>918</v>
      </c>
      <c r="G885" s="293" t="s">
        <v>918</v>
      </c>
      <c r="H885" s="293" t="s">
        <v>918</v>
      </c>
      <c r="I885" s="293" t="s">
        <v>918</v>
      </c>
      <c r="J885" s="259">
        <v>0.9</v>
      </c>
      <c r="K885" s="260" t="s">
        <v>33</v>
      </c>
      <c r="L885" s="260" t="s">
        <v>33</v>
      </c>
      <c r="M885" s="261" t="s">
        <v>33</v>
      </c>
      <c r="N885" s="261" t="s">
        <v>33</v>
      </c>
      <c r="O885" s="262">
        <v>0.9</v>
      </c>
      <c r="P885" s="263">
        <v>0</v>
      </c>
      <c r="Q885" s="260">
        <v>0</v>
      </c>
      <c r="R885" s="260" t="s">
        <v>33</v>
      </c>
      <c r="S885" s="260">
        <v>0</v>
      </c>
      <c r="T885" s="262">
        <v>0.9</v>
      </c>
      <c r="U885" s="260">
        <v>1</v>
      </c>
      <c r="V885" s="260">
        <v>1</v>
      </c>
      <c r="W885" s="260" t="s">
        <v>33</v>
      </c>
      <c r="X885" s="260">
        <v>0.978260869565217</v>
      </c>
      <c r="Y885" s="262">
        <v>0.92</v>
      </c>
      <c r="Z885" s="262" t="s">
        <v>33</v>
      </c>
      <c r="AA885" s="262" t="s">
        <v>33</v>
      </c>
      <c r="AB885" s="262">
        <v>1</v>
      </c>
      <c r="AC885" s="262">
        <v>1</v>
      </c>
      <c r="AD885" s="262">
        <v>0.92</v>
      </c>
      <c r="AE885" s="260" t="s">
        <v>33</v>
      </c>
      <c r="AF885" s="260" t="s">
        <v>33</v>
      </c>
      <c r="AG885" s="260" t="s">
        <v>33</v>
      </c>
      <c r="AH885" s="260">
        <v>1</v>
      </c>
      <c r="AI885" s="262">
        <v>0.92</v>
      </c>
      <c r="AJ885" s="260">
        <v>1</v>
      </c>
      <c r="AK885" s="260">
        <v>1</v>
      </c>
      <c r="AL885" s="260">
        <v>1</v>
      </c>
      <c r="AM885" s="260">
        <v>0.982758620689655</v>
      </c>
      <c r="AN885" s="259">
        <v>0.99</v>
      </c>
      <c r="AO885" s="264" t="s">
        <v>33</v>
      </c>
      <c r="AP885" s="264" t="s">
        <v>33</v>
      </c>
      <c r="AQ885" s="264" t="s">
        <v>33</v>
      </c>
      <c r="AR885" s="265">
        <v>1</v>
      </c>
      <c r="AS885" s="286">
        <v>0.0810595228934205</v>
      </c>
      <c r="AT885" s="267" t="s">
        <v>33</v>
      </c>
      <c r="AU885" s="268" t="s">
        <v>33</v>
      </c>
      <c r="AV885" s="268" t="s">
        <v>33</v>
      </c>
      <c r="AW885" s="268" t="s">
        <v>33</v>
      </c>
      <c r="AX885" s="224"/>
      <c r="AY885" s="222"/>
    </row>
    <row r="886" ht="15" spans="1:51">
      <c r="A886" s="220"/>
      <c r="B886" s="224"/>
      <c r="C886" s="283" t="s">
        <v>668</v>
      </c>
      <c r="D886" s="111" t="s">
        <v>25</v>
      </c>
      <c r="E886" s="111" t="s">
        <v>669</v>
      </c>
      <c r="F886" s="293" t="s">
        <v>919</v>
      </c>
      <c r="G886" s="293" t="s">
        <v>919</v>
      </c>
      <c r="H886" s="293" t="s">
        <v>919</v>
      </c>
      <c r="I886" s="293" t="s">
        <v>919</v>
      </c>
      <c r="J886" s="259">
        <v>0.9</v>
      </c>
      <c r="K886" s="260" t="s">
        <v>33</v>
      </c>
      <c r="L886" s="260" t="s">
        <v>33</v>
      </c>
      <c r="M886" s="261" t="s">
        <v>33</v>
      </c>
      <c r="N886" s="261" t="s">
        <v>33</v>
      </c>
      <c r="O886" s="262">
        <v>0.9</v>
      </c>
      <c r="P886" s="263" t="s">
        <v>33</v>
      </c>
      <c r="Q886" s="260" t="s">
        <v>33</v>
      </c>
      <c r="R886" s="260" t="s">
        <v>33</v>
      </c>
      <c r="S886" s="260">
        <v>0</v>
      </c>
      <c r="T886" s="262">
        <v>0.9</v>
      </c>
      <c r="U886" s="260" t="s">
        <v>33</v>
      </c>
      <c r="V886" s="260" t="s">
        <v>33</v>
      </c>
      <c r="W886" s="260" t="s">
        <v>33</v>
      </c>
      <c r="X886" s="260">
        <v>1</v>
      </c>
      <c r="Y886" s="262">
        <v>0.92</v>
      </c>
      <c r="Z886" s="262" t="s">
        <v>33</v>
      </c>
      <c r="AA886" s="262" t="s">
        <v>33</v>
      </c>
      <c r="AB886" s="262" t="s">
        <v>33</v>
      </c>
      <c r="AC886" s="262">
        <v>1</v>
      </c>
      <c r="AD886" s="262">
        <v>0.92</v>
      </c>
      <c r="AE886" s="260" t="s">
        <v>33</v>
      </c>
      <c r="AF886" s="260" t="s">
        <v>33</v>
      </c>
      <c r="AG886" s="260" t="s">
        <v>33</v>
      </c>
      <c r="AH886" s="260">
        <v>0.999209329907096</v>
      </c>
      <c r="AI886" s="262">
        <v>0.92</v>
      </c>
      <c r="AJ886" s="260" t="s">
        <v>33</v>
      </c>
      <c r="AK886" s="260" t="s">
        <v>33</v>
      </c>
      <c r="AL886" s="260" t="s">
        <v>33</v>
      </c>
      <c r="AM886" s="260">
        <v>1</v>
      </c>
      <c r="AN886" s="259">
        <v>0.99</v>
      </c>
      <c r="AO886" s="264" t="s">
        <v>33</v>
      </c>
      <c r="AP886" s="264" t="s">
        <v>33</v>
      </c>
      <c r="AQ886" s="264" t="s">
        <v>33</v>
      </c>
      <c r="AR886" s="265">
        <v>1</v>
      </c>
      <c r="AS886" s="286">
        <v>0.0810595228934205</v>
      </c>
      <c r="AT886" s="267" t="s">
        <v>33</v>
      </c>
      <c r="AU886" s="268" t="s">
        <v>33</v>
      </c>
      <c r="AV886" s="268" t="s">
        <v>33</v>
      </c>
      <c r="AW886" s="268" t="s">
        <v>33</v>
      </c>
      <c r="AX886" s="224"/>
      <c r="AY886" s="222"/>
    </row>
    <row r="887" ht="15" spans="1:51">
      <c r="A887" s="220"/>
      <c r="B887" s="224"/>
      <c r="C887" s="283" t="s">
        <v>668</v>
      </c>
      <c r="D887" s="111" t="s">
        <v>25</v>
      </c>
      <c r="E887" s="111" t="s">
        <v>669</v>
      </c>
      <c r="F887" s="293" t="s">
        <v>920</v>
      </c>
      <c r="G887" s="293" t="s">
        <v>920</v>
      </c>
      <c r="H887" s="293" t="s">
        <v>920</v>
      </c>
      <c r="I887" s="293" t="s">
        <v>920</v>
      </c>
      <c r="J887" s="259">
        <v>0.9</v>
      </c>
      <c r="K887" s="260" t="s">
        <v>33</v>
      </c>
      <c r="L887" s="260" t="s">
        <v>33</v>
      </c>
      <c r="M887" s="261" t="s">
        <v>33</v>
      </c>
      <c r="N887" s="261" t="s">
        <v>33</v>
      </c>
      <c r="O887" s="262">
        <v>0.9</v>
      </c>
      <c r="P887" s="263" t="s">
        <v>33</v>
      </c>
      <c r="Q887" s="260" t="s">
        <v>33</v>
      </c>
      <c r="R887" s="260" t="s">
        <v>33</v>
      </c>
      <c r="S887" s="260" t="s">
        <v>33</v>
      </c>
      <c r="T887" s="262">
        <v>0.9</v>
      </c>
      <c r="U887" s="260" t="s">
        <v>33</v>
      </c>
      <c r="V887" s="260" t="s">
        <v>33</v>
      </c>
      <c r="W887" s="260" t="s">
        <v>33</v>
      </c>
      <c r="X887" s="260" t="s">
        <v>33</v>
      </c>
      <c r="Y887" s="262">
        <v>0.92</v>
      </c>
      <c r="Z887" s="262" t="s">
        <v>33</v>
      </c>
      <c r="AA887" s="262" t="s">
        <v>33</v>
      </c>
      <c r="AB887" s="262" t="s">
        <v>33</v>
      </c>
      <c r="AC887" s="262" t="s">
        <v>33</v>
      </c>
      <c r="AD887" s="262">
        <v>0.92</v>
      </c>
      <c r="AE887" s="260" t="s">
        <v>33</v>
      </c>
      <c r="AF887" s="260" t="s">
        <v>33</v>
      </c>
      <c r="AG887" s="260" t="s">
        <v>33</v>
      </c>
      <c r="AH887" s="260">
        <v>0.997770700636943</v>
      </c>
      <c r="AI887" s="262">
        <v>0.92</v>
      </c>
      <c r="AJ887" s="260" t="s">
        <v>33</v>
      </c>
      <c r="AK887" s="260" t="s">
        <v>33</v>
      </c>
      <c r="AL887" s="260" t="s">
        <v>33</v>
      </c>
      <c r="AM887" s="260" t="s">
        <v>33</v>
      </c>
      <c r="AN887" s="259">
        <v>0.99</v>
      </c>
      <c r="AO887" s="264" t="s">
        <v>33</v>
      </c>
      <c r="AP887" s="264" t="s">
        <v>33</v>
      </c>
      <c r="AQ887" s="264" t="s">
        <v>33</v>
      </c>
      <c r="AR887" s="265">
        <v>1</v>
      </c>
      <c r="AS887" s="286">
        <v>0.0810595228934205</v>
      </c>
      <c r="AT887" s="267" t="s">
        <v>33</v>
      </c>
      <c r="AU887" s="268" t="s">
        <v>33</v>
      </c>
      <c r="AV887" s="268" t="s">
        <v>33</v>
      </c>
      <c r="AW887" s="268" t="s">
        <v>33</v>
      </c>
      <c r="AX887" s="224"/>
      <c r="AY887" s="222"/>
    </row>
    <row r="888" ht="15" spans="1:51">
      <c r="A888" s="220"/>
      <c r="B888" s="224"/>
      <c r="C888" s="283" t="s">
        <v>668</v>
      </c>
      <c r="D888" s="111" t="s">
        <v>25</v>
      </c>
      <c r="E888" s="111" t="s">
        <v>669</v>
      </c>
      <c r="F888" s="293" t="s">
        <v>921</v>
      </c>
      <c r="G888" s="293" t="s">
        <v>921</v>
      </c>
      <c r="H888" s="293" t="s">
        <v>921</v>
      </c>
      <c r="I888" s="293" t="s">
        <v>921</v>
      </c>
      <c r="J888" s="259">
        <v>0.9</v>
      </c>
      <c r="K888" s="260" t="s">
        <v>33</v>
      </c>
      <c r="L888" s="260" t="s">
        <v>33</v>
      </c>
      <c r="M888" s="261" t="s">
        <v>33</v>
      </c>
      <c r="N888" s="261" t="s">
        <v>33</v>
      </c>
      <c r="O888" s="262">
        <v>0.9</v>
      </c>
      <c r="P888" s="263">
        <v>0</v>
      </c>
      <c r="Q888" s="260">
        <v>0</v>
      </c>
      <c r="R888" s="260">
        <v>0</v>
      </c>
      <c r="S888" s="260">
        <v>0</v>
      </c>
      <c r="T888" s="262">
        <v>0.9</v>
      </c>
      <c r="U888" s="260">
        <v>1</v>
      </c>
      <c r="V888" s="260">
        <v>1</v>
      </c>
      <c r="W888" s="260">
        <v>1</v>
      </c>
      <c r="X888" s="260">
        <v>1</v>
      </c>
      <c r="Y888" s="262">
        <v>0.92</v>
      </c>
      <c r="Z888" s="262">
        <v>1</v>
      </c>
      <c r="AA888" s="262">
        <v>1</v>
      </c>
      <c r="AB888" s="262">
        <v>1</v>
      </c>
      <c r="AC888" s="262">
        <v>1</v>
      </c>
      <c r="AD888" s="262">
        <v>0.92</v>
      </c>
      <c r="AE888" s="260" t="s">
        <v>33</v>
      </c>
      <c r="AF888" s="260" t="s">
        <v>33</v>
      </c>
      <c r="AG888" s="260" t="s">
        <v>33</v>
      </c>
      <c r="AH888" s="260">
        <v>0.999589490968801</v>
      </c>
      <c r="AI888" s="262">
        <v>0.92</v>
      </c>
      <c r="AJ888" s="260">
        <v>1</v>
      </c>
      <c r="AK888" s="260">
        <v>1</v>
      </c>
      <c r="AL888" s="260">
        <v>1</v>
      </c>
      <c r="AM888" s="260">
        <v>1</v>
      </c>
      <c r="AN888" s="259">
        <v>0.99</v>
      </c>
      <c r="AO888" s="264" t="s">
        <v>33</v>
      </c>
      <c r="AP888" s="264" t="s">
        <v>33</v>
      </c>
      <c r="AQ888" s="264" t="s">
        <v>33</v>
      </c>
      <c r="AR888" s="265">
        <v>1</v>
      </c>
      <c r="AS888" s="286">
        <v>0.0810595228934205</v>
      </c>
      <c r="AT888" s="267" t="s">
        <v>33</v>
      </c>
      <c r="AU888" s="268" t="s">
        <v>33</v>
      </c>
      <c r="AV888" s="268" t="s">
        <v>33</v>
      </c>
      <c r="AW888" s="268" t="s">
        <v>33</v>
      </c>
      <c r="AX888" s="224"/>
      <c r="AY888" s="222"/>
    </row>
    <row r="889" ht="15" spans="1:51">
      <c r="A889" s="220"/>
      <c r="B889" s="224"/>
      <c r="C889" s="283" t="s">
        <v>668</v>
      </c>
      <c r="D889" s="111" t="s">
        <v>922</v>
      </c>
      <c r="E889" s="111" t="s">
        <v>669</v>
      </c>
      <c r="F889" s="293" t="s">
        <v>923</v>
      </c>
      <c r="G889" s="293" t="s">
        <v>923</v>
      </c>
      <c r="H889" s="293" t="s">
        <v>923</v>
      </c>
      <c r="I889" s="293" t="s">
        <v>923</v>
      </c>
      <c r="J889" s="259">
        <v>0.9</v>
      </c>
      <c r="K889" s="260" t="s">
        <v>33</v>
      </c>
      <c r="L889" s="260" t="s">
        <v>33</v>
      </c>
      <c r="M889" s="261" t="s">
        <v>33</v>
      </c>
      <c r="N889" s="261" t="s">
        <v>33</v>
      </c>
      <c r="O889" s="262">
        <v>0.9</v>
      </c>
      <c r="P889" s="263" t="s">
        <v>33</v>
      </c>
      <c r="Q889" s="260" t="s">
        <v>33</v>
      </c>
      <c r="R889" s="260" t="s">
        <v>33</v>
      </c>
      <c r="S889" s="260" t="s">
        <v>33</v>
      </c>
      <c r="T889" s="262">
        <v>0.9</v>
      </c>
      <c r="U889" s="260" t="s">
        <v>33</v>
      </c>
      <c r="V889" s="260" t="s">
        <v>33</v>
      </c>
      <c r="W889" s="260" t="s">
        <v>33</v>
      </c>
      <c r="X889" s="260" t="s">
        <v>33</v>
      </c>
      <c r="Y889" s="262">
        <v>0.92</v>
      </c>
      <c r="Z889" s="262" t="s">
        <v>33</v>
      </c>
      <c r="AA889" s="262" t="s">
        <v>33</v>
      </c>
      <c r="AB889" s="262" t="s">
        <v>33</v>
      </c>
      <c r="AC889" s="262" t="s">
        <v>33</v>
      </c>
      <c r="AD889" s="262">
        <v>0.92</v>
      </c>
      <c r="AE889" s="260" t="s">
        <v>33</v>
      </c>
      <c r="AF889" s="260" t="s">
        <v>33</v>
      </c>
      <c r="AG889" s="260" t="s">
        <v>33</v>
      </c>
      <c r="AH889" s="260" t="s">
        <v>33</v>
      </c>
      <c r="AI889" s="262">
        <v>0.92</v>
      </c>
      <c r="AJ889" s="260" t="s">
        <v>33</v>
      </c>
      <c r="AK889" s="260" t="s">
        <v>33</v>
      </c>
      <c r="AL889" s="260" t="s">
        <v>33</v>
      </c>
      <c r="AM889" s="260" t="s">
        <v>33</v>
      </c>
      <c r="AN889" s="259">
        <v>0.99</v>
      </c>
      <c r="AO889" s="264" t="s">
        <v>33</v>
      </c>
      <c r="AP889" s="264" t="s">
        <v>33</v>
      </c>
      <c r="AQ889" s="264" t="s">
        <v>33</v>
      </c>
      <c r="AR889" s="265" t="s">
        <v>33</v>
      </c>
      <c r="AS889" s="286">
        <v>0.0810595228934205</v>
      </c>
      <c r="AT889" s="267" t="s">
        <v>33</v>
      </c>
      <c r="AU889" s="268" t="s">
        <v>33</v>
      </c>
      <c r="AV889" s="268" t="s">
        <v>33</v>
      </c>
      <c r="AW889" s="268" t="s">
        <v>33</v>
      </c>
      <c r="AX889" s="224"/>
      <c r="AY889" s="222"/>
    </row>
    <row r="890" ht="15" spans="1:51">
      <c r="A890" s="220"/>
      <c r="B890" s="224"/>
      <c r="C890" s="283" t="s">
        <v>668</v>
      </c>
      <c r="D890" s="111" t="s">
        <v>922</v>
      </c>
      <c r="E890" s="111" t="s">
        <v>669</v>
      </c>
      <c r="F890" s="293" t="s">
        <v>924</v>
      </c>
      <c r="G890" s="293" t="s">
        <v>924</v>
      </c>
      <c r="H890" s="293" t="s">
        <v>924</v>
      </c>
      <c r="I890" s="293" t="s">
        <v>924</v>
      </c>
      <c r="J890" s="259">
        <v>0.9</v>
      </c>
      <c r="K890" s="260" t="s">
        <v>33</v>
      </c>
      <c r="L890" s="260" t="s">
        <v>33</v>
      </c>
      <c r="M890" s="261" t="s">
        <v>33</v>
      </c>
      <c r="N890" s="261" t="s">
        <v>33</v>
      </c>
      <c r="O890" s="262">
        <v>0.9</v>
      </c>
      <c r="P890" s="263" t="s">
        <v>33</v>
      </c>
      <c r="Q890" s="260" t="s">
        <v>33</v>
      </c>
      <c r="R890" s="260" t="s">
        <v>33</v>
      </c>
      <c r="S890" s="260" t="s">
        <v>33</v>
      </c>
      <c r="T890" s="262">
        <v>0.9</v>
      </c>
      <c r="U890" s="260" t="s">
        <v>33</v>
      </c>
      <c r="V890" s="260" t="s">
        <v>33</v>
      </c>
      <c r="W890" s="260" t="s">
        <v>33</v>
      </c>
      <c r="X890" s="260" t="s">
        <v>33</v>
      </c>
      <c r="Y890" s="262">
        <v>0.92</v>
      </c>
      <c r="Z890" s="262" t="s">
        <v>33</v>
      </c>
      <c r="AA890" s="262" t="s">
        <v>33</v>
      </c>
      <c r="AB890" s="262" t="s">
        <v>33</v>
      </c>
      <c r="AC890" s="262" t="s">
        <v>33</v>
      </c>
      <c r="AD890" s="262">
        <v>0.92</v>
      </c>
      <c r="AE890" s="260" t="s">
        <v>33</v>
      </c>
      <c r="AF890" s="260" t="s">
        <v>33</v>
      </c>
      <c r="AG890" s="260" t="s">
        <v>33</v>
      </c>
      <c r="AH890" s="260" t="s">
        <v>33</v>
      </c>
      <c r="AI890" s="262">
        <v>0.92</v>
      </c>
      <c r="AJ890" s="260" t="s">
        <v>33</v>
      </c>
      <c r="AK890" s="260" t="s">
        <v>33</v>
      </c>
      <c r="AL890" s="260" t="s">
        <v>33</v>
      </c>
      <c r="AM890" s="260" t="s">
        <v>33</v>
      </c>
      <c r="AN890" s="259">
        <v>0.99</v>
      </c>
      <c r="AO890" s="264" t="s">
        <v>33</v>
      </c>
      <c r="AP890" s="264" t="s">
        <v>33</v>
      </c>
      <c r="AQ890" s="264" t="s">
        <v>33</v>
      </c>
      <c r="AR890" s="265" t="s">
        <v>33</v>
      </c>
      <c r="AS890" s="286">
        <v>0.0810595228934205</v>
      </c>
      <c r="AT890" s="267" t="s">
        <v>33</v>
      </c>
      <c r="AU890" s="268" t="s">
        <v>33</v>
      </c>
      <c r="AV890" s="268" t="s">
        <v>33</v>
      </c>
      <c r="AW890" s="268" t="s">
        <v>33</v>
      </c>
      <c r="AX890" s="224"/>
      <c r="AY890" s="222"/>
    </row>
    <row r="891" ht="15" spans="1:51">
      <c r="A891" s="220"/>
      <c r="B891" s="224"/>
      <c r="C891" s="283" t="s">
        <v>668</v>
      </c>
      <c r="D891" s="111" t="s">
        <v>922</v>
      </c>
      <c r="E891" s="111" t="s">
        <v>669</v>
      </c>
      <c r="F891" s="293" t="s">
        <v>925</v>
      </c>
      <c r="G891" s="293" t="s">
        <v>925</v>
      </c>
      <c r="H891" s="293" t="s">
        <v>925</v>
      </c>
      <c r="I891" s="293" t="s">
        <v>925</v>
      </c>
      <c r="J891" s="259">
        <v>0.9</v>
      </c>
      <c r="K891" s="260" t="s">
        <v>33</v>
      </c>
      <c r="L891" s="260" t="s">
        <v>33</v>
      </c>
      <c r="M891" s="261" t="s">
        <v>33</v>
      </c>
      <c r="N891" s="261" t="s">
        <v>33</v>
      </c>
      <c r="O891" s="262">
        <v>0.9</v>
      </c>
      <c r="P891" s="263" t="s">
        <v>33</v>
      </c>
      <c r="Q891" s="260" t="s">
        <v>33</v>
      </c>
      <c r="R891" s="260" t="s">
        <v>33</v>
      </c>
      <c r="S891" s="260" t="s">
        <v>33</v>
      </c>
      <c r="T891" s="262">
        <v>0.9</v>
      </c>
      <c r="U891" s="260" t="s">
        <v>33</v>
      </c>
      <c r="V891" s="260" t="s">
        <v>33</v>
      </c>
      <c r="W891" s="260" t="s">
        <v>33</v>
      </c>
      <c r="X891" s="260" t="s">
        <v>33</v>
      </c>
      <c r="Y891" s="262">
        <v>0.92</v>
      </c>
      <c r="Z891" s="262" t="s">
        <v>33</v>
      </c>
      <c r="AA891" s="262" t="s">
        <v>33</v>
      </c>
      <c r="AB891" s="262" t="s">
        <v>33</v>
      </c>
      <c r="AC891" s="262" t="s">
        <v>33</v>
      </c>
      <c r="AD891" s="262">
        <v>0.92</v>
      </c>
      <c r="AE891" s="260" t="s">
        <v>33</v>
      </c>
      <c r="AF891" s="260" t="s">
        <v>33</v>
      </c>
      <c r="AG891" s="260" t="s">
        <v>33</v>
      </c>
      <c r="AH891" s="260" t="s">
        <v>33</v>
      </c>
      <c r="AI891" s="262">
        <v>0.92</v>
      </c>
      <c r="AJ891" s="260" t="s">
        <v>33</v>
      </c>
      <c r="AK891" s="260" t="s">
        <v>33</v>
      </c>
      <c r="AL891" s="260" t="s">
        <v>33</v>
      </c>
      <c r="AM891" s="260" t="s">
        <v>33</v>
      </c>
      <c r="AN891" s="259">
        <v>0.99</v>
      </c>
      <c r="AO891" s="264" t="s">
        <v>33</v>
      </c>
      <c r="AP891" s="264" t="s">
        <v>33</v>
      </c>
      <c r="AQ891" s="264" t="s">
        <v>33</v>
      </c>
      <c r="AR891" s="265" t="s">
        <v>33</v>
      </c>
      <c r="AS891" s="286">
        <v>0.0810595228934205</v>
      </c>
      <c r="AT891" s="267" t="s">
        <v>33</v>
      </c>
      <c r="AU891" s="268" t="s">
        <v>33</v>
      </c>
      <c r="AV891" s="268" t="s">
        <v>33</v>
      </c>
      <c r="AW891" s="268" t="s">
        <v>33</v>
      </c>
      <c r="AX891" s="224"/>
      <c r="AY891" s="222"/>
    </row>
    <row r="892" ht="15" spans="1:51">
      <c r="A892" s="220"/>
      <c r="B892" s="224"/>
      <c r="C892" s="283" t="s">
        <v>668</v>
      </c>
      <c r="D892" s="111" t="s">
        <v>25</v>
      </c>
      <c r="E892" s="111" t="s">
        <v>669</v>
      </c>
      <c r="F892" s="293" t="s">
        <v>926</v>
      </c>
      <c r="G892" s="293" t="s">
        <v>926</v>
      </c>
      <c r="H892" s="293" t="s">
        <v>926</v>
      </c>
      <c r="I892" s="293" t="s">
        <v>926</v>
      </c>
      <c r="J892" s="259">
        <v>0.9</v>
      </c>
      <c r="K892" s="260" t="s">
        <v>33</v>
      </c>
      <c r="L892" s="260" t="s">
        <v>33</v>
      </c>
      <c r="M892" s="261" t="s">
        <v>33</v>
      </c>
      <c r="N892" s="261" t="s">
        <v>33</v>
      </c>
      <c r="O892" s="262">
        <v>0.9</v>
      </c>
      <c r="P892" s="263" t="s">
        <v>33</v>
      </c>
      <c r="Q892" s="260" t="s">
        <v>33</v>
      </c>
      <c r="R892" s="260" t="s">
        <v>33</v>
      </c>
      <c r="S892" s="260" t="s">
        <v>33</v>
      </c>
      <c r="T892" s="262">
        <v>0.9</v>
      </c>
      <c r="U892" s="260" t="s">
        <v>33</v>
      </c>
      <c r="V892" s="260" t="s">
        <v>33</v>
      </c>
      <c r="W892" s="260" t="s">
        <v>33</v>
      </c>
      <c r="X892" s="260" t="s">
        <v>33</v>
      </c>
      <c r="Y892" s="262">
        <v>0.92</v>
      </c>
      <c r="Z892" s="262" t="s">
        <v>33</v>
      </c>
      <c r="AA892" s="262" t="s">
        <v>33</v>
      </c>
      <c r="AB892" s="262" t="s">
        <v>33</v>
      </c>
      <c r="AC892" s="262" t="s">
        <v>33</v>
      </c>
      <c r="AD892" s="262">
        <v>0.92</v>
      </c>
      <c r="AE892" s="260">
        <v>1</v>
      </c>
      <c r="AF892" s="260">
        <v>1</v>
      </c>
      <c r="AG892" s="260">
        <v>1</v>
      </c>
      <c r="AH892" s="260">
        <v>0.999469917837265</v>
      </c>
      <c r="AI892" s="262">
        <v>0.92</v>
      </c>
      <c r="AJ892" s="260" t="s">
        <v>33</v>
      </c>
      <c r="AK892" s="260" t="s">
        <v>33</v>
      </c>
      <c r="AL892" s="260" t="s">
        <v>33</v>
      </c>
      <c r="AM892" s="260" t="s">
        <v>33</v>
      </c>
      <c r="AN892" s="259">
        <v>0.99</v>
      </c>
      <c r="AO892" s="264">
        <v>1</v>
      </c>
      <c r="AP892" s="264" t="s">
        <v>33</v>
      </c>
      <c r="AQ892" s="264" t="s">
        <v>33</v>
      </c>
      <c r="AR892" s="265">
        <v>1</v>
      </c>
      <c r="AS892" s="286">
        <v>0.0810595228934205</v>
      </c>
      <c r="AT892" s="267" t="s">
        <v>33</v>
      </c>
      <c r="AU892" s="268" t="s">
        <v>33</v>
      </c>
      <c r="AV892" s="268" t="s">
        <v>33</v>
      </c>
      <c r="AW892" s="268" t="s">
        <v>33</v>
      </c>
      <c r="AX892" s="224"/>
      <c r="AY892" s="222"/>
    </row>
    <row r="893" ht="15" spans="1:51">
      <c r="A893" s="220"/>
      <c r="B893" s="224"/>
      <c r="C893" s="294" t="s">
        <v>927</v>
      </c>
      <c r="D893" s="111" t="s">
        <v>25</v>
      </c>
      <c r="E893" s="111" t="s">
        <v>928</v>
      </c>
      <c r="F893" s="295" t="s">
        <v>929</v>
      </c>
      <c r="G893" s="296" t="s">
        <v>929</v>
      </c>
      <c r="H893" s="296" t="s">
        <v>929</v>
      </c>
      <c r="I893" s="296" t="s">
        <v>929</v>
      </c>
      <c r="J893" s="259">
        <v>0.9</v>
      </c>
      <c r="K893" s="260">
        <v>0.882352941176471</v>
      </c>
      <c r="L893" s="260">
        <v>0.875</v>
      </c>
      <c r="M893" s="261">
        <v>0.8</v>
      </c>
      <c r="N893" s="261">
        <v>0.887096774193548</v>
      </c>
      <c r="O893" s="262">
        <v>0.9</v>
      </c>
      <c r="P893" s="263">
        <v>0.913254684247051</v>
      </c>
      <c r="Q893" s="260">
        <v>0.89650249821556</v>
      </c>
      <c r="R893" s="260">
        <v>0.896272285251216</v>
      </c>
      <c r="S893" s="260">
        <v>0.912797197585153</v>
      </c>
      <c r="T893" s="262">
        <v>0.9</v>
      </c>
      <c r="U893" s="260">
        <v>0.888272033310201</v>
      </c>
      <c r="V893" s="260">
        <v>0.915060670949322</v>
      </c>
      <c r="W893" s="260">
        <v>0.912479740680713</v>
      </c>
      <c r="X893" s="260">
        <v>0.925803085637624</v>
      </c>
      <c r="Y893" s="262">
        <v>0.92</v>
      </c>
      <c r="Z893" s="262">
        <v>0.868</v>
      </c>
      <c r="AA893" s="262">
        <v>0.975342465753425</v>
      </c>
      <c r="AB893" s="262">
        <v>0.96078431372549</v>
      </c>
      <c r="AC893" s="262">
        <v>0.944778111444778</v>
      </c>
      <c r="AD893" s="262">
        <v>0.92</v>
      </c>
      <c r="AE893" s="260">
        <v>0.979582366589327</v>
      </c>
      <c r="AF893" s="260">
        <v>0.969062784349409</v>
      </c>
      <c r="AG893" s="260">
        <v>0.961849890999689</v>
      </c>
      <c r="AH893" s="260">
        <v>0.97860945645553</v>
      </c>
      <c r="AI893" s="262">
        <v>0.92</v>
      </c>
      <c r="AJ893" s="260">
        <v>0.916617386162034</v>
      </c>
      <c r="AK893" s="260">
        <v>0.979626485568761</v>
      </c>
      <c r="AL893" s="260">
        <v>0.97323600973236</v>
      </c>
      <c r="AM893" s="260">
        <v>0.969338042750137</v>
      </c>
      <c r="AN893" s="259">
        <v>0.99</v>
      </c>
      <c r="AO893" s="264">
        <v>1</v>
      </c>
      <c r="AP893" s="264">
        <v>1</v>
      </c>
      <c r="AQ893" s="264">
        <v>1</v>
      </c>
      <c r="AR893" s="265">
        <v>1</v>
      </c>
      <c r="AS893" s="286">
        <v>0.0656418488929858</v>
      </c>
      <c r="AT893" s="267">
        <v>0.0909090909090909</v>
      </c>
      <c r="AU893" s="268">
        <v>0</v>
      </c>
      <c r="AV893" s="268">
        <v>0</v>
      </c>
      <c r="AW893" s="268">
        <v>0.0437158469945355</v>
      </c>
      <c r="AX893" s="224"/>
      <c r="AY893" s="222"/>
    </row>
    <row r="894" ht="15" spans="1:51">
      <c r="A894" s="220"/>
      <c r="B894" s="224"/>
      <c r="C894" s="294" t="s">
        <v>927</v>
      </c>
      <c r="D894" s="111" t="s">
        <v>25</v>
      </c>
      <c r="E894" s="111" t="s">
        <v>928</v>
      </c>
      <c r="F894" s="297" t="s">
        <v>930</v>
      </c>
      <c r="G894" s="298" t="s">
        <v>930</v>
      </c>
      <c r="H894" s="298" t="s">
        <v>930</v>
      </c>
      <c r="I894" s="298" t="s">
        <v>930</v>
      </c>
      <c r="J894" s="259">
        <v>0.9</v>
      </c>
      <c r="K894" s="260">
        <v>0.98</v>
      </c>
      <c r="L894" s="260">
        <v>0.980392156862745</v>
      </c>
      <c r="M894" s="261">
        <v>0.972972972972973</v>
      </c>
      <c r="N894" s="261">
        <v>0.95</v>
      </c>
      <c r="O894" s="262">
        <v>0.9</v>
      </c>
      <c r="P894" s="263">
        <v>0.908372187309953</v>
      </c>
      <c r="Q894" s="260">
        <v>0.911583011583012</v>
      </c>
      <c r="R894" s="260">
        <v>0.791721708498459</v>
      </c>
      <c r="S894" s="260">
        <v>0.873549872277698</v>
      </c>
      <c r="T894" s="262">
        <v>0.9</v>
      </c>
      <c r="U894" s="260">
        <v>0.857895803770525</v>
      </c>
      <c r="V894" s="260">
        <v>0.887065637065637</v>
      </c>
      <c r="W894" s="260">
        <v>0.83223249669749</v>
      </c>
      <c r="X894" s="260">
        <v>0.875478327595085</v>
      </c>
      <c r="Y894" s="262">
        <v>0.92</v>
      </c>
      <c r="Z894" s="262">
        <v>0.924657534246575</v>
      </c>
      <c r="AA894" s="262">
        <v>0.905286343612335</v>
      </c>
      <c r="AB894" s="262">
        <v>0.887671232876712</v>
      </c>
      <c r="AC894" s="262">
        <v>0.920219898096004</v>
      </c>
      <c r="AD894" s="262">
        <v>0.92</v>
      </c>
      <c r="AE894" s="260">
        <v>0.989375</v>
      </c>
      <c r="AF894" s="260">
        <v>0.965277777777778</v>
      </c>
      <c r="AG894" s="260">
        <v>0.990300317105018</v>
      </c>
      <c r="AH894" s="260">
        <v>0.971852603539037</v>
      </c>
      <c r="AI894" s="262">
        <v>0.92</v>
      </c>
      <c r="AJ894" s="260">
        <v>0.926837665691169</v>
      </c>
      <c r="AK894" s="260">
        <v>0.929848693259972</v>
      </c>
      <c r="AL894" s="260">
        <v>0.895069953364424</v>
      </c>
      <c r="AM894" s="260">
        <v>0.932867777850978</v>
      </c>
      <c r="AN894" s="259">
        <v>0.99</v>
      </c>
      <c r="AO894" s="264">
        <v>1</v>
      </c>
      <c r="AP894" s="264">
        <v>1</v>
      </c>
      <c r="AQ894" s="264">
        <v>1</v>
      </c>
      <c r="AR894" s="265">
        <v>1</v>
      </c>
      <c r="AS894" s="286">
        <v>0.0656418488929858</v>
      </c>
      <c r="AT894" s="267">
        <v>0.0857142857142857</v>
      </c>
      <c r="AU894" s="268">
        <v>0.0222222222222222</v>
      </c>
      <c r="AV894" s="268">
        <v>0.204545454545455</v>
      </c>
      <c r="AW894" s="268">
        <v>0.0781928757602085</v>
      </c>
      <c r="AX894" s="224"/>
      <c r="AY894" s="222"/>
    </row>
    <row r="895" ht="15" spans="1:51">
      <c r="A895" s="220"/>
      <c r="B895" s="224"/>
      <c r="C895" s="294" t="s">
        <v>927</v>
      </c>
      <c r="D895" s="111" t="s">
        <v>25</v>
      </c>
      <c r="E895" s="111" t="s">
        <v>928</v>
      </c>
      <c r="F895" s="297" t="s">
        <v>931</v>
      </c>
      <c r="G895" s="298" t="s">
        <v>931</v>
      </c>
      <c r="H895" s="298" t="s">
        <v>931</v>
      </c>
      <c r="I895" s="298" t="s">
        <v>931</v>
      </c>
      <c r="J895" s="259">
        <v>0.9</v>
      </c>
      <c r="K895" s="260">
        <v>0.84375</v>
      </c>
      <c r="L895" s="260">
        <v>0.971428571428571</v>
      </c>
      <c r="M895" s="261">
        <v>0.96875</v>
      </c>
      <c r="N895" s="261">
        <v>0.953282828282828</v>
      </c>
      <c r="O895" s="262">
        <v>0.9</v>
      </c>
      <c r="P895" s="263">
        <v>0.925572519083969</v>
      </c>
      <c r="Q895" s="260">
        <v>0.956820131541321</v>
      </c>
      <c r="R895" s="260">
        <v>0.920074349442379</v>
      </c>
      <c r="S895" s="260">
        <v>0.906557702675861</v>
      </c>
      <c r="T895" s="262">
        <v>0.9</v>
      </c>
      <c r="U895" s="260">
        <v>0.913576881134133</v>
      </c>
      <c r="V895" s="260">
        <v>0.903631684300829</v>
      </c>
      <c r="W895" s="260">
        <v>0.918835192069393</v>
      </c>
      <c r="X895" s="260">
        <v>0.895547799438154</v>
      </c>
      <c r="Y895" s="262">
        <v>0.92</v>
      </c>
      <c r="Z895" s="262">
        <v>0.918629550321199</v>
      </c>
      <c r="AA895" s="262">
        <v>0.939353099730458</v>
      </c>
      <c r="AB895" s="262">
        <v>0.881696428571429</v>
      </c>
      <c r="AC895" s="262">
        <v>0.911361372864476</v>
      </c>
      <c r="AD895" s="262">
        <v>0.92</v>
      </c>
      <c r="AE895" s="260">
        <v>0.996563573883162</v>
      </c>
      <c r="AF895" s="260">
        <v>0.952238805970149</v>
      </c>
      <c r="AG895" s="260">
        <v>0.978531073446328</v>
      </c>
      <c r="AH895" s="260">
        <v>0.919322819014007</v>
      </c>
      <c r="AI895" s="262">
        <v>0.92</v>
      </c>
      <c r="AJ895" s="260">
        <v>0.949697702539299</v>
      </c>
      <c r="AK895" s="260">
        <v>0.960132106628922</v>
      </c>
      <c r="AL895" s="260">
        <v>0.94713870029098</v>
      </c>
      <c r="AM895" s="260">
        <v>0.945475874121689</v>
      </c>
      <c r="AN895" s="259">
        <v>0.99</v>
      </c>
      <c r="AO895" s="264">
        <v>1</v>
      </c>
      <c r="AP895" s="264">
        <v>1</v>
      </c>
      <c r="AQ895" s="264">
        <v>1</v>
      </c>
      <c r="AR895" s="265">
        <v>1</v>
      </c>
      <c r="AS895" s="286">
        <v>0.0656418488929858</v>
      </c>
      <c r="AT895" s="267">
        <v>-0.027027027027027</v>
      </c>
      <c r="AU895" s="268">
        <v>0</v>
      </c>
      <c r="AV895" s="268">
        <v>0.136363636363636</v>
      </c>
      <c r="AW895" s="268">
        <v>0.0645161290322581</v>
      </c>
      <c r="AX895" s="224"/>
      <c r="AY895" s="222"/>
    </row>
    <row r="896" ht="15" spans="1:51">
      <c r="A896" s="220"/>
      <c r="B896" s="224"/>
      <c r="C896" s="294" t="s">
        <v>927</v>
      </c>
      <c r="D896" s="111" t="s">
        <v>25</v>
      </c>
      <c r="E896" s="111" t="s">
        <v>928</v>
      </c>
      <c r="F896" s="297" t="s">
        <v>932</v>
      </c>
      <c r="G896" s="298" t="s">
        <v>932</v>
      </c>
      <c r="H896" s="298" t="s">
        <v>932</v>
      </c>
      <c r="I896" s="298" t="s">
        <v>932</v>
      </c>
      <c r="J896" s="259">
        <v>0.9</v>
      </c>
      <c r="K896" s="260">
        <v>0.96969696969697</v>
      </c>
      <c r="L896" s="260">
        <v>0.96875</v>
      </c>
      <c r="M896" s="261">
        <v>0.964285714285714</v>
      </c>
      <c r="N896" s="261">
        <v>0.953063885267275</v>
      </c>
      <c r="O896" s="262">
        <v>0.9</v>
      </c>
      <c r="P896" s="263">
        <v>0.887210948560642</v>
      </c>
      <c r="Q896" s="260">
        <v>0.928138528138528</v>
      </c>
      <c r="R896" s="260">
        <v>0.90625</v>
      </c>
      <c r="S896" s="260">
        <v>0.929166279681744</v>
      </c>
      <c r="T896" s="262">
        <v>0.9</v>
      </c>
      <c r="U896" s="260">
        <v>0.912222746578575</v>
      </c>
      <c r="V896" s="260">
        <v>0.916017316017316</v>
      </c>
      <c r="W896" s="260">
        <v>0.919270833333333</v>
      </c>
      <c r="X896" s="260">
        <v>0.920884802328101</v>
      </c>
      <c r="Y896" s="262">
        <v>0.92</v>
      </c>
      <c r="Z896" s="262">
        <v>0.968342644320298</v>
      </c>
      <c r="AA896" s="262">
        <v>0.929008567931457</v>
      </c>
      <c r="AB896" s="262">
        <v>0.940639269406393</v>
      </c>
      <c r="AC896" s="262">
        <v>0.945800076016724</v>
      </c>
      <c r="AD896" s="262">
        <v>0.92</v>
      </c>
      <c r="AE896" s="260">
        <v>0.997026759167493</v>
      </c>
      <c r="AF896" s="260">
        <v>0.992321589882565</v>
      </c>
      <c r="AG896" s="260">
        <v>0.997988505747126</v>
      </c>
      <c r="AH896" s="260">
        <v>0.986592097353032</v>
      </c>
      <c r="AI896" s="262">
        <v>0.92</v>
      </c>
      <c r="AJ896" s="260">
        <v>0.962513089005236</v>
      </c>
      <c r="AK896" s="260">
        <v>0.964736104624007</v>
      </c>
      <c r="AL896" s="260">
        <v>0.964539007092199</v>
      </c>
      <c r="AM896" s="260">
        <v>0.968126009278958</v>
      </c>
      <c r="AN896" s="259">
        <v>0.99</v>
      </c>
      <c r="AO896" s="264">
        <v>1</v>
      </c>
      <c r="AP896" s="264">
        <v>1</v>
      </c>
      <c r="AQ896" s="264">
        <v>1</v>
      </c>
      <c r="AR896" s="265">
        <v>1</v>
      </c>
      <c r="AS896" s="286">
        <v>0.0656418488929858</v>
      </c>
      <c r="AT896" s="267">
        <v>0</v>
      </c>
      <c r="AU896" s="268">
        <v>0.0909090909090909</v>
      </c>
      <c r="AV896" s="268">
        <v>0.133333333333333</v>
      </c>
      <c r="AW896" s="268">
        <v>0.0458015267175573</v>
      </c>
      <c r="AX896" s="224"/>
      <c r="AY896" s="222"/>
    </row>
    <row r="897" ht="15" spans="1:51">
      <c r="A897" s="220"/>
      <c r="B897" s="224"/>
      <c r="C897" s="294" t="s">
        <v>927</v>
      </c>
      <c r="D897" s="111" t="s">
        <v>25</v>
      </c>
      <c r="E897" s="111" t="s">
        <v>928</v>
      </c>
      <c r="F897" s="297" t="s">
        <v>933</v>
      </c>
      <c r="G897" s="298" t="s">
        <v>933</v>
      </c>
      <c r="H897" s="298" t="s">
        <v>933</v>
      </c>
      <c r="I897" s="298" t="s">
        <v>933</v>
      </c>
      <c r="J897" s="259">
        <v>0.9</v>
      </c>
      <c r="K897" s="260">
        <v>1</v>
      </c>
      <c r="L897" s="260">
        <v>0.885714285714286</v>
      </c>
      <c r="M897" s="261">
        <v>1</v>
      </c>
      <c r="N897" s="261">
        <v>0.968876860622463</v>
      </c>
      <c r="O897" s="262">
        <v>0.9</v>
      </c>
      <c r="P897" s="263">
        <v>0.979036295369212</v>
      </c>
      <c r="Q897" s="260">
        <v>0.978937441056272</v>
      </c>
      <c r="R897" s="260">
        <v>0.897753679318358</v>
      </c>
      <c r="S897" s="260">
        <v>0.962478644760582</v>
      </c>
      <c r="T897" s="262">
        <v>0.9</v>
      </c>
      <c r="U897" s="260">
        <v>0.915206508135169</v>
      </c>
      <c r="V897" s="260">
        <v>0.92643822697265</v>
      </c>
      <c r="W897" s="260">
        <v>0.948876839659179</v>
      </c>
      <c r="X897" s="260">
        <v>0.932748958183647</v>
      </c>
      <c r="Y897" s="262">
        <v>0.92</v>
      </c>
      <c r="Z897" s="262">
        <v>0.908893709327549</v>
      </c>
      <c r="AA897" s="262">
        <v>0.909492273730684</v>
      </c>
      <c r="AB897" s="262">
        <v>0.885393258426966</v>
      </c>
      <c r="AC897" s="262">
        <v>0.93412870571222</v>
      </c>
      <c r="AD897" s="262">
        <v>0.92</v>
      </c>
      <c r="AE897" s="260">
        <v>0.943661971830986</v>
      </c>
      <c r="AF897" s="260">
        <v>0.996870109546166</v>
      </c>
      <c r="AG897" s="260">
        <v>0.849275362318841</v>
      </c>
      <c r="AH897" s="260">
        <v>0.93310376259685</v>
      </c>
      <c r="AI897" s="262">
        <v>0.92</v>
      </c>
      <c r="AJ897" s="260">
        <v>0.961170358217118</v>
      </c>
      <c r="AK897" s="260">
        <v>0.954489845852704</v>
      </c>
      <c r="AL897" s="260">
        <v>0.95852534562212</v>
      </c>
      <c r="AM897" s="260">
        <v>0.972196793346062</v>
      </c>
      <c r="AN897" s="259">
        <v>0.99</v>
      </c>
      <c r="AO897" s="264">
        <v>1</v>
      </c>
      <c r="AP897" s="264">
        <v>1</v>
      </c>
      <c r="AQ897" s="264">
        <v>1</v>
      </c>
      <c r="AR897" s="265">
        <v>1</v>
      </c>
      <c r="AS897" s="286">
        <v>0.0656418488929858</v>
      </c>
      <c r="AT897" s="267">
        <v>0.0294117647058824</v>
      </c>
      <c r="AU897" s="268">
        <v>0.032258064516129</v>
      </c>
      <c r="AV897" s="268">
        <v>0.133333333333333</v>
      </c>
      <c r="AW897" s="268">
        <v>0.0589147286821705</v>
      </c>
      <c r="AX897" s="224"/>
      <c r="AY897" s="222"/>
    </row>
    <row r="898" ht="15" spans="1:51">
      <c r="A898" s="220"/>
      <c r="B898" s="224"/>
      <c r="C898" s="294" t="s">
        <v>927</v>
      </c>
      <c r="D898" s="111" t="s">
        <v>125</v>
      </c>
      <c r="E898" s="111" t="s">
        <v>928</v>
      </c>
      <c r="F898" s="297" t="s">
        <v>934</v>
      </c>
      <c r="G898" s="298" t="s">
        <v>934</v>
      </c>
      <c r="H898" s="298" t="s">
        <v>934</v>
      </c>
      <c r="I898" s="298" t="s">
        <v>934</v>
      </c>
      <c r="J898" s="259">
        <v>0.9</v>
      </c>
      <c r="K898" s="260" t="s">
        <v>33</v>
      </c>
      <c r="L898" s="260" t="s">
        <v>33</v>
      </c>
      <c r="M898" s="261" t="s">
        <v>33</v>
      </c>
      <c r="N898" s="261" t="s">
        <v>33</v>
      </c>
      <c r="O898" s="262">
        <v>0.9</v>
      </c>
      <c r="P898" s="263">
        <v>0</v>
      </c>
      <c r="Q898" s="260" t="s">
        <v>33</v>
      </c>
      <c r="R898" s="260" t="s">
        <v>33</v>
      </c>
      <c r="S898" s="260">
        <v>0</v>
      </c>
      <c r="T898" s="262">
        <v>0.9</v>
      </c>
      <c r="U898" s="260">
        <v>1</v>
      </c>
      <c r="V898" s="260" t="s">
        <v>33</v>
      </c>
      <c r="W898" s="260" t="s">
        <v>33</v>
      </c>
      <c r="X898" s="260">
        <v>1</v>
      </c>
      <c r="Y898" s="262">
        <v>0.92</v>
      </c>
      <c r="Z898" s="262" t="s">
        <v>33</v>
      </c>
      <c r="AA898" s="262" t="s">
        <v>33</v>
      </c>
      <c r="AB898" s="262" t="s">
        <v>33</v>
      </c>
      <c r="AC898" s="262" t="s">
        <v>33</v>
      </c>
      <c r="AD898" s="262">
        <v>0.92</v>
      </c>
      <c r="AE898" s="260">
        <v>1</v>
      </c>
      <c r="AF898" s="260">
        <v>0.976190476190476</v>
      </c>
      <c r="AG898" s="260">
        <v>0.972413793103448</v>
      </c>
      <c r="AH898" s="260">
        <v>0.952651515151515</v>
      </c>
      <c r="AI898" s="262">
        <v>0.92</v>
      </c>
      <c r="AJ898" s="260">
        <v>1</v>
      </c>
      <c r="AK898" s="260" t="s">
        <v>33</v>
      </c>
      <c r="AL898" s="260" t="s">
        <v>33</v>
      </c>
      <c r="AM898" s="260">
        <v>1</v>
      </c>
      <c r="AN898" s="259">
        <v>0.99</v>
      </c>
      <c r="AO898" s="264">
        <v>1</v>
      </c>
      <c r="AP898" s="264">
        <v>1</v>
      </c>
      <c r="AQ898" s="264">
        <v>1</v>
      </c>
      <c r="AR898" s="265">
        <v>1</v>
      </c>
      <c r="AS898" s="286">
        <v>0.0656418488929858</v>
      </c>
      <c r="AT898" s="267" t="s">
        <v>33</v>
      </c>
      <c r="AU898" s="268" t="s">
        <v>33</v>
      </c>
      <c r="AV898" s="268" t="s">
        <v>33</v>
      </c>
      <c r="AW898" s="268" t="s">
        <v>33</v>
      </c>
      <c r="AX898" s="224"/>
      <c r="AY898" s="222"/>
    </row>
    <row r="899" ht="15" spans="1:51">
      <c r="A899" s="220"/>
      <c r="B899" s="224"/>
      <c r="C899" s="294" t="s">
        <v>927</v>
      </c>
      <c r="D899" s="111" t="s">
        <v>25</v>
      </c>
      <c r="E899" s="111" t="s">
        <v>928</v>
      </c>
      <c r="F899" s="299" t="s">
        <v>935</v>
      </c>
      <c r="G899" s="300" t="s">
        <v>935</v>
      </c>
      <c r="H899" s="300" t="s">
        <v>935</v>
      </c>
      <c r="I899" s="300" t="s">
        <v>935</v>
      </c>
      <c r="J899" s="259">
        <v>0.9</v>
      </c>
      <c r="K899" s="260">
        <v>0.853658536585366</v>
      </c>
      <c r="L899" s="260">
        <v>0.871794871794872</v>
      </c>
      <c r="M899" s="261">
        <v>0.888888888888889</v>
      </c>
      <c r="N899" s="261">
        <v>0.913966480446927</v>
      </c>
      <c r="O899" s="262">
        <v>0.9</v>
      </c>
      <c r="P899" s="263">
        <v>0.883970177073625</v>
      </c>
      <c r="Q899" s="260">
        <v>0.893039918116684</v>
      </c>
      <c r="R899" s="260">
        <v>0.837435603892387</v>
      </c>
      <c r="S899" s="260">
        <v>0.862757927132177</v>
      </c>
      <c r="T899" s="262">
        <v>0.9</v>
      </c>
      <c r="U899" s="260">
        <v>0.894221808014911</v>
      </c>
      <c r="V899" s="260">
        <v>0.899437052200614</v>
      </c>
      <c r="W899" s="260">
        <v>0.905552375500859</v>
      </c>
      <c r="X899" s="260">
        <v>0.889474513225013</v>
      </c>
      <c r="Y899" s="262">
        <v>0.92</v>
      </c>
      <c r="Z899" s="262">
        <v>0.916158536585366</v>
      </c>
      <c r="AA899" s="262">
        <v>0.932806324110672</v>
      </c>
      <c r="AB899" s="262">
        <v>0.954692556634304</v>
      </c>
      <c r="AC899" s="262">
        <v>0.920113972140144</v>
      </c>
      <c r="AD899" s="262">
        <v>0.92</v>
      </c>
      <c r="AE899" s="260">
        <v>0.940438871473354</v>
      </c>
      <c r="AF899" s="260">
        <v>0.960328317373461</v>
      </c>
      <c r="AG899" s="260">
        <v>0.884350816852966</v>
      </c>
      <c r="AH899" s="260">
        <v>0.917129496767223</v>
      </c>
      <c r="AI899" s="262">
        <v>0.92</v>
      </c>
      <c r="AJ899" s="260">
        <v>0.910266774454325</v>
      </c>
      <c r="AK899" s="260">
        <v>0.925828083722821</v>
      </c>
      <c r="AL899" s="260">
        <v>0.933192389006342</v>
      </c>
      <c r="AM899" s="260">
        <v>0.90867440439829</v>
      </c>
      <c r="AN899" s="259">
        <v>0.99</v>
      </c>
      <c r="AO899" s="264">
        <v>1</v>
      </c>
      <c r="AP899" s="264">
        <v>1</v>
      </c>
      <c r="AQ899" s="264">
        <v>1</v>
      </c>
      <c r="AR899" s="265">
        <v>1</v>
      </c>
      <c r="AS899" s="286">
        <v>0.0656418488929858</v>
      </c>
      <c r="AT899" s="267">
        <v>0.0294117647058824</v>
      </c>
      <c r="AU899" s="268">
        <v>0</v>
      </c>
      <c r="AV899" s="268">
        <v>0.181818181818182</v>
      </c>
      <c r="AW899" s="268">
        <v>0.0818540433925049</v>
      </c>
      <c r="AX899" s="224"/>
      <c r="AY899" s="222"/>
    </row>
    <row r="900" ht="15" spans="1:51">
      <c r="A900" s="220"/>
      <c r="B900" s="224"/>
      <c r="C900" s="294" t="s">
        <v>927</v>
      </c>
      <c r="D900" s="111" t="s">
        <v>125</v>
      </c>
      <c r="E900" s="111" t="s">
        <v>928</v>
      </c>
      <c r="F900" s="299" t="s">
        <v>936</v>
      </c>
      <c r="G900" s="300" t="s">
        <v>936</v>
      </c>
      <c r="H900" s="300" t="s">
        <v>936</v>
      </c>
      <c r="I900" s="300" t="s">
        <v>936</v>
      </c>
      <c r="J900" s="259">
        <v>0.9</v>
      </c>
      <c r="K900" s="260" t="s">
        <v>33</v>
      </c>
      <c r="L900" s="260" t="s">
        <v>33</v>
      </c>
      <c r="M900" s="261" t="s">
        <v>33</v>
      </c>
      <c r="N900" s="261" t="s">
        <v>33</v>
      </c>
      <c r="O900" s="262">
        <v>0.9</v>
      </c>
      <c r="P900" s="263" t="s">
        <v>33</v>
      </c>
      <c r="Q900" s="260" t="s">
        <v>33</v>
      </c>
      <c r="R900" s="260" t="s">
        <v>33</v>
      </c>
      <c r="S900" s="260">
        <v>0</v>
      </c>
      <c r="T900" s="262">
        <v>0.9</v>
      </c>
      <c r="U900" s="260" t="s">
        <v>33</v>
      </c>
      <c r="V900" s="260" t="s">
        <v>33</v>
      </c>
      <c r="W900" s="260" t="s">
        <v>33</v>
      </c>
      <c r="X900" s="260">
        <v>1</v>
      </c>
      <c r="Y900" s="262">
        <v>0.92</v>
      </c>
      <c r="Z900" s="262" t="s">
        <v>33</v>
      </c>
      <c r="AA900" s="262" t="s">
        <v>33</v>
      </c>
      <c r="AB900" s="262" t="s">
        <v>33</v>
      </c>
      <c r="AC900" s="262" t="s">
        <v>33</v>
      </c>
      <c r="AD900" s="262">
        <v>0.92</v>
      </c>
      <c r="AE900" s="260">
        <v>0.990228013029316</v>
      </c>
      <c r="AF900" s="260">
        <v>0.991573033707865</v>
      </c>
      <c r="AG900" s="260">
        <v>0.973360655737705</v>
      </c>
      <c r="AH900" s="260">
        <v>0.957772795216741</v>
      </c>
      <c r="AI900" s="262">
        <v>0.92</v>
      </c>
      <c r="AJ900" s="260" t="s">
        <v>33</v>
      </c>
      <c r="AK900" s="260" t="s">
        <v>33</v>
      </c>
      <c r="AL900" s="260" t="s">
        <v>33</v>
      </c>
      <c r="AM900" s="260">
        <v>1</v>
      </c>
      <c r="AN900" s="259">
        <v>0.99</v>
      </c>
      <c r="AO900" s="264">
        <v>1</v>
      </c>
      <c r="AP900" s="264">
        <v>1</v>
      </c>
      <c r="AQ900" s="264">
        <v>1</v>
      </c>
      <c r="AR900" s="265">
        <v>1</v>
      </c>
      <c r="AS900" s="286">
        <v>0.0656418488929858</v>
      </c>
      <c r="AT900" s="267" t="s">
        <v>33</v>
      </c>
      <c r="AU900" s="268" t="s">
        <v>33</v>
      </c>
      <c r="AV900" s="268" t="s">
        <v>33</v>
      </c>
      <c r="AW900" s="268" t="s">
        <v>33</v>
      </c>
      <c r="AX900" s="224"/>
      <c r="AY900" s="222"/>
    </row>
    <row r="901" ht="15" spans="1:51">
      <c r="A901" s="220"/>
      <c r="B901" s="224"/>
      <c r="C901" s="294" t="s">
        <v>927</v>
      </c>
      <c r="D901" s="111" t="s">
        <v>25</v>
      </c>
      <c r="E901" s="111" t="s">
        <v>928</v>
      </c>
      <c r="F901" s="299" t="s">
        <v>937</v>
      </c>
      <c r="G901" s="300" t="s">
        <v>937</v>
      </c>
      <c r="H901" s="300" t="s">
        <v>937</v>
      </c>
      <c r="I901" s="300" t="s">
        <v>937</v>
      </c>
      <c r="J901" s="259">
        <v>0.9</v>
      </c>
      <c r="K901" s="260">
        <v>0.85</v>
      </c>
      <c r="L901" s="260">
        <v>0.9</v>
      </c>
      <c r="M901" s="261">
        <v>0.947368421052632</v>
      </c>
      <c r="N901" s="261">
        <v>0.903890160183066</v>
      </c>
      <c r="O901" s="262">
        <v>0.9</v>
      </c>
      <c r="P901" s="263">
        <v>0.85067264573991</v>
      </c>
      <c r="Q901" s="260">
        <v>0.893500819224468</v>
      </c>
      <c r="R901" s="260">
        <v>0.828734538534729</v>
      </c>
      <c r="S901" s="260">
        <v>0.884075537562726</v>
      </c>
      <c r="T901" s="262">
        <v>0.9</v>
      </c>
      <c r="U901" s="260">
        <v>0.950224215246637</v>
      </c>
      <c r="V901" s="260">
        <v>0.934462042599672</v>
      </c>
      <c r="W901" s="260">
        <v>0.913415794481446</v>
      </c>
      <c r="X901" s="260">
        <v>0.936195486170032</v>
      </c>
      <c r="Y901" s="262">
        <v>0.92</v>
      </c>
      <c r="Z901" s="262">
        <v>0.962199312714777</v>
      </c>
      <c r="AA901" s="262">
        <v>0.944444444444444</v>
      </c>
      <c r="AB901" s="262">
        <v>0.957142857142857</v>
      </c>
      <c r="AC901" s="262">
        <v>0.936320754716981</v>
      </c>
      <c r="AD901" s="262">
        <v>0.92</v>
      </c>
      <c r="AE901" s="260">
        <v>0.917454858125537</v>
      </c>
      <c r="AF901" s="260">
        <v>0.892435808466343</v>
      </c>
      <c r="AG901" s="260">
        <v>0.91356783919598</v>
      </c>
      <c r="AH901" s="260">
        <v>0.910073989755265</v>
      </c>
      <c r="AI901" s="262">
        <v>0.92</v>
      </c>
      <c r="AJ901" s="260">
        <v>0.960526315789474</v>
      </c>
      <c r="AK901" s="260">
        <v>0.957238307349666</v>
      </c>
      <c r="AL901" s="260">
        <v>0.938817131203263</v>
      </c>
      <c r="AM901" s="260">
        <v>0.947414733056602</v>
      </c>
      <c r="AN901" s="259">
        <v>0.99</v>
      </c>
      <c r="AO901" s="264">
        <v>1</v>
      </c>
      <c r="AP901" s="264">
        <v>1</v>
      </c>
      <c r="AQ901" s="264">
        <v>1</v>
      </c>
      <c r="AR901" s="265">
        <v>1</v>
      </c>
      <c r="AS901" s="286">
        <v>0.0656418488929858</v>
      </c>
      <c r="AT901" s="267">
        <v>0</v>
      </c>
      <c r="AU901" s="268">
        <v>0</v>
      </c>
      <c r="AV901" s="268">
        <v>0.0833333333333333</v>
      </c>
      <c r="AW901" s="268">
        <v>0.0447761194029851</v>
      </c>
      <c r="AX901" s="224"/>
      <c r="AY901" s="222"/>
    </row>
    <row r="902" ht="15" spans="1:51">
      <c r="A902" s="220"/>
      <c r="B902" s="224"/>
      <c r="C902" s="294" t="s">
        <v>927</v>
      </c>
      <c r="D902" s="111" t="s">
        <v>125</v>
      </c>
      <c r="E902" s="111" t="s">
        <v>928</v>
      </c>
      <c r="F902" s="297" t="s">
        <v>938</v>
      </c>
      <c r="G902" s="298" t="s">
        <v>938</v>
      </c>
      <c r="H902" s="298" t="s">
        <v>938</v>
      </c>
      <c r="I902" s="298" t="s">
        <v>938</v>
      </c>
      <c r="J902" s="259">
        <v>0.9</v>
      </c>
      <c r="K902" s="260" t="s">
        <v>33</v>
      </c>
      <c r="L902" s="260" t="s">
        <v>33</v>
      </c>
      <c r="M902" s="261" t="s">
        <v>33</v>
      </c>
      <c r="N902" s="261" t="s">
        <v>33</v>
      </c>
      <c r="O902" s="262">
        <v>0.9</v>
      </c>
      <c r="P902" s="263" t="s">
        <v>33</v>
      </c>
      <c r="Q902" s="260" t="s">
        <v>33</v>
      </c>
      <c r="R902" s="260" t="s">
        <v>33</v>
      </c>
      <c r="S902" s="260">
        <v>0</v>
      </c>
      <c r="T902" s="262">
        <v>0.9</v>
      </c>
      <c r="U902" s="260" t="s">
        <v>33</v>
      </c>
      <c r="V902" s="260" t="s">
        <v>33</v>
      </c>
      <c r="W902" s="260" t="s">
        <v>33</v>
      </c>
      <c r="X902" s="260">
        <v>0</v>
      </c>
      <c r="Y902" s="262">
        <v>0.92</v>
      </c>
      <c r="Z902" s="262" t="s">
        <v>33</v>
      </c>
      <c r="AA902" s="262" t="s">
        <v>33</v>
      </c>
      <c r="AB902" s="262" t="s">
        <v>33</v>
      </c>
      <c r="AC902" s="262" t="s">
        <v>33</v>
      </c>
      <c r="AD902" s="262">
        <v>0.92</v>
      </c>
      <c r="AE902" s="260">
        <v>1</v>
      </c>
      <c r="AF902" s="260">
        <v>1</v>
      </c>
      <c r="AG902" s="260">
        <v>1</v>
      </c>
      <c r="AH902" s="260">
        <v>0.999105545617174</v>
      </c>
      <c r="AI902" s="262">
        <v>0.92</v>
      </c>
      <c r="AJ902" s="260" t="s">
        <v>33</v>
      </c>
      <c r="AK902" s="260" t="s">
        <v>33</v>
      </c>
      <c r="AL902" s="260" t="s">
        <v>33</v>
      </c>
      <c r="AM902" s="260">
        <v>0</v>
      </c>
      <c r="AN902" s="259">
        <v>0.99</v>
      </c>
      <c r="AO902" s="264">
        <v>1</v>
      </c>
      <c r="AP902" s="264" t="s">
        <v>33</v>
      </c>
      <c r="AQ902" s="264" t="s">
        <v>33</v>
      </c>
      <c r="AR902" s="265">
        <v>1</v>
      </c>
      <c r="AS902" s="286">
        <v>0.0656418488929858</v>
      </c>
      <c r="AT902" s="267" t="s">
        <v>33</v>
      </c>
      <c r="AU902" s="268" t="s">
        <v>33</v>
      </c>
      <c r="AV902" s="268" t="s">
        <v>33</v>
      </c>
      <c r="AW902" s="268" t="s">
        <v>33</v>
      </c>
      <c r="AX902" s="224"/>
      <c r="AY902" s="222"/>
    </row>
    <row r="903" ht="15" spans="1:51">
      <c r="A903" s="220"/>
      <c r="B903" s="224"/>
      <c r="C903" s="294" t="s">
        <v>927</v>
      </c>
      <c r="D903" s="111" t="s">
        <v>25</v>
      </c>
      <c r="E903" s="111" t="s">
        <v>928</v>
      </c>
      <c r="F903" s="297" t="s">
        <v>939</v>
      </c>
      <c r="G903" s="298" t="s">
        <v>939</v>
      </c>
      <c r="H903" s="298" t="s">
        <v>939</v>
      </c>
      <c r="I903" s="298" t="s">
        <v>939</v>
      </c>
      <c r="J903" s="259">
        <v>0.9</v>
      </c>
      <c r="K903" s="260">
        <v>0.818181818181818</v>
      </c>
      <c r="L903" s="260">
        <v>0.909090909090909</v>
      </c>
      <c r="M903" s="261">
        <v>0.714285714285714</v>
      </c>
      <c r="N903" s="261">
        <v>0.787698412698413</v>
      </c>
      <c r="O903" s="262">
        <v>0.9</v>
      </c>
      <c r="P903" s="263">
        <v>0.941726924712888</v>
      </c>
      <c r="Q903" s="260">
        <v>0.948489010989011</v>
      </c>
      <c r="R903" s="260">
        <v>0.927042030134814</v>
      </c>
      <c r="S903" s="260">
        <v>0.922250623343631</v>
      </c>
      <c r="T903" s="262">
        <v>0.9</v>
      </c>
      <c r="U903" s="260">
        <v>0.88005104210974</v>
      </c>
      <c r="V903" s="260">
        <v>0.845467032967033</v>
      </c>
      <c r="W903" s="260">
        <v>0.891356066613799</v>
      </c>
      <c r="X903" s="260">
        <v>0.837413163135693</v>
      </c>
      <c r="Y903" s="262">
        <v>0.92</v>
      </c>
      <c r="Z903" s="262" t="s">
        <v>33</v>
      </c>
      <c r="AA903" s="262" t="s">
        <v>33</v>
      </c>
      <c r="AB903" s="262" t="s">
        <v>33</v>
      </c>
      <c r="AC903" s="262">
        <v>0.8</v>
      </c>
      <c r="AD903" s="262">
        <v>0.92</v>
      </c>
      <c r="AE903" s="260">
        <v>0.994240460763139</v>
      </c>
      <c r="AF903" s="260">
        <v>0.996609451154906</v>
      </c>
      <c r="AG903" s="260">
        <v>0.998121360135262</v>
      </c>
      <c r="AH903" s="260">
        <v>0.997418885156935</v>
      </c>
      <c r="AI903" s="262">
        <v>0.92</v>
      </c>
      <c r="AJ903" s="260">
        <v>0.940901360544218</v>
      </c>
      <c r="AK903" s="260">
        <v>0.951236263736264</v>
      </c>
      <c r="AL903" s="260">
        <v>0.943695479777954</v>
      </c>
      <c r="AM903" s="260">
        <v>0.918808777429467</v>
      </c>
      <c r="AN903" s="259">
        <v>0.99</v>
      </c>
      <c r="AO903" s="264">
        <v>1</v>
      </c>
      <c r="AP903" s="264">
        <v>1</v>
      </c>
      <c r="AQ903" s="264">
        <v>1</v>
      </c>
      <c r="AR903" s="265">
        <v>1</v>
      </c>
      <c r="AS903" s="286">
        <v>0.0656418488929858</v>
      </c>
      <c r="AT903" s="267">
        <v>0</v>
      </c>
      <c r="AU903" s="268">
        <v>0</v>
      </c>
      <c r="AV903" s="268">
        <v>0.0555555555555556</v>
      </c>
      <c r="AW903" s="268">
        <v>0.0566801619433198</v>
      </c>
      <c r="AX903" s="224"/>
      <c r="AY903" s="222"/>
    </row>
    <row r="904" ht="15" spans="1:51">
      <c r="A904" s="220"/>
      <c r="B904" s="224"/>
      <c r="C904" s="294" t="s">
        <v>927</v>
      </c>
      <c r="D904" s="111" t="s">
        <v>25</v>
      </c>
      <c r="E904" s="111" t="s">
        <v>928</v>
      </c>
      <c r="F904" s="297" t="s">
        <v>940</v>
      </c>
      <c r="G904" s="298" t="s">
        <v>940</v>
      </c>
      <c r="H904" s="298" t="s">
        <v>940</v>
      </c>
      <c r="I904" s="298" t="s">
        <v>940</v>
      </c>
      <c r="J904" s="259">
        <v>0.9</v>
      </c>
      <c r="K904" s="260">
        <v>0.967741935483871</v>
      </c>
      <c r="L904" s="260">
        <v>0.90625</v>
      </c>
      <c r="M904" s="261">
        <v>0.862068965517241</v>
      </c>
      <c r="N904" s="261">
        <v>0.89207650273224</v>
      </c>
      <c r="O904" s="262">
        <v>0.9</v>
      </c>
      <c r="P904" s="263">
        <v>0.972204674668351</v>
      </c>
      <c r="Q904" s="260">
        <v>0.983892617449664</v>
      </c>
      <c r="R904" s="260">
        <v>0.977890082122552</v>
      </c>
      <c r="S904" s="260">
        <v>0.977784692814525</v>
      </c>
      <c r="T904" s="262">
        <v>0.9</v>
      </c>
      <c r="U904" s="260">
        <v>0.943145925457991</v>
      </c>
      <c r="V904" s="260">
        <v>0.938255033557047</v>
      </c>
      <c r="W904" s="260">
        <v>0.938723941882502</v>
      </c>
      <c r="X904" s="260">
        <v>0.936195256585445</v>
      </c>
      <c r="Y904" s="262">
        <v>0.92</v>
      </c>
      <c r="Z904" s="262">
        <v>0</v>
      </c>
      <c r="AA904" s="262" t="s">
        <v>33</v>
      </c>
      <c r="AB904" s="262" t="s">
        <v>33</v>
      </c>
      <c r="AC904" s="262">
        <v>0.888888888888889</v>
      </c>
      <c r="AD904" s="262">
        <v>0.92</v>
      </c>
      <c r="AE904" s="260">
        <v>0.999423631123919</v>
      </c>
      <c r="AF904" s="260">
        <v>1</v>
      </c>
      <c r="AG904" s="260">
        <v>1</v>
      </c>
      <c r="AH904" s="260">
        <v>0.993276931754089</v>
      </c>
      <c r="AI904" s="262">
        <v>0.92</v>
      </c>
      <c r="AJ904" s="260">
        <v>0.956768696749763</v>
      </c>
      <c r="AK904" s="260">
        <v>0.958926174496644</v>
      </c>
      <c r="AL904" s="260">
        <v>0.965255843335439</v>
      </c>
      <c r="AM904" s="260">
        <v>0.960130374217281</v>
      </c>
      <c r="AN904" s="259">
        <v>0.99</v>
      </c>
      <c r="AO904" s="264">
        <v>1</v>
      </c>
      <c r="AP904" s="264">
        <v>1</v>
      </c>
      <c r="AQ904" s="264">
        <v>1</v>
      </c>
      <c r="AR904" s="265">
        <v>1</v>
      </c>
      <c r="AS904" s="286">
        <v>0.0656418488929858</v>
      </c>
      <c r="AT904" s="267">
        <v>0.0625</v>
      </c>
      <c r="AU904" s="268">
        <v>0.2</v>
      </c>
      <c r="AV904" s="268">
        <v>0</v>
      </c>
      <c r="AW904" s="268">
        <v>0.0651465798045603</v>
      </c>
      <c r="AX904" s="224"/>
      <c r="AY904" s="222"/>
    </row>
    <row r="905" ht="15" spans="1:51">
      <c r="A905" s="220"/>
      <c r="B905" s="224"/>
      <c r="C905" s="294" t="s">
        <v>927</v>
      </c>
      <c r="D905" s="111" t="s">
        <v>25</v>
      </c>
      <c r="E905" s="111" t="s">
        <v>928</v>
      </c>
      <c r="F905" s="301" t="s">
        <v>941</v>
      </c>
      <c r="G905" s="302" t="s">
        <v>941</v>
      </c>
      <c r="H905" s="302" t="s">
        <v>941</v>
      </c>
      <c r="I905" s="302" t="s">
        <v>941</v>
      </c>
      <c r="J905" s="259">
        <v>0.9</v>
      </c>
      <c r="K905" s="260">
        <v>1</v>
      </c>
      <c r="L905" s="260">
        <v>1</v>
      </c>
      <c r="M905" s="261">
        <v>0.823529411764706</v>
      </c>
      <c r="N905" s="261">
        <v>0.931818181818182</v>
      </c>
      <c r="O905" s="262">
        <v>0.9</v>
      </c>
      <c r="P905" s="263">
        <v>0.936170212765957</v>
      </c>
      <c r="Q905" s="260">
        <v>0.952023362536504</v>
      </c>
      <c r="R905" s="260">
        <v>0.915187376725838</v>
      </c>
      <c r="S905" s="260">
        <v>0.95351493470109</v>
      </c>
      <c r="T905" s="262">
        <v>0.9</v>
      </c>
      <c r="U905" s="260">
        <v>0.912867274569402</v>
      </c>
      <c r="V905" s="260">
        <v>0.933249895702962</v>
      </c>
      <c r="W905" s="260">
        <v>0.925049309664694</v>
      </c>
      <c r="X905" s="260">
        <v>0.914594198525926</v>
      </c>
      <c r="Y905" s="262">
        <v>0.92</v>
      </c>
      <c r="Z905" s="262" t="s">
        <v>33</v>
      </c>
      <c r="AA905" s="262" t="s">
        <v>33</v>
      </c>
      <c r="AB905" s="262" t="s">
        <v>33</v>
      </c>
      <c r="AC905" s="262">
        <v>1</v>
      </c>
      <c r="AD905" s="262">
        <v>0.92</v>
      </c>
      <c r="AE905" s="260">
        <v>0.997683397683398</v>
      </c>
      <c r="AF905" s="260">
        <v>0.986443381180223</v>
      </c>
      <c r="AG905" s="260">
        <v>0.997546012269939</v>
      </c>
      <c r="AH905" s="260">
        <v>0.997385620915033</v>
      </c>
      <c r="AI905" s="262">
        <v>0.92</v>
      </c>
      <c r="AJ905" s="260">
        <v>0.945877592311583</v>
      </c>
      <c r="AK905" s="260">
        <v>0.952916666666667</v>
      </c>
      <c r="AL905" s="260">
        <v>0.94613124387855</v>
      </c>
      <c r="AM905" s="260">
        <v>0.94855962651406</v>
      </c>
      <c r="AN905" s="259">
        <v>0.99</v>
      </c>
      <c r="AO905" s="264">
        <v>1</v>
      </c>
      <c r="AP905" s="264">
        <v>1</v>
      </c>
      <c r="AQ905" s="264">
        <v>1</v>
      </c>
      <c r="AR905" s="265">
        <v>1</v>
      </c>
      <c r="AS905" s="286">
        <v>0.0656418488929858</v>
      </c>
      <c r="AT905" s="267">
        <v>0.25</v>
      </c>
      <c r="AU905" s="268">
        <v>0.2</v>
      </c>
      <c r="AV905" s="268">
        <v>0</v>
      </c>
      <c r="AW905" s="268">
        <v>0.0336538461538462</v>
      </c>
      <c r="AX905" s="224"/>
      <c r="AY905" s="222"/>
    </row>
    <row r="906" ht="15" spans="1:51">
      <c r="A906" s="220"/>
      <c r="B906" s="224"/>
      <c r="C906" s="294" t="s">
        <v>927</v>
      </c>
      <c r="D906" s="111" t="s">
        <v>25</v>
      </c>
      <c r="E906" s="111" t="s">
        <v>928</v>
      </c>
      <c r="F906" s="297" t="s">
        <v>942</v>
      </c>
      <c r="G906" s="298" t="s">
        <v>942</v>
      </c>
      <c r="H906" s="298" t="s">
        <v>942</v>
      </c>
      <c r="I906" s="298" t="s">
        <v>942</v>
      </c>
      <c r="J906" s="259">
        <v>0.9</v>
      </c>
      <c r="K906" s="260">
        <v>0.871794871794872</v>
      </c>
      <c r="L906" s="260">
        <v>0.948717948717949</v>
      </c>
      <c r="M906" s="261">
        <v>0.75</v>
      </c>
      <c r="N906" s="261">
        <v>0.884210526315789</v>
      </c>
      <c r="O906" s="262">
        <v>0.9</v>
      </c>
      <c r="P906" s="263">
        <v>0.98375350140056</v>
      </c>
      <c r="Q906" s="260">
        <v>0.979833926453143</v>
      </c>
      <c r="R906" s="260">
        <v>0.97651203758074</v>
      </c>
      <c r="S906" s="260">
        <v>0.984715327426902</v>
      </c>
      <c r="T906" s="262">
        <v>0.9</v>
      </c>
      <c r="U906" s="260">
        <v>0.944817927170868</v>
      </c>
      <c r="V906" s="260">
        <v>0.938552787663108</v>
      </c>
      <c r="W906" s="260">
        <v>0.938931297709924</v>
      </c>
      <c r="X906" s="260">
        <v>0.958955844279233</v>
      </c>
      <c r="Y906" s="262">
        <v>0.92</v>
      </c>
      <c r="Z906" s="262" t="s">
        <v>33</v>
      </c>
      <c r="AA906" s="262" t="s">
        <v>33</v>
      </c>
      <c r="AB906" s="262" t="s">
        <v>33</v>
      </c>
      <c r="AC906" s="262">
        <v>1</v>
      </c>
      <c r="AD906" s="262">
        <v>0.92</v>
      </c>
      <c r="AE906" s="260">
        <v>0.996980676328502</v>
      </c>
      <c r="AF906" s="260">
        <v>0.996756756756757</v>
      </c>
      <c r="AG906" s="260">
        <v>0.990672884743504</v>
      </c>
      <c r="AH906" s="260">
        <v>0.99403016615157</v>
      </c>
      <c r="AI906" s="262">
        <v>0.92</v>
      </c>
      <c r="AJ906" s="260">
        <v>0.955194623354803</v>
      </c>
      <c r="AK906" s="260">
        <v>0.951601423487545</v>
      </c>
      <c r="AL906" s="260">
        <v>0.951262477980035</v>
      </c>
      <c r="AM906" s="260">
        <v>0.968696560896827</v>
      </c>
      <c r="AN906" s="259">
        <v>0.99</v>
      </c>
      <c r="AO906" s="264">
        <v>1</v>
      </c>
      <c r="AP906" s="264">
        <v>1</v>
      </c>
      <c r="AQ906" s="264">
        <v>1</v>
      </c>
      <c r="AR906" s="265">
        <v>1</v>
      </c>
      <c r="AS906" s="286">
        <v>0.0656418488929858</v>
      </c>
      <c r="AT906" s="267">
        <v>0</v>
      </c>
      <c r="AU906" s="268">
        <v>0.230769230769231</v>
      </c>
      <c r="AV906" s="268">
        <v>0.2</v>
      </c>
      <c r="AW906" s="268">
        <v>0.0662824207492795</v>
      </c>
      <c r="AX906" s="224"/>
      <c r="AY906" s="222"/>
    </row>
    <row r="907" ht="15" spans="1:51">
      <c r="A907" s="220"/>
      <c r="B907" s="224"/>
      <c r="C907" s="294" t="s">
        <v>927</v>
      </c>
      <c r="D907" s="111" t="s">
        <v>25</v>
      </c>
      <c r="E907" s="111" t="s">
        <v>928</v>
      </c>
      <c r="F907" s="301" t="s">
        <v>943</v>
      </c>
      <c r="G907" s="302" t="s">
        <v>943</v>
      </c>
      <c r="H907" s="302" t="s">
        <v>943</v>
      </c>
      <c r="I907" s="302" t="s">
        <v>943</v>
      </c>
      <c r="J907" s="259">
        <v>0.9</v>
      </c>
      <c r="K907" s="260">
        <v>0.769230769230769</v>
      </c>
      <c r="L907" s="260">
        <v>1</v>
      </c>
      <c r="M907" s="261">
        <v>1</v>
      </c>
      <c r="N907" s="261">
        <v>0.9</v>
      </c>
      <c r="O907" s="262">
        <v>0.9</v>
      </c>
      <c r="P907" s="263">
        <v>0.956466876971609</v>
      </c>
      <c r="Q907" s="260">
        <v>0.962274774774775</v>
      </c>
      <c r="R907" s="260">
        <v>0.951911220715166</v>
      </c>
      <c r="S907" s="260">
        <v>0.947721719517762</v>
      </c>
      <c r="T907" s="262">
        <v>0.9</v>
      </c>
      <c r="U907" s="260">
        <v>0.9198738170347</v>
      </c>
      <c r="V907" s="260">
        <v>0.927364864864865</v>
      </c>
      <c r="W907" s="260">
        <v>0.938347718865598</v>
      </c>
      <c r="X907" s="260">
        <v>0.923260746986011</v>
      </c>
      <c r="Y907" s="262">
        <v>0.92</v>
      </c>
      <c r="Z907" s="262">
        <v>0</v>
      </c>
      <c r="AA907" s="262" t="s">
        <v>33</v>
      </c>
      <c r="AB907" s="262" t="s">
        <v>33</v>
      </c>
      <c r="AC907" s="262">
        <v>0</v>
      </c>
      <c r="AD907" s="262">
        <v>0.92</v>
      </c>
      <c r="AE907" s="260">
        <v>1</v>
      </c>
      <c r="AF907" s="260">
        <v>0.991260923845193</v>
      </c>
      <c r="AG907" s="260">
        <v>0.989847715736041</v>
      </c>
      <c r="AH907" s="260">
        <v>0.994207614708754</v>
      </c>
      <c r="AI907" s="262">
        <v>0.92</v>
      </c>
      <c r="AJ907" s="260">
        <v>0.93887838689351</v>
      </c>
      <c r="AK907" s="260">
        <v>0.95045045045045</v>
      </c>
      <c r="AL907" s="260">
        <v>0.964241676942047</v>
      </c>
      <c r="AM907" s="260">
        <v>0.949496576721708</v>
      </c>
      <c r="AN907" s="259">
        <v>0.99</v>
      </c>
      <c r="AO907" s="264">
        <v>1</v>
      </c>
      <c r="AP907" s="264">
        <v>1</v>
      </c>
      <c r="AQ907" s="264">
        <v>1</v>
      </c>
      <c r="AR907" s="265">
        <v>1</v>
      </c>
      <c r="AS907" s="286">
        <v>0.0656418488929858</v>
      </c>
      <c r="AT907" s="267">
        <v>0</v>
      </c>
      <c r="AU907" s="268">
        <v>0</v>
      </c>
      <c r="AV907" s="268">
        <v>0</v>
      </c>
      <c r="AW907" s="268">
        <v>0.0601503759398496</v>
      </c>
      <c r="AX907" s="224"/>
      <c r="AY907" s="222"/>
    </row>
    <row r="908" ht="15" spans="1:51">
      <c r="A908" s="220"/>
      <c r="B908" s="224"/>
      <c r="C908" s="294" t="s">
        <v>927</v>
      </c>
      <c r="D908" s="111" t="s">
        <v>25</v>
      </c>
      <c r="E908" s="111" t="s">
        <v>928</v>
      </c>
      <c r="F908" s="297" t="s">
        <v>944</v>
      </c>
      <c r="G908" s="298" t="s">
        <v>944</v>
      </c>
      <c r="H908" s="298" t="s">
        <v>944</v>
      </c>
      <c r="I908" s="298" t="s">
        <v>944</v>
      </c>
      <c r="J908" s="259">
        <v>0.9</v>
      </c>
      <c r="K908" s="260">
        <v>0.85</v>
      </c>
      <c r="L908" s="260">
        <v>0.904761904761905</v>
      </c>
      <c r="M908" s="261">
        <v>0.842105263157895</v>
      </c>
      <c r="N908" s="261">
        <v>0.796573875802998</v>
      </c>
      <c r="O908" s="262">
        <v>0.9</v>
      </c>
      <c r="P908" s="263">
        <v>0.937007874015748</v>
      </c>
      <c r="Q908" s="260">
        <v>0.917059748427673</v>
      </c>
      <c r="R908" s="260">
        <v>0.947849954254346</v>
      </c>
      <c r="S908" s="260">
        <v>0.947207712398218</v>
      </c>
      <c r="T908" s="262">
        <v>0.9</v>
      </c>
      <c r="U908" s="260">
        <v>0.886521537748958</v>
      </c>
      <c r="V908" s="260">
        <v>0.877358490566038</v>
      </c>
      <c r="W908" s="260">
        <v>0.884720951509607</v>
      </c>
      <c r="X908" s="260">
        <v>0.855219695805807</v>
      </c>
      <c r="Y908" s="262">
        <v>0.92</v>
      </c>
      <c r="Z908" s="262" t="s">
        <v>33</v>
      </c>
      <c r="AA908" s="262">
        <v>0.5</v>
      </c>
      <c r="AB908" s="262" t="s">
        <v>33</v>
      </c>
      <c r="AC908" s="262">
        <v>0.666666666666667</v>
      </c>
      <c r="AD908" s="262">
        <v>0.92</v>
      </c>
      <c r="AE908" s="260">
        <v>0.992696287279367</v>
      </c>
      <c r="AF908" s="260">
        <v>0.989200863930886</v>
      </c>
      <c r="AG908" s="260">
        <v>0.998636363636364</v>
      </c>
      <c r="AH908" s="260">
        <v>0.996062380187555</v>
      </c>
      <c r="AI908" s="262">
        <v>0.92</v>
      </c>
      <c r="AJ908" s="260">
        <v>0.938397406206577</v>
      </c>
      <c r="AK908" s="260">
        <v>0.955223880597015</v>
      </c>
      <c r="AL908" s="260">
        <v>0.944190301921317</v>
      </c>
      <c r="AM908" s="260">
        <v>0.945271243398944</v>
      </c>
      <c r="AN908" s="259">
        <v>0.99</v>
      </c>
      <c r="AO908" s="264">
        <v>1</v>
      </c>
      <c r="AP908" s="264">
        <v>1</v>
      </c>
      <c r="AQ908" s="264">
        <v>1</v>
      </c>
      <c r="AR908" s="265">
        <v>1</v>
      </c>
      <c r="AS908" s="286">
        <v>0.0656418488929858</v>
      </c>
      <c r="AT908" s="267">
        <v>0.0909090909090909</v>
      </c>
      <c r="AU908" s="268">
        <v>0.0625</v>
      </c>
      <c r="AV908" s="268">
        <v>0.166666666666667</v>
      </c>
      <c r="AW908" s="268">
        <v>0.0385288966725044</v>
      </c>
      <c r="AX908" s="224"/>
      <c r="AY908" s="222"/>
    </row>
    <row r="909" ht="15" spans="1:51">
      <c r="A909" s="220"/>
      <c r="B909" s="224"/>
      <c r="C909" s="294" t="s">
        <v>927</v>
      </c>
      <c r="D909" s="111" t="s">
        <v>25</v>
      </c>
      <c r="E909" s="111" t="s">
        <v>928</v>
      </c>
      <c r="F909" s="297" t="s">
        <v>945</v>
      </c>
      <c r="G909" s="298" t="s">
        <v>945</v>
      </c>
      <c r="H909" s="298" t="s">
        <v>945</v>
      </c>
      <c r="I909" s="298" t="s">
        <v>945</v>
      </c>
      <c r="J909" s="259">
        <v>0.9</v>
      </c>
      <c r="K909" s="260">
        <v>0.875</v>
      </c>
      <c r="L909" s="260">
        <v>0.970588235294118</v>
      </c>
      <c r="M909" s="261">
        <v>0.896551724137931</v>
      </c>
      <c r="N909" s="261">
        <v>0.90625</v>
      </c>
      <c r="O909" s="262">
        <v>0.9</v>
      </c>
      <c r="P909" s="263">
        <v>0.980279375513558</v>
      </c>
      <c r="Q909" s="260">
        <v>0.972890146157473</v>
      </c>
      <c r="R909" s="260">
        <v>0.967195188627665</v>
      </c>
      <c r="S909" s="260">
        <v>0.969106559017815</v>
      </c>
      <c r="T909" s="262">
        <v>0.9</v>
      </c>
      <c r="U909" s="260">
        <v>0.931525609422076</v>
      </c>
      <c r="V909" s="260">
        <v>0.920792079207921</v>
      </c>
      <c r="W909" s="260">
        <v>0.911973756150902</v>
      </c>
      <c r="X909" s="260">
        <v>0.916894642023087</v>
      </c>
      <c r="Y909" s="262">
        <v>0.92</v>
      </c>
      <c r="Z909" s="262" t="s">
        <v>33</v>
      </c>
      <c r="AA909" s="262" t="s">
        <v>33</v>
      </c>
      <c r="AB909" s="262" t="s">
        <v>33</v>
      </c>
      <c r="AC909" s="262">
        <v>1</v>
      </c>
      <c r="AD909" s="262">
        <v>0.92</v>
      </c>
      <c r="AE909" s="260">
        <v>0.997571131158917</v>
      </c>
      <c r="AF909" s="260">
        <v>0.996594778660613</v>
      </c>
      <c r="AG909" s="260">
        <v>0.99779843444227</v>
      </c>
      <c r="AH909" s="260">
        <v>0.997117400419287</v>
      </c>
      <c r="AI909" s="262">
        <v>0.92</v>
      </c>
      <c r="AJ909" s="260">
        <v>0.94934282584885</v>
      </c>
      <c r="AK909" s="260">
        <v>0.953795379537954</v>
      </c>
      <c r="AL909" s="260">
        <v>0.940951339529798</v>
      </c>
      <c r="AM909" s="260">
        <v>0.955468333036826</v>
      </c>
      <c r="AN909" s="259">
        <v>0.99</v>
      </c>
      <c r="AO909" s="264">
        <v>1</v>
      </c>
      <c r="AP909" s="264">
        <v>1</v>
      </c>
      <c r="AQ909" s="264">
        <v>1</v>
      </c>
      <c r="AR909" s="265">
        <v>1</v>
      </c>
      <c r="AS909" s="286">
        <v>0.0656418488929858</v>
      </c>
      <c r="AT909" s="267">
        <v>0.0857142857142857</v>
      </c>
      <c r="AU909" s="268">
        <v>0.0833333333333333</v>
      </c>
      <c r="AV909" s="268">
        <v>0.0416666666666667</v>
      </c>
      <c r="AW909" s="268">
        <v>0.0534825870646766</v>
      </c>
      <c r="AX909" s="224"/>
      <c r="AY909" s="222"/>
    </row>
    <row r="910" ht="15" spans="1:51">
      <c r="A910" s="220"/>
      <c r="B910" s="224"/>
      <c r="C910" s="294" t="s">
        <v>927</v>
      </c>
      <c r="D910" s="111" t="s">
        <v>25</v>
      </c>
      <c r="E910" s="111" t="s">
        <v>928</v>
      </c>
      <c r="F910" s="297" t="s">
        <v>946</v>
      </c>
      <c r="G910" s="298" t="s">
        <v>946</v>
      </c>
      <c r="H910" s="298" t="s">
        <v>946</v>
      </c>
      <c r="I910" s="298" t="s">
        <v>946</v>
      </c>
      <c r="J910" s="259">
        <v>0.9</v>
      </c>
      <c r="K910" s="260">
        <v>1</v>
      </c>
      <c r="L910" s="260">
        <v>1</v>
      </c>
      <c r="M910" s="261">
        <v>1</v>
      </c>
      <c r="N910" s="261">
        <v>0.974148061104583</v>
      </c>
      <c r="O910" s="262">
        <v>0.9</v>
      </c>
      <c r="P910" s="263">
        <v>0.99487879822465</v>
      </c>
      <c r="Q910" s="260">
        <v>0.993275954814416</v>
      </c>
      <c r="R910" s="260">
        <v>0.993745656706046</v>
      </c>
      <c r="S910" s="260">
        <v>0.990172485842328</v>
      </c>
      <c r="T910" s="262">
        <v>0.9</v>
      </c>
      <c r="U910" s="260">
        <v>0.912939569819051</v>
      </c>
      <c r="V910" s="260">
        <v>0.905594405594406</v>
      </c>
      <c r="W910" s="260">
        <v>0.913829047949965</v>
      </c>
      <c r="X910" s="260">
        <v>0.927979595659755</v>
      </c>
      <c r="Y910" s="262">
        <v>0.92</v>
      </c>
      <c r="Z910" s="262">
        <v>0.937833037300178</v>
      </c>
      <c r="AA910" s="262">
        <v>0.963768115942029</v>
      </c>
      <c r="AB910" s="262">
        <v>0.934650455927052</v>
      </c>
      <c r="AC910" s="262">
        <v>0.93902962644912</v>
      </c>
      <c r="AD910" s="262">
        <v>0.92</v>
      </c>
      <c r="AE910" s="260">
        <v>0.998308361527308</v>
      </c>
      <c r="AF910" s="260">
        <v>0.998626750892612</v>
      </c>
      <c r="AG910" s="260">
        <v>0.74196199280945</v>
      </c>
      <c r="AH910" s="260">
        <v>0.951851214475366</v>
      </c>
      <c r="AI910" s="262">
        <v>0.92</v>
      </c>
      <c r="AJ910" s="260">
        <v>0.955390334572491</v>
      </c>
      <c r="AK910" s="260">
        <v>0.960081651168065</v>
      </c>
      <c r="AL910" s="260">
        <v>0.952312827849308</v>
      </c>
      <c r="AM910" s="260">
        <v>0.958860417990623</v>
      </c>
      <c r="AN910" s="259">
        <v>0.99</v>
      </c>
      <c r="AO910" s="264">
        <v>1</v>
      </c>
      <c r="AP910" s="264">
        <v>1</v>
      </c>
      <c r="AQ910" s="264">
        <v>1</v>
      </c>
      <c r="AR910" s="265">
        <v>1</v>
      </c>
      <c r="AS910" s="286">
        <v>0.0656418488929858</v>
      </c>
      <c r="AT910" s="267">
        <v>0</v>
      </c>
      <c r="AU910" s="268">
        <v>0</v>
      </c>
      <c r="AV910" s="268">
        <v>0.0833333333333333</v>
      </c>
      <c r="AW910" s="268">
        <v>0.039344262295082</v>
      </c>
      <c r="AX910" s="224"/>
      <c r="AY910" s="222"/>
    </row>
    <row r="911" ht="15" spans="1:51">
      <c r="A911" s="220"/>
      <c r="B911" s="224"/>
      <c r="C911" s="294" t="s">
        <v>927</v>
      </c>
      <c r="D911" s="111" t="s">
        <v>25</v>
      </c>
      <c r="E911" s="111" t="s">
        <v>928</v>
      </c>
      <c r="F911" s="297" t="s">
        <v>947</v>
      </c>
      <c r="G911" s="298" t="s">
        <v>947</v>
      </c>
      <c r="H911" s="298" t="s">
        <v>947</v>
      </c>
      <c r="I911" s="298" t="s">
        <v>947</v>
      </c>
      <c r="J911" s="259">
        <v>0.9</v>
      </c>
      <c r="K911" s="260">
        <v>1</v>
      </c>
      <c r="L911" s="260">
        <v>0.833333333333333</v>
      </c>
      <c r="M911" s="261">
        <v>1</v>
      </c>
      <c r="N911" s="261">
        <v>0.957746478873239</v>
      </c>
      <c r="O911" s="262">
        <v>0.9</v>
      </c>
      <c r="P911" s="263">
        <v>0.968063872255489</v>
      </c>
      <c r="Q911" s="260">
        <v>0.980968858131488</v>
      </c>
      <c r="R911" s="260">
        <v>0.97071129707113</v>
      </c>
      <c r="S911" s="260">
        <v>0.967706668909259</v>
      </c>
      <c r="T911" s="262">
        <v>0.9</v>
      </c>
      <c r="U911" s="260">
        <v>0.916167664670659</v>
      </c>
      <c r="V911" s="260">
        <v>0.939446366782007</v>
      </c>
      <c r="W911" s="260">
        <v>0.903765690376569</v>
      </c>
      <c r="X911" s="260">
        <v>0.89849465982676</v>
      </c>
      <c r="Y911" s="262">
        <v>0.92</v>
      </c>
      <c r="Z911" s="262">
        <v>0.807692307692308</v>
      </c>
      <c r="AA911" s="262">
        <v>0.882882882882883</v>
      </c>
      <c r="AB911" s="262">
        <v>0.905263157894737</v>
      </c>
      <c r="AC911" s="262">
        <v>0.835972850678733</v>
      </c>
      <c r="AD911" s="262">
        <v>0.92</v>
      </c>
      <c r="AE911" s="260">
        <v>1</v>
      </c>
      <c r="AF911" s="260">
        <v>0.992156862745098</v>
      </c>
      <c r="AG911" s="260">
        <v>0.975376196990424</v>
      </c>
      <c r="AH911" s="260">
        <v>0.993396226415094</v>
      </c>
      <c r="AI911" s="262">
        <v>0.92</v>
      </c>
      <c r="AJ911" s="260">
        <v>0.932231404958678</v>
      </c>
      <c r="AK911" s="260">
        <v>0.962264150943396</v>
      </c>
      <c r="AL911" s="260">
        <v>0.943283582089552</v>
      </c>
      <c r="AM911" s="260">
        <v>0.937242232609293</v>
      </c>
      <c r="AN911" s="259">
        <v>0.99</v>
      </c>
      <c r="AO911" s="264">
        <v>1</v>
      </c>
      <c r="AP911" s="264">
        <v>1</v>
      </c>
      <c r="AQ911" s="264">
        <v>1</v>
      </c>
      <c r="AR911" s="265">
        <v>1</v>
      </c>
      <c r="AS911" s="286">
        <v>0.0656418488929858</v>
      </c>
      <c r="AT911" s="267">
        <v>0</v>
      </c>
      <c r="AU911" s="268">
        <v>0.166666666666667</v>
      </c>
      <c r="AV911" s="268">
        <v>0</v>
      </c>
      <c r="AW911" s="268">
        <v>0.0763888888888889</v>
      </c>
      <c r="AX911" s="224"/>
      <c r="AY911" s="222"/>
    </row>
    <row r="912" ht="15" spans="1:51">
      <c r="A912" s="220"/>
      <c r="B912" s="224"/>
      <c r="C912" s="294" t="s">
        <v>927</v>
      </c>
      <c r="D912" s="111" t="s">
        <v>25</v>
      </c>
      <c r="E912" s="111" t="s">
        <v>928</v>
      </c>
      <c r="F912" s="297" t="s">
        <v>948</v>
      </c>
      <c r="G912" s="298" t="s">
        <v>948</v>
      </c>
      <c r="H912" s="298" t="s">
        <v>948</v>
      </c>
      <c r="I912" s="298" t="s">
        <v>948</v>
      </c>
      <c r="J912" s="259">
        <v>0.9</v>
      </c>
      <c r="K912" s="260">
        <v>0.914285714285714</v>
      </c>
      <c r="L912" s="260">
        <v>0.939393939393939</v>
      </c>
      <c r="M912" s="261">
        <v>0.866666666666667</v>
      </c>
      <c r="N912" s="261">
        <v>0.905249679897567</v>
      </c>
      <c r="O912" s="262">
        <v>0.9</v>
      </c>
      <c r="P912" s="263">
        <v>0.958872305140962</v>
      </c>
      <c r="Q912" s="260">
        <v>0.916258836324089</v>
      </c>
      <c r="R912" s="260">
        <v>0.949655172413793</v>
      </c>
      <c r="S912" s="260">
        <v>0.957210554356055</v>
      </c>
      <c r="T912" s="262">
        <v>0.9</v>
      </c>
      <c r="U912" s="260">
        <v>0.918407960199005</v>
      </c>
      <c r="V912" s="260">
        <v>0.90483958673192</v>
      </c>
      <c r="W912" s="260">
        <v>0.89448275862069</v>
      </c>
      <c r="X912" s="260">
        <v>0.914715531503239</v>
      </c>
      <c r="Y912" s="262">
        <v>0.92</v>
      </c>
      <c r="Z912" s="262" t="s">
        <v>33</v>
      </c>
      <c r="AA912" s="262" t="s">
        <v>33</v>
      </c>
      <c r="AB912" s="262" t="s">
        <v>33</v>
      </c>
      <c r="AC912" s="262" t="s">
        <v>33</v>
      </c>
      <c r="AD912" s="262">
        <v>0.92</v>
      </c>
      <c r="AE912" s="260">
        <v>1</v>
      </c>
      <c r="AF912" s="260">
        <v>0.998331108144192</v>
      </c>
      <c r="AG912" s="260">
        <v>0.994390243902439</v>
      </c>
      <c r="AH912" s="260">
        <v>0.99581300988475</v>
      </c>
      <c r="AI912" s="262">
        <v>0.92</v>
      </c>
      <c r="AJ912" s="260">
        <v>0.942620232172471</v>
      </c>
      <c r="AK912" s="260">
        <v>0.946438281674823</v>
      </c>
      <c r="AL912" s="260">
        <v>0.938620689655172</v>
      </c>
      <c r="AM912" s="260">
        <v>0.948518793724677</v>
      </c>
      <c r="AN912" s="259">
        <v>0.99</v>
      </c>
      <c r="AO912" s="264">
        <v>1</v>
      </c>
      <c r="AP912" s="264">
        <v>1</v>
      </c>
      <c r="AQ912" s="264">
        <v>1</v>
      </c>
      <c r="AR912" s="265">
        <v>1</v>
      </c>
      <c r="AS912" s="286">
        <v>0.0656418488929858</v>
      </c>
      <c r="AT912" s="267">
        <v>0.0625</v>
      </c>
      <c r="AU912" s="268">
        <v>0.176470588235294</v>
      </c>
      <c r="AV912" s="268">
        <v>0</v>
      </c>
      <c r="AW912" s="268">
        <v>0.0576271186440678</v>
      </c>
      <c r="AX912" s="224"/>
      <c r="AY912" s="222"/>
    </row>
    <row r="913" ht="15" spans="1:51">
      <c r="A913" s="220"/>
      <c r="B913" s="224"/>
      <c r="C913" s="294" t="s">
        <v>927</v>
      </c>
      <c r="D913" s="111" t="s">
        <v>25</v>
      </c>
      <c r="E913" s="111" t="s">
        <v>928</v>
      </c>
      <c r="F913" s="301" t="s">
        <v>949</v>
      </c>
      <c r="G913" s="302" t="s">
        <v>949</v>
      </c>
      <c r="H913" s="302" t="s">
        <v>949</v>
      </c>
      <c r="I913" s="302" t="s">
        <v>949</v>
      </c>
      <c r="J913" s="259">
        <v>0.9</v>
      </c>
      <c r="K913" s="260">
        <v>0.833333333333333</v>
      </c>
      <c r="L913" s="260">
        <v>0.761904761904762</v>
      </c>
      <c r="M913" s="261">
        <v>0.764705882352941</v>
      </c>
      <c r="N913" s="261">
        <v>0.814220183486238</v>
      </c>
      <c r="O913" s="262">
        <v>0.9</v>
      </c>
      <c r="P913" s="263">
        <v>0.946305156831473</v>
      </c>
      <c r="Q913" s="260">
        <v>0.948936170212766</v>
      </c>
      <c r="R913" s="260">
        <v>0.865232163080408</v>
      </c>
      <c r="S913" s="260">
        <v>0.941591928251121</v>
      </c>
      <c r="T913" s="262">
        <v>0.9</v>
      </c>
      <c r="U913" s="260">
        <v>0.850079744816587</v>
      </c>
      <c r="V913" s="260">
        <v>0.858297872340426</v>
      </c>
      <c r="W913" s="260">
        <v>0.865232163080408</v>
      </c>
      <c r="X913" s="260">
        <v>0.868273542600897</v>
      </c>
      <c r="Y913" s="262">
        <v>0.92</v>
      </c>
      <c r="Z913" s="262" t="s">
        <v>33</v>
      </c>
      <c r="AA913" s="262" t="s">
        <v>33</v>
      </c>
      <c r="AB913" s="262" t="s">
        <v>33</v>
      </c>
      <c r="AC913" s="262" t="s">
        <v>33</v>
      </c>
      <c r="AD913" s="262">
        <v>0.92</v>
      </c>
      <c r="AE913" s="260">
        <v>0.988372093023256</v>
      </c>
      <c r="AF913" s="260">
        <v>0.964749536178108</v>
      </c>
      <c r="AG913" s="260">
        <v>0.977272727272727</v>
      </c>
      <c r="AH913" s="260">
        <v>0.990585290196185</v>
      </c>
      <c r="AI913" s="262">
        <v>0.92</v>
      </c>
      <c r="AJ913" s="260">
        <v>0.909670563230606</v>
      </c>
      <c r="AK913" s="260">
        <v>0.944255319148936</v>
      </c>
      <c r="AL913" s="260">
        <v>0.925254813137033</v>
      </c>
      <c r="AM913" s="260">
        <v>0.940855996233437</v>
      </c>
      <c r="AN913" s="259">
        <v>0.99</v>
      </c>
      <c r="AO913" s="264">
        <v>1</v>
      </c>
      <c r="AP913" s="264">
        <v>1</v>
      </c>
      <c r="AQ913" s="264">
        <v>1</v>
      </c>
      <c r="AR913" s="265">
        <v>1</v>
      </c>
      <c r="AS913" s="286">
        <v>0.0656418488929858</v>
      </c>
      <c r="AT913" s="267">
        <v>0</v>
      </c>
      <c r="AU913" s="268">
        <v>0</v>
      </c>
      <c r="AV913" s="268">
        <v>0</v>
      </c>
      <c r="AW913" s="268">
        <v>0.0373831775700935</v>
      </c>
      <c r="AX913" s="224"/>
      <c r="AY913" s="222"/>
    </row>
    <row r="914" ht="15" spans="1:51">
      <c r="A914" s="220"/>
      <c r="B914" s="224"/>
      <c r="C914" s="294" t="s">
        <v>927</v>
      </c>
      <c r="D914" s="111" t="s">
        <v>25</v>
      </c>
      <c r="E914" s="111" t="s">
        <v>928</v>
      </c>
      <c r="F914" s="297" t="s">
        <v>950</v>
      </c>
      <c r="G914" s="298" t="s">
        <v>950</v>
      </c>
      <c r="H914" s="298" t="s">
        <v>950</v>
      </c>
      <c r="I914" s="298" t="s">
        <v>950</v>
      </c>
      <c r="J914" s="259">
        <v>0.9</v>
      </c>
      <c r="K914" s="260">
        <v>0.883333333333333</v>
      </c>
      <c r="L914" s="260">
        <v>0.875</v>
      </c>
      <c r="M914" s="261">
        <v>0.944444444444444</v>
      </c>
      <c r="N914" s="261">
        <v>0.931605471562275</v>
      </c>
      <c r="O914" s="262">
        <v>0.9</v>
      </c>
      <c r="P914" s="263">
        <v>0.930007027406887</v>
      </c>
      <c r="Q914" s="260">
        <v>0.926834611171961</v>
      </c>
      <c r="R914" s="260">
        <v>0.950952485220057</v>
      </c>
      <c r="S914" s="260">
        <v>0.926550500429732</v>
      </c>
      <c r="T914" s="262">
        <v>0.9</v>
      </c>
      <c r="U914" s="260">
        <v>0.852143359100492</v>
      </c>
      <c r="V914" s="260">
        <v>0.842716319824754</v>
      </c>
      <c r="W914" s="260">
        <v>0.899934311364134</v>
      </c>
      <c r="X914" s="260">
        <v>0.863248218691952</v>
      </c>
      <c r="Y914" s="262">
        <v>0.92</v>
      </c>
      <c r="Z914" s="262" t="s">
        <v>33</v>
      </c>
      <c r="AA914" s="262">
        <v>0</v>
      </c>
      <c r="AB914" s="262" t="s">
        <v>33</v>
      </c>
      <c r="AC914" s="262">
        <v>0.25</v>
      </c>
      <c r="AD914" s="262">
        <v>0.92</v>
      </c>
      <c r="AE914" s="260">
        <v>0.980169971671388</v>
      </c>
      <c r="AF914" s="260">
        <v>0.987128712871287</v>
      </c>
      <c r="AG914" s="260">
        <v>0.991408934707904</v>
      </c>
      <c r="AH914" s="260">
        <v>0.988021902806297</v>
      </c>
      <c r="AI914" s="262">
        <v>0.92</v>
      </c>
      <c r="AJ914" s="260">
        <v>0.925951946044682</v>
      </c>
      <c r="AK914" s="260">
        <v>0.941537114079264</v>
      </c>
      <c r="AL914" s="260">
        <v>0.934311364134005</v>
      </c>
      <c r="AM914" s="260">
        <v>0.944117932439738</v>
      </c>
      <c r="AN914" s="259">
        <v>0.99</v>
      </c>
      <c r="AO914" s="264">
        <v>1</v>
      </c>
      <c r="AP914" s="264">
        <v>1</v>
      </c>
      <c r="AQ914" s="264">
        <v>1</v>
      </c>
      <c r="AR914" s="265">
        <v>1</v>
      </c>
      <c r="AS914" s="286">
        <v>0.0656418488929858</v>
      </c>
      <c r="AT914" s="267">
        <v>0.117647058823529</v>
      </c>
      <c r="AU914" s="268">
        <v>0.0487804878048781</v>
      </c>
      <c r="AV914" s="268">
        <v>0.0434782608695652</v>
      </c>
      <c r="AW914" s="268">
        <v>0.103881278538813</v>
      </c>
      <c r="AX914" s="224"/>
      <c r="AY914" s="222"/>
    </row>
    <row r="915" ht="15" spans="1:51">
      <c r="A915" s="220"/>
      <c r="B915" s="224"/>
      <c r="C915" s="294" t="s">
        <v>927</v>
      </c>
      <c r="D915" s="111" t="s">
        <v>25</v>
      </c>
      <c r="E915" s="111" t="s">
        <v>928</v>
      </c>
      <c r="F915" s="297" t="s">
        <v>951</v>
      </c>
      <c r="G915" s="298" t="s">
        <v>951</v>
      </c>
      <c r="H915" s="298" t="s">
        <v>951</v>
      </c>
      <c r="I915" s="298" t="s">
        <v>951</v>
      </c>
      <c r="J915" s="259">
        <v>0.9</v>
      </c>
      <c r="K915" s="260">
        <v>1</v>
      </c>
      <c r="L915" s="260">
        <v>1</v>
      </c>
      <c r="M915" s="261">
        <v>1</v>
      </c>
      <c r="N915" s="261">
        <v>0.996074582924436</v>
      </c>
      <c r="O915" s="262">
        <v>0.9</v>
      </c>
      <c r="P915" s="263">
        <v>0.988462303560772</v>
      </c>
      <c r="Q915" s="260">
        <v>0.985534422716314</v>
      </c>
      <c r="R915" s="260">
        <v>0.993604093380237</v>
      </c>
      <c r="S915" s="260">
        <v>0.980155986796623</v>
      </c>
      <c r="T915" s="262">
        <v>0.9</v>
      </c>
      <c r="U915" s="260">
        <v>0.954445991645116</v>
      </c>
      <c r="V915" s="260">
        <v>0.925796946155907</v>
      </c>
      <c r="W915" s="260">
        <v>0.922609529900863</v>
      </c>
      <c r="X915" s="260">
        <v>0.934869183357514</v>
      </c>
      <c r="Y915" s="262">
        <v>0.92</v>
      </c>
      <c r="Z915" s="262" t="s">
        <v>33</v>
      </c>
      <c r="AA915" s="262" t="s">
        <v>33</v>
      </c>
      <c r="AB915" s="262" t="s">
        <v>33</v>
      </c>
      <c r="AC915" s="262">
        <v>1</v>
      </c>
      <c r="AD915" s="262">
        <v>0.92</v>
      </c>
      <c r="AE915" s="260">
        <v>0.984402079722704</v>
      </c>
      <c r="AF915" s="260">
        <v>0.994152046783626</v>
      </c>
      <c r="AG915" s="260">
        <v>0.895618556701031</v>
      </c>
      <c r="AH915" s="260">
        <v>0.983844271732873</v>
      </c>
      <c r="AI915" s="262">
        <v>0.92</v>
      </c>
      <c r="AJ915" s="260">
        <v>0.983887010145216</v>
      </c>
      <c r="AK915" s="260">
        <v>0.982855612108224</v>
      </c>
      <c r="AL915" s="260">
        <v>0.984969619443556</v>
      </c>
      <c r="AM915" s="260">
        <v>0.982416341313809</v>
      </c>
      <c r="AN915" s="259">
        <v>0.99</v>
      </c>
      <c r="AO915" s="264">
        <v>1</v>
      </c>
      <c r="AP915" s="264">
        <v>1</v>
      </c>
      <c r="AQ915" s="264">
        <v>1</v>
      </c>
      <c r="AR915" s="265">
        <v>1</v>
      </c>
      <c r="AS915" s="286">
        <v>0.0656418488929858</v>
      </c>
      <c r="AT915" s="267">
        <v>0.0555555555555556</v>
      </c>
      <c r="AU915" s="268">
        <v>0.111111111111111</v>
      </c>
      <c r="AV915" s="268">
        <v>0</v>
      </c>
      <c r="AW915" s="268">
        <v>0.0696969696969697</v>
      </c>
      <c r="AX915" s="224"/>
      <c r="AY915" s="222"/>
    </row>
    <row r="916" ht="15" spans="1:51">
      <c r="A916" s="220"/>
      <c r="B916" s="224"/>
      <c r="C916" s="294" t="s">
        <v>927</v>
      </c>
      <c r="D916" s="111" t="s">
        <v>25</v>
      </c>
      <c r="E916" s="111" t="s">
        <v>928</v>
      </c>
      <c r="F916" s="297" t="s">
        <v>952</v>
      </c>
      <c r="G916" s="298" t="s">
        <v>952</v>
      </c>
      <c r="H916" s="298" t="s">
        <v>952</v>
      </c>
      <c r="I916" s="298" t="s">
        <v>952</v>
      </c>
      <c r="J916" s="259">
        <v>0.9</v>
      </c>
      <c r="K916" s="260">
        <v>0.972972972972973</v>
      </c>
      <c r="L916" s="260">
        <v>1</v>
      </c>
      <c r="M916" s="261">
        <v>1</v>
      </c>
      <c r="N916" s="261">
        <v>0.980116959064327</v>
      </c>
      <c r="O916" s="262">
        <v>0.9</v>
      </c>
      <c r="P916" s="263">
        <v>0.91693851944793</v>
      </c>
      <c r="Q916" s="260">
        <v>0.946316179192892</v>
      </c>
      <c r="R916" s="260">
        <v>0.924008810572687</v>
      </c>
      <c r="S916" s="260">
        <v>0.942449587957773</v>
      </c>
      <c r="T916" s="262">
        <v>0.9</v>
      </c>
      <c r="U916" s="260">
        <v>0.899874529485571</v>
      </c>
      <c r="V916" s="260">
        <v>0.921880784894484</v>
      </c>
      <c r="W916" s="260">
        <v>0.927312775330396</v>
      </c>
      <c r="X916" s="260">
        <v>0.911875931560341</v>
      </c>
      <c r="Y916" s="262">
        <v>0.92</v>
      </c>
      <c r="Z916" s="262">
        <v>0</v>
      </c>
      <c r="AA916" s="262" t="s">
        <v>33</v>
      </c>
      <c r="AB916" s="262" t="s">
        <v>33</v>
      </c>
      <c r="AC916" s="262">
        <v>0.5</v>
      </c>
      <c r="AD916" s="262">
        <v>0.92</v>
      </c>
      <c r="AE916" s="260">
        <v>0.98246856738091</v>
      </c>
      <c r="AF916" s="260">
        <v>0.993450881612091</v>
      </c>
      <c r="AG916" s="260">
        <v>0.989610673665792</v>
      </c>
      <c r="AH916" s="260">
        <v>0.971079970603955</v>
      </c>
      <c r="AI916" s="262">
        <v>0.92</v>
      </c>
      <c r="AJ916" s="260">
        <v>0.944082246740221</v>
      </c>
      <c r="AK916" s="260">
        <v>0.955218356772761</v>
      </c>
      <c r="AL916" s="260">
        <v>0.947503671071953</v>
      </c>
      <c r="AM916" s="260">
        <v>0.954001330082022</v>
      </c>
      <c r="AN916" s="259">
        <v>0.99</v>
      </c>
      <c r="AO916" s="264">
        <v>1</v>
      </c>
      <c r="AP916" s="264">
        <v>1</v>
      </c>
      <c r="AQ916" s="264">
        <v>1</v>
      </c>
      <c r="AR916" s="265">
        <v>1</v>
      </c>
      <c r="AS916" s="286">
        <v>0.0656418488929858</v>
      </c>
      <c r="AT916" s="267">
        <v>0</v>
      </c>
      <c r="AU916" s="268">
        <v>0.125</v>
      </c>
      <c r="AV916" s="268">
        <v>0.1</v>
      </c>
      <c r="AW916" s="268">
        <v>0.0828402366863905</v>
      </c>
      <c r="AX916" s="224"/>
      <c r="AY916" s="222"/>
    </row>
    <row r="917" ht="15" spans="1:51">
      <c r="A917" s="220"/>
      <c r="B917" s="224"/>
      <c r="C917" s="294" t="s">
        <v>927</v>
      </c>
      <c r="D917" s="111" t="s">
        <v>25</v>
      </c>
      <c r="E917" s="111" t="s">
        <v>928</v>
      </c>
      <c r="F917" s="301" t="s">
        <v>953</v>
      </c>
      <c r="G917" s="302" t="s">
        <v>953</v>
      </c>
      <c r="H917" s="302" t="s">
        <v>953</v>
      </c>
      <c r="I917" s="302" t="s">
        <v>953</v>
      </c>
      <c r="J917" s="259">
        <v>0.9</v>
      </c>
      <c r="K917" s="260">
        <v>0.9375</v>
      </c>
      <c r="L917" s="260">
        <v>0.936170212765957</v>
      </c>
      <c r="M917" s="261">
        <v>0.947368421052632</v>
      </c>
      <c r="N917" s="261">
        <v>0.941619585687382</v>
      </c>
      <c r="O917" s="262">
        <v>0.9</v>
      </c>
      <c r="P917" s="263">
        <v>0.932712456344587</v>
      </c>
      <c r="Q917" s="260">
        <v>0.943383805134957</v>
      </c>
      <c r="R917" s="260">
        <v>0.929587235518557</v>
      </c>
      <c r="S917" s="260">
        <v>0.929747116996886</v>
      </c>
      <c r="T917" s="262">
        <v>0.9</v>
      </c>
      <c r="U917" s="260">
        <v>0.869150174621653</v>
      </c>
      <c r="V917" s="260">
        <v>0.901250822909809</v>
      </c>
      <c r="W917" s="260">
        <v>0.920915712799168</v>
      </c>
      <c r="X917" s="260">
        <v>0.898379130593482</v>
      </c>
      <c r="Y917" s="262">
        <v>0.92</v>
      </c>
      <c r="Z917" s="262" t="s">
        <v>33</v>
      </c>
      <c r="AA917" s="262" t="s">
        <v>33</v>
      </c>
      <c r="AB917" s="262" t="s">
        <v>33</v>
      </c>
      <c r="AC917" s="262">
        <v>0</v>
      </c>
      <c r="AD917" s="262">
        <v>0.92</v>
      </c>
      <c r="AE917" s="260">
        <v>1</v>
      </c>
      <c r="AF917" s="260">
        <v>0.984966592427617</v>
      </c>
      <c r="AG917" s="260">
        <v>0.976973684210526</v>
      </c>
      <c r="AH917" s="260">
        <v>0.900731188233559</v>
      </c>
      <c r="AI917" s="262">
        <v>0.92</v>
      </c>
      <c r="AJ917" s="260">
        <v>0.962308050255933</v>
      </c>
      <c r="AK917" s="260">
        <v>0.965131578947368</v>
      </c>
      <c r="AL917" s="260">
        <v>0.970863683662851</v>
      </c>
      <c r="AM917" s="260">
        <v>0.967814413941765</v>
      </c>
      <c r="AN917" s="259">
        <v>0.99</v>
      </c>
      <c r="AO917" s="264">
        <v>1</v>
      </c>
      <c r="AP917" s="264">
        <v>1</v>
      </c>
      <c r="AQ917" s="264">
        <v>1</v>
      </c>
      <c r="AR917" s="265">
        <v>1</v>
      </c>
      <c r="AS917" s="286">
        <v>0.0656418488929858</v>
      </c>
      <c r="AT917" s="267">
        <v>0.0952380952380952</v>
      </c>
      <c r="AU917" s="268">
        <v>0.32</v>
      </c>
      <c r="AV917" s="268">
        <v>0.307692307692308</v>
      </c>
      <c r="AW917" s="268">
        <v>0.12910284463895</v>
      </c>
      <c r="AX917" s="224"/>
      <c r="AY917" s="222"/>
    </row>
    <row r="918" ht="15" spans="1:51">
      <c r="A918" s="220"/>
      <c r="B918" s="224"/>
      <c r="C918" s="294" t="s">
        <v>927</v>
      </c>
      <c r="D918" s="111" t="s">
        <v>25</v>
      </c>
      <c r="E918" s="111" t="s">
        <v>928</v>
      </c>
      <c r="F918" s="297" t="s">
        <v>954</v>
      </c>
      <c r="G918" s="298" t="s">
        <v>954</v>
      </c>
      <c r="H918" s="298" t="s">
        <v>954</v>
      </c>
      <c r="I918" s="298" t="s">
        <v>954</v>
      </c>
      <c r="J918" s="259">
        <v>0.9</v>
      </c>
      <c r="K918" s="260">
        <v>0.986301369863014</v>
      </c>
      <c r="L918" s="260">
        <v>0.984615384615385</v>
      </c>
      <c r="M918" s="261">
        <v>0.984126984126984</v>
      </c>
      <c r="N918" s="261">
        <v>0.985267034990792</v>
      </c>
      <c r="O918" s="262">
        <v>0.9</v>
      </c>
      <c r="P918" s="263">
        <v>0.982039162727887</v>
      </c>
      <c r="Q918" s="260">
        <v>0.980007077140835</v>
      </c>
      <c r="R918" s="260">
        <v>0.98446477974037</v>
      </c>
      <c r="S918" s="260">
        <v>0.972321440168331</v>
      </c>
      <c r="T918" s="262">
        <v>0.9</v>
      </c>
      <c r="U918" s="260">
        <v>0.947197839297772</v>
      </c>
      <c r="V918" s="260">
        <v>0.941967445152159</v>
      </c>
      <c r="W918" s="260">
        <v>0.960629921259842</v>
      </c>
      <c r="X918" s="260">
        <v>0.941207413853567</v>
      </c>
      <c r="Y918" s="262">
        <v>0.92</v>
      </c>
      <c r="Z918" s="262" t="s">
        <v>33</v>
      </c>
      <c r="AA918" s="262" t="s">
        <v>33</v>
      </c>
      <c r="AB918" s="262" t="s">
        <v>33</v>
      </c>
      <c r="AC918" s="262">
        <v>0.75</v>
      </c>
      <c r="AD918" s="262">
        <v>0.92</v>
      </c>
      <c r="AE918" s="260">
        <v>0.98545116854976</v>
      </c>
      <c r="AF918" s="260">
        <v>0.98748280605227</v>
      </c>
      <c r="AG918" s="260">
        <v>0.821660079051383</v>
      </c>
      <c r="AH918" s="260">
        <v>0.974105138077638</v>
      </c>
      <c r="AI918" s="262">
        <v>0.92</v>
      </c>
      <c r="AJ918" s="260">
        <v>0.985820391627279</v>
      </c>
      <c r="AK918" s="260">
        <v>0.98019101521047</v>
      </c>
      <c r="AL918" s="260">
        <v>0.984251968503937</v>
      </c>
      <c r="AM918" s="260">
        <v>0.986261346076433</v>
      </c>
      <c r="AN918" s="259">
        <v>0.99</v>
      </c>
      <c r="AO918" s="264">
        <v>1</v>
      </c>
      <c r="AP918" s="264">
        <v>1</v>
      </c>
      <c r="AQ918" s="264">
        <v>1</v>
      </c>
      <c r="AR918" s="265">
        <v>1</v>
      </c>
      <c r="AS918" s="286">
        <v>0.0656418488929858</v>
      </c>
      <c r="AT918" s="267">
        <v>0</v>
      </c>
      <c r="AU918" s="268">
        <v>0.105263157894737</v>
      </c>
      <c r="AV918" s="268">
        <v>0.285714285714286</v>
      </c>
      <c r="AW918" s="268">
        <v>0.0568561872909699</v>
      </c>
      <c r="AX918" s="224"/>
      <c r="AY918" s="222"/>
    </row>
    <row r="919" ht="15" spans="1:51">
      <c r="A919" s="220"/>
      <c r="B919" s="224"/>
      <c r="C919" s="294" t="s">
        <v>927</v>
      </c>
      <c r="D919" s="111" t="s">
        <v>25</v>
      </c>
      <c r="E919" s="111" t="s">
        <v>928</v>
      </c>
      <c r="F919" s="297" t="s">
        <v>955</v>
      </c>
      <c r="G919" s="298" t="s">
        <v>955</v>
      </c>
      <c r="H919" s="298" t="s">
        <v>955</v>
      </c>
      <c r="I919" s="298" t="s">
        <v>955</v>
      </c>
      <c r="J919" s="259">
        <v>0.9</v>
      </c>
      <c r="K919" s="260">
        <v>0.963636363636364</v>
      </c>
      <c r="L919" s="260">
        <v>1</v>
      </c>
      <c r="M919" s="261">
        <v>0.978260869565217</v>
      </c>
      <c r="N919" s="261">
        <v>0.9775</v>
      </c>
      <c r="O919" s="262">
        <v>0.9</v>
      </c>
      <c r="P919" s="263">
        <v>0.944519166106254</v>
      </c>
      <c r="Q919" s="260">
        <v>0.980252200808946</v>
      </c>
      <c r="R919" s="260">
        <v>0.948962945700303</v>
      </c>
      <c r="S919" s="260">
        <v>0.966461548641093</v>
      </c>
      <c r="T919" s="262">
        <v>0.9</v>
      </c>
      <c r="U919" s="260">
        <v>0.92871553463349</v>
      </c>
      <c r="V919" s="260">
        <v>0.933618843683084</v>
      </c>
      <c r="W919" s="260">
        <v>0.955255185271498</v>
      </c>
      <c r="X919" s="260">
        <v>0.936661538716027</v>
      </c>
      <c r="Y919" s="262">
        <v>0.92</v>
      </c>
      <c r="Z919" s="262" t="s">
        <v>33</v>
      </c>
      <c r="AA919" s="262" t="s">
        <v>33</v>
      </c>
      <c r="AB919" s="262" t="s">
        <v>33</v>
      </c>
      <c r="AC919" s="262">
        <v>1</v>
      </c>
      <c r="AD919" s="262">
        <v>0.92</v>
      </c>
      <c r="AE919" s="260">
        <v>0.980568232003533</v>
      </c>
      <c r="AF919" s="260">
        <v>0.272350900749692</v>
      </c>
      <c r="AG919" s="260">
        <v>0.434198746642793</v>
      </c>
      <c r="AH919" s="260">
        <v>0.348607774959546</v>
      </c>
      <c r="AI919" s="262">
        <v>0.92</v>
      </c>
      <c r="AJ919" s="260">
        <v>0.982370718603089</v>
      </c>
      <c r="AK919" s="260">
        <v>0.982189503680836</v>
      </c>
      <c r="AL919" s="260">
        <v>0.984629715882627</v>
      </c>
      <c r="AM919" s="260">
        <v>0.984607758086504</v>
      </c>
      <c r="AN919" s="259">
        <v>0.99</v>
      </c>
      <c r="AO919" s="264">
        <v>1</v>
      </c>
      <c r="AP919" s="264">
        <v>1</v>
      </c>
      <c r="AQ919" s="264">
        <v>1</v>
      </c>
      <c r="AR919" s="265">
        <v>1</v>
      </c>
      <c r="AS919" s="286">
        <v>0.0656418488929858</v>
      </c>
      <c r="AT919" s="267">
        <v>0.0882352941176471</v>
      </c>
      <c r="AU919" s="268">
        <v>0.032258064516129</v>
      </c>
      <c r="AV919" s="268">
        <v>0.0645161290322581</v>
      </c>
      <c r="AW919" s="268">
        <v>0.0880829015544041</v>
      </c>
      <c r="AX919" s="224"/>
      <c r="AY919" s="222"/>
    </row>
    <row r="920" ht="15" spans="1:51">
      <c r="A920" s="220"/>
      <c r="B920" s="224"/>
      <c r="C920" s="294" t="s">
        <v>927</v>
      </c>
      <c r="D920" s="111" t="s">
        <v>25</v>
      </c>
      <c r="E920" s="111" t="s">
        <v>928</v>
      </c>
      <c r="F920" s="297" t="s">
        <v>956</v>
      </c>
      <c r="G920" s="298" t="s">
        <v>956</v>
      </c>
      <c r="H920" s="298" t="s">
        <v>956</v>
      </c>
      <c r="I920" s="298" t="s">
        <v>956</v>
      </c>
      <c r="J920" s="259">
        <v>0.9</v>
      </c>
      <c r="K920" s="260">
        <v>1</v>
      </c>
      <c r="L920" s="260">
        <v>1</v>
      </c>
      <c r="M920" s="261">
        <v>1</v>
      </c>
      <c r="N920" s="261">
        <v>0.992307692307692</v>
      </c>
      <c r="O920" s="262">
        <v>0.9</v>
      </c>
      <c r="P920" s="263">
        <v>0.989887203422793</v>
      </c>
      <c r="Q920" s="260">
        <v>0.989811912225705</v>
      </c>
      <c r="R920" s="260">
        <v>0.992243251628917</v>
      </c>
      <c r="S920" s="260">
        <v>0.992527829535139</v>
      </c>
      <c r="T920" s="262">
        <v>0.9</v>
      </c>
      <c r="U920" s="260">
        <v>0.954881369117075</v>
      </c>
      <c r="V920" s="260">
        <v>0.951671891327064</v>
      </c>
      <c r="W920" s="260">
        <v>0.974247595408005</v>
      </c>
      <c r="X920" s="260">
        <v>0.957689551383116</v>
      </c>
      <c r="Y920" s="262">
        <v>0.92</v>
      </c>
      <c r="Z920" s="262">
        <v>1</v>
      </c>
      <c r="AA920" s="262" t="s">
        <v>33</v>
      </c>
      <c r="AB920" s="262" t="s">
        <v>33</v>
      </c>
      <c r="AC920" s="262">
        <v>1</v>
      </c>
      <c r="AD920" s="262">
        <v>0.92</v>
      </c>
      <c r="AE920" s="260">
        <v>0.988658584278451</v>
      </c>
      <c r="AF920" s="260">
        <v>0.994402462916317</v>
      </c>
      <c r="AG920" s="260">
        <v>0.76187015503876</v>
      </c>
      <c r="AH920" s="260">
        <v>0.970081765912571</v>
      </c>
      <c r="AI920" s="262">
        <v>0.92</v>
      </c>
      <c r="AJ920" s="260">
        <v>0.989115646258503</v>
      </c>
      <c r="AK920" s="260">
        <v>0.987464089840689</v>
      </c>
      <c r="AL920" s="260">
        <v>0.991004962779156</v>
      </c>
      <c r="AM920" s="260">
        <v>0.990409323207718</v>
      </c>
      <c r="AN920" s="259">
        <v>0.99</v>
      </c>
      <c r="AO920" s="264">
        <v>1</v>
      </c>
      <c r="AP920" s="264">
        <v>1</v>
      </c>
      <c r="AQ920" s="264">
        <v>1</v>
      </c>
      <c r="AR920" s="265">
        <v>1</v>
      </c>
      <c r="AS920" s="286">
        <v>0.0656418488929858</v>
      </c>
      <c r="AT920" s="267">
        <v>0.0434782608695652</v>
      </c>
      <c r="AU920" s="268">
        <v>0.0714285714285714</v>
      </c>
      <c r="AV920" s="268">
        <v>0</v>
      </c>
      <c r="AW920" s="268">
        <v>0.0382775119617225</v>
      </c>
      <c r="AX920" s="224"/>
      <c r="AY920" s="222"/>
    </row>
    <row r="921" ht="15" spans="1:51">
      <c r="A921" s="220"/>
      <c r="B921" s="224"/>
      <c r="C921" s="294" t="s">
        <v>927</v>
      </c>
      <c r="D921" s="111" t="s">
        <v>25</v>
      </c>
      <c r="E921" s="111" t="s">
        <v>928</v>
      </c>
      <c r="F921" s="297" t="s">
        <v>957</v>
      </c>
      <c r="G921" s="298" t="s">
        <v>957</v>
      </c>
      <c r="H921" s="298" t="s">
        <v>957</v>
      </c>
      <c r="I921" s="298" t="s">
        <v>957</v>
      </c>
      <c r="J921" s="259">
        <v>0.9</v>
      </c>
      <c r="K921" s="260">
        <v>1</v>
      </c>
      <c r="L921" s="260">
        <v>0.978260869565217</v>
      </c>
      <c r="M921" s="261">
        <v>0.975</v>
      </c>
      <c r="N921" s="261">
        <v>0.974797479747975</v>
      </c>
      <c r="O921" s="262">
        <v>0.9</v>
      </c>
      <c r="P921" s="263">
        <v>0.926511627906977</v>
      </c>
      <c r="Q921" s="260">
        <v>0.9790273556231</v>
      </c>
      <c r="R921" s="260">
        <v>0.963743988161302</v>
      </c>
      <c r="S921" s="260">
        <v>0.94207187688459</v>
      </c>
      <c r="T921" s="262">
        <v>0.9</v>
      </c>
      <c r="U921" s="260">
        <v>0.923953488372093</v>
      </c>
      <c r="V921" s="260">
        <v>0.936170212765957</v>
      </c>
      <c r="W921" s="260">
        <v>0.926748057713652</v>
      </c>
      <c r="X921" s="260">
        <v>0.924214335172321</v>
      </c>
      <c r="Y921" s="262">
        <v>0.92</v>
      </c>
      <c r="Z921" s="262" t="s">
        <v>33</v>
      </c>
      <c r="AA921" s="262" t="s">
        <v>33</v>
      </c>
      <c r="AB921" s="262" t="s">
        <v>33</v>
      </c>
      <c r="AC921" s="262" t="s">
        <v>33</v>
      </c>
      <c r="AD921" s="262">
        <v>0.92</v>
      </c>
      <c r="AE921" s="260">
        <v>0.974874371859296</v>
      </c>
      <c r="AF921" s="260">
        <v>0.989729225023343</v>
      </c>
      <c r="AG921" s="260">
        <v>0.99287072243346</v>
      </c>
      <c r="AH921" s="260">
        <v>0.985654051830522</v>
      </c>
      <c r="AI921" s="262">
        <v>0.92</v>
      </c>
      <c r="AJ921" s="260">
        <v>0.953255813953488</v>
      </c>
      <c r="AK921" s="260">
        <v>0.964437689969605</v>
      </c>
      <c r="AL921" s="260">
        <v>0.945246022937477</v>
      </c>
      <c r="AM921" s="260">
        <v>0.961615778070626</v>
      </c>
      <c r="AN921" s="259">
        <v>0.99</v>
      </c>
      <c r="AO921" s="264">
        <v>1</v>
      </c>
      <c r="AP921" s="264">
        <v>1</v>
      </c>
      <c r="AQ921" s="264">
        <v>1</v>
      </c>
      <c r="AR921" s="265">
        <v>1</v>
      </c>
      <c r="AS921" s="286">
        <v>0.0656418488929858</v>
      </c>
      <c r="AT921" s="267">
        <v>0</v>
      </c>
      <c r="AU921" s="268">
        <v>0</v>
      </c>
      <c r="AV921" s="268">
        <v>0</v>
      </c>
      <c r="AW921" s="268">
        <v>0.0486725663716814</v>
      </c>
      <c r="AX921" s="224"/>
      <c r="AY921" s="222"/>
    </row>
    <row r="922" ht="15" spans="1:51">
      <c r="A922" s="220"/>
      <c r="B922" s="224"/>
      <c r="C922" s="294" t="s">
        <v>927</v>
      </c>
      <c r="D922" s="111" t="s">
        <v>25</v>
      </c>
      <c r="E922" s="111" t="s">
        <v>928</v>
      </c>
      <c r="F922" s="297" t="s">
        <v>958</v>
      </c>
      <c r="G922" s="298" t="s">
        <v>958</v>
      </c>
      <c r="H922" s="298" t="s">
        <v>958</v>
      </c>
      <c r="I922" s="298" t="s">
        <v>958</v>
      </c>
      <c r="J922" s="259">
        <v>0.9</v>
      </c>
      <c r="K922" s="260">
        <v>0.930232558139535</v>
      </c>
      <c r="L922" s="260">
        <v>0.9</v>
      </c>
      <c r="M922" s="261">
        <v>0.918918918918919</v>
      </c>
      <c r="N922" s="261">
        <v>0.93576017130621</v>
      </c>
      <c r="O922" s="262">
        <v>0.9</v>
      </c>
      <c r="P922" s="263">
        <v>0.967447045707915</v>
      </c>
      <c r="Q922" s="260">
        <v>0.942976804123711</v>
      </c>
      <c r="R922" s="260">
        <v>0.966740576496674</v>
      </c>
      <c r="S922" s="260">
        <v>0.963519892110587</v>
      </c>
      <c r="T922" s="262">
        <v>0.9</v>
      </c>
      <c r="U922" s="260">
        <v>0.926644370122631</v>
      </c>
      <c r="V922" s="260">
        <v>0.906572164948454</v>
      </c>
      <c r="W922" s="260">
        <v>0.944884383908774</v>
      </c>
      <c r="X922" s="260">
        <v>0.922712969206563</v>
      </c>
      <c r="Y922" s="262">
        <v>0.92</v>
      </c>
      <c r="Z922" s="262" t="s">
        <v>33</v>
      </c>
      <c r="AA922" s="262" t="s">
        <v>33</v>
      </c>
      <c r="AB922" s="262" t="s">
        <v>33</v>
      </c>
      <c r="AC922" s="262">
        <v>1</v>
      </c>
      <c r="AD922" s="262">
        <v>0.92</v>
      </c>
      <c r="AE922" s="260">
        <v>0.993425858290723</v>
      </c>
      <c r="AF922" s="260">
        <v>0.947254530700568</v>
      </c>
      <c r="AG922" s="260">
        <v>0.973068893528184</v>
      </c>
      <c r="AH922" s="260">
        <v>0.895610964050892</v>
      </c>
      <c r="AI922" s="262">
        <v>0.92</v>
      </c>
      <c r="AJ922" s="260">
        <v>0.967447045707915</v>
      </c>
      <c r="AK922" s="260">
        <v>0.974903474903475</v>
      </c>
      <c r="AL922" s="260">
        <v>0.975324264473268</v>
      </c>
      <c r="AM922" s="260">
        <v>0.975558525873592</v>
      </c>
      <c r="AN922" s="259">
        <v>0.99</v>
      </c>
      <c r="AO922" s="264">
        <v>1</v>
      </c>
      <c r="AP922" s="264">
        <v>1</v>
      </c>
      <c r="AQ922" s="264">
        <v>1</v>
      </c>
      <c r="AR922" s="265">
        <v>1</v>
      </c>
      <c r="AS922" s="286">
        <v>0.0656418488929858</v>
      </c>
      <c r="AT922" s="267">
        <v>0.0689655172413793</v>
      </c>
      <c r="AU922" s="268">
        <v>0.037037037037037</v>
      </c>
      <c r="AV922" s="268">
        <v>0.15</v>
      </c>
      <c r="AW922" s="268">
        <v>0.0604651162790698</v>
      </c>
      <c r="AX922" s="224"/>
      <c r="AY922" s="222"/>
    </row>
    <row r="923" ht="15" spans="1:51">
      <c r="A923" s="220"/>
      <c r="B923" s="224"/>
      <c r="C923" s="294" t="s">
        <v>927</v>
      </c>
      <c r="D923" s="111" t="s">
        <v>25</v>
      </c>
      <c r="E923" s="111" t="s">
        <v>928</v>
      </c>
      <c r="F923" s="297" t="s">
        <v>959</v>
      </c>
      <c r="G923" s="298" t="s">
        <v>959</v>
      </c>
      <c r="H923" s="298" t="s">
        <v>959</v>
      </c>
      <c r="I923" s="298" t="s">
        <v>959</v>
      </c>
      <c r="J923" s="259">
        <v>0.9</v>
      </c>
      <c r="K923" s="260">
        <v>1</v>
      </c>
      <c r="L923" s="260">
        <v>1</v>
      </c>
      <c r="M923" s="261">
        <v>1</v>
      </c>
      <c r="N923" s="261">
        <v>0.982517482517482</v>
      </c>
      <c r="O923" s="262">
        <v>0.9</v>
      </c>
      <c r="P923" s="263">
        <v>0.976732422862924</v>
      </c>
      <c r="Q923" s="260">
        <v>0.966568914956012</v>
      </c>
      <c r="R923" s="260">
        <v>0.961075069508805</v>
      </c>
      <c r="S923" s="260">
        <v>0.964193290359008</v>
      </c>
      <c r="T923" s="262">
        <v>0.9</v>
      </c>
      <c r="U923" s="260">
        <v>0.925139099645928</v>
      </c>
      <c r="V923" s="260">
        <v>0.934310850439883</v>
      </c>
      <c r="W923" s="260">
        <v>0.905468025949954</v>
      </c>
      <c r="X923" s="260">
        <v>0.924928245424175</v>
      </c>
      <c r="Y923" s="262">
        <v>0.92</v>
      </c>
      <c r="Z923" s="262">
        <v>0.953106682297773</v>
      </c>
      <c r="AA923" s="262">
        <v>0.92503022974607</v>
      </c>
      <c r="AB923" s="262">
        <v>0.845410628019324</v>
      </c>
      <c r="AC923" s="262">
        <v>0.91469013006886</v>
      </c>
      <c r="AD923" s="262">
        <v>0.92</v>
      </c>
      <c r="AE923" s="260">
        <v>0.996978851963746</v>
      </c>
      <c r="AF923" s="260">
        <v>0.997914494264859</v>
      </c>
      <c r="AG923" s="260">
        <v>0.972059779077323</v>
      </c>
      <c r="AH923" s="260">
        <v>0.991227742730225</v>
      </c>
      <c r="AI923" s="262">
        <v>0.92</v>
      </c>
      <c r="AJ923" s="260">
        <v>0.962204168138467</v>
      </c>
      <c r="AK923" s="260">
        <v>0.950236966824645</v>
      </c>
      <c r="AL923" s="260">
        <v>0.941679626749611</v>
      </c>
      <c r="AM923" s="260">
        <v>0.953655015981029</v>
      </c>
      <c r="AN923" s="259">
        <v>0.99</v>
      </c>
      <c r="AO923" s="264">
        <v>1</v>
      </c>
      <c r="AP923" s="264">
        <v>1</v>
      </c>
      <c r="AQ923" s="264">
        <v>1</v>
      </c>
      <c r="AR923" s="265">
        <v>1</v>
      </c>
      <c r="AS923" s="286">
        <v>0.0656418488929858</v>
      </c>
      <c r="AT923" s="267">
        <v>0.0909090909090909</v>
      </c>
      <c r="AU923" s="268">
        <v>0.125</v>
      </c>
      <c r="AV923" s="268">
        <v>0</v>
      </c>
      <c r="AW923" s="268">
        <v>0.0897959183673469</v>
      </c>
      <c r="AX923" s="224"/>
      <c r="AY923" s="222"/>
    </row>
    <row r="924" ht="15" spans="1:51">
      <c r="A924" s="220"/>
      <c r="B924" s="224"/>
      <c r="C924" s="294" t="s">
        <v>927</v>
      </c>
      <c r="D924" s="111" t="s">
        <v>25</v>
      </c>
      <c r="E924" s="111" t="s">
        <v>928</v>
      </c>
      <c r="F924" s="297" t="s">
        <v>960</v>
      </c>
      <c r="G924" s="298" t="s">
        <v>960</v>
      </c>
      <c r="H924" s="298" t="s">
        <v>960</v>
      </c>
      <c r="I924" s="298" t="s">
        <v>960</v>
      </c>
      <c r="J924" s="259">
        <v>0.9</v>
      </c>
      <c r="K924" s="260">
        <v>0.928571428571429</v>
      </c>
      <c r="L924" s="260">
        <v>0.947368421052632</v>
      </c>
      <c r="M924" s="261">
        <v>0.888888888888889</v>
      </c>
      <c r="N924" s="261">
        <v>0.944812362030905</v>
      </c>
      <c r="O924" s="262">
        <v>0.9</v>
      </c>
      <c r="P924" s="263">
        <v>0.965264376688537</v>
      </c>
      <c r="Q924" s="260">
        <v>0.963379469434833</v>
      </c>
      <c r="R924" s="260">
        <v>0.974972191323693</v>
      </c>
      <c r="S924" s="260">
        <v>0.963272723719821</v>
      </c>
      <c r="T924" s="262">
        <v>0.9</v>
      </c>
      <c r="U924" s="260">
        <v>0.918178309532999</v>
      </c>
      <c r="V924" s="260">
        <v>0.908592848904268</v>
      </c>
      <c r="W924" s="260">
        <v>0.931034482758621</v>
      </c>
      <c r="X924" s="260">
        <v>0.904337121027074</v>
      </c>
      <c r="Y924" s="262">
        <v>0.92</v>
      </c>
      <c r="Z924" s="262" t="s">
        <v>33</v>
      </c>
      <c r="AA924" s="262" t="s">
        <v>33</v>
      </c>
      <c r="AB924" s="262">
        <v>1</v>
      </c>
      <c r="AC924" s="262">
        <v>1</v>
      </c>
      <c r="AD924" s="262">
        <v>0.92</v>
      </c>
      <c r="AE924" s="260">
        <v>0.765343468468468</v>
      </c>
      <c r="AF924" s="260">
        <v>0.725038550501157</v>
      </c>
      <c r="AG924" s="260">
        <v>0.997779540047581</v>
      </c>
      <c r="AH924" s="260">
        <v>0.965925932766048</v>
      </c>
      <c r="AI924" s="262">
        <v>0.92</v>
      </c>
      <c r="AJ924" s="260">
        <v>0.96487842531841</v>
      </c>
      <c r="AK924" s="260">
        <v>0.955645161290323</v>
      </c>
      <c r="AL924" s="260">
        <v>0.954987496526813</v>
      </c>
      <c r="AM924" s="260">
        <v>0.962509646098092</v>
      </c>
      <c r="AN924" s="259">
        <v>0.99</v>
      </c>
      <c r="AO924" s="264">
        <v>1</v>
      </c>
      <c r="AP924" s="264">
        <v>1</v>
      </c>
      <c r="AQ924" s="264">
        <v>1</v>
      </c>
      <c r="AR924" s="265">
        <v>1</v>
      </c>
      <c r="AS924" s="286">
        <v>0.0656418488929858</v>
      </c>
      <c r="AT924" s="267">
        <v>0</v>
      </c>
      <c r="AU924" s="268">
        <v>0.0769230769230769</v>
      </c>
      <c r="AV924" s="268">
        <v>0.117647058823529</v>
      </c>
      <c r="AW924" s="268">
        <v>0.087719298245614</v>
      </c>
      <c r="AX924" s="224"/>
      <c r="AY924" s="222"/>
    </row>
    <row r="925" ht="15" spans="1:51">
      <c r="A925" s="220"/>
      <c r="B925" s="224"/>
      <c r="C925" s="294" t="s">
        <v>927</v>
      </c>
      <c r="D925" s="111" t="s">
        <v>25</v>
      </c>
      <c r="E925" s="111" t="s">
        <v>928</v>
      </c>
      <c r="F925" s="301" t="s">
        <v>961</v>
      </c>
      <c r="G925" s="302" t="s">
        <v>961</v>
      </c>
      <c r="H925" s="302" t="s">
        <v>961</v>
      </c>
      <c r="I925" s="302" t="s">
        <v>961</v>
      </c>
      <c r="J925" s="259">
        <v>0.9</v>
      </c>
      <c r="K925" s="260">
        <v>1</v>
      </c>
      <c r="L925" s="260">
        <v>1</v>
      </c>
      <c r="M925" s="261">
        <v>1</v>
      </c>
      <c r="N925" s="261">
        <v>0.994854202401372</v>
      </c>
      <c r="O925" s="262">
        <v>0.9</v>
      </c>
      <c r="P925" s="263">
        <v>0.993118279569893</v>
      </c>
      <c r="Q925" s="260">
        <v>0.993390950686324</v>
      </c>
      <c r="R925" s="260">
        <v>0.990931574608409</v>
      </c>
      <c r="S925" s="260">
        <v>0.987593578351324</v>
      </c>
      <c r="T925" s="262">
        <v>0.9</v>
      </c>
      <c r="U925" s="260">
        <v>0.925161290322581</v>
      </c>
      <c r="V925" s="260">
        <v>0.913573970513472</v>
      </c>
      <c r="W925" s="260">
        <v>0.961253091508656</v>
      </c>
      <c r="X925" s="260">
        <v>0.941551969121795</v>
      </c>
      <c r="Y925" s="262">
        <v>0.92</v>
      </c>
      <c r="Z925" s="262">
        <v>0.938961038961039</v>
      </c>
      <c r="AA925" s="262">
        <v>0.924590163934426</v>
      </c>
      <c r="AB925" s="262">
        <v>0.845238095238095</v>
      </c>
      <c r="AC925" s="262">
        <v>0.927569207432689</v>
      </c>
      <c r="AD925" s="262">
        <v>0.92</v>
      </c>
      <c r="AE925" s="260">
        <v>0.993405558172398</v>
      </c>
      <c r="AF925" s="260">
        <v>0.994125621328513</v>
      </c>
      <c r="AG925" s="260">
        <v>0.729954180985109</v>
      </c>
      <c r="AH925" s="260">
        <v>0.968927403285838</v>
      </c>
      <c r="AI925" s="262">
        <v>0.92</v>
      </c>
      <c r="AJ925" s="260">
        <v>0.97124394184168</v>
      </c>
      <c r="AK925" s="260">
        <v>0.973224679860303</v>
      </c>
      <c r="AL925" s="260">
        <v>0.967918088737201</v>
      </c>
      <c r="AM925" s="260">
        <v>0.975776253438049</v>
      </c>
      <c r="AN925" s="259">
        <v>0.99</v>
      </c>
      <c r="AO925" s="264">
        <v>1</v>
      </c>
      <c r="AP925" s="264">
        <v>1</v>
      </c>
      <c r="AQ925" s="264">
        <v>1</v>
      </c>
      <c r="AR925" s="265">
        <v>1</v>
      </c>
      <c r="AS925" s="286">
        <v>0.0656418488929858</v>
      </c>
      <c r="AT925" s="267">
        <v>0</v>
      </c>
      <c r="AU925" s="268">
        <v>0.15</v>
      </c>
      <c r="AV925" s="268">
        <v>0</v>
      </c>
      <c r="AW925" s="268">
        <v>0.0658914728682171</v>
      </c>
      <c r="AX925" s="224"/>
      <c r="AY925" s="222"/>
    </row>
    <row r="926" ht="15" spans="1:51">
      <c r="A926" s="220"/>
      <c r="B926" s="224"/>
      <c r="C926" s="294" t="s">
        <v>927</v>
      </c>
      <c r="D926" s="111" t="s">
        <v>25</v>
      </c>
      <c r="E926" s="111" t="s">
        <v>928</v>
      </c>
      <c r="F926" s="297" t="s">
        <v>962</v>
      </c>
      <c r="G926" s="298" t="s">
        <v>962</v>
      </c>
      <c r="H926" s="298" t="s">
        <v>962</v>
      </c>
      <c r="I926" s="298" t="s">
        <v>962</v>
      </c>
      <c r="J926" s="259">
        <v>0.9</v>
      </c>
      <c r="K926" s="260">
        <v>0.933333333333333</v>
      </c>
      <c r="L926" s="260">
        <v>0.952380952380952</v>
      </c>
      <c r="M926" s="261">
        <v>1</v>
      </c>
      <c r="N926" s="261">
        <v>0.954901960784314</v>
      </c>
      <c r="O926" s="262">
        <v>0.9</v>
      </c>
      <c r="P926" s="263">
        <v>0.964117091595845</v>
      </c>
      <c r="Q926" s="260">
        <v>0.96507447354905</v>
      </c>
      <c r="R926" s="260">
        <v>0.894392523364486</v>
      </c>
      <c r="S926" s="260">
        <v>0.945400524772341</v>
      </c>
      <c r="T926" s="262">
        <v>0.9</v>
      </c>
      <c r="U926" s="260">
        <v>0.919924457034939</v>
      </c>
      <c r="V926" s="260">
        <v>0.920390344119158</v>
      </c>
      <c r="W926" s="260">
        <v>0.882866043613707</v>
      </c>
      <c r="X926" s="260">
        <v>0.925412872356845</v>
      </c>
      <c r="Y926" s="262">
        <v>0.92</v>
      </c>
      <c r="Z926" s="262">
        <v>0</v>
      </c>
      <c r="AA926" s="262" t="s">
        <v>33</v>
      </c>
      <c r="AB926" s="262">
        <v>1</v>
      </c>
      <c r="AC926" s="262">
        <v>0.5</v>
      </c>
      <c r="AD926" s="262">
        <v>0.92</v>
      </c>
      <c r="AE926" s="260">
        <v>0.949963741841914</v>
      </c>
      <c r="AF926" s="260">
        <v>0.97316219369895</v>
      </c>
      <c r="AG926" s="260">
        <v>0.821286735504369</v>
      </c>
      <c r="AH926" s="260">
        <v>0.970893970893971</v>
      </c>
      <c r="AI926" s="262">
        <v>0.92</v>
      </c>
      <c r="AJ926" s="260">
        <v>0.943353474320242</v>
      </c>
      <c r="AK926" s="260">
        <v>0.951720595788392</v>
      </c>
      <c r="AL926" s="260">
        <v>0.905043586550436</v>
      </c>
      <c r="AM926" s="260">
        <v>0.954174543770979</v>
      </c>
      <c r="AN926" s="259">
        <v>0.99</v>
      </c>
      <c r="AO926" s="264">
        <v>1</v>
      </c>
      <c r="AP926" s="264">
        <v>1</v>
      </c>
      <c r="AQ926" s="264">
        <v>1</v>
      </c>
      <c r="AR926" s="265">
        <v>1</v>
      </c>
      <c r="AS926" s="286">
        <v>0.0656418488929858</v>
      </c>
      <c r="AT926" s="267">
        <v>0</v>
      </c>
      <c r="AU926" s="268">
        <v>0</v>
      </c>
      <c r="AV926" s="268">
        <v>0.333333333333333</v>
      </c>
      <c r="AW926" s="268">
        <v>0.0740740740740741</v>
      </c>
      <c r="AX926" s="224"/>
      <c r="AY926" s="222"/>
    </row>
    <row r="927" ht="15" spans="1:51">
      <c r="A927" s="220"/>
      <c r="B927" s="224"/>
      <c r="C927" s="294" t="s">
        <v>927</v>
      </c>
      <c r="D927" s="111" t="s">
        <v>25</v>
      </c>
      <c r="E927" s="111" t="s">
        <v>928</v>
      </c>
      <c r="F927" s="297" t="s">
        <v>963</v>
      </c>
      <c r="G927" s="298" t="s">
        <v>963</v>
      </c>
      <c r="H927" s="298" t="s">
        <v>963</v>
      </c>
      <c r="I927" s="298" t="s">
        <v>963</v>
      </c>
      <c r="J927" s="259">
        <v>0.9</v>
      </c>
      <c r="K927" s="260">
        <v>0.846153846153846</v>
      </c>
      <c r="L927" s="260">
        <v>0.871794871794872</v>
      </c>
      <c r="M927" s="261">
        <v>0.8125</v>
      </c>
      <c r="N927" s="261">
        <v>0.844494892167991</v>
      </c>
      <c r="O927" s="262">
        <v>0.9</v>
      </c>
      <c r="P927" s="263">
        <v>0.899465240641711</v>
      </c>
      <c r="Q927" s="260">
        <v>0.954308093994778</v>
      </c>
      <c r="R927" s="260">
        <v>0.889745566692367</v>
      </c>
      <c r="S927" s="260">
        <v>0.898772853323591</v>
      </c>
      <c r="T927" s="262">
        <v>0.9</v>
      </c>
      <c r="U927" s="260">
        <v>0.886274509803922</v>
      </c>
      <c r="V927" s="260">
        <v>0.908942558746736</v>
      </c>
      <c r="W927" s="260">
        <v>0.919814957594449</v>
      </c>
      <c r="X927" s="260">
        <v>0.902010926421016</v>
      </c>
      <c r="Y927" s="262">
        <v>0.92</v>
      </c>
      <c r="Z927" s="262">
        <v>0.879003558718861</v>
      </c>
      <c r="AA927" s="262">
        <v>0.904645476772616</v>
      </c>
      <c r="AB927" s="262">
        <v>0.90293453724605</v>
      </c>
      <c r="AC927" s="262">
        <v>0.881427668982944</v>
      </c>
      <c r="AD927" s="262">
        <v>0.92</v>
      </c>
      <c r="AE927" s="260">
        <v>0.998532110091743</v>
      </c>
      <c r="AF927" s="260">
        <v>0.995733678086619</v>
      </c>
      <c r="AG927" s="260">
        <v>0.97309471633796</v>
      </c>
      <c r="AH927" s="260">
        <v>0.982758448957638</v>
      </c>
      <c r="AI927" s="262">
        <v>0.92</v>
      </c>
      <c r="AJ927" s="260">
        <v>0.921898025346301</v>
      </c>
      <c r="AK927" s="260">
        <v>0.935325946920897</v>
      </c>
      <c r="AL927" s="260">
        <v>0.945464982778416</v>
      </c>
      <c r="AM927" s="260">
        <v>0.940334003442522</v>
      </c>
      <c r="AN927" s="259">
        <v>0.99</v>
      </c>
      <c r="AO927" s="264">
        <v>1</v>
      </c>
      <c r="AP927" s="264">
        <v>1</v>
      </c>
      <c r="AQ927" s="264">
        <v>1</v>
      </c>
      <c r="AR927" s="265">
        <v>1</v>
      </c>
      <c r="AS927" s="286">
        <v>0.0656418488929858</v>
      </c>
      <c r="AT927" s="267">
        <v>0.0476190476190476</v>
      </c>
      <c r="AU927" s="268">
        <v>0.133333333333333</v>
      </c>
      <c r="AV927" s="268">
        <v>0.0869565217391304</v>
      </c>
      <c r="AW927" s="268">
        <v>0.0917822838847385</v>
      </c>
      <c r="AX927" s="224"/>
      <c r="AY927" s="222"/>
    </row>
    <row r="928" ht="15" spans="1:51">
      <c r="A928" s="220"/>
      <c r="B928" s="224"/>
      <c r="C928" s="294" t="s">
        <v>927</v>
      </c>
      <c r="D928" s="111" t="s">
        <v>25</v>
      </c>
      <c r="E928" s="111" t="s">
        <v>928</v>
      </c>
      <c r="F928" s="297" t="s">
        <v>964</v>
      </c>
      <c r="G928" s="298" t="s">
        <v>964</v>
      </c>
      <c r="H928" s="298" t="s">
        <v>964</v>
      </c>
      <c r="I928" s="298" t="s">
        <v>964</v>
      </c>
      <c r="J928" s="259">
        <v>0.9</v>
      </c>
      <c r="K928" s="260">
        <v>0.88</v>
      </c>
      <c r="L928" s="260">
        <v>0.96</v>
      </c>
      <c r="M928" s="261">
        <v>1</v>
      </c>
      <c r="N928" s="261">
        <v>0.937394247038917</v>
      </c>
      <c r="O928" s="262">
        <v>0.9</v>
      </c>
      <c r="P928" s="263">
        <v>0.884940778341794</v>
      </c>
      <c r="Q928" s="260">
        <v>0.937891737891738</v>
      </c>
      <c r="R928" s="260">
        <v>0.925035360678925</v>
      </c>
      <c r="S928" s="260">
        <v>0.804551974236151</v>
      </c>
      <c r="T928" s="262">
        <v>0.9</v>
      </c>
      <c r="U928" s="260">
        <v>0.858996051889453</v>
      </c>
      <c r="V928" s="260">
        <v>0.857549857549858</v>
      </c>
      <c r="W928" s="260">
        <v>0.919377652050919</v>
      </c>
      <c r="X928" s="260">
        <v>0.851587237151904</v>
      </c>
      <c r="Y928" s="262">
        <v>0.92</v>
      </c>
      <c r="Z928" s="262">
        <v>0.933168316831683</v>
      </c>
      <c r="AA928" s="262">
        <v>0.929188255613126</v>
      </c>
      <c r="AB928" s="262">
        <v>0.916981132075472</v>
      </c>
      <c r="AC928" s="262">
        <v>0.886077278454431</v>
      </c>
      <c r="AD928" s="262">
        <v>0.92</v>
      </c>
      <c r="AE928" s="260">
        <v>0.997308209959623</v>
      </c>
      <c r="AF928" s="260">
        <v>0.99616122840691</v>
      </c>
      <c r="AG928" s="260">
        <v>0.997026338147833</v>
      </c>
      <c r="AH928" s="260">
        <v>0.971410989461809</v>
      </c>
      <c r="AI928" s="262">
        <v>0.92</v>
      </c>
      <c r="AJ928" s="260">
        <v>0.929719797887</v>
      </c>
      <c r="AK928" s="260">
        <v>0.943945228925973</v>
      </c>
      <c r="AL928" s="260">
        <v>0.9435318275154</v>
      </c>
      <c r="AM928" s="260">
        <v>0.93312540331254</v>
      </c>
      <c r="AN928" s="259">
        <v>0.99</v>
      </c>
      <c r="AO928" s="264">
        <v>1</v>
      </c>
      <c r="AP928" s="264">
        <v>1</v>
      </c>
      <c r="AQ928" s="264">
        <v>1</v>
      </c>
      <c r="AR928" s="265">
        <v>1</v>
      </c>
      <c r="AS928" s="286">
        <v>0.0656418488929858</v>
      </c>
      <c r="AT928" s="267">
        <v>0</v>
      </c>
      <c r="AU928" s="268">
        <v>0.208333333333333</v>
      </c>
      <c r="AV928" s="268">
        <v>0</v>
      </c>
      <c r="AW928" s="268">
        <v>0.116357504215852</v>
      </c>
      <c r="AX928" s="224"/>
      <c r="AY928" s="222"/>
    </row>
    <row r="929" ht="15" spans="1:51">
      <c r="A929" s="220"/>
      <c r="B929" s="224"/>
      <c r="C929" s="294" t="s">
        <v>927</v>
      </c>
      <c r="D929" s="111" t="s">
        <v>125</v>
      </c>
      <c r="E929" s="111" t="s">
        <v>928</v>
      </c>
      <c r="F929" s="297" t="s">
        <v>965</v>
      </c>
      <c r="G929" s="298" t="s">
        <v>965</v>
      </c>
      <c r="H929" s="298" t="s">
        <v>965</v>
      </c>
      <c r="I929" s="298" t="s">
        <v>965</v>
      </c>
      <c r="J929" s="259">
        <v>0.9</v>
      </c>
      <c r="K929" s="260" t="s">
        <v>33</v>
      </c>
      <c r="L929" s="260" t="s">
        <v>33</v>
      </c>
      <c r="M929" s="261" t="s">
        <v>33</v>
      </c>
      <c r="N929" s="261" t="s">
        <v>33</v>
      </c>
      <c r="O929" s="262">
        <v>0.9</v>
      </c>
      <c r="P929" s="263" t="s">
        <v>33</v>
      </c>
      <c r="Q929" s="260" t="s">
        <v>33</v>
      </c>
      <c r="R929" s="260" t="s">
        <v>33</v>
      </c>
      <c r="S929" s="260">
        <v>0</v>
      </c>
      <c r="T929" s="262">
        <v>0.9</v>
      </c>
      <c r="U929" s="260" t="s">
        <v>33</v>
      </c>
      <c r="V929" s="260" t="s">
        <v>33</v>
      </c>
      <c r="W929" s="260" t="s">
        <v>33</v>
      </c>
      <c r="X929" s="260">
        <v>1</v>
      </c>
      <c r="Y929" s="262">
        <v>0.92</v>
      </c>
      <c r="Z929" s="262" t="s">
        <v>33</v>
      </c>
      <c r="AA929" s="262" t="s">
        <v>33</v>
      </c>
      <c r="AB929" s="262" t="s">
        <v>33</v>
      </c>
      <c r="AC929" s="262" t="s">
        <v>33</v>
      </c>
      <c r="AD929" s="262">
        <v>0.92</v>
      </c>
      <c r="AE929" s="260">
        <v>0.992395437262357</v>
      </c>
      <c r="AF929" s="260">
        <v>1</v>
      </c>
      <c r="AG929" s="260">
        <v>1</v>
      </c>
      <c r="AH929" s="260">
        <v>0.998122946973252</v>
      </c>
      <c r="AI929" s="262">
        <v>0.92</v>
      </c>
      <c r="AJ929" s="260" t="s">
        <v>33</v>
      </c>
      <c r="AK929" s="260" t="s">
        <v>33</v>
      </c>
      <c r="AL929" s="260" t="s">
        <v>33</v>
      </c>
      <c r="AM929" s="260">
        <v>1</v>
      </c>
      <c r="AN929" s="259">
        <v>0.99</v>
      </c>
      <c r="AO929" s="264" t="s">
        <v>33</v>
      </c>
      <c r="AP929" s="264" t="s">
        <v>33</v>
      </c>
      <c r="AQ929" s="264">
        <v>1</v>
      </c>
      <c r="AR929" s="265">
        <v>1</v>
      </c>
      <c r="AS929" s="286">
        <v>0.0656418488929858</v>
      </c>
      <c r="AT929" s="267" t="s">
        <v>33</v>
      </c>
      <c r="AU929" s="268" t="s">
        <v>33</v>
      </c>
      <c r="AV929" s="268" t="s">
        <v>33</v>
      </c>
      <c r="AW929" s="268" t="s">
        <v>33</v>
      </c>
      <c r="AX929" s="224"/>
      <c r="AY929" s="222"/>
    </row>
    <row r="930" ht="15" spans="1:51">
      <c r="A930" s="220"/>
      <c r="B930" s="224"/>
      <c r="C930" s="294" t="s">
        <v>927</v>
      </c>
      <c r="D930" s="111" t="s">
        <v>25</v>
      </c>
      <c r="E930" s="111" t="s">
        <v>928</v>
      </c>
      <c r="F930" s="301" t="s">
        <v>966</v>
      </c>
      <c r="G930" s="302" t="s">
        <v>966</v>
      </c>
      <c r="H930" s="302" t="s">
        <v>966</v>
      </c>
      <c r="I930" s="302" t="s">
        <v>966</v>
      </c>
      <c r="J930" s="259">
        <v>0.9</v>
      </c>
      <c r="K930" s="260">
        <v>0.875</v>
      </c>
      <c r="L930" s="260">
        <v>0.838709677419355</v>
      </c>
      <c r="M930" s="261">
        <v>0.777777777777778</v>
      </c>
      <c r="N930" s="261">
        <v>0.791965566714491</v>
      </c>
      <c r="O930" s="262">
        <v>0.9</v>
      </c>
      <c r="P930" s="263">
        <v>0.887135199523526</v>
      </c>
      <c r="Q930" s="260">
        <v>0.877801015835076</v>
      </c>
      <c r="R930" s="260">
        <v>0.911504424778761</v>
      </c>
      <c r="S930" s="260">
        <v>0.843697338783682</v>
      </c>
      <c r="T930" s="262">
        <v>0.9</v>
      </c>
      <c r="U930" s="260">
        <v>0.915425848719476</v>
      </c>
      <c r="V930" s="260">
        <v>0.891245891843442</v>
      </c>
      <c r="W930" s="260">
        <v>0.917940466613033</v>
      </c>
      <c r="X930" s="260">
        <v>0.871143739050638</v>
      </c>
      <c r="Y930" s="262">
        <v>0.92</v>
      </c>
      <c r="Z930" s="262">
        <v>0.944281524926686</v>
      </c>
      <c r="AA930" s="262">
        <v>0.901162790697674</v>
      </c>
      <c r="AB930" s="262">
        <v>0.894830659536542</v>
      </c>
      <c r="AC930" s="262">
        <v>0.884420096205238</v>
      </c>
      <c r="AD930" s="262">
        <v>0.92</v>
      </c>
      <c r="AE930" s="260">
        <v>0.997085397843194</v>
      </c>
      <c r="AF930" s="260">
        <v>0.989157372986369</v>
      </c>
      <c r="AG930" s="260">
        <v>0.998700201468772</v>
      </c>
      <c r="AH930" s="260">
        <v>0.986888895028278</v>
      </c>
      <c r="AI930" s="262">
        <v>0.92</v>
      </c>
      <c r="AJ930" s="260">
        <v>0.952981935164563</v>
      </c>
      <c r="AK930" s="260">
        <v>0.946555819477435</v>
      </c>
      <c r="AL930" s="260">
        <v>0.938470066518847</v>
      </c>
      <c r="AM930" s="260">
        <v>0.930634141133768</v>
      </c>
      <c r="AN930" s="259">
        <v>0.99</v>
      </c>
      <c r="AO930" s="264">
        <v>1</v>
      </c>
      <c r="AP930" s="264">
        <v>1</v>
      </c>
      <c r="AQ930" s="264">
        <v>1</v>
      </c>
      <c r="AR930" s="265">
        <v>1</v>
      </c>
      <c r="AS930" s="286">
        <v>0.0656418488929858</v>
      </c>
      <c r="AT930" s="267">
        <v>0.0333333333333333</v>
      </c>
      <c r="AU930" s="268">
        <v>0.194444444444444</v>
      </c>
      <c r="AV930" s="268">
        <v>0.15625</v>
      </c>
      <c r="AW930" s="268">
        <v>0.110854503464203</v>
      </c>
      <c r="AX930" s="224"/>
      <c r="AY930" s="222"/>
    </row>
    <row r="931" ht="15" spans="1:51">
      <c r="A931" s="220"/>
      <c r="B931" s="224"/>
      <c r="C931" s="294" t="s">
        <v>927</v>
      </c>
      <c r="D931" s="111" t="s">
        <v>25</v>
      </c>
      <c r="E931" s="111" t="s">
        <v>928</v>
      </c>
      <c r="F931" s="301" t="s">
        <v>967</v>
      </c>
      <c r="G931" s="302" t="s">
        <v>967</v>
      </c>
      <c r="H931" s="302" t="s">
        <v>967</v>
      </c>
      <c r="I931" s="302" t="s">
        <v>967</v>
      </c>
      <c r="J931" s="259">
        <v>0.9</v>
      </c>
      <c r="K931" s="260">
        <v>0.95</v>
      </c>
      <c r="L931" s="260">
        <v>0.954545454545455</v>
      </c>
      <c r="M931" s="261">
        <v>0.888888888888889</v>
      </c>
      <c r="N931" s="261">
        <v>0.953781512605042</v>
      </c>
      <c r="O931" s="262">
        <v>0.9</v>
      </c>
      <c r="P931" s="263">
        <v>0.949537037037037</v>
      </c>
      <c r="Q931" s="260">
        <v>0.953636363636364</v>
      </c>
      <c r="R931" s="260">
        <v>0.958236658932715</v>
      </c>
      <c r="S931" s="260">
        <v>0.920409254398756</v>
      </c>
      <c r="T931" s="262">
        <v>0.9</v>
      </c>
      <c r="U931" s="260">
        <v>0.888888888888889</v>
      </c>
      <c r="V931" s="260">
        <v>0.918636363636364</v>
      </c>
      <c r="W931" s="260">
        <v>0.952436194895592</v>
      </c>
      <c r="X931" s="260">
        <v>0.898123845630407</v>
      </c>
      <c r="Y931" s="262">
        <v>0.92</v>
      </c>
      <c r="Z931" s="262">
        <v>0.773299748110831</v>
      </c>
      <c r="AA931" s="262">
        <v>0.803149606299213</v>
      </c>
      <c r="AB931" s="262">
        <v>0.896648044692737</v>
      </c>
      <c r="AC931" s="262">
        <v>0.848397064503669</v>
      </c>
      <c r="AD931" s="262">
        <v>0.92</v>
      </c>
      <c r="AE931" s="260">
        <v>0.998744507219083</v>
      </c>
      <c r="AF931" s="260">
        <v>0.972955569864778</v>
      </c>
      <c r="AG931" s="260">
        <v>0.995176073323686</v>
      </c>
      <c r="AH931" s="260">
        <v>0.965151146770403</v>
      </c>
      <c r="AI931" s="262">
        <v>0.92</v>
      </c>
      <c r="AJ931" s="260">
        <v>0.913961673836527</v>
      </c>
      <c r="AK931" s="260">
        <v>0.917663617171006</v>
      </c>
      <c r="AL931" s="260">
        <v>0.943488943488944</v>
      </c>
      <c r="AM931" s="260">
        <v>0.934956986747268</v>
      </c>
      <c r="AN931" s="259">
        <v>0.99</v>
      </c>
      <c r="AO931" s="264">
        <v>1</v>
      </c>
      <c r="AP931" s="264">
        <v>1</v>
      </c>
      <c r="AQ931" s="264">
        <v>1</v>
      </c>
      <c r="AR931" s="265">
        <v>1</v>
      </c>
      <c r="AS931" s="286">
        <v>0.0656418488929858</v>
      </c>
      <c r="AT931" s="267">
        <v>0.0263157894736842</v>
      </c>
      <c r="AU931" s="268">
        <v>0.115384615384615</v>
      </c>
      <c r="AV931" s="268">
        <v>0.111111111111111</v>
      </c>
      <c r="AW931" s="268">
        <v>0.0846994535519126</v>
      </c>
      <c r="AX931" s="224"/>
      <c r="AY931" s="222"/>
    </row>
    <row r="932" ht="15" spans="1:51">
      <c r="A932" s="220"/>
      <c r="B932" s="224"/>
      <c r="C932" s="294" t="s">
        <v>927</v>
      </c>
      <c r="D932" s="111" t="s">
        <v>125</v>
      </c>
      <c r="E932" s="111" t="s">
        <v>928</v>
      </c>
      <c r="F932" s="297" t="s">
        <v>968</v>
      </c>
      <c r="G932" s="298" t="s">
        <v>968</v>
      </c>
      <c r="H932" s="298" t="s">
        <v>968</v>
      </c>
      <c r="I932" s="298" t="s">
        <v>968</v>
      </c>
      <c r="J932" s="259">
        <v>0.9</v>
      </c>
      <c r="K932" s="260" t="s">
        <v>33</v>
      </c>
      <c r="L932" s="260" t="s">
        <v>33</v>
      </c>
      <c r="M932" s="261" t="s">
        <v>33</v>
      </c>
      <c r="N932" s="261" t="s">
        <v>33</v>
      </c>
      <c r="O932" s="262">
        <v>0.9</v>
      </c>
      <c r="P932" s="263" t="s">
        <v>33</v>
      </c>
      <c r="Q932" s="260" t="s">
        <v>33</v>
      </c>
      <c r="R932" s="260" t="s">
        <v>33</v>
      </c>
      <c r="S932" s="260" t="s">
        <v>33</v>
      </c>
      <c r="T932" s="262">
        <v>0.9</v>
      </c>
      <c r="U932" s="260" t="s">
        <v>33</v>
      </c>
      <c r="V932" s="260" t="s">
        <v>33</v>
      </c>
      <c r="W932" s="260" t="s">
        <v>33</v>
      </c>
      <c r="X932" s="260" t="s">
        <v>33</v>
      </c>
      <c r="Y932" s="262">
        <v>0.92</v>
      </c>
      <c r="Z932" s="262" t="s">
        <v>33</v>
      </c>
      <c r="AA932" s="262" t="s">
        <v>33</v>
      </c>
      <c r="AB932" s="262" t="s">
        <v>33</v>
      </c>
      <c r="AC932" s="262" t="s">
        <v>33</v>
      </c>
      <c r="AD932" s="262">
        <v>0.92</v>
      </c>
      <c r="AE932" s="260">
        <v>1</v>
      </c>
      <c r="AF932" s="260">
        <v>1</v>
      </c>
      <c r="AG932" s="260">
        <v>1</v>
      </c>
      <c r="AH932" s="260">
        <v>0.993604213694507</v>
      </c>
      <c r="AI932" s="262">
        <v>0.92</v>
      </c>
      <c r="AJ932" s="260" t="s">
        <v>33</v>
      </c>
      <c r="AK932" s="260" t="s">
        <v>33</v>
      </c>
      <c r="AL932" s="260" t="s">
        <v>33</v>
      </c>
      <c r="AM932" s="260" t="s">
        <v>33</v>
      </c>
      <c r="AN932" s="259">
        <v>0.99</v>
      </c>
      <c r="AO932" s="264">
        <v>1</v>
      </c>
      <c r="AP932" s="264" t="s">
        <v>33</v>
      </c>
      <c r="AQ932" s="264">
        <v>1</v>
      </c>
      <c r="AR932" s="265">
        <v>1</v>
      </c>
      <c r="AS932" s="286">
        <v>0.0656418488929858</v>
      </c>
      <c r="AT932" s="267" t="s">
        <v>33</v>
      </c>
      <c r="AU932" s="268" t="s">
        <v>33</v>
      </c>
      <c r="AV932" s="268" t="s">
        <v>33</v>
      </c>
      <c r="AW932" s="268" t="s">
        <v>33</v>
      </c>
      <c r="AX932" s="224"/>
      <c r="AY932" s="222"/>
    </row>
    <row r="933" ht="15" spans="1:51">
      <c r="A933" s="220"/>
      <c r="B933" s="224"/>
      <c r="C933" s="294" t="s">
        <v>927</v>
      </c>
      <c r="D933" s="111" t="s">
        <v>125</v>
      </c>
      <c r="E933" s="111" t="s">
        <v>928</v>
      </c>
      <c r="F933" s="297" t="s">
        <v>969</v>
      </c>
      <c r="G933" s="298" t="s">
        <v>969</v>
      </c>
      <c r="H933" s="298" t="s">
        <v>969</v>
      </c>
      <c r="I933" s="298" t="s">
        <v>969</v>
      </c>
      <c r="J933" s="259">
        <v>0.9</v>
      </c>
      <c r="K933" s="260" t="s">
        <v>33</v>
      </c>
      <c r="L933" s="260" t="s">
        <v>33</v>
      </c>
      <c r="M933" s="261" t="s">
        <v>33</v>
      </c>
      <c r="N933" s="261" t="s">
        <v>33</v>
      </c>
      <c r="O933" s="262">
        <v>0.9</v>
      </c>
      <c r="P933" s="263" t="s">
        <v>33</v>
      </c>
      <c r="Q933" s="260" t="s">
        <v>33</v>
      </c>
      <c r="R933" s="260" t="s">
        <v>33</v>
      </c>
      <c r="S933" s="260" t="s">
        <v>33</v>
      </c>
      <c r="T933" s="262">
        <v>0.9</v>
      </c>
      <c r="U933" s="260" t="s">
        <v>33</v>
      </c>
      <c r="V933" s="260" t="s">
        <v>33</v>
      </c>
      <c r="W933" s="260" t="s">
        <v>33</v>
      </c>
      <c r="X933" s="260" t="s">
        <v>33</v>
      </c>
      <c r="Y933" s="262">
        <v>0.92</v>
      </c>
      <c r="Z933" s="262" t="s">
        <v>33</v>
      </c>
      <c r="AA933" s="262" t="s">
        <v>33</v>
      </c>
      <c r="AB933" s="262" t="s">
        <v>33</v>
      </c>
      <c r="AC933" s="262" t="s">
        <v>33</v>
      </c>
      <c r="AD933" s="262">
        <v>0.92</v>
      </c>
      <c r="AE933" s="260">
        <v>1</v>
      </c>
      <c r="AF933" s="260">
        <v>1</v>
      </c>
      <c r="AG933" s="260">
        <v>0.99618320610687</v>
      </c>
      <c r="AH933" s="260">
        <v>0.999307958477509</v>
      </c>
      <c r="AI933" s="262">
        <v>0.92</v>
      </c>
      <c r="AJ933" s="260" t="s">
        <v>33</v>
      </c>
      <c r="AK933" s="260" t="s">
        <v>33</v>
      </c>
      <c r="AL933" s="260" t="s">
        <v>33</v>
      </c>
      <c r="AM933" s="260" t="s">
        <v>33</v>
      </c>
      <c r="AN933" s="259">
        <v>0.99</v>
      </c>
      <c r="AO933" s="264">
        <v>1</v>
      </c>
      <c r="AP933" s="264">
        <v>1</v>
      </c>
      <c r="AQ933" s="264">
        <v>1</v>
      </c>
      <c r="AR933" s="265">
        <v>1</v>
      </c>
      <c r="AS933" s="286">
        <v>0.0656418488929858</v>
      </c>
      <c r="AT933" s="267" t="s">
        <v>33</v>
      </c>
      <c r="AU933" s="268" t="s">
        <v>33</v>
      </c>
      <c r="AV933" s="268" t="s">
        <v>33</v>
      </c>
      <c r="AW933" s="268" t="s">
        <v>33</v>
      </c>
      <c r="AX933" s="224"/>
      <c r="AY933" s="222"/>
    </row>
    <row r="934" ht="15" spans="1:51">
      <c r="A934" s="220"/>
      <c r="B934" s="224"/>
      <c r="C934" s="294" t="s">
        <v>927</v>
      </c>
      <c r="D934" s="111" t="s">
        <v>25</v>
      </c>
      <c r="E934" s="111" t="s">
        <v>928</v>
      </c>
      <c r="F934" s="297" t="s">
        <v>970</v>
      </c>
      <c r="G934" s="298" t="s">
        <v>970</v>
      </c>
      <c r="H934" s="298" t="s">
        <v>970</v>
      </c>
      <c r="I934" s="298" t="s">
        <v>970</v>
      </c>
      <c r="J934" s="259">
        <v>0.9</v>
      </c>
      <c r="K934" s="260">
        <v>1</v>
      </c>
      <c r="L934" s="260">
        <v>1</v>
      </c>
      <c r="M934" s="261">
        <v>0.9375</v>
      </c>
      <c r="N934" s="261">
        <v>0.95021645021645</v>
      </c>
      <c r="O934" s="262">
        <v>0.9</v>
      </c>
      <c r="P934" s="263">
        <v>0.975581395348837</v>
      </c>
      <c r="Q934" s="260">
        <v>0.974275023386342</v>
      </c>
      <c r="R934" s="260">
        <v>0.972877358490566</v>
      </c>
      <c r="S934" s="260">
        <v>0.96456019466596</v>
      </c>
      <c r="T934" s="262">
        <v>0.9</v>
      </c>
      <c r="U934" s="260">
        <v>0.923255813953488</v>
      </c>
      <c r="V934" s="260">
        <v>0.929840972871843</v>
      </c>
      <c r="W934" s="260">
        <v>0.939858490566038</v>
      </c>
      <c r="X934" s="260">
        <v>0.92871081986171</v>
      </c>
      <c r="Y934" s="262">
        <v>0.92</v>
      </c>
      <c r="Z934" s="262">
        <v>0.941176470588235</v>
      </c>
      <c r="AA934" s="262">
        <v>0.954887218045113</v>
      </c>
      <c r="AB934" s="262">
        <v>0.948275862068966</v>
      </c>
      <c r="AC934" s="262">
        <v>0.950986252241482</v>
      </c>
      <c r="AD934" s="262">
        <v>0.92</v>
      </c>
      <c r="AE934" s="260">
        <v>0.998714836498643</v>
      </c>
      <c r="AF934" s="260">
        <v>0.996102883865939</v>
      </c>
      <c r="AG934" s="260">
        <v>0.997815878562848</v>
      </c>
      <c r="AH934" s="260">
        <v>0.958351950314999</v>
      </c>
      <c r="AI934" s="262">
        <v>0.92</v>
      </c>
      <c r="AJ934" s="260">
        <v>0.961994076999013</v>
      </c>
      <c r="AK934" s="260">
        <v>0.974379188017343</v>
      </c>
      <c r="AL934" s="260">
        <v>0.964046822742475</v>
      </c>
      <c r="AM934" s="260">
        <v>0.969847634322374</v>
      </c>
      <c r="AN934" s="259">
        <v>0.99</v>
      </c>
      <c r="AO934" s="264">
        <v>1</v>
      </c>
      <c r="AP934" s="264">
        <v>1</v>
      </c>
      <c r="AQ934" s="264">
        <v>1</v>
      </c>
      <c r="AR934" s="265">
        <v>1</v>
      </c>
      <c r="AS934" s="286">
        <v>0.0656418488929858</v>
      </c>
      <c r="AT934" s="267">
        <v>0</v>
      </c>
      <c r="AU934" s="268">
        <v>0</v>
      </c>
      <c r="AV934" s="268">
        <v>0.1</v>
      </c>
      <c r="AW934" s="268">
        <v>0.103139013452915</v>
      </c>
      <c r="AX934" s="224"/>
      <c r="AY934" s="222"/>
    </row>
    <row r="935" ht="15" spans="1:51">
      <c r="A935" s="220"/>
      <c r="B935" s="224"/>
      <c r="C935" s="294" t="s">
        <v>927</v>
      </c>
      <c r="D935" s="111" t="s">
        <v>25</v>
      </c>
      <c r="E935" s="111" t="s">
        <v>928</v>
      </c>
      <c r="F935" s="297" t="s">
        <v>971</v>
      </c>
      <c r="G935" s="298" t="s">
        <v>971</v>
      </c>
      <c r="H935" s="298" t="s">
        <v>971</v>
      </c>
      <c r="I935" s="298" t="s">
        <v>971</v>
      </c>
      <c r="J935" s="259">
        <v>0.9</v>
      </c>
      <c r="K935" s="260">
        <v>1</v>
      </c>
      <c r="L935" s="260">
        <v>1</v>
      </c>
      <c r="M935" s="261">
        <v>0.96</v>
      </c>
      <c r="N935" s="261">
        <v>0.992700729927007</v>
      </c>
      <c r="O935" s="262">
        <v>0.9</v>
      </c>
      <c r="P935" s="263">
        <v>0.968142186452046</v>
      </c>
      <c r="Q935" s="260">
        <v>0.942712721145746</v>
      </c>
      <c r="R935" s="260">
        <v>0.965353260869565</v>
      </c>
      <c r="S935" s="260">
        <v>0.958800955759902</v>
      </c>
      <c r="T935" s="262">
        <v>0.9</v>
      </c>
      <c r="U935" s="260">
        <v>0.936955063715627</v>
      </c>
      <c r="V935" s="260">
        <v>0.934007301319854</v>
      </c>
      <c r="W935" s="260">
        <v>0.94633152173913</v>
      </c>
      <c r="X935" s="260">
        <v>0.92443704293679</v>
      </c>
      <c r="Y935" s="262">
        <v>0.92</v>
      </c>
      <c r="Z935" s="262">
        <v>0.969055374592834</v>
      </c>
      <c r="AA935" s="262">
        <v>0.953674121405751</v>
      </c>
      <c r="AB935" s="262">
        <v>0.963836477987421</v>
      </c>
      <c r="AC935" s="262">
        <v>0.952485380116959</v>
      </c>
      <c r="AD935" s="262">
        <v>0.92</v>
      </c>
      <c r="AE935" s="260">
        <v>0.99914511647788</v>
      </c>
      <c r="AF935" s="260">
        <v>0.99909974792942</v>
      </c>
      <c r="AG935" s="260">
        <v>0.997746576529728</v>
      </c>
      <c r="AH935" s="260">
        <v>0.974286154082968</v>
      </c>
      <c r="AI935" s="262">
        <v>0.92</v>
      </c>
      <c r="AJ935" s="260">
        <v>0.980812013348165</v>
      </c>
      <c r="AK935" s="260">
        <v>0.980893240983998</v>
      </c>
      <c r="AL935" s="260">
        <v>0.977229601518027</v>
      </c>
      <c r="AM935" s="260">
        <v>0.976843123036016</v>
      </c>
      <c r="AN935" s="259">
        <v>0.99</v>
      </c>
      <c r="AO935" s="264">
        <v>1</v>
      </c>
      <c r="AP935" s="264">
        <v>1</v>
      </c>
      <c r="AQ935" s="264">
        <v>1</v>
      </c>
      <c r="AR935" s="265">
        <v>1</v>
      </c>
      <c r="AS935" s="286">
        <v>0.0656418488929858</v>
      </c>
      <c r="AT935" s="267">
        <v>0.0666666666666667</v>
      </c>
      <c r="AU935" s="268">
        <v>0.214285714285714</v>
      </c>
      <c r="AV935" s="268">
        <v>0</v>
      </c>
      <c r="AW935" s="268">
        <v>0.0765171503957784</v>
      </c>
      <c r="AX935" s="224"/>
      <c r="AY935" s="222"/>
    </row>
    <row r="936" ht="15" spans="1:51">
      <c r="A936" s="220"/>
      <c r="B936" s="224"/>
      <c r="C936" s="294" t="s">
        <v>927</v>
      </c>
      <c r="D936" s="111" t="s">
        <v>25</v>
      </c>
      <c r="E936" s="111" t="s">
        <v>928</v>
      </c>
      <c r="F936" s="297" t="s">
        <v>972</v>
      </c>
      <c r="G936" s="298" t="s">
        <v>972</v>
      </c>
      <c r="H936" s="298" t="s">
        <v>972</v>
      </c>
      <c r="I936" s="298" t="s">
        <v>972</v>
      </c>
      <c r="J936" s="259">
        <v>0.9</v>
      </c>
      <c r="K936" s="260">
        <v>0.934782608695652</v>
      </c>
      <c r="L936" s="260">
        <v>0.978723404255319</v>
      </c>
      <c r="M936" s="261">
        <v>0.918918918918919</v>
      </c>
      <c r="N936" s="261">
        <v>0.937847866419295</v>
      </c>
      <c r="O936" s="262">
        <v>0.9</v>
      </c>
      <c r="P936" s="263">
        <v>0.950935212794795</v>
      </c>
      <c r="Q936" s="260">
        <v>0.937568455640745</v>
      </c>
      <c r="R936" s="260">
        <v>0.936579841449604</v>
      </c>
      <c r="S936" s="260">
        <v>0.922980502979819</v>
      </c>
      <c r="T936" s="262">
        <v>0.9</v>
      </c>
      <c r="U936" s="260">
        <v>0.910544863106533</v>
      </c>
      <c r="V936" s="260">
        <v>0.87513691128149</v>
      </c>
      <c r="W936" s="260">
        <v>0.887882219705549</v>
      </c>
      <c r="X936" s="260">
        <v>0.901113301503014</v>
      </c>
      <c r="Y936" s="262">
        <v>0.92</v>
      </c>
      <c r="Z936" s="262">
        <v>0.802721088435374</v>
      </c>
      <c r="AA936" s="262">
        <v>0.780023781212842</v>
      </c>
      <c r="AB936" s="262">
        <v>0.824705882352941</v>
      </c>
      <c r="AC936" s="262">
        <v>0.802180240853833</v>
      </c>
      <c r="AD936" s="262">
        <v>0.92</v>
      </c>
      <c r="AE936" s="260">
        <v>0.999616417337936</v>
      </c>
      <c r="AF936" s="260">
        <v>0.999575911789652</v>
      </c>
      <c r="AG936" s="260">
        <v>0.997144488863507</v>
      </c>
      <c r="AH936" s="260">
        <v>0.997745267683918</v>
      </c>
      <c r="AI936" s="262">
        <v>0.92</v>
      </c>
      <c r="AJ936" s="260">
        <v>0.928361581920904</v>
      </c>
      <c r="AK936" s="260">
        <v>0.928611059737377</v>
      </c>
      <c r="AL936" s="260">
        <v>0.903706534199465</v>
      </c>
      <c r="AM936" s="260">
        <v>0.934214649990028</v>
      </c>
      <c r="AN936" s="259">
        <v>0.99</v>
      </c>
      <c r="AO936" s="264">
        <v>1</v>
      </c>
      <c r="AP936" s="264">
        <v>1</v>
      </c>
      <c r="AQ936" s="264">
        <v>1</v>
      </c>
      <c r="AR936" s="265">
        <v>1</v>
      </c>
      <c r="AS936" s="286">
        <v>0.0656418488929858</v>
      </c>
      <c r="AT936" s="267">
        <v>0</v>
      </c>
      <c r="AU936" s="268">
        <v>0.0714285714285714</v>
      </c>
      <c r="AV936" s="268">
        <v>0.0454545454545455</v>
      </c>
      <c r="AW936" s="268">
        <v>0.0287081339712919</v>
      </c>
      <c r="AX936" s="224"/>
      <c r="AY936" s="222"/>
    </row>
    <row r="937" ht="15" spans="1:51">
      <c r="A937" s="220"/>
      <c r="B937" s="224"/>
      <c r="C937" s="294" t="s">
        <v>927</v>
      </c>
      <c r="D937" s="111" t="s">
        <v>25</v>
      </c>
      <c r="E937" s="111" t="s">
        <v>928</v>
      </c>
      <c r="F937" s="297" t="s">
        <v>973</v>
      </c>
      <c r="G937" s="298" t="s">
        <v>973</v>
      </c>
      <c r="H937" s="298" t="s">
        <v>973</v>
      </c>
      <c r="I937" s="298" t="s">
        <v>973</v>
      </c>
      <c r="J937" s="259">
        <v>0.9</v>
      </c>
      <c r="K937" s="260">
        <v>1</v>
      </c>
      <c r="L937" s="260">
        <v>0.863636363636364</v>
      </c>
      <c r="M937" s="261">
        <v>1</v>
      </c>
      <c r="N937" s="261">
        <v>0.961783439490446</v>
      </c>
      <c r="O937" s="262">
        <v>0.9</v>
      </c>
      <c r="P937" s="263">
        <v>0.950323974082073</v>
      </c>
      <c r="Q937" s="260">
        <v>0.951230425055928</v>
      </c>
      <c r="R937" s="260">
        <v>0.937639198218263</v>
      </c>
      <c r="S937" s="260">
        <v>0.947240181414648</v>
      </c>
      <c r="T937" s="262">
        <v>0.9</v>
      </c>
      <c r="U937" s="260">
        <v>0.92170626349892</v>
      </c>
      <c r="V937" s="260">
        <v>0.92841163310962</v>
      </c>
      <c r="W937" s="260">
        <v>0.916481069042316</v>
      </c>
      <c r="X937" s="260">
        <v>0.922922898774486</v>
      </c>
      <c r="Y937" s="262">
        <v>0.92</v>
      </c>
      <c r="Z937" s="262">
        <v>0.811428571428571</v>
      </c>
      <c r="AA937" s="262">
        <v>0.865822784810127</v>
      </c>
      <c r="AB937" s="262">
        <v>0.78236914600551</v>
      </c>
      <c r="AC937" s="262">
        <v>0.766708074534161</v>
      </c>
      <c r="AD937" s="262">
        <v>0.92</v>
      </c>
      <c r="AE937" s="260">
        <v>1</v>
      </c>
      <c r="AF937" s="260">
        <v>0.998487140695915</v>
      </c>
      <c r="AG937" s="260">
        <v>1</v>
      </c>
      <c r="AH937" s="260">
        <v>0.997630503638869</v>
      </c>
      <c r="AI937" s="262">
        <v>0.92</v>
      </c>
      <c r="AJ937" s="260">
        <v>0.939627780299591</v>
      </c>
      <c r="AK937" s="260">
        <v>0.954389965792474</v>
      </c>
      <c r="AL937" s="260">
        <v>0.909595559080095</v>
      </c>
      <c r="AM937" s="260">
        <v>0.936294411117171</v>
      </c>
      <c r="AN937" s="259">
        <v>0.99</v>
      </c>
      <c r="AO937" s="264">
        <v>1</v>
      </c>
      <c r="AP937" s="264">
        <v>1</v>
      </c>
      <c r="AQ937" s="264">
        <v>1</v>
      </c>
      <c r="AR937" s="265">
        <v>1</v>
      </c>
      <c r="AS937" s="286">
        <v>0.0656418488929858</v>
      </c>
      <c r="AT937" s="267">
        <v>0.0714285714285714</v>
      </c>
      <c r="AU937" s="268">
        <v>0</v>
      </c>
      <c r="AV937" s="268">
        <v>0</v>
      </c>
      <c r="AW937" s="268">
        <v>0.027027027027027</v>
      </c>
      <c r="AX937" s="224"/>
      <c r="AY937" s="222"/>
    </row>
    <row r="938" ht="15" spans="1:51">
      <c r="A938" s="220"/>
      <c r="B938" s="224"/>
      <c r="C938" s="294" t="s">
        <v>927</v>
      </c>
      <c r="D938" s="111" t="s">
        <v>25</v>
      </c>
      <c r="E938" s="111" t="s">
        <v>928</v>
      </c>
      <c r="F938" s="297" t="s">
        <v>974</v>
      </c>
      <c r="G938" s="298" t="s">
        <v>974</v>
      </c>
      <c r="H938" s="298" t="s">
        <v>974</v>
      </c>
      <c r="I938" s="298" t="s">
        <v>974</v>
      </c>
      <c r="J938" s="259">
        <v>0.9</v>
      </c>
      <c r="K938" s="260">
        <v>0.974358974358974</v>
      </c>
      <c r="L938" s="260">
        <v>0.974358974358974</v>
      </c>
      <c r="M938" s="261">
        <v>1</v>
      </c>
      <c r="N938" s="261">
        <v>0.953514739229025</v>
      </c>
      <c r="O938" s="262">
        <v>0.9</v>
      </c>
      <c r="P938" s="263">
        <v>0.965453989605625</v>
      </c>
      <c r="Q938" s="260">
        <v>0.963601067702014</v>
      </c>
      <c r="R938" s="260">
        <v>0.972541507024266</v>
      </c>
      <c r="S938" s="260">
        <v>0.959759708322118</v>
      </c>
      <c r="T938" s="262">
        <v>0.9</v>
      </c>
      <c r="U938" s="260">
        <v>0.942219504738612</v>
      </c>
      <c r="V938" s="260">
        <v>0.944673622907061</v>
      </c>
      <c r="W938" s="260">
        <v>0.948275862068966</v>
      </c>
      <c r="X938" s="260">
        <v>0.939364279247314</v>
      </c>
      <c r="Y938" s="262">
        <v>0.92</v>
      </c>
      <c r="Z938" s="262">
        <v>0.885670731707317</v>
      </c>
      <c r="AA938" s="262">
        <v>0.904450261780105</v>
      </c>
      <c r="AB938" s="262">
        <v>0.907975460122699</v>
      </c>
      <c r="AC938" s="262">
        <v>0.836508834811042</v>
      </c>
      <c r="AD938" s="262">
        <v>0.92</v>
      </c>
      <c r="AE938" s="260">
        <v>0.999554168524298</v>
      </c>
      <c r="AF938" s="260">
        <v>0.991253644314869</v>
      </c>
      <c r="AG938" s="260">
        <v>0.99406528189911</v>
      </c>
      <c r="AH938" s="260">
        <v>0.991020604505732</v>
      </c>
      <c r="AI938" s="262">
        <v>0.92</v>
      </c>
      <c r="AJ938" s="260">
        <v>0.955204886739628</v>
      </c>
      <c r="AK938" s="260">
        <v>0.967055453243299</v>
      </c>
      <c r="AL938" s="260">
        <v>0.954220915581688</v>
      </c>
      <c r="AM938" s="260">
        <v>0.952319508448541</v>
      </c>
      <c r="AN938" s="259">
        <v>0.99</v>
      </c>
      <c r="AO938" s="264">
        <v>1</v>
      </c>
      <c r="AP938" s="264">
        <v>1</v>
      </c>
      <c r="AQ938" s="264">
        <v>1</v>
      </c>
      <c r="AR938" s="265">
        <v>1</v>
      </c>
      <c r="AS938" s="286">
        <v>0.0656418488929858</v>
      </c>
      <c r="AT938" s="267">
        <v>0.0869565217391304</v>
      </c>
      <c r="AU938" s="268">
        <v>0.0384615384615385</v>
      </c>
      <c r="AV938" s="268">
        <v>0.185185185185185</v>
      </c>
      <c r="AW938" s="268">
        <v>0.0834879406307978</v>
      </c>
      <c r="AX938" s="224"/>
      <c r="AY938" s="222"/>
    </row>
    <row r="939" ht="15" spans="1:51">
      <c r="A939" s="220"/>
      <c r="B939" s="224"/>
      <c r="C939" s="294" t="s">
        <v>927</v>
      </c>
      <c r="D939" s="111" t="s">
        <v>25</v>
      </c>
      <c r="E939" s="111" t="s">
        <v>928</v>
      </c>
      <c r="F939" s="297" t="s">
        <v>975</v>
      </c>
      <c r="G939" s="298" t="s">
        <v>975</v>
      </c>
      <c r="H939" s="298" t="s">
        <v>975</v>
      </c>
      <c r="I939" s="298" t="s">
        <v>975</v>
      </c>
      <c r="J939" s="259">
        <v>0.9</v>
      </c>
      <c r="K939" s="260">
        <v>1</v>
      </c>
      <c r="L939" s="260">
        <v>1</v>
      </c>
      <c r="M939" s="261">
        <v>1</v>
      </c>
      <c r="N939" s="261">
        <v>0.996661101836394</v>
      </c>
      <c r="O939" s="262">
        <v>0.9</v>
      </c>
      <c r="P939" s="263">
        <v>0.98531746031746</v>
      </c>
      <c r="Q939" s="260">
        <v>0.980769230769231</v>
      </c>
      <c r="R939" s="260">
        <v>0.986065573770492</v>
      </c>
      <c r="S939" s="260">
        <v>0.982023161533119</v>
      </c>
      <c r="T939" s="262">
        <v>0.9</v>
      </c>
      <c r="U939" s="260">
        <v>0.964285714285714</v>
      </c>
      <c r="V939" s="260">
        <v>0.939102564102564</v>
      </c>
      <c r="W939" s="260">
        <v>0.968852459016393</v>
      </c>
      <c r="X939" s="260">
        <v>0.950979600407023</v>
      </c>
      <c r="Y939" s="262">
        <v>0.92</v>
      </c>
      <c r="Z939" s="262">
        <v>0.973737373737374</v>
      </c>
      <c r="AA939" s="262">
        <v>0.976190476190476</v>
      </c>
      <c r="AB939" s="262">
        <v>0.972627737226277</v>
      </c>
      <c r="AC939" s="262">
        <v>0.975507520341908</v>
      </c>
      <c r="AD939" s="262">
        <v>0.92</v>
      </c>
      <c r="AE939" s="260">
        <v>0.992664221407136</v>
      </c>
      <c r="AF939" s="260">
        <v>0.959061407888168</v>
      </c>
      <c r="AG939" s="260">
        <v>0.989464442493415</v>
      </c>
      <c r="AH939" s="260">
        <v>0.989025731099294</v>
      </c>
      <c r="AI939" s="262">
        <v>0.92</v>
      </c>
      <c r="AJ939" s="260">
        <v>0.984742951907131</v>
      </c>
      <c r="AK939" s="260">
        <v>0.982470334412082</v>
      </c>
      <c r="AL939" s="260">
        <v>0.989259468626343</v>
      </c>
      <c r="AM939" s="260">
        <v>0.988366443532714</v>
      </c>
      <c r="AN939" s="259">
        <v>0.99</v>
      </c>
      <c r="AO939" s="264">
        <v>1</v>
      </c>
      <c r="AP939" s="264">
        <v>1</v>
      </c>
      <c r="AQ939" s="264">
        <v>1</v>
      </c>
      <c r="AR939" s="265">
        <v>1</v>
      </c>
      <c r="AS939" s="286">
        <v>0.0656418488929858</v>
      </c>
      <c r="AT939" s="267">
        <v>0.0869565217391304</v>
      </c>
      <c r="AU939" s="268">
        <v>0.0625</v>
      </c>
      <c r="AV939" s="268">
        <v>0.230769230769231</v>
      </c>
      <c r="AW939" s="268">
        <v>0.088929219600726</v>
      </c>
      <c r="AX939" s="224"/>
      <c r="AY939" s="222"/>
    </row>
    <row r="940" ht="15" spans="1:51">
      <c r="A940" s="220"/>
      <c r="B940" s="224"/>
      <c r="C940" s="294" t="s">
        <v>927</v>
      </c>
      <c r="D940" s="111" t="s">
        <v>25</v>
      </c>
      <c r="E940" s="111" t="s">
        <v>928</v>
      </c>
      <c r="F940" s="297" t="s">
        <v>976</v>
      </c>
      <c r="G940" s="298" t="s">
        <v>976</v>
      </c>
      <c r="H940" s="298" t="s">
        <v>976</v>
      </c>
      <c r="I940" s="298" t="s">
        <v>976</v>
      </c>
      <c r="J940" s="259">
        <v>0.9</v>
      </c>
      <c r="K940" s="260">
        <v>0.967741935483871</v>
      </c>
      <c r="L940" s="260">
        <v>0.96969696969697</v>
      </c>
      <c r="M940" s="261">
        <v>0.96</v>
      </c>
      <c r="N940" s="261">
        <v>0.938888888888889</v>
      </c>
      <c r="O940" s="262">
        <v>0.9</v>
      </c>
      <c r="P940" s="263">
        <v>0.94856408058294</v>
      </c>
      <c r="Q940" s="260">
        <v>0.952599929253626</v>
      </c>
      <c r="R940" s="260">
        <v>0.955140186915888</v>
      </c>
      <c r="S940" s="260">
        <v>0.959651885045937</v>
      </c>
      <c r="T940" s="262">
        <v>0.9</v>
      </c>
      <c r="U940" s="260">
        <v>0.930990141448778</v>
      </c>
      <c r="V940" s="260">
        <v>0.94021931376017</v>
      </c>
      <c r="W940" s="260">
        <v>0.94392523364486</v>
      </c>
      <c r="X940" s="260">
        <v>0.929390798830389</v>
      </c>
      <c r="Y940" s="262">
        <v>0.92</v>
      </c>
      <c r="Z940" s="262">
        <v>0.893842887473461</v>
      </c>
      <c r="AA940" s="262">
        <v>0.898214285714286</v>
      </c>
      <c r="AB940" s="262">
        <v>0.902482269503546</v>
      </c>
      <c r="AC940" s="262">
        <v>0.894284742303113</v>
      </c>
      <c r="AD940" s="262">
        <v>0.92</v>
      </c>
      <c r="AE940" s="260">
        <v>0.991941391941392</v>
      </c>
      <c r="AF940" s="260">
        <v>0.998787143723469</v>
      </c>
      <c r="AG940" s="260">
        <v>0.999141999141999</v>
      </c>
      <c r="AH940" s="260">
        <v>0.997894447750263</v>
      </c>
      <c r="AI940" s="262">
        <v>0.92</v>
      </c>
      <c r="AJ940" s="260">
        <v>0.95756062767475</v>
      </c>
      <c r="AK940" s="260">
        <v>0.966351829988194</v>
      </c>
      <c r="AL940" s="260">
        <v>0.952876376988984</v>
      </c>
      <c r="AM940" s="260">
        <v>0.958927544565842</v>
      </c>
      <c r="AN940" s="259">
        <v>0.99</v>
      </c>
      <c r="AO940" s="264">
        <v>1</v>
      </c>
      <c r="AP940" s="264">
        <v>1</v>
      </c>
      <c r="AQ940" s="264">
        <v>1</v>
      </c>
      <c r="AR940" s="265">
        <v>1</v>
      </c>
      <c r="AS940" s="286">
        <v>0.0656418488929858</v>
      </c>
      <c r="AT940" s="267">
        <v>0.0769230769230769</v>
      </c>
      <c r="AU940" s="268">
        <v>0.125</v>
      </c>
      <c r="AV940" s="268">
        <v>0</v>
      </c>
      <c r="AW940" s="268">
        <v>0.0466472303206997</v>
      </c>
      <c r="AX940" s="224"/>
      <c r="AY940" s="222"/>
    </row>
    <row r="941" ht="15" spans="1:51">
      <c r="A941" s="220"/>
      <c r="B941" s="224"/>
      <c r="C941" s="294" t="s">
        <v>927</v>
      </c>
      <c r="D941" s="111" t="s">
        <v>25</v>
      </c>
      <c r="E941" s="111" t="s">
        <v>928</v>
      </c>
      <c r="F941" s="297" t="s">
        <v>977</v>
      </c>
      <c r="G941" s="298" t="s">
        <v>977</v>
      </c>
      <c r="H941" s="298" t="s">
        <v>977</v>
      </c>
      <c r="I941" s="298" t="s">
        <v>977</v>
      </c>
      <c r="J941" s="259">
        <v>0.9</v>
      </c>
      <c r="K941" s="260">
        <v>0.931034482758621</v>
      </c>
      <c r="L941" s="260">
        <v>1</v>
      </c>
      <c r="M941" s="261">
        <v>0.818181818181818</v>
      </c>
      <c r="N941" s="261">
        <v>0.917721518987342</v>
      </c>
      <c r="O941" s="262">
        <v>0.9</v>
      </c>
      <c r="P941" s="263">
        <v>0.963492546394889</v>
      </c>
      <c r="Q941" s="260">
        <v>0.949507093051214</v>
      </c>
      <c r="R941" s="260">
        <v>0.971066907775769</v>
      </c>
      <c r="S941" s="260">
        <v>0.94294955064818</v>
      </c>
      <c r="T941" s="262">
        <v>0.9</v>
      </c>
      <c r="U941" s="260">
        <v>0.918466686948585</v>
      </c>
      <c r="V941" s="260">
        <v>0.91103630680452</v>
      </c>
      <c r="W941" s="260">
        <v>0.924050632911392</v>
      </c>
      <c r="X941" s="260">
        <v>0.907677421065189</v>
      </c>
      <c r="Y941" s="262">
        <v>0.92</v>
      </c>
      <c r="Z941" s="262">
        <v>0.913875598086124</v>
      </c>
      <c r="AA941" s="262">
        <v>0.924242424242424</v>
      </c>
      <c r="AB941" s="262">
        <v>0.883755588673621</v>
      </c>
      <c r="AC941" s="262">
        <v>0.909825783972125</v>
      </c>
      <c r="AD941" s="262">
        <v>0.92</v>
      </c>
      <c r="AE941" s="260">
        <v>0.999465621660135</v>
      </c>
      <c r="AF941" s="260">
        <v>0.997059705970597</v>
      </c>
      <c r="AG941" s="260">
        <v>0.998108123602591</v>
      </c>
      <c r="AH941" s="260">
        <v>0.992637575909347</v>
      </c>
      <c r="AI941" s="262">
        <v>0.92</v>
      </c>
      <c r="AJ941" s="260">
        <v>0.945097037793667</v>
      </c>
      <c r="AK941" s="260">
        <v>0.961203319502075</v>
      </c>
      <c r="AL941" s="260">
        <v>0.937768240343348</v>
      </c>
      <c r="AM941" s="260">
        <v>0.953338454858212</v>
      </c>
      <c r="AN941" s="259">
        <v>0.99</v>
      </c>
      <c r="AO941" s="264">
        <v>1</v>
      </c>
      <c r="AP941" s="264">
        <v>1</v>
      </c>
      <c r="AQ941" s="264">
        <v>1</v>
      </c>
      <c r="AR941" s="265">
        <v>1</v>
      </c>
      <c r="AS941" s="286">
        <v>0.0656418488929858</v>
      </c>
      <c r="AT941" s="267">
        <v>0</v>
      </c>
      <c r="AU941" s="268">
        <v>0.103448275862069</v>
      </c>
      <c r="AV941" s="268">
        <v>0.173913043478261</v>
      </c>
      <c r="AW941" s="268">
        <v>0.123762376237624</v>
      </c>
      <c r="AX941" s="224"/>
      <c r="AY941" s="222"/>
    </row>
    <row r="942" ht="15" spans="1:51">
      <c r="A942" s="220"/>
      <c r="B942" s="224"/>
      <c r="C942" s="294" t="s">
        <v>927</v>
      </c>
      <c r="D942" s="111" t="s">
        <v>25</v>
      </c>
      <c r="E942" s="111" t="s">
        <v>928</v>
      </c>
      <c r="F942" s="297" t="s">
        <v>978</v>
      </c>
      <c r="G942" s="298" t="s">
        <v>978</v>
      </c>
      <c r="H942" s="298" t="s">
        <v>978</v>
      </c>
      <c r="I942" s="298" t="s">
        <v>978</v>
      </c>
      <c r="J942" s="259">
        <v>0.9</v>
      </c>
      <c r="K942" s="260">
        <v>1</v>
      </c>
      <c r="L942" s="260">
        <v>1</v>
      </c>
      <c r="M942" s="261">
        <v>1</v>
      </c>
      <c r="N942" s="261">
        <v>0.971061093247588</v>
      </c>
      <c r="O942" s="262">
        <v>0.9</v>
      </c>
      <c r="P942" s="263">
        <v>0.94862772695285</v>
      </c>
      <c r="Q942" s="260">
        <v>0.942328618063112</v>
      </c>
      <c r="R942" s="260">
        <v>0.943805874840358</v>
      </c>
      <c r="S942" s="260">
        <v>0.942411396602936</v>
      </c>
      <c r="T942" s="262">
        <v>0.9</v>
      </c>
      <c r="U942" s="260">
        <v>0.92329345531316</v>
      </c>
      <c r="V942" s="260">
        <v>0.9069640914037</v>
      </c>
      <c r="W942" s="260">
        <v>0.937420178799489</v>
      </c>
      <c r="X942" s="260">
        <v>0.919168324826254</v>
      </c>
      <c r="Y942" s="262">
        <v>0.92</v>
      </c>
      <c r="Z942" s="262">
        <v>0.900958466453674</v>
      </c>
      <c r="AA942" s="262">
        <v>0.932926829268293</v>
      </c>
      <c r="AB942" s="262">
        <v>0.895705521472393</v>
      </c>
      <c r="AC942" s="262">
        <v>0.920643729189789</v>
      </c>
      <c r="AD942" s="262">
        <v>0.92</v>
      </c>
      <c r="AE942" s="260">
        <v>1</v>
      </c>
      <c r="AF942" s="260">
        <v>0.946666666666667</v>
      </c>
      <c r="AG942" s="260">
        <v>0.931192660550459</v>
      </c>
      <c r="AH942" s="260">
        <v>0.955176933158585</v>
      </c>
      <c r="AI942" s="262">
        <v>0.92</v>
      </c>
      <c r="AJ942" s="260">
        <v>0.967704728950404</v>
      </c>
      <c r="AK942" s="260">
        <v>0.972760849492151</v>
      </c>
      <c r="AL942" s="260">
        <v>0.954012623985573</v>
      </c>
      <c r="AM942" s="260">
        <v>0.966217829346321</v>
      </c>
      <c r="AN942" s="259">
        <v>0.99</v>
      </c>
      <c r="AO942" s="264">
        <v>1</v>
      </c>
      <c r="AP942" s="264">
        <v>1</v>
      </c>
      <c r="AQ942" s="264">
        <v>1</v>
      </c>
      <c r="AR942" s="265">
        <v>1</v>
      </c>
      <c r="AS942" s="286">
        <v>0.0656418488929858</v>
      </c>
      <c r="AT942" s="267">
        <v>0</v>
      </c>
      <c r="AU942" s="268">
        <v>0</v>
      </c>
      <c r="AV942" s="268">
        <v>0</v>
      </c>
      <c r="AW942" s="268">
        <v>0.0529100529100529</v>
      </c>
      <c r="AX942" s="224"/>
      <c r="AY942" s="222"/>
    </row>
    <row r="943" ht="15" spans="1:51">
      <c r="A943" s="220"/>
      <c r="B943" s="224"/>
      <c r="C943" s="294" t="s">
        <v>927</v>
      </c>
      <c r="D943" s="111" t="s">
        <v>25</v>
      </c>
      <c r="E943" s="111" t="s">
        <v>928</v>
      </c>
      <c r="F943" s="297" t="s">
        <v>979</v>
      </c>
      <c r="G943" s="298" t="s">
        <v>979</v>
      </c>
      <c r="H943" s="298" t="s">
        <v>979</v>
      </c>
      <c r="I943" s="298" t="s">
        <v>979</v>
      </c>
      <c r="J943" s="259">
        <v>0.9</v>
      </c>
      <c r="K943" s="260">
        <v>0.909090909090909</v>
      </c>
      <c r="L943" s="260">
        <v>1</v>
      </c>
      <c r="M943" s="261">
        <v>0.947368421052632</v>
      </c>
      <c r="N943" s="261">
        <v>0.925847457627119</v>
      </c>
      <c r="O943" s="262">
        <v>0.9</v>
      </c>
      <c r="P943" s="263">
        <v>0.971143174250832</v>
      </c>
      <c r="Q943" s="260">
        <v>0.98427382053654</v>
      </c>
      <c r="R943" s="260">
        <v>0.986046511627907</v>
      </c>
      <c r="S943" s="260">
        <v>0.948194211911026</v>
      </c>
      <c r="T943" s="262">
        <v>0.9</v>
      </c>
      <c r="U943" s="260">
        <v>0.921753607103219</v>
      </c>
      <c r="V943" s="260">
        <v>0.94218316373728</v>
      </c>
      <c r="W943" s="260">
        <v>0.95</v>
      </c>
      <c r="X943" s="260">
        <v>0.917292513752691</v>
      </c>
      <c r="Y943" s="262">
        <v>0.92</v>
      </c>
      <c r="Z943" s="262">
        <v>0.960674157303371</v>
      </c>
      <c r="AA943" s="262">
        <v>0.957333333333333</v>
      </c>
      <c r="AB943" s="262">
        <v>0.962406015037594</v>
      </c>
      <c r="AC943" s="262">
        <v>0.96200878546836</v>
      </c>
      <c r="AD943" s="262">
        <v>0.92</v>
      </c>
      <c r="AE943" s="260">
        <v>0.999732262382865</v>
      </c>
      <c r="AF943" s="260">
        <v>0.999815939628198</v>
      </c>
      <c r="AG943" s="260">
        <v>0.998475900171461</v>
      </c>
      <c r="AH943" s="260">
        <v>0.998971252764157</v>
      </c>
      <c r="AI943" s="262">
        <v>0.92</v>
      </c>
      <c r="AJ943" s="260">
        <v>0.981927710843373</v>
      </c>
      <c r="AK943" s="260">
        <v>0.984239558707644</v>
      </c>
      <c r="AL943" s="260">
        <v>0.982525814138205</v>
      </c>
      <c r="AM943" s="260">
        <v>0.983199968151598</v>
      </c>
      <c r="AN943" s="259">
        <v>0.99</v>
      </c>
      <c r="AO943" s="264">
        <v>1</v>
      </c>
      <c r="AP943" s="264">
        <v>1</v>
      </c>
      <c r="AQ943" s="264">
        <v>1</v>
      </c>
      <c r="AR943" s="265">
        <v>1</v>
      </c>
      <c r="AS943" s="286">
        <v>0.0656418488929858</v>
      </c>
      <c r="AT943" s="267">
        <v>0</v>
      </c>
      <c r="AU943" s="268">
        <v>0</v>
      </c>
      <c r="AV943" s="268">
        <v>0</v>
      </c>
      <c r="AW943" s="268">
        <v>0.0572916666666667</v>
      </c>
      <c r="AX943" s="224"/>
      <c r="AY943" s="222"/>
    </row>
    <row r="944" ht="15" spans="1:51">
      <c r="A944" s="220"/>
      <c r="B944" s="224"/>
      <c r="C944" s="294" t="s">
        <v>927</v>
      </c>
      <c r="D944" s="111" t="s">
        <v>25</v>
      </c>
      <c r="E944" s="111" t="s">
        <v>928</v>
      </c>
      <c r="F944" s="297" t="s">
        <v>980</v>
      </c>
      <c r="G944" s="298" t="s">
        <v>980</v>
      </c>
      <c r="H944" s="298" t="s">
        <v>980</v>
      </c>
      <c r="I944" s="298" t="s">
        <v>980</v>
      </c>
      <c r="J944" s="259">
        <v>0.9</v>
      </c>
      <c r="K944" s="260">
        <v>0.925</v>
      </c>
      <c r="L944" s="260">
        <v>0.972972972972973</v>
      </c>
      <c r="M944" s="261">
        <v>0.891891891891892</v>
      </c>
      <c r="N944" s="261">
        <v>0.93287827076223</v>
      </c>
      <c r="O944" s="262">
        <v>0.9</v>
      </c>
      <c r="P944" s="263">
        <v>0.948257655755016</v>
      </c>
      <c r="Q944" s="260">
        <v>0.946331236897275</v>
      </c>
      <c r="R944" s="260">
        <v>0.945925361766946</v>
      </c>
      <c r="S944" s="260">
        <v>0.923800010702246</v>
      </c>
      <c r="T944" s="262">
        <v>0.9</v>
      </c>
      <c r="U944" s="260">
        <v>0.897923266455473</v>
      </c>
      <c r="V944" s="260">
        <v>0.894758909853249</v>
      </c>
      <c r="W944" s="260">
        <v>0.916222391469916</v>
      </c>
      <c r="X944" s="260">
        <v>0.9060521199365</v>
      </c>
      <c r="Y944" s="262">
        <v>0.92</v>
      </c>
      <c r="Z944" s="262">
        <v>0.93526405451448</v>
      </c>
      <c r="AA944" s="262">
        <v>0.74414976599064</v>
      </c>
      <c r="AB944" s="262">
        <v>0.650429799426934</v>
      </c>
      <c r="AC944" s="262">
        <v>0.759000074844697</v>
      </c>
      <c r="AD944" s="262">
        <v>0.92</v>
      </c>
      <c r="AE944" s="260">
        <v>0.986666666666667</v>
      </c>
      <c r="AF944" s="260">
        <v>0.968822170900693</v>
      </c>
      <c r="AG944" s="260">
        <v>0.979120879120879</v>
      </c>
      <c r="AH944" s="260">
        <v>0.98288320606775</v>
      </c>
      <c r="AI944" s="262">
        <v>0.92</v>
      </c>
      <c r="AJ944" s="260">
        <v>0.94049008168028</v>
      </c>
      <c r="AK944" s="260">
        <v>0.908129543952412</v>
      </c>
      <c r="AL944" s="260">
        <v>0.883273164861613</v>
      </c>
      <c r="AM944" s="260">
        <v>0.916214152995232</v>
      </c>
      <c r="AN944" s="259">
        <v>0.99</v>
      </c>
      <c r="AO944" s="264">
        <v>1</v>
      </c>
      <c r="AP944" s="264">
        <v>1</v>
      </c>
      <c r="AQ944" s="264">
        <v>1</v>
      </c>
      <c r="AR944" s="265">
        <v>1</v>
      </c>
      <c r="AS944" s="286">
        <v>0.0656418488929858</v>
      </c>
      <c r="AT944" s="267">
        <v>0</v>
      </c>
      <c r="AU944" s="268">
        <v>0.0769230769230769</v>
      </c>
      <c r="AV944" s="268">
        <v>0</v>
      </c>
      <c r="AW944" s="268">
        <v>0.0863309352517986</v>
      </c>
      <c r="AX944" s="224"/>
      <c r="AY944" s="222"/>
    </row>
    <row r="945" ht="15" spans="1:51">
      <c r="A945" s="220"/>
      <c r="B945" s="224"/>
      <c r="C945" s="294" t="s">
        <v>927</v>
      </c>
      <c r="D945" s="111" t="s">
        <v>25</v>
      </c>
      <c r="E945" s="111" t="s">
        <v>928</v>
      </c>
      <c r="F945" s="303" t="s">
        <v>981</v>
      </c>
      <c r="G945" s="304" t="s">
        <v>981</v>
      </c>
      <c r="H945" s="304" t="s">
        <v>981</v>
      </c>
      <c r="I945" s="304" t="s">
        <v>981</v>
      </c>
      <c r="J945" s="259">
        <v>0.9</v>
      </c>
      <c r="K945" s="260">
        <v>0.894736842105263</v>
      </c>
      <c r="L945" s="260">
        <v>0.947368421052632</v>
      </c>
      <c r="M945" s="261">
        <v>0.9375</v>
      </c>
      <c r="N945" s="261">
        <v>0.949275362318841</v>
      </c>
      <c r="O945" s="262">
        <v>0.9</v>
      </c>
      <c r="P945" s="263">
        <v>0.9908480780964</v>
      </c>
      <c r="Q945" s="260">
        <v>0.985692771084337</v>
      </c>
      <c r="R945" s="260">
        <v>0.967391304347826</v>
      </c>
      <c r="S945" s="260">
        <v>0.921180057388809</v>
      </c>
      <c r="T945" s="262">
        <v>0.9</v>
      </c>
      <c r="U945" s="260">
        <v>0.924344112263575</v>
      </c>
      <c r="V945" s="260">
        <v>0.930722891566265</v>
      </c>
      <c r="W945" s="260">
        <v>0.86195652173913</v>
      </c>
      <c r="X945" s="260">
        <v>0.883608321377331</v>
      </c>
      <c r="Y945" s="262">
        <v>0.92</v>
      </c>
      <c r="Z945" s="262">
        <v>0</v>
      </c>
      <c r="AA945" s="262">
        <v>0</v>
      </c>
      <c r="AB945" s="262" t="s">
        <v>33</v>
      </c>
      <c r="AC945" s="262">
        <v>0</v>
      </c>
      <c r="AD945" s="262">
        <v>0.92</v>
      </c>
      <c r="AE945" s="260">
        <v>1</v>
      </c>
      <c r="AF945" s="260">
        <v>0.992287917737789</v>
      </c>
      <c r="AG945" s="260">
        <v>0.988372093023256</v>
      </c>
      <c r="AH945" s="260">
        <v>0.979713186428821</v>
      </c>
      <c r="AI945" s="262">
        <v>0.92</v>
      </c>
      <c r="AJ945" s="260">
        <v>0.958561852528946</v>
      </c>
      <c r="AK945" s="260">
        <v>0.963130173062453</v>
      </c>
      <c r="AL945" s="260">
        <v>0.91195652173913</v>
      </c>
      <c r="AM945" s="260">
        <v>0.93882184251404</v>
      </c>
      <c r="AN945" s="259">
        <v>0.99</v>
      </c>
      <c r="AO945" s="264">
        <v>1</v>
      </c>
      <c r="AP945" s="264">
        <v>1</v>
      </c>
      <c r="AQ945" s="264">
        <v>1</v>
      </c>
      <c r="AR945" s="265">
        <v>1</v>
      </c>
      <c r="AS945" s="286">
        <v>0.0656418488929858</v>
      </c>
      <c r="AT945" s="267">
        <v>0</v>
      </c>
      <c r="AU945" s="268">
        <v>0</v>
      </c>
      <c r="AV945" s="268">
        <v>0</v>
      </c>
      <c r="AW945" s="268">
        <v>0.036144578313253</v>
      </c>
      <c r="AX945" s="224"/>
      <c r="AY945" s="222"/>
    </row>
    <row r="946" ht="15" spans="1:51">
      <c r="A946" s="220"/>
      <c r="B946" s="224"/>
      <c r="C946" s="294" t="s">
        <v>927</v>
      </c>
      <c r="D946" s="111" t="s">
        <v>25</v>
      </c>
      <c r="E946" s="111" t="s">
        <v>928</v>
      </c>
      <c r="F946" s="297" t="s">
        <v>982</v>
      </c>
      <c r="G946" s="298" t="s">
        <v>982</v>
      </c>
      <c r="H946" s="298" t="s">
        <v>982</v>
      </c>
      <c r="I946" s="298" t="s">
        <v>982</v>
      </c>
      <c r="J946" s="259">
        <v>0.9</v>
      </c>
      <c r="K946" s="260">
        <v>0.96551724137931</v>
      </c>
      <c r="L946" s="260">
        <v>1</v>
      </c>
      <c r="M946" s="261">
        <v>1</v>
      </c>
      <c r="N946" s="261">
        <v>0.978861788617886</v>
      </c>
      <c r="O946" s="262">
        <v>0.9</v>
      </c>
      <c r="P946" s="263">
        <v>0.983691623424759</v>
      </c>
      <c r="Q946" s="260">
        <v>0.976646426903316</v>
      </c>
      <c r="R946" s="260">
        <v>0.979852249832102</v>
      </c>
      <c r="S946" s="260">
        <v>0.980817835452111</v>
      </c>
      <c r="T946" s="262">
        <v>0.9</v>
      </c>
      <c r="U946" s="260">
        <v>0.920311341734618</v>
      </c>
      <c r="V946" s="260">
        <v>0.826716487622606</v>
      </c>
      <c r="W946" s="260">
        <v>0.928811282740094</v>
      </c>
      <c r="X946" s="260">
        <v>0.928609151608888</v>
      </c>
      <c r="Y946" s="262">
        <v>0.92</v>
      </c>
      <c r="Z946" s="262">
        <v>1</v>
      </c>
      <c r="AA946" s="262">
        <v>0.333333333333333</v>
      </c>
      <c r="AB946" s="262">
        <v>0</v>
      </c>
      <c r="AC946" s="262">
        <v>0.25</v>
      </c>
      <c r="AD946" s="262">
        <v>0.92</v>
      </c>
      <c r="AE946" s="260">
        <v>0.993169398907104</v>
      </c>
      <c r="AF946" s="260">
        <v>0.990641711229946</v>
      </c>
      <c r="AG946" s="260">
        <v>0.992351816443595</v>
      </c>
      <c r="AH946" s="260">
        <v>0.990959770980865</v>
      </c>
      <c r="AI946" s="262">
        <v>0.92</v>
      </c>
      <c r="AJ946" s="260">
        <v>0.962949240459429</v>
      </c>
      <c r="AK946" s="260">
        <v>0.957089552238806</v>
      </c>
      <c r="AL946" s="260">
        <v>0.961099932930919</v>
      </c>
      <c r="AM946" s="260">
        <v>0.96943758366485</v>
      </c>
      <c r="AN946" s="259">
        <v>0.99</v>
      </c>
      <c r="AO946" s="264">
        <v>1</v>
      </c>
      <c r="AP946" s="264">
        <v>1</v>
      </c>
      <c r="AQ946" s="264">
        <v>1</v>
      </c>
      <c r="AR946" s="265">
        <v>1</v>
      </c>
      <c r="AS946" s="286">
        <v>0.0656418488929858</v>
      </c>
      <c r="AT946" s="267">
        <v>0.0263157894736842</v>
      </c>
      <c r="AU946" s="268">
        <v>0.272727272727273</v>
      </c>
      <c r="AV946" s="268">
        <v>0</v>
      </c>
      <c r="AW946" s="268">
        <v>0.0846153846153846</v>
      </c>
      <c r="AX946" s="224"/>
      <c r="AY946" s="222"/>
    </row>
    <row r="947" ht="15" spans="1:51">
      <c r="A947" s="220"/>
      <c r="B947" s="224"/>
      <c r="C947" s="294" t="s">
        <v>927</v>
      </c>
      <c r="D947" s="111" t="s">
        <v>25</v>
      </c>
      <c r="E947" s="111" t="s">
        <v>928</v>
      </c>
      <c r="F947" s="299" t="s">
        <v>983</v>
      </c>
      <c r="G947" s="300" t="s">
        <v>983</v>
      </c>
      <c r="H947" s="300" t="s">
        <v>983</v>
      </c>
      <c r="I947" s="300" t="s">
        <v>983</v>
      </c>
      <c r="J947" s="259">
        <v>0.9</v>
      </c>
      <c r="K947" s="260">
        <v>0.966101694915254</v>
      </c>
      <c r="L947" s="260">
        <v>0.944444444444444</v>
      </c>
      <c r="M947" s="261">
        <v>0.957446808510638</v>
      </c>
      <c r="N947" s="261">
        <v>0.959967320261438</v>
      </c>
      <c r="O947" s="262">
        <v>0.9</v>
      </c>
      <c r="P947" s="263">
        <v>0.937177102707171</v>
      </c>
      <c r="Q947" s="260">
        <v>0.924716553287982</v>
      </c>
      <c r="R947" s="260">
        <v>0.936936936936937</v>
      </c>
      <c r="S947" s="260">
        <v>0.932716298619954</v>
      </c>
      <c r="T947" s="262">
        <v>0.9</v>
      </c>
      <c r="U947" s="260">
        <v>0.90349245711924</v>
      </c>
      <c r="V947" s="260">
        <v>0.885260770975057</v>
      </c>
      <c r="W947" s="260">
        <v>0.907043407043407</v>
      </c>
      <c r="X947" s="260">
        <v>0.897857978486609</v>
      </c>
      <c r="Y947" s="262">
        <v>0.92</v>
      </c>
      <c r="Z947" s="262">
        <v>0.796031746031746</v>
      </c>
      <c r="AA947" s="262">
        <v>0.840358744394619</v>
      </c>
      <c r="AB947" s="262">
        <v>0.819672131147541</v>
      </c>
      <c r="AC947" s="262">
        <v>0.82728297632469</v>
      </c>
      <c r="AD947" s="262">
        <v>0.92</v>
      </c>
      <c r="AE947" s="260">
        <v>0.995502248875562</v>
      </c>
      <c r="AF947" s="260">
        <v>0.97886012292792</v>
      </c>
      <c r="AG947" s="260">
        <v>0.989623955431755</v>
      </c>
      <c r="AH947" s="260">
        <v>0.978972780071374</v>
      </c>
      <c r="AI947" s="262">
        <v>0.92</v>
      </c>
      <c r="AJ947" s="260">
        <v>0.922131147540984</v>
      </c>
      <c r="AK947" s="260">
        <v>0.937918552036199</v>
      </c>
      <c r="AL947" s="260">
        <v>0.939076318375369</v>
      </c>
      <c r="AM947" s="260">
        <v>0.940515782472152</v>
      </c>
      <c r="AN947" s="259">
        <v>0.99</v>
      </c>
      <c r="AO947" s="264">
        <v>1</v>
      </c>
      <c r="AP947" s="264">
        <v>1</v>
      </c>
      <c r="AQ947" s="264">
        <v>1</v>
      </c>
      <c r="AR947" s="265">
        <v>1</v>
      </c>
      <c r="AS947" s="286">
        <v>0.0656418488929858</v>
      </c>
      <c r="AT947" s="267">
        <v>0.0454545454545455</v>
      </c>
      <c r="AU947" s="268">
        <v>0.04</v>
      </c>
      <c r="AV947" s="268">
        <v>0.05</v>
      </c>
      <c r="AW947" s="268">
        <v>0.0714285714285714</v>
      </c>
      <c r="AX947" s="224"/>
      <c r="AY947" s="222"/>
    </row>
    <row r="948" ht="15" spans="1:51">
      <c r="A948" s="220"/>
      <c r="B948" s="224"/>
      <c r="C948" s="294" t="s">
        <v>927</v>
      </c>
      <c r="D948" s="111" t="s">
        <v>25</v>
      </c>
      <c r="E948" s="111" t="s">
        <v>928</v>
      </c>
      <c r="F948" s="297" t="s">
        <v>984</v>
      </c>
      <c r="G948" s="298" t="s">
        <v>984</v>
      </c>
      <c r="H948" s="298" t="s">
        <v>984</v>
      </c>
      <c r="I948" s="298" t="s">
        <v>984</v>
      </c>
      <c r="J948" s="259">
        <v>0.9</v>
      </c>
      <c r="K948" s="260">
        <v>1</v>
      </c>
      <c r="L948" s="260">
        <v>1</v>
      </c>
      <c r="M948" s="261">
        <v>0.961538461538462</v>
      </c>
      <c r="N948" s="261">
        <v>0.987967914438503</v>
      </c>
      <c r="O948" s="262">
        <v>0.9</v>
      </c>
      <c r="P948" s="263">
        <v>0.958385093167702</v>
      </c>
      <c r="Q948" s="260">
        <v>0.970475460122699</v>
      </c>
      <c r="R948" s="260">
        <v>0.9168410041841</v>
      </c>
      <c r="S948" s="260">
        <v>0.965557849659708</v>
      </c>
      <c r="T948" s="262">
        <v>0.9</v>
      </c>
      <c r="U948" s="260">
        <v>0.927329192546584</v>
      </c>
      <c r="V948" s="260">
        <v>0.920628834355828</v>
      </c>
      <c r="W948" s="260">
        <v>0.911610878661088</v>
      </c>
      <c r="X948" s="260">
        <v>0.913435803318804</v>
      </c>
      <c r="Y948" s="262">
        <v>0.92</v>
      </c>
      <c r="Z948" s="262">
        <v>0</v>
      </c>
      <c r="AA948" s="262">
        <v>0</v>
      </c>
      <c r="AB948" s="262">
        <v>0</v>
      </c>
      <c r="AC948" s="262">
        <v>0.229166666666667</v>
      </c>
      <c r="AD948" s="262">
        <v>0.92</v>
      </c>
      <c r="AE948" s="260">
        <v>0.996581196581197</v>
      </c>
      <c r="AF948" s="260">
        <v>0.831034482758621</v>
      </c>
      <c r="AG948" s="260">
        <v>0.87719298245614</v>
      </c>
      <c r="AH948" s="260">
        <v>0.933053919347531</v>
      </c>
      <c r="AI948" s="262">
        <v>0.92</v>
      </c>
      <c r="AJ948" s="260">
        <v>0.966470040360137</v>
      </c>
      <c r="AK948" s="260">
        <v>0.95787054768288</v>
      </c>
      <c r="AL948" s="260">
        <v>0.95141065830721</v>
      </c>
      <c r="AM948" s="260">
        <v>0.965812357678847</v>
      </c>
      <c r="AN948" s="259">
        <v>0.99</v>
      </c>
      <c r="AO948" s="264">
        <v>1</v>
      </c>
      <c r="AP948" s="264">
        <v>1</v>
      </c>
      <c r="AQ948" s="264">
        <v>1</v>
      </c>
      <c r="AR948" s="265">
        <v>1</v>
      </c>
      <c r="AS948" s="286">
        <v>0.0656418488929858</v>
      </c>
      <c r="AT948" s="267">
        <v>0</v>
      </c>
      <c r="AU948" s="268">
        <v>0</v>
      </c>
      <c r="AV948" s="268">
        <v>0</v>
      </c>
      <c r="AW948" s="268">
        <v>0.0283018867924528</v>
      </c>
      <c r="AX948" s="224"/>
      <c r="AY948" s="222"/>
    </row>
    <row r="949" ht="15" spans="1:51">
      <c r="A949" s="220"/>
      <c r="B949" s="224"/>
      <c r="C949" s="294" t="s">
        <v>927</v>
      </c>
      <c r="D949" s="111" t="s">
        <v>25</v>
      </c>
      <c r="E949" s="111" t="s">
        <v>928</v>
      </c>
      <c r="F949" s="297" t="s">
        <v>985</v>
      </c>
      <c r="G949" s="298" t="s">
        <v>985</v>
      </c>
      <c r="H949" s="298" t="s">
        <v>985</v>
      </c>
      <c r="I949" s="298" t="s">
        <v>985</v>
      </c>
      <c r="J949" s="259">
        <v>0.9</v>
      </c>
      <c r="K949" s="260">
        <v>0.930232558139535</v>
      </c>
      <c r="L949" s="260">
        <v>0.904761904761905</v>
      </c>
      <c r="M949" s="261">
        <v>0.945945945945946</v>
      </c>
      <c r="N949" s="261">
        <v>0.912109375</v>
      </c>
      <c r="O949" s="262">
        <v>0.9</v>
      </c>
      <c r="P949" s="263">
        <v>0.933973885193397</v>
      </c>
      <c r="Q949" s="260">
        <v>0.946069469835466</v>
      </c>
      <c r="R949" s="260">
        <v>0.937868480725624</v>
      </c>
      <c r="S949" s="260">
        <v>0.934596854274191</v>
      </c>
      <c r="T949" s="262">
        <v>0.9</v>
      </c>
      <c r="U949" s="260">
        <v>0.882483370288248</v>
      </c>
      <c r="V949" s="260">
        <v>0.876599634369287</v>
      </c>
      <c r="W949" s="260">
        <v>0.915646258503401</v>
      </c>
      <c r="X949" s="260">
        <v>0.915202706844344</v>
      </c>
      <c r="Y949" s="262">
        <v>0.92</v>
      </c>
      <c r="Z949" s="262">
        <v>0.5</v>
      </c>
      <c r="AA949" s="262" t="s">
        <v>33</v>
      </c>
      <c r="AB949" s="262">
        <v>0</v>
      </c>
      <c r="AC949" s="262">
        <v>0.153846153846154</v>
      </c>
      <c r="AD949" s="262">
        <v>0.92</v>
      </c>
      <c r="AE949" s="260">
        <v>0.992771084337349</v>
      </c>
      <c r="AF949" s="260">
        <v>0.973491773308958</v>
      </c>
      <c r="AG949" s="260">
        <v>0.997034107760751</v>
      </c>
      <c r="AH949" s="260">
        <v>0.983070593803473</v>
      </c>
      <c r="AI949" s="262">
        <v>0.92</v>
      </c>
      <c r="AJ949" s="260">
        <v>0.937207584338833</v>
      </c>
      <c r="AK949" s="260">
        <v>0.9448507007922</v>
      </c>
      <c r="AL949" s="260">
        <v>0.944771389769126</v>
      </c>
      <c r="AM949" s="260">
        <v>0.954994363573984</v>
      </c>
      <c r="AN949" s="259">
        <v>0.99</v>
      </c>
      <c r="AO949" s="264">
        <v>1</v>
      </c>
      <c r="AP949" s="264">
        <v>1</v>
      </c>
      <c r="AQ949" s="264">
        <v>1</v>
      </c>
      <c r="AR949" s="265">
        <v>1</v>
      </c>
      <c r="AS949" s="286">
        <v>0.0656418488929858</v>
      </c>
      <c r="AT949" s="267">
        <v>0</v>
      </c>
      <c r="AU949" s="268">
        <v>0.05</v>
      </c>
      <c r="AV949" s="268">
        <v>0.05</v>
      </c>
      <c r="AW949" s="268">
        <v>0.0629213483146067</v>
      </c>
      <c r="AX949" s="224"/>
      <c r="AY949" s="222"/>
    </row>
    <row r="950" ht="15" spans="1:51">
      <c r="A950" s="220"/>
      <c r="B950" s="224"/>
      <c r="C950" s="294" t="s">
        <v>927</v>
      </c>
      <c r="D950" s="111" t="s">
        <v>25</v>
      </c>
      <c r="E950" s="111" t="s">
        <v>928</v>
      </c>
      <c r="F950" s="297" t="s">
        <v>986</v>
      </c>
      <c r="G950" s="298" t="s">
        <v>986</v>
      </c>
      <c r="H950" s="298" t="s">
        <v>986</v>
      </c>
      <c r="I950" s="298" t="s">
        <v>986</v>
      </c>
      <c r="J950" s="259">
        <v>0.9</v>
      </c>
      <c r="K950" s="260">
        <v>0.962264150943396</v>
      </c>
      <c r="L950" s="260">
        <v>0.942307692307692</v>
      </c>
      <c r="M950" s="261">
        <v>0.978723404255319</v>
      </c>
      <c r="N950" s="261">
        <v>0.947540983606557</v>
      </c>
      <c r="O950" s="262">
        <v>0.9</v>
      </c>
      <c r="P950" s="263">
        <v>0.956563521045551</v>
      </c>
      <c r="Q950" s="260">
        <v>0.945145631067961</v>
      </c>
      <c r="R950" s="260">
        <v>0.949362340585146</v>
      </c>
      <c r="S950" s="260">
        <v>0.940807941487863</v>
      </c>
      <c r="T950" s="262">
        <v>0.9</v>
      </c>
      <c r="U950" s="260">
        <v>0.908129925043244</v>
      </c>
      <c r="V950" s="260">
        <v>0.925242718446602</v>
      </c>
      <c r="W950" s="260">
        <v>0.934358589647412</v>
      </c>
      <c r="X950" s="260">
        <v>0.911503307334415</v>
      </c>
      <c r="Y950" s="262">
        <v>0.92</v>
      </c>
      <c r="Z950" s="262">
        <v>0</v>
      </c>
      <c r="AA950" s="262">
        <v>0.5</v>
      </c>
      <c r="AB950" s="262">
        <v>0.25</v>
      </c>
      <c r="AC950" s="262">
        <v>0.207547169811321</v>
      </c>
      <c r="AD950" s="262">
        <v>0.92</v>
      </c>
      <c r="AE950" s="260">
        <v>0.988956587966489</v>
      </c>
      <c r="AF950" s="260">
        <v>0.989087734613706</v>
      </c>
      <c r="AG950" s="260">
        <v>0.988352745424293</v>
      </c>
      <c r="AH950" s="260">
        <v>0.983937115516063</v>
      </c>
      <c r="AI950" s="262">
        <v>0.92</v>
      </c>
      <c r="AJ950" s="260">
        <v>0.944295044179793</v>
      </c>
      <c r="AK950" s="260">
        <v>0.947113051916545</v>
      </c>
      <c r="AL950" s="260">
        <v>0.952808988764045</v>
      </c>
      <c r="AM950" s="260">
        <v>0.945333812265186</v>
      </c>
      <c r="AN950" s="259">
        <v>0.99</v>
      </c>
      <c r="AO950" s="264">
        <v>1</v>
      </c>
      <c r="AP950" s="264">
        <v>1</v>
      </c>
      <c r="AQ950" s="264">
        <v>1</v>
      </c>
      <c r="AR950" s="265">
        <v>1</v>
      </c>
      <c r="AS950" s="286">
        <v>0.0656418488929858</v>
      </c>
      <c r="AT950" s="267">
        <v>0</v>
      </c>
      <c r="AU950" s="268">
        <v>0.117647058823529</v>
      </c>
      <c r="AV950" s="268">
        <v>0.166666666666667</v>
      </c>
      <c r="AW950" s="268">
        <v>0.0646766169154229</v>
      </c>
      <c r="AX950" s="224"/>
      <c r="AY950" s="222"/>
    </row>
    <row r="951" ht="15" spans="1:51">
      <c r="A951" s="220"/>
      <c r="B951" s="224"/>
      <c r="C951" s="294" t="s">
        <v>927</v>
      </c>
      <c r="D951" s="111" t="s">
        <v>25</v>
      </c>
      <c r="E951" s="111" t="s">
        <v>928</v>
      </c>
      <c r="F951" s="297" t="s">
        <v>987</v>
      </c>
      <c r="G951" s="298" t="s">
        <v>987</v>
      </c>
      <c r="H951" s="298" t="s">
        <v>987</v>
      </c>
      <c r="I951" s="298" t="s">
        <v>987</v>
      </c>
      <c r="J951" s="259">
        <v>0.9</v>
      </c>
      <c r="K951" s="260">
        <v>0.974358974358974</v>
      </c>
      <c r="L951" s="260">
        <v>0.972972972972973</v>
      </c>
      <c r="M951" s="261">
        <v>0.96875</v>
      </c>
      <c r="N951" s="261">
        <v>0.962920046349942</v>
      </c>
      <c r="O951" s="262">
        <v>0.9</v>
      </c>
      <c r="P951" s="263">
        <v>0.96628266366957</v>
      </c>
      <c r="Q951" s="260">
        <v>0.968674698795181</v>
      </c>
      <c r="R951" s="260">
        <v>0.969176351692774</v>
      </c>
      <c r="S951" s="260">
        <v>0.963611289375589</v>
      </c>
      <c r="T951" s="262">
        <v>0.9</v>
      </c>
      <c r="U951" s="260">
        <v>0.923293059848272</v>
      </c>
      <c r="V951" s="260">
        <v>0.931497418244406</v>
      </c>
      <c r="W951" s="260">
        <v>0.89944416371905</v>
      </c>
      <c r="X951" s="260">
        <v>0.921610661277769</v>
      </c>
      <c r="Y951" s="262">
        <v>0.92</v>
      </c>
      <c r="Z951" s="262">
        <v>0</v>
      </c>
      <c r="AA951" s="262">
        <v>0</v>
      </c>
      <c r="AB951" s="262" t="s">
        <v>33</v>
      </c>
      <c r="AC951" s="262">
        <v>0.0540540540540541</v>
      </c>
      <c r="AD951" s="262">
        <v>0.92</v>
      </c>
      <c r="AE951" s="260">
        <v>1</v>
      </c>
      <c r="AF951" s="260">
        <v>0.985549132947977</v>
      </c>
      <c r="AG951" s="260">
        <v>1</v>
      </c>
      <c r="AH951" s="260">
        <v>0.980797206866453</v>
      </c>
      <c r="AI951" s="262">
        <v>0.92</v>
      </c>
      <c r="AJ951" s="260">
        <v>0.957022471910112</v>
      </c>
      <c r="AK951" s="260">
        <v>0.955280357757138</v>
      </c>
      <c r="AL951" s="260">
        <v>0.95755432036382</v>
      </c>
      <c r="AM951" s="260">
        <v>0.959467205284275</v>
      </c>
      <c r="AN951" s="259">
        <v>0.99</v>
      </c>
      <c r="AO951" s="264">
        <v>1</v>
      </c>
      <c r="AP951" s="264">
        <v>1</v>
      </c>
      <c r="AQ951" s="264">
        <v>1</v>
      </c>
      <c r="AR951" s="265">
        <v>1</v>
      </c>
      <c r="AS951" s="286">
        <v>0.0656418488929858</v>
      </c>
      <c r="AT951" s="267">
        <v>0</v>
      </c>
      <c r="AU951" s="268">
        <v>0.0625</v>
      </c>
      <c r="AV951" s="268">
        <v>0.25</v>
      </c>
      <c r="AW951" s="268">
        <v>0.0643564356435644</v>
      </c>
      <c r="AX951" s="224"/>
      <c r="AY951" s="222"/>
    </row>
    <row r="952" ht="15" spans="1:51">
      <c r="A952" s="220"/>
      <c r="B952" s="224"/>
      <c r="C952" s="294" t="s">
        <v>927</v>
      </c>
      <c r="D952" s="111" t="s">
        <v>25</v>
      </c>
      <c r="E952" s="111" t="s">
        <v>928</v>
      </c>
      <c r="F952" s="305" t="s">
        <v>988</v>
      </c>
      <c r="G952" s="306" t="s">
        <v>988</v>
      </c>
      <c r="H952" s="306" t="s">
        <v>988</v>
      </c>
      <c r="I952" s="306" t="s">
        <v>988</v>
      </c>
      <c r="J952" s="259">
        <v>0.9</v>
      </c>
      <c r="K952" s="260">
        <v>1</v>
      </c>
      <c r="L952" s="260">
        <v>1</v>
      </c>
      <c r="M952" s="261">
        <v>0.96969696969697</v>
      </c>
      <c r="N952" s="261">
        <v>0.963374028856826</v>
      </c>
      <c r="O952" s="262">
        <v>0.9</v>
      </c>
      <c r="P952" s="263">
        <v>0.970476911430734</v>
      </c>
      <c r="Q952" s="260">
        <v>0.945271243398944</v>
      </c>
      <c r="R952" s="260">
        <v>0.937783538561244</v>
      </c>
      <c r="S952" s="260">
        <v>0.962544807556451</v>
      </c>
      <c r="T952" s="262">
        <v>0.9</v>
      </c>
      <c r="U952" s="260">
        <v>0.926823113802675</v>
      </c>
      <c r="V952" s="260">
        <v>0.886701872299568</v>
      </c>
      <c r="W952" s="260">
        <v>0.904082955281918</v>
      </c>
      <c r="X952" s="260">
        <v>0.922970250399016</v>
      </c>
      <c r="Y952" s="262">
        <v>0.92</v>
      </c>
      <c r="Z952" s="262">
        <v>1</v>
      </c>
      <c r="AA952" s="262">
        <v>0.428571428571429</v>
      </c>
      <c r="AB952" s="262">
        <v>0</v>
      </c>
      <c r="AC952" s="262">
        <v>0.25531914893617</v>
      </c>
      <c r="AD952" s="262">
        <v>0.92</v>
      </c>
      <c r="AE952" s="260">
        <v>0.871794871794872</v>
      </c>
      <c r="AF952" s="260">
        <v>0.834615384615385</v>
      </c>
      <c r="AG952" s="260">
        <v>0.795795795795796</v>
      </c>
      <c r="AH952" s="260">
        <v>0.895357543991015</v>
      </c>
      <c r="AI952" s="262">
        <v>0.92</v>
      </c>
      <c r="AJ952" s="260">
        <v>0.961402623612513</v>
      </c>
      <c r="AK952" s="260">
        <v>0.926315789473684</v>
      </c>
      <c r="AL952" s="260">
        <v>0.940395205701328</v>
      </c>
      <c r="AM952" s="260">
        <v>0.960516682355402</v>
      </c>
      <c r="AN952" s="259">
        <v>0.99</v>
      </c>
      <c r="AO952" s="264">
        <v>1</v>
      </c>
      <c r="AP952" s="264">
        <v>1</v>
      </c>
      <c r="AQ952" s="264">
        <v>1</v>
      </c>
      <c r="AR952" s="265">
        <v>1</v>
      </c>
      <c r="AS952" s="286">
        <v>0.0656418488929858</v>
      </c>
      <c r="AT952" s="267">
        <v>0</v>
      </c>
      <c r="AU952" s="268">
        <v>0.1</v>
      </c>
      <c r="AV952" s="268">
        <v>0.166666666666667</v>
      </c>
      <c r="AW952" s="268">
        <v>0.0648148148148148</v>
      </c>
      <c r="AX952" s="224"/>
      <c r="AY952" s="222"/>
    </row>
    <row r="953" ht="15" spans="1:51">
      <c r="A953" s="220"/>
      <c r="B953" s="224"/>
      <c r="C953" s="294" t="s">
        <v>927</v>
      </c>
      <c r="D953" s="111" t="s">
        <v>25</v>
      </c>
      <c r="E953" s="111" t="s">
        <v>928</v>
      </c>
      <c r="F953" s="295" t="s">
        <v>989</v>
      </c>
      <c r="G953" s="296" t="s">
        <v>989</v>
      </c>
      <c r="H953" s="296" t="s">
        <v>989</v>
      </c>
      <c r="I953" s="296" t="s">
        <v>989</v>
      </c>
      <c r="J953" s="259">
        <v>0.9</v>
      </c>
      <c r="K953" s="260">
        <v>1</v>
      </c>
      <c r="L953" s="260">
        <v>1</v>
      </c>
      <c r="M953" s="261">
        <v>1</v>
      </c>
      <c r="N953" s="261">
        <v>0.973365617433414</v>
      </c>
      <c r="O953" s="262">
        <v>0.9</v>
      </c>
      <c r="P953" s="263">
        <v>0.921241050119332</v>
      </c>
      <c r="Q953" s="260">
        <v>0.93452380952381</v>
      </c>
      <c r="R953" s="260">
        <v>0.984139571768438</v>
      </c>
      <c r="S953" s="260">
        <v>0.963672603356266</v>
      </c>
      <c r="T953" s="262">
        <v>0.9</v>
      </c>
      <c r="U953" s="260">
        <v>0.937947494033413</v>
      </c>
      <c r="V953" s="260">
        <v>0.941269841269841</v>
      </c>
      <c r="W953" s="260">
        <v>0.950039651070579</v>
      </c>
      <c r="X953" s="260">
        <v>0.936903919929703</v>
      </c>
      <c r="Y953" s="262">
        <v>0.92</v>
      </c>
      <c r="Z953" s="262" t="s">
        <v>33</v>
      </c>
      <c r="AA953" s="262" t="s">
        <v>33</v>
      </c>
      <c r="AB953" s="262" t="s">
        <v>33</v>
      </c>
      <c r="AC953" s="262" t="s">
        <v>33</v>
      </c>
      <c r="AD953" s="262">
        <v>0.92</v>
      </c>
      <c r="AE953" s="260">
        <v>1</v>
      </c>
      <c r="AF953" s="260">
        <v>0.983240223463687</v>
      </c>
      <c r="AG953" s="260">
        <v>0.980769230769231</v>
      </c>
      <c r="AH953" s="260">
        <v>0.994746283956945</v>
      </c>
      <c r="AI953" s="262">
        <v>0.92</v>
      </c>
      <c r="AJ953" s="260">
        <v>0.949880668257757</v>
      </c>
      <c r="AK953" s="260">
        <v>0.955555555555556</v>
      </c>
      <c r="AL953" s="260">
        <v>0.962727993655829</v>
      </c>
      <c r="AM953" s="260">
        <v>0.956943849121303</v>
      </c>
      <c r="AN953" s="259">
        <v>0.99</v>
      </c>
      <c r="AO953" s="264">
        <v>1</v>
      </c>
      <c r="AP953" s="264">
        <v>1</v>
      </c>
      <c r="AQ953" s="264">
        <v>1</v>
      </c>
      <c r="AR953" s="265">
        <v>1</v>
      </c>
      <c r="AS953" s="286">
        <v>0.0656418488929858</v>
      </c>
      <c r="AT953" s="267">
        <v>0</v>
      </c>
      <c r="AU953" s="268">
        <v>0.0666666666666667</v>
      </c>
      <c r="AV953" s="268">
        <v>0.2</v>
      </c>
      <c r="AW953" s="268">
        <v>0.0478723404255319</v>
      </c>
      <c r="AX953" s="224"/>
      <c r="AY953" s="222"/>
    </row>
    <row r="954" ht="15" spans="1:51">
      <c r="A954" s="220"/>
      <c r="B954" s="224"/>
      <c r="C954" s="294" t="s">
        <v>927</v>
      </c>
      <c r="D954" s="111" t="s">
        <v>25</v>
      </c>
      <c r="E954" s="111" t="s">
        <v>928</v>
      </c>
      <c r="F954" s="295" t="s">
        <v>990</v>
      </c>
      <c r="G954" s="296" t="s">
        <v>990</v>
      </c>
      <c r="H954" s="296" t="s">
        <v>990</v>
      </c>
      <c r="I954" s="296" t="s">
        <v>990</v>
      </c>
      <c r="J954" s="259">
        <v>0.9</v>
      </c>
      <c r="K954" s="260">
        <v>1</v>
      </c>
      <c r="L954" s="260">
        <v>0.875</v>
      </c>
      <c r="M954" s="261">
        <v>0.8</v>
      </c>
      <c r="N954" s="261">
        <v>0.945876288659794</v>
      </c>
      <c r="O954" s="262">
        <v>0.9</v>
      </c>
      <c r="P954" s="263">
        <v>0.994926199261993</v>
      </c>
      <c r="Q954" s="260">
        <v>0.878758008871365</v>
      </c>
      <c r="R954" s="260">
        <v>0.992876224398931</v>
      </c>
      <c r="S954" s="260">
        <v>0.977736026303429</v>
      </c>
      <c r="T954" s="262">
        <v>0.9</v>
      </c>
      <c r="U954" s="260">
        <v>0.935885608856089</v>
      </c>
      <c r="V954" s="260">
        <v>0.931000492853623</v>
      </c>
      <c r="W954" s="260">
        <v>0.959928762243989</v>
      </c>
      <c r="X954" s="260">
        <v>0.940230155002349</v>
      </c>
      <c r="Y954" s="262">
        <v>0.92</v>
      </c>
      <c r="Z954" s="262" t="s">
        <v>33</v>
      </c>
      <c r="AA954" s="262" t="s">
        <v>33</v>
      </c>
      <c r="AB954" s="262" t="s">
        <v>33</v>
      </c>
      <c r="AC954" s="262" t="s">
        <v>33</v>
      </c>
      <c r="AD954" s="262">
        <v>0.92</v>
      </c>
      <c r="AE954" s="260">
        <v>1</v>
      </c>
      <c r="AF954" s="260">
        <v>1</v>
      </c>
      <c r="AG954" s="260">
        <v>1</v>
      </c>
      <c r="AH954" s="260">
        <v>0.995124923826935</v>
      </c>
      <c r="AI954" s="262">
        <v>0.92</v>
      </c>
      <c r="AJ954" s="260">
        <v>0.975092250922509</v>
      </c>
      <c r="AK954" s="260">
        <v>0.976343026121242</v>
      </c>
      <c r="AL954" s="260">
        <v>0.971504897595726</v>
      </c>
      <c r="AM954" s="260">
        <v>0.97463597933302</v>
      </c>
      <c r="AN954" s="259">
        <v>0.99</v>
      </c>
      <c r="AO954" s="264">
        <v>1</v>
      </c>
      <c r="AP954" s="264">
        <v>1</v>
      </c>
      <c r="AQ954" s="264">
        <v>1</v>
      </c>
      <c r="AR954" s="265">
        <v>1</v>
      </c>
      <c r="AS954" s="286">
        <v>0.0656418488929858</v>
      </c>
      <c r="AT954" s="267">
        <v>0</v>
      </c>
      <c r="AU954" s="268">
        <v>0</v>
      </c>
      <c r="AV954" s="268">
        <v>0</v>
      </c>
      <c r="AW954" s="268">
        <v>0.0575221238938053</v>
      </c>
      <c r="AX954" s="224"/>
      <c r="AY954" s="222"/>
    </row>
    <row r="955" ht="15" spans="1:51">
      <c r="A955" s="220"/>
      <c r="B955" s="224"/>
      <c r="C955" s="294" t="s">
        <v>927</v>
      </c>
      <c r="D955" s="111" t="s">
        <v>25</v>
      </c>
      <c r="E955" s="111" t="s">
        <v>928</v>
      </c>
      <c r="F955" s="295" t="s">
        <v>991</v>
      </c>
      <c r="G955" s="296" t="s">
        <v>991</v>
      </c>
      <c r="H955" s="296" t="s">
        <v>991</v>
      </c>
      <c r="I955" s="296" t="s">
        <v>991</v>
      </c>
      <c r="J955" s="259">
        <v>0.9</v>
      </c>
      <c r="K955" s="260">
        <v>0.928571428571429</v>
      </c>
      <c r="L955" s="260">
        <v>0.930232558139535</v>
      </c>
      <c r="M955" s="261">
        <v>0.828571428571429</v>
      </c>
      <c r="N955" s="261">
        <v>0.935779816513762</v>
      </c>
      <c r="O955" s="262">
        <v>0.9</v>
      </c>
      <c r="P955" s="263">
        <v>0.947585947773812</v>
      </c>
      <c r="Q955" s="260">
        <v>0.834402815152142</v>
      </c>
      <c r="R955" s="260">
        <v>0.987060250707643</v>
      </c>
      <c r="S955" s="260">
        <v>0.960554059098292</v>
      </c>
      <c r="T955" s="262">
        <v>0.9</v>
      </c>
      <c r="U955" s="260">
        <v>0.937065564531279</v>
      </c>
      <c r="V955" s="260">
        <v>0.943696957151728</v>
      </c>
      <c r="W955" s="260">
        <v>0.943388596845936</v>
      </c>
      <c r="X955" s="260">
        <v>0.936008797151014</v>
      </c>
      <c r="Y955" s="262">
        <v>0.92</v>
      </c>
      <c r="Z955" s="262" t="s">
        <v>33</v>
      </c>
      <c r="AA955" s="262" t="s">
        <v>33</v>
      </c>
      <c r="AB955" s="262" t="s">
        <v>33</v>
      </c>
      <c r="AC955" s="262" t="s">
        <v>33</v>
      </c>
      <c r="AD955" s="262">
        <v>0.92</v>
      </c>
      <c r="AE955" s="260">
        <v>0.99484052532833</v>
      </c>
      <c r="AF955" s="260">
        <v>0.992879394748554</v>
      </c>
      <c r="AG955" s="260">
        <v>0.996967859308672</v>
      </c>
      <c r="AH955" s="260">
        <v>0.989567561962045</v>
      </c>
      <c r="AI955" s="262">
        <v>0.92</v>
      </c>
      <c r="AJ955" s="260">
        <v>0.951531091489761</v>
      </c>
      <c r="AK955" s="260">
        <v>0.957979714344856</v>
      </c>
      <c r="AL955" s="260">
        <v>0.952303961196443</v>
      </c>
      <c r="AM955" s="260">
        <v>0.959899926357097</v>
      </c>
      <c r="AN955" s="259">
        <v>0.99</v>
      </c>
      <c r="AO955" s="264">
        <v>1</v>
      </c>
      <c r="AP955" s="264">
        <v>1</v>
      </c>
      <c r="AQ955" s="264">
        <v>1</v>
      </c>
      <c r="AR955" s="265">
        <v>1</v>
      </c>
      <c r="AS955" s="286">
        <v>0.0656418488929858</v>
      </c>
      <c r="AT955" s="267">
        <v>0.0333333333333333</v>
      </c>
      <c r="AU955" s="268">
        <v>0.170731707317073</v>
      </c>
      <c r="AV955" s="268">
        <v>0.0588235294117647</v>
      </c>
      <c r="AW955" s="268">
        <v>0.0527009222661397</v>
      </c>
      <c r="AX955" s="224"/>
      <c r="AY955" s="222"/>
    </row>
    <row r="956" ht="15" spans="1:51">
      <c r="A956" s="220"/>
      <c r="B956" s="224"/>
      <c r="C956" s="294" t="s">
        <v>927</v>
      </c>
      <c r="D956" s="111" t="s">
        <v>25</v>
      </c>
      <c r="E956" s="111" t="s">
        <v>928</v>
      </c>
      <c r="F956" s="297" t="s">
        <v>992</v>
      </c>
      <c r="G956" s="298" t="s">
        <v>992</v>
      </c>
      <c r="H956" s="298" t="s">
        <v>992</v>
      </c>
      <c r="I956" s="298" t="s">
        <v>992</v>
      </c>
      <c r="J956" s="259">
        <v>0.9</v>
      </c>
      <c r="K956" s="260">
        <v>0.761904761904762</v>
      </c>
      <c r="L956" s="260">
        <v>0.944444444444444</v>
      </c>
      <c r="M956" s="261">
        <v>0.944444444444444</v>
      </c>
      <c r="N956" s="261">
        <v>0.86304347826087</v>
      </c>
      <c r="O956" s="262">
        <v>0.9</v>
      </c>
      <c r="P956" s="263">
        <v>0.996977025392987</v>
      </c>
      <c r="Q956" s="260">
        <v>0.99867197875166</v>
      </c>
      <c r="R956" s="260">
        <v>0.995879120879121</v>
      </c>
      <c r="S956" s="260">
        <v>0.997391724360006</v>
      </c>
      <c r="T956" s="262">
        <v>0.9</v>
      </c>
      <c r="U956" s="260">
        <v>0.938935912938331</v>
      </c>
      <c r="V956" s="260">
        <v>0.952191235059761</v>
      </c>
      <c r="W956" s="260">
        <v>0.950549450549451</v>
      </c>
      <c r="X956" s="260">
        <v>0.945805828369023</v>
      </c>
      <c r="Y956" s="262">
        <v>0.92</v>
      </c>
      <c r="Z956" s="262" t="s">
        <v>33</v>
      </c>
      <c r="AA956" s="262" t="s">
        <v>33</v>
      </c>
      <c r="AB956" s="262" t="s">
        <v>33</v>
      </c>
      <c r="AC956" s="262" t="s">
        <v>33</v>
      </c>
      <c r="AD956" s="262">
        <v>0.92</v>
      </c>
      <c r="AE956" s="260">
        <v>1</v>
      </c>
      <c r="AF956" s="260">
        <v>1</v>
      </c>
      <c r="AG956" s="260">
        <v>0.9921875</v>
      </c>
      <c r="AH956" s="260">
        <v>0.990856192851205</v>
      </c>
      <c r="AI956" s="262">
        <v>0.92</v>
      </c>
      <c r="AJ956" s="260">
        <v>0.97037484885127</v>
      </c>
      <c r="AK956" s="260">
        <v>0.97609561752988</v>
      </c>
      <c r="AL956" s="260">
        <v>0.967032967032967</v>
      </c>
      <c r="AM956" s="260">
        <v>0.968894899536321</v>
      </c>
      <c r="AN956" s="259">
        <v>0.99</v>
      </c>
      <c r="AO956" s="264">
        <v>1</v>
      </c>
      <c r="AP956" s="264">
        <v>1</v>
      </c>
      <c r="AQ956" s="264">
        <v>1</v>
      </c>
      <c r="AR956" s="265">
        <v>1</v>
      </c>
      <c r="AS956" s="286">
        <v>0.0656418488929858</v>
      </c>
      <c r="AT956" s="267">
        <v>0</v>
      </c>
      <c r="AU956" s="268">
        <v>0</v>
      </c>
      <c r="AV956" s="268">
        <v>0.285714285714286</v>
      </c>
      <c r="AW956" s="268">
        <v>0.0592105263157895</v>
      </c>
      <c r="AX956" s="224"/>
      <c r="AY956" s="222"/>
    </row>
    <row r="957" ht="15" spans="1:51">
      <c r="A957" s="220"/>
      <c r="B957" s="224"/>
      <c r="C957" s="294" t="s">
        <v>927</v>
      </c>
      <c r="D957" s="111" t="s">
        <v>25</v>
      </c>
      <c r="E957" s="111" t="s">
        <v>928</v>
      </c>
      <c r="F957" s="297" t="s">
        <v>993</v>
      </c>
      <c r="G957" s="298" t="s">
        <v>993</v>
      </c>
      <c r="H957" s="298" t="s">
        <v>993</v>
      </c>
      <c r="I957" s="298" t="s">
        <v>993</v>
      </c>
      <c r="J957" s="259">
        <v>0.9</v>
      </c>
      <c r="K957" s="260">
        <v>0.641025641025641</v>
      </c>
      <c r="L957" s="260">
        <v>0.804878048780488</v>
      </c>
      <c r="M957" s="261">
        <v>0.666666666666667</v>
      </c>
      <c r="N957" s="261">
        <v>0.716960352422907</v>
      </c>
      <c r="O957" s="262">
        <v>0.9</v>
      </c>
      <c r="P957" s="263">
        <v>0.978468055065302</v>
      </c>
      <c r="Q957" s="260">
        <v>0.968797334141169</v>
      </c>
      <c r="R957" s="260">
        <v>0.974493623405851</v>
      </c>
      <c r="S957" s="260">
        <v>0.946294450971935</v>
      </c>
      <c r="T957" s="262">
        <v>0.9</v>
      </c>
      <c r="U957" s="260">
        <v>0.913872220261207</v>
      </c>
      <c r="V957" s="260">
        <v>0.888518630717964</v>
      </c>
      <c r="W957" s="260">
        <v>0.924231057764441</v>
      </c>
      <c r="X957" s="260">
        <v>0.851510329134256</v>
      </c>
      <c r="Y957" s="262">
        <v>0.92</v>
      </c>
      <c r="Z957" s="262">
        <v>0.8798751950078</v>
      </c>
      <c r="AA957" s="262">
        <v>0.949438202247191</v>
      </c>
      <c r="AB957" s="262">
        <v>0.93030794165316</v>
      </c>
      <c r="AC957" s="262">
        <v>0.920769282860432</v>
      </c>
      <c r="AD957" s="262">
        <v>0.92</v>
      </c>
      <c r="AE957" s="260">
        <v>0.99718045112782</v>
      </c>
      <c r="AF957" s="260">
        <v>0.983431047667601</v>
      </c>
      <c r="AG957" s="260">
        <v>0.843134138588684</v>
      </c>
      <c r="AH957" s="260">
        <v>0.981684567552289</v>
      </c>
      <c r="AI957" s="262">
        <v>0.92</v>
      </c>
      <c r="AJ957" s="260">
        <v>0.953381294964029</v>
      </c>
      <c r="AK957" s="260">
        <v>0.973094170403587</v>
      </c>
      <c r="AL957" s="260">
        <v>0.961538461538462</v>
      </c>
      <c r="AM957" s="260">
        <v>0.96413851969272</v>
      </c>
      <c r="AN957" s="259">
        <v>0.99</v>
      </c>
      <c r="AO957" s="264">
        <v>1</v>
      </c>
      <c r="AP957" s="264">
        <v>1</v>
      </c>
      <c r="AQ957" s="264">
        <v>1</v>
      </c>
      <c r="AR957" s="265">
        <v>1</v>
      </c>
      <c r="AS957" s="286">
        <v>0.0656418488929858</v>
      </c>
      <c r="AT957" s="267">
        <v>0.0869565217391304</v>
      </c>
      <c r="AU957" s="268">
        <v>0.0357142857142857</v>
      </c>
      <c r="AV957" s="268">
        <v>0.142857142857143</v>
      </c>
      <c r="AW957" s="268">
        <v>0.0440140845070423</v>
      </c>
      <c r="AX957" s="224"/>
      <c r="AY957" s="222"/>
    </row>
    <row r="958" ht="15" spans="1:51">
      <c r="A958" s="220"/>
      <c r="B958" s="224"/>
      <c r="C958" s="294" t="s">
        <v>927</v>
      </c>
      <c r="D958" s="111" t="s">
        <v>25</v>
      </c>
      <c r="E958" s="111" t="s">
        <v>928</v>
      </c>
      <c r="F958" s="297" t="s">
        <v>994</v>
      </c>
      <c r="G958" s="298" t="s">
        <v>994</v>
      </c>
      <c r="H958" s="298" t="s">
        <v>994</v>
      </c>
      <c r="I958" s="298" t="s">
        <v>994</v>
      </c>
      <c r="J958" s="259">
        <v>0.9</v>
      </c>
      <c r="K958" s="260">
        <v>0.936170212765957</v>
      </c>
      <c r="L958" s="260">
        <v>0.911111111111111</v>
      </c>
      <c r="M958" s="261">
        <v>0.842105263157895</v>
      </c>
      <c r="N958" s="261">
        <v>0.8291015625</v>
      </c>
      <c r="O958" s="262">
        <v>0.9</v>
      </c>
      <c r="P958" s="263">
        <v>0.991630591630592</v>
      </c>
      <c r="Q958" s="260">
        <v>0.985631517960603</v>
      </c>
      <c r="R958" s="260">
        <v>0.994880546075085</v>
      </c>
      <c r="S958" s="260">
        <v>0.988613673100694</v>
      </c>
      <c r="T958" s="262">
        <v>0.9</v>
      </c>
      <c r="U958" s="260">
        <v>0.921789321789322</v>
      </c>
      <c r="V958" s="260">
        <v>0.910544611819235</v>
      </c>
      <c r="W958" s="260">
        <v>0.925483503981797</v>
      </c>
      <c r="X958" s="260">
        <v>0.896453361224684</v>
      </c>
      <c r="Y958" s="262">
        <v>0.92</v>
      </c>
      <c r="Z958" s="262">
        <v>0.90625</v>
      </c>
      <c r="AA958" s="262">
        <v>0.922535211267606</v>
      </c>
      <c r="AB958" s="262">
        <v>0.899876390605686</v>
      </c>
      <c r="AC958" s="262">
        <v>0.859955231590426</v>
      </c>
      <c r="AD958" s="262">
        <v>0.92</v>
      </c>
      <c r="AE958" s="260">
        <v>0.997899159663866</v>
      </c>
      <c r="AF958" s="260">
        <v>0.990632318501171</v>
      </c>
      <c r="AG958" s="260">
        <v>0.985280300657689</v>
      </c>
      <c r="AH958" s="260">
        <v>0.992622497511337</v>
      </c>
      <c r="AI958" s="262">
        <v>0.92</v>
      </c>
      <c r="AJ958" s="260">
        <v>0.955350815024805</v>
      </c>
      <c r="AK958" s="260">
        <v>0.964970001935359</v>
      </c>
      <c r="AL958" s="260">
        <v>0.951305025321387</v>
      </c>
      <c r="AM958" s="260">
        <v>0.948978486683405</v>
      </c>
      <c r="AN958" s="259">
        <v>0.99</v>
      </c>
      <c r="AO958" s="264">
        <v>1</v>
      </c>
      <c r="AP958" s="264">
        <v>1</v>
      </c>
      <c r="AQ958" s="264">
        <v>1</v>
      </c>
      <c r="AR958" s="265">
        <v>1</v>
      </c>
      <c r="AS958" s="286">
        <v>0.0656418488929858</v>
      </c>
      <c r="AT958" s="267">
        <v>0.0625</v>
      </c>
      <c r="AU958" s="268">
        <v>0.032258064516129</v>
      </c>
      <c r="AV958" s="268">
        <v>0.0869565217391304</v>
      </c>
      <c r="AW958" s="268">
        <v>0.0548387096774194</v>
      </c>
      <c r="AX958" s="224"/>
      <c r="AY958" s="222"/>
    </row>
    <row r="959" ht="15" spans="1:51">
      <c r="A959" s="220"/>
      <c r="B959" s="224"/>
      <c r="C959" s="294" t="s">
        <v>927</v>
      </c>
      <c r="D959" s="111" t="s">
        <v>25</v>
      </c>
      <c r="E959" s="111" t="s">
        <v>928</v>
      </c>
      <c r="F959" s="297" t="s">
        <v>995</v>
      </c>
      <c r="G959" s="298" t="s">
        <v>995</v>
      </c>
      <c r="H959" s="298" t="s">
        <v>995</v>
      </c>
      <c r="I959" s="298" t="s">
        <v>995</v>
      </c>
      <c r="J959" s="259">
        <v>0.9</v>
      </c>
      <c r="K959" s="260">
        <v>0.904761904761905</v>
      </c>
      <c r="L959" s="260">
        <v>0.909090909090909</v>
      </c>
      <c r="M959" s="261">
        <v>0.833333333333333</v>
      </c>
      <c r="N959" s="261">
        <v>0.8515625</v>
      </c>
      <c r="O959" s="262">
        <v>0.9</v>
      </c>
      <c r="P959" s="263">
        <v>0.917508417508417</v>
      </c>
      <c r="Q959" s="260">
        <v>0.922109337203677</v>
      </c>
      <c r="R959" s="260">
        <v>0.905511811023622</v>
      </c>
      <c r="S959" s="260">
        <v>0.911310047940515</v>
      </c>
      <c r="T959" s="262">
        <v>0.9</v>
      </c>
      <c r="U959" s="260">
        <v>0.930415263748597</v>
      </c>
      <c r="V959" s="260">
        <v>0.911949685534591</v>
      </c>
      <c r="W959" s="260">
        <v>0.889763779527559</v>
      </c>
      <c r="X959" s="260">
        <v>0.913389100870756</v>
      </c>
      <c r="Y959" s="262">
        <v>0.92</v>
      </c>
      <c r="Z959" s="262">
        <v>0.901734104046243</v>
      </c>
      <c r="AA959" s="262">
        <v>0.917570498915401</v>
      </c>
      <c r="AB959" s="262">
        <v>0.91869918699187</v>
      </c>
      <c r="AC959" s="262">
        <v>0.916237763649208</v>
      </c>
      <c r="AD959" s="262">
        <v>0.92</v>
      </c>
      <c r="AE959" s="260">
        <v>0.998890840188557</v>
      </c>
      <c r="AF959" s="260">
        <v>0.997128270580728</v>
      </c>
      <c r="AG959" s="260">
        <v>0.997038956232072</v>
      </c>
      <c r="AH959" s="260">
        <v>0.995491514426035</v>
      </c>
      <c r="AI959" s="262">
        <v>0.92</v>
      </c>
      <c r="AJ959" s="260">
        <v>0.964335992491788</v>
      </c>
      <c r="AK959" s="260">
        <v>0.967206637692612</v>
      </c>
      <c r="AL959" s="260">
        <v>0.953690303907381</v>
      </c>
      <c r="AM959" s="260">
        <v>0.966534271894294</v>
      </c>
      <c r="AN959" s="259">
        <v>0.99</v>
      </c>
      <c r="AO959" s="264">
        <v>1</v>
      </c>
      <c r="AP959" s="264">
        <v>1</v>
      </c>
      <c r="AQ959" s="264">
        <v>1</v>
      </c>
      <c r="AR959" s="265">
        <v>1</v>
      </c>
      <c r="AS959" s="286">
        <v>0.0656418488929858</v>
      </c>
      <c r="AT959" s="267">
        <v>0.05</v>
      </c>
      <c r="AU959" s="268">
        <v>0.0769230769230769</v>
      </c>
      <c r="AV959" s="268">
        <v>0</v>
      </c>
      <c r="AW959" s="268">
        <v>0.0552631578947368</v>
      </c>
      <c r="AX959" s="224"/>
      <c r="AY959" s="222"/>
    </row>
    <row r="960" ht="15" spans="1:51">
      <c r="A960" s="220"/>
      <c r="B960" s="224"/>
      <c r="C960" s="294" t="s">
        <v>927</v>
      </c>
      <c r="D960" s="111" t="s">
        <v>25</v>
      </c>
      <c r="E960" s="111" t="s">
        <v>928</v>
      </c>
      <c r="F960" s="297" t="s">
        <v>996</v>
      </c>
      <c r="G960" s="298" t="s">
        <v>996</v>
      </c>
      <c r="H960" s="298" t="s">
        <v>996</v>
      </c>
      <c r="I960" s="298" t="s">
        <v>996</v>
      </c>
      <c r="J960" s="259">
        <v>0.9</v>
      </c>
      <c r="K960" s="260">
        <v>0.78125</v>
      </c>
      <c r="L960" s="260">
        <v>0.735294117647059</v>
      </c>
      <c r="M960" s="261">
        <v>0.78125</v>
      </c>
      <c r="N960" s="261">
        <v>0.852980132450331</v>
      </c>
      <c r="O960" s="262">
        <v>0.9</v>
      </c>
      <c r="P960" s="263">
        <v>0.985797523670794</v>
      </c>
      <c r="Q960" s="260">
        <v>0.949257425742574</v>
      </c>
      <c r="R960" s="260">
        <v>0.976278724981468</v>
      </c>
      <c r="S960" s="260">
        <v>0.890217357981544</v>
      </c>
      <c r="T960" s="262">
        <v>0.9</v>
      </c>
      <c r="U960" s="260">
        <v>0.906045156591406</v>
      </c>
      <c r="V960" s="260">
        <v>0.887066831683168</v>
      </c>
      <c r="W960" s="260">
        <v>0.920681986656783</v>
      </c>
      <c r="X960" s="260">
        <v>0.857245777001134</v>
      </c>
      <c r="Y960" s="262">
        <v>0.92</v>
      </c>
      <c r="Z960" s="262">
        <v>0.889943074003795</v>
      </c>
      <c r="AA960" s="262">
        <v>0.927325581395349</v>
      </c>
      <c r="AB960" s="262">
        <v>0.911646586345382</v>
      </c>
      <c r="AC960" s="262">
        <v>0.882665214728102</v>
      </c>
      <c r="AD960" s="262">
        <v>0.92</v>
      </c>
      <c r="AE960" s="260">
        <v>0.999724404023701</v>
      </c>
      <c r="AF960" s="260">
        <v>0.985794437149337</v>
      </c>
      <c r="AG960" s="260">
        <v>0.993592952247472</v>
      </c>
      <c r="AH960" s="260">
        <v>0.98964596016874</v>
      </c>
      <c r="AI960" s="262">
        <v>0.92</v>
      </c>
      <c r="AJ960" s="260">
        <v>0.951435552840562</v>
      </c>
      <c r="AK960" s="260">
        <v>0.964285714285714</v>
      </c>
      <c r="AL960" s="260">
        <v>0.950952380952381</v>
      </c>
      <c r="AM960" s="260">
        <v>0.951019999749847</v>
      </c>
      <c r="AN960" s="259">
        <v>0.99</v>
      </c>
      <c r="AO960" s="264">
        <v>1</v>
      </c>
      <c r="AP960" s="264">
        <v>1</v>
      </c>
      <c r="AQ960" s="264">
        <v>1</v>
      </c>
      <c r="AR960" s="265">
        <v>1</v>
      </c>
      <c r="AS960" s="286">
        <v>0.0656418488929858</v>
      </c>
      <c r="AT960" s="267">
        <v>0.0851063829787234</v>
      </c>
      <c r="AU960" s="268">
        <v>0.0285714285714286</v>
      </c>
      <c r="AV960" s="268">
        <v>0.142857142857143</v>
      </c>
      <c r="AW960" s="268">
        <v>0.0886426592797784</v>
      </c>
      <c r="AX960" s="224"/>
      <c r="AY960" s="222"/>
    </row>
    <row r="961" ht="15" spans="1:51">
      <c r="A961" s="220"/>
      <c r="B961" s="224"/>
      <c r="C961" s="294" t="s">
        <v>927</v>
      </c>
      <c r="D961" s="111" t="s">
        <v>25</v>
      </c>
      <c r="E961" s="111" t="s">
        <v>928</v>
      </c>
      <c r="F961" s="297" t="s">
        <v>997</v>
      </c>
      <c r="G961" s="298" t="s">
        <v>997</v>
      </c>
      <c r="H961" s="298" t="s">
        <v>997</v>
      </c>
      <c r="I961" s="298" t="s">
        <v>997</v>
      </c>
      <c r="J961" s="259">
        <v>0.9</v>
      </c>
      <c r="K961" s="260">
        <v>0.818181818181818</v>
      </c>
      <c r="L961" s="260">
        <v>0.91304347826087</v>
      </c>
      <c r="M961" s="261">
        <v>0.833333333333333</v>
      </c>
      <c r="N961" s="261">
        <v>0.877227722772277</v>
      </c>
      <c r="O961" s="262">
        <v>0.9</v>
      </c>
      <c r="P961" s="263">
        <v>0.990687361419069</v>
      </c>
      <c r="Q961" s="260">
        <v>0.982728234050053</v>
      </c>
      <c r="R961" s="260">
        <v>0.988909426987061</v>
      </c>
      <c r="S961" s="260">
        <v>0.987626479334225</v>
      </c>
      <c r="T961" s="262">
        <v>0.9</v>
      </c>
      <c r="U961" s="260">
        <v>0.931263858093126</v>
      </c>
      <c r="V961" s="260">
        <v>0.914698625308424</v>
      </c>
      <c r="W961" s="260">
        <v>0.923290203327172</v>
      </c>
      <c r="X961" s="260">
        <v>0.915081725108268</v>
      </c>
      <c r="Y961" s="262">
        <v>0.92</v>
      </c>
      <c r="Z961" s="262">
        <v>0.959427207637232</v>
      </c>
      <c r="AA961" s="262">
        <v>0.966850828729282</v>
      </c>
      <c r="AB961" s="262">
        <v>0.95993031358885</v>
      </c>
      <c r="AC961" s="262">
        <v>0.954469226899212</v>
      </c>
      <c r="AD961" s="262">
        <v>0.92</v>
      </c>
      <c r="AE961" s="260">
        <v>0.995391061452514</v>
      </c>
      <c r="AF961" s="260">
        <v>0.985549661606</v>
      </c>
      <c r="AG961" s="260">
        <v>0.977851190029281</v>
      </c>
      <c r="AH961" s="260">
        <v>0.974682973058351</v>
      </c>
      <c r="AI961" s="262">
        <v>0.92</v>
      </c>
      <c r="AJ961" s="260">
        <v>0.973074046372476</v>
      </c>
      <c r="AK961" s="260">
        <v>0.976929902395741</v>
      </c>
      <c r="AL961" s="260">
        <v>0.971031985515993</v>
      </c>
      <c r="AM961" s="260">
        <v>0.976806782283541</v>
      </c>
      <c r="AN961" s="259">
        <v>0.99</v>
      </c>
      <c r="AO961" s="264">
        <v>1</v>
      </c>
      <c r="AP961" s="264">
        <v>1</v>
      </c>
      <c r="AQ961" s="264">
        <v>1</v>
      </c>
      <c r="AR961" s="265">
        <v>1</v>
      </c>
      <c r="AS961" s="286">
        <v>0.0656418488929858</v>
      </c>
      <c r="AT961" s="267">
        <v>0</v>
      </c>
      <c r="AU961" s="268">
        <v>0.0588235294117647</v>
      </c>
      <c r="AV961" s="268">
        <v>0.0952380952380952</v>
      </c>
      <c r="AW961" s="268">
        <v>0.0516304347826087</v>
      </c>
      <c r="AX961" s="224"/>
      <c r="AY961" s="222"/>
    </row>
    <row r="962" ht="15" spans="1:51">
      <c r="A962" s="220"/>
      <c r="B962" s="224"/>
      <c r="C962" s="294" t="s">
        <v>927</v>
      </c>
      <c r="D962" s="111" t="s">
        <v>25</v>
      </c>
      <c r="E962" s="111" t="s">
        <v>928</v>
      </c>
      <c r="F962" s="297" t="s">
        <v>998</v>
      </c>
      <c r="G962" s="298" t="s">
        <v>998</v>
      </c>
      <c r="H962" s="298" t="s">
        <v>998</v>
      </c>
      <c r="I962" s="298" t="s">
        <v>998</v>
      </c>
      <c r="J962" s="259">
        <v>0.9</v>
      </c>
      <c r="K962" s="260" t="s">
        <v>33</v>
      </c>
      <c r="L962" s="260" t="s">
        <v>33</v>
      </c>
      <c r="M962" s="261" t="s">
        <v>33</v>
      </c>
      <c r="N962" s="261" t="s">
        <v>33</v>
      </c>
      <c r="O962" s="262">
        <v>0.9</v>
      </c>
      <c r="P962" s="263" t="s">
        <v>33</v>
      </c>
      <c r="Q962" s="260" t="s">
        <v>33</v>
      </c>
      <c r="R962" s="260" t="s">
        <v>33</v>
      </c>
      <c r="S962" s="260">
        <v>0</v>
      </c>
      <c r="T962" s="262">
        <v>0.9</v>
      </c>
      <c r="U962" s="260" t="s">
        <v>33</v>
      </c>
      <c r="V962" s="260" t="s">
        <v>33</v>
      </c>
      <c r="W962" s="260" t="s">
        <v>33</v>
      </c>
      <c r="X962" s="260">
        <v>1</v>
      </c>
      <c r="Y962" s="262">
        <v>0.92</v>
      </c>
      <c r="Z962" s="262" t="s">
        <v>33</v>
      </c>
      <c r="AA962" s="262" t="s">
        <v>33</v>
      </c>
      <c r="AB962" s="262" t="s">
        <v>33</v>
      </c>
      <c r="AC962" s="262" t="s">
        <v>33</v>
      </c>
      <c r="AD962" s="262">
        <v>0.92</v>
      </c>
      <c r="AE962" s="260" t="s">
        <v>33</v>
      </c>
      <c r="AF962" s="260" t="s">
        <v>33</v>
      </c>
      <c r="AG962" s="260" t="s">
        <v>33</v>
      </c>
      <c r="AH962" s="260" t="s">
        <v>33</v>
      </c>
      <c r="AI962" s="262">
        <v>0.92</v>
      </c>
      <c r="AJ962" s="260" t="s">
        <v>33</v>
      </c>
      <c r="AK962" s="260" t="s">
        <v>33</v>
      </c>
      <c r="AL962" s="260" t="s">
        <v>33</v>
      </c>
      <c r="AM962" s="260">
        <v>1</v>
      </c>
      <c r="AN962" s="259">
        <v>0.99</v>
      </c>
      <c r="AO962" s="264" t="s">
        <v>33</v>
      </c>
      <c r="AP962" s="264" t="s">
        <v>33</v>
      </c>
      <c r="AQ962" s="264" t="s">
        <v>33</v>
      </c>
      <c r="AR962" s="265" t="s">
        <v>33</v>
      </c>
      <c r="AS962" s="286">
        <v>0.0656418488929858</v>
      </c>
      <c r="AT962" s="267" t="s">
        <v>33</v>
      </c>
      <c r="AU962" s="268" t="s">
        <v>33</v>
      </c>
      <c r="AV962" s="268" t="s">
        <v>33</v>
      </c>
      <c r="AW962" s="268" t="s">
        <v>33</v>
      </c>
      <c r="AX962" s="224"/>
      <c r="AY962" s="222"/>
    </row>
    <row r="963" ht="15" spans="1:51">
      <c r="A963" s="220"/>
      <c r="B963" s="224"/>
      <c r="C963" s="294" t="s">
        <v>927</v>
      </c>
      <c r="D963" s="111" t="s">
        <v>25</v>
      </c>
      <c r="E963" s="111" t="s">
        <v>928</v>
      </c>
      <c r="F963" s="297" t="s">
        <v>999</v>
      </c>
      <c r="G963" s="298" t="s">
        <v>999</v>
      </c>
      <c r="H963" s="298" t="s">
        <v>999</v>
      </c>
      <c r="I963" s="298" t="s">
        <v>999</v>
      </c>
      <c r="J963" s="259">
        <v>0.9</v>
      </c>
      <c r="K963" s="260">
        <v>0.896551724137931</v>
      </c>
      <c r="L963" s="260">
        <v>0.866666666666667</v>
      </c>
      <c r="M963" s="261">
        <v>0.739130434782609</v>
      </c>
      <c r="N963" s="261">
        <v>0.828660436137072</v>
      </c>
      <c r="O963" s="262">
        <v>0.9</v>
      </c>
      <c r="P963" s="263">
        <v>0.948596112311015</v>
      </c>
      <c r="Q963" s="260">
        <v>0.953063418129703</v>
      </c>
      <c r="R963" s="260">
        <v>0.971905179982441</v>
      </c>
      <c r="S963" s="260">
        <v>0.950854038682392</v>
      </c>
      <c r="T963" s="262">
        <v>0.9</v>
      </c>
      <c r="U963" s="260">
        <v>0.940820734341253</v>
      </c>
      <c r="V963" s="260">
        <v>0.883554281619491</v>
      </c>
      <c r="W963" s="260">
        <v>0.924495171202809</v>
      </c>
      <c r="X963" s="260">
        <v>0.88663251727218</v>
      </c>
      <c r="Y963" s="262">
        <v>0.92</v>
      </c>
      <c r="Z963" s="262">
        <v>0.960869565217391</v>
      </c>
      <c r="AA963" s="262">
        <v>0.958813838550247</v>
      </c>
      <c r="AB963" s="262">
        <v>0.960644007155635</v>
      </c>
      <c r="AC963" s="262">
        <v>0.951191032227931</v>
      </c>
      <c r="AD963" s="262">
        <v>0.92</v>
      </c>
      <c r="AE963" s="260">
        <v>0.894750973285005</v>
      </c>
      <c r="AF963" s="260">
        <v>0.978094194961665</v>
      </c>
      <c r="AG963" s="260">
        <v>0.944499331667345</v>
      </c>
      <c r="AH963" s="260">
        <v>0.936808757032732</v>
      </c>
      <c r="AI963" s="262">
        <v>0.92</v>
      </c>
      <c r="AJ963" s="260">
        <v>0.981268011527378</v>
      </c>
      <c r="AK963" s="260">
        <v>0.98087110064744</v>
      </c>
      <c r="AL963" s="260">
        <v>0.977045320776928</v>
      </c>
      <c r="AM963" s="260">
        <v>0.97686196916898</v>
      </c>
      <c r="AN963" s="259">
        <v>0.99</v>
      </c>
      <c r="AO963" s="264">
        <v>1</v>
      </c>
      <c r="AP963" s="264">
        <v>1</v>
      </c>
      <c r="AQ963" s="264">
        <v>1</v>
      </c>
      <c r="AR963" s="265">
        <v>1</v>
      </c>
      <c r="AS963" s="286">
        <v>0.0656418488929858</v>
      </c>
      <c r="AT963" s="267">
        <v>0.08</v>
      </c>
      <c r="AU963" s="268">
        <v>0.0454545454545455</v>
      </c>
      <c r="AV963" s="268">
        <v>0</v>
      </c>
      <c r="AW963" s="268">
        <v>0.0441176470588235</v>
      </c>
      <c r="AX963" s="224"/>
      <c r="AY963" s="222"/>
    </row>
    <row r="964" ht="15" spans="1:51">
      <c r="A964" s="220"/>
      <c r="B964" s="224"/>
      <c r="C964" s="294" t="s">
        <v>927</v>
      </c>
      <c r="D964" s="111" t="s">
        <v>125</v>
      </c>
      <c r="E964" s="111" t="s">
        <v>928</v>
      </c>
      <c r="F964" s="297" t="s">
        <v>1000</v>
      </c>
      <c r="G964" s="298" t="s">
        <v>1000</v>
      </c>
      <c r="H964" s="298" t="s">
        <v>1000</v>
      </c>
      <c r="I964" s="298" t="s">
        <v>1000</v>
      </c>
      <c r="J964" s="259">
        <v>0.9</v>
      </c>
      <c r="K964" s="260" t="s">
        <v>33</v>
      </c>
      <c r="L964" s="260" t="s">
        <v>33</v>
      </c>
      <c r="M964" s="261" t="s">
        <v>33</v>
      </c>
      <c r="N964" s="261" t="s">
        <v>33</v>
      </c>
      <c r="O964" s="262">
        <v>0.9</v>
      </c>
      <c r="P964" s="263" t="s">
        <v>33</v>
      </c>
      <c r="Q964" s="260" t="s">
        <v>33</v>
      </c>
      <c r="R964" s="260" t="s">
        <v>33</v>
      </c>
      <c r="S964" s="260" t="s">
        <v>33</v>
      </c>
      <c r="T964" s="262">
        <v>0.9</v>
      </c>
      <c r="U964" s="260" t="s">
        <v>33</v>
      </c>
      <c r="V964" s="260" t="s">
        <v>33</v>
      </c>
      <c r="W964" s="260" t="s">
        <v>33</v>
      </c>
      <c r="X964" s="260" t="s">
        <v>33</v>
      </c>
      <c r="Y964" s="262">
        <v>0.92</v>
      </c>
      <c r="Z964" s="262" t="s">
        <v>33</v>
      </c>
      <c r="AA964" s="262" t="s">
        <v>33</v>
      </c>
      <c r="AB964" s="262" t="s">
        <v>33</v>
      </c>
      <c r="AC964" s="262" t="s">
        <v>33</v>
      </c>
      <c r="AD964" s="262">
        <v>0.92</v>
      </c>
      <c r="AE964" s="260" t="s">
        <v>33</v>
      </c>
      <c r="AF964" s="260" t="s">
        <v>33</v>
      </c>
      <c r="AG964" s="260" t="s">
        <v>33</v>
      </c>
      <c r="AH964" s="260" t="s">
        <v>33</v>
      </c>
      <c r="AI964" s="262">
        <v>0.92</v>
      </c>
      <c r="AJ964" s="260" t="s">
        <v>33</v>
      </c>
      <c r="AK964" s="260" t="s">
        <v>33</v>
      </c>
      <c r="AL964" s="260" t="s">
        <v>33</v>
      </c>
      <c r="AM964" s="260" t="s">
        <v>33</v>
      </c>
      <c r="AN964" s="259">
        <v>0.99</v>
      </c>
      <c r="AO964" s="264" t="s">
        <v>33</v>
      </c>
      <c r="AP964" s="264" t="s">
        <v>33</v>
      </c>
      <c r="AQ964" s="264" t="s">
        <v>33</v>
      </c>
      <c r="AR964" s="265" t="s">
        <v>33</v>
      </c>
      <c r="AS964" s="286">
        <v>0.0656418488929858</v>
      </c>
      <c r="AT964" s="267" t="s">
        <v>33</v>
      </c>
      <c r="AU964" s="268" t="s">
        <v>33</v>
      </c>
      <c r="AV964" s="268" t="s">
        <v>33</v>
      </c>
      <c r="AW964" s="268" t="s">
        <v>33</v>
      </c>
      <c r="AX964" s="224"/>
      <c r="AY964" s="222"/>
    </row>
    <row r="965" ht="15" spans="1:51">
      <c r="A965" s="220"/>
      <c r="B965" s="224"/>
      <c r="C965" s="294" t="s">
        <v>927</v>
      </c>
      <c r="D965" s="111" t="s">
        <v>25</v>
      </c>
      <c r="E965" s="111" t="s">
        <v>928</v>
      </c>
      <c r="F965" s="297" t="s">
        <v>1001</v>
      </c>
      <c r="G965" s="298" t="s">
        <v>1001</v>
      </c>
      <c r="H965" s="298" t="s">
        <v>1001</v>
      </c>
      <c r="I965" s="298" t="s">
        <v>1001</v>
      </c>
      <c r="J965" s="259">
        <v>0.9</v>
      </c>
      <c r="K965" s="260">
        <v>0.952380952380952</v>
      </c>
      <c r="L965" s="260">
        <v>0.956521739130435</v>
      </c>
      <c r="M965" s="261">
        <v>1</v>
      </c>
      <c r="N965" s="261">
        <v>0.905038759689923</v>
      </c>
      <c r="O965" s="262">
        <v>0.9</v>
      </c>
      <c r="P965" s="263">
        <v>0.929690808979246</v>
      </c>
      <c r="Q965" s="260">
        <v>0.902448503692188</v>
      </c>
      <c r="R965" s="260">
        <v>0.926897844423618</v>
      </c>
      <c r="S965" s="260">
        <v>0.933888749927847</v>
      </c>
      <c r="T965" s="262">
        <v>0.9</v>
      </c>
      <c r="U965" s="260">
        <v>0.861075815332486</v>
      </c>
      <c r="V965" s="260">
        <v>0.885347842984843</v>
      </c>
      <c r="W965" s="260">
        <v>0.912839737582006</v>
      </c>
      <c r="X965" s="260">
        <v>0.837704192561522</v>
      </c>
      <c r="Y965" s="262">
        <v>0.92</v>
      </c>
      <c r="Z965" s="262">
        <v>0.878542510121457</v>
      </c>
      <c r="AA965" s="262">
        <v>0.926229508196721</v>
      </c>
      <c r="AB965" s="262">
        <v>0.91588785046729</v>
      </c>
      <c r="AC965" s="262">
        <v>0.878844047518746</v>
      </c>
      <c r="AD965" s="262">
        <v>0.92</v>
      </c>
      <c r="AE965" s="260">
        <v>0.998912058023572</v>
      </c>
      <c r="AF965" s="260">
        <v>0.995643939393939</v>
      </c>
      <c r="AG965" s="260">
        <v>0.976673206889034</v>
      </c>
      <c r="AH965" s="260">
        <v>0.981456718612359</v>
      </c>
      <c r="AI965" s="262">
        <v>0.92</v>
      </c>
      <c r="AJ965" s="260">
        <v>0.939075630252101</v>
      </c>
      <c r="AK965" s="260">
        <v>0.954459798994975</v>
      </c>
      <c r="AL965" s="260">
        <v>0.951310861423221</v>
      </c>
      <c r="AM965" s="260">
        <v>0.943590948242111</v>
      </c>
      <c r="AN965" s="259">
        <v>0.99</v>
      </c>
      <c r="AO965" s="264">
        <v>1</v>
      </c>
      <c r="AP965" s="264">
        <v>1</v>
      </c>
      <c r="AQ965" s="264">
        <v>1</v>
      </c>
      <c r="AR965" s="265">
        <v>1</v>
      </c>
      <c r="AS965" s="286">
        <v>0.0656418488929858</v>
      </c>
      <c r="AT965" s="267">
        <v>0</v>
      </c>
      <c r="AU965" s="268">
        <v>0.0476190476190476</v>
      </c>
      <c r="AV965" s="268">
        <v>0.2</v>
      </c>
      <c r="AW965" s="268">
        <v>0.0560538116591928</v>
      </c>
      <c r="AX965" s="224"/>
      <c r="AY965" s="222"/>
    </row>
    <row r="966" ht="15" spans="1:51">
      <c r="A966" s="220"/>
      <c r="B966" s="224"/>
      <c r="C966" s="294" t="s">
        <v>927</v>
      </c>
      <c r="D966" s="111" t="s">
        <v>25</v>
      </c>
      <c r="E966" s="111" t="s">
        <v>928</v>
      </c>
      <c r="F966" s="297" t="s">
        <v>1002</v>
      </c>
      <c r="G966" s="298" t="s">
        <v>1002</v>
      </c>
      <c r="H966" s="298" t="s">
        <v>1002</v>
      </c>
      <c r="I966" s="298" t="s">
        <v>1002</v>
      </c>
      <c r="J966" s="259">
        <v>0.9</v>
      </c>
      <c r="K966" s="260">
        <v>0.888888888888889</v>
      </c>
      <c r="L966" s="260">
        <v>0.8</v>
      </c>
      <c r="M966" s="261">
        <v>0.888888888888889</v>
      </c>
      <c r="N966" s="261">
        <v>0.872246696035242</v>
      </c>
      <c r="O966" s="262">
        <v>0.9</v>
      </c>
      <c r="P966" s="263">
        <v>0.954760297096556</v>
      </c>
      <c r="Q966" s="260">
        <v>0.973017621145374</v>
      </c>
      <c r="R966" s="260">
        <v>0.95125348189415</v>
      </c>
      <c r="S966" s="260">
        <v>0.923419190802565</v>
      </c>
      <c r="T966" s="262">
        <v>0.9</v>
      </c>
      <c r="U966" s="260">
        <v>0.898717083051992</v>
      </c>
      <c r="V966" s="260">
        <v>0.897026431718062</v>
      </c>
      <c r="W966" s="260">
        <v>0.881615598885794</v>
      </c>
      <c r="X966" s="260">
        <v>0.860435551625028</v>
      </c>
      <c r="Y966" s="262">
        <v>0.92</v>
      </c>
      <c r="Z966" s="262">
        <v>0.912790697674419</v>
      </c>
      <c r="AA966" s="262">
        <v>0.949602122015915</v>
      </c>
      <c r="AB966" s="262">
        <v>0.893939393939394</v>
      </c>
      <c r="AC966" s="262">
        <v>0.903433229991962</v>
      </c>
      <c r="AD966" s="262">
        <v>0.92</v>
      </c>
      <c r="AE966" s="260">
        <v>0.999606531575841</v>
      </c>
      <c r="AF966" s="260">
        <v>0.998293931269803</v>
      </c>
      <c r="AG966" s="260">
        <v>0.998348367424724</v>
      </c>
      <c r="AH966" s="260">
        <v>0.984246894739073</v>
      </c>
      <c r="AI966" s="262">
        <v>0.92</v>
      </c>
      <c r="AJ966" s="260">
        <v>0.951232876712329</v>
      </c>
      <c r="AK966" s="260">
        <v>0.967168262653899</v>
      </c>
      <c r="AL966" s="260">
        <v>0.933632286995516</v>
      </c>
      <c r="AM966" s="260">
        <v>0.953080811454784</v>
      </c>
      <c r="AN966" s="259">
        <v>0.99</v>
      </c>
      <c r="AO966" s="264">
        <v>1</v>
      </c>
      <c r="AP966" s="264">
        <v>1</v>
      </c>
      <c r="AQ966" s="264">
        <v>1</v>
      </c>
      <c r="AR966" s="265">
        <v>1</v>
      </c>
      <c r="AS966" s="286">
        <v>0.0656418488929858</v>
      </c>
      <c r="AT966" s="267">
        <v>0.0416666666666667</v>
      </c>
      <c r="AU966" s="268">
        <v>0.16</v>
      </c>
      <c r="AV966" s="268">
        <v>0</v>
      </c>
      <c r="AW966" s="268">
        <v>0.0618556701030928</v>
      </c>
      <c r="AX966" s="224"/>
      <c r="AY966" s="222"/>
    </row>
    <row r="967" ht="15" spans="1:51">
      <c r="A967" s="220"/>
      <c r="B967" s="224"/>
      <c r="C967" s="294" t="s">
        <v>927</v>
      </c>
      <c r="D967" s="111" t="s">
        <v>25</v>
      </c>
      <c r="E967" s="111" t="s">
        <v>928</v>
      </c>
      <c r="F967" s="299" t="s">
        <v>1003</v>
      </c>
      <c r="G967" s="300" t="s">
        <v>1003</v>
      </c>
      <c r="H967" s="300" t="s">
        <v>1003</v>
      </c>
      <c r="I967" s="300" t="s">
        <v>1003</v>
      </c>
      <c r="J967" s="259">
        <v>0.9</v>
      </c>
      <c r="K967" s="260">
        <v>0.8</v>
      </c>
      <c r="L967" s="260">
        <v>1</v>
      </c>
      <c r="M967" s="261">
        <v>0.923076923076923</v>
      </c>
      <c r="N967" s="261">
        <v>0.92816091954023</v>
      </c>
      <c r="O967" s="262">
        <v>0.9</v>
      </c>
      <c r="P967" s="263">
        <v>0.955826351865956</v>
      </c>
      <c r="Q967" s="260">
        <v>0.904166666666667</v>
      </c>
      <c r="R967" s="260">
        <v>0.926868044515103</v>
      </c>
      <c r="S967" s="260">
        <v>0.940427748299098</v>
      </c>
      <c r="T967" s="262">
        <v>0.9</v>
      </c>
      <c r="U967" s="260">
        <v>0.932216298552932</v>
      </c>
      <c r="V967" s="260">
        <v>0.9125</v>
      </c>
      <c r="W967" s="260">
        <v>0.907790143084261</v>
      </c>
      <c r="X967" s="260">
        <v>0.918161398483024</v>
      </c>
      <c r="Y967" s="262">
        <v>0.92</v>
      </c>
      <c r="Z967" s="262">
        <v>0.91726618705036</v>
      </c>
      <c r="AA967" s="262">
        <v>0.945205479452055</v>
      </c>
      <c r="AB967" s="262">
        <v>0.917582417582418</v>
      </c>
      <c r="AC967" s="262">
        <v>0.927635172037138</v>
      </c>
      <c r="AD967" s="262">
        <v>0.92</v>
      </c>
      <c r="AE967" s="260">
        <v>0.998918334234721</v>
      </c>
      <c r="AF967" s="260">
        <v>0.99850411368736</v>
      </c>
      <c r="AG967" s="260">
        <v>1</v>
      </c>
      <c r="AH967" s="260">
        <v>0.997688529326784</v>
      </c>
      <c r="AI967" s="262">
        <v>0.92</v>
      </c>
      <c r="AJ967" s="260">
        <v>0.96608040201005</v>
      </c>
      <c r="AK967" s="260">
        <v>0.978060046189376</v>
      </c>
      <c r="AL967" s="260">
        <v>0.951710261569417</v>
      </c>
      <c r="AM967" s="260">
        <v>0.971195037977345</v>
      </c>
      <c r="AN967" s="259">
        <v>0.99</v>
      </c>
      <c r="AO967" s="264">
        <v>1</v>
      </c>
      <c r="AP967" s="264">
        <v>1</v>
      </c>
      <c r="AQ967" s="264">
        <v>1</v>
      </c>
      <c r="AR967" s="265">
        <v>1</v>
      </c>
      <c r="AS967" s="286">
        <v>0.0656418488929858</v>
      </c>
      <c r="AT967" s="267">
        <v>0.0555555555555556</v>
      </c>
      <c r="AU967" s="268">
        <v>0</v>
      </c>
      <c r="AV967" s="268">
        <v>0</v>
      </c>
      <c r="AW967" s="268">
        <v>0.0494296577946768</v>
      </c>
      <c r="AX967" s="224"/>
      <c r="AY967" s="222"/>
    </row>
    <row r="968" ht="15" spans="1:51">
      <c r="A968" s="220"/>
      <c r="B968" s="224"/>
      <c r="C968" s="294" t="s">
        <v>927</v>
      </c>
      <c r="D968" s="111" t="s">
        <v>25</v>
      </c>
      <c r="E968" s="111" t="s">
        <v>928</v>
      </c>
      <c r="F968" s="305" t="s">
        <v>1004</v>
      </c>
      <c r="G968" s="306" t="s">
        <v>1004</v>
      </c>
      <c r="H968" s="306" t="s">
        <v>1004</v>
      </c>
      <c r="I968" s="306" t="s">
        <v>1004</v>
      </c>
      <c r="J968" s="259">
        <v>0.9</v>
      </c>
      <c r="K968" s="260">
        <v>0.933333333333333</v>
      </c>
      <c r="L968" s="260">
        <v>0.928571428571429</v>
      </c>
      <c r="M968" s="261">
        <v>0.857142857142857</v>
      </c>
      <c r="N968" s="261">
        <v>0.890207715133531</v>
      </c>
      <c r="O968" s="262">
        <v>0.9</v>
      </c>
      <c r="P968" s="263">
        <v>0.996652719665272</v>
      </c>
      <c r="Q968" s="260">
        <v>0.996276991809382</v>
      </c>
      <c r="R968" s="260">
        <v>0.96964586846543</v>
      </c>
      <c r="S968" s="260">
        <v>0.987377981192119</v>
      </c>
      <c r="T968" s="262">
        <v>0.9</v>
      </c>
      <c r="U968" s="260">
        <v>0.934728033472803</v>
      </c>
      <c r="V968" s="260">
        <v>0.882352941176471</v>
      </c>
      <c r="W968" s="260">
        <v>0.898819561551433</v>
      </c>
      <c r="X968" s="260">
        <v>0.908999892730718</v>
      </c>
      <c r="Y968" s="262">
        <v>0.92</v>
      </c>
      <c r="Z968" s="262">
        <v>0.945833333333333</v>
      </c>
      <c r="AA968" s="262">
        <v>0.936170212765957</v>
      </c>
      <c r="AB968" s="262">
        <v>0.848484848484849</v>
      </c>
      <c r="AC968" s="262">
        <v>0.886376728110599</v>
      </c>
      <c r="AD968" s="262">
        <v>0.92</v>
      </c>
      <c r="AE968" s="260">
        <v>1</v>
      </c>
      <c r="AF968" s="260">
        <v>0.999107142857143</v>
      </c>
      <c r="AG968" s="260">
        <v>0.99919322307382</v>
      </c>
      <c r="AH968" s="260">
        <v>0.998937854853038</v>
      </c>
      <c r="AI968" s="262">
        <v>0.92</v>
      </c>
      <c r="AJ968" s="260">
        <v>0.978412256267409</v>
      </c>
      <c r="AK968" s="260">
        <v>0.976090854751943</v>
      </c>
      <c r="AL968" s="260">
        <v>0.931034482758621</v>
      </c>
      <c r="AM968" s="260">
        <v>0.963799868259014</v>
      </c>
      <c r="AN968" s="259">
        <v>0.99</v>
      </c>
      <c r="AO968" s="264">
        <v>1</v>
      </c>
      <c r="AP968" s="264">
        <v>1</v>
      </c>
      <c r="AQ968" s="264">
        <v>1</v>
      </c>
      <c r="AR968" s="265">
        <v>1</v>
      </c>
      <c r="AS968" s="286">
        <v>0.0656418488929858</v>
      </c>
      <c r="AT968" s="267">
        <v>0</v>
      </c>
      <c r="AU968" s="268">
        <v>0.1</v>
      </c>
      <c r="AV968" s="268">
        <v>0</v>
      </c>
      <c r="AW968" s="268">
        <v>0.0474452554744526</v>
      </c>
      <c r="AX968" s="224"/>
      <c r="AY968" s="222"/>
    </row>
    <row r="969" ht="15" spans="1:51">
      <c r="A969" s="220"/>
      <c r="B969" s="224"/>
      <c r="C969" s="294" t="s">
        <v>927</v>
      </c>
      <c r="D969" s="111" t="s">
        <v>25</v>
      </c>
      <c r="E969" s="111" t="s">
        <v>928</v>
      </c>
      <c r="F969" s="295" t="s">
        <v>1005</v>
      </c>
      <c r="G969" s="296" t="s">
        <v>1005</v>
      </c>
      <c r="H969" s="296" t="s">
        <v>1005</v>
      </c>
      <c r="I969" s="296" t="s">
        <v>1005</v>
      </c>
      <c r="J969" s="259">
        <v>0.9</v>
      </c>
      <c r="K969" s="260">
        <v>0.951219512195122</v>
      </c>
      <c r="L969" s="260">
        <v>0.975</v>
      </c>
      <c r="M969" s="261">
        <v>0.972222222222222</v>
      </c>
      <c r="N969" s="261">
        <v>0.980725623582766</v>
      </c>
      <c r="O969" s="262">
        <v>0.9</v>
      </c>
      <c r="P969" s="263">
        <v>0.954005281690141</v>
      </c>
      <c r="Q969" s="260">
        <v>0.953257086026852</v>
      </c>
      <c r="R969" s="260">
        <v>0.955882352941177</v>
      </c>
      <c r="S969" s="260">
        <v>0.935447861321312</v>
      </c>
      <c r="T969" s="262">
        <v>0.9</v>
      </c>
      <c r="U969" s="260">
        <v>0.904489436619718</v>
      </c>
      <c r="V969" s="260">
        <v>0.912232720039781</v>
      </c>
      <c r="W969" s="260">
        <v>0.907006920415225</v>
      </c>
      <c r="X969" s="260">
        <v>0.880244727097086</v>
      </c>
      <c r="Y969" s="262">
        <v>0.92</v>
      </c>
      <c r="Z969" s="262" t="s">
        <v>33</v>
      </c>
      <c r="AA969" s="262" t="s">
        <v>33</v>
      </c>
      <c r="AB969" s="262" t="s">
        <v>33</v>
      </c>
      <c r="AC969" s="262">
        <v>1</v>
      </c>
      <c r="AD969" s="262">
        <v>0.92</v>
      </c>
      <c r="AE969" s="260">
        <v>0.996214511041009</v>
      </c>
      <c r="AF969" s="260">
        <v>0.970080552359033</v>
      </c>
      <c r="AG969" s="260">
        <v>0.970445996775927</v>
      </c>
      <c r="AH969" s="260">
        <v>0.981778891017141</v>
      </c>
      <c r="AI969" s="262">
        <v>0.92</v>
      </c>
      <c r="AJ969" s="260">
        <v>0.937279929577465</v>
      </c>
      <c r="AK969" s="260">
        <v>0.941074092491298</v>
      </c>
      <c r="AL969" s="260">
        <v>0.944636678200692</v>
      </c>
      <c r="AM969" s="260">
        <v>0.923095912759746</v>
      </c>
      <c r="AN969" s="259">
        <v>0.99</v>
      </c>
      <c r="AO969" s="264">
        <v>1</v>
      </c>
      <c r="AP969" s="264">
        <v>1</v>
      </c>
      <c r="AQ969" s="264">
        <v>1</v>
      </c>
      <c r="AR969" s="265">
        <v>1</v>
      </c>
      <c r="AS969" s="286">
        <v>0.0656418488929858</v>
      </c>
      <c r="AT969" s="267">
        <v>0.0540540540540541</v>
      </c>
      <c r="AU969" s="268">
        <v>0.0588235294117647</v>
      </c>
      <c r="AV969" s="268">
        <v>0.2</v>
      </c>
      <c r="AW969" s="268">
        <v>0.101522842639594</v>
      </c>
      <c r="AX969" s="224"/>
      <c r="AY969" s="222"/>
    </row>
    <row r="970" ht="15" spans="1:51">
      <c r="A970" s="220"/>
      <c r="B970" s="224"/>
      <c r="C970" s="294" t="s">
        <v>927</v>
      </c>
      <c r="D970" s="111" t="s">
        <v>25</v>
      </c>
      <c r="E970" s="111" t="s">
        <v>928</v>
      </c>
      <c r="F970" s="295" t="s">
        <v>1006</v>
      </c>
      <c r="G970" s="296" t="s">
        <v>1006</v>
      </c>
      <c r="H970" s="296" t="s">
        <v>1006</v>
      </c>
      <c r="I970" s="296" t="s">
        <v>1006</v>
      </c>
      <c r="J970" s="259">
        <v>0.9</v>
      </c>
      <c r="K970" s="260">
        <v>0.904761904761905</v>
      </c>
      <c r="L970" s="260">
        <v>0.952380952380952</v>
      </c>
      <c r="M970" s="261">
        <v>0.952380952380952</v>
      </c>
      <c r="N970" s="261">
        <v>0.931547619047619</v>
      </c>
      <c r="O970" s="262">
        <v>0.9</v>
      </c>
      <c r="P970" s="263">
        <v>0.9762007788836</v>
      </c>
      <c r="Q970" s="260">
        <v>0.979974651457541</v>
      </c>
      <c r="R970" s="260">
        <v>0.984973339796413</v>
      </c>
      <c r="S970" s="260">
        <v>0.974821428571429</v>
      </c>
      <c r="T970" s="262">
        <v>0.9</v>
      </c>
      <c r="U970" s="260">
        <v>0.913241021202942</v>
      </c>
      <c r="V970" s="260">
        <v>0.91787072243346</v>
      </c>
      <c r="W970" s="260">
        <v>0.91517207949588</v>
      </c>
      <c r="X970" s="260">
        <v>0.92</v>
      </c>
      <c r="Y970" s="262">
        <v>0.92</v>
      </c>
      <c r="Z970" s="262" t="s">
        <v>33</v>
      </c>
      <c r="AA970" s="262" t="s">
        <v>33</v>
      </c>
      <c r="AB970" s="262" t="s">
        <v>33</v>
      </c>
      <c r="AC970" s="262" t="s">
        <v>33</v>
      </c>
      <c r="AD970" s="262">
        <v>0.92</v>
      </c>
      <c r="AE970" s="260">
        <v>0.985491071428571</v>
      </c>
      <c r="AF970" s="260">
        <v>0.98936170212766</v>
      </c>
      <c r="AG970" s="260">
        <v>0.99124020285846</v>
      </c>
      <c r="AH970" s="260">
        <v>0.990580522013362</v>
      </c>
      <c r="AI970" s="262">
        <v>0.92</v>
      </c>
      <c r="AJ970" s="260">
        <v>0.945045434876677</v>
      </c>
      <c r="AK970" s="260">
        <v>0.94702154626109</v>
      </c>
      <c r="AL970" s="260">
        <v>0.939893359185652</v>
      </c>
      <c r="AM970" s="260">
        <v>0.950446428571429</v>
      </c>
      <c r="AN970" s="259">
        <v>0.99</v>
      </c>
      <c r="AO970" s="264">
        <v>1</v>
      </c>
      <c r="AP970" s="264">
        <v>1</v>
      </c>
      <c r="AQ970" s="264">
        <v>1</v>
      </c>
      <c r="AR970" s="265">
        <v>1</v>
      </c>
      <c r="AS970" s="286">
        <v>0.0656418488929858</v>
      </c>
      <c r="AT970" s="267">
        <v>0</v>
      </c>
      <c r="AU970" s="268">
        <v>0</v>
      </c>
      <c r="AV970" s="268">
        <v>0</v>
      </c>
      <c r="AW970" s="268">
        <v>0.025</v>
      </c>
      <c r="AX970" s="224"/>
      <c r="AY970" s="222"/>
    </row>
    <row r="971" ht="15" spans="1:51">
      <c r="A971" s="220"/>
      <c r="B971" s="224"/>
      <c r="C971" s="294" t="s">
        <v>927</v>
      </c>
      <c r="D971" s="111" t="s">
        <v>25</v>
      </c>
      <c r="E971" s="111" t="s">
        <v>928</v>
      </c>
      <c r="F971" s="297" t="s">
        <v>1007</v>
      </c>
      <c r="G971" s="298" t="s">
        <v>1007</v>
      </c>
      <c r="H971" s="298" t="s">
        <v>1007</v>
      </c>
      <c r="I971" s="298" t="s">
        <v>1007</v>
      </c>
      <c r="J971" s="259">
        <v>0.9</v>
      </c>
      <c r="K971" s="260">
        <v>0.946428571428571</v>
      </c>
      <c r="L971" s="260">
        <v>0.923076923076923</v>
      </c>
      <c r="M971" s="261">
        <v>0.893617021276596</v>
      </c>
      <c r="N971" s="261">
        <v>0.915690866510539</v>
      </c>
      <c r="O971" s="262">
        <v>0.9</v>
      </c>
      <c r="P971" s="263">
        <v>0.941457375309515</v>
      </c>
      <c r="Q971" s="260">
        <v>0.947804473902237</v>
      </c>
      <c r="R971" s="260">
        <v>0.921809122269069</v>
      </c>
      <c r="S971" s="260">
        <v>0.919946118449007</v>
      </c>
      <c r="T971" s="262">
        <v>0.9</v>
      </c>
      <c r="U971" s="260">
        <v>0.890696851786346</v>
      </c>
      <c r="V971" s="260">
        <v>0.907622203811102</v>
      </c>
      <c r="W971" s="260">
        <v>0.895745496358758</v>
      </c>
      <c r="X971" s="260">
        <v>0.901132778244872</v>
      </c>
      <c r="Y971" s="262">
        <v>0.92</v>
      </c>
      <c r="Z971" s="262" t="s">
        <v>33</v>
      </c>
      <c r="AA971" s="262" t="s">
        <v>33</v>
      </c>
      <c r="AB971" s="262" t="s">
        <v>33</v>
      </c>
      <c r="AC971" s="262">
        <v>1</v>
      </c>
      <c r="AD971" s="262">
        <v>0.92</v>
      </c>
      <c r="AE971" s="260">
        <v>0.949111470113086</v>
      </c>
      <c r="AF971" s="260">
        <v>0.966165413533835</v>
      </c>
      <c r="AG971" s="260">
        <v>0.9749430523918</v>
      </c>
      <c r="AH971" s="260">
        <v>0.971774365992388</v>
      </c>
      <c r="AI971" s="262">
        <v>0.92</v>
      </c>
      <c r="AJ971" s="260">
        <v>0.932260346657234</v>
      </c>
      <c r="AK971" s="260">
        <v>0.937060041407867</v>
      </c>
      <c r="AL971" s="260">
        <v>0.933384379785605</v>
      </c>
      <c r="AM971" s="260">
        <v>0.938576271186441</v>
      </c>
      <c r="AN971" s="259">
        <v>0.99</v>
      </c>
      <c r="AO971" s="264">
        <v>1</v>
      </c>
      <c r="AP971" s="264">
        <v>1</v>
      </c>
      <c r="AQ971" s="264">
        <v>1</v>
      </c>
      <c r="AR971" s="265">
        <v>1</v>
      </c>
      <c r="AS971" s="286">
        <v>0.0656418488929858</v>
      </c>
      <c r="AT971" s="267">
        <v>0.0344827586206897</v>
      </c>
      <c r="AU971" s="268">
        <v>0.130434782608696</v>
      </c>
      <c r="AV971" s="268">
        <v>0.0689655172413793</v>
      </c>
      <c r="AW971" s="268">
        <v>0.0671936758893281</v>
      </c>
      <c r="AX971" s="224"/>
      <c r="AY971" s="222"/>
    </row>
    <row r="972" ht="15" spans="1:51">
      <c r="A972" s="220"/>
      <c r="B972" s="224"/>
      <c r="C972" s="294" t="s">
        <v>927</v>
      </c>
      <c r="D972" s="111" t="s">
        <v>25</v>
      </c>
      <c r="E972" s="111" t="s">
        <v>928</v>
      </c>
      <c r="F972" s="297" t="s">
        <v>1008</v>
      </c>
      <c r="G972" s="298" t="s">
        <v>1008</v>
      </c>
      <c r="H972" s="298" t="s">
        <v>1008</v>
      </c>
      <c r="I972" s="298" t="s">
        <v>1008</v>
      </c>
      <c r="J972" s="259">
        <v>0.9</v>
      </c>
      <c r="K972" s="260">
        <v>0.933333333333333</v>
      </c>
      <c r="L972" s="260">
        <v>0.96969696969697</v>
      </c>
      <c r="M972" s="261">
        <v>0.857142857142857</v>
      </c>
      <c r="N972" s="261">
        <v>0.914718019257221</v>
      </c>
      <c r="O972" s="262">
        <v>0.9</v>
      </c>
      <c r="P972" s="263">
        <v>0.954901960784314</v>
      </c>
      <c r="Q972" s="260">
        <v>0.925498753117207</v>
      </c>
      <c r="R972" s="260">
        <v>0.94958904109589</v>
      </c>
      <c r="S972" s="260">
        <v>0.938073039167359</v>
      </c>
      <c r="T972" s="262">
        <v>0.9</v>
      </c>
      <c r="U972" s="260">
        <v>0.91344537815126</v>
      </c>
      <c r="V972" s="260">
        <v>0.923316708229426</v>
      </c>
      <c r="W972" s="260">
        <v>0.933698630136986</v>
      </c>
      <c r="X972" s="260">
        <v>0.920242806641973</v>
      </c>
      <c r="Y972" s="262">
        <v>0.92</v>
      </c>
      <c r="Z972" s="262" t="s">
        <v>33</v>
      </c>
      <c r="AA972" s="262" t="s">
        <v>33</v>
      </c>
      <c r="AB972" s="262" t="s">
        <v>33</v>
      </c>
      <c r="AC972" s="262" t="s">
        <v>33</v>
      </c>
      <c r="AD972" s="262">
        <v>0.92</v>
      </c>
      <c r="AE972" s="260">
        <v>0.98844598497978</v>
      </c>
      <c r="AF972" s="260">
        <v>0.972833117723157</v>
      </c>
      <c r="AG972" s="260">
        <v>0.987001344688481</v>
      </c>
      <c r="AH972" s="260">
        <v>0.97886954239216</v>
      </c>
      <c r="AI972" s="262">
        <v>0.92</v>
      </c>
      <c r="AJ972" s="260">
        <v>0.958823529411765</v>
      </c>
      <c r="AK972" s="260">
        <v>0.961993769470405</v>
      </c>
      <c r="AL972" s="260">
        <v>0.945235487404162</v>
      </c>
      <c r="AM972" s="260">
        <v>0.958494072593135</v>
      </c>
      <c r="AN972" s="259">
        <v>0.99</v>
      </c>
      <c r="AO972" s="264">
        <v>1</v>
      </c>
      <c r="AP972" s="264">
        <v>1</v>
      </c>
      <c r="AQ972" s="264">
        <v>1</v>
      </c>
      <c r="AR972" s="265">
        <v>1</v>
      </c>
      <c r="AS972" s="286">
        <v>0.0656418488929858</v>
      </c>
      <c r="AT972" s="267">
        <v>0.0625</v>
      </c>
      <c r="AU972" s="268">
        <v>0.111111111111111</v>
      </c>
      <c r="AV972" s="268">
        <v>0.2</v>
      </c>
      <c r="AW972" s="268">
        <v>0.0399002493765586</v>
      </c>
      <c r="AX972" s="224"/>
      <c r="AY972" s="222"/>
    </row>
    <row r="973" ht="15" spans="1:51">
      <c r="A973" s="220"/>
      <c r="B973" s="224"/>
      <c r="C973" s="294" t="s">
        <v>927</v>
      </c>
      <c r="D973" s="111" t="s">
        <v>25</v>
      </c>
      <c r="E973" s="111" t="s">
        <v>928</v>
      </c>
      <c r="F973" s="297" t="s">
        <v>1009</v>
      </c>
      <c r="G973" s="298" t="s">
        <v>1009</v>
      </c>
      <c r="H973" s="298" t="s">
        <v>1009</v>
      </c>
      <c r="I973" s="298" t="s">
        <v>1009</v>
      </c>
      <c r="J973" s="259">
        <v>0.9</v>
      </c>
      <c r="K973" s="260">
        <v>0.897959183673469</v>
      </c>
      <c r="L973" s="260">
        <v>0.826086956521739</v>
      </c>
      <c r="M973" s="261">
        <v>0.878048780487805</v>
      </c>
      <c r="N973" s="261">
        <v>0.904761904761905</v>
      </c>
      <c r="O973" s="262">
        <v>0.9</v>
      </c>
      <c r="P973" s="263">
        <v>0.939378102952705</v>
      </c>
      <c r="Q973" s="260">
        <v>0.892382103990326</v>
      </c>
      <c r="R973" s="260">
        <v>0.946873270614278</v>
      </c>
      <c r="S973" s="260">
        <v>0.918034310601232</v>
      </c>
      <c r="T973" s="262">
        <v>0.9</v>
      </c>
      <c r="U973" s="260">
        <v>0.896263391690619</v>
      </c>
      <c r="V973" s="260">
        <v>0.894195888754534</v>
      </c>
      <c r="W973" s="260">
        <v>0.890979524073049</v>
      </c>
      <c r="X973" s="260">
        <v>0.897227533460803</v>
      </c>
      <c r="Y973" s="262">
        <v>0.92</v>
      </c>
      <c r="Z973" s="262" t="s">
        <v>33</v>
      </c>
      <c r="AA973" s="262" t="s">
        <v>33</v>
      </c>
      <c r="AB973" s="262" t="s">
        <v>33</v>
      </c>
      <c r="AC973" s="262" t="s">
        <v>33</v>
      </c>
      <c r="AD973" s="262">
        <v>0.92</v>
      </c>
      <c r="AE973" s="260">
        <v>0.99698568198945</v>
      </c>
      <c r="AF973" s="260">
        <v>0.959075907590759</v>
      </c>
      <c r="AG973" s="260">
        <v>0.949152542372881</v>
      </c>
      <c r="AH973" s="260">
        <v>0.964430628272251</v>
      </c>
      <c r="AI973" s="262">
        <v>0.92</v>
      </c>
      <c r="AJ973" s="260">
        <v>0.948001045205122</v>
      </c>
      <c r="AK973" s="260">
        <v>0.951632406287787</v>
      </c>
      <c r="AL973" s="260">
        <v>0.928610957387936</v>
      </c>
      <c r="AM973" s="260">
        <v>0.950965291977587</v>
      </c>
      <c r="AN973" s="259">
        <v>0.99</v>
      </c>
      <c r="AO973" s="264">
        <v>1</v>
      </c>
      <c r="AP973" s="264">
        <v>1</v>
      </c>
      <c r="AQ973" s="264">
        <v>1</v>
      </c>
      <c r="AR973" s="265">
        <v>1</v>
      </c>
      <c r="AS973" s="286">
        <v>0.0656418488929858</v>
      </c>
      <c r="AT973" s="267">
        <v>0.0416666666666667</v>
      </c>
      <c r="AU973" s="268">
        <v>0</v>
      </c>
      <c r="AV973" s="268">
        <v>0.222222222222222</v>
      </c>
      <c r="AW973" s="268">
        <v>0.0494505494505494</v>
      </c>
      <c r="AX973" s="224"/>
      <c r="AY973" s="222"/>
    </row>
    <row r="974" ht="15" spans="1:51">
      <c r="A974" s="220"/>
      <c r="B974" s="224"/>
      <c r="C974" s="294" t="s">
        <v>927</v>
      </c>
      <c r="D974" s="111" t="s">
        <v>25</v>
      </c>
      <c r="E974" s="111" t="s">
        <v>928</v>
      </c>
      <c r="F974" s="297" t="s">
        <v>1010</v>
      </c>
      <c r="G974" s="298" t="s">
        <v>1010</v>
      </c>
      <c r="H974" s="298" t="s">
        <v>1010</v>
      </c>
      <c r="I974" s="298" t="s">
        <v>1010</v>
      </c>
      <c r="J974" s="259">
        <v>0.9</v>
      </c>
      <c r="K974" s="260">
        <v>1</v>
      </c>
      <c r="L974" s="260">
        <v>1</v>
      </c>
      <c r="M974" s="261">
        <v>0.928571428571429</v>
      </c>
      <c r="N974" s="261">
        <v>0.973865199449794</v>
      </c>
      <c r="O974" s="262">
        <v>0.9</v>
      </c>
      <c r="P974" s="263">
        <v>0.94253164556962</v>
      </c>
      <c r="Q974" s="260">
        <v>0.946682823386853</v>
      </c>
      <c r="R974" s="260">
        <v>0.956427015250545</v>
      </c>
      <c r="S974" s="260">
        <v>0.946041132794533</v>
      </c>
      <c r="T974" s="262">
        <v>0.9</v>
      </c>
      <c r="U974" s="260">
        <v>0.910379746835443</v>
      </c>
      <c r="V974" s="260">
        <v>0.9233565586186</v>
      </c>
      <c r="W974" s="260">
        <v>0.923202614379085</v>
      </c>
      <c r="X974" s="260">
        <v>0.916604244694132</v>
      </c>
      <c r="Y974" s="262">
        <v>0.92</v>
      </c>
      <c r="Z974" s="262" t="s">
        <v>33</v>
      </c>
      <c r="AA974" s="262" t="s">
        <v>33</v>
      </c>
      <c r="AB974" s="262" t="s">
        <v>33</v>
      </c>
      <c r="AC974" s="262">
        <v>1</v>
      </c>
      <c r="AD974" s="262">
        <v>0.92</v>
      </c>
      <c r="AE974" s="260">
        <v>0.98936170212766</v>
      </c>
      <c r="AF974" s="260">
        <v>0.9688995215311</v>
      </c>
      <c r="AG974" s="260">
        <v>0.982068965517241</v>
      </c>
      <c r="AH974" s="260">
        <v>0.973060432003883</v>
      </c>
      <c r="AI974" s="262">
        <v>0.92</v>
      </c>
      <c r="AJ974" s="260">
        <v>0.943291139240506</v>
      </c>
      <c r="AK974" s="260">
        <v>0.949727437916414</v>
      </c>
      <c r="AL974" s="260">
        <v>0.943355119825708</v>
      </c>
      <c r="AM974" s="260">
        <v>0.951434878587196</v>
      </c>
      <c r="AN974" s="259">
        <v>0.99</v>
      </c>
      <c r="AO974" s="264">
        <v>1</v>
      </c>
      <c r="AP974" s="264">
        <v>1</v>
      </c>
      <c r="AQ974" s="264">
        <v>1</v>
      </c>
      <c r="AR974" s="265">
        <v>1</v>
      </c>
      <c r="AS974" s="286">
        <v>0.0656418488929858</v>
      </c>
      <c r="AT974" s="267">
        <v>0.0588235294117647</v>
      </c>
      <c r="AU974" s="268">
        <v>0.130434782608696</v>
      </c>
      <c r="AV974" s="268">
        <v>0.1875</v>
      </c>
      <c r="AW974" s="268">
        <v>0.0649038461538462</v>
      </c>
      <c r="AX974" s="224"/>
      <c r="AY974" s="222"/>
    </row>
    <row r="975" ht="15" spans="1:51">
      <c r="A975" s="220"/>
      <c r="B975" s="224"/>
      <c r="C975" s="294" t="s">
        <v>927</v>
      </c>
      <c r="D975" s="111" t="s">
        <v>125</v>
      </c>
      <c r="E975" s="111" t="s">
        <v>928</v>
      </c>
      <c r="F975" s="297" t="s">
        <v>1011</v>
      </c>
      <c r="G975" s="298" t="s">
        <v>1011</v>
      </c>
      <c r="H975" s="298" t="s">
        <v>1011</v>
      </c>
      <c r="I975" s="298" t="s">
        <v>1011</v>
      </c>
      <c r="J975" s="259">
        <v>0.9</v>
      </c>
      <c r="K975" s="260" t="s">
        <v>33</v>
      </c>
      <c r="L975" s="260" t="s">
        <v>33</v>
      </c>
      <c r="M975" s="261" t="s">
        <v>33</v>
      </c>
      <c r="N975" s="261" t="s">
        <v>33</v>
      </c>
      <c r="O975" s="262">
        <v>0.9</v>
      </c>
      <c r="P975" s="263" t="s">
        <v>33</v>
      </c>
      <c r="Q975" s="260" t="s">
        <v>33</v>
      </c>
      <c r="R975" s="260" t="s">
        <v>33</v>
      </c>
      <c r="S975" s="260">
        <v>0</v>
      </c>
      <c r="T975" s="262">
        <v>0.9</v>
      </c>
      <c r="U975" s="260" t="s">
        <v>33</v>
      </c>
      <c r="V975" s="260" t="s">
        <v>33</v>
      </c>
      <c r="W975" s="260" t="s">
        <v>33</v>
      </c>
      <c r="X975" s="260">
        <v>1</v>
      </c>
      <c r="Y975" s="262">
        <v>0.92</v>
      </c>
      <c r="Z975" s="262" t="s">
        <v>33</v>
      </c>
      <c r="AA975" s="262" t="s">
        <v>33</v>
      </c>
      <c r="AB975" s="262" t="s">
        <v>33</v>
      </c>
      <c r="AC975" s="262" t="s">
        <v>33</v>
      </c>
      <c r="AD975" s="262">
        <v>0.92</v>
      </c>
      <c r="AE975" s="260">
        <v>0.988372093023256</v>
      </c>
      <c r="AF975" s="260">
        <v>0.982035928143713</v>
      </c>
      <c r="AG975" s="260">
        <v>0.984615384615385</v>
      </c>
      <c r="AH975" s="260">
        <v>0.868631794172772</v>
      </c>
      <c r="AI975" s="262">
        <v>0.92</v>
      </c>
      <c r="AJ975" s="260" t="s">
        <v>33</v>
      </c>
      <c r="AK975" s="260" t="s">
        <v>33</v>
      </c>
      <c r="AL975" s="260" t="s">
        <v>33</v>
      </c>
      <c r="AM975" s="260">
        <v>1</v>
      </c>
      <c r="AN975" s="259">
        <v>0.99</v>
      </c>
      <c r="AO975" s="264">
        <v>1</v>
      </c>
      <c r="AP975" s="264">
        <v>1</v>
      </c>
      <c r="AQ975" s="264">
        <v>1</v>
      </c>
      <c r="AR975" s="265">
        <v>1</v>
      </c>
      <c r="AS975" s="286">
        <v>0.0656418488929858</v>
      </c>
      <c r="AT975" s="267" t="s">
        <v>33</v>
      </c>
      <c r="AU975" s="268" t="s">
        <v>33</v>
      </c>
      <c r="AV975" s="268" t="s">
        <v>33</v>
      </c>
      <c r="AW975" s="268" t="s">
        <v>33</v>
      </c>
      <c r="AX975" s="224"/>
      <c r="AY975" s="222"/>
    </row>
    <row r="976" ht="15" spans="1:51">
      <c r="A976" s="220"/>
      <c r="B976" s="224"/>
      <c r="C976" s="294" t="s">
        <v>927</v>
      </c>
      <c r="D976" s="111" t="s">
        <v>25</v>
      </c>
      <c r="E976" s="111" t="s">
        <v>928</v>
      </c>
      <c r="F976" s="297" t="s">
        <v>1012</v>
      </c>
      <c r="G976" s="298" t="s">
        <v>1012</v>
      </c>
      <c r="H976" s="298" t="s">
        <v>1012</v>
      </c>
      <c r="I976" s="298" t="s">
        <v>1012</v>
      </c>
      <c r="J976" s="259">
        <v>0.9</v>
      </c>
      <c r="K976" s="260">
        <v>0.96551724137931</v>
      </c>
      <c r="L976" s="260">
        <v>0.964912280701754</v>
      </c>
      <c r="M976" s="261">
        <v>0.913793103448276</v>
      </c>
      <c r="N976" s="261">
        <v>0.954307116104869</v>
      </c>
      <c r="O976" s="262">
        <v>0.9</v>
      </c>
      <c r="P976" s="263">
        <v>0.944803580308304</v>
      </c>
      <c r="Q976" s="260">
        <v>0.931398416886544</v>
      </c>
      <c r="R976" s="260">
        <v>0.946467991169978</v>
      </c>
      <c r="S976" s="260">
        <v>0.929220364935562</v>
      </c>
      <c r="T976" s="262">
        <v>0.9</v>
      </c>
      <c r="U976" s="260">
        <v>0.923669816011934</v>
      </c>
      <c r="V976" s="260">
        <v>0.917326297273527</v>
      </c>
      <c r="W976" s="260">
        <v>0.917770419426049</v>
      </c>
      <c r="X976" s="260">
        <v>0.916052060737527</v>
      </c>
      <c r="Y976" s="262">
        <v>0.92</v>
      </c>
      <c r="Z976" s="262" t="s">
        <v>33</v>
      </c>
      <c r="AA976" s="262" t="s">
        <v>33</v>
      </c>
      <c r="AB976" s="262" t="s">
        <v>33</v>
      </c>
      <c r="AC976" s="262" t="s">
        <v>33</v>
      </c>
      <c r="AD976" s="262">
        <v>0.92</v>
      </c>
      <c r="AE976" s="260">
        <v>0.983918128654971</v>
      </c>
      <c r="AF976" s="260">
        <v>0.977461447212337</v>
      </c>
      <c r="AG976" s="260">
        <v>0.984626647144949</v>
      </c>
      <c r="AH976" s="260">
        <v>0.979017689123071</v>
      </c>
      <c r="AI976" s="262">
        <v>0.92</v>
      </c>
      <c r="AJ976" s="260">
        <v>0.964942814520139</v>
      </c>
      <c r="AK976" s="260">
        <v>0.964233362650249</v>
      </c>
      <c r="AL976" s="260">
        <v>0.961920529801324</v>
      </c>
      <c r="AM976" s="260">
        <v>0.959298245614035</v>
      </c>
      <c r="AN976" s="259">
        <v>0.99</v>
      </c>
      <c r="AO976" s="264">
        <v>1</v>
      </c>
      <c r="AP976" s="264">
        <v>1</v>
      </c>
      <c r="AQ976" s="264">
        <v>1</v>
      </c>
      <c r="AR976" s="265">
        <v>1</v>
      </c>
      <c r="AS976" s="286">
        <v>0.0656418488929858</v>
      </c>
      <c r="AT976" s="267">
        <v>0.0740740740740741</v>
      </c>
      <c r="AU976" s="268">
        <v>0.1</v>
      </c>
      <c r="AV976" s="268">
        <v>0.0384615384615385</v>
      </c>
      <c r="AW976" s="268">
        <v>0.0678571428571429</v>
      </c>
      <c r="AX976" s="224"/>
      <c r="AY976" s="222"/>
    </row>
    <row r="977" ht="15" spans="1:51">
      <c r="A977" s="220"/>
      <c r="B977" s="224"/>
      <c r="C977" s="294" t="s">
        <v>927</v>
      </c>
      <c r="D977" s="111" t="s">
        <v>25</v>
      </c>
      <c r="E977" s="111" t="s">
        <v>928</v>
      </c>
      <c r="F977" s="297" t="s">
        <v>1013</v>
      </c>
      <c r="G977" s="298" t="s">
        <v>1013</v>
      </c>
      <c r="H977" s="298" t="s">
        <v>1013</v>
      </c>
      <c r="I977" s="298" t="s">
        <v>1013</v>
      </c>
      <c r="J977" s="259">
        <v>0.9</v>
      </c>
      <c r="K977" s="260">
        <v>0.982142857142857</v>
      </c>
      <c r="L977" s="260">
        <v>0.981481481481482</v>
      </c>
      <c r="M977" s="261">
        <v>1</v>
      </c>
      <c r="N977" s="261">
        <v>0.981693363844394</v>
      </c>
      <c r="O977" s="262">
        <v>0.9</v>
      </c>
      <c r="P977" s="263">
        <v>0.93897197868317</v>
      </c>
      <c r="Q977" s="260">
        <v>0.966420966420966</v>
      </c>
      <c r="R977" s="260">
        <v>0.974885037141846</v>
      </c>
      <c r="S977" s="260">
        <v>0.960918631335574</v>
      </c>
      <c r="T977" s="262">
        <v>0.9</v>
      </c>
      <c r="U977" s="260">
        <v>0.919718067732508</v>
      </c>
      <c r="V977" s="260">
        <v>0.931203931203931</v>
      </c>
      <c r="W977" s="260">
        <v>0.954368588609834</v>
      </c>
      <c r="X977" s="260">
        <v>0.931016700043834</v>
      </c>
      <c r="Y977" s="262">
        <v>0.92</v>
      </c>
      <c r="Z977" s="262" t="s">
        <v>33</v>
      </c>
      <c r="AA977" s="262" t="s">
        <v>33</v>
      </c>
      <c r="AB977" s="262" t="s">
        <v>33</v>
      </c>
      <c r="AC977" s="262" t="s">
        <v>33</v>
      </c>
      <c r="AD977" s="262">
        <v>0.92</v>
      </c>
      <c r="AE977" s="260">
        <v>0.994160583941606</v>
      </c>
      <c r="AF977" s="260">
        <v>0.954185656032622</v>
      </c>
      <c r="AG977" s="260">
        <v>0.997613365155131</v>
      </c>
      <c r="AH977" s="260">
        <v>0.981410535994248</v>
      </c>
      <c r="AI977" s="262">
        <v>0.92</v>
      </c>
      <c r="AJ977" s="260">
        <v>0.969228124462782</v>
      </c>
      <c r="AK977" s="260">
        <v>0.975844421699079</v>
      </c>
      <c r="AL977" s="260">
        <v>0.981252210824195</v>
      </c>
      <c r="AM977" s="260">
        <v>0.973966256693225</v>
      </c>
      <c r="AN977" s="259">
        <v>0.99</v>
      </c>
      <c r="AO977" s="264">
        <v>1</v>
      </c>
      <c r="AP977" s="264">
        <v>1</v>
      </c>
      <c r="AQ977" s="264">
        <v>1</v>
      </c>
      <c r="AR977" s="265">
        <v>1</v>
      </c>
      <c r="AS977" s="286">
        <v>0.0656418488929858</v>
      </c>
      <c r="AT977" s="267">
        <v>0.0857142857142857</v>
      </c>
      <c r="AU977" s="268">
        <v>0.0689655172413793</v>
      </c>
      <c r="AV977" s="268">
        <v>0.266666666666667</v>
      </c>
      <c r="AW977" s="268">
        <v>0.0757142857142857</v>
      </c>
      <c r="AX977" s="224"/>
      <c r="AY977" s="222"/>
    </row>
    <row r="978" ht="15" spans="1:51">
      <c r="A978" s="220"/>
      <c r="B978" s="224"/>
      <c r="C978" s="294" t="s">
        <v>927</v>
      </c>
      <c r="D978" s="111" t="s">
        <v>25</v>
      </c>
      <c r="E978" s="111" t="s">
        <v>928</v>
      </c>
      <c r="F978" s="297" t="s">
        <v>1014</v>
      </c>
      <c r="G978" s="298" t="s">
        <v>1014</v>
      </c>
      <c r="H978" s="298" t="s">
        <v>1014</v>
      </c>
      <c r="I978" s="298" t="s">
        <v>1014</v>
      </c>
      <c r="J978" s="259">
        <v>0.9</v>
      </c>
      <c r="K978" s="260">
        <v>0.88</v>
      </c>
      <c r="L978" s="260">
        <v>1</v>
      </c>
      <c r="M978" s="261">
        <v>0.956521739130435</v>
      </c>
      <c r="N978" s="261">
        <v>0.956448911222781</v>
      </c>
      <c r="O978" s="262">
        <v>0.9</v>
      </c>
      <c r="P978" s="263">
        <v>0.976920427144333</v>
      </c>
      <c r="Q978" s="260">
        <v>0.977453027139875</v>
      </c>
      <c r="R978" s="260">
        <v>0.983918128654971</v>
      </c>
      <c r="S978" s="260">
        <v>0.957165788463552</v>
      </c>
      <c r="T978" s="262">
        <v>0.9</v>
      </c>
      <c r="U978" s="260">
        <v>0.928349982776438</v>
      </c>
      <c r="V978" s="260">
        <v>0.927348643006263</v>
      </c>
      <c r="W978" s="260">
        <v>0.940058479532164</v>
      </c>
      <c r="X978" s="260">
        <v>0.927888474020309</v>
      </c>
      <c r="Y978" s="262">
        <v>0.92</v>
      </c>
      <c r="Z978" s="262" t="s">
        <v>33</v>
      </c>
      <c r="AA978" s="262" t="s">
        <v>33</v>
      </c>
      <c r="AB978" s="262" t="s">
        <v>33</v>
      </c>
      <c r="AC978" s="262" t="s">
        <v>33</v>
      </c>
      <c r="AD978" s="262">
        <v>0.92</v>
      </c>
      <c r="AE978" s="260">
        <v>0.983870967741935</v>
      </c>
      <c r="AF978" s="260">
        <v>0.982233502538071</v>
      </c>
      <c r="AG978" s="260">
        <v>0.982248520710059</v>
      </c>
      <c r="AH978" s="260">
        <v>0.97634691195795</v>
      </c>
      <c r="AI978" s="262">
        <v>0.92</v>
      </c>
      <c r="AJ978" s="260">
        <v>0.963830520151567</v>
      </c>
      <c r="AK978" s="260">
        <v>0.95866388308977</v>
      </c>
      <c r="AL978" s="260">
        <v>0.962719298245614</v>
      </c>
      <c r="AM978" s="260">
        <v>0.965645392050808</v>
      </c>
      <c r="AN978" s="259">
        <v>0.99</v>
      </c>
      <c r="AO978" s="264">
        <v>1</v>
      </c>
      <c r="AP978" s="264">
        <v>1</v>
      </c>
      <c r="AQ978" s="264">
        <v>1</v>
      </c>
      <c r="AR978" s="265">
        <v>1</v>
      </c>
      <c r="AS978" s="286">
        <v>0.0656418488929858</v>
      </c>
      <c r="AT978" s="267">
        <v>0.1</v>
      </c>
      <c r="AU978" s="268">
        <v>0.0625</v>
      </c>
      <c r="AV978" s="268">
        <v>0</v>
      </c>
      <c r="AW978" s="268">
        <v>0.0367647058823529</v>
      </c>
      <c r="AX978" s="224"/>
      <c r="AY978" s="222"/>
    </row>
    <row r="979" ht="15" spans="1:51">
      <c r="A979" s="220"/>
      <c r="B979" s="224"/>
      <c r="C979" s="294" t="s">
        <v>927</v>
      </c>
      <c r="D979" s="111" t="s">
        <v>25</v>
      </c>
      <c r="E979" s="111" t="s">
        <v>928</v>
      </c>
      <c r="F979" s="297" t="s">
        <v>1015</v>
      </c>
      <c r="G979" s="298" t="s">
        <v>1015</v>
      </c>
      <c r="H979" s="298" t="s">
        <v>1015</v>
      </c>
      <c r="I979" s="298" t="s">
        <v>1015</v>
      </c>
      <c r="J979" s="259">
        <v>0.9</v>
      </c>
      <c r="K979" s="260">
        <v>0.971428571428571</v>
      </c>
      <c r="L979" s="260">
        <v>1</v>
      </c>
      <c r="M979" s="261">
        <v>0.935483870967742</v>
      </c>
      <c r="N979" s="261">
        <v>0.969267139479905</v>
      </c>
      <c r="O979" s="262">
        <v>0.9</v>
      </c>
      <c r="P979" s="263">
        <v>0.959007250418293</v>
      </c>
      <c r="Q979" s="260">
        <v>0.920629921259843</v>
      </c>
      <c r="R979" s="260">
        <v>0.951814396192742</v>
      </c>
      <c r="S979" s="260">
        <v>0.956150356792318</v>
      </c>
      <c r="T979" s="262">
        <v>0.9</v>
      </c>
      <c r="U979" s="260">
        <v>0.915504740658115</v>
      </c>
      <c r="V979" s="260">
        <v>0.905196850393701</v>
      </c>
      <c r="W979" s="260">
        <v>0.921475312314099</v>
      </c>
      <c r="X979" s="260">
        <v>0.912022176831048</v>
      </c>
      <c r="Y979" s="262">
        <v>0.92</v>
      </c>
      <c r="Z979" s="262" t="s">
        <v>33</v>
      </c>
      <c r="AA979" s="262" t="s">
        <v>33</v>
      </c>
      <c r="AB979" s="262" t="s">
        <v>33</v>
      </c>
      <c r="AC979" s="262">
        <v>1</v>
      </c>
      <c r="AD979" s="262">
        <v>0.92</v>
      </c>
      <c r="AE979" s="260">
        <v>0.996981891348089</v>
      </c>
      <c r="AF979" s="260">
        <v>0.991294885745375</v>
      </c>
      <c r="AG979" s="260">
        <v>0.962562396006656</v>
      </c>
      <c r="AH979" s="260">
        <v>0.984577957339589</v>
      </c>
      <c r="AI979" s="262">
        <v>0.92</v>
      </c>
      <c r="AJ979" s="260">
        <v>0.954266592303402</v>
      </c>
      <c r="AK979" s="260">
        <v>0.954645669291339</v>
      </c>
      <c r="AL979" s="260">
        <v>0.944675788221297</v>
      </c>
      <c r="AM979" s="260">
        <v>0.958275308691097</v>
      </c>
      <c r="AN979" s="259">
        <v>0.99</v>
      </c>
      <c r="AO979" s="264">
        <v>1</v>
      </c>
      <c r="AP979" s="264">
        <v>1</v>
      </c>
      <c r="AQ979" s="264">
        <v>1</v>
      </c>
      <c r="AR979" s="265">
        <v>1</v>
      </c>
      <c r="AS979" s="286">
        <v>0.0656418488929858</v>
      </c>
      <c r="AT979" s="267">
        <v>0.08</v>
      </c>
      <c r="AU979" s="268">
        <v>0.05</v>
      </c>
      <c r="AV979" s="268">
        <v>0.142857142857143</v>
      </c>
      <c r="AW979" s="268">
        <v>0.0722222222222222</v>
      </c>
      <c r="AX979" s="224"/>
      <c r="AY979" s="222"/>
    </row>
    <row r="980" ht="15" spans="1:51">
      <c r="A980" s="220"/>
      <c r="B980" s="224"/>
      <c r="C980" s="294" t="s">
        <v>927</v>
      </c>
      <c r="D980" s="111" t="s">
        <v>25</v>
      </c>
      <c r="E980" s="111" t="s">
        <v>928</v>
      </c>
      <c r="F980" s="297" t="s">
        <v>1016</v>
      </c>
      <c r="G980" s="298" t="s">
        <v>1016</v>
      </c>
      <c r="H980" s="298" t="s">
        <v>1016</v>
      </c>
      <c r="I980" s="298" t="s">
        <v>1016</v>
      </c>
      <c r="J980" s="259">
        <v>0.9</v>
      </c>
      <c r="K980" s="260">
        <v>1</v>
      </c>
      <c r="L980" s="260">
        <v>0.96875</v>
      </c>
      <c r="M980" s="261">
        <v>0.961538461538462</v>
      </c>
      <c r="N980" s="261">
        <v>0.943078913324709</v>
      </c>
      <c r="O980" s="262">
        <v>0.9</v>
      </c>
      <c r="P980" s="263">
        <v>0.979651162790698</v>
      </c>
      <c r="Q980" s="260">
        <v>0.969776609724047</v>
      </c>
      <c r="R980" s="260">
        <v>0.972456006120888</v>
      </c>
      <c r="S980" s="260">
        <v>0.971479532685276</v>
      </c>
      <c r="T980" s="262">
        <v>0.9</v>
      </c>
      <c r="U980" s="260">
        <v>0.916061046511628</v>
      </c>
      <c r="V980" s="260">
        <v>0.915462111257118</v>
      </c>
      <c r="W980" s="260">
        <v>0.919663351185922</v>
      </c>
      <c r="X980" s="260">
        <v>0.91495585481138</v>
      </c>
      <c r="Y980" s="262">
        <v>0.92</v>
      </c>
      <c r="Z980" s="262">
        <v>0.871428571428571</v>
      </c>
      <c r="AA980" s="262">
        <v>0.831804281345566</v>
      </c>
      <c r="AB980" s="262">
        <v>0.841726618705036</v>
      </c>
      <c r="AC980" s="262">
        <v>0.878733838609006</v>
      </c>
      <c r="AD980" s="262">
        <v>0.92</v>
      </c>
      <c r="AE980" s="260">
        <v>0.99862258953168</v>
      </c>
      <c r="AF980" s="260">
        <v>0.979643765903308</v>
      </c>
      <c r="AG980" s="260">
        <v>0.99601593625498</v>
      </c>
      <c r="AH980" s="260">
        <v>0.98296077142231</v>
      </c>
      <c r="AI980" s="262">
        <v>0.92</v>
      </c>
      <c r="AJ980" s="260">
        <v>0.94323776426296</v>
      </c>
      <c r="AK980" s="260">
        <v>0.936032664171487</v>
      </c>
      <c r="AL980" s="260">
        <v>0.938801261829653</v>
      </c>
      <c r="AM980" s="260">
        <v>0.950760735137623</v>
      </c>
      <c r="AN980" s="259">
        <v>0.99</v>
      </c>
      <c r="AO980" s="264">
        <v>1</v>
      </c>
      <c r="AP980" s="264">
        <v>1</v>
      </c>
      <c r="AQ980" s="264">
        <v>1</v>
      </c>
      <c r="AR980" s="265">
        <v>1</v>
      </c>
      <c r="AS980" s="286">
        <v>0.0656418488929858</v>
      </c>
      <c r="AT980" s="267">
        <v>0.032258064516129</v>
      </c>
      <c r="AU980" s="268">
        <v>0</v>
      </c>
      <c r="AV980" s="268">
        <v>0</v>
      </c>
      <c r="AW980" s="268">
        <v>0.0568927789934354</v>
      </c>
      <c r="AX980" s="224"/>
      <c r="AY980" s="222"/>
    </row>
    <row r="981" ht="15" spans="1:51">
      <c r="A981" s="220"/>
      <c r="B981" s="224"/>
      <c r="C981" s="294" t="s">
        <v>927</v>
      </c>
      <c r="D981" s="111" t="s">
        <v>25</v>
      </c>
      <c r="E981" s="111" t="s">
        <v>928</v>
      </c>
      <c r="F981" s="297" t="s">
        <v>1017</v>
      </c>
      <c r="G981" s="298" t="s">
        <v>1017</v>
      </c>
      <c r="H981" s="298" t="s">
        <v>1017</v>
      </c>
      <c r="I981" s="298" t="s">
        <v>1017</v>
      </c>
      <c r="J981" s="259">
        <v>0.9</v>
      </c>
      <c r="K981" s="260">
        <v>0.962962962962963</v>
      </c>
      <c r="L981" s="260">
        <v>0.952380952380952</v>
      </c>
      <c r="M981" s="261">
        <v>0.952380952380952</v>
      </c>
      <c r="N981" s="261">
        <v>0.935323383084577</v>
      </c>
      <c r="O981" s="262">
        <v>0.9</v>
      </c>
      <c r="P981" s="263">
        <v>0.984903934126258</v>
      </c>
      <c r="Q981" s="260">
        <v>0.967701863354037</v>
      </c>
      <c r="R981" s="260">
        <v>0.985382631126397</v>
      </c>
      <c r="S981" s="260">
        <v>0.974374899362823</v>
      </c>
      <c r="T981" s="262">
        <v>0.9</v>
      </c>
      <c r="U981" s="260">
        <v>0.930009149130833</v>
      </c>
      <c r="V981" s="260">
        <v>0.914285714285714</v>
      </c>
      <c r="W981" s="260">
        <v>0.93207222699914</v>
      </c>
      <c r="X981" s="260">
        <v>0.921790536654935</v>
      </c>
      <c r="Y981" s="262">
        <v>0.92</v>
      </c>
      <c r="Z981" s="262" t="s">
        <v>33</v>
      </c>
      <c r="AA981" s="262" t="s">
        <v>33</v>
      </c>
      <c r="AB981" s="262" t="s">
        <v>33</v>
      </c>
      <c r="AC981" s="262">
        <v>0.142857142857143</v>
      </c>
      <c r="AD981" s="262">
        <v>0.92</v>
      </c>
      <c r="AE981" s="260">
        <v>0.993788819875776</v>
      </c>
      <c r="AF981" s="260">
        <v>0.988835725677831</v>
      </c>
      <c r="AG981" s="260">
        <v>0.991452991452991</v>
      </c>
      <c r="AH981" s="260">
        <v>0.987936569705224</v>
      </c>
      <c r="AI981" s="262">
        <v>0.92</v>
      </c>
      <c r="AJ981" s="260">
        <v>0.95608417200366</v>
      </c>
      <c r="AK981" s="260">
        <v>0.948447204968944</v>
      </c>
      <c r="AL981" s="260">
        <v>0.951848667239897</v>
      </c>
      <c r="AM981" s="260">
        <v>0.957451701931923</v>
      </c>
      <c r="AN981" s="259">
        <v>0.99</v>
      </c>
      <c r="AO981" s="264">
        <v>1</v>
      </c>
      <c r="AP981" s="264">
        <v>1</v>
      </c>
      <c r="AQ981" s="264">
        <v>1</v>
      </c>
      <c r="AR981" s="265">
        <v>1</v>
      </c>
      <c r="AS981" s="286">
        <v>0.0656418488929858</v>
      </c>
      <c r="AT981" s="267">
        <v>0</v>
      </c>
      <c r="AU981" s="268">
        <v>0</v>
      </c>
      <c r="AV981" s="268">
        <v>0</v>
      </c>
      <c r="AW981" s="268">
        <v>0.031496062992126</v>
      </c>
      <c r="AX981" s="224"/>
      <c r="AY981" s="222"/>
    </row>
    <row r="982" ht="15" spans="1:51">
      <c r="A982" s="220"/>
      <c r="B982" s="224"/>
      <c r="C982" s="294" t="s">
        <v>927</v>
      </c>
      <c r="D982" s="111" t="s">
        <v>25</v>
      </c>
      <c r="E982" s="111" t="s">
        <v>928</v>
      </c>
      <c r="F982" s="297" t="s">
        <v>1018</v>
      </c>
      <c r="G982" s="298" t="s">
        <v>1018</v>
      </c>
      <c r="H982" s="298" t="s">
        <v>1018</v>
      </c>
      <c r="I982" s="298" t="s">
        <v>1018</v>
      </c>
      <c r="J982" s="259">
        <v>0.9</v>
      </c>
      <c r="K982" s="260">
        <v>0.948717948717949</v>
      </c>
      <c r="L982" s="260">
        <v>0.948717948717949</v>
      </c>
      <c r="M982" s="261">
        <v>0.806451612903226</v>
      </c>
      <c r="N982" s="261">
        <v>0.925619834710744</v>
      </c>
      <c r="O982" s="262">
        <v>0.9</v>
      </c>
      <c r="P982" s="263">
        <v>0.951251646903821</v>
      </c>
      <c r="Q982" s="260">
        <v>0.945912972753152</v>
      </c>
      <c r="R982" s="260">
        <v>0.947456679709335</v>
      </c>
      <c r="S982" s="260">
        <v>0.951768437998138</v>
      </c>
      <c r="T982" s="262">
        <v>0.9</v>
      </c>
      <c r="U982" s="260">
        <v>0.901844532279315</v>
      </c>
      <c r="V982" s="260">
        <v>0.913786091907279</v>
      </c>
      <c r="W982" s="260">
        <v>0.905533817775294</v>
      </c>
      <c r="X982" s="260">
        <v>0.911933208124872</v>
      </c>
      <c r="Y982" s="262">
        <v>0.92</v>
      </c>
      <c r="Z982" s="262">
        <v>0</v>
      </c>
      <c r="AA982" s="262" t="s">
        <v>33</v>
      </c>
      <c r="AB982" s="262" t="s">
        <v>33</v>
      </c>
      <c r="AC982" s="262">
        <v>0</v>
      </c>
      <c r="AD982" s="262">
        <v>0.92</v>
      </c>
      <c r="AE982" s="260">
        <v>0.98989898989899</v>
      </c>
      <c r="AF982" s="260">
        <v>0.989183874139626</v>
      </c>
      <c r="AG982" s="260">
        <v>0.998932764140875</v>
      </c>
      <c r="AH982" s="260">
        <v>0.982900057770075</v>
      </c>
      <c r="AI982" s="262">
        <v>0.92</v>
      </c>
      <c r="AJ982" s="260">
        <v>0.938755350675008</v>
      </c>
      <c r="AK982" s="260">
        <v>0.951199674664498</v>
      </c>
      <c r="AL982" s="260">
        <v>0.953605366126328</v>
      </c>
      <c r="AM982" s="260">
        <v>0.952681487558971</v>
      </c>
      <c r="AN982" s="259">
        <v>0.99</v>
      </c>
      <c r="AO982" s="264">
        <v>1</v>
      </c>
      <c r="AP982" s="264">
        <v>1</v>
      </c>
      <c r="AQ982" s="264">
        <v>1</v>
      </c>
      <c r="AR982" s="265">
        <v>1</v>
      </c>
      <c r="AS982" s="286">
        <v>0.0656418488929858</v>
      </c>
      <c r="AT982" s="267">
        <v>0.037037037037037</v>
      </c>
      <c r="AU982" s="268">
        <v>0.111111111111111</v>
      </c>
      <c r="AV982" s="268">
        <v>0.0625</v>
      </c>
      <c r="AW982" s="268">
        <v>0.0766773162939297</v>
      </c>
      <c r="AX982" s="224"/>
      <c r="AY982" s="222"/>
    </row>
    <row r="983" ht="15" spans="1:51">
      <c r="A983" s="220"/>
      <c r="B983" s="224"/>
      <c r="C983" s="294" t="s">
        <v>927</v>
      </c>
      <c r="D983" s="111" t="s">
        <v>25</v>
      </c>
      <c r="E983" s="111" t="s">
        <v>928</v>
      </c>
      <c r="F983" s="301" t="s">
        <v>1019</v>
      </c>
      <c r="G983" s="302" t="s">
        <v>1019</v>
      </c>
      <c r="H983" s="302" t="s">
        <v>1019</v>
      </c>
      <c r="I983" s="302" t="s">
        <v>1019</v>
      </c>
      <c r="J983" s="259">
        <v>0.9</v>
      </c>
      <c r="K983" s="260">
        <v>0.966666666666667</v>
      </c>
      <c r="L983" s="260">
        <v>1</v>
      </c>
      <c r="M983" s="261">
        <v>0.962962962962963</v>
      </c>
      <c r="N983" s="261">
        <v>0.962536023054755</v>
      </c>
      <c r="O983" s="262">
        <v>0.9</v>
      </c>
      <c r="P983" s="263">
        <v>0.93733794295592</v>
      </c>
      <c r="Q983" s="260">
        <v>0.94242593627725</v>
      </c>
      <c r="R983" s="260">
        <v>0.958483754512635</v>
      </c>
      <c r="S983" s="260">
        <v>0.961766674102164</v>
      </c>
      <c r="T983" s="262">
        <v>0.9</v>
      </c>
      <c r="U983" s="260">
        <v>0.898876404494382</v>
      </c>
      <c r="V983" s="260">
        <v>0.893236444941308</v>
      </c>
      <c r="W983" s="260">
        <v>0.927797833935018</v>
      </c>
      <c r="X983" s="260">
        <v>0.925652464867276</v>
      </c>
      <c r="Y983" s="262">
        <v>0.92</v>
      </c>
      <c r="Z983" s="262">
        <v>0.896103896103896</v>
      </c>
      <c r="AA983" s="262">
        <v>0.903614457831325</v>
      </c>
      <c r="AB983" s="262">
        <v>0.908256880733945</v>
      </c>
      <c r="AC983" s="262">
        <v>0.893450448730189</v>
      </c>
      <c r="AD983" s="262">
        <v>0.92</v>
      </c>
      <c r="AE983" s="260">
        <v>0.971804511278195</v>
      </c>
      <c r="AF983" s="260">
        <v>0.993852459016393</v>
      </c>
      <c r="AG983" s="260">
        <v>0.987117552334944</v>
      </c>
      <c r="AH983" s="260">
        <v>0.987068493150685</v>
      </c>
      <c r="AI983" s="262">
        <v>0.92</v>
      </c>
      <c r="AJ983" s="260">
        <v>0.951980371538731</v>
      </c>
      <c r="AK983" s="260">
        <v>0.960759493670886</v>
      </c>
      <c r="AL983" s="260">
        <v>0.963046757164404</v>
      </c>
      <c r="AM983" s="260">
        <v>0.961053754497622</v>
      </c>
      <c r="AN983" s="259">
        <v>0.99</v>
      </c>
      <c r="AO983" s="264">
        <v>1</v>
      </c>
      <c r="AP983" s="264">
        <v>1</v>
      </c>
      <c r="AQ983" s="264">
        <v>1</v>
      </c>
      <c r="AR983" s="265">
        <v>1</v>
      </c>
      <c r="AS983" s="286">
        <v>0.0656418488929858</v>
      </c>
      <c r="AT983" s="267">
        <v>0</v>
      </c>
      <c r="AU983" s="268">
        <v>0</v>
      </c>
      <c r="AV983" s="268">
        <v>0</v>
      </c>
      <c r="AW983" s="268">
        <v>0.0236486486486486</v>
      </c>
      <c r="AX983" s="224"/>
      <c r="AY983" s="222"/>
    </row>
    <row r="984" ht="15" spans="1:51">
      <c r="A984" s="220"/>
      <c r="B984" s="224"/>
      <c r="C984" s="294" t="s">
        <v>927</v>
      </c>
      <c r="D984" s="111" t="s">
        <v>25</v>
      </c>
      <c r="E984" s="111" t="s">
        <v>928</v>
      </c>
      <c r="F984" s="297" t="s">
        <v>1020</v>
      </c>
      <c r="G984" s="298" t="s">
        <v>1020</v>
      </c>
      <c r="H984" s="298" t="s">
        <v>1020</v>
      </c>
      <c r="I984" s="298" t="s">
        <v>1020</v>
      </c>
      <c r="J984" s="259">
        <v>0.9</v>
      </c>
      <c r="K984" s="260">
        <v>0.947368421052632</v>
      </c>
      <c r="L984" s="260">
        <v>0.970588235294118</v>
      </c>
      <c r="M984" s="261">
        <v>0.964285714285714</v>
      </c>
      <c r="N984" s="261">
        <v>0.940372670807453</v>
      </c>
      <c r="O984" s="262">
        <v>0.9</v>
      </c>
      <c r="P984" s="263">
        <v>0.88364104765994</v>
      </c>
      <c r="Q984" s="260">
        <v>0.972477064220184</v>
      </c>
      <c r="R984" s="260">
        <v>0.956717763751127</v>
      </c>
      <c r="S984" s="260">
        <v>0.942769296013571</v>
      </c>
      <c r="T984" s="262">
        <v>0.9</v>
      </c>
      <c r="U984" s="260">
        <v>0.911550021468441</v>
      </c>
      <c r="V984" s="260">
        <v>0.933365523901497</v>
      </c>
      <c r="W984" s="260">
        <v>0.914337240757439</v>
      </c>
      <c r="X984" s="260">
        <v>0.917981340118745</v>
      </c>
      <c r="Y984" s="262">
        <v>0.92</v>
      </c>
      <c r="Z984" s="262">
        <v>0.82695810564663</v>
      </c>
      <c r="AA984" s="262">
        <v>0.820338983050847</v>
      </c>
      <c r="AB984" s="262">
        <v>0.714285714285714</v>
      </c>
      <c r="AC984" s="262">
        <v>0.502204666544185</v>
      </c>
      <c r="AD984" s="262">
        <v>0.92</v>
      </c>
      <c r="AE984" s="260">
        <v>0.993948562783661</v>
      </c>
      <c r="AF984" s="260">
        <v>0.975903614457831</v>
      </c>
      <c r="AG984" s="260">
        <v>0.998373983739837</v>
      </c>
      <c r="AH984" s="260">
        <v>0.989992099025547</v>
      </c>
      <c r="AI984" s="262">
        <v>0.92</v>
      </c>
      <c r="AJ984" s="260">
        <v>0.936761640027797</v>
      </c>
      <c r="AK984" s="260">
        <v>0.931254695717506</v>
      </c>
      <c r="AL984" s="260">
        <v>0.904977375565611</v>
      </c>
      <c r="AM984" s="260">
        <v>0.869690288352224</v>
      </c>
      <c r="AN984" s="259">
        <v>0.99</v>
      </c>
      <c r="AO984" s="264">
        <v>1</v>
      </c>
      <c r="AP984" s="264">
        <v>1</v>
      </c>
      <c r="AQ984" s="264">
        <v>1</v>
      </c>
      <c r="AR984" s="265">
        <v>1</v>
      </c>
      <c r="AS984" s="286">
        <v>0.0656418488929858</v>
      </c>
      <c r="AT984" s="267">
        <v>0</v>
      </c>
      <c r="AU984" s="268">
        <v>0</v>
      </c>
      <c r="AV984" s="268">
        <v>0</v>
      </c>
      <c r="AW984" s="268">
        <v>0.0780669144981413</v>
      </c>
      <c r="AX984" s="224"/>
      <c r="AY984" s="222"/>
    </row>
    <row r="985" ht="15" spans="1:51">
      <c r="A985" s="220"/>
      <c r="B985" s="224"/>
      <c r="C985" s="294" t="s">
        <v>927</v>
      </c>
      <c r="D985" s="111" t="s">
        <v>25</v>
      </c>
      <c r="E985" s="111" t="s">
        <v>928</v>
      </c>
      <c r="F985" s="301" t="s">
        <v>1021</v>
      </c>
      <c r="G985" s="302" t="s">
        <v>1021</v>
      </c>
      <c r="H985" s="302" t="s">
        <v>1021</v>
      </c>
      <c r="I985" s="302" t="s">
        <v>1021</v>
      </c>
      <c r="J985" s="259">
        <v>0.9</v>
      </c>
      <c r="K985" s="260">
        <v>1</v>
      </c>
      <c r="L985" s="260">
        <v>1</v>
      </c>
      <c r="M985" s="261">
        <v>0.95</v>
      </c>
      <c r="N985" s="261">
        <v>0.946393762183236</v>
      </c>
      <c r="O985" s="262">
        <v>0.9</v>
      </c>
      <c r="P985" s="263">
        <v>0.985405010946242</v>
      </c>
      <c r="Q985" s="260">
        <v>0.98516652672824</v>
      </c>
      <c r="R985" s="260">
        <v>0.986192246415295</v>
      </c>
      <c r="S985" s="260">
        <v>0.987416489068748</v>
      </c>
      <c r="T985" s="262">
        <v>0.9</v>
      </c>
      <c r="U985" s="260">
        <v>0.912186815859888</v>
      </c>
      <c r="V985" s="260">
        <v>0.887209627763784</v>
      </c>
      <c r="W985" s="260">
        <v>0.929899097185343</v>
      </c>
      <c r="X985" s="260">
        <v>0.909149685112904</v>
      </c>
      <c r="Y985" s="262">
        <v>0.92</v>
      </c>
      <c r="Z985" s="262">
        <v>0.927038626609442</v>
      </c>
      <c r="AA985" s="262">
        <v>0.912797281993205</v>
      </c>
      <c r="AB985" s="262">
        <v>0.931122448979592</v>
      </c>
      <c r="AC985" s="262">
        <v>0.90443990145201</v>
      </c>
      <c r="AD985" s="262">
        <v>0.92</v>
      </c>
      <c r="AE985" s="260">
        <v>0.997594226142743</v>
      </c>
      <c r="AF985" s="260">
        <v>0.99265605875153</v>
      </c>
      <c r="AG985" s="260">
        <v>0.993788819875776</v>
      </c>
      <c r="AH985" s="260">
        <v>0.994240348692404</v>
      </c>
      <c r="AI985" s="262">
        <v>0.92</v>
      </c>
      <c r="AJ985" s="260">
        <v>0.962918897481658</v>
      </c>
      <c r="AK985" s="260">
        <v>0.958267893201705</v>
      </c>
      <c r="AL985" s="260">
        <v>0.966153846153846</v>
      </c>
      <c r="AM985" s="260">
        <v>0.961427889253798</v>
      </c>
      <c r="AN985" s="259">
        <v>0.99</v>
      </c>
      <c r="AO985" s="264">
        <v>1</v>
      </c>
      <c r="AP985" s="264">
        <v>1</v>
      </c>
      <c r="AQ985" s="264">
        <v>1</v>
      </c>
      <c r="AR985" s="265">
        <v>1</v>
      </c>
      <c r="AS985" s="286">
        <v>0.0656418488929858</v>
      </c>
      <c r="AT985" s="267">
        <v>0.0769230769230769</v>
      </c>
      <c r="AU985" s="268">
        <v>0</v>
      </c>
      <c r="AV985" s="268">
        <v>0.142857142857143</v>
      </c>
      <c r="AW985" s="268">
        <v>0.0916179337231969</v>
      </c>
      <c r="AX985" s="224"/>
      <c r="AY985" s="222"/>
    </row>
    <row r="986" ht="15" spans="1:51">
      <c r="A986" s="220"/>
      <c r="B986" s="224"/>
      <c r="C986" s="294" t="s">
        <v>927</v>
      </c>
      <c r="D986" s="111" t="s">
        <v>25</v>
      </c>
      <c r="E986" s="111" t="s">
        <v>928</v>
      </c>
      <c r="F986" s="305" t="s">
        <v>1022</v>
      </c>
      <c r="G986" s="306" t="s">
        <v>1022</v>
      </c>
      <c r="H986" s="306" t="s">
        <v>1022</v>
      </c>
      <c r="I986" s="306" t="s">
        <v>1022</v>
      </c>
      <c r="J986" s="259">
        <v>0.9</v>
      </c>
      <c r="K986" s="260">
        <v>0.974358974358974</v>
      </c>
      <c r="L986" s="260">
        <v>0.973684210526316</v>
      </c>
      <c r="M986" s="261">
        <v>0.964285714285714</v>
      </c>
      <c r="N986" s="261">
        <v>0.955017301038062</v>
      </c>
      <c r="O986" s="262">
        <v>0.9</v>
      </c>
      <c r="P986" s="263">
        <v>0.982118294360385</v>
      </c>
      <c r="Q986" s="260">
        <v>0.977881863127765</v>
      </c>
      <c r="R986" s="260">
        <v>0.981493721083939</v>
      </c>
      <c r="S986" s="260">
        <v>0.982167827511353</v>
      </c>
      <c r="T986" s="262">
        <v>0.9</v>
      </c>
      <c r="U986" s="260">
        <v>0.9353507565337</v>
      </c>
      <c r="V986" s="260">
        <v>0.942492844132188</v>
      </c>
      <c r="W986" s="260">
        <v>0.932584269662921</v>
      </c>
      <c r="X986" s="260">
        <v>0.948487794483879</v>
      </c>
      <c r="Y986" s="262">
        <v>0.92</v>
      </c>
      <c r="Z986" s="262">
        <v>0.958734525447043</v>
      </c>
      <c r="AA986" s="262">
        <v>0.941976427923844</v>
      </c>
      <c r="AB986" s="262">
        <v>0.951060358890702</v>
      </c>
      <c r="AC986" s="262">
        <v>0.95174495957425</v>
      </c>
      <c r="AD986" s="262">
        <v>0.92</v>
      </c>
      <c r="AE986" s="260">
        <v>0.952017448200654</v>
      </c>
      <c r="AF986" s="260">
        <v>0.993464052287582</v>
      </c>
      <c r="AG986" s="260">
        <v>0.991716711534479</v>
      </c>
      <c r="AH986" s="260">
        <v>0.977218282298807</v>
      </c>
      <c r="AI986" s="262">
        <v>0.92</v>
      </c>
      <c r="AJ986" s="260">
        <v>0.969967904630903</v>
      </c>
      <c r="AK986" s="260">
        <v>0.968661544682572</v>
      </c>
      <c r="AL986" s="260">
        <v>0.962423673085956</v>
      </c>
      <c r="AM986" s="260">
        <v>0.973416731821736</v>
      </c>
      <c r="AN986" s="259">
        <v>0.99</v>
      </c>
      <c r="AO986" s="264">
        <v>1</v>
      </c>
      <c r="AP986" s="264">
        <v>1</v>
      </c>
      <c r="AQ986" s="264">
        <v>1</v>
      </c>
      <c r="AR986" s="265">
        <v>1</v>
      </c>
      <c r="AS986" s="286">
        <v>0.0656418488929858</v>
      </c>
      <c r="AT986" s="267">
        <v>0</v>
      </c>
      <c r="AU986" s="268">
        <v>0.0512820512820513</v>
      </c>
      <c r="AV986" s="268">
        <v>0.181818181818182</v>
      </c>
      <c r="AW986" s="268">
        <v>0.101063829787234</v>
      </c>
      <c r="AX986" s="224"/>
      <c r="AY986" s="222"/>
    </row>
    <row r="987" ht="15" spans="1:51">
      <c r="A987" s="220"/>
      <c r="B987" s="224"/>
      <c r="C987" s="294" t="s">
        <v>927</v>
      </c>
      <c r="D987" s="111" t="s">
        <v>25</v>
      </c>
      <c r="E987" s="111" t="s">
        <v>928</v>
      </c>
      <c r="F987" s="295" t="s">
        <v>1023</v>
      </c>
      <c r="G987" s="296" t="s">
        <v>1023</v>
      </c>
      <c r="H987" s="296" t="s">
        <v>1023</v>
      </c>
      <c r="I987" s="296" t="s">
        <v>1023</v>
      </c>
      <c r="J987" s="259">
        <v>0.9</v>
      </c>
      <c r="K987" s="260">
        <v>0.863636363636364</v>
      </c>
      <c r="L987" s="260">
        <v>0.739130434782609</v>
      </c>
      <c r="M987" s="261">
        <v>0.818181818181818</v>
      </c>
      <c r="N987" s="261">
        <v>0.840690978886756</v>
      </c>
      <c r="O987" s="262">
        <v>0.9</v>
      </c>
      <c r="P987" s="263">
        <v>0.897047970479705</v>
      </c>
      <c r="Q987" s="260">
        <v>0.72</v>
      </c>
      <c r="R987" s="260">
        <v>0.832764505119454</v>
      </c>
      <c r="S987" s="260">
        <v>0.784644661425885</v>
      </c>
      <c r="T987" s="262">
        <v>0.9</v>
      </c>
      <c r="U987" s="260">
        <v>0.91070110701107</v>
      </c>
      <c r="V987" s="260">
        <v>0.906976744186046</v>
      </c>
      <c r="W987" s="260">
        <v>0.948805460750853</v>
      </c>
      <c r="X987" s="260">
        <v>0.902720826442536</v>
      </c>
      <c r="Y987" s="262">
        <v>0.92</v>
      </c>
      <c r="Z987" s="262">
        <v>0.902612826603325</v>
      </c>
      <c r="AA987" s="262">
        <v>1</v>
      </c>
      <c r="AB987" s="262">
        <v>0.927835051546392</v>
      </c>
      <c r="AC987" s="262">
        <v>0.766120014908684</v>
      </c>
      <c r="AD987" s="262">
        <v>0.92</v>
      </c>
      <c r="AE987" s="260">
        <v>0.995391705069124</v>
      </c>
      <c r="AF987" s="260">
        <v>0.816344463971881</v>
      </c>
      <c r="AG987" s="260">
        <v>0.696710526315789</v>
      </c>
      <c r="AH987" s="260">
        <v>0.823568306211659</v>
      </c>
      <c r="AI987" s="262">
        <v>0.92</v>
      </c>
      <c r="AJ987" s="260">
        <v>0.947956577266922</v>
      </c>
      <c r="AK987" s="260">
        <v>0.966125290023202</v>
      </c>
      <c r="AL987" s="260">
        <v>0.971794871794872</v>
      </c>
      <c r="AM987" s="260">
        <v>0.923249330344941</v>
      </c>
      <c r="AN987" s="259">
        <v>0.99</v>
      </c>
      <c r="AO987" s="264">
        <v>1</v>
      </c>
      <c r="AP987" s="264">
        <v>1</v>
      </c>
      <c r="AQ987" s="264">
        <v>1</v>
      </c>
      <c r="AR987" s="265">
        <v>1</v>
      </c>
      <c r="AS987" s="286">
        <v>0.0656418488929858</v>
      </c>
      <c r="AT987" s="267">
        <v>0</v>
      </c>
      <c r="AU987" s="268">
        <v>0.0555555555555556</v>
      </c>
      <c r="AV987" s="268">
        <v>0</v>
      </c>
      <c r="AW987" s="268">
        <v>0.0642201834862385</v>
      </c>
      <c r="AX987" s="224"/>
      <c r="AY987" s="222"/>
    </row>
    <row r="988" ht="15" spans="1:51">
      <c r="A988" s="220"/>
      <c r="B988" s="224"/>
      <c r="C988" s="294" t="s">
        <v>927</v>
      </c>
      <c r="D988" s="111" t="s">
        <v>25</v>
      </c>
      <c r="E988" s="111" t="s">
        <v>928</v>
      </c>
      <c r="F988" s="295" t="s">
        <v>1024</v>
      </c>
      <c r="G988" s="296" t="s">
        <v>1024</v>
      </c>
      <c r="H988" s="296" t="s">
        <v>1024</v>
      </c>
      <c r="I988" s="296" t="s">
        <v>1024</v>
      </c>
      <c r="J988" s="259">
        <v>0.9</v>
      </c>
      <c r="K988" s="260">
        <v>0.826086956521739</v>
      </c>
      <c r="L988" s="260">
        <v>0.952380952380952</v>
      </c>
      <c r="M988" s="261">
        <v>0.631578947368421</v>
      </c>
      <c r="N988" s="261">
        <v>0.887323943661972</v>
      </c>
      <c r="O988" s="262">
        <v>0.9</v>
      </c>
      <c r="P988" s="263">
        <v>0.982758620689655</v>
      </c>
      <c r="Q988" s="260">
        <v>0.987347294938918</v>
      </c>
      <c r="R988" s="260">
        <v>0.9839518555667</v>
      </c>
      <c r="S988" s="260">
        <v>0.983714107509991</v>
      </c>
      <c r="T988" s="262">
        <v>0.9</v>
      </c>
      <c r="U988" s="260">
        <v>0.918452935694315</v>
      </c>
      <c r="V988" s="260">
        <v>0.901396160558464</v>
      </c>
      <c r="W988" s="260">
        <v>0.915747241725176</v>
      </c>
      <c r="X988" s="260">
        <v>0.926101319041789</v>
      </c>
      <c r="Y988" s="262">
        <v>0.92</v>
      </c>
      <c r="Z988" s="262">
        <v>0.907444668008048</v>
      </c>
      <c r="AA988" s="262">
        <v>0.921417565485362</v>
      </c>
      <c r="AB988" s="262">
        <v>0.921383647798742</v>
      </c>
      <c r="AC988" s="262">
        <v>0.932762618155877</v>
      </c>
      <c r="AD988" s="262">
        <v>0.92</v>
      </c>
      <c r="AE988" s="260">
        <v>0.996489688459851</v>
      </c>
      <c r="AF988" s="260">
        <v>0.945141065830721</v>
      </c>
      <c r="AG988" s="260">
        <v>0.973074046372476</v>
      </c>
      <c r="AH988" s="260">
        <v>0.890263642920106</v>
      </c>
      <c r="AI988" s="262">
        <v>0.92</v>
      </c>
      <c r="AJ988" s="260">
        <v>0.950453857791225</v>
      </c>
      <c r="AK988" s="260">
        <v>0.952073419442556</v>
      </c>
      <c r="AL988" s="260">
        <v>0.95361216730038</v>
      </c>
      <c r="AM988" s="260">
        <v>0.966049778984245</v>
      </c>
      <c r="AN988" s="259">
        <v>0.99</v>
      </c>
      <c r="AO988" s="264">
        <v>1</v>
      </c>
      <c r="AP988" s="264">
        <v>1</v>
      </c>
      <c r="AQ988" s="264">
        <v>1</v>
      </c>
      <c r="AR988" s="265">
        <v>1</v>
      </c>
      <c r="AS988" s="286">
        <v>0.0656418488929858</v>
      </c>
      <c r="AT988" s="267">
        <v>0.0384615384615385</v>
      </c>
      <c r="AU988" s="268">
        <v>0</v>
      </c>
      <c r="AV988" s="268">
        <v>0</v>
      </c>
      <c r="AW988" s="268">
        <v>0.076782449725777</v>
      </c>
      <c r="AX988" s="224"/>
      <c r="AY988" s="222"/>
    </row>
    <row r="989" ht="15" spans="1:51">
      <c r="A989" s="220"/>
      <c r="B989" s="224"/>
      <c r="C989" s="294" t="s">
        <v>927</v>
      </c>
      <c r="D989" s="111" t="s">
        <v>25</v>
      </c>
      <c r="E989" s="111" t="s">
        <v>928</v>
      </c>
      <c r="F989" s="305" t="s">
        <v>1025</v>
      </c>
      <c r="G989" s="306" t="s">
        <v>1025</v>
      </c>
      <c r="H989" s="306" t="s">
        <v>1025</v>
      </c>
      <c r="I989" s="306" t="s">
        <v>1025</v>
      </c>
      <c r="J989" s="259">
        <v>0.9</v>
      </c>
      <c r="K989" s="260">
        <v>0.727272727272727</v>
      </c>
      <c r="L989" s="260">
        <v>0.909090909090909</v>
      </c>
      <c r="M989" s="261">
        <v>0.875</v>
      </c>
      <c r="N989" s="261">
        <v>0.758928571428571</v>
      </c>
      <c r="O989" s="262">
        <v>0.9</v>
      </c>
      <c r="P989" s="263">
        <v>0.673400673400673</v>
      </c>
      <c r="Q989" s="260">
        <v>0.766497461928934</v>
      </c>
      <c r="R989" s="260">
        <v>0.921847246891652</v>
      </c>
      <c r="S989" s="260">
        <v>0.878289353958144</v>
      </c>
      <c r="T989" s="262">
        <v>0.9</v>
      </c>
      <c r="U989" s="260">
        <v>0.900673400673401</v>
      </c>
      <c r="V989" s="260">
        <v>0.890500362581581</v>
      </c>
      <c r="W989" s="260">
        <v>0.904085257548845</v>
      </c>
      <c r="X989" s="260">
        <v>0.874868061874431</v>
      </c>
      <c r="Y989" s="262">
        <v>0.92</v>
      </c>
      <c r="Z989" s="262">
        <v>0.869127516778524</v>
      </c>
      <c r="AA989" s="262" t="s">
        <v>33</v>
      </c>
      <c r="AB989" s="262">
        <v>0.881773399014778</v>
      </c>
      <c r="AC989" s="262">
        <v>0.793343653250774</v>
      </c>
      <c r="AD989" s="262">
        <v>0.92</v>
      </c>
      <c r="AE989" s="260">
        <v>0.898148148148148</v>
      </c>
      <c r="AF989" s="260">
        <v>0.781065088757396</v>
      </c>
      <c r="AG989" s="260">
        <v>0.798092209856916</v>
      </c>
      <c r="AH989" s="260">
        <v>0.858875935930244</v>
      </c>
      <c r="AI989" s="262">
        <v>0.92</v>
      </c>
      <c r="AJ989" s="260">
        <v>0.940865384615385</v>
      </c>
      <c r="AK989" s="260">
        <v>0.956490210297317</v>
      </c>
      <c r="AL989" s="260">
        <v>0.939947780678851</v>
      </c>
      <c r="AM989" s="260">
        <v>0.918080593849417</v>
      </c>
      <c r="AN989" s="259">
        <v>0.99</v>
      </c>
      <c r="AO989" s="264">
        <v>1</v>
      </c>
      <c r="AP989" s="264">
        <v>1</v>
      </c>
      <c r="AQ989" s="264">
        <v>1</v>
      </c>
      <c r="AR989" s="265">
        <v>1</v>
      </c>
      <c r="AS989" s="286">
        <v>0.0656418488929858</v>
      </c>
      <c r="AT989" s="267">
        <v>0</v>
      </c>
      <c r="AU989" s="268">
        <v>0.0833333333333333</v>
      </c>
      <c r="AV989" s="268">
        <v>0</v>
      </c>
      <c r="AW989" s="268">
        <v>0.0763888888888889</v>
      </c>
      <c r="AX989" s="224"/>
      <c r="AY989" s="222"/>
    </row>
    <row r="990" ht="15" spans="1:51">
      <c r="A990" s="220"/>
      <c r="B990" s="224"/>
      <c r="C990" s="294" t="s">
        <v>927</v>
      </c>
      <c r="D990" s="111" t="s">
        <v>125</v>
      </c>
      <c r="E990" s="111" t="s">
        <v>928</v>
      </c>
      <c r="F990" s="295" t="s">
        <v>1026</v>
      </c>
      <c r="G990" s="296" t="s">
        <v>1026</v>
      </c>
      <c r="H990" s="296" t="s">
        <v>1026</v>
      </c>
      <c r="I990" s="296" t="s">
        <v>1026</v>
      </c>
      <c r="J990" s="259">
        <v>0.9</v>
      </c>
      <c r="K990" s="260" t="s">
        <v>33</v>
      </c>
      <c r="L990" s="260" t="s">
        <v>33</v>
      </c>
      <c r="M990" s="261" t="s">
        <v>33</v>
      </c>
      <c r="N990" s="261" t="s">
        <v>33</v>
      </c>
      <c r="O990" s="262">
        <v>0.9</v>
      </c>
      <c r="P990" s="263" t="s">
        <v>33</v>
      </c>
      <c r="Q990" s="260" t="s">
        <v>33</v>
      </c>
      <c r="R990" s="260" t="s">
        <v>33</v>
      </c>
      <c r="S990" s="260" t="s">
        <v>33</v>
      </c>
      <c r="T990" s="262">
        <v>0.9</v>
      </c>
      <c r="U990" s="260" t="s">
        <v>33</v>
      </c>
      <c r="V990" s="260" t="s">
        <v>33</v>
      </c>
      <c r="W990" s="260" t="s">
        <v>33</v>
      </c>
      <c r="X990" s="260" t="s">
        <v>33</v>
      </c>
      <c r="Y990" s="262">
        <v>0.92</v>
      </c>
      <c r="Z990" s="262" t="s">
        <v>33</v>
      </c>
      <c r="AA990" s="262" t="s">
        <v>33</v>
      </c>
      <c r="AB990" s="262" t="s">
        <v>33</v>
      </c>
      <c r="AC990" s="262" t="s">
        <v>33</v>
      </c>
      <c r="AD990" s="262">
        <v>0.92</v>
      </c>
      <c r="AE990" s="260">
        <v>0.933333333333333</v>
      </c>
      <c r="AF990" s="260">
        <v>0.59463986599665</v>
      </c>
      <c r="AG990" s="260">
        <v>0.813620071684588</v>
      </c>
      <c r="AH990" s="260">
        <v>0.793809791783905</v>
      </c>
      <c r="AI990" s="262">
        <v>0.92</v>
      </c>
      <c r="AJ990" s="260" t="s">
        <v>33</v>
      </c>
      <c r="AK990" s="260" t="s">
        <v>33</v>
      </c>
      <c r="AL990" s="260" t="s">
        <v>33</v>
      </c>
      <c r="AM990" s="260" t="s">
        <v>33</v>
      </c>
      <c r="AN990" s="259">
        <v>0.99</v>
      </c>
      <c r="AO990" s="264">
        <v>1</v>
      </c>
      <c r="AP990" s="264">
        <v>1</v>
      </c>
      <c r="AQ990" s="264">
        <v>1</v>
      </c>
      <c r="AR990" s="265">
        <v>1</v>
      </c>
      <c r="AS990" s="286">
        <v>0.0656418488929858</v>
      </c>
      <c r="AT990" s="267" t="s">
        <v>33</v>
      </c>
      <c r="AU990" s="268" t="s">
        <v>33</v>
      </c>
      <c r="AV990" s="268" t="s">
        <v>33</v>
      </c>
      <c r="AW990" s="268" t="s">
        <v>33</v>
      </c>
      <c r="AX990" s="224"/>
      <c r="AY990" s="222"/>
    </row>
    <row r="991" ht="15" spans="1:51">
      <c r="A991" s="220"/>
      <c r="B991" s="224"/>
      <c r="C991" s="294" t="s">
        <v>927</v>
      </c>
      <c r="D991" s="111" t="s">
        <v>25</v>
      </c>
      <c r="E991" s="111" t="s">
        <v>928</v>
      </c>
      <c r="F991" s="295" t="s">
        <v>1027</v>
      </c>
      <c r="G991" s="296" t="s">
        <v>1027</v>
      </c>
      <c r="H991" s="296" t="s">
        <v>1027</v>
      </c>
      <c r="I991" s="296" t="s">
        <v>1027</v>
      </c>
      <c r="J991" s="259">
        <v>0.9</v>
      </c>
      <c r="K991" s="260">
        <v>0.897435897435897</v>
      </c>
      <c r="L991" s="260">
        <v>0.871794871794872</v>
      </c>
      <c r="M991" s="261">
        <v>0.857142857142857</v>
      </c>
      <c r="N991" s="261">
        <v>0.861363636363636</v>
      </c>
      <c r="O991" s="262">
        <v>0.9</v>
      </c>
      <c r="P991" s="263">
        <v>0.961334867663982</v>
      </c>
      <c r="Q991" s="260">
        <v>0.961928934010152</v>
      </c>
      <c r="R991" s="260">
        <v>0.942442173211404</v>
      </c>
      <c r="S991" s="260">
        <v>0.947389933434544</v>
      </c>
      <c r="T991" s="262">
        <v>0.9</v>
      </c>
      <c r="U991" s="260">
        <v>0.850632911392405</v>
      </c>
      <c r="V991" s="260">
        <v>0.884402399630826</v>
      </c>
      <c r="W991" s="260">
        <v>0.925766541151157</v>
      </c>
      <c r="X991" s="260">
        <v>0.853427537078127</v>
      </c>
      <c r="Y991" s="262">
        <v>0.92</v>
      </c>
      <c r="Z991" s="262">
        <v>0.877647058823529</v>
      </c>
      <c r="AA991" s="262">
        <v>0.903891977760127</v>
      </c>
      <c r="AB991" s="262">
        <v>0.91705069124424</v>
      </c>
      <c r="AC991" s="262">
        <v>0.887558516384588</v>
      </c>
      <c r="AD991" s="262">
        <v>0.92</v>
      </c>
      <c r="AE991" s="260">
        <v>0.992029111072604</v>
      </c>
      <c r="AF991" s="260">
        <v>0.983700685312095</v>
      </c>
      <c r="AG991" s="260">
        <v>0.988378934980877</v>
      </c>
      <c r="AH991" s="260">
        <v>0.946828735137283</v>
      </c>
      <c r="AI991" s="262">
        <v>0.92</v>
      </c>
      <c r="AJ991" s="260">
        <v>0.92803540504137</v>
      </c>
      <c r="AK991" s="260">
        <v>0.943521000893655</v>
      </c>
      <c r="AL991" s="260">
        <v>0.952191235059761</v>
      </c>
      <c r="AM991" s="260">
        <v>0.942691922749008</v>
      </c>
      <c r="AN991" s="259">
        <v>0.99</v>
      </c>
      <c r="AO991" s="264">
        <v>1</v>
      </c>
      <c r="AP991" s="264">
        <v>1</v>
      </c>
      <c r="AQ991" s="264">
        <v>1</v>
      </c>
      <c r="AR991" s="265">
        <v>1</v>
      </c>
      <c r="AS991" s="286">
        <v>0.0656418488929858</v>
      </c>
      <c r="AT991" s="267">
        <v>0.0588235294117647</v>
      </c>
      <c r="AU991" s="268">
        <v>0</v>
      </c>
      <c r="AV991" s="268">
        <v>0.133333333333333</v>
      </c>
      <c r="AW991" s="268">
        <v>0.0828282828282828</v>
      </c>
      <c r="AX991" s="224"/>
      <c r="AY991" s="222"/>
    </row>
    <row r="992" ht="15" spans="1:51">
      <c r="A992" s="220"/>
      <c r="B992" s="224"/>
      <c r="C992" s="294" t="s">
        <v>927</v>
      </c>
      <c r="D992" s="111" t="s">
        <v>125</v>
      </c>
      <c r="E992" s="111" t="s">
        <v>928</v>
      </c>
      <c r="F992" s="295" t="s">
        <v>1028</v>
      </c>
      <c r="G992" s="296" t="s">
        <v>1028</v>
      </c>
      <c r="H992" s="296" t="s">
        <v>1028</v>
      </c>
      <c r="I992" s="296" t="s">
        <v>1028</v>
      </c>
      <c r="J992" s="259">
        <v>0.9</v>
      </c>
      <c r="K992" s="260" t="s">
        <v>33</v>
      </c>
      <c r="L992" s="260" t="s">
        <v>33</v>
      </c>
      <c r="M992" s="261" t="s">
        <v>33</v>
      </c>
      <c r="N992" s="261" t="s">
        <v>33</v>
      </c>
      <c r="O992" s="262">
        <v>0.9</v>
      </c>
      <c r="P992" s="263" t="s">
        <v>33</v>
      </c>
      <c r="Q992" s="260" t="s">
        <v>33</v>
      </c>
      <c r="R992" s="260" t="s">
        <v>33</v>
      </c>
      <c r="S992" s="260" t="s">
        <v>33</v>
      </c>
      <c r="T992" s="262">
        <v>0.9</v>
      </c>
      <c r="U992" s="260" t="s">
        <v>33</v>
      </c>
      <c r="V992" s="260" t="s">
        <v>33</v>
      </c>
      <c r="W992" s="260" t="s">
        <v>33</v>
      </c>
      <c r="X992" s="260" t="s">
        <v>33</v>
      </c>
      <c r="Y992" s="262">
        <v>0.92</v>
      </c>
      <c r="Z992" s="262" t="s">
        <v>33</v>
      </c>
      <c r="AA992" s="262" t="s">
        <v>33</v>
      </c>
      <c r="AB992" s="262" t="s">
        <v>33</v>
      </c>
      <c r="AC992" s="262" t="s">
        <v>33</v>
      </c>
      <c r="AD992" s="262">
        <v>0.92</v>
      </c>
      <c r="AE992" s="260">
        <v>0.994475138121547</v>
      </c>
      <c r="AF992" s="260">
        <v>0.995073891625616</v>
      </c>
      <c r="AG992" s="260">
        <v>0.984771573604061</v>
      </c>
      <c r="AH992" s="260">
        <v>0.94442893046635</v>
      </c>
      <c r="AI992" s="262">
        <v>0.92</v>
      </c>
      <c r="AJ992" s="260" t="s">
        <v>33</v>
      </c>
      <c r="AK992" s="260" t="s">
        <v>33</v>
      </c>
      <c r="AL992" s="260" t="s">
        <v>33</v>
      </c>
      <c r="AM992" s="260">
        <v>1</v>
      </c>
      <c r="AN992" s="259">
        <v>0.99</v>
      </c>
      <c r="AO992" s="264">
        <v>1</v>
      </c>
      <c r="AP992" s="264">
        <v>1</v>
      </c>
      <c r="AQ992" s="264">
        <v>1</v>
      </c>
      <c r="AR992" s="265">
        <v>1</v>
      </c>
      <c r="AS992" s="286">
        <v>0.0656418488929858</v>
      </c>
      <c r="AT992" s="267" t="s">
        <v>33</v>
      </c>
      <c r="AU992" s="268" t="s">
        <v>33</v>
      </c>
      <c r="AV992" s="268" t="s">
        <v>33</v>
      </c>
      <c r="AW992" s="268" t="s">
        <v>33</v>
      </c>
      <c r="AX992" s="224"/>
      <c r="AY992" s="222"/>
    </row>
    <row r="993" ht="15" spans="1:51">
      <c r="A993" s="220"/>
      <c r="B993" s="224"/>
      <c r="C993" s="294" t="s">
        <v>927</v>
      </c>
      <c r="D993" s="111" t="s">
        <v>25</v>
      </c>
      <c r="E993" s="111" t="s">
        <v>928</v>
      </c>
      <c r="F993" s="295" t="s">
        <v>1029</v>
      </c>
      <c r="G993" s="296" t="s">
        <v>1029</v>
      </c>
      <c r="H993" s="296" t="s">
        <v>1029</v>
      </c>
      <c r="I993" s="296" t="s">
        <v>1029</v>
      </c>
      <c r="J993" s="259">
        <v>0.9</v>
      </c>
      <c r="K993" s="260" t="s">
        <v>33</v>
      </c>
      <c r="L993" s="260" t="s">
        <v>33</v>
      </c>
      <c r="M993" s="261" t="s">
        <v>33</v>
      </c>
      <c r="N993" s="261" t="s">
        <v>33</v>
      </c>
      <c r="O993" s="262">
        <v>0.9</v>
      </c>
      <c r="P993" s="263" t="s">
        <v>33</v>
      </c>
      <c r="Q993" s="260" t="s">
        <v>33</v>
      </c>
      <c r="R993" s="260" t="s">
        <v>33</v>
      </c>
      <c r="S993" s="260">
        <v>0</v>
      </c>
      <c r="T993" s="262">
        <v>0.9</v>
      </c>
      <c r="U993" s="260" t="s">
        <v>33</v>
      </c>
      <c r="V993" s="260" t="s">
        <v>33</v>
      </c>
      <c r="W993" s="260" t="s">
        <v>33</v>
      </c>
      <c r="X993" s="260">
        <v>1</v>
      </c>
      <c r="Y993" s="262">
        <v>0.92</v>
      </c>
      <c r="Z993" s="262" t="s">
        <v>33</v>
      </c>
      <c r="AA993" s="262" t="s">
        <v>33</v>
      </c>
      <c r="AB993" s="262" t="s">
        <v>33</v>
      </c>
      <c r="AC993" s="262">
        <v>1</v>
      </c>
      <c r="AD993" s="262">
        <v>0.92</v>
      </c>
      <c r="AE993" s="260" t="s">
        <v>33</v>
      </c>
      <c r="AF993" s="260">
        <v>0.785714285714286</v>
      </c>
      <c r="AG993" s="260">
        <v>1</v>
      </c>
      <c r="AH993" s="260">
        <v>0.816326530612245</v>
      </c>
      <c r="AI993" s="262">
        <v>0.92</v>
      </c>
      <c r="AJ993" s="260" t="s">
        <v>33</v>
      </c>
      <c r="AK993" s="260" t="s">
        <v>33</v>
      </c>
      <c r="AL993" s="260" t="s">
        <v>33</v>
      </c>
      <c r="AM993" s="260">
        <v>1</v>
      </c>
      <c r="AN993" s="259">
        <v>0.99</v>
      </c>
      <c r="AO993" s="264" t="s">
        <v>33</v>
      </c>
      <c r="AP993" s="264" t="s">
        <v>33</v>
      </c>
      <c r="AQ993" s="264">
        <v>1</v>
      </c>
      <c r="AR993" s="265">
        <v>1</v>
      </c>
      <c r="AS993" s="286">
        <v>0.0656418488929858</v>
      </c>
      <c r="AT993" s="267" t="s">
        <v>33</v>
      </c>
      <c r="AU993" s="268" t="s">
        <v>33</v>
      </c>
      <c r="AV993" s="268" t="s">
        <v>33</v>
      </c>
      <c r="AW993" s="268" t="s">
        <v>33</v>
      </c>
      <c r="AX993" s="224"/>
      <c r="AY993" s="222"/>
    </row>
    <row r="994" ht="15" spans="1:51">
      <c r="A994" s="220"/>
      <c r="B994" s="224"/>
      <c r="C994" s="294" t="s">
        <v>927</v>
      </c>
      <c r="D994" s="111" t="s">
        <v>25</v>
      </c>
      <c r="E994" s="111" t="s">
        <v>928</v>
      </c>
      <c r="F994" s="295" t="s">
        <v>1030</v>
      </c>
      <c r="G994" s="296" t="s">
        <v>1030</v>
      </c>
      <c r="H994" s="296" t="s">
        <v>1030</v>
      </c>
      <c r="I994" s="296" t="s">
        <v>1030</v>
      </c>
      <c r="J994" s="259">
        <v>0.9</v>
      </c>
      <c r="K994" s="260">
        <v>0.904761904761905</v>
      </c>
      <c r="L994" s="260">
        <v>0.952380952380952</v>
      </c>
      <c r="M994" s="261">
        <v>0.875</v>
      </c>
      <c r="N994" s="261">
        <v>0.902127659574468</v>
      </c>
      <c r="O994" s="262">
        <v>0.9</v>
      </c>
      <c r="P994" s="263">
        <v>0.866691560866318</v>
      </c>
      <c r="Q994" s="260">
        <v>0.918443696221474</v>
      </c>
      <c r="R994" s="260">
        <v>0.927012791572611</v>
      </c>
      <c r="S994" s="260">
        <v>0.911953554538813</v>
      </c>
      <c r="T994" s="262">
        <v>0.9</v>
      </c>
      <c r="U994" s="260">
        <v>0.932412247946229</v>
      </c>
      <c r="V994" s="260">
        <v>0.918443696221474</v>
      </c>
      <c r="W994" s="260">
        <v>0.928517682468021</v>
      </c>
      <c r="X994" s="260">
        <v>0.924103195047868</v>
      </c>
      <c r="Y994" s="262">
        <v>0.92</v>
      </c>
      <c r="Z994" s="262">
        <v>0.927461139896373</v>
      </c>
      <c r="AA994" s="262">
        <v>0.944711538461538</v>
      </c>
      <c r="AB994" s="262">
        <v>0.956310679611651</v>
      </c>
      <c r="AC994" s="262">
        <v>0.936079862921851</v>
      </c>
      <c r="AD994" s="262">
        <v>0.92</v>
      </c>
      <c r="AE994" s="260">
        <v>0.992118226600985</v>
      </c>
      <c r="AF994" s="260">
        <v>0.989787111622555</v>
      </c>
      <c r="AG994" s="260">
        <v>0.990646347871781</v>
      </c>
      <c r="AH994" s="260">
        <v>0.968081009178117</v>
      </c>
      <c r="AI994" s="262">
        <v>0.92</v>
      </c>
      <c r="AJ994" s="260">
        <v>0.970236268794109</v>
      </c>
      <c r="AK994" s="260">
        <v>0.963491158014832</v>
      </c>
      <c r="AL994" s="260">
        <v>0.971330275229358</v>
      </c>
      <c r="AM994" s="260">
        <v>0.968725674252484</v>
      </c>
      <c r="AN994" s="259">
        <v>0.99</v>
      </c>
      <c r="AO994" s="264">
        <v>1</v>
      </c>
      <c r="AP994" s="264">
        <v>1</v>
      </c>
      <c r="AQ994" s="264">
        <v>1</v>
      </c>
      <c r="AR994" s="265">
        <v>0.998320456835741</v>
      </c>
      <c r="AS994" s="286">
        <v>0.0656418488929858</v>
      </c>
      <c r="AT994" s="267">
        <v>0</v>
      </c>
      <c r="AU994" s="268">
        <v>0</v>
      </c>
      <c r="AV994" s="268">
        <v>0.102040816326531</v>
      </c>
      <c r="AW994" s="268">
        <v>0.0366847826086957</v>
      </c>
      <c r="AX994" s="224"/>
      <c r="AY994" s="222"/>
    </row>
    <row r="995" ht="15" spans="1:51">
      <c r="A995" s="220"/>
      <c r="B995" s="224"/>
      <c r="C995" s="294" t="s">
        <v>927</v>
      </c>
      <c r="D995" s="111" t="s">
        <v>125</v>
      </c>
      <c r="E995" s="111" t="s">
        <v>928</v>
      </c>
      <c r="F995" s="305" t="s">
        <v>1031</v>
      </c>
      <c r="G995" s="306" t="s">
        <v>1031</v>
      </c>
      <c r="H995" s="306" t="s">
        <v>1031</v>
      </c>
      <c r="I995" s="306" t="s">
        <v>1031</v>
      </c>
      <c r="J995" s="259">
        <v>0.9</v>
      </c>
      <c r="K995" s="260" t="s">
        <v>33</v>
      </c>
      <c r="L995" s="260" t="s">
        <v>33</v>
      </c>
      <c r="M995" s="261" t="s">
        <v>33</v>
      </c>
      <c r="N995" s="261" t="s">
        <v>33</v>
      </c>
      <c r="O995" s="262">
        <v>0.9</v>
      </c>
      <c r="P995" s="263" t="s">
        <v>33</v>
      </c>
      <c r="Q995" s="260">
        <v>0</v>
      </c>
      <c r="R995" s="260">
        <v>0</v>
      </c>
      <c r="S995" s="260">
        <v>0</v>
      </c>
      <c r="T995" s="262">
        <v>0.9</v>
      </c>
      <c r="U995" s="260" t="s">
        <v>33</v>
      </c>
      <c r="V995" s="260">
        <v>1</v>
      </c>
      <c r="W995" s="260">
        <v>1</v>
      </c>
      <c r="X995" s="260">
        <v>1</v>
      </c>
      <c r="Y995" s="262">
        <v>0.92</v>
      </c>
      <c r="Z995" s="262" t="s">
        <v>33</v>
      </c>
      <c r="AA995" s="262" t="s">
        <v>33</v>
      </c>
      <c r="AB995" s="262" t="s">
        <v>33</v>
      </c>
      <c r="AC995" s="262">
        <v>1</v>
      </c>
      <c r="AD995" s="262">
        <v>0.92</v>
      </c>
      <c r="AE995" s="260">
        <v>0.9921875</v>
      </c>
      <c r="AF995" s="260">
        <v>0.700218818380744</v>
      </c>
      <c r="AG995" s="260">
        <v>0.900255754475703</v>
      </c>
      <c r="AH995" s="260">
        <v>0.871018939794731</v>
      </c>
      <c r="AI995" s="262">
        <v>0.92</v>
      </c>
      <c r="AJ995" s="260" t="s">
        <v>33</v>
      </c>
      <c r="AK995" s="260">
        <v>1</v>
      </c>
      <c r="AL995" s="260">
        <v>1</v>
      </c>
      <c r="AM995" s="260">
        <v>1</v>
      </c>
      <c r="AN995" s="259">
        <v>0.99</v>
      </c>
      <c r="AO995" s="264">
        <v>1</v>
      </c>
      <c r="AP995" s="264">
        <v>1</v>
      </c>
      <c r="AQ995" s="264">
        <v>1</v>
      </c>
      <c r="AR995" s="265">
        <v>1</v>
      </c>
      <c r="AS995" s="286">
        <v>0.0656418488929858</v>
      </c>
      <c r="AT995" s="267" t="s">
        <v>33</v>
      </c>
      <c r="AU995" s="268" t="s">
        <v>33</v>
      </c>
      <c r="AV995" s="268" t="s">
        <v>33</v>
      </c>
      <c r="AW995" s="268" t="s">
        <v>33</v>
      </c>
      <c r="AX995" s="224"/>
      <c r="AY995" s="222"/>
    </row>
    <row r="996" ht="15" spans="1:51">
      <c r="A996" s="220"/>
      <c r="B996" s="224"/>
      <c r="C996" s="294" t="s">
        <v>927</v>
      </c>
      <c r="D996" s="111" t="s">
        <v>25</v>
      </c>
      <c r="E996" s="111" t="s">
        <v>928</v>
      </c>
      <c r="F996" s="305" t="s">
        <v>1032</v>
      </c>
      <c r="G996" s="306" t="s">
        <v>1032</v>
      </c>
      <c r="H996" s="306" t="s">
        <v>1032</v>
      </c>
      <c r="I996" s="306" t="s">
        <v>1032</v>
      </c>
      <c r="J996" s="259">
        <v>0.9</v>
      </c>
      <c r="K996" s="260">
        <v>0.6875</v>
      </c>
      <c r="L996" s="260">
        <v>0.625</v>
      </c>
      <c r="M996" s="261">
        <v>0.785714285714286</v>
      </c>
      <c r="N996" s="261">
        <v>0.827586206896552</v>
      </c>
      <c r="O996" s="262">
        <v>0.9</v>
      </c>
      <c r="P996" s="263">
        <v>0.839796567069294</v>
      </c>
      <c r="Q996" s="260">
        <v>0.79169701383831</v>
      </c>
      <c r="R996" s="260">
        <v>0.978303747534517</v>
      </c>
      <c r="S996" s="260">
        <v>0.934391246993094</v>
      </c>
      <c r="T996" s="262">
        <v>0.9</v>
      </c>
      <c r="U996" s="260">
        <v>0.930705657978385</v>
      </c>
      <c r="V996" s="260">
        <v>0.904588492352513</v>
      </c>
      <c r="W996" s="260">
        <v>0.891518737672584</v>
      </c>
      <c r="X996" s="260">
        <v>0.900325909831613</v>
      </c>
      <c r="Y996" s="262">
        <v>0.92</v>
      </c>
      <c r="Z996" s="262">
        <v>0.931159420289855</v>
      </c>
      <c r="AA996" s="262">
        <v>1</v>
      </c>
      <c r="AB996" s="262">
        <v>0.901345291479821</v>
      </c>
      <c r="AC996" s="262">
        <v>0.806117414898865</v>
      </c>
      <c r="AD996" s="262">
        <v>0.92</v>
      </c>
      <c r="AE996" s="260">
        <v>0.988203266787659</v>
      </c>
      <c r="AF996" s="260">
        <v>0.899527983816588</v>
      </c>
      <c r="AG996" s="260">
        <v>0.924497991967872</v>
      </c>
      <c r="AH996" s="260">
        <v>0.949280789195052</v>
      </c>
      <c r="AI996" s="262">
        <v>0.92</v>
      </c>
      <c r="AJ996" s="260">
        <v>0.96322336398053</v>
      </c>
      <c r="AK996" s="260">
        <v>0.968092820884699</v>
      </c>
      <c r="AL996" s="260">
        <v>0.956164383561644</v>
      </c>
      <c r="AM996" s="260">
        <v>0.930685920577617</v>
      </c>
      <c r="AN996" s="259">
        <v>0.99</v>
      </c>
      <c r="AO996" s="264">
        <v>1</v>
      </c>
      <c r="AP996" s="264">
        <v>1</v>
      </c>
      <c r="AQ996" s="264">
        <v>1</v>
      </c>
      <c r="AR996" s="265">
        <v>1</v>
      </c>
      <c r="AS996" s="286">
        <v>0.0656418488929858</v>
      </c>
      <c r="AT996" s="267">
        <v>0</v>
      </c>
      <c r="AU996" s="268">
        <v>0</v>
      </c>
      <c r="AV996" s="268">
        <v>0.166666666666667</v>
      </c>
      <c r="AW996" s="268">
        <v>0.0456273764258555</v>
      </c>
      <c r="AX996" s="224"/>
      <c r="AY996" s="222"/>
    </row>
    <row r="997" ht="15" spans="1:51">
      <c r="A997" s="220"/>
      <c r="B997" s="224"/>
      <c r="C997" s="294" t="s">
        <v>927</v>
      </c>
      <c r="D997" s="111" t="s">
        <v>25</v>
      </c>
      <c r="E997" s="111" t="s">
        <v>928</v>
      </c>
      <c r="F997" s="295" t="s">
        <v>1033</v>
      </c>
      <c r="G997" s="296" t="s">
        <v>1033</v>
      </c>
      <c r="H997" s="296" t="s">
        <v>1033</v>
      </c>
      <c r="I997" s="296" t="s">
        <v>1033</v>
      </c>
      <c r="J997" s="259">
        <v>0.9</v>
      </c>
      <c r="K997" s="260">
        <v>0.793103448275862</v>
      </c>
      <c r="L997" s="260">
        <v>0.866666666666667</v>
      </c>
      <c r="M997" s="261">
        <v>0.916666666666667</v>
      </c>
      <c r="N997" s="261">
        <v>0.91350531107739</v>
      </c>
      <c r="O997" s="262">
        <v>0.9</v>
      </c>
      <c r="P997" s="263">
        <v>0.986735246345425</v>
      </c>
      <c r="Q997" s="260">
        <v>0.979696805630753</v>
      </c>
      <c r="R997" s="260">
        <v>0.982352941176471</v>
      </c>
      <c r="S997" s="260">
        <v>0.967797561209268</v>
      </c>
      <c r="T997" s="262">
        <v>0.9</v>
      </c>
      <c r="U997" s="260">
        <v>0.919057931781267</v>
      </c>
      <c r="V997" s="260">
        <v>0.918516513264754</v>
      </c>
      <c r="W997" s="260">
        <v>0.923529411764706</v>
      </c>
      <c r="X997" s="260">
        <v>0.926685735400786</v>
      </c>
      <c r="Y997" s="262">
        <v>0.92</v>
      </c>
      <c r="Z997" s="262">
        <v>0.915472779369627</v>
      </c>
      <c r="AA997" s="262">
        <v>0.913005272407733</v>
      </c>
      <c r="AB997" s="262">
        <v>0.907407407407407</v>
      </c>
      <c r="AC997" s="262">
        <v>0.918269230769231</v>
      </c>
      <c r="AD997" s="262">
        <v>0.92</v>
      </c>
      <c r="AE997" s="260">
        <v>0.99600599101348</v>
      </c>
      <c r="AF997" s="260">
        <v>0.978304742684157</v>
      </c>
      <c r="AG997" s="260">
        <v>0.991252624212736</v>
      </c>
      <c r="AH997" s="260">
        <v>0.929080047789725</v>
      </c>
      <c r="AI997" s="262">
        <v>0.92</v>
      </c>
      <c r="AJ997" s="260">
        <v>0.954473025267471</v>
      </c>
      <c r="AK997" s="260">
        <v>0.947444651355266</v>
      </c>
      <c r="AL997" s="260">
        <v>0.949224259520451</v>
      </c>
      <c r="AM997" s="260">
        <v>0.955675523628181</v>
      </c>
      <c r="AN997" s="259">
        <v>0.99</v>
      </c>
      <c r="AO997" s="264">
        <v>1</v>
      </c>
      <c r="AP997" s="264">
        <v>1</v>
      </c>
      <c r="AQ997" s="264">
        <v>1</v>
      </c>
      <c r="AR997" s="265">
        <v>1</v>
      </c>
      <c r="AS997" s="286">
        <v>0.0656418488929858</v>
      </c>
      <c r="AT997" s="267">
        <v>0.0526315789473684</v>
      </c>
      <c r="AU997" s="268">
        <v>0.0769230769230769</v>
      </c>
      <c r="AV997" s="268">
        <v>0.0666666666666667</v>
      </c>
      <c r="AW997" s="268">
        <v>0.102534562211982</v>
      </c>
      <c r="AX997" s="224"/>
      <c r="AY997" s="222"/>
    </row>
    <row r="998" ht="15" spans="1:51">
      <c r="A998" s="220"/>
      <c r="B998" s="224"/>
      <c r="C998" s="294" t="s">
        <v>927</v>
      </c>
      <c r="D998" s="111" t="s">
        <v>25</v>
      </c>
      <c r="E998" s="111" t="s">
        <v>928</v>
      </c>
      <c r="F998" s="295" t="s">
        <v>1034</v>
      </c>
      <c r="G998" s="296" t="s">
        <v>1034</v>
      </c>
      <c r="H998" s="296" t="s">
        <v>1034</v>
      </c>
      <c r="I998" s="296" t="s">
        <v>1034</v>
      </c>
      <c r="J998" s="259">
        <v>0.9</v>
      </c>
      <c r="K998" s="260">
        <v>0.8125</v>
      </c>
      <c r="L998" s="260">
        <v>0.941176470588235</v>
      </c>
      <c r="M998" s="261">
        <v>0.818181818181818</v>
      </c>
      <c r="N998" s="261">
        <v>0.857908847184987</v>
      </c>
      <c r="O998" s="262">
        <v>0.9</v>
      </c>
      <c r="P998" s="263">
        <v>0.980724299065421</v>
      </c>
      <c r="Q998" s="260">
        <v>0.975375375375375</v>
      </c>
      <c r="R998" s="260">
        <v>0.971223021582734</v>
      </c>
      <c r="S998" s="260">
        <v>0.982617500632858</v>
      </c>
      <c r="T998" s="262">
        <v>0.9</v>
      </c>
      <c r="U998" s="260">
        <v>0.918224299065421</v>
      </c>
      <c r="V998" s="260">
        <v>0.917717717717718</v>
      </c>
      <c r="W998" s="260">
        <v>0.926858513189448</v>
      </c>
      <c r="X998" s="260">
        <v>0.924450819902681</v>
      </c>
      <c r="Y998" s="262">
        <v>0.92</v>
      </c>
      <c r="Z998" s="262">
        <v>0</v>
      </c>
      <c r="AA998" s="262">
        <v>0</v>
      </c>
      <c r="AB998" s="262">
        <v>0</v>
      </c>
      <c r="AC998" s="262">
        <v>0</v>
      </c>
      <c r="AD998" s="262">
        <v>0.92</v>
      </c>
      <c r="AE998" s="260">
        <v>0.910377358490566</v>
      </c>
      <c r="AF998" s="260">
        <v>0.904593639575972</v>
      </c>
      <c r="AG998" s="260">
        <v>0.988869863013699</v>
      </c>
      <c r="AH998" s="260">
        <v>0.96275553066368</v>
      </c>
      <c r="AI998" s="262">
        <v>0.92</v>
      </c>
      <c r="AJ998" s="260">
        <v>0.955075845974329</v>
      </c>
      <c r="AK998" s="260">
        <v>0.966986794717887</v>
      </c>
      <c r="AL998" s="260">
        <v>0.965269461077844</v>
      </c>
      <c r="AM998" s="260">
        <v>0.963890998059563</v>
      </c>
      <c r="AN998" s="259">
        <v>0.99</v>
      </c>
      <c r="AO998" s="264">
        <v>1</v>
      </c>
      <c r="AP998" s="264">
        <v>1</v>
      </c>
      <c r="AQ998" s="264">
        <v>1</v>
      </c>
      <c r="AR998" s="265">
        <v>1</v>
      </c>
      <c r="AS998" s="286">
        <v>0.0656418488929858</v>
      </c>
      <c r="AT998" s="267">
        <v>0</v>
      </c>
      <c r="AU998" s="268">
        <v>0.0416666666666667</v>
      </c>
      <c r="AV998" s="268">
        <v>0.05</v>
      </c>
      <c r="AW998" s="268">
        <v>0.0345679012345679</v>
      </c>
      <c r="AX998" s="224"/>
      <c r="AY998" s="222"/>
    </row>
    <row r="999" ht="15" spans="1:51">
      <c r="A999" s="220"/>
      <c r="B999" s="224"/>
      <c r="C999" s="294" t="s">
        <v>927</v>
      </c>
      <c r="D999" s="111" t="s">
        <v>25</v>
      </c>
      <c r="E999" s="111" t="s">
        <v>928</v>
      </c>
      <c r="F999" s="305" t="s">
        <v>1035</v>
      </c>
      <c r="G999" s="306" t="s">
        <v>1035</v>
      </c>
      <c r="H999" s="306" t="s">
        <v>1035</v>
      </c>
      <c r="I999" s="306" t="s">
        <v>1035</v>
      </c>
      <c r="J999" s="259">
        <v>0.9</v>
      </c>
      <c r="K999" s="260">
        <v>1</v>
      </c>
      <c r="L999" s="260">
        <v>1</v>
      </c>
      <c r="M999" s="261">
        <v>1</v>
      </c>
      <c r="N999" s="261">
        <v>0.96780303030303</v>
      </c>
      <c r="O999" s="262">
        <v>0.9</v>
      </c>
      <c r="P999" s="263">
        <v>0.975656877897991</v>
      </c>
      <c r="Q999" s="260">
        <v>0.969255663430421</v>
      </c>
      <c r="R999" s="260">
        <v>0.967285587975243</v>
      </c>
      <c r="S999" s="260">
        <v>0.972243209925637</v>
      </c>
      <c r="T999" s="262">
        <v>0.9</v>
      </c>
      <c r="U999" s="260">
        <v>0.931993817619784</v>
      </c>
      <c r="V999" s="260">
        <v>0.938106796116505</v>
      </c>
      <c r="W999" s="260">
        <v>0.923076923076923</v>
      </c>
      <c r="X999" s="260">
        <v>0.939913309738736</v>
      </c>
      <c r="Y999" s="262">
        <v>0.92</v>
      </c>
      <c r="Z999" s="262">
        <v>0.858778625954199</v>
      </c>
      <c r="AA999" s="262">
        <v>0.896153846153846</v>
      </c>
      <c r="AB999" s="262">
        <v>0.875598086124402</v>
      </c>
      <c r="AC999" s="262">
        <v>0.902603736774968</v>
      </c>
      <c r="AD999" s="262">
        <v>0.92</v>
      </c>
      <c r="AE999" s="260">
        <v>0.997936726272352</v>
      </c>
      <c r="AF999" s="260">
        <v>0.991351974632459</v>
      </c>
      <c r="AG999" s="260">
        <v>0.992132505175983</v>
      </c>
      <c r="AH999" s="260">
        <v>0.982062251385806</v>
      </c>
      <c r="AI999" s="262">
        <v>0.92</v>
      </c>
      <c r="AJ999" s="260">
        <v>0.94064805903112</v>
      </c>
      <c r="AK999" s="260">
        <v>0.947320061255743</v>
      </c>
      <c r="AL999" s="260">
        <v>0.933118971061093</v>
      </c>
      <c r="AM999" s="260">
        <v>0.957833406621019</v>
      </c>
      <c r="AN999" s="259">
        <v>0.99</v>
      </c>
      <c r="AO999" s="264">
        <v>1</v>
      </c>
      <c r="AP999" s="264">
        <v>1</v>
      </c>
      <c r="AQ999" s="264">
        <v>1</v>
      </c>
      <c r="AR999" s="265">
        <v>1</v>
      </c>
      <c r="AS999" s="286">
        <v>0.0656418488929858</v>
      </c>
      <c r="AT999" s="267">
        <v>0.0285714285714286</v>
      </c>
      <c r="AU999" s="268">
        <v>0.0357142857142857</v>
      </c>
      <c r="AV999" s="268">
        <v>0.0454545454545455</v>
      </c>
      <c r="AW999" s="268">
        <v>0.0480572597137014</v>
      </c>
      <c r="AX999" s="224"/>
      <c r="AY999" s="222"/>
    </row>
    <row r="1000" ht="15" spans="1:51">
      <c r="A1000" s="220"/>
      <c r="B1000" s="224"/>
      <c r="C1000" s="294" t="s">
        <v>927</v>
      </c>
      <c r="D1000" s="111" t="s">
        <v>25</v>
      </c>
      <c r="E1000" s="111" t="s">
        <v>928</v>
      </c>
      <c r="F1000" s="295" t="s">
        <v>1036</v>
      </c>
      <c r="G1000" s="296" t="s">
        <v>1036</v>
      </c>
      <c r="H1000" s="296" t="s">
        <v>1036</v>
      </c>
      <c r="I1000" s="296" t="s">
        <v>1036</v>
      </c>
      <c r="J1000" s="259">
        <v>0.9</v>
      </c>
      <c r="K1000" s="260">
        <v>0.6875</v>
      </c>
      <c r="L1000" s="260">
        <v>0.733333333333333</v>
      </c>
      <c r="M1000" s="261">
        <v>0.777777777777778</v>
      </c>
      <c r="N1000" s="261">
        <v>0.735849056603774</v>
      </c>
      <c r="O1000" s="262">
        <v>0.9</v>
      </c>
      <c r="P1000" s="263">
        <v>0.860597088576363</v>
      </c>
      <c r="Q1000" s="260">
        <v>0.721563981042654</v>
      </c>
      <c r="R1000" s="260">
        <v>0.751188589540412</v>
      </c>
      <c r="S1000" s="260">
        <v>0.831222667638484</v>
      </c>
      <c r="T1000" s="262">
        <v>0.9</v>
      </c>
      <c r="U1000" s="260">
        <v>0.879101899827288</v>
      </c>
      <c r="V1000" s="260">
        <v>0.869075829383886</v>
      </c>
      <c r="W1000" s="260">
        <v>0.810618066561014</v>
      </c>
      <c r="X1000" s="260">
        <v>0.856930272108844</v>
      </c>
      <c r="Y1000" s="262">
        <v>0.92</v>
      </c>
      <c r="Z1000" s="262">
        <v>0.805322128851541</v>
      </c>
      <c r="AA1000" s="262">
        <v>1</v>
      </c>
      <c r="AB1000" s="262">
        <v>0.796039603960396</v>
      </c>
      <c r="AC1000" s="262">
        <v>0.720879509549635</v>
      </c>
      <c r="AD1000" s="262">
        <v>0.92</v>
      </c>
      <c r="AE1000" s="260">
        <v>0.987150415721844</v>
      </c>
      <c r="AF1000" s="260">
        <v>0.887673956262425</v>
      </c>
      <c r="AG1000" s="260">
        <v>0.883093525179856</v>
      </c>
      <c r="AH1000" s="260">
        <v>0.882280012988163</v>
      </c>
      <c r="AI1000" s="262">
        <v>0.92</v>
      </c>
      <c r="AJ1000" s="260">
        <v>0.926998112020138</v>
      </c>
      <c r="AK1000" s="260">
        <v>0.928634883032277</v>
      </c>
      <c r="AL1000" s="260">
        <v>0.870401810979061</v>
      </c>
      <c r="AM1000" s="260">
        <v>0.885367620427381</v>
      </c>
      <c r="AN1000" s="259">
        <v>0.99</v>
      </c>
      <c r="AO1000" s="264">
        <v>1</v>
      </c>
      <c r="AP1000" s="264">
        <v>1</v>
      </c>
      <c r="AQ1000" s="264">
        <v>1</v>
      </c>
      <c r="AR1000" s="265">
        <v>1</v>
      </c>
      <c r="AS1000" s="286">
        <v>0.0656418488929858</v>
      </c>
      <c r="AT1000" s="267">
        <v>0.032258064516129</v>
      </c>
      <c r="AU1000" s="268">
        <v>0.0277777777777778</v>
      </c>
      <c r="AV1000" s="268">
        <v>0.0909090909090909</v>
      </c>
      <c r="AW1000" s="268">
        <v>0.0930506478209658</v>
      </c>
      <c r="AX1000" s="224"/>
      <c r="AY1000" s="222"/>
    </row>
    <row r="1001" ht="15" spans="1:51">
      <c r="A1001" s="220"/>
      <c r="B1001" s="224"/>
      <c r="C1001" s="294" t="s">
        <v>927</v>
      </c>
      <c r="D1001" s="111" t="s">
        <v>25</v>
      </c>
      <c r="E1001" s="111" t="s">
        <v>928</v>
      </c>
      <c r="F1001" s="295" t="s">
        <v>1037</v>
      </c>
      <c r="G1001" s="296" t="s">
        <v>1037</v>
      </c>
      <c r="H1001" s="296" t="s">
        <v>1037</v>
      </c>
      <c r="I1001" s="296" t="s">
        <v>1037</v>
      </c>
      <c r="J1001" s="259">
        <v>0.9</v>
      </c>
      <c r="K1001" s="260">
        <v>1</v>
      </c>
      <c r="L1001" s="260">
        <v>0.966666666666667</v>
      </c>
      <c r="M1001" s="261">
        <v>0.92</v>
      </c>
      <c r="N1001" s="261">
        <v>0.948604992657856</v>
      </c>
      <c r="O1001" s="262">
        <v>0.9</v>
      </c>
      <c r="P1001" s="263">
        <v>0.974219810040706</v>
      </c>
      <c r="Q1001" s="260">
        <v>0.973116089613035</v>
      </c>
      <c r="R1001" s="260">
        <v>0.944990176817289</v>
      </c>
      <c r="S1001" s="260">
        <v>0.962184368737475</v>
      </c>
      <c r="T1001" s="262">
        <v>0.9</v>
      </c>
      <c r="U1001" s="260">
        <v>0.925373134328358</v>
      </c>
      <c r="V1001" s="260">
        <v>0.908757637474542</v>
      </c>
      <c r="W1001" s="260">
        <v>0.890962671905697</v>
      </c>
      <c r="X1001" s="260">
        <v>0.875470941883768</v>
      </c>
      <c r="Y1001" s="262">
        <v>0.92</v>
      </c>
      <c r="Z1001" s="262">
        <v>0.860706860706861</v>
      </c>
      <c r="AA1001" s="262">
        <v>1</v>
      </c>
      <c r="AB1001" s="262">
        <v>0.853658536585366</v>
      </c>
      <c r="AC1001" s="262">
        <v>0.747278911564626</v>
      </c>
      <c r="AD1001" s="262">
        <v>0.92</v>
      </c>
      <c r="AE1001" s="260">
        <v>0.966954022988506</v>
      </c>
      <c r="AF1001" s="260">
        <v>0.861910241657077</v>
      </c>
      <c r="AG1001" s="260">
        <v>0.953116675546084</v>
      </c>
      <c r="AH1001" s="260">
        <v>0.705753831821307</v>
      </c>
      <c r="AI1001" s="262">
        <v>0.92</v>
      </c>
      <c r="AJ1001" s="260">
        <v>0.941965587634879</v>
      </c>
      <c r="AK1001" s="260">
        <v>0.93795326349718</v>
      </c>
      <c r="AL1001" s="260">
        <v>0.914203316510454</v>
      </c>
      <c r="AM1001" s="260">
        <v>0.896774298178752</v>
      </c>
      <c r="AN1001" s="259">
        <v>0.99</v>
      </c>
      <c r="AO1001" s="264">
        <v>1</v>
      </c>
      <c r="AP1001" s="264">
        <v>1</v>
      </c>
      <c r="AQ1001" s="264">
        <v>1</v>
      </c>
      <c r="AR1001" s="265">
        <v>1</v>
      </c>
      <c r="AS1001" s="286">
        <v>0.0656418488929858</v>
      </c>
      <c r="AT1001" s="267">
        <v>0</v>
      </c>
      <c r="AU1001" s="268">
        <v>0.0967741935483871</v>
      </c>
      <c r="AV1001" s="268">
        <v>0.0714285714285714</v>
      </c>
      <c r="AW1001" s="268">
        <v>0.0432033719704953</v>
      </c>
      <c r="AX1001" s="224"/>
      <c r="AY1001" s="222"/>
    </row>
    <row r="1002" ht="15" spans="1:51">
      <c r="A1002" s="220"/>
      <c r="B1002" s="224"/>
      <c r="C1002" s="294" t="s">
        <v>927</v>
      </c>
      <c r="D1002" s="111" t="s">
        <v>25</v>
      </c>
      <c r="E1002" s="111" t="s">
        <v>928</v>
      </c>
      <c r="F1002" s="295" t="s">
        <v>1038</v>
      </c>
      <c r="G1002" s="296" t="s">
        <v>1038</v>
      </c>
      <c r="H1002" s="296" t="s">
        <v>1038</v>
      </c>
      <c r="I1002" s="296" t="s">
        <v>1038</v>
      </c>
      <c r="J1002" s="259">
        <v>0.9</v>
      </c>
      <c r="K1002" s="260">
        <v>0.75</v>
      </c>
      <c r="L1002" s="260">
        <v>0.75</v>
      </c>
      <c r="M1002" s="261">
        <v>0.714285714285714</v>
      </c>
      <c r="N1002" s="261">
        <v>0.764204545454545</v>
      </c>
      <c r="O1002" s="262">
        <v>0.9</v>
      </c>
      <c r="P1002" s="263">
        <v>0.783041401273885</v>
      </c>
      <c r="Q1002" s="260">
        <v>0.778756476683938</v>
      </c>
      <c r="R1002" s="260">
        <v>0.720570749108205</v>
      </c>
      <c r="S1002" s="260">
        <v>0.744242579324463</v>
      </c>
      <c r="T1002" s="262">
        <v>0.9</v>
      </c>
      <c r="U1002" s="260">
        <v>0.921974522292994</v>
      </c>
      <c r="V1002" s="260">
        <v>0.929015544041451</v>
      </c>
      <c r="W1002" s="260">
        <v>0.92627824019025</v>
      </c>
      <c r="X1002" s="260">
        <v>0.88421187308086</v>
      </c>
      <c r="Y1002" s="262">
        <v>0.92</v>
      </c>
      <c r="Z1002" s="262">
        <v>0.921465968586387</v>
      </c>
      <c r="AA1002" s="262" t="s">
        <v>33</v>
      </c>
      <c r="AB1002" s="262">
        <v>0.917721518987342</v>
      </c>
      <c r="AC1002" s="262">
        <v>0.829366765830854</v>
      </c>
      <c r="AD1002" s="262">
        <v>0.92</v>
      </c>
      <c r="AE1002" s="260">
        <v>0.9909200968523</v>
      </c>
      <c r="AF1002" s="260">
        <v>0.961601307189543</v>
      </c>
      <c r="AG1002" s="260">
        <v>0.967645051194539</v>
      </c>
      <c r="AH1002" s="260">
        <v>0.943885389178422</v>
      </c>
      <c r="AI1002" s="262">
        <v>0.92</v>
      </c>
      <c r="AJ1002" s="260">
        <v>0.955234159779614</v>
      </c>
      <c r="AK1002" s="260">
        <v>0.963730569948187</v>
      </c>
      <c r="AL1002" s="260">
        <v>0.944684528954192</v>
      </c>
      <c r="AM1002" s="260">
        <v>0.913790970933828</v>
      </c>
      <c r="AN1002" s="259">
        <v>0.99</v>
      </c>
      <c r="AO1002" s="264">
        <v>1</v>
      </c>
      <c r="AP1002" s="264">
        <v>1</v>
      </c>
      <c r="AQ1002" s="264">
        <v>1</v>
      </c>
      <c r="AR1002" s="265">
        <v>1</v>
      </c>
      <c r="AS1002" s="286">
        <v>0.0656418488929858</v>
      </c>
      <c r="AT1002" s="267">
        <v>0.0476190476190476</v>
      </c>
      <c r="AU1002" s="268">
        <v>0.0909090909090909</v>
      </c>
      <c r="AV1002" s="268">
        <v>0.0952380952380952</v>
      </c>
      <c r="AW1002" s="268">
        <v>0.0849420849420849</v>
      </c>
      <c r="AX1002" s="224"/>
      <c r="AY1002" s="222"/>
    </row>
    <row r="1003" ht="15" spans="1:51">
      <c r="A1003" s="220"/>
      <c r="B1003" s="224"/>
      <c r="C1003" s="294" t="s">
        <v>927</v>
      </c>
      <c r="D1003" s="111" t="s">
        <v>25</v>
      </c>
      <c r="E1003" s="111" t="s">
        <v>928</v>
      </c>
      <c r="F1003" s="295" t="s">
        <v>1039</v>
      </c>
      <c r="G1003" s="296" t="s">
        <v>1039</v>
      </c>
      <c r="H1003" s="296" t="s">
        <v>1039</v>
      </c>
      <c r="I1003" s="296" t="s">
        <v>1039</v>
      </c>
      <c r="J1003" s="259">
        <v>0.9</v>
      </c>
      <c r="K1003" s="260">
        <v>0.6</v>
      </c>
      <c r="L1003" s="260">
        <v>0.9</v>
      </c>
      <c r="M1003" s="261">
        <v>0.888888888888889</v>
      </c>
      <c r="N1003" s="261">
        <v>0.74537037037037</v>
      </c>
      <c r="O1003" s="262">
        <v>0.9</v>
      </c>
      <c r="P1003" s="263">
        <v>0.420079260237781</v>
      </c>
      <c r="Q1003" s="260">
        <v>0.983965014577259</v>
      </c>
      <c r="R1003" s="260">
        <v>0.853260869565217</v>
      </c>
      <c r="S1003" s="260">
        <v>0.586329539575789</v>
      </c>
      <c r="T1003" s="262">
        <v>0.9</v>
      </c>
      <c r="U1003" s="260">
        <v>0.912813738441215</v>
      </c>
      <c r="V1003" s="260">
        <v>0.903790087463557</v>
      </c>
      <c r="W1003" s="260">
        <v>0.904891304347826</v>
      </c>
      <c r="X1003" s="260">
        <v>0.921883083290223</v>
      </c>
      <c r="Y1003" s="262">
        <v>0.92</v>
      </c>
      <c r="Z1003" s="262" t="s">
        <v>33</v>
      </c>
      <c r="AA1003" s="262" t="s">
        <v>33</v>
      </c>
      <c r="AB1003" s="262" t="s">
        <v>33</v>
      </c>
      <c r="AC1003" s="262">
        <v>0</v>
      </c>
      <c r="AD1003" s="262">
        <v>0.92</v>
      </c>
      <c r="AE1003" s="260">
        <v>0.9375</v>
      </c>
      <c r="AF1003" s="260">
        <v>1</v>
      </c>
      <c r="AG1003" s="260">
        <v>0.976190476190476</v>
      </c>
      <c r="AH1003" s="260">
        <v>0.866507747318236</v>
      </c>
      <c r="AI1003" s="262">
        <v>0.92</v>
      </c>
      <c r="AJ1003" s="260">
        <v>0.965653896961691</v>
      </c>
      <c r="AK1003" s="260">
        <v>0.951895043731778</v>
      </c>
      <c r="AL1003" s="260">
        <v>0.972826086956522</v>
      </c>
      <c r="AM1003" s="260">
        <v>0.971424877165762</v>
      </c>
      <c r="AN1003" s="259">
        <v>0.99</v>
      </c>
      <c r="AO1003" s="264">
        <v>1</v>
      </c>
      <c r="AP1003" s="264">
        <v>1</v>
      </c>
      <c r="AQ1003" s="264">
        <v>1</v>
      </c>
      <c r="AR1003" s="265">
        <v>1</v>
      </c>
      <c r="AS1003" s="286">
        <v>0.0656418488929858</v>
      </c>
      <c r="AT1003" s="267">
        <v>0.25</v>
      </c>
      <c r="AU1003" s="268">
        <v>0</v>
      </c>
      <c r="AV1003" s="268">
        <v>0</v>
      </c>
      <c r="AW1003" s="268">
        <v>0.0185185185185185</v>
      </c>
      <c r="AX1003" s="224"/>
      <c r="AY1003" s="222"/>
    </row>
    <row r="1004" ht="15" spans="1:51">
      <c r="A1004" s="220"/>
      <c r="B1004" s="224"/>
      <c r="C1004" s="294" t="s">
        <v>927</v>
      </c>
      <c r="D1004" s="111" t="s">
        <v>25</v>
      </c>
      <c r="E1004" s="111" t="s">
        <v>928</v>
      </c>
      <c r="F1004" s="297" t="s">
        <v>1040</v>
      </c>
      <c r="G1004" s="298" t="s">
        <v>1040</v>
      </c>
      <c r="H1004" s="298" t="s">
        <v>1040</v>
      </c>
      <c r="I1004" s="298" t="s">
        <v>1040</v>
      </c>
      <c r="J1004" s="259">
        <v>0.9</v>
      </c>
      <c r="K1004" s="260">
        <v>0.791666666666667</v>
      </c>
      <c r="L1004" s="260">
        <v>0.814814814814815</v>
      </c>
      <c r="M1004" s="261">
        <v>0.857142857142857</v>
      </c>
      <c r="N1004" s="261">
        <v>0.86096256684492</v>
      </c>
      <c r="O1004" s="262">
        <v>0.9</v>
      </c>
      <c r="P1004" s="263">
        <v>0.938511326860841</v>
      </c>
      <c r="Q1004" s="260">
        <v>0.867731796752226</v>
      </c>
      <c r="R1004" s="260">
        <v>0.906498673740053</v>
      </c>
      <c r="S1004" s="260">
        <v>0.945342618129733</v>
      </c>
      <c r="T1004" s="262">
        <v>0.9</v>
      </c>
      <c r="U1004" s="260">
        <v>0.933656957928803</v>
      </c>
      <c r="V1004" s="260">
        <v>0.92613933996857</v>
      </c>
      <c r="W1004" s="260">
        <v>0.936339522546419</v>
      </c>
      <c r="X1004" s="260">
        <v>0.89123379097018</v>
      </c>
      <c r="Y1004" s="262">
        <v>0.92</v>
      </c>
      <c r="Z1004" s="262">
        <v>0.938356164383562</v>
      </c>
      <c r="AA1004" s="262">
        <v>0.946727549467275</v>
      </c>
      <c r="AB1004" s="262">
        <v>0.956028368794326</v>
      </c>
      <c r="AC1004" s="262">
        <v>0.934684199180858</v>
      </c>
      <c r="AD1004" s="262">
        <v>0.92</v>
      </c>
      <c r="AE1004" s="260">
        <v>0.987910409773479</v>
      </c>
      <c r="AF1004" s="260">
        <v>0.976376167588646</v>
      </c>
      <c r="AG1004" s="260">
        <v>0.996417622541421</v>
      </c>
      <c r="AH1004" s="260">
        <v>0.981353507205177</v>
      </c>
      <c r="AI1004" s="262">
        <v>0.92</v>
      </c>
      <c r="AJ1004" s="260">
        <v>0.96056567854229</v>
      </c>
      <c r="AK1004" s="260">
        <v>0.968051831992851</v>
      </c>
      <c r="AL1004" s="260">
        <v>0.962962962962963</v>
      </c>
      <c r="AM1004" s="260">
        <v>0.957338591181383</v>
      </c>
      <c r="AN1004" s="259">
        <v>0.99</v>
      </c>
      <c r="AO1004" s="264">
        <v>1</v>
      </c>
      <c r="AP1004" s="264">
        <v>1</v>
      </c>
      <c r="AQ1004" s="264">
        <v>1</v>
      </c>
      <c r="AR1004" s="265">
        <v>1</v>
      </c>
      <c r="AS1004" s="286">
        <v>0.0656418488929858</v>
      </c>
      <c r="AT1004" s="267">
        <v>0.0465116279069767</v>
      </c>
      <c r="AU1004" s="268">
        <v>0.0869565217391304</v>
      </c>
      <c r="AV1004" s="268">
        <v>0.027027027027027</v>
      </c>
      <c r="AW1004" s="268">
        <v>0.0660954712362301</v>
      </c>
      <c r="AX1004" s="224"/>
      <c r="AY1004" s="222"/>
    </row>
    <row r="1005" ht="15" spans="1:51">
      <c r="A1005" s="220"/>
      <c r="B1005" s="224"/>
      <c r="C1005" s="294" t="s">
        <v>927</v>
      </c>
      <c r="D1005" s="111" t="s">
        <v>125</v>
      </c>
      <c r="E1005" s="111" t="s">
        <v>928</v>
      </c>
      <c r="F1005" s="297" t="s">
        <v>1041</v>
      </c>
      <c r="G1005" s="298" t="s">
        <v>1041</v>
      </c>
      <c r="H1005" s="298" t="s">
        <v>1041</v>
      </c>
      <c r="I1005" s="298" t="s">
        <v>1041</v>
      </c>
      <c r="J1005" s="259">
        <v>0.9</v>
      </c>
      <c r="K1005" s="260" t="s">
        <v>33</v>
      </c>
      <c r="L1005" s="260" t="s">
        <v>33</v>
      </c>
      <c r="M1005" s="261" t="s">
        <v>33</v>
      </c>
      <c r="N1005" s="261" t="s">
        <v>33</v>
      </c>
      <c r="O1005" s="262">
        <v>0.9</v>
      </c>
      <c r="P1005" s="263" t="s">
        <v>33</v>
      </c>
      <c r="Q1005" s="260" t="s">
        <v>33</v>
      </c>
      <c r="R1005" s="260" t="s">
        <v>33</v>
      </c>
      <c r="S1005" s="260" t="s">
        <v>33</v>
      </c>
      <c r="T1005" s="262">
        <v>0.9</v>
      </c>
      <c r="U1005" s="260" t="s">
        <v>33</v>
      </c>
      <c r="V1005" s="260" t="s">
        <v>33</v>
      </c>
      <c r="W1005" s="260" t="s">
        <v>33</v>
      </c>
      <c r="X1005" s="260" t="s">
        <v>33</v>
      </c>
      <c r="Y1005" s="262">
        <v>0.92</v>
      </c>
      <c r="Z1005" s="262" t="s">
        <v>33</v>
      </c>
      <c r="AA1005" s="262" t="s">
        <v>33</v>
      </c>
      <c r="AB1005" s="262" t="s">
        <v>33</v>
      </c>
      <c r="AC1005" s="262" t="s">
        <v>33</v>
      </c>
      <c r="AD1005" s="262">
        <v>0.92</v>
      </c>
      <c r="AE1005" s="260" t="s">
        <v>33</v>
      </c>
      <c r="AF1005" s="260" t="s">
        <v>33</v>
      </c>
      <c r="AG1005" s="260" t="s">
        <v>33</v>
      </c>
      <c r="AH1005" s="260" t="s">
        <v>33</v>
      </c>
      <c r="AI1005" s="262">
        <v>0.92</v>
      </c>
      <c r="AJ1005" s="260" t="s">
        <v>33</v>
      </c>
      <c r="AK1005" s="260" t="s">
        <v>33</v>
      </c>
      <c r="AL1005" s="260" t="s">
        <v>33</v>
      </c>
      <c r="AM1005" s="260" t="s">
        <v>33</v>
      </c>
      <c r="AN1005" s="259">
        <v>0.99</v>
      </c>
      <c r="AO1005" s="264" t="s">
        <v>33</v>
      </c>
      <c r="AP1005" s="264" t="s">
        <v>33</v>
      </c>
      <c r="AQ1005" s="264" t="s">
        <v>33</v>
      </c>
      <c r="AR1005" s="265" t="s">
        <v>33</v>
      </c>
      <c r="AS1005" s="286">
        <v>0.0656418488929858</v>
      </c>
      <c r="AT1005" s="267" t="s">
        <v>33</v>
      </c>
      <c r="AU1005" s="268" t="s">
        <v>33</v>
      </c>
      <c r="AV1005" s="268" t="s">
        <v>33</v>
      </c>
      <c r="AW1005" s="268" t="s">
        <v>33</v>
      </c>
      <c r="AX1005" s="224"/>
      <c r="AY1005" s="222"/>
    </row>
    <row r="1006" ht="15" spans="1:51">
      <c r="A1006" s="220"/>
      <c r="B1006" s="224"/>
      <c r="C1006" s="294" t="s">
        <v>927</v>
      </c>
      <c r="D1006" s="111" t="s">
        <v>125</v>
      </c>
      <c r="E1006" s="111" t="s">
        <v>928</v>
      </c>
      <c r="F1006" s="299" t="s">
        <v>1042</v>
      </c>
      <c r="G1006" s="300" t="s">
        <v>1042</v>
      </c>
      <c r="H1006" s="300" t="s">
        <v>1042</v>
      </c>
      <c r="I1006" s="300" t="s">
        <v>1042</v>
      </c>
      <c r="J1006" s="259">
        <v>0.9</v>
      </c>
      <c r="K1006" s="260" t="s">
        <v>33</v>
      </c>
      <c r="L1006" s="260" t="s">
        <v>33</v>
      </c>
      <c r="M1006" s="261" t="s">
        <v>33</v>
      </c>
      <c r="N1006" s="261" t="s">
        <v>33</v>
      </c>
      <c r="O1006" s="262">
        <v>0.9</v>
      </c>
      <c r="P1006" s="263" t="s">
        <v>33</v>
      </c>
      <c r="Q1006" s="260" t="s">
        <v>33</v>
      </c>
      <c r="R1006" s="260" t="s">
        <v>33</v>
      </c>
      <c r="S1006" s="260" t="s">
        <v>33</v>
      </c>
      <c r="T1006" s="262">
        <v>0.9</v>
      </c>
      <c r="U1006" s="260" t="s">
        <v>33</v>
      </c>
      <c r="V1006" s="260" t="s">
        <v>33</v>
      </c>
      <c r="W1006" s="260" t="s">
        <v>33</v>
      </c>
      <c r="X1006" s="260" t="s">
        <v>33</v>
      </c>
      <c r="Y1006" s="262">
        <v>0.92</v>
      </c>
      <c r="Z1006" s="262" t="s">
        <v>33</v>
      </c>
      <c r="AA1006" s="262" t="s">
        <v>33</v>
      </c>
      <c r="AB1006" s="262" t="s">
        <v>33</v>
      </c>
      <c r="AC1006" s="262">
        <v>1</v>
      </c>
      <c r="AD1006" s="262">
        <v>0.92</v>
      </c>
      <c r="AE1006" s="260">
        <v>0.975460122699387</v>
      </c>
      <c r="AF1006" s="260">
        <v>0.949720670391061</v>
      </c>
      <c r="AG1006" s="260">
        <v>0.985257985257985</v>
      </c>
      <c r="AH1006" s="260">
        <v>0.989516928743448</v>
      </c>
      <c r="AI1006" s="262">
        <v>0.92</v>
      </c>
      <c r="AJ1006" s="260" t="s">
        <v>33</v>
      </c>
      <c r="AK1006" s="260" t="s">
        <v>33</v>
      </c>
      <c r="AL1006" s="260" t="s">
        <v>33</v>
      </c>
      <c r="AM1006" s="260">
        <v>1</v>
      </c>
      <c r="AN1006" s="259">
        <v>0.99</v>
      </c>
      <c r="AO1006" s="264" t="s">
        <v>33</v>
      </c>
      <c r="AP1006" s="264" t="s">
        <v>33</v>
      </c>
      <c r="AQ1006" s="264">
        <v>1</v>
      </c>
      <c r="AR1006" s="265">
        <v>1</v>
      </c>
      <c r="AS1006" s="286">
        <v>0.0656418488929858</v>
      </c>
      <c r="AT1006" s="267" t="s">
        <v>33</v>
      </c>
      <c r="AU1006" s="268" t="s">
        <v>33</v>
      </c>
      <c r="AV1006" s="268" t="s">
        <v>33</v>
      </c>
      <c r="AW1006" s="268" t="s">
        <v>33</v>
      </c>
      <c r="AX1006" s="224"/>
      <c r="AY1006" s="222"/>
    </row>
    <row r="1007" ht="15" spans="1:51">
      <c r="A1007" s="220"/>
      <c r="B1007" s="224"/>
      <c r="C1007" s="294" t="s">
        <v>927</v>
      </c>
      <c r="D1007" s="111" t="s">
        <v>125</v>
      </c>
      <c r="E1007" s="111" t="s">
        <v>928</v>
      </c>
      <c r="F1007" s="299" t="s">
        <v>1043</v>
      </c>
      <c r="G1007" s="300" t="s">
        <v>1043</v>
      </c>
      <c r="H1007" s="300" t="s">
        <v>1043</v>
      </c>
      <c r="I1007" s="300" t="s">
        <v>1043</v>
      </c>
      <c r="J1007" s="259">
        <v>0.9</v>
      </c>
      <c r="K1007" s="260" t="s">
        <v>33</v>
      </c>
      <c r="L1007" s="260" t="s">
        <v>33</v>
      </c>
      <c r="M1007" s="261" t="s">
        <v>33</v>
      </c>
      <c r="N1007" s="261" t="s">
        <v>33</v>
      </c>
      <c r="O1007" s="262">
        <v>0.9</v>
      </c>
      <c r="P1007" s="263" t="s">
        <v>33</v>
      </c>
      <c r="Q1007" s="260" t="s">
        <v>33</v>
      </c>
      <c r="R1007" s="260" t="s">
        <v>33</v>
      </c>
      <c r="S1007" s="260">
        <v>0.142857142857143</v>
      </c>
      <c r="T1007" s="262">
        <v>0.9</v>
      </c>
      <c r="U1007" s="260" t="s">
        <v>33</v>
      </c>
      <c r="V1007" s="260" t="s">
        <v>33</v>
      </c>
      <c r="W1007" s="260" t="s">
        <v>33</v>
      </c>
      <c r="X1007" s="260">
        <v>0.857142857142857</v>
      </c>
      <c r="Y1007" s="262">
        <v>0.92</v>
      </c>
      <c r="Z1007" s="262" t="s">
        <v>33</v>
      </c>
      <c r="AA1007" s="262" t="s">
        <v>33</v>
      </c>
      <c r="AB1007" s="262" t="s">
        <v>33</v>
      </c>
      <c r="AC1007" s="262" t="s">
        <v>33</v>
      </c>
      <c r="AD1007" s="262">
        <v>0.92</v>
      </c>
      <c r="AE1007" s="260">
        <v>1</v>
      </c>
      <c r="AF1007" s="260">
        <v>1</v>
      </c>
      <c r="AG1007" s="260">
        <v>1</v>
      </c>
      <c r="AH1007" s="260">
        <v>0.999518710143184</v>
      </c>
      <c r="AI1007" s="262">
        <v>0.92</v>
      </c>
      <c r="AJ1007" s="260" t="s">
        <v>33</v>
      </c>
      <c r="AK1007" s="260" t="s">
        <v>33</v>
      </c>
      <c r="AL1007" s="260" t="s">
        <v>33</v>
      </c>
      <c r="AM1007" s="260">
        <v>0.857142857142857</v>
      </c>
      <c r="AN1007" s="259">
        <v>0.99</v>
      </c>
      <c r="AO1007" s="264">
        <v>1</v>
      </c>
      <c r="AP1007" s="264">
        <v>1</v>
      </c>
      <c r="AQ1007" s="264">
        <v>1</v>
      </c>
      <c r="AR1007" s="265">
        <v>1</v>
      </c>
      <c r="AS1007" s="286">
        <v>0.0656418488929858</v>
      </c>
      <c r="AT1007" s="267" t="s">
        <v>33</v>
      </c>
      <c r="AU1007" s="268" t="s">
        <v>33</v>
      </c>
      <c r="AV1007" s="268" t="s">
        <v>33</v>
      </c>
      <c r="AW1007" s="268" t="s">
        <v>33</v>
      </c>
      <c r="AX1007" s="224"/>
      <c r="AY1007" s="222"/>
    </row>
    <row r="1008" ht="15" spans="1:51">
      <c r="A1008" s="220"/>
      <c r="B1008" s="224"/>
      <c r="C1008" s="294" t="s">
        <v>927</v>
      </c>
      <c r="D1008" s="111" t="s">
        <v>25</v>
      </c>
      <c r="E1008" s="111" t="s">
        <v>928</v>
      </c>
      <c r="F1008" s="297" t="s">
        <v>1044</v>
      </c>
      <c r="G1008" s="298" t="s">
        <v>1044</v>
      </c>
      <c r="H1008" s="298" t="s">
        <v>1044</v>
      </c>
      <c r="I1008" s="298" t="s">
        <v>1044</v>
      </c>
      <c r="J1008" s="259">
        <v>0.9</v>
      </c>
      <c r="K1008" s="260">
        <v>0.844444444444444</v>
      </c>
      <c r="L1008" s="260">
        <v>0.933333333333333</v>
      </c>
      <c r="M1008" s="261">
        <v>0.777777777777778</v>
      </c>
      <c r="N1008" s="261">
        <v>0.877211238293444</v>
      </c>
      <c r="O1008" s="262">
        <v>0.9</v>
      </c>
      <c r="P1008" s="263">
        <v>0.958536069388619</v>
      </c>
      <c r="Q1008" s="260">
        <v>0.927162906377687</v>
      </c>
      <c r="R1008" s="260">
        <v>0.951612903225806</v>
      </c>
      <c r="S1008" s="260">
        <v>0.90036525390419</v>
      </c>
      <c r="T1008" s="262">
        <v>0.9</v>
      </c>
      <c r="U1008" s="260">
        <v>0.935053945419928</v>
      </c>
      <c r="V1008" s="260">
        <v>0.931071238230592</v>
      </c>
      <c r="W1008" s="260">
        <v>0.937724014336918</v>
      </c>
      <c r="X1008" s="260">
        <v>0.904084899962612</v>
      </c>
      <c r="Y1008" s="262">
        <v>0.92</v>
      </c>
      <c r="Z1008" s="262">
        <v>0.920924574209246</v>
      </c>
      <c r="AA1008" s="262">
        <v>0.908602150537634</v>
      </c>
      <c r="AB1008" s="262">
        <v>0.915641476274165</v>
      </c>
      <c r="AC1008" s="262">
        <v>0.880527909995673</v>
      </c>
      <c r="AD1008" s="262">
        <v>0.92</v>
      </c>
      <c r="AE1008" s="260">
        <v>0.995675502522623</v>
      </c>
      <c r="AF1008" s="260">
        <v>0.99656283566058</v>
      </c>
      <c r="AG1008" s="260">
        <v>0.994705139415136</v>
      </c>
      <c r="AH1008" s="260">
        <v>0.989718465101208</v>
      </c>
      <c r="AI1008" s="262">
        <v>0.92</v>
      </c>
      <c r="AJ1008" s="260">
        <v>0.957515751575158</v>
      </c>
      <c r="AK1008" s="260">
        <v>0.956721505854454</v>
      </c>
      <c r="AL1008" s="260">
        <v>0.948695136417556</v>
      </c>
      <c r="AM1008" s="260">
        <v>0.941097598268683</v>
      </c>
      <c r="AN1008" s="259">
        <v>0.99</v>
      </c>
      <c r="AO1008" s="264">
        <v>1</v>
      </c>
      <c r="AP1008" s="264">
        <v>1</v>
      </c>
      <c r="AQ1008" s="264">
        <v>1</v>
      </c>
      <c r="AR1008" s="265">
        <v>1</v>
      </c>
      <c r="AS1008" s="286">
        <v>0.0656418488929858</v>
      </c>
      <c r="AT1008" s="267">
        <v>0.0545454545454545</v>
      </c>
      <c r="AU1008" s="268">
        <v>0.0983606557377049</v>
      </c>
      <c r="AV1008" s="268">
        <v>0</v>
      </c>
      <c r="AW1008" s="268">
        <v>0.0809935205183585</v>
      </c>
      <c r="AX1008" s="224"/>
      <c r="AY1008" s="222"/>
    </row>
    <row r="1009" ht="15" spans="1:51">
      <c r="A1009" s="220"/>
      <c r="B1009" s="224"/>
      <c r="C1009" s="294" t="s">
        <v>927</v>
      </c>
      <c r="D1009" s="111" t="s">
        <v>125</v>
      </c>
      <c r="E1009" s="111" t="s">
        <v>928</v>
      </c>
      <c r="F1009" s="299" t="s">
        <v>1045</v>
      </c>
      <c r="G1009" s="300" t="s">
        <v>1045</v>
      </c>
      <c r="H1009" s="300" t="s">
        <v>1045</v>
      </c>
      <c r="I1009" s="300" t="s">
        <v>1045</v>
      </c>
      <c r="J1009" s="259">
        <v>0.9</v>
      </c>
      <c r="K1009" s="260" t="s">
        <v>33</v>
      </c>
      <c r="L1009" s="260" t="s">
        <v>33</v>
      </c>
      <c r="M1009" s="261" t="s">
        <v>33</v>
      </c>
      <c r="N1009" s="261" t="s">
        <v>33</v>
      </c>
      <c r="O1009" s="262">
        <v>0.9</v>
      </c>
      <c r="P1009" s="263" t="s">
        <v>33</v>
      </c>
      <c r="Q1009" s="260" t="s">
        <v>33</v>
      </c>
      <c r="R1009" s="260" t="s">
        <v>33</v>
      </c>
      <c r="S1009" s="260" t="s">
        <v>33</v>
      </c>
      <c r="T1009" s="262">
        <v>0.9</v>
      </c>
      <c r="U1009" s="260" t="s">
        <v>33</v>
      </c>
      <c r="V1009" s="260" t="s">
        <v>33</v>
      </c>
      <c r="W1009" s="260" t="s">
        <v>33</v>
      </c>
      <c r="X1009" s="260" t="s">
        <v>33</v>
      </c>
      <c r="Y1009" s="262">
        <v>0.92</v>
      </c>
      <c r="Z1009" s="262" t="s">
        <v>33</v>
      </c>
      <c r="AA1009" s="262" t="s">
        <v>33</v>
      </c>
      <c r="AB1009" s="262" t="s">
        <v>33</v>
      </c>
      <c r="AC1009" s="262">
        <v>1</v>
      </c>
      <c r="AD1009" s="262">
        <v>0.92</v>
      </c>
      <c r="AE1009" s="260">
        <v>1</v>
      </c>
      <c r="AF1009" s="260">
        <v>1</v>
      </c>
      <c r="AG1009" s="260">
        <v>1</v>
      </c>
      <c r="AH1009" s="260">
        <v>0.995720399429387</v>
      </c>
      <c r="AI1009" s="262">
        <v>0.92</v>
      </c>
      <c r="AJ1009" s="260" t="s">
        <v>33</v>
      </c>
      <c r="AK1009" s="260" t="s">
        <v>33</v>
      </c>
      <c r="AL1009" s="260" t="s">
        <v>33</v>
      </c>
      <c r="AM1009" s="260">
        <v>1</v>
      </c>
      <c r="AN1009" s="259">
        <v>0.99</v>
      </c>
      <c r="AO1009" s="264">
        <v>1</v>
      </c>
      <c r="AP1009" s="264">
        <v>1</v>
      </c>
      <c r="AQ1009" s="264">
        <v>1</v>
      </c>
      <c r="AR1009" s="265">
        <v>1</v>
      </c>
      <c r="AS1009" s="286">
        <v>0.0656418488929858</v>
      </c>
      <c r="AT1009" s="267" t="s">
        <v>33</v>
      </c>
      <c r="AU1009" s="268" t="s">
        <v>33</v>
      </c>
      <c r="AV1009" s="268" t="s">
        <v>33</v>
      </c>
      <c r="AW1009" s="268" t="s">
        <v>33</v>
      </c>
      <c r="AX1009" s="224"/>
      <c r="AY1009" s="222"/>
    </row>
    <row r="1010" ht="15" spans="1:51">
      <c r="A1010" s="220"/>
      <c r="B1010" s="224"/>
      <c r="C1010" s="294" t="s">
        <v>927</v>
      </c>
      <c r="D1010" s="111" t="s">
        <v>25</v>
      </c>
      <c r="E1010" s="111" t="s">
        <v>928</v>
      </c>
      <c r="F1010" s="299" t="s">
        <v>1046</v>
      </c>
      <c r="G1010" s="300" t="s">
        <v>1046</v>
      </c>
      <c r="H1010" s="300" t="s">
        <v>1046</v>
      </c>
      <c r="I1010" s="300" t="s">
        <v>1046</v>
      </c>
      <c r="J1010" s="259">
        <v>0.9</v>
      </c>
      <c r="K1010" s="260">
        <v>0.914285714285714</v>
      </c>
      <c r="L1010" s="260">
        <v>0.972222222222222</v>
      </c>
      <c r="M1010" s="261">
        <v>0.909090909090909</v>
      </c>
      <c r="N1010" s="261">
        <v>0.908150064683053</v>
      </c>
      <c r="O1010" s="262">
        <v>0.9</v>
      </c>
      <c r="P1010" s="263">
        <v>0.973400431344357</v>
      </c>
      <c r="Q1010" s="260">
        <v>0.925046845721424</v>
      </c>
      <c r="R1010" s="260">
        <v>0.954050213169114</v>
      </c>
      <c r="S1010" s="260">
        <v>0.88729177290498</v>
      </c>
      <c r="T1010" s="262">
        <v>0.9</v>
      </c>
      <c r="U1010" s="260">
        <v>0.942008147615624</v>
      </c>
      <c r="V1010" s="260">
        <v>0.921715594420154</v>
      </c>
      <c r="W1010" s="260">
        <v>0.938417811463761</v>
      </c>
      <c r="X1010" s="260">
        <v>0.903206272310046</v>
      </c>
      <c r="Y1010" s="262">
        <v>0.92</v>
      </c>
      <c r="Z1010" s="262">
        <v>0.861256544502618</v>
      </c>
      <c r="AA1010" s="262">
        <v>0.864326375711575</v>
      </c>
      <c r="AB1010" s="262">
        <v>0.87624750499002</v>
      </c>
      <c r="AC1010" s="262">
        <v>0.817264522101365</v>
      </c>
      <c r="AD1010" s="262">
        <v>0.92</v>
      </c>
      <c r="AE1010" s="260">
        <v>0.997876857749469</v>
      </c>
      <c r="AF1010" s="260">
        <v>0.987544581618656</v>
      </c>
      <c r="AG1010" s="260">
        <v>0.998272884283247</v>
      </c>
      <c r="AH1010" s="260">
        <v>0.992880153305591</v>
      </c>
      <c r="AI1010" s="262">
        <v>0.92</v>
      </c>
      <c r="AJ1010" s="260">
        <v>0.95326724661137</v>
      </c>
      <c r="AK1010" s="260">
        <v>0.948464163822526</v>
      </c>
      <c r="AL1010" s="260">
        <v>0.93974358974359</v>
      </c>
      <c r="AM1010" s="260">
        <v>0.92885563121963</v>
      </c>
      <c r="AN1010" s="259">
        <v>0.99</v>
      </c>
      <c r="AO1010" s="264">
        <v>1</v>
      </c>
      <c r="AP1010" s="264">
        <v>1</v>
      </c>
      <c r="AQ1010" s="264">
        <v>1</v>
      </c>
      <c r="AR1010" s="265">
        <v>1</v>
      </c>
      <c r="AS1010" s="286">
        <v>0.0656418488929858</v>
      </c>
      <c r="AT1010" s="267">
        <v>0.025</v>
      </c>
      <c r="AU1010" s="268">
        <v>0.134615384615385</v>
      </c>
      <c r="AV1010" s="268">
        <v>0.0606060606060606</v>
      </c>
      <c r="AW1010" s="268">
        <v>0.0738916256157636</v>
      </c>
      <c r="AX1010" s="224"/>
      <c r="AY1010" s="222"/>
    </row>
    <row r="1011" ht="15" spans="1:51">
      <c r="A1011" s="220"/>
      <c r="B1011" s="224"/>
      <c r="C1011" s="294" t="s">
        <v>927</v>
      </c>
      <c r="D1011" s="111" t="s">
        <v>125</v>
      </c>
      <c r="E1011" s="111" t="s">
        <v>928</v>
      </c>
      <c r="F1011" s="299" t="s">
        <v>1047</v>
      </c>
      <c r="G1011" s="300" t="s">
        <v>1047</v>
      </c>
      <c r="H1011" s="300" t="s">
        <v>1047</v>
      </c>
      <c r="I1011" s="300" t="s">
        <v>1047</v>
      </c>
      <c r="J1011" s="259">
        <v>0.9</v>
      </c>
      <c r="K1011" s="260" t="s">
        <v>33</v>
      </c>
      <c r="L1011" s="260" t="s">
        <v>33</v>
      </c>
      <c r="M1011" s="261" t="s">
        <v>33</v>
      </c>
      <c r="N1011" s="261" t="s">
        <v>33</v>
      </c>
      <c r="O1011" s="262">
        <v>0.9</v>
      </c>
      <c r="P1011" s="263" t="s">
        <v>33</v>
      </c>
      <c r="Q1011" s="260" t="s">
        <v>33</v>
      </c>
      <c r="R1011" s="260" t="s">
        <v>33</v>
      </c>
      <c r="S1011" s="260">
        <v>0</v>
      </c>
      <c r="T1011" s="262">
        <v>0.9</v>
      </c>
      <c r="U1011" s="260" t="s">
        <v>33</v>
      </c>
      <c r="V1011" s="260" t="s">
        <v>33</v>
      </c>
      <c r="W1011" s="260" t="s">
        <v>33</v>
      </c>
      <c r="X1011" s="260">
        <v>1</v>
      </c>
      <c r="Y1011" s="262">
        <v>0.92</v>
      </c>
      <c r="Z1011" s="262" t="s">
        <v>33</v>
      </c>
      <c r="AA1011" s="262" t="s">
        <v>33</v>
      </c>
      <c r="AB1011" s="262" t="s">
        <v>33</v>
      </c>
      <c r="AC1011" s="262" t="s">
        <v>33</v>
      </c>
      <c r="AD1011" s="262">
        <v>0.92</v>
      </c>
      <c r="AE1011" s="260">
        <v>0.984905660377358</v>
      </c>
      <c r="AF1011" s="260">
        <v>0.991967871485944</v>
      </c>
      <c r="AG1011" s="260">
        <v>1</v>
      </c>
      <c r="AH1011" s="260">
        <v>0.998340624528587</v>
      </c>
      <c r="AI1011" s="262">
        <v>0.92</v>
      </c>
      <c r="AJ1011" s="260" t="s">
        <v>33</v>
      </c>
      <c r="AK1011" s="260" t="s">
        <v>33</v>
      </c>
      <c r="AL1011" s="260" t="s">
        <v>33</v>
      </c>
      <c r="AM1011" s="260">
        <v>1</v>
      </c>
      <c r="AN1011" s="259">
        <v>0.99</v>
      </c>
      <c r="AO1011" s="264">
        <v>1</v>
      </c>
      <c r="AP1011" s="264">
        <v>1</v>
      </c>
      <c r="AQ1011" s="264">
        <v>1</v>
      </c>
      <c r="AR1011" s="265">
        <v>1</v>
      </c>
      <c r="AS1011" s="286">
        <v>0.0656418488929858</v>
      </c>
      <c r="AT1011" s="267" t="s">
        <v>33</v>
      </c>
      <c r="AU1011" s="268" t="s">
        <v>33</v>
      </c>
      <c r="AV1011" s="268" t="s">
        <v>33</v>
      </c>
      <c r="AW1011" s="268" t="s">
        <v>33</v>
      </c>
      <c r="AX1011" s="224"/>
      <c r="AY1011" s="222"/>
    </row>
    <row r="1012" ht="15" spans="1:51">
      <c r="A1012" s="220"/>
      <c r="B1012" s="224"/>
      <c r="C1012" s="294" t="s">
        <v>927</v>
      </c>
      <c r="D1012" s="111" t="s">
        <v>125</v>
      </c>
      <c r="E1012" s="111" t="s">
        <v>928</v>
      </c>
      <c r="F1012" s="299" t="s">
        <v>1048</v>
      </c>
      <c r="G1012" s="300" t="s">
        <v>1048</v>
      </c>
      <c r="H1012" s="300" t="s">
        <v>1048</v>
      </c>
      <c r="I1012" s="300" t="s">
        <v>1048</v>
      </c>
      <c r="J1012" s="259">
        <v>0.9</v>
      </c>
      <c r="K1012" s="260" t="s">
        <v>33</v>
      </c>
      <c r="L1012" s="260" t="s">
        <v>33</v>
      </c>
      <c r="M1012" s="261" t="s">
        <v>33</v>
      </c>
      <c r="N1012" s="261" t="s">
        <v>33</v>
      </c>
      <c r="O1012" s="262">
        <v>0.9</v>
      </c>
      <c r="P1012" s="263" t="s">
        <v>33</v>
      </c>
      <c r="Q1012" s="260" t="s">
        <v>33</v>
      </c>
      <c r="R1012" s="260" t="s">
        <v>33</v>
      </c>
      <c r="S1012" s="260">
        <v>0</v>
      </c>
      <c r="T1012" s="262">
        <v>0.9</v>
      </c>
      <c r="U1012" s="260" t="s">
        <v>33</v>
      </c>
      <c r="V1012" s="260" t="s">
        <v>33</v>
      </c>
      <c r="W1012" s="260" t="s">
        <v>33</v>
      </c>
      <c r="X1012" s="260">
        <v>1</v>
      </c>
      <c r="Y1012" s="262">
        <v>0.92</v>
      </c>
      <c r="Z1012" s="262" t="s">
        <v>33</v>
      </c>
      <c r="AA1012" s="262" t="s">
        <v>33</v>
      </c>
      <c r="AB1012" s="262" t="s">
        <v>33</v>
      </c>
      <c r="AC1012" s="262" t="s">
        <v>33</v>
      </c>
      <c r="AD1012" s="262">
        <v>0.92</v>
      </c>
      <c r="AE1012" s="260">
        <v>1</v>
      </c>
      <c r="AF1012" s="260">
        <v>1</v>
      </c>
      <c r="AG1012" s="260">
        <v>1</v>
      </c>
      <c r="AH1012" s="260">
        <v>0.99721226602947</v>
      </c>
      <c r="AI1012" s="262">
        <v>0.92</v>
      </c>
      <c r="AJ1012" s="260" t="s">
        <v>33</v>
      </c>
      <c r="AK1012" s="260" t="s">
        <v>33</v>
      </c>
      <c r="AL1012" s="260">
        <v>1</v>
      </c>
      <c r="AM1012" s="260">
        <v>1</v>
      </c>
      <c r="AN1012" s="259">
        <v>0.99</v>
      </c>
      <c r="AO1012" s="264">
        <v>1</v>
      </c>
      <c r="AP1012" s="264">
        <v>1</v>
      </c>
      <c r="AQ1012" s="264">
        <v>1</v>
      </c>
      <c r="AR1012" s="265">
        <v>1</v>
      </c>
      <c r="AS1012" s="286">
        <v>0.0656418488929858</v>
      </c>
      <c r="AT1012" s="267" t="s">
        <v>33</v>
      </c>
      <c r="AU1012" s="268" t="s">
        <v>33</v>
      </c>
      <c r="AV1012" s="268" t="s">
        <v>33</v>
      </c>
      <c r="AW1012" s="268" t="s">
        <v>33</v>
      </c>
      <c r="AX1012" s="224"/>
      <c r="AY1012" s="222"/>
    </row>
    <row r="1013" ht="15" spans="1:51">
      <c r="A1013" s="220"/>
      <c r="B1013" s="224"/>
      <c r="C1013" s="294" t="s">
        <v>927</v>
      </c>
      <c r="D1013" s="111" t="s">
        <v>125</v>
      </c>
      <c r="E1013" s="111" t="s">
        <v>928</v>
      </c>
      <c r="F1013" s="299" t="s">
        <v>1049</v>
      </c>
      <c r="G1013" s="300" t="s">
        <v>1049</v>
      </c>
      <c r="H1013" s="300" t="s">
        <v>1049</v>
      </c>
      <c r="I1013" s="300" t="s">
        <v>1049</v>
      </c>
      <c r="J1013" s="259">
        <v>0.9</v>
      </c>
      <c r="K1013" s="260" t="s">
        <v>33</v>
      </c>
      <c r="L1013" s="260" t="s">
        <v>33</v>
      </c>
      <c r="M1013" s="261" t="s">
        <v>33</v>
      </c>
      <c r="N1013" s="261" t="s">
        <v>33</v>
      </c>
      <c r="O1013" s="262">
        <v>0.9</v>
      </c>
      <c r="P1013" s="263" t="s">
        <v>33</v>
      </c>
      <c r="Q1013" s="260" t="s">
        <v>33</v>
      </c>
      <c r="R1013" s="260" t="s">
        <v>33</v>
      </c>
      <c r="S1013" s="260" t="s">
        <v>33</v>
      </c>
      <c r="T1013" s="262">
        <v>0.9</v>
      </c>
      <c r="U1013" s="260" t="s">
        <v>33</v>
      </c>
      <c r="V1013" s="260" t="s">
        <v>33</v>
      </c>
      <c r="W1013" s="260" t="s">
        <v>33</v>
      </c>
      <c r="X1013" s="260" t="s">
        <v>33</v>
      </c>
      <c r="Y1013" s="262">
        <v>0.92</v>
      </c>
      <c r="Z1013" s="262" t="s">
        <v>33</v>
      </c>
      <c r="AA1013" s="262" t="s">
        <v>33</v>
      </c>
      <c r="AB1013" s="262" t="s">
        <v>33</v>
      </c>
      <c r="AC1013" s="262" t="s">
        <v>33</v>
      </c>
      <c r="AD1013" s="262">
        <v>0.92</v>
      </c>
      <c r="AE1013" s="260">
        <v>1</v>
      </c>
      <c r="AF1013" s="260">
        <v>1</v>
      </c>
      <c r="AG1013" s="260">
        <v>1</v>
      </c>
      <c r="AH1013" s="260">
        <v>0.999506416584403</v>
      </c>
      <c r="AI1013" s="262">
        <v>0.92</v>
      </c>
      <c r="AJ1013" s="260" t="s">
        <v>33</v>
      </c>
      <c r="AK1013" s="260" t="s">
        <v>33</v>
      </c>
      <c r="AL1013" s="260" t="s">
        <v>33</v>
      </c>
      <c r="AM1013" s="260" t="s">
        <v>33</v>
      </c>
      <c r="AN1013" s="259">
        <v>0.99</v>
      </c>
      <c r="AO1013" s="264" t="s">
        <v>33</v>
      </c>
      <c r="AP1013" s="264" t="s">
        <v>33</v>
      </c>
      <c r="AQ1013" s="264" t="s">
        <v>33</v>
      </c>
      <c r="AR1013" s="265">
        <v>1</v>
      </c>
      <c r="AS1013" s="286">
        <v>0.0656418488929858</v>
      </c>
      <c r="AT1013" s="267" t="s">
        <v>33</v>
      </c>
      <c r="AU1013" s="268" t="s">
        <v>33</v>
      </c>
      <c r="AV1013" s="268" t="s">
        <v>33</v>
      </c>
      <c r="AW1013" s="268" t="s">
        <v>33</v>
      </c>
      <c r="AX1013" s="224"/>
      <c r="AY1013" s="222"/>
    </row>
    <row r="1014" ht="15" spans="1:51">
      <c r="A1014" s="220"/>
      <c r="B1014" s="224"/>
      <c r="C1014" s="294" t="s">
        <v>927</v>
      </c>
      <c r="D1014" s="111" t="s">
        <v>25</v>
      </c>
      <c r="E1014" s="111" t="s">
        <v>928</v>
      </c>
      <c r="F1014" s="299" t="s">
        <v>1050</v>
      </c>
      <c r="G1014" s="300" t="s">
        <v>1050</v>
      </c>
      <c r="H1014" s="300" t="s">
        <v>1050</v>
      </c>
      <c r="I1014" s="300" t="s">
        <v>1050</v>
      </c>
      <c r="J1014" s="259">
        <v>0.9</v>
      </c>
      <c r="K1014" s="260">
        <v>0.933333333333333</v>
      </c>
      <c r="L1014" s="260">
        <v>0.933333333333333</v>
      </c>
      <c r="M1014" s="261">
        <v>0.928571428571429</v>
      </c>
      <c r="N1014" s="261">
        <v>0.907407407407407</v>
      </c>
      <c r="O1014" s="262">
        <v>0.9</v>
      </c>
      <c r="P1014" s="263">
        <v>0.98458304134548</v>
      </c>
      <c r="Q1014" s="260">
        <v>0.960687960687961</v>
      </c>
      <c r="R1014" s="260">
        <v>0.959440559440559</v>
      </c>
      <c r="S1014" s="260">
        <v>0.937814435812314</v>
      </c>
      <c r="T1014" s="262">
        <v>0.9</v>
      </c>
      <c r="U1014" s="260">
        <v>0.936930623686055</v>
      </c>
      <c r="V1014" s="260">
        <v>0.863022113022113</v>
      </c>
      <c r="W1014" s="260">
        <v>0.942657342657343</v>
      </c>
      <c r="X1014" s="260">
        <v>0.836886957116944</v>
      </c>
      <c r="Y1014" s="262">
        <v>0.92</v>
      </c>
      <c r="Z1014" s="262">
        <v>0.894941634241245</v>
      </c>
      <c r="AA1014" s="262">
        <v>0.793201133144476</v>
      </c>
      <c r="AB1014" s="262">
        <v>0.917847025495751</v>
      </c>
      <c r="AC1014" s="262">
        <v>0.851319988395706</v>
      </c>
      <c r="AD1014" s="262">
        <v>0.92</v>
      </c>
      <c r="AE1014" s="260">
        <v>0.992818553169061</v>
      </c>
      <c r="AF1014" s="260">
        <v>0.986882173811197</v>
      </c>
      <c r="AG1014" s="260">
        <v>0.986518972425171</v>
      </c>
      <c r="AH1014" s="260">
        <v>0.982724532956578</v>
      </c>
      <c r="AI1014" s="262">
        <v>0.92</v>
      </c>
      <c r="AJ1014" s="260">
        <v>0.952550415183867</v>
      </c>
      <c r="AK1014" s="260">
        <v>0.912298387096774</v>
      </c>
      <c r="AL1014" s="260">
        <v>0.947761194029851</v>
      </c>
      <c r="AM1014" s="260">
        <v>0.912507258800431</v>
      </c>
      <c r="AN1014" s="259">
        <v>0.99</v>
      </c>
      <c r="AO1014" s="264">
        <v>1</v>
      </c>
      <c r="AP1014" s="264">
        <v>1</v>
      </c>
      <c r="AQ1014" s="264">
        <v>1</v>
      </c>
      <c r="AR1014" s="265">
        <v>1</v>
      </c>
      <c r="AS1014" s="286">
        <v>0.0656418488929858</v>
      </c>
      <c r="AT1014" s="267">
        <v>0</v>
      </c>
      <c r="AU1014" s="268">
        <v>0.1</v>
      </c>
      <c r="AV1014" s="268">
        <v>0</v>
      </c>
      <c r="AW1014" s="268">
        <v>0.059190031152648</v>
      </c>
      <c r="AX1014" s="224"/>
      <c r="AY1014" s="222"/>
    </row>
    <row r="1015" ht="15" spans="1:51">
      <c r="A1015" s="220"/>
      <c r="B1015" s="224"/>
      <c r="C1015" s="294" t="s">
        <v>927</v>
      </c>
      <c r="D1015" s="111" t="s">
        <v>125</v>
      </c>
      <c r="E1015" s="111" t="s">
        <v>928</v>
      </c>
      <c r="F1015" s="297" t="s">
        <v>1051</v>
      </c>
      <c r="G1015" s="298" t="s">
        <v>1051</v>
      </c>
      <c r="H1015" s="298" t="s">
        <v>1051</v>
      </c>
      <c r="I1015" s="298" t="s">
        <v>1051</v>
      </c>
      <c r="J1015" s="259">
        <v>0.9</v>
      </c>
      <c r="K1015" s="260" t="s">
        <v>33</v>
      </c>
      <c r="L1015" s="260" t="s">
        <v>33</v>
      </c>
      <c r="M1015" s="261" t="s">
        <v>33</v>
      </c>
      <c r="N1015" s="261" t="s">
        <v>33</v>
      </c>
      <c r="O1015" s="262">
        <v>0.9</v>
      </c>
      <c r="P1015" s="263" t="s">
        <v>33</v>
      </c>
      <c r="Q1015" s="260" t="s">
        <v>33</v>
      </c>
      <c r="R1015" s="260" t="s">
        <v>33</v>
      </c>
      <c r="S1015" s="260">
        <v>1</v>
      </c>
      <c r="T1015" s="262">
        <v>0.9</v>
      </c>
      <c r="U1015" s="260" t="s">
        <v>33</v>
      </c>
      <c r="V1015" s="260" t="s">
        <v>33</v>
      </c>
      <c r="W1015" s="260" t="s">
        <v>33</v>
      </c>
      <c r="X1015" s="260">
        <v>1</v>
      </c>
      <c r="Y1015" s="262">
        <v>0.92</v>
      </c>
      <c r="Z1015" s="262" t="s">
        <v>33</v>
      </c>
      <c r="AA1015" s="262" t="s">
        <v>33</v>
      </c>
      <c r="AB1015" s="262" t="s">
        <v>33</v>
      </c>
      <c r="AC1015" s="262" t="s">
        <v>33</v>
      </c>
      <c r="AD1015" s="262">
        <v>0.92</v>
      </c>
      <c r="AE1015" s="260">
        <v>1</v>
      </c>
      <c r="AF1015" s="260">
        <v>1</v>
      </c>
      <c r="AG1015" s="260">
        <v>0.994587280108254</v>
      </c>
      <c r="AH1015" s="260">
        <v>0.998213340391742</v>
      </c>
      <c r="AI1015" s="262">
        <v>0.92</v>
      </c>
      <c r="AJ1015" s="260" t="s">
        <v>33</v>
      </c>
      <c r="AK1015" s="260" t="s">
        <v>33</v>
      </c>
      <c r="AL1015" s="260" t="s">
        <v>33</v>
      </c>
      <c r="AM1015" s="260">
        <v>1</v>
      </c>
      <c r="AN1015" s="259">
        <v>0.99</v>
      </c>
      <c r="AO1015" s="264">
        <v>1</v>
      </c>
      <c r="AP1015" s="264">
        <v>1</v>
      </c>
      <c r="AQ1015" s="264">
        <v>1</v>
      </c>
      <c r="AR1015" s="265">
        <v>1</v>
      </c>
      <c r="AS1015" s="286">
        <v>0.0656418488929858</v>
      </c>
      <c r="AT1015" s="267" t="s">
        <v>33</v>
      </c>
      <c r="AU1015" s="268" t="s">
        <v>33</v>
      </c>
      <c r="AV1015" s="268" t="s">
        <v>33</v>
      </c>
      <c r="AW1015" s="268">
        <v>0.666666666666667</v>
      </c>
      <c r="AX1015" s="224"/>
      <c r="AY1015" s="222"/>
    </row>
    <row r="1016" ht="15" spans="1:51">
      <c r="A1016" s="220"/>
      <c r="B1016" s="224"/>
      <c r="C1016" s="294" t="s">
        <v>927</v>
      </c>
      <c r="D1016" s="111" t="s">
        <v>125</v>
      </c>
      <c r="E1016" s="111" t="s">
        <v>928</v>
      </c>
      <c r="F1016" s="297" t="s">
        <v>1052</v>
      </c>
      <c r="G1016" s="298" t="s">
        <v>1052</v>
      </c>
      <c r="H1016" s="298" t="s">
        <v>1052</v>
      </c>
      <c r="I1016" s="298" t="s">
        <v>1052</v>
      </c>
      <c r="J1016" s="259">
        <v>0.9</v>
      </c>
      <c r="K1016" s="260" t="s">
        <v>33</v>
      </c>
      <c r="L1016" s="260" t="s">
        <v>33</v>
      </c>
      <c r="M1016" s="261" t="s">
        <v>33</v>
      </c>
      <c r="N1016" s="261" t="s">
        <v>33</v>
      </c>
      <c r="O1016" s="262">
        <v>0.9</v>
      </c>
      <c r="P1016" s="263" t="s">
        <v>33</v>
      </c>
      <c r="Q1016" s="260" t="s">
        <v>33</v>
      </c>
      <c r="R1016" s="260" t="s">
        <v>33</v>
      </c>
      <c r="S1016" s="260">
        <v>0</v>
      </c>
      <c r="T1016" s="262">
        <v>0.9</v>
      </c>
      <c r="U1016" s="260" t="s">
        <v>33</v>
      </c>
      <c r="V1016" s="260" t="s">
        <v>33</v>
      </c>
      <c r="W1016" s="260" t="s">
        <v>33</v>
      </c>
      <c r="X1016" s="260">
        <v>0.9375</v>
      </c>
      <c r="Y1016" s="262">
        <v>0.92</v>
      </c>
      <c r="Z1016" s="262" t="s">
        <v>33</v>
      </c>
      <c r="AA1016" s="262" t="s">
        <v>33</v>
      </c>
      <c r="AB1016" s="262" t="s">
        <v>33</v>
      </c>
      <c r="AC1016" s="262" t="s">
        <v>33</v>
      </c>
      <c r="AD1016" s="262">
        <v>0.92</v>
      </c>
      <c r="AE1016" s="260">
        <v>1</v>
      </c>
      <c r="AF1016" s="260">
        <v>1</v>
      </c>
      <c r="AG1016" s="260">
        <v>0.997134670487106</v>
      </c>
      <c r="AH1016" s="260">
        <v>0.999591903362716</v>
      </c>
      <c r="AI1016" s="262">
        <v>0.92</v>
      </c>
      <c r="AJ1016" s="260" t="s">
        <v>33</v>
      </c>
      <c r="AK1016" s="260" t="s">
        <v>33</v>
      </c>
      <c r="AL1016" s="260" t="s">
        <v>33</v>
      </c>
      <c r="AM1016" s="260">
        <v>0.941176470588235</v>
      </c>
      <c r="AN1016" s="259">
        <v>0.99</v>
      </c>
      <c r="AO1016" s="264" t="s">
        <v>33</v>
      </c>
      <c r="AP1016" s="264" t="s">
        <v>33</v>
      </c>
      <c r="AQ1016" s="264" t="s">
        <v>33</v>
      </c>
      <c r="AR1016" s="265">
        <v>1</v>
      </c>
      <c r="AS1016" s="286">
        <v>0.0656418488929858</v>
      </c>
      <c r="AT1016" s="267" t="s">
        <v>33</v>
      </c>
      <c r="AU1016" s="268" t="s">
        <v>33</v>
      </c>
      <c r="AV1016" s="268" t="s">
        <v>33</v>
      </c>
      <c r="AW1016" s="268" t="s">
        <v>33</v>
      </c>
      <c r="AX1016" s="224"/>
      <c r="AY1016" s="222"/>
    </row>
    <row r="1017" ht="15" spans="1:51">
      <c r="A1017" s="220"/>
      <c r="B1017" s="224"/>
      <c r="C1017" s="294" t="s">
        <v>927</v>
      </c>
      <c r="D1017" s="111" t="s">
        <v>125</v>
      </c>
      <c r="E1017" s="111" t="s">
        <v>928</v>
      </c>
      <c r="F1017" s="297" t="s">
        <v>1053</v>
      </c>
      <c r="G1017" s="298" t="s">
        <v>1053</v>
      </c>
      <c r="H1017" s="298" t="s">
        <v>1053</v>
      </c>
      <c r="I1017" s="298" t="s">
        <v>1053</v>
      </c>
      <c r="J1017" s="259">
        <v>0.9</v>
      </c>
      <c r="K1017" s="260" t="s">
        <v>33</v>
      </c>
      <c r="L1017" s="260" t="s">
        <v>33</v>
      </c>
      <c r="M1017" s="261" t="s">
        <v>33</v>
      </c>
      <c r="N1017" s="261" t="s">
        <v>33</v>
      </c>
      <c r="O1017" s="262">
        <v>0.9</v>
      </c>
      <c r="P1017" s="263" t="s">
        <v>33</v>
      </c>
      <c r="Q1017" s="260" t="s">
        <v>33</v>
      </c>
      <c r="R1017" s="260" t="s">
        <v>33</v>
      </c>
      <c r="S1017" s="260">
        <v>0</v>
      </c>
      <c r="T1017" s="262">
        <v>0.9</v>
      </c>
      <c r="U1017" s="260" t="s">
        <v>33</v>
      </c>
      <c r="V1017" s="260" t="s">
        <v>33</v>
      </c>
      <c r="W1017" s="260" t="s">
        <v>33</v>
      </c>
      <c r="X1017" s="260">
        <v>1</v>
      </c>
      <c r="Y1017" s="262">
        <v>0.92</v>
      </c>
      <c r="Z1017" s="262" t="s">
        <v>33</v>
      </c>
      <c r="AA1017" s="262" t="s">
        <v>33</v>
      </c>
      <c r="AB1017" s="262" t="s">
        <v>33</v>
      </c>
      <c r="AC1017" s="262">
        <v>1</v>
      </c>
      <c r="AD1017" s="262">
        <v>0.92</v>
      </c>
      <c r="AE1017" s="260">
        <v>1</v>
      </c>
      <c r="AF1017" s="260">
        <v>1</v>
      </c>
      <c r="AG1017" s="260">
        <v>1</v>
      </c>
      <c r="AH1017" s="260">
        <v>1</v>
      </c>
      <c r="AI1017" s="262">
        <v>0.92</v>
      </c>
      <c r="AJ1017" s="260" t="s">
        <v>33</v>
      </c>
      <c r="AK1017" s="260" t="s">
        <v>33</v>
      </c>
      <c r="AL1017" s="260" t="s">
        <v>33</v>
      </c>
      <c r="AM1017" s="260">
        <v>1</v>
      </c>
      <c r="AN1017" s="259">
        <v>0.99</v>
      </c>
      <c r="AO1017" s="264">
        <v>1</v>
      </c>
      <c r="AP1017" s="264">
        <v>1</v>
      </c>
      <c r="AQ1017" s="264">
        <v>1</v>
      </c>
      <c r="AR1017" s="265">
        <v>1</v>
      </c>
      <c r="AS1017" s="286">
        <v>0.0656418488929858</v>
      </c>
      <c r="AT1017" s="267" t="s">
        <v>33</v>
      </c>
      <c r="AU1017" s="268" t="s">
        <v>33</v>
      </c>
      <c r="AV1017" s="268" t="s">
        <v>33</v>
      </c>
      <c r="AW1017" s="268" t="s">
        <v>33</v>
      </c>
      <c r="AX1017" s="224"/>
      <c r="AY1017" s="222"/>
    </row>
    <row r="1018" ht="15" spans="1:51">
      <c r="A1018" s="220"/>
      <c r="B1018" s="224"/>
      <c r="C1018" s="294" t="s">
        <v>927</v>
      </c>
      <c r="D1018" s="111" t="s">
        <v>125</v>
      </c>
      <c r="E1018" s="111" t="s">
        <v>928</v>
      </c>
      <c r="F1018" s="299" t="s">
        <v>1054</v>
      </c>
      <c r="G1018" s="300" t="s">
        <v>1054</v>
      </c>
      <c r="H1018" s="300" t="s">
        <v>1054</v>
      </c>
      <c r="I1018" s="300" t="s">
        <v>1054</v>
      </c>
      <c r="J1018" s="259">
        <v>0.9</v>
      </c>
      <c r="K1018" s="260" t="s">
        <v>33</v>
      </c>
      <c r="L1018" s="260" t="s">
        <v>33</v>
      </c>
      <c r="M1018" s="261" t="s">
        <v>33</v>
      </c>
      <c r="N1018" s="261" t="s">
        <v>33</v>
      </c>
      <c r="O1018" s="262">
        <v>0.9</v>
      </c>
      <c r="P1018" s="263" t="s">
        <v>33</v>
      </c>
      <c r="Q1018" s="260" t="s">
        <v>33</v>
      </c>
      <c r="R1018" s="260" t="s">
        <v>33</v>
      </c>
      <c r="S1018" s="260">
        <v>0</v>
      </c>
      <c r="T1018" s="262">
        <v>0.9</v>
      </c>
      <c r="U1018" s="260" t="s">
        <v>33</v>
      </c>
      <c r="V1018" s="260" t="s">
        <v>33</v>
      </c>
      <c r="W1018" s="260" t="s">
        <v>33</v>
      </c>
      <c r="X1018" s="260">
        <v>1</v>
      </c>
      <c r="Y1018" s="262">
        <v>0.92</v>
      </c>
      <c r="Z1018" s="262" t="s">
        <v>33</v>
      </c>
      <c r="AA1018" s="262" t="s">
        <v>33</v>
      </c>
      <c r="AB1018" s="262" t="s">
        <v>33</v>
      </c>
      <c r="AC1018" s="262" t="s">
        <v>33</v>
      </c>
      <c r="AD1018" s="262">
        <v>0.92</v>
      </c>
      <c r="AE1018" s="260">
        <v>1</v>
      </c>
      <c r="AF1018" s="260">
        <v>1</v>
      </c>
      <c r="AG1018" s="260">
        <v>1</v>
      </c>
      <c r="AH1018" s="260">
        <v>0.999870449540096</v>
      </c>
      <c r="AI1018" s="262">
        <v>0.92</v>
      </c>
      <c r="AJ1018" s="260" t="s">
        <v>33</v>
      </c>
      <c r="AK1018" s="260" t="s">
        <v>33</v>
      </c>
      <c r="AL1018" s="260" t="s">
        <v>33</v>
      </c>
      <c r="AM1018" s="260">
        <v>1</v>
      </c>
      <c r="AN1018" s="259">
        <v>0.99</v>
      </c>
      <c r="AO1018" s="264" t="s">
        <v>33</v>
      </c>
      <c r="AP1018" s="264" t="s">
        <v>33</v>
      </c>
      <c r="AQ1018" s="264">
        <v>1</v>
      </c>
      <c r="AR1018" s="265">
        <v>1</v>
      </c>
      <c r="AS1018" s="286">
        <v>0.0656418488929858</v>
      </c>
      <c r="AT1018" s="267" t="s">
        <v>33</v>
      </c>
      <c r="AU1018" s="268" t="s">
        <v>33</v>
      </c>
      <c r="AV1018" s="268" t="s">
        <v>33</v>
      </c>
      <c r="AW1018" s="268" t="s">
        <v>33</v>
      </c>
      <c r="AX1018" s="224"/>
      <c r="AY1018" s="222"/>
    </row>
    <row r="1019" ht="15" spans="1:51">
      <c r="A1019" s="220"/>
      <c r="B1019" s="224"/>
      <c r="C1019" s="294" t="s">
        <v>927</v>
      </c>
      <c r="D1019" s="111" t="s">
        <v>25</v>
      </c>
      <c r="E1019" s="111" t="s">
        <v>928</v>
      </c>
      <c r="F1019" s="299" t="s">
        <v>1055</v>
      </c>
      <c r="G1019" s="300" t="s">
        <v>1055</v>
      </c>
      <c r="H1019" s="300" t="s">
        <v>1055</v>
      </c>
      <c r="I1019" s="300" t="s">
        <v>1055</v>
      </c>
      <c r="J1019" s="259">
        <v>0.9</v>
      </c>
      <c r="K1019" s="260">
        <v>1</v>
      </c>
      <c r="L1019" s="260">
        <v>0.944444444444444</v>
      </c>
      <c r="M1019" s="261">
        <v>0.866666666666667</v>
      </c>
      <c r="N1019" s="261">
        <v>0.957494407158837</v>
      </c>
      <c r="O1019" s="262">
        <v>0.9</v>
      </c>
      <c r="P1019" s="263">
        <v>0.98030233623454</v>
      </c>
      <c r="Q1019" s="260">
        <v>0.970624741414977</v>
      </c>
      <c r="R1019" s="260">
        <v>0.990627928772259</v>
      </c>
      <c r="S1019" s="260">
        <v>0.970001333274077</v>
      </c>
      <c r="T1019" s="262">
        <v>0.9</v>
      </c>
      <c r="U1019" s="260">
        <v>0.921667430142006</v>
      </c>
      <c r="V1019" s="260">
        <v>0.88539511791477</v>
      </c>
      <c r="W1019" s="260">
        <v>0.911902530459232</v>
      </c>
      <c r="X1019" s="260">
        <v>0.875516643704724</v>
      </c>
      <c r="Y1019" s="262">
        <v>0.92</v>
      </c>
      <c r="Z1019" s="262">
        <v>0.912568306010929</v>
      </c>
      <c r="AA1019" s="262">
        <v>0.92378752886836</v>
      </c>
      <c r="AB1019" s="262">
        <v>0.923711340206186</v>
      </c>
      <c r="AC1019" s="262">
        <v>0.901375682783735</v>
      </c>
      <c r="AD1019" s="262">
        <v>0.92</v>
      </c>
      <c r="AE1019" s="260">
        <v>0.96997557822152</v>
      </c>
      <c r="AF1019" s="260">
        <v>0.973524150268336</v>
      </c>
      <c r="AG1019" s="260">
        <v>0.981793770139635</v>
      </c>
      <c r="AH1019" s="260">
        <v>0.978589187201177</v>
      </c>
      <c r="AI1019" s="262">
        <v>0.92</v>
      </c>
      <c r="AJ1019" s="260">
        <v>0.947843137254902</v>
      </c>
      <c r="AK1019" s="260">
        <v>0.939712583245706</v>
      </c>
      <c r="AL1019" s="260">
        <v>0.936896329684482</v>
      </c>
      <c r="AM1019" s="260">
        <v>0.927781925451135</v>
      </c>
      <c r="AN1019" s="259">
        <v>0.99</v>
      </c>
      <c r="AO1019" s="264">
        <v>1</v>
      </c>
      <c r="AP1019" s="264">
        <v>1</v>
      </c>
      <c r="AQ1019" s="264">
        <v>1</v>
      </c>
      <c r="AR1019" s="265">
        <v>1</v>
      </c>
      <c r="AS1019" s="286">
        <v>0.0656418488929858</v>
      </c>
      <c r="AT1019" s="267">
        <v>0</v>
      </c>
      <c r="AU1019" s="268">
        <v>0.0256410256410256</v>
      </c>
      <c r="AV1019" s="268">
        <v>0.0384615384615385</v>
      </c>
      <c r="AW1019" s="268">
        <v>0.0491228070175439</v>
      </c>
      <c r="AX1019" s="224"/>
      <c r="AY1019" s="222"/>
    </row>
    <row r="1020" ht="15" spans="1:51">
      <c r="A1020" s="220"/>
      <c r="B1020" s="224"/>
      <c r="C1020" s="294" t="s">
        <v>927</v>
      </c>
      <c r="D1020" s="111" t="s">
        <v>25</v>
      </c>
      <c r="E1020" s="111" t="s">
        <v>928</v>
      </c>
      <c r="F1020" s="297" t="s">
        <v>1056</v>
      </c>
      <c r="G1020" s="298" t="s">
        <v>1056</v>
      </c>
      <c r="H1020" s="298" t="s">
        <v>1056</v>
      </c>
      <c r="I1020" s="298" t="s">
        <v>1056</v>
      </c>
      <c r="J1020" s="259">
        <v>0.9</v>
      </c>
      <c r="K1020" s="260">
        <v>0.96875</v>
      </c>
      <c r="L1020" s="260">
        <v>1</v>
      </c>
      <c r="M1020" s="261">
        <v>1</v>
      </c>
      <c r="N1020" s="261">
        <v>0.987142857142857</v>
      </c>
      <c r="O1020" s="262">
        <v>0.9</v>
      </c>
      <c r="P1020" s="263">
        <v>0.972983404091085</v>
      </c>
      <c r="Q1020" s="260">
        <v>0.973989345032905</v>
      </c>
      <c r="R1020" s="260">
        <v>0.987567987567988</v>
      </c>
      <c r="S1020" s="260">
        <v>0.980602148434316</v>
      </c>
      <c r="T1020" s="262">
        <v>0.9</v>
      </c>
      <c r="U1020" s="260">
        <v>0.931300656117329</v>
      </c>
      <c r="V1020" s="260">
        <v>0.915073644625509</v>
      </c>
      <c r="W1020" s="260">
        <v>0.925407925407925</v>
      </c>
      <c r="X1020" s="260">
        <v>0.930281839372748</v>
      </c>
      <c r="Y1020" s="262">
        <v>0.92</v>
      </c>
      <c r="Z1020" s="262">
        <v>0.94368932038835</v>
      </c>
      <c r="AA1020" s="262">
        <v>0.946218487394958</v>
      </c>
      <c r="AB1020" s="262">
        <v>0.922935779816514</v>
      </c>
      <c r="AC1020" s="262">
        <v>0.937083165930092</v>
      </c>
      <c r="AD1020" s="262">
        <v>0.92</v>
      </c>
      <c r="AE1020" s="260">
        <v>0.999342537804076</v>
      </c>
      <c r="AF1020" s="260">
        <v>0.999337089824329</v>
      </c>
      <c r="AG1020" s="260">
        <v>0.991535671100363</v>
      </c>
      <c r="AH1020" s="260">
        <v>0.994621409217745</v>
      </c>
      <c r="AI1020" s="262">
        <v>0.92</v>
      </c>
      <c r="AJ1020" s="260">
        <v>0.961687057308435</v>
      </c>
      <c r="AK1020" s="260">
        <v>0.966983623877443</v>
      </c>
      <c r="AL1020" s="260">
        <v>0.960720130932897</v>
      </c>
      <c r="AM1020" s="260">
        <v>0.969415686487072</v>
      </c>
      <c r="AN1020" s="259">
        <v>0.99</v>
      </c>
      <c r="AO1020" s="264">
        <v>1</v>
      </c>
      <c r="AP1020" s="264">
        <v>1</v>
      </c>
      <c r="AQ1020" s="264">
        <v>1</v>
      </c>
      <c r="AR1020" s="265">
        <v>1</v>
      </c>
      <c r="AS1020" s="286">
        <v>0.0656418488929858</v>
      </c>
      <c r="AT1020" s="267">
        <v>0</v>
      </c>
      <c r="AU1020" s="268">
        <v>0.0833333333333333</v>
      </c>
      <c r="AV1020" s="268">
        <v>0.05</v>
      </c>
      <c r="AW1020" s="268">
        <v>0.0506993006993007</v>
      </c>
      <c r="AX1020" s="224"/>
      <c r="AY1020" s="222"/>
    </row>
    <row r="1021" ht="15" spans="1:51">
      <c r="A1021" s="220"/>
      <c r="B1021" s="224"/>
      <c r="C1021" s="294" t="s">
        <v>927</v>
      </c>
      <c r="D1021" s="111" t="s">
        <v>25</v>
      </c>
      <c r="E1021" s="111" t="s">
        <v>928</v>
      </c>
      <c r="F1021" s="297" t="s">
        <v>1057</v>
      </c>
      <c r="G1021" s="298" t="s">
        <v>1057</v>
      </c>
      <c r="H1021" s="298" t="s">
        <v>1057</v>
      </c>
      <c r="I1021" s="298" t="s">
        <v>1057</v>
      </c>
      <c r="J1021" s="259">
        <v>0.9</v>
      </c>
      <c r="K1021" s="260">
        <v>0.942857142857143</v>
      </c>
      <c r="L1021" s="260">
        <v>0.916666666666667</v>
      </c>
      <c r="M1021" s="261">
        <v>0.8125</v>
      </c>
      <c r="N1021" s="261">
        <v>0.846649484536082</v>
      </c>
      <c r="O1021" s="262">
        <v>0.9</v>
      </c>
      <c r="P1021" s="263">
        <v>0.880873989823406</v>
      </c>
      <c r="Q1021" s="260">
        <v>0.826380214838871</v>
      </c>
      <c r="R1021" s="260">
        <v>0.866286438529784</v>
      </c>
      <c r="S1021" s="260">
        <v>0.829386233593577</v>
      </c>
      <c r="T1021" s="262">
        <v>0.9</v>
      </c>
      <c r="U1021" s="260">
        <v>0.799161927566597</v>
      </c>
      <c r="V1021" s="260">
        <v>0.793404946290282</v>
      </c>
      <c r="W1021" s="260">
        <v>0.811787072243346</v>
      </c>
      <c r="X1021" s="260">
        <v>0.718050649739974</v>
      </c>
      <c r="Y1021" s="262">
        <v>0.92</v>
      </c>
      <c r="Z1021" s="262">
        <v>0.7234375</v>
      </c>
      <c r="AA1021" s="262">
        <v>0.739427012278308</v>
      </c>
      <c r="AB1021" s="262">
        <v>0.735401459854015</v>
      </c>
      <c r="AC1021" s="262">
        <v>0.655433376455369</v>
      </c>
      <c r="AD1021" s="262">
        <v>0.92</v>
      </c>
      <c r="AE1021" s="260">
        <v>0.991546120608679</v>
      </c>
      <c r="AF1021" s="260">
        <v>0.978159851301115</v>
      </c>
      <c r="AG1021" s="260">
        <v>0.976428992339422</v>
      </c>
      <c r="AH1021" s="260">
        <v>0.981322007994357</v>
      </c>
      <c r="AI1021" s="262">
        <v>0.92</v>
      </c>
      <c r="AJ1021" s="260">
        <v>0.872896257221804</v>
      </c>
      <c r="AK1021" s="260">
        <v>0.891258445945946</v>
      </c>
      <c r="AL1021" s="260">
        <v>0.855126999059266</v>
      </c>
      <c r="AM1021" s="260">
        <v>0.851607584501237</v>
      </c>
      <c r="AN1021" s="259">
        <v>0.99</v>
      </c>
      <c r="AO1021" s="264">
        <v>1</v>
      </c>
      <c r="AP1021" s="264">
        <v>1</v>
      </c>
      <c r="AQ1021" s="264">
        <v>1</v>
      </c>
      <c r="AR1021" s="265">
        <v>1</v>
      </c>
      <c r="AS1021" s="286">
        <v>0.0656418488929858</v>
      </c>
      <c r="AT1021" s="267">
        <v>0.15</v>
      </c>
      <c r="AU1021" s="268">
        <v>0</v>
      </c>
      <c r="AV1021" s="268">
        <v>0</v>
      </c>
      <c r="AW1021" s="268">
        <v>0.038961038961039</v>
      </c>
      <c r="AX1021" s="224"/>
      <c r="AY1021" s="222"/>
    </row>
    <row r="1022" ht="15" spans="1:51">
      <c r="A1022" s="220"/>
      <c r="B1022" s="224"/>
      <c r="C1022" s="294" t="s">
        <v>927</v>
      </c>
      <c r="D1022" s="111" t="s">
        <v>25</v>
      </c>
      <c r="E1022" s="111" t="s">
        <v>928</v>
      </c>
      <c r="F1022" s="297" t="s">
        <v>1058</v>
      </c>
      <c r="G1022" s="298" t="s">
        <v>1058</v>
      </c>
      <c r="H1022" s="298" t="s">
        <v>1058</v>
      </c>
      <c r="I1022" s="298" t="s">
        <v>1058</v>
      </c>
      <c r="J1022" s="259">
        <v>0.9</v>
      </c>
      <c r="K1022" s="260">
        <v>0.923076923076923</v>
      </c>
      <c r="L1022" s="260">
        <v>0.9</v>
      </c>
      <c r="M1022" s="261">
        <v>0.888888888888889</v>
      </c>
      <c r="N1022" s="261">
        <v>0.931142410015649</v>
      </c>
      <c r="O1022" s="262">
        <v>0.9</v>
      </c>
      <c r="P1022" s="263">
        <v>0.947786606129398</v>
      </c>
      <c r="Q1022" s="260">
        <v>0.893915259636827</v>
      </c>
      <c r="R1022" s="260">
        <v>0.946245059288538</v>
      </c>
      <c r="S1022" s="260">
        <v>0.905508736537273</v>
      </c>
      <c r="T1022" s="262">
        <v>0.9</v>
      </c>
      <c r="U1022" s="260">
        <v>0.905032160423761</v>
      </c>
      <c r="V1022" s="260">
        <v>0.858553679515769</v>
      </c>
      <c r="W1022" s="260">
        <v>0.904347826086957</v>
      </c>
      <c r="X1022" s="260">
        <v>0.869846744541698</v>
      </c>
      <c r="Y1022" s="262">
        <v>0.92</v>
      </c>
      <c r="Z1022" s="262">
        <v>0.903811252268603</v>
      </c>
      <c r="AA1022" s="262">
        <v>0.876923076923077</v>
      </c>
      <c r="AB1022" s="262">
        <v>0.835355285961872</v>
      </c>
      <c r="AC1022" s="262">
        <v>0.878625830497488</v>
      </c>
      <c r="AD1022" s="262">
        <v>0.92</v>
      </c>
      <c r="AE1022" s="260">
        <v>0.998104265402844</v>
      </c>
      <c r="AF1022" s="260">
        <v>0.9971037388099</v>
      </c>
      <c r="AG1022" s="260">
        <v>0.957065845206007</v>
      </c>
      <c r="AH1022" s="260">
        <v>0.99459138412546</v>
      </c>
      <c r="AI1022" s="262">
        <v>0.92</v>
      </c>
      <c r="AJ1022" s="260">
        <v>0.95648090169067</v>
      </c>
      <c r="AK1022" s="260">
        <v>0.954350161117078</v>
      </c>
      <c r="AL1022" s="260">
        <v>0.921824104234528</v>
      </c>
      <c r="AM1022" s="260">
        <v>0.953462851568851</v>
      </c>
      <c r="AN1022" s="259">
        <v>0.99</v>
      </c>
      <c r="AO1022" s="264">
        <v>1</v>
      </c>
      <c r="AP1022" s="264">
        <v>1</v>
      </c>
      <c r="AQ1022" s="264">
        <v>1</v>
      </c>
      <c r="AR1022" s="265">
        <v>1</v>
      </c>
      <c r="AS1022" s="286">
        <v>0.0656418488929858</v>
      </c>
      <c r="AT1022" s="267">
        <v>0</v>
      </c>
      <c r="AU1022" s="268">
        <v>0</v>
      </c>
      <c r="AV1022" s="268">
        <v>0.0666666666666667</v>
      </c>
      <c r="AW1022" s="268">
        <v>0.0550161812297735</v>
      </c>
      <c r="AX1022" s="224"/>
      <c r="AY1022" s="222"/>
    </row>
    <row r="1023" ht="15" spans="1:51">
      <c r="A1023" s="220"/>
      <c r="B1023" s="224"/>
      <c r="C1023" s="294" t="s">
        <v>927</v>
      </c>
      <c r="D1023" s="111" t="s">
        <v>25</v>
      </c>
      <c r="E1023" s="111" t="s">
        <v>928</v>
      </c>
      <c r="F1023" s="297" t="s">
        <v>1059</v>
      </c>
      <c r="G1023" s="298" t="s">
        <v>1059</v>
      </c>
      <c r="H1023" s="298" t="s">
        <v>1059</v>
      </c>
      <c r="I1023" s="298" t="s">
        <v>1059</v>
      </c>
      <c r="J1023" s="259">
        <v>0.9</v>
      </c>
      <c r="K1023" s="260">
        <v>1</v>
      </c>
      <c r="L1023" s="260">
        <v>1</v>
      </c>
      <c r="M1023" s="261">
        <v>1</v>
      </c>
      <c r="N1023" s="261">
        <v>0.992592592592593</v>
      </c>
      <c r="O1023" s="262">
        <v>0.9</v>
      </c>
      <c r="P1023" s="263">
        <v>0.971555860178204</v>
      </c>
      <c r="Q1023" s="260">
        <v>0.939338235294118</v>
      </c>
      <c r="R1023" s="260">
        <v>0.971586971586972</v>
      </c>
      <c r="S1023" s="260">
        <v>0.952227671478898</v>
      </c>
      <c r="T1023" s="262">
        <v>0.9</v>
      </c>
      <c r="U1023" s="260">
        <v>0.92871830020562</v>
      </c>
      <c r="V1023" s="260">
        <v>0.878676470588235</v>
      </c>
      <c r="W1023" s="260">
        <v>0.914067914067914</v>
      </c>
      <c r="X1023" s="260">
        <v>0.913517994059543</v>
      </c>
      <c r="Y1023" s="262">
        <v>0.92</v>
      </c>
      <c r="Z1023" s="262">
        <v>0.930645161290323</v>
      </c>
      <c r="AA1023" s="262">
        <v>0.930651872399445</v>
      </c>
      <c r="AB1023" s="262">
        <v>0.84083044982699</v>
      </c>
      <c r="AC1023" s="262">
        <v>0.910675984224728</v>
      </c>
      <c r="AD1023" s="262">
        <v>0.92</v>
      </c>
      <c r="AE1023" s="260">
        <v>0.98927294398093</v>
      </c>
      <c r="AF1023" s="260">
        <v>0.994110718492344</v>
      </c>
      <c r="AG1023" s="260">
        <v>0.992087042532146</v>
      </c>
      <c r="AH1023" s="260">
        <v>0.993987388180085</v>
      </c>
      <c r="AI1023" s="262">
        <v>0.92</v>
      </c>
      <c r="AJ1023" s="260">
        <v>0.965234595816846</v>
      </c>
      <c r="AK1023" s="260">
        <v>0.96975049679841</v>
      </c>
      <c r="AL1023" s="260">
        <v>0.939633844631371</v>
      </c>
      <c r="AM1023" s="260">
        <v>0.969139356532553</v>
      </c>
      <c r="AN1023" s="259">
        <v>0.99</v>
      </c>
      <c r="AO1023" s="264">
        <v>1</v>
      </c>
      <c r="AP1023" s="264">
        <v>1</v>
      </c>
      <c r="AQ1023" s="264">
        <v>1</v>
      </c>
      <c r="AR1023" s="265">
        <v>1</v>
      </c>
      <c r="AS1023" s="286">
        <v>0.0656418488929858</v>
      </c>
      <c r="AT1023" s="267">
        <v>0.0555555555555556</v>
      </c>
      <c r="AU1023" s="268">
        <v>0</v>
      </c>
      <c r="AV1023" s="268">
        <v>0.0714285714285714</v>
      </c>
      <c r="AW1023" s="268">
        <v>0.0779944289693593</v>
      </c>
      <c r="AX1023" s="224"/>
      <c r="AY1023" s="222"/>
    </row>
    <row r="1024" ht="15" spans="1:51">
      <c r="A1024" s="220"/>
      <c r="B1024" s="224"/>
      <c r="C1024" s="294" t="s">
        <v>927</v>
      </c>
      <c r="D1024" s="111" t="s">
        <v>25</v>
      </c>
      <c r="E1024" s="111" t="s">
        <v>928</v>
      </c>
      <c r="F1024" s="297" t="s">
        <v>1060</v>
      </c>
      <c r="G1024" s="298" t="s">
        <v>1060</v>
      </c>
      <c r="H1024" s="298" t="s">
        <v>1060</v>
      </c>
      <c r="I1024" s="298" t="s">
        <v>1060</v>
      </c>
      <c r="J1024" s="259">
        <v>0.9</v>
      </c>
      <c r="K1024" s="260">
        <v>0.975609756097561</v>
      </c>
      <c r="L1024" s="260">
        <v>1</v>
      </c>
      <c r="M1024" s="261">
        <v>0.972222222222222</v>
      </c>
      <c r="N1024" s="261">
        <v>0.955268389662028</v>
      </c>
      <c r="O1024" s="262">
        <v>0.9</v>
      </c>
      <c r="P1024" s="263">
        <v>0.99553950722175</v>
      </c>
      <c r="Q1024" s="260">
        <v>0.990344325013664</v>
      </c>
      <c r="R1024" s="260">
        <v>0.989765458422175</v>
      </c>
      <c r="S1024" s="260">
        <v>0.981602562901624</v>
      </c>
      <c r="T1024" s="262">
        <v>0.9</v>
      </c>
      <c r="U1024" s="260">
        <v>0.958156329651657</v>
      </c>
      <c r="V1024" s="260">
        <v>0.952996902896702</v>
      </c>
      <c r="W1024" s="260">
        <v>0.970575692963753</v>
      </c>
      <c r="X1024" s="260">
        <v>0.956985218352474</v>
      </c>
      <c r="Y1024" s="262">
        <v>0.92</v>
      </c>
      <c r="Z1024" s="262">
        <v>0</v>
      </c>
      <c r="AA1024" s="262">
        <v>0</v>
      </c>
      <c r="AB1024" s="262" t="s">
        <v>33</v>
      </c>
      <c r="AC1024" s="262">
        <v>0.75</v>
      </c>
      <c r="AD1024" s="262">
        <v>0.92</v>
      </c>
      <c r="AE1024" s="260">
        <v>0.998635122838945</v>
      </c>
      <c r="AF1024" s="260">
        <v>0.99907063197026</v>
      </c>
      <c r="AG1024" s="260">
        <v>0.998732305091908</v>
      </c>
      <c r="AH1024" s="260">
        <v>0.991658370447996</v>
      </c>
      <c r="AI1024" s="262">
        <v>0.92</v>
      </c>
      <c r="AJ1024" s="260">
        <v>0.987473460721868</v>
      </c>
      <c r="AK1024" s="260">
        <v>0.985063752276867</v>
      </c>
      <c r="AL1024" s="260">
        <v>0.993179880647911</v>
      </c>
      <c r="AM1024" s="260">
        <v>0.990131732938852</v>
      </c>
      <c r="AN1024" s="259">
        <v>0.99</v>
      </c>
      <c r="AO1024" s="264">
        <v>1</v>
      </c>
      <c r="AP1024" s="264">
        <v>1</v>
      </c>
      <c r="AQ1024" s="264">
        <v>1</v>
      </c>
      <c r="AR1024" s="265">
        <v>1</v>
      </c>
      <c r="AS1024" s="286">
        <v>0.0656418488929858</v>
      </c>
      <c r="AT1024" s="267">
        <v>0.0714285714285714</v>
      </c>
      <c r="AU1024" s="268">
        <v>0</v>
      </c>
      <c r="AV1024" s="268">
        <v>0.1</v>
      </c>
      <c r="AW1024" s="268">
        <v>0.0926430517711172</v>
      </c>
      <c r="AX1024" s="224"/>
      <c r="AY1024" s="222"/>
    </row>
    <row r="1025" ht="15" spans="1:51">
      <c r="A1025" s="220"/>
      <c r="B1025" s="224"/>
      <c r="C1025" s="294" t="s">
        <v>927</v>
      </c>
      <c r="D1025" s="111" t="s">
        <v>25</v>
      </c>
      <c r="E1025" s="111" t="s">
        <v>928</v>
      </c>
      <c r="F1025" s="297" t="s">
        <v>1061</v>
      </c>
      <c r="G1025" s="298" t="s">
        <v>1061</v>
      </c>
      <c r="H1025" s="298" t="s">
        <v>1061</v>
      </c>
      <c r="I1025" s="298" t="s">
        <v>1061</v>
      </c>
      <c r="J1025" s="259">
        <v>0.9</v>
      </c>
      <c r="K1025" s="260">
        <v>0.973684210526316</v>
      </c>
      <c r="L1025" s="260">
        <v>0.947368421052632</v>
      </c>
      <c r="M1025" s="261">
        <v>0.935483870967742</v>
      </c>
      <c r="N1025" s="261">
        <v>0.939787485242031</v>
      </c>
      <c r="O1025" s="262">
        <v>0.9</v>
      </c>
      <c r="P1025" s="263">
        <v>0.935955622793747</v>
      </c>
      <c r="Q1025" s="260">
        <v>0.923876166242579</v>
      </c>
      <c r="R1025" s="260">
        <v>0.935417734495131</v>
      </c>
      <c r="S1025" s="260">
        <v>0.931685741140045</v>
      </c>
      <c r="T1025" s="262">
        <v>0.9</v>
      </c>
      <c r="U1025" s="260">
        <v>0.921583459404942</v>
      </c>
      <c r="V1025" s="260">
        <v>0.899703138252757</v>
      </c>
      <c r="W1025" s="260">
        <v>0.92157867760123</v>
      </c>
      <c r="X1025" s="260">
        <v>0.90490407474982</v>
      </c>
      <c r="Y1025" s="262">
        <v>0.92</v>
      </c>
      <c r="Z1025" s="262">
        <v>0</v>
      </c>
      <c r="AA1025" s="262">
        <v>0</v>
      </c>
      <c r="AB1025" s="262" t="s">
        <v>33</v>
      </c>
      <c r="AC1025" s="262">
        <v>0.583333333333333</v>
      </c>
      <c r="AD1025" s="262">
        <v>0.92</v>
      </c>
      <c r="AE1025" s="260">
        <v>0.99546406140963</v>
      </c>
      <c r="AF1025" s="260">
        <v>0.996162701458173</v>
      </c>
      <c r="AG1025" s="260">
        <v>0.999174690508941</v>
      </c>
      <c r="AH1025" s="260">
        <v>0.996799093548616</v>
      </c>
      <c r="AI1025" s="262">
        <v>0.92</v>
      </c>
      <c r="AJ1025" s="260">
        <v>0.966985887096774</v>
      </c>
      <c r="AK1025" s="260">
        <v>0.964596141615433</v>
      </c>
      <c r="AL1025" s="260">
        <v>0.953357252690928</v>
      </c>
      <c r="AM1025" s="260">
        <v>0.966593756213959</v>
      </c>
      <c r="AN1025" s="259">
        <v>0.99</v>
      </c>
      <c r="AO1025" s="264">
        <v>1</v>
      </c>
      <c r="AP1025" s="264">
        <v>1</v>
      </c>
      <c r="AQ1025" s="264">
        <v>1</v>
      </c>
      <c r="AR1025" s="265">
        <v>1</v>
      </c>
      <c r="AS1025" s="286">
        <v>0.0656418488929858</v>
      </c>
      <c r="AT1025" s="267">
        <v>0</v>
      </c>
      <c r="AU1025" s="268">
        <v>0.1</v>
      </c>
      <c r="AV1025" s="268">
        <v>0.307692307692308</v>
      </c>
      <c r="AW1025" s="268">
        <v>0.0583554376657825</v>
      </c>
      <c r="AX1025" s="224"/>
      <c r="AY1025" s="222"/>
    </row>
    <row r="1026" ht="15" spans="1:51">
      <c r="A1026" s="220"/>
      <c r="B1026" s="224"/>
      <c r="C1026" s="294" t="s">
        <v>927</v>
      </c>
      <c r="D1026" s="111" t="s">
        <v>25</v>
      </c>
      <c r="E1026" s="111" t="s">
        <v>928</v>
      </c>
      <c r="F1026" s="301" t="s">
        <v>1062</v>
      </c>
      <c r="G1026" s="302" t="s">
        <v>1062</v>
      </c>
      <c r="H1026" s="302" t="s">
        <v>1062</v>
      </c>
      <c r="I1026" s="302" t="s">
        <v>1062</v>
      </c>
      <c r="J1026" s="259">
        <v>0.9</v>
      </c>
      <c r="K1026" s="260">
        <v>1</v>
      </c>
      <c r="L1026" s="260">
        <v>1</v>
      </c>
      <c r="M1026" s="261">
        <v>0.952380952380952</v>
      </c>
      <c r="N1026" s="261">
        <v>0.952548330404218</v>
      </c>
      <c r="O1026" s="262">
        <v>0.9</v>
      </c>
      <c r="P1026" s="263">
        <v>0.953775038520801</v>
      </c>
      <c r="Q1026" s="260">
        <v>0.934857500782963</v>
      </c>
      <c r="R1026" s="260">
        <v>0.960033305578684</v>
      </c>
      <c r="S1026" s="260">
        <v>0.945796750959466</v>
      </c>
      <c r="T1026" s="262">
        <v>0.9</v>
      </c>
      <c r="U1026" s="260">
        <v>0.920647149460709</v>
      </c>
      <c r="V1026" s="260">
        <v>0.901659880989665</v>
      </c>
      <c r="W1026" s="260">
        <v>0.919233971690258</v>
      </c>
      <c r="X1026" s="260">
        <v>0.904000841175543</v>
      </c>
      <c r="Y1026" s="262">
        <v>0.92</v>
      </c>
      <c r="Z1026" s="262">
        <v>0.910064239828694</v>
      </c>
      <c r="AA1026" s="262">
        <v>0.887959866220736</v>
      </c>
      <c r="AB1026" s="262">
        <v>0.879120879120879</v>
      </c>
      <c r="AC1026" s="262">
        <v>0.895754554829838</v>
      </c>
      <c r="AD1026" s="262">
        <v>0.92</v>
      </c>
      <c r="AE1026" s="260">
        <v>0.994802369152665</v>
      </c>
      <c r="AF1026" s="260">
        <v>0.88605945753879</v>
      </c>
      <c r="AG1026" s="260">
        <v>0.94655462184874</v>
      </c>
      <c r="AH1026" s="260">
        <v>0.92821682543942</v>
      </c>
      <c r="AI1026" s="262">
        <v>0.92</v>
      </c>
      <c r="AJ1026" s="260">
        <v>0.963761018609207</v>
      </c>
      <c r="AK1026" s="260">
        <v>0.958322342389871</v>
      </c>
      <c r="AL1026" s="260">
        <v>0.942186605609617</v>
      </c>
      <c r="AM1026" s="260">
        <v>0.958520717809894</v>
      </c>
      <c r="AN1026" s="259">
        <v>0.99</v>
      </c>
      <c r="AO1026" s="264">
        <v>1</v>
      </c>
      <c r="AP1026" s="264">
        <v>1</v>
      </c>
      <c r="AQ1026" s="264">
        <v>1</v>
      </c>
      <c r="AR1026" s="265">
        <v>1</v>
      </c>
      <c r="AS1026" s="286">
        <v>0.0656418488929858</v>
      </c>
      <c r="AT1026" s="267">
        <v>0</v>
      </c>
      <c r="AU1026" s="268">
        <v>0</v>
      </c>
      <c r="AV1026" s="268">
        <v>0</v>
      </c>
      <c r="AW1026" s="268">
        <v>0.042654028436019</v>
      </c>
      <c r="AX1026" s="224"/>
      <c r="AY1026" s="222"/>
    </row>
    <row r="1027" ht="15" spans="1:51">
      <c r="A1027" s="220"/>
      <c r="B1027" s="224"/>
      <c r="C1027" s="294" t="s">
        <v>927</v>
      </c>
      <c r="D1027" s="111" t="s">
        <v>25</v>
      </c>
      <c r="E1027" s="111" t="s">
        <v>928</v>
      </c>
      <c r="F1027" s="297" t="s">
        <v>1063</v>
      </c>
      <c r="G1027" s="298" t="s">
        <v>1063</v>
      </c>
      <c r="H1027" s="298" t="s">
        <v>1063</v>
      </c>
      <c r="I1027" s="298" t="s">
        <v>1063</v>
      </c>
      <c r="J1027" s="259">
        <v>0.9</v>
      </c>
      <c r="K1027" s="260">
        <v>1</v>
      </c>
      <c r="L1027" s="260">
        <v>1</v>
      </c>
      <c r="M1027" s="261">
        <v>0.885714285714286</v>
      </c>
      <c r="N1027" s="261">
        <v>0.980952380952381</v>
      </c>
      <c r="O1027" s="262">
        <v>0.9</v>
      </c>
      <c r="P1027" s="263">
        <v>0.946334779630053</v>
      </c>
      <c r="Q1027" s="260">
        <v>0.948516746411483</v>
      </c>
      <c r="R1027" s="260">
        <v>0.951219512195122</v>
      </c>
      <c r="S1027" s="260">
        <v>0.952416257349685</v>
      </c>
      <c r="T1027" s="262">
        <v>0.9</v>
      </c>
      <c r="U1027" s="260">
        <v>0.925097054121946</v>
      </c>
      <c r="V1027" s="260">
        <v>0.916937799043062</v>
      </c>
      <c r="W1027" s="260">
        <v>0.924438067910091</v>
      </c>
      <c r="X1027" s="260">
        <v>0.921061031993657</v>
      </c>
      <c r="Y1027" s="262">
        <v>0.92</v>
      </c>
      <c r="Z1027" s="262">
        <v>0</v>
      </c>
      <c r="AA1027" s="262" t="s">
        <v>33</v>
      </c>
      <c r="AB1027" s="262" t="s">
        <v>33</v>
      </c>
      <c r="AC1027" s="262">
        <v>0</v>
      </c>
      <c r="AD1027" s="262">
        <v>0.92</v>
      </c>
      <c r="AE1027" s="260">
        <v>0.998941798941799</v>
      </c>
      <c r="AF1027" s="260">
        <v>0.999581414817915</v>
      </c>
      <c r="AG1027" s="260">
        <v>0.989861751152074</v>
      </c>
      <c r="AH1027" s="260">
        <v>0.996736614920561</v>
      </c>
      <c r="AI1027" s="262">
        <v>0.92</v>
      </c>
      <c r="AJ1027" s="260">
        <v>0.974663318876969</v>
      </c>
      <c r="AK1027" s="260">
        <v>0.971866028708134</v>
      </c>
      <c r="AL1027" s="260">
        <v>0.972740315638451</v>
      </c>
      <c r="AM1027" s="260">
        <v>0.974537704377909</v>
      </c>
      <c r="AN1027" s="259">
        <v>0.99</v>
      </c>
      <c r="AO1027" s="264">
        <v>1</v>
      </c>
      <c r="AP1027" s="264">
        <v>1</v>
      </c>
      <c r="AQ1027" s="264">
        <v>1</v>
      </c>
      <c r="AR1027" s="265">
        <v>1</v>
      </c>
      <c r="AS1027" s="286">
        <v>0.0656418488929858</v>
      </c>
      <c r="AT1027" s="267">
        <v>0.0416666666666667</v>
      </c>
      <c r="AU1027" s="268">
        <v>0.0952380952380952</v>
      </c>
      <c r="AV1027" s="268">
        <v>0.1875</v>
      </c>
      <c r="AW1027" s="268">
        <v>0.0717592592592593</v>
      </c>
      <c r="AX1027" s="224"/>
      <c r="AY1027" s="222"/>
    </row>
    <row r="1028" ht="15" spans="1:51">
      <c r="A1028" s="220"/>
      <c r="B1028" s="224"/>
      <c r="C1028" s="294" t="s">
        <v>927</v>
      </c>
      <c r="D1028" s="111" t="s">
        <v>125</v>
      </c>
      <c r="E1028" s="111" t="s">
        <v>928</v>
      </c>
      <c r="F1028" s="297" t="s">
        <v>1064</v>
      </c>
      <c r="G1028" s="298" t="s">
        <v>1064</v>
      </c>
      <c r="H1028" s="298" t="s">
        <v>1064</v>
      </c>
      <c r="I1028" s="298" t="s">
        <v>1064</v>
      </c>
      <c r="J1028" s="259">
        <v>0.9</v>
      </c>
      <c r="K1028" s="260" t="s">
        <v>33</v>
      </c>
      <c r="L1028" s="260" t="s">
        <v>33</v>
      </c>
      <c r="M1028" s="261" t="s">
        <v>33</v>
      </c>
      <c r="N1028" s="261" t="s">
        <v>33</v>
      </c>
      <c r="O1028" s="262">
        <v>0.9</v>
      </c>
      <c r="P1028" s="263" t="s">
        <v>33</v>
      </c>
      <c r="Q1028" s="260" t="s">
        <v>33</v>
      </c>
      <c r="R1028" s="260" t="s">
        <v>33</v>
      </c>
      <c r="S1028" s="260">
        <v>0.571428571428571</v>
      </c>
      <c r="T1028" s="262">
        <v>0.9</v>
      </c>
      <c r="U1028" s="260" t="s">
        <v>33</v>
      </c>
      <c r="V1028" s="260" t="s">
        <v>33</v>
      </c>
      <c r="W1028" s="260" t="s">
        <v>33</v>
      </c>
      <c r="X1028" s="260">
        <v>1</v>
      </c>
      <c r="Y1028" s="262">
        <v>0.92</v>
      </c>
      <c r="Z1028" s="262" t="s">
        <v>33</v>
      </c>
      <c r="AA1028" s="262" t="s">
        <v>33</v>
      </c>
      <c r="AB1028" s="262" t="s">
        <v>33</v>
      </c>
      <c r="AC1028" s="262">
        <v>1</v>
      </c>
      <c r="AD1028" s="262">
        <v>0.92</v>
      </c>
      <c r="AE1028" s="260">
        <v>1</v>
      </c>
      <c r="AF1028" s="260">
        <v>1</v>
      </c>
      <c r="AG1028" s="260">
        <v>0.998331943286072</v>
      </c>
      <c r="AH1028" s="260">
        <v>0.999014616521596</v>
      </c>
      <c r="AI1028" s="262">
        <v>0.92</v>
      </c>
      <c r="AJ1028" s="260" t="s">
        <v>33</v>
      </c>
      <c r="AK1028" s="260" t="s">
        <v>33</v>
      </c>
      <c r="AL1028" s="260" t="s">
        <v>33</v>
      </c>
      <c r="AM1028" s="260">
        <v>1</v>
      </c>
      <c r="AN1028" s="259">
        <v>0.99</v>
      </c>
      <c r="AO1028" s="264">
        <v>1</v>
      </c>
      <c r="AP1028" s="264">
        <v>1</v>
      </c>
      <c r="AQ1028" s="264">
        <v>1</v>
      </c>
      <c r="AR1028" s="265">
        <v>1</v>
      </c>
      <c r="AS1028" s="286">
        <v>0.0656418488929858</v>
      </c>
      <c r="AT1028" s="267" t="s">
        <v>33</v>
      </c>
      <c r="AU1028" s="268" t="s">
        <v>33</v>
      </c>
      <c r="AV1028" s="268" t="s">
        <v>33</v>
      </c>
      <c r="AW1028" s="268" t="s">
        <v>33</v>
      </c>
      <c r="AX1028" s="224"/>
      <c r="AY1028" s="222"/>
    </row>
    <row r="1029" ht="15" spans="1:51">
      <c r="A1029" s="220"/>
      <c r="B1029" s="224"/>
      <c r="C1029" s="294" t="s">
        <v>927</v>
      </c>
      <c r="D1029" s="111" t="s">
        <v>25</v>
      </c>
      <c r="E1029" s="111" t="s">
        <v>928</v>
      </c>
      <c r="F1029" s="297" t="s">
        <v>1065</v>
      </c>
      <c r="G1029" s="298" t="s">
        <v>1065</v>
      </c>
      <c r="H1029" s="298" t="s">
        <v>1065</v>
      </c>
      <c r="I1029" s="298" t="s">
        <v>1065</v>
      </c>
      <c r="J1029" s="259">
        <v>0.9</v>
      </c>
      <c r="K1029" s="260">
        <v>1</v>
      </c>
      <c r="L1029" s="260">
        <v>1</v>
      </c>
      <c r="M1029" s="261">
        <v>1</v>
      </c>
      <c r="N1029" s="261">
        <v>0.996108949416342</v>
      </c>
      <c r="O1029" s="262">
        <v>0.9</v>
      </c>
      <c r="P1029" s="263">
        <v>0.989946777054997</v>
      </c>
      <c r="Q1029" s="260">
        <v>0.992753623188406</v>
      </c>
      <c r="R1029" s="260">
        <v>0.995412844036697</v>
      </c>
      <c r="S1029" s="260">
        <v>0.993421052631579</v>
      </c>
      <c r="T1029" s="262">
        <v>0.9</v>
      </c>
      <c r="U1029" s="260">
        <v>0.965109402720284</v>
      </c>
      <c r="V1029" s="260">
        <v>0.953416149068323</v>
      </c>
      <c r="W1029" s="260">
        <v>0.970183486238532</v>
      </c>
      <c r="X1029" s="260">
        <v>0.943432298695457</v>
      </c>
      <c r="Y1029" s="262">
        <v>0.92</v>
      </c>
      <c r="Z1029" s="262">
        <v>0.969072164948454</v>
      </c>
      <c r="AA1029" s="262">
        <v>0.944038929440389</v>
      </c>
      <c r="AB1029" s="262">
        <v>0.937649880095923</v>
      </c>
      <c r="AC1029" s="262">
        <v>0.954773869346734</v>
      </c>
      <c r="AD1029" s="262">
        <v>0.92</v>
      </c>
      <c r="AE1029" s="260">
        <v>0.998186968838527</v>
      </c>
      <c r="AF1029" s="260">
        <v>0.998892580287929</v>
      </c>
      <c r="AG1029" s="260">
        <v>0.999331922948447</v>
      </c>
      <c r="AH1029" s="260">
        <v>0.9975092964636</v>
      </c>
      <c r="AI1029" s="262">
        <v>0.92</v>
      </c>
      <c r="AJ1029" s="260">
        <v>0.984863773965691</v>
      </c>
      <c r="AK1029" s="260">
        <v>0.970977379428084</v>
      </c>
      <c r="AL1029" s="260">
        <v>0.966640806826998</v>
      </c>
      <c r="AM1029" s="260">
        <v>0.977534994878798</v>
      </c>
      <c r="AN1029" s="259">
        <v>0.99</v>
      </c>
      <c r="AO1029" s="264">
        <v>1</v>
      </c>
      <c r="AP1029" s="264">
        <v>1</v>
      </c>
      <c r="AQ1029" s="264">
        <v>1</v>
      </c>
      <c r="AR1029" s="265">
        <v>1</v>
      </c>
      <c r="AS1029" s="286">
        <v>0.0656418488929858</v>
      </c>
      <c r="AT1029" s="267">
        <v>0.1</v>
      </c>
      <c r="AU1029" s="268">
        <v>0</v>
      </c>
      <c r="AV1029" s="268">
        <v>-0.0833333333333333</v>
      </c>
      <c r="AW1029" s="268">
        <v>0.0413533834586466</v>
      </c>
      <c r="AX1029" s="224"/>
      <c r="AY1029" s="222"/>
    </row>
    <row r="1030" ht="15" spans="1:51">
      <c r="A1030" s="220"/>
      <c r="B1030" s="224"/>
      <c r="C1030" s="294" t="s">
        <v>927</v>
      </c>
      <c r="D1030" s="111" t="s">
        <v>25</v>
      </c>
      <c r="E1030" s="111" t="s">
        <v>928</v>
      </c>
      <c r="F1030" s="297" t="s">
        <v>1066</v>
      </c>
      <c r="G1030" s="298" t="s">
        <v>1066</v>
      </c>
      <c r="H1030" s="298" t="s">
        <v>1066</v>
      </c>
      <c r="I1030" s="298" t="s">
        <v>1066</v>
      </c>
      <c r="J1030" s="259">
        <v>0.9</v>
      </c>
      <c r="K1030" s="260">
        <v>0.96875</v>
      </c>
      <c r="L1030" s="260">
        <v>0.878787878787879</v>
      </c>
      <c r="M1030" s="261">
        <v>0.96875</v>
      </c>
      <c r="N1030" s="261">
        <v>0.905635648754915</v>
      </c>
      <c r="O1030" s="262">
        <v>0.9</v>
      </c>
      <c r="P1030" s="263">
        <v>0.948396946564885</v>
      </c>
      <c r="Q1030" s="260">
        <v>0.927893251218886</v>
      </c>
      <c r="R1030" s="260">
        <v>0.955399061032864</v>
      </c>
      <c r="S1030" s="260">
        <v>0.909464422543398</v>
      </c>
      <c r="T1030" s="262">
        <v>0.9</v>
      </c>
      <c r="U1030" s="260">
        <v>0.850992366412214</v>
      </c>
      <c r="V1030" s="260">
        <v>0.851424172440339</v>
      </c>
      <c r="W1030" s="260">
        <v>0.848591549295775</v>
      </c>
      <c r="X1030" s="260">
        <v>0.814886252543134</v>
      </c>
      <c r="Y1030" s="262">
        <v>0.92</v>
      </c>
      <c r="Z1030" s="262">
        <v>0.896296296296296</v>
      </c>
      <c r="AA1030" s="262">
        <v>0.936274509803922</v>
      </c>
      <c r="AB1030" s="262">
        <v>0.897657213316893</v>
      </c>
      <c r="AC1030" s="262">
        <v>0.895386694514405</v>
      </c>
      <c r="AD1030" s="262">
        <v>0.92</v>
      </c>
      <c r="AE1030" s="260">
        <v>0.991111111111111</v>
      </c>
      <c r="AF1030" s="260">
        <v>0.933273219116321</v>
      </c>
      <c r="AG1030" s="260">
        <v>0.900638103919781</v>
      </c>
      <c r="AH1030" s="260">
        <v>0.953161845229055</v>
      </c>
      <c r="AI1030" s="262">
        <v>0.92</v>
      </c>
      <c r="AJ1030" s="260">
        <v>0.953500126358352</v>
      </c>
      <c r="AK1030" s="260">
        <v>0.966758416260851</v>
      </c>
      <c r="AL1030" s="260">
        <v>0.936904761904762</v>
      </c>
      <c r="AM1030" s="260">
        <v>0.949188426252646</v>
      </c>
      <c r="AN1030" s="259">
        <v>0.99</v>
      </c>
      <c r="AO1030" s="264">
        <v>1</v>
      </c>
      <c r="AP1030" s="264">
        <v>1</v>
      </c>
      <c r="AQ1030" s="264">
        <v>1</v>
      </c>
      <c r="AR1030" s="265">
        <v>1</v>
      </c>
      <c r="AS1030" s="286">
        <v>0.0656418488929858</v>
      </c>
      <c r="AT1030" s="267">
        <v>0</v>
      </c>
      <c r="AU1030" s="268">
        <v>0.0909090909090909</v>
      </c>
      <c r="AV1030" s="268">
        <v>0.025</v>
      </c>
      <c r="AW1030" s="268">
        <v>0.0515320334261838</v>
      </c>
      <c r="AX1030" s="224"/>
      <c r="AY1030" s="222"/>
    </row>
    <row r="1031" ht="15" spans="1:51">
      <c r="A1031" s="220"/>
      <c r="B1031" s="224"/>
      <c r="C1031" s="294" t="s">
        <v>927</v>
      </c>
      <c r="D1031" s="111" t="s">
        <v>25</v>
      </c>
      <c r="E1031" s="111" t="s">
        <v>928</v>
      </c>
      <c r="F1031" s="297" t="s">
        <v>1067</v>
      </c>
      <c r="G1031" s="298" t="s">
        <v>1067</v>
      </c>
      <c r="H1031" s="298" t="s">
        <v>1067</v>
      </c>
      <c r="I1031" s="298" t="s">
        <v>1067</v>
      </c>
      <c r="J1031" s="259">
        <v>0.9</v>
      </c>
      <c r="K1031" s="260">
        <v>0.962962962962963</v>
      </c>
      <c r="L1031" s="260">
        <v>1</v>
      </c>
      <c r="M1031" s="261">
        <v>1</v>
      </c>
      <c r="N1031" s="261">
        <v>0.968036529680365</v>
      </c>
      <c r="O1031" s="262">
        <v>0.9</v>
      </c>
      <c r="P1031" s="263">
        <v>0.929991714995858</v>
      </c>
      <c r="Q1031" s="260">
        <v>0.94203989461799</v>
      </c>
      <c r="R1031" s="260">
        <v>0.888164026095061</v>
      </c>
      <c r="S1031" s="260">
        <v>0.942507608996403</v>
      </c>
      <c r="T1031" s="262">
        <v>0.9</v>
      </c>
      <c r="U1031" s="260">
        <v>0.915078707539354</v>
      </c>
      <c r="V1031" s="260">
        <v>0.90440346255175</v>
      </c>
      <c r="W1031" s="260">
        <v>0.841565703634669</v>
      </c>
      <c r="X1031" s="260">
        <v>0.89056879718566</v>
      </c>
      <c r="Y1031" s="262">
        <v>0.92</v>
      </c>
      <c r="Z1031" s="262">
        <v>0.837416481069042</v>
      </c>
      <c r="AA1031" s="262">
        <v>0.76036036036036</v>
      </c>
      <c r="AB1031" s="262">
        <v>0.883802816901408</v>
      </c>
      <c r="AC1031" s="262">
        <v>0.840822100183059</v>
      </c>
      <c r="AD1031" s="262">
        <v>0.92</v>
      </c>
      <c r="AE1031" s="260">
        <v>0.998005039899202</v>
      </c>
      <c r="AF1031" s="260">
        <v>0.984534519357121</v>
      </c>
      <c r="AG1031" s="260">
        <v>0.984718540464681</v>
      </c>
      <c r="AH1031" s="260">
        <v>0.980168419142937</v>
      </c>
      <c r="AI1031" s="262">
        <v>0.92</v>
      </c>
      <c r="AJ1031" s="260">
        <v>0.943765281173594</v>
      </c>
      <c r="AK1031" s="260">
        <v>0.926525529265255</v>
      </c>
      <c r="AL1031" s="260">
        <v>0.926264472882389</v>
      </c>
      <c r="AM1031" s="260">
        <v>0.935344276954522</v>
      </c>
      <c r="AN1031" s="259">
        <v>0.99</v>
      </c>
      <c r="AO1031" s="264">
        <v>1</v>
      </c>
      <c r="AP1031" s="264">
        <v>1</v>
      </c>
      <c r="AQ1031" s="264">
        <v>1</v>
      </c>
      <c r="AR1031" s="265">
        <v>1</v>
      </c>
      <c r="AS1031" s="286">
        <v>0.0656418488929858</v>
      </c>
      <c r="AT1031" s="267">
        <v>0.0606060606060606</v>
      </c>
      <c r="AU1031" s="268">
        <v>0</v>
      </c>
      <c r="AV1031" s="268">
        <v>0.105263157894737</v>
      </c>
      <c r="AW1031" s="268">
        <v>0.0274914089347079</v>
      </c>
      <c r="AX1031" s="224"/>
      <c r="AY1031" s="222"/>
    </row>
    <row r="1032" ht="15" spans="1:51">
      <c r="A1032" s="220"/>
      <c r="B1032" s="224"/>
      <c r="C1032" s="294" t="s">
        <v>927</v>
      </c>
      <c r="D1032" s="111" t="s">
        <v>125</v>
      </c>
      <c r="E1032" s="111" t="s">
        <v>928</v>
      </c>
      <c r="F1032" s="297" t="s">
        <v>1068</v>
      </c>
      <c r="G1032" s="298" t="s">
        <v>1068</v>
      </c>
      <c r="H1032" s="298" t="s">
        <v>1068</v>
      </c>
      <c r="I1032" s="298" t="s">
        <v>1068</v>
      </c>
      <c r="J1032" s="259">
        <v>0.9</v>
      </c>
      <c r="K1032" s="260" t="s">
        <v>33</v>
      </c>
      <c r="L1032" s="260" t="s">
        <v>33</v>
      </c>
      <c r="M1032" s="261" t="s">
        <v>33</v>
      </c>
      <c r="N1032" s="261" t="s">
        <v>33</v>
      </c>
      <c r="O1032" s="262">
        <v>0.9</v>
      </c>
      <c r="P1032" s="263" t="s">
        <v>33</v>
      </c>
      <c r="Q1032" s="260" t="s">
        <v>33</v>
      </c>
      <c r="R1032" s="260" t="s">
        <v>33</v>
      </c>
      <c r="S1032" s="260" t="s">
        <v>33</v>
      </c>
      <c r="T1032" s="262">
        <v>0.9</v>
      </c>
      <c r="U1032" s="260" t="s">
        <v>33</v>
      </c>
      <c r="V1032" s="260" t="s">
        <v>33</v>
      </c>
      <c r="W1032" s="260" t="s">
        <v>33</v>
      </c>
      <c r="X1032" s="260" t="s">
        <v>33</v>
      </c>
      <c r="Y1032" s="262">
        <v>0.92</v>
      </c>
      <c r="Z1032" s="262" t="s">
        <v>33</v>
      </c>
      <c r="AA1032" s="262" t="s">
        <v>33</v>
      </c>
      <c r="AB1032" s="262" t="s">
        <v>33</v>
      </c>
      <c r="AC1032" s="262" t="s">
        <v>33</v>
      </c>
      <c r="AD1032" s="262">
        <v>0.92</v>
      </c>
      <c r="AE1032" s="260" t="s">
        <v>33</v>
      </c>
      <c r="AF1032" s="260" t="s">
        <v>33</v>
      </c>
      <c r="AG1032" s="260" t="s">
        <v>33</v>
      </c>
      <c r="AH1032" s="260">
        <v>1</v>
      </c>
      <c r="AI1032" s="262">
        <v>0.92</v>
      </c>
      <c r="AJ1032" s="260" t="s">
        <v>33</v>
      </c>
      <c r="AK1032" s="260" t="s">
        <v>33</v>
      </c>
      <c r="AL1032" s="260" t="s">
        <v>33</v>
      </c>
      <c r="AM1032" s="260" t="s">
        <v>33</v>
      </c>
      <c r="AN1032" s="259">
        <v>0.99</v>
      </c>
      <c r="AO1032" s="264" t="s">
        <v>33</v>
      </c>
      <c r="AP1032" s="264" t="s">
        <v>33</v>
      </c>
      <c r="AQ1032" s="264" t="s">
        <v>33</v>
      </c>
      <c r="AR1032" s="265" t="s">
        <v>33</v>
      </c>
      <c r="AS1032" s="286">
        <v>0.0656418488929858</v>
      </c>
      <c r="AT1032" s="267" t="s">
        <v>33</v>
      </c>
      <c r="AU1032" s="268" t="s">
        <v>33</v>
      </c>
      <c r="AV1032" s="268" t="s">
        <v>33</v>
      </c>
      <c r="AW1032" s="268" t="s">
        <v>33</v>
      </c>
      <c r="AX1032" s="224"/>
      <c r="AY1032" s="222"/>
    </row>
    <row r="1033" ht="15" spans="1:51">
      <c r="A1033" s="220"/>
      <c r="B1033" s="224"/>
      <c r="C1033" s="294" t="s">
        <v>927</v>
      </c>
      <c r="D1033" s="111" t="s">
        <v>25</v>
      </c>
      <c r="E1033" s="111" t="s">
        <v>928</v>
      </c>
      <c r="F1033" s="297" t="s">
        <v>1069</v>
      </c>
      <c r="G1033" s="298" t="s">
        <v>1069</v>
      </c>
      <c r="H1033" s="298" t="s">
        <v>1069</v>
      </c>
      <c r="I1033" s="298" t="s">
        <v>1069</v>
      </c>
      <c r="J1033" s="259">
        <v>0.9</v>
      </c>
      <c r="K1033" s="260">
        <v>0.868421052631579</v>
      </c>
      <c r="L1033" s="260">
        <v>0.972222222222222</v>
      </c>
      <c r="M1033" s="261">
        <v>0.945945945945946</v>
      </c>
      <c r="N1033" s="261">
        <v>0.897435897435897</v>
      </c>
      <c r="O1033" s="262">
        <v>0.9</v>
      </c>
      <c r="P1033" s="263">
        <v>0.930255402750491</v>
      </c>
      <c r="Q1033" s="260">
        <v>0.909607731665719</v>
      </c>
      <c r="R1033" s="260">
        <v>0.920075223319229</v>
      </c>
      <c r="S1033" s="260">
        <v>0.87989517352601</v>
      </c>
      <c r="T1033" s="262">
        <v>0.9</v>
      </c>
      <c r="U1033" s="260">
        <v>0.885314341846758</v>
      </c>
      <c r="V1033" s="260">
        <v>0.851999241993557</v>
      </c>
      <c r="W1033" s="260">
        <v>0.907851433944523</v>
      </c>
      <c r="X1033" s="260">
        <v>0.85681849529448</v>
      </c>
      <c r="Y1033" s="262">
        <v>0.92</v>
      </c>
      <c r="Z1033" s="262">
        <v>0.870493991989319</v>
      </c>
      <c r="AA1033" s="262">
        <v>0.900558659217877</v>
      </c>
      <c r="AB1033" s="262">
        <v>0.91044776119403</v>
      </c>
      <c r="AC1033" s="262">
        <v>0.868497183170076</v>
      </c>
      <c r="AD1033" s="262">
        <v>0.92</v>
      </c>
      <c r="AE1033" s="260">
        <v>0.998509131569139</v>
      </c>
      <c r="AF1033" s="260">
        <v>0.992754079768131</v>
      </c>
      <c r="AG1033" s="260">
        <v>0.998342362739549</v>
      </c>
      <c r="AH1033" s="260">
        <v>0.981709578104043</v>
      </c>
      <c r="AI1033" s="262">
        <v>0.92</v>
      </c>
      <c r="AJ1033" s="260">
        <v>0.938031088082902</v>
      </c>
      <c r="AK1033" s="260">
        <v>0.946081606217617</v>
      </c>
      <c r="AL1033" s="260">
        <v>0.949185667752443</v>
      </c>
      <c r="AM1033" s="260">
        <v>0.937279175178194</v>
      </c>
      <c r="AN1033" s="259">
        <v>0.99</v>
      </c>
      <c r="AO1033" s="264">
        <v>1</v>
      </c>
      <c r="AP1033" s="264">
        <v>1</v>
      </c>
      <c r="AQ1033" s="264">
        <v>1</v>
      </c>
      <c r="AR1033" s="265">
        <v>1</v>
      </c>
      <c r="AS1033" s="286">
        <v>0.0656418488929858</v>
      </c>
      <c r="AT1033" s="267">
        <v>0</v>
      </c>
      <c r="AU1033" s="268">
        <v>0.0512820512820513</v>
      </c>
      <c r="AV1033" s="268">
        <v>0.130434782608696</v>
      </c>
      <c r="AW1033" s="268">
        <v>0.0802816901408451</v>
      </c>
      <c r="AX1033" s="224"/>
      <c r="AY1033" s="222"/>
    </row>
    <row r="1034" ht="15" spans="1:51">
      <c r="A1034" s="220"/>
      <c r="B1034" s="224"/>
      <c r="C1034" s="294" t="s">
        <v>927</v>
      </c>
      <c r="D1034" s="111" t="s">
        <v>25</v>
      </c>
      <c r="E1034" s="111" t="s">
        <v>928</v>
      </c>
      <c r="F1034" s="297" t="s">
        <v>1070</v>
      </c>
      <c r="G1034" s="298" t="s">
        <v>1070</v>
      </c>
      <c r="H1034" s="298" t="s">
        <v>1070</v>
      </c>
      <c r="I1034" s="298" t="s">
        <v>1070</v>
      </c>
      <c r="J1034" s="259">
        <v>0.9</v>
      </c>
      <c r="K1034" s="260">
        <v>1</v>
      </c>
      <c r="L1034" s="260">
        <v>1</v>
      </c>
      <c r="M1034" s="261">
        <v>1</v>
      </c>
      <c r="N1034" s="261">
        <v>0.979716024340771</v>
      </c>
      <c r="O1034" s="262">
        <v>0.9</v>
      </c>
      <c r="P1034" s="263">
        <v>0.996884735202492</v>
      </c>
      <c r="Q1034" s="260">
        <v>0.992044550517104</v>
      </c>
      <c r="R1034" s="260">
        <v>0.99469964664311</v>
      </c>
      <c r="S1034" s="260">
        <v>0.99042623212398</v>
      </c>
      <c r="T1034" s="262">
        <v>0.9</v>
      </c>
      <c r="U1034" s="260">
        <v>0.937694704049844</v>
      </c>
      <c r="V1034" s="260">
        <v>0.930389817024662</v>
      </c>
      <c r="W1034" s="260">
        <v>0.959363957597173</v>
      </c>
      <c r="X1034" s="260">
        <v>0.904102758441869</v>
      </c>
      <c r="Y1034" s="262">
        <v>0.92</v>
      </c>
      <c r="Z1034" s="262">
        <v>0.928217821782178</v>
      </c>
      <c r="AA1034" s="262">
        <v>0.928294573643411</v>
      </c>
      <c r="AB1034" s="262">
        <v>0.936708860759494</v>
      </c>
      <c r="AC1034" s="262">
        <v>0.918523676880223</v>
      </c>
      <c r="AD1034" s="262">
        <v>0.92</v>
      </c>
      <c r="AE1034" s="260">
        <v>0.991861648016277</v>
      </c>
      <c r="AF1034" s="260">
        <v>0.996301677453441</v>
      </c>
      <c r="AG1034" s="260">
        <v>0.993548387096774</v>
      </c>
      <c r="AH1034" s="260">
        <v>0.966782550312658</v>
      </c>
      <c r="AI1034" s="262">
        <v>0.92</v>
      </c>
      <c r="AJ1034" s="260">
        <v>0.967811158798283</v>
      </c>
      <c r="AK1034" s="260">
        <v>0.96963696369637</v>
      </c>
      <c r="AL1034" s="260">
        <v>0.970771144278607</v>
      </c>
      <c r="AM1034" s="260">
        <v>0.964205630761565</v>
      </c>
      <c r="AN1034" s="259">
        <v>0.99</v>
      </c>
      <c r="AO1034" s="264">
        <v>1</v>
      </c>
      <c r="AP1034" s="264">
        <v>1</v>
      </c>
      <c r="AQ1034" s="264">
        <v>1</v>
      </c>
      <c r="AR1034" s="265">
        <v>1</v>
      </c>
      <c r="AS1034" s="286">
        <v>0.0656418488929858</v>
      </c>
      <c r="AT1034" s="267">
        <v>0</v>
      </c>
      <c r="AU1034" s="268">
        <v>0</v>
      </c>
      <c r="AV1034" s="268">
        <v>0.0769230769230769</v>
      </c>
      <c r="AW1034" s="268">
        <v>0.0376470588235294</v>
      </c>
      <c r="AX1034" s="224"/>
      <c r="AY1034" s="222"/>
    </row>
    <row r="1035" ht="15" spans="1:51">
      <c r="A1035" s="220"/>
      <c r="B1035" s="224"/>
      <c r="C1035" s="294" t="s">
        <v>927</v>
      </c>
      <c r="D1035" s="111" t="s">
        <v>25</v>
      </c>
      <c r="E1035" s="111" t="s">
        <v>928</v>
      </c>
      <c r="F1035" s="297" t="s">
        <v>1071</v>
      </c>
      <c r="G1035" s="298" t="s">
        <v>1071</v>
      </c>
      <c r="H1035" s="298" t="s">
        <v>1071</v>
      </c>
      <c r="I1035" s="298" t="s">
        <v>1071</v>
      </c>
      <c r="J1035" s="259">
        <v>0.9</v>
      </c>
      <c r="K1035" s="260">
        <v>0.925</v>
      </c>
      <c r="L1035" s="260">
        <v>0.975609756097561</v>
      </c>
      <c r="M1035" s="261">
        <v>0.837837837837838</v>
      </c>
      <c r="N1035" s="261">
        <v>0.916398713826367</v>
      </c>
      <c r="O1035" s="262">
        <v>0.9</v>
      </c>
      <c r="P1035" s="263">
        <v>0.939752832131823</v>
      </c>
      <c r="Q1035" s="260">
        <v>0.95129442738043</v>
      </c>
      <c r="R1035" s="260">
        <v>0.905316455696203</v>
      </c>
      <c r="S1035" s="260">
        <v>0.918659176377733</v>
      </c>
      <c r="T1035" s="262">
        <v>0.9</v>
      </c>
      <c r="U1035" s="260">
        <v>0.905509783728115</v>
      </c>
      <c r="V1035" s="260">
        <v>0.903027643703379</v>
      </c>
      <c r="W1035" s="260">
        <v>0.916455696202532</v>
      </c>
      <c r="X1035" s="260">
        <v>0.840974511351502</v>
      </c>
      <c r="Y1035" s="262">
        <v>0.92</v>
      </c>
      <c r="Z1035" s="262">
        <v>0.895332390381895</v>
      </c>
      <c r="AA1035" s="262">
        <v>0.930629669156884</v>
      </c>
      <c r="AB1035" s="262">
        <v>0.925925925925926</v>
      </c>
      <c r="AC1035" s="262">
        <v>0.875527198010165</v>
      </c>
      <c r="AD1035" s="262">
        <v>0.92</v>
      </c>
      <c r="AE1035" s="260">
        <v>0.996864060676779</v>
      </c>
      <c r="AF1035" s="260">
        <v>0.994615227319201</v>
      </c>
      <c r="AG1035" s="260">
        <v>0.985354124162052</v>
      </c>
      <c r="AH1035" s="260">
        <v>0.984278975622191</v>
      </c>
      <c r="AI1035" s="262">
        <v>0.92</v>
      </c>
      <c r="AJ1035" s="260">
        <v>0.948617461354235</v>
      </c>
      <c r="AK1035" s="260">
        <v>0.958704748044388</v>
      </c>
      <c r="AL1035" s="260">
        <v>0.950802512212142</v>
      </c>
      <c r="AM1035" s="260">
        <v>0.941635059091039</v>
      </c>
      <c r="AN1035" s="259">
        <v>0.99</v>
      </c>
      <c r="AO1035" s="264">
        <v>1</v>
      </c>
      <c r="AP1035" s="264">
        <v>1</v>
      </c>
      <c r="AQ1035" s="264">
        <v>1</v>
      </c>
      <c r="AR1035" s="265">
        <v>1</v>
      </c>
      <c r="AS1035" s="286">
        <v>0.0656418488929858</v>
      </c>
      <c r="AT1035" s="267">
        <v>0</v>
      </c>
      <c r="AU1035" s="268">
        <v>0.111111111111111</v>
      </c>
      <c r="AV1035" s="268">
        <v>0.0909090909090909</v>
      </c>
      <c r="AW1035" s="268">
        <v>0.0658385093167702</v>
      </c>
      <c r="AX1035" s="224"/>
      <c r="AY1035" s="222"/>
    </row>
    <row r="1036" ht="15" spans="1:51">
      <c r="A1036" s="220"/>
      <c r="B1036" s="224"/>
      <c r="C1036" s="294" t="s">
        <v>927</v>
      </c>
      <c r="D1036" s="111" t="s">
        <v>25</v>
      </c>
      <c r="E1036" s="111" t="s">
        <v>928</v>
      </c>
      <c r="F1036" s="297" t="s">
        <v>1072</v>
      </c>
      <c r="G1036" s="298" t="s">
        <v>1072</v>
      </c>
      <c r="H1036" s="298" t="s">
        <v>1072</v>
      </c>
      <c r="I1036" s="298" t="s">
        <v>1072</v>
      </c>
      <c r="J1036" s="259">
        <v>0.9</v>
      </c>
      <c r="K1036" s="260">
        <v>0.857142857142857</v>
      </c>
      <c r="L1036" s="260">
        <v>0.909090909090909</v>
      </c>
      <c r="M1036" s="261">
        <v>0.85</v>
      </c>
      <c r="N1036" s="261">
        <v>0.91539245667686</v>
      </c>
      <c r="O1036" s="262">
        <v>0.9</v>
      </c>
      <c r="P1036" s="263">
        <v>0.953816237238697</v>
      </c>
      <c r="Q1036" s="260">
        <v>0.96952422714317</v>
      </c>
      <c r="R1036" s="260">
        <v>0.949302325581395</v>
      </c>
      <c r="S1036" s="260">
        <v>0.913907929162973</v>
      </c>
      <c r="T1036" s="262">
        <v>0.9</v>
      </c>
      <c r="U1036" s="260">
        <v>0.869713174526009</v>
      </c>
      <c r="V1036" s="260">
        <v>0.871957903968428</v>
      </c>
      <c r="W1036" s="260">
        <v>0.881860465116279</v>
      </c>
      <c r="X1036" s="260">
        <v>0.800776266568642</v>
      </c>
      <c r="Y1036" s="262">
        <v>0.92</v>
      </c>
      <c r="Z1036" s="262">
        <v>0.909814323607427</v>
      </c>
      <c r="AA1036" s="262">
        <v>0.914314516129032</v>
      </c>
      <c r="AB1036" s="262">
        <v>0.911764705882353</v>
      </c>
      <c r="AC1036" s="262">
        <v>0.881165144408788</v>
      </c>
      <c r="AD1036" s="262">
        <v>0.92</v>
      </c>
      <c r="AE1036" s="260">
        <v>0.998791134989926</v>
      </c>
      <c r="AF1036" s="260">
        <v>0.971773646356358</v>
      </c>
      <c r="AG1036" s="260">
        <v>0.991512614812231</v>
      </c>
      <c r="AH1036" s="260">
        <v>0.974563466205815</v>
      </c>
      <c r="AI1036" s="262">
        <v>0.92</v>
      </c>
      <c r="AJ1036" s="260">
        <v>0.957075374820292</v>
      </c>
      <c r="AK1036" s="260">
        <v>0.957860615883306</v>
      </c>
      <c r="AL1036" s="260">
        <v>0.954301922470848</v>
      </c>
      <c r="AM1036" s="260">
        <v>0.947458949533638</v>
      </c>
      <c r="AN1036" s="259">
        <v>0.99</v>
      </c>
      <c r="AO1036" s="264">
        <v>1</v>
      </c>
      <c r="AP1036" s="264">
        <v>1</v>
      </c>
      <c r="AQ1036" s="264">
        <v>1</v>
      </c>
      <c r="AR1036" s="265">
        <v>1</v>
      </c>
      <c r="AS1036" s="286">
        <v>0.0656418488929858</v>
      </c>
      <c r="AT1036" s="267">
        <v>0.0697674418604651</v>
      </c>
      <c r="AU1036" s="268">
        <v>0.0555555555555556</v>
      </c>
      <c r="AV1036" s="268">
        <v>0.0303030303030303</v>
      </c>
      <c r="AW1036" s="268">
        <v>0.0578034682080925</v>
      </c>
      <c r="AX1036" s="224"/>
      <c r="AY1036" s="222"/>
    </row>
    <row r="1037" ht="15" spans="1:51">
      <c r="A1037" s="220"/>
      <c r="B1037" s="224"/>
      <c r="C1037" s="294" t="s">
        <v>927</v>
      </c>
      <c r="D1037" s="111" t="s">
        <v>25</v>
      </c>
      <c r="E1037" s="111" t="s">
        <v>928</v>
      </c>
      <c r="F1037" s="297" t="s">
        <v>1073</v>
      </c>
      <c r="G1037" s="298" t="s">
        <v>1073</v>
      </c>
      <c r="H1037" s="298" t="s">
        <v>1073</v>
      </c>
      <c r="I1037" s="298" t="s">
        <v>1073</v>
      </c>
      <c r="J1037" s="259">
        <v>0.9</v>
      </c>
      <c r="K1037" s="260">
        <v>0.894736842105263</v>
      </c>
      <c r="L1037" s="260">
        <v>0.85</v>
      </c>
      <c r="M1037" s="261">
        <v>0.947368421052632</v>
      </c>
      <c r="N1037" s="261">
        <v>0.905376344086022</v>
      </c>
      <c r="O1037" s="262">
        <v>0.9</v>
      </c>
      <c r="P1037" s="263">
        <v>0.821413457469319</v>
      </c>
      <c r="Q1037" s="260">
        <v>0.920429311621021</v>
      </c>
      <c r="R1037" s="260">
        <v>0.931643625192012</v>
      </c>
      <c r="S1037" s="260">
        <v>0.915759781966495</v>
      </c>
      <c r="T1037" s="262">
        <v>0.9</v>
      </c>
      <c r="U1037" s="260">
        <v>0.861616589081676</v>
      </c>
      <c r="V1037" s="260">
        <v>0.85899333826795</v>
      </c>
      <c r="W1037" s="260">
        <v>0.894009216589862</v>
      </c>
      <c r="X1037" s="260">
        <v>0.874440145609789</v>
      </c>
      <c r="Y1037" s="262">
        <v>0.92</v>
      </c>
      <c r="Z1037" s="262" t="s">
        <v>33</v>
      </c>
      <c r="AA1037" s="262" t="s">
        <v>33</v>
      </c>
      <c r="AB1037" s="262" t="s">
        <v>33</v>
      </c>
      <c r="AC1037" s="262">
        <v>1</v>
      </c>
      <c r="AD1037" s="262">
        <v>0.92</v>
      </c>
      <c r="AE1037" s="260">
        <v>1</v>
      </c>
      <c r="AF1037" s="260">
        <v>0.978056426332288</v>
      </c>
      <c r="AG1037" s="260">
        <v>1</v>
      </c>
      <c r="AH1037" s="260">
        <v>0.996304660234038</v>
      </c>
      <c r="AI1037" s="262">
        <v>0.92</v>
      </c>
      <c r="AJ1037" s="260">
        <v>0.951333051206094</v>
      </c>
      <c r="AK1037" s="260">
        <v>0.958179126572909</v>
      </c>
      <c r="AL1037" s="260">
        <v>0.960829493087558</v>
      </c>
      <c r="AM1037" s="260">
        <v>0.955575460730689</v>
      </c>
      <c r="AN1037" s="259">
        <v>0.99</v>
      </c>
      <c r="AO1037" s="264">
        <v>1</v>
      </c>
      <c r="AP1037" s="264">
        <v>1</v>
      </c>
      <c r="AQ1037" s="264">
        <v>1</v>
      </c>
      <c r="AR1037" s="265">
        <v>1</v>
      </c>
      <c r="AS1037" s="286">
        <v>0.0656418488929858</v>
      </c>
      <c r="AT1037" s="267">
        <v>0.111111111111111</v>
      </c>
      <c r="AU1037" s="268">
        <v>0</v>
      </c>
      <c r="AV1037" s="268">
        <v>0</v>
      </c>
      <c r="AW1037" s="268">
        <v>0.0661764705882353</v>
      </c>
      <c r="AX1037" s="224"/>
      <c r="AY1037" s="222"/>
    </row>
    <row r="1038" ht="15" spans="1:51">
      <c r="A1038" s="220"/>
      <c r="B1038" s="224"/>
      <c r="C1038" s="294" t="s">
        <v>927</v>
      </c>
      <c r="D1038" s="111" t="s">
        <v>25</v>
      </c>
      <c r="E1038" s="111" t="s">
        <v>928</v>
      </c>
      <c r="F1038" s="297" t="s">
        <v>1074</v>
      </c>
      <c r="G1038" s="298" t="s">
        <v>1074</v>
      </c>
      <c r="H1038" s="298" t="s">
        <v>1074</v>
      </c>
      <c r="I1038" s="298" t="s">
        <v>1074</v>
      </c>
      <c r="J1038" s="259">
        <v>0.9</v>
      </c>
      <c r="K1038" s="260">
        <v>0.962962962962963</v>
      </c>
      <c r="L1038" s="260">
        <v>1</v>
      </c>
      <c r="M1038" s="261">
        <v>0.925925925925926</v>
      </c>
      <c r="N1038" s="261">
        <v>0.952681388012618</v>
      </c>
      <c r="O1038" s="262">
        <v>0.9</v>
      </c>
      <c r="P1038" s="263">
        <v>0.950016228497241</v>
      </c>
      <c r="Q1038" s="260">
        <v>0.941905286343612</v>
      </c>
      <c r="R1038" s="260">
        <v>0.937677053824363</v>
      </c>
      <c r="S1038" s="260">
        <v>0.962852326166041</v>
      </c>
      <c r="T1038" s="262">
        <v>0.9</v>
      </c>
      <c r="U1038" s="260">
        <v>0.953586497890295</v>
      </c>
      <c r="V1038" s="260">
        <v>0.949614537444934</v>
      </c>
      <c r="W1038" s="260">
        <v>0.951841359773371</v>
      </c>
      <c r="X1038" s="260">
        <v>0.944160184555322</v>
      </c>
      <c r="Y1038" s="262">
        <v>0.92</v>
      </c>
      <c r="Z1038" s="262">
        <v>0</v>
      </c>
      <c r="AA1038" s="262" t="s">
        <v>33</v>
      </c>
      <c r="AB1038" s="262" t="s">
        <v>33</v>
      </c>
      <c r="AC1038" s="262">
        <v>0</v>
      </c>
      <c r="AD1038" s="262">
        <v>0.92</v>
      </c>
      <c r="AE1038" s="260">
        <v>0.997061704211557</v>
      </c>
      <c r="AF1038" s="260">
        <v>0.985815602836879</v>
      </c>
      <c r="AG1038" s="260">
        <v>0.993184031158715</v>
      </c>
      <c r="AH1038" s="260">
        <v>0.982212486308872</v>
      </c>
      <c r="AI1038" s="262">
        <v>0.92</v>
      </c>
      <c r="AJ1038" s="260">
        <v>0.968212779759974</v>
      </c>
      <c r="AK1038" s="260">
        <v>0.973843612334802</v>
      </c>
      <c r="AL1038" s="260">
        <v>0.971671388101983</v>
      </c>
      <c r="AM1038" s="260">
        <v>0.970780036968577</v>
      </c>
      <c r="AN1038" s="259">
        <v>0.99</v>
      </c>
      <c r="AO1038" s="264">
        <v>1</v>
      </c>
      <c r="AP1038" s="264">
        <v>1</v>
      </c>
      <c r="AQ1038" s="264">
        <v>1</v>
      </c>
      <c r="AR1038" s="265">
        <v>1</v>
      </c>
      <c r="AS1038" s="286">
        <v>0.0656418488929858</v>
      </c>
      <c r="AT1038" s="267">
        <v>0.0909090909090909</v>
      </c>
      <c r="AU1038" s="268">
        <v>0</v>
      </c>
      <c r="AV1038" s="268">
        <v>0</v>
      </c>
      <c r="AW1038" s="268">
        <v>0.0549019607843137</v>
      </c>
      <c r="AX1038" s="224"/>
      <c r="AY1038" s="222"/>
    </row>
    <row r="1039" ht="15" spans="1:51">
      <c r="A1039" s="220"/>
      <c r="B1039" s="224"/>
      <c r="C1039" s="294" t="s">
        <v>927</v>
      </c>
      <c r="D1039" s="111" t="s">
        <v>25</v>
      </c>
      <c r="E1039" s="111" t="s">
        <v>928</v>
      </c>
      <c r="F1039" s="301" t="s">
        <v>1075</v>
      </c>
      <c r="G1039" s="302" t="s">
        <v>1075</v>
      </c>
      <c r="H1039" s="302" t="s">
        <v>1075</v>
      </c>
      <c r="I1039" s="302" t="s">
        <v>1075</v>
      </c>
      <c r="J1039" s="259">
        <v>0.9</v>
      </c>
      <c r="K1039" s="260">
        <v>1</v>
      </c>
      <c r="L1039" s="260">
        <v>1</v>
      </c>
      <c r="M1039" s="261">
        <v>1</v>
      </c>
      <c r="N1039" s="261">
        <v>0.984743411927878</v>
      </c>
      <c r="O1039" s="262">
        <v>0.9</v>
      </c>
      <c r="P1039" s="263">
        <v>0.9535</v>
      </c>
      <c r="Q1039" s="260">
        <v>0.936946663787519</v>
      </c>
      <c r="R1039" s="260">
        <v>0.939313984168865</v>
      </c>
      <c r="S1039" s="260">
        <v>0.956790939538163</v>
      </c>
      <c r="T1039" s="262">
        <v>0.9</v>
      </c>
      <c r="U1039" s="260">
        <v>0.91425</v>
      </c>
      <c r="V1039" s="260">
        <v>0.920967393651479</v>
      </c>
      <c r="W1039" s="260">
        <v>0.938258575197889</v>
      </c>
      <c r="X1039" s="260">
        <v>0.926383747576238</v>
      </c>
      <c r="Y1039" s="262">
        <v>0.92</v>
      </c>
      <c r="Z1039" s="262" t="s">
        <v>33</v>
      </c>
      <c r="AA1039" s="262" t="s">
        <v>33</v>
      </c>
      <c r="AB1039" s="262" t="s">
        <v>33</v>
      </c>
      <c r="AC1039" s="262">
        <v>1</v>
      </c>
      <c r="AD1039" s="262">
        <v>0.92</v>
      </c>
      <c r="AE1039" s="260">
        <v>0.999337089824329</v>
      </c>
      <c r="AF1039" s="260">
        <v>0.986746607762701</v>
      </c>
      <c r="AG1039" s="260">
        <v>0.971388367729831</v>
      </c>
      <c r="AH1039" s="260">
        <v>0.997147310831049</v>
      </c>
      <c r="AI1039" s="262">
        <v>0.92</v>
      </c>
      <c r="AJ1039" s="260">
        <v>0.972</v>
      </c>
      <c r="AK1039" s="260">
        <v>0.969984884474196</v>
      </c>
      <c r="AL1039" s="260">
        <v>0.962532981530343</v>
      </c>
      <c r="AM1039" s="260">
        <v>0.970255800118977</v>
      </c>
      <c r="AN1039" s="259">
        <v>0.99</v>
      </c>
      <c r="AO1039" s="264">
        <v>1</v>
      </c>
      <c r="AP1039" s="264">
        <v>1</v>
      </c>
      <c r="AQ1039" s="264">
        <v>1</v>
      </c>
      <c r="AR1039" s="265">
        <v>1</v>
      </c>
      <c r="AS1039" s="286">
        <v>0.0656418488929858</v>
      </c>
      <c r="AT1039" s="267">
        <v>0</v>
      </c>
      <c r="AU1039" s="268">
        <v>0.307692307692308</v>
      </c>
      <c r="AV1039" s="268">
        <v>0.1</v>
      </c>
      <c r="AW1039" s="268">
        <v>0.0898876404494382</v>
      </c>
      <c r="AX1039" s="224"/>
      <c r="AY1039" s="222"/>
    </row>
    <row r="1040" ht="15" spans="1:51">
      <c r="A1040" s="220"/>
      <c r="B1040" s="224"/>
      <c r="C1040" s="294" t="s">
        <v>927</v>
      </c>
      <c r="D1040" s="111" t="s">
        <v>25</v>
      </c>
      <c r="E1040" s="111" t="s">
        <v>928</v>
      </c>
      <c r="F1040" s="297" t="s">
        <v>1076</v>
      </c>
      <c r="G1040" s="298" t="s">
        <v>1076</v>
      </c>
      <c r="H1040" s="298" t="s">
        <v>1076</v>
      </c>
      <c r="I1040" s="298" t="s">
        <v>1076</v>
      </c>
      <c r="J1040" s="259">
        <v>0.9</v>
      </c>
      <c r="K1040" s="260">
        <v>0.941176470588235</v>
      </c>
      <c r="L1040" s="260">
        <v>0.882352941176471</v>
      </c>
      <c r="M1040" s="261">
        <v>0.9375</v>
      </c>
      <c r="N1040" s="261">
        <v>0.902061855670103</v>
      </c>
      <c r="O1040" s="262">
        <v>0.9</v>
      </c>
      <c r="P1040" s="263">
        <v>0.965456930476607</v>
      </c>
      <c r="Q1040" s="260">
        <v>0.969967822667143</v>
      </c>
      <c r="R1040" s="260">
        <v>0.964944649446494</v>
      </c>
      <c r="S1040" s="260">
        <v>0.947544176986225</v>
      </c>
      <c r="T1040" s="262">
        <v>0.9</v>
      </c>
      <c r="U1040" s="260">
        <v>0.895059029296021</v>
      </c>
      <c r="V1040" s="260">
        <v>0.913121201287093</v>
      </c>
      <c r="W1040" s="260">
        <v>0.904981549815498</v>
      </c>
      <c r="X1040" s="260">
        <v>0.894710687948478</v>
      </c>
      <c r="Y1040" s="262">
        <v>0.92</v>
      </c>
      <c r="Z1040" s="262" t="s">
        <v>33</v>
      </c>
      <c r="AA1040" s="262" t="s">
        <v>33</v>
      </c>
      <c r="AB1040" s="262" t="s">
        <v>33</v>
      </c>
      <c r="AC1040" s="262" t="s">
        <v>33</v>
      </c>
      <c r="AD1040" s="262">
        <v>0.92</v>
      </c>
      <c r="AE1040" s="260">
        <v>1</v>
      </c>
      <c r="AF1040" s="260">
        <v>0.996</v>
      </c>
      <c r="AG1040" s="260">
        <v>1</v>
      </c>
      <c r="AH1040" s="260">
        <v>0.998261877172654</v>
      </c>
      <c r="AI1040" s="262">
        <v>0.92</v>
      </c>
      <c r="AJ1040" s="260">
        <v>0.962833406209007</v>
      </c>
      <c r="AK1040" s="260">
        <v>0.977833392920987</v>
      </c>
      <c r="AL1040" s="260">
        <v>0.974169741697417</v>
      </c>
      <c r="AM1040" s="260">
        <v>0.966447355343974</v>
      </c>
      <c r="AN1040" s="259">
        <v>0.99</v>
      </c>
      <c r="AO1040" s="264">
        <v>1</v>
      </c>
      <c r="AP1040" s="264">
        <v>1</v>
      </c>
      <c r="AQ1040" s="264">
        <v>1</v>
      </c>
      <c r="AR1040" s="265">
        <v>1</v>
      </c>
      <c r="AS1040" s="286">
        <v>0.0656418488929858</v>
      </c>
      <c r="AT1040" s="267">
        <v>0</v>
      </c>
      <c r="AU1040" s="268">
        <v>0</v>
      </c>
      <c r="AV1040" s="268">
        <v>0</v>
      </c>
      <c r="AW1040" s="268">
        <v>0.047244094488189</v>
      </c>
      <c r="AX1040" s="224"/>
      <c r="AY1040" s="222"/>
    </row>
    <row r="1041" ht="15" spans="1:51">
      <c r="A1041" s="220"/>
      <c r="B1041" s="224"/>
      <c r="C1041" s="294" t="s">
        <v>927</v>
      </c>
      <c r="D1041" s="111" t="s">
        <v>25</v>
      </c>
      <c r="E1041" s="111" t="s">
        <v>928</v>
      </c>
      <c r="F1041" s="297" t="s">
        <v>1077</v>
      </c>
      <c r="G1041" s="298" t="s">
        <v>1077</v>
      </c>
      <c r="H1041" s="298" t="s">
        <v>1077</v>
      </c>
      <c r="I1041" s="298" t="s">
        <v>1077</v>
      </c>
      <c r="J1041" s="259">
        <v>0.9</v>
      </c>
      <c r="K1041" s="260">
        <v>1</v>
      </c>
      <c r="L1041" s="260">
        <v>0.916666666666667</v>
      </c>
      <c r="M1041" s="261">
        <v>1</v>
      </c>
      <c r="N1041" s="261">
        <v>0.948529411764706</v>
      </c>
      <c r="O1041" s="262">
        <v>0.9</v>
      </c>
      <c r="P1041" s="263">
        <v>0.943650126156434</v>
      </c>
      <c r="Q1041" s="260">
        <v>0.935647143890094</v>
      </c>
      <c r="R1041" s="260">
        <v>0.906462585034014</v>
      </c>
      <c r="S1041" s="260">
        <v>0.944612538302916</v>
      </c>
      <c r="T1041" s="262">
        <v>0.9</v>
      </c>
      <c r="U1041" s="260">
        <v>0.907905803195963</v>
      </c>
      <c r="V1041" s="260">
        <v>0.912870571221981</v>
      </c>
      <c r="W1041" s="260">
        <v>0.937074829931973</v>
      </c>
      <c r="X1041" s="260">
        <v>0.918344928597583</v>
      </c>
      <c r="Y1041" s="262">
        <v>0.92</v>
      </c>
      <c r="Z1041" s="262" t="s">
        <v>33</v>
      </c>
      <c r="AA1041" s="262" t="s">
        <v>33</v>
      </c>
      <c r="AB1041" s="262" t="s">
        <v>33</v>
      </c>
      <c r="AC1041" s="262">
        <v>1</v>
      </c>
      <c r="AD1041" s="262">
        <v>0.92</v>
      </c>
      <c r="AE1041" s="260">
        <v>0.999738903394256</v>
      </c>
      <c r="AF1041" s="260">
        <v>0.997641509433962</v>
      </c>
      <c r="AG1041" s="260">
        <v>0.989473684210526</v>
      </c>
      <c r="AH1041" s="260">
        <v>0.993040551026011</v>
      </c>
      <c r="AI1041" s="262">
        <v>0.92</v>
      </c>
      <c r="AJ1041" s="260">
        <v>0.965096719932717</v>
      </c>
      <c r="AK1041" s="260">
        <v>0.966389591615468</v>
      </c>
      <c r="AL1041" s="260">
        <v>0.966836734693878</v>
      </c>
      <c r="AM1041" s="260">
        <v>0.96563415010017</v>
      </c>
      <c r="AN1041" s="259">
        <v>0.99</v>
      </c>
      <c r="AO1041" s="264">
        <v>1</v>
      </c>
      <c r="AP1041" s="264">
        <v>1</v>
      </c>
      <c r="AQ1041" s="264">
        <v>1</v>
      </c>
      <c r="AR1041" s="265">
        <v>1</v>
      </c>
      <c r="AS1041" s="286">
        <v>0.0656418488929858</v>
      </c>
      <c r="AT1041" s="267">
        <v>0.4</v>
      </c>
      <c r="AU1041" s="268">
        <v>0</v>
      </c>
      <c r="AV1041" s="268">
        <v>0</v>
      </c>
      <c r="AW1041" s="268">
        <v>0.0773809523809524</v>
      </c>
      <c r="AX1041" s="224"/>
      <c r="AY1041" s="222"/>
    </row>
    <row r="1042" ht="15" spans="1:51">
      <c r="A1042" s="220"/>
      <c r="B1042" s="224"/>
      <c r="C1042" s="294" t="s">
        <v>927</v>
      </c>
      <c r="D1042" s="111" t="s">
        <v>25</v>
      </c>
      <c r="E1042" s="111" t="s">
        <v>928</v>
      </c>
      <c r="F1042" s="297" t="s">
        <v>1078</v>
      </c>
      <c r="G1042" s="298" t="s">
        <v>1078</v>
      </c>
      <c r="H1042" s="298" t="s">
        <v>1078</v>
      </c>
      <c r="I1042" s="298" t="s">
        <v>1078</v>
      </c>
      <c r="J1042" s="259">
        <v>0.9</v>
      </c>
      <c r="K1042" s="260">
        <v>0.96969696969697</v>
      </c>
      <c r="L1042" s="260">
        <v>1</v>
      </c>
      <c r="M1042" s="261">
        <v>0.971428571428571</v>
      </c>
      <c r="N1042" s="261">
        <v>0.982434127979925</v>
      </c>
      <c r="O1042" s="262">
        <v>0.9</v>
      </c>
      <c r="P1042" s="263">
        <v>0.962579430454225</v>
      </c>
      <c r="Q1042" s="260">
        <v>0.966367713004484</v>
      </c>
      <c r="R1042" s="260">
        <v>0.966028708133971</v>
      </c>
      <c r="S1042" s="260">
        <v>0.958008149034076</v>
      </c>
      <c r="T1042" s="262">
        <v>0.9</v>
      </c>
      <c r="U1042" s="260">
        <v>0.950105907272299</v>
      </c>
      <c r="V1042" s="260">
        <v>0.947818997146351</v>
      </c>
      <c r="W1042" s="260">
        <v>0.959808612440191</v>
      </c>
      <c r="X1042" s="260">
        <v>0.94006811132959</v>
      </c>
      <c r="Y1042" s="262">
        <v>0.92</v>
      </c>
      <c r="Z1042" s="262" t="s">
        <v>33</v>
      </c>
      <c r="AA1042" s="262" t="s">
        <v>33</v>
      </c>
      <c r="AB1042" s="262" t="s">
        <v>33</v>
      </c>
      <c r="AC1042" s="262">
        <v>1</v>
      </c>
      <c r="AD1042" s="262">
        <v>0.92</v>
      </c>
      <c r="AE1042" s="260">
        <v>0.996602491506229</v>
      </c>
      <c r="AF1042" s="260">
        <v>0.996361746361746</v>
      </c>
      <c r="AG1042" s="260">
        <v>1</v>
      </c>
      <c r="AH1042" s="260">
        <v>0.995855482475899</v>
      </c>
      <c r="AI1042" s="262">
        <v>0.92</v>
      </c>
      <c r="AJ1042" s="260">
        <v>0.969169216286185</v>
      </c>
      <c r="AK1042" s="260">
        <v>0.969635214998981</v>
      </c>
      <c r="AL1042" s="260">
        <v>0.973684210526316</v>
      </c>
      <c r="AM1042" s="260">
        <v>0.963806454228493</v>
      </c>
      <c r="AN1042" s="259">
        <v>0.99</v>
      </c>
      <c r="AO1042" s="264">
        <v>1</v>
      </c>
      <c r="AP1042" s="264">
        <v>1</v>
      </c>
      <c r="AQ1042" s="264">
        <v>1</v>
      </c>
      <c r="AR1042" s="265">
        <v>1</v>
      </c>
      <c r="AS1042" s="286">
        <v>0.0656418488929858</v>
      </c>
      <c r="AT1042" s="267">
        <v>0.0588235294117647</v>
      </c>
      <c r="AU1042" s="268">
        <v>0</v>
      </c>
      <c r="AV1042" s="268">
        <v>0.363636363636364</v>
      </c>
      <c r="AW1042" s="268">
        <v>0.0555555555555556</v>
      </c>
      <c r="AX1042" s="224"/>
      <c r="AY1042" s="222"/>
    </row>
    <row r="1043" ht="15" spans="1:51">
      <c r="A1043" s="220"/>
      <c r="B1043" s="224"/>
      <c r="C1043" s="294" t="s">
        <v>927</v>
      </c>
      <c r="D1043" s="111" t="s">
        <v>25</v>
      </c>
      <c r="E1043" s="111" t="s">
        <v>928</v>
      </c>
      <c r="F1043" s="297" t="s">
        <v>1079</v>
      </c>
      <c r="G1043" s="298" t="s">
        <v>1079</v>
      </c>
      <c r="H1043" s="298" t="s">
        <v>1079</v>
      </c>
      <c r="I1043" s="298" t="s">
        <v>1079</v>
      </c>
      <c r="J1043" s="259">
        <v>0.9</v>
      </c>
      <c r="K1043" s="260">
        <v>1</v>
      </c>
      <c r="L1043" s="260">
        <v>0.931034482758621</v>
      </c>
      <c r="M1043" s="261">
        <v>1</v>
      </c>
      <c r="N1043" s="261">
        <v>0.984375</v>
      </c>
      <c r="O1043" s="262">
        <v>0.9</v>
      </c>
      <c r="P1043" s="263">
        <v>0.948484848484848</v>
      </c>
      <c r="Q1043" s="260">
        <v>0.955756929637527</v>
      </c>
      <c r="R1043" s="260">
        <v>0.941601049868766</v>
      </c>
      <c r="S1043" s="260">
        <v>0.962073805485701</v>
      </c>
      <c r="T1043" s="262">
        <v>0.9</v>
      </c>
      <c r="U1043" s="260">
        <v>0.93973063973064</v>
      </c>
      <c r="V1043" s="260">
        <v>0.932302771855011</v>
      </c>
      <c r="W1043" s="260">
        <v>0.917979002624672</v>
      </c>
      <c r="X1043" s="260">
        <v>0.921574361073747</v>
      </c>
      <c r="Y1043" s="262">
        <v>0.92</v>
      </c>
      <c r="Z1043" s="262" t="s">
        <v>33</v>
      </c>
      <c r="AA1043" s="262" t="s">
        <v>33</v>
      </c>
      <c r="AB1043" s="262" t="s">
        <v>33</v>
      </c>
      <c r="AC1043" s="262">
        <v>1</v>
      </c>
      <c r="AD1043" s="262">
        <v>0.92</v>
      </c>
      <c r="AE1043" s="260">
        <v>0.997506234413965</v>
      </c>
      <c r="AF1043" s="260">
        <v>0.993784277879342</v>
      </c>
      <c r="AG1043" s="260">
        <v>0.995914198161389</v>
      </c>
      <c r="AH1043" s="260">
        <v>0.994435792370383</v>
      </c>
      <c r="AI1043" s="262">
        <v>0.92</v>
      </c>
      <c r="AJ1043" s="260">
        <v>0.963973063973064</v>
      </c>
      <c r="AK1043" s="260">
        <v>0.973614072494669</v>
      </c>
      <c r="AL1043" s="260">
        <v>0.945573770491803</v>
      </c>
      <c r="AM1043" s="260">
        <v>0.964166666666667</v>
      </c>
      <c r="AN1043" s="259">
        <v>0.99</v>
      </c>
      <c r="AO1043" s="264">
        <v>1</v>
      </c>
      <c r="AP1043" s="264">
        <v>1</v>
      </c>
      <c r="AQ1043" s="264">
        <v>1</v>
      </c>
      <c r="AR1043" s="265">
        <v>1</v>
      </c>
      <c r="AS1043" s="286">
        <v>0.0656418488929858</v>
      </c>
      <c r="AT1043" s="267">
        <v>0</v>
      </c>
      <c r="AU1043" s="268">
        <v>0.2</v>
      </c>
      <c r="AV1043" s="268">
        <v>0</v>
      </c>
      <c r="AW1043" s="268">
        <v>0.0546448087431694</v>
      </c>
      <c r="AX1043" s="224"/>
      <c r="AY1043" s="222"/>
    </row>
    <row r="1044" ht="15" spans="1:51">
      <c r="A1044" s="220"/>
      <c r="B1044" s="224"/>
      <c r="C1044" s="294" t="s">
        <v>927</v>
      </c>
      <c r="D1044" s="111" t="s">
        <v>25</v>
      </c>
      <c r="E1044" s="111" t="s">
        <v>928</v>
      </c>
      <c r="F1044" s="301" t="s">
        <v>1080</v>
      </c>
      <c r="G1044" s="302" t="s">
        <v>1080</v>
      </c>
      <c r="H1044" s="302" t="s">
        <v>1080</v>
      </c>
      <c r="I1044" s="302" t="s">
        <v>1080</v>
      </c>
      <c r="J1044" s="259">
        <v>0.9</v>
      </c>
      <c r="K1044" s="260">
        <v>0.85</v>
      </c>
      <c r="L1044" s="260">
        <v>0.947368421052632</v>
      </c>
      <c r="M1044" s="261">
        <v>0.941176470588235</v>
      </c>
      <c r="N1044" s="261">
        <v>0.905405405405405</v>
      </c>
      <c r="O1044" s="262">
        <v>0.9</v>
      </c>
      <c r="P1044" s="263">
        <v>0.962848297213622</v>
      </c>
      <c r="Q1044" s="260">
        <v>0.901498929336188</v>
      </c>
      <c r="R1044" s="260">
        <v>0.966880341880342</v>
      </c>
      <c r="S1044" s="260">
        <v>0.948202344059464</v>
      </c>
      <c r="T1044" s="262">
        <v>0.9</v>
      </c>
      <c r="U1044" s="260">
        <v>0.925180598555212</v>
      </c>
      <c r="V1044" s="260">
        <v>0.922055674518201</v>
      </c>
      <c r="W1044" s="260">
        <v>0.915598290598291</v>
      </c>
      <c r="X1044" s="260">
        <v>0.923876319407228</v>
      </c>
      <c r="Y1044" s="262">
        <v>0.92</v>
      </c>
      <c r="Z1044" s="262" t="s">
        <v>33</v>
      </c>
      <c r="AA1044" s="262" t="s">
        <v>33</v>
      </c>
      <c r="AB1044" s="262" t="s">
        <v>33</v>
      </c>
      <c r="AC1044" s="262" t="s">
        <v>33</v>
      </c>
      <c r="AD1044" s="262">
        <v>0.92</v>
      </c>
      <c r="AE1044" s="260">
        <v>0.994932432432432</v>
      </c>
      <c r="AF1044" s="260">
        <v>0.969543147208122</v>
      </c>
      <c r="AG1044" s="260">
        <v>0.964601769911504</v>
      </c>
      <c r="AH1044" s="260">
        <v>0.940426379756924</v>
      </c>
      <c r="AI1044" s="262">
        <v>0.92</v>
      </c>
      <c r="AJ1044" s="260">
        <v>0.961816305469556</v>
      </c>
      <c r="AK1044" s="260">
        <v>0.969593147751606</v>
      </c>
      <c r="AL1044" s="260">
        <v>0.94017094017094</v>
      </c>
      <c r="AM1044" s="260">
        <v>0.958851763828697</v>
      </c>
      <c r="AN1044" s="259">
        <v>0.99</v>
      </c>
      <c r="AO1044" s="264">
        <v>1</v>
      </c>
      <c r="AP1044" s="264">
        <v>1</v>
      </c>
      <c r="AQ1044" s="264">
        <v>1</v>
      </c>
      <c r="AR1044" s="265">
        <v>1</v>
      </c>
      <c r="AS1044" s="286">
        <v>0.0656418488929858</v>
      </c>
      <c r="AT1044" s="267">
        <v>0</v>
      </c>
      <c r="AU1044" s="268">
        <v>0</v>
      </c>
      <c r="AV1044" s="268">
        <v>1</v>
      </c>
      <c r="AW1044" s="268">
        <v>0.0714285714285714</v>
      </c>
      <c r="AX1044" s="224"/>
      <c r="AY1044" s="222"/>
    </row>
    <row r="1045" ht="15" spans="1:51">
      <c r="A1045" s="220"/>
      <c r="B1045" s="224"/>
      <c r="C1045" s="294" t="s">
        <v>927</v>
      </c>
      <c r="D1045" s="111" t="s">
        <v>25</v>
      </c>
      <c r="E1045" s="111" t="s">
        <v>928</v>
      </c>
      <c r="F1045" s="299" t="s">
        <v>1081</v>
      </c>
      <c r="G1045" s="300" t="s">
        <v>1081</v>
      </c>
      <c r="H1045" s="300" t="s">
        <v>1081</v>
      </c>
      <c r="I1045" s="300" t="s">
        <v>1081</v>
      </c>
      <c r="J1045" s="259">
        <v>0.9</v>
      </c>
      <c r="K1045" s="260">
        <v>1</v>
      </c>
      <c r="L1045" s="260">
        <v>1</v>
      </c>
      <c r="M1045" s="261">
        <v>0.95</v>
      </c>
      <c r="N1045" s="261">
        <v>0.998098859315589</v>
      </c>
      <c r="O1045" s="262">
        <v>0.9</v>
      </c>
      <c r="P1045" s="263">
        <v>0.958950376721226</v>
      </c>
      <c r="Q1045" s="260">
        <v>0.957137532612747</v>
      </c>
      <c r="R1045" s="260">
        <v>0.946408839779005</v>
      </c>
      <c r="S1045" s="260">
        <v>0.968769777518134</v>
      </c>
      <c r="T1045" s="262">
        <v>0.9</v>
      </c>
      <c r="U1045" s="260">
        <v>0.916341906988828</v>
      </c>
      <c r="V1045" s="260">
        <v>0.939247111442415</v>
      </c>
      <c r="W1045" s="260">
        <v>0.93646408839779</v>
      </c>
      <c r="X1045" s="260">
        <v>0.924358599873424</v>
      </c>
      <c r="Y1045" s="262">
        <v>0.92</v>
      </c>
      <c r="Z1045" s="262" t="s">
        <v>33</v>
      </c>
      <c r="AA1045" s="262" t="s">
        <v>33</v>
      </c>
      <c r="AB1045" s="262" t="s">
        <v>33</v>
      </c>
      <c r="AC1045" s="262">
        <v>1</v>
      </c>
      <c r="AD1045" s="262">
        <v>0.92</v>
      </c>
      <c r="AE1045" s="260">
        <v>0.99823810722376</v>
      </c>
      <c r="AF1045" s="260">
        <v>0.99671772428884</v>
      </c>
      <c r="AG1045" s="260">
        <v>0.991739329967875</v>
      </c>
      <c r="AH1045" s="260">
        <v>0.995300596223915</v>
      </c>
      <c r="AI1045" s="262">
        <v>0.92</v>
      </c>
      <c r="AJ1045" s="260">
        <v>0.975837879968823</v>
      </c>
      <c r="AK1045" s="260">
        <v>0.978755124860231</v>
      </c>
      <c r="AL1045" s="260">
        <v>0.978453038674033</v>
      </c>
      <c r="AM1045" s="260">
        <v>0.979420212248077</v>
      </c>
      <c r="AN1045" s="259">
        <v>0.99</v>
      </c>
      <c r="AO1045" s="264">
        <v>1</v>
      </c>
      <c r="AP1045" s="264">
        <v>1</v>
      </c>
      <c r="AQ1045" s="264">
        <v>1</v>
      </c>
      <c r="AR1045" s="265">
        <v>1</v>
      </c>
      <c r="AS1045" s="286">
        <v>0.0656418488929858</v>
      </c>
      <c r="AT1045" s="267">
        <v>0</v>
      </c>
      <c r="AU1045" s="268">
        <v>0.166666666666667</v>
      </c>
      <c r="AV1045" s="268">
        <v>0.571428571428571</v>
      </c>
      <c r="AW1045" s="268">
        <v>0.0958333333333333</v>
      </c>
      <c r="AX1045" s="224"/>
      <c r="AY1045" s="222"/>
    </row>
    <row r="1046" ht="15" spans="1:51">
      <c r="A1046" s="220"/>
      <c r="B1046" s="224"/>
      <c r="C1046" s="294" t="s">
        <v>927</v>
      </c>
      <c r="D1046" s="111" t="s">
        <v>25</v>
      </c>
      <c r="E1046" s="111" t="s">
        <v>928</v>
      </c>
      <c r="F1046" s="297" t="s">
        <v>1082</v>
      </c>
      <c r="G1046" s="298" t="s">
        <v>1082</v>
      </c>
      <c r="H1046" s="298" t="s">
        <v>1082</v>
      </c>
      <c r="I1046" s="298" t="s">
        <v>1082</v>
      </c>
      <c r="J1046" s="259">
        <v>0.9</v>
      </c>
      <c r="K1046" s="260">
        <v>0.895522388059702</v>
      </c>
      <c r="L1046" s="260">
        <v>0.938461538461538</v>
      </c>
      <c r="M1046" s="261">
        <v>0.921875</v>
      </c>
      <c r="N1046" s="261">
        <v>0.911543287327478</v>
      </c>
      <c r="O1046" s="262">
        <v>0.9</v>
      </c>
      <c r="P1046" s="263">
        <v>0.911302982731554</v>
      </c>
      <c r="Q1046" s="260">
        <v>0.935341009743135</v>
      </c>
      <c r="R1046" s="260">
        <v>0.951578947368421</v>
      </c>
      <c r="S1046" s="260">
        <v>0.894592839580035</v>
      </c>
      <c r="T1046" s="262">
        <v>0.9</v>
      </c>
      <c r="U1046" s="260">
        <v>0.876373626373626</v>
      </c>
      <c r="V1046" s="260">
        <v>0.899025686448184</v>
      </c>
      <c r="W1046" s="260">
        <v>0.923308270676692</v>
      </c>
      <c r="X1046" s="260">
        <v>0.880671827461166</v>
      </c>
      <c r="Y1046" s="262">
        <v>0.92</v>
      </c>
      <c r="Z1046" s="262" t="s">
        <v>33</v>
      </c>
      <c r="AA1046" s="262" t="s">
        <v>33</v>
      </c>
      <c r="AB1046" s="262" t="s">
        <v>33</v>
      </c>
      <c r="AC1046" s="262" t="s">
        <v>33</v>
      </c>
      <c r="AD1046" s="262">
        <v>0.92</v>
      </c>
      <c r="AE1046" s="260">
        <v>0.986740331491713</v>
      </c>
      <c r="AF1046" s="260">
        <v>0.957256461232604</v>
      </c>
      <c r="AG1046" s="260">
        <v>0.98740377886634</v>
      </c>
      <c r="AH1046" s="260">
        <v>0.964921488868478</v>
      </c>
      <c r="AI1046" s="262">
        <v>0.92</v>
      </c>
      <c r="AJ1046" s="260">
        <v>0.930141287284144</v>
      </c>
      <c r="AK1046" s="260">
        <v>0.948184233835252</v>
      </c>
      <c r="AL1046" s="260">
        <v>0.949172932330827</v>
      </c>
      <c r="AM1046" s="260">
        <v>0.935620376180123</v>
      </c>
      <c r="AN1046" s="259">
        <v>0.99</v>
      </c>
      <c r="AO1046" s="264">
        <v>1</v>
      </c>
      <c r="AP1046" s="264">
        <v>1</v>
      </c>
      <c r="AQ1046" s="264">
        <v>1</v>
      </c>
      <c r="AR1046" s="265">
        <v>1</v>
      </c>
      <c r="AS1046" s="286">
        <v>0.0656418488929858</v>
      </c>
      <c r="AT1046" s="267">
        <v>0</v>
      </c>
      <c r="AU1046" s="268">
        <v>0</v>
      </c>
      <c r="AV1046" s="268">
        <v>0</v>
      </c>
      <c r="AW1046" s="268">
        <v>0.0409711684370258</v>
      </c>
      <c r="AX1046" s="224"/>
      <c r="AY1046" s="222"/>
    </row>
    <row r="1047" ht="15" spans="1:51">
      <c r="A1047" s="220"/>
      <c r="B1047" s="224"/>
      <c r="C1047" s="294" t="s">
        <v>927</v>
      </c>
      <c r="D1047" s="111" t="s">
        <v>25</v>
      </c>
      <c r="E1047" s="111" t="s">
        <v>928</v>
      </c>
      <c r="F1047" s="297" t="s">
        <v>1083</v>
      </c>
      <c r="G1047" s="298" t="s">
        <v>1083</v>
      </c>
      <c r="H1047" s="298" t="s">
        <v>1083</v>
      </c>
      <c r="I1047" s="298" t="s">
        <v>1083</v>
      </c>
      <c r="J1047" s="259">
        <v>0.9</v>
      </c>
      <c r="K1047" s="260">
        <v>0.979166666666667</v>
      </c>
      <c r="L1047" s="260">
        <v>0.958333333333333</v>
      </c>
      <c r="M1047" s="261">
        <v>0.945945945945946</v>
      </c>
      <c r="N1047" s="261">
        <v>0.978764478764479</v>
      </c>
      <c r="O1047" s="262">
        <v>0.9</v>
      </c>
      <c r="P1047" s="263">
        <v>0.970772089880047</v>
      </c>
      <c r="Q1047" s="260">
        <v>0.96330629586713</v>
      </c>
      <c r="R1047" s="260">
        <v>0.948409893992933</v>
      </c>
      <c r="S1047" s="260">
        <v>0.968894415471131</v>
      </c>
      <c r="T1047" s="262">
        <v>0.9</v>
      </c>
      <c r="U1047" s="260">
        <v>0.929042067916878</v>
      </c>
      <c r="V1047" s="260">
        <v>0.918887601390498</v>
      </c>
      <c r="W1047" s="260">
        <v>0.921554770318021</v>
      </c>
      <c r="X1047" s="260">
        <v>0.92527050351701</v>
      </c>
      <c r="Y1047" s="262">
        <v>0.92</v>
      </c>
      <c r="Z1047" s="262" t="s">
        <v>33</v>
      </c>
      <c r="AA1047" s="262" t="s">
        <v>33</v>
      </c>
      <c r="AB1047" s="262" t="s">
        <v>33</v>
      </c>
      <c r="AC1047" s="262" t="s">
        <v>33</v>
      </c>
      <c r="AD1047" s="262">
        <v>0.92</v>
      </c>
      <c r="AE1047" s="260">
        <v>0.992857142857143</v>
      </c>
      <c r="AF1047" s="260">
        <v>0.998347107438017</v>
      </c>
      <c r="AG1047" s="260">
        <v>0.998154981549816</v>
      </c>
      <c r="AH1047" s="260">
        <v>0.996565049377415</v>
      </c>
      <c r="AI1047" s="262">
        <v>0.92</v>
      </c>
      <c r="AJ1047" s="260">
        <v>0.957425240750127</v>
      </c>
      <c r="AK1047" s="260">
        <v>0.960988798764002</v>
      </c>
      <c r="AL1047" s="260">
        <v>0.945936395759717</v>
      </c>
      <c r="AM1047" s="260">
        <v>0.958798474429999</v>
      </c>
      <c r="AN1047" s="259">
        <v>0.99</v>
      </c>
      <c r="AO1047" s="264">
        <v>1</v>
      </c>
      <c r="AP1047" s="264">
        <v>1</v>
      </c>
      <c r="AQ1047" s="264">
        <v>1</v>
      </c>
      <c r="AR1047" s="265">
        <v>1</v>
      </c>
      <c r="AS1047" s="286">
        <v>0.0656418488929858</v>
      </c>
      <c r="AT1047" s="267">
        <v>0</v>
      </c>
      <c r="AU1047" s="268">
        <v>0.137931034482759</v>
      </c>
      <c r="AV1047" s="268">
        <v>0.25</v>
      </c>
      <c r="AW1047" s="268">
        <v>0.150234741784038</v>
      </c>
      <c r="AX1047" s="224"/>
      <c r="AY1047" s="222"/>
    </row>
    <row r="1048" ht="15" spans="1:51">
      <c r="A1048" s="220"/>
      <c r="B1048" s="224"/>
      <c r="C1048" s="294" t="s">
        <v>927</v>
      </c>
      <c r="D1048" s="111" t="s">
        <v>25</v>
      </c>
      <c r="E1048" s="111" t="s">
        <v>928</v>
      </c>
      <c r="F1048" s="297" t="s">
        <v>1084</v>
      </c>
      <c r="G1048" s="298" t="s">
        <v>1084</v>
      </c>
      <c r="H1048" s="298" t="s">
        <v>1084</v>
      </c>
      <c r="I1048" s="298" t="s">
        <v>1084</v>
      </c>
      <c r="J1048" s="259">
        <v>0.9</v>
      </c>
      <c r="K1048" s="260">
        <v>1</v>
      </c>
      <c r="L1048" s="260">
        <v>1</v>
      </c>
      <c r="M1048" s="261">
        <v>0.962962962962963</v>
      </c>
      <c r="N1048" s="261">
        <v>0.970027247956403</v>
      </c>
      <c r="O1048" s="262">
        <v>0.9</v>
      </c>
      <c r="P1048" s="263">
        <v>0.953508518625469</v>
      </c>
      <c r="Q1048" s="260">
        <v>0.944556451612903</v>
      </c>
      <c r="R1048" s="260">
        <v>0.982521847690387</v>
      </c>
      <c r="S1048" s="260">
        <v>0.967673061411694</v>
      </c>
      <c r="T1048" s="262">
        <v>0.9</v>
      </c>
      <c r="U1048" s="260">
        <v>0.890268553277505</v>
      </c>
      <c r="V1048" s="260">
        <v>0.936827956989247</v>
      </c>
      <c r="W1048" s="260">
        <v>0.930087390761548</v>
      </c>
      <c r="X1048" s="260">
        <v>0.914833383415838</v>
      </c>
      <c r="Y1048" s="262">
        <v>0.92</v>
      </c>
      <c r="Z1048" s="262" t="s">
        <v>33</v>
      </c>
      <c r="AA1048" s="262" t="s">
        <v>33</v>
      </c>
      <c r="AB1048" s="262" t="s">
        <v>33</v>
      </c>
      <c r="AC1048" s="262" t="s">
        <v>33</v>
      </c>
      <c r="AD1048" s="262">
        <v>0.92</v>
      </c>
      <c r="AE1048" s="260">
        <v>0.997679814385151</v>
      </c>
      <c r="AF1048" s="260">
        <v>0.997995991983968</v>
      </c>
      <c r="AG1048" s="260">
        <v>1</v>
      </c>
      <c r="AH1048" s="260">
        <v>0.988450850989927</v>
      </c>
      <c r="AI1048" s="262">
        <v>0.92</v>
      </c>
      <c r="AJ1048" s="260">
        <v>0.959861391856772</v>
      </c>
      <c r="AK1048" s="260">
        <v>0.970094086021505</v>
      </c>
      <c r="AL1048" s="260">
        <v>0.955680399500624</v>
      </c>
      <c r="AM1048" s="260">
        <v>0.967593983773269</v>
      </c>
      <c r="AN1048" s="259">
        <v>0.99</v>
      </c>
      <c r="AO1048" s="264">
        <v>1</v>
      </c>
      <c r="AP1048" s="264">
        <v>1</v>
      </c>
      <c r="AQ1048" s="264">
        <v>1</v>
      </c>
      <c r="AR1048" s="265">
        <v>1</v>
      </c>
      <c r="AS1048" s="286">
        <v>0.0656418488929858</v>
      </c>
      <c r="AT1048" s="267">
        <v>0</v>
      </c>
      <c r="AU1048" s="268">
        <v>0.0833333333333333</v>
      </c>
      <c r="AV1048" s="268">
        <v>0</v>
      </c>
      <c r="AW1048" s="268">
        <v>0.0418410041841004</v>
      </c>
      <c r="AX1048" s="224"/>
      <c r="AY1048" s="222"/>
    </row>
    <row r="1049" ht="15" spans="1:51">
      <c r="A1049" s="220"/>
      <c r="B1049" s="224"/>
      <c r="C1049" s="283" t="s">
        <v>1085</v>
      </c>
      <c r="D1049" s="111" t="s">
        <v>25</v>
      </c>
      <c r="E1049" s="111" t="s">
        <v>1086</v>
      </c>
      <c r="F1049" s="307" t="s">
        <v>1087</v>
      </c>
      <c r="G1049" s="307" t="s">
        <v>1087</v>
      </c>
      <c r="H1049" s="307" t="s">
        <v>1087</v>
      </c>
      <c r="I1049" s="307" t="s">
        <v>1087</v>
      </c>
      <c r="J1049" s="259">
        <v>0.9</v>
      </c>
      <c r="K1049" s="260">
        <v>1</v>
      </c>
      <c r="L1049" s="260">
        <v>1</v>
      </c>
      <c r="M1049" s="261">
        <v>1</v>
      </c>
      <c r="N1049" s="261">
        <v>0.982222222222222</v>
      </c>
      <c r="O1049" s="262">
        <v>0.9</v>
      </c>
      <c r="P1049" s="263">
        <v>0.98936170212766</v>
      </c>
      <c r="Q1049" s="260">
        <v>0.989690721649485</v>
      </c>
      <c r="R1049" s="260">
        <v>0.987256371814093</v>
      </c>
      <c r="S1049" s="260">
        <v>0.984257784548623</v>
      </c>
      <c r="T1049" s="262">
        <v>0.9</v>
      </c>
      <c r="U1049" s="260">
        <v>0.926038500506586</v>
      </c>
      <c r="V1049" s="260">
        <v>0.932744231713304</v>
      </c>
      <c r="W1049" s="260">
        <v>0.946026986506747</v>
      </c>
      <c r="X1049" s="260">
        <v>0.938900814809685</v>
      </c>
      <c r="Y1049" s="262">
        <v>0.92</v>
      </c>
      <c r="Z1049" s="262">
        <v>0.946364719904648</v>
      </c>
      <c r="AA1049" s="262">
        <v>0.958844133099825</v>
      </c>
      <c r="AB1049" s="262">
        <v>0.967048710601719</v>
      </c>
      <c r="AC1049" s="262">
        <v>0.964353203916853</v>
      </c>
      <c r="AD1049" s="262">
        <v>0.92</v>
      </c>
      <c r="AE1049" s="260">
        <v>1</v>
      </c>
      <c r="AF1049" s="260">
        <v>1</v>
      </c>
      <c r="AG1049" s="260">
        <v>0.997138769670958</v>
      </c>
      <c r="AH1049" s="260">
        <v>0.995822661300159</v>
      </c>
      <c r="AI1049" s="262">
        <v>0.92</v>
      </c>
      <c r="AJ1049" s="260">
        <v>0.97120511908994</v>
      </c>
      <c r="AK1049" s="260">
        <v>0.977980497011639</v>
      </c>
      <c r="AL1049" s="260">
        <v>0.979340875553369</v>
      </c>
      <c r="AM1049" s="260">
        <v>0.979282701055381</v>
      </c>
      <c r="AN1049" s="259">
        <v>0.99</v>
      </c>
      <c r="AO1049" s="264">
        <v>1</v>
      </c>
      <c r="AP1049" s="264">
        <v>1</v>
      </c>
      <c r="AQ1049" s="264">
        <v>1</v>
      </c>
      <c r="AR1049" s="265">
        <v>1</v>
      </c>
      <c r="AS1049" s="286">
        <v>0.0721861525408278</v>
      </c>
      <c r="AT1049" s="267">
        <v>0.125</v>
      </c>
      <c r="AU1049" s="268">
        <v>0.166666666666667</v>
      </c>
      <c r="AV1049" s="268">
        <v>0.181818181818182</v>
      </c>
      <c r="AW1049" s="268">
        <v>0.0755555555555556</v>
      </c>
      <c r="AX1049" s="224"/>
      <c r="AY1049" s="222"/>
    </row>
    <row r="1050" ht="15" spans="1:51">
      <c r="A1050" s="220"/>
      <c r="B1050" s="224"/>
      <c r="C1050" s="283" t="s">
        <v>1085</v>
      </c>
      <c r="D1050" s="111" t="s">
        <v>25</v>
      </c>
      <c r="E1050" s="111" t="s">
        <v>1086</v>
      </c>
      <c r="F1050" s="307" t="s">
        <v>1088</v>
      </c>
      <c r="G1050" s="307" t="s">
        <v>1088</v>
      </c>
      <c r="H1050" s="307" t="s">
        <v>1088</v>
      </c>
      <c r="I1050" s="307" t="s">
        <v>1088</v>
      </c>
      <c r="J1050" s="259">
        <v>0.9</v>
      </c>
      <c r="K1050" s="260">
        <v>0.9</v>
      </c>
      <c r="L1050" s="260">
        <v>0.956521739130435</v>
      </c>
      <c r="M1050" s="261">
        <v>0.840909090909091</v>
      </c>
      <c r="N1050" s="261">
        <v>0.89935956084172</v>
      </c>
      <c r="O1050" s="262">
        <v>0.9</v>
      </c>
      <c r="P1050" s="263">
        <v>0.975198728139905</v>
      </c>
      <c r="Q1050" s="260">
        <v>0.971556407798019</v>
      </c>
      <c r="R1050" s="260">
        <v>0.987742594484168</v>
      </c>
      <c r="S1050" s="260">
        <v>0.977668988309422</v>
      </c>
      <c r="T1050" s="262">
        <v>0.9</v>
      </c>
      <c r="U1050" s="260">
        <v>0.894117647058824</v>
      </c>
      <c r="V1050" s="260">
        <v>0.896132949824225</v>
      </c>
      <c r="W1050" s="260">
        <v>0.910112359550562</v>
      </c>
      <c r="X1050" s="260">
        <v>0.900097292789523</v>
      </c>
      <c r="Y1050" s="262">
        <v>0.92</v>
      </c>
      <c r="Z1050" s="262">
        <v>0.959390862944162</v>
      </c>
      <c r="AA1050" s="262">
        <v>0.930164319248826</v>
      </c>
      <c r="AB1050" s="262">
        <v>0.959670027497709</v>
      </c>
      <c r="AC1050" s="262">
        <v>0.945375942045919</v>
      </c>
      <c r="AD1050" s="262">
        <v>0.92</v>
      </c>
      <c r="AE1050" s="260">
        <v>0.819858156028369</v>
      </c>
      <c r="AF1050" s="260">
        <v>0.885</v>
      </c>
      <c r="AG1050" s="260">
        <v>0.800268997982515</v>
      </c>
      <c r="AH1050" s="260">
        <v>0.856655181214906</v>
      </c>
      <c r="AI1050" s="262">
        <v>0.92</v>
      </c>
      <c r="AJ1050" s="260">
        <v>0.973253757736516</v>
      </c>
      <c r="AK1050" s="260">
        <v>0.957790192427064</v>
      </c>
      <c r="AL1050" s="260">
        <v>0.974089865529682</v>
      </c>
      <c r="AM1050" s="260">
        <v>0.969258900068695</v>
      </c>
      <c r="AN1050" s="259">
        <v>0.99</v>
      </c>
      <c r="AO1050" s="264">
        <v>1</v>
      </c>
      <c r="AP1050" s="264">
        <v>1</v>
      </c>
      <c r="AQ1050" s="264">
        <v>1</v>
      </c>
      <c r="AR1050" s="265">
        <v>1</v>
      </c>
      <c r="AS1050" s="286">
        <v>0.0721861525408278</v>
      </c>
      <c r="AT1050" s="267">
        <v>0.25</v>
      </c>
      <c r="AU1050" s="268">
        <v>0</v>
      </c>
      <c r="AV1050" s="268">
        <v>0</v>
      </c>
      <c r="AW1050" s="268">
        <v>0.0578034682080925</v>
      </c>
      <c r="AX1050" s="224"/>
      <c r="AY1050" s="222"/>
    </row>
    <row r="1051" ht="15" spans="1:51">
      <c r="A1051" s="220"/>
      <c r="B1051" s="224"/>
      <c r="C1051" s="283" t="s">
        <v>1085</v>
      </c>
      <c r="D1051" s="111" t="s">
        <v>25</v>
      </c>
      <c r="E1051" s="111" t="s">
        <v>1086</v>
      </c>
      <c r="F1051" s="307" t="s">
        <v>1089</v>
      </c>
      <c r="G1051" s="307" t="s">
        <v>1089</v>
      </c>
      <c r="H1051" s="307" t="s">
        <v>1089</v>
      </c>
      <c r="I1051" s="307" t="s">
        <v>1089</v>
      </c>
      <c r="J1051" s="259">
        <v>0.9</v>
      </c>
      <c r="K1051" s="260">
        <v>1</v>
      </c>
      <c r="L1051" s="260">
        <v>1</v>
      </c>
      <c r="M1051" s="261">
        <v>0.976190476190476</v>
      </c>
      <c r="N1051" s="261">
        <v>0.971428571428571</v>
      </c>
      <c r="O1051" s="262">
        <v>0.9</v>
      </c>
      <c r="P1051" s="263">
        <v>0.963945578231293</v>
      </c>
      <c r="Q1051" s="260">
        <v>0.96672384219554</v>
      </c>
      <c r="R1051" s="260">
        <v>0.984650369528141</v>
      </c>
      <c r="S1051" s="260">
        <v>0.958986632800925</v>
      </c>
      <c r="T1051" s="262">
        <v>0.9</v>
      </c>
      <c r="U1051" s="260">
        <v>0.948979591836735</v>
      </c>
      <c r="V1051" s="260">
        <v>0.943053173241852</v>
      </c>
      <c r="W1051" s="260">
        <v>0.964184195565662</v>
      </c>
      <c r="X1051" s="260">
        <v>0.948989726306192</v>
      </c>
      <c r="Y1051" s="262">
        <v>0.92</v>
      </c>
      <c r="Z1051" s="262">
        <v>0.951515151515152</v>
      </c>
      <c r="AA1051" s="262">
        <v>0.966824644549763</v>
      </c>
      <c r="AB1051" s="262">
        <v>0.93903743315508</v>
      </c>
      <c r="AC1051" s="262">
        <v>0.95790108181847</v>
      </c>
      <c r="AD1051" s="262">
        <v>0.92</v>
      </c>
      <c r="AE1051" s="260">
        <v>0.999315068493151</v>
      </c>
      <c r="AF1051" s="260">
        <v>0.991198658843252</v>
      </c>
      <c r="AG1051" s="260">
        <v>0.996495327102804</v>
      </c>
      <c r="AH1051" s="260">
        <v>0.993146014372388</v>
      </c>
      <c r="AI1051" s="262">
        <v>0.92</v>
      </c>
      <c r="AJ1051" s="260">
        <v>0.973870573870574</v>
      </c>
      <c r="AK1051" s="260">
        <v>0.977686703096539</v>
      </c>
      <c r="AL1051" s="260">
        <v>0.971046770601336</v>
      </c>
      <c r="AM1051" s="260">
        <v>0.977146792050871</v>
      </c>
      <c r="AN1051" s="259">
        <v>0.99</v>
      </c>
      <c r="AO1051" s="264">
        <v>1</v>
      </c>
      <c r="AP1051" s="264">
        <v>1</v>
      </c>
      <c r="AQ1051" s="264">
        <v>1</v>
      </c>
      <c r="AR1051" s="265">
        <v>1</v>
      </c>
      <c r="AS1051" s="286">
        <v>0.0721861525408278</v>
      </c>
      <c r="AT1051" s="267">
        <v>0.0909090909090909</v>
      </c>
      <c r="AU1051" s="268">
        <v>0.0769230769230769</v>
      </c>
      <c r="AV1051" s="268">
        <v>0</v>
      </c>
      <c r="AW1051" s="268">
        <v>0.0324675324675325</v>
      </c>
      <c r="AX1051" s="224"/>
      <c r="AY1051" s="222"/>
    </row>
    <row r="1052" ht="15" spans="1:51">
      <c r="A1052" s="220"/>
      <c r="B1052" s="224"/>
      <c r="C1052" s="283" t="s">
        <v>1085</v>
      </c>
      <c r="D1052" s="111" t="s">
        <v>25</v>
      </c>
      <c r="E1052" s="111" t="s">
        <v>1086</v>
      </c>
      <c r="F1052" s="307" t="s">
        <v>1090</v>
      </c>
      <c r="G1052" s="307" t="s">
        <v>1090</v>
      </c>
      <c r="H1052" s="307" t="s">
        <v>1090</v>
      </c>
      <c r="I1052" s="307" t="s">
        <v>1090</v>
      </c>
      <c r="J1052" s="259">
        <v>0.9</v>
      </c>
      <c r="K1052" s="260">
        <v>0.916666666666667</v>
      </c>
      <c r="L1052" s="260">
        <v>0.930232558139535</v>
      </c>
      <c r="M1052" s="261">
        <v>0.848484848484849</v>
      </c>
      <c r="N1052" s="261">
        <v>0.927</v>
      </c>
      <c r="O1052" s="262">
        <v>0.9</v>
      </c>
      <c r="P1052" s="263">
        <v>0.954520844612886</v>
      </c>
      <c r="Q1052" s="260">
        <v>0.926068965517241</v>
      </c>
      <c r="R1052" s="260">
        <v>0.973292469352014</v>
      </c>
      <c r="S1052" s="260">
        <v>0.961937577627309</v>
      </c>
      <c r="T1052" s="262">
        <v>0.9</v>
      </c>
      <c r="U1052" s="260">
        <v>0.932322685435842</v>
      </c>
      <c r="V1052" s="260">
        <v>0.900413793103448</v>
      </c>
      <c r="W1052" s="260">
        <v>0.921628721541156</v>
      </c>
      <c r="X1052" s="260">
        <v>0.931314021662193</v>
      </c>
      <c r="Y1052" s="262">
        <v>0.92</v>
      </c>
      <c r="Z1052" s="262">
        <v>0.952741020793951</v>
      </c>
      <c r="AA1052" s="262">
        <v>0.957834461218116</v>
      </c>
      <c r="AB1052" s="262">
        <v>0.928087986463621</v>
      </c>
      <c r="AC1052" s="262">
        <v>0.95830109856104</v>
      </c>
      <c r="AD1052" s="262">
        <v>0.92</v>
      </c>
      <c r="AE1052" s="260">
        <v>0.992450638792102</v>
      </c>
      <c r="AF1052" s="260">
        <v>0.991511936339523</v>
      </c>
      <c r="AG1052" s="260">
        <v>0.991650099403579</v>
      </c>
      <c r="AH1052" s="260">
        <v>0.993533367822038</v>
      </c>
      <c r="AI1052" s="262">
        <v>0.92</v>
      </c>
      <c r="AJ1052" s="260">
        <v>0.96307517515622</v>
      </c>
      <c r="AK1052" s="260">
        <v>0.969166967183556</v>
      </c>
      <c r="AL1052" s="260">
        <v>0.964223889209463</v>
      </c>
      <c r="AM1052" s="260">
        <v>0.975663619486701</v>
      </c>
      <c r="AN1052" s="259">
        <v>0.99</v>
      </c>
      <c r="AO1052" s="264">
        <v>1</v>
      </c>
      <c r="AP1052" s="264">
        <v>1</v>
      </c>
      <c r="AQ1052" s="264">
        <v>1</v>
      </c>
      <c r="AR1052" s="265">
        <v>1</v>
      </c>
      <c r="AS1052" s="286">
        <v>0.0721861525408278</v>
      </c>
      <c r="AT1052" s="267">
        <v>0.0666666666666667</v>
      </c>
      <c r="AU1052" s="268">
        <v>0</v>
      </c>
      <c r="AV1052" s="268">
        <v>0.0384615384615385</v>
      </c>
      <c r="AW1052" s="268">
        <v>0.0344827586206897</v>
      </c>
      <c r="AX1052" s="224"/>
      <c r="AY1052" s="222"/>
    </row>
    <row r="1053" ht="15" spans="1:51">
      <c r="A1053" s="220"/>
      <c r="B1053" s="224"/>
      <c r="C1053" s="283" t="s">
        <v>1085</v>
      </c>
      <c r="D1053" s="111" t="s">
        <v>25</v>
      </c>
      <c r="E1053" s="111" t="s">
        <v>1086</v>
      </c>
      <c r="F1053" s="307" t="s">
        <v>1091</v>
      </c>
      <c r="G1053" s="307" t="s">
        <v>1091</v>
      </c>
      <c r="H1053" s="307" t="s">
        <v>1091</v>
      </c>
      <c r="I1053" s="307" t="s">
        <v>1091</v>
      </c>
      <c r="J1053" s="259">
        <v>0.9</v>
      </c>
      <c r="K1053" s="260">
        <v>0.980769230769231</v>
      </c>
      <c r="L1053" s="260">
        <v>0.98</v>
      </c>
      <c r="M1053" s="261">
        <v>0.954545454545455</v>
      </c>
      <c r="N1053" s="261">
        <v>0.962899050905953</v>
      </c>
      <c r="O1053" s="262">
        <v>0.9</v>
      </c>
      <c r="P1053" s="263">
        <v>0.985595147839272</v>
      </c>
      <c r="Q1053" s="260">
        <v>0.983003551496702</v>
      </c>
      <c r="R1053" s="260">
        <v>0.983640081799591</v>
      </c>
      <c r="S1053" s="260">
        <v>0.97566321607681</v>
      </c>
      <c r="T1053" s="262">
        <v>0.9</v>
      </c>
      <c r="U1053" s="260">
        <v>0.929239322719232</v>
      </c>
      <c r="V1053" s="260">
        <v>0.894469812278031</v>
      </c>
      <c r="W1053" s="260">
        <v>0.904294478527607</v>
      </c>
      <c r="X1053" s="260">
        <v>0.915649159588788</v>
      </c>
      <c r="Y1053" s="262">
        <v>0.92</v>
      </c>
      <c r="Z1053" s="262">
        <v>0.923945335710042</v>
      </c>
      <c r="AA1053" s="262">
        <v>0.946761313220941</v>
      </c>
      <c r="AB1053" s="262">
        <v>0.939838591342627</v>
      </c>
      <c r="AC1053" s="262">
        <v>0.939778405387791</v>
      </c>
      <c r="AD1053" s="262">
        <v>0.92</v>
      </c>
      <c r="AE1053" s="260">
        <v>0.905381944444444</v>
      </c>
      <c r="AF1053" s="260">
        <v>0.989158492514197</v>
      </c>
      <c r="AG1053" s="260">
        <v>0.991771159874608</v>
      </c>
      <c r="AH1053" s="260">
        <v>0.975337655321448</v>
      </c>
      <c r="AI1053" s="262">
        <v>0.92</v>
      </c>
      <c r="AJ1053" s="260">
        <v>0.951950354609929</v>
      </c>
      <c r="AK1053" s="260">
        <v>0.96143295142811</v>
      </c>
      <c r="AL1053" s="260">
        <v>0.960609243697479</v>
      </c>
      <c r="AM1053" s="260">
        <v>0.962918798322883</v>
      </c>
      <c r="AN1053" s="259">
        <v>0.99</v>
      </c>
      <c r="AO1053" s="264">
        <v>1</v>
      </c>
      <c r="AP1053" s="264">
        <v>1</v>
      </c>
      <c r="AQ1053" s="264">
        <v>1</v>
      </c>
      <c r="AR1053" s="265">
        <v>1</v>
      </c>
      <c r="AS1053" s="286">
        <v>0.0721861525408278</v>
      </c>
      <c r="AT1053" s="267">
        <v>0.05</v>
      </c>
      <c r="AU1053" s="268">
        <v>0.0666666666666667</v>
      </c>
      <c r="AV1053" s="268">
        <v>0.108108108108108</v>
      </c>
      <c r="AW1053" s="268">
        <v>0.0538599640933573</v>
      </c>
      <c r="AX1053" s="224"/>
      <c r="AY1053" s="222"/>
    </row>
    <row r="1054" ht="15" spans="1:51">
      <c r="A1054" s="220"/>
      <c r="B1054" s="224"/>
      <c r="C1054" s="283" t="s">
        <v>1085</v>
      </c>
      <c r="D1054" s="111" t="s">
        <v>25</v>
      </c>
      <c r="E1054" s="111" t="s">
        <v>1086</v>
      </c>
      <c r="F1054" s="307" t="s">
        <v>1092</v>
      </c>
      <c r="G1054" s="307" t="s">
        <v>1092</v>
      </c>
      <c r="H1054" s="307" t="s">
        <v>1092</v>
      </c>
      <c r="I1054" s="307" t="s">
        <v>1092</v>
      </c>
      <c r="J1054" s="259">
        <v>0.9</v>
      </c>
      <c r="K1054" s="260">
        <v>0.894736842105263</v>
      </c>
      <c r="L1054" s="260">
        <v>0.95</v>
      </c>
      <c r="M1054" s="261">
        <v>0.9375</v>
      </c>
      <c r="N1054" s="261">
        <v>0.920177383592018</v>
      </c>
      <c r="O1054" s="262">
        <v>0.9</v>
      </c>
      <c r="P1054" s="263">
        <v>0.969714964370546</v>
      </c>
      <c r="Q1054" s="260">
        <v>0.990139211136891</v>
      </c>
      <c r="R1054" s="260">
        <v>0.990791896869245</v>
      </c>
      <c r="S1054" s="260">
        <v>0.975508534019172</v>
      </c>
      <c r="T1054" s="262">
        <v>0.9</v>
      </c>
      <c r="U1054" s="260">
        <v>0.882422802850356</v>
      </c>
      <c r="V1054" s="260">
        <v>0.943155452436195</v>
      </c>
      <c r="W1054" s="260">
        <v>0.920810313075506</v>
      </c>
      <c r="X1054" s="260">
        <v>0.927314706570026</v>
      </c>
      <c r="Y1054" s="262">
        <v>0.92</v>
      </c>
      <c r="Z1054" s="262">
        <v>0.949856733524355</v>
      </c>
      <c r="AA1054" s="262">
        <v>0.964044943820225</v>
      </c>
      <c r="AB1054" s="262">
        <v>0.97864768683274</v>
      </c>
      <c r="AC1054" s="262">
        <v>0.963817773148402</v>
      </c>
      <c r="AD1054" s="262">
        <v>0.92</v>
      </c>
      <c r="AE1054" s="260">
        <v>1</v>
      </c>
      <c r="AF1054" s="260">
        <v>0.993769470404984</v>
      </c>
      <c r="AG1054" s="260">
        <v>0.984205330700888</v>
      </c>
      <c r="AH1054" s="260">
        <v>0.98943740271292</v>
      </c>
      <c r="AI1054" s="262">
        <v>0.92</v>
      </c>
      <c r="AJ1054" s="260">
        <v>0.966834592779177</v>
      </c>
      <c r="AK1054" s="260">
        <v>0.980107115531752</v>
      </c>
      <c r="AL1054" s="260">
        <v>0.982402912621359</v>
      </c>
      <c r="AM1054" s="260">
        <v>0.978611460597049</v>
      </c>
      <c r="AN1054" s="259">
        <v>0.99</v>
      </c>
      <c r="AO1054" s="264">
        <v>1</v>
      </c>
      <c r="AP1054" s="264">
        <v>1</v>
      </c>
      <c r="AQ1054" s="264">
        <v>1</v>
      </c>
      <c r="AR1054" s="265">
        <v>1</v>
      </c>
      <c r="AS1054" s="286">
        <v>0.0721861525408278</v>
      </c>
      <c r="AT1054" s="267">
        <v>0</v>
      </c>
      <c r="AU1054" s="268">
        <v>0</v>
      </c>
      <c r="AV1054" s="268">
        <v>0</v>
      </c>
      <c r="AW1054" s="268">
        <v>0.0492957746478873</v>
      </c>
      <c r="AX1054" s="224"/>
      <c r="AY1054" s="222"/>
    </row>
    <row r="1055" ht="15" spans="1:51">
      <c r="A1055" s="220"/>
      <c r="B1055" s="224"/>
      <c r="C1055" s="283" t="s">
        <v>1085</v>
      </c>
      <c r="D1055" s="111" t="s">
        <v>25</v>
      </c>
      <c r="E1055" s="111" t="s">
        <v>1086</v>
      </c>
      <c r="F1055" s="307" t="s">
        <v>1093</v>
      </c>
      <c r="G1055" s="307" t="s">
        <v>1093</v>
      </c>
      <c r="H1055" s="307" t="s">
        <v>1093</v>
      </c>
      <c r="I1055" s="307" t="s">
        <v>1093</v>
      </c>
      <c r="J1055" s="259">
        <v>0.9</v>
      </c>
      <c r="K1055" s="260">
        <v>0.92156862745098</v>
      </c>
      <c r="L1055" s="260">
        <v>1</v>
      </c>
      <c r="M1055" s="261">
        <v>0.972222222222222</v>
      </c>
      <c r="N1055" s="261">
        <v>0.980645161290323</v>
      </c>
      <c r="O1055" s="262">
        <v>0.9</v>
      </c>
      <c r="P1055" s="263">
        <v>0.979669631512071</v>
      </c>
      <c r="Q1055" s="260">
        <v>0.991987790919496</v>
      </c>
      <c r="R1055" s="260">
        <v>0.941101963267891</v>
      </c>
      <c r="S1055" s="260">
        <v>0.974953689410312</v>
      </c>
      <c r="T1055" s="262">
        <v>0.9</v>
      </c>
      <c r="U1055" s="260">
        <v>0.946209233375688</v>
      </c>
      <c r="V1055" s="260">
        <v>0.934376192293018</v>
      </c>
      <c r="W1055" s="260">
        <v>0.891070297656745</v>
      </c>
      <c r="X1055" s="260">
        <v>0.936901821549861</v>
      </c>
      <c r="Y1055" s="262">
        <v>0.92</v>
      </c>
      <c r="Z1055" s="262">
        <v>0.9794921875</v>
      </c>
      <c r="AA1055" s="262">
        <v>0.968053491827637</v>
      </c>
      <c r="AB1055" s="262">
        <v>0.980558930741191</v>
      </c>
      <c r="AC1055" s="262">
        <v>0.976259388166331</v>
      </c>
      <c r="AD1055" s="262">
        <v>0.92</v>
      </c>
      <c r="AE1055" s="260">
        <v>0.995929443690638</v>
      </c>
      <c r="AF1055" s="260">
        <v>0.994746059544658</v>
      </c>
      <c r="AG1055" s="260">
        <v>0.998245614035088</v>
      </c>
      <c r="AH1055" s="260">
        <v>0.979882781561856</v>
      </c>
      <c r="AI1055" s="262">
        <v>0.92</v>
      </c>
      <c r="AJ1055" s="260">
        <v>0.978138847858198</v>
      </c>
      <c r="AK1055" s="260">
        <v>0.979077388454752</v>
      </c>
      <c r="AL1055" s="260">
        <v>0.983347210657785</v>
      </c>
      <c r="AM1055" s="260">
        <v>0.984567745197169</v>
      </c>
      <c r="AN1055" s="259">
        <v>0.99</v>
      </c>
      <c r="AO1055" s="264">
        <v>1</v>
      </c>
      <c r="AP1055" s="264">
        <v>1</v>
      </c>
      <c r="AQ1055" s="264">
        <v>1</v>
      </c>
      <c r="AR1055" s="265">
        <v>1</v>
      </c>
      <c r="AS1055" s="286">
        <v>0.0721861525408278</v>
      </c>
      <c r="AT1055" s="267">
        <v>0.0769230769230769</v>
      </c>
      <c r="AU1055" s="268">
        <v>0</v>
      </c>
      <c r="AV1055" s="268">
        <v>0.2</v>
      </c>
      <c r="AW1055" s="268">
        <v>0.0772532188841202</v>
      </c>
      <c r="AX1055" s="224"/>
      <c r="AY1055" s="222"/>
    </row>
    <row r="1056" ht="15" spans="1:51">
      <c r="A1056" s="220"/>
      <c r="B1056" s="224"/>
      <c r="C1056" s="283" t="s">
        <v>1085</v>
      </c>
      <c r="D1056" s="111" t="s">
        <v>25</v>
      </c>
      <c r="E1056" s="111" t="s">
        <v>1086</v>
      </c>
      <c r="F1056" s="307" t="s">
        <v>1094</v>
      </c>
      <c r="G1056" s="307" t="s">
        <v>1094</v>
      </c>
      <c r="H1056" s="307" t="s">
        <v>1094</v>
      </c>
      <c r="I1056" s="307" t="s">
        <v>1094</v>
      </c>
      <c r="J1056" s="259">
        <v>0.9</v>
      </c>
      <c r="K1056" s="260">
        <v>0.917647058823529</v>
      </c>
      <c r="L1056" s="260">
        <v>0.948717948717949</v>
      </c>
      <c r="M1056" s="261">
        <v>0.921875</v>
      </c>
      <c r="N1056" s="261">
        <v>0.912711402073104</v>
      </c>
      <c r="O1056" s="262">
        <v>0.9</v>
      </c>
      <c r="P1056" s="263">
        <v>0.959968705176685</v>
      </c>
      <c r="Q1056" s="260">
        <v>0.97073316410333</v>
      </c>
      <c r="R1056" s="260">
        <v>0.965603502188868</v>
      </c>
      <c r="S1056" s="260">
        <v>0.968408217098633</v>
      </c>
      <c r="T1056" s="262">
        <v>0.9</v>
      </c>
      <c r="U1056" s="260">
        <v>0.835441387403834</v>
      </c>
      <c r="V1056" s="260">
        <v>0.82410034343736</v>
      </c>
      <c r="W1056" s="260">
        <v>0.81405044819679</v>
      </c>
      <c r="X1056" s="260">
        <v>0.849755502743595</v>
      </c>
      <c r="Y1056" s="262">
        <v>0.92</v>
      </c>
      <c r="Z1056" s="262" t="s">
        <v>33</v>
      </c>
      <c r="AA1056" s="262" t="s">
        <v>33</v>
      </c>
      <c r="AB1056" s="262" t="s">
        <v>33</v>
      </c>
      <c r="AC1056" s="262">
        <v>1</v>
      </c>
      <c r="AD1056" s="262">
        <v>0.92</v>
      </c>
      <c r="AE1056" s="260">
        <v>0.997598719316969</v>
      </c>
      <c r="AF1056" s="260">
        <v>0.990858792398364</v>
      </c>
      <c r="AG1056" s="260">
        <v>0.997865781361157</v>
      </c>
      <c r="AH1056" s="260">
        <v>0.992297790173783</v>
      </c>
      <c r="AI1056" s="262">
        <v>0.92</v>
      </c>
      <c r="AJ1056" s="260">
        <v>0.950319467988004</v>
      </c>
      <c r="AK1056" s="260">
        <v>0.956249066746304</v>
      </c>
      <c r="AL1056" s="260">
        <v>0.930373149885345</v>
      </c>
      <c r="AM1056" s="260">
        <v>0.959500065322475</v>
      </c>
      <c r="AN1056" s="259">
        <v>0.99</v>
      </c>
      <c r="AO1056" s="264">
        <v>1</v>
      </c>
      <c r="AP1056" s="264">
        <v>1</v>
      </c>
      <c r="AQ1056" s="264">
        <v>1</v>
      </c>
      <c r="AR1056" s="265">
        <v>1</v>
      </c>
      <c r="AS1056" s="286">
        <v>0.0721861525408278</v>
      </c>
      <c r="AT1056" s="267">
        <v>0.05</v>
      </c>
      <c r="AU1056" s="268">
        <v>0</v>
      </c>
      <c r="AV1056" s="268">
        <v>0.1</v>
      </c>
      <c r="AW1056" s="268">
        <v>0.0459183673469388</v>
      </c>
      <c r="AX1056" s="224"/>
      <c r="AY1056" s="222"/>
    </row>
    <row r="1057" ht="15" spans="1:51">
      <c r="A1057" s="220"/>
      <c r="B1057" s="224"/>
      <c r="C1057" s="283" t="s">
        <v>1085</v>
      </c>
      <c r="D1057" s="111" t="s">
        <v>25</v>
      </c>
      <c r="E1057" s="111" t="s">
        <v>1086</v>
      </c>
      <c r="F1057" s="307" t="s">
        <v>1095</v>
      </c>
      <c r="G1057" s="307" t="s">
        <v>1095</v>
      </c>
      <c r="H1057" s="307" t="s">
        <v>1095</v>
      </c>
      <c r="I1057" s="307" t="s">
        <v>1095</v>
      </c>
      <c r="J1057" s="259">
        <v>0.9</v>
      </c>
      <c r="K1057" s="260">
        <v>0.957446808510638</v>
      </c>
      <c r="L1057" s="260">
        <v>0.959183673469388</v>
      </c>
      <c r="M1057" s="261">
        <v>0.975609756097561</v>
      </c>
      <c r="N1057" s="261">
        <v>0.97029702970297</v>
      </c>
      <c r="O1057" s="262">
        <v>0.9</v>
      </c>
      <c r="P1057" s="263">
        <v>0.975565843621399</v>
      </c>
      <c r="Q1057" s="260">
        <v>0.988968701898409</v>
      </c>
      <c r="R1057" s="260">
        <v>0.982319078947368</v>
      </c>
      <c r="S1057" s="260">
        <v>0.978413068844807</v>
      </c>
      <c r="T1057" s="262">
        <v>0.9</v>
      </c>
      <c r="U1057" s="260">
        <v>0.939300411522634</v>
      </c>
      <c r="V1057" s="260">
        <v>0.943560800410467</v>
      </c>
      <c r="W1057" s="260">
        <v>0.953536184210526</v>
      </c>
      <c r="X1057" s="260">
        <v>0.950177460132244</v>
      </c>
      <c r="Y1057" s="262">
        <v>0.92</v>
      </c>
      <c r="Z1057" s="262">
        <v>0.94316807738815</v>
      </c>
      <c r="AA1057" s="262">
        <v>0.965534465534466</v>
      </c>
      <c r="AB1057" s="262">
        <v>0.950320512820513</v>
      </c>
      <c r="AC1057" s="262">
        <v>0.961659406955347</v>
      </c>
      <c r="AD1057" s="262">
        <v>0.92</v>
      </c>
      <c r="AE1057" s="260">
        <v>0.999136939010357</v>
      </c>
      <c r="AF1057" s="260">
        <v>0.99743370402053</v>
      </c>
      <c r="AG1057" s="260">
        <v>0.996980956804459</v>
      </c>
      <c r="AH1057" s="260">
        <v>0.994231605289109</v>
      </c>
      <c r="AI1057" s="262">
        <v>0.92</v>
      </c>
      <c r="AJ1057" s="260">
        <v>0.964814146517503</v>
      </c>
      <c r="AK1057" s="260">
        <v>0.978135593220339</v>
      </c>
      <c r="AL1057" s="260">
        <v>0.971179989124524</v>
      </c>
      <c r="AM1057" s="260">
        <v>0.977716722840758</v>
      </c>
      <c r="AN1057" s="259">
        <v>0.99</v>
      </c>
      <c r="AO1057" s="264">
        <v>1</v>
      </c>
      <c r="AP1057" s="264">
        <v>1</v>
      </c>
      <c r="AQ1057" s="264">
        <v>1</v>
      </c>
      <c r="AR1057" s="265">
        <v>1</v>
      </c>
      <c r="AS1057" s="286">
        <v>0.0721861525408278</v>
      </c>
      <c r="AT1057" s="267">
        <v>0.0045662100456621</v>
      </c>
      <c r="AU1057" s="268">
        <v>0.0108991825613079</v>
      </c>
      <c r="AV1057" s="268">
        <v>0.0110497237569061</v>
      </c>
      <c r="AW1057" s="268">
        <v>0.00260204911367702</v>
      </c>
      <c r="AX1057" s="224"/>
      <c r="AY1057" s="222"/>
    </row>
    <row r="1058" ht="15" spans="1:51">
      <c r="A1058" s="220"/>
      <c r="B1058" s="224"/>
      <c r="C1058" s="283" t="s">
        <v>1085</v>
      </c>
      <c r="D1058" s="111" t="s">
        <v>25</v>
      </c>
      <c r="E1058" s="111" t="s">
        <v>1086</v>
      </c>
      <c r="F1058" s="307" t="s">
        <v>1096</v>
      </c>
      <c r="G1058" s="307" t="s">
        <v>1096</v>
      </c>
      <c r="H1058" s="307" t="s">
        <v>1096</v>
      </c>
      <c r="I1058" s="307" t="s">
        <v>1096</v>
      </c>
      <c r="J1058" s="259">
        <v>0.9</v>
      </c>
      <c r="K1058" s="260">
        <v>0.891304347826087</v>
      </c>
      <c r="L1058" s="260">
        <v>0.886363636363636</v>
      </c>
      <c r="M1058" s="261">
        <v>0.944444444444444</v>
      </c>
      <c r="N1058" s="261">
        <v>0.907843137254902</v>
      </c>
      <c r="O1058" s="262">
        <v>0.9</v>
      </c>
      <c r="P1058" s="263">
        <v>0.956126606079599</v>
      </c>
      <c r="Q1058" s="260">
        <v>0.946058091286307</v>
      </c>
      <c r="R1058" s="260">
        <v>0.968270756213644</v>
      </c>
      <c r="S1058" s="260">
        <v>0.957325120985482</v>
      </c>
      <c r="T1058" s="262">
        <v>0.9</v>
      </c>
      <c r="U1058" s="260">
        <v>0.927608900031338</v>
      </c>
      <c r="V1058" s="260">
        <v>0.943823811043728</v>
      </c>
      <c r="W1058" s="260">
        <v>0.945002644103649</v>
      </c>
      <c r="X1058" s="260">
        <v>0.939931493935014</v>
      </c>
      <c r="Y1058" s="262">
        <v>0.92</v>
      </c>
      <c r="Z1058" s="262">
        <v>0.953507340946166</v>
      </c>
      <c r="AA1058" s="262">
        <v>0.959159859976663</v>
      </c>
      <c r="AB1058" s="262">
        <v>0.925242718446602</v>
      </c>
      <c r="AC1058" s="262">
        <v>0.960217053318294</v>
      </c>
      <c r="AD1058" s="262">
        <v>0.92</v>
      </c>
      <c r="AE1058" s="260">
        <v>0.995049504950495</v>
      </c>
      <c r="AF1058" s="260">
        <v>0.983516483516483</v>
      </c>
      <c r="AG1058" s="260">
        <v>0.947058823529412</v>
      </c>
      <c r="AH1058" s="260">
        <v>0.948632668144863</v>
      </c>
      <c r="AI1058" s="262">
        <v>0.92</v>
      </c>
      <c r="AJ1058" s="260">
        <v>0.975096219153271</v>
      </c>
      <c r="AK1058" s="260">
        <v>0.978543428925108</v>
      </c>
      <c r="AL1058" s="260">
        <v>0.965080451900034</v>
      </c>
      <c r="AM1058" s="260">
        <v>0.979418748120729</v>
      </c>
      <c r="AN1058" s="259">
        <v>0.99</v>
      </c>
      <c r="AO1058" s="264">
        <v>1</v>
      </c>
      <c r="AP1058" s="264">
        <v>1</v>
      </c>
      <c r="AQ1058" s="264">
        <v>1</v>
      </c>
      <c r="AR1058" s="265">
        <v>1</v>
      </c>
      <c r="AS1058" s="286">
        <v>0.0721861525408278</v>
      </c>
      <c r="AT1058" s="267">
        <v>0.142857142857143</v>
      </c>
      <c r="AU1058" s="268">
        <v>0</v>
      </c>
      <c r="AV1058" s="268">
        <v>0</v>
      </c>
      <c r="AW1058" s="268">
        <v>0.0502283105022831</v>
      </c>
      <c r="AX1058" s="224"/>
      <c r="AY1058" s="222"/>
    </row>
    <row r="1059" ht="15" spans="1:51">
      <c r="A1059" s="220"/>
      <c r="B1059" s="224"/>
      <c r="C1059" s="283" t="s">
        <v>1085</v>
      </c>
      <c r="D1059" s="111" t="s">
        <v>25</v>
      </c>
      <c r="E1059" s="111" t="s">
        <v>1086</v>
      </c>
      <c r="F1059" s="307" t="s">
        <v>1097</v>
      </c>
      <c r="G1059" s="307" t="s">
        <v>1097</v>
      </c>
      <c r="H1059" s="307" t="s">
        <v>1097</v>
      </c>
      <c r="I1059" s="307" t="s">
        <v>1097</v>
      </c>
      <c r="J1059" s="259">
        <v>0.9</v>
      </c>
      <c r="K1059" s="260">
        <v>0.976190476190476</v>
      </c>
      <c r="L1059" s="260">
        <v>0.976744186046512</v>
      </c>
      <c r="M1059" s="261">
        <v>0.974358974358974</v>
      </c>
      <c r="N1059" s="261">
        <v>0.963713980789755</v>
      </c>
      <c r="O1059" s="262">
        <v>0.9</v>
      </c>
      <c r="P1059" s="263">
        <v>0.989838163342115</v>
      </c>
      <c r="Q1059" s="260">
        <v>0.983895131086142</v>
      </c>
      <c r="R1059" s="260">
        <v>0.992899408284024</v>
      </c>
      <c r="S1059" s="260">
        <v>0.981903123524253</v>
      </c>
      <c r="T1059" s="262">
        <v>0.9</v>
      </c>
      <c r="U1059" s="260">
        <v>0.946179902145277</v>
      </c>
      <c r="V1059" s="260">
        <v>0.939325842696629</v>
      </c>
      <c r="W1059" s="260">
        <v>0.963905325443787</v>
      </c>
      <c r="X1059" s="260">
        <v>0.934341901099642</v>
      </c>
      <c r="Y1059" s="262">
        <v>0.92</v>
      </c>
      <c r="Z1059" s="262">
        <v>0.948398576512456</v>
      </c>
      <c r="AA1059" s="262">
        <v>0.963372494816862</v>
      </c>
      <c r="AB1059" s="262">
        <v>0.950331125827815</v>
      </c>
      <c r="AC1059" s="262">
        <v>0.950708713995204</v>
      </c>
      <c r="AD1059" s="262">
        <v>0.92</v>
      </c>
      <c r="AE1059" s="260">
        <v>1</v>
      </c>
      <c r="AF1059" s="260">
        <v>0.99443413729128</v>
      </c>
      <c r="AG1059" s="260">
        <v>0.998705501618123</v>
      </c>
      <c r="AH1059" s="260">
        <v>0.994284203918459</v>
      </c>
      <c r="AI1059" s="262">
        <v>0.92</v>
      </c>
      <c r="AJ1059" s="260">
        <v>0.968526844750066</v>
      </c>
      <c r="AK1059" s="260">
        <v>0.97449599222735</v>
      </c>
      <c r="AL1059" s="260">
        <v>0.971109399075501</v>
      </c>
      <c r="AM1059" s="260">
        <v>0.970568467609054</v>
      </c>
      <c r="AN1059" s="259">
        <v>0.99</v>
      </c>
      <c r="AO1059" s="264">
        <v>1</v>
      </c>
      <c r="AP1059" s="264">
        <v>1</v>
      </c>
      <c r="AQ1059" s="264">
        <v>1</v>
      </c>
      <c r="AR1059" s="265">
        <v>1</v>
      </c>
      <c r="AS1059" s="286">
        <v>0.0721861525408278</v>
      </c>
      <c r="AT1059" s="267">
        <v>0.0526315789473684</v>
      </c>
      <c r="AU1059" s="268">
        <v>0</v>
      </c>
      <c r="AV1059" s="268">
        <v>0.117647058823529</v>
      </c>
      <c r="AW1059" s="268">
        <v>0.0479573712255773</v>
      </c>
      <c r="AX1059" s="224"/>
      <c r="AY1059" s="222"/>
    </row>
    <row r="1060" ht="15" spans="1:51">
      <c r="A1060" s="220"/>
      <c r="B1060" s="224"/>
      <c r="C1060" s="283" t="s">
        <v>1085</v>
      </c>
      <c r="D1060" s="111" t="s">
        <v>25</v>
      </c>
      <c r="E1060" s="111" t="s">
        <v>1086</v>
      </c>
      <c r="F1060" s="307" t="s">
        <v>1098</v>
      </c>
      <c r="G1060" s="307" t="s">
        <v>1098</v>
      </c>
      <c r="H1060" s="307" t="s">
        <v>1098</v>
      </c>
      <c r="I1060" s="307" t="s">
        <v>1098</v>
      </c>
      <c r="J1060" s="259">
        <v>0.9</v>
      </c>
      <c r="K1060" s="260">
        <v>0.931034482758621</v>
      </c>
      <c r="L1060" s="260">
        <v>0.945454545454545</v>
      </c>
      <c r="M1060" s="261">
        <v>0.94</v>
      </c>
      <c r="N1060" s="261">
        <v>0.948737566947207</v>
      </c>
      <c r="O1060" s="262">
        <v>0.9</v>
      </c>
      <c r="P1060" s="263">
        <v>0.98886483142592</v>
      </c>
      <c r="Q1060" s="260">
        <v>0.985903083700441</v>
      </c>
      <c r="R1060" s="260">
        <v>0.983801810385898</v>
      </c>
      <c r="S1060" s="260">
        <v>0.981705530204714</v>
      </c>
      <c r="T1060" s="262">
        <v>0.9</v>
      </c>
      <c r="U1060" s="260">
        <v>0.954840705227343</v>
      </c>
      <c r="V1060" s="260">
        <v>0.941262848751836</v>
      </c>
      <c r="W1060" s="260">
        <v>0.96141019533111</v>
      </c>
      <c r="X1060" s="260">
        <v>0.944418861026221</v>
      </c>
      <c r="Y1060" s="262">
        <v>0.92</v>
      </c>
      <c r="Z1060" s="262">
        <v>0.958721704394141</v>
      </c>
      <c r="AA1060" s="262">
        <v>0.966432051976178</v>
      </c>
      <c r="AB1060" s="262">
        <v>0.973642172523962</v>
      </c>
      <c r="AC1060" s="262">
        <v>0.968527710966685</v>
      </c>
      <c r="AD1060" s="262">
        <v>0.92</v>
      </c>
      <c r="AE1060" s="260">
        <v>0.995417789757412</v>
      </c>
      <c r="AF1060" s="260">
        <v>0.996900597741864</v>
      </c>
      <c r="AG1060" s="260">
        <v>0.994946659180236</v>
      </c>
      <c r="AH1060" s="260">
        <v>0.966220389297312</v>
      </c>
      <c r="AI1060" s="262">
        <v>0.92</v>
      </c>
      <c r="AJ1060" s="260">
        <v>0.977824709609292</v>
      </c>
      <c r="AK1060" s="260">
        <v>0.97981721249048</v>
      </c>
      <c r="AL1060" s="260">
        <v>0.982990152193375</v>
      </c>
      <c r="AM1060" s="260">
        <v>0.981985642692672</v>
      </c>
      <c r="AN1060" s="259">
        <v>0.99</v>
      </c>
      <c r="AO1060" s="264">
        <v>1</v>
      </c>
      <c r="AP1060" s="264">
        <v>1</v>
      </c>
      <c r="AQ1060" s="264">
        <v>1</v>
      </c>
      <c r="AR1060" s="265">
        <v>1</v>
      </c>
      <c r="AS1060" s="286">
        <v>0.0721861525408278</v>
      </c>
      <c r="AT1060" s="267">
        <v>0.0273972602739726</v>
      </c>
      <c r="AU1060" s="268">
        <v>0</v>
      </c>
      <c r="AV1060" s="268">
        <v>0.0128205128205128</v>
      </c>
      <c r="AW1060" s="268">
        <v>0.0232358003442341</v>
      </c>
      <c r="AX1060" s="224"/>
      <c r="AY1060" s="222"/>
    </row>
    <row r="1061" ht="15" spans="1:51">
      <c r="A1061" s="220"/>
      <c r="B1061" s="224"/>
      <c r="C1061" s="283" t="s">
        <v>1085</v>
      </c>
      <c r="D1061" s="111" t="s">
        <v>25</v>
      </c>
      <c r="E1061" s="111" t="s">
        <v>1086</v>
      </c>
      <c r="F1061" s="307" t="s">
        <v>1099</v>
      </c>
      <c r="G1061" s="307" t="s">
        <v>1099</v>
      </c>
      <c r="H1061" s="307" t="s">
        <v>1099</v>
      </c>
      <c r="I1061" s="307" t="s">
        <v>1099</v>
      </c>
      <c r="J1061" s="259">
        <v>0.9</v>
      </c>
      <c r="K1061" s="260">
        <v>0.967741935483871</v>
      </c>
      <c r="L1061" s="260">
        <v>0.96875</v>
      </c>
      <c r="M1061" s="261">
        <v>0.933333333333333</v>
      </c>
      <c r="N1061" s="261">
        <v>0.956873315363881</v>
      </c>
      <c r="O1061" s="262">
        <v>0.9</v>
      </c>
      <c r="P1061" s="263">
        <v>0.985645933014354</v>
      </c>
      <c r="Q1061" s="260">
        <v>0.987451737451737</v>
      </c>
      <c r="R1061" s="260">
        <v>0.98669623059867</v>
      </c>
      <c r="S1061" s="260">
        <v>0.983587752580958</v>
      </c>
      <c r="T1061" s="262">
        <v>0.9</v>
      </c>
      <c r="U1061" s="260">
        <v>0.964114832535885</v>
      </c>
      <c r="V1061" s="260">
        <v>0.928088803088803</v>
      </c>
      <c r="W1061" s="260">
        <v>0.970436067997044</v>
      </c>
      <c r="X1061" s="260">
        <v>0.960094414541604</v>
      </c>
      <c r="Y1061" s="262">
        <v>0.92</v>
      </c>
      <c r="Z1061" s="262">
        <v>0.979302832244009</v>
      </c>
      <c r="AA1061" s="262">
        <v>0.969775474956822</v>
      </c>
      <c r="AB1061" s="262">
        <v>0.978316326530612</v>
      </c>
      <c r="AC1061" s="262">
        <v>0.967551137763904</v>
      </c>
      <c r="AD1061" s="262">
        <v>0.92</v>
      </c>
      <c r="AE1061" s="260">
        <v>0.996716342510735</v>
      </c>
      <c r="AF1061" s="260">
        <v>0.991554054054054</v>
      </c>
      <c r="AG1061" s="260">
        <v>0.997214484679666</v>
      </c>
      <c r="AH1061" s="260">
        <v>0.988497280145059</v>
      </c>
      <c r="AI1061" s="262">
        <v>0.92</v>
      </c>
      <c r="AJ1061" s="260">
        <v>0.986369680851064</v>
      </c>
      <c r="AK1061" s="260">
        <v>0.979876160990712</v>
      </c>
      <c r="AL1061" s="260">
        <v>0.986897519887693</v>
      </c>
      <c r="AM1061" s="260">
        <v>0.983438338667317</v>
      </c>
      <c r="AN1061" s="259">
        <v>0.99</v>
      </c>
      <c r="AO1061" s="264">
        <v>1</v>
      </c>
      <c r="AP1061" s="264">
        <v>1</v>
      </c>
      <c r="AQ1061" s="264">
        <v>1</v>
      </c>
      <c r="AR1061" s="265">
        <v>1</v>
      </c>
      <c r="AS1061" s="286">
        <v>0.0721861525408278</v>
      </c>
      <c r="AT1061" s="267">
        <v>0</v>
      </c>
      <c r="AU1061" s="268">
        <v>0</v>
      </c>
      <c r="AV1061" s="268">
        <v>0.285714285714286</v>
      </c>
      <c r="AW1061" s="268">
        <v>0.0386473429951691</v>
      </c>
      <c r="AX1061" s="224"/>
      <c r="AY1061" s="222"/>
    </row>
    <row r="1062" ht="15" spans="1:51">
      <c r="A1062" s="220"/>
      <c r="B1062" s="224"/>
      <c r="C1062" s="283" t="s">
        <v>1085</v>
      </c>
      <c r="D1062" s="111" t="s">
        <v>25</v>
      </c>
      <c r="E1062" s="111" t="s">
        <v>1086</v>
      </c>
      <c r="F1062" s="307" t="s">
        <v>1100</v>
      </c>
      <c r="G1062" s="307" t="s">
        <v>1100</v>
      </c>
      <c r="H1062" s="307" t="s">
        <v>1100</v>
      </c>
      <c r="I1062" s="307" t="s">
        <v>1100</v>
      </c>
      <c r="J1062" s="259">
        <v>0.9</v>
      </c>
      <c r="K1062" s="260">
        <v>0.953488372093023</v>
      </c>
      <c r="L1062" s="260">
        <v>0.977777777777778</v>
      </c>
      <c r="M1062" s="261">
        <v>1</v>
      </c>
      <c r="N1062" s="261">
        <v>0.986641221374046</v>
      </c>
      <c r="O1062" s="262">
        <v>0.9</v>
      </c>
      <c r="P1062" s="263">
        <v>0.983822042467139</v>
      </c>
      <c r="Q1062" s="260">
        <v>0.979429329794293</v>
      </c>
      <c r="R1062" s="260">
        <v>0.974934725848564</v>
      </c>
      <c r="S1062" s="260">
        <v>0.985079928952043</v>
      </c>
      <c r="T1062" s="262">
        <v>0.9</v>
      </c>
      <c r="U1062" s="260">
        <v>0.949106841927873</v>
      </c>
      <c r="V1062" s="260">
        <v>0.92899800928998</v>
      </c>
      <c r="W1062" s="260">
        <v>0.951958224543081</v>
      </c>
      <c r="X1062" s="260">
        <v>0.956983691264331</v>
      </c>
      <c r="Y1062" s="262">
        <v>0.92</v>
      </c>
      <c r="Z1062" s="262">
        <v>0.96422893481717</v>
      </c>
      <c r="AA1062" s="262">
        <v>0.971165644171779</v>
      </c>
      <c r="AB1062" s="262">
        <v>0.962166809974205</v>
      </c>
      <c r="AC1062" s="262">
        <v>0.967785802786256</v>
      </c>
      <c r="AD1062" s="262">
        <v>0.92</v>
      </c>
      <c r="AE1062" s="260">
        <v>0.999297259311314</v>
      </c>
      <c r="AF1062" s="260">
        <v>1</v>
      </c>
      <c r="AG1062" s="260">
        <v>0.998296422487223</v>
      </c>
      <c r="AH1062" s="260">
        <v>0.977177561131533</v>
      </c>
      <c r="AI1062" s="262">
        <v>0.92</v>
      </c>
      <c r="AJ1062" s="260">
        <v>0.981538461538462</v>
      </c>
      <c r="AK1062" s="260">
        <v>0.97609819121447</v>
      </c>
      <c r="AL1062" s="260">
        <v>0.973684210526316</v>
      </c>
      <c r="AM1062" s="260">
        <v>0.981120757695343</v>
      </c>
      <c r="AN1062" s="259">
        <v>0.99</v>
      </c>
      <c r="AO1062" s="264">
        <v>1</v>
      </c>
      <c r="AP1062" s="264">
        <v>1</v>
      </c>
      <c r="AQ1062" s="264">
        <v>1</v>
      </c>
      <c r="AR1062" s="265">
        <v>1</v>
      </c>
      <c r="AS1062" s="286">
        <v>0.0721861525408278</v>
      </c>
      <c r="AT1062" s="267">
        <v>0</v>
      </c>
      <c r="AU1062" s="268">
        <v>0</v>
      </c>
      <c r="AV1062" s="268">
        <v>0.027027027027027</v>
      </c>
      <c r="AW1062" s="268">
        <v>0.0129421915444349</v>
      </c>
      <c r="AX1062" s="224"/>
      <c r="AY1062" s="222"/>
    </row>
    <row r="1063" ht="15" spans="1:51">
      <c r="A1063" s="220"/>
      <c r="B1063" s="224"/>
      <c r="C1063" s="283" t="s">
        <v>1085</v>
      </c>
      <c r="D1063" s="111" t="s">
        <v>25</v>
      </c>
      <c r="E1063" s="111" t="s">
        <v>1086</v>
      </c>
      <c r="F1063" s="307" t="s">
        <v>1101</v>
      </c>
      <c r="G1063" s="307" t="s">
        <v>1101</v>
      </c>
      <c r="H1063" s="307" t="s">
        <v>1101</v>
      </c>
      <c r="I1063" s="307" t="s">
        <v>1101</v>
      </c>
      <c r="J1063" s="259">
        <v>0.9</v>
      </c>
      <c r="K1063" s="260">
        <v>1</v>
      </c>
      <c r="L1063" s="260">
        <v>1</v>
      </c>
      <c r="M1063" s="261">
        <v>0.95</v>
      </c>
      <c r="N1063" s="261">
        <v>0.977229601518027</v>
      </c>
      <c r="O1063" s="262">
        <v>0.9</v>
      </c>
      <c r="P1063" s="263">
        <v>0.954915806626833</v>
      </c>
      <c r="Q1063" s="260">
        <v>0.981914893617021</v>
      </c>
      <c r="R1063" s="260">
        <v>0.97581317764804</v>
      </c>
      <c r="S1063" s="260">
        <v>0.974539198820349</v>
      </c>
      <c r="T1063" s="262">
        <v>0.9</v>
      </c>
      <c r="U1063" s="260">
        <v>0.940249864204237</v>
      </c>
      <c r="V1063" s="260">
        <v>0.955851063829787</v>
      </c>
      <c r="W1063" s="260">
        <v>0.947456213511259</v>
      </c>
      <c r="X1063" s="260">
        <v>0.948488572130745</v>
      </c>
      <c r="Y1063" s="262">
        <v>0.92</v>
      </c>
      <c r="Z1063" s="262">
        <v>0.948464912280702</v>
      </c>
      <c r="AA1063" s="262">
        <v>0.959164292497626</v>
      </c>
      <c r="AB1063" s="262">
        <v>0.963276836158192</v>
      </c>
      <c r="AC1063" s="262">
        <v>0.95767743096159</v>
      </c>
      <c r="AD1063" s="262">
        <v>0.92</v>
      </c>
      <c r="AE1063" s="260">
        <v>0.978632478632479</v>
      </c>
      <c r="AF1063" s="260">
        <v>0.988795518207283</v>
      </c>
      <c r="AG1063" s="260">
        <v>0.998417721518987</v>
      </c>
      <c r="AH1063" s="260">
        <v>0.981416523621166</v>
      </c>
      <c r="AI1063" s="262">
        <v>0.92</v>
      </c>
      <c r="AJ1063" s="260">
        <v>0.972393752270251</v>
      </c>
      <c r="AK1063" s="260">
        <v>0.979543129901125</v>
      </c>
      <c r="AL1063" s="260">
        <v>0.979024646040902</v>
      </c>
      <c r="AM1063" s="260">
        <v>0.977751291219706</v>
      </c>
      <c r="AN1063" s="259">
        <v>0.99</v>
      </c>
      <c r="AO1063" s="264">
        <v>1</v>
      </c>
      <c r="AP1063" s="264">
        <v>1</v>
      </c>
      <c r="AQ1063" s="264">
        <v>1</v>
      </c>
      <c r="AR1063" s="265">
        <v>1</v>
      </c>
      <c r="AS1063" s="286">
        <v>0.0721861525408278</v>
      </c>
      <c r="AT1063" s="267">
        <v>0</v>
      </c>
      <c r="AU1063" s="268">
        <v>0</v>
      </c>
      <c r="AV1063" s="268">
        <v>0.142857142857143</v>
      </c>
      <c r="AW1063" s="268">
        <v>0.0625</v>
      </c>
      <c r="AX1063" s="224"/>
      <c r="AY1063" s="222"/>
    </row>
    <row r="1064" ht="15" spans="1:51">
      <c r="A1064" s="220"/>
      <c r="B1064" s="224"/>
      <c r="C1064" s="283" t="s">
        <v>1085</v>
      </c>
      <c r="D1064" s="111" t="s">
        <v>25</v>
      </c>
      <c r="E1064" s="111" t="s">
        <v>1086</v>
      </c>
      <c r="F1064" s="307" t="s">
        <v>1102</v>
      </c>
      <c r="G1064" s="307" t="s">
        <v>1102</v>
      </c>
      <c r="H1064" s="307" t="s">
        <v>1102</v>
      </c>
      <c r="I1064" s="307" t="s">
        <v>1102</v>
      </c>
      <c r="J1064" s="259">
        <v>0.9</v>
      </c>
      <c r="K1064" s="260">
        <v>1</v>
      </c>
      <c r="L1064" s="260">
        <v>0.966666666666667</v>
      </c>
      <c r="M1064" s="261">
        <v>0.928571428571429</v>
      </c>
      <c r="N1064" s="261">
        <v>0.984722222222222</v>
      </c>
      <c r="O1064" s="262">
        <v>0.9</v>
      </c>
      <c r="P1064" s="263">
        <v>0.988587731811698</v>
      </c>
      <c r="Q1064" s="260">
        <v>0.986381322957198</v>
      </c>
      <c r="R1064" s="260">
        <v>0.981566820276498</v>
      </c>
      <c r="S1064" s="260">
        <v>0.979778810287285</v>
      </c>
      <c r="T1064" s="262">
        <v>0.9</v>
      </c>
      <c r="U1064" s="260">
        <v>0.964336661911555</v>
      </c>
      <c r="V1064" s="260">
        <v>0.930447470817121</v>
      </c>
      <c r="W1064" s="260">
        <v>0.950076804915515</v>
      </c>
      <c r="X1064" s="260">
        <v>0.957027245162838</v>
      </c>
      <c r="Y1064" s="262">
        <v>0.92</v>
      </c>
      <c r="Z1064" s="262">
        <v>0.952868852459016</v>
      </c>
      <c r="AA1064" s="262">
        <v>0.963804713804714</v>
      </c>
      <c r="AB1064" s="262">
        <v>0.965006729475101</v>
      </c>
      <c r="AC1064" s="262">
        <v>0.965147665925691</v>
      </c>
      <c r="AD1064" s="262">
        <v>0.92</v>
      </c>
      <c r="AE1064" s="260">
        <v>0.999401913875598</v>
      </c>
      <c r="AF1064" s="260">
        <v>0.996729354047424</v>
      </c>
      <c r="AG1064" s="260">
        <v>0.999354005167959</v>
      </c>
      <c r="AH1064" s="260">
        <v>0.967118949296737</v>
      </c>
      <c r="AI1064" s="262">
        <v>0.92</v>
      </c>
      <c r="AJ1064" s="260">
        <v>0.978564468983436</v>
      </c>
      <c r="AK1064" s="260">
        <v>0.974730354391371</v>
      </c>
      <c r="AL1064" s="260">
        <v>0.976039119804401</v>
      </c>
      <c r="AM1064" s="260">
        <v>0.981671265273946</v>
      </c>
      <c r="AN1064" s="259">
        <v>0.99</v>
      </c>
      <c r="AO1064" s="264">
        <v>1</v>
      </c>
      <c r="AP1064" s="264">
        <v>1</v>
      </c>
      <c r="AQ1064" s="264">
        <v>1</v>
      </c>
      <c r="AR1064" s="265">
        <v>1</v>
      </c>
      <c r="AS1064" s="286">
        <v>0.0721861525408278</v>
      </c>
      <c r="AT1064" s="267">
        <v>0.25</v>
      </c>
      <c r="AU1064" s="268">
        <v>0</v>
      </c>
      <c r="AV1064" s="268">
        <v>0</v>
      </c>
      <c r="AW1064" s="268">
        <v>0.0688073394495413</v>
      </c>
      <c r="AX1064" s="224"/>
      <c r="AY1064" s="222"/>
    </row>
    <row r="1065" ht="15" spans="1:51">
      <c r="A1065" s="220"/>
      <c r="B1065" s="224"/>
      <c r="C1065" s="283" t="s">
        <v>1085</v>
      </c>
      <c r="D1065" s="111" t="s">
        <v>25</v>
      </c>
      <c r="E1065" s="111" t="s">
        <v>1086</v>
      </c>
      <c r="F1065" s="307" t="s">
        <v>1103</v>
      </c>
      <c r="G1065" s="307" t="s">
        <v>1103</v>
      </c>
      <c r="H1065" s="307" t="s">
        <v>1103</v>
      </c>
      <c r="I1065" s="307" t="s">
        <v>1103</v>
      </c>
      <c r="J1065" s="259">
        <v>0.9</v>
      </c>
      <c r="K1065" s="260">
        <v>1</v>
      </c>
      <c r="L1065" s="260">
        <v>1</v>
      </c>
      <c r="M1065" s="261">
        <v>1</v>
      </c>
      <c r="N1065" s="261">
        <v>0.98989048020219</v>
      </c>
      <c r="O1065" s="262">
        <v>0.9</v>
      </c>
      <c r="P1065" s="263">
        <v>0.961395101171459</v>
      </c>
      <c r="Q1065" s="260">
        <v>0.964055793991416</v>
      </c>
      <c r="R1065" s="260">
        <v>0.961173425366695</v>
      </c>
      <c r="S1065" s="260">
        <v>0.974820375059447</v>
      </c>
      <c r="T1065" s="262">
        <v>0.9</v>
      </c>
      <c r="U1065" s="260">
        <v>0.922257720979766</v>
      </c>
      <c r="V1065" s="260">
        <v>0.918723175965665</v>
      </c>
      <c r="W1065" s="260">
        <v>0.921484037963762</v>
      </c>
      <c r="X1065" s="260">
        <v>0.937892829141014</v>
      </c>
      <c r="Y1065" s="262">
        <v>0.92</v>
      </c>
      <c r="Z1065" s="262">
        <v>0.956869993838571</v>
      </c>
      <c r="AA1065" s="262">
        <v>0.962226640159046</v>
      </c>
      <c r="AB1065" s="262">
        <v>0.959907478797224</v>
      </c>
      <c r="AC1065" s="262">
        <v>0.961268292682927</v>
      </c>
      <c r="AD1065" s="262">
        <v>0.92</v>
      </c>
      <c r="AE1065" s="260">
        <v>0.989293361884368</v>
      </c>
      <c r="AF1065" s="260">
        <v>0.938803894297636</v>
      </c>
      <c r="AG1065" s="260">
        <v>0.982778415614237</v>
      </c>
      <c r="AH1065" s="260">
        <v>0.952586923972717</v>
      </c>
      <c r="AI1065" s="262">
        <v>0.92</v>
      </c>
      <c r="AJ1065" s="260">
        <v>0.969882877858338</v>
      </c>
      <c r="AK1065" s="260">
        <v>0.974216027874564</v>
      </c>
      <c r="AL1065" s="260">
        <v>0.971784232365145</v>
      </c>
      <c r="AM1065" s="260">
        <v>0.977820052019764</v>
      </c>
      <c r="AN1065" s="259">
        <v>0.99</v>
      </c>
      <c r="AO1065" s="264">
        <v>1</v>
      </c>
      <c r="AP1065" s="264">
        <v>1</v>
      </c>
      <c r="AQ1065" s="264">
        <v>1</v>
      </c>
      <c r="AR1065" s="265">
        <v>1</v>
      </c>
      <c r="AS1065" s="286">
        <v>0.0721861525408278</v>
      </c>
      <c r="AT1065" s="267">
        <v>0</v>
      </c>
      <c r="AU1065" s="268">
        <v>0.0384615384615385</v>
      </c>
      <c r="AV1065" s="268">
        <v>0.166666666666667</v>
      </c>
      <c r="AW1065" s="268">
        <v>0.0621890547263682</v>
      </c>
      <c r="AX1065" s="224"/>
      <c r="AY1065" s="222"/>
    </row>
    <row r="1066" ht="15" spans="1:51">
      <c r="A1066" s="220"/>
      <c r="B1066" s="224"/>
      <c r="C1066" s="283" t="s">
        <v>1085</v>
      </c>
      <c r="D1066" s="111" t="s">
        <v>25</v>
      </c>
      <c r="E1066" s="111" t="s">
        <v>1086</v>
      </c>
      <c r="F1066" s="307" t="s">
        <v>1104</v>
      </c>
      <c r="G1066" s="307" t="s">
        <v>1104</v>
      </c>
      <c r="H1066" s="307" t="s">
        <v>1104</v>
      </c>
      <c r="I1066" s="307" t="s">
        <v>1104</v>
      </c>
      <c r="J1066" s="259">
        <v>0.9</v>
      </c>
      <c r="K1066" s="260">
        <v>1</v>
      </c>
      <c r="L1066" s="260">
        <v>1</v>
      </c>
      <c r="M1066" s="261">
        <v>1</v>
      </c>
      <c r="N1066" s="261">
        <v>0.990979381443299</v>
      </c>
      <c r="O1066" s="262">
        <v>0.9</v>
      </c>
      <c r="P1066" s="263">
        <v>0.981368685059119</v>
      </c>
      <c r="Q1066" s="260">
        <v>0.990977443609023</v>
      </c>
      <c r="R1066" s="260">
        <v>0.98820887142055</v>
      </c>
      <c r="S1066" s="260">
        <v>0.986022785240605</v>
      </c>
      <c r="T1066" s="262">
        <v>0.9</v>
      </c>
      <c r="U1066" s="260">
        <v>0.940881404514511</v>
      </c>
      <c r="V1066" s="260">
        <v>0.954511278195489</v>
      </c>
      <c r="W1066" s="260">
        <v>0.94722066254913</v>
      </c>
      <c r="X1066" s="260">
        <v>0.953341268491753</v>
      </c>
      <c r="Y1066" s="262">
        <v>0.92</v>
      </c>
      <c r="Z1066" s="262">
        <v>0.969125214408233</v>
      </c>
      <c r="AA1066" s="262">
        <v>0.959644322845417</v>
      </c>
      <c r="AB1066" s="262">
        <v>0.962739174219537</v>
      </c>
      <c r="AC1066" s="262">
        <v>0.96636542989881</v>
      </c>
      <c r="AD1066" s="262">
        <v>0.92</v>
      </c>
      <c r="AE1066" s="260">
        <v>0.995602462620932</v>
      </c>
      <c r="AF1066" s="260">
        <v>1</v>
      </c>
      <c r="AG1066" s="260">
        <v>0.997747747747748</v>
      </c>
      <c r="AH1066" s="260">
        <v>0.990877433910442</v>
      </c>
      <c r="AI1066" s="262">
        <v>0.92</v>
      </c>
      <c r="AJ1066" s="260">
        <v>0.976244629770028</v>
      </c>
      <c r="AK1066" s="260">
        <v>0.974769529354682</v>
      </c>
      <c r="AL1066" s="260">
        <v>0.973684210526316</v>
      </c>
      <c r="AM1066" s="260">
        <v>0.980351522673877</v>
      </c>
      <c r="AN1066" s="259">
        <v>0.99</v>
      </c>
      <c r="AO1066" s="264">
        <v>1</v>
      </c>
      <c r="AP1066" s="264">
        <v>1</v>
      </c>
      <c r="AQ1066" s="264">
        <v>1</v>
      </c>
      <c r="AR1066" s="265">
        <v>1</v>
      </c>
      <c r="AS1066" s="286">
        <v>0.0721861525408278</v>
      </c>
      <c r="AT1066" s="267">
        <v>0.0833333333333333</v>
      </c>
      <c r="AU1066" s="268">
        <v>0.111111111111111</v>
      </c>
      <c r="AV1066" s="268">
        <v>0</v>
      </c>
      <c r="AW1066" s="268">
        <v>0.063758389261745</v>
      </c>
      <c r="AX1066" s="224"/>
      <c r="AY1066" s="222"/>
    </row>
    <row r="1067" ht="15" spans="1:51">
      <c r="A1067" s="220"/>
      <c r="B1067" s="224"/>
      <c r="C1067" s="283" t="s">
        <v>1085</v>
      </c>
      <c r="D1067" s="111" t="s">
        <v>25</v>
      </c>
      <c r="E1067" s="111" t="s">
        <v>1086</v>
      </c>
      <c r="F1067" s="307" t="s">
        <v>1105</v>
      </c>
      <c r="G1067" s="307" t="s">
        <v>1105</v>
      </c>
      <c r="H1067" s="307" t="s">
        <v>1105</v>
      </c>
      <c r="I1067" s="307" t="s">
        <v>1105</v>
      </c>
      <c r="J1067" s="259">
        <v>0.9</v>
      </c>
      <c r="K1067" s="260">
        <v>0.96969696969697</v>
      </c>
      <c r="L1067" s="260">
        <v>0.96875</v>
      </c>
      <c r="M1067" s="261">
        <v>0.96875</v>
      </c>
      <c r="N1067" s="261">
        <v>0.97020725388601</v>
      </c>
      <c r="O1067" s="262">
        <v>0.9</v>
      </c>
      <c r="P1067" s="263">
        <v>0.988675958188153</v>
      </c>
      <c r="Q1067" s="260">
        <v>0.992537313432836</v>
      </c>
      <c r="R1067" s="260">
        <v>0.990879478827362</v>
      </c>
      <c r="S1067" s="260">
        <v>0.988196326407708</v>
      </c>
      <c r="T1067" s="262">
        <v>0.9</v>
      </c>
      <c r="U1067" s="260">
        <v>0.934668989547038</v>
      </c>
      <c r="V1067" s="260">
        <v>0.926690079016681</v>
      </c>
      <c r="W1067" s="260">
        <v>0.954397394136808</v>
      </c>
      <c r="X1067" s="260">
        <v>0.940821037840008</v>
      </c>
      <c r="Y1067" s="262">
        <v>0.92</v>
      </c>
      <c r="Z1067" s="262">
        <v>0.963510848126233</v>
      </c>
      <c r="AA1067" s="262">
        <v>0.972429210134128</v>
      </c>
      <c r="AB1067" s="262">
        <v>0.982779827798278</v>
      </c>
      <c r="AC1067" s="262">
        <v>0.977359568617648</v>
      </c>
      <c r="AD1067" s="262">
        <v>0.92</v>
      </c>
      <c r="AE1067" s="260">
        <v>0.998603351955307</v>
      </c>
      <c r="AF1067" s="260">
        <v>0.998722860791826</v>
      </c>
      <c r="AG1067" s="260">
        <v>1</v>
      </c>
      <c r="AH1067" s="260">
        <v>0.985009294237573</v>
      </c>
      <c r="AI1067" s="262">
        <v>0.92</v>
      </c>
      <c r="AJ1067" s="260">
        <v>0.97190332326284</v>
      </c>
      <c r="AK1067" s="260">
        <v>0.972375690607735</v>
      </c>
      <c r="AL1067" s="260">
        <v>0.985519591141397</v>
      </c>
      <c r="AM1067" s="260">
        <v>0.983912004317545</v>
      </c>
      <c r="AN1067" s="259">
        <v>0.99</v>
      </c>
      <c r="AO1067" s="264">
        <v>1</v>
      </c>
      <c r="AP1067" s="264">
        <v>1</v>
      </c>
      <c r="AQ1067" s="264">
        <v>1</v>
      </c>
      <c r="AR1067" s="265">
        <v>1</v>
      </c>
      <c r="AS1067" s="286">
        <v>0.0721861525408278</v>
      </c>
      <c r="AT1067" s="267">
        <v>0.037037037037037</v>
      </c>
      <c r="AU1067" s="268">
        <v>0.12</v>
      </c>
      <c r="AV1067" s="268">
        <v>0.210526315789474</v>
      </c>
      <c r="AW1067" s="268">
        <v>0.0958677685950413</v>
      </c>
      <c r="AX1067" s="224"/>
      <c r="AY1067" s="222"/>
    </row>
    <row r="1068" ht="15" spans="1:51">
      <c r="A1068" s="220"/>
      <c r="B1068" s="224"/>
      <c r="C1068" s="283" t="s">
        <v>1085</v>
      </c>
      <c r="D1068" s="111" t="s">
        <v>25</v>
      </c>
      <c r="E1068" s="111" t="s">
        <v>1086</v>
      </c>
      <c r="F1068" s="307" t="s">
        <v>1106</v>
      </c>
      <c r="G1068" s="307" t="s">
        <v>1106</v>
      </c>
      <c r="H1068" s="307" t="s">
        <v>1106</v>
      </c>
      <c r="I1068" s="307" t="s">
        <v>1106</v>
      </c>
      <c r="J1068" s="259">
        <v>0.9</v>
      </c>
      <c r="K1068" s="260">
        <v>1</v>
      </c>
      <c r="L1068" s="260">
        <v>1</v>
      </c>
      <c r="M1068" s="261">
        <v>1</v>
      </c>
      <c r="N1068" s="261">
        <v>0.958461538461538</v>
      </c>
      <c r="O1068" s="262">
        <v>0.9</v>
      </c>
      <c r="P1068" s="263">
        <v>0.95611770779556</v>
      </c>
      <c r="Q1068" s="260">
        <v>0.970188284518828</v>
      </c>
      <c r="R1068" s="260">
        <v>0.957326892109501</v>
      </c>
      <c r="S1068" s="260">
        <v>0.962485204241853</v>
      </c>
      <c r="T1068" s="262">
        <v>0.9</v>
      </c>
      <c r="U1068" s="260">
        <v>0.906040268456376</v>
      </c>
      <c r="V1068" s="260">
        <v>0.914748953974895</v>
      </c>
      <c r="W1068" s="260">
        <v>0.92914653784219</v>
      </c>
      <c r="X1068" s="260">
        <v>0.937072734739232</v>
      </c>
      <c r="Y1068" s="262">
        <v>0.92</v>
      </c>
      <c r="Z1068" s="262">
        <v>0.926770708283313</v>
      </c>
      <c r="AA1068" s="262">
        <v>0.932139491046183</v>
      </c>
      <c r="AB1068" s="262">
        <v>0.948795180722892</v>
      </c>
      <c r="AC1068" s="262">
        <v>0.9424980787487</v>
      </c>
      <c r="AD1068" s="262">
        <v>0.92</v>
      </c>
      <c r="AE1068" s="260">
        <v>1</v>
      </c>
      <c r="AF1068" s="260">
        <v>0.998607242339833</v>
      </c>
      <c r="AG1068" s="260">
        <v>0.998322147651007</v>
      </c>
      <c r="AH1068" s="260">
        <v>0.994597570627301</v>
      </c>
      <c r="AI1068" s="262">
        <v>0.92</v>
      </c>
      <c r="AJ1068" s="260">
        <v>0.957761732851986</v>
      </c>
      <c r="AK1068" s="260">
        <v>0.956287827841291</v>
      </c>
      <c r="AL1068" s="260">
        <v>0.962224554039874</v>
      </c>
      <c r="AM1068" s="260">
        <v>0.967285894206549</v>
      </c>
      <c r="AN1068" s="259">
        <v>0.99</v>
      </c>
      <c r="AO1068" s="264">
        <v>1</v>
      </c>
      <c r="AP1068" s="264">
        <v>1</v>
      </c>
      <c r="AQ1068" s="264">
        <v>1</v>
      </c>
      <c r="AR1068" s="265">
        <v>1</v>
      </c>
      <c r="AS1068" s="286">
        <v>0.0721861525408278</v>
      </c>
      <c r="AT1068" s="267">
        <v>0.1</v>
      </c>
      <c r="AU1068" s="268">
        <v>0</v>
      </c>
      <c r="AV1068" s="268">
        <v>0.111111111111111</v>
      </c>
      <c r="AW1068" s="268">
        <v>0.055793991416309</v>
      </c>
      <c r="AX1068" s="224"/>
      <c r="AY1068" s="222"/>
    </row>
    <row r="1069" ht="15" spans="1:51">
      <c r="A1069" s="220"/>
      <c r="B1069" s="224"/>
      <c r="C1069" s="283" t="s">
        <v>1085</v>
      </c>
      <c r="D1069" s="111" t="s">
        <v>25</v>
      </c>
      <c r="E1069" s="111" t="s">
        <v>1086</v>
      </c>
      <c r="F1069" s="307" t="s">
        <v>1107</v>
      </c>
      <c r="G1069" s="307" t="s">
        <v>1107</v>
      </c>
      <c r="H1069" s="307" t="s">
        <v>1107</v>
      </c>
      <c r="I1069" s="307" t="s">
        <v>1107</v>
      </c>
      <c r="J1069" s="259">
        <v>0.9</v>
      </c>
      <c r="K1069" s="260">
        <v>0.914285714285714</v>
      </c>
      <c r="L1069" s="260">
        <v>0.878787878787879</v>
      </c>
      <c r="M1069" s="261">
        <v>0.854545454545454</v>
      </c>
      <c r="N1069" s="261">
        <v>0.898051948051948</v>
      </c>
      <c r="O1069" s="262">
        <v>0.9</v>
      </c>
      <c r="P1069" s="263">
        <v>0.973421926910299</v>
      </c>
      <c r="Q1069" s="260">
        <v>0.97296555509812</v>
      </c>
      <c r="R1069" s="260">
        <v>0.969559032716927</v>
      </c>
      <c r="S1069" s="260">
        <v>0.957916545041614</v>
      </c>
      <c r="T1069" s="262">
        <v>0.9</v>
      </c>
      <c r="U1069" s="260">
        <v>0.931709117755629</v>
      </c>
      <c r="V1069" s="260">
        <v>0.890489913544669</v>
      </c>
      <c r="W1069" s="260">
        <v>0.925177809388336</v>
      </c>
      <c r="X1069" s="260">
        <v>0.898376038559295</v>
      </c>
      <c r="Y1069" s="262">
        <v>0.92</v>
      </c>
      <c r="Z1069" s="262">
        <v>0.895567242674681</v>
      </c>
      <c r="AA1069" s="262">
        <v>0.925985518905873</v>
      </c>
      <c r="AB1069" s="262">
        <v>0.926010678871091</v>
      </c>
      <c r="AC1069" s="262">
        <v>0.922204983693759</v>
      </c>
      <c r="AD1069" s="262">
        <v>0.92</v>
      </c>
      <c r="AE1069" s="260">
        <v>0.972662924090798</v>
      </c>
      <c r="AF1069" s="260">
        <v>0.90303978105757</v>
      </c>
      <c r="AG1069" s="260">
        <v>0.901424211597152</v>
      </c>
      <c r="AH1069" s="260">
        <v>0.93585324505838</v>
      </c>
      <c r="AI1069" s="262">
        <v>0.92</v>
      </c>
      <c r="AJ1069" s="260">
        <v>0.962222222222222</v>
      </c>
      <c r="AK1069" s="260">
        <v>0.970339976553341</v>
      </c>
      <c r="AL1069" s="260">
        <v>0.965381426202322</v>
      </c>
      <c r="AM1069" s="260">
        <v>0.964144144144144</v>
      </c>
      <c r="AN1069" s="259">
        <v>0.99</v>
      </c>
      <c r="AO1069" s="264">
        <v>1</v>
      </c>
      <c r="AP1069" s="264">
        <v>1</v>
      </c>
      <c r="AQ1069" s="264">
        <v>1</v>
      </c>
      <c r="AR1069" s="265">
        <v>1</v>
      </c>
      <c r="AS1069" s="286">
        <v>0.0721861525408278</v>
      </c>
      <c r="AT1069" s="267">
        <v>0</v>
      </c>
      <c r="AU1069" s="268">
        <v>0.0333333333333333</v>
      </c>
      <c r="AV1069" s="268">
        <v>0.137931034482759</v>
      </c>
      <c r="AW1069" s="268">
        <v>0.0637119113573407</v>
      </c>
      <c r="AX1069" s="224"/>
      <c r="AY1069" s="222"/>
    </row>
    <row r="1070" ht="15" spans="1:51">
      <c r="A1070" s="220"/>
      <c r="B1070" s="224"/>
      <c r="C1070" s="283" t="s">
        <v>1085</v>
      </c>
      <c r="D1070" s="111" t="s">
        <v>25</v>
      </c>
      <c r="E1070" s="111" t="s">
        <v>1086</v>
      </c>
      <c r="F1070" s="307" t="s">
        <v>1108</v>
      </c>
      <c r="G1070" s="307" t="s">
        <v>1108</v>
      </c>
      <c r="H1070" s="307" t="s">
        <v>1108</v>
      </c>
      <c r="I1070" s="307" t="s">
        <v>1108</v>
      </c>
      <c r="J1070" s="259">
        <v>0.9</v>
      </c>
      <c r="K1070" s="260">
        <v>1</v>
      </c>
      <c r="L1070" s="260">
        <v>0.944444444444444</v>
      </c>
      <c r="M1070" s="261">
        <v>1</v>
      </c>
      <c r="N1070" s="261">
        <v>0.974564926372155</v>
      </c>
      <c r="O1070" s="262">
        <v>0.9</v>
      </c>
      <c r="P1070" s="263">
        <v>0.982914923291492</v>
      </c>
      <c r="Q1070" s="260">
        <v>0.978609625668449</v>
      </c>
      <c r="R1070" s="260">
        <v>0.983780760626398</v>
      </c>
      <c r="S1070" s="260">
        <v>0.954222395489714</v>
      </c>
      <c r="T1070" s="262">
        <v>0.9</v>
      </c>
      <c r="U1070" s="260">
        <v>0.960251046025105</v>
      </c>
      <c r="V1070" s="260">
        <v>0.961722488038278</v>
      </c>
      <c r="W1070" s="260">
        <v>0.959731543624161</v>
      </c>
      <c r="X1070" s="260">
        <v>0.960579979607749</v>
      </c>
      <c r="Y1070" s="262">
        <v>0.92</v>
      </c>
      <c r="Z1070" s="262">
        <v>0.976296296296296</v>
      </c>
      <c r="AA1070" s="262">
        <v>0.967409948542024</v>
      </c>
      <c r="AB1070" s="262">
        <v>0.956989247311828</v>
      </c>
      <c r="AC1070" s="262">
        <v>0.958860355180784</v>
      </c>
      <c r="AD1070" s="262">
        <v>0.92</v>
      </c>
      <c r="AE1070" s="260">
        <v>0.994953519256308</v>
      </c>
      <c r="AF1070" s="260">
        <v>0.996949430951543</v>
      </c>
      <c r="AG1070" s="260">
        <v>0.997808619430241</v>
      </c>
      <c r="AH1070" s="260">
        <v>0.996319269306796</v>
      </c>
      <c r="AI1070" s="262">
        <v>0.92</v>
      </c>
      <c r="AJ1070" s="260">
        <v>0.977984758679086</v>
      </c>
      <c r="AK1070" s="260">
        <v>0.9821083172147</v>
      </c>
      <c r="AL1070" s="260">
        <v>0.977039770397704</v>
      </c>
      <c r="AM1070" s="260">
        <v>0.983096333895979</v>
      </c>
      <c r="AN1070" s="259">
        <v>0.99</v>
      </c>
      <c r="AO1070" s="264">
        <v>1</v>
      </c>
      <c r="AP1070" s="264">
        <v>1</v>
      </c>
      <c r="AQ1070" s="264">
        <v>1</v>
      </c>
      <c r="AR1070" s="265">
        <v>1</v>
      </c>
      <c r="AS1070" s="286">
        <v>0.0721861525408278</v>
      </c>
      <c r="AT1070" s="267">
        <v>0</v>
      </c>
      <c r="AU1070" s="268">
        <v>0.105263157894737</v>
      </c>
      <c r="AV1070" s="268">
        <v>0</v>
      </c>
      <c r="AW1070" s="268">
        <v>0.0326086956521739</v>
      </c>
      <c r="AX1070" s="224"/>
      <c r="AY1070" s="222"/>
    </row>
    <row r="1071" ht="15" spans="1:51">
      <c r="A1071" s="220"/>
      <c r="B1071" s="224"/>
      <c r="C1071" s="283" t="s">
        <v>1085</v>
      </c>
      <c r="D1071" s="111" t="s">
        <v>25</v>
      </c>
      <c r="E1071" s="111" t="s">
        <v>1086</v>
      </c>
      <c r="F1071" s="307" t="s">
        <v>1109</v>
      </c>
      <c r="G1071" s="307" t="s">
        <v>1109</v>
      </c>
      <c r="H1071" s="307" t="s">
        <v>1109</v>
      </c>
      <c r="I1071" s="307" t="s">
        <v>1109</v>
      </c>
      <c r="J1071" s="259">
        <v>0.9</v>
      </c>
      <c r="K1071" s="260">
        <v>0.969230769230769</v>
      </c>
      <c r="L1071" s="260">
        <v>0.939393939393939</v>
      </c>
      <c r="M1071" s="261">
        <v>0.907407407407407</v>
      </c>
      <c r="N1071" s="261">
        <v>0.91583830351226</v>
      </c>
      <c r="O1071" s="262">
        <v>0.9</v>
      </c>
      <c r="P1071" s="263">
        <v>0.863267670915411</v>
      </c>
      <c r="Q1071" s="260">
        <v>0.938734875172308</v>
      </c>
      <c r="R1071" s="260">
        <v>0.995442893762461</v>
      </c>
      <c r="S1071" s="260">
        <v>0.905357792765934</v>
      </c>
      <c r="T1071" s="262">
        <v>0.9</v>
      </c>
      <c r="U1071" s="260">
        <v>0.855542680571649</v>
      </c>
      <c r="V1071" s="260">
        <v>0.849900444172155</v>
      </c>
      <c r="W1071" s="260">
        <v>0.896041013956138</v>
      </c>
      <c r="X1071" s="260">
        <v>0.851632736818467</v>
      </c>
      <c r="Y1071" s="262">
        <v>0.92</v>
      </c>
      <c r="Z1071" s="262">
        <v>0.899853801169591</v>
      </c>
      <c r="AA1071" s="262">
        <v>0.84503127171647</v>
      </c>
      <c r="AB1071" s="262">
        <v>0.889400921658986</v>
      </c>
      <c r="AC1071" s="262">
        <v>0.907251465468504</v>
      </c>
      <c r="AD1071" s="262">
        <v>0.92</v>
      </c>
      <c r="AE1071" s="260">
        <v>0.99855637361051</v>
      </c>
      <c r="AF1071" s="260">
        <v>0.99748392507688</v>
      </c>
      <c r="AG1071" s="260">
        <v>0.996089294443539</v>
      </c>
      <c r="AH1071" s="260">
        <v>0.982342026078235</v>
      </c>
      <c r="AI1071" s="262">
        <v>0.92</v>
      </c>
      <c r="AJ1071" s="260">
        <v>0.942102047051635</v>
      </c>
      <c r="AK1071" s="260">
        <v>0.941139558232932</v>
      </c>
      <c r="AL1071" s="260">
        <v>0.940007945967422</v>
      </c>
      <c r="AM1071" s="260">
        <v>0.957066673220122</v>
      </c>
      <c r="AN1071" s="259">
        <v>0.99</v>
      </c>
      <c r="AO1071" s="264">
        <v>1</v>
      </c>
      <c r="AP1071" s="264">
        <v>1</v>
      </c>
      <c r="AQ1071" s="264">
        <v>1</v>
      </c>
      <c r="AR1071" s="265">
        <v>0.999454148471616</v>
      </c>
      <c r="AS1071" s="286">
        <v>0.0721861525408278</v>
      </c>
      <c r="AT1071" s="267">
        <v>0.0147058823529412</v>
      </c>
      <c r="AU1071" s="268">
        <v>0.0547945205479452</v>
      </c>
      <c r="AV1071" s="268">
        <v>0.142857142857143</v>
      </c>
      <c r="AW1071" s="268">
        <v>0.0580229226361032</v>
      </c>
      <c r="AX1071" s="224"/>
      <c r="AY1071" s="222"/>
    </row>
    <row r="1072" ht="15" spans="1:51">
      <c r="A1072" s="220"/>
      <c r="B1072" s="224"/>
      <c r="C1072" s="283" t="s">
        <v>1085</v>
      </c>
      <c r="D1072" s="111" t="s">
        <v>25</v>
      </c>
      <c r="E1072" s="111" t="s">
        <v>1086</v>
      </c>
      <c r="F1072" s="307" t="s">
        <v>1110</v>
      </c>
      <c r="G1072" s="307" t="s">
        <v>1110</v>
      </c>
      <c r="H1072" s="307" t="s">
        <v>1110</v>
      </c>
      <c r="I1072" s="307" t="s">
        <v>1110</v>
      </c>
      <c r="J1072" s="259">
        <v>0.9</v>
      </c>
      <c r="K1072" s="260" t="s">
        <v>33</v>
      </c>
      <c r="L1072" s="260" t="s">
        <v>33</v>
      </c>
      <c r="M1072" s="261" t="s">
        <v>33</v>
      </c>
      <c r="N1072" s="261" t="s">
        <v>33</v>
      </c>
      <c r="O1072" s="262">
        <v>0.9</v>
      </c>
      <c r="P1072" s="263">
        <v>0</v>
      </c>
      <c r="Q1072" s="260">
        <v>0</v>
      </c>
      <c r="R1072" s="260" t="s">
        <v>33</v>
      </c>
      <c r="S1072" s="260">
        <v>0</v>
      </c>
      <c r="T1072" s="262">
        <v>0.9</v>
      </c>
      <c r="U1072" s="260">
        <v>0.75</v>
      </c>
      <c r="V1072" s="260">
        <v>0.6</v>
      </c>
      <c r="W1072" s="260" t="s">
        <v>33</v>
      </c>
      <c r="X1072" s="260">
        <v>0.32</v>
      </c>
      <c r="Y1072" s="262">
        <v>0.92</v>
      </c>
      <c r="Z1072" s="262" t="s">
        <v>33</v>
      </c>
      <c r="AA1072" s="262">
        <v>1</v>
      </c>
      <c r="AB1072" s="262">
        <v>0</v>
      </c>
      <c r="AC1072" s="262">
        <v>0.333333333333333</v>
      </c>
      <c r="AD1072" s="262">
        <v>0.92</v>
      </c>
      <c r="AE1072" s="260" t="s">
        <v>33</v>
      </c>
      <c r="AF1072" s="260" t="s">
        <v>33</v>
      </c>
      <c r="AG1072" s="260" t="s">
        <v>33</v>
      </c>
      <c r="AH1072" s="260">
        <v>0.5</v>
      </c>
      <c r="AI1072" s="262">
        <v>0.92</v>
      </c>
      <c r="AJ1072" s="260">
        <v>0.0579956321281242</v>
      </c>
      <c r="AK1072" s="260">
        <v>0.149310508796957</v>
      </c>
      <c r="AL1072" s="260">
        <v>0.132237312365976</v>
      </c>
      <c r="AM1072" s="260">
        <v>0.103344739440334</v>
      </c>
      <c r="AN1072" s="259">
        <v>0.99</v>
      </c>
      <c r="AO1072" s="264" t="s">
        <v>33</v>
      </c>
      <c r="AP1072" s="264" t="s">
        <v>33</v>
      </c>
      <c r="AQ1072" s="264" t="s">
        <v>33</v>
      </c>
      <c r="AR1072" s="265" t="s">
        <v>33</v>
      </c>
      <c r="AS1072" s="286">
        <v>0.0721861525408278</v>
      </c>
      <c r="AT1072" s="267">
        <v>0.555555555555556</v>
      </c>
      <c r="AU1072" s="268" t="s">
        <v>33</v>
      </c>
      <c r="AV1072" s="268" t="s">
        <v>33</v>
      </c>
      <c r="AW1072" s="268">
        <v>0.164444444444444</v>
      </c>
      <c r="AX1072" s="224"/>
      <c r="AY1072" s="222"/>
    </row>
    <row r="1073" ht="15" spans="1:51">
      <c r="A1073" s="220"/>
      <c r="B1073" s="224"/>
      <c r="C1073" s="283" t="s">
        <v>1085</v>
      </c>
      <c r="D1073" s="111" t="s">
        <v>25</v>
      </c>
      <c r="E1073" s="111" t="s">
        <v>1086</v>
      </c>
      <c r="F1073" s="307" t="s">
        <v>1111</v>
      </c>
      <c r="G1073" s="307" t="s">
        <v>1111</v>
      </c>
      <c r="H1073" s="307" t="s">
        <v>1111</v>
      </c>
      <c r="I1073" s="307" t="s">
        <v>1111</v>
      </c>
      <c r="J1073" s="259">
        <v>0.9</v>
      </c>
      <c r="K1073" s="260">
        <v>0.892857142857143</v>
      </c>
      <c r="L1073" s="260">
        <v>0.933333333333333</v>
      </c>
      <c r="M1073" s="261">
        <v>1</v>
      </c>
      <c r="N1073" s="261">
        <v>0.94856278366112</v>
      </c>
      <c r="O1073" s="262">
        <v>0.9</v>
      </c>
      <c r="P1073" s="263">
        <v>0.993092862624712</v>
      </c>
      <c r="Q1073" s="260">
        <v>0.98943661971831</v>
      </c>
      <c r="R1073" s="260">
        <v>0.997600479904019</v>
      </c>
      <c r="S1073" s="260">
        <v>0.987681896221226</v>
      </c>
      <c r="T1073" s="262">
        <v>0.9</v>
      </c>
      <c r="U1073" s="260">
        <v>0.936300844205679</v>
      </c>
      <c r="V1073" s="260">
        <v>0.963188220230474</v>
      </c>
      <c r="W1073" s="260">
        <v>0.962207558488302</v>
      </c>
      <c r="X1073" s="260">
        <v>0.940543063357392</v>
      </c>
      <c r="Y1073" s="262">
        <v>0.92</v>
      </c>
      <c r="Z1073" s="262">
        <v>0.949080622347949</v>
      </c>
      <c r="AA1073" s="262">
        <v>0.977611940298508</v>
      </c>
      <c r="AB1073" s="262">
        <v>0.963885429638854</v>
      </c>
      <c r="AC1073" s="262">
        <v>0.941569382597184</v>
      </c>
      <c r="AD1073" s="262">
        <v>0.92</v>
      </c>
      <c r="AE1073" s="260">
        <v>0.981858100300439</v>
      </c>
      <c r="AF1073" s="260">
        <v>0.978109452736318</v>
      </c>
      <c r="AG1073" s="260">
        <v>0.980512924071082</v>
      </c>
      <c r="AH1073" s="260">
        <v>0.978258975851967</v>
      </c>
      <c r="AI1073" s="262">
        <v>0.92</v>
      </c>
      <c r="AJ1073" s="260">
        <v>0.967410983705492</v>
      </c>
      <c r="AK1073" s="260">
        <v>0.982076963626779</v>
      </c>
      <c r="AL1073" s="260">
        <v>0.976489663558978</v>
      </c>
      <c r="AM1073" s="260">
        <v>0.968868601238996</v>
      </c>
      <c r="AN1073" s="259">
        <v>0.99</v>
      </c>
      <c r="AO1073" s="264">
        <v>1</v>
      </c>
      <c r="AP1073" s="264">
        <v>1</v>
      </c>
      <c r="AQ1073" s="264">
        <v>1</v>
      </c>
      <c r="AR1073" s="265">
        <v>1</v>
      </c>
      <c r="AS1073" s="286">
        <v>0.0721861525408278</v>
      </c>
      <c r="AT1073" s="267">
        <v>0</v>
      </c>
      <c r="AU1073" s="268">
        <v>0.0689655172413793</v>
      </c>
      <c r="AV1073" s="268">
        <v>0.0666666666666667</v>
      </c>
      <c r="AW1073" s="268">
        <v>0.0589887640449438</v>
      </c>
      <c r="AX1073" s="224"/>
      <c r="AY1073" s="222"/>
    </row>
    <row r="1074" ht="15" spans="1:51">
      <c r="A1074" s="220"/>
      <c r="B1074" s="224"/>
      <c r="C1074" s="283" t="s">
        <v>1085</v>
      </c>
      <c r="D1074" s="111" t="s">
        <v>25</v>
      </c>
      <c r="E1074" s="111" t="s">
        <v>1086</v>
      </c>
      <c r="F1074" s="307" t="s">
        <v>1112</v>
      </c>
      <c r="G1074" s="307" t="s">
        <v>1112</v>
      </c>
      <c r="H1074" s="307" t="s">
        <v>1112</v>
      </c>
      <c r="I1074" s="307" t="s">
        <v>1112</v>
      </c>
      <c r="J1074" s="259">
        <v>0.9</v>
      </c>
      <c r="K1074" s="260">
        <v>0.92</v>
      </c>
      <c r="L1074" s="260">
        <v>0.923076923076923</v>
      </c>
      <c r="M1074" s="261">
        <v>1</v>
      </c>
      <c r="N1074" s="261">
        <v>0.96028880866426</v>
      </c>
      <c r="O1074" s="262">
        <v>0.9</v>
      </c>
      <c r="P1074" s="263">
        <v>0.937931034482759</v>
      </c>
      <c r="Q1074" s="260">
        <v>0.980859375</v>
      </c>
      <c r="R1074" s="260">
        <v>0.973058637083994</v>
      </c>
      <c r="S1074" s="260">
        <v>0.952933057280883</v>
      </c>
      <c r="T1074" s="262">
        <v>0.9</v>
      </c>
      <c r="U1074" s="260">
        <v>0.902528735632184</v>
      </c>
      <c r="V1074" s="260">
        <v>0.944140625</v>
      </c>
      <c r="W1074" s="260">
        <v>0.967511885895404</v>
      </c>
      <c r="X1074" s="260">
        <v>0.944828946071182</v>
      </c>
      <c r="Y1074" s="262">
        <v>0.92</v>
      </c>
      <c r="Z1074" s="262">
        <v>0.956672443674177</v>
      </c>
      <c r="AA1074" s="262">
        <v>0.966442953020134</v>
      </c>
      <c r="AB1074" s="262">
        <v>0.959935897435897</v>
      </c>
      <c r="AC1074" s="262">
        <v>0.966898330586802</v>
      </c>
      <c r="AD1074" s="262">
        <v>0.92</v>
      </c>
      <c r="AE1074" s="260">
        <v>0.999306999306999</v>
      </c>
      <c r="AF1074" s="260">
        <v>0.998206814106396</v>
      </c>
      <c r="AG1074" s="260">
        <v>0.997860504920839</v>
      </c>
      <c r="AH1074" s="260">
        <v>0.9947812472819</v>
      </c>
      <c r="AI1074" s="262">
        <v>0.92</v>
      </c>
      <c r="AJ1074" s="260">
        <v>0.931322674418605</v>
      </c>
      <c r="AK1074" s="260">
        <v>0.97211660329531</v>
      </c>
      <c r="AL1074" s="260">
        <v>0.975092739798622</v>
      </c>
      <c r="AM1074" s="260">
        <v>0.979172464978198</v>
      </c>
      <c r="AN1074" s="259">
        <v>0.99</v>
      </c>
      <c r="AO1074" s="264">
        <v>1</v>
      </c>
      <c r="AP1074" s="264">
        <v>1</v>
      </c>
      <c r="AQ1074" s="264">
        <v>1</v>
      </c>
      <c r="AR1074" s="265">
        <v>1</v>
      </c>
      <c r="AS1074" s="286">
        <v>0.0721861525408278</v>
      </c>
      <c r="AT1074" s="267">
        <v>0</v>
      </c>
      <c r="AU1074" s="268">
        <v>0.0625</v>
      </c>
      <c r="AV1074" s="268">
        <v>0.103448275862069</v>
      </c>
      <c r="AW1074" s="268">
        <v>0.0483619344773791</v>
      </c>
      <c r="AX1074" s="224"/>
      <c r="AY1074" s="222"/>
    </row>
    <row r="1075" ht="15" spans="1:51">
      <c r="A1075" s="220"/>
      <c r="B1075" s="224"/>
      <c r="C1075" s="283" t="s">
        <v>1085</v>
      </c>
      <c r="D1075" s="111" t="s">
        <v>25</v>
      </c>
      <c r="E1075" s="111" t="s">
        <v>1086</v>
      </c>
      <c r="F1075" s="307" t="s">
        <v>1113</v>
      </c>
      <c r="G1075" s="307" t="s">
        <v>1113</v>
      </c>
      <c r="H1075" s="307" t="s">
        <v>1113</v>
      </c>
      <c r="I1075" s="307" t="s">
        <v>1113</v>
      </c>
      <c r="J1075" s="259">
        <v>0.9</v>
      </c>
      <c r="K1075" s="260">
        <v>0.9875</v>
      </c>
      <c r="L1075" s="260">
        <v>0.964285714285714</v>
      </c>
      <c r="M1075" s="261">
        <v>0.96969696969697</v>
      </c>
      <c r="N1075" s="261">
        <v>0.978285077951002</v>
      </c>
      <c r="O1075" s="262">
        <v>0.9</v>
      </c>
      <c r="P1075" s="263">
        <v>0.967882575207092</v>
      </c>
      <c r="Q1075" s="260">
        <v>0.964711071901191</v>
      </c>
      <c r="R1075" s="260">
        <v>0.97995755717991</v>
      </c>
      <c r="S1075" s="260">
        <v>0.964974094461355</v>
      </c>
      <c r="T1075" s="262">
        <v>0.9</v>
      </c>
      <c r="U1075" s="260">
        <v>0.941723586687981</v>
      </c>
      <c r="V1075" s="260">
        <v>0.929422143802382</v>
      </c>
      <c r="W1075" s="260">
        <v>0.937986323980193</v>
      </c>
      <c r="X1075" s="260">
        <v>0.930439152308394</v>
      </c>
      <c r="Y1075" s="262">
        <v>0.92</v>
      </c>
      <c r="Z1075" s="262">
        <v>0.952267303102625</v>
      </c>
      <c r="AA1075" s="262">
        <v>0.928256765261171</v>
      </c>
      <c r="AB1075" s="262">
        <v>0.943249701314217</v>
      </c>
      <c r="AC1075" s="262">
        <v>0.941575884196389</v>
      </c>
      <c r="AD1075" s="262">
        <v>0.92</v>
      </c>
      <c r="AE1075" s="260">
        <v>0.997859181731684</v>
      </c>
      <c r="AF1075" s="260">
        <v>0.998163874225384</v>
      </c>
      <c r="AG1075" s="260">
        <v>0.993632375831329</v>
      </c>
      <c r="AH1075" s="260">
        <v>0.996581714699469</v>
      </c>
      <c r="AI1075" s="262">
        <v>0.92</v>
      </c>
      <c r="AJ1075" s="260">
        <v>0.970440472017759</v>
      </c>
      <c r="AK1075" s="260">
        <v>0.96912827249695</v>
      </c>
      <c r="AL1075" s="260">
        <v>0.971418907491967</v>
      </c>
      <c r="AM1075" s="260">
        <v>0.975246898245581</v>
      </c>
      <c r="AN1075" s="259">
        <v>0.99</v>
      </c>
      <c r="AO1075" s="264">
        <v>1</v>
      </c>
      <c r="AP1075" s="264">
        <v>1</v>
      </c>
      <c r="AQ1075" s="264">
        <v>1</v>
      </c>
      <c r="AR1075" s="265">
        <v>1</v>
      </c>
      <c r="AS1075" s="286">
        <v>0.0721861525408278</v>
      </c>
      <c r="AT1075" s="267">
        <v>0.0227272727272727</v>
      </c>
      <c r="AU1075" s="268">
        <v>0</v>
      </c>
      <c r="AV1075" s="268">
        <v>0.0333333333333333</v>
      </c>
      <c r="AW1075" s="268">
        <v>0.0491978609625668</v>
      </c>
      <c r="AX1075" s="224"/>
      <c r="AY1075" s="222"/>
    </row>
    <row r="1076" ht="15" spans="1:51">
      <c r="A1076" s="220"/>
      <c r="B1076" s="224"/>
      <c r="C1076" s="283" t="s">
        <v>1085</v>
      </c>
      <c r="D1076" s="111" t="s">
        <v>25</v>
      </c>
      <c r="E1076" s="111" t="s">
        <v>1086</v>
      </c>
      <c r="F1076" s="307" t="s">
        <v>1114</v>
      </c>
      <c r="G1076" s="307" t="s">
        <v>1114</v>
      </c>
      <c r="H1076" s="307" t="s">
        <v>1114</v>
      </c>
      <c r="I1076" s="307" t="s">
        <v>1114</v>
      </c>
      <c r="J1076" s="259">
        <v>0.9</v>
      </c>
      <c r="K1076" s="260">
        <v>0.96</v>
      </c>
      <c r="L1076" s="260">
        <v>0.958333333333333</v>
      </c>
      <c r="M1076" s="261">
        <v>1</v>
      </c>
      <c r="N1076" s="261">
        <v>0.950729927007299</v>
      </c>
      <c r="O1076" s="262">
        <v>0.9</v>
      </c>
      <c r="P1076" s="263">
        <v>0.971990171990172</v>
      </c>
      <c r="Q1076" s="260">
        <v>0.979142070051161</v>
      </c>
      <c r="R1076" s="260">
        <v>0.9816</v>
      </c>
      <c r="S1076" s="260">
        <v>0.97360248447205</v>
      </c>
      <c r="T1076" s="262">
        <v>0.9</v>
      </c>
      <c r="U1076" s="260">
        <v>0.942014742014742</v>
      </c>
      <c r="V1076" s="260">
        <v>0.9456906729634</v>
      </c>
      <c r="W1076" s="260">
        <v>0.9656</v>
      </c>
      <c r="X1076" s="260">
        <v>0.942070393374741</v>
      </c>
      <c r="Y1076" s="262">
        <v>0.92</v>
      </c>
      <c r="Z1076" s="262">
        <v>0.955056179775281</v>
      </c>
      <c r="AA1076" s="262">
        <v>0.941489361702128</v>
      </c>
      <c r="AB1076" s="262">
        <v>0.947598253275109</v>
      </c>
      <c r="AC1076" s="262">
        <v>0.955901539532052</v>
      </c>
      <c r="AD1076" s="262">
        <v>0.92</v>
      </c>
      <c r="AE1076" s="260">
        <v>1</v>
      </c>
      <c r="AF1076" s="260">
        <v>0.997304582210243</v>
      </c>
      <c r="AG1076" s="260">
        <v>0.999212598425197</v>
      </c>
      <c r="AH1076" s="260">
        <v>0.998043718635706</v>
      </c>
      <c r="AI1076" s="262">
        <v>0.92</v>
      </c>
      <c r="AJ1076" s="260">
        <v>0.968859478396263</v>
      </c>
      <c r="AK1076" s="260">
        <v>0.976688378471032</v>
      </c>
      <c r="AL1076" s="260">
        <v>0.971277842907386</v>
      </c>
      <c r="AM1076" s="260">
        <v>0.977457440048162</v>
      </c>
      <c r="AN1076" s="259">
        <v>0.99</v>
      </c>
      <c r="AO1076" s="264">
        <v>1</v>
      </c>
      <c r="AP1076" s="264">
        <v>1</v>
      </c>
      <c r="AQ1076" s="264">
        <v>1</v>
      </c>
      <c r="AR1076" s="265">
        <v>1</v>
      </c>
      <c r="AS1076" s="286">
        <v>0.0721861525408278</v>
      </c>
      <c r="AT1076" s="267">
        <v>0.1</v>
      </c>
      <c r="AU1076" s="268">
        <v>0</v>
      </c>
      <c r="AV1076" s="268">
        <v>0</v>
      </c>
      <c r="AW1076" s="268">
        <v>0.0608695652173913</v>
      </c>
      <c r="AX1076" s="224"/>
      <c r="AY1076" s="222"/>
    </row>
    <row r="1077" ht="15" spans="1:51">
      <c r="A1077" s="220"/>
      <c r="B1077" s="224"/>
      <c r="C1077" s="283" t="s">
        <v>1085</v>
      </c>
      <c r="D1077" s="111" t="s">
        <v>25</v>
      </c>
      <c r="E1077" s="111" t="s">
        <v>1086</v>
      </c>
      <c r="F1077" s="307" t="s">
        <v>1115</v>
      </c>
      <c r="G1077" s="307" t="s">
        <v>1115</v>
      </c>
      <c r="H1077" s="307" t="s">
        <v>1115</v>
      </c>
      <c r="I1077" s="307" t="s">
        <v>1115</v>
      </c>
      <c r="J1077" s="259">
        <v>0.9</v>
      </c>
      <c r="K1077" s="260" t="s">
        <v>33</v>
      </c>
      <c r="L1077" s="260" t="s">
        <v>33</v>
      </c>
      <c r="M1077" s="261" t="s">
        <v>33</v>
      </c>
      <c r="N1077" s="261" t="s">
        <v>33</v>
      </c>
      <c r="O1077" s="262">
        <v>0.9</v>
      </c>
      <c r="P1077" s="263" t="s">
        <v>33</v>
      </c>
      <c r="Q1077" s="260" t="s">
        <v>33</v>
      </c>
      <c r="R1077" s="260" t="s">
        <v>33</v>
      </c>
      <c r="S1077" s="260">
        <v>0.933333333333333</v>
      </c>
      <c r="T1077" s="262">
        <v>0.9</v>
      </c>
      <c r="U1077" s="260" t="s">
        <v>33</v>
      </c>
      <c r="V1077" s="260" t="s">
        <v>33</v>
      </c>
      <c r="W1077" s="260" t="s">
        <v>33</v>
      </c>
      <c r="X1077" s="260">
        <v>1</v>
      </c>
      <c r="Y1077" s="262">
        <v>0.92</v>
      </c>
      <c r="Z1077" s="262" t="s">
        <v>33</v>
      </c>
      <c r="AA1077" s="262" t="s">
        <v>33</v>
      </c>
      <c r="AB1077" s="262" t="s">
        <v>33</v>
      </c>
      <c r="AC1077" s="262">
        <v>1</v>
      </c>
      <c r="AD1077" s="262">
        <v>0.92</v>
      </c>
      <c r="AE1077" s="260" t="s">
        <v>33</v>
      </c>
      <c r="AF1077" s="260" t="s">
        <v>33</v>
      </c>
      <c r="AG1077" s="260" t="s">
        <v>33</v>
      </c>
      <c r="AH1077" s="260" t="s">
        <v>33</v>
      </c>
      <c r="AI1077" s="262">
        <v>0.92</v>
      </c>
      <c r="AJ1077" s="260" t="s">
        <v>33</v>
      </c>
      <c r="AK1077" s="260" t="s">
        <v>33</v>
      </c>
      <c r="AL1077" s="260" t="s">
        <v>33</v>
      </c>
      <c r="AM1077" s="260">
        <v>1</v>
      </c>
      <c r="AN1077" s="259">
        <v>0.99</v>
      </c>
      <c r="AO1077" s="264" t="s">
        <v>33</v>
      </c>
      <c r="AP1077" s="264" t="s">
        <v>33</v>
      </c>
      <c r="AQ1077" s="264" t="s">
        <v>33</v>
      </c>
      <c r="AR1077" s="265" t="s">
        <v>33</v>
      </c>
      <c r="AS1077" s="286">
        <v>0.0721861525408278</v>
      </c>
      <c r="AT1077" s="267" t="s">
        <v>33</v>
      </c>
      <c r="AU1077" s="268" t="s">
        <v>33</v>
      </c>
      <c r="AV1077" s="268" t="s">
        <v>33</v>
      </c>
      <c r="AW1077" s="268" t="s">
        <v>33</v>
      </c>
      <c r="AX1077" s="224"/>
      <c r="AY1077" s="222"/>
    </row>
    <row r="1078" ht="15" spans="1:51">
      <c r="A1078" s="220"/>
      <c r="B1078" s="224"/>
      <c r="C1078" s="283" t="s">
        <v>1085</v>
      </c>
      <c r="D1078" s="111" t="s">
        <v>25</v>
      </c>
      <c r="E1078" s="111" t="s">
        <v>1086</v>
      </c>
      <c r="F1078" s="307" t="s">
        <v>1116</v>
      </c>
      <c r="G1078" s="307" t="s">
        <v>1116</v>
      </c>
      <c r="H1078" s="307" t="s">
        <v>1116</v>
      </c>
      <c r="I1078" s="307" t="s">
        <v>1116</v>
      </c>
      <c r="J1078" s="259">
        <v>0.9</v>
      </c>
      <c r="K1078" s="260">
        <v>0.972222222222222</v>
      </c>
      <c r="L1078" s="260">
        <v>1</v>
      </c>
      <c r="M1078" s="261">
        <v>1</v>
      </c>
      <c r="N1078" s="261">
        <v>0.988929889298893</v>
      </c>
      <c r="O1078" s="262">
        <v>0.9</v>
      </c>
      <c r="P1078" s="263">
        <v>0.98153942428035</v>
      </c>
      <c r="Q1078" s="260">
        <v>0.98512709572742</v>
      </c>
      <c r="R1078" s="260">
        <v>0.979824107604759</v>
      </c>
      <c r="S1078" s="260">
        <v>0.978876966044392</v>
      </c>
      <c r="T1078" s="262">
        <v>0.9</v>
      </c>
      <c r="U1078" s="260">
        <v>0.96433041301627</v>
      </c>
      <c r="V1078" s="260">
        <v>0.96322336398053</v>
      </c>
      <c r="W1078" s="260">
        <v>0.957578892912571</v>
      </c>
      <c r="X1078" s="260">
        <v>0.954167279141555</v>
      </c>
      <c r="Y1078" s="262">
        <v>0.92</v>
      </c>
      <c r="Z1078" s="262">
        <v>0.920676202860858</v>
      </c>
      <c r="AA1078" s="262">
        <v>0.928807947019868</v>
      </c>
      <c r="AB1078" s="262">
        <v>0.952506596306069</v>
      </c>
      <c r="AC1078" s="262">
        <v>0.943721905903506</v>
      </c>
      <c r="AD1078" s="262">
        <v>0.92</v>
      </c>
      <c r="AE1078" s="260">
        <v>0.997044152965084</v>
      </c>
      <c r="AF1078" s="260">
        <v>0.996796155386464</v>
      </c>
      <c r="AG1078" s="260">
        <v>0.9985966319166</v>
      </c>
      <c r="AH1078" s="260">
        <v>0.997176431120761</v>
      </c>
      <c r="AI1078" s="262">
        <v>0.92</v>
      </c>
      <c r="AJ1078" s="260">
        <v>0.970239596469105</v>
      </c>
      <c r="AK1078" s="260">
        <v>0.97629009762901</v>
      </c>
      <c r="AL1078" s="260">
        <v>0.974730583426236</v>
      </c>
      <c r="AM1078" s="260">
        <v>0.976841906470574</v>
      </c>
      <c r="AN1078" s="259">
        <v>0.99</v>
      </c>
      <c r="AO1078" s="264">
        <v>1</v>
      </c>
      <c r="AP1078" s="264">
        <v>1</v>
      </c>
      <c r="AQ1078" s="264">
        <v>1</v>
      </c>
      <c r="AR1078" s="265">
        <v>1</v>
      </c>
      <c r="AS1078" s="286">
        <v>0.0721861525408278</v>
      </c>
      <c r="AT1078" s="267">
        <v>0</v>
      </c>
      <c r="AU1078" s="268">
        <v>0</v>
      </c>
      <c r="AV1078" s="268">
        <v>0</v>
      </c>
      <c r="AW1078" s="268">
        <v>0.0307262569832402</v>
      </c>
      <c r="AX1078" s="224"/>
      <c r="AY1078" s="222"/>
    </row>
    <row r="1079" ht="15" spans="1:51">
      <c r="A1079" s="220"/>
      <c r="B1079" s="224"/>
      <c r="C1079" s="283" t="s">
        <v>1085</v>
      </c>
      <c r="D1079" s="111" t="s">
        <v>25</v>
      </c>
      <c r="E1079" s="111" t="s">
        <v>1086</v>
      </c>
      <c r="F1079" s="307" t="s">
        <v>1117</v>
      </c>
      <c r="G1079" s="307" t="s">
        <v>1117</v>
      </c>
      <c r="H1079" s="307" t="s">
        <v>1117</v>
      </c>
      <c r="I1079" s="307" t="s">
        <v>1117</v>
      </c>
      <c r="J1079" s="259">
        <v>0.9</v>
      </c>
      <c r="K1079" s="260">
        <v>0.941176470588235</v>
      </c>
      <c r="L1079" s="260">
        <v>0.972222222222222</v>
      </c>
      <c r="M1079" s="261">
        <v>0.96</v>
      </c>
      <c r="N1079" s="261">
        <v>0.922666666666667</v>
      </c>
      <c r="O1079" s="262">
        <v>0.9</v>
      </c>
      <c r="P1079" s="263">
        <v>0.983514424878232</v>
      </c>
      <c r="Q1079" s="260">
        <v>0.978877314814815</v>
      </c>
      <c r="R1079" s="260">
        <v>0.971748087110065</v>
      </c>
      <c r="S1079" s="260">
        <v>0.947354775739275</v>
      </c>
      <c r="T1079" s="262">
        <v>0.9</v>
      </c>
      <c r="U1079" s="260">
        <v>0.947920569501686</v>
      </c>
      <c r="V1079" s="260">
        <v>0.930555555555556</v>
      </c>
      <c r="W1079" s="260">
        <v>0.932901706886404</v>
      </c>
      <c r="X1079" s="260">
        <v>0.930365557944823</v>
      </c>
      <c r="Y1079" s="262">
        <v>0.92</v>
      </c>
      <c r="Z1079" s="262">
        <v>0.829817158931083</v>
      </c>
      <c r="AA1079" s="262">
        <v>0.886120996441281</v>
      </c>
      <c r="AB1079" s="262">
        <v>0.903083700440529</v>
      </c>
      <c r="AC1079" s="262">
        <v>0.889006145632876</v>
      </c>
      <c r="AD1079" s="262">
        <v>0.92</v>
      </c>
      <c r="AE1079" s="260">
        <v>0.999510164095028</v>
      </c>
      <c r="AF1079" s="260">
        <v>0.993716143011918</v>
      </c>
      <c r="AG1079" s="260">
        <v>0.999551569506726</v>
      </c>
      <c r="AH1079" s="260">
        <v>0.990027103374561</v>
      </c>
      <c r="AI1079" s="262">
        <v>0.92</v>
      </c>
      <c r="AJ1079" s="260">
        <v>0.941420118343195</v>
      </c>
      <c r="AK1079" s="260">
        <v>0.96615231458437</v>
      </c>
      <c r="AL1079" s="260">
        <v>0.948782535684299</v>
      </c>
      <c r="AM1079" s="260">
        <v>0.961096829477292</v>
      </c>
      <c r="AN1079" s="259">
        <v>0.99</v>
      </c>
      <c r="AO1079" s="264">
        <v>1</v>
      </c>
      <c r="AP1079" s="264">
        <v>1</v>
      </c>
      <c r="AQ1079" s="264">
        <v>1</v>
      </c>
      <c r="AR1079" s="265">
        <v>1</v>
      </c>
      <c r="AS1079" s="286">
        <v>0.0721861525408278</v>
      </c>
      <c r="AT1079" s="267">
        <v>0</v>
      </c>
      <c r="AU1079" s="268">
        <v>0</v>
      </c>
      <c r="AV1079" s="268">
        <v>0</v>
      </c>
      <c r="AW1079" s="268">
        <v>0.050561797752809</v>
      </c>
      <c r="AX1079" s="224"/>
      <c r="AY1079" s="222"/>
    </row>
    <row r="1080" ht="15" spans="1:51">
      <c r="A1080" s="220"/>
      <c r="B1080" s="224"/>
      <c r="C1080" s="283" t="s">
        <v>1085</v>
      </c>
      <c r="D1080" s="111" t="s">
        <v>25</v>
      </c>
      <c r="E1080" s="111" t="s">
        <v>1086</v>
      </c>
      <c r="F1080" s="307" t="s">
        <v>1118</v>
      </c>
      <c r="G1080" s="307" t="s">
        <v>1118</v>
      </c>
      <c r="H1080" s="307" t="s">
        <v>1118</v>
      </c>
      <c r="I1080" s="307" t="s">
        <v>1118</v>
      </c>
      <c r="J1080" s="259">
        <v>0.9</v>
      </c>
      <c r="K1080" s="260">
        <v>0.923076923076923</v>
      </c>
      <c r="L1080" s="260">
        <v>0.923076923076923</v>
      </c>
      <c r="M1080" s="261">
        <v>0.931818181818182</v>
      </c>
      <c r="N1080" s="261">
        <v>0.911764705882353</v>
      </c>
      <c r="O1080" s="262">
        <v>0.9</v>
      </c>
      <c r="P1080" s="263">
        <v>0.970009372071228</v>
      </c>
      <c r="Q1080" s="260">
        <v>0.956398296491584</v>
      </c>
      <c r="R1080" s="260">
        <v>0.959016393442623</v>
      </c>
      <c r="S1080" s="260">
        <v>0.910948799686381</v>
      </c>
      <c r="T1080" s="262">
        <v>0.9</v>
      </c>
      <c r="U1080" s="260">
        <v>0.915417057169635</v>
      </c>
      <c r="V1080" s="260">
        <v>0.903062259176638</v>
      </c>
      <c r="W1080" s="260">
        <v>0.947612259444048</v>
      </c>
      <c r="X1080" s="260">
        <v>0.917933005271683</v>
      </c>
      <c r="Y1080" s="262">
        <v>0.92</v>
      </c>
      <c r="Z1080" s="262">
        <v>0.933970460469157</v>
      </c>
      <c r="AA1080" s="262">
        <v>0.952975047984645</v>
      </c>
      <c r="AB1080" s="262">
        <v>0.940698619008936</v>
      </c>
      <c r="AC1080" s="262">
        <v>0.941398011449232</v>
      </c>
      <c r="AD1080" s="262">
        <v>0.92</v>
      </c>
      <c r="AE1080" s="260">
        <v>0.98804950917627</v>
      </c>
      <c r="AF1080" s="260">
        <v>0.980400890868597</v>
      </c>
      <c r="AG1080" s="260">
        <v>0.987071670641396</v>
      </c>
      <c r="AH1080" s="260">
        <v>0.943752902039856</v>
      </c>
      <c r="AI1080" s="262">
        <v>0.92</v>
      </c>
      <c r="AJ1080" s="260">
        <v>0.946873270614278</v>
      </c>
      <c r="AK1080" s="260">
        <v>0.968697689989956</v>
      </c>
      <c r="AL1080" s="260">
        <v>0.961128992324833</v>
      </c>
      <c r="AM1080" s="260">
        <v>0.967746113989637</v>
      </c>
      <c r="AN1080" s="259">
        <v>0.99</v>
      </c>
      <c r="AO1080" s="264">
        <v>1</v>
      </c>
      <c r="AP1080" s="264">
        <v>1</v>
      </c>
      <c r="AQ1080" s="264">
        <v>1</v>
      </c>
      <c r="AR1080" s="265">
        <v>1</v>
      </c>
      <c r="AS1080" s="286">
        <v>0.0721861525408278</v>
      </c>
      <c r="AT1080" s="267">
        <v>0.0363636363636364</v>
      </c>
      <c r="AU1080" s="268">
        <v>0.131147540983607</v>
      </c>
      <c r="AV1080" s="268">
        <v>0.0238095238095238</v>
      </c>
      <c r="AW1080" s="268">
        <v>0.0451930977814297</v>
      </c>
      <c r="AX1080" s="224"/>
      <c r="AY1080" s="222"/>
    </row>
    <row r="1081" ht="15" spans="1:51">
      <c r="A1081" s="220"/>
      <c r="B1081" s="224"/>
      <c r="C1081" s="283" t="s">
        <v>1085</v>
      </c>
      <c r="D1081" s="111" t="s">
        <v>25</v>
      </c>
      <c r="E1081" s="111" t="s">
        <v>1086</v>
      </c>
      <c r="F1081" s="307" t="s">
        <v>1119</v>
      </c>
      <c r="G1081" s="307" t="s">
        <v>1119</v>
      </c>
      <c r="H1081" s="307" t="s">
        <v>1119</v>
      </c>
      <c r="I1081" s="307" t="s">
        <v>1119</v>
      </c>
      <c r="J1081" s="259">
        <v>0.9</v>
      </c>
      <c r="K1081" s="260">
        <v>0.853658536585366</v>
      </c>
      <c r="L1081" s="260">
        <v>0.866666666666667</v>
      </c>
      <c r="M1081" s="261">
        <v>0.846153846153846</v>
      </c>
      <c r="N1081" s="261">
        <v>0.901859504132231</v>
      </c>
      <c r="O1081" s="262">
        <v>0.9</v>
      </c>
      <c r="P1081" s="263">
        <v>0.967811739248039</v>
      </c>
      <c r="Q1081" s="260">
        <v>0.91753748296229</v>
      </c>
      <c r="R1081" s="260">
        <v>0.991075622357914</v>
      </c>
      <c r="S1081" s="260">
        <v>0.927692621622595</v>
      </c>
      <c r="T1081" s="262">
        <v>0.9</v>
      </c>
      <c r="U1081" s="260">
        <v>0.921558020016229</v>
      </c>
      <c r="V1081" s="260">
        <v>0.929804634257156</v>
      </c>
      <c r="W1081" s="260">
        <v>0.956787224048849</v>
      </c>
      <c r="X1081" s="260">
        <v>0.936358944197045</v>
      </c>
      <c r="Y1081" s="262">
        <v>0.92</v>
      </c>
      <c r="Z1081" s="262">
        <v>0.921768707482993</v>
      </c>
      <c r="AA1081" s="262">
        <v>0.958108108108108</v>
      </c>
      <c r="AB1081" s="262">
        <v>0.948655256723716</v>
      </c>
      <c r="AC1081" s="262">
        <v>0.945485257985258</v>
      </c>
      <c r="AD1081" s="262">
        <v>0.92</v>
      </c>
      <c r="AE1081" s="260">
        <v>0.996876626756897</v>
      </c>
      <c r="AF1081" s="260">
        <v>0.993870402802102</v>
      </c>
      <c r="AG1081" s="260">
        <v>0.996491228070175</v>
      </c>
      <c r="AH1081" s="260">
        <v>0.992617730668371</v>
      </c>
      <c r="AI1081" s="262">
        <v>0.92</v>
      </c>
      <c r="AJ1081" s="260">
        <v>0.961345271893427</v>
      </c>
      <c r="AK1081" s="260">
        <v>0.972384286269934</v>
      </c>
      <c r="AL1081" s="260">
        <v>0.972514421445538</v>
      </c>
      <c r="AM1081" s="260">
        <v>0.976286083752224</v>
      </c>
      <c r="AN1081" s="259">
        <v>0.99</v>
      </c>
      <c r="AO1081" s="264">
        <v>1</v>
      </c>
      <c r="AP1081" s="264">
        <v>1</v>
      </c>
      <c r="AQ1081" s="264">
        <v>1</v>
      </c>
      <c r="AR1081" s="265">
        <v>1</v>
      </c>
      <c r="AS1081" s="286">
        <v>0.0721861525408278</v>
      </c>
      <c r="AT1081" s="267">
        <v>0</v>
      </c>
      <c r="AU1081" s="268">
        <v>0</v>
      </c>
      <c r="AV1081" s="268">
        <v>0</v>
      </c>
      <c r="AW1081" s="268">
        <v>0.0165289256198347</v>
      </c>
      <c r="AX1081" s="224"/>
      <c r="AY1081" s="222"/>
    </row>
    <row r="1082" ht="15" spans="1:51">
      <c r="A1082" s="220"/>
      <c r="B1082" s="224"/>
      <c r="C1082" s="283" t="s">
        <v>1085</v>
      </c>
      <c r="D1082" s="111" t="s">
        <v>25</v>
      </c>
      <c r="E1082" s="111" t="s">
        <v>1086</v>
      </c>
      <c r="F1082" s="307" t="s">
        <v>1120</v>
      </c>
      <c r="G1082" s="307" t="s">
        <v>1120</v>
      </c>
      <c r="H1082" s="307" t="s">
        <v>1120</v>
      </c>
      <c r="I1082" s="307" t="s">
        <v>1120</v>
      </c>
      <c r="J1082" s="259">
        <v>0.9</v>
      </c>
      <c r="K1082" s="260">
        <v>0.888888888888889</v>
      </c>
      <c r="L1082" s="260">
        <v>1</v>
      </c>
      <c r="M1082" s="261">
        <v>0.928571428571429</v>
      </c>
      <c r="N1082" s="261">
        <v>0.9155672823219</v>
      </c>
      <c r="O1082" s="262">
        <v>0.9</v>
      </c>
      <c r="P1082" s="263">
        <v>0.976934523809524</v>
      </c>
      <c r="Q1082" s="260">
        <v>0.983548766157462</v>
      </c>
      <c r="R1082" s="260">
        <v>0.985</v>
      </c>
      <c r="S1082" s="260">
        <v>0.974140311052486</v>
      </c>
      <c r="T1082" s="262">
        <v>0.9</v>
      </c>
      <c r="U1082" s="260">
        <v>0.92485119047619</v>
      </c>
      <c r="V1082" s="260">
        <v>0.95005875440658</v>
      </c>
      <c r="W1082" s="260">
        <v>0.93625</v>
      </c>
      <c r="X1082" s="260">
        <v>0.940182214178349</v>
      </c>
      <c r="Y1082" s="262">
        <v>0.92</v>
      </c>
      <c r="Z1082" s="262">
        <v>0.944606413994169</v>
      </c>
      <c r="AA1082" s="262">
        <v>0.941634241245136</v>
      </c>
      <c r="AB1082" s="262">
        <v>0.936666666666667</v>
      </c>
      <c r="AC1082" s="262">
        <v>0.933506992048259</v>
      </c>
      <c r="AD1082" s="262">
        <v>0.92</v>
      </c>
      <c r="AE1082" s="260">
        <v>1</v>
      </c>
      <c r="AF1082" s="260">
        <v>0.989285714285714</v>
      </c>
      <c r="AG1082" s="260">
        <v>0.997876857749469</v>
      </c>
      <c r="AH1082" s="260">
        <v>0.993167611571449</v>
      </c>
      <c r="AI1082" s="262">
        <v>0.92</v>
      </c>
      <c r="AJ1082" s="260">
        <v>0.979253112033195</v>
      </c>
      <c r="AK1082" s="260">
        <v>0.979581419091373</v>
      </c>
      <c r="AL1082" s="260">
        <v>0.971818181818182</v>
      </c>
      <c r="AM1082" s="260">
        <v>0.976762840598601</v>
      </c>
      <c r="AN1082" s="259">
        <v>0.99</v>
      </c>
      <c r="AO1082" s="264">
        <v>1</v>
      </c>
      <c r="AP1082" s="264">
        <v>1</v>
      </c>
      <c r="AQ1082" s="264">
        <v>1</v>
      </c>
      <c r="AR1082" s="265">
        <v>1</v>
      </c>
      <c r="AS1082" s="286">
        <v>0.0721861525408278</v>
      </c>
      <c r="AT1082" s="267">
        <v>0</v>
      </c>
      <c r="AU1082" s="268">
        <v>0</v>
      </c>
      <c r="AV1082" s="268">
        <v>0.111111111111111</v>
      </c>
      <c r="AW1082" s="268">
        <v>0.0303030303030303</v>
      </c>
      <c r="AX1082" s="224"/>
      <c r="AY1082" s="222"/>
    </row>
    <row r="1083" ht="15" spans="1:51">
      <c r="A1083" s="220"/>
      <c r="B1083" s="224"/>
      <c r="C1083" s="283" t="s">
        <v>1085</v>
      </c>
      <c r="D1083" s="111" t="s">
        <v>25</v>
      </c>
      <c r="E1083" s="111" t="s">
        <v>1086</v>
      </c>
      <c r="F1083" s="307" t="s">
        <v>1121</v>
      </c>
      <c r="G1083" s="307" t="s">
        <v>1121</v>
      </c>
      <c r="H1083" s="307" t="s">
        <v>1121</v>
      </c>
      <c r="I1083" s="307" t="s">
        <v>1121</v>
      </c>
      <c r="J1083" s="259">
        <v>0.9</v>
      </c>
      <c r="K1083" s="260">
        <v>0.935483870967742</v>
      </c>
      <c r="L1083" s="260">
        <v>0.933333333333333</v>
      </c>
      <c r="M1083" s="261">
        <v>0.88</v>
      </c>
      <c r="N1083" s="261">
        <v>0.928870292887029</v>
      </c>
      <c r="O1083" s="262">
        <v>0.9</v>
      </c>
      <c r="P1083" s="263">
        <v>0.978467701552329</v>
      </c>
      <c r="Q1083" s="260">
        <v>0.975909789851358</v>
      </c>
      <c r="R1083" s="260">
        <v>0.950995405819296</v>
      </c>
      <c r="S1083" s="260">
        <v>0.968904775254649</v>
      </c>
      <c r="T1083" s="262">
        <v>0.9</v>
      </c>
      <c r="U1083" s="260">
        <v>0.909864797195794</v>
      </c>
      <c r="V1083" s="260">
        <v>0.899538698103537</v>
      </c>
      <c r="W1083" s="260">
        <v>0.849157733537519</v>
      </c>
      <c r="X1083" s="260">
        <v>0.907812353985609</v>
      </c>
      <c r="Y1083" s="262">
        <v>0.92</v>
      </c>
      <c r="Z1083" s="262">
        <v>0.91377245508982</v>
      </c>
      <c r="AA1083" s="262">
        <v>0.883870967741936</v>
      </c>
      <c r="AB1083" s="262">
        <v>0.847988077496274</v>
      </c>
      <c r="AC1083" s="262">
        <v>0.909620098039216</v>
      </c>
      <c r="AD1083" s="262">
        <v>0.92</v>
      </c>
      <c r="AE1083" s="260">
        <v>0.990663900414938</v>
      </c>
      <c r="AF1083" s="260">
        <v>0.999420289855072</v>
      </c>
      <c r="AG1083" s="260">
        <v>0.999348958333333</v>
      </c>
      <c r="AH1083" s="260">
        <v>0.995309358945723</v>
      </c>
      <c r="AI1083" s="262">
        <v>0.92</v>
      </c>
      <c r="AJ1083" s="260">
        <v>0.943149717514124</v>
      </c>
      <c r="AK1083" s="260">
        <v>0.937438261442213</v>
      </c>
      <c r="AL1083" s="260">
        <v>0.908952959028832</v>
      </c>
      <c r="AM1083" s="260">
        <v>0.948366461046379</v>
      </c>
      <c r="AN1083" s="259">
        <v>0.99</v>
      </c>
      <c r="AO1083" s="264">
        <v>1</v>
      </c>
      <c r="AP1083" s="264">
        <v>1</v>
      </c>
      <c r="AQ1083" s="264">
        <v>1</v>
      </c>
      <c r="AR1083" s="265">
        <v>1</v>
      </c>
      <c r="AS1083" s="286">
        <v>0.0721861525408278</v>
      </c>
      <c r="AT1083" s="267">
        <v>0</v>
      </c>
      <c r="AU1083" s="268">
        <v>0.0158730158730159</v>
      </c>
      <c r="AV1083" s="268">
        <v>0.0487804878048781</v>
      </c>
      <c r="AW1083" s="268">
        <v>0.0109609061015711</v>
      </c>
      <c r="AX1083" s="224"/>
      <c r="AY1083" s="222"/>
    </row>
    <row r="1084" ht="15" spans="1:51">
      <c r="A1084" s="220"/>
      <c r="B1084" s="224"/>
      <c r="C1084" s="283" t="s">
        <v>1085</v>
      </c>
      <c r="D1084" s="111" t="s">
        <v>25</v>
      </c>
      <c r="E1084" s="111" t="s">
        <v>1086</v>
      </c>
      <c r="F1084" s="307" t="s">
        <v>1122</v>
      </c>
      <c r="G1084" s="307" t="s">
        <v>1122</v>
      </c>
      <c r="H1084" s="307" t="s">
        <v>1122</v>
      </c>
      <c r="I1084" s="307" t="s">
        <v>1122</v>
      </c>
      <c r="J1084" s="259">
        <v>0.9</v>
      </c>
      <c r="K1084" s="260">
        <v>0.909090909090909</v>
      </c>
      <c r="L1084" s="260">
        <v>0.647058823529412</v>
      </c>
      <c r="M1084" s="261">
        <v>0.833333333333333</v>
      </c>
      <c r="N1084" s="261">
        <v>0.913907284768212</v>
      </c>
      <c r="O1084" s="262">
        <v>0.9</v>
      </c>
      <c r="P1084" s="263">
        <v>0.978787878787879</v>
      </c>
      <c r="Q1084" s="260">
        <v>0.85031185031185</v>
      </c>
      <c r="R1084" s="260">
        <v>0.946107784431138</v>
      </c>
      <c r="S1084" s="260">
        <v>0.953440135906604</v>
      </c>
      <c r="T1084" s="262">
        <v>0.9</v>
      </c>
      <c r="U1084" s="260">
        <v>0.93982683982684</v>
      </c>
      <c r="V1084" s="260">
        <v>0.879417879417879</v>
      </c>
      <c r="W1084" s="260">
        <v>0.898203592814371</v>
      </c>
      <c r="X1084" s="260">
        <v>0.929399679987358</v>
      </c>
      <c r="Y1084" s="262">
        <v>0.92</v>
      </c>
      <c r="Z1084" s="262">
        <v>0.938430983118173</v>
      </c>
      <c r="AA1084" s="262">
        <v>0.913740458015267</v>
      </c>
      <c r="AB1084" s="262">
        <v>0.894677236693092</v>
      </c>
      <c r="AC1084" s="262">
        <v>0.937973047812442</v>
      </c>
      <c r="AD1084" s="262">
        <v>0.92</v>
      </c>
      <c r="AE1084" s="260">
        <v>1</v>
      </c>
      <c r="AF1084" s="260">
        <v>0.936486486486486</v>
      </c>
      <c r="AG1084" s="260">
        <v>0.978354978354978</v>
      </c>
      <c r="AH1084" s="260">
        <v>0.968270655134515</v>
      </c>
      <c r="AI1084" s="262">
        <v>0.92</v>
      </c>
      <c r="AJ1084" s="260">
        <v>0.96804341272234</v>
      </c>
      <c r="AK1084" s="260">
        <v>0.959892328398385</v>
      </c>
      <c r="AL1084" s="260">
        <v>0.932628280454367</v>
      </c>
      <c r="AM1084" s="260">
        <v>0.967869367166791</v>
      </c>
      <c r="AN1084" s="259">
        <v>0.99</v>
      </c>
      <c r="AO1084" s="264">
        <v>1</v>
      </c>
      <c r="AP1084" s="264">
        <v>1</v>
      </c>
      <c r="AQ1084" s="264">
        <v>1</v>
      </c>
      <c r="AR1084" s="265">
        <v>1</v>
      </c>
      <c r="AS1084" s="286">
        <v>0.0721861525408278</v>
      </c>
      <c r="AT1084" s="267">
        <v>0.333333333333333</v>
      </c>
      <c r="AU1084" s="268">
        <v>0</v>
      </c>
      <c r="AV1084" s="268">
        <v>0</v>
      </c>
      <c r="AW1084" s="268">
        <v>0.0805687203791469</v>
      </c>
      <c r="AX1084" s="224"/>
      <c r="AY1084" s="222"/>
    </row>
    <row r="1085" ht="15" spans="1:51">
      <c r="A1085" s="220"/>
      <c r="B1085" s="224"/>
      <c r="C1085" s="283" t="s">
        <v>1085</v>
      </c>
      <c r="D1085" s="111" t="s">
        <v>25</v>
      </c>
      <c r="E1085" s="111" t="s">
        <v>1086</v>
      </c>
      <c r="F1085" s="307" t="s">
        <v>1123</v>
      </c>
      <c r="G1085" s="307" t="s">
        <v>1123</v>
      </c>
      <c r="H1085" s="307" t="s">
        <v>1123</v>
      </c>
      <c r="I1085" s="307" t="s">
        <v>1123</v>
      </c>
      <c r="J1085" s="259">
        <v>0.9</v>
      </c>
      <c r="K1085" s="260">
        <v>0.947368421052632</v>
      </c>
      <c r="L1085" s="260">
        <v>0.894736842105263</v>
      </c>
      <c r="M1085" s="261">
        <v>0.878787878787879</v>
      </c>
      <c r="N1085" s="261">
        <v>0.939110070257611</v>
      </c>
      <c r="O1085" s="262">
        <v>0.9</v>
      </c>
      <c r="P1085" s="263">
        <v>0.964028776978417</v>
      </c>
      <c r="Q1085" s="260">
        <v>0.965983606557377</v>
      </c>
      <c r="R1085" s="260">
        <v>0.956890920966688</v>
      </c>
      <c r="S1085" s="260">
        <v>0.940934852583977</v>
      </c>
      <c r="T1085" s="262">
        <v>0.9</v>
      </c>
      <c r="U1085" s="260">
        <v>0.920440118493441</v>
      </c>
      <c r="V1085" s="260">
        <v>0.912295081967213</v>
      </c>
      <c r="W1085" s="260">
        <v>0.913781841933377</v>
      </c>
      <c r="X1085" s="260">
        <v>0.908213037382255</v>
      </c>
      <c r="Y1085" s="262">
        <v>0.92</v>
      </c>
      <c r="Z1085" s="262">
        <v>0.942028985507246</v>
      </c>
      <c r="AA1085" s="262">
        <v>0.919478527607362</v>
      </c>
      <c r="AB1085" s="262">
        <v>0.929304446978335</v>
      </c>
      <c r="AC1085" s="262">
        <v>0.934434654919236</v>
      </c>
      <c r="AD1085" s="262">
        <v>0.92</v>
      </c>
      <c r="AE1085" s="260">
        <v>0.993808049535604</v>
      </c>
      <c r="AF1085" s="260">
        <v>0.994475138121547</v>
      </c>
      <c r="AG1085" s="260">
        <v>0.993595217762596</v>
      </c>
      <c r="AH1085" s="260">
        <v>0.919010350921484</v>
      </c>
      <c r="AI1085" s="262">
        <v>0.92</v>
      </c>
      <c r="AJ1085" s="260">
        <v>0.956444967628016</v>
      </c>
      <c r="AK1085" s="260">
        <v>0.946314102564103</v>
      </c>
      <c r="AL1085" s="260">
        <v>0.949335548172757</v>
      </c>
      <c r="AM1085" s="260">
        <v>0.955741304264088</v>
      </c>
      <c r="AN1085" s="259">
        <v>0.99</v>
      </c>
      <c r="AO1085" s="264">
        <v>1</v>
      </c>
      <c r="AP1085" s="264">
        <v>1</v>
      </c>
      <c r="AQ1085" s="264">
        <v>1</v>
      </c>
      <c r="AR1085" s="265">
        <v>1</v>
      </c>
      <c r="AS1085" s="286">
        <v>0.0721861525408278</v>
      </c>
      <c r="AT1085" s="267">
        <v>0</v>
      </c>
      <c r="AU1085" s="268">
        <v>0.0476190476190476</v>
      </c>
      <c r="AV1085" s="268">
        <v>0</v>
      </c>
      <c r="AW1085" s="268">
        <v>0.0739549839228296</v>
      </c>
      <c r="AX1085" s="224"/>
      <c r="AY1085" s="222"/>
    </row>
    <row r="1086" ht="15" spans="1:51">
      <c r="A1086" s="220"/>
      <c r="B1086" s="224"/>
      <c r="C1086" s="283" t="s">
        <v>1085</v>
      </c>
      <c r="D1086" s="111" t="s">
        <v>25</v>
      </c>
      <c r="E1086" s="111" t="s">
        <v>1086</v>
      </c>
      <c r="F1086" s="307" t="s">
        <v>1124</v>
      </c>
      <c r="G1086" s="307" t="s">
        <v>1124</v>
      </c>
      <c r="H1086" s="307" t="s">
        <v>1124</v>
      </c>
      <c r="I1086" s="307" t="s">
        <v>1124</v>
      </c>
      <c r="J1086" s="259">
        <v>0.9</v>
      </c>
      <c r="K1086" s="260">
        <v>0.923076923076923</v>
      </c>
      <c r="L1086" s="260">
        <v>0.96</v>
      </c>
      <c r="M1086" s="261">
        <v>0.9</v>
      </c>
      <c r="N1086" s="261">
        <v>0.932525951557093</v>
      </c>
      <c r="O1086" s="262">
        <v>0.9</v>
      </c>
      <c r="P1086" s="263">
        <v>0.952517985611511</v>
      </c>
      <c r="Q1086" s="260">
        <v>0.934335839598997</v>
      </c>
      <c r="R1086" s="260">
        <v>0.961070559610706</v>
      </c>
      <c r="S1086" s="260">
        <v>0.946370986586905</v>
      </c>
      <c r="T1086" s="262">
        <v>0.9</v>
      </c>
      <c r="U1086" s="260">
        <v>0.949640287769784</v>
      </c>
      <c r="V1086" s="260">
        <v>0.96390977443609</v>
      </c>
      <c r="W1086" s="260">
        <v>0.935928629359286</v>
      </c>
      <c r="X1086" s="260">
        <v>0.955110529513483</v>
      </c>
      <c r="Y1086" s="262">
        <v>0.92</v>
      </c>
      <c r="Z1086" s="262">
        <v>0.950678175092478</v>
      </c>
      <c r="AA1086" s="262">
        <v>0.974452554744526</v>
      </c>
      <c r="AB1086" s="262">
        <v>0.956896551724138</v>
      </c>
      <c r="AC1086" s="262">
        <v>0.971396345589894</v>
      </c>
      <c r="AD1086" s="262">
        <v>0.92</v>
      </c>
      <c r="AE1086" s="260">
        <v>0.998897058823529</v>
      </c>
      <c r="AF1086" s="260">
        <v>0.998058252427184</v>
      </c>
      <c r="AG1086" s="260">
        <v>0.999443516972732</v>
      </c>
      <c r="AH1086" s="260">
        <v>0.998227137460163</v>
      </c>
      <c r="AI1086" s="262">
        <v>0.92</v>
      </c>
      <c r="AJ1086" s="260">
        <v>0.973411602209945</v>
      </c>
      <c r="AK1086" s="260">
        <v>0.985441604658686</v>
      </c>
      <c r="AL1086" s="260">
        <v>0.976671850699845</v>
      </c>
      <c r="AM1086" s="260">
        <v>0.984882539487053</v>
      </c>
      <c r="AN1086" s="259">
        <v>0.99</v>
      </c>
      <c r="AO1086" s="264">
        <v>1</v>
      </c>
      <c r="AP1086" s="264">
        <v>1</v>
      </c>
      <c r="AQ1086" s="264">
        <v>1</v>
      </c>
      <c r="AR1086" s="265">
        <v>1</v>
      </c>
      <c r="AS1086" s="286">
        <v>0.0721861525408278</v>
      </c>
      <c r="AT1086" s="267">
        <v>0</v>
      </c>
      <c r="AU1086" s="268">
        <v>0</v>
      </c>
      <c r="AV1086" s="268">
        <v>0</v>
      </c>
      <c r="AW1086" s="268">
        <v>0.0366492146596859</v>
      </c>
      <c r="AX1086" s="224"/>
      <c r="AY1086" s="222"/>
    </row>
    <row r="1087" ht="15" spans="1:51">
      <c r="A1087" s="220"/>
      <c r="B1087" s="224"/>
      <c r="C1087" s="283" t="s">
        <v>1085</v>
      </c>
      <c r="D1087" s="111" t="s">
        <v>25</v>
      </c>
      <c r="E1087" s="111" t="s">
        <v>1086</v>
      </c>
      <c r="F1087" s="307" t="s">
        <v>1125</v>
      </c>
      <c r="G1087" s="307" t="s">
        <v>1125</v>
      </c>
      <c r="H1087" s="307" t="s">
        <v>1125</v>
      </c>
      <c r="I1087" s="307" t="s">
        <v>1125</v>
      </c>
      <c r="J1087" s="259">
        <v>0.9</v>
      </c>
      <c r="K1087" s="260">
        <v>0.96</v>
      </c>
      <c r="L1087" s="260">
        <v>0.916666666666667</v>
      </c>
      <c r="M1087" s="261">
        <v>0.947368421052632</v>
      </c>
      <c r="N1087" s="261">
        <v>0.945355191256831</v>
      </c>
      <c r="O1087" s="262">
        <v>0.9</v>
      </c>
      <c r="P1087" s="263">
        <v>0.978139298423996</v>
      </c>
      <c r="Q1087" s="260">
        <v>0.925925925925926</v>
      </c>
      <c r="R1087" s="260">
        <v>0.98923904688701</v>
      </c>
      <c r="S1087" s="260">
        <v>0.963604330389225</v>
      </c>
      <c r="T1087" s="262">
        <v>0.9</v>
      </c>
      <c r="U1087" s="260">
        <v>0.95729537366548</v>
      </c>
      <c r="V1087" s="260">
        <v>0.913255360623782</v>
      </c>
      <c r="W1087" s="260">
        <v>0.950038431975403</v>
      </c>
      <c r="X1087" s="260">
        <v>0.922711361476227</v>
      </c>
      <c r="Y1087" s="262">
        <v>0.92</v>
      </c>
      <c r="Z1087" s="262">
        <v>0.952380952380952</v>
      </c>
      <c r="AA1087" s="262">
        <v>0.953554502369668</v>
      </c>
      <c r="AB1087" s="262">
        <v>0.922118380062305</v>
      </c>
      <c r="AC1087" s="262">
        <v>0.954930079273181</v>
      </c>
      <c r="AD1087" s="262">
        <v>0.92</v>
      </c>
      <c r="AE1087" s="260">
        <v>0.997076023391813</v>
      </c>
      <c r="AF1087" s="260">
        <v>0.9989281886388</v>
      </c>
      <c r="AG1087" s="260">
        <v>0.999182338511856</v>
      </c>
      <c r="AH1087" s="260">
        <v>0.998492324561403</v>
      </c>
      <c r="AI1087" s="262">
        <v>0.92</v>
      </c>
      <c r="AJ1087" s="260">
        <v>0.96958981612447</v>
      </c>
      <c r="AK1087" s="260">
        <v>0.967170904409398</v>
      </c>
      <c r="AL1087" s="260">
        <v>0.960885229027277</v>
      </c>
      <c r="AM1087" s="260">
        <v>0.970744721396448</v>
      </c>
      <c r="AN1087" s="259">
        <v>0.99</v>
      </c>
      <c r="AO1087" s="264">
        <v>1</v>
      </c>
      <c r="AP1087" s="264">
        <v>1</v>
      </c>
      <c r="AQ1087" s="264">
        <v>1</v>
      </c>
      <c r="AR1087" s="265">
        <v>1</v>
      </c>
      <c r="AS1087" s="286">
        <v>0.0721861525408278</v>
      </c>
      <c r="AT1087" s="267">
        <v>0</v>
      </c>
      <c r="AU1087" s="268">
        <v>0</v>
      </c>
      <c r="AV1087" s="268">
        <v>0</v>
      </c>
      <c r="AW1087" s="268">
        <v>0.0382775119617225</v>
      </c>
      <c r="AX1087" s="224"/>
      <c r="AY1087" s="222"/>
    </row>
    <row r="1088" ht="15" spans="1:51">
      <c r="A1088" s="220"/>
      <c r="B1088" s="224"/>
      <c r="C1088" s="283" t="s">
        <v>1085</v>
      </c>
      <c r="D1088" s="111" t="s">
        <v>25</v>
      </c>
      <c r="E1088" s="111" t="s">
        <v>1086</v>
      </c>
      <c r="F1088" s="307" t="s">
        <v>1126</v>
      </c>
      <c r="G1088" s="307" t="s">
        <v>1126</v>
      </c>
      <c r="H1088" s="307" t="s">
        <v>1126</v>
      </c>
      <c r="I1088" s="307" t="s">
        <v>1126</v>
      </c>
      <c r="J1088" s="259">
        <v>0.9</v>
      </c>
      <c r="K1088" s="260">
        <v>0.95</v>
      </c>
      <c r="L1088" s="260">
        <v>0.926829268292683</v>
      </c>
      <c r="M1088" s="261">
        <v>0.916666666666667</v>
      </c>
      <c r="N1088" s="261">
        <v>0.97055730809674</v>
      </c>
      <c r="O1088" s="262">
        <v>0.9</v>
      </c>
      <c r="P1088" s="263">
        <v>0.954648526077097</v>
      </c>
      <c r="Q1088" s="260">
        <v>0.953977272727273</v>
      </c>
      <c r="R1088" s="260">
        <v>0.934306569343066</v>
      </c>
      <c r="S1088" s="260">
        <v>0.952916096431203</v>
      </c>
      <c r="T1088" s="262">
        <v>0.9</v>
      </c>
      <c r="U1088" s="260">
        <v>0.968253968253968</v>
      </c>
      <c r="V1088" s="260">
        <v>0.962784090909091</v>
      </c>
      <c r="W1088" s="260">
        <v>0.960927436668098</v>
      </c>
      <c r="X1088" s="260">
        <v>0.963167175492157</v>
      </c>
      <c r="Y1088" s="262">
        <v>0.92</v>
      </c>
      <c r="Z1088" s="262">
        <v>0.953315290933694</v>
      </c>
      <c r="AA1088" s="262">
        <v>0.962323390894819</v>
      </c>
      <c r="AB1088" s="262">
        <v>0.954258675078864</v>
      </c>
      <c r="AC1088" s="262">
        <v>0.953182042427232</v>
      </c>
      <c r="AD1088" s="262">
        <v>0.92</v>
      </c>
      <c r="AE1088" s="260">
        <v>0.99761620977354</v>
      </c>
      <c r="AF1088" s="260">
        <v>0.978993316055108</v>
      </c>
      <c r="AG1088" s="260">
        <v>0.985187180177754</v>
      </c>
      <c r="AH1088" s="260">
        <v>0.965111766771175</v>
      </c>
      <c r="AI1088" s="262">
        <v>0.92</v>
      </c>
      <c r="AJ1088" s="260">
        <v>0.974630443467839</v>
      </c>
      <c r="AK1088" s="260">
        <v>0.977352237157061</v>
      </c>
      <c r="AL1088" s="260">
        <v>0.973311092577148</v>
      </c>
      <c r="AM1088" s="260">
        <v>0.971897578472258</v>
      </c>
      <c r="AN1088" s="259">
        <v>0.99</v>
      </c>
      <c r="AO1088" s="264">
        <v>1</v>
      </c>
      <c r="AP1088" s="264">
        <v>1</v>
      </c>
      <c r="AQ1088" s="264">
        <v>1</v>
      </c>
      <c r="AR1088" s="265">
        <v>1</v>
      </c>
      <c r="AS1088" s="286">
        <v>0.0721861525408278</v>
      </c>
      <c r="AT1088" s="267">
        <v>0.21875</v>
      </c>
      <c r="AU1088" s="268">
        <v>0.0833333333333333</v>
      </c>
      <c r="AV1088" s="268">
        <v>0.0666666666666667</v>
      </c>
      <c r="AW1088" s="268">
        <v>0.129589632829374</v>
      </c>
      <c r="AX1088" s="224"/>
      <c r="AY1088" s="222"/>
    </row>
    <row r="1089" ht="15" spans="1:51">
      <c r="A1089" s="220"/>
      <c r="B1089" s="224"/>
      <c r="C1089" s="283" t="s">
        <v>1085</v>
      </c>
      <c r="D1089" s="111" t="s">
        <v>25</v>
      </c>
      <c r="E1089" s="111" t="s">
        <v>1086</v>
      </c>
      <c r="F1089" s="307" t="s">
        <v>1127</v>
      </c>
      <c r="G1089" s="307" t="s">
        <v>1127</v>
      </c>
      <c r="H1089" s="307" t="s">
        <v>1127</v>
      </c>
      <c r="I1089" s="307" t="s">
        <v>1127</v>
      </c>
      <c r="J1089" s="259">
        <v>0.9</v>
      </c>
      <c r="K1089" s="260">
        <v>0.953488372093023</v>
      </c>
      <c r="L1089" s="260">
        <v>0.926829268292683</v>
      </c>
      <c r="M1089" s="261">
        <v>0.933333333333333</v>
      </c>
      <c r="N1089" s="261">
        <v>0.923076923076923</v>
      </c>
      <c r="O1089" s="262">
        <v>0.9</v>
      </c>
      <c r="P1089" s="263">
        <v>0.971754998413202</v>
      </c>
      <c r="Q1089" s="260">
        <v>0.949536889172788</v>
      </c>
      <c r="R1089" s="260">
        <v>0.980863591756624</v>
      </c>
      <c r="S1089" s="260">
        <v>0.929726480312594</v>
      </c>
      <c r="T1089" s="262">
        <v>0.9</v>
      </c>
      <c r="U1089" s="260">
        <v>0.931767692795938</v>
      </c>
      <c r="V1089" s="260">
        <v>0.944107313957202</v>
      </c>
      <c r="W1089" s="260">
        <v>0.915112855740922</v>
      </c>
      <c r="X1089" s="260">
        <v>0.941989780583108</v>
      </c>
      <c r="Y1089" s="262">
        <v>0.92</v>
      </c>
      <c r="Z1089" s="262">
        <v>0.940080971659919</v>
      </c>
      <c r="AA1089" s="262">
        <v>0.94061757719715</v>
      </c>
      <c r="AB1089" s="262">
        <v>0.936030103480715</v>
      </c>
      <c r="AC1089" s="262">
        <v>0.960322854715378</v>
      </c>
      <c r="AD1089" s="262">
        <v>0.92</v>
      </c>
      <c r="AE1089" s="260">
        <v>0.990769230769231</v>
      </c>
      <c r="AF1089" s="260">
        <v>0.991735537190083</v>
      </c>
      <c r="AG1089" s="260">
        <v>0.991554054054054</v>
      </c>
      <c r="AH1089" s="260">
        <v>0.874457308248915</v>
      </c>
      <c r="AI1089" s="262">
        <v>0.92</v>
      </c>
      <c r="AJ1089" s="260">
        <v>0.965800273597811</v>
      </c>
      <c r="AK1089" s="260">
        <v>0.969470404984424</v>
      </c>
      <c r="AL1089" s="260">
        <v>0.962915188648823</v>
      </c>
      <c r="AM1089" s="260">
        <v>0.977938360939019</v>
      </c>
      <c r="AN1089" s="259">
        <v>0.99</v>
      </c>
      <c r="AO1089" s="264">
        <v>1</v>
      </c>
      <c r="AP1089" s="264">
        <v>1</v>
      </c>
      <c r="AQ1089" s="264">
        <v>1</v>
      </c>
      <c r="AR1089" s="265">
        <v>1</v>
      </c>
      <c r="AS1089" s="286">
        <v>0.0721861525408278</v>
      </c>
      <c r="AT1089" s="267">
        <v>0</v>
      </c>
      <c r="AU1089" s="268">
        <v>0.0555555555555556</v>
      </c>
      <c r="AV1089" s="268">
        <v>0</v>
      </c>
      <c r="AW1089" s="268">
        <v>0.043010752688172</v>
      </c>
      <c r="AX1089" s="224"/>
      <c r="AY1089" s="222"/>
    </row>
    <row r="1090" ht="15" spans="1:51">
      <c r="A1090" s="220"/>
      <c r="B1090" s="224"/>
      <c r="C1090" s="283" t="s">
        <v>1085</v>
      </c>
      <c r="D1090" s="111" t="s">
        <v>25</v>
      </c>
      <c r="E1090" s="111" t="s">
        <v>1086</v>
      </c>
      <c r="F1090" s="307" t="s">
        <v>1128</v>
      </c>
      <c r="G1090" s="307" t="s">
        <v>1128</v>
      </c>
      <c r="H1090" s="307" t="s">
        <v>1128</v>
      </c>
      <c r="I1090" s="307" t="s">
        <v>1128</v>
      </c>
      <c r="J1090" s="259">
        <v>0.9</v>
      </c>
      <c r="K1090" s="260">
        <v>1</v>
      </c>
      <c r="L1090" s="260">
        <v>1</v>
      </c>
      <c r="M1090" s="261">
        <v>1</v>
      </c>
      <c r="N1090" s="261">
        <v>0.995753715498938</v>
      </c>
      <c r="O1090" s="262">
        <v>0.9</v>
      </c>
      <c r="P1090" s="263">
        <v>0.935750636132316</v>
      </c>
      <c r="Q1090" s="260">
        <v>0.990026595744681</v>
      </c>
      <c r="R1090" s="260">
        <v>0.991436726926736</v>
      </c>
      <c r="S1090" s="260">
        <v>0.989217697040727</v>
      </c>
      <c r="T1090" s="262">
        <v>0.9</v>
      </c>
      <c r="U1090" s="260">
        <v>0.897582697201018</v>
      </c>
      <c r="V1090" s="260">
        <v>0.924867021276596</v>
      </c>
      <c r="W1090" s="260">
        <v>0.964795432921028</v>
      </c>
      <c r="X1090" s="260">
        <v>0.937064166422502</v>
      </c>
      <c r="Y1090" s="262">
        <v>0.92</v>
      </c>
      <c r="Z1090" s="262">
        <v>0.964757709251101</v>
      </c>
      <c r="AA1090" s="262">
        <v>0.961995249406176</v>
      </c>
      <c r="AB1090" s="262">
        <v>0.976234003656307</v>
      </c>
      <c r="AC1090" s="262">
        <v>0.972296544035674</v>
      </c>
      <c r="AD1090" s="262">
        <v>0.92</v>
      </c>
      <c r="AE1090" s="260">
        <v>1</v>
      </c>
      <c r="AF1090" s="260">
        <v>0.999021047479197</v>
      </c>
      <c r="AG1090" s="260">
        <v>1</v>
      </c>
      <c r="AH1090" s="260">
        <v>0.999328156183927</v>
      </c>
      <c r="AI1090" s="262">
        <v>0.92</v>
      </c>
      <c r="AJ1090" s="260">
        <v>0.976919662671993</v>
      </c>
      <c r="AK1090" s="260">
        <v>0.973572037510656</v>
      </c>
      <c r="AL1090" s="260">
        <v>0.984355444305382</v>
      </c>
      <c r="AM1090" s="260">
        <v>0.981948071900446</v>
      </c>
      <c r="AN1090" s="259">
        <v>0.99</v>
      </c>
      <c r="AO1090" s="264">
        <v>1</v>
      </c>
      <c r="AP1090" s="264">
        <v>1</v>
      </c>
      <c r="AQ1090" s="264">
        <v>1</v>
      </c>
      <c r="AR1090" s="265">
        <v>1</v>
      </c>
      <c r="AS1090" s="286">
        <v>0.0721861525408278</v>
      </c>
      <c r="AT1090" s="267">
        <v>0</v>
      </c>
      <c r="AU1090" s="268">
        <v>0.111111111111111</v>
      </c>
      <c r="AV1090" s="268">
        <v>0</v>
      </c>
      <c r="AW1090" s="268">
        <v>0.0458715596330275</v>
      </c>
      <c r="AX1090" s="224"/>
      <c r="AY1090" s="222"/>
    </row>
    <row r="1091" ht="15" spans="1:51">
      <c r="A1091" s="220"/>
      <c r="B1091" s="224"/>
      <c r="C1091" s="283" t="s">
        <v>1085</v>
      </c>
      <c r="D1091" s="111" t="s">
        <v>25</v>
      </c>
      <c r="E1091" s="111" t="s">
        <v>1086</v>
      </c>
      <c r="F1091" s="307" t="s">
        <v>1129</v>
      </c>
      <c r="G1091" s="307" t="s">
        <v>1129</v>
      </c>
      <c r="H1091" s="307" t="s">
        <v>1129</v>
      </c>
      <c r="I1091" s="307" t="s">
        <v>1129</v>
      </c>
      <c r="J1091" s="259">
        <v>0.9</v>
      </c>
      <c r="K1091" s="260">
        <v>0.871794871794872</v>
      </c>
      <c r="L1091" s="260">
        <v>0.868421052631579</v>
      </c>
      <c r="M1091" s="261">
        <v>0.857142857142857</v>
      </c>
      <c r="N1091" s="261">
        <v>0.921361502347418</v>
      </c>
      <c r="O1091" s="262">
        <v>0.9</v>
      </c>
      <c r="P1091" s="263">
        <v>0.985154394299287</v>
      </c>
      <c r="Q1091" s="260">
        <v>0.963873709775349</v>
      </c>
      <c r="R1091" s="260">
        <v>0.99000999000999</v>
      </c>
      <c r="S1091" s="260">
        <v>0.965380766760757</v>
      </c>
      <c r="T1091" s="262">
        <v>0.9</v>
      </c>
      <c r="U1091" s="260">
        <v>0.903800475059382</v>
      </c>
      <c r="V1091" s="260">
        <v>0.932301153612629</v>
      </c>
      <c r="W1091" s="260">
        <v>0.911088911088911</v>
      </c>
      <c r="X1091" s="260">
        <v>0.907776632764311</v>
      </c>
      <c r="Y1091" s="262">
        <v>0.92</v>
      </c>
      <c r="Z1091" s="262">
        <v>0.910220994475138</v>
      </c>
      <c r="AA1091" s="262">
        <v>0.909240924092409</v>
      </c>
      <c r="AB1091" s="262">
        <v>0.917795844625113</v>
      </c>
      <c r="AC1091" s="262">
        <v>0.931920611370825</v>
      </c>
      <c r="AD1091" s="262">
        <v>0.92</v>
      </c>
      <c r="AE1091" s="260">
        <v>0.996742671009772</v>
      </c>
      <c r="AF1091" s="260">
        <v>1</v>
      </c>
      <c r="AG1091" s="260">
        <v>0.998541565386485</v>
      </c>
      <c r="AH1091" s="260">
        <v>0.99678655774517</v>
      </c>
      <c r="AI1091" s="262">
        <v>0.92</v>
      </c>
      <c r="AJ1091" s="260">
        <v>0.962847654628477</v>
      </c>
      <c r="AK1091" s="260">
        <v>0.959311424100156</v>
      </c>
      <c r="AL1091" s="260">
        <v>0.962057877813505</v>
      </c>
      <c r="AM1091" s="260">
        <v>0.96370665394241</v>
      </c>
      <c r="AN1091" s="259">
        <v>0.99</v>
      </c>
      <c r="AO1091" s="264">
        <v>1</v>
      </c>
      <c r="AP1091" s="264">
        <v>1</v>
      </c>
      <c r="AQ1091" s="264">
        <v>1</v>
      </c>
      <c r="AR1091" s="265">
        <v>1</v>
      </c>
      <c r="AS1091" s="286">
        <v>0.0721861525408278</v>
      </c>
      <c r="AT1091" s="267">
        <v>0.0714285714285714</v>
      </c>
      <c r="AU1091" s="268">
        <v>0.0526315789473684</v>
      </c>
      <c r="AV1091" s="268">
        <v>0.2</v>
      </c>
      <c r="AW1091" s="268">
        <v>0.0760869565217391</v>
      </c>
      <c r="AX1091" s="224"/>
      <c r="AY1091" s="222"/>
    </row>
    <row r="1092" ht="15" spans="1:51">
      <c r="A1092" s="220"/>
      <c r="B1092" s="224"/>
      <c r="C1092" s="283" t="s">
        <v>1085</v>
      </c>
      <c r="D1092" s="111" t="s">
        <v>25</v>
      </c>
      <c r="E1092" s="111" t="s">
        <v>1086</v>
      </c>
      <c r="F1092" s="307" t="s">
        <v>1130</v>
      </c>
      <c r="G1092" s="307" t="s">
        <v>1130</v>
      </c>
      <c r="H1092" s="307" t="s">
        <v>1130</v>
      </c>
      <c r="I1092" s="307" t="s">
        <v>1130</v>
      </c>
      <c r="J1092" s="259">
        <v>0.9</v>
      </c>
      <c r="K1092" s="260">
        <v>0.885714285714286</v>
      </c>
      <c r="L1092" s="260">
        <v>0.909090909090909</v>
      </c>
      <c r="M1092" s="261">
        <v>0.916666666666667</v>
      </c>
      <c r="N1092" s="261">
        <v>0.907038512616202</v>
      </c>
      <c r="O1092" s="262">
        <v>0.9</v>
      </c>
      <c r="P1092" s="263">
        <v>0.978153338829349</v>
      </c>
      <c r="Q1092" s="260">
        <v>0.982074263764405</v>
      </c>
      <c r="R1092" s="260">
        <v>0.970330411328388</v>
      </c>
      <c r="S1092" s="260">
        <v>0.95881898880741</v>
      </c>
      <c r="T1092" s="262">
        <v>0.9</v>
      </c>
      <c r="U1092" s="260">
        <v>0.94517724649629</v>
      </c>
      <c r="V1092" s="260">
        <v>0.942381562099872</v>
      </c>
      <c r="W1092" s="260">
        <v>0.923128792987188</v>
      </c>
      <c r="X1092" s="260">
        <v>0.921169432651486</v>
      </c>
      <c r="Y1092" s="262">
        <v>0.92</v>
      </c>
      <c r="Z1092" s="262">
        <v>0.94655704008222</v>
      </c>
      <c r="AA1092" s="262">
        <v>0.950766747376917</v>
      </c>
      <c r="AB1092" s="262">
        <v>0.960149439601494</v>
      </c>
      <c r="AC1092" s="262">
        <v>0.931011032189814</v>
      </c>
      <c r="AD1092" s="262">
        <v>0.92</v>
      </c>
      <c r="AE1092" s="260">
        <v>0.943137254901961</v>
      </c>
      <c r="AF1092" s="260">
        <v>0.904214559386973</v>
      </c>
      <c r="AG1092" s="260">
        <v>0.994160583941606</v>
      </c>
      <c r="AH1092" s="260">
        <v>0.979761055634807</v>
      </c>
      <c r="AI1092" s="262">
        <v>0.92</v>
      </c>
      <c r="AJ1092" s="260">
        <v>0.96498970285378</v>
      </c>
      <c r="AK1092" s="260">
        <v>0.967895030709101</v>
      </c>
      <c r="AL1092" s="260">
        <v>0.965004374453193</v>
      </c>
      <c r="AM1092" s="260">
        <v>0.956853278154577</v>
      </c>
      <c r="AN1092" s="259">
        <v>0.99</v>
      </c>
      <c r="AO1092" s="264">
        <v>1</v>
      </c>
      <c r="AP1092" s="264">
        <v>1</v>
      </c>
      <c r="AQ1092" s="264">
        <v>1</v>
      </c>
      <c r="AR1092" s="265">
        <v>1</v>
      </c>
      <c r="AS1092" s="286">
        <v>0.0721861525408278</v>
      </c>
      <c r="AT1092" s="267">
        <v>0</v>
      </c>
      <c r="AU1092" s="268">
        <v>0</v>
      </c>
      <c r="AV1092" s="268">
        <v>0</v>
      </c>
      <c r="AW1092" s="268">
        <v>0.0337837837837838</v>
      </c>
      <c r="AX1092" s="224"/>
      <c r="AY1092" s="222"/>
    </row>
    <row r="1093" ht="15" spans="1:51">
      <c r="A1093" s="220"/>
      <c r="B1093" s="224"/>
      <c r="C1093" s="283" t="s">
        <v>1085</v>
      </c>
      <c r="D1093" s="111" t="s">
        <v>25</v>
      </c>
      <c r="E1093" s="111" t="s">
        <v>1086</v>
      </c>
      <c r="F1093" s="307" t="s">
        <v>1131</v>
      </c>
      <c r="G1093" s="307" t="s">
        <v>1131</v>
      </c>
      <c r="H1093" s="307" t="s">
        <v>1131</v>
      </c>
      <c r="I1093" s="307" t="s">
        <v>1131</v>
      </c>
      <c r="J1093" s="259">
        <v>0.9</v>
      </c>
      <c r="K1093" s="260">
        <v>0.90625</v>
      </c>
      <c r="L1093" s="260">
        <v>0.870967741935484</v>
      </c>
      <c r="M1093" s="261">
        <v>0.916666666666667</v>
      </c>
      <c r="N1093" s="261">
        <v>0.901269393511989</v>
      </c>
      <c r="O1093" s="262">
        <v>0.9</v>
      </c>
      <c r="P1093" s="263">
        <v>0.979744605900484</v>
      </c>
      <c r="Q1093" s="260">
        <v>0.96117747440273</v>
      </c>
      <c r="R1093" s="260">
        <v>0.967741935483871</v>
      </c>
      <c r="S1093" s="260">
        <v>0.960798713800838</v>
      </c>
      <c r="T1093" s="262">
        <v>0.9</v>
      </c>
      <c r="U1093" s="260">
        <v>0.933069132540731</v>
      </c>
      <c r="V1093" s="260">
        <v>0.938566552901024</v>
      </c>
      <c r="W1093" s="260">
        <v>0.930679478380233</v>
      </c>
      <c r="X1093" s="260">
        <v>0.928901768523848</v>
      </c>
      <c r="Y1093" s="262">
        <v>0.92</v>
      </c>
      <c r="Z1093" s="262">
        <v>0.942631058358061</v>
      </c>
      <c r="AA1093" s="262">
        <v>0.963157894736842</v>
      </c>
      <c r="AB1093" s="262">
        <v>0.936708860759494</v>
      </c>
      <c r="AC1093" s="262">
        <v>0.95463503649635</v>
      </c>
      <c r="AD1093" s="262">
        <v>0.92</v>
      </c>
      <c r="AE1093" s="260">
        <v>0.997593261131167</v>
      </c>
      <c r="AF1093" s="260">
        <v>0.982777179763186</v>
      </c>
      <c r="AG1093" s="260">
        <v>0.996428571428571</v>
      </c>
      <c r="AH1093" s="260">
        <v>0.990607161390763</v>
      </c>
      <c r="AI1093" s="262">
        <v>0.92</v>
      </c>
      <c r="AJ1093" s="260">
        <v>0.963436928702011</v>
      </c>
      <c r="AK1093" s="260">
        <v>0.973053892215569</v>
      </c>
      <c r="AL1093" s="260">
        <v>0.963456577815993</v>
      </c>
      <c r="AM1093" s="260">
        <v>0.969356932608388</v>
      </c>
      <c r="AN1093" s="259">
        <v>0.99</v>
      </c>
      <c r="AO1093" s="264">
        <v>1</v>
      </c>
      <c r="AP1093" s="264">
        <v>1</v>
      </c>
      <c r="AQ1093" s="264">
        <v>1</v>
      </c>
      <c r="AR1093" s="265">
        <v>1</v>
      </c>
      <c r="AS1093" s="286">
        <v>0.0721861525408278</v>
      </c>
      <c r="AT1093" s="267">
        <v>0</v>
      </c>
      <c r="AU1093" s="268">
        <v>0.1</v>
      </c>
      <c r="AV1093" s="268">
        <v>0.125</v>
      </c>
      <c r="AW1093" s="268">
        <v>0.0431654676258993</v>
      </c>
      <c r="AX1093" s="224"/>
      <c r="AY1093" s="222"/>
    </row>
    <row r="1094" ht="15" spans="1:51">
      <c r="A1094" s="220"/>
      <c r="B1094" s="224"/>
      <c r="C1094" s="283" t="s">
        <v>1085</v>
      </c>
      <c r="D1094" s="111" t="s">
        <v>25</v>
      </c>
      <c r="E1094" s="111" t="s">
        <v>1086</v>
      </c>
      <c r="F1094" s="307" t="s">
        <v>1132</v>
      </c>
      <c r="G1094" s="307" t="s">
        <v>1132</v>
      </c>
      <c r="H1094" s="307" t="s">
        <v>1132</v>
      </c>
      <c r="I1094" s="307" t="s">
        <v>1132</v>
      </c>
      <c r="J1094" s="259">
        <v>0.9</v>
      </c>
      <c r="K1094" s="260">
        <v>0.952380952380952</v>
      </c>
      <c r="L1094" s="260">
        <v>1</v>
      </c>
      <c r="M1094" s="261">
        <v>0.944444444444444</v>
      </c>
      <c r="N1094" s="261">
        <v>0.983706720977597</v>
      </c>
      <c r="O1094" s="262">
        <v>0.9</v>
      </c>
      <c r="P1094" s="263">
        <v>0.98283534647171</v>
      </c>
      <c r="Q1094" s="260">
        <v>0.953874538745387</v>
      </c>
      <c r="R1094" s="260">
        <v>0.976190476190476</v>
      </c>
      <c r="S1094" s="260">
        <v>0.972389891696751</v>
      </c>
      <c r="T1094" s="262">
        <v>0.9</v>
      </c>
      <c r="U1094" s="260">
        <v>0.956134774316593</v>
      </c>
      <c r="V1094" s="260">
        <v>0.968634686346863</v>
      </c>
      <c r="W1094" s="260">
        <v>0.969246031746032</v>
      </c>
      <c r="X1094" s="260">
        <v>0.965920577617329</v>
      </c>
      <c r="Y1094" s="262">
        <v>0.92</v>
      </c>
      <c r="Z1094" s="262">
        <v>0.926928281461434</v>
      </c>
      <c r="AA1094" s="262">
        <v>0.951219512195122</v>
      </c>
      <c r="AB1094" s="262">
        <v>0.952191235059761</v>
      </c>
      <c r="AC1094" s="262">
        <v>0.948099535138091</v>
      </c>
      <c r="AD1094" s="262">
        <v>0.92</v>
      </c>
      <c r="AE1094" s="260">
        <v>0.963076923076923</v>
      </c>
      <c r="AF1094" s="260">
        <v>1</v>
      </c>
      <c r="AG1094" s="260">
        <v>1</v>
      </c>
      <c r="AH1094" s="260">
        <v>0.990820505578308</v>
      </c>
      <c r="AI1094" s="262">
        <v>0.92</v>
      </c>
      <c r="AJ1094" s="260">
        <v>0.955449826989619</v>
      </c>
      <c r="AK1094" s="260">
        <v>0.971725571725572</v>
      </c>
      <c r="AL1094" s="260">
        <v>0.96953642384106</v>
      </c>
      <c r="AM1094" s="260">
        <v>0.971178015913515</v>
      </c>
      <c r="AN1094" s="259">
        <v>0.99</v>
      </c>
      <c r="AO1094" s="264">
        <v>1</v>
      </c>
      <c r="AP1094" s="264">
        <v>1</v>
      </c>
      <c r="AQ1094" s="264">
        <v>1</v>
      </c>
      <c r="AR1094" s="265">
        <v>1</v>
      </c>
      <c r="AS1094" s="286">
        <v>0.0721861525408278</v>
      </c>
      <c r="AT1094" s="267">
        <v>0</v>
      </c>
      <c r="AU1094" s="268">
        <v>0</v>
      </c>
      <c r="AV1094" s="268">
        <v>0</v>
      </c>
      <c r="AW1094" s="268">
        <v>0.0256410256410256</v>
      </c>
      <c r="AX1094" s="224"/>
      <c r="AY1094" s="222"/>
    </row>
    <row r="1095" ht="15" spans="1:51">
      <c r="A1095" s="220"/>
      <c r="B1095" s="224"/>
      <c r="C1095" s="283" t="s">
        <v>1085</v>
      </c>
      <c r="D1095" s="111" t="s">
        <v>25</v>
      </c>
      <c r="E1095" s="111" t="s">
        <v>1086</v>
      </c>
      <c r="F1095" s="307" t="s">
        <v>1133</v>
      </c>
      <c r="G1095" s="307" t="s">
        <v>1133</v>
      </c>
      <c r="H1095" s="307" t="s">
        <v>1133</v>
      </c>
      <c r="I1095" s="307" t="s">
        <v>1133</v>
      </c>
      <c r="J1095" s="259">
        <v>0.9</v>
      </c>
      <c r="K1095" s="260">
        <v>0.96</v>
      </c>
      <c r="L1095" s="260">
        <v>0.958333333333333</v>
      </c>
      <c r="M1095" s="261">
        <v>0.869565217391304</v>
      </c>
      <c r="N1095" s="261">
        <v>0.910321489001692</v>
      </c>
      <c r="O1095" s="262">
        <v>0.9</v>
      </c>
      <c r="P1095" s="263">
        <v>0.972550675675676</v>
      </c>
      <c r="Q1095" s="260">
        <v>0.987990762124711</v>
      </c>
      <c r="R1095" s="260">
        <v>0.986787204450626</v>
      </c>
      <c r="S1095" s="260">
        <v>0.979976421510837</v>
      </c>
      <c r="T1095" s="262">
        <v>0.9</v>
      </c>
      <c r="U1095" s="260">
        <v>0.940878378378378</v>
      </c>
      <c r="V1095" s="260">
        <v>0.94919168591224</v>
      </c>
      <c r="W1095" s="260">
        <v>0.972183588317107</v>
      </c>
      <c r="X1095" s="260">
        <v>0.940981227895166</v>
      </c>
      <c r="Y1095" s="262">
        <v>0.92</v>
      </c>
      <c r="Z1095" s="262" t="s">
        <v>33</v>
      </c>
      <c r="AA1095" s="262" t="s">
        <v>33</v>
      </c>
      <c r="AB1095" s="262" t="s">
        <v>33</v>
      </c>
      <c r="AC1095" s="262" t="s">
        <v>33</v>
      </c>
      <c r="AD1095" s="262">
        <v>0.92</v>
      </c>
      <c r="AE1095" s="260">
        <v>1</v>
      </c>
      <c r="AF1095" s="260">
        <v>1</v>
      </c>
      <c r="AG1095" s="260">
        <v>0.997109826589595</v>
      </c>
      <c r="AH1095" s="260">
        <v>0.99814631735047</v>
      </c>
      <c r="AI1095" s="262">
        <v>0.92</v>
      </c>
      <c r="AJ1095" s="260">
        <v>0.959881756756757</v>
      </c>
      <c r="AK1095" s="260">
        <v>0.964896073903002</v>
      </c>
      <c r="AL1095" s="260">
        <v>0.97913769123783</v>
      </c>
      <c r="AM1095" s="260">
        <v>0.975550920467942</v>
      </c>
      <c r="AN1095" s="259">
        <v>0.99</v>
      </c>
      <c r="AO1095" s="264">
        <v>1</v>
      </c>
      <c r="AP1095" s="264">
        <v>1</v>
      </c>
      <c r="AQ1095" s="264">
        <v>1</v>
      </c>
      <c r="AR1095" s="265">
        <v>1</v>
      </c>
      <c r="AS1095" s="286">
        <v>0.0721861525408278</v>
      </c>
      <c r="AT1095" s="267">
        <v>0</v>
      </c>
      <c r="AU1095" s="268">
        <v>0</v>
      </c>
      <c r="AV1095" s="268" t="s">
        <v>33</v>
      </c>
      <c r="AW1095" s="268">
        <v>0.0731707317073171</v>
      </c>
      <c r="AX1095" s="224"/>
      <c r="AY1095" s="222"/>
    </row>
    <row r="1096" ht="15" spans="1:51">
      <c r="A1096" s="220"/>
      <c r="B1096" s="224"/>
      <c r="C1096" s="283" t="s">
        <v>1085</v>
      </c>
      <c r="D1096" s="111" t="s">
        <v>25</v>
      </c>
      <c r="E1096" s="111" t="s">
        <v>1086</v>
      </c>
      <c r="F1096" s="307" t="s">
        <v>1134</v>
      </c>
      <c r="G1096" s="307" t="s">
        <v>1134</v>
      </c>
      <c r="H1096" s="307" t="s">
        <v>1134</v>
      </c>
      <c r="I1096" s="307" t="s">
        <v>1134</v>
      </c>
      <c r="J1096" s="259">
        <v>0.9</v>
      </c>
      <c r="K1096" s="260">
        <v>0.94</v>
      </c>
      <c r="L1096" s="260">
        <v>0.933333333333333</v>
      </c>
      <c r="M1096" s="261">
        <v>0.897435897435897</v>
      </c>
      <c r="N1096" s="261">
        <v>0.89760147601476</v>
      </c>
      <c r="O1096" s="262">
        <v>0.9</v>
      </c>
      <c r="P1096" s="263">
        <v>0.980821917808219</v>
      </c>
      <c r="Q1096" s="260">
        <v>0.98536036036036</v>
      </c>
      <c r="R1096" s="260">
        <v>0.982470444353852</v>
      </c>
      <c r="S1096" s="260">
        <v>0.983991626728364</v>
      </c>
      <c r="T1096" s="262">
        <v>0.9</v>
      </c>
      <c r="U1096" s="260">
        <v>0.884433374844334</v>
      </c>
      <c r="V1096" s="260">
        <v>0.888513513513513</v>
      </c>
      <c r="W1096" s="260">
        <v>0.89930697105585</v>
      </c>
      <c r="X1096" s="260">
        <v>0.855241557869223</v>
      </c>
      <c r="Y1096" s="262">
        <v>0.92</v>
      </c>
      <c r="Z1096" s="262" t="s">
        <v>33</v>
      </c>
      <c r="AA1096" s="262" t="s">
        <v>33</v>
      </c>
      <c r="AB1096" s="262">
        <v>1</v>
      </c>
      <c r="AC1096" s="262">
        <v>1</v>
      </c>
      <c r="AD1096" s="262">
        <v>0.92</v>
      </c>
      <c r="AE1096" s="260">
        <v>0.995402298850575</v>
      </c>
      <c r="AF1096" s="260">
        <v>0.996710526315789</v>
      </c>
      <c r="AG1096" s="260">
        <v>1</v>
      </c>
      <c r="AH1096" s="260">
        <v>0.992363061797753</v>
      </c>
      <c r="AI1096" s="262">
        <v>0.92</v>
      </c>
      <c r="AJ1096" s="260">
        <v>0.957409713574097</v>
      </c>
      <c r="AK1096" s="260">
        <v>0.959177927927928</v>
      </c>
      <c r="AL1096" s="260">
        <v>0.941727791361043</v>
      </c>
      <c r="AM1096" s="260">
        <v>0.962970715906837</v>
      </c>
      <c r="AN1096" s="259">
        <v>0.99</v>
      </c>
      <c r="AO1096" s="264">
        <v>1</v>
      </c>
      <c r="AP1096" s="264">
        <v>1</v>
      </c>
      <c r="AQ1096" s="264">
        <v>1</v>
      </c>
      <c r="AR1096" s="265">
        <v>1</v>
      </c>
      <c r="AS1096" s="286">
        <v>0.0721861525408278</v>
      </c>
      <c r="AT1096" s="267">
        <v>0.0526315789473684</v>
      </c>
      <c r="AU1096" s="268">
        <v>0.1</v>
      </c>
      <c r="AV1096" s="268">
        <v>0</v>
      </c>
      <c r="AW1096" s="268">
        <v>0.0571428571428571</v>
      </c>
      <c r="AX1096" s="224"/>
      <c r="AY1096" s="222"/>
    </row>
    <row r="1097" ht="15" spans="1:51">
      <c r="A1097" s="220"/>
      <c r="B1097" s="224"/>
      <c r="C1097" s="283" t="s">
        <v>1085</v>
      </c>
      <c r="D1097" s="111" t="s">
        <v>25</v>
      </c>
      <c r="E1097" s="111" t="s">
        <v>1086</v>
      </c>
      <c r="F1097" s="307" t="s">
        <v>1135</v>
      </c>
      <c r="G1097" s="307" t="s">
        <v>1135</v>
      </c>
      <c r="H1097" s="307" t="s">
        <v>1135</v>
      </c>
      <c r="I1097" s="307" t="s">
        <v>1135</v>
      </c>
      <c r="J1097" s="259">
        <v>0.9</v>
      </c>
      <c r="K1097" s="260">
        <v>0.983050847457627</v>
      </c>
      <c r="L1097" s="260">
        <v>0.964285714285714</v>
      </c>
      <c r="M1097" s="261">
        <v>0.959183673469388</v>
      </c>
      <c r="N1097" s="261">
        <v>0.964688204357626</v>
      </c>
      <c r="O1097" s="262">
        <v>0.9</v>
      </c>
      <c r="P1097" s="263">
        <v>0.977777777777778</v>
      </c>
      <c r="Q1097" s="260">
        <v>0.925176747839749</v>
      </c>
      <c r="R1097" s="260">
        <v>0.985225718194254</v>
      </c>
      <c r="S1097" s="260">
        <v>0.97520349955134</v>
      </c>
      <c r="T1097" s="262">
        <v>0.9</v>
      </c>
      <c r="U1097" s="260">
        <v>0.95</v>
      </c>
      <c r="V1097" s="260">
        <v>0.96249018067557</v>
      </c>
      <c r="W1097" s="260">
        <v>0.975923392612859</v>
      </c>
      <c r="X1097" s="260">
        <v>0.966727022176644</v>
      </c>
      <c r="Y1097" s="262">
        <v>0.92</v>
      </c>
      <c r="Z1097" s="262" t="s">
        <v>33</v>
      </c>
      <c r="AA1097" s="262" t="s">
        <v>33</v>
      </c>
      <c r="AB1097" s="262" t="s">
        <v>33</v>
      </c>
      <c r="AC1097" s="262">
        <v>1</v>
      </c>
      <c r="AD1097" s="262">
        <v>0.92</v>
      </c>
      <c r="AE1097" s="260">
        <v>1</v>
      </c>
      <c r="AF1097" s="260">
        <v>1</v>
      </c>
      <c r="AG1097" s="260">
        <v>1</v>
      </c>
      <c r="AH1097" s="260">
        <v>0.999127018769096</v>
      </c>
      <c r="AI1097" s="262">
        <v>0.92</v>
      </c>
      <c r="AJ1097" s="260">
        <v>0.972777777777778</v>
      </c>
      <c r="AK1097" s="260">
        <v>0.97663000785546</v>
      </c>
      <c r="AL1097" s="260">
        <v>0.986593707250342</v>
      </c>
      <c r="AM1097" s="260">
        <v>0.983824448396866</v>
      </c>
      <c r="AN1097" s="259">
        <v>0.99</v>
      </c>
      <c r="AO1097" s="264">
        <v>1</v>
      </c>
      <c r="AP1097" s="264">
        <v>1</v>
      </c>
      <c r="AQ1097" s="264">
        <v>1</v>
      </c>
      <c r="AR1097" s="265">
        <v>1</v>
      </c>
      <c r="AS1097" s="286">
        <v>0.0721861525408278</v>
      </c>
      <c r="AT1097" s="267">
        <v>0.0952380952380952</v>
      </c>
      <c r="AU1097" s="268">
        <v>0.103448275862069</v>
      </c>
      <c r="AV1097" s="268">
        <v>0.08</v>
      </c>
      <c r="AW1097" s="268">
        <v>0.0780141843971631</v>
      </c>
      <c r="AX1097" s="224"/>
      <c r="AY1097" s="222"/>
    </row>
    <row r="1098" ht="15" spans="1:51">
      <c r="A1098" s="220"/>
      <c r="B1098" s="224"/>
      <c r="C1098" s="283" t="s">
        <v>1085</v>
      </c>
      <c r="D1098" s="111" t="s">
        <v>25</v>
      </c>
      <c r="E1098" s="111" t="s">
        <v>1086</v>
      </c>
      <c r="F1098" s="307" t="s">
        <v>1136</v>
      </c>
      <c r="G1098" s="307" t="s">
        <v>1136</v>
      </c>
      <c r="H1098" s="307" t="s">
        <v>1136</v>
      </c>
      <c r="I1098" s="307" t="s">
        <v>1136</v>
      </c>
      <c r="J1098" s="259">
        <v>0.9</v>
      </c>
      <c r="K1098" s="260">
        <v>0.939393939393939</v>
      </c>
      <c r="L1098" s="260">
        <v>0.926470588235294</v>
      </c>
      <c r="M1098" s="261">
        <v>0.857142857142857</v>
      </c>
      <c r="N1098" s="261">
        <v>0.901848311026131</v>
      </c>
      <c r="O1098" s="262">
        <v>0.9</v>
      </c>
      <c r="P1098" s="263">
        <v>0.96240234375</v>
      </c>
      <c r="Q1098" s="260">
        <v>0.967988359403419</v>
      </c>
      <c r="R1098" s="260">
        <v>0.981275599765945</v>
      </c>
      <c r="S1098" s="260">
        <v>0.950067262799715</v>
      </c>
      <c r="T1098" s="262">
        <v>0.9</v>
      </c>
      <c r="U1098" s="260">
        <v>0.819986979166667</v>
      </c>
      <c r="V1098" s="260">
        <v>0.909785376500546</v>
      </c>
      <c r="W1098" s="260">
        <v>0.949970743124634</v>
      </c>
      <c r="X1098" s="260">
        <v>0.862625623170056</v>
      </c>
      <c r="Y1098" s="262">
        <v>0.92</v>
      </c>
      <c r="Z1098" s="262" t="s">
        <v>33</v>
      </c>
      <c r="AA1098" s="262" t="s">
        <v>33</v>
      </c>
      <c r="AB1098" s="262" t="s">
        <v>33</v>
      </c>
      <c r="AC1098" s="262" t="s">
        <v>33</v>
      </c>
      <c r="AD1098" s="262">
        <v>0.92</v>
      </c>
      <c r="AE1098" s="260">
        <v>0.992982456140351</v>
      </c>
      <c r="AF1098" s="260">
        <v>0.997256515775034</v>
      </c>
      <c r="AG1098" s="260">
        <v>1</v>
      </c>
      <c r="AH1098" s="260">
        <v>0.998588368153586</v>
      </c>
      <c r="AI1098" s="262">
        <v>0.92</v>
      </c>
      <c r="AJ1098" s="260">
        <v>0.920572916666667</v>
      </c>
      <c r="AK1098" s="260">
        <v>0.947253546744271</v>
      </c>
      <c r="AL1098" s="260">
        <v>0.967817437097718</v>
      </c>
      <c r="AM1098" s="260">
        <v>0.948476695418216</v>
      </c>
      <c r="AN1098" s="259">
        <v>0.99</v>
      </c>
      <c r="AO1098" s="264">
        <v>1</v>
      </c>
      <c r="AP1098" s="264">
        <v>1</v>
      </c>
      <c r="AQ1098" s="264">
        <v>1</v>
      </c>
      <c r="AR1098" s="265">
        <v>1</v>
      </c>
      <c r="AS1098" s="286">
        <v>0.0721861525408278</v>
      </c>
      <c r="AT1098" s="267">
        <v>0.0625</v>
      </c>
      <c r="AU1098" s="268">
        <v>0</v>
      </c>
      <c r="AV1098" s="268">
        <v>0.0833333333333333</v>
      </c>
      <c r="AW1098" s="268">
        <v>0.0403800475059382</v>
      </c>
      <c r="AX1098" s="224"/>
      <c r="AY1098" s="222"/>
    </row>
    <row r="1099" ht="15" spans="1:51">
      <c r="A1099" s="220"/>
      <c r="B1099" s="224"/>
      <c r="C1099" s="283" t="s">
        <v>1085</v>
      </c>
      <c r="D1099" s="111" t="s">
        <v>25</v>
      </c>
      <c r="E1099" s="111" t="s">
        <v>1086</v>
      </c>
      <c r="F1099" s="307" t="s">
        <v>1137</v>
      </c>
      <c r="G1099" s="307" t="s">
        <v>1137</v>
      </c>
      <c r="H1099" s="307" t="s">
        <v>1137</v>
      </c>
      <c r="I1099" s="307" t="s">
        <v>1137</v>
      </c>
      <c r="J1099" s="259">
        <v>0.9</v>
      </c>
      <c r="K1099" s="260">
        <v>0.901960784313726</v>
      </c>
      <c r="L1099" s="260">
        <v>0.938775510204082</v>
      </c>
      <c r="M1099" s="261">
        <v>0.868421052631579</v>
      </c>
      <c r="N1099" s="261">
        <v>0.896709323583181</v>
      </c>
      <c r="O1099" s="262">
        <v>0.9</v>
      </c>
      <c r="P1099" s="263">
        <v>0.950120675784393</v>
      </c>
      <c r="Q1099" s="260">
        <v>0.978471138845554</v>
      </c>
      <c r="R1099" s="260">
        <v>0.98716119828816</v>
      </c>
      <c r="S1099" s="260">
        <v>0.946477093960052</v>
      </c>
      <c r="T1099" s="262">
        <v>0.9</v>
      </c>
      <c r="U1099" s="260">
        <v>0.799678197908286</v>
      </c>
      <c r="V1099" s="260">
        <v>0.870202808112325</v>
      </c>
      <c r="W1099" s="260">
        <v>0.91773656680932</v>
      </c>
      <c r="X1099" s="260">
        <v>0.816203460933403</v>
      </c>
      <c r="Y1099" s="262">
        <v>0.92</v>
      </c>
      <c r="Z1099" s="262" t="s">
        <v>33</v>
      </c>
      <c r="AA1099" s="262" t="s">
        <v>33</v>
      </c>
      <c r="AB1099" s="262" t="s">
        <v>33</v>
      </c>
      <c r="AC1099" s="262">
        <v>1</v>
      </c>
      <c r="AD1099" s="262">
        <v>0.92</v>
      </c>
      <c r="AE1099" s="260">
        <v>0.988505747126437</v>
      </c>
      <c r="AF1099" s="260">
        <v>1</v>
      </c>
      <c r="AG1099" s="260">
        <v>1</v>
      </c>
      <c r="AH1099" s="260">
        <v>0.995830437804031</v>
      </c>
      <c r="AI1099" s="262">
        <v>0.92</v>
      </c>
      <c r="AJ1099" s="260">
        <v>0.945293644408689</v>
      </c>
      <c r="AK1099" s="260">
        <v>0.964430577223089</v>
      </c>
      <c r="AL1099" s="260">
        <v>0.961959106038992</v>
      </c>
      <c r="AM1099" s="260">
        <v>0.959170053271997</v>
      </c>
      <c r="AN1099" s="259">
        <v>0.99</v>
      </c>
      <c r="AO1099" s="264">
        <v>1</v>
      </c>
      <c r="AP1099" s="264">
        <v>1</v>
      </c>
      <c r="AQ1099" s="264">
        <v>1</v>
      </c>
      <c r="AR1099" s="265">
        <v>1</v>
      </c>
      <c r="AS1099" s="286">
        <v>0.0721861525408278</v>
      </c>
      <c r="AT1099" s="267">
        <v>0.230769230769231</v>
      </c>
      <c r="AU1099" s="268">
        <v>0</v>
      </c>
      <c r="AV1099" s="268">
        <v>0</v>
      </c>
      <c r="AW1099" s="268">
        <v>0.0751173708920188</v>
      </c>
      <c r="AX1099" s="224"/>
      <c r="AY1099" s="222"/>
    </row>
    <row r="1100" ht="15" spans="1:51">
      <c r="A1100" s="220"/>
      <c r="B1100" s="224"/>
      <c r="C1100" s="283" t="s">
        <v>1085</v>
      </c>
      <c r="D1100" s="111" t="s">
        <v>25</v>
      </c>
      <c r="E1100" s="111" t="s">
        <v>1086</v>
      </c>
      <c r="F1100" s="307" t="s">
        <v>1138</v>
      </c>
      <c r="G1100" s="307" t="s">
        <v>1138</v>
      </c>
      <c r="H1100" s="307" t="s">
        <v>1138</v>
      </c>
      <c r="I1100" s="307" t="s">
        <v>1138</v>
      </c>
      <c r="J1100" s="259">
        <v>0.9</v>
      </c>
      <c r="K1100" s="260">
        <v>0.843137254901961</v>
      </c>
      <c r="L1100" s="260">
        <v>0.862745098039216</v>
      </c>
      <c r="M1100" s="261">
        <v>0.795918367346939</v>
      </c>
      <c r="N1100" s="261">
        <v>0.808906882591093</v>
      </c>
      <c r="O1100" s="262">
        <v>0.9</v>
      </c>
      <c r="P1100" s="263">
        <v>0.984761428928304</v>
      </c>
      <c r="Q1100" s="260">
        <v>0.956335387088133</v>
      </c>
      <c r="R1100" s="260">
        <v>0.989068825910931</v>
      </c>
      <c r="S1100" s="260">
        <v>0.965335593511287</v>
      </c>
      <c r="T1100" s="262">
        <v>0.9</v>
      </c>
      <c r="U1100" s="260">
        <v>0.854109417936548</v>
      </c>
      <c r="V1100" s="260">
        <v>0.886954192338602</v>
      </c>
      <c r="W1100" s="260">
        <v>0.929959514170041</v>
      </c>
      <c r="X1100" s="260">
        <v>0.867286069865248</v>
      </c>
      <c r="Y1100" s="262">
        <v>0.92</v>
      </c>
      <c r="Z1100" s="262" t="s">
        <v>33</v>
      </c>
      <c r="AA1100" s="262" t="s">
        <v>33</v>
      </c>
      <c r="AB1100" s="262" t="s">
        <v>33</v>
      </c>
      <c r="AC1100" s="262" t="s">
        <v>33</v>
      </c>
      <c r="AD1100" s="262">
        <v>0.92</v>
      </c>
      <c r="AE1100" s="260">
        <v>1</v>
      </c>
      <c r="AF1100" s="260">
        <v>0.995247148288973</v>
      </c>
      <c r="AG1100" s="260">
        <v>1</v>
      </c>
      <c r="AH1100" s="260">
        <v>0.997406190558534</v>
      </c>
      <c r="AI1100" s="262">
        <v>0.92</v>
      </c>
      <c r="AJ1100" s="260">
        <v>0.928303772170872</v>
      </c>
      <c r="AK1100" s="260">
        <v>0.952852933297616</v>
      </c>
      <c r="AL1100" s="260">
        <v>0.965182186234818</v>
      </c>
      <c r="AM1100" s="260">
        <v>0.958072268474809</v>
      </c>
      <c r="AN1100" s="259">
        <v>0.99</v>
      </c>
      <c r="AO1100" s="264">
        <v>1</v>
      </c>
      <c r="AP1100" s="264">
        <v>1</v>
      </c>
      <c r="AQ1100" s="264">
        <v>1</v>
      </c>
      <c r="AR1100" s="265">
        <v>1</v>
      </c>
      <c r="AS1100" s="286">
        <v>0.0721861525408278</v>
      </c>
      <c r="AT1100" s="267">
        <v>0</v>
      </c>
      <c r="AU1100" s="268">
        <v>0</v>
      </c>
      <c r="AV1100" s="268">
        <v>0.666666666666667</v>
      </c>
      <c r="AW1100" s="268">
        <v>0.0607287449392713</v>
      </c>
      <c r="AX1100" s="224"/>
      <c r="AY1100" s="222"/>
    </row>
    <row r="1101" ht="15" spans="1:51">
      <c r="A1101" s="220"/>
      <c r="B1101" s="224"/>
      <c r="C1101" s="283" t="s">
        <v>1085</v>
      </c>
      <c r="D1101" s="111" t="s">
        <v>25</v>
      </c>
      <c r="E1101" s="111" t="s">
        <v>1086</v>
      </c>
      <c r="F1101" s="307" t="s">
        <v>1139</v>
      </c>
      <c r="G1101" s="307" t="s">
        <v>1139</v>
      </c>
      <c r="H1101" s="307" t="s">
        <v>1139</v>
      </c>
      <c r="I1101" s="307" t="s">
        <v>1139</v>
      </c>
      <c r="J1101" s="259">
        <v>0.9</v>
      </c>
      <c r="K1101" s="260">
        <v>1</v>
      </c>
      <c r="L1101" s="260">
        <v>1</v>
      </c>
      <c r="M1101" s="261">
        <v>0.96551724137931</v>
      </c>
      <c r="N1101" s="261">
        <v>0.972027972027972</v>
      </c>
      <c r="O1101" s="262">
        <v>0.9</v>
      </c>
      <c r="P1101" s="263">
        <v>0.873809523809524</v>
      </c>
      <c r="Q1101" s="260">
        <v>0.971576933588412</v>
      </c>
      <c r="R1101" s="260">
        <v>0.964256026600166</v>
      </c>
      <c r="S1101" s="260">
        <v>0.934118044604641</v>
      </c>
      <c r="T1101" s="262">
        <v>0.9</v>
      </c>
      <c r="U1101" s="260">
        <v>0.719761904761905</v>
      </c>
      <c r="V1101" s="260">
        <v>0.793932768515988</v>
      </c>
      <c r="W1101" s="260">
        <v>0.842477140482128</v>
      </c>
      <c r="X1101" s="260">
        <v>0.803424194638432</v>
      </c>
      <c r="Y1101" s="262">
        <v>0.92</v>
      </c>
      <c r="Z1101" s="262">
        <v>1</v>
      </c>
      <c r="AA1101" s="262" t="s">
        <v>33</v>
      </c>
      <c r="AB1101" s="262" t="s">
        <v>33</v>
      </c>
      <c r="AC1101" s="262">
        <v>1</v>
      </c>
      <c r="AD1101" s="262">
        <v>0.92</v>
      </c>
      <c r="AE1101" s="260">
        <v>0.974468085106383</v>
      </c>
      <c r="AF1101" s="260">
        <v>0.322033898305085</v>
      </c>
      <c r="AG1101" s="260">
        <v>1</v>
      </c>
      <c r="AH1101" s="260">
        <v>0.835199283475145</v>
      </c>
      <c r="AI1101" s="262">
        <v>0.92</v>
      </c>
      <c r="AJ1101" s="260">
        <v>0.822661271125922</v>
      </c>
      <c r="AK1101" s="260">
        <v>0.896693085542498</v>
      </c>
      <c r="AL1101" s="260">
        <v>0.899833748960931</v>
      </c>
      <c r="AM1101" s="260">
        <v>0.916942623504765</v>
      </c>
      <c r="AN1101" s="259">
        <v>0.99</v>
      </c>
      <c r="AO1101" s="264">
        <v>1</v>
      </c>
      <c r="AP1101" s="264">
        <v>1</v>
      </c>
      <c r="AQ1101" s="264">
        <v>1</v>
      </c>
      <c r="AR1101" s="265">
        <v>1</v>
      </c>
      <c r="AS1101" s="286">
        <v>0.0721861525408278</v>
      </c>
      <c r="AT1101" s="267">
        <v>0.1</v>
      </c>
      <c r="AU1101" s="268">
        <v>0</v>
      </c>
      <c r="AV1101" s="268">
        <v>0</v>
      </c>
      <c r="AW1101" s="268">
        <v>0.0436363636363636</v>
      </c>
      <c r="AX1101" s="224"/>
      <c r="AY1101" s="222"/>
    </row>
    <row r="1102" ht="15" spans="1:51">
      <c r="A1102" s="220"/>
      <c r="B1102" s="224"/>
      <c r="C1102" s="283" t="s">
        <v>1085</v>
      </c>
      <c r="D1102" s="111" t="s">
        <v>25</v>
      </c>
      <c r="E1102" s="111" t="s">
        <v>1086</v>
      </c>
      <c r="F1102" s="307" t="s">
        <v>1140</v>
      </c>
      <c r="G1102" s="307" t="s">
        <v>1140</v>
      </c>
      <c r="H1102" s="307" t="s">
        <v>1140</v>
      </c>
      <c r="I1102" s="307" t="s">
        <v>1140</v>
      </c>
      <c r="J1102" s="259">
        <v>0.9</v>
      </c>
      <c r="K1102" s="260">
        <v>0.934782608695652</v>
      </c>
      <c r="L1102" s="260">
        <v>0.975609756097561</v>
      </c>
      <c r="M1102" s="261">
        <v>1</v>
      </c>
      <c r="N1102" s="261">
        <v>0.952858575727182</v>
      </c>
      <c r="O1102" s="262">
        <v>0.9</v>
      </c>
      <c r="P1102" s="263">
        <v>0.984521575984991</v>
      </c>
      <c r="Q1102" s="260">
        <v>0.977507277057423</v>
      </c>
      <c r="R1102" s="260">
        <v>0.981913183279743</v>
      </c>
      <c r="S1102" s="260">
        <v>0.973800172929276</v>
      </c>
      <c r="T1102" s="262">
        <v>0.9</v>
      </c>
      <c r="U1102" s="260">
        <v>0.940900562851782</v>
      </c>
      <c r="V1102" s="260">
        <v>0.952632971685631</v>
      </c>
      <c r="W1102" s="260">
        <v>0.94895498392283</v>
      </c>
      <c r="X1102" s="260">
        <v>0.943506297334181</v>
      </c>
      <c r="Y1102" s="262">
        <v>0.92</v>
      </c>
      <c r="Z1102" s="262" t="s">
        <v>33</v>
      </c>
      <c r="AA1102" s="262" t="s">
        <v>33</v>
      </c>
      <c r="AB1102" s="262" t="s">
        <v>33</v>
      </c>
      <c r="AC1102" s="262" t="s">
        <v>33</v>
      </c>
      <c r="AD1102" s="262">
        <v>0.92</v>
      </c>
      <c r="AE1102" s="260">
        <v>1</v>
      </c>
      <c r="AF1102" s="260">
        <v>1</v>
      </c>
      <c r="AG1102" s="260">
        <v>1</v>
      </c>
      <c r="AH1102" s="260">
        <v>0.999593440845643</v>
      </c>
      <c r="AI1102" s="262">
        <v>0.92</v>
      </c>
      <c r="AJ1102" s="260">
        <v>0.971857410881801</v>
      </c>
      <c r="AK1102" s="260">
        <v>0.976184175707859</v>
      </c>
      <c r="AL1102" s="260">
        <v>0.973472668810289</v>
      </c>
      <c r="AM1102" s="260">
        <v>0.974164782848749</v>
      </c>
      <c r="AN1102" s="259">
        <v>0.99</v>
      </c>
      <c r="AO1102" s="264">
        <v>1</v>
      </c>
      <c r="AP1102" s="264">
        <v>1</v>
      </c>
      <c r="AQ1102" s="264">
        <v>1</v>
      </c>
      <c r="AR1102" s="265">
        <v>1</v>
      </c>
      <c r="AS1102" s="286">
        <v>0.0721861525408278</v>
      </c>
      <c r="AT1102" s="267">
        <v>0</v>
      </c>
      <c r="AU1102" s="268">
        <v>0</v>
      </c>
      <c r="AV1102" s="268">
        <v>0.166666666666667</v>
      </c>
      <c r="AW1102" s="268">
        <v>0.0570469798657718</v>
      </c>
      <c r="AX1102" s="224"/>
      <c r="AY1102" s="222"/>
    </row>
    <row r="1103" ht="15" spans="1:51">
      <c r="A1103" s="220"/>
      <c r="B1103" s="224"/>
      <c r="C1103" s="283" t="s">
        <v>1085</v>
      </c>
      <c r="D1103" s="111" t="s">
        <v>25</v>
      </c>
      <c r="E1103" s="111" t="s">
        <v>1086</v>
      </c>
      <c r="F1103" s="307" t="s">
        <v>1141</v>
      </c>
      <c r="G1103" s="307" t="s">
        <v>1141</v>
      </c>
      <c r="H1103" s="307" t="s">
        <v>1141</v>
      </c>
      <c r="I1103" s="307" t="s">
        <v>1141</v>
      </c>
      <c r="J1103" s="259">
        <v>0.9</v>
      </c>
      <c r="K1103" s="260">
        <v>0.954545454545455</v>
      </c>
      <c r="L1103" s="260">
        <v>0.954545454545455</v>
      </c>
      <c r="M1103" s="261">
        <v>1</v>
      </c>
      <c r="N1103" s="261">
        <v>0.956521739130435</v>
      </c>
      <c r="O1103" s="262">
        <v>0.9</v>
      </c>
      <c r="P1103" s="263">
        <v>0.953690967446126</v>
      </c>
      <c r="Q1103" s="260">
        <v>0.91597510373444</v>
      </c>
      <c r="R1103" s="260">
        <v>0.925954198473282</v>
      </c>
      <c r="S1103" s="260">
        <v>0.946537488071034</v>
      </c>
      <c r="T1103" s="262">
        <v>0.9</v>
      </c>
      <c r="U1103" s="260">
        <v>0.886749197615773</v>
      </c>
      <c r="V1103" s="260">
        <v>0.912344398340249</v>
      </c>
      <c r="W1103" s="260">
        <v>0.868702290076336</v>
      </c>
      <c r="X1103" s="260">
        <v>0.890564706858637</v>
      </c>
      <c r="Y1103" s="262">
        <v>0.92</v>
      </c>
      <c r="Z1103" s="262" t="s">
        <v>33</v>
      </c>
      <c r="AA1103" s="262" t="s">
        <v>33</v>
      </c>
      <c r="AB1103" s="262" t="s">
        <v>33</v>
      </c>
      <c r="AC1103" s="262" t="s">
        <v>33</v>
      </c>
      <c r="AD1103" s="262">
        <v>0.92</v>
      </c>
      <c r="AE1103" s="260">
        <v>1</v>
      </c>
      <c r="AF1103" s="260">
        <v>1</v>
      </c>
      <c r="AG1103" s="260">
        <v>1</v>
      </c>
      <c r="AH1103" s="260">
        <v>0.999097007223942</v>
      </c>
      <c r="AI1103" s="262">
        <v>0.92</v>
      </c>
      <c r="AJ1103" s="260">
        <v>0.937213565536205</v>
      </c>
      <c r="AK1103" s="260">
        <v>0.954875518672199</v>
      </c>
      <c r="AL1103" s="260">
        <v>0.903053435114504</v>
      </c>
      <c r="AM1103" s="260">
        <v>0.954670871107607</v>
      </c>
      <c r="AN1103" s="259">
        <v>0.99</v>
      </c>
      <c r="AO1103" s="264">
        <v>1</v>
      </c>
      <c r="AP1103" s="264">
        <v>1</v>
      </c>
      <c r="AQ1103" s="264">
        <v>1</v>
      </c>
      <c r="AR1103" s="265">
        <v>1</v>
      </c>
      <c r="AS1103" s="286">
        <v>0.0721861525408278</v>
      </c>
      <c r="AT1103" s="267">
        <v>0</v>
      </c>
      <c r="AU1103" s="268">
        <v>0</v>
      </c>
      <c r="AV1103" s="268">
        <v>0</v>
      </c>
      <c r="AW1103" s="268">
        <v>0.048</v>
      </c>
      <c r="AX1103" s="224"/>
      <c r="AY1103" s="222"/>
    </row>
    <row r="1104" ht="15" spans="1:51">
      <c r="A1104" s="220"/>
      <c r="B1104" s="224"/>
      <c r="C1104" s="283" t="s">
        <v>1085</v>
      </c>
      <c r="D1104" s="111" t="s">
        <v>25</v>
      </c>
      <c r="E1104" s="111" t="s">
        <v>1086</v>
      </c>
      <c r="F1104" s="307" t="s">
        <v>1142</v>
      </c>
      <c r="G1104" s="307" t="s">
        <v>1142</v>
      </c>
      <c r="H1104" s="307" t="s">
        <v>1142</v>
      </c>
      <c r="I1104" s="307" t="s">
        <v>1142</v>
      </c>
      <c r="J1104" s="259">
        <v>0.9</v>
      </c>
      <c r="K1104" s="260">
        <v>1</v>
      </c>
      <c r="L1104" s="260">
        <v>0.91304347826087</v>
      </c>
      <c r="M1104" s="261">
        <v>0.818181818181818</v>
      </c>
      <c r="N1104" s="261">
        <v>0.916363636363636</v>
      </c>
      <c r="O1104" s="262">
        <v>0.9</v>
      </c>
      <c r="P1104" s="263">
        <v>0.983669961323593</v>
      </c>
      <c r="Q1104" s="260">
        <v>0.981464318813716</v>
      </c>
      <c r="R1104" s="260">
        <v>0.981301939058172</v>
      </c>
      <c r="S1104" s="260">
        <v>0.972326303393641</v>
      </c>
      <c r="T1104" s="262">
        <v>0.9</v>
      </c>
      <c r="U1104" s="260">
        <v>0.908895573700043</v>
      </c>
      <c r="V1104" s="260">
        <v>0.930491195551437</v>
      </c>
      <c r="W1104" s="260">
        <v>0.925207756232687</v>
      </c>
      <c r="X1104" s="260">
        <v>0.917906719480427</v>
      </c>
      <c r="Y1104" s="262">
        <v>0.92</v>
      </c>
      <c r="Z1104" s="262" t="s">
        <v>33</v>
      </c>
      <c r="AA1104" s="262" t="s">
        <v>33</v>
      </c>
      <c r="AB1104" s="262" t="s">
        <v>33</v>
      </c>
      <c r="AC1104" s="262" t="s">
        <v>33</v>
      </c>
      <c r="AD1104" s="262">
        <v>0.92</v>
      </c>
      <c r="AE1104" s="260">
        <v>0.994269340974212</v>
      </c>
      <c r="AF1104" s="260">
        <v>0.998087954110899</v>
      </c>
      <c r="AG1104" s="260">
        <v>0.994818652849741</v>
      </c>
      <c r="AH1104" s="260">
        <v>0.99691127915646</v>
      </c>
      <c r="AI1104" s="262">
        <v>0.92</v>
      </c>
      <c r="AJ1104" s="260">
        <v>0.960893854748603</v>
      </c>
      <c r="AK1104" s="260">
        <v>0.963855421686747</v>
      </c>
      <c r="AL1104" s="260">
        <v>0.939058171745152</v>
      </c>
      <c r="AM1104" s="260">
        <v>0.962084716126039</v>
      </c>
      <c r="AN1104" s="259">
        <v>0.99</v>
      </c>
      <c r="AO1104" s="264">
        <v>1</v>
      </c>
      <c r="AP1104" s="264">
        <v>1</v>
      </c>
      <c r="AQ1104" s="264">
        <v>1</v>
      </c>
      <c r="AR1104" s="265">
        <v>1</v>
      </c>
      <c r="AS1104" s="286">
        <v>0.0721861525408278</v>
      </c>
      <c r="AT1104" s="267">
        <v>0</v>
      </c>
      <c r="AU1104" s="268">
        <v>0</v>
      </c>
      <c r="AV1104" s="268">
        <v>0.25</v>
      </c>
      <c r="AW1104" s="268">
        <v>0.0847457627118644</v>
      </c>
      <c r="AX1104" s="224"/>
      <c r="AY1104" s="222"/>
    </row>
    <row r="1105" ht="15" spans="1:51">
      <c r="A1105" s="220"/>
      <c r="B1105" s="224"/>
      <c r="C1105" s="283" t="s">
        <v>1085</v>
      </c>
      <c r="D1105" s="111" t="s">
        <v>25</v>
      </c>
      <c r="E1105" s="111" t="s">
        <v>1086</v>
      </c>
      <c r="F1105" s="307" t="s">
        <v>1143</v>
      </c>
      <c r="G1105" s="307" t="s">
        <v>1143</v>
      </c>
      <c r="H1105" s="307" t="s">
        <v>1143</v>
      </c>
      <c r="I1105" s="307" t="s">
        <v>1143</v>
      </c>
      <c r="J1105" s="259">
        <v>0.9</v>
      </c>
      <c r="K1105" s="260">
        <v>0.904761904761905</v>
      </c>
      <c r="L1105" s="260">
        <v>0.964028776978417</v>
      </c>
      <c r="M1105" s="261">
        <v>0.900826446280992</v>
      </c>
      <c r="N1105" s="261">
        <v>0.872121212121212</v>
      </c>
      <c r="O1105" s="262">
        <v>0.9</v>
      </c>
      <c r="P1105" s="263">
        <v>0.927666197287482</v>
      </c>
      <c r="Q1105" s="260">
        <v>0.90666895840495</v>
      </c>
      <c r="R1105" s="260">
        <v>0.921227089561939</v>
      </c>
      <c r="S1105" s="260">
        <v>0.904859665390624</v>
      </c>
      <c r="T1105" s="262">
        <v>0.9</v>
      </c>
      <c r="U1105" s="260">
        <v>0.686133550730008</v>
      </c>
      <c r="V1105" s="260">
        <v>0.695342041938811</v>
      </c>
      <c r="W1105" s="260">
        <v>0.812816846483816</v>
      </c>
      <c r="X1105" s="260">
        <v>0.730385807424619</v>
      </c>
      <c r="Y1105" s="262">
        <v>0.92</v>
      </c>
      <c r="Z1105" s="262">
        <v>0</v>
      </c>
      <c r="AA1105" s="262">
        <v>1</v>
      </c>
      <c r="AB1105" s="262" t="s">
        <v>33</v>
      </c>
      <c r="AC1105" s="262">
        <v>0.0434782608695652</v>
      </c>
      <c r="AD1105" s="262">
        <v>0.92</v>
      </c>
      <c r="AE1105" s="260">
        <v>0.99906191369606</v>
      </c>
      <c r="AF1105" s="260">
        <v>0.982899022801303</v>
      </c>
      <c r="AG1105" s="260">
        <v>1</v>
      </c>
      <c r="AH1105" s="260">
        <v>0.957762268108343</v>
      </c>
      <c r="AI1105" s="262">
        <v>0.92</v>
      </c>
      <c r="AJ1105" s="260">
        <v>0.919126896041435</v>
      </c>
      <c r="AK1105" s="260">
        <v>0.937698719601272</v>
      </c>
      <c r="AL1105" s="260">
        <v>0.942675159235669</v>
      </c>
      <c r="AM1105" s="260">
        <v>0.938578484250477</v>
      </c>
      <c r="AN1105" s="259">
        <v>0.99</v>
      </c>
      <c r="AO1105" s="264">
        <v>1</v>
      </c>
      <c r="AP1105" s="264">
        <v>1</v>
      </c>
      <c r="AQ1105" s="264">
        <v>1</v>
      </c>
      <c r="AR1105" s="265">
        <v>1</v>
      </c>
      <c r="AS1105" s="286">
        <v>0.0721861525408278</v>
      </c>
      <c r="AT1105" s="267">
        <v>0.0666666666666667</v>
      </c>
      <c r="AU1105" s="268">
        <v>0.0909090909090909</v>
      </c>
      <c r="AV1105" s="268">
        <v>0.08</v>
      </c>
      <c r="AW1105" s="268">
        <v>0.0644831115660184</v>
      </c>
      <c r="AX1105" s="224"/>
      <c r="AY1105" s="222"/>
    </row>
    <row r="1106" ht="15" spans="1:51">
      <c r="A1106" s="220"/>
      <c r="B1106" s="224"/>
      <c r="C1106" s="283" t="s">
        <v>1085</v>
      </c>
      <c r="D1106" s="111" t="s">
        <v>25</v>
      </c>
      <c r="E1106" s="111" t="s">
        <v>1086</v>
      </c>
      <c r="F1106" s="307" t="s">
        <v>1144</v>
      </c>
      <c r="G1106" s="307" t="s">
        <v>1144</v>
      </c>
      <c r="H1106" s="307" t="s">
        <v>1144</v>
      </c>
      <c r="I1106" s="307" t="s">
        <v>1144</v>
      </c>
      <c r="J1106" s="259">
        <v>0.9</v>
      </c>
      <c r="K1106" s="260">
        <v>0.863636363636364</v>
      </c>
      <c r="L1106" s="260">
        <v>0.813953488372093</v>
      </c>
      <c r="M1106" s="261">
        <v>0.8</v>
      </c>
      <c r="N1106" s="261">
        <v>0.880165289256198</v>
      </c>
      <c r="O1106" s="262">
        <v>0.9</v>
      </c>
      <c r="P1106" s="263">
        <v>0.82100981095956</v>
      </c>
      <c r="Q1106" s="260">
        <v>0.889425810119386</v>
      </c>
      <c r="R1106" s="260">
        <v>0.845749342681858</v>
      </c>
      <c r="S1106" s="260">
        <v>0.850074962518741</v>
      </c>
      <c r="T1106" s="262">
        <v>0.9</v>
      </c>
      <c r="U1106" s="260">
        <v>0.597511366355587</v>
      </c>
      <c r="V1106" s="260">
        <v>0.683911313246163</v>
      </c>
      <c r="W1106" s="260">
        <v>0.666520595968449</v>
      </c>
      <c r="X1106" s="260">
        <v>0.641475262368816</v>
      </c>
      <c r="Y1106" s="262">
        <v>0.92</v>
      </c>
      <c r="Z1106" s="262">
        <v>0</v>
      </c>
      <c r="AA1106" s="262">
        <v>0</v>
      </c>
      <c r="AB1106" s="262" t="s">
        <v>33</v>
      </c>
      <c r="AC1106" s="262">
        <v>0.5</v>
      </c>
      <c r="AD1106" s="262">
        <v>0.92</v>
      </c>
      <c r="AE1106" s="260">
        <v>0.998895637769188</v>
      </c>
      <c r="AF1106" s="260">
        <v>1</v>
      </c>
      <c r="AG1106" s="260">
        <v>1</v>
      </c>
      <c r="AH1106" s="260">
        <v>0.991050520086409</v>
      </c>
      <c r="AI1106" s="262">
        <v>0.92</v>
      </c>
      <c r="AJ1106" s="260">
        <v>0.805980861244019</v>
      </c>
      <c r="AK1106" s="260">
        <v>0.889488636363636</v>
      </c>
      <c r="AL1106" s="260">
        <v>0.801489921121823</v>
      </c>
      <c r="AM1106" s="260">
        <v>0.875335795836132</v>
      </c>
      <c r="AN1106" s="259">
        <v>0.99</v>
      </c>
      <c r="AO1106" s="264">
        <v>1</v>
      </c>
      <c r="AP1106" s="264">
        <v>1</v>
      </c>
      <c r="AQ1106" s="264">
        <v>1</v>
      </c>
      <c r="AR1106" s="265">
        <v>1</v>
      </c>
      <c r="AS1106" s="286">
        <v>0.0721861525408278</v>
      </c>
      <c r="AT1106" s="267">
        <v>0.181818181818182</v>
      </c>
      <c r="AU1106" s="268">
        <v>0</v>
      </c>
      <c r="AV1106" s="268">
        <v>0.111111111111111</v>
      </c>
      <c r="AW1106" s="268">
        <v>0.0867579908675799</v>
      </c>
      <c r="AX1106" s="224"/>
      <c r="AY1106" s="222"/>
    </row>
    <row r="1107" ht="15" spans="1:51">
      <c r="A1107" s="220"/>
      <c r="B1107" s="224"/>
      <c r="C1107" s="283" t="s">
        <v>1085</v>
      </c>
      <c r="D1107" s="111" t="s">
        <v>25</v>
      </c>
      <c r="E1107" s="111" t="s">
        <v>1086</v>
      </c>
      <c r="F1107" s="307" t="s">
        <v>1145</v>
      </c>
      <c r="G1107" s="307" t="s">
        <v>1145</v>
      </c>
      <c r="H1107" s="307" t="s">
        <v>1145</v>
      </c>
      <c r="I1107" s="307" t="s">
        <v>1145</v>
      </c>
      <c r="J1107" s="259">
        <v>0.9</v>
      </c>
      <c r="K1107" s="260">
        <v>0.934782608695652</v>
      </c>
      <c r="L1107" s="260">
        <v>0.931818181818182</v>
      </c>
      <c r="M1107" s="261">
        <v>0.926829268292683</v>
      </c>
      <c r="N1107" s="261">
        <v>0.948693126815102</v>
      </c>
      <c r="O1107" s="262">
        <v>0.9</v>
      </c>
      <c r="P1107" s="263">
        <v>0.925477955520874</v>
      </c>
      <c r="Q1107" s="260">
        <v>0.968722466960352</v>
      </c>
      <c r="R1107" s="260">
        <v>0.963001383125864</v>
      </c>
      <c r="S1107" s="260">
        <v>0.952160360619575</v>
      </c>
      <c r="T1107" s="262">
        <v>0.9</v>
      </c>
      <c r="U1107" s="260">
        <v>0.842567303940694</v>
      </c>
      <c r="V1107" s="260">
        <v>0.851982378854626</v>
      </c>
      <c r="W1107" s="260">
        <v>0.883471645919779</v>
      </c>
      <c r="X1107" s="260">
        <v>0.877734618520117</v>
      </c>
      <c r="Y1107" s="262">
        <v>0.92</v>
      </c>
      <c r="Z1107" s="262">
        <v>0</v>
      </c>
      <c r="AA1107" s="262" t="s">
        <v>33</v>
      </c>
      <c r="AB1107" s="262" t="s">
        <v>33</v>
      </c>
      <c r="AC1107" s="262">
        <v>0</v>
      </c>
      <c r="AD1107" s="262">
        <v>0.92</v>
      </c>
      <c r="AE1107" s="260">
        <v>1</v>
      </c>
      <c r="AF1107" s="260">
        <v>0.99016393442623</v>
      </c>
      <c r="AG1107" s="260">
        <v>0.996551724137931</v>
      </c>
      <c r="AH1107" s="260">
        <v>0.994447186574531</v>
      </c>
      <c r="AI1107" s="262">
        <v>0.92</v>
      </c>
      <c r="AJ1107" s="260">
        <v>0.959625511995319</v>
      </c>
      <c r="AK1107" s="260">
        <v>0.97488986784141</v>
      </c>
      <c r="AL1107" s="260">
        <v>0.97268326417704</v>
      </c>
      <c r="AM1107" s="260">
        <v>0.979236199025588</v>
      </c>
      <c r="AN1107" s="259">
        <v>0.99</v>
      </c>
      <c r="AO1107" s="264">
        <v>1</v>
      </c>
      <c r="AP1107" s="264">
        <v>1</v>
      </c>
      <c r="AQ1107" s="264">
        <v>1</v>
      </c>
      <c r="AR1107" s="265">
        <v>1</v>
      </c>
      <c r="AS1107" s="286">
        <v>0.0721861525408278</v>
      </c>
      <c r="AT1107" s="267">
        <v>0</v>
      </c>
      <c r="AU1107" s="268">
        <v>0</v>
      </c>
      <c r="AV1107" s="268">
        <v>0</v>
      </c>
      <c r="AW1107" s="268">
        <v>0.0467289719626168</v>
      </c>
      <c r="AX1107" s="224"/>
      <c r="AY1107" s="222"/>
    </row>
    <row r="1108" ht="15" spans="1:51">
      <c r="A1108" s="220"/>
      <c r="B1108" s="224"/>
      <c r="C1108" s="283" t="s">
        <v>1085</v>
      </c>
      <c r="D1108" s="111" t="s">
        <v>25</v>
      </c>
      <c r="E1108" s="111" t="s">
        <v>1086</v>
      </c>
      <c r="F1108" s="307" t="s">
        <v>1146</v>
      </c>
      <c r="G1108" s="307" t="s">
        <v>1146</v>
      </c>
      <c r="H1108" s="307" t="s">
        <v>1146</v>
      </c>
      <c r="I1108" s="307" t="s">
        <v>1146</v>
      </c>
      <c r="J1108" s="259">
        <v>0.9</v>
      </c>
      <c r="K1108" s="260">
        <v>0.786885245901639</v>
      </c>
      <c r="L1108" s="260">
        <v>0.810344827586207</v>
      </c>
      <c r="M1108" s="261">
        <v>0.8</v>
      </c>
      <c r="N1108" s="261">
        <v>0.804896710022953</v>
      </c>
      <c r="O1108" s="262">
        <v>0.9</v>
      </c>
      <c r="P1108" s="263">
        <v>0.831397080726839</v>
      </c>
      <c r="Q1108" s="260">
        <v>0.904229711141678</v>
      </c>
      <c r="R1108" s="260">
        <v>0.908852114525873</v>
      </c>
      <c r="S1108" s="260">
        <v>0.831887073685453</v>
      </c>
      <c r="T1108" s="262">
        <v>0.9</v>
      </c>
      <c r="U1108" s="260">
        <v>0.741584748287161</v>
      </c>
      <c r="V1108" s="260">
        <v>0.785419532324622</v>
      </c>
      <c r="W1108" s="260">
        <v>0.840556868925663</v>
      </c>
      <c r="X1108" s="260">
        <v>0.744262924100884</v>
      </c>
      <c r="Y1108" s="262">
        <v>0.92</v>
      </c>
      <c r="Z1108" s="262" t="s">
        <v>33</v>
      </c>
      <c r="AA1108" s="262" t="s">
        <v>33</v>
      </c>
      <c r="AB1108" s="262" t="s">
        <v>33</v>
      </c>
      <c r="AC1108" s="262" t="s">
        <v>33</v>
      </c>
      <c r="AD1108" s="262">
        <v>0.92</v>
      </c>
      <c r="AE1108" s="260">
        <v>0.955974842767296</v>
      </c>
      <c r="AF1108" s="260">
        <v>0.893854748603352</v>
      </c>
      <c r="AG1108" s="260">
        <v>0.594771241830065</v>
      </c>
      <c r="AH1108" s="260">
        <v>0.906855049712193</v>
      </c>
      <c r="AI1108" s="262">
        <v>0.92</v>
      </c>
      <c r="AJ1108" s="260">
        <v>0.956657730116175</v>
      </c>
      <c r="AK1108" s="260">
        <v>0.949449793672627</v>
      </c>
      <c r="AL1108" s="260">
        <v>0.951142631993696</v>
      </c>
      <c r="AM1108" s="260">
        <v>0.93835687194699</v>
      </c>
      <c r="AN1108" s="259">
        <v>0.99</v>
      </c>
      <c r="AO1108" s="264">
        <v>1</v>
      </c>
      <c r="AP1108" s="264">
        <v>1</v>
      </c>
      <c r="AQ1108" s="264">
        <v>1</v>
      </c>
      <c r="AR1108" s="265">
        <v>1</v>
      </c>
      <c r="AS1108" s="286">
        <v>0.0721861525408278</v>
      </c>
      <c r="AT1108" s="267">
        <v>0.0666666666666667</v>
      </c>
      <c r="AU1108" s="268">
        <v>0.0555555555555556</v>
      </c>
      <c r="AV1108" s="268">
        <v>0.333333333333333</v>
      </c>
      <c r="AW1108" s="268">
        <v>0.0345911949685535</v>
      </c>
      <c r="AX1108" s="224"/>
      <c r="AY1108" s="222"/>
    </row>
    <row r="1109" ht="15" spans="1:51">
      <c r="A1109" s="220"/>
      <c r="B1109" s="224"/>
      <c r="C1109" s="283" t="s">
        <v>1085</v>
      </c>
      <c r="D1109" s="111" t="s">
        <v>25</v>
      </c>
      <c r="E1109" s="111" t="s">
        <v>1086</v>
      </c>
      <c r="F1109" s="307" t="s">
        <v>1147</v>
      </c>
      <c r="G1109" s="307" t="s">
        <v>1147</v>
      </c>
      <c r="H1109" s="307" t="s">
        <v>1147</v>
      </c>
      <c r="I1109" s="307" t="s">
        <v>1147</v>
      </c>
      <c r="J1109" s="259">
        <v>0.9</v>
      </c>
      <c r="K1109" s="260">
        <v>0.902439024390244</v>
      </c>
      <c r="L1109" s="260">
        <v>0.925</v>
      </c>
      <c r="M1109" s="261">
        <v>0.944444444444444</v>
      </c>
      <c r="N1109" s="261">
        <v>0.927350427350427</v>
      </c>
      <c r="O1109" s="262">
        <v>0.9</v>
      </c>
      <c r="P1109" s="263">
        <v>0.910533274570295</v>
      </c>
      <c r="Q1109" s="260">
        <v>0.942707030272705</v>
      </c>
      <c r="R1109" s="260">
        <v>0.921850079744817</v>
      </c>
      <c r="S1109" s="260">
        <v>0.913394147204072</v>
      </c>
      <c r="T1109" s="262">
        <v>0.9</v>
      </c>
      <c r="U1109" s="260">
        <v>0.673424416042309</v>
      </c>
      <c r="V1109" s="260">
        <v>0.681511133350012</v>
      </c>
      <c r="W1109" s="260">
        <v>0.711722488038278</v>
      </c>
      <c r="X1109" s="260">
        <v>0.707521942593431</v>
      </c>
      <c r="Y1109" s="262">
        <v>0.92</v>
      </c>
      <c r="Z1109" s="262" t="s">
        <v>33</v>
      </c>
      <c r="AA1109" s="262" t="s">
        <v>33</v>
      </c>
      <c r="AB1109" s="262" t="s">
        <v>33</v>
      </c>
      <c r="AC1109" s="262" t="s">
        <v>33</v>
      </c>
      <c r="AD1109" s="262">
        <v>0.92</v>
      </c>
      <c r="AE1109" s="260">
        <v>0.982698961937716</v>
      </c>
      <c r="AF1109" s="260">
        <v>0.93956043956044</v>
      </c>
      <c r="AG1109" s="260">
        <v>0.960687960687961</v>
      </c>
      <c r="AH1109" s="260">
        <v>0.981001492739856</v>
      </c>
      <c r="AI1109" s="262">
        <v>0.92</v>
      </c>
      <c r="AJ1109" s="260">
        <v>0.858087263111503</v>
      </c>
      <c r="AK1109" s="260">
        <v>0.868401300975732</v>
      </c>
      <c r="AL1109" s="260">
        <v>0.837719298245614</v>
      </c>
      <c r="AM1109" s="260">
        <v>0.880507213560199</v>
      </c>
      <c r="AN1109" s="259">
        <v>0.99</v>
      </c>
      <c r="AO1109" s="264">
        <v>1</v>
      </c>
      <c r="AP1109" s="264">
        <v>1</v>
      </c>
      <c r="AQ1109" s="264">
        <v>1</v>
      </c>
      <c r="AR1109" s="265">
        <v>1</v>
      </c>
      <c r="AS1109" s="286">
        <v>0.0721861525408278</v>
      </c>
      <c r="AT1109" s="267">
        <v>0.214285714285714</v>
      </c>
      <c r="AU1109" s="268">
        <v>0.166666666666667</v>
      </c>
      <c r="AV1109" s="268">
        <v>0.3125</v>
      </c>
      <c r="AW1109" s="268">
        <v>0.0970149253731343</v>
      </c>
      <c r="AX1109" s="224"/>
      <c r="AY1109" s="222"/>
    </row>
    <row r="1110" ht="15" spans="1:51">
      <c r="A1110" s="220"/>
      <c r="B1110" s="224"/>
      <c r="C1110" s="283" t="s">
        <v>1085</v>
      </c>
      <c r="D1110" s="111" t="s">
        <v>25</v>
      </c>
      <c r="E1110" s="111" t="s">
        <v>1086</v>
      </c>
      <c r="F1110" s="307" t="s">
        <v>1148</v>
      </c>
      <c r="G1110" s="307" t="s">
        <v>1148</v>
      </c>
      <c r="H1110" s="307" t="s">
        <v>1148</v>
      </c>
      <c r="I1110" s="307" t="s">
        <v>1148</v>
      </c>
      <c r="J1110" s="259">
        <v>0.9</v>
      </c>
      <c r="K1110" s="260">
        <v>1</v>
      </c>
      <c r="L1110" s="260">
        <v>1</v>
      </c>
      <c r="M1110" s="261">
        <v>1</v>
      </c>
      <c r="N1110" s="261">
        <v>0.976031957390146</v>
      </c>
      <c r="O1110" s="262">
        <v>0.9</v>
      </c>
      <c r="P1110" s="263">
        <v>0.907027027027027</v>
      </c>
      <c r="Q1110" s="260">
        <v>0.923477196204469</v>
      </c>
      <c r="R1110" s="260">
        <v>0.934295669487307</v>
      </c>
      <c r="S1110" s="260">
        <v>0.89285764155554</v>
      </c>
      <c r="T1110" s="262">
        <v>0.9</v>
      </c>
      <c r="U1110" s="260">
        <v>0.633783783783784</v>
      </c>
      <c r="V1110" s="260">
        <v>0.639424548515458</v>
      </c>
      <c r="W1110" s="260">
        <v>0.686908909905426</v>
      </c>
      <c r="X1110" s="260">
        <v>0.656217272917685</v>
      </c>
      <c r="Y1110" s="262">
        <v>0.92</v>
      </c>
      <c r="Z1110" s="262" t="s">
        <v>33</v>
      </c>
      <c r="AA1110" s="262" t="s">
        <v>33</v>
      </c>
      <c r="AB1110" s="262" t="s">
        <v>33</v>
      </c>
      <c r="AC1110" s="262" t="s">
        <v>33</v>
      </c>
      <c r="AD1110" s="262">
        <v>0.92</v>
      </c>
      <c r="AE1110" s="260">
        <v>0.998873873873874</v>
      </c>
      <c r="AF1110" s="260">
        <v>0.997555012224939</v>
      </c>
      <c r="AG1110" s="260">
        <v>0.986486486486487</v>
      </c>
      <c r="AH1110" s="260">
        <v>0.995226543548008</v>
      </c>
      <c r="AI1110" s="262">
        <v>0.92</v>
      </c>
      <c r="AJ1110" s="260">
        <v>0.809459459459459</v>
      </c>
      <c r="AK1110" s="260">
        <v>0.818794000612182</v>
      </c>
      <c r="AL1110" s="260">
        <v>0.747635639621702</v>
      </c>
      <c r="AM1110" s="260">
        <v>0.843901417300845</v>
      </c>
      <c r="AN1110" s="259">
        <v>0.99</v>
      </c>
      <c r="AO1110" s="264">
        <v>1</v>
      </c>
      <c r="AP1110" s="264">
        <v>1</v>
      </c>
      <c r="AQ1110" s="264">
        <v>1</v>
      </c>
      <c r="AR1110" s="265">
        <v>1</v>
      </c>
      <c r="AS1110" s="286">
        <v>0.0721861525408278</v>
      </c>
      <c r="AT1110" s="267">
        <v>0</v>
      </c>
      <c r="AU1110" s="268">
        <v>0.125</v>
      </c>
      <c r="AV1110" s="268">
        <v>0</v>
      </c>
      <c r="AW1110" s="268">
        <v>0.0591397849462366</v>
      </c>
      <c r="AX1110" s="224"/>
      <c r="AY1110" s="222"/>
    </row>
    <row r="1111" ht="15" spans="1:51">
      <c r="A1111" s="220"/>
      <c r="B1111" s="224"/>
      <c r="C1111" s="283" t="s">
        <v>1085</v>
      </c>
      <c r="D1111" s="111" t="s">
        <v>25</v>
      </c>
      <c r="E1111" s="111" t="s">
        <v>1086</v>
      </c>
      <c r="F1111" s="307" t="s">
        <v>1149</v>
      </c>
      <c r="G1111" s="307" t="s">
        <v>1149</v>
      </c>
      <c r="H1111" s="307" t="s">
        <v>1149</v>
      </c>
      <c r="I1111" s="307" t="s">
        <v>1149</v>
      </c>
      <c r="J1111" s="259">
        <v>0.9</v>
      </c>
      <c r="K1111" s="260">
        <v>0.955882352941177</v>
      </c>
      <c r="L1111" s="260">
        <v>0.950819672131147</v>
      </c>
      <c r="M1111" s="261">
        <v>0.980392156862745</v>
      </c>
      <c r="N1111" s="261">
        <v>0.982930298719772</v>
      </c>
      <c r="O1111" s="262">
        <v>0.9</v>
      </c>
      <c r="P1111" s="263">
        <v>0.934754978110436</v>
      </c>
      <c r="Q1111" s="260">
        <v>0.950975800156128</v>
      </c>
      <c r="R1111" s="260">
        <v>0.975083852419741</v>
      </c>
      <c r="S1111" s="260">
        <v>0.963515293031591</v>
      </c>
      <c r="T1111" s="262">
        <v>0.9</v>
      </c>
      <c r="U1111" s="260">
        <v>0.791837311114249</v>
      </c>
      <c r="V1111" s="260">
        <v>0.750039032006245</v>
      </c>
      <c r="W1111" s="260">
        <v>0.800431241015812</v>
      </c>
      <c r="X1111" s="260">
        <v>0.795502368960508</v>
      </c>
      <c r="Y1111" s="262">
        <v>0.92</v>
      </c>
      <c r="Z1111" s="262" t="s">
        <v>33</v>
      </c>
      <c r="AA1111" s="262" t="s">
        <v>33</v>
      </c>
      <c r="AB1111" s="262" t="s">
        <v>33</v>
      </c>
      <c r="AC1111" s="262" t="s">
        <v>33</v>
      </c>
      <c r="AD1111" s="262">
        <v>0.92</v>
      </c>
      <c r="AE1111" s="260">
        <v>1</v>
      </c>
      <c r="AF1111" s="260">
        <v>0.996150144369586</v>
      </c>
      <c r="AG1111" s="260">
        <v>0.723611958511287</v>
      </c>
      <c r="AH1111" s="260">
        <v>0.970539823306124</v>
      </c>
      <c r="AI1111" s="262">
        <v>0.92</v>
      </c>
      <c r="AJ1111" s="260">
        <v>0.942239796638893</v>
      </c>
      <c r="AK1111" s="260">
        <v>0.915534738485558</v>
      </c>
      <c r="AL1111" s="260">
        <v>0.916147580258745</v>
      </c>
      <c r="AM1111" s="260">
        <v>0.950116410879496</v>
      </c>
      <c r="AN1111" s="259">
        <v>0.99</v>
      </c>
      <c r="AO1111" s="264">
        <v>1</v>
      </c>
      <c r="AP1111" s="264">
        <v>1</v>
      </c>
      <c r="AQ1111" s="264">
        <v>1</v>
      </c>
      <c r="AR1111" s="265">
        <v>1</v>
      </c>
      <c r="AS1111" s="286">
        <v>0.0721861525408278</v>
      </c>
      <c r="AT1111" s="267">
        <v>0</v>
      </c>
      <c r="AU1111" s="268">
        <v>0</v>
      </c>
      <c r="AV1111" s="268">
        <v>0</v>
      </c>
      <c r="AW1111" s="268">
        <v>0.0627306273062731</v>
      </c>
      <c r="AX1111" s="224"/>
      <c r="AY1111" s="222"/>
    </row>
    <row r="1112" ht="15" spans="1:51">
      <c r="A1112" s="220"/>
      <c r="B1112" s="224"/>
      <c r="C1112" s="283" t="s">
        <v>1085</v>
      </c>
      <c r="D1112" s="111" t="s">
        <v>25</v>
      </c>
      <c r="E1112" s="111" t="s">
        <v>1086</v>
      </c>
      <c r="F1112" s="307" t="s">
        <v>1150</v>
      </c>
      <c r="G1112" s="307" t="s">
        <v>1150</v>
      </c>
      <c r="H1112" s="307" t="s">
        <v>1150</v>
      </c>
      <c r="I1112" s="307" t="s">
        <v>1150</v>
      </c>
      <c r="J1112" s="259">
        <v>0.9</v>
      </c>
      <c r="K1112" s="260">
        <v>0.962962962962963</v>
      </c>
      <c r="L1112" s="260">
        <v>0.972222222222222</v>
      </c>
      <c r="M1112" s="261">
        <v>0.955882352941177</v>
      </c>
      <c r="N1112" s="261">
        <v>0.955762514551804</v>
      </c>
      <c r="O1112" s="262">
        <v>0.9</v>
      </c>
      <c r="P1112" s="263">
        <v>0.902374352175485</v>
      </c>
      <c r="Q1112" s="260">
        <v>0.955201109570042</v>
      </c>
      <c r="R1112" s="260">
        <v>0.921594684385382</v>
      </c>
      <c r="S1112" s="260">
        <v>0.93243701961545</v>
      </c>
      <c r="T1112" s="262">
        <v>0.9</v>
      </c>
      <c r="U1112" s="260">
        <v>0.596480655658672</v>
      </c>
      <c r="V1112" s="260">
        <v>0.648127600554785</v>
      </c>
      <c r="W1112" s="260">
        <v>0.699003322259136</v>
      </c>
      <c r="X1112" s="260">
        <v>0.62735494508159</v>
      </c>
      <c r="Y1112" s="262">
        <v>0.92</v>
      </c>
      <c r="Z1112" s="262" t="s">
        <v>33</v>
      </c>
      <c r="AA1112" s="262">
        <v>1</v>
      </c>
      <c r="AB1112" s="262" t="s">
        <v>33</v>
      </c>
      <c r="AC1112" s="262">
        <v>1</v>
      </c>
      <c r="AD1112" s="262">
        <v>0.92</v>
      </c>
      <c r="AE1112" s="260">
        <v>0.993103448275862</v>
      </c>
      <c r="AF1112" s="260">
        <v>0.984591679506934</v>
      </c>
      <c r="AG1112" s="260">
        <v>0.997394476289734</v>
      </c>
      <c r="AH1112" s="260">
        <v>0.983256276195826</v>
      </c>
      <c r="AI1112" s="262">
        <v>0.92</v>
      </c>
      <c r="AJ1112" s="260">
        <v>0.886464987344823</v>
      </c>
      <c r="AK1112" s="260">
        <v>0.91236827509706</v>
      </c>
      <c r="AL1112" s="260">
        <v>0.922480620155039</v>
      </c>
      <c r="AM1112" s="260">
        <v>0.925886189506352</v>
      </c>
      <c r="AN1112" s="259">
        <v>0.99</v>
      </c>
      <c r="AO1112" s="264">
        <v>1</v>
      </c>
      <c r="AP1112" s="264">
        <v>1</v>
      </c>
      <c r="AQ1112" s="264">
        <v>1</v>
      </c>
      <c r="AR1112" s="265">
        <v>1</v>
      </c>
      <c r="AS1112" s="286">
        <v>0.0721861525408278</v>
      </c>
      <c r="AT1112" s="267">
        <v>0.0238095238095238</v>
      </c>
      <c r="AU1112" s="268">
        <v>0.0769230769230769</v>
      </c>
      <c r="AV1112" s="268">
        <v>0.09375</v>
      </c>
      <c r="AW1112" s="268">
        <v>0.0723514211886305</v>
      </c>
      <c r="AX1112" s="224"/>
      <c r="AY1112" s="222"/>
    </row>
    <row r="1113" ht="15" spans="1:51">
      <c r="A1113" s="220"/>
      <c r="B1113" s="224"/>
      <c r="C1113" s="283" t="s">
        <v>1085</v>
      </c>
      <c r="D1113" s="111" t="s">
        <v>25</v>
      </c>
      <c r="E1113" s="111" t="s">
        <v>1086</v>
      </c>
      <c r="F1113" s="307" t="s">
        <v>1151</v>
      </c>
      <c r="G1113" s="307" t="s">
        <v>1151</v>
      </c>
      <c r="H1113" s="307" t="s">
        <v>1151</v>
      </c>
      <c r="I1113" s="307" t="s">
        <v>1151</v>
      </c>
      <c r="J1113" s="259">
        <v>0.9</v>
      </c>
      <c r="K1113" s="260" t="s">
        <v>33</v>
      </c>
      <c r="L1113" s="260" t="s">
        <v>33</v>
      </c>
      <c r="M1113" s="261" t="s">
        <v>33</v>
      </c>
      <c r="N1113" s="261" t="s">
        <v>33</v>
      </c>
      <c r="O1113" s="262">
        <v>0.9</v>
      </c>
      <c r="P1113" s="263">
        <v>0.0776826859776168</v>
      </c>
      <c r="Q1113" s="260">
        <v>0.101568334578043</v>
      </c>
      <c r="R1113" s="260">
        <v>0.190425531914894</v>
      </c>
      <c r="S1113" s="260">
        <v>0.0767262542788977</v>
      </c>
      <c r="T1113" s="262">
        <v>0.9</v>
      </c>
      <c r="U1113" s="260">
        <v>0.0289664252797893</v>
      </c>
      <c r="V1113" s="260">
        <v>0.0507841672890217</v>
      </c>
      <c r="W1113" s="260">
        <v>0.0425531914893617</v>
      </c>
      <c r="X1113" s="260">
        <v>0.0242038657031223</v>
      </c>
      <c r="Y1113" s="262">
        <v>0.92</v>
      </c>
      <c r="Z1113" s="262" t="s">
        <v>33</v>
      </c>
      <c r="AA1113" s="262" t="s">
        <v>33</v>
      </c>
      <c r="AB1113" s="262">
        <v>0</v>
      </c>
      <c r="AC1113" s="262">
        <v>0</v>
      </c>
      <c r="AD1113" s="262">
        <v>0.92</v>
      </c>
      <c r="AE1113" s="260" t="s">
        <v>33</v>
      </c>
      <c r="AF1113" s="260" t="s">
        <v>33</v>
      </c>
      <c r="AG1113" s="260" t="s">
        <v>33</v>
      </c>
      <c r="AH1113" s="260">
        <v>0.2</v>
      </c>
      <c r="AI1113" s="262">
        <v>0.92</v>
      </c>
      <c r="AJ1113" s="260">
        <v>0.0447662936142199</v>
      </c>
      <c r="AK1113" s="260">
        <v>0.0933532486930545</v>
      </c>
      <c r="AL1113" s="260">
        <v>0.099893730074389</v>
      </c>
      <c r="AM1113" s="260">
        <v>0.0429416035680946</v>
      </c>
      <c r="AN1113" s="259">
        <v>0.99</v>
      </c>
      <c r="AO1113" s="264" t="s">
        <v>33</v>
      </c>
      <c r="AP1113" s="264" t="s">
        <v>33</v>
      </c>
      <c r="AQ1113" s="264" t="s">
        <v>33</v>
      </c>
      <c r="AR1113" s="265" t="s">
        <v>33</v>
      </c>
      <c r="AS1113" s="286">
        <v>0.0721861525408278</v>
      </c>
      <c r="AT1113" s="267">
        <v>0.0588235294117647</v>
      </c>
      <c r="AU1113" s="268">
        <v>0.6</v>
      </c>
      <c r="AV1113" s="268">
        <v>0.0666666666666667</v>
      </c>
      <c r="AW1113" s="268">
        <v>0.0685840707964602</v>
      </c>
      <c r="AX1113" s="224"/>
      <c r="AY1113" s="222"/>
    </row>
    <row r="1114" ht="15" spans="1:51">
      <c r="A1114" s="220"/>
      <c r="B1114" s="224"/>
      <c r="C1114" s="283" t="s">
        <v>1085</v>
      </c>
      <c r="D1114" s="111" t="s">
        <v>25</v>
      </c>
      <c r="E1114" s="111" t="s">
        <v>1086</v>
      </c>
      <c r="F1114" s="307" t="s">
        <v>1152</v>
      </c>
      <c r="G1114" s="307" t="s">
        <v>1152</v>
      </c>
      <c r="H1114" s="307" t="s">
        <v>1152</v>
      </c>
      <c r="I1114" s="307" t="s">
        <v>1152</v>
      </c>
      <c r="J1114" s="259">
        <v>0.9</v>
      </c>
      <c r="K1114" s="260">
        <v>0.985507246376812</v>
      </c>
      <c r="L1114" s="260">
        <v>0.972602739726027</v>
      </c>
      <c r="M1114" s="261">
        <v>0.982758620689655</v>
      </c>
      <c r="N1114" s="261">
        <v>0.956549520766773</v>
      </c>
      <c r="O1114" s="262">
        <v>0.9</v>
      </c>
      <c r="P1114" s="263">
        <v>0.920074982958418</v>
      </c>
      <c r="Q1114" s="260">
        <v>0.934914145543745</v>
      </c>
      <c r="R1114" s="260">
        <v>0.963475084789982</v>
      </c>
      <c r="S1114" s="260">
        <v>0.871582792569384</v>
      </c>
      <c r="T1114" s="262">
        <v>0.9</v>
      </c>
      <c r="U1114" s="260">
        <v>0.521131561008862</v>
      </c>
      <c r="V1114" s="260">
        <v>0.573998364677024</v>
      </c>
      <c r="W1114" s="260">
        <v>0.594573441168797</v>
      </c>
      <c r="X1114" s="260">
        <v>0.537969796415366</v>
      </c>
      <c r="Y1114" s="262">
        <v>0.92</v>
      </c>
      <c r="Z1114" s="262" t="s">
        <v>33</v>
      </c>
      <c r="AA1114" s="262" t="s">
        <v>33</v>
      </c>
      <c r="AB1114" s="262" t="s">
        <v>33</v>
      </c>
      <c r="AC1114" s="262">
        <v>0</v>
      </c>
      <c r="AD1114" s="262">
        <v>0.92</v>
      </c>
      <c r="AE1114" s="260">
        <v>0.996913580246914</v>
      </c>
      <c r="AF1114" s="260">
        <v>0.993957703927492</v>
      </c>
      <c r="AG1114" s="260">
        <v>0.996389891696751</v>
      </c>
      <c r="AH1114" s="260">
        <v>0.988802875311031</v>
      </c>
      <c r="AI1114" s="262">
        <v>0.92</v>
      </c>
      <c r="AJ1114" s="260">
        <v>0.89161554192229</v>
      </c>
      <c r="AK1114" s="260">
        <v>0.920523303352412</v>
      </c>
      <c r="AL1114" s="260">
        <v>0.87037037037037</v>
      </c>
      <c r="AM1114" s="260">
        <v>0.892783428613854</v>
      </c>
      <c r="AN1114" s="259">
        <v>0.99</v>
      </c>
      <c r="AO1114" s="264">
        <v>1</v>
      </c>
      <c r="AP1114" s="264">
        <v>1</v>
      </c>
      <c r="AQ1114" s="264">
        <v>1</v>
      </c>
      <c r="AR1114" s="265">
        <v>1</v>
      </c>
      <c r="AS1114" s="286">
        <v>0.0721861525408278</v>
      </c>
      <c r="AT1114" s="267">
        <v>0.153846153846154</v>
      </c>
      <c r="AU1114" s="268">
        <v>0</v>
      </c>
      <c r="AV1114" s="268">
        <v>0</v>
      </c>
      <c r="AW1114" s="268">
        <v>0.0334128878281623</v>
      </c>
      <c r="AX1114" s="224"/>
      <c r="AY1114" s="222"/>
    </row>
    <row r="1115" ht="15" spans="1:51">
      <c r="A1115" s="220"/>
      <c r="B1115" s="224"/>
      <c r="C1115" s="283" t="s">
        <v>1085</v>
      </c>
      <c r="D1115" s="111" t="s">
        <v>25</v>
      </c>
      <c r="E1115" s="111" t="s">
        <v>1086</v>
      </c>
      <c r="F1115" s="307" t="s">
        <v>1153</v>
      </c>
      <c r="G1115" s="307" t="s">
        <v>1153</v>
      </c>
      <c r="H1115" s="307" t="s">
        <v>1153</v>
      </c>
      <c r="I1115" s="307" t="s">
        <v>1153</v>
      </c>
      <c r="J1115" s="259">
        <v>0.9</v>
      </c>
      <c r="K1115" s="260">
        <v>0.931506849315068</v>
      </c>
      <c r="L1115" s="260">
        <v>0.867647058823529</v>
      </c>
      <c r="M1115" s="261">
        <v>0.806451612903226</v>
      </c>
      <c r="N1115" s="261">
        <v>0.917677089980855</v>
      </c>
      <c r="O1115" s="262">
        <v>0.9</v>
      </c>
      <c r="P1115" s="263">
        <v>0.987262322318627</v>
      </c>
      <c r="Q1115" s="260">
        <v>0.968108876701198</v>
      </c>
      <c r="R1115" s="260">
        <v>0.987135236899906</v>
      </c>
      <c r="S1115" s="260">
        <v>0.974665759452844</v>
      </c>
      <c r="T1115" s="262">
        <v>0.9</v>
      </c>
      <c r="U1115" s="260">
        <v>0.633376407605686</v>
      </c>
      <c r="V1115" s="260">
        <v>0.689823278488726</v>
      </c>
      <c r="W1115" s="260">
        <v>0.801694383432695</v>
      </c>
      <c r="X1115" s="260">
        <v>0.699011195843311</v>
      </c>
      <c r="Y1115" s="262">
        <v>0.92</v>
      </c>
      <c r="Z1115" s="262">
        <v>0</v>
      </c>
      <c r="AA1115" s="262" t="s">
        <v>33</v>
      </c>
      <c r="AB1115" s="262" t="s">
        <v>33</v>
      </c>
      <c r="AC1115" s="262">
        <v>0</v>
      </c>
      <c r="AD1115" s="262">
        <v>0.92</v>
      </c>
      <c r="AE1115" s="260">
        <v>1</v>
      </c>
      <c r="AF1115" s="260">
        <v>0.993377483443709</v>
      </c>
      <c r="AG1115" s="260">
        <v>0.758928571428571</v>
      </c>
      <c r="AH1115" s="260">
        <v>0.98299522673031</v>
      </c>
      <c r="AI1115" s="262">
        <v>0.92</v>
      </c>
      <c r="AJ1115" s="260">
        <v>0.937292511988196</v>
      </c>
      <c r="AK1115" s="260">
        <v>0.918951858622791</v>
      </c>
      <c r="AL1115" s="260">
        <v>0.942893002823972</v>
      </c>
      <c r="AM1115" s="260">
        <v>0.926554920343191</v>
      </c>
      <c r="AN1115" s="259">
        <v>0.99</v>
      </c>
      <c r="AO1115" s="264">
        <v>1</v>
      </c>
      <c r="AP1115" s="264">
        <v>1</v>
      </c>
      <c r="AQ1115" s="264">
        <v>1</v>
      </c>
      <c r="AR1115" s="265">
        <v>1</v>
      </c>
      <c r="AS1115" s="286">
        <v>0.0721861525408278</v>
      </c>
      <c r="AT1115" s="267">
        <v>0.0454545454545455</v>
      </c>
      <c r="AU1115" s="268">
        <v>0.1</v>
      </c>
      <c r="AV1115" s="268">
        <v>0.0588235294117647</v>
      </c>
      <c r="AW1115" s="268">
        <v>0.0743034055727554</v>
      </c>
      <c r="AX1115" s="224"/>
      <c r="AY1115" s="222"/>
    </row>
    <row r="1116" ht="15" spans="1:51">
      <c r="A1116" s="220"/>
      <c r="B1116" s="224"/>
      <c r="C1116" s="283" t="s">
        <v>1085</v>
      </c>
      <c r="D1116" s="111" t="s">
        <v>25</v>
      </c>
      <c r="E1116" s="111" t="s">
        <v>1086</v>
      </c>
      <c r="F1116" s="307" t="s">
        <v>1154</v>
      </c>
      <c r="G1116" s="307" t="s">
        <v>1154</v>
      </c>
      <c r="H1116" s="307" t="s">
        <v>1154</v>
      </c>
      <c r="I1116" s="307" t="s">
        <v>1154</v>
      </c>
      <c r="J1116" s="259">
        <v>0.9</v>
      </c>
      <c r="K1116" s="260">
        <v>0.958333333333333</v>
      </c>
      <c r="L1116" s="260">
        <v>0.958333333333333</v>
      </c>
      <c r="M1116" s="261">
        <v>0.930232558139535</v>
      </c>
      <c r="N1116" s="261">
        <v>0.941176470588235</v>
      </c>
      <c r="O1116" s="262">
        <v>0.9</v>
      </c>
      <c r="P1116" s="263">
        <v>0.938039614017268</v>
      </c>
      <c r="Q1116" s="260">
        <v>0.952695269526953</v>
      </c>
      <c r="R1116" s="260">
        <v>0.978705978705979</v>
      </c>
      <c r="S1116" s="260">
        <v>0.962463159360423</v>
      </c>
      <c r="T1116" s="262">
        <v>0.9</v>
      </c>
      <c r="U1116" s="260">
        <v>0.803707465718639</v>
      </c>
      <c r="V1116" s="260">
        <v>0.847084708470847</v>
      </c>
      <c r="W1116" s="260">
        <v>0.841113841113841</v>
      </c>
      <c r="X1116" s="260">
        <v>0.801199786498341</v>
      </c>
      <c r="Y1116" s="262">
        <v>0.92</v>
      </c>
      <c r="Z1116" s="262" t="s">
        <v>33</v>
      </c>
      <c r="AA1116" s="262" t="s">
        <v>33</v>
      </c>
      <c r="AB1116" s="262" t="s">
        <v>33</v>
      </c>
      <c r="AC1116" s="262" t="s">
        <v>33</v>
      </c>
      <c r="AD1116" s="262">
        <v>0.92</v>
      </c>
      <c r="AE1116" s="260">
        <v>1</v>
      </c>
      <c r="AF1116" s="260">
        <v>0.962962962962963</v>
      </c>
      <c r="AG1116" s="260">
        <v>1</v>
      </c>
      <c r="AH1116" s="260">
        <v>0.991603053435114</v>
      </c>
      <c r="AI1116" s="262">
        <v>0.92</v>
      </c>
      <c r="AJ1116" s="260">
        <v>0.941594718131031</v>
      </c>
      <c r="AK1116" s="260">
        <v>0.959295929592959</v>
      </c>
      <c r="AL1116" s="260">
        <v>0.93980343980344</v>
      </c>
      <c r="AM1116" s="260">
        <v>0.953495387828508</v>
      </c>
      <c r="AN1116" s="259">
        <v>0.99</v>
      </c>
      <c r="AO1116" s="264">
        <v>1</v>
      </c>
      <c r="AP1116" s="264">
        <v>1</v>
      </c>
      <c r="AQ1116" s="264">
        <v>1</v>
      </c>
      <c r="AR1116" s="265">
        <v>1</v>
      </c>
      <c r="AS1116" s="286">
        <v>0.0721861525408278</v>
      </c>
      <c r="AT1116" s="267">
        <v>0</v>
      </c>
      <c r="AU1116" s="268">
        <v>0</v>
      </c>
      <c r="AV1116" s="268">
        <v>0.25</v>
      </c>
      <c r="AW1116" s="268">
        <v>0.0773809523809524</v>
      </c>
      <c r="AX1116" s="224"/>
      <c r="AY1116" s="222"/>
    </row>
    <row r="1117" ht="15" spans="1:51">
      <c r="A1117" s="220"/>
      <c r="B1117" s="224"/>
      <c r="C1117" s="283" t="s">
        <v>1085</v>
      </c>
      <c r="D1117" s="111" t="s">
        <v>25</v>
      </c>
      <c r="E1117" s="111" t="s">
        <v>1086</v>
      </c>
      <c r="F1117" s="307" t="s">
        <v>1155</v>
      </c>
      <c r="G1117" s="307" t="s">
        <v>1155</v>
      </c>
      <c r="H1117" s="307" t="s">
        <v>1155</v>
      </c>
      <c r="I1117" s="307" t="s">
        <v>1155</v>
      </c>
      <c r="J1117" s="259">
        <v>0.9</v>
      </c>
      <c r="K1117" s="260">
        <v>0.976744186046512</v>
      </c>
      <c r="L1117" s="260">
        <v>0.952380952380952</v>
      </c>
      <c r="M1117" s="261">
        <v>0.975</v>
      </c>
      <c r="N1117" s="261">
        <v>0.976833976833977</v>
      </c>
      <c r="O1117" s="262">
        <v>0.9</v>
      </c>
      <c r="P1117" s="263">
        <v>0.927063339731286</v>
      </c>
      <c r="Q1117" s="260">
        <v>0.939505041246563</v>
      </c>
      <c r="R1117" s="260">
        <v>0.983187390542907</v>
      </c>
      <c r="S1117" s="260">
        <v>0.956173862899157</v>
      </c>
      <c r="T1117" s="262">
        <v>0.9</v>
      </c>
      <c r="U1117" s="260">
        <v>0.711239070164214</v>
      </c>
      <c r="V1117" s="260">
        <v>0.674610449129239</v>
      </c>
      <c r="W1117" s="260">
        <v>0.745008756567426</v>
      </c>
      <c r="X1117" s="260">
        <v>0.732728527149345</v>
      </c>
      <c r="Y1117" s="262">
        <v>0.92</v>
      </c>
      <c r="Z1117" s="262">
        <v>0</v>
      </c>
      <c r="AA1117" s="262" t="s">
        <v>33</v>
      </c>
      <c r="AB1117" s="262" t="s">
        <v>33</v>
      </c>
      <c r="AC1117" s="262">
        <v>0</v>
      </c>
      <c r="AD1117" s="262">
        <v>0.92</v>
      </c>
      <c r="AE1117" s="260">
        <v>1</v>
      </c>
      <c r="AF1117" s="260">
        <v>1</v>
      </c>
      <c r="AG1117" s="260">
        <v>1</v>
      </c>
      <c r="AH1117" s="260">
        <v>0.988165680473373</v>
      </c>
      <c r="AI1117" s="262">
        <v>0.92</v>
      </c>
      <c r="AJ1117" s="260">
        <v>0.870603282882115</v>
      </c>
      <c r="AK1117" s="260">
        <v>0.884738771769019</v>
      </c>
      <c r="AL1117" s="260">
        <v>0.868651488616462</v>
      </c>
      <c r="AM1117" s="260">
        <v>0.903617435358809</v>
      </c>
      <c r="AN1117" s="259">
        <v>0.99</v>
      </c>
      <c r="AO1117" s="264">
        <v>1</v>
      </c>
      <c r="AP1117" s="264">
        <v>1</v>
      </c>
      <c r="AQ1117" s="264">
        <v>1</v>
      </c>
      <c r="AR1117" s="265">
        <v>1</v>
      </c>
      <c r="AS1117" s="286">
        <v>0.0721861525408278</v>
      </c>
      <c r="AT1117" s="267">
        <v>0</v>
      </c>
      <c r="AU1117" s="268">
        <v>0.166666666666667</v>
      </c>
      <c r="AV1117" s="268">
        <v>0</v>
      </c>
      <c r="AW1117" s="268">
        <v>0.0534351145038168</v>
      </c>
      <c r="AX1117" s="224"/>
      <c r="AY1117" s="222"/>
    </row>
    <row r="1118" ht="15" spans="1:51">
      <c r="A1118" s="220"/>
      <c r="B1118" s="224"/>
      <c r="C1118" s="283" t="s">
        <v>1085</v>
      </c>
      <c r="D1118" s="111" t="s">
        <v>25</v>
      </c>
      <c r="E1118" s="111" t="s">
        <v>1086</v>
      </c>
      <c r="F1118" s="307" t="s">
        <v>1156</v>
      </c>
      <c r="G1118" s="307" t="s">
        <v>1156</v>
      </c>
      <c r="H1118" s="307" t="s">
        <v>1156</v>
      </c>
      <c r="I1118" s="307" t="s">
        <v>1156</v>
      </c>
      <c r="J1118" s="259">
        <v>0.9</v>
      </c>
      <c r="K1118" s="260">
        <v>1</v>
      </c>
      <c r="L1118" s="260">
        <v>0.980392156862745</v>
      </c>
      <c r="M1118" s="261">
        <v>0.977272727272727</v>
      </c>
      <c r="N1118" s="261">
        <v>0.978867286559594</v>
      </c>
      <c r="O1118" s="262">
        <v>0.9</v>
      </c>
      <c r="P1118" s="263">
        <v>0.931232659532303</v>
      </c>
      <c r="Q1118" s="260">
        <v>0.883425180161085</v>
      </c>
      <c r="R1118" s="260">
        <v>0.962724500169434</v>
      </c>
      <c r="S1118" s="260">
        <v>0.942720810205473</v>
      </c>
      <c r="T1118" s="262">
        <v>0.9</v>
      </c>
      <c r="U1118" s="260">
        <v>0.71739992072929</v>
      </c>
      <c r="V1118" s="260">
        <v>0.73103009749894</v>
      </c>
      <c r="W1118" s="260">
        <v>0.761775669264656</v>
      </c>
      <c r="X1118" s="260">
        <v>0.715629564709319</v>
      </c>
      <c r="Y1118" s="262">
        <v>0.92</v>
      </c>
      <c r="Z1118" s="262" t="s">
        <v>33</v>
      </c>
      <c r="AA1118" s="262" t="s">
        <v>33</v>
      </c>
      <c r="AB1118" s="262" t="s">
        <v>33</v>
      </c>
      <c r="AC1118" s="262">
        <v>0</v>
      </c>
      <c r="AD1118" s="262">
        <v>0.92</v>
      </c>
      <c r="AE1118" s="260">
        <v>0.976331360946746</v>
      </c>
      <c r="AF1118" s="260">
        <v>0.964566929133858</v>
      </c>
      <c r="AG1118" s="260">
        <v>0.977272727272727</v>
      </c>
      <c r="AH1118" s="260">
        <v>0.980139026812314</v>
      </c>
      <c r="AI1118" s="262">
        <v>0.92</v>
      </c>
      <c r="AJ1118" s="260">
        <v>0.950852160126833</v>
      </c>
      <c r="AK1118" s="260">
        <v>0.9501907587961</v>
      </c>
      <c r="AL1118" s="260">
        <v>0.905116909522196</v>
      </c>
      <c r="AM1118" s="260">
        <v>0.949859286597657</v>
      </c>
      <c r="AN1118" s="259">
        <v>0.99</v>
      </c>
      <c r="AO1118" s="264">
        <v>1</v>
      </c>
      <c r="AP1118" s="264">
        <v>1</v>
      </c>
      <c r="AQ1118" s="264">
        <v>1</v>
      </c>
      <c r="AR1118" s="265">
        <v>1</v>
      </c>
      <c r="AS1118" s="286">
        <v>0.0721861525408278</v>
      </c>
      <c r="AT1118" s="267">
        <v>0.142857142857143</v>
      </c>
      <c r="AU1118" s="268">
        <v>0</v>
      </c>
      <c r="AV1118" s="268">
        <v>0.428571428571429</v>
      </c>
      <c r="AW1118" s="268">
        <v>0.0677966101694915</v>
      </c>
      <c r="AX1118" s="224"/>
      <c r="AY1118" s="222"/>
    </row>
    <row r="1119" ht="15" spans="1:51">
      <c r="A1119" s="220"/>
      <c r="B1119" s="224"/>
      <c r="C1119" s="283" t="s">
        <v>1085</v>
      </c>
      <c r="D1119" s="111" t="s">
        <v>25</v>
      </c>
      <c r="E1119" s="111" t="s">
        <v>1086</v>
      </c>
      <c r="F1119" s="307" t="s">
        <v>1157</v>
      </c>
      <c r="G1119" s="307" t="s">
        <v>1157</v>
      </c>
      <c r="H1119" s="307" t="s">
        <v>1157</v>
      </c>
      <c r="I1119" s="307" t="s">
        <v>1157</v>
      </c>
      <c r="J1119" s="259">
        <v>0.9</v>
      </c>
      <c r="K1119" s="260">
        <v>0.978260869565217</v>
      </c>
      <c r="L1119" s="260">
        <v>0.954545454545455</v>
      </c>
      <c r="M1119" s="261">
        <v>0.846153846153846</v>
      </c>
      <c r="N1119" s="261">
        <v>0.971144278606965</v>
      </c>
      <c r="O1119" s="262">
        <v>0.9</v>
      </c>
      <c r="P1119" s="263">
        <v>0.96356641774157</v>
      </c>
      <c r="Q1119" s="260">
        <v>0.980968858131488</v>
      </c>
      <c r="R1119" s="260">
        <v>0.984174830444612</v>
      </c>
      <c r="S1119" s="260">
        <v>0.958506042064171</v>
      </c>
      <c r="T1119" s="262">
        <v>0.9</v>
      </c>
      <c r="U1119" s="260">
        <v>0.834577958814211</v>
      </c>
      <c r="V1119" s="260">
        <v>0.84083044982699</v>
      </c>
      <c r="W1119" s="260">
        <v>0.896006028636021</v>
      </c>
      <c r="X1119" s="260">
        <v>0.846196021668092</v>
      </c>
      <c r="Y1119" s="262">
        <v>0.92</v>
      </c>
      <c r="Z1119" s="262" t="s">
        <v>33</v>
      </c>
      <c r="AA1119" s="262" t="s">
        <v>33</v>
      </c>
      <c r="AB1119" s="262" t="s">
        <v>33</v>
      </c>
      <c r="AC1119" s="262" t="s">
        <v>33</v>
      </c>
      <c r="AD1119" s="262">
        <v>0.92</v>
      </c>
      <c r="AE1119" s="260">
        <v>0.990476190476191</v>
      </c>
      <c r="AF1119" s="260">
        <v>1</v>
      </c>
      <c r="AG1119" s="260">
        <v>1</v>
      </c>
      <c r="AH1119" s="260">
        <v>0.995124329595319</v>
      </c>
      <c r="AI1119" s="262">
        <v>0.92</v>
      </c>
      <c r="AJ1119" s="260">
        <v>0.954967187146413</v>
      </c>
      <c r="AK1119" s="260">
        <v>0.948096885813149</v>
      </c>
      <c r="AL1119" s="260">
        <v>0.961190655614167</v>
      </c>
      <c r="AM1119" s="260">
        <v>0.962640085970568</v>
      </c>
      <c r="AN1119" s="259">
        <v>0.99</v>
      </c>
      <c r="AO1119" s="264">
        <v>1</v>
      </c>
      <c r="AP1119" s="264">
        <v>1</v>
      </c>
      <c r="AQ1119" s="264">
        <v>1</v>
      </c>
      <c r="AR1119" s="265">
        <v>1</v>
      </c>
      <c r="AS1119" s="286">
        <v>0.0721861525408278</v>
      </c>
      <c r="AT1119" s="267">
        <v>0.1</v>
      </c>
      <c r="AU1119" s="268">
        <v>0.0833333333333333</v>
      </c>
      <c r="AV1119" s="268">
        <v>0</v>
      </c>
      <c r="AW1119" s="268">
        <v>0.085427135678392</v>
      </c>
      <c r="AX1119" s="224"/>
      <c r="AY1119" s="222"/>
    </row>
    <row r="1120" ht="15" spans="1:51">
      <c r="A1120" s="220"/>
      <c r="B1120" s="224"/>
      <c r="C1120" s="283" t="s">
        <v>1085</v>
      </c>
      <c r="D1120" s="111" t="s">
        <v>25</v>
      </c>
      <c r="E1120" s="111" t="s">
        <v>1086</v>
      </c>
      <c r="F1120" s="307" t="s">
        <v>1158</v>
      </c>
      <c r="G1120" s="307" t="s">
        <v>1158</v>
      </c>
      <c r="H1120" s="307" t="s">
        <v>1158</v>
      </c>
      <c r="I1120" s="307" t="s">
        <v>1158</v>
      </c>
      <c r="J1120" s="259">
        <v>0.9</v>
      </c>
      <c r="K1120" s="260">
        <v>0.903225806451613</v>
      </c>
      <c r="L1120" s="260">
        <v>0.9</v>
      </c>
      <c r="M1120" s="261">
        <v>0.892857142857143</v>
      </c>
      <c r="N1120" s="261">
        <v>0.912258064516129</v>
      </c>
      <c r="O1120" s="262">
        <v>0.9</v>
      </c>
      <c r="P1120" s="263">
        <v>0.809495723975229</v>
      </c>
      <c r="Q1120" s="260">
        <v>0.905819038008745</v>
      </c>
      <c r="R1120" s="260">
        <v>0.980269989615784</v>
      </c>
      <c r="S1120" s="260">
        <v>0.95189272121087</v>
      </c>
      <c r="T1120" s="262">
        <v>0.9</v>
      </c>
      <c r="U1120" s="260">
        <v>0.428192273665585</v>
      </c>
      <c r="V1120" s="260">
        <v>0.484359233097881</v>
      </c>
      <c r="W1120" s="260">
        <v>0.606957424714434</v>
      </c>
      <c r="X1120" s="260">
        <v>0.550467648186941</v>
      </c>
      <c r="Y1120" s="262">
        <v>0.92</v>
      </c>
      <c r="Z1120" s="262" t="s">
        <v>33</v>
      </c>
      <c r="AA1120" s="262" t="s">
        <v>33</v>
      </c>
      <c r="AB1120" s="262" t="s">
        <v>33</v>
      </c>
      <c r="AC1120" s="262" t="s">
        <v>33</v>
      </c>
      <c r="AD1120" s="262">
        <v>0.92</v>
      </c>
      <c r="AE1120" s="260">
        <v>1</v>
      </c>
      <c r="AF1120" s="260">
        <v>1</v>
      </c>
      <c r="AG1120" s="260">
        <v>0.966666666666667</v>
      </c>
      <c r="AH1120" s="260">
        <v>0.980511571254568</v>
      </c>
      <c r="AI1120" s="262">
        <v>0.92</v>
      </c>
      <c r="AJ1120" s="260">
        <v>0.800648776172221</v>
      </c>
      <c r="AK1120" s="260">
        <v>0.84493777329297</v>
      </c>
      <c r="AL1120" s="260">
        <v>0.841121495327103</v>
      </c>
      <c r="AM1120" s="260">
        <v>0.883412504056885</v>
      </c>
      <c r="AN1120" s="259">
        <v>0.99</v>
      </c>
      <c r="AO1120" s="264">
        <v>1</v>
      </c>
      <c r="AP1120" s="264">
        <v>1</v>
      </c>
      <c r="AQ1120" s="264">
        <v>1</v>
      </c>
      <c r="AR1120" s="265">
        <v>1</v>
      </c>
      <c r="AS1120" s="286">
        <v>0.0721861525408278</v>
      </c>
      <c r="AT1120" s="267">
        <v>0</v>
      </c>
      <c r="AU1120" s="268">
        <v>0</v>
      </c>
      <c r="AV1120" s="268">
        <v>0</v>
      </c>
      <c r="AW1120" s="268">
        <v>0.0956521739130435</v>
      </c>
      <c r="AX1120" s="224"/>
      <c r="AY1120" s="222"/>
    </row>
    <row r="1121" ht="15" spans="1:51">
      <c r="A1121" s="220"/>
      <c r="B1121" s="224"/>
      <c r="C1121" s="283" t="s">
        <v>1085</v>
      </c>
      <c r="D1121" s="111" t="s">
        <v>25</v>
      </c>
      <c r="E1121" s="111" t="s">
        <v>1086</v>
      </c>
      <c r="F1121" s="307" t="s">
        <v>1159</v>
      </c>
      <c r="G1121" s="307" t="s">
        <v>1159</v>
      </c>
      <c r="H1121" s="307" t="s">
        <v>1159</v>
      </c>
      <c r="I1121" s="307" t="s">
        <v>1159</v>
      </c>
      <c r="J1121" s="259">
        <v>0.9</v>
      </c>
      <c r="K1121" s="260">
        <v>0.884210526315789</v>
      </c>
      <c r="L1121" s="260">
        <v>0.868686868686869</v>
      </c>
      <c r="M1121" s="261">
        <v>0.860215053763441</v>
      </c>
      <c r="N1121" s="261">
        <v>0.856842105263158</v>
      </c>
      <c r="O1121" s="262">
        <v>0.9</v>
      </c>
      <c r="P1121" s="263">
        <v>0.938023241284518</v>
      </c>
      <c r="Q1121" s="260">
        <v>0.93749110066923</v>
      </c>
      <c r="R1121" s="260">
        <v>0.953903022396173</v>
      </c>
      <c r="S1121" s="260">
        <v>0.918589325013906</v>
      </c>
      <c r="T1121" s="262">
        <v>0.9</v>
      </c>
      <c r="U1121" s="260">
        <v>0.748969136573785</v>
      </c>
      <c r="V1121" s="260">
        <v>0.78029332194219</v>
      </c>
      <c r="W1121" s="260">
        <v>0.818221352467928</v>
      </c>
      <c r="X1121" s="260">
        <v>0.779698420759873</v>
      </c>
      <c r="Y1121" s="262">
        <v>0.92</v>
      </c>
      <c r="Z1121" s="262" t="s">
        <v>33</v>
      </c>
      <c r="AA1121" s="262" t="s">
        <v>33</v>
      </c>
      <c r="AB1121" s="262" t="s">
        <v>33</v>
      </c>
      <c r="AC1121" s="262">
        <v>1</v>
      </c>
      <c r="AD1121" s="262">
        <v>0.92</v>
      </c>
      <c r="AE1121" s="260">
        <v>0.998970133882595</v>
      </c>
      <c r="AF1121" s="260">
        <v>0.99496475327291</v>
      </c>
      <c r="AG1121" s="260">
        <v>0.998917748917749</v>
      </c>
      <c r="AH1121" s="260">
        <v>0.997744572878489</v>
      </c>
      <c r="AI1121" s="262">
        <v>0.92</v>
      </c>
      <c r="AJ1121" s="260">
        <v>0.917405972760215</v>
      </c>
      <c r="AK1121" s="260">
        <v>0.928235796668091</v>
      </c>
      <c r="AL1121" s="260">
        <v>0.941509023700804</v>
      </c>
      <c r="AM1121" s="260">
        <v>0.94290136519184</v>
      </c>
      <c r="AN1121" s="259">
        <v>0.99</v>
      </c>
      <c r="AO1121" s="264">
        <v>1</v>
      </c>
      <c r="AP1121" s="264">
        <v>1</v>
      </c>
      <c r="AQ1121" s="264">
        <v>1</v>
      </c>
      <c r="AR1121" s="265">
        <v>1</v>
      </c>
      <c r="AS1121" s="286">
        <v>0.0721861525408278</v>
      </c>
      <c r="AT1121" s="267">
        <v>0.0588235294117647</v>
      </c>
      <c r="AU1121" s="268">
        <v>0.25</v>
      </c>
      <c r="AV1121" s="268">
        <v>0.0588235294117647</v>
      </c>
      <c r="AW1121" s="268">
        <v>0.0648148148148148</v>
      </c>
      <c r="AX1121" s="224"/>
      <c r="AY1121" s="222"/>
    </row>
    <row r="1122" ht="15" spans="1:51">
      <c r="A1122" s="220"/>
      <c r="B1122" s="224"/>
      <c r="C1122" s="283" t="s">
        <v>1085</v>
      </c>
      <c r="D1122" s="111" t="s">
        <v>25</v>
      </c>
      <c r="E1122" s="111" t="s">
        <v>1086</v>
      </c>
      <c r="F1122" s="307" t="s">
        <v>1160</v>
      </c>
      <c r="G1122" s="307" t="s">
        <v>1160</v>
      </c>
      <c r="H1122" s="307" t="s">
        <v>1160</v>
      </c>
      <c r="I1122" s="307" t="s">
        <v>1160</v>
      </c>
      <c r="J1122" s="259">
        <v>0.9</v>
      </c>
      <c r="K1122" s="260">
        <v>0.976744186046512</v>
      </c>
      <c r="L1122" s="260">
        <v>0.878048780487805</v>
      </c>
      <c r="M1122" s="261">
        <v>0.868421052631579</v>
      </c>
      <c r="N1122" s="261">
        <v>0.899364406779661</v>
      </c>
      <c r="O1122" s="262">
        <v>0.9</v>
      </c>
      <c r="P1122" s="263">
        <v>0.915964172813488</v>
      </c>
      <c r="Q1122" s="260">
        <v>0.957512315270936</v>
      </c>
      <c r="R1122" s="260">
        <v>0.98433552299141</v>
      </c>
      <c r="S1122" s="260">
        <v>0.79695141399107</v>
      </c>
      <c r="T1122" s="262">
        <v>0.9</v>
      </c>
      <c r="U1122" s="260">
        <v>0.611696522655427</v>
      </c>
      <c r="V1122" s="260">
        <v>0.744150246305419</v>
      </c>
      <c r="W1122" s="260">
        <v>0.775138959070237</v>
      </c>
      <c r="X1122" s="260">
        <v>0.64760525196683</v>
      </c>
      <c r="Y1122" s="262">
        <v>0.92</v>
      </c>
      <c r="Z1122" s="262" t="s">
        <v>33</v>
      </c>
      <c r="AA1122" s="262" t="s">
        <v>33</v>
      </c>
      <c r="AB1122" s="262" t="s">
        <v>33</v>
      </c>
      <c r="AC1122" s="262" t="s">
        <v>33</v>
      </c>
      <c r="AD1122" s="262">
        <v>0.92</v>
      </c>
      <c r="AE1122" s="260">
        <v>1</v>
      </c>
      <c r="AF1122" s="260">
        <v>0.923076923076923</v>
      </c>
      <c r="AG1122" s="260">
        <v>1</v>
      </c>
      <c r="AH1122" s="260">
        <v>0.996124031007752</v>
      </c>
      <c r="AI1122" s="262">
        <v>0.92</v>
      </c>
      <c r="AJ1122" s="260">
        <v>0.791886195995785</v>
      </c>
      <c r="AK1122" s="260">
        <v>0.894088669950739</v>
      </c>
      <c r="AL1122" s="260">
        <v>0.874684183931278</v>
      </c>
      <c r="AM1122" s="260">
        <v>0.867916755262598</v>
      </c>
      <c r="AN1122" s="259">
        <v>0.99</v>
      </c>
      <c r="AO1122" s="264">
        <v>1</v>
      </c>
      <c r="AP1122" s="264">
        <v>1</v>
      </c>
      <c r="AQ1122" s="264">
        <v>1</v>
      </c>
      <c r="AR1122" s="265">
        <v>1</v>
      </c>
      <c r="AS1122" s="286">
        <v>0.0721861525408278</v>
      </c>
      <c r="AT1122" s="267">
        <v>0.142857142857143</v>
      </c>
      <c r="AU1122" s="268">
        <v>0</v>
      </c>
      <c r="AV1122" s="268">
        <v>0</v>
      </c>
      <c r="AW1122" s="268">
        <v>0.0899470899470899</v>
      </c>
      <c r="AX1122" s="224"/>
      <c r="AY1122" s="222"/>
    </row>
    <row r="1123" ht="15" spans="1:51">
      <c r="A1123" s="220"/>
      <c r="B1123" s="224"/>
      <c r="C1123" s="283" t="s">
        <v>1085</v>
      </c>
      <c r="D1123" s="111" t="s">
        <v>25</v>
      </c>
      <c r="E1123" s="111" t="s">
        <v>1086</v>
      </c>
      <c r="F1123" s="307" t="s">
        <v>1161</v>
      </c>
      <c r="G1123" s="307" t="s">
        <v>1161</v>
      </c>
      <c r="H1123" s="307" t="s">
        <v>1161</v>
      </c>
      <c r="I1123" s="307" t="s">
        <v>1161</v>
      </c>
      <c r="J1123" s="259">
        <v>0.9</v>
      </c>
      <c r="K1123" s="260">
        <v>0.9375</v>
      </c>
      <c r="L1123" s="260">
        <v>0.966666666666667</v>
      </c>
      <c r="M1123" s="261">
        <v>0.689655172413793</v>
      </c>
      <c r="N1123" s="261">
        <v>0.892265193370166</v>
      </c>
      <c r="O1123" s="262">
        <v>0.9</v>
      </c>
      <c r="P1123" s="263">
        <v>0.952881248010188</v>
      </c>
      <c r="Q1123" s="260">
        <v>0.98592620768353</v>
      </c>
      <c r="R1123" s="260">
        <v>0.981099656357388</v>
      </c>
      <c r="S1123" s="260">
        <v>0.960377069282649</v>
      </c>
      <c r="T1123" s="262">
        <v>0.9</v>
      </c>
      <c r="U1123" s="260">
        <v>0.876790830945559</v>
      </c>
      <c r="V1123" s="260">
        <v>0.903004944845949</v>
      </c>
      <c r="W1123" s="260">
        <v>0.869415807560137</v>
      </c>
      <c r="X1123" s="260">
        <v>0.799218270999387</v>
      </c>
      <c r="Y1123" s="262">
        <v>0.92</v>
      </c>
      <c r="Z1123" s="262" t="s">
        <v>33</v>
      </c>
      <c r="AA1123" s="262" t="s">
        <v>33</v>
      </c>
      <c r="AB1123" s="262" t="s">
        <v>33</v>
      </c>
      <c r="AC1123" s="262" t="s">
        <v>33</v>
      </c>
      <c r="AD1123" s="262">
        <v>0.92</v>
      </c>
      <c r="AE1123" s="260">
        <v>1</v>
      </c>
      <c r="AF1123" s="260">
        <v>1</v>
      </c>
      <c r="AG1123" s="260">
        <v>1</v>
      </c>
      <c r="AH1123" s="260">
        <v>0.960358056265985</v>
      </c>
      <c r="AI1123" s="262">
        <v>0.92</v>
      </c>
      <c r="AJ1123" s="260">
        <v>0.910538045208532</v>
      </c>
      <c r="AK1123" s="260">
        <v>0.931152529478889</v>
      </c>
      <c r="AL1123" s="260">
        <v>0.899770904925544</v>
      </c>
      <c r="AM1123" s="260">
        <v>0.918684855916616</v>
      </c>
      <c r="AN1123" s="259">
        <v>0.99</v>
      </c>
      <c r="AO1123" s="264">
        <v>1</v>
      </c>
      <c r="AP1123" s="264">
        <v>1</v>
      </c>
      <c r="AQ1123" s="264">
        <v>1</v>
      </c>
      <c r="AR1123" s="265">
        <v>1</v>
      </c>
      <c r="AS1123" s="286">
        <v>0.0721861525408278</v>
      </c>
      <c r="AT1123" s="267">
        <v>0</v>
      </c>
      <c r="AU1123" s="268">
        <v>0.142857142857143</v>
      </c>
      <c r="AV1123" s="268">
        <v>0.166666666666667</v>
      </c>
      <c r="AW1123" s="268">
        <v>0.0666666666666667</v>
      </c>
      <c r="AX1123" s="224"/>
      <c r="AY1123" s="222"/>
    </row>
    <row r="1124" ht="15" spans="1:51">
      <c r="A1124" s="220"/>
      <c r="B1124" s="224"/>
      <c r="C1124" s="283" t="s">
        <v>1085</v>
      </c>
      <c r="D1124" s="111" t="s">
        <v>25</v>
      </c>
      <c r="E1124" s="111" t="s">
        <v>1086</v>
      </c>
      <c r="F1124" s="307" t="s">
        <v>1162</v>
      </c>
      <c r="G1124" s="307" t="s">
        <v>1162</v>
      </c>
      <c r="H1124" s="307" t="s">
        <v>1162</v>
      </c>
      <c r="I1124" s="307" t="s">
        <v>1162</v>
      </c>
      <c r="J1124" s="259">
        <v>0.9</v>
      </c>
      <c r="K1124" s="260">
        <v>0.905405405405405</v>
      </c>
      <c r="L1124" s="260">
        <v>0.972602739726027</v>
      </c>
      <c r="M1124" s="261">
        <v>0.835820895522388</v>
      </c>
      <c r="N1124" s="261">
        <v>0.919121894858463</v>
      </c>
      <c r="O1124" s="262">
        <v>0.9</v>
      </c>
      <c r="P1124" s="263">
        <v>0.946739768944586</v>
      </c>
      <c r="Q1124" s="260">
        <v>0.961648306813546</v>
      </c>
      <c r="R1124" s="260">
        <v>0.977164605137964</v>
      </c>
      <c r="S1124" s="260">
        <v>0.94976551461091</v>
      </c>
      <c r="T1124" s="262">
        <v>0.9</v>
      </c>
      <c r="U1124" s="260">
        <v>0.786567456432348</v>
      </c>
      <c r="V1124" s="260">
        <v>0.844145246838025</v>
      </c>
      <c r="W1124" s="260">
        <v>0.92546780843641</v>
      </c>
      <c r="X1124" s="260">
        <v>0.81706672214565</v>
      </c>
      <c r="Y1124" s="262">
        <v>0.92</v>
      </c>
      <c r="Z1124" s="262">
        <v>0</v>
      </c>
      <c r="AA1124" s="262" t="s">
        <v>33</v>
      </c>
      <c r="AB1124" s="262" t="s">
        <v>33</v>
      </c>
      <c r="AC1124" s="262">
        <v>0</v>
      </c>
      <c r="AD1124" s="262">
        <v>0.92</v>
      </c>
      <c r="AE1124" s="260">
        <v>1</v>
      </c>
      <c r="AF1124" s="260">
        <v>0.0844155844155844</v>
      </c>
      <c r="AG1124" s="260">
        <v>0.997792494481236</v>
      </c>
      <c r="AH1124" s="260">
        <v>0.944287921475961</v>
      </c>
      <c r="AI1124" s="262">
        <v>0.92</v>
      </c>
      <c r="AJ1124" s="260">
        <v>0.931871574001566</v>
      </c>
      <c r="AK1124" s="260">
        <v>0.955537426065674</v>
      </c>
      <c r="AL1124" s="260">
        <v>0.973358705994291</v>
      </c>
      <c r="AM1124" s="260">
        <v>0.960420242367504</v>
      </c>
      <c r="AN1124" s="259">
        <v>0.99</v>
      </c>
      <c r="AO1124" s="264">
        <v>1</v>
      </c>
      <c r="AP1124" s="264">
        <v>1</v>
      </c>
      <c r="AQ1124" s="264">
        <v>1</v>
      </c>
      <c r="AR1124" s="265">
        <v>1</v>
      </c>
      <c r="AS1124" s="286">
        <v>0.0721861525408278</v>
      </c>
      <c r="AT1124" s="267">
        <v>0</v>
      </c>
      <c r="AU1124" s="268">
        <v>0</v>
      </c>
      <c r="AV1124" s="268">
        <v>0.2</v>
      </c>
      <c r="AW1124" s="268">
        <v>0.0710900473933649</v>
      </c>
      <c r="AX1124" s="224"/>
      <c r="AY1124" s="222"/>
    </row>
    <row r="1125" ht="15" spans="1:51">
      <c r="A1125" s="220"/>
      <c r="B1125" s="224"/>
      <c r="C1125" s="283" t="s">
        <v>1085</v>
      </c>
      <c r="D1125" s="111" t="s">
        <v>25</v>
      </c>
      <c r="E1125" s="111" t="s">
        <v>1086</v>
      </c>
      <c r="F1125" s="307" t="s">
        <v>1163</v>
      </c>
      <c r="G1125" s="307" t="s">
        <v>1163</v>
      </c>
      <c r="H1125" s="307" t="s">
        <v>1163</v>
      </c>
      <c r="I1125" s="307" t="s">
        <v>1163</v>
      </c>
      <c r="J1125" s="259">
        <v>0.9</v>
      </c>
      <c r="K1125" s="260">
        <v>0.912280701754386</v>
      </c>
      <c r="L1125" s="260">
        <v>0.890909090909091</v>
      </c>
      <c r="M1125" s="261">
        <v>0.795454545454545</v>
      </c>
      <c r="N1125" s="261">
        <v>0.837245696400626</v>
      </c>
      <c r="O1125" s="262">
        <v>0.9</v>
      </c>
      <c r="P1125" s="263">
        <v>0.975321662096604</v>
      </c>
      <c r="Q1125" s="260">
        <v>0.96476391825229</v>
      </c>
      <c r="R1125" s="260">
        <v>0.977409106953759</v>
      </c>
      <c r="S1125" s="260">
        <v>0.949824829863488</v>
      </c>
      <c r="T1125" s="262">
        <v>0.9</v>
      </c>
      <c r="U1125" s="260">
        <v>0.704492723054208</v>
      </c>
      <c r="V1125" s="260">
        <v>0.771905097486493</v>
      </c>
      <c r="W1125" s="260">
        <v>0.796681962583833</v>
      </c>
      <c r="X1125" s="260">
        <v>0.731617202915475</v>
      </c>
      <c r="Y1125" s="262">
        <v>0.92</v>
      </c>
      <c r="Z1125" s="262" t="s">
        <v>33</v>
      </c>
      <c r="AA1125" s="262" t="s">
        <v>33</v>
      </c>
      <c r="AB1125" s="262" t="s">
        <v>33</v>
      </c>
      <c r="AC1125" s="262" t="s">
        <v>33</v>
      </c>
      <c r="AD1125" s="262">
        <v>0.92</v>
      </c>
      <c r="AE1125" s="260">
        <v>1</v>
      </c>
      <c r="AF1125" s="260">
        <v>0.11340206185567</v>
      </c>
      <c r="AG1125" s="260">
        <v>1</v>
      </c>
      <c r="AH1125" s="260">
        <v>0.899769053117783</v>
      </c>
      <c r="AI1125" s="262">
        <v>0.92</v>
      </c>
      <c r="AJ1125" s="260">
        <v>0.906559797511074</v>
      </c>
      <c r="AK1125" s="260">
        <v>0.935635424007517</v>
      </c>
      <c r="AL1125" s="260">
        <v>0.924108718672785</v>
      </c>
      <c r="AM1125" s="260">
        <v>0.938851528208432</v>
      </c>
      <c r="AN1125" s="259">
        <v>0.99</v>
      </c>
      <c r="AO1125" s="264">
        <v>1</v>
      </c>
      <c r="AP1125" s="264">
        <v>1</v>
      </c>
      <c r="AQ1125" s="264">
        <v>1</v>
      </c>
      <c r="AR1125" s="265">
        <v>1</v>
      </c>
      <c r="AS1125" s="286">
        <v>0.0721861525408278</v>
      </c>
      <c r="AT1125" s="267">
        <v>0</v>
      </c>
      <c r="AU1125" s="268">
        <v>0.125</v>
      </c>
      <c r="AV1125" s="268">
        <v>0.2</v>
      </c>
      <c r="AW1125" s="268">
        <v>0.0761421319796954</v>
      </c>
      <c r="AX1125" s="224"/>
      <c r="AY1125" s="222"/>
    </row>
    <row r="1126" ht="15" spans="1:51">
      <c r="A1126" s="220"/>
      <c r="B1126" s="224"/>
      <c r="C1126" s="283" t="s">
        <v>1085</v>
      </c>
      <c r="D1126" s="111" t="s">
        <v>25</v>
      </c>
      <c r="E1126" s="111" t="s">
        <v>1086</v>
      </c>
      <c r="F1126" s="307" t="s">
        <v>1164</v>
      </c>
      <c r="G1126" s="307" t="s">
        <v>1164</v>
      </c>
      <c r="H1126" s="307" t="s">
        <v>1164</v>
      </c>
      <c r="I1126" s="307" t="s">
        <v>1164</v>
      </c>
      <c r="J1126" s="259">
        <v>0.9</v>
      </c>
      <c r="K1126" s="260">
        <v>0.795918367346939</v>
      </c>
      <c r="L1126" s="260">
        <v>0.854166666666667</v>
      </c>
      <c r="M1126" s="261">
        <v>0.894736842105263</v>
      </c>
      <c r="N1126" s="261">
        <v>0.778079710144927</v>
      </c>
      <c r="O1126" s="262">
        <v>0.9</v>
      </c>
      <c r="P1126" s="263">
        <v>0.966536786614715</v>
      </c>
      <c r="Q1126" s="260">
        <v>0.968154599891127</v>
      </c>
      <c r="R1126" s="260">
        <v>0.944509574052364</v>
      </c>
      <c r="S1126" s="260">
        <v>0.943288046865262</v>
      </c>
      <c r="T1126" s="262">
        <v>0.9</v>
      </c>
      <c r="U1126" s="260">
        <v>0.795324318129727</v>
      </c>
      <c r="V1126" s="260">
        <v>0.831518780620577</v>
      </c>
      <c r="W1126" s="260">
        <v>0.844861273935131</v>
      </c>
      <c r="X1126" s="260">
        <v>0.802805570348883</v>
      </c>
      <c r="Y1126" s="262">
        <v>0.92</v>
      </c>
      <c r="Z1126" s="262">
        <v>0</v>
      </c>
      <c r="AA1126" s="262" t="s">
        <v>33</v>
      </c>
      <c r="AB1126" s="262" t="s">
        <v>33</v>
      </c>
      <c r="AC1126" s="262">
        <v>0</v>
      </c>
      <c r="AD1126" s="262">
        <v>0.92</v>
      </c>
      <c r="AE1126" s="260">
        <v>0.994423791821561</v>
      </c>
      <c r="AF1126" s="260">
        <v>1</v>
      </c>
      <c r="AG1126" s="260">
        <v>0.998879551820728</v>
      </c>
      <c r="AH1126" s="260">
        <v>0.997501192612617</v>
      </c>
      <c r="AI1126" s="262">
        <v>0.92</v>
      </c>
      <c r="AJ1126" s="260">
        <v>0.925985334555454</v>
      </c>
      <c r="AK1126" s="260">
        <v>0.943658138268917</v>
      </c>
      <c r="AL1126" s="260">
        <v>0.951543571707698</v>
      </c>
      <c r="AM1126" s="260">
        <v>0.959594357260212</v>
      </c>
      <c r="AN1126" s="259">
        <v>0.99</v>
      </c>
      <c r="AO1126" s="264">
        <v>1</v>
      </c>
      <c r="AP1126" s="264">
        <v>1</v>
      </c>
      <c r="AQ1126" s="264">
        <v>1</v>
      </c>
      <c r="AR1126" s="265">
        <v>1</v>
      </c>
      <c r="AS1126" s="286">
        <v>0.0721861525408278</v>
      </c>
      <c r="AT1126" s="267">
        <v>0.0769230769230769</v>
      </c>
      <c r="AU1126" s="268">
        <v>0</v>
      </c>
      <c r="AV1126" s="268">
        <v>0.125</v>
      </c>
      <c r="AW1126" s="268">
        <v>0.0828729281767956</v>
      </c>
      <c r="AX1126" s="224"/>
      <c r="AY1126" s="222"/>
    </row>
    <row r="1127" ht="15" spans="1:51">
      <c r="A1127" s="220"/>
      <c r="B1127" s="224"/>
      <c r="C1127" s="283" t="s">
        <v>1085</v>
      </c>
      <c r="D1127" s="111" t="s">
        <v>25</v>
      </c>
      <c r="E1127" s="111" t="s">
        <v>1086</v>
      </c>
      <c r="F1127" s="307" t="s">
        <v>1165</v>
      </c>
      <c r="G1127" s="307" t="s">
        <v>1165</v>
      </c>
      <c r="H1127" s="307" t="s">
        <v>1165</v>
      </c>
      <c r="I1127" s="307" t="s">
        <v>1165</v>
      </c>
      <c r="J1127" s="259">
        <v>0.9</v>
      </c>
      <c r="K1127" s="260">
        <v>0.9</v>
      </c>
      <c r="L1127" s="260">
        <v>0.931034482758621</v>
      </c>
      <c r="M1127" s="261">
        <v>1</v>
      </c>
      <c r="N1127" s="261">
        <v>0.919034090909091</v>
      </c>
      <c r="O1127" s="262">
        <v>0.9</v>
      </c>
      <c r="P1127" s="263">
        <v>0.982898289828983</v>
      </c>
      <c r="Q1127" s="260">
        <v>0.984168865435356</v>
      </c>
      <c r="R1127" s="260">
        <v>0.990938166311301</v>
      </c>
      <c r="S1127" s="260">
        <v>0.943453560576034</v>
      </c>
      <c r="T1127" s="262">
        <v>0.9</v>
      </c>
      <c r="U1127" s="260">
        <v>0.802580258025803</v>
      </c>
      <c r="V1127" s="260">
        <v>0.827836411609499</v>
      </c>
      <c r="W1127" s="260">
        <v>0.886993603411514</v>
      </c>
      <c r="X1127" s="260">
        <v>0.776192363588321</v>
      </c>
      <c r="Y1127" s="262">
        <v>0.92</v>
      </c>
      <c r="Z1127" s="262" t="s">
        <v>33</v>
      </c>
      <c r="AA1127" s="262" t="s">
        <v>33</v>
      </c>
      <c r="AB1127" s="262" t="s">
        <v>33</v>
      </c>
      <c r="AC1127" s="262" t="s">
        <v>33</v>
      </c>
      <c r="AD1127" s="262">
        <v>0.92</v>
      </c>
      <c r="AE1127" s="260">
        <v>1</v>
      </c>
      <c r="AF1127" s="260">
        <v>1</v>
      </c>
      <c r="AG1127" s="260">
        <v>0.992</v>
      </c>
      <c r="AH1127" s="260">
        <v>0.99178277956413</v>
      </c>
      <c r="AI1127" s="262">
        <v>0.92</v>
      </c>
      <c r="AJ1127" s="260">
        <v>0.91959195919592</v>
      </c>
      <c r="AK1127" s="260">
        <v>0.939973614775726</v>
      </c>
      <c r="AL1127" s="260">
        <v>0.933901918976546</v>
      </c>
      <c r="AM1127" s="260">
        <v>0.932590537426051</v>
      </c>
      <c r="AN1127" s="259">
        <v>0.99</v>
      </c>
      <c r="AO1127" s="264">
        <v>1</v>
      </c>
      <c r="AP1127" s="264">
        <v>1</v>
      </c>
      <c r="AQ1127" s="264">
        <v>1</v>
      </c>
      <c r="AR1127" s="265">
        <v>1</v>
      </c>
      <c r="AS1127" s="286">
        <v>0.0721861525408278</v>
      </c>
      <c r="AT1127" s="267">
        <v>0.0909090909090909</v>
      </c>
      <c r="AU1127" s="268">
        <v>0.0909090909090909</v>
      </c>
      <c r="AV1127" s="268">
        <v>0</v>
      </c>
      <c r="AW1127" s="268">
        <v>0.0549450549450549</v>
      </c>
      <c r="AX1127" s="224"/>
      <c r="AY1127" s="222"/>
    </row>
    <row r="1128" ht="15" spans="1:51">
      <c r="A1128" s="220"/>
      <c r="B1128" s="224"/>
      <c r="C1128" s="283" t="s">
        <v>1085</v>
      </c>
      <c r="D1128" s="111" t="s">
        <v>25</v>
      </c>
      <c r="E1128" s="111" t="s">
        <v>1086</v>
      </c>
      <c r="F1128" s="307" t="s">
        <v>1166</v>
      </c>
      <c r="G1128" s="307" t="s">
        <v>1166</v>
      </c>
      <c r="H1128" s="307" t="s">
        <v>1166</v>
      </c>
      <c r="I1128" s="307" t="s">
        <v>1166</v>
      </c>
      <c r="J1128" s="259">
        <v>0.9</v>
      </c>
      <c r="K1128" s="260">
        <v>0.863636363636364</v>
      </c>
      <c r="L1128" s="260">
        <v>0.952380952380952</v>
      </c>
      <c r="M1128" s="261">
        <v>1</v>
      </c>
      <c r="N1128" s="261">
        <v>0.948514851485148</v>
      </c>
      <c r="O1128" s="262">
        <v>0.9</v>
      </c>
      <c r="P1128" s="263">
        <v>0.98567335243553</v>
      </c>
      <c r="Q1128" s="260">
        <v>0.966280295047418</v>
      </c>
      <c r="R1128" s="260">
        <v>0.976357267950963</v>
      </c>
      <c r="S1128" s="260">
        <v>0.977347717220883</v>
      </c>
      <c r="T1128" s="262">
        <v>0.9</v>
      </c>
      <c r="U1128" s="260">
        <v>0.870582617000955</v>
      </c>
      <c r="V1128" s="260">
        <v>0.850895679662803</v>
      </c>
      <c r="W1128" s="260">
        <v>0.887915936952715</v>
      </c>
      <c r="X1128" s="260">
        <v>0.862986450752346</v>
      </c>
      <c r="Y1128" s="262">
        <v>0.92</v>
      </c>
      <c r="Z1128" s="262" t="s">
        <v>33</v>
      </c>
      <c r="AA1128" s="262" t="s">
        <v>33</v>
      </c>
      <c r="AB1128" s="262" t="s">
        <v>33</v>
      </c>
      <c r="AC1128" s="262" t="s">
        <v>33</v>
      </c>
      <c r="AD1128" s="262">
        <v>0.92</v>
      </c>
      <c r="AE1128" s="260">
        <v>1</v>
      </c>
      <c r="AF1128" s="260">
        <v>1</v>
      </c>
      <c r="AG1128" s="260">
        <v>1</v>
      </c>
      <c r="AH1128" s="260">
        <v>0.91156462585034</v>
      </c>
      <c r="AI1128" s="262">
        <v>0.92</v>
      </c>
      <c r="AJ1128" s="260">
        <v>0.955109837631328</v>
      </c>
      <c r="AK1128" s="260">
        <v>0.932033719704953</v>
      </c>
      <c r="AL1128" s="260">
        <v>0.942206654991243</v>
      </c>
      <c r="AM1128" s="260">
        <v>0.95013221631994</v>
      </c>
      <c r="AN1128" s="259">
        <v>0.99</v>
      </c>
      <c r="AO1128" s="264">
        <v>1</v>
      </c>
      <c r="AP1128" s="264">
        <v>1</v>
      </c>
      <c r="AQ1128" s="264">
        <v>1</v>
      </c>
      <c r="AR1128" s="265">
        <v>1</v>
      </c>
      <c r="AS1128" s="286">
        <v>0.0721861525408278</v>
      </c>
      <c r="AT1128" s="267">
        <v>0</v>
      </c>
      <c r="AU1128" s="268">
        <v>0</v>
      </c>
      <c r="AV1128" s="268">
        <v>0.666666666666667</v>
      </c>
      <c r="AW1128" s="268">
        <v>0.0403225806451613</v>
      </c>
      <c r="AX1128" s="224"/>
      <c r="AY1128" s="222"/>
    </row>
    <row r="1129" ht="15" spans="1:51">
      <c r="A1129" s="220"/>
      <c r="B1129" s="224"/>
      <c r="C1129" s="283" t="s">
        <v>1085</v>
      </c>
      <c r="D1129" s="111" t="s">
        <v>25</v>
      </c>
      <c r="E1129" s="111" t="s">
        <v>1086</v>
      </c>
      <c r="F1129" s="307" t="s">
        <v>1167</v>
      </c>
      <c r="G1129" s="307" t="s">
        <v>1167</v>
      </c>
      <c r="H1129" s="307" t="s">
        <v>1167</v>
      </c>
      <c r="I1129" s="307" t="s">
        <v>1167</v>
      </c>
      <c r="J1129" s="259">
        <v>0.9</v>
      </c>
      <c r="K1129" s="260">
        <v>1</v>
      </c>
      <c r="L1129" s="260">
        <v>0.9</v>
      </c>
      <c r="M1129" s="261">
        <v>0.76</v>
      </c>
      <c r="N1129" s="261">
        <v>0.913888888888889</v>
      </c>
      <c r="O1129" s="262">
        <v>0.9</v>
      </c>
      <c r="P1129" s="263">
        <v>0.975093399750934</v>
      </c>
      <c r="Q1129" s="260">
        <v>0.926611796982167</v>
      </c>
      <c r="R1129" s="260">
        <v>0.983015954709213</v>
      </c>
      <c r="S1129" s="260">
        <v>0.945189423009837</v>
      </c>
      <c r="T1129" s="262">
        <v>0.9</v>
      </c>
      <c r="U1129" s="260">
        <v>0.856475716064757</v>
      </c>
      <c r="V1129" s="260">
        <v>0.80281207133059</v>
      </c>
      <c r="W1129" s="260">
        <v>0.847658260422028</v>
      </c>
      <c r="X1129" s="260">
        <v>0.82787971813298</v>
      </c>
      <c r="Y1129" s="262">
        <v>0.92</v>
      </c>
      <c r="Z1129" s="262" t="s">
        <v>33</v>
      </c>
      <c r="AA1129" s="262" t="s">
        <v>33</v>
      </c>
      <c r="AB1129" s="262" t="s">
        <v>33</v>
      </c>
      <c r="AC1129" s="262" t="s">
        <v>33</v>
      </c>
      <c r="AD1129" s="262">
        <v>0.92</v>
      </c>
      <c r="AE1129" s="260">
        <v>0.998637602179837</v>
      </c>
      <c r="AF1129" s="260">
        <v>0.62797619047619</v>
      </c>
      <c r="AG1129" s="260">
        <v>0.993055555555556</v>
      </c>
      <c r="AH1129" s="260">
        <v>0.94976811419623</v>
      </c>
      <c r="AI1129" s="262">
        <v>0.92</v>
      </c>
      <c r="AJ1129" s="260">
        <v>0.948630136986301</v>
      </c>
      <c r="AK1129" s="260">
        <v>0.944101508916324</v>
      </c>
      <c r="AL1129" s="260">
        <v>0.943386515697375</v>
      </c>
      <c r="AM1129" s="260">
        <v>0.953059373473802</v>
      </c>
      <c r="AN1129" s="259">
        <v>0.99</v>
      </c>
      <c r="AO1129" s="264">
        <v>1</v>
      </c>
      <c r="AP1129" s="264">
        <v>1</v>
      </c>
      <c r="AQ1129" s="264">
        <v>1</v>
      </c>
      <c r="AR1129" s="265">
        <v>1</v>
      </c>
      <c r="AS1129" s="286">
        <v>0.0721861525408278</v>
      </c>
      <c r="AT1129" s="267">
        <v>0</v>
      </c>
      <c r="AU1129" s="268">
        <v>0.1</v>
      </c>
      <c r="AV1129" s="268">
        <v>0</v>
      </c>
      <c r="AW1129" s="268">
        <v>0.12</v>
      </c>
      <c r="AX1129" s="224"/>
      <c r="AY1129" s="222"/>
    </row>
    <row r="1130" ht="15" spans="1:51">
      <c r="A1130" s="220"/>
      <c r="B1130" s="224"/>
      <c r="C1130" s="283" t="s">
        <v>1085</v>
      </c>
      <c r="D1130" s="111" t="s">
        <v>25</v>
      </c>
      <c r="E1130" s="111" t="s">
        <v>1086</v>
      </c>
      <c r="F1130" s="307" t="s">
        <v>1168</v>
      </c>
      <c r="G1130" s="307" t="s">
        <v>1168</v>
      </c>
      <c r="H1130" s="307" t="s">
        <v>1168</v>
      </c>
      <c r="I1130" s="307" t="s">
        <v>1168</v>
      </c>
      <c r="J1130" s="259">
        <v>0.9</v>
      </c>
      <c r="K1130" s="260">
        <v>0.9</v>
      </c>
      <c r="L1130" s="260">
        <v>0.928571428571429</v>
      </c>
      <c r="M1130" s="261">
        <v>1</v>
      </c>
      <c r="N1130" s="261">
        <v>0.869760479041916</v>
      </c>
      <c r="O1130" s="262">
        <v>0.9</v>
      </c>
      <c r="P1130" s="263">
        <v>0.951108213820078</v>
      </c>
      <c r="Q1130" s="260">
        <v>0.980109204368175</v>
      </c>
      <c r="R1130" s="260">
        <v>0.975579975579976</v>
      </c>
      <c r="S1130" s="260">
        <v>0.942417350076884</v>
      </c>
      <c r="T1130" s="262">
        <v>0.9</v>
      </c>
      <c r="U1130" s="260">
        <v>0.815514993481095</v>
      </c>
      <c r="V1130" s="260">
        <v>0.838923556942278</v>
      </c>
      <c r="W1130" s="260">
        <v>0.880952380952381</v>
      </c>
      <c r="X1130" s="260">
        <v>0.810914274730907</v>
      </c>
      <c r="Y1130" s="262">
        <v>0.92</v>
      </c>
      <c r="Z1130" s="262">
        <v>0</v>
      </c>
      <c r="AA1130" s="262" t="s">
        <v>33</v>
      </c>
      <c r="AB1130" s="262" t="s">
        <v>33</v>
      </c>
      <c r="AC1130" s="262">
        <v>0</v>
      </c>
      <c r="AD1130" s="262">
        <v>0.92</v>
      </c>
      <c r="AE1130" s="260">
        <v>1</v>
      </c>
      <c r="AF1130" s="260">
        <v>0.466666666666667</v>
      </c>
      <c r="AG1130" s="260">
        <v>1</v>
      </c>
      <c r="AH1130" s="260">
        <v>0.976010781671159</v>
      </c>
      <c r="AI1130" s="262">
        <v>0.92</v>
      </c>
      <c r="AJ1130" s="260">
        <v>0.912349299446074</v>
      </c>
      <c r="AK1130" s="260">
        <v>0.908346333853354</v>
      </c>
      <c r="AL1130" s="260">
        <v>0.937728937728938</v>
      </c>
      <c r="AM1130" s="260">
        <v>0.934763109843995</v>
      </c>
      <c r="AN1130" s="259">
        <v>0.99</v>
      </c>
      <c r="AO1130" s="264">
        <v>1</v>
      </c>
      <c r="AP1130" s="264">
        <v>1</v>
      </c>
      <c r="AQ1130" s="264">
        <v>1</v>
      </c>
      <c r="AR1130" s="265">
        <v>1</v>
      </c>
      <c r="AS1130" s="286">
        <v>0.0721861525408278</v>
      </c>
      <c r="AT1130" s="267">
        <v>0.166666666666667</v>
      </c>
      <c r="AU1130" s="268">
        <v>0.333333333333333</v>
      </c>
      <c r="AV1130" s="268">
        <v>0.142857142857143</v>
      </c>
      <c r="AW1130" s="268">
        <v>0.094017094017094</v>
      </c>
      <c r="AX1130" s="224"/>
      <c r="AY1130" s="222"/>
    </row>
    <row r="1131" ht="15" spans="1:51">
      <c r="A1131" s="220"/>
      <c r="B1131" s="224"/>
      <c r="C1131" s="283" t="s">
        <v>1085</v>
      </c>
      <c r="D1131" s="111" t="s">
        <v>25</v>
      </c>
      <c r="E1131" s="111" t="s">
        <v>1086</v>
      </c>
      <c r="F1131" s="307" t="s">
        <v>1169</v>
      </c>
      <c r="G1131" s="307" t="s">
        <v>1169</v>
      </c>
      <c r="H1131" s="307" t="s">
        <v>1169</v>
      </c>
      <c r="I1131" s="307" t="s">
        <v>1169</v>
      </c>
      <c r="J1131" s="259">
        <v>0.9</v>
      </c>
      <c r="K1131" s="260">
        <v>0.833333333333333</v>
      </c>
      <c r="L1131" s="260">
        <v>0.894736842105263</v>
      </c>
      <c r="M1131" s="261">
        <v>1</v>
      </c>
      <c r="N1131" s="261">
        <v>0.879545454545455</v>
      </c>
      <c r="O1131" s="262">
        <v>0.9</v>
      </c>
      <c r="P1131" s="263">
        <v>0.964625131995776</v>
      </c>
      <c r="Q1131" s="260">
        <v>0.98816199376947</v>
      </c>
      <c r="R1131" s="260">
        <v>0.98677517802645</v>
      </c>
      <c r="S1131" s="260">
        <v>0.859017514332299</v>
      </c>
      <c r="T1131" s="262">
        <v>0.9</v>
      </c>
      <c r="U1131" s="260">
        <v>0.591341077085533</v>
      </c>
      <c r="V1131" s="260">
        <v>0.693457943925234</v>
      </c>
      <c r="W1131" s="260">
        <v>0.661241098677518</v>
      </c>
      <c r="X1131" s="260">
        <v>0.592252669226319</v>
      </c>
      <c r="Y1131" s="262">
        <v>0.92</v>
      </c>
      <c r="Z1131" s="262" t="s">
        <v>33</v>
      </c>
      <c r="AA1131" s="262" t="s">
        <v>33</v>
      </c>
      <c r="AB1131" s="262" t="s">
        <v>33</v>
      </c>
      <c r="AC1131" s="262" t="s">
        <v>33</v>
      </c>
      <c r="AD1131" s="262">
        <v>0.92</v>
      </c>
      <c r="AE1131" s="260">
        <v>0.976744186046512</v>
      </c>
      <c r="AF1131" s="260">
        <v>0.918918918918919</v>
      </c>
      <c r="AG1131" s="260">
        <v>0.878787878787879</v>
      </c>
      <c r="AH1131" s="260">
        <v>0.974449339207048</v>
      </c>
      <c r="AI1131" s="262">
        <v>0.92</v>
      </c>
      <c r="AJ1131" s="260">
        <v>0.898627243928194</v>
      </c>
      <c r="AK1131" s="260">
        <v>0.932710280373832</v>
      </c>
      <c r="AL1131" s="260">
        <v>0.945066124109868</v>
      </c>
      <c r="AM1131" s="260">
        <v>0.924577920370273</v>
      </c>
      <c r="AN1131" s="259">
        <v>0.99</v>
      </c>
      <c r="AO1131" s="264" t="s">
        <v>33</v>
      </c>
      <c r="AP1131" s="264">
        <v>1</v>
      </c>
      <c r="AQ1131" s="264">
        <v>1</v>
      </c>
      <c r="AR1131" s="265">
        <v>1</v>
      </c>
      <c r="AS1131" s="286">
        <v>0.0721861525408278</v>
      </c>
      <c r="AT1131" s="267">
        <v>0.2</v>
      </c>
      <c r="AU1131" s="268">
        <v>0</v>
      </c>
      <c r="AV1131" s="268">
        <v>0</v>
      </c>
      <c r="AW1131" s="268">
        <v>0.0857142857142857</v>
      </c>
      <c r="AX1131" s="224"/>
      <c r="AY1131" s="222"/>
    </row>
    <row r="1132" ht="15" spans="1:51">
      <c r="A1132" s="220"/>
      <c r="B1132" s="224"/>
      <c r="C1132" s="283" t="s">
        <v>1085</v>
      </c>
      <c r="D1132" s="111" t="s">
        <v>25</v>
      </c>
      <c r="E1132" s="111" t="s">
        <v>1086</v>
      </c>
      <c r="F1132" s="307" t="s">
        <v>1170</v>
      </c>
      <c r="G1132" s="307" t="s">
        <v>1170</v>
      </c>
      <c r="H1132" s="307" t="s">
        <v>1170</v>
      </c>
      <c r="I1132" s="307" t="s">
        <v>1170</v>
      </c>
      <c r="J1132" s="259">
        <v>0.9</v>
      </c>
      <c r="K1132" s="260">
        <v>1</v>
      </c>
      <c r="L1132" s="260">
        <v>1</v>
      </c>
      <c r="M1132" s="261">
        <v>1</v>
      </c>
      <c r="N1132" s="261">
        <v>0.964194373401535</v>
      </c>
      <c r="O1132" s="262">
        <v>0.9</v>
      </c>
      <c r="P1132" s="263">
        <v>0.984861227922624</v>
      </c>
      <c r="Q1132" s="260">
        <v>0.979566563467492</v>
      </c>
      <c r="R1132" s="260">
        <v>0.979702300405954</v>
      </c>
      <c r="S1132" s="260">
        <v>0.985335551104926</v>
      </c>
      <c r="T1132" s="262">
        <v>0.9</v>
      </c>
      <c r="U1132" s="260">
        <v>0.959629941126998</v>
      </c>
      <c r="V1132" s="260">
        <v>0.961609907120743</v>
      </c>
      <c r="W1132" s="260">
        <v>0.976995940460081</v>
      </c>
      <c r="X1132" s="260">
        <v>0.959469092637225</v>
      </c>
      <c r="Y1132" s="262">
        <v>0.92</v>
      </c>
      <c r="Z1132" s="262">
        <v>0.978056426332288</v>
      </c>
      <c r="AA1132" s="262">
        <v>0.970099667774086</v>
      </c>
      <c r="AB1132" s="262">
        <v>0.984496124031008</v>
      </c>
      <c r="AC1132" s="262">
        <v>0.970764209953767</v>
      </c>
      <c r="AD1132" s="262">
        <v>0.92</v>
      </c>
      <c r="AE1132" s="260">
        <v>0.997777777777778</v>
      </c>
      <c r="AF1132" s="260">
        <v>0.999468085106383</v>
      </c>
      <c r="AG1132" s="260">
        <v>0.99929178470255</v>
      </c>
      <c r="AH1132" s="260">
        <v>0.998807465267426</v>
      </c>
      <c r="AI1132" s="262">
        <v>0.92</v>
      </c>
      <c r="AJ1132" s="260">
        <v>0.982758620689655</v>
      </c>
      <c r="AK1132" s="260">
        <v>0.987473903966597</v>
      </c>
      <c r="AL1132" s="260">
        <v>0.988966900702106</v>
      </c>
      <c r="AM1132" s="260">
        <v>0.983756179714239</v>
      </c>
      <c r="AN1132" s="259">
        <v>0.99</v>
      </c>
      <c r="AO1132" s="264">
        <v>1</v>
      </c>
      <c r="AP1132" s="264">
        <v>1</v>
      </c>
      <c r="AQ1132" s="264">
        <v>1</v>
      </c>
      <c r="AR1132" s="265">
        <v>1</v>
      </c>
      <c r="AS1132" s="286">
        <v>0.0721861525408278</v>
      </c>
      <c r="AT1132" s="267">
        <v>0.1</v>
      </c>
      <c r="AU1132" s="268">
        <v>0.166666666666667</v>
      </c>
      <c r="AV1132" s="268">
        <v>0.2</v>
      </c>
      <c r="AW1132" s="268">
        <v>0.0942028985507246</v>
      </c>
      <c r="AX1132" s="224"/>
      <c r="AY1132" s="222"/>
    </row>
    <row r="1133" ht="15" spans="1:51">
      <c r="A1133" s="220"/>
      <c r="B1133" s="224"/>
      <c r="C1133" s="283" t="s">
        <v>1085</v>
      </c>
      <c r="D1133" s="111" t="s">
        <v>25</v>
      </c>
      <c r="E1133" s="111" t="s">
        <v>1086</v>
      </c>
      <c r="F1133" s="307" t="s">
        <v>1171</v>
      </c>
      <c r="G1133" s="307" t="s">
        <v>1171</v>
      </c>
      <c r="H1133" s="307" t="s">
        <v>1171</v>
      </c>
      <c r="I1133" s="307" t="s">
        <v>1171</v>
      </c>
      <c r="J1133" s="259">
        <v>0.9</v>
      </c>
      <c r="K1133" s="260">
        <v>0.972602739726027</v>
      </c>
      <c r="L1133" s="260">
        <v>0.974683544303797</v>
      </c>
      <c r="M1133" s="261">
        <v>0.932203389830508</v>
      </c>
      <c r="N1133" s="261">
        <v>0.983744732089103</v>
      </c>
      <c r="O1133" s="262">
        <v>0.9</v>
      </c>
      <c r="P1133" s="263">
        <v>0.963692038495188</v>
      </c>
      <c r="Q1133" s="260">
        <v>0.972981563890655</v>
      </c>
      <c r="R1133" s="260">
        <v>0.960081190798376</v>
      </c>
      <c r="S1133" s="260">
        <v>0.961766227280024</v>
      </c>
      <c r="T1133" s="262">
        <v>0.9</v>
      </c>
      <c r="U1133" s="260">
        <v>0.942694663167104</v>
      </c>
      <c r="V1133" s="260">
        <v>0.930864589955499</v>
      </c>
      <c r="W1133" s="260">
        <v>0.934370771312585</v>
      </c>
      <c r="X1133" s="260">
        <v>0.933253661059879</v>
      </c>
      <c r="Y1133" s="262">
        <v>0.92</v>
      </c>
      <c r="Z1133" s="262">
        <v>0.964813511611541</v>
      </c>
      <c r="AA1133" s="262">
        <v>0.954866008462623</v>
      </c>
      <c r="AB1133" s="262">
        <v>0.963971176941553</v>
      </c>
      <c r="AC1133" s="262">
        <v>0.954245390393808</v>
      </c>
      <c r="AD1133" s="262">
        <v>0.92</v>
      </c>
      <c r="AE1133" s="260">
        <v>0.999074502545118</v>
      </c>
      <c r="AF1133" s="260">
        <v>0.998532802347516</v>
      </c>
      <c r="AG1133" s="260">
        <v>0.997693638285604</v>
      </c>
      <c r="AH1133" s="260">
        <v>0.995041282909114</v>
      </c>
      <c r="AI1133" s="262">
        <v>0.92</v>
      </c>
      <c r="AJ1133" s="260">
        <v>0.971967295177707</v>
      </c>
      <c r="AK1133" s="260">
        <v>0.975226977950713</v>
      </c>
      <c r="AL1133" s="260">
        <v>0.976456599286564</v>
      </c>
      <c r="AM1133" s="260">
        <v>0.975469096660858</v>
      </c>
      <c r="AN1133" s="259">
        <v>0.99</v>
      </c>
      <c r="AO1133" s="264">
        <v>1</v>
      </c>
      <c r="AP1133" s="264">
        <v>1</v>
      </c>
      <c r="AQ1133" s="264">
        <v>1</v>
      </c>
      <c r="AR1133" s="265">
        <v>1</v>
      </c>
      <c r="AS1133" s="286">
        <v>0.0721861525408278</v>
      </c>
      <c r="AT1133" s="267">
        <v>0.0869565217391304</v>
      </c>
      <c r="AU1133" s="268">
        <v>0</v>
      </c>
      <c r="AV1133" s="268">
        <v>0.125</v>
      </c>
      <c r="AW1133" s="268">
        <v>0.0387596899224806</v>
      </c>
      <c r="AX1133" s="224"/>
      <c r="AY1133" s="222"/>
    </row>
    <row r="1134" ht="15" spans="1:51">
      <c r="A1134" s="220"/>
      <c r="B1134" s="224"/>
      <c r="C1134" s="283" t="s">
        <v>1085</v>
      </c>
      <c r="D1134" s="111" t="s">
        <v>25</v>
      </c>
      <c r="E1134" s="111" t="s">
        <v>1086</v>
      </c>
      <c r="F1134" s="307" t="s">
        <v>1172</v>
      </c>
      <c r="G1134" s="307" t="s">
        <v>1172</v>
      </c>
      <c r="H1134" s="307" t="s">
        <v>1172</v>
      </c>
      <c r="I1134" s="307" t="s">
        <v>1172</v>
      </c>
      <c r="J1134" s="259">
        <v>0.9</v>
      </c>
      <c r="K1134" s="260">
        <v>0.958904109589041</v>
      </c>
      <c r="L1134" s="260">
        <v>0.974358974358974</v>
      </c>
      <c r="M1134" s="261">
        <v>0.936507936507937</v>
      </c>
      <c r="N1134" s="261">
        <v>0.975390156062425</v>
      </c>
      <c r="O1134" s="262">
        <v>0.9</v>
      </c>
      <c r="P1134" s="263">
        <v>0.969728171334432</v>
      </c>
      <c r="Q1134" s="260">
        <v>0.976325757575758</v>
      </c>
      <c r="R1134" s="260">
        <v>0.984916009598903</v>
      </c>
      <c r="S1134" s="260">
        <v>0.975513926294617</v>
      </c>
      <c r="T1134" s="262">
        <v>0.9</v>
      </c>
      <c r="U1134" s="260">
        <v>0.920510708401977</v>
      </c>
      <c r="V1134" s="260">
        <v>0.920138888888889</v>
      </c>
      <c r="W1134" s="260">
        <v>0.933150497086047</v>
      </c>
      <c r="X1134" s="260">
        <v>0.927896907919408</v>
      </c>
      <c r="Y1134" s="262">
        <v>0.92</v>
      </c>
      <c r="Z1134" s="262">
        <v>0.948867313915858</v>
      </c>
      <c r="AA1134" s="262">
        <v>0.970972423802613</v>
      </c>
      <c r="AB1134" s="262">
        <v>0.958461538461538</v>
      </c>
      <c r="AC1134" s="262">
        <v>0.958275784537308</v>
      </c>
      <c r="AD1134" s="262">
        <v>0.92</v>
      </c>
      <c r="AE1134" s="260">
        <v>0.999096657633243</v>
      </c>
      <c r="AF1134" s="260">
        <v>0.993614931237721</v>
      </c>
      <c r="AG1134" s="260">
        <v>0.99492600422833</v>
      </c>
      <c r="AH1134" s="260">
        <v>0.994306700170448</v>
      </c>
      <c r="AI1134" s="262">
        <v>0.92</v>
      </c>
      <c r="AJ1134" s="260">
        <v>0.970785814716451</v>
      </c>
      <c r="AK1134" s="260">
        <v>0.980165932071558</v>
      </c>
      <c r="AL1134" s="260">
        <v>0.973915105525255</v>
      </c>
      <c r="AM1134" s="260">
        <v>0.978399385726217</v>
      </c>
      <c r="AN1134" s="259">
        <v>0.99</v>
      </c>
      <c r="AO1134" s="264">
        <v>1</v>
      </c>
      <c r="AP1134" s="264">
        <v>1</v>
      </c>
      <c r="AQ1134" s="264">
        <v>1</v>
      </c>
      <c r="AR1134" s="265">
        <v>1</v>
      </c>
      <c r="AS1134" s="286">
        <v>0.0721861525408278</v>
      </c>
      <c r="AT1134" s="267">
        <v>0.08</v>
      </c>
      <c r="AU1134" s="268">
        <v>0.0357142857142857</v>
      </c>
      <c r="AV1134" s="268">
        <v>0</v>
      </c>
      <c r="AW1134" s="268">
        <v>0.0407569141193595</v>
      </c>
      <c r="AX1134" s="224"/>
      <c r="AY1134" s="222"/>
    </row>
    <row r="1135" ht="15" spans="1:51">
      <c r="A1135" s="220"/>
      <c r="B1135" s="224"/>
      <c r="C1135" s="283" t="s">
        <v>1085</v>
      </c>
      <c r="D1135" s="111" t="s">
        <v>25</v>
      </c>
      <c r="E1135" s="111" t="s">
        <v>1086</v>
      </c>
      <c r="F1135" s="307" t="s">
        <v>1173</v>
      </c>
      <c r="G1135" s="307" t="s">
        <v>1173</v>
      </c>
      <c r="H1135" s="307" t="s">
        <v>1173</v>
      </c>
      <c r="I1135" s="307" t="s">
        <v>1173</v>
      </c>
      <c r="J1135" s="259">
        <v>0.9</v>
      </c>
      <c r="K1135" s="260">
        <v>0.979166666666667</v>
      </c>
      <c r="L1135" s="260">
        <v>0.96078431372549</v>
      </c>
      <c r="M1135" s="261">
        <v>0.974358974358974</v>
      </c>
      <c r="N1135" s="261">
        <v>0.984725965858041</v>
      </c>
      <c r="O1135" s="262">
        <v>0.9</v>
      </c>
      <c r="P1135" s="263">
        <v>0.981602037928106</v>
      </c>
      <c r="Q1135" s="260">
        <v>0.984085458905603</v>
      </c>
      <c r="R1135" s="260">
        <v>0.982272727272727</v>
      </c>
      <c r="S1135" s="260">
        <v>0.98659972299169</v>
      </c>
      <c r="T1135" s="262">
        <v>0.9</v>
      </c>
      <c r="U1135" s="260">
        <v>0.961505802434192</v>
      </c>
      <c r="V1135" s="260">
        <v>0.964682799215173</v>
      </c>
      <c r="W1135" s="260">
        <v>0.967727272727273</v>
      </c>
      <c r="X1135" s="260">
        <v>0.965304709141274</v>
      </c>
      <c r="Y1135" s="262">
        <v>0.92</v>
      </c>
      <c r="Z1135" s="262">
        <v>0.96878612716763</v>
      </c>
      <c r="AA1135" s="262">
        <v>0.976164680390032</v>
      </c>
      <c r="AB1135" s="262">
        <v>0.975778546712803</v>
      </c>
      <c r="AC1135" s="262">
        <v>0.972652287062767</v>
      </c>
      <c r="AD1135" s="262">
        <v>0.92</v>
      </c>
      <c r="AE1135" s="260">
        <v>0.998291328492097</v>
      </c>
      <c r="AF1135" s="260">
        <v>0.99861806875108</v>
      </c>
      <c r="AG1135" s="260">
        <v>0.984503791625453</v>
      </c>
      <c r="AH1135" s="260">
        <v>0.997270982376549</v>
      </c>
      <c r="AI1135" s="262">
        <v>0.92</v>
      </c>
      <c r="AJ1135" s="260">
        <v>0.973396998635743</v>
      </c>
      <c r="AK1135" s="260">
        <v>0.980943738656987</v>
      </c>
      <c r="AL1135" s="260">
        <v>0.981741115096185</v>
      </c>
      <c r="AM1135" s="260">
        <v>0.984375285873722</v>
      </c>
      <c r="AN1135" s="259">
        <v>0.99</v>
      </c>
      <c r="AO1135" s="264">
        <v>1</v>
      </c>
      <c r="AP1135" s="264">
        <v>1</v>
      </c>
      <c r="AQ1135" s="264">
        <v>1</v>
      </c>
      <c r="AR1135" s="265">
        <v>1</v>
      </c>
      <c r="AS1135" s="286">
        <v>0.0721861525408278</v>
      </c>
      <c r="AT1135" s="267">
        <v>0</v>
      </c>
      <c r="AU1135" s="268">
        <v>0.178571428571429</v>
      </c>
      <c r="AV1135" s="268">
        <v>0.0869565217391304</v>
      </c>
      <c r="AW1135" s="268">
        <v>0.0803418803418803</v>
      </c>
      <c r="AX1135" s="224"/>
      <c r="AY1135" s="222"/>
    </row>
    <row r="1136" ht="15" spans="1:51">
      <c r="A1136" s="220"/>
      <c r="B1136" s="224"/>
      <c r="C1136" s="283" t="s">
        <v>1085</v>
      </c>
      <c r="D1136" s="111" t="s">
        <v>25</v>
      </c>
      <c r="E1136" s="111" t="s">
        <v>1086</v>
      </c>
      <c r="F1136" s="307" t="s">
        <v>1174</v>
      </c>
      <c r="G1136" s="307" t="s">
        <v>1174</v>
      </c>
      <c r="H1136" s="307" t="s">
        <v>1174</v>
      </c>
      <c r="I1136" s="307" t="s">
        <v>1174</v>
      </c>
      <c r="J1136" s="259">
        <v>0.9</v>
      </c>
      <c r="K1136" s="260">
        <v>0.92</v>
      </c>
      <c r="L1136" s="260">
        <v>0.916666666666667</v>
      </c>
      <c r="M1136" s="261">
        <v>0.842105263157895</v>
      </c>
      <c r="N1136" s="261">
        <v>0.934333958724203</v>
      </c>
      <c r="O1136" s="262">
        <v>0.9</v>
      </c>
      <c r="P1136" s="263">
        <v>0.970746268656716</v>
      </c>
      <c r="Q1136" s="260">
        <v>0.964618249534451</v>
      </c>
      <c r="R1136" s="260">
        <v>0.929240374609781</v>
      </c>
      <c r="S1136" s="260">
        <v>0.966472908449242</v>
      </c>
      <c r="T1136" s="262">
        <v>0.9</v>
      </c>
      <c r="U1136" s="260">
        <v>0.917611940298507</v>
      </c>
      <c r="V1136" s="260">
        <v>0.88780260707635</v>
      </c>
      <c r="W1136" s="260">
        <v>0.90738813735692</v>
      </c>
      <c r="X1136" s="260">
        <v>0.89827693585219</v>
      </c>
      <c r="Y1136" s="262">
        <v>0.92</v>
      </c>
      <c r="Z1136" s="262">
        <v>0.910755148741419</v>
      </c>
      <c r="AA1136" s="262">
        <v>0.943820224719101</v>
      </c>
      <c r="AB1136" s="262">
        <v>0.923705722070845</v>
      </c>
      <c r="AC1136" s="262">
        <v>0.935506241331484</v>
      </c>
      <c r="AD1136" s="262">
        <v>0.92</v>
      </c>
      <c r="AE1136" s="260">
        <v>1</v>
      </c>
      <c r="AF1136" s="260">
        <v>0.999084249084249</v>
      </c>
      <c r="AG1136" s="260">
        <v>1</v>
      </c>
      <c r="AH1136" s="260">
        <v>0.999033154027353</v>
      </c>
      <c r="AI1136" s="262">
        <v>0.92</v>
      </c>
      <c r="AJ1136" s="260">
        <v>0.952651515151515</v>
      </c>
      <c r="AK1136" s="260">
        <v>0.969147705360586</v>
      </c>
      <c r="AL1136" s="260">
        <v>0.953313253012048</v>
      </c>
      <c r="AM1136" s="260">
        <v>0.969855859190262</v>
      </c>
      <c r="AN1136" s="259">
        <v>0.99</v>
      </c>
      <c r="AO1136" s="264">
        <v>1</v>
      </c>
      <c r="AP1136" s="264">
        <v>1</v>
      </c>
      <c r="AQ1136" s="264">
        <v>1</v>
      </c>
      <c r="AR1136" s="265">
        <v>1</v>
      </c>
      <c r="AS1136" s="286">
        <v>0.0721861525408278</v>
      </c>
      <c r="AT1136" s="267">
        <v>0</v>
      </c>
      <c r="AU1136" s="268">
        <v>0</v>
      </c>
      <c r="AV1136" s="268">
        <v>0.166666666666667</v>
      </c>
      <c r="AW1136" s="268">
        <v>0.0608695652173913</v>
      </c>
      <c r="AX1136" s="224"/>
      <c r="AY1136" s="222"/>
    </row>
    <row r="1137" ht="15" spans="1:51">
      <c r="A1137" s="220"/>
      <c r="B1137" s="224"/>
      <c r="C1137" s="283" t="s">
        <v>1085</v>
      </c>
      <c r="D1137" s="111" t="s">
        <v>25</v>
      </c>
      <c r="E1137" s="111" t="s">
        <v>1086</v>
      </c>
      <c r="F1137" s="307" t="s">
        <v>1175</v>
      </c>
      <c r="G1137" s="307" t="s">
        <v>1175</v>
      </c>
      <c r="H1137" s="307" t="s">
        <v>1175</v>
      </c>
      <c r="I1137" s="307" t="s">
        <v>1175</v>
      </c>
      <c r="J1137" s="259">
        <v>0.9</v>
      </c>
      <c r="K1137" s="260">
        <v>0.96969696969697</v>
      </c>
      <c r="L1137" s="260">
        <v>1</v>
      </c>
      <c r="M1137" s="261">
        <v>0.884615384615385</v>
      </c>
      <c r="N1137" s="261">
        <v>0.981741573033708</v>
      </c>
      <c r="O1137" s="262">
        <v>0.9</v>
      </c>
      <c r="P1137" s="263">
        <v>0.977307110438729</v>
      </c>
      <c r="Q1137" s="260">
        <v>0.985476443499823</v>
      </c>
      <c r="R1137" s="260">
        <v>0.985789080029918</v>
      </c>
      <c r="S1137" s="260">
        <v>0.981710809583062</v>
      </c>
      <c r="T1137" s="262">
        <v>0.9</v>
      </c>
      <c r="U1137" s="260">
        <v>0.932929904185577</v>
      </c>
      <c r="V1137" s="260">
        <v>0.904002833864683</v>
      </c>
      <c r="W1137" s="260">
        <v>0.949887808526552</v>
      </c>
      <c r="X1137" s="260">
        <v>0.926566727893978</v>
      </c>
      <c r="Y1137" s="262">
        <v>0.92</v>
      </c>
      <c r="Z1137" s="262">
        <v>0.949263502454992</v>
      </c>
      <c r="AA1137" s="262">
        <v>0.95435092724679</v>
      </c>
      <c r="AB1137" s="262">
        <v>0.970383275261324</v>
      </c>
      <c r="AC1137" s="262">
        <v>0.966810344827586</v>
      </c>
      <c r="AD1137" s="262">
        <v>0.92</v>
      </c>
      <c r="AE1137" s="260">
        <v>1</v>
      </c>
      <c r="AF1137" s="260">
        <v>0.997245179063361</v>
      </c>
      <c r="AG1137" s="260">
        <v>0.997530864197531</v>
      </c>
      <c r="AH1137" s="260">
        <v>0.997956110154905</v>
      </c>
      <c r="AI1137" s="262">
        <v>0.92</v>
      </c>
      <c r="AJ1137" s="260">
        <v>0.971472629144179</v>
      </c>
      <c r="AK1137" s="260">
        <v>0.977298524404086</v>
      </c>
      <c r="AL1137" s="260">
        <v>0.981684981684982</v>
      </c>
      <c r="AM1137" s="260">
        <v>0.982060696193707</v>
      </c>
      <c r="AN1137" s="259">
        <v>0.99</v>
      </c>
      <c r="AO1137" s="264">
        <v>1</v>
      </c>
      <c r="AP1137" s="264">
        <v>1</v>
      </c>
      <c r="AQ1137" s="264">
        <v>1</v>
      </c>
      <c r="AR1137" s="265">
        <v>1</v>
      </c>
      <c r="AS1137" s="286">
        <v>0.0721861525408278</v>
      </c>
      <c r="AT1137" s="267">
        <v>0</v>
      </c>
      <c r="AU1137" s="268">
        <v>0.0833333333333333</v>
      </c>
      <c r="AV1137" s="268">
        <v>0</v>
      </c>
      <c r="AW1137" s="268">
        <v>0.0418410041841004</v>
      </c>
      <c r="AX1137" s="224"/>
      <c r="AY1137" s="222"/>
    </row>
    <row r="1138" ht="15" spans="1:51">
      <c r="A1138" s="220"/>
      <c r="B1138" s="224"/>
      <c r="C1138" s="283" t="s">
        <v>1085</v>
      </c>
      <c r="D1138" s="111" t="s">
        <v>25</v>
      </c>
      <c r="E1138" s="111" t="s">
        <v>1086</v>
      </c>
      <c r="F1138" s="307" t="s">
        <v>1176</v>
      </c>
      <c r="G1138" s="307" t="s">
        <v>1176</v>
      </c>
      <c r="H1138" s="307" t="s">
        <v>1176</v>
      </c>
      <c r="I1138" s="307" t="s">
        <v>1176</v>
      </c>
      <c r="J1138" s="259">
        <v>0.9</v>
      </c>
      <c r="K1138" s="260">
        <v>0.96875</v>
      </c>
      <c r="L1138" s="260">
        <v>0.985507246376812</v>
      </c>
      <c r="M1138" s="261">
        <v>0.879310344827586</v>
      </c>
      <c r="N1138" s="261">
        <v>0.928381962864722</v>
      </c>
      <c r="O1138" s="262">
        <v>0.9</v>
      </c>
      <c r="P1138" s="263">
        <v>0.955768446799837</v>
      </c>
      <c r="Q1138" s="260">
        <v>0.925091352009744</v>
      </c>
      <c r="R1138" s="260">
        <v>0.965562053281351</v>
      </c>
      <c r="S1138" s="260">
        <v>0.956583740089147</v>
      </c>
      <c r="T1138" s="262">
        <v>0.9</v>
      </c>
      <c r="U1138" s="260">
        <v>0.906848756624541</v>
      </c>
      <c r="V1138" s="260">
        <v>0.910627283800244</v>
      </c>
      <c r="W1138" s="260">
        <v>0.933073424301494</v>
      </c>
      <c r="X1138" s="260">
        <v>0.919034542328409</v>
      </c>
      <c r="Y1138" s="262">
        <v>0.92</v>
      </c>
      <c r="Z1138" s="262">
        <v>0.932111337406653</v>
      </c>
      <c r="AA1138" s="262">
        <v>0.942070963070239</v>
      </c>
      <c r="AB1138" s="262">
        <v>0.94566098945661</v>
      </c>
      <c r="AC1138" s="262">
        <v>0.944567557300241</v>
      </c>
      <c r="AD1138" s="262">
        <v>0.92</v>
      </c>
      <c r="AE1138" s="260">
        <v>1</v>
      </c>
      <c r="AF1138" s="260">
        <v>0.997959183673469</v>
      </c>
      <c r="AG1138" s="260">
        <v>1</v>
      </c>
      <c r="AH1138" s="260">
        <v>0.996954433641795</v>
      </c>
      <c r="AI1138" s="262">
        <v>0.92</v>
      </c>
      <c r="AJ1138" s="260">
        <v>0.950619219313372</v>
      </c>
      <c r="AK1138" s="260">
        <v>0.968046295131463</v>
      </c>
      <c r="AL1138" s="260">
        <v>0.96613314776154</v>
      </c>
      <c r="AM1138" s="260">
        <v>0.966884627597872</v>
      </c>
      <c r="AN1138" s="259">
        <v>0.99</v>
      </c>
      <c r="AO1138" s="264">
        <v>1</v>
      </c>
      <c r="AP1138" s="264">
        <v>1</v>
      </c>
      <c r="AQ1138" s="264">
        <v>1</v>
      </c>
      <c r="AR1138" s="265">
        <v>1</v>
      </c>
      <c r="AS1138" s="286">
        <v>0.0721861525408278</v>
      </c>
      <c r="AT1138" s="267">
        <v>0.0344827586206897</v>
      </c>
      <c r="AU1138" s="268">
        <v>0.0392156862745098</v>
      </c>
      <c r="AV1138" s="268">
        <v>0.142857142857143</v>
      </c>
      <c r="AW1138" s="268">
        <v>0.062984496124031</v>
      </c>
      <c r="AX1138" s="224"/>
      <c r="AY1138" s="222"/>
    </row>
    <row r="1139" ht="15" spans="1:51">
      <c r="A1139" s="220"/>
      <c r="B1139" s="224"/>
      <c r="C1139" s="283" t="s">
        <v>1085</v>
      </c>
      <c r="D1139" s="111" t="s">
        <v>25</v>
      </c>
      <c r="E1139" s="111" t="s">
        <v>1086</v>
      </c>
      <c r="F1139" s="307" t="s">
        <v>1177</v>
      </c>
      <c r="G1139" s="307" t="s">
        <v>1177</v>
      </c>
      <c r="H1139" s="307" t="s">
        <v>1177</v>
      </c>
      <c r="I1139" s="307" t="s">
        <v>1177</v>
      </c>
      <c r="J1139" s="259">
        <v>0.9</v>
      </c>
      <c r="K1139" s="260">
        <v>0.95</v>
      </c>
      <c r="L1139" s="260">
        <v>0.967741935483871</v>
      </c>
      <c r="M1139" s="261">
        <v>0.923076923076923</v>
      </c>
      <c r="N1139" s="261">
        <v>0.960346070656092</v>
      </c>
      <c r="O1139" s="262">
        <v>0.9</v>
      </c>
      <c r="P1139" s="263">
        <v>0.987577639751553</v>
      </c>
      <c r="Q1139" s="260">
        <v>0.982112274024738</v>
      </c>
      <c r="R1139" s="260">
        <v>0.989672977624785</v>
      </c>
      <c r="S1139" s="260">
        <v>0.984572273203178</v>
      </c>
      <c r="T1139" s="262">
        <v>0.9</v>
      </c>
      <c r="U1139" s="260">
        <v>0.937142857142857</v>
      </c>
      <c r="V1139" s="260">
        <v>0.906374881065652</v>
      </c>
      <c r="W1139" s="260">
        <v>0.954819277108434</v>
      </c>
      <c r="X1139" s="260">
        <v>0.93740633532467</v>
      </c>
      <c r="Y1139" s="262">
        <v>0.92</v>
      </c>
      <c r="Z1139" s="262">
        <v>0.968372093023256</v>
      </c>
      <c r="AA1139" s="262">
        <v>0.974422442244224</v>
      </c>
      <c r="AB1139" s="262">
        <v>0.970089730807577</v>
      </c>
      <c r="AC1139" s="262">
        <v>0.97721124682351</v>
      </c>
      <c r="AD1139" s="262">
        <v>0.92</v>
      </c>
      <c r="AE1139" s="260">
        <v>0.999216505615043</v>
      </c>
      <c r="AF1139" s="260">
        <v>0.998011928429423</v>
      </c>
      <c r="AG1139" s="260">
        <v>0.995092311287684</v>
      </c>
      <c r="AH1139" s="260">
        <v>0.997613768107786</v>
      </c>
      <c r="AI1139" s="262">
        <v>0.92</v>
      </c>
      <c r="AJ1139" s="260">
        <v>0.977843137254902</v>
      </c>
      <c r="AK1139" s="260">
        <v>0.983147804576376</v>
      </c>
      <c r="AL1139" s="260">
        <v>0.984675480769231</v>
      </c>
      <c r="AM1139" s="260">
        <v>0.988064651174245</v>
      </c>
      <c r="AN1139" s="259">
        <v>0.99</v>
      </c>
      <c r="AO1139" s="264">
        <v>1</v>
      </c>
      <c r="AP1139" s="264">
        <v>1</v>
      </c>
      <c r="AQ1139" s="264">
        <v>1</v>
      </c>
      <c r="AR1139" s="265">
        <v>1</v>
      </c>
      <c r="AS1139" s="286">
        <v>0.0721861525408278</v>
      </c>
      <c r="AT1139" s="267">
        <v>0.027027027027027</v>
      </c>
      <c r="AU1139" s="268">
        <v>0.0540540540540541</v>
      </c>
      <c r="AV1139" s="268">
        <v>0.0357142857142857</v>
      </c>
      <c r="AW1139" s="268">
        <v>0.0447154471544715</v>
      </c>
      <c r="AX1139" s="224"/>
      <c r="AY1139" s="222"/>
    </row>
    <row r="1140" ht="15" spans="1:51">
      <c r="A1140" s="220"/>
      <c r="B1140" s="224"/>
      <c r="C1140" s="283" t="s">
        <v>1085</v>
      </c>
      <c r="D1140" s="111" t="s">
        <v>25</v>
      </c>
      <c r="E1140" s="111" t="s">
        <v>1086</v>
      </c>
      <c r="F1140" s="307" t="s">
        <v>1178</v>
      </c>
      <c r="G1140" s="307" t="s">
        <v>1178</v>
      </c>
      <c r="H1140" s="307" t="s">
        <v>1178</v>
      </c>
      <c r="I1140" s="307" t="s">
        <v>1178</v>
      </c>
      <c r="J1140" s="259">
        <v>0.9</v>
      </c>
      <c r="K1140" s="260">
        <v>0.939393939393939</v>
      </c>
      <c r="L1140" s="260">
        <v>0.955882352941177</v>
      </c>
      <c r="M1140" s="261">
        <v>0.892857142857143</v>
      </c>
      <c r="N1140" s="261">
        <v>0.953684210526316</v>
      </c>
      <c r="O1140" s="262">
        <v>0.9</v>
      </c>
      <c r="P1140" s="263">
        <v>0.956871508379888</v>
      </c>
      <c r="Q1140" s="260">
        <v>0.960249284150244</v>
      </c>
      <c r="R1140" s="260">
        <v>0.950621937429325</v>
      </c>
      <c r="S1140" s="260">
        <v>0.954340888634318</v>
      </c>
      <c r="T1140" s="262">
        <v>0.9</v>
      </c>
      <c r="U1140" s="260">
        <v>0.945921787709497</v>
      </c>
      <c r="V1140" s="260">
        <v>0.947111335691427</v>
      </c>
      <c r="W1140" s="260">
        <v>0.952883528081417</v>
      </c>
      <c r="X1140" s="260">
        <v>0.934184327523661</v>
      </c>
      <c r="Y1140" s="262">
        <v>0.92</v>
      </c>
      <c r="Z1140" s="262">
        <v>0.965189873417722</v>
      </c>
      <c r="AA1140" s="262">
        <v>0.978096040438079</v>
      </c>
      <c r="AB1140" s="262">
        <v>0.974489795918367</v>
      </c>
      <c r="AC1140" s="262">
        <v>0.97097327061226</v>
      </c>
      <c r="AD1140" s="262">
        <v>0.92</v>
      </c>
      <c r="AE1140" s="260">
        <v>0.995827984595635</v>
      </c>
      <c r="AF1140" s="260">
        <v>0.99645180366647</v>
      </c>
      <c r="AG1140" s="260">
        <v>0.997585998792999</v>
      </c>
      <c r="AH1140" s="260">
        <v>0.997452515640805</v>
      </c>
      <c r="AI1140" s="262">
        <v>0.92</v>
      </c>
      <c r="AJ1140" s="260">
        <v>0.971080139372822</v>
      </c>
      <c r="AK1140" s="260">
        <v>0.984418865805727</v>
      </c>
      <c r="AL1140" s="260">
        <v>0.983209468758602</v>
      </c>
      <c r="AM1140" s="260">
        <v>0.985125458461897</v>
      </c>
      <c r="AN1140" s="259">
        <v>0.99</v>
      </c>
      <c r="AO1140" s="264">
        <v>1</v>
      </c>
      <c r="AP1140" s="264">
        <v>1</v>
      </c>
      <c r="AQ1140" s="264">
        <v>1</v>
      </c>
      <c r="AR1140" s="265">
        <v>1</v>
      </c>
      <c r="AS1140" s="286">
        <v>0.0721861525408278</v>
      </c>
      <c r="AT1140" s="267">
        <v>0.0344827586206897</v>
      </c>
      <c r="AU1140" s="268">
        <v>0</v>
      </c>
      <c r="AV1140" s="268">
        <v>0</v>
      </c>
      <c r="AW1140" s="268">
        <v>0.0499168053244592</v>
      </c>
      <c r="AX1140" s="224"/>
      <c r="AY1140" s="222"/>
    </row>
    <row r="1141" ht="15" spans="1:51">
      <c r="A1141" s="220"/>
      <c r="B1141" s="224"/>
      <c r="C1141" s="283" t="s">
        <v>1085</v>
      </c>
      <c r="D1141" s="111" t="s">
        <v>25</v>
      </c>
      <c r="E1141" s="111" t="s">
        <v>1086</v>
      </c>
      <c r="F1141" s="307" t="s">
        <v>1179</v>
      </c>
      <c r="G1141" s="307" t="s">
        <v>1179</v>
      </c>
      <c r="H1141" s="307" t="s">
        <v>1179</v>
      </c>
      <c r="I1141" s="307" t="s">
        <v>1179</v>
      </c>
      <c r="J1141" s="259">
        <v>0.9</v>
      </c>
      <c r="K1141" s="260">
        <v>0.976190476190476</v>
      </c>
      <c r="L1141" s="260">
        <v>1</v>
      </c>
      <c r="M1141" s="261">
        <v>0.972222222222222</v>
      </c>
      <c r="N1141" s="261">
        <v>0.976793248945148</v>
      </c>
      <c r="O1141" s="262">
        <v>0.9</v>
      </c>
      <c r="P1141" s="263">
        <v>0.990768395329894</v>
      </c>
      <c r="Q1141" s="260">
        <v>0.993898718730933</v>
      </c>
      <c r="R1141" s="260">
        <v>0.986111111111111</v>
      </c>
      <c r="S1141" s="260">
        <v>0.991950051935149</v>
      </c>
      <c r="T1141" s="262">
        <v>0.9</v>
      </c>
      <c r="U1141" s="260">
        <v>0.968775454792289</v>
      </c>
      <c r="V1141" s="260">
        <v>0.966442953020134</v>
      </c>
      <c r="W1141" s="260">
        <v>0.978942652329749</v>
      </c>
      <c r="X1141" s="260">
        <v>0.964932484306553</v>
      </c>
      <c r="Y1141" s="262">
        <v>0.92</v>
      </c>
      <c r="Z1141" s="262">
        <v>0.983471074380165</v>
      </c>
      <c r="AA1141" s="262">
        <v>0.990196078431373</v>
      </c>
      <c r="AB1141" s="262">
        <v>0.990898748577929</v>
      </c>
      <c r="AC1141" s="262">
        <v>0.986037852932051</v>
      </c>
      <c r="AD1141" s="262">
        <v>0.92</v>
      </c>
      <c r="AE1141" s="260">
        <v>1</v>
      </c>
      <c r="AF1141" s="260">
        <v>1</v>
      </c>
      <c r="AG1141" s="260">
        <v>1</v>
      </c>
      <c r="AH1141" s="260">
        <v>0.997424827690676</v>
      </c>
      <c r="AI1141" s="262">
        <v>0.92</v>
      </c>
      <c r="AJ1141" s="260">
        <v>0.988520971302428</v>
      </c>
      <c r="AK1141" s="260">
        <v>0.992588849587334</v>
      </c>
      <c r="AL1141" s="260">
        <v>0.993892639022822</v>
      </c>
      <c r="AM1141" s="260">
        <v>0.992981445822161</v>
      </c>
      <c r="AN1141" s="259">
        <v>0.99</v>
      </c>
      <c r="AO1141" s="264">
        <v>1</v>
      </c>
      <c r="AP1141" s="264">
        <v>1</v>
      </c>
      <c r="AQ1141" s="264">
        <v>1</v>
      </c>
      <c r="AR1141" s="265">
        <v>1</v>
      </c>
      <c r="AS1141" s="286">
        <v>0.0721861525408278</v>
      </c>
      <c r="AT1141" s="267">
        <v>0</v>
      </c>
      <c r="AU1141" s="268">
        <v>0.0526315789473684</v>
      </c>
      <c r="AV1141" s="268">
        <v>0.0555555555555556</v>
      </c>
      <c r="AW1141" s="268">
        <v>0.052060737527115</v>
      </c>
      <c r="AX1141" s="224"/>
      <c r="AY1141" s="222"/>
    </row>
    <row r="1142" ht="15" spans="1:51">
      <c r="A1142" s="220"/>
      <c r="B1142" s="224"/>
      <c r="C1142" s="283" t="s">
        <v>1085</v>
      </c>
      <c r="D1142" s="111" t="s">
        <v>25</v>
      </c>
      <c r="E1142" s="111" t="s">
        <v>1086</v>
      </c>
      <c r="F1142" s="307" t="s">
        <v>1180</v>
      </c>
      <c r="G1142" s="307" t="s">
        <v>1180</v>
      </c>
      <c r="H1142" s="307" t="s">
        <v>1180</v>
      </c>
      <c r="I1142" s="307" t="s">
        <v>1180</v>
      </c>
      <c r="J1142" s="259">
        <v>0.9</v>
      </c>
      <c r="K1142" s="260">
        <v>1</v>
      </c>
      <c r="L1142" s="260">
        <v>0.857142857142857</v>
      </c>
      <c r="M1142" s="261">
        <v>0.96</v>
      </c>
      <c r="N1142" s="261">
        <v>0.959807073954984</v>
      </c>
      <c r="O1142" s="262">
        <v>0.9</v>
      </c>
      <c r="P1142" s="263">
        <v>0.99026369168357</v>
      </c>
      <c r="Q1142" s="260">
        <v>0.986409155937053</v>
      </c>
      <c r="R1142" s="260">
        <v>0.990469208211144</v>
      </c>
      <c r="S1142" s="260">
        <v>0.984339130773122</v>
      </c>
      <c r="T1142" s="262">
        <v>0.9</v>
      </c>
      <c r="U1142" s="260">
        <v>0.953346855983773</v>
      </c>
      <c r="V1142" s="260">
        <v>0.946709585121602</v>
      </c>
      <c r="W1142" s="260">
        <v>0.963343108504399</v>
      </c>
      <c r="X1142" s="260">
        <v>0.955060114392436</v>
      </c>
      <c r="Y1142" s="262">
        <v>0.92</v>
      </c>
      <c r="Z1142" s="262">
        <v>0.962230215827338</v>
      </c>
      <c r="AA1142" s="262">
        <v>0.960674157303371</v>
      </c>
      <c r="AB1142" s="262">
        <v>0.968253968253968</v>
      </c>
      <c r="AC1142" s="262">
        <v>0.962818003913894</v>
      </c>
      <c r="AD1142" s="262">
        <v>0.92</v>
      </c>
      <c r="AE1142" s="260">
        <v>0.998948106591865</v>
      </c>
      <c r="AF1142" s="260">
        <v>0.998102466793169</v>
      </c>
      <c r="AG1142" s="260">
        <v>0.999627004848937</v>
      </c>
      <c r="AH1142" s="260">
        <v>0.998178545872455</v>
      </c>
      <c r="AI1142" s="262">
        <v>0.92</v>
      </c>
      <c r="AJ1142" s="260">
        <v>0.977490897053956</v>
      </c>
      <c r="AK1142" s="260">
        <v>0.983483483483483</v>
      </c>
      <c r="AL1142" s="260">
        <v>0.980738362760835</v>
      </c>
      <c r="AM1142" s="260">
        <v>0.983811156123403</v>
      </c>
      <c r="AN1142" s="259">
        <v>0.99</v>
      </c>
      <c r="AO1142" s="264">
        <v>1</v>
      </c>
      <c r="AP1142" s="264">
        <v>1</v>
      </c>
      <c r="AQ1142" s="264">
        <v>1</v>
      </c>
      <c r="AR1142" s="265">
        <v>1</v>
      </c>
      <c r="AS1142" s="286">
        <v>0.0721861525408278</v>
      </c>
      <c r="AT1142" s="267">
        <v>0.0434782608695652</v>
      </c>
      <c r="AU1142" s="268">
        <v>0</v>
      </c>
      <c r="AV1142" s="268">
        <v>0</v>
      </c>
      <c r="AW1142" s="268">
        <v>0.0443686006825939</v>
      </c>
      <c r="AX1142" s="224"/>
      <c r="AY1142" s="222"/>
    </row>
    <row r="1143" ht="15" spans="1:51">
      <c r="A1143" s="220"/>
      <c r="B1143" s="224"/>
      <c r="C1143" s="283" t="s">
        <v>1085</v>
      </c>
      <c r="D1143" s="111" t="s">
        <v>25</v>
      </c>
      <c r="E1143" s="111" t="s">
        <v>1086</v>
      </c>
      <c r="F1143" s="307" t="s">
        <v>1181</v>
      </c>
      <c r="G1143" s="307" t="s">
        <v>1181</v>
      </c>
      <c r="H1143" s="307" t="s">
        <v>1181</v>
      </c>
      <c r="I1143" s="307" t="s">
        <v>1181</v>
      </c>
      <c r="J1143" s="259">
        <v>0.9</v>
      </c>
      <c r="K1143" s="260">
        <v>0.966292134831461</v>
      </c>
      <c r="L1143" s="260">
        <v>0.926315789473684</v>
      </c>
      <c r="M1143" s="261">
        <v>0.935064935064935</v>
      </c>
      <c r="N1143" s="261">
        <v>0.964107676969093</v>
      </c>
      <c r="O1143" s="262">
        <v>0.9</v>
      </c>
      <c r="P1143" s="263">
        <v>0.976791120080727</v>
      </c>
      <c r="Q1143" s="260">
        <v>0.943095797441921</v>
      </c>
      <c r="R1143" s="260">
        <v>0.976066897347174</v>
      </c>
      <c r="S1143" s="260">
        <v>0.969539591455519</v>
      </c>
      <c r="T1143" s="262">
        <v>0.9</v>
      </c>
      <c r="U1143" s="260">
        <v>0.93171880255634</v>
      </c>
      <c r="V1143" s="260">
        <v>0.923779691986427</v>
      </c>
      <c r="W1143" s="260">
        <v>0.944636678200692</v>
      </c>
      <c r="X1143" s="260">
        <v>0.934154573306635</v>
      </c>
      <c r="Y1143" s="262">
        <v>0.92</v>
      </c>
      <c r="Z1143" s="262">
        <v>0.964187327823691</v>
      </c>
      <c r="AA1143" s="262">
        <v>0.966122961104141</v>
      </c>
      <c r="AB1143" s="262">
        <v>0.968788249694002</v>
      </c>
      <c r="AC1143" s="262">
        <v>0.964075491619374</v>
      </c>
      <c r="AD1143" s="262">
        <v>0.92</v>
      </c>
      <c r="AE1143" s="260">
        <v>0.990496304118268</v>
      </c>
      <c r="AF1143" s="260">
        <v>0.992929292929293</v>
      </c>
      <c r="AG1143" s="260">
        <v>0.996214728148658</v>
      </c>
      <c r="AH1143" s="260">
        <v>0.993896555592954</v>
      </c>
      <c r="AI1143" s="262">
        <v>0.92</v>
      </c>
      <c r="AJ1143" s="260">
        <v>0.971884293052176</v>
      </c>
      <c r="AK1143" s="260">
        <v>0.978068280034572</v>
      </c>
      <c r="AL1143" s="260">
        <v>0.977067816542532</v>
      </c>
      <c r="AM1143" s="260">
        <v>0.977112823402724</v>
      </c>
      <c r="AN1143" s="259">
        <v>0.99</v>
      </c>
      <c r="AO1143" s="264">
        <v>1</v>
      </c>
      <c r="AP1143" s="264">
        <v>1</v>
      </c>
      <c r="AQ1143" s="264">
        <v>1</v>
      </c>
      <c r="AR1143" s="265">
        <v>1</v>
      </c>
      <c r="AS1143" s="286">
        <v>0.0721861525408278</v>
      </c>
      <c r="AT1143" s="267">
        <v>0</v>
      </c>
      <c r="AU1143" s="268">
        <v>0</v>
      </c>
      <c r="AV1143" s="268">
        <v>0.117647058823529</v>
      </c>
      <c r="AW1143" s="268">
        <v>0.0684133915574964</v>
      </c>
      <c r="AX1143" s="224"/>
      <c r="AY1143" s="222"/>
    </row>
    <row r="1144" ht="15" spans="1:51">
      <c r="A1144" s="220"/>
      <c r="B1144" s="224"/>
      <c r="C1144" s="283" t="s">
        <v>1085</v>
      </c>
      <c r="D1144" s="111" t="s">
        <v>25</v>
      </c>
      <c r="E1144" s="111" t="s">
        <v>1086</v>
      </c>
      <c r="F1144" s="307" t="s">
        <v>1182</v>
      </c>
      <c r="G1144" s="307" t="s">
        <v>1182</v>
      </c>
      <c r="H1144" s="307" t="s">
        <v>1182</v>
      </c>
      <c r="I1144" s="307" t="s">
        <v>1182</v>
      </c>
      <c r="J1144" s="259">
        <v>0.9</v>
      </c>
      <c r="K1144" s="260">
        <v>0.982456140350877</v>
      </c>
      <c r="L1144" s="260">
        <v>0.982456140350877</v>
      </c>
      <c r="M1144" s="261">
        <v>1</v>
      </c>
      <c r="N1144" s="261">
        <v>0.968509984639017</v>
      </c>
      <c r="O1144" s="262">
        <v>0.9</v>
      </c>
      <c r="P1144" s="263">
        <v>0.967458432304038</v>
      </c>
      <c r="Q1144" s="260">
        <v>0.920312790914169</v>
      </c>
      <c r="R1144" s="260">
        <v>0.977567886658796</v>
      </c>
      <c r="S1144" s="260">
        <v>0.917139548349739</v>
      </c>
      <c r="T1144" s="262">
        <v>0.9</v>
      </c>
      <c r="U1144" s="260">
        <v>0.899524940617577</v>
      </c>
      <c r="V1144" s="260">
        <v>0.845838763731149</v>
      </c>
      <c r="W1144" s="260">
        <v>0.917355371900826</v>
      </c>
      <c r="X1144" s="260">
        <v>0.865392781316348</v>
      </c>
      <c r="Y1144" s="262">
        <v>0.92</v>
      </c>
      <c r="Z1144" s="262">
        <v>0.890718562874252</v>
      </c>
      <c r="AA1144" s="262">
        <v>0.911610486891386</v>
      </c>
      <c r="AB1144" s="262">
        <v>0.940740740740741</v>
      </c>
      <c r="AC1144" s="262">
        <v>0.906951266918755</v>
      </c>
      <c r="AD1144" s="262">
        <v>0.92</v>
      </c>
      <c r="AE1144" s="260">
        <v>0.996726677577741</v>
      </c>
      <c r="AF1144" s="260">
        <v>0.992816091954023</v>
      </c>
      <c r="AG1144" s="260">
        <v>1</v>
      </c>
      <c r="AH1144" s="260">
        <v>0.996039603960396</v>
      </c>
      <c r="AI1144" s="262">
        <v>0.92</v>
      </c>
      <c r="AJ1144" s="260">
        <v>0.952939055174901</v>
      </c>
      <c r="AK1144" s="260">
        <v>0.962570832090665</v>
      </c>
      <c r="AL1144" s="260">
        <v>0.966869133075649</v>
      </c>
      <c r="AM1144" s="260">
        <v>0.960885978077955</v>
      </c>
      <c r="AN1144" s="259">
        <v>0.99</v>
      </c>
      <c r="AO1144" s="264">
        <v>1</v>
      </c>
      <c r="AP1144" s="264">
        <v>1</v>
      </c>
      <c r="AQ1144" s="264">
        <v>1</v>
      </c>
      <c r="AR1144" s="265">
        <v>1</v>
      </c>
      <c r="AS1144" s="286">
        <v>0.0721861525408278</v>
      </c>
      <c r="AT1144" s="267">
        <v>0</v>
      </c>
      <c r="AU1144" s="268">
        <v>0</v>
      </c>
      <c r="AV1144" s="268">
        <v>0</v>
      </c>
      <c r="AW1144" s="268">
        <v>0.0232142857142857</v>
      </c>
      <c r="AX1144" s="224"/>
      <c r="AY1144" s="222"/>
    </row>
    <row r="1145" ht="15" spans="1:51">
      <c r="A1145" s="220"/>
      <c r="B1145" s="224"/>
      <c r="C1145" s="283" t="s">
        <v>1085</v>
      </c>
      <c r="D1145" s="111" t="s">
        <v>25</v>
      </c>
      <c r="E1145" s="111" t="s">
        <v>1086</v>
      </c>
      <c r="F1145" s="307" t="s">
        <v>1183</v>
      </c>
      <c r="G1145" s="307" t="s">
        <v>1183</v>
      </c>
      <c r="H1145" s="307" t="s">
        <v>1183</v>
      </c>
      <c r="I1145" s="307" t="s">
        <v>1183</v>
      </c>
      <c r="J1145" s="259">
        <v>0.9</v>
      </c>
      <c r="K1145" s="260">
        <v>0.936170212765957</v>
      </c>
      <c r="L1145" s="260">
        <v>0.94</v>
      </c>
      <c r="M1145" s="261">
        <v>0.948717948717949</v>
      </c>
      <c r="N1145" s="261">
        <v>0.954588457899716</v>
      </c>
      <c r="O1145" s="262">
        <v>0.9</v>
      </c>
      <c r="P1145" s="263">
        <v>0.966229985443959</v>
      </c>
      <c r="Q1145" s="260">
        <v>0.945591827670442</v>
      </c>
      <c r="R1145" s="260">
        <v>0.95495951417004</v>
      </c>
      <c r="S1145" s="260">
        <v>0.951922955238613</v>
      </c>
      <c r="T1145" s="262">
        <v>0.9</v>
      </c>
      <c r="U1145" s="260">
        <v>0.916157205240175</v>
      </c>
      <c r="V1145" s="260">
        <v>0.935598489895625</v>
      </c>
      <c r="W1145" s="260">
        <v>0.944331983805668</v>
      </c>
      <c r="X1145" s="260">
        <v>0.926220276136119</v>
      </c>
      <c r="Y1145" s="262">
        <v>0.92</v>
      </c>
      <c r="Z1145" s="262">
        <v>0.919371727748691</v>
      </c>
      <c r="AA1145" s="262">
        <v>0.959830866807611</v>
      </c>
      <c r="AB1145" s="262">
        <v>0.940976163450624</v>
      </c>
      <c r="AC1145" s="262">
        <v>0.956154520699682</v>
      </c>
      <c r="AD1145" s="262">
        <v>0.92</v>
      </c>
      <c r="AE1145" s="260">
        <v>0.993316624895572</v>
      </c>
      <c r="AF1145" s="260">
        <v>0.997534921939195</v>
      </c>
      <c r="AG1145" s="260">
        <v>0.996054114994363</v>
      </c>
      <c r="AH1145" s="260">
        <v>0.995214315439034</v>
      </c>
      <c r="AI1145" s="262">
        <v>0.92</v>
      </c>
      <c r="AJ1145" s="260">
        <v>0.940560236848098</v>
      </c>
      <c r="AK1145" s="260">
        <v>0.976692971187374</v>
      </c>
      <c r="AL1145" s="260">
        <v>0.966398319915996</v>
      </c>
      <c r="AM1145" s="260">
        <v>0.974128770197932</v>
      </c>
      <c r="AN1145" s="259">
        <v>0.99</v>
      </c>
      <c r="AO1145" s="264">
        <v>1</v>
      </c>
      <c r="AP1145" s="264">
        <v>1</v>
      </c>
      <c r="AQ1145" s="264">
        <v>1</v>
      </c>
      <c r="AR1145" s="265">
        <v>1</v>
      </c>
      <c r="AS1145" s="286">
        <v>0.0721861525408278</v>
      </c>
      <c r="AT1145" s="267">
        <v>0</v>
      </c>
      <c r="AU1145" s="268">
        <v>0.0714285714285714</v>
      </c>
      <c r="AV1145" s="268">
        <v>0</v>
      </c>
      <c r="AW1145" s="268">
        <v>0.0263929618768328</v>
      </c>
      <c r="AX1145" s="224"/>
      <c r="AY1145" s="222"/>
    </row>
    <row r="1146" ht="15" spans="1:51">
      <c r="A1146" s="220"/>
      <c r="B1146" s="224"/>
      <c r="C1146" s="283" t="s">
        <v>1085</v>
      </c>
      <c r="D1146" s="111" t="s">
        <v>25</v>
      </c>
      <c r="E1146" s="111" t="s">
        <v>1086</v>
      </c>
      <c r="F1146" s="307" t="s">
        <v>1184</v>
      </c>
      <c r="G1146" s="307" t="s">
        <v>1184</v>
      </c>
      <c r="H1146" s="307" t="s">
        <v>1184</v>
      </c>
      <c r="I1146" s="307" t="s">
        <v>1184</v>
      </c>
      <c r="J1146" s="259">
        <v>0.9</v>
      </c>
      <c r="K1146" s="260">
        <v>0.985074626865672</v>
      </c>
      <c r="L1146" s="260">
        <v>0.985294117647059</v>
      </c>
      <c r="M1146" s="261">
        <v>0.890909090909091</v>
      </c>
      <c r="N1146" s="261">
        <v>0.972919418758256</v>
      </c>
      <c r="O1146" s="262">
        <v>0.9</v>
      </c>
      <c r="P1146" s="263">
        <v>0.963662492301375</v>
      </c>
      <c r="Q1146" s="260">
        <v>0.97446536865624</v>
      </c>
      <c r="R1146" s="260">
        <v>0.971276595744681</v>
      </c>
      <c r="S1146" s="260">
        <v>0.966789384874981</v>
      </c>
      <c r="T1146" s="262">
        <v>0.9</v>
      </c>
      <c r="U1146" s="260">
        <v>0.918086635187846</v>
      </c>
      <c r="V1146" s="260">
        <v>0.908075327162464</v>
      </c>
      <c r="W1146" s="260">
        <v>0.915248226950355</v>
      </c>
      <c r="X1146" s="260">
        <v>0.915222171089635</v>
      </c>
      <c r="Y1146" s="262">
        <v>0.92</v>
      </c>
      <c r="Z1146" s="262">
        <v>0.908080059303188</v>
      </c>
      <c r="AA1146" s="262">
        <v>0.926155969634231</v>
      </c>
      <c r="AB1146" s="262">
        <v>0.923295454545455</v>
      </c>
      <c r="AC1146" s="262">
        <v>0.931157716542838</v>
      </c>
      <c r="AD1146" s="262">
        <v>0.92</v>
      </c>
      <c r="AE1146" s="260">
        <v>0.960880195599022</v>
      </c>
      <c r="AF1146" s="260">
        <v>0.997297297297297</v>
      </c>
      <c r="AG1146" s="260">
        <v>0.994871794871795</v>
      </c>
      <c r="AH1146" s="260">
        <v>0.989253914645379</v>
      </c>
      <c r="AI1146" s="262">
        <v>0.92</v>
      </c>
      <c r="AJ1146" s="260">
        <v>0.958520900321543</v>
      </c>
      <c r="AK1146" s="260">
        <v>0.968243681140635</v>
      </c>
      <c r="AL1146" s="260">
        <v>0.958136234626301</v>
      </c>
      <c r="AM1146" s="260">
        <v>0.970325355774127</v>
      </c>
      <c r="AN1146" s="259">
        <v>0.99</v>
      </c>
      <c r="AO1146" s="264">
        <v>1</v>
      </c>
      <c r="AP1146" s="264">
        <v>1</v>
      </c>
      <c r="AQ1146" s="264">
        <v>1</v>
      </c>
      <c r="AR1146" s="265">
        <v>1</v>
      </c>
      <c r="AS1146" s="286">
        <v>0.0721861525408278</v>
      </c>
      <c r="AT1146" s="267">
        <v>0.0909090909090909</v>
      </c>
      <c r="AU1146" s="268">
        <v>0.0666666666666667</v>
      </c>
      <c r="AV1146" s="268">
        <v>0</v>
      </c>
      <c r="AW1146" s="268">
        <v>0.0608695652173913</v>
      </c>
      <c r="AX1146" s="224"/>
      <c r="AY1146" s="222"/>
    </row>
    <row r="1147" ht="15" spans="1:51">
      <c r="A1147" s="220"/>
      <c r="B1147" s="224"/>
      <c r="C1147" s="283" t="s">
        <v>1085</v>
      </c>
      <c r="D1147" s="111" t="s">
        <v>25</v>
      </c>
      <c r="E1147" s="111" t="s">
        <v>1086</v>
      </c>
      <c r="F1147" s="307" t="s">
        <v>1185</v>
      </c>
      <c r="G1147" s="307" t="s">
        <v>1185</v>
      </c>
      <c r="H1147" s="307" t="s">
        <v>1185</v>
      </c>
      <c r="I1147" s="307" t="s">
        <v>1185</v>
      </c>
      <c r="J1147" s="259">
        <v>0.9</v>
      </c>
      <c r="K1147" s="260">
        <v>0.956521739130435</v>
      </c>
      <c r="L1147" s="260">
        <v>1</v>
      </c>
      <c r="M1147" s="261">
        <v>0.942857142857143</v>
      </c>
      <c r="N1147" s="261">
        <v>0.976331360946746</v>
      </c>
      <c r="O1147" s="262">
        <v>0.9</v>
      </c>
      <c r="P1147" s="263">
        <v>0.988323603002502</v>
      </c>
      <c r="Q1147" s="260">
        <v>0.988468541371637</v>
      </c>
      <c r="R1147" s="260">
        <v>0.992217898832685</v>
      </c>
      <c r="S1147" s="260">
        <v>0.983199077132406</v>
      </c>
      <c r="T1147" s="262">
        <v>0.9</v>
      </c>
      <c r="U1147" s="260">
        <v>0.937864887406172</v>
      </c>
      <c r="V1147" s="260">
        <v>0.93546429293951</v>
      </c>
      <c r="W1147" s="260">
        <v>0.896887159533074</v>
      </c>
      <c r="X1147" s="260">
        <v>0.928556639026651</v>
      </c>
      <c r="Y1147" s="262">
        <v>0.92</v>
      </c>
      <c r="Z1147" s="262" t="s">
        <v>33</v>
      </c>
      <c r="AA1147" s="262">
        <v>0</v>
      </c>
      <c r="AB1147" s="262" t="s">
        <v>33</v>
      </c>
      <c r="AC1147" s="262">
        <v>0</v>
      </c>
      <c r="AD1147" s="262">
        <v>0.92</v>
      </c>
      <c r="AE1147" s="260">
        <v>0.998935037273695</v>
      </c>
      <c r="AF1147" s="260">
        <v>0.993399339933993</v>
      </c>
      <c r="AG1147" s="260">
        <v>0.999348534201954</v>
      </c>
      <c r="AH1147" s="260">
        <v>0.998414127126998</v>
      </c>
      <c r="AI1147" s="262">
        <v>0.92</v>
      </c>
      <c r="AJ1147" s="260">
        <v>0.969974979149291</v>
      </c>
      <c r="AK1147" s="260">
        <v>0.980177993527508</v>
      </c>
      <c r="AL1147" s="260">
        <v>0.973551147413458</v>
      </c>
      <c r="AM1147" s="260">
        <v>0.983682845790569</v>
      </c>
      <c r="AN1147" s="259">
        <v>0.99</v>
      </c>
      <c r="AO1147" s="264">
        <v>1</v>
      </c>
      <c r="AP1147" s="264">
        <v>1</v>
      </c>
      <c r="AQ1147" s="264">
        <v>1</v>
      </c>
      <c r="AR1147" s="265">
        <v>1</v>
      </c>
      <c r="AS1147" s="286">
        <v>0.0721861525408278</v>
      </c>
      <c r="AT1147" s="267">
        <v>0.0357142857142857</v>
      </c>
      <c r="AU1147" s="268">
        <v>0.0416666666666667</v>
      </c>
      <c r="AV1147" s="268">
        <v>0.0526315789473684</v>
      </c>
      <c r="AW1147" s="268">
        <v>0.022108843537415</v>
      </c>
      <c r="AX1147" s="224"/>
      <c r="AY1147" s="222"/>
    </row>
    <row r="1148" ht="15" spans="1:51">
      <c r="A1148" s="220"/>
      <c r="B1148" s="224"/>
      <c r="C1148" s="283" t="s">
        <v>1085</v>
      </c>
      <c r="D1148" s="111" t="s">
        <v>25</v>
      </c>
      <c r="E1148" s="111" t="s">
        <v>1086</v>
      </c>
      <c r="F1148" s="307" t="s">
        <v>1186</v>
      </c>
      <c r="G1148" s="307" t="s">
        <v>1186</v>
      </c>
      <c r="H1148" s="307" t="s">
        <v>1186</v>
      </c>
      <c r="I1148" s="307" t="s">
        <v>1186</v>
      </c>
      <c r="J1148" s="259">
        <v>0.9</v>
      </c>
      <c r="K1148" s="260">
        <v>0.807692307692308</v>
      </c>
      <c r="L1148" s="260">
        <v>0.857142857142857</v>
      </c>
      <c r="M1148" s="261">
        <v>0.958333333333333</v>
      </c>
      <c r="N1148" s="261">
        <v>0.913928012519562</v>
      </c>
      <c r="O1148" s="262">
        <v>0.9</v>
      </c>
      <c r="P1148" s="263">
        <v>0.904494382022472</v>
      </c>
      <c r="Q1148" s="260">
        <v>0.948432343234323</v>
      </c>
      <c r="R1148" s="260">
        <v>0.968895800933126</v>
      </c>
      <c r="S1148" s="260">
        <v>0.977274069989563</v>
      </c>
      <c r="T1148" s="262">
        <v>0.9</v>
      </c>
      <c r="U1148" s="260">
        <v>0.751944684528954</v>
      </c>
      <c r="V1148" s="260">
        <v>0.79042904290429</v>
      </c>
      <c r="W1148" s="260">
        <v>0.874805598755832</v>
      </c>
      <c r="X1148" s="260">
        <v>0.839874751373599</v>
      </c>
      <c r="Y1148" s="262">
        <v>0.92</v>
      </c>
      <c r="Z1148" s="262">
        <v>0</v>
      </c>
      <c r="AA1148" s="262">
        <v>0</v>
      </c>
      <c r="AB1148" s="262" t="s">
        <v>33</v>
      </c>
      <c r="AC1148" s="262">
        <v>0</v>
      </c>
      <c r="AD1148" s="262">
        <v>0.92</v>
      </c>
      <c r="AE1148" s="260">
        <v>0.99622641509434</v>
      </c>
      <c r="AF1148" s="260">
        <v>1</v>
      </c>
      <c r="AG1148" s="260">
        <v>0.997005988023952</v>
      </c>
      <c r="AH1148" s="260">
        <v>0.996454499409083</v>
      </c>
      <c r="AI1148" s="262">
        <v>0.92</v>
      </c>
      <c r="AJ1148" s="260">
        <v>0.895032397408207</v>
      </c>
      <c r="AK1148" s="260">
        <v>0.941030927835052</v>
      </c>
      <c r="AL1148" s="260">
        <v>0.937791601866252</v>
      </c>
      <c r="AM1148" s="260">
        <v>0.967015222228786</v>
      </c>
      <c r="AN1148" s="259">
        <v>0.99</v>
      </c>
      <c r="AO1148" s="264">
        <v>1</v>
      </c>
      <c r="AP1148" s="264">
        <v>1</v>
      </c>
      <c r="AQ1148" s="264">
        <v>1</v>
      </c>
      <c r="AR1148" s="265">
        <v>1</v>
      </c>
      <c r="AS1148" s="286">
        <v>0.0721861525408278</v>
      </c>
      <c r="AT1148" s="267">
        <v>0</v>
      </c>
      <c r="AU1148" s="268">
        <v>0.222222222222222</v>
      </c>
      <c r="AV1148" s="268">
        <v>0.142857142857143</v>
      </c>
      <c r="AW1148" s="268">
        <v>0.0726256983240224</v>
      </c>
      <c r="AX1148" s="224"/>
      <c r="AY1148" s="222"/>
    </row>
    <row r="1149" ht="15" spans="1:51">
      <c r="A1149" s="220"/>
      <c r="B1149" s="224"/>
      <c r="C1149" s="283" t="s">
        <v>1085</v>
      </c>
      <c r="D1149" s="111" t="s">
        <v>25</v>
      </c>
      <c r="E1149" s="111" t="s">
        <v>1086</v>
      </c>
      <c r="F1149" s="307" t="s">
        <v>1187</v>
      </c>
      <c r="G1149" s="307" t="s">
        <v>1187</v>
      </c>
      <c r="H1149" s="307" t="s">
        <v>1187</v>
      </c>
      <c r="I1149" s="307" t="s">
        <v>1187</v>
      </c>
      <c r="J1149" s="259">
        <v>0.9</v>
      </c>
      <c r="K1149" s="260">
        <v>0.970588235294118</v>
      </c>
      <c r="L1149" s="260">
        <v>0.970588235294118</v>
      </c>
      <c r="M1149" s="261">
        <v>0.958333333333333</v>
      </c>
      <c r="N1149" s="261">
        <v>0.955223880597015</v>
      </c>
      <c r="O1149" s="262">
        <v>0.9</v>
      </c>
      <c r="P1149" s="263">
        <v>0.98292220113852</v>
      </c>
      <c r="Q1149" s="260">
        <v>0.986406770966915</v>
      </c>
      <c r="R1149" s="260">
        <v>0.986917844060701</v>
      </c>
      <c r="S1149" s="260">
        <v>0.977049833225469</v>
      </c>
      <c r="T1149" s="262">
        <v>0.9</v>
      </c>
      <c r="U1149" s="260">
        <v>0.866359447004608</v>
      </c>
      <c r="V1149" s="260">
        <v>0.870223134136958</v>
      </c>
      <c r="W1149" s="260">
        <v>0.871794871794872</v>
      </c>
      <c r="X1149" s="260">
        <v>0.859884502414497</v>
      </c>
      <c r="Y1149" s="262">
        <v>0.92</v>
      </c>
      <c r="Z1149" s="262">
        <v>0</v>
      </c>
      <c r="AA1149" s="262">
        <v>0</v>
      </c>
      <c r="AB1149" s="262" t="s">
        <v>33</v>
      </c>
      <c r="AC1149" s="262">
        <v>0</v>
      </c>
      <c r="AD1149" s="262">
        <v>0.92</v>
      </c>
      <c r="AE1149" s="260">
        <v>1</v>
      </c>
      <c r="AF1149" s="260">
        <v>1</v>
      </c>
      <c r="AG1149" s="260">
        <v>1</v>
      </c>
      <c r="AH1149" s="260">
        <v>1</v>
      </c>
      <c r="AI1149" s="262">
        <v>0.92</v>
      </c>
      <c r="AJ1149" s="260">
        <v>0.960715253318884</v>
      </c>
      <c r="AK1149" s="260">
        <v>0.971055327868853</v>
      </c>
      <c r="AL1149" s="260">
        <v>0.965986394557823</v>
      </c>
      <c r="AM1149" s="260">
        <v>0.974961110074046</v>
      </c>
      <c r="AN1149" s="259">
        <v>0.99</v>
      </c>
      <c r="AO1149" s="264">
        <v>1</v>
      </c>
      <c r="AP1149" s="264">
        <v>1</v>
      </c>
      <c r="AQ1149" s="264">
        <v>1</v>
      </c>
      <c r="AR1149" s="265">
        <v>1</v>
      </c>
      <c r="AS1149" s="286">
        <v>0.0721861525408278</v>
      </c>
      <c r="AT1149" s="267">
        <v>0.04</v>
      </c>
      <c r="AU1149" s="268">
        <v>0.0952380952380952</v>
      </c>
      <c r="AV1149" s="268">
        <v>0.0434782608695652</v>
      </c>
      <c r="AW1149" s="268">
        <v>0.030690537084399</v>
      </c>
      <c r="AX1149" s="224"/>
      <c r="AY1149" s="222"/>
    </row>
    <row r="1150" ht="15" spans="1:51">
      <c r="A1150" s="220"/>
      <c r="B1150" s="224"/>
      <c r="C1150" s="283" t="s">
        <v>1085</v>
      </c>
      <c r="D1150" s="111" t="s">
        <v>25</v>
      </c>
      <c r="E1150" s="111" t="s">
        <v>1086</v>
      </c>
      <c r="F1150" s="307" t="s">
        <v>1188</v>
      </c>
      <c r="G1150" s="307" t="s">
        <v>1188</v>
      </c>
      <c r="H1150" s="307" t="s">
        <v>1188</v>
      </c>
      <c r="I1150" s="307" t="s">
        <v>1188</v>
      </c>
      <c r="J1150" s="259">
        <v>0.9</v>
      </c>
      <c r="K1150" s="260">
        <v>0.921052631578947</v>
      </c>
      <c r="L1150" s="260">
        <v>0.947368421052632</v>
      </c>
      <c r="M1150" s="261">
        <v>0.846153846153846</v>
      </c>
      <c r="N1150" s="261">
        <v>0.933832709113608</v>
      </c>
      <c r="O1150" s="262">
        <v>0.9</v>
      </c>
      <c r="P1150" s="263">
        <v>0.987875447781758</v>
      </c>
      <c r="Q1150" s="260">
        <v>0.985799701046338</v>
      </c>
      <c r="R1150" s="260">
        <v>0.988038277511962</v>
      </c>
      <c r="S1150" s="260">
        <v>0.980006739301359</v>
      </c>
      <c r="T1150" s="262">
        <v>0.9</v>
      </c>
      <c r="U1150" s="260">
        <v>0.741251033342519</v>
      </c>
      <c r="V1150" s="260">
        <v>0.782511210762332</v>
      </c>
      <c r="W1150" s="260">
        <v>0.732535885167464</v>
      </c>
      <c r="X1150" s="260">
        <v>0.745766096322089</v>
      </c>
      <c r="Y1150" s="262">
        <v>0.92</v>
      </c>
      <c r="Z1150" s="262">
        <v>0</v>
      </c>
      <c r="AA1150" s="262" t="s">
        <v>33</v>
      </c>
      <c r="AB1150" s="262" t="s">
        <v>33</v>
      </c>
      <c r="AC1150" s="262">
        <v>0</v>
      </c>
      <c r="AD1150" s="262">
        <v>0.92</v>
      </c>
      <c r="AE1150" s="260">
        <v>1</v>
      </c>
      <c r="AF1150" s="260">
        <v>1</v>
      </c>
      <c r="AG1150" s="260">
        <v>1</v>
      </c>
      <c r="AH1150" s="260">
        <v>0.99844840961986</v>
      </c>
      <c r="AI1150" s="262">
        <v>0.92</v>
      </c>
      <c r="AJ1150" s="260">
        <v>0.946571192508951</v>
      </c>
      <c r="AK1150" s="260">
        <v>0.960388639760837</v>
      </c>
      <c r="AL1150" s="260">
        <v>0.956937799043062</v>
      </c>
      <c r="AM1150" s="260">
        <v>0.960738799450892</v>
      </c>
      <c r="AN1150" s="259">
        <v>0.99</v>
      </c>
      <c r="AO1150" s="264">
        <v>1</v>
      </c>
      <c r="AP1150" s="264">
        <v>1</v>
      </c>
      <c r="AQ1150" s="264">
        <v>1</v>
      </c>
      <c r="AR1150" s="265">
        <v>1</v>
      </c>
      <c r="AS1150" s="286">
        <v>0.0721861525408278</v>
      </c>
      <c r="AT1150" s="267">
        <v>0</v>
      </c>
      <c r="AU1150" s="268">
        <v>0.105263157894737</v>
      </c>
      <c r="AV1150" s="268">
        <v>0.0625</v>
      </c>
      <c r="AW1150" s="268">
        <v>0.0688073394495413</v>
      </c>
      <c r="AX1150" s="224"/>
      <c r="AY1150" s="222"/>
    </row>
    <row r="1151" ht="15" spans="1:51">
      <c r="A1151" s="220"/>
      <c r="B1151" s="224"/>
      <c r="C1151" s="283" t="s">
        <v>1085</v>
      </c>
      <c r="D1151" s="111" t="s">
        <v>25</v>
      </c>
      <c r="E1151" s="111" t="s">
        <v>1086</v>
      </c>
      <c r="F1151" s="307" t="s">
        <v>1189</v>
      </c>
      <c r="G1151" s="307" t="s">
        <v>1189</v>
      </c>
      <c r="H1151" s="307" t="s">
        <v>1189</v>
      </c>
      <c r="I1151" s="307" t="s">
        <v>1189</v>
      </c>
      <c r="J1151" s="259">
        <v>0.9</v>
      </c>
      <c r="K1151" s="260">
        <v>0.945652173913043</v>
      </c>
      <c r="L1151" s="260">
        <v>0.936170212765957</v>
      </c>
      <c r="M1151" s="261">
        <v>0.883116883116883</v>
      </c>
      <c r="N1151" s="261">
        <v>0.956692913385827</v>
      </c>
      <c r="O1151" s="262">
        <v>0.9</v>
      </c>
      <c r="P1151" s="263">
        <v>0.958271513353116</v>
      </c>
      <c r="Q1151" s="260">
        <v>0.967833045661384</v>
      </c>
      <c r="R1151" s="260">
        <v>0.942661265191649</v>
      </c>
      <c r="S1151" s="260">
        <v>0.959285888662262</v>
      </c>
      <c r="T1151" s="262">
        <v>0.9</v>
      </c>
      <c r="U1151" s="260">
        <v>0.918583086053412</v>
      </c>
      <c r="V1151" s="260">
        <v>0.926565196924525</v>
      </c>
      <c r="W1151" s="260">
        <v>0.920847616079776</v>
      </c>
      <c r="X1151" s="260">
        <v>0.923155068001228</v>
      </c>
      <c r="Y1151" s="262">
        <v>0.92</v>
      </c>
      <c r="Z1151" s="262">
        <v>0.948026315789474</v>
      </c>
      <c r="AA1151" s="262">
        <v>0.968572900566718</v>
      </c>
      <c r="AB1151" s="262">
        <v>0.961009174311927</v>
      </c>
      <c r="AC1151" s="262">
        <v>0.960240366383711</v>
      </c>
      <c r="AD1151" s="262">
        <v>0.92</v>
      </c>
      <c r="AE1151" s="260">
        <v>1</v>
      </c>
      <c r="AF1151" s="260">
        <v>0.998476383951244</v>
      </c>
      <c r="AG1151" s="260">
        <v>0.999666777740753</v>
      </c>
      <c r="AH1151" s="260">
        <v>0.999272953884504</v>
      </c>
      <c r="AI1151" s="262">
        <v>0.92</v>
      </c>
      <c r="AJ1151" s="260">
        <v>0.961666425575004</v>
      </c>
      <c r="AK1151" s="260">
        <v>0.974500841953332</v>
      </c>
      <c r="AL1151" s="260">
        <v>0.969448749169803</v>
      </c>
      <c r="AM1151" s="260">
        <v>0.972691928493033</v>
      </c>
      <c r="AN1151" s="259">
        <v>0.99</v>
      </c>
      <c r="AO1151" s="264">
        <v>1</v>
      </c>
      <c r="AP1151" s="264">
        <v>1</v>
      </c>
      <c r="AQ1151" s="264">
        <v>1</v>
      </c>
      <c r="AR1151" s="265">
        <v>1</v>
      </c>
      <c r="AS1151" s="286">
        <v>0.0721861525408278</v>
      </c>
      <c r="AT1151" s="267">
        <v>0.0784313725490196</v>
      </c>
      <c r="AU1151" s="268">
        <v>0.0303030303030303</v>
      </c>
      <c r="AV1151" s="268">
        <v>0.171428571428571</v>
      </c>
      <c r="AW1151" s="268">
        <v>0.0796370967741935</v>
      </c>
      <c r="AX1151" s="224"/>
      <c r="AY1151" s="222"/>
    </row>
    <row r="1152" ht="15" spans="1:51">
      <c r="A1152" s="220"/>
      <c r="B1152" s="224"/>
      <c r="C1152" s="283" t="s">
        <v>1085</v>
      </c>
      <c r="D1152" s="111" t="s">
        <v>25</v>
      </c>
      <c r="E1152" s="111" t="s">
        <v>1086</v>
      </c>
      <c r="F1152" s="307" t="s">
        <v>1190</v>
      </c>
      <c r="G1152" s="307" t="s">
        <v>1190</v>
      </c>
      <c r="H1152" s="307" t="s">
        <v>1190</v>
      </c>
      <c r="I1152" s="307" t="s">
        <v>1190</v>
      </c>
      <c r="J1152" s="259">
        <v>0.9</v>
      </c>
      <c r="K1152" s="260">
        <v>0.982142857142857</v>
      </c>
      <c r="L1152" s="260">
        <v>0.966666666666667</v>
      </c>
      <c r="M1152" s="261">
        <v>0.979166666666667</v>
      </c>
      <c r="N1152" s="261">
        <v>0.96319498825372</v>
      </c>
      <c r="O1152" s="262">
        <v>0.9</v>
      </c>
      <c r="P1152" s="263">
        <v>0.989803485354097</v>
      </c>
      <c r="Q1152" s="260">
        <v>0.949406214413535</v>
      </c>
      <c r="R1152" s="260">
        <v>0.984605087014726</v>
      </c>
      <c r="S1152" s="260">
        <v>0.967521423700405</v>
      </c>
      <c r="T1152" s="262">
        <v>0.9</v>
      </c>
      <c r="U1152" s="260">
        <v>0.943826473859844</v>
      </c>
      <c r="V1152" s="260">
        <v>0.928583048641614</v>
      </c>
      <c r="W1152" s="260">
        <v>0.93574297188755</v>
      </c>
      <c r="X1152" s="260">
        <v>0.920097608268768</v>
      </c>
      <c r="Y1152" s="262">
        <v>0.92</v>
      </c>
      <c r="Z1152" s="262">
        <v>0</v>
      </c>
      <c r="AA1152" s="262" t="s">
        <v>33</v>
      </c>
      <c r="AB1152" s="262" t="s">
        <v>33</v>
      </c>
      <c r="AC1152" s="262">
        <v>0.333333333333333</v>
      </c>
      <c r="AD1152" s="262">
        <v>0.92</v>
      </c>
      <c r="AE1152" s="260">
        <v>0.999174917491749</v>
      </c>
      <c r="AF1152" s="260">
        <v>1</v>
      </c>
      <c r="AG1152" s="260">
        <v>0.997662868828513</v>
      </c>
      <c r="AH1152" s="260">
        <v>0.997764140621283</v>
      </c>
      <c r="AI1152" s="262">
        <v>0.92</v>
      </c>
      <c r="AJ1152" s="260">
        <v>0.977942539388323</v>
      </c>
      <c r="AK1152" s="260">
        <v>0.979664877175858</v>
      </c>
      <c r="AL1152" s="260">
        <v>0.977911646586345</v>
      </c>
      <c r="AM1152" s="260">
        <v>0.980068355844753</v>
      </c>
      <c r="AN1152" s="259">
        <v>0.99</v>
      </c>
      <c r="AO1152" s="264">
        <v>1</v>
      </c>
      <c r="AP1152" s="264">
        <v>1</v>
      </c>
      <c r="AQ1152" s="264">
        <v>1</v>
      </c>
      <c r="AR1152" s="265">
        <v>1</v>
      </c>
      <c r="AS1152" s="286">
        <v>0.0721861525408278</v>
      </c>
      <c r="AT1152" s="267">
        <v>0.0952380952380952</v>
      </c>
      <c r="AU1152" s="268">
        <v>0</v>
      </c>
      <c r="AV1152" s="268">
        <v>0</v>
      </c>
      <c r="AW1152" s="268">
        <v>0.0528375733855186</v>
      </c>
      <c r="AX1152" s="224"/>
      <c r="AY1152" s="222"/>
    </row>
    <row r="1153" ht="15" spans="1:51">
      <c r="A1153" s="220"/>
      <c r="B1153" s="224"/>
      <c r="C1153" s="283" t="s">
        <v>1085</v>
      </c>
      <c r="D1153" s="111" t="s">
        <v>25</v>
      </c>
      <c r="E1153" s="111" t="s">
        <v>1086</v>
      </c>
      <c r="F1153" s="307" t="s">
        <v>1191</v>
      </c>
      <c r="G1153" s="307" t="s">
        <v>1191</v>
      </c>
      <c r="H1153" s="307" t="s">
        <v>1191</v>
      </c>
      <c r="I1153" s="307" t="s">
        <v>1191</v>
      </c>
      <c r="J1153" s="259">
        <v>0.9</v>
      </c>
      <c r="K1153" s="260">
        <v>1</v>
      </c>
      <c r="L1153" s="260">
        <v>1</v>
      </c>
      <c r="M1153" s="261">
        <v>0.893617021276596</v>
      </c>
      <c r="N1153" s="261">
        <v>0.975497702909648</v>
      </c>
      <c r="O1153" s="262">
        <v>0.9</v>
      </c>
      <c r="P1153" s="263">
        <v>0.978817056396149</v>
      </c>
      <c r="Q1153" s="260">
        <v>0.918844566712517</v>
      </c>
      <c r="R1153" s="260">
        <v>0.987884032886196</v>
      </c>
      <c r="S1153" s="260">
        <v>0.955864609131898</v>
      </c>
      <c r="T1153" s="262">
        <v>0.9</v>
      </c>
      <c r="U1153" s="260">
        <v>0.857496561210454</v>
      </c>
      <c r="V1153" s="260">
        <v>0.845352721556298</v>
      </c>
      <c r="W1153" s="260">
        <v>0.837299870186067</v>
      </c>
      <c r="X1153" s="260">
        <v>0.835968755953515</v>
      </c>
      <c r="Y1153" s="262">
        <v>0.92</v>
      </c>
      <c r="Z1153" s="262">
        <v>0.915270018621974</v>
      </c>
      <c r="AA1153" s="262">
        <v>0.91793041926851</v>
      </c>
      <c r="AB1153" s="262">
        <v>0.880583409298086</v>
      </c>
      <c r="AC1153" s="262">
        <v>0.904664552736983</v>
      </c>
      <c r="AD1153" s="262">
        <v>0.92</v>
      </c>
      <c r="AE1153" s="260">
        <v>0.998639455782313</v>
      </c>
      <c r="AF1153" s="260">
        <v>0.992700729927007</v>
      </c>
      <c r="AG1153" s="260">
        <v>0.998657718120805</v>
      </c>
      <c r="AH1153" s="260">
        <v>0.993157317151895</v>
      </c>
      <c r="AI1153" s="262">
        <v>0.92</v>
      </c>
      <c r="AJ1153" s="260">
        <v>0.945211297515396</v>
      </c>
      <c r="AK1153" s="260">
        <v>0.950402576489533</v>
      </c>
      <c r="AL1153" s="260">
        <v>0.921361502347418</v>
      </c>
      <c r="AM1153" s="260">
        <v>0.948799554264875</v>
      </c>
      <c r="AN1153" s="259">
        <v>0.99</v>
      </c>
      <c r="AO1153" s="264">
        <v>1</v>
      </c>
      <c r="AP1153" s="264">
        <v>1</v>
      </c>
      <c r="AQ1153" s="264">
        <v>1</v>
      </c>
      <c r="AR1153" s="265">
        <v>1</v>
      </c>
      <c r="AS1153" s="286">
        <v>0.0721861525408278</v>
      </c>
      <c r="AT1153" s="267">
        <v>0.0967741935483871</v>
      </c>
      <c r="AU1153" s="268">
        <v>0.0606060606060606</v>
      </c>
      <c r="AV1153" s="268">
        <v>0.166666666666667</v>
      </c>
      <c r="AW1153" s="268">
        <v>0.0512820512820513</v>
      </c>
      <c r="AX1153" s="224"/>
      <c r="AY1153" s="222"/>
    </row>
    <row r="1154" ht="15" spans="1:51">
      <c r="A1154" s="220"/>
      <c r="B1154" s="224"/>
      <c r="C1154" s="283" t="s">
        <v>1085</v>
      </c>
      <c r="D1154" s="111" t="s">
        <v>25</v>
      </c>
      <c r="E1154" s="111" t="s">
        <v>1086</v>
      </c>
      <c r="F1154" s="307" t="s">
        <v>1192</v>
      </c>
      <c r="G1154" s="307" t="s">
        <v>1192</v>
      </c>
      <c r="H1154" s="307" t="s">
        <v>1192</v>
      </c>
      <c r="I1154" s="307" t="s">
        <v>1192</v>
      </c>
      <c r="J1154" s="259">
        <v>0.9</v>
      </c>
      <c r="K1154" s="260">
        <v>0.98</v>
      </c>
      <c r="L1154" s="260">
        <v>0.96078431372549</v>
      </c>
      <c r="M1154" s="261">
        <v>0.972972972972973</v>
      </c>
      <c r="N1154" s="261">
        <v>0.967302452316076</v>
      </c>
      <c r="O1154" s="262">
        <v>0.9</v>
      </c>
      <c r="P1154" s="263">
        <v>0.978636230611648</v>
      </c>
      <c r="Q1154" s="260">
        <v>0.982642237222758</v>
      </c>
      <c r="R1154" s="260">
        <v>0.966219839142091</v>
      </c>
      <c r="S1154" s="260">
        <v>0.97180603166044</v>
      </c>
      <c r="T1154" s="262">
        <v>0.9</v>
      </c>
      <c r="U1154" s="260">
        <v>0.920105355575066</v>
      </c>
      <c r="V1154" s="260">
        <v>0.919479267116683</v>
      </c>
      <c r="W1154" s="260">
        <v>0.917962466487936</v>
      </c>
      <c r="X1154" s="260">
        <v>0.916560746703642</v>
      </c>
      <c r="Y1154" s="262">
        <v>0.92</v>
      </c>
      <c r="Z1154" s="262">
        <v>0.937420178799489</v>
      </c>
      <c r="AA1154" s="262">
        <v>0.933566433566434</v>
      </c>
      <c r="AB1154" s="262">
        <v>0.945727482678984</v>
      </c>
      <c r="AC1154" s="262">
        <v>0.941315034821794</v>
      </c>
      <c r="AD1154" s="262">
        <v>0.92</v>
      </c>
      <c r="AE1154" s="260">
        <v>1</v>
      </c>
      <c r="AF1154" s="260">
        <v>0.994413407821229</v>
      </c>
      <c r="AG1154" s="260">
        <v>0.990403071017274</v>
      </c>
      <c r="AH1154" s="260">
        <v>0.994699740287274</v>
      </c>
      <c r="AI1154" s="262">
        <v>0.92</v>
      </c>
      <c r="AJ1154" s="260">
        <v>0.959761904761905</v>
      </c>
      <c r="AK1154" s="260">
        <v>0.971034758290052</v>
      </c>
      <c r="AL1154" s="260">
        <v>0.966678872207982</v>
      </c>
      <c r="AM1154" s="260">
        <v>0.97003695339766</v>
      </c>
      <c r="AN1154" s="259">
        <v>0.99</v>
      </c>
      <c r="AO1154" s="264">
        <v>1</v>
      </c>
      <c r="AP1154" s="264">
        <v>1</v>
      </c>
      <c r="AQ1154" s="264">
        <v>1</v>
      </c>
      <c r="AR1154" s="265">
        <v>1</v>
      </c>
      <c r="AS1154" s="286">
        <v>0.0721861525408278</v>
      </c>
      <c r="AT1154" s="267">
        <v>0</v>
      </c>
      <c r="AU1154" s="268">
        <v>0.05</v>
      </c>
      <c r="AV1154" s="268">
        <v>0</v>
      </c>
      <c r="AW1154" s="268">
        <v>0.0592823712948518</v>
      </c>
      <c r="AX1154" s="224"/>
      <c r="AY1154" s="222"/>
    </row>
    <row r="1155" ht="15" spans="1:51">
      <c r="A1155" s="220"/>
      <c r="B1155" s="224"/>
      <c r="C1155" s="283" t="s">
        <v>1085</v>
      </c>
      <c r="D1155" s="111" t="s">
        <v>25</v>
      </c>
      <c r="E1155" s="111" t="s">
        <v>1086</v>
      </c>
      <c r="F1155" s="307" t="s">
        <v>1193</v>
      </c>
      <c r="G1155" s="307" t="s">
        <v>1193</v>
      </c>
      <c r="H1155" s="307" t="s">
        <v>1193</v>
      </c>
      <c r="I1155" s="307" t="s">
        <v>1193</v>
      </c>
      <c r="J1155" s="259">
        <v>0.9</v>
      </c>
      <c r="K1155" s="260">
        <v>0.96969696969697</v>
      </c>
      <c r="L1155" s="260">
        <v>0.914285714285714</v>
      </c>
      <c r="M1155" s="261">
        <v>0.96551724137931</v>
      </c>
      <c r="N1155" s="261">
        <v>0.979253112033195</v>
      </c>
      <c r="O1155" s="262">
        <v>0.9</v>
      </c>
      <c r="P1155" s="263">
        <v>0.982570806100218</v>
      </c>
      <c r="Q1155" s="260">
        <v>0.963259259259259</v>
      </c>
      <c r="R1155" s="260">
        <v>0.982647814910026</v>
      </c>
      <c r="S1155" s="260">
        <v>0.977574643709293</v>
      </c>
      <c r="T1155" s="262">
        <v>0.9</v>
      </c>
      <c r="U1155" s="260">
        <v>0.959331880900508</v>
      </c>
      <c r="V1155" s="260">
        <v>0.952</v>
      </c>
      <c r="W1155" s="260">
        <v>0.968508997429306</v>
      </c>
      <c r="X1155" s="260">
        <v>0.968159540852518</v>
      </c>
      <c r="Y1155" s="262">
        <v>0.92</v>
      </c>
      <c r="Z1155" s="262">
        <v>0.976063829787234</v>
      </c>
      <c r="AA1155" s="262">
        <v>0.981859410430839</v>
      </c>
      <c r="AB1155" s="262">
        <v>0.983076923076923</v>
      </c>
      <c r="AC1155" s="262">
        <v>0.984466253236197</v>
      </c>
      <c r="AD1155" s="262">
        <v>0.92</v>
      </c>
      <c r="AE1155" s="260">
        <v>1</v>
      </c>
      <c r="AF1155" s="260">
        <v>0.997740963855422</v>
      </c>
      <c r="AG1155" s="260">
        <v>0.9993626513703</v>
      </c>
      <c r="AH1155" s="260">
        <v>0.998802937655699</v>
      </c>
      <c r="AI1155" s="262">
        <v>0.92</v>
      </c>
      <c r="AJ1155" s="260">
        <v>0.981745579007416</v>
      </c>
      <c r="AK1155" s="260">
        <v>0.986375381724219</v>
      </c>
      <c r="AL1155" s="260">
        <v>0.987760652765186</v>
      </c>
      <c r="AM1155" s="260">
        <v>0.989458022838831</v>
      </c>
      <c r="AN1155" s="259">
        <v>0.99</v>
      </c>
      <c r="AO1155" s="264">
        <v>1</v>
      </c>
      <c r="AP1155" s="264">
        <v>1</v>
      </c>
      <c r="AQ1155" s="264">
        <v>1</v>
      </c>
      <c r="AR1155" s="265">
        <v>1</v>
      </c>
      <c r="AS1155" s="286">
        <v>0.0721861525408278</v>
      </c>
      <c r="AT1155" s="267">
        <v>0</v>
      </c>
      <c r="AU1155" s="268">
        <v>0.0666666666666667</v>
      </c>
      <c r="AV1155" s="268">
        <v>0</v>
      </c>
      <c r="AW1155" s="268">
        <v>0.0509915014164306</v>
      </c>
      <c r="AX1155" s="224"/>
      <c r="AY1155" s="222"/>
    </row>
    <row r="1156" ht="15" spans="1:51">
      <c r="A1156" s="220"/>
      <c r="B1156" s="224"/>
      <c r="C1156" s="283" t="s">
        <v>1085</v>
      </c>
      <c r="D1156" s="111" t="s">
        <v>25</v>
      </c>
      <c r="E1156" s="111" t="s">
        <v>1086</v>
      </c>
      <c r="F1156" s="307" t="s">
        <v>1194</v>
      </c>
      <c r="G1156" s="307" t="s">
        <v>1194</v>
      </c>
      <c r="H1156" s="307" t="s">
        <v>1194</v>
      </c>
      <c r="I1156" s="307" t="s">
        <v>1194</v>
      </c>
      <c r="J1156" s="259">
        <v>0.9</v>
      </c>
      <c r="K1156" s="260">
        <v>0.948717948717949</v>
      </c>
      <c r="L1156" s="260">
        <v>0.95</v>
      </c>
      <c r="M1156" s="261">
        <v>0.918918918918919</v>
      </c>
      <c r="N1156" s="261">
        <v>0.941441441441441</v>
      </c>
      <c r="O1156" s="262">
        <v>0.9</v>
      </c>
      <c r="P1156" s="263">
        <v>0.981792717086835</v>
      </c>
      <c r="Q1156" s="260">
        <v>0.981493943472409</v>
      </c>
      <c r="R1156" s="260">
        <v>0.980288097043215</v>
      </c>
      <c r="S1156" s="260">
        <v>0.979633778304419</v>
      </c>
      <c r="T1156" s="262">
        <v>0.9</v>
      </c>
      <c r="U1156" s="260">
        <v>0.913632119514472</v>
      </c>
      <c r="V1156" s="260">
        <v>0.918236877523553</v>
      </c>
      <c r="W1156" s="260">
        <v>0.923426838514026</v>
      </c>
      <c r="X1156" s="260">
        <v>0.915665327433301</v>
      </c>
      <c r="Y1156" s="262">
        <v>0.92</v>
      </c>
      <c r="Z1156" s="262">
        <v>0.947489901904212</v>
      </c>
      <c r="AA1156" s="262">
        <v>0.962092899092365</v>
      </c>
      <c r="AB1156" s="262">
        <v>0.948460508701473</v>
      </c>
      <c r="AC1156" s="262">
        <v>0.953930717116196</v>
      </c>
      <c r="AD1156" s="262">
        <v>0.92</v>
      </c>
      <c r="AE1156" s="260">
        <v>0.992990361747403</v>
      </c>
      <c r="AF1156" s="260">
        <v>0.992617240303629</v>
      </c>
      <c r="AG1156" s="260">
        <v>0.989576617236192</v>
      </c>
      <c r="AH1156" s="260">
        <v>0.970463785672888</v>
      </c>
      <c r="AI1156" s="262">
        <v>0.92</v>
      </c>
      <c r="AJ1156" s="260">
        <v>0.95741935483871</v>
      </c>
      <c r="AK1156" s="260">
        <v>0.972549019607843</v>
      </c>
      <c r="AL1156" s="260">
        <v>0.96302879488091</v>
      </c>
      <c r="AM1156" s="260">
        <v>0.968468710103102</v>
      </c>
      <c r="AN1156" s="259">
        <v>0.99</v>
      </c>
      <c r="AO1156" s="264">
        <v>1</v>
      </c>
      <c r="AP1156" s="264">
        <v>1</v>
      </c>
      <c r="AQ1156" s="264">
        <v>1</v>
      </c>
      <c r="AR1156" s="265">
        <v>1</v>
      </c>
      <c r="AS1156" s="286">
        <v>0.0721861525408278</v>
      </c>
      <c r="AT1156" s="267">
        <v>0.0769230769230769</v>
      </c>
      <c r="AU1156" s="268">
        <v>0.0416666666666667</v>
      </c>
      <c r="AV1156" s="268">
        <v>0.0952380952380952</v>
      </c>
      <c r="AW1156" s="268">
        <v>0.0847701149425287</v>
      </c>
      <c r="AX1156" s="224"/>
      <c r="AY1156" s="222"/>
    </row>
    <row r="1157" ht="15" spans="1:51">
      <c r="A1157" s="220"/>
      <c r="B1157" s="224"/>
      <c r="C1157" s="283" t="s">
        <v>1085</v>
      </c>
      <c r="D1157" s="111" t="s">
        <v>25</v>
      </c>
      <c r="E1157" s="111" t="s">
        <v>1086</v>
      </c>
      <c r="F1157" s="307" t="s">
        <v>1195</v>
      </c>
      <c r="G1157" s="307" t="s">
        <v>1195</v>
      </c>
      <c r="H1157" s="307" t="s">
        <v>1195</v>
      </c>
      <c r="I1157" s="307" t="s">
        <v>1195</v>
      </c>
      <c r="J1157" s="259">
        <v>0.9</v>
      </c>
      <c r="K1157" s="260">
        <v>0.92</v>
      </c>
      <c r="L1157" s="260">
        <v>0.96078431372549</v>
      </c>
      <c r="M1157" s="261">
        <v>0.871794871794872</v>
      </c>
      <c r="N1157" s="261">
        <v>0.943882244710212</v>
      </c>
      <c r="O1157" s="262">
        <v>0.9</v>
      </c>
      <c r="P1157" s="263">
        <v>0.976279227380549</v>
      </c>
      <c r="Q1157" s="260">
        <v>0.96523178807947</v>
      </c>
      <c r="R1157" s="260">
        <v>0.970338983050847</v>
      </c>
      <c r="S1157" s="260">
        <v>0.958270832440463</v>
      </c>
      <c r="T1157" s="262">
        <v>0.9</v>
      </c>
      <c r="U1157" s="260">
        <v>0.938325991189427</v>
      </c>
      <c r="V1157" s="260">
        <v>0.93598233995585</v>
      </c>
      <c r="W1157" s="260">
        <v>0.944309927360775</v>
      </c>
      <c r="X1157" s="260">
        <v>0.938456263660909</v>
      </c>
      <c r="Y1157" s="262">
        <v>0.92</v>
      </c>
      <c r="Z1157" s="262">
        <v>0.954524361948956</v>
      </c>
      <c r="AA1157" s="262">
        <v>0.963682432432432</v>
      </c>
      <c r="AB1157" s="262">
        <v>0.918965517241379</v>
      </c>
      <c r="AC1157" s="262">
        <v>0.94891549610717</v>
      </c>
      <c r="AD1157" s="262">
        <v>0.92</v>
      </c>
      <c r="AE1157" s="260">
        <v>0.991343062082612</v>
      </c>
      <c r="AF1157" s="260">
        <v>0.993606440918778</v>
      </c>
      <c r="AG1157" s="260">
        <v>0.991806941754804</v>
      </c>
      <c r="AH1157" s="260">
        <v>0.992019647223658</v>
      </c>
      <c r="AI1157" s="262">
        <v>0.92</v>
      </c>
      <c r="AJ1157" s="260">
        <v>0.967501957713391</v>
      </c>
      <c r="AK1157" s="260">
        <v>0.974799732977303</v>
      </c>
      <c r="AL1157" s="260">
        <v>0.947554507955215</v>
      </c>
      <c r="AM1157" s="260">
        <v>0.969755933909251</v>
      </c>
      <c r="AN1157" s="259">
        <v>0.99</v>
      </c>
      <c r="AO1157" s="264">
        <v>1</v>
      </c>
      <c r="AP1157" s="264">
        <v>1</v>
      </c>
      <c r="AQ1157" s="264">
        <v>1</v>
      </c>
      <c r="AR1157" s="265">
        <v>1</v>
      </c>
      <c r="AS1157" s="286">
        <v>0.0721861525408278</v>
      </c>
      <c r="AT1157" s="267">
        <v>0</v>
      </c>
      <c r="AU1157" s="268">
        <v>0.0434782608695652</v>
      </c>
      <c r="AV1157" s="268">
        <v>0.2</v>
      </c>
      <c r="AW1157" s="268">
        <v>0.0616113744075829</v>
      </c>
      <c r="AX1157" s="224"/>
      <c r="AY1157" s="222"/>
    </row>
    <row r="1158" ht="15" spans="1:51">
      <c r="A1158" s="220"/>
      <c r="B1158" s="224"/>
      <c r="C1158" s="283" t="s">
        <v>1085</v>
      </c>
      <c r="D1158" s="111" t="s">
        <v>25</v>
      </c>
      <c r="E1158" s="111" t="s">
        <v>1086</v>
      </c>
      <c r="F1158" s="307" t="s">
        <v>1196</v>
      </c>
      <c r="G1158" s="307" t="s">
        <v>1196</v>
      </c>
      <c r="H1158" s="307" t="s">
        <v>1196</v>
      </c>
      <c r="I1158" s="307" t="s">
        <v>1196</v>
      </c>
      <c r="J1158" s="259">
        <v>0.9</v>
      </c>
      <c r="K1158" s="260">
        <v>0.970588235294118</v>
      </c>
      <c r="L1158" s="260">
        <v>0.971428571428571</v>
      </c>
      <c r="M1158" s="261">
        <v>0.88</v>
      </c>
      <c r="N1158" s="261">
        <v>0.930397727272727</v>
      </c>
      <c r="O1158" s="262">
        <v>0.9</v>
      </c>
      <c r="P1158" s="263">
        <v>0.974181360201511</v>
      </c>
      <c r="Q1158" s="260">
        <v>0.967059980334317</v>
      </c>
      <c r="R1158" s="260">
        <v>0.973348783314021</v>
      </c>
      <c r="S1158" s="260">
        <v>0.961490779482411</v>
      </c>
      <c r="T1158" s="262">
        <v>0.9</v>
      </c>
      <c r="U1158" s="260">
        <v>0.907430730478589</v>
      </c>
      <c r="V1158" s="260">
        <v>0.920353982300885</v>
      </c>
      <c r="W1158" s="260">
        <v>0.911935110081112</v>
      </c>
      <c r="X1158" s="260">
        <v>0.916292163851439</v>
      </c>
      <c r="Y1158" s="262">
        <v>0.92</v>
      </c>
      <c r="Z1158" s="262">
        <v>0.95301487862177</v>
      </c>
      <c r="AA1158" s="262">
        <v>0.963622291021672</v>
      </c>
      <c r="AB1158" s="262">
        <v>0.970619097586569</v>
      </c>
      <c r="AC1158" s="262">
        <v>0.952480262177864</v>
      </c>
      <c r="AD1158" s="262">
        <v>0.92</v>
      </c>
      <c r="AE1158" s="260">
        <v>0.995288944723618</v>
      </c>
      <c r="AF1158" s="260">
        <v>0.993505650084427</v>
      </c>
      <c r="AG1158" s="260">
        <v>0.991236057363988</v>
      </c>
      <c r="AH1158" s="260">
        <v>0.986211440408849</v>
      </c>
      <c r="AI1158" s="262">
        <v>0.92</v>
      </c>
      <c r="AJ1158" s="260">
        <v>0.956036287508723</v>
      </c>
      <c r="AK1158" s="260">
        <v>0.973249173429516</v>
      </c>
      <c r="AL1158" s="260">
        <v>0.970264317180617</v>
      </c>
      <c r="AM1158" s="260">
        <v>0.965675510826472</v>
      </c>
      <c r="AN1158" s="259">
        <v>0.99</v>
      </c>
      <c r="AO1158" s="264">
        <v>1</v>
      </c>
      <c r="AP1158" s="264">
        <v>1</v>
      </c>
      <c r="AQ1158" s="264">
        <v>1</v>
      </c>
      <c r="AR1158" s="265">
        <v>1</v>
      </c>
      <c r="AS1158" s="286">
        <v>0.0721861525408278</v>
      </c>
      <c r="AT1158" s="267">
        <v>0</v>
      </c>
      <c r="AU1158" s="268">
        <v>0</v>
      </c>
      <c r="AV1158" s="268">
        <v>0.161290322580645</v>
      </c>
      <c r="AW1158" s="268">
        <v>0.0767085076708508</v>
      </c>
      <c r="AX1158" s="224"/>
      <c r="AY1158" s="222"/>
    </row>
    <row r="1159" ht="15" spans="1:51">
      <c r="A1159" s="220"/>
      <c r="B1159" s="224"/>
      <c r="C1159" s="283" t="s">
        <v>1085</v>
      </c>
      <c r="D1159" s="111" t="s">
        <v>25</v>
      </c>
      <c r="E1159" s="111" t="s">
        <v>1086</v>
      </c>
      <c r="F1159" s="307" t="s">
        <v>1197</v>
      </c>
      <c r="G1159" s="307" t="s">
        <v>1197</v>
      </c>
      <c r="H1159" s="307" t="s">
        <v>1197</v>
      </c>
      <c r="I1159" s="307" t="s">
        <v>1197</v>
      </c>
      <c r="J1159" s="259">
        <v>0.9</v>
      </c>
      <c r="K1159" s="260">
        <v>0.96875</v>
      </c>
      <c r="L1159" s="260">
        <v>1</v>
      </c>
      <c r="M1159" s="261">
        <v>0.944444444444444</v>
      </c>
      <c r="N1159" s="261">
        <v>0.97712833545108</v>
      </c>
      <c r="O1159" s="262">
        <v>0.9</v>
      </c>
      <c r="P1159" s="263">
        <v>0.973151201130476</v>
      </c>
      <c r="Q1159" s="260">
        <v>0.990853658536585</v>
      </c>
      <c r="R1159" s="260">
        <v>0.993574297188755</v>
      </c>
      <c r="S1159" s="260">
        <v>0.98395476161931</v>
      </c>
      <c r="T1159" s="262">
        <v>0.9</v>
      </c>
      <c r="U1159" s="260">
        <v>0.912859161563825</v>
      </c>
      <c r="V1159" s="260">
        <v>0.939405487804878</v>
      </c>
      <c r="W1159" s="260">
        <v>0.943775100401606</v>
      </c>
      <c r="X1159" s="260">
        <v>0.928226032050514</v>
      </c>
      <c r="Y1159" s="262">
        <v>0.92</v>
      </c>
      <c r="Z1159" s="262">
        <v>0.928108426635239</v>
      </c>
      <c r="AA1159" s="262">
        <v>0.958648806057076</v>
      </c>
      <c r="AB1159" s="262">
        <v>0.964435146443515</v>
      </c>
      <c r="AC1159" s="262">
        <v>0.960519967837041</v>
      </c>
      <c r="AD1159" s="262">
        <v>0.92</v>
      </c>
      <c r="AE1159" s="260">
        <v>0.997499395014923</v>
      </c>
      <c r="AF1159" s="260">
        <v>0.994999509755858</v>
      </c>
      <c r="AG1159" s="260">
        <v>0.986254612546125</v>
      </c>
      <c r="AH1159" s="260">
        <v>0.992475690862398</v>
      </c>
      <c r="AI1159" s="262">
        <v>0.92</v>
      </c>
      <c r="AJ1159" s="260">
        <v>0.944778853703219</v>
      </c>
      <c r="AK1159" s="260">
        <v>0.971895876526146</v>
      </c>
      <c r="AL1159" s="260">
        <v>0.975737215378873</v>
      </c>
      <c r="AM1159" s="260">
        <v>0.97507984294692</v>
      </c>
      <c r="AN1159" s="259">
        <v>0.99</v>
      </c>
      <c r="AO1159" s="264">
        <v>1</v>
      </c>
      <c r="AP1159" s="264">
        <v>1</v>
      </c>
      <c r="AQ1159" s="264">
        <v>1</v>
      </c>
      <c r="AR1159" s="265">
        <v>1</v>
      </c>
      <c r="AS1159" s="286">
        <v>0.0721861525408278</v>
      </c>
      <c r="AT1159" s="267">
        <v>0.0769230769230769</v>
      </c>
      <c r="AU1159" s="268">
        <v>0</v>
      </c>
      <c r="AV1159" s="268">
        <v>0</v>
      </c>
      <c r="AW1159" s="268">
        <v>0.0666666666666667</v>
      </c>
      <c r="AX1159" s="224"/>
      <c r="AY1159" s="222"/>
    </row>
    <row r="1160" ht="15" spans="1:51">
      <c r="A1160" s="220"/>
      <c r="B1160" s="224"/>
      <c r="C1160" s="283" t="s">
        <v>1085</v>
      </c>
      <c r="D1160" s="111" t="s">
        <v>25</v>
      </c>
      <c r="E1160" s="111" t="s">
        <v>1086</v>
      </c>
      <c r="F1160" s="307" t="s">
        <v>1198</v>
      </c>
      <c r="G1160" s="307" t="s">
        <v>1198</v>
      </c>
      <c r="H1160" s="307" t="s">
        <v>1198</v>
      </c>
      <c r="I1160" s="307" t="s">
        <v>1198</v>
      </c>
      <c r="J1160" s="259">
        <v>0.9</v>
      </c>
      <c r="K1160" s="260">
        <v>0.96969696969697</v>
      </c>
      <c r="L1160" s="260">
        <v>0.941176470588235</v>
      </c>
      <c r="M1160" s="261">
        <v>0.9</v>
      </c>
      <c r="N1160" s="261">
        <v>0.945478723404255</v>
      </c>
      <c r="O1160" s="262">
        <v>0.9</v>
      </c>
      <c r="P1160" s="263">
        <v>0.96547619047619</v>
      </c>
      <c r="Q1160" s="260">
        <v>0.980436760691538</v>
      </c>
      <c r="R1160" s="260">
        <v>0.988479262672811</v>
      </c>
      <c r="S1160" s="260">
        <v>0.979458009389205</v>
      </c>
      <c r="T1160" s="262">
        <v>0.9</v>
      </c>
      <c r="U1160" s="260">
        <v>0.908333333333333</v>
      </c>
      <c r="V1160" s="260">
        <v>0.929026387625114</v>
      </c>
      <c r="W1160" s="260">
        <v>0.930875576036866</v>
      </c>
      <c r="X1160" s="260">
        <v>0.93278521572816</v>
      </c>
      <c r="Y1160" s="262">
        <v>0.92</v>
      </c>
      <c r="Z1160" s="262">
        <v>0.944320712694877</v>
      </c>
      <c r="AA1160" s="262">
        <v>0.949681077250177</v>
      </c>
      <c r="AB1160" s="262">
        <v>0.96280276816609</v>
      </c>
      <c r="AC1160" s="262">
        <v>0.956383047978647</v>
      </c>
      <c r="AD1160" s="262">
        <v>0.92</v>
      </c>
      <c r="AE1160" s="260">
        <v>0.995892286627111</v>
      </c>
      <c r="AF1160" s="260">
        <v>0.997809899255366</v>
      </c>
      <c r="AG1160" s="260">
        <v>0.994708994708995</v>
      </c>
      <c r="AH1160" s="260">
        <v>0.992358423505252</v>
      </c>
      <c r="AI1160" s="262">
        <v>0.92</v>
      </c>
      <c r="AJ1160" s="260">
        <v>0.94383878427486</v>
      </c>
      <c r="AK1160" s="260">
        <v>0.965641451925741</v>
      </c>
      <c r="AL1160" s="260">
        <v>0.966897233201581</v>
      </c>
      <c r="AM1160" s="260">
        <v>0.968810312037754</v>
      </c>
      <c r="AN1160" s="259">
        <v>0.99</v>
      </c>
      <c r="AO1160" s="264">
        <v>1</v>
      </c>
      <c r="AP1160" s="264">
        <v>1</v>
      </c>
      <c r="AQ1160" s="264">
        <v>1</v>
      </c>
      <c r="AR1160" s="265">
        <v>1</v>
      </c>
      <c r="AS1160" s="286">
        <v>0.0721861525408278</v>
      </c>
      <c r="AT1160" s="267">
        <v>0.0526315789473684</v>
      </c>
      <c r="AU1160" s="268">
        <v>0.0588235294117647</v>
      </c>
      <c r="AV1160" s="268">
        <v>0.714285714285714</v>
      </c>
      <c r="AW1160" s="268">
        <v>0.0794979079497908</v>
      </c>
      <c r="AX1160" s="224"/>
      <c r="AY1160" s="222"/>
    </row>
    <row r="1161" ht="15" spans="1:51">
      <c r="A1161" s="220"/>
      <c r="B1161" s="224"/>
      <c r="C1161" s="283" t="s">
        <v>1085</v>
      </c>
      <c r="D1161" s="111" t="s">
        <v>25</v>
      </c>
      <c r="E1161" s="111" t="s">
        <v>1086</v>
      </c>
      <c r="F1161" s="307" t="s">
        <v>1199</v>
      </c>
      <c r="G1161" s="307" t="s">
        <v>1199</v>
      </c>
      <c r="H1161" s="307" t="s">
        <v>1199</v>
      </c>
      <c r="I1161" s="307" t="s">
        <v>1199</v>
      </c>
      <c r="J1161" s="259">
        <v>0.9</v>
      </c>
      <c r="K1161" s="260">
        <v>0.96078431372549</v>
      </c>
      <c r="L1161" s="260">
        <v>0.96078431372549</v>
      </c>
      <c r="M1161" s="261">
        <v>0.955555555555556</v>
      </c>
      <c r="N1161" s="261">
        <v>0.96890756302521</v>
      </c>
      <c r="O1161" s="262">
        <v>0.9</v>
      </c>
      <c r="P1161" s="263">
        <v>0.990082644628099</v>
      </c>
      <c r="Q1161" s="260">
        <v>0.985480943738657</v>
      </c>
      <c r="R1161" s="260">
        <v>0.995681677976558</v>
      </c>
      <c r="S1161" s="260">
        <v>0.989654002713704</v>
      </c>
      <c r="T1161" s="262">
        <v>0.9</v>
      </c>
      <c r="U1161" s="260">
        <v>0.946115702479339</v>
      </c>
      <c r="V1161" s="260">
        <v>0.933108633653098</v>
      </c>
      <c r="W1161" s="260">
        <v>0.946329426280074</v>
      </c>
      <c r="X1161" s="260">
        <v>0.949556196291271</v>
      </c>
      <c r="Y1161" s="262">
        <v>0.92</v>
      </c>
      <c r="Z1161" s="262">
        <v>0.953330312641595</v>
      </c>
      <c r="AA1161" s="262">
        <v>0.961864406779661</v>
      </c>
      <c r="AB1161" s="262">
        <v>0.957805907172996</v>
      </c>
      <c r="AC1161" s="262">
        <v>0.959439865689866</v>
      </c>
      <c r="AD1161" s="262">
        <v>0.92</v>
      </c>
      <c r="AE1161" s="260">
        <v>0.993379169849758</v>
      </c>
      <c r="AF1161" s="260">
        <v>0.998461143883047</v>
      </c>
      <c r="AG1161" s="260">
        <v>0.996909406992467</v>
      </c>
      <c r="AH1161" s="260">
        <v>0.996348221103953</v>
      </c>
      <c r="AI1161" s="262">
        <v>0.92</v>
      </c>
      <c r="AJ1161" s="260">
        <v>0.966934250764526</v>
      </c>
      <c r="AK1161" s="260">
        <v>0.975394017368929</v>
      </c>
      <c r="AL1161" s="260">
        <v>0.967017344327552</v>
      </c>
      <c r="AM1161" s="260">
        <v>0.974858339692488</v>
      </c>
      <c r="AN1161" s="259">
        <v>0.99</v>
      </c>
      <c r="AO1161" s="264">
        <v>1</v>
      </c>
      <c r="AP1161" s="264">
        <v>1</v>
      </c>
      <c r="AQ1161" s="264">
        <v>1</v>
      </c>
      <c r="AR1161" s="265">
        <v>1</v>
      </c>
      <c r="AS1161" s="286">
        <v>0.0721861525408278</v>
      </c>
      <c r="AT1161" s="267">
        <v>0</v>
      </c>
      <c r="AU1161" s="268">
        <v>0.0384615384615385</v>
      </c>
      <c r="AV1161" s="268">
        <v>0</v>
      </c>
      <c r="AW1161" s="268">
        <v>0.0296296296296296</v>
      </c>
      <c r="AX1161" s="224"/>
      <c r="AY1161" s="222"/>
    </row>
    <row r="1162" ht="15" spans="1:51">
      <c r="A1162" s="220"/>
      <c r="B1162" s="224"/>
      <c r="C1162" s="283" t="s">
        <v>1085</v>
      </c>
      <c r="D1162" s="111" t="s">
        <v>25</v>
      </c>
      <c r="E1162" s="111" t="s">
        <v>1086</v>
      </c>
      <c r="F1162" s="307" t="s">
        <v>1200</v>
      </c>
      <c r="G1162" s="307" t="s">
        <v>1200</v>
      </c>
      <c r="H1162" s="307" t="s">
        <v>1200</v>
      </c>
      <c r="I1162" s="307" t="s">
        <v>1200</v>
      </c>
      <c r="J1162" s="259">
        <v>0.9</v>
      </c>
      <c r="K1162" s="260">
        <v>0.972972972972973</v>
      </c>
      <c r="L1162" s="260">
        <v>0.973684210526316</v>
      </c>
      <c r="M1162" s="261">
        <v>0.935483870967742</v>
      </c>
      <c r="N1162" s="261">
        <v>0.925619834710744</v>
      </c>
      <c r="O1162" s="262">
        <v>0.9</v>
      </c>
      <c r="P1162" s="263">
        <v>0.969979296066253</v>
      </c>
      <c r="Q1162" s="260">
        <v>0.95299316994777</v>
      </c>
      <c r="R1162" s="260">
        <v>0.977436823104693</v>
      </c>
      <c r="S1162" s="260">
        <v>0.973901440622385</v>
      </c>
      <c r="T1162" s="262">
        <v>0.9</v>
      </c>
      <c r="U1162" s="260">
        <v>0.915631469979296</v>
      </c>
      <c r="V1162" s="260">
        <v>0.919244676576939</v>
      </c>
      <c r="W1162" s="260">
        <v>0.947653429602888</v>
      </c>
      <c r="X1162" s="260">
        <v>0.93093154216704</v>
      </c>
      <c r="Y1162" s="262">
        <v>0.92</v>
      </c>
      <c r="Z1162" s="262">
        <v>0.942897930049964</v>
      </c>
      <c r="AA1162" s="262">
        <v>0.953815261044177</v>
      </c>
      <c r="AB1162" s="262">
        <v>0.943048576214405</v>
      </c>
      <c r="AC1162" s="262">
        <v>0.947051403342794</v>
      </c>
      <c r="AD1162" s="262">
        <v>0.92</v>
      </c>
      <c r="AE1162" s="260">
        <v>0.988309027359286</v>
      </c>
      <c r="AF1162" s="260">
        <v>0.988690981057393</v>
      </c>
      <c r="AG1162" s="260">
        <v>0.987763890347653</v>
      </c>
      <c r="AH1162" s="260">
        <v>0.968001923292378</v>
      </c>
      <c r="AI1162" s="262">
        <v>0.92</v>
      </c>
      <c r="AJ1162" s="260">
        <v>0.954422788605697</v>
      </c>
      <c r="AK1162" s="260">
        <v>0.964868255959849</v>
      </c>
      <c r="AL1162" s="260">
        <v>0.958731537793223</v>
      </c>
      <c r="AM1162" s="260">
        <v>0.966469194312796</v>
      </c>
      <c r="AN1162" s="259">
        <v>0.99</v>
      </c>
      <c r="AO1162" s="264">
        <v>1</v>
      </c>
      <c r="AP1162" s="264">
        <v>1</v>
      </c>
      <c r="AQ1162" s="264">
        <v>1</v>
      </c>
      <c r="AR1162" s="265">
        <v>1</v>
      </c>
      <c r="AS1162" s="286">
        <v>0.0721861525408278</v>
      </c>
      <c r="AT1162" s="267">
        <v>0</v>
      </c>
      <c r="AU1162" s="268">
        <v>0</v>
      </c>
      <c r="AV1162" s="268">
        <v>0.0769230769230769</v>
      </c>
      <c r="AW1162" s="268">
        <v>0.0681818181818182</v>
      </c>
      <c r="AX1162" s="224"/>
      <c r="AY1162" s="222"/>
    </row>
    <row r="1163" ht="15" spans="1:51">
      <c r="A1163" s="220"/>
      <c r="B1163" s="224"/>
      <c r="C1163" s="283" t="s">
        <v>1085</v>
      </c>
      <c r="D1163" s="111" t="s">
        <v>25</v>
      </c>
      <c r="E1163" s="111" t="s">
        <v>1086</v>
      </c>
      <c r="F1163" s="307" t="s">
        <v>1201</v>
      </c>
      <c r="G1163" s="307" t="s">
        <v>1201</v>
      </c>
      <c r="H1163" s="307" t="s">
        <v>1201</v>
      </c>
      <c r="I1163" s="307" t="s">
        <v>1201</v>
      </c>
      <c r="J1163" s="259">
        <v>0.9</v>
      </c>
      <c r="K1163" s="260">
        <v>0.905660377358491</v>
      </c>
      <c r="L1163" s="260">
        <v>0.963636363636364</v>
      </c>
      <c r="M1163" s="261">
        <v>0.936170212765957</v>
      </c>
      <c r="N1163" s="261">
        <v>0.948073701842546</v>
      </c>
      <c r="O1163" s="262">
        <v>0.9</v>
      </c>
      <c r="P1163" s="263">
        <v>0.969430485762144</v>
      </c>
      <c r="Q1163" s="260">
        <v>0.947368421052632</v>
      </c>
      <c r="R1163" s="260">
        <v>0.967931937172775</v>
      </c>
      <c r="S1163" s="260">
        <v>0.965408805031447</v>
      </c>
      <c r="T1163" s="262">
        <v>0.9</v>
      </c>
      <c r="U1163" s="260">
        <v>0.939698492462312</v>
      </c>
      <c r="V1163" s="260">
        <v>0.945162306965017</v>
      </c>
      <c r="W1163" s="260">
        <v>0.952879581151832</v>
      </c>
      <c r="X1163" s="260">
        <v>0.950722946249108</v>
      </c>
      <c r="Y1163" s="262">
        <v>0.92</v>
      </c>
      <c r="Z1163" s="262">
        <v>0.96150234741784</v>
      </c>
      <c r="AA1163" s="262">
        <v>0.964630225080386</v>
      </c>
      <c r="AB1163" s="262">
        <v>0.963025210084034</v>
      </c>
      <c r="AC1163" s="262">
        <v>0.964588293331617</v>
      </c>
      <c r="AD1163" s="262">
        <v>0.92</v>
      </c>
      <c r="AE1163" s="260">
        <v>0.990578344687636</v>
      </c>
      <c r="AF1163" s="260">
        <v>0.991433021806854</v>
      </c>
      <c r="AG1163" s="260">
        <v>0.989539748953975</v>
      </c>
      <c r="AH1163" s="260">
        <v>0.981818577238425</v>
      </c>
      <c r="AI1163" s="262">
        <v>0.92</v>
      </c>
      <c r="AJ1163" s="260">
        <v>0.969012837538734</v>
      </c>
      <c r="AK1163" s="260">
        <v>0.974953271028037</v>
      </c>
      <c r="AL1163" s="260">
        <v>0.971031985515993</v>
      </c>
      <c r="AM1163" s="260">
        <v>0.976965970568142</v>
      </c>
      <c r="AN1163" s="259">
        <v>0.99</v>
      </c>
      <c r="AO1163" s="264">
        <v>1</v>
      </c>
      <c r="AP1163" s="264">
        <v>1</v>
      </c>
      <c r="AQ1163" s="264">
        <v>1</v>
      </c>
      <c r="AR1163" s="265">
        <v>1</v>
      </c>
      <c r="AS1163" s="286">
        <v>0.0721861525408278</v>
      </c>
      <c r="AT1163" s="267">
        <v>0.0344827586206897</v>
      </c>
      <c r="AU1163" s="268">
        <v>0.115384615384615</v>
      </c>
      <c r="AV1163" s="268">
        <v>0.15</v>
      </c>
      <c r="AW1163" s="268">
        <v>0.0704225352112676</v>
      </c>
      <c r="AX1163" s="224"/>
      <c r="AY1163" s="222"/>
    </row>
    <row r="1164" ht="15" spans="1:51">
      <c r="A1164" s="220"/>
      <c r="B1164" s="224"/>
      <c r="C1164" s="283" t="s">
        <v>1085</v>
      </c>
      <c r="D1164" s="111" t="s">
        <v>125</v>
      </c>
      <c r="E1164" s="111" t="s">
        <v>1086</v>
      </c>
      <c r="F1164" s="307" t="s">
        <v>1202</v>
      </c>
      <c r="G1164" s="307" t="s">
        <v>1202</v>
      </c>
      <c r="H1164" s="307" t="s">
        <v>1202</v>
      </c>
      <c r="I1164" s="307" t="s">
        <v>1202</v>
      </c>
      <c r="J1164" s="259">
        <v>0.9</v>
      </c>
      <c r="K1164" s="260" t="s">
        <v>33</v>
      </c>
      <c r="L1164" s="260" t="s">
        <v>33</v>
      </c>
      <c r="M1164" s="261" t="s">
        <v>33</v>
      </c>
      <c r="N1164" s="261" t="s">
        <v>33</v>
      </c>
      <c r="O1164" s="262">
        <v>0.9</v>
      </c>
      <c r="P1164" s="263">
        <v>0</v>
      </c>
      <c r="Q1164" s="260">
        <v>0</v>
      </c>
      <c r="R1164" s="260">
        <v>0</v>
      </c>
      <c r="S1164" s="260">
        <v>0</v>
      </c>
      <c r="T1164" s="262">
        <v>0.9</v>
      </c>
      <c r="U1164" s="260">
        <v>1</v>
      </c>
      <c r="V1164" s="260">
        <v>1</v>
      </c>
      <c r="W1164" s="260">
        <v>1</v>
      </c>
      <c r="X1164" s="260">
        <v>0.979591836734694</v>
      </c>
      <c r="Y1164" s="262">
        <v>0.92</v>
      </c>
      <c r="Z1164" s="262">
        <v>0</v>
      </c>
      <c r="AA1164" s="262" t="s">
        <v>33</v>
      </c>
      <c r="AB1164" s="262" t="s">
        <v>33</v>
      </c>
      <c r="AC1164" s="262">
        <v>0.818181818181818</v>
      </c>
      <c r="AD1164" s="262">
        <v>0.92</v>
      </c>
      <c r="AE1164" s="260">
        <v>0.959810614402114</v>
      </c>
      <c r="AF1164" s="260">
        <v>0.996374024832436</v>
      </c>
      <c r="AG1164" s="260">
        <v>0.994312610315748</v>
      </c>
      <c r="AH1164" s="260">
        <v>0.982858718079375</v>
      </c>
      <c r="AI1164" s="262">
        <v>0.92</v>
      </c>
      <c r="AJ1164" s="260">
        <v>0.8</v>
      </c>
      <c r="AK1164" s="260">
        <v>0.8</v>
      </c>
      <c r="AL1164" s="260">
        <v>1</v>
      </c>
      <c r="AM1164" s="260">
        <v>0.958041958041958</v>
      </c>
      <c r="AN1164" s="259">
        <v>0.99</v>
      </c>
      <c r="AO1164" s="264">
        <v>1</v>
      </c>
      <c r="AP1164" s="264">
        <v>1</v>
      </c>
      <c r="AQ1164" s="264">
        <v>1</v>
      </c>
      <c r="AR1164" s="265">
        <v>1</v>
      </c>
      <c r="AS1164" s="286">
        <v>0.0721861525408278</v>
      </c>
      <c r="AT1164" s="267" t="s">
        <v>33</v>
      </c>
      <c r="AU1164" s="268" t="s">
        <v>33</v>
      </c>
      <c r="AV1164" s="268" t="s">
        <v>33</v>
      </c>
      <c r="AW1164" s="268" t="s">
        <v>33</v>
      </c>
      <c r="AX1164" s="224"/>
      <c r="AY1164" s="222"/>
    </row>
    <row r="1165" ht="15" spans="1:51">
      <c r="A1165" s="220"/>
      <c r="B1165" s="224"/>
      <c r="C1165" s="283" t="s">
        <v>1085</v>
      </c>
      <c r="D1165" s="111" t="s">
        <v>25</v>
      </c>
      <c r="E1165" s="111" t="s">
        <v>1086</v>
      </c>
      <c r="F1165" s="307" t="s">
        <v>1203</v>
      </c>
      <c r="G1165" s="307" t="s">
        <v>1203</v>
      </c>
      <c r="H1165" s="307" t="s">
        <v>1203</v>
      </c>
      <c r="I1165" s="307" t="s">
        <v>1203</v>
      </c>
      <c r="J1165" s="259">
        <v>0.9</v>
      </c>
      <c r="K1165" s="260">
        <v>0.941176470588235</v>
      </c>
      <c r="L1165" s="260">
        <v>0.92156862745098</v>
      </c>
      <c r="M1165" s="261">
        <v>0.928571428571429</v>
      </c>
      <c r="N1165" s="261">
        <v>0.93904593639576</v>
      </c>
      <c r="O1165" s="262">
        <v>0.9</v>
      </c>
      <c r="P1165" s="263">
        <v>0.968325791855204</v>
      </c>
      <c r="Q1165" s="260">
        <v>0.973535533749628</v>
      </c>
      <c r="R1165" s="260">
        <v>0.985875706214689</v>
      </c>
      <c r="S1165" s="260">
        <v>0.964841007122078</v>
      </c>
      <c r="T1165" s="262">
        <v>0.9</v>
      </c>
      <c r="U1165" s="260">
        <v>0.92684766214178</v>
      </c>
      <c r="V1165" s="260">
        <v>0.885221528397264</v>
      </c>
      <c r="W1165" s="260">
        <v>0.929378531073446</v>
      </c>
      <c r="X1165" s="260">
        <v>0.909870598856455</v>
      </c>
      <c r="Y1165" s="262">
        <v>0.92</v>
      </c>
      <c r="Z1165" s="262">
        <v>0.952008928571429</v>
      </c>
      <c r="AA1165" s="262">
        <v>0.966084788029925</v>
      </c>
      <c r="AB1165" s="262">
        <v>0.946765498652291</v>
      </c>
      <c r="AC1165" s="262">
        <v>0.954641325212693</v>
      </c>
      <c r="AD1165" s="262">
        <v>0.92</v>
      </c>
      <c r="AE1165" s="260">
        <v>0.997603642463456</v>
      </c>
      <c r="AF1165" s="260">
        <v>0.995990198262419</v>
      </c>
      <c r="AG1165" s="260">
        <v>0.996931338703491</v>
      </c>
      <c r="AH1165" s="260">
        <v>0.997564286470718</v>
      </c>
      <c r="AI1165" s="262">
        <v>0.92</v>
      </c>
      <c r="AJ1165" s="260">
        <v>0.96693657219973</v>
      </c>
      <c r="AK1165" s="260">
        <v>0.976531942633638</v>
      </c>
      <c r="AL1165" s="260">
        <v>0.96381805651275</v>
      </c>
      <c r="AM1165" s="260">
        <v>0.972820653558897</v>
      </c>
      <c r="AN1165" s="259">
        <v>0.99</v>
      </c>
      <c r="AO1165" s="264">
        <v>1</v>
      </c>
      <c r="AP1165" s="264">
        <v>1</v>
      </c>
      <c r="AQ1165" s="264">
        <v>1</v>
      </c>
      <c r="AR1165" s="265">
        <v>1</v>
      </c>
      <c r="AS1165" s="286">
        <v>0.0721861525408278</v>
      </c>
      <c r="AT1165" s="267">
        <v>0.1</v>
      </c>
      <c r="AU1165" s="268">
        <v>0.111111111111111</v>
      </c>
      <c r="AV1165" s="268">
        <v>0</v>
      </c>
      <c r="AW1165" s="268">
        <v>0.0594594594594595</v>
      </c>
      <c r="AX1165" s="224"/>
      <c r="AY1165" s="222"/>
    </row>
    <row r="1166" ht="15" spans="1:51">
      <c r="A1166" s="220"/>
      <c r="B1166" s="224"/>
      <c r="C1166" s="283" t="s">
        <v>1085</v>
      </c>
      <c r="D1166" s="111" t="s">
        <v>25</v>
      </c>
      <c r="E1166" s="111" t="s">
        <v>1086</v>
      </c>
      <c r="F1166" s="307" t="s">
        <v>1204</v>
      </c>
      <c r="G1166" s="307" t="s">
        <v>1204</v>
      </c>
      <c r="H1166" s="307" t="s">
        <v>1204</v>
      </c>
      <c r="I1166" s="307" t="s">
        <v>1204</v>
      </c>
      <c r="J1166" s="259">
        <v>0.9</v>
      </c>
      <c r="K1166" s="260">
        <v>0.96</v>
      </c>
      <c r="L1166" s="260">
        <v>0.959183673469388</v>
      </c>
      <c r="M1166" s="261">
        <v>0.976190476190476</v>
      </c>
      <c r="N1166" s="261">
        <v>0.952036199095023</v>
      </c>
      <c r="O1166" s="262">
        <v>0.9</v>
      </c>
      <c r="P1166" s="263">
        <v>0.977834302325581</v>
      </c>
      <c r="Q1166" s="260">
        <v>0.955300859598854</v>
      </c>
      <c r="R1166" s="260">
        <v>0.973770491803279</v>
      </c>
      <c r="S1166" s="260">
        <v>0.974216204245626</v>
      </c>
      <c r="T1166" s="262">
        <v>0.9</v>
      </c>
      <c r="U1166" s="260">
        <v>0.945130813953488</v>
      </c>
      <c r="V1166" s="260">
        <v>0.948137535816619</v>
      </c>
      <c r="W1166" s="260">
        <v>0.929836065573771</v>
      </c>
      <c r="X1166" s="260">
        <v>0.945822392356607</v>
      </c>
      <c r="Y1166" s="262">
        <v>0.92</v>
      </c>
      <c r="Z1166" s="262">
        <v>0.949112978524743</v>
      </c>
      <c r="AA1166" s="262">
        <v>0.964363320295524</v>
      </c>
      <c r="AB1166" s="262">
        <v>0.905935050391937</v>
      </c>
      <c r="AC1166" s="262">
        <v>0.959417097348132</v>
      </c>
      <c r="AD1166" s="262">
        <v>0.92</v>
      </c>
      <c r="AE1166" s="260">
        <v>0.997571552471813</v>
      </c>
      <c r="AF1166" s="260">
        <v>0.997450127493625</v>
      </c>
      <c r="AG1166" s="260">
        <v>0.995070696588403</v>
      </c>
      <c r="AH1166" s="260">
        <v>0.993182256715906</v>
      </c>
      <c r="AI1166" s="262">
        <v>0.92</v>
      </c>
      <c r="AJ1166" s="260">
        <v>0.964446260727421</v>
      </c>
      <c r="AK1166" s="260">
        <v>0.975997237092039</v>
      </c>
      <c r="AL1166" s="260">
        <v>0.93566898218061</v>
      </c>
      <c r="AM1166" s="260">
        <v>0.975432845552014</v>
      </c>
      <c r="AN1166" s="259">
        <v>0.99</v>
      </c>
      <c r="AO1166" s="264">
        <v>1</v>
      </c>
      <c r="AP1166" s="264">
        <v>1</v>
      </c>
      <c r="AQ1166" s="264">
        <v>1</v>
      </c>
      <c r="AR1166" s="265">
        <v>1</v>
      </c>
      <c r="AS1166" s="286">
        <v>0.0721861525408278</v>
      </c>
      <c r="AT1166" s="267">
        <v>0.0357142857142857</v>
      </c>
      <c r="AU1166" s="268">
        <v>0.103448275862069</v>
      </c>
      <c r="AV1166" s="268">
        <v>0.0555555555555556</v>
      </c>
      <c r="AW1166" s="268">
        <v>0.0461538461538462</v>
      </c>
      <c r="AX1166" s="224"/>
      <c r="AY1166" s="222"/>
    </row>
    <row r="1167" ht="15" spans="1:51">
      <c r="A1167" s="220"/>
      <c r="B1167" s="224"/>
      <c r="C1167" s="283" t="s">
        <v>1085</v>
      </c>
      <c r="D1167" s="111" t="s">
        <v>25</v>
      </c>
      <c r="E1167" s="111" t="s">
        <v>1086</v>
      </c>
      <c r="F1167" s="307" t="s">
        <v>1205</v>
      </c>
      <c r="G1167" s="307" t="s">
        <v>1205</v>
      </c>
      <c r="H1167" s="307" t="s">
        <v>1205</v>
      </c>
      <c r="I1167" s="307" t="s">
        <v>1205</v>
      </c>
      <c r="J1167" s="259">
        <v>0.9</v>
      </c>
      <c r="K1167" s="260">
        <v>1</v>
      </c>
      <c r="L1167" s="260">
        <v>0.91304347826087</v>
      </c>
      <c r="M1167" s="261">
        <v>1</v>
      </c>
      <c r="N1167" s="261">
        <v>0.980066445182724</v>
      </c>
      <c r="O1167" s="262">
        <v>0.9</v>
      </c>
      <c r="P1167" s="263">
        <v>0.99129014697877</v>
      </c>
      <c r="Q1167" s="260">
        <v>0.995268817204301</v>
      </c>
      <c r="R1167" s="260">
        <v>0.980923694779116</v>
      </c>
      <c r="S1167" s="260">
        <v>0.989073520621638</v>
      </c>
      <c r="T1167" s="262">
        <v>0.9</v>
      </c>
      <c r="U1167" s="260">
        <v>0.942297223734349</v>
      </c>
      <c r="V1167" s="260">
        <v>0.912258064516129</v>
      </c>
      <c r="W1167" s="260">
        <v>0.936746987951807</v>
      </c>
      <c r="X1167" s="260">
        <v>0.947638971906754</v>
      </c>
      <c r="Y1167" s="262">
        <v>0.92</v>
      </c>
      <c r="Z1167" s="262">
        <v>0.963906581740977</v>
      </c>
      <c r="AA1167" s="262">
        <v>0.968901174844506</v>
      </c>
      <c r="AB1167" s="262">
        <v>0.955573505654281</v>
      </c>
      <c r="AC1167" s="262">
        <v>0.960926377068371</v>
      </c>
      <c r="AD1167" s="262">
        <v>0.92</v>
      </c>
      <c r="AE1167" s="260">
        <v>0.996435552489364</v>
      </c>
      <c r="AF1167" s="260">
        <v>0.995376694336451</v>
      </c>
      <c r="AG1167" s="260">
        <v>0.993123157988747</v>
      </c>
      <c r="AH1167" s="260">
        <v>0.995150750293894</v>
      </c>
      <c r="AI1167" s="262">
        <v>0.92</v>
      </c>
      <c r="AJ1167" s="260">
        <v>0.972931405721317</v>
      </c>
      <c r="AK1167" s="260">
        <v>0.97667638483965</v>
      </c>
      <c r="AL1167" s="260">
        <v>0.967323187108326</v>
      </c>
      <c r="AM1167" s="260">
        <v>0.976510478369214</v>
      </c>
      <c r="AN1167" s="259">
        <v>0.99</v>
      </c>
      <c r="AO1167" s="264">
        <v>1</v>
      </c>
      <c r="AP1167" s="264">
        <v>1</v>
      </c>
      <c r="AQ1167" s="264">
        <v>1</v>
      </c>
      <c r="AR1167" s="265">
        <v>1</v>
      </c>
      <c r="AS1167" s="286">
        <v>0.0721861525408278</v>
      </c>
      <c r="AT1167" s="267">
        <v>0</v>
      </c>
      <c r="AU1167" s="268">
        <v>0</v>
      </c>
      <c r="AV1167" s="268">
        <v>0.0909090909090909</v>
      </c>
      <c r="AW1167" s="268">
        <v>0.0482954545454545</v>
      </c>
      <c r="AX1167" s="224"/>
      <c r="AY1167" s="222"/>
    </row>
    <row r="1168" ht="15" spans="1:51">
      <c r="A1168" s="220"/>
      <c r="B1168" s="224"/>
      <c r="C1168" s="283" t="s">
        <v>1085</v>
      </c>
      <c r="D1168" s="111" t="s">
        <v>25</v>
      </c>
      <c r="E1168" s="111" t="s">
        <v>1086</v>
      </c>
      <c r="F1168" s="307" t="s">
        <v>1206</v>
      </c>
      <c r="G1168" s="307" t="s">
        <v>1206</v>
      </c>
      <c r="H1168" s="307" t="s">
        <v>1206</v>
      </c>
      <c r="I1168" s="307" t="s">
        <v>1206</v>
      </c>
      <c r="J1168" s="259">
        <v>0.9</v>
      </c>
      <c r="K1168" s="260">
        <v>0.9375</v>
      </c>
      <c r="L1168" s="260">
        <v>0.958333333333333</v>
      </c>
      <c r="M1168" s="261">
        <v>0.975609756097561</v>
      </c>
      <c r="N1168" s="261">
        <v>0.954205607476636</v>
      </c>
      <c r="O1168" s="262">
        <v>0.9</v>
      </c>
      <c r="P1168" s="263">
        <v>0.960741206030151</v>
      </c>
      <c r="Q1168" s="260">
        <v>0.963267403031081</v>
      </c>
      <c r="R1168" s="260">
        <v>0.971254836926479</v>
      </c>
      <c r="S1168" s="260">
        <v>0.955339939443986</v>
      </c>
      <c r="T1168" s="262">
        <v>0.9</v>
      </c>
      <c r="U1168" s="260">
        <v>0.921482412060301</v>
      </c>
      <c r="V1168" s="260">
        <v>0.903159517081942</v>
      </c>
      <c r="W1168" s="260">
        <v>0.934217799889442</v>
      </c>
      <c r="X1168" s="260">
        <v>0.921552436003303</v>
      </c>
      <c r="Y1168" s="262">
        <v>0.92</v>
      </c>
      <c r="Z1168" s="262">
        <v>0.947787610619469</v>
      </c>
      <c r="AA1168" s="262">
        <v>0.931111111111111</v>
      </c>
      <c r="AB1168" s="262">
        <v>0.946984435797665</v>
      </c>
      <c r="AC1168" s="262">
        <v>0.95109569028488</v>
      </c>
      <c r="AD1168" s="262">
        <v>0.92</v>
      </c>
      <c r="AE1168" s="260">
        <v>0.998249027237354</v>
      </c>
      <c r="AF1168" s="260">
        <v>0.99884354865356</v>
      </c>
      <c r="AG1168" s="260">
        <v>0.998388396454472</v>
      </c>
      <c r="AH1168" s="260">
        <v>0.996852489821484</v>
      </c>
      <c r="AI1168" s="262">
        <v>0.92</v>
      </c>
      <c r="AJ1168" s="260">
        <v>0.96345941975762</v>
      </c>
      <c r="AK1168" s="260">
        <v>0.948733505232823</v>
      </c>
      <c r="AL1168" s="260">
        <v>0.960941541645111</v>
      </c>
      <c r="AM1168" s="260">
        <v>0.96605236111438</v>
      </c>
      <c r="AN1168" s="259">
        <v>0.99</v>
      </c>
      <c r="AO1168" s="264">
        <v>1</v>
      </c>
      <c r="AP1168" s="264">
        <v>1</v>
      </c>
      <c r="AQ1168" s="264">
        <v>1</v>
      </c>
      <c r="AR1168" s="265">
        <v>1</v>
      </c>
      <c r="AS1168" s="286">
        <v>0.0721861525408278</v>
      </c>
      <c r="AT1168" s="267">
        <v>0.1</v>
      </c>
      <c r="AU1168" s="268">
        <v>0</v>
      </c>
      <c r="AV1168" s="268">
        <v>0</v>
      </c>
      <c r="AW1168" s="268">
        <v>0.0622347949080622</v>
      </c>
      <c r="AX1168" s="224"/>
      <c r="AY1168" s="222"/>
    </row>
    <row r="1169" ht="15" spans="1:51">
      <c r="A1169" s="220"/>
      <c r="B1169" s="224"/>
      <c r="C1169" s="283" t="s">
        <v>1085</v>
      </c>
      <c r="D1169" s="111" t="s">
        <v>25</v>
      </c>
      <c r="E1169" s="111" t="s">
        <v>1086</v>
      </c>
      <c r="F1169" s="307" t="s">
        <v>1207</v>
      </c>
      <c r="G1169" s="307" t="s">
        <v>1207</v>
      </c>
      <c r="H1169" s="307" t="s">
        <v>1207</v>
      </c>
      <c r="I1169" s="307" t="s">
        <v>1207</v>
      </c>
      <c r="J1169" s="259">
        <v>0.9</v>
      </c>
      <c r="K1169" s="260">
        <v>0.909090909090909</v>
      </c>
      <c r="L1169" s="260">
        <v>0.909090909090909</v>
      </c>
      <c r="M1169" s="261">
        <v>0.955555555555556</v>
      </c>
      <c r="N1169" s="261">
        <v>0.919395465994962</v>
      </c>
      <c r="O1169" s="262">
        <v>0.9</v>
      </c>
      <c r="P1169" s="263">
        <v>0.922781271837876</v>
      </c>
      <c r="Q1169" s="260">
        <v>0.905557004956953</v>
      </c>
      <c r="R1169" s="260">
        <v>0.940217391304348</v>
      </c>
      <c r="S1169" s="260">
        <v>0.923546724516726</v>
      </c>
      <c r="T1169" s="262">
        <v>0.9</v>
      </c>
      <c r="U1169" s="260">
        <v>0.929769392033543</v>
      </c>
      <c r="V1169" s="260">
        <v>0.912079311244456</v>
      </c>
      <c r="W1169" s="260">
        <v>0.935386473429952</v>
      </c>
      <c r="X1169" s="260">
        <v>0.926033908609802</v>
      </c>
      <c r="Y1169" s="262">
        <v>0.92</v>
      </c>
      <c r="Z1169" s="262">
        <v>0.933769063180828</v>
      </c>
      <c r="AA1169" s="262">
        <v>0.944003343083995</v>
      </c>
      <c r="AB1169" s="262">
        <v>0.893340552246887</v>
      </c>
      <c r="AC1169" s="262">
        <v>0.944316720570471</v>
      </c>
      <c r="AD1169" s="262">
        <v>0.92</v>
      </c>
      <c r="AE1169" s="260">
        <v>0.991558806978053</v>
      </c>
      <c r="AF1169" s="260">
        <v>0.985804096532144</v>
      </c>
      <c r="AG1169" s="260">
        <v>0.988809449797948</v>
      </c>
      <c r="AH1169" s="260">
        <v>0.989749990544272</v>
      </c>
      <c r="AI1169" s="262">
        <v>0.92</v>
      </c>
      <c r="AJ1169" s="260">
        <v>0.955982160170642</v>
      </c>
      <c r="AK1169" s="260">
        <v>0.966109861869579</v>
      </c>
      <c r="AL1169" s="260">
        <v>0.930630887810448</v>
      </c>
      <c r="AM1169" s="260">
        <v>0.966412300130956</v>
      </c>
      <c r="AN1169" s="259">
        <v>0.99</v>
      </c>
      <c r="AO1169" s="264">
        <v>1</v>
      </c>
      <c r="AP1169" s="264">
        <v>1</v>
      </c>
      <c r="AQ1169" s="264">
        <v>1</v>
      </c>
      <c r="AR1169" s="265">
        <v>1</v>
      </c>
      <c r="AS1169" s="286">
        <v>0.0721861525408278</v>
      </c>
      <c r="AT1169" s="267">
        <v>0.142857142857143</v>
      </c>
      <c r="AU1169" s="268">
        <v>0</v>
      </c>
      <c r="AV1169" s="268">
        <v>0</v>
      </c>
      <c r="AW1169" s="268">
        <v>0.0388127853881279</v>
      </c>
      <c r="AX1169" s="224"/>
      <c r="AY1169" s="222"/>
    </row>
    <row r="1170" ht="15" spans="1:51">
      <c r="A1170" s="220"/>
      <c r="B1170" s="224"/>
      <c r="C1170" s="283" t="s">
        <v>1085</v>
      </c>
      <c r="D1170" s="111" t="s">
        <v>25</v>
      </c>
      <c r="E1170" s="111" t="s">
        <v>1086</v>
      </c>
      <c r="F1170" s="307" t="s">
        <v>1208</v>
      </c>
      <c r="G1170" s="307" t="s">
        <v>1208</v>
      </c>
      <c r="H1170" s="307" t="s">
        <v>1208</v>
      </c>
      <c r="I1170" s="307" t="s">
        <v>1208</v>
      </c>
      <c r="J1170" s="259">
        <v>0.9</v>
      </c>
      <c r="K1170" s="260">
        <v>0.921052631578947</v>
      </c>
      <c r="L1170" s="260">
        <v>0.924050632911392</v>
      </c>
      <c r="M1170" s="261">
        <v>0.928571428571429</v>
      </c>
      <c r="N1170" s="261">
        <v>0.932497013142174</v>
      </c>
      <c r="O1170" s="262">
        <v>0.9</v>
      </c>
      <c r="P1170" s="263">
        <v>0.943491422805247</v>
      </c>
      <c r="Q1170" s="260">
        <v>0.921446593776283</v>
      </c>
      <c r="R1170" s="260">
        <v>0.966725663716814</v>
      </c>
      <c r="S1170" s="260">
        <v>0.929750254305658</v>
      </c>
      <c r="T1170" s="262">
        <v>0.9</v>
      </c>
      <c r="U1170" s="260">
        <v>0.9029263370333</v>
      </c>
      <c r="V1170" s="260">
        <v>0.923465096719933</v>
      </c>
      <c r="W1170" s="260">
        <v>0.939469026548673</v>
      </c>
      <c r="X1170" s="260">
        <v>0.918666035287102</v>
      </c>
      <c r="Y1170" s="262">
        <v>0.92</v>
      </c>
      <c r="Z1170" s="262">
        <v>0.936694021101993</v>
      </c>
      <c r="AA1170" s="262">
        <v>0.946547884187082</v>
      </c>
      <c r="AB1170" s="262">
        <v>0.942112879884226</v>
      </c>
      <c r="AC1170" s="262">
        <v>0.933435836782969</v>
      </c>
      <c r="AD1170" s="262">
        <v>0.92</v>
      </c>
      <c r="AE1170" s="260">
        <v>0.996711358461928</v>
      </c>
      <c r="AF1170" s="260">
        <v>0.996019300361882</v>
      </c>
      <c r="AG1170" s="260">
        <v>0.997600891097592</v>
      </c>
      <c r="AH1170" s="260">
        <v>0.995741247142153</v>
      </c>
      <c r="AI1170" s="262">
        <v>0.92</v>
      </c>
      <c r="AJ1170" s="260">
        <v>0.951065746022215</v>
      </c>
      <c r="AK1170" s="260">
        <v>0.980344280307655</v>
      </c>
      <c r="AL1170" s="260">
        <v>0.975285171102662</v>
      </c>
      <c r="AM1170" s="260">
        <v>0.96786986752637</v>
      </c>
      <c r="AN1170" s="259">
        <v>0.99</v>
      </c>
      <c r="AO1170" s="264">
        <v>1</v>
      </c>
      <c r="AP1170" s="264">
        <v>1</v>
      </c>
      <c r="AQ1170" s="264">
        <v>1</v>
      </c>
      <c r="AR1170" s="265">
        <v>1</v>
      </c>
      <c r="AS1170" s="286">
        <v>0.0721861525408278</v>
      </c>
      <c r="AT1170" s="267">
        <v>0.0754716981132075</v>
      </c>
      <c r="AU1170" s="268">
        <v>0.0740740740740741</v>
      </c>
      <c r="AV1170" s="268">
        <v>0.0294117647058824</v>
      </c>
      <c r="AW1170" s="268">
        <v>0.0902912621359223</v>
      </c>
      <c r="AX1170" s="224"/>
      <c r="AY1170" s="222"/>
    </row>
    <row r="1171" ht="15" spans="1:51">
      <c r="A1171" s="220"/>
      <c r="B1171" s="224"/>
      <c r="C1171" s="283" t="s">
        <v>1085</v>
      </c>
      <c r="D1171" s="111" t="s">
        <v>25</v>
      </c>
      <c r="E1171" s="111" t="s">
        <v>1086</v>
      </c>
      <c r="F1171" s="307" t="s">
        <v>1209</v>
      </c>
      <c r="G1171" s="307" t="s">
        <v>1209</v>
      </c>
      <c r="H1171" s="307" t="s">
        <v>1209</v>
      </c>
      <c r="I1171" s="307" t="s">
        <v>1209</v>
      </c>
      <c r="J1171" s="259">
        <v>0.9</v>
      </c>
      <c r="K1171" s="260">
        <v>0.894736842105263</v>
      </c>
      <c r="L1171" s="260">
        <v>0.964912280701754</v>
      </c>
      <c r="M1171" s="261">
        <v>0.976744186046512</v>
      </c>
      <c r="N1171" s="261">
        <v>0.939324116743472</v>
      </c>
      <c r="O1171" s="262">
        <v>0.9</v>
      </c>
      <c r="P1171" s="263">
        <v>0.969903816320199</v>
      </c>
      <c r="Q1171" s="260">
        <v>0.972616632860041</v>
      </c>
      <c r="R1171" s="260">
        <v>0.95408435664709</v>
      </c>
      <c r="S1171" s="260">
        <v>0.968739920438663</v>
      </c>
      <c r="T1171" s="262">
        <v>0.9</v>
      </c>
      <c r="U1171" s="260">
        <v>0.928637914986038</v>
      </c>
      <c r="V1171" s="260">
        <v>0.920638945233266</v>
      </c>
      <c r="W1171" s="260">
        <v>0.902295782167645</v>
      </c>
      <c r="X1171" s="260">
        <v>0.931700892377164</v>
      </c>
      <c r="Y1171" s="262">
        <v>0.92</v>
      </c>
      <c r="Z1171" s="262">
        <v>0.971910112359551</v>
      </c>
      <c r="AA1171" s="262">
        <v>0.961702127659574</v>
      </c>
      <c r="AB1171" s="262">
        <v>0.968201754385965</v>
      </c>
      <c r="AC1171" s="262">
        <v>0.962758125336685</v>
      </c>
      <c r="AD1171" s="262">
        <v>0.92</v>
      </c>
      <c r="AE1171" s="260">
        <v>0.998098859315589</v>
      </c>
      <c r="AF1171" s="260">
        <v>0.997751798561151</v>
      </c>
      <c r="AG1171" s="260">
        <v>0.998336660013307</v>
      </c>
      <c r="AH1171" s="260">
        <v>0.998160127048069</v>
      </c>
      <c r="AI1171" s="262">
        <v>0.92</v>
      </c>
      <c r="AJ1171" s="260">
        <v>0.974049217002237</v>
      </c>
      <c r="AK1171" s="260">
        <v>0.972917444901009</v>
      </c>
      <c r="AL1171" s="260">
        <v>0.96588868940754</v>
      </c>
      <c r="AM1171" s="260">
        <v>0.97522859517872</v>
      </c>
      <c r="AN1171" s="259">
        <v>0.99</v>
      </c>
      <c r="AO1171" s="264">
        <v>1</v>
      </c>
      <c r="AP1171" s="264">
        <v>1</v>
      </c>
      <c r="AQ1171" s="264">
        <v>1</v>
      </c>
      <c r="AR1171" s="265">
        <v>1</v>
      </c>
      <c r="AS1171" s="286">
        <v>0.0721861525408278</v>
      </c>
      <c r="AT1171" s="267">
        <v>0</v>
      </c>
      <c r="AU1171" s="268">
        <v>0.0434782608695652</v>
      </c>
      <c r="AV1171" s="268">
        <v>0.111111111111111</v>
      </c>
      <c r="AW1171" s="268">
        <v>0.0508474576271186</v>
      </c>
      <c r="AX1171" s="224"/>
      <c r="AY1171" s="222"/>
    </row>
    <row r="1172" ht="15" spans="1:51">
      <c r="A1172" s="220"/>
      <c r="B1172" s="224"/>
      <c r="C1172" s="283" t="s">
        <v>1085</v>
      </c>
      <c r="D1172" s="111" t="s">
        <v>25</v>
      </c>
      <c r="E1172" s="111" t="s">
        <v>1086</v>
      </c>
      <c r="F1172" s="307" t="s">
        <v>1210</v>
      </c>
      <c r="G1172" s="307" t="s">
        <v>1210</v>
      </c>
      <c r="H1172" s="307" t="s">
        <v>1210</v>
      </c>
      <c r="I1172" s="307" t="s">
        <v>1210</v>
      </c>
      <c r="J1172" s="259">
        <v>0.9</v>
      </c>
      <c r="K1172" s="260">
        <v>0.975609756097561</v>
      </c>
      <c r="L1172" s="260">
        <v>0.988235294117647</v>
      </c>
      <c r="M1172" s="261">
        <v>0.936507936507937</v>
      </c>
      <c r="N1172" s="261">
        <v>0.982045701849837</v>
      </c>
      <c r="O1172" s="262">
        <v>0.9</v>
      </c>
      <c r="P1172" s="263">
        <v>0.969041278295606</v>
      </c>
      <c r="Q1172" s="260">
        <v>0.960299519638316</v>
      </c>
      <c r="R1172" s="260">
        <v>0.97829811536265</v>
      </c>
      <c r="S1172" s="260">
        <v>0.9743897235179</v>
      </c>
      <c r="T1172" s="262">
        <v>0.9</v>
      </c>
      <c r="U1172" s="260">
        <v>0.923934753661784</v>
      </c>
      <c r="V1172" s="260">
        <v>0.93317321277197</v>
      </c>
      <c r="W1172" s="260">
        <v>0.942318675042833</v>
      </c>
      <c r="X1172" s="260">
        <v>0.94270978943806</v>
      </c>
      <c r="Y1172" s="262">
        <v>0.92</v>
      </c>
      <c r="Z1172" s="262">
        <v>0.91566265060241</v>
      </c>
      <c r="AA1172" s="262">
        <v>0.871475649945075</v>
      </c>
      <c r="AB1172" s="262">
        <v>0.917222222222222</v>
      </c>
      <c r="AC1172" s="262">
        <v>0.904760034561307</v>
      </c>
      <c r="AD1172" s="262">
        <v>0.92</v>
      </c>
      <c r="AE1172" s="260">
        <v>0.99603013029316</v>
      </c>
      <c r="AF1172" s="260">
        <v>0.994100554723959</v>
      </c>
      <c r="AG1172" s="260">
        <v>0.991845589885539</v>
      </c>
      <c r="AH1172" s="260">
        <v>0.995545224323689</v>
      </c>
      <c r="AI1172" s="262">
        <v>0.92</v>
      </c>
      <c r="AJ1172" s="260">
        <v>0.954224916491402</v>
      </c>
      <c r="AK1172" s="260">
        <v>0.952492608828627</v>
      </c>
      <c r="AL1172" s="260">
        <v>0.960958129007922</v>
      </c>
      <c r="AM1172" s="260">
        <v>0.963833305682955</v>
      </c>
      <c r="AN1172" s="259">
        <v>0.99</v>
      </c>
      <c r="AO1172" s="264">
        <v>1</v>
      </c>
      <c r="AP1172" s="264">
        <v>1</v>
      </c>
      <c r="AQ1172" s="264">
        <v>1</v>
      </c>
      <c r="AR1172" s="265">
        <v>1</v>
      </c>
      <c r="AS1172" s="286">
        <v>0.0721861525408278</v>
      </c>
      <c r="AT1172" s="267">
        <v>0.0810810810810811</v>
      </c>
      <c r="AU1172" s="268">
        <v>0.0476190476190476</v>
      </c>
      <c r="AV1172" s="268">
        <v>0.0645161290322581</v>
      </c>
      <c r="AW1172" s="268">
        <v>0.0597371565113501</v>
      </c>
      <c r="AX1172" s="224"/>
      <c r="AY1172" s="222"/>
    </row>
    <row r="1173" ht="15" spans="1:51">
      <c r="A1173" s="220"/>
      <c r="B1173" s="224"/>
      <c r="C1173" s="283" t="s">
        <v>1085</v>
      </c>
      <c r="D1173" s="111" t="s">
        <v>25</v>
      </c>
      <c r="E1173" s="111" t="s">
        <v>1086</v>
      </c>
      <c r="F1173" s="307" t="s">
        <v>1211</v>
      </c>
      <c r="G1173" s="307" t="s">
        <v>1211</v>
      </c>
      <c r="H1173" s="307" t="s">
        <v>1211</v>
      </c>
      <c r="I1173" s="307" t="s">
        <v>1211</v>
      </c>
      <c r="J1173" s="259">
        <v>0.9</v>
      </c>
      <c r="K1173" s="260">
        <v>0.962962962962963</v>
      </c>
      <c r="L1173" s="260">
        <v>1</v>
      </c>
      <c r="M1173" s="261">
        <v>0.947368421052632</v>
      </c>
      <c r="N1173" s="261">
        <v>0.976489028213166</v>
      </c>
      <c r="O1173" s="262">
        <v>0.9</v>
      </c>
      <c r="P1173" s="263">
        <v>0.943037974683544</v>
      </c>
      <c r="Q1173" s="260">
        <v>0.97583081570997</v>
      </c>
      <c r="R1173" s="260">
        <v>0.964356435643564</v>
      </c>
      <c r="S1173" s="260">
        <v>0.956500404818568</v>
      </c>
      <c r="T1173" s="262">
        <v>0.9</v>
      </c>
      <c r="U1173" s="260">
        <v>0.922899884925201</v>
      </c>
      <c r="V1173" s="260">
        <v>0.931017119838872</v>
      </c>
      <c r="W1173" s="260">
        <v>0.920792079207921</v>
      </c>
      <c r="X1173" s="260">
        <v>0.92283912755465</v>
      </c>
      <c r="Y1173" s="262">
        <v>0.92</v>
      </c>
      <c r="Z1173" s="262">
        <v>0.957198443579767</v>
      </c>
      <c r="AA1173" s="262">
        <v>0.960204081632653</v>
      </c>
      <c r="AB1173" s="262">
        <v>0.928730512249443</v>
      </c>
      <c r="AC1173" s="262">
        <v>0.959496442255063</v>
      </c>
      <c r="AD1173" s="262">
        <v>0.92</v>
      </c>
      <c r="AE1173" s="260">
        <v>0.996734160679295</v>
      </c>
      <c r="AF1173" s="260">
        <v>0.998324022346369</v>
      </c>
      <c r="AG1173" s="260">
        <v>0.997877758913413</v>
      </c>
      <c r="AH1173" s="260">
        <v>0.993901683234587</v>
      </c>
      <c r="AI1173" s="262">
        <v>0.92</v>
      </c>
      <c r="AJ1173" s="260">
        <v>0.9649262654444</v>
      </c>
      <c r="AK1173" s="260">
        <v>0.975724881995954</v>
      </c>
      <c r="AL1173" s="260">
        <v>0.953392734749829</v>
      </c>
      <c r="AM1173" s="260">
        <v>0.975158645525584</v>
      </c>
      <c r="AN1173" s="259">
        <v>0.99</v>
      </c>
      <c r="AO1173" s="264">
        <v>1</v>
      </c>
      <c r="AP1173" s="264">
        <v>1</v>
      </c>
      <c r="AQ1173" s="264">
        <v>1</v>
      </c>
      <c r="AR1173" s="265">
        <v>1</v>
      </c>
      <c r="AS1173" s="286">
        <v>0.0721861525408278</v>
      </c>
      <c r="AT1173" s="267">
        <v>0</v>
      </c>
      <c r="AU1173" s="268">
        <v>0</v>
      </c>
      <c r="AV1173" s="268">
        <v>0.166666666666667</v>
      </c>
      <c r="AW1173" s="268">
        <v>0.043010752688172</v>
      </c>
      <c r="AX1173" s="224"/>
      <c r="AY1173" s="222"/>
    </row>
    <row r="1174" ht="15" spans="1:51">
      <c r="A1174" s="220"/>
      <c r="B1174" s="224"/>
      <c r="C1174" s="283" t="s">
        <v>1085</v>
      </c>
      <c r="D1174" s="111" t="s">
        <v>25</v>
      </c>
      <c r="E1174" s="111" t="s">
        <v>1086</v>
      </c>
      <c r="F1174" s="307" t="s">
        <v>1212</v>
      </c>
      <c r="G1174" s="307" t="s">
        <v>1212</v>
      </c>
      <c r="H1174" s="307" t="s">
        <v>1212</v>
      </c>
      <c r="I1174" s="307" t="s">
        <v>1212</v>
      </c>
      <c r="J1174" s="259">
        <v>0.9</v>
      </c>
      <c r="K1174" s="260">
        <v>0.980769230769231</v>
      </c>
      <c r="L1174" s="260">
        <v>0.964285714285714</v>
      </c>
      <c r="M1174" s="261">
        <v>0.951219512195122</v>
      </c>
      <c r="N1174" s="261">
        <v>0.954356846473029</v>
      </c>
      <c r="O1174" s="262">
        <v>0.9</v>
      </c>
      <c r="P1174" s="263">
        <v>0.981437831467295</v>
      </c>
      <c r="Q1174" s="260">
        <v>0.987217305801377</v>
      </c>
      <c r="R1174" s="260">
        <v>0.953191489361702</v>
      </c>
      <c r="S1174" s="260">
        <v>0.983563553415283</v>
      </c>
      <c r="T1174" s="262">
        <v>0.9</v>
      </c>
      <c r="U1174" s="260">
        <v>0.935769004124926</v>
      </c>
      <c r="V1174" s="260">
        <v>0.931661750245821</v>
      </c>
      <c r="W1174" s="260">
        <v>0.938534278959811</v>
      </c>
      <c r="X1174" s="260">
        <v>0.938550247116969</v>
      </c>
      <c r="Y1174" s="262">
        <v>0.92</v>
      </c>
      <c r="Z1174" s="262">
        <v>0.916209866875489</v>
      </c>
      <c r="AA1174" s="262">
        <v>0.957488554610857</v>
      </c>
      <c r="AB1174" s="262">
        <v>0.934734513274336</v>
      </c>
      <c r="AC1174" s="262">
        <v>0.948500958374019</v>
      </c>
      <c r="AD1174" s="262">
        <v>0.92</v>
      </c>
      <c r="AE1174" s="260">
        <v>0.998233215547703</v>
      </c>
      <c r="AF1174" s="260">
        <v>0.99904214559387</v>
      </c>
      <c r="AG1174" s="260">
        <v>0.999511480214949</v>
      </c>
      <c r="AH1174" s="260">
        <v>0.998207749589802</v>
      </c>
      <c r="AI1174" s="262">
        <v>0.92</v>
      </c>
      <c r="AJ1174" s="260">
        <v>0.956326268464997</v>
      </c>
      <c r="AK1174" s="260">
        <v>0.974986599964267</v>
      </c>
      <c r="AL1174" s="260">
        <v>0.962570387545545</v>
      </c>
      <c r="AM1174" s="260">
        <v>0.973048300973152</v>
      </c>
      <c r="AN1174" s="259">
        <v>0.99</v>
      </c>
      <c r="AO1174" s="264">
        <v>1</v>
      </c>
      <c r="AP1174" s="264">
        <v>1</v>
      </c>
      <c r="AQ1174" s="264">
        <v>1</v>
      </c>
      <c r="AR1174" s="265">
        <v>1</v>
      </c>
      <c r="AS1174" s="286">
        <v>0.0721861525408278</v>
      </c>
      <c r="AT1174" s="267">
        <v>0.16</v>
      </c>
      <c r="AU1174" s="268">
        <v>0.0294117647058824</v>
      </c>
      <c r="AV1174" s="268">
        <v>0</v>
      </c>
      <c r="AW1174" s="268">
        <v>0.0428015564202335</v>
      </c>
      <c r="AX1174" s="224"/>
      <c r="AY1174" s="222"/>
    </row>
    <row r="1175" ht="15" spans="1:51">
      <c r="A1175" s="220"/>
      <c r="B1175" s="224"/>
      <c r="C1175" s="283" t="s">
        <v>1085</v>
      </c>
      <c r="D1175" s="111" t="s">
        <v>25</v>
      </c>
      <c r="E1175" s="111" t="s">
        <v>1086</v>
      </c>
      <c r="F1175" s="307" t="s">
        <v>1213</v>
      </c>
      <c r="G1175" s="307" t="s">
        <v>1213</v>
      </c>
      <c r="H1175" s="307" t="s">
        <v>1213</v>
      </c>
      <c r="I1175" s="307" t="s">
        <v>1213</v>
      </c>
      <c r="J1175" s="259">
        <v>0.9</v>
      </c>
      <c r="K1175" s="260">
        <v>0.976190476190476</v>
      </c>
      <c r="L1175" s="260">
        <v>0.928571428571429</v>
      </c>
      <c r="M1175" s="261">
        <v>0.973684210526316</v>
      </c>
      <c r="N1175" s="261">
        <v>0.963152507676561</v>
      </c>
      <c r="O1175" s="262">
        <v>0.9</v>
      </c>
      <c r="P1175" s="263">
        <v>0.957597173144876</v>
      </c>
      <c r="Q1175" s="260">
        <v>0.94123746975458</v>
      </c>
      <c r="R1175" s="260">
        <v>0.837874659400545</v>
      </c>
      <c r="S1175" s="260">
        <v>0.942486887875565</v>
      </c>
      <c r="T1175" s="262">
        <v>0.9</v>
      </c>
      <c r="U1175" s="260">
        <v>0.899734982332155</v>
      </c>
      <c r="V1175" s="260">
        <v>0.897338403041825</v>
      </c>
      <c r="W1175" s="260">
        <v>0.871934604904632</v>
      </c>
      <c r="X1175" s="260">
        <v>0.91262188418074</v>
      </c>
      <c r="Y1175" s="262">
        <v>0.92</v>
      </c>
      <c r="Z1175" s="262">
        <v>0.909090909090909</v>
      </c>
      <c r="AA1175" s="262">
        <v>0.901382488479263</v>
      </c>
      <c r="AB1175" s="262">
        <v>0.953869047619048</v>
      </c>
      <c r="AC1175" s="262">
        <v>0.949066213921901</v>
      </c>
      <c r="AD1175" s="262">
        <v>0.92</v>
      </c>
      <c r="AE1175" s="260">
        <v>0.994466403162055</v>
      </c>
      <c r="AF1175" s="260">
        <v>0.998225377107365</v>
      </c>
      <c r="AG1175" s="260">
        <v>0.993170176437109</v>
      </c>
      <c r="AH1175" s="260">
        <v>0.995960528593687</v>
      </c>
      <c r="AI1175" s="262">
        <v>0.92</v>
      </c>
      <c r="AJ1175" s="260">
        <v>0.942319749216301</v>
      </c>
      <c r="AK1175" s="260">
        <v>0.944444444444444</v>
      </c>
      <c r="AL1175" s="260">
        <v>0.973364485981308</v>
      </c>
      <c r="AM1175" s="260">
        <v>0.974127509723536</v>
      </c>
      <c r="AN1175" s="259">
        <v>0.99</v>
      </c>
      <c r="AO1175" s="264">
        <v>1</v>
      </c>
      <c r="AP1175" s="264">
        <v>1</v>
      </c>
      <c r="AQ1175" s="264">
        <v>1</v>
      </c>
      <c r="AR1175" s="265">
        <v>1</v>
      </c>
      <c r="AS1175" s="286">
        <v>0.0721861525408278</v>
      </c>
      <c r="AT1175" s="267">
        <v>0</v>
      </c>
      <c r="AU1175" s="268">
        <v>0</v>
      </c>
      <c r="AV1175" s="268">
        <v>0.111111111111111</v>
      </c>
      <c r="AW1175" s="268">
        <v>0.0374149659863946</v>
      </c>
      <c r="AX1175" s="224"/>
      <c r="AY1175" s="222"/>
    </row>
    <row r="1176" ht="15" spans="1:51">
      <c r="A1176" s="220"/>
      <c r="B1176" s="224"/>
      <c r="C1176" s="283" t="s">
        <v>1085</v>
      </c>
      <c r="D1176" s="111" t="s">
        <v>25</v>
      </c>
      <c r="E1176" s="111" t="s">
        <v>1086</v>
      </c>
      <c r="F1176" s="307" t="s">
        <v>1214</v>
      </c>
      <c r="G1176" s="307" t="s">
        <v>1214</v>
      </c>
      <c r="H1176" s="307" t="s">
        <v>1214</v>
      </c>
      <c r="I1176" s="307" t="s">
        <v>1214</v>
      </c>
      <c r="J1176" s="259">
        <v>0.9</v>
      </c>
      <c r="K1176" s="260">
        <v>0.904761904761905</v>
      </c>
      <c r="L1176" s="260">
        <v>0.904761904761905</v>
      </c>
      <c r="M1176" s="261">
        <v>1</v>
      </c>
      <c r="N1176" s="261">
        <v>0.941309255079007</v>
      </c>
      <c r="O1176" s="262">
        <v>0.9</v>
      </c>
      <c r="P1176" s="263">
        <v>0.970137825421133</v>
      </c>
      <c r="Q1176" s="260">
        <v>0.986084756483238</v>
      </c>
      <c r="R1176" s="260">
        <v>0.98191933240612</v>
      </c>
      <c r="S1176" s="260">
        <v>0.984835090105406</v>
      </c>
      <c r="T1176" s="262">
        <v>0.9</v>
      </c>
      <c r="U1176" s="260">
        <v>0.95635528330781</v>
      </c>
      <c r="V1176" s="260">
        <v>0.94876660341556</v>
      </c>
      <c r="W1176" s="260">
        <v>0.910987482614743</v>
      </c>
      <c r="X1176" s="260">
        <v>0.949982998979939</v>
      </c>
      <c r="Y1176" s="262">
        <v>0.92</v>
      </c>
      <c r="Z1176" s="262">
        <v>0.952674897119342</v>
      </c>
      <c r="AA1176" s="262">
        <v>0.965163934426229</v>
      </c>
      <c r="AB1176" s="262">
        <v>0.957746478873239</v>
      </c>
      <c r="AC1176" s="262">
        <v>0.96196056547619</v>
      </c>
      <c r="AD1176" s="262">
        <v>0.92</v>
      </c>
      <c r="AE1176" s="260">
        <v>0.996060171919771</v>
      </c>
      <c r="AF1176" s="260">
        <v>0.998101025446259</v>
      </c>
      <c r="AG1176" s="260">
        <v>0.996656378600823</v>
      </c>
      <c r="AH1176" s="260">
        <v>0.994690021377836</v>
      </c>
      <c r="AI1176" s="262">
        <v>0.92</v>
      </c>
      <c r="AJ1176" s="260">
        <v>0.977120535714286</v>
      </c>
      <c r="AK1176" s="260">
        <v>0.981633639439343</v>
      </c>
      <c r="AL1176" s="260">
        <v>0.97292576419214</v>
      </c>
      <c r="AM1176" s="260">
        <v>0.980680177264353</v>
      </c>
      <c r="AN1176" s="259">
        <v>0.99</v>
      </c>
      <c r="AO1176" s="264">
        <v>1</v>
      </c>
      <c r="AP1176" s="264">
        <v>1</v>
      </c>
      <c r="AQ1176" s="264">
        <v>1</v>
      </c>
      <c r="AR1176" s="265">
        <v>1</v>
      </c>
      <c r="AS1176" s="286">
        <v>0.0721861525408278</v>
      </c>
      <c r="AT1176" s="267">
        <v>0</v>
      </c>
      <c r="AU1176" s="268">
        <v>0</v>
      </c>
      <c r="AV1176" s="268">
        <v>0</v>
      </c>
      <c r="AW1176" s="268">
        <v>0.0290697674418605</v>
      </c>
      <c r="AX1176" s="224"/>
      <c r="AY1176" s="222"/>
    </row>
    <row r="1177" ht="15" spans="1:51">
      <c r="A1177" s="220"/>
      <c r="B1177" s="224"/>
      <c r="C1177" s="283" t="s">
        <v>1085</v>
      </c>
      <c r="D1177" s="111" t="s">
        <v>25</v>
      </c>
      <c r="E1177" s="111" t="s">
        <v>1086</v>
      </c>
      <c r="F1177" s="307" t="s">
        <v>1215</v>
      </c>
      <c r="G1177" s="307" t="s">
        <v>1215</v>
      </c>
      <c r="H1177" s="307" t="s">
        <v>1215</v>
      </c>
      <c r="I1177" s="307" t="s">
        <v>1215</v>
      </c>
      <c r="J1177" s="259">
        <v>0.9</v>
      </c>
      <c r="K1177" s="260">
        <v>0.982758620689655</v>
      </c>
      <c r="L1177" s="260">
        <v>0.983606557377049</v>
      </c>
      <c r="M1177" s="261">
        <v>0.976190476190476</v>
      </c>
      <c r="N1177" s="261">
        <v>0.965732087227414</v>
      </c>
      <c r="O1177" s="262">
        <v>0.9</v>
      </c>
      <c r="P1177" s="263">
        <v>0.988230068842994</v>
      </c>
      <c r="Q1177" s="260">
        <v>0.98626817447496</v>
      </c>
      <c r="R1177" s="260">
        <v>0.991264717052792</v>
      </c>
      <c r="S1177" s="260">
        <v>0.989348420593714</v>
      </c>
      <c r="T1177" s="262">
        <v>0.9</v>
      </c>
      <c r="U1177" s="260">
        <v>0.941594492560515</v>
      </c>
      <c r="V1177" s="260">
        <v>0.966680129240711</v>
      </c>
      <c r="W1177" s="260">
        <v>0.950246866691986</v>
      </c>
      <c r="X1177" s="260">
        <v>0.957730569537474</v>
      </c>
      <c r="Y1177" s="262">
        <v>0.92</v>
      </c>
      <c r="Z1177" s="262">
        <v>0</v>
      </c>
      <c r="AA1177" s="262" t="s">
        <v>33</v>
      </c>
      <c r="AB1177" s="262" t="s">
        <v>33</v>
      </c>
      <c r="AC1177" s="262">
        <v>0</v>
      </c>
      <c r="AD1177" s="262">
        <v>0.92</v>
      </c>
      <c r="AE1177" s="260">
        <v>0.99825327510917</v>
      </c>
      <c r="AF1177" s="260">
        <v>0.999088007295942</v>
      </c>
      <c r="AG1177" s="260">
        <v>1</v>
      </c>
      <c r="AH1177" s="260">
        <v>0.998719458041597</v>
      </c>
      <c r="AI1177" s="262">
        <v>0.92</v>
      </c>
      <c r="AJ1177" s="260">
        <v>0.97183410955866</v>
      </c>
      <c r="AK1177" s="260">
        <v>0.985258481421648</v>
      </c>
      <c r="AL1177" s="260">
        <v>0.98101025446259</v>
      </c>
      <c r="AM1177" s="260">
        <v>0.985435450312097</v>
      </c>
      <c r="AN1177" s="259">
        <v>0.99</v>
      </c>
      <c r="AO1177" s="264">
        <v>1</v>
      </c>
      <c r="AP1177" s="264">
        <v>1</v>
      </c>
      <c r="AQ1177" s="264">
        <v>1</v>
      </c>
      <c r="AR1177" s="265">
        <v>1</v>
      </c>
      <c r="AS1177" s="286">
        <v>0.0721861525408278</v>
      </c>
      <c r="AT1177" s="267">
        <v>0.0555555555555556</v>
      </c>
      <c r="AU1177" s="268">
        <v>0.0588235294117647</v>
      </c>
      <c r="AV1177" s="268">
        <v>0</v>
      </c>
      <c r="AW1177" s="268">
        <v>0.0593220338983051</v>
      </c>
      <c r="AX1177" s="224"/>
      <c r="AY1177" s="222"/>
    </row>
    <row r="1178" ht="15" spans="1:51">
      <c r="A1178" s="220"/>
      <c r="B1178" s="224"/>
      <c r="C1178" s="283" t="s">
        <v>1085</v>
      </c>
      <c r="D1178" s="111" t="s">
        <v>25</v>
      </c>
      <c r="E1178" s="111" t="s">
        <v>1086</v>
      </c>
      <c r="F1178" s="307" t="s">
        <v>1216</v>
      </c>
      <c r="G1178" s="307" t="s">
        <v>1216</v>
      </c>
      <c r="H1178" s="307" t="s">
        <v>1216</v>
      </c>
      <c r="I1178" s="307" t="s">
        <v>1216</v>
      </c>
      <c r="J1178" s="259">
        <v>0.9</v>
      </c>
      <c r="K1178" s="260">
        <v>0.867469879518072</v>
      </c>
      <c r="L1178" s="260">
        <v>0.888888888888889</v>
      </c>
      <c r="M1178" s="261">
        <v>0.871428571428571</v>
      </c>
      <c r="N1178" s="261">
        <v>0.9</v>
      </c>
      <c r="O1178" s="262">
        <v>0.9</v>
      </c>
      <c r="P1178" s="263">
        <v>0.949547573347957</v>
      </c>
      <c r="Q1178" s="260">
        <v>0.961528041181252</v>
      </c>
      <c r="R1178" s="260">
        <v>0.956870139052557</v>
      </c>
      <c r="S1178" s="260">
        <v>0.959814509117028</v>
      </c>
      <c r="T1178" s="262">
        <v>0.9</v>
      </c>
      <c r="U1178" s="260">
        <v>0.903619413216342</v>
      </c>
      <c r="V1178" s="260">
        <v>0.926984557030615</v>
      </c>
      <c r="W1178" s="260">
        <v>0.937308508131039</v>
      </c>
      <c r="X1178" s="260">
        <v>0.921966556195421</v>
      </c>
      <c r="Y1178" s="262">
        <v>0.92</v>
      </c>
      <c r="Z1178" s="262">
        <v>0</v>
      </c>
      <c r="AA1178" s="262">
        <v>0</v>
      </c>
      <c r="AB1178" s="262" t="s">
        <v>33</v>
      </c>
      <c r="AC1178" s="262">
        <v>0</v>
      </c>
      <c r="AD1178" s="262">
        <v>0.92</v>
      </c>
      <c r="AE1178" s="260">
        <v>0.998756218905473</v>
      </c>
      <c r="AF1178" s="260">
        <v>0.997471554993679</v>
      </c>
      <c r="AG1178" s="260">
        <v>0.995004995004995</v>
      </c>
      <c r="AH1178" s="260">
        <v>0.994897666685777</v>
      </c>
      <c r="AI1178" s="262">
        <v>0.92</v>
      </c>
      <c r="AJ1178" s="260">
        <v>0.951005884768031</v>
      </c>
      <c r="AK1178" s="260">
        <v>0.961689454447001</v>
      </c>
      <c r="AL1178" s="260">
        <v>0.953806269149187</v>
      </c>
      <c r="AM1178" s="260">
        <v>0.967051589776543</v>
      </c>
      <c r="AN1178" s="259">
        <v>0.99</v>
      </c>
      <c r="AO1178" s="264">
        <v>1</v>
      </c>
      <c r="AP1178" s="264">
        <v>1</v>
      </c>
      <c r="AQ1178" s="264">
        <v>1</v>
      </c>
      <c r="AR1178" s="265">
        <v>1</v>
      </c>
      <c r="AS1178" s="286">
        <v>0.0721861525408278</v>
      </c>
      <c r="AT1178" s="267">
        <v>0</v>
      </c>
      <c r="AU1178" s="268">
        <v>0</v>
      </c>
      <c r="AV1178" s="268">
        <v>0.0588235294117647</v>
      </c>
      <c r="AW1178" s="268">
        <v>0.0394160583941606</v>
      </c>
      <c r="AX1178" s="224"/>
      <c r="AY1178" s="222"/>
    </row>
    <row r="1179" ht="15" spans="1:51">
      <c r="A1179" s="220"/>
      <c r="B1179" s="224"/>
      <c r="C1179" s="283" t="s">
        <v>1085</v>
      </c>
      <c r="D1179" s="111" t="s">
        <v>25</v>
      </c>
      <c r="E1179" s="111" t="s">
        <v>1086</v>
      </c>
      <c r="F1179" s="307" t="s">
        <v>1217</v>
      </c>
      <c r="G1179" s="307" t="s">
        <v>1217</v>
      </c>
      <c r="H1179" s="307" t="s">
        <v>1217</v>
      </c>
      <c r="I1179" s="307" t="s">
        <v>1217</v>
      </c>
      <c r="J1179" s="259">
        <v>0.9</v>
      </c>
      <c r="K1179" s="260">
        <v>0.942857142857143</v>
      </c>
      <c r="L1179" s="260">
        <v>0.944444444444444</v>
      </c>
      <c r="M1179" s="261">
        <v>0.935483870967742</v>
      </c>
      <c r="N1179" s="261">
        <v>0.933742331288344</v>
      </c>
      <c r="O1179" s="262">
        <v>0.9</v>
      </c>
      <c r="P1179" s="263">
        <v>0.984824533670566</v>
      </c>
      <c r="Q1179" s="260">
        <v>0.990971469844709</v>
      </c>
      <c r="R1179" s="260">
        <v>0.99179366940211</v>
      </c>
      <c r="S1179" s="260">
        <v>0.990086877287795</v>
      </c>
      <c r="T1179" s="262">
        <v>0.9</v>
      </c>
      <c r="U1179" s="260">
        <v>0.969649067341132</v>
      </c>
      <c r="V1179" s="260">
        <v>0.976886962802456</v>
      </c>
      <c r="W1179" s="260">
        <v>0.98358733880422</v>
      </c>
      <c r="X1179" s="260">
        <v>0.975994847061411</v>
      </c>
      <c r="Y1179" s="262">
        <v>0.92</v>
      </c>
      <c r="Z1179" s="262">
        <v>0</v>
      </c>
      <c r="AA1179" s="262" t="s">
        <v>33</v>
      </c>
      <c r="AB1179" s="262" t="s">
        <v>33</v>
      </c>
      <c r="AC1179" s="262">
        <v>0.5</v>
      </c>
      <c r="AD1179" s="262">
        <v>0.92</v>
      </c>
      <c r="AE1179" s="260">
        <v>0.993637327677625</v>
      </c>
      <c r="AF1179" s="260">
        <v>1</v>
      </c>
      <c r="AG1179" s="260">
        <v>0.998287671232877</v>
      </c>
      <c r="AH1179" s="260">
        <v>0.998236183436923</v>
      </c>
      <c r="AI1179" s="262">
        <v>0.92</v>
      </c>
      <c r="AJ1179" s="260">
        <v>0.982616940581542</v>
      </c>
      <c r="AK1179" s="260">
        <v>0.991693752257133</v>
      </c>
      <c r="AL1179" s="260">
        <v>0.988862837045721</v>
      </c>
      <c r="AM1179" s="260">
        <v>0.990856963317886</v>
      </c>
      <c r="AN1179" s="259">
        <v>0.99</v>
      </c>
      <c r="AO1179" s="264">
        <v>1</v>
      </c>
      <c r="AP1179" s="264">
        <v>1</v>
      </c>
      <c r="AQ1179" s="264">
        <v>1</v>
      </c>
      <c r="AR1179" s="265">
        <v>1</v>
      </c>
      <c r="AS1179" s="286">
        <v>0.0721861525408278</v>
      </c>
      <c r="AT1179" s="267">
        <v>0.176470588235294</v>
      </c>
      <c r="AU1179" s="268">
        <v>0.04</v>
      </c>
      <c r="AV1179" s="268">
        <v>0</v>
      </c>
      <c r="AW1179" s="268">
        <v>0.0378006872852234</v>
      </c>
      <c r="AX1179" s="224"/>
      <c r="AY1179" s="222"/>
    </row>
    <row r="1180" ht="15" spans="1:51">
      <c r="A1180" s="220"/>
      <c r="B1180" s="224"/>
      <c r="C1180" s="283" t="s">
        <v>1085</v>
      </c>
      <c r="D1180" s="111" t="s">
        <v>25</v>
      </c>
      <c r="E1180" s="111" t="s">
        <v>1086</v>
      </c>
      <c r="F1180" s="307" t="s">
        <v>1218</v>
      </c>
      <c r="G1180" s="307" t="s">
        <v>1218</v>
      </c>
      <c r="H1180" s="307" t="s">
        <v>1218</v>
      </c>
      <c r="I1180" s="307" t="s">
        <v>1218</v>
      </c>
      <c r="J1180" s="259">
        <v>0.9</v>
      </c>
      <c r="K1180" s="260">
        <v>0.948051948051948</v>
      </c>
      <c r="L1180" s="260">
        <v>0.95</v>
      </c>
      <c r="M1180" s="261">
        <v>0.966101694915254</v>
      </c>
      <c r="N1180" s="261">
        <v>0.949425287356322</v>
      </c>
      <c r="O1180" s="262">
        <v>0.9</v>
      </c>
      <c r="P1180" s="263">
        <v>0.960341093665403</v>
      </c>
      <c r="Q1180" s="260">
        <v>0.964599483204134</v>
      </c>
      <c r="R1180" s="260">
        <v>0.981885856079404</v>
      </c>
      <c r="S1180" s="260">
        <v>0.963787411479984</v>
      </c>
      <c r="T1180" s="262">
        <v>0.9</v>
      </c>
      <c r="U1180" s="260">
        <v>0.929886302111532</v>
      </c>
      <c r="V1180" s="260">
        <v>0.935529715762274</v>
      </c>
      <c r="W1180" s="260">
        <v>0.908684863523573</v>
      </c>
      <c r="X1180" s="260">
        <v>0.935761128458586</v>
      </c>
      <c r="Y1180" s="262">
        <v>0.92</v>
      </c>
      <c r="Z1180" s="262" t="s">
        <v>33</v>
      </c>
      <c r="AA1180" s="262">
        <v>0</v>
      </c>
      <c r="AB1180" s="262" t="s">
        <v>33</v>
      </c>
      <c r="AC1180" s="262">
        <v>0</v>
      </c>
      <c r="AD1180" s="262">
        <v>0.92</v>
      </c>
      <c r="AE1180" s="260">
        <v>0.991428571428571</v>
      </c>
      <c r="AF1180" s="260">
        <v>0.99803343166175</v>
      </c>
      <c r="AG1180" s="260">
        <v>0.996491228070175</v>
      </c>
      <c r="AH1180" s="260">
        <v>0.993098852981771</v>
      </c>
      <c r="AI1180" s="262">
        <v>0.92</v>
      </c>
      <c r="AJ1180" s="260">
        <v>0.95736329182458</v>
      </c>
      <c r="AK1180" s="260">
        <v>0.964234990316333</v>
      </c>
      <c r="AL1180" s="260">
        <v>0.962282878411911</v>
      </c>
      <c r="AM1180" s="260">
        <v>0.973584062320414</v>
      </c>
      <c r="AN1180" s="259">
        <v>0.99</v>
      </c>
      <c r="AO1180" s="264">
        <v>1</v>
      </c>
      <c r="AP1180" s="264">
        <v>1</v>
      </c>
      <c r="AQ1180" s="264">
        <v>1</v>
      </c>
      <c r="AR1180" s="265">
        <v>1</v>
      </c>
      <c r="AS1180" s="286">
        <v>0.0721861525408278</v>
      </c>
      <c r="AT1180" s="267">
        <v>0</v>
      </c>
      <c r="AU1180" s="268">
        <v>0.0666666666666667</v>
      </c>
      <c r="AV1180" s="268">
        <v>0.157894736842105</v>
      </c>
      <c r="AW1180" s="268">
        <v>0.0374707259953162</v>
      </c>
      <c r="AX1180" s="224"/>
      <c r="AY1180" s="222"/>
    </row>
    <row r="1181" ht="15" spans="1:51">
      <c r="A1181" s="220"/>
      <c r="B1181" s="224"/>
      <c r="C1181" s="283" t="s">
        <v>1085</v>
      </c>
      <c r="D1181" s="111" t="s">
        <v>25</v>
      </c>
      <c r="E1181" s="111" t="s">
        <v>1086</v>
      </c>
      <c r="F1181" s="307" t="s">
        <v>1219</v>
      </c>
      <c r="G1181" s="307" t="s">
        <v>1219</v>
      </c>
      <c r="H1181" s="307" t="s">
        <v>1219</v>
      </c>
      <c r="I1181" s="307" t="s">
        <v>1219</v>
      </c>
      <c r="J1181" s="259">
        <v>0.9</v>
      </c>
      <c r="K1181" s="260">
        <v>0.862068965517241</v>
      </c>
      <c r="L1181" s="260">
        <v>0.966666666666667</v>
      </c>
      <c r="M1181" s="261">
        <v>1</v>
      </c>
      <c r="N1181" s="261">
        <v>0.981873111782477</v>
      </c>
      <c r="O1181" s="262">
        <v>0.9</v>
      </c>
      <c r="P1181" s="263">
        <v>0.933450087565674</v>
      </c>
      <c r="Q1181" s="260">
        <v>0.989445910290237</v>
      </c>
      <c r="R1181" s="260">
        <v>0.991140642303433</v>
      </c>
      <c r="S1181" s="260">
        <v>0.982303539292142</v>
      </c>
      <c r="T1181" s="262">
        <v>0.9</v>
      </c>
      <c r="U1181" s="260">
        <v>0.911850554582604</v>
      </c>
      <c r="V1181" s="260">
        <v>0.962005277044855</v>
      </c>
      <c r="W1181" s="260">
        <v>0.960132890365448</v>
      </c>
      <c r="X1181" s="260">
        <v>0.966106778644271</v>
      </c>
      <c r="Y1181" s="262">
        <v>0.92</v>
      </c>
      <c r="Z1181" s="262">
        <v>0.965870307167236</v>
      </c>
      <c r="AA1181" s="262">
        <v>0.981069958847737</v>
      </c>
      <c r="AB1181" s="262">
        <v>0.982758620689655</v>
      </c>
      <c r="AC1181" s="262">
        <v>0.98236092265943</v>
      </c>
      <c r="AD1181" s="262">
        <v>0.92</v>
      </c>
      <c r="AE1181" s="260">
        <v>0.999355531686359</v>
      </c>
      <c r="AF1181" s="260">
        <v>0.997605164514786</v>
      </c>
      <c r="AG1181" s="260">
        <v>0.997570063178357</v>
      </c>
      <c r="AH1181" s="260">
        <v>0.997439711084263</v>
      </c>
      <c r="AI1181" s="262">
        <v>0.92</v>
      </c>
      <c r="AJ1181" s="260">
        <v>0.974003466204506</v>
      </c>
      <c r="AK1181" s="260">
        <v>0.987138263665595</v>
      </c>
      <c r="AL1181" s="260">
        <v>0.983615510649918</v>
      </c>
      <c r="AM1181" s="260">
        <v>0.989083283978679</v>
      </c>
      <c r="AN1181" s="259">
        <v>0.99</v>
      </c>
      <c r="AO1181" s="264">
        <v>1</v>
      </c>
      <c r="AP1181" s="264">
        <v>1</v>
      </c>
      <c r="AQ1181" s="264">
        <v>1</v>
      </c>
      <c r="AR1181" s="265">
        <v>1</v>
      </c>
      <c r="AS1181" s="286">
        <v>0.0721861525408278</v>
      </c>
      <c r="AT1181" s="267">
        <v>0.0909090909090909</v>
      </c>
      <c r="AU1181" s="268">
        <v>0</v>
      </c>
      <c r="AV1181" s="268">
        <v>0</v>
      </c>
      <c r="AW1181" s="268">
        <v>0.0516304347826087</v>
      </c>
      <c r="AX1181" s="224"/>
      <c r="AY1181" s="222"/>
    </row>
    <row r="1182" ht="15" spans="1:51">
      <c r="A1182" s="220"/>
      <c r="B1182" s="224"/>
      <c r="C1182" s="283" t="s">
        <v>1085</v>
      </c>
      <c r="D1182" s="111" t="s">
        <v>25</v>
      </c>
      <c r="E1182" s="111" t="s">
        <v>1086</v>
      </c>
      <c r="F1182" s="307" t="s">
        <v>1220</v>
      </c>
      <c r="G1182" s="307" t="s">
        <v>1220</v>
      </c>
      <c r="H1182" s="307" t="s">
        <v>1220</v>
      </c>
      <c r="I1182" s="307" t="s">
        <v>1220</v>
      </c>
      <c r="J1182" s="259">
        <v>0.9</v>
      </c>
      <c r="K1182" s="260">
        <v>0.957142857142857</v>
      </c>
      <c r="L1182" s="260">
        <v>0.972972972972973</v>
      </c>
      <c r="M1182" s="261">
        <v>0.984615384615385</v>
      </c>
      <c r="N1182" s="261">
        <v>0.981358989777511</v>
      </c>
      <c r="O1182" s="262">
        <v>0.9</v>
      </c>
      <c r="P1182" s="263">
        <v>0.975734951003266</v>
      </c>
      <c r="Q1182" s="260">
        <v>0.985814261395877</v>
      </c>
      <c r="R1182" s="260">
        <v>0.989077669902913</v>
      </c>
      <c r="S1182" s="260">
        <v>0.983753651133044</v>
      </c>
      <c r="T1182" s="262">
        <v>0.9</v>
      </c>
      <c r="U1182" s="260">
        <v>0.947970135324312</v>
      </c>
      <c r="V1182" s="260">
        <v>0.952335918290146</v>
      </c>
      <c r="W1182" s="260">
        <v>0.965210355987055</v>
      </c>
      <c r="X1182" s="260">
        <v>0.960052309043355</v>
      </c>
      <c r="Y1182" s="262">
        <v>0.92</v>
      </c>
      <c r="Z1182" s="262">
        <v>0.911849249441073</v>
      </c>
      <c r="AA1182" s="262">
        <v>0.952687479884133</v>
      </c>
      <c r="AB1182" s="262">
        <v>0.94140127388535</v>
      </c>
      <c r="AC1182" s="262">
        <v>0.938163525299709</v>
      </c>
      <c r="AD1182" s="262">
        <v>0.92</v>
      </c>
      <c r="AE1182" s="260">
        <v>0.996074213498252</v>
      </c>
      <c r="AF1182" s="260">
        <v>0.991849284982186</v>
      </c>
      <c r="AG1182" s="260">
        <v>0.992193657346594</v>
      </c>
      <c r="AH1182" s="260">
        <v>0.976333430696943</v>
      </c>
      <c r="AI1182" s="262">
        <v>0.92</v>
      </c>
      <c r="AJ1182" s="260">
        <v>0.944998651927743</v>
      </c>
      <c r="AK1182" s="260">
        <v>0.973195139385275</v>
      </c>
      <c r="AL1182" s="260">
        <v>0.963124093639942</v>
      </c>
      <c r="AM1182" s="260">
        <v>0.967971037191427</v>
      </c>
      <c r="AN1182" s="259">
        <v>0.99</v>
      </c>
      <c r="AO1182" s="264">
        <v>1</v>
      </c>
      <c r="AP1182" s="264">
        <v>1</v>
      </c>
      <c r="AQ1182" s="264">
        <v>1</v>
      </c>
      <c r="AR1182" s="265">
        <v>1</v>
      </c>
      <c r="AS1182" s="286">
        <v>0.0721861525408278</v>
      </c>
      <c r="AT1182" s="267">
        <v>0.0882352941176471</v>
      </c>
      <c r="AU1182" s="268">
        <v>0</v>
      </c>
      <c r="AV1182" s="268">
        <v>0.0689655172413793</v>
      </c>
      <c r="AW1182" s="268">
        <v>0.0473506200676437</v>
      </c>
      <c r="AX1182" s="224"/>
      <c r="AY1182" s="222"/>
    </row>
    <row r="1183" ht="15" spans="1:51">
      <c r="A1183" s="220"/>
      <c r="B1183" s="224"/>
      <c r="C1183" s="283" t="s">
        <v>1085</v>
      </c>
      <c r="D1183" s="111" t="s">
        <v>25</v>
      </c>
      <c r="E1183" s="111" t="s">
        <v>1086</v>
      </c>
      <c r="F1183" s="307" t="s">
        <v>1221</v>
      </c>
      <c r="G1183" s="307" t="s">
        <v>1221</v>
      </c>
      <c r="H1183" s="307" t="s">
        <v>1221</v>
      </c>
      <c r="I1183" s="307" t="s">
        <v>1221</v>
      </c>
      <c r="J1183" s="259">
        <v>0.9</v>
      </c>
      <c r="K1183" s="260">
        <v>0.977272727272727</v>
      </c>
      <c r="L1183" s="260">
        <v>0.91304347826087</v>
      </c>
      <c r="M1183" s="261">
        <v>1</v>
      </c>
      <c r="N1183" s="261">
        <v>0.977272727272727</v>
      </c>
      <c r="O1183" s="262">
        <v>0.9</v>
      </c>
      <c r="P1183" s="263">
        <v>0.983925962006819</v>
      </c>
      <c r="Q1183" s="260">
        <v>0.989357347523537</v>
      </c>
      <c r="R1183" s="260">
        <v>0.992673992673993</v>
      </c>
      <c r="S1183" s="260">
        <v>0.981374464723735</v>
      </c>
      <c r="T1183" s="262">
        <v>0.9</v>
      </c>
      <c r="U1183" s="260">
        <v>0.955187530443254</v>
      </c>
      <c r="V1183" s="260">
        <v>0.961113385182153</v>
      </c>
      <c r="W1183" s="260">
        <v>0.946886446886447</v>
      </c>
      <c r="X1183" s="260">
        <v>0.965160271068058</v>
      </c>
      <c r="Y1183" s="262">
        <v>0.92</v>
      </c>
      <c r="Z1183" s="262">
        <v>0.963583394027677</v>
      </c>
      <c r="AA1183" s="262">
        <v>0.973063973063973</v>
      </c>
      <c r="AB1183" s="262">
        <v>0.961871750433276</v>
      </c>
      <c r="AC1183" s="262">
        <v>0.965859579235653</v>
      </c>
      <c r="AD1183" s="262">
        <v>0.92</v>
      </c>
      <c r="AE1183" s="260">
        <v>0.993387436128644</v>
      </c>
      <c r="AF1183" s="260">
        <v>0.992262343404569</v>
      </c>
      <c r="AG1183" s="260">
        <v>0.997184090109116</v>
      </c>
      <c r="AH1183" s="260">
        <v>0.990843751500696</v>
      </c>
      <c r="AI1183" s="262">
        <v>0.92</v>
      </c>
      <c r="AJ1183" s="260">
        <v>0.973453908984831</v>
      </c>
      <c r="AK1183" s="260">
        <v>0.981160896130346</v>
      </c>
      <c r="AL1183" s="260">
        <v>0.972840605520926</v>
      </c>
      <c r="AM1183" s="260">
        <v>0.980257179490371</v>
      </c>
      <c r="AN1183" s="259">
        <v>0.99</v>
      </c>
      <c r="AO1183" s="264">
        <v>1</v>
      </c>
      <c r="AP1183" s="264">
        <v>1</v>
      </c>
      <c r="AQ1183" s="264">
        <v>1</v>
      </c>
      <c r="AR1183" s="265">
        <v>1</v>
      </c>
      <c r="AS1183" s="286">
        <v>0.0721861525408278</v>
      </c>
      <c r="AT1183" s="267">
        <v>0</v>
      </c>
      <c r="AU1183" s="268">
        <v>0</v>
      </c>
      <c r="AV1183" s="268">
        <v>0</v>
      </c>
      <c r="AW1183" s="268">
        <v>0.0286885245901639</v>
      </c>
      <c r="AX1183" s="224"/>
      <c r="AY1183" s="222"/>
    </row>
    <row r="1184" ht="15" spans="1:51">
      <c r="A1184" s="220"/>
      <c r="B1184" s="224"/>
      <c r="C1184" s="283" t="s">
        <v>1085</v>
      </c>
      <c r="D1184" s="111" t="s">
        <v>25</v>
      </c>
      <c r="E1184" s="111" t="s">
        <v>1086</v>
      </c>
      <c r="F1184" s="307" t="s">
        <v>1222</v>
      </c>
      <c r="G1184" s="307" t="s">
        <v>1222</v>
      </c>
      <c r="H1184" s="307" t="s">
        <v>1222</v>
      </c>
      <c r="I1184" s="307" t="s">
        <v>1222</v>
      </c>
      <c r="J1184" s="259">
        <v>0.9</v>
      </c>
      <c r="K1184" s="260">
        <v>1</v>
      </c>
      <c r="L1184" s="260">
        <v>0.985915492957746</v>
      </c>
      <c r="M1184" s="261">
        <v>0.982456140350877</v>
      </c>
      <c r="N1184" s="261">
        <v>0.986202365308804</v>
      </c>
      <c r="O1184" s="262">
        <v>0.9</v>
      </c>
      <c r="P1184" s="263">
        <v>0.985503126776578</v>
      </c>
      <c r="Q1184" s="260">
        <v>0.965261695229273</v>
      </c>
      <c r="R1184" s="260">
        <v>0.983764586504313</v>
      </c>
      <c r="S1184" s="260">
        <v>0.985035096262337</v>
      </c>
      <c r="T1184" s="262">
        <v>0.9</v>
      </c>
      <c r="U1184" s="260">
        <v>0.942581011938601</v>
      </c>
      <c r="V1184" s="260">
        <v>0.940944881889764</v>
      </c>
      <c r="W1184" s="260">
        <v>0.947234906139016</v>
      </c>
      <c r="X1184" s="260">
        <v>0.947812867441833</v>
      </c>
      <c r="Y1184" s="262">
        <v>0.92</v>
      </c>
      <c r="Z1184" s="262">
        <v>0.935412844036697</v>
      </c>
      <c r="AA1184" s="262">
        <v>0.967550455085081</v>
      </c>
      <c r="AB1184" s="262">
        <v>0.968213925327952</v>
      </c>
      <c r="AC1184" s="262">
        <v>0.960723343640343</v>
      </c>
      <c r="AD1184" s="262">
        <v>0.92</v>
      </c>
      <c r="AE1184" s="260">
        <v>0.98368179500255</v>
      </c>
      <c r="AF1184" s="260">
        <v>0.983310626702997</v>
      </c>
      <c r="AG1184" s="260">
        <v>0.979330007127584</v>
      </c>
      <c r="AH1184" s="260">
        <v>0.980708010896401</v>
      </c>
      <c r="AI1184" s="262">
        <v>0.92</v>
      </c>
      <c r="AJ1184" s="260">
        <v>0.956431202947301</v>
      </c>
      <c r="AK1184" s="260">
        <v>0.975314052001169</v>
      </c>
      <c r="AL1184" s="260">
        <v>0.97546167467746</v>
      </c>
      <c r="AM1184" s="260">
        <v>0.973988602381087</v>
      </c>
      <c r="AN1184" s="259">
        <v>0.99</v>
      </c>
      <c r="AO1184" s="264">
        <v>1</v>
      </c>
      <c r="AP1184" s="264">
        <v>1</v>
      </c>
      <c r="AQ1184" s="264">
        <v>1</v>
      </c>
      <c r="AR1184" s="265">
        <v>1</v>
      </c>
      <c r="AS1184" s="286">
        <v>0.0721861525408278</v>
      </c>
      <c r="AT1184" s="267">
        <v>0.015625</v>
      </c>
      <c r="AU1184" s="268">
        <v>0.046875</v>
      </c>
      <c r="AV1184" s="268">
        <v>0.0754716981132075</v>
      </c>
      <c r="AW1184" s="268">
        <v>0.0537727666955768</v>
      </c>
      <c r="AX1184" s="224"/>
      <c r="AY1184" s="222"/>
    </row>
    <row r="1185" ht="15" spans="1:51">
      <c r="A1185" s="220"/>
      <c r="B1185" s="224"/>
      <c r="C1185" s="283" t="s">
        <v>1085</v>
      </c>
      <c r="D1185" s="111" t="s">
        <v>25</v>
      </c>
      <c r="E1185" s="111" t="s">
        <v>1086</v>
      </c>
      <c r="F1185" s="307" t="s">
        <v>1223</v>
      </c>
      <c r="G1185" s="307" t="s">
        <v>1223</v>
      </c>
      <c r="H1185" s="307" t="s">
        <v>1223</v>
      </c>
      <c r="I1185" s="307" t="s">
        <v>1223</v>
      </c>
      <c r="J1185" s="259">
        <v>0.9</v>
      </c>
      <c r="K1185" s="260">
        <v>0.91304347826087</v>
      </c>
      <c r="L1185" s="260">
        <v>0.96</v>
      </c>
      <c r="M1185" s="261">
        <v>0.826086956521739</v>
      </c>
      <c r="N1185" s="261">
        <v>0.923357664233577</v>
      </c>
      <c r="O1185" s="262">
        <v>0.9</v>
      </c>
      <c r="P1185" s="263">
        <v>0.982886904761905</v>
      </c>
      <c r="Q1185" s="260">
        <v>0.98997995991984</v>
      </c>
      <c r="R1185" s="260">
        <v>0.994108983799705</v>
      </c>
      <c r="S1185" s="260">
        <v>0.985307811691671</v>
      </c>
      <c r="T1185" s="262">
        <v>0.9</v>
      </c>
      <c r="U1185" s="260">
        <v>0.933779761904762</v>
      </c>
      <c r="V1185" s="260">
        <v>0.945223780895124</v>
      </c>
      <c r="W1185" s="260">
        <v>0.970544918998527</v>
      </c>
      <c r="X1185" s="260">
        <v>0.943231591653733</v>
      </c>
      <c r="Y1185" s="262">
        <v>0.92</v>
      </c>
      <c r="Z1185" s="262">
        <v>0.957992998833139</v>
      </c>
      <c r="AA1185" s="262">
        <v>0.96401028277635</v>
      </c>
      <c r="AB1185" s="262">
        <v>0.967503692762186</v>
      </c>
      <c r="AC1185" s="262">
        <v>0.961740509465755</v>
      </c>
      <c r="AD1185" s="262">
        <v>0.92</v>
      </c>
      <c r="AE1185" s="260">
        <v>0.99647266313933</v>
      </c>
      <c r="AF1185" s="260">
        <v>0.997065727699531</v>
      </c>
      <c r="AG1185" s="260">
        <v>0.998097050428164</v>
      </c>
      <c r="AH1185" s="260">
        <v>0.998029985691475</v>
      </c>
      <c r="AI1185" s="262">
        <v>0.92</v>
      </c>
      <c r="AJ1185" s="260">
        <v>0.965924579736483</v>
      </c>
      <c r="AK1185" s="260">
        <v>0.977152899824253</v>
      </c>
      <c r="AL1185" s="260">
        <v>0.980088495575221</v>
      </c>
      <c r="AM1185" s="260">
        <v>0.973157637872133</v>
      </c>
      <c r="AN1185" s="259">
        <v>0.99</v>
      </c>
      <c r="AO1185" s="264">
        <v>1</v>
      </c>
      <c r="AP1185" s="264">
        <v>1</v>
      </c>
      <c r="AQ1185" s="264">
        <v>1</v>
      </c>
      <c r="AR1185" s="265">
        <v>1</v>
      </c>
      <c r="AS1185" s="286">
        <v>0.0721861525408278</v>
      </c>
      <c r="AT1185" s="267">
        <v>0</v>
      </c>
      <c r="AU1185" s="268">
        <v>0</v>
      </c>
      <c r="AV1185" s="268">
        <v>0</v>
      </c>
      <c r="AW1185" s="268">
        <v>0.0448275862068966</v>
      </c>
      <c r="AX1185" s="224"/>
      <c r="AY1185" s="222"/>
    </row>
    <row r="1186" ht="15" spans="1:51">
      <c r="A1186" s="220"/>
      <c r="B1186" s="224"/>
      <c r="C1186" s="283" t="s">
        <v>1085</v>
      </c>
      <c r="D1186" s="111" t="s">
        <v>25</v>
      </c>
      <c r="E1186" s="111" t="s">
        <v>1086</v>
      </c>
      <c r="F1186" s="307" t="s">
        <v>1224</v>
      </c>
      <c r="G1186" s="307" t="s">
        <v>1224</v>
      </c>
      <c r="H1186" s="307" t="s">
        <v>1224</v>
      </c>
      <c r="I1186" s="307" t="s">
        <v>1224</v>
      </c>
      <c r="J1186" s="259">
        <v>0.9</v>
      </c>
      <c r="K1186" s="260">
        <v>0.863636363636364</v>
      </c>
      <c r="L1186" s="260">
        <v>0.851063829787234</v>
      </c>
      <c r="M1186" s="261">
        <v>0.85</v>
      </c>
      <c r="N1186" s="261">
        <v>0.874306839186691</v>
      </c>
      <c r="O1186" s="262">
        <v>0.9</v>
      </c>
      <c r="P1186" s="263">
        <v>0.927533133817871</v>
      </c>
      <c r="Q1186" s="260">
        <v>0.94768653605669</v>
      </c>
      <c r="R1186" s="260">
        <v>0.93465206640763</v>
      </c>
      <c r="S1186" s="260">
        <v>0.930394814836409</v>
      </c>
      <c r="T1186" s="262">
        <v>0.9</v>
      </c>
      <c r="U1186" s="260">
        <v>0.879649422830269</v>
      </c>
      <c r="V1186" s="260">
        <v>0.865568987077949</v>
      </c>
      <c r="W1186" s="260">
        <v>0.883786647827623</v>
      </c>
      <c r="X1186" s="260">
        <v>0.891855911533491</v>
      </c>
      <c r="Y1186" s="262">
        <v>0.92</v>
      </c>
      <c r="Z1186" s="262">
        <v>0</v>
      </c>
      <c r="AA1186" s="262">
        <v>0</v>
      </c>
      <c r="AB1186" s="262">
        <v>1</v>
      </c>
      <c r="AC1186" s="262">
        <v>0.51063829787234</v>
      </c>
      <c r="AD1186" s="262">
        <v>0.92</v>
      </c>
      <c r="AE1186" s="260">
        <v>0.990394783221713</v>
      </c>
      <c r="AF1186" s="260">
        <v>0.977052559257987</v>
      </c>
      <c r="AG1186" s="260">
        <v>0.963673805601318</v>
      </c>
      <c r="AH1186" s="260">
        <v>0.975240126663112</v>
      </c>
      <c r="AI1186" s="262">
        <v>0.92</v>
      </c>
      <c r="AJ1186" s="260">
        <v>0.925878594249201</v>
      </c>
      <c r="AK1186" s="260">
        <v>0.936940686784599</v>
      </c>
      <c r="AL1186" s="260">
        <v>0.942172073342736</v>
      </c>
      <c r="AM1186" s="260">
        <v>0.949317700953083</v>
      </c>
      <c r="AN1186" s="259">
        <v>0.99</v>
      </c>
      <c r="AO1186" s="264">
        <v>1</v>
      </c>
      <c r="AP1186" s="264">
        <v>1</v>
      </c>
      <c r="AQ1186" s="264">
        <v>1</v>
      </c>
      <c r="AR1186" s="265">
        <v>1</v>
      </c>
      <c r="AS1186" s="286">
        <v>0.0721861525408278</v>
      </c>
      <c r="AT1186" s="267">
        <v>0</v>
      </c>
      <c r="AU1186" s="268">
        <v>0.133333333333333</v>
      </c>
      <c r="AV1186" s="268">
        <v>0.0625</v>
      </c>
      <c r="AW1186" s="268">
        <v>0.0367647058823529</v>
      </c>
      <c r="AX1186" s="224"/>
      <c r="AY1186" s="222"/>
    </row>
    <row r="1187" ht="15" spans="1:51">
      <c r="A1187" s="220"/>
      <c r="B1187" s="224"/>
      <c r="C1187" s="283" t="s">
        <v>1085</v>
      </c>
      <c r="D1187" s="111" t="s">
        <v>25</v>
      </c>
      <c r="E1187" s="111" t="s">
        <v>1086</v>
      </c>
      <c r="F1187" s="307" t="s">
        <v>1225</v>
      </c>
      <c r="G1187" s="307" t="s">
        <v>1225</v>
      </c>
      <c r="H1187" s="307" t="s">
        <v>1225</v>
      </c>
      <c r="I1187" s="307" t="s">
        <v>1225</v>
      </c>
      <c r="J1187" s="259">
        <v>0.9</v>
      </c>
      <c r="K1187" s="260">
        <v>0.958333333333333</v>
      </c>
      <c r="L1187" s="260">
        <v>0.959459459459459</v>
      </c>
      <c r="M1187" s="261">
        <v>0.966666666666667</v>
      </c>
      <c r="N1187" s="261">
        <v>0.961254612546125</v>
      </c>
      <c r="O1187" s="262">
        <v>0.9</v>
      </c>
      <c r="P1187" s="263">
        <v>0.966301150040118</v>
      </c>
      <c r="Q1187" s="260">
        <v>0.971634398919406</v>
      </c>
      <c r="R1187" s="260">
        <v>0.968523002421308</v>
      </c>
      <c r="S1187" s="260">
        <v>0.969966815479743</v>
      </c>
      <c r="T1187" s="262">
        <v>0.9</v>
      </c>
      <c r="U1187" s="260">
        <v>0.93928857983418</v>
      </c>
      <c r="V1187" s="260">
        <v>0.946870778928411</v>
      </c>
      <c r="W1187" s="260">
        <v>0.935108958837772</v>
      </c>
      <c r="X1187" s="260">
        <v>0.943240146107384</v>
      </c>
      <c r="Y1187" s="262">
        <v>0.92</v>
      </c>
      <c r="Z1187" s="262">
        <v>0.90139751552795</v>
      </c>
      <c r="AA1187" s="262">
        <v>0.916794478527607</v>
      </c>
      <c r="AB1187" s="262">
        <v>0.939362258233142</v>
      </c>
      <c r="AC1187" s="262">
        <v>0.939565021019352</v>
      </c>
      <c r="AD1187" s="262">
        <v>0.92</v>
      </c>
      <c r="AE1187" s="260">
        <v>0.998347226214429</v>
      </c>
      <c r="AF1187" s="260">
        <v>0.996302199553714</v>
      </c>
      <c r="AG1187" s="260">
        <v>0.995237690279786</v>
      </c>
      <c r="AH1187" s="260">
        <v>0.996639361478681</v>
      </c>
      <c r="AI1187" s="262">
        <v>0.92</v>
      </c>
      <c r="AJ1187" s="260">
        <v>0.944576405384006</v>
      </c>
      <c r="AK1187" s="260">
        <v>0.957736491277833</v>
      </c>
      <c r="AL1187" s="260">
        <v>0.960532931121166</v>
      </c>
      <c r="AM1187" s="260">
        <v>0.965043474569676</v>
      </c>
      <c r="AN1187" s="259">
        <v>0.99</v>
      </c>
      <c r="AO1187" s="264">
        <v>1</v>
      </c>
      <c r="AP1187" s="264">
        <v>1</v>
      </c>
      <c r="AQ1187" s="264">
        <v>1</v>
      </c>
      <c r="AR1187" s="265">
        <v>1</v>
      </c>
      <c r="AS1187" s="286">
        <v>0.0721861525408278</v>
      </c>
      <c r="AT1187" s="267">
        <v>0.0333333333333333</v>
      </c>
      <c r="AU1187" s="268">
        <v>0</v>
      </c>
      <c r="AV1187" s="268">
        <v>0.0588235294117647</v>
      </c>
      <c r="AW1187" s="268">
        <v>0.0345368916797488</v>
      </c>
      <c r="AX1187" s="224"/>
      <c r="AY1187" s="222"/>
    </row>
    <row r="1188" ht="15" spans="1:51">
      <c r="A1188" s="220"/>
      <c r="B1188" s="224"/>
      <c r="C1188" s="283" t="s">
        <v>1085</v>
      </c>
      <c r="D1188" s="111" t="s">
        <v>25</v>
      </c>
      <c r="E1188" s="111" t="s">
        <v>1086</v>
      </c>
      <c r="F1188" s="307" t="s">
        <v>1226</v>
      </c>
      <c r="G1188" s="307" t="s">
        <v>1226</v>
      </c>
      <c r="H1188" s="307" t="s">
        <v>1226</v>
      </c>
      <c r="I1188" s="307" t="s">
        <v>1226</v>
      </c>
      <c r="J1188" s="259">
        <v>0.9</v>
      </c>
      <c r="K1188" s="260">
        <v>1</v>
      </c>
      <c r="L1188" s="260">
        <v>1</v>
      </c>
      <c r="M1188" s="261">
        <v>0.902439024390244</v>
      </c>
      <c r="N1188" s="261">
        <v>0.940563086548488</v>
      </c>
      <c r="O1188" s="262">
        <v>0.9</v>
      </c>
      <c r="P1188" s="263">
        <v>0.962365591397849</v>
      </c>
      <c r="Q1188" s="260">
        <v>0.979621972829297</v>
      </c>
      <c r="R1188" s="260">
        <v>0.932379713914174</v>
      </c>
      <c r="S1188" s="260">
        <v>0.963863370223153</v>
      </c>
      <c r="T1188" s="262">
        <v>0.9</v>
      </c>
      <c r="U1188" s="260">
        <v>0.921274961597542</v>
      </c>
      <c r="V1188" s="260">
        <v>0.928529238038984</v>
      </c>
      <c r="W1188" s="260">
        <v>0.942782834850455</v>
      </c>
      <c r="X1188" s="260">
        <v>0.920717124903102</v>
      </c>
      <c r="Y1188" s="262">
        <v>0.92</v>
      </c>
      <c r="Z1188" s="262">
        <v>0.91055642225689</v>
      </c>
      <c r="AA1188" s="262">
        <v>0.953961930057548</v>
      </c>
      <c r="AB1188" s="262">
        <v>0.939374185136897</v>
      </c>
      <c r="AC1188" s="262">
        <v>0.949626304463521</v>
      </c>
      <c r="AD1188" s="262">
        <v>0.92</v>
      </c>
      <c r="AE1188" s="260">
        <v>0.978264561046018</v>
      </c>
      <c r="AF1188" s="260">
        <v>0.979081350304372</v>
      </c>
      <c r="AG1188" s="260">
        <v>0.998764023578627</v>
      </c>
      <c r="AH1188" s="260">
        <v>0.988001749683677</v>
      </c>
      <c r="AI1188" s="262">
        <v>0.92</v>
      </c>
      <c r="AJ1188" s="260">
        <v>0.945659377070908</v>
      </c>
      <c r="AK1188" s="260">
        <v>0.972364924712135</v>
      </c>
      <c r="AL1188" s="260">
        <v>0.962251871135698</v>
      </c>
      <c r="AM1188" s="260">
        <v>0.966533158746053</v>
      </c>
      <c r="AN1188" s="259">
        <v>0.99</v>
      </c>
      <c r="AO1188" s="264">
        <v>1</v>
      </c>
      <c r="AP1188" s="264">
        <v>1</v>
      </c>
      <c r="AQ1188" s="264">
        <v>1</v>
      </c>
      <c r="AR1188" s="265">
        <v>1</v>
      </c>
      <c r="AS1188" s="286">
        <v>0.0721861525408278</v>
      </c>
      <c r="AT1188" s="267">
        <v>0</v>
      </c>
      <c r="AU1188" s="268">
        <v>0.1</v>
      </c>
      <c r="AV1188" s="268">
        <v>0.142857142857143</v>
      </c>
      <c r="AW1188" s="268">
        <v>0.0637450199203187</v>
      </c>
      <c r="AX1188" s="224"/>
      <c r="AY1188" s="222"/>
    </row>
    <row r="1189" ht="15" spans="1:51">
      <c r="A1189" s="220"/>
      <c r="B1189" s="224"/>
      <c r="C1189" s="283" t="s">
        <v>1085</v>
      </c>
      <c r="D1189" s="111" t="s">
        <v>25</v>
      </c>
      <c r="E1189" s="111" t="s">
        <v>1086</v>
      </c>
      <c r="F1189" s="307" t="s">
        <v>1227</v>
      </c>
      <c r="G1189" s="307" t="s">
        <v>1227</v>
      </c>
      <c r="H1189" s="307" t="s">
        <v>1227</v>
      </c>
      <c r="I1189" s="307" t="s">
        <v>1227</v>
      </c>
      <c r="J1189" s="259">
        <v>0.9</v>
      </c>
      <c r="K1189" s="260">
        <v>1</v>
      </c>
      <c r="L1189" s="260">
        <v>1</v>
      </c>
      <c r="M1189" s="261">
        <v>1</v>
      </c>
      <c r="N1189" s="261">
        <v>0.993774319066148</v>
      </c>
      <c r="O1189" s="262">
        <v>0.9</v>
      </c>
      <c r="P1189" s="263">
        <v>0.987980064497215</v>
      </c>
      <c r="Q1189" s="260">
        <v>0.989390519187359</v>
      </c>
      <c r="R1189" s="260">
        <v>0.988241308793456</v>
      </c>
      <c r="S1189" s="260">
        <v>0.989129384481592</v>
      </c>
      <c r="T1189" s="262">
        <v>0.9</v>
      </c>
      <c r="U1189" s="260">
        <v>0.937848138375843</v>
      </c>
      <c r="V1189" s="260">
        <v>0.947629796839729</v>
      </c>
      <c r="W1189" s="260">
        <v>0.942740286298569</v>
      </c>
      <c r="X1189" s="260">
        <v>0.945393274712533</v>
      </c>
      <c r="Y1189" s="262">
        <v>0.92</v>
      </c>
      <c r="Z1189" s="262">
        <v>0.962001504890895</v>
      </c>
      <c r="AA1189" s="262">
        <v>0.973693440897931</v>
      </c>
      <c r="AB1189" s="262">
        <v>0.953695042095416</v>
      </c>
      <c r="AC1189" s="262">
        <v>0.963081475364712</v>
      </c>
      <c r="AD1189" s="262">
        <v>0.92</v>
      </c>
      <c r="AE1189" s="260">
        <v>0.997643362136685</v>
      </c>
      <c r="AF1189" s="260">
        <v>0.99813200498132</v>
      </c>
      <c r="AG1189" s="260">
        <v>1</v>
      </c>
      <c r="AH1189" s="260">
        <v>0.998019017432647</v>
      </c>
      <c r="AI1189" s="262">
        <v>0.92</v>
      </c>
      <c r="AJ1189" s="260">
        <v>0.972981878088962</v>
      </c>
      <c r="AK1189" s="260">
        <v>0.980909215767065</v>
      </c>
      <c r="AL1189" s="260">
        <v>0.968246213971666</v>
      </c>
      <c r="AM1189" s="260">
        <v>0.976909703743126</v>
      </c>
      <c r="AN1189" s="259">
        <v>0.99</v>
      </c>
      <c r="AO1189" s="264">
        <v>1</v>
      </c>
      <c r="AP1189" s="264">
        <v>1</v>
      </c>
      <c r="AQ1189" s="264">
        <v>1</v>
      </c>
      <c r="AR1189" s="265">
        <v>1</v>
      </c>
      <c r="AS1189" s="286">
        <v>0.0721861525408278</v>
      </c>
      <c r="AT1189" s="267">
        <v>0.0714285714285714</v>
      </c>
      <c r="AU1189" s="268">
        <v>0.0857142857142857</v>
      </c>
      <c r="AV1189" s="268">
        <v>0.0344827586206897</v>
      </c>
      <c r="AW1189" s="268">
        <v>0.0384047267355982</v>
      </c>
      <c r="AX1189" s="224"/>
      <c r="AY1189" s="222"/>
    </row>
    <row r="1190" ht="15" spans="1:51">
      <c r="A1190" s="220"/>
      <c r="B1190" s="224"/>
      <c r="C1190" s="283" t="s">
        <v>1085</v>
      </c>
      <c r="D1190" s="111" t="s">
        <v>25</v>
      </c>
      <c r="E1190" s="111" t="s">
        <v>1086</v>
      </c>
      <c r="F1190" s="307" t="s">
        <v>1228</v>
      </c>
      <c r="G1190" s="307" t="s">
        <v>1228</v>
      </c>
      <c r="H1190" s="307" t="s">
        <v>1228</v>
      </c>
      <c r="I1190" s="307" t="s">
        <v>1228</v>
      </c>
      <c r="J1190" s="259">
        <v>0.9</v>
      </c>
      <c r="K1190" s="260">
        <v>0.972602739726027</v>
      </c>
      <c r="L1190" s="260">
        <v>0.986842105263158</v>
      </c>
      <c r="M1190" s="261">
        <v>0.955223880597015</v>
      </c>
      <c r="N1190" s="261">
        <v>0.981558596073766</v>
      </c>
      <c r="O1190" s="262">
        <v>0.9</v>
      </c>
      <c r="P1190" s="263">
        <v>0.956935522246015</v>
      </c>
      <c r="Q1190" s="260">
        <v>0.895891952729319</v>
      </c>
      <c r="R1190" s="260">
        <v>0.965474722564735</v>
      </c>
      <c r="S1190" s="260">
        <v>0.968542081864173</v>
      </c>
      <c r="T1190" s="262">
        <v>0.9</v>
      </c>
      <c r="U1190" s="260">
        <v>0.946942660004758</v>
      </c>
      <c r="V1190" s="260">
        <v>0.942037141249297</v>
      </c>
      <c r="W1190" s="260">
        <v>0.963008631319359</v>
      </c>
      <c r="X1190" s="260">
        <v>0.959159895753488</v>
      </c>
      <c r="Y1190" s="262">
        <v>0.92</v>
      </c>
      <c r="Z1190" s="262">
        <v>0.961770623742455</v>
      </c>
      <c r="AA1190" s="262">
        <v>0.958695001496558</v>
      </c>
      <c r="AB1190" s="262">
        <v>0.956354300385109</v>
      </c>
      <c r="AC1190" s="262">
        <v>0.966954910438542</v>
      </c>
      <c r="AD1190" s="262">
        <v>0.92</v>
      </c>
      <c r="AE1190" s="260">
        <v>0.997183098591549</v>
      </c>
      <c r="AF1190" s="260">
        <v>0.983231707317073</v>
      </c>
      <c r="AG1190" s="260">
        <v>0.995584988962472</v>
      </c>
      <c r="AH1190" s="260">
        <v>0.996423035650411</v>
      </c>
      <c r="AI1190" s="262">
        <v>0.92</v>
      </c>
      <c r="AJ1190" s="260">
        <v>0.975090453659894</v>
      </c>
      <c r="AK1190" s="260">
        <v>0.970021907067912</v>
      </c>
      <c r="AL1190" s="260">
        <v>0.974633123689727</v>
      </c>
      <c r="AM1190" s="260">
        <v>0.981038339332333</v>
      </c>
      <c r="AN1190" s="259">
        <v>0.99</v>
      </c>
      <c r="AO1190" s="264">
        <v>1</v>
      </c>
      <c r="AP1190" s="264">
        <v>1</v>
      </c>
      <c r="AQ1190" s="264">
        <v>1</v>
      </c>
      <c r="AR1190" s="265">
        <v>1</v>
      </c>
      <c r="AS1190" s="286">
        <v>0.0721861525408278</v>
      </c>
      <c r="AT1190" s="267">
        <v>0.0769230769230769</v>
      </c>
      <c r="AU1190" s="268">
        <v>0.0384615384615385</v>
      </c>
      <c r="AV1190" s="268">
        <v>0.136363636363636</v>
      </c>
      <c r="AW1190" s="268">
        <v>0.0910543130990415</v>
      </c>
      <c r="AX1190" s="224"/>
      <c r="AY1190" s="222"/>
    </row>
    <row r="1191" ht="15" spans="1:51">
      <c r="A1191" s="220"/>
      <c r="B1191" s="224"/>
      <c r="C1191" s="283" t="s">
        <v>1085</v>
      </c>
      <c r="D1191" s="111" t="s">
        <v>25</v>
      </c>
      <c r="E1191" s="111" t="s">
        <v>1086</v>
      </c>
      <c r="F1191" s="307" t="s">
        <v>1229</v>
      </c>
      <c r="G1191" s="307" t="s">
        <v>1229</v>
      </c>
      <c r="H1191" s="307" t="s">
        <v>1229</v>
      </c>
      <c r="I1191" s="307" t="s">
        <v>1229</v>
      </c>
      <c r="J1191" s="259">
        <v>0.9</v>
      </c>
      <c r="K1191" s="260">
        <v>0.916666666666667</v>
      </c>
      <c r="L1191" s="260">
        <v>0.921052631578947</v>
      </c>
      <c r="M1191" s="261">
        <v>0.96875</v>
      </c>
      <c r="N1191" s="261">
        <v>0.919117647058823</v>
      </c>
      <c r="O1191" s="262">
        <v>0.9</v>
      </c>
      <c r="P1191" s="263">
        <v>0.982608695652174</v>
      </c>
      <c r="Q1191" s="260">
        <v>0.976003147128245</v>
      </c>
      <c r="R1191" s="260">
        <v>0.926470588235294</v>
      </c>
      <c r="S1191" s="260">
        <v>0.9720223652284</v>
      </c>
      <c r="T1191" s="262">
        <v>0.9</v>
      </c>
      <c r="U1191" s="260">
        <v>0.938618925831202</v>
      </c>
      <c r="V1191" s="260">
        <v>0.944138473642801</v>
      </c>
      <c r="W1191" s="260">
        <v>0.939446366782007</v>
      </c>
      <c r="X1191" s="260">
        <v>0.941913703977213</v>
      </c>
      <c r="Y1191" s="262">
        <v>0.92</v>
      </c>
      <c r="Z1191" s="262">
        <v>0.946598855689765</v>
      </c>
      <c r="AA1191" s="262">
        <v>0.950884086444008</v>
      </c>
      <c r="AB1191" s="262">
        <v>0.953216374269006</v>
      </c>
      <c r="AC1191" s="262">
        <v>0.948929561165758</v>
      </c>
      <c r="AD1191" s="262">
        <v>0.92</v>
      </c>
      <c r="AE1191" s="260">
        <v>0.998904709748083</v>
      </c>
      <c r="AF1191" s="260">
        <v>1</v>
      </c>
      <c r="AG1191" s="260">
        <v>0.999109131403118</v>
      </c>
      <c r="AH1191" s="260">
        <v>0.997729463425083</v>
      </c>
      <c r="AI1191" s="262">
        <v>0.92</v>
      </c>
      <c r="AJ1191" s="260">
        <v>0.965409696626028</v>
      </c>
      <c r="AK1191" s="260">
        <v>0.970754485131482</v>
      </c>
      <c r="AL1191" s="260">
        <v>0.968550786230344</v>
      </c>
      <c r="AM1191" s="260">
        <v>0.970536916097512</v>
      </c>
      <c r="AN1191" s="259">
        <v>0.99</v>
      </c>
      <c r="AO1191" s="264">
        <v>1</v>
      </c>
      <c r="AP1191" s="264">
        <v>1</v>
      </c>
      <c r="AQ1191" s="264">
        <v>1</v>
      </c>
      <c r="AR1191" s="265">
        <v>1</v>
      </c>
      <c r="AS1191" s="286">
        <v>0.0721861525408278</v>
      </c>
      <c r="AT1191" s="267">
        <v>0.0526315789473684</v>
      </c>
      <c r="AU1191" s="268">
        <v>0</v>
      </c>
      <c r="AV1191" s="268">
        <v>0</v>
      </c>
      <c r="AW1191" s="268">
        <v>0.0335195530726257</v>
      </c>
      <c r="AX1191" s="224"/>
      <c r="AY1191" s="222"/>
    </row>
    <row r="1192" ht="15" spans="1:51">
      <c r="A1192" s="220"/>
      <c r="B1192" s="224"/>
      <c r="C1192" s="283" t="s">
        <v>1085</v>
      </c>
      <c r="D1192" s="111" t="s">
        <v>25</v>
      </c>
      <c r="E1192" s="111" t="s">
        <v>1086</v>
      </c>
      <c r="F1192" s="307" t="s">
        <v>1230</v>
      </c>
      <c r="G1192" s="307" t="s">
        <v>1230</v>
      </c>
      <c r="H1192" s="307" t="s">
        <v>1230</v>
      </c>
      <c r="I1192" s="307" t="s">
        <v>1230</v>
      </c>
      <c r="J1192" s="259">
        <v>0.9</v>
      </c>
      <c r="K1192" s="260">
        <v>0.975609756097561</v>
      </c>
      <c r="L1192" s="260">
        <v>1</v>
      </c>
      <c r="M1192" s="261">
        <v>1</v>
      </c>
      <c r="N1192" s="261">
        <v>0.994747899159664</v>
      </c>
      <c r="O1192" s="262">
        <v>0.9</v>
      </c>
      <c r="P1192" s="263">
        <v>0.986577181208054</v>
      </c>
      <c r="Q1192" s="260">
        <v>0.987434875881091</v>
      </c>
      <c r="R1192" s="260">
        <v>0.989993328885924</v>
      </c>
      <c r="S1192" s="260">
        <v>0.977647489923049</v>
      </c>
      <c r="T1192" s="262">
        <v>0.9</v>
      </c>
      <c r="U1192" s="260">
        <v>0.955536912751678</v>
      </c>
      <c r="V1192" s="260">
        <v>0.956175298804781</v>
      </c>
      <c r="W1192" s="260">
        <v>0.947965310206805</v>
      </c>
      <c r="X1192" s="260">
        <v>0.947373012964805</v>
      </c>
      <c r="Y1192" s="262">
        <v>0.92</v>
      </c>
      <c r="Z1192" s="262">
        <v>0.967284623773173</v>
      </c>
      <c r="AA1192" s="262">
        <v>0.96711509715994</v>
      </c>
      <c r="AB1192" s="262">
        <v>0.943874058863792</v>
      </c>
      <c r="AC1192" s="262">
        <v>0.949326692938133</v>
      </c>
      <c r="AD1192" s="262">
        <v>0.92</v>
      </c>
      <c r="AE1192" s="260">
        <v>0.995688528873791</v>
      </c>
      <c r="AF1192" s="260">
        <v>0.99345806620437</v>
      </c>
      <c r="AG1192" s="260">
        <v>0.997272191094073</v>
      </c>
      <c r="AH1192" s="260">
        <v>0.995616028228501</v>
      </c>
      <c r="AI1192" s="262">
        <v>0.92</v>
      </c>
      <c r="AJ1192" s="260">
        <v>0.977014218009479</v>
      </c>
      <c r="AK1192" s="260">
        <v>0.981225109046084</v>
      </c>
      <c r="AL1192" s="260">
        <v>0.963175675675676</v>
      </c>
      <c r="AM1192" s="260">
        <v>0.971831556762453</v>
      </c>
      <c r="AN1192" s="259">
        <v>0.99</v>
      </c>
      <c r="AO1192" s="264">
        <v>1</v>
      </c>
      <c r="AP1192" s="264">
        <v>1</v>
      </c>
      <c r="AQ1192" s="264">
        <v>1</v>
      </c>
      <c r="AR1192" s="265">
        <v>1</v>
      </c>
      <c r="AS1192" s="286">
        <v>0.0721861525408278</v>
      </c>
      <c r="AT1192" s="267">
        <v>0.0625</v>
      </c>
      <c r="AU1192" s="268">
        <v>0.1</v>
      </c>
      <c r="AV1192" s="268">
        <v>0.0555555555555556</v>
      </c>
      <c r="AW1192" s="268">
        <v>0.0325</v>
      </c>
      <c r="AX1192" s="224"/>
      <c r="AY1192" s="222"/>
    </row>
    <row r="1193" ht="15" spans="1:51">
      <c r="A1193" s="220"/>
      <c r="B1193" s="224"/>
      <c r="C1193" s="283" t="s">
        <v>1085</v>
      </c>
      <c r="D1193" s="111" t="s">
        <v>25</v>
      </c>
      <c r="E1193" s="111" t="s">
        <v>1086</v>
      </c>
      <c r="F1193" s="307" t="s">
        <v>1231</v>
      </c>
      <c r="G1193" s="307" t="s">
        <v>1231</v>
      </c>
      <c r="H1193" s="307" t="s">
        <v>1231</v>
      </c>
      <c r="I1193" s="307" t="s">
        <v>1231</v>
      </c>
      <c r="J1193" s="259">
        <v>0.9</v>
      </c>
      <c r="K1193" s="260">
        <v>0.961538461538462</v>
      </c>
      <c r="L1193" s="260">
        <v>0.974683544303797</v>
      </c>
      <c r="M1193" s="261">
        <v>0.9375</v>
      </c>
      <c r="N1193" s="261">
        <v>0.951928783382789</v>
      </c>
      <c r="O1193" s="262">
        <v>0.9</v>
      </c>
      <c r="P1193" s="263">
        <v>0.979414951245937</v>
      </c>
      <c r="Q1193" s="260">
        <v>0.982461945731304</v>
      </c>
      <c r="R1193" s="260">
        <v>0.974632352941176</v>
      </c>
      <c r="S1193" s="260">
        <v>0.976664595293965</v>
      </c>
      <c r="T1193" s="262">
        <v>0.9</v>
      </c>
      <c r="U1193" s="260">
        <v>0.933911159263272</v>
      </c>
      <c r="V1193" s="260">
        <v>0.940767703507611</v>
      </c>
      <c r="W1193" s="260">
        <v>0.9375</v>
      </c>
      <c r="X1193" s="260">
        <v>0.938999619733071</v>
      </c>
      <c r="Y1193" s="262">
        <v>0.92</v>
      </c>
      <c r="Z1193" s="262">
        <v>0.948265895953757</v>
      </c>
      <c r="AA1193" s="262">
        <v>0.959231983166754</v>
      </c>
      <c r="AB1193" s="262">
        <v>0.957233172182968</v>
      </c>
      <c r="AC1193" s="262">
        <v>0.958838613173781</v>
      </c>
      <c r="AD1193" s="262">
        <v>0.92</v>
      </c>
      <c r="AE1193" s="260">
        <v>0.998331108144192</v>
      </c>
      <c r="AF1193" s="260">
        <v>0.989980607627666</v>
      </c>
      <c r="AG1193" s="260">
        <v>0.993293091884641</v>
      </c>
      <c r="AH1193" s="260">
        <v>0.994097659568236</v>
      </c>
      <c r="AI1193" s="262">
        <v>0.92</v>
      </c>
      <c r="AJ1193" s="260">
        <v>0.966811145510836</v>
      </c>
      <c r="AK1193" s="260">
        <v>0.97593175586473</v>
      </c>
      <c r="AL1193" s="260">
        <v>0.971898687372897</v>
      </c>
      <c r="AM1193" s="260">
        <v>0.97584670621976</v>
      </c>
      <c r="AN1193" s="259">
        <v>0.99</v>
      </c>
      <c r="AO1193" s="264">
        <v>1</v>
      </c>
      <c r="AP1193" s="264">
        <v>1</v>
      </c>
      <c r="AQ1193" s="264">
        <v>1</v>
      </c>
      <c r="AR1193" s="265">
        <v>1</v>
      </c>
      <c r="AS1193" s="286">
        <v>0.0721861525408278</v>
      </c>
      <c r="AT1193" s="267">
        <v>0.0333333333333333</v>
      </c>
      <c r="AU1193" s="268">
        <v>0.0689655172413793</v>
      </c>
      <c r="AV1193" s="268">
        <v>0.08</v>
      </c>
      <c r="AW1193" s="268">
        <v>0.0564971751412429</v>
      </c>
      <c r="AX1193" s="224"/>
      <c r="AY1193" s="222"/>
    </row>
    <row r="1194" ht="15" spans="1:51">
      <c r="A1194" s="220"/>
      <c r="B1194" s="224"/>
      <c r="C1194" s="283" t="s">
        <v>1085</v>
      </c>
      <c r="D1194" s="111" t="s">
        <v>25</v>
      </c>
      <c r="E1194" s="111" t="s">
        <v>1086</v>
      </c>
      <c r="F1194" s="307" t="s">
        <v>1232</v>
      </c>
      <c r="G1194" s="307" t="s">
        <v>1232</v>
      </c>
      <c r="H1194" s="307" t="s">
        <v>1232</v>
      </c>
      <c r="I1194" s="307" t="s">
        <v>1232</v>
      </c>
      <c r="J1194" s="259">
        <v>0.9</v>
      </c>
      <c r="K1194" s="260">
        <v>1</v>
      </c>
      <c r="L1194" s="260">
        <v>1</v>
      </c>
      <c r="M1194" s="261">
        <v>0.981132075471698</v>
      </c>
      <c r="N1194" s="261">
        <v>0.993308550185874</v>
      </c>
      <c r="O1194" s="262">
        <v>0.9</v>
      </c>
      <c r="P1194" s="263">
        <v>0.989029255319149</v>
      </c>
      <c r="Q1194" s="260">
        <v>0.992301770592764</v>
      </c>
      <c r="R1194" s="260">
        <v>0.988045427375971</v>
      </c>
      <c r="S1194" s="260">
        <v>0.989744509931124</v>
      </c>
      <c r="T1194" s="262">
        <v>0.9</v>
      </c>
      <c r="U1194" s="260">
        <v>0.960106382978723</v>
      </c>
      <c r="V1194" s="260">
        <v>0.946112394149346</v>
      </c>
      <c r="W1194" s="260">
        <v>0.958756724447101</v>
      </c>
      <c r="X1194" s="260">
        <v>0.960096067578572</v>
      </c>
      <c r="Y1194" s="262">
        <v>0.92</v>
      </c>
      <c r="Z1194" s="262">
        <v>0.961522017956392</v>
      </c>
      <c r="AA1194" s="262">
        <v>0.970642201834862</v>
      </c>
      <c r="AB1194" s="262">
        <v>0.974813432835821</v>
      </c>
      <c r="AC1194" s="262">
        <v>0.97259758475591</v>
      </c>
      <c r="AD1194" s="262">
        <v>0.92</v>
      </c>
      <c r="AE1194" s="260">
        <v>0.996362433862434</v>
      </c>
      <c r="AF1194" s="260">
        <v>0.996009311606252</v>
      </c>
      <c r="AG1194" s="260">
        <v>0.99565497264242</v>
      </c>
      <c r="AH1194" s="260">
        <v>0.990266234798838</v>
      </c>
      <c r="AI1194" s="262">
        <v>0.92</v>
      </c>
      <c r="AJ1194" s="260">
        <v>0.975874322049748</v>
      </c>
      <c r="AK1194" s="260">
        <v>0.979918465951986</v>
      </c>
      <c r="AL1194" s="260">
        <v>0.981399004453759</v>
      </c>
      <c r="AM1194" s="260">
        <v>0.983248928710557</v>
      </c>
      <c r="AN1194" s="259">
        <v>0.99</v>
      </c>
      <c r="AO1194" s="264">
        <v>1</v>
      </c>
      <c r="AP1194" s="264">
        <v>1</v>
      </c>
      <c r="AQ1194" s="264">
        <v>1</v>
      </c>
      <c r="AR1194" s="265">
        <v>1</v>
      </c>
      <c r="AS1194" s="286">
        <v>0.0721861525408278</v>
      </c>
      <c r="AT1194" s="267">
        <v>0</v>
      </c>
      <c r="AU1194" s="268">
        <v>0.0869565217391304</v>
      </c>
      <c r="AV1194" s="268">
        <v>0.0555555555555556</v>
      </c>
      <c r="AW1194" s="268">
        <v>0.0576131687242798</v>
      </c>
      <c r="AX1194" s="224"/>
      <c r="AY1194" s="222"/>
    </row>
    <row r="1195" ht="15" spans="1:51">
      <c r="A1195" s="220"/>
      <c r="B1195" s="224"/>
      <c r="C1195" s="283" t="s">
        <v>1085</v>
      </c>
      <c r="D1195" s="111" t="s">
        <v>25</v>
      </c>
      <c r="E1195" s="111" t="s">
        <v>1086</v>
      </c>
      <c r="F1195" s="307" t="s">
        <v>1233</v>
      </c>
      <c r="G1195" s="307" t="s">
        <v>1233</v>
      </c>
      <c r="H1195" s="307" t="s">
        <v>1233</v>
      </c>
      <c r="I1195" s="307" t="s">
        <v>1233</v>
      </c>
      <c r="J1195" s="259">
        <v>0.9</v>
      </c>
      <c r="K1195" s="260">
        <v>1</v>
      </c>
      <c r="L1195" s="260">
        <v>0.931506849315068</v>
      </c>
      <c r="M1195" s="261">
        <v>0.915254237288136</v>
      </c>
      <c r="N1195" s="261">
        <v>0.936010037641154</v>
      </c>
      <c r="O1195" s="262">
        <v>0.9</v>
      </c>
      <c r="P1195" s="263">
        <v>0.96978305785124</v>
      </c>
      <c r="Q1195" s="260">
        <v>0.982153973853497</v>
      </c>
      <c r="R1195" s="260">
        <v>0.975010771219302</v>
      </c>
      <c r="S1195" s="260">
        <v>0.981648748678181</v>
      </c>
      <c r="T1195" s="262">
        <v>0.9</v>
      </c>
      <c r="U1195" s="260">
        <v>0.945506198347107</v>
      </c>
      <c r="V1195" s="260">
        <v>0.948329528947915</v>
      </c>
      <c r="W1195" s="260">
        <v>0.952175786299009</v>
      </c>
      <c r="X1195" s="260">
        <v>0.946014716249559</v>
      </c>
      <c r="Y1195" s="262">
        <v>0.92</v>
      </c>
      <c r="Z1195" s="262">
        <v>0.964195183776933</v>
      </c>
      <c r="AA1195" s="262">
        <v>0.970614425645592</v>
      </c>
      <c r="AB1195" s="262">
        <v>0.960984182776801</v>
      </c>
      <c r="AC1195" s="262">
        <v>0.959677419354839</v>
      </c>
      <c r="AD1195" s="262">
        <v>0.92</v>
      </c>
      <c r="AE1195" s="260">
        <v>0.994450509461427</v>
      </c>
      <c r="AF1195" s="260">
        <v>0.987863025574339</v>
      </c>
      <c r="AG1195" s="260">
        <v>0.993255942509674</v>
      </c>
      <c r="AH1195" s="260">
        <v>0.974067618332081</v>
      </c>
      <c r="AI1195" s="262">
        <v>0.92</v>
      </c>
      <c r="AJ1195" s="260">
        <v>0.974391805377721</v>
      </c>
      <c r="AK1195" s="260">
        <v>0.981440781440781</v>
      </c>
      <c r="AL1195" s="260">
        <v>0.972313649564376</v>
      </c>
      <c r="AM1195" s="260">
        <v>0.975342992055722</v>
      </c>
      <c r="AN1195" s="259">
        <v>0.99</v>
      </c>
      <c r="AO1195" s="264">
        <v>1</v>
      </c>
      <c r="AP1195" s="264">
        <v>1</v>
      </c>
      <c r="AQ1195" s="264">
        <v>1</v>
      </c>
      <c r="AR1195" s="265">
        <v>1</v>
      </c>
      <c r="AS1195" s="286">
        <v>0.0721861525408278</v>
      </c>
      <c r="AT1195" s="267">
        <v>0.0204081632653061</v>
      </c>
      <c r="AU1195" s="268">
        <v>0.027027027027027</v>
      </c>
      <c r="AV1195" s="268">
        <v>0.037037037037037</v>
      </c>
      <c r="AW1195" s="268">
        <v>0.0613207547169811</v>
      </c>
      <c r="AX1195" s="224"/>
      <c r="AY1195" s="222"/>
    </row>
    <row r="1196" ht="15" spans="1:51">
      <c r="A1196" s="220"/>
      <c r="B1196" s="224"/>
      <c r="C1196" s="283" t="s">
        <v>1085</v>
      </c>
      <c r="D1196" s="111" t="s">
        <v>25</v>
      </c>
      <c r="E1196" s="111" t="s">
        <v>1086</v>
      </c>
      <c r="F1196" s="307" t="s">
        <v>1234</v>
      </c>
      <c r="G1196" s="307" t="s">
        <v>1234</v>
      </c>
      <c r="H1196" s="307" t="s">
        <v>1234</v>
      </c>
      <c r="I1196" s="307" t="s">
        <v>1234</v>
      </c>
      <c r="J1196" s="259">
        <v>0.9</v>
      </c>
      <c r="K1196" s="260">
        <v>1</v>
      </c>
      <c r="L1196" s="260">
        <v>1</v>
      </c>
      <c r="M1196" s="261">
        <v>0.956521739130435</v>
      </c>
      <c r="N1196" s="261">
        <v>0.996870109546166</v>
      </c>
      <c r="O1196" s="262">
        <v>0.9</v>
      </c>
      <c r="P1196" s="263">
        <v>0.991329479768786</v>
      </c>
      <c r="Q1196" s="260">
        <v>0.99124613800206</v>
      </c>
      <c r="R1196" s="260">
        <v>0.989463601532567</v>
      </c>
      <c r="S1196" s="260">
        <v>0.991401971522453</v>
      </c>
      <c r="T1196" s="262">
        <v>0.9</v>
      </c>
      <c r="U1196" s="260">
        <v>0.958381502890173</v>
      </c>
      <c r="V1196" s="260">
        <v>0.959835221421215</v>
      </c>
      <c r="W1196" s="260">
        <v>0.96264367816092</v>
      </c>
      <c r="X1196" s="260">
        <v>0.959720700985761</v>
      </c>
      <c r="Y1196" s="262">
        <v>0.92</v>
      </c>
      <c r="Z1196" s="262">
        <v>0.981007431874484</v>
      </c>
      <c r="AA1196" s="262">
        <v>0.98249299719888</v>
      </c>
      <c r="AB1196" s="262">
        <v>0.977836879432624</v>
      </c>
      <c r="AC1196" s="262">
        <v>0.977898550724638</v>
      </c>
      <c r="AD1196" s="262">
        <v>0.92</v>
      </c>
      <c r="AE1196" s="260">
        <v>0.999179777794348</v>
      </c>
      <c r="AF1196" s="260">
        <v>0.997698432445882</v>
      </c>
      <c r="AG1196" s="260">
        <v>0.998045284248249</v>
      </c>
      <c r="AH1196" s="260">
        <v>0.991831508189875</v>
      </c>
      <c r="AI1196" s="262">
        <v>0.92</v>
      </c>
      <c r="AJ1196" s="260">
        <v>0.985728848114169</v>
      </c>
      <c r="AK1196" s="260">
        <v>0.986350148367953</v>
      </c>
      <c r="AL1196" s="260">
        <v>0.985267034990792</v>
      </c>
      <c r="AM1196" s="260">
        <v>0.98577799956336</v>
      </c>
      <c r="AN1196" s="259">
        <v>0.99</v>
      </c>
      <c r="AO1196" s="264">
        <v>1</v>
      </c>
      <c r="AP1196" s="264">
        <v>1</v>
      </c>
      <c r="AQ1196" s="264">
        <v>1</v>
      </c>
      <c r="AR1196" s="265">
        <v>1</v>
      </c>
      <c r="AS1196" s="286">
        <v>0.0721861525408278</v>
      </c>
      <c r="AT1196" s="267">
        <v>0</v>
      </c>
      <c r="AU1196" s="268">
        <v>0.142857142857143</v>
      </c>
      <c r="AV1196" s="268">
        <v>0.25</v>
      </c>
      <c r="AW1196" s="268">
        <v>0.0839416058394161</v>
      </c>
      <c r="AX1196" s="224"/>
      <c r="AY1196" s="222"/>
    </row>
    <row r="1197" ht="15" spans="1:51">
      <c r="A1197" s="220"/>
      <c r="B1197" s="224"/>
      <c r="C1197" s="283" t="s">
        <v>1085</v>
      </c>
      <c r="D1197" s="111" t="s">
        <v>25</v>
      </c>
      <c r="E1197" s="111" t="s">
        <v>1086</v>
      </c>
      <c r="F1197" s="307" t="s">
        <v>1235</v>
      </c>
      <c r="G1197" s="307" t="s">
        <v>1235</v>
      </c>
      <c r="H1197" s="307" t="s">
        <v>1235</v>
      </c>
      <c r="I1197" s="307" t="s">
        <v>1235</v>
      </c>
      <c r="J1197" s="259">
        <v>0.9</v>
      </c>
      <c r="K1197" s="260">
        <v>1</v>
      </c>
      <c r="L1197" s="260">
        <v>0.974358974358974</v>
      </c>
      <c r="M1197" s="261">
        <v>0.96875</v>
      </c>
      <c r="N1197" s="261">
        <v>0.982456140350877</v>
      </c>
      <c r="O1197" s="262">
        <v>0.9</v>
      </c>
      <c r="P1197" s="263">
        <v>0.971479500891266</v>
      </c>
      <c r="Q1197" s="260">
        <v>0.992217898832685</v>
      </c>
      <c r="R1197" s="260">
        <v>0.988292682926829</v>
      </c>
      <c r="S1197" s="260">
        <v>0.987591998490281</v>
      </c>
      <c r="T1197" s="262">
        <v>0.9</v>
      </c>
      <c r="U1197" s="260">
        <v>0.944147355912062</v>
      </c>
      <c r="V1197" s="260">
        <v>0.953307392996109</v>
      </c>
      <c r="W1197" s="260">
        <v>0.944390243902439</v>
      </c>
      <c r="X1197" s="260">
        <v>0.949801849405548</v>
      </c>
      <c r="Y1197" s="262">
        <v>0.92</v>
      </c>
      <c r="Z1197" s="262">
        <v>0.951235370611183</v>
      </c>
      <c r="AA1197" s="262">
        <v>0.969180327868852</v>
      </c>
      <c r="AB1197" s="262">
        <v>0.969502407704655</v>
      </c>
      <c r="AC1197" s="262">
        <v>0.965682362330407</v>
      </c>
      <c r="AD1197" s="262">
        <v>0.92</v>
      </c>
      <c r="AE1197" s="260">
        <v>0.999398315282792</v>
      </c>
      <c r="AF1197" s="260">
        <v>0.998735777496839</v>
      </c>
      <c r="AG1197" s="260">
        <v>0.998606713109563</v>
      </c>
      <c r="AH1197" s="260">
        <v>0.998001130162693</v>
      </c>
      <c r="AI1197" s="262">
        <v>0.92</v>
      </c>
      <c r="AJ1197" s="260">
        <v>0.970195591431233</v>
      </c>
      <c r="AK1197" s="260">
        <v>0.981240229286086</v>
      </c>
      <c r="AL1197" s="260">
        <v>0.976662263320123</v>
      </c>
      <c r="AM1197" s="260">
        <v>0.979718206386272</v>
      </c>
      <c r="AN1197" s="259">
        <v>0.99</v>
      </c>
      <c r="AO1197" s="264">
        <v>1</v>
      </c>
      <c r="AP1197" s="264">
        <v>1</v>
      </c>
      <c r="AQ1197" s="264">
        <v>1</v>
      </c>
      <c r="AR1197" s="265">
        <v>1</v>
      </c>
      <c r="AS1197" s="286">
        <v>0.0721861525408278</v>
      </c>
      <c r="AT1197" s="267">
        <v>0</v>
      </c>
      <c r="AU1197" s="268">
        <v>0</v>
      </c>
      <c r="AV1197" s="268">
        <v>0.1</v>
      </c>
      <c r="AW1197" s="268">
        <v>0.0297872340425532</v>
      </c>
      <c r="AX1197" s="224"/>
      <c r="AY1197" s="222"/>
    </row>
    <row r="1198" ht="15" spans="1:51">
      <c r="A1198" s="220"/>
      <c r="B1198" s="224"/>
      <c r="C1198" s="283" t="s">
        <v>1085</v>
      </c>
      <c r="D1198" s="111" t="s">
        <v>25</v>
      </c>
      <c r="E1198" s="111" t="s">
        <v>1086</v>
      </c>
      <c r="F1198" s="307" t="s">
        <v>1236</v>
      </c>
      <c r="G1198" s="307" t="s">
        <v>1236</v>
      </c>
      <c r="H1198" s="307" t="s">
        <v>1236</v>
      </c>
      <c r="I1198" s="307" t="s">
        <v>1236</v>
      </c>
      <c r="J1198" s="259">
        <v>0.9</v>
      </c>
      <c r="K1198" s="260">
        <v>0.975</v>
      </c>
      <c r="L1198" s="260">
        <v>0.951219512195122</v>
      </c>
      <c r="M1198" s="261">
        <v>0.916666666666667</v>
      </c>
      <c r="N1198" s="261">
        <v>0.965947786606129</v>
      </c>
      <c r="O1198" s="262">
        <v>0.9</v>
      </c>
      <c r="P1198" s="263">
        <v>0.982742960944596</v>
      </c>
      <c r="Q1198" s="260">
        <v>0.980245993291092</v>
      </c>
      <c r="R1198" s="260">
        <v>0.980967486122125</v>
      </c>
      <c r="S1198" s="260">
        <v>0.983177082287756</v>
      </c>
      <c r="T1198" s="262">
        <v>0.9</v>
      </c>
      <c r="U1198" s="260">
        <v>0.954132606721163</v>
      </c>
      <c r="V1198" s="260">
        <v>0.950055907566157</v>
      </c>
      <c r="W1198" s="260">
        <v>0.959555908009516</v>
      </c>
      <c r="X1198" s="260">
        <v>0.952783409953225</v>
      </c>
      <c r="Y1198" s="262">
        <v>0.92</v>
      </c>
      <c r="Z1198" s="262">
        <v>0.959746981023577</v>
      </c>
      <c r="AA1198" s="262">
        <v>0.972547025927809</v>
      </c>
      <c r="AB1198" s="262">
        <v>0.970760233918129</v>
      </c>
      <c r="AC1198" s="262">
        <v>0.971573188813334</v>
      </c>
      <c r="AD1198" s="262">
        <v>0.92</v>
      </c>
      <c r="AE1198" s="260">
        <v>0.97567740558993</v>
      </c>
      <c r="AF1198" s="260">
        <v>0.978855395369157</v>
      </c>
      <c r="AG1198" s="260">
        <v>0.980732700135685</v>
      </c>
      <c r="AH1198" s="260">
        <v>0.990859647698677</v>
      </c>
      <c r="AI1198" s="262">
        <v>0.92</v>
      </c>
      <c r="AJ1198" s="260">
        <v>0.974632166412988</v>
      </c>
      <c r="AK1198" s="260">
        <v>0.982154375403139</v>
      </c>
      <c r="AL1198" s="260">
        <v>0.98060098896919</v>
      </c>
      <c r="AM1198" s="260">
        <v>0.983246756167218</v>
      </c>
      <c r="AN1198" s="259">
        <v>0.99</v>
      </c>
      <c r="AO1198" s="264">
        <v>1</v>
      </c>
      <c r="AP1198" s="264">
        <v>1</v>
      </c>
      <c r="AQ1198" s="264">
        <v>1</v>
      </c>
      <c r="AR1198" s="265">
        <v>1</v>
      </c>
      <c r="AS1198" s="286">
        <v>0.0721861525408278</v>
      </c>
      <c r="AT1198" s="267">
        <v>0.0769230769230769</v>
      </c>
      <c r="AU1198" s="268">
        <v>0</v>
      </c>
      <c r="AV1198" s="268">
        <v>0.142857142857143</v>
      </c>
      <c r="AW1198" s="268">
        <v>0.0604026845637584</v>
      </c>
      <c r="AX1198" s="224"/>
      <c r="AY1198" s="222"/>
    </row>
    <row r="1199" ht="15" spans="1:51">
      <c r="A1199" s="220"/>
      <c r="B1199" s="224"/>
      <c r="C1199" s="283" t="s">
        <v>1085</v>
      </c>
      <c r="D1199" s="111" t="s">
        <v>25</v>
      </c>
      <c r="E1199" s="111" t="s">
        <v>1086</v>
      </c>
      <c r="F1199" s="307" t="s">
        <v>1237</v>
      </c>
      <c r="G1199" s="307" t="s">
        <v>1237</v>
      </c>
      <c r="H1199" s="307" t="s">
        <v>1237</v>
      </c>
      <c r="I1199" s="307" t="s">
        <v>1237</v>
      </c>
      <c r="J1199" s="259">
        <v>0.9</v>
      </c>
      <c r="K1199" s="260">
        <v>1</v>
      </c>
      <c r="L1199" s="260">
        <v>0.964285714285714</v>
      </c>
      <c r="M1199" s="261">
        <v>0.954545454545455</v>
      </c>
      <c r="N1199" s="261">
        <v>0.935323383084577</v>
      </c>
      <c r="O1199" s="262">
        <v>0.9</v>
      </c>
      <c r="P1199" s="263">
        <v>0.992345163535143</v>
      </c>
      <c r="Q1199" s="260">
        <v>0.996078431372549</v>
      </c>
      <c r="R1199" s="260">
        <v>0.995055624227441</v>
      </c>
      <c r="S1199" s="260">
        <v>0.992768502812249</v>
      </c>
      <c r="T1199" s="262">
        <v>0.9</v>
      </c>
      <c r="U1199" s="260">
        <v>0.933194154488518</v>
      </c>
      <c r="V1199" s="260">
        <v>0.935574229691877</v>
      </c>
      <c r="W1199" s="260">
        <v>0.955500618046972</v>
      </c>
      <c r="X1199" s="260">
        <v>0.938963782995566</v>
      </c>
      <c r="Y1199" s="262">
        <v>0.92</v>
      </c>
      <c r="Z1199" s="262">
        <v>0.950874271440466</v>
      </c>
      <c r="AA1199" s="262">
        <v>0.953652788688138</v>
      </c>
      <c r="AB1199" s="262">
        <v>0.940685820203892</v>
      </c>
      <c r="AC1199" s="262">
        <v>0.958495600750036</v>
      </c>
      <c r="AD1199" s="262">
        <v>0.92</v>
      </c>
      <c r="AE1199" s="260">
        <v>0.992341610582502</v>
      </c>
      <c r="AF1199" s="260">
        <v>0.997664097173558</v>
      </c>
      <c r="AG1199" s="260">
        <v>0.98803217578968</v>
      </c>
      <c r="AH1199" s="260">
        <v>0.994334196420894</v>
      </c>
      <c r="AI1199" s="262">
        <v>0.92</v>
      </c>
      <c r="AJ1199" s="260">
        <v>0.959818043972707</v>
      </c>
      <c r="AK1199" s="260">
        <v>0.967625899280576</v>
      </c>
      <c r="AL1199" s="260">
        <v>0.959216101694915</v>
      </c>
      <c r="AM1199" s="260">
        <v>0.970523020738229</v>
      </c>
      <c r="AN1199" s="259">
        <v>0.99</v>
      </c>
      <c r="AO1199" s="264">
        <v>1</v>
      </c>
      <c r="AP1199" s="264">
        <v>1</v>
      </c>
      <c r="AQ1199" s="264">
        <v>1</v>
      </c>
      <c r="AR1199" s="265">
        <v>1</v>
      </c>
      <c r="AS1199" s="286">
        <v>0.0721861525408278</v>
      </c>
      <c r="AT1199" s="267">
        <v>0.0952380952380952</v>
      </c>
      <c r="AU1199" s="268">
        <v>0</v>
      </c>
      <c r="AV1199" s="268">
        <v>0.1</v>
      </c>
      <c r="AW1199" s="268">
        <v>0.0284552845528455</v>
      </c>
      <c r="AX1199" s="224"/>
      <c r="AY1199" s="222"/>
    </row>
    <row r="1200" ht="15" spans="1:51">
      <c r="A1200" s="220"/>
      <c r="B1200" s="224"/>
      <c r="C1200" s="283" t="s">
        <v>1085</v>
      </c>
      <c r="D1200" s="111" t="s">
        <v>25</v>
      </c>
      <c r="E1200" s="111" t="s">
        <v>1086</v>
      </c>
      <c r="F1200" s="307" t="s">
        <v>1238</v>
      </c>
      <c r="G1200" s="307" t="s">
        <v>1238</v>
      </c>
      <c r="H1200" s="307" t="s">
        <v>1238</v>
      </c>
      <c r="I1200" s="307" t="s">
        <v>1238</v>
      </c>
      <c r="J1200" s="259">
        <v>0.9</v>
      </c>
      <c r="K1200" s="260">
        <v>0.88</v>
      </c>
      <c r="L1200" s="260">
        <v>0.918367346938776</v>
      </c>
      <c r="M1200" s="261">
        <v>0.9</v>
      </c>
      <c r="N1200" s="261">
        <v>0.897341888175985</v>
      </c>
      <c r="O1200" s="262">
        <v>0.9</v>
      </c>
      <c r="P1200" s="263">
        <v>0.916761256148316</v>
      </c>
      <c r="Q1200" s="260">
        <v>0.93032134902959</v>
      </c>
      <c r="R1200" s="260">
        <v>0.986220472440945</v>
      </c>
      <c r="S1200" s="260">
        <v>0.963920266851443</v>
      </c>
      <c r="T1200" s="262">
        <v>0.9</v>
      </c>
      <c r="U1200" s="260">
        <v>0.933787362845252</v>
      </c>
      <c r="V1200" s="260">
        <v>0.934139357301941</v>
      </c>
      <c r="W1200" s="260">
        <v>0.930446194225722</v>
      </c>
      <c r="X1200" s="260">
        <v>0.935881528272395</v>
      </c>
      <c r="Y1200" s="262">
        <v>0.92</v>
      </c>
      <c r="Z1200" s="262">
        <v>0.94488188976378</v>
      </c>
      <c r="AA1200" s="262">
        <v>0.962820512820513</v>
      </c>
      <c r="AB1200" s="262">
        <v>0.959883720930233</v>
      </c>
      <c r="AC1200" s="262">
        <v>0.957512932180171</v>
      </c>
      <c r="AD1200" s="262">
        <v>0.92</v>
      </c>
      <c r="AE1200" s="260">
        <v>0.994548286604361</v>
      </c>
      <c r="AF1200" s="260">
        <v>0.99475478625754</v>
      </c>
      <c r="AG1200" s="260">
        <v>0.99448708247757</v>
      </c>
      <c r="AH1200" s="260">
        <v>0.970313510406438</v>
      </c>
      <c r="AI1200" s="262">
        <v>0.92</v>
      </c>
      <c r="AJ1200" s="260">
        <v>0.965237302248127</v>
      </c>
      <c r="AK1200" s="260">
        <v>0.97738464344337</v>
      </c>
      <c r="AL1200" s="260">
        <v>0.972247918593895</v>
      </c>
      <c r="AM1200" s="260">
        <v>0.974102742009606</v>
      </c>
      <c r="AN1200" s="259">
        <v>0.99</v>
      </c>
      <c r="AO1200" s="264">
        <v>1</v>
      </c>
      <c r="AP1200" s="264">
        <v>1</v>
      </c>
      <c r="AQ1200" s="264">
        <v>1</v>
      </c>
      <c r="AR1200" s="265">
        <v>1</v>
      </c>
      <c r="AS1200" s="286">
        <v>0.0721861525408278</v>
      </c>
      <c r="AT1200" s="267">
        <v>0</v>
      </c>
      <c r="AU1200" s="268">
        <v>0.0476190476190476</v>
      </c>
      <c r="AV1200" s="268">
        <v>0.166666666666667</v>
      </c>
      <c r="AW1200" s="268">
        <v>0.032967032967033</v>
      </c>
      <c r="AX1200" s="224"/>
      <c r="AY1200" s="222"/>
    </row>
    <row r="1201" ht="15" spans="1:51">
      <c r="A1201" s="220"/>
      <c r="B1201" s="224"/>
      <c r="C1201" s="283" t="s">
        <v>1085</v>
      </c>
      <c r="D1201" s="111" t="s">
        <v>25</v>
      </c>
      <c r="E1201" s="111" t="s">
        <v>1086</v>
      </c>
      <c r="F1201" s="307" t="s">
        <v>1239</v>
      </c>
      <c r="G1201" s="307" t="s">
        <v>1239</v>
      </c>
      <c r="H1201" s="307" t="s">
        <v>1239</v>
      </c>
      <c r="I1201" s="307" t="s">
        <v>1239</v>
      </c>
      <c r="J1201" s="259">
        <v>0.9</v>
      </c>
      <c r="K1201" s="260">
        <v>1</v>
      </c>
      <c r="L1201" s="260">
        <v>1</v>
      </c>
      <c r="M1201" s="261">
        <v>1</v>
      </c>
      <c r="N1201" s="261">
        <v>0.99188876013905</v>
      </c>
      <c r="O1201" s="262">
        <v>0.9</v>
      </c>
      <c r="P1201" s="263">
        <v>0.956159822419534</v>
      </c>
      <c r="Q1201" s="260">
        <v>0.994117647058824</v>
      </c>
      <c r="R1201" s="260">
        <v>0.993795243019648</v>
      </c>
      <c r="S1201" s="260">
        <v>0.986504395458762</v>
      </c>
      <c r="T1201" s="262">
        <v>0.9</v>
      </c>
      <c r="U1201" s="260">
        <v>0.957269700332963</v>
      </c>
      <c r="V1201" s="260">
        <v>0.95672268907563</v>
      </c>
      <c r="W1201" s="260">
        <v>0.957600827300931</v>
      </c>
      <c r="X1201" s="260">
        <v>0.957304413128948</v>
      </c>
      <c r="Y1201" s="262">
        <v>0.92</v>
      </c>
      <c r="Z1201" s="262">
        <v>0.969929622520793</v>
      </c>
      <c r="AA1201" s="262">
        <v>0.977324263038549</v>
      </c>
      <c r="AB1201" s="262">
        <v>0.978640776699029</v>
      </c>
      <c r="AC1201" s="262">
        <v>0.977960909756296</v>
      </c>
      <c r="AD1201" s="262">
        <v>0.92</v>
      </c>
      <c r="AE1201" s="260">
        <v>1</v>
      </c>
      <c r="AF1201" s="260">
        <v>0.996185632549269</v>
      </c>
      <c r="AG1201" s="260">
        <v>0.999054373522459</v>
      </c>
      <c r="AH1201" s="260">
        <v>0.998955067920585</v>
      </c>
      <c r="AI1201" s="262">
        <v>0.92</v>
      </c>
      <c r="AJ1201" s="260">
        <v>0.979791976225854</v>
      </c>
      <c r="AK1201" s="260">
        <v>0.983349420849421</v>
      </c>
      <c r="AL1201" s="260">
        <v>0.982085987261146</v>
      </c>
      <c r="AM1201" s="260">
        <v>0.984908783331508</v>
      </c>
      <c r="AN1201" s="259">
        <v>0.99</v>
      </c>
      <c r="AO1201" s="264">
        <v>1</v>
      </c>
      <c r="AP1201" s="264">
        <v>1</v>
      </c>
      <c r="AQ1201" s="264">
        <v>1</v>
      </c>
      <c r="AR1201" s="265">
        <v>1</v>
      </c>
      <c r="AS1201" s="286">
        <v>0.0721861525408278</v>
      </c>
      <c r="AT1201" s="267">
        <v>0.0714285714285714</v>
      </c>
      <c r="AU1201" s="268">
        <v>0</v>
      </c>
      <c r="AV1201" s="268">
        <v>0.125</v>
      </c>
      <c r="AW1201" s="268">
        <v>0.11063829787234</v>
      </c>
      <c r="AX1201" s="224"/>
      <c r="AY1201" s="222"/>
    </row>
    <row r="1202" ht="15" spans="1:51">
      <c r="A1202" s="220"/>
      <c r="B1202" s="224"/>
      <c r="C1202" s="283" t="s">
        <v>1085</v>
      </c>
      <c r="D1202" s="111" t="s">
        <v>25</v>
      </c>
      <c r="E1202" s="111" t="s">
        <v>1086</v>
      </c>
      <c r="F1202" s="307" t="s">
        <v>1240</v>
      </c>
      <c r="G1202" s="307" t="s">
        <v>1240</v>
      </c>
      <c r="H1202" s="307" t="s">
        <v>1240</v>
      </c>
      <c r="I1202" s="307" t="s">
        <v>1240</v>
      </c>
      <c r="J1202" s="259">
        <v>0.9</v>
      </c>
      <c r="K1202" s="260">
        <v>0.96969696969697</v>
      </c>
      <c r="L1202" s="260">
        <v>0.9375</v>
      </c>
      <c r="M1202" s="261">
        <v>0.962962962962963</v>
      </c>
      <c r="N1202" s="261">
        <v>0.988888888888889</v>
      </c>
      <c r="O1202" s="262">
        <v>0.9</v>
      </c>
      <c r="P1202" s="263">
        <v>0.984830805134189</v>
      </c>
      <c r="Q1202" s="260">
        <v>0.987481945113144</v>
      </c>
      <c r="R1202" s="260">
        <v>0.983443708609272</v>
      </c>
      <c r="S1202" s="260">
        <v>0.984409967562674</v>
      </c>
      <c r="T1202" s="262">
        <v>0.9</v>
      </c>
      <c r="U1202" s="260">
        <v>0.942823803967328</v>
      </c>
      <c r="V1202" s="260">
        <v>0.947520462205104</v>
      </c>
      <c r="W1202" s="260">
        <v>0.947019867549669</v>
      </c>
      <c r="X1202" s="260">
        <v>0.955316955417536</v>
      </c>
      <c r="Y1202" s="262">
        <v>0.92</v>
      </c>
      <c r="Z1202" s="262">
        <v>0.940330697340043</v>
      </c>
      <c r="AA1202" s="262">
        <v>0.964529331514325</v>
      </c>
      <c r="AB1202" s="262">
        <v>0.973604826546003</v>
      </c>
      <c r="AC1202" s="262">
        <v>0.969684894556155</v>
      </c>
      <c r="AD1202" s="262">
        <v>0.92</v>
      </c>
      <c r="AE1202" s="260">
        <v>0.999194198227236</v>
      </c>
      <c r="AF1202" s="260">
        <v>0.998268098372012</v>
      </c>
      <c r="AG1202" s="260">
        <v>0.998117942283563</v>
      </c>
      <c r="AH1202" s="260">
        <v>0.997137461782867</v>
      </c>
      <c r="AI1202" s="262">
        <v>0.92</v>
      </c>
      <c r="AJ1202" s="260">
        <v>0.960077269800386</v>
      </c>
      <c r="AK1202" s="260">
        <v>0.977420265311883</v>
      </c>
      <c r="AL1202" s="260">
        <v>0.98027790228597</v>
      </c>
      <c r="AM1202" s="260">
        <v>0.981256388298019</v>
      </c>
      <c r="AN1202" s="259">
        <v>0.99</v>
      </c>
      <c r="AO1202" s="264">
        <v>1</v>
      </c>
      <c r="AP1202" s="264">
        <v>1</v>
      </c>
      <c r="AQ1202" s="264">
        <v>1</v>
      </c>
      <c r="AR1202" s="265">
        <v>1</v>
      </c>
      <c r="AS1202" s="286">
        <v>0.0721861525408278</v>
      </c>
      <c r="AT1202" s="267">
        <v>0.0434782608695652</v>
      </c>
      <c r="AU1202" s="268">
        <v>0.0714285714285714</v>
      </c>
      <c r="AV1202" s="268">
        <v>0.181818181818182</v>
      </c>
      <c r="AW1202" s="268">
        <v>0.0557275541795666</v>
      </c>
      <c r="AX1202" s="224"/>
      <c r="AY1202" s="222"/>
    </row>
    <row r="1203" ht="15" spans="1:51">
      <c r="A1203" s="220"/>
      <c r="B1203" s="224"/>
      <c r="C1203" s="283" t="s">
        <v>1085</v>
      </c>
      <c r="D1203" s="111" t="s">
        <v>25</v>
      </c>
      <c r="E1203" s="111" t="s">
        <v>1086</v>
      </c>
      <c r="F1203" s="307" t="s">
        <v>1241</v>
      </c>
      <c r="G1203" s="307" t="s">
        <v>1241</v>
      </c>
      <c r="H1203" s="307" t="s">
        <v>1241</v>
      </c>
      <c r="I1203" s="307" t="s">
        <v>1241</v>
      </c>
      <c r="J1203" s="259">
        <v>0.9</v>
      </c>
      <c r="K1203" s="260">
        <v>0.964285714285714</v>
      </c>
      <c r="L1203" s="260">
        <v>0.932203389830508</v>
      </c>
      <c r="M1203" s="261">
        <v>0.897959183673469</v>
      </c>
      <c r="N1203" s="261">
        <v>0.959375</v>
      </c>
      <c r="O1203" s="262">
        <v>0.9</v>
      </c>
      <c r="P1203" s="263">
        <v>0.987012987012987</v>
      </c>
      <c r="Q1203" s="260">
        <v>0.985163977095263</v>
      </c>
      <c r="R1203" s="260">
        <v>0.988706945228684</v>
      </c>
      <c r="S1203" s="260">
        <v>0.986831462587447</v>
      </c>
      <c r="T1203" s="262">
        <v>0.9</v>
      </c>
      <c r="U1203" s="260">
        <v>0.942925495557074</v>
      </c>
      <c r="V1203" s="260">
        <v>0.946642373763665</v>
      </c>
      <c r="W1203" s="260">
        <v>0.931112365894975</v>
      </c>
      <c r="X1203" s="260">
        <v>0.94474322771069</v>
      </c>
      <c r="Y1203" s="262">
        <v>0.92</v>
      </c>
      <c r="Z1203" s="262">
        <v>0.948466780238501</v>
      </c>
      <c r="AA1203" s="262">
        <v>0.952844311377245</v>
      </c>
      <c r="AB1203" s="262">
        <v>0.953861584754263</v>
      </c>
      <c r="AC1203" s="262">
        <v>0.954156676090613</v>
      </c>
      <c r="AD1203" s="262">
        <v>0.92</v>
      </c>
      <c r="AE1203" s="260">
        <v>0.998663994655979</v>
      </c>
      <c r="AF1203" s="260">
        <v>0.999350649350649</v>
      </c>
      <c r="AG1203" s="260">
        <v>0.994076467420571</v>
      </c>
      <c r="AH1203" s="260">
        <v>0.99393759678429</v>
      </c>
      <c r="AI1203" s="262">
        <v>0.92</v>
      </c>
      <c r="AJ1203" s="260">
        <v>0.966439135381115</v>
      </c>
      <c r="AK1203" s="260">
        <v>0.973134786613448</v>
      </c>
      <c r="AL1203" s="260">
        <v>0.970783532536521</v>
      </c>
      <c r="AM1203" s="260">
        <v>0.974224846077143</v>
      </c>
      <c r="AN1203" s="259">
        <v>0.99</v>
      </c>
      <c r="AO1203" s="264">
        <v>1</v>
      </c>
      <c r="AP1203" s="264">
        <v>1</v>
      </c>
      <c r="AQ1203" s="264">
        <v>1</v>
      </c>
      <c r="AR1203" s="265">
        <v>1</v>
      </c>
      <c r="AS1203" s="286">
        <v>0.0721861525408278</v>
      </c>
      <c r="AT1203" s="267">
        <v>0</v>
      </c>
      <c r="AU1203" s="268">
        <v>0</v>
      </c>
      <c r="AV1203" s="268">
        <v>0</v>
      </c>
      <c r="AW1203" s="268">
        <v>0.0480549199084668</v>
      </c>
      <c r="AX1203" s="224"/>
      <c r="AY1203" s="222"/>
    </row>
    <row r="1204" ht="15" spans="1:51">
      <c r="A1204" s="220"/>
      <c r="B1204" s="224"/>
      <c r="C1204" s="283" t="s">
        <v>1085</v>
      </c>
      <c r="D1204" s="111" t="s">
        <v>25</v>
      </c>
      <c r="E1204" s="111" t="s">
        <v>1086</v>
      </c>
      <c r="F1204" s="307" t="s">
        <v>1242</v>
      </c>
      <c r="G1204" s="307" t="s">
        <v>1242</v>
      </c>
      <c r="H1204" s="307" t="s">
        <v>1242</v>
      </c>
      <c r="I1204" s="307" t="s">
        <v>1242</v>
      </c>
      <c r="J1204" s="259">
        <v>0.9</v>
      </c>
      <c r="K1204" s="260">
        <v>0.971428571428571</v>
      </c>
      <c r="L1204" s="260">
        <v>1</v>
      </c>
      <c r="M1204" s="261">
        <v>0.870967741935484</v>
      </c>
      <c r="N1204" s="261">
        <v>0.903870162297129</v>
      </c>
      <c r="O1204" s="262">
        <v>0.9</v>
      </c>
      <c r="P1204" s="263">
        <v>0.954926624737946</v>
      </c>
      <c r="Q1204" s="260">
        <v>0.949373979314099</v>
      </c>
      <c r="R1204" s="260">
        <v>0.948497854077253</v>
      </c>
      <c r="S1204" s="260">
        <v>0.895054385990054</v>
      </c>
      <c r="T1204" s="262">
        <v>0.9</v>
      </c>
      <c r="U1204" s="260">
        <v>0.890985324947589</v>
      </c>
      <c r="V1204" s="260">
        <v>0.859825802939575</v>
      </c>
      <c r="W1204" s="260">
        <v>0.85568669527897</v>
      </c>
      <c r="X1204" s="260">
        <v>0.84942461198928</v>
      </c>
      <c r="Y1204" s="262">
        <v>0.92</v>
      </c>
      <c r="Z1204" s="262">
        <v>0.942583732057416</v>
      </c>
      <c r="AA1204" s="262">
        <v>0.949606299212598</v>
      </c>
      <c r="AB1204" s="262">
        <v>0.938902743142145</v>
      </c>
      <c r="AC1204" s="262">
        <v>0.940853122251539</v>
      </c>
      <c r="AD1204" s="262">
        <v>0.92</v>
      </c>
      <c r="AE1204" s="260">
        <v>0.998046875</v>
      </c>
      <c r="AF1204" s="260">
        <v>0.984364469605068</v>
      </c>
      <c r="AG1204" s="260">
        <v>0.996223620881155</v>
      </c>
      <c r="AH1204" s="260">
        <v>0.992236367430905</v>
      </c>
      <c r="AI1204" s="262">
        <v>0.92</v>
      </c>
      <c r="AJ1204" s="260">
        <v>0.95786758383491</v>
      </c>
      <c r="AK1204" s="260">
        <v>0.969837587006961</v>
      </c>
      <c r="AL1204" s="260">
        <v>0.962865716429107</v>
      </c>
      <c r="AM1204" s="260">
        <v>0.965331059960216</v>
      </c>
      <c r="AN1204" s="259">
        <v>0.99</v>
      </c>
      <c r="AO1204" s="264">
        <v>1</v>
      </c>
      <c r="AP1204" s="264">
        <v>1</v>
      </c>
      <c r="AQ1204" s="264">
        <v>1</v>
      </c>
      <c r="AR1204" s="265">
        <v>1</v>
      </c>
      <c r="AS1204" s="286">
        <v>0.0721861525408278</v>
      </c>
      <c r="AT1204" s="267">
        <v>0.0454545454545455</v>
      </c>
      <c r="AU1204" s="268">
        <v>0.222222222222222</v>
      </c>
      <c r="AV1204" s="268">
        <v>0.0476190476190476</v>
      </c>
      <c r="AW1204" s="268">
        <v>0.113761467889908</v>
      </c>
      <c r="AX1204" s="224"/>
      <c r="AY1204" s="222"/>
    </row>
    <row r="1205" ht="15" spans="1:51">
      <c r="A1205" s="220"/>
      <c r="B1205" s="224"/>
      <c r="C1205" s="283" t="s">
        <v>1085</v>
      </c>
      <c r="D1205" s="111" t="s">
        <v>25</v>
      </c>
      <c r="E1205" s="111" t="s">
        <v>1086</v>
      </c>
      <c r="F1205" s="307" t="s">
        <v>1243</v>
      </c>
      <c r="G1205" s="307" t="s">
        <v>1243</v>
      </c>
      <c r="H1205" s="307" t="s">
        <v>1243</v>
      </c>
      <c r="I1205" s="307" t="s">
        <v>1243</v>
      </c>
      <c r="J1205" s="259">
        <v>0.9</v>
      </c>
      <c r="K1205" s="260">
        <v>0.944444444444444</v>
      </c>
      <c r="L1205" s="260">
        <v>0.981818181818182</v>
      </c>
      <c r="M1205" s="261">
        <v>0.976744186046512</v>
      </c>
      <c r="N1205" s="261">
        <v>0.957301451750641</v>
      </c>
      <c r="O1205" s="262">
        <v>0.9</v>
      </c>
      <c r="P1205" s="263">
        <v>0.944331690345028</v>
      </c>
      <c r="Q1205" s="260">
        <v>0.954298642533937</v>
      </c>
      <c r="R1205" s="260">
        <v>0.91723259762309</v>
      </c>
      <c r="S1205" s="260">
        <v>0.954050077023889</v>
      </c>
      <c r="T1205" s="262">
        <v>0.9</v>
      </c>
      <c r="U1205" s="260">
        <v>0.789214265004349</v>
      </c>
      <c r="V1205" s="260">
        <v>0.809954751131222</v>
      </c>
      <c r="W1205" s="260">
        <v>0.83276740237691</v>
      </c>
      <c r="X1205" s="260">
        <v>0.814418412158278</v>
      </c>
      <c r="Y1205" s="262">
        <v>0.92</v>
      </c>
      <c r="Z1205" s="262">
        <v>0.83728813559322</v>
      </c>
      <c r="AA1205" s="262">
        <v>0.893719806763285</v>
      </c>
      <c r="AB1205" s="262">
        <v>0.747983870967742</v>
      </c>
      <c r="AC1205" s="262">
        <v>0.830941471427336</v>
      </c>
      <c r="AD1205" s="262">
        <v>0.92</v>
      </c>
      <c r="AE1205" s="260">
        <v>1</v>
      </c>
      <c r="AF1205" s="260">
        <v>0.993197278911565</v>
      </c>
      <c r="AG1205" s="260">
        <v>1</v>
      </c>
      <c r="AH1205" s="260">
        <v>0.996559139784946</v>
      </c>
      <c r="AI1205" s="262">
        <v>0.92</v>
      </c>
      <c r="AJ1205" s="260">
        <v>0.906091370558376</v>
      </c>
      <c r="AK1205" s="260">
        <v>0.940571428571429</v>
      </c>
      <c r="AL1205" s="260">
        <v>0.864097968936679</v>
      </c>
      <c r="AM1205" s="260">
        <v>0.916451006565148</v>
      </c>
      <c r="AN1205" s="259">
        <v>0.99</v>
      </c>
      <c r="AO1205" s="264">
        <v>1</v>
      </c>
      <c r="AP1205" s="264">
        <v>1</v>
      </c>
      <c r="AQ1205" s="264">
        <v>1</v>
      </c>
      <c r="AR1205" s="265">
        <v>1</v>
      </c>
      <c r="AS1205" s="286">
        <v>0.0721861525408278</v>
      </c>
      <c r="AT1205" s="267">
        <v>0</v>
      </c>
      <c r="AU1205" s="268">
        <v>0.0476190476190476</v>
      </c>
      <c r="AV1205" s="268">
        <v>0.176470588235294</v>
      </c>
      <c r="AW1205" s="268">
        <v>0.0927272727272727</v>
      </c>
      <c r="AX1205" s="224"/>
      <c r="AY1205" s="222"/>
    </row>
    <row r="1206" ht="15" spans="1:51">
      <c r="A1206" s="220"/>
      <c r="B1206" s="224"/>
      <c r="C1206" s="283" t="s">
        <v>1085</v>
      </c>
      <c r="D1206" s="111" t="s">
        <v>25</v>
      </c>
      <c r="E1206" s="111" t="s">
        <v>1086</v>
      </c>
      <c r="F1206" s="307" t="s">
        <v>1244</v>
      </c>
      <c r="G1206" s="307" t="s">
        <v>1244</v>
      </c>
      <c r="H1206" s="307" t="s">
        <v>1244</v>
      </c>
      <c r="I1206" s="307" t="s">
        <v>1244</v>
      </c>
      <c r="J1206" s="259">
        <v>0.9</v>
      </c>
      <c r="K1206" s="260">
        <v>1</v>
      </c>
      <c r="L1206" s="260">
        <v>1</v>
      </c>
      <c r="M1206" s="261">
        <v>1</v>
      </c>
      <c r="N1206" s="261">
        <v>0.932330827067669</v>
      </c>
      <c r="O1206" s="262">
        <v>0.9</v>
      </c>
      <c r="P1206" s="263">
        <v>0.985583995292733</v>
      </c>
      <c r="Q1206" s="260">
        <v>0.995837414299706</v>
      </c>
      <c r="R1206" s="260">
        <v>0.978860294117647</v>
      </c>
      <c r="S1206" s="260">
        <v>0.990480590373603</v>
      </c>
      <c r="T1206" s="262">
        <v>0.9</v>
      </c>
      <c r="U1206" s="260">
        <v>0.917917034421889</v>
      </c>
      <c r="V1206" s="260">
        <v>0.926542605288932</v>
      </c>
      <c r="W1206" s="260">
        <v>0.938419117647059</v>
      </c>
      <c r="X1206" s="260">
        <v>0.920841793004511</v>
      </c>
      <c r="Y1206" s="262">
        <v>0.92</v>
      </c>
      <c r="Z1206" s="262">
        <v>0.949238578680203</v>
      </c>
      <c r="AA1206" s="262">
        <v>0.961864406779661</v>
      </c>
      <c r="AB1206" s="262">
        <v>0.951768488745981</v>
      </c>
      <c r="AC1206" s="262">
        <v>0.944341549128556</v>
      </c>
      <c r="AD1206" s="262">
        <v>0.92</v>
      </c>
      <c r="AE1206" s="260">
        <v>1</v>
      </c>
      <c r="AF1206" s="260">
        <v>0.993150684931507</v>
      </c>
      <c r="AG1206" s="260">
        <v>1</v>
      </c>
      <c r="AH1206" s="260">
        <v>0.998843930635838</v>
      </c>
      <c r="AI1206" s="262">
        <v>0.92</v>
      </c>
      <c r="AJ1206" s="260">
        <v>0.969668020062097</v>
      </c>
      <c r="AK1206" s="260">
        <v>0.978297161936561</v>
      </c>
      <c r="AL1206" s="260">
        <v>0.975853187379266</v>
      </c>
      <c r="AM1206" s="260">
        <v>0.972916727163613</v>
      </c>
      <c r="AN1206" s="259">
        <v>0.99</v>
      </c>
      <c r="AO1206" s="264">
        <v>1</v>
      </c>
      <c r="AP1206" s="264">
        <v>1</v>
      </c>
      <c r="AQ1206" s="264">
        <v>1</v>
      </c>
      <c r="AR1206" s="265">
        <v>1</v>
      </c>
      <c r="AS1206" s="286">
        <v>0.0721861525408278</v>
      </c>
      <c r="AT1206" s="267">
        <v>0.032258064516129</v>
      </c>
      <c r="AU1206" s="268">
        <v>0.0454545454545455</v>
      </c>
      <c r="AV1206" s="268">
        <v>0.0555555555555556</v>
      </c>
      <c r="AW1206" s="268">
        <v>0.111111111111111</v>
      </c>
      <c r="AX1206" s="224"/>
      <c r="AY1206" s="222"/>
    </row>
    <row r="1207" ht="15" spans="1:51">
      <c r="A1207" s="220"/>
      <c r="B1207" s="224"/>
      <c r="C1207" s="283" t="s">
        <v>1085</v>
      </c>
      <c r="D1207" s="111" t="s">
        <v>125</v>
      </c>
      <c r="E1207" s="111" t="s">
        <v>1086</v>
      </c>
      <c r="F1207" s="307" t="s">
        <v>1245</v>
      </c>
      <c r="G1207" s="307" t="s">
        <v>1245</v>
      </c>
      <c r="H1207" s="307" t="s">
        <v>1245</v>
      </c>
      <c r="I1207" s="307" t="s">
        <v>1245</v>
      </c>
      <c r="J1207" s="259">
        <v>0.9</v>
      </c>
      <c r="K1207" s="260" t="s">
        <v>33</v>
      </c>
      <c r="L1207" s="260" t="s">
        <v>33</v>
      </c>
      <c r="M1207" s="261" t="s">
        <v>33</v>
      </c>
      <c r="N1207" s="261" t="s">
        <v>33</v>
      </c>
      <c r="O1207" s="262">
        <v>0.9</v>
      </c>
      <c r="P1207" s="263" t="s">
        <v>33</v>
      </c>
      <c r="Q1207" s="260">
        <v>0</v>
      </c>
      <c r="R1207" s="260" t="s">
        <v>33</v>
      </c>
      <c r="S1207" s="260">
        <v>0</v>
      </c>
      <c r="T1207" s="262">
        <v>0.9</v>
      </c>
      <c r="U1207" s="260" t="s">
        <v>33</v>
      </c>
      <c r="V1207" s="260">
        <v>1</v>
      </c>
      <c r="W1207" s="260" t="s">
        <v>33</v>
      </c>
      <c r="X1207" s="260">
        <v>1</v>
      </c>
      <c r="Y1207" s="262">
        <v>0.92</v>
      </c>
      <c r="Z1207" s="262" t="s">
        <v>33</v>
      </c>
      <c r="AA1207" s="262" t="s">
        <v>33</v>
      </c>
      <c r="AB1207" s="262" t="s">
        <v>33</v>
      </c>
      <c r="AC1207" s="262">
        <v>1</v>
      </c>
      <c r="AD1207" s="262">
        <v>0.92</v>
      </c>
      <c r="AE1207" s="260">
        <v>0.995092265410287</v>
      </c>
      <c r="AF1207" s="260">
        <v>0.998668914721803</v>
      </c>
      <c r="AG1207" s="260">
        <v>0.994971045412984</v>
      </c>
      <c r="AH1207" s="260">
        <v>0.95530371473609</v>
      </c>
      <c r="AI1207" s="262">
        <v>0.92</v>
      </c>
      <c r="AJ1207" s="260" t="s">
        <v>33</v>
      </c>
      <c r="AK1207" s="260">
        <v>1</v>
      </c>
      <c r="AL1207" s="260" t="s">
        <v>33</v>
      </c>
      <c r="AM1207" s="260">
        <v>1</v>
      </c>
      <c r="AN1207" s="259">
        <v>0.99</v>
      </c>
      <c r="AO1207" s="264">
        <v>1</v>
      </c>
      <c r="AP1207" s="264">
        <v>1</v>
      </c>
      <c r="AQ1207" s="264">
        <v>1</v>
      </c>
      <c r="AR1207" s="265">
        <v>1</v>
      </c>
      <c r="AS1207" s="286">
        <v>0.0721861525408278</v>
      </c>
      <c r="AT1207" s="267" t="s">
        <v>33</v>
      </c>
      <c r="AU1207" s="268" t="s">
        <v>33</v>
      </c>
      <c r="AV1207" s="268" t="s">
        <v>33</v>
      </c>
      <c r="AW1207" s="268" t="s">
        <v>33</v>
      </c>
      <c r="AX1207" s="224"/>
      <c r="AY1207" s="222"/>
    </row>
    <row r="1208" ht="15" spans="1:51">
      <c r="A1208" s="220"/>
      <c r="B1208" s="224"/>
      <c r="C1208" s="283" t="s">
        <v>1085</v>
      </c>
      <c r="D1208" s="111" t="s">
        <v>25</v>
      </c>
      <c r="E1208" s="111" t="s">
        <v>1086</v>
      </c>
      <c r="F1208" s="307" t="s">
        <v>1246</v>
      </c>
      <c r="G1208" s="307" t="s">
        <v>1246</v>
      </c>
      <c r="H1208" s="307" t="s">
        <v>1246</v>
      </c>
      <c r="I1208" s="307" t="s">
        <v>1246</v>
      </c>
      <c r="J1208" s="259">
        <v>0.9</v>
      </c>
      <c r="K1208" s="260">
        <v>0.980392156862745</v>
      </c>
      <c r="L1208" s="260">
        <v>0.98</v>
      </c>
      <c r="M1208" s="261">
        <v>1</v>
      </c>
      <c r="N1208" s="261">
        <v>0.977085242896425</v>
      </c>
      <c r="O1208" s="262">
        <v>0.9</v>
      </c>
      <c r="P1208" s="263">
        <v>0.992068887378201</v>
      </c>
      <c r="Q1208" s="260">
        <v>0.992387273082178</v>
      </c>
      <c r="R1208" s="260">
        <v>0.993093420574337</v>
      </c>
      <c r="S1208" s="260">
        <v>0.980533283241223</v>
      </c>
      <c r="T1208" s="262">
        <v>0.9</v>
      </c>
      <c r="U1208" s="260">
        <v>0.910718332200317</v>
      </c>
      <c r="V1208" s="260">
        <v>0.892836228772204</v>
      </c>
      <c r="W1208" s="260">
        <v>0.935296255906943</v>
      </c>
      <c r="X1208" s="260">
        <v>0.865087446983104</v>
      </c>
      <c r="Y1208" s="262">
        <v>0.92</v>
      </c>
      <c r="Z1208" s="262">
        <v>0.930332261521972</v>
      </c>
      <c r="AA1208" s="262">
        <v>0.955899880810489</v>
      </c>
      <c r="AB1208" s="262">
        <v>0.940298507462687</v>
      </c>
      <c r="AC1208" s="262">
        <v>0.925894378194208</v>
      </c>
      <c r="AD1208" s="262">
        <v>0.92</v>
      </c>
      <c r="AE1208" s="260">
        <v>0.998031280761238</v>
      </c>
      <c r="AF1208" s="260">
        <v>0.996040663456394</v>
      </c>
      <c r="AG1208" s="260">
        <v>0.995743875910338</v>
      </c>
      <c r="AH1208" s="260">
        <v>0.98524949132836</v>
      </c>
      <c r="AI1208" s="262">
        <v>0.92</v>
      </c>
      <c r="AJ1208" s="260">
        <v>0.946886104357584</v>
      </c>
      <c r="AK1208" s="260">
        <v>0.96327967806841</v>
      </c>
      <c r="AL1208" s="260">
        <v>0.965322373490881</v>
      </c>
      <c r="AM1208" s="260">
        <v>0.955645669291339</v>
      </c>
      <c r="AN1208" s="259">
        <v>0.99</v>
      </c>
      <c r="AO1208" s="264">
        <v>1</v>
      </c>
      <c r="AP1208" s="264">
        <v>1</v>
      </c>
      <c r="AQ1208" s="264">
        <v>1</v>
      </c>
      <c r="AR1208" s="265">
        <v>1</v>
      </c>
      <c r="AS1208" s="286">
        <v>0.0721861525408278</v>
      </c>
      <c r="AT1208" s="267">
        <v>0.025974025974026</v>
      </c>
      <c r="AU1208" s="268">
        <v>0.0163934426229508</v>
      </c>
      <c r="AV1208" s="268">
        <v>0.0416666666666667</v>
      </c>
      <c r="AW1208" s="268">
        <v>0.0773809523809524</v>
      </c>
      <c r="AX1208" s="224"/>
      <c r="AY1208" s="222"/>
    </row>
    <row r="1209" ht="15" spans="1:51">
      <c r="A1209" s="220"/>
      <c r="B1209" s="224"/>
      <c r="C1209" s="283" t="s">
        <v>1085</v>
      </c>
      <c r="D1209" s="111" t="s">
        <v>25</v>
      </c>
      <c r="E1209" s="111" t="s">
        <v>1086</v>
      </c>
      <c r="F1209" s="308" t="s">
        <v>1247</v>
      </c>
      <c r="G1209" s="308" t="s">
        <v>1247</v>
      </c>
      <c r="H1209" s="308" t="s">
        <v>1247</v>
      </c>
      <c r="I1209" s="308" t="s">
        <v>1247</v>
      </c>
      <c r="J1209" s="259">
        <v>0.9</v>
      </c>
      <c r="K1209" s="260">
        <v>0.970588235294118</v>
      </c>
      <c r="L1209" s="260">
        <v>0.970588235294118</v>
      </c>
      <c r="M1209" s="261">
        <v>0.964285714285714</v>
      </c>
      <c r="N1209" s="261">
        <v>0.973049645390071</v>
      </c>
      <c r="O1209" s="262">
        <v>0.9</v>
      </c>
      <c r="P1209" s="263">
        <v>0.981566820276498</v>
      </c>
      <c r="Q1209" s="260">
        <v>0.957662045710004</v>
      </c>
      <c r="R1209" s="260">
        <v>0.978645066273932</v>
      </c>
      <c r="S1209" s="260">
        <v>0.975173991800934</v>
      </c>
      <c r="T1209" s="262">
        <v>0.9</v>
      </c>
      <c r="U1209" s="260">
        <v>0.870046082949309</v>
      </c>
      <c r="V1209" s="260">
        <v>0.862869988759835</v>
      </c>
      <c r="W1209" s="260">
        <v>0.929307805596465</v>
      </c>
      <c r="X1209" s="260">
        <v>0.864925159691105</v>
      </c>
      <c r="Y1209" s="262">
        <v>0.92</v>
      </c>
      <c r="Z1209" s="262">
        <v>0.886725663716814</v>
      </c>
      <c r="AA1209" s="262">
        <v>0.925764192139738</v>
      </c>
      <c r="AB1209" s="262">
        <v>0.900151285930408</v>
      </c>
      <c r="AC1209" s="262">
        <v>0.900391992160157</v>
      </c>
      <c r="AD1209" s="262">
        <v>0.92</v>
      </c>
      <c r="AE1209" s="260">
        <v>0.998527245949926</v>
      </c>
      <c r="AF1209" s="260">
        <v>0.998891352549889</v>
      </c>
      <c r="AG1209" s="260">
        <v>0.998997661209489</v>
      </c>
      <c r="AH1209" s="260">
        <v>0.997430765518318</v>
      </c>
      <c r="AI1209" s="262">
        <v>0.92</v>
      </c>
      <c r="AJ1209" s="260">
        <v>0.925776965265082</v>
      </c>
      <c r="AK1209" s="260">
        <v>0.94755356571794</v>
      </c>
      <c r="AL1209" s="260">
        <v>0.944416873449131</v>
      </c>
      <c r="AM1209" s="260">
        <v>0.940870607627182</v>
      </c>
      <c r="AN1209" s="259">
        <v>0.99</v>
      </c>
      <c r="AO1209" s="264">
        <v>1</v>
      </c>
      <c r="AP1209" s="264">
        <v>1</v>
      </c>
      <c r="AQ1209" s="264">
        <v>1</v>
      </c>
      <c r="AR1209" s="265">
        <v>1</v>
      </c>
      <c r="AS1209" s="286">
        <v>0.0721861525408278</v>
      </c>
      <c r="AT1209" s="267">
        <v>0.0476190476190476</v>
      </c>
      <c r="AU1209" s="268">
        <v>0.0526315789473684</v>
      </c>
      <c r="AV1209" s="268">
        <v>0.0526315789473684</v>
      </c>
      <c r="AW1209" s="268">
        <v>0.096234309623431</v>
      </c>
      <c r="AX1209" s="224"/>
      <c r="AY1209" s="222"/>
    </row>
    <row r="1210" ht="15" spans="1:51">
      <c r="A1210" s="220"/>
      <c r="B1210" s="224"/>
      <c r="C1210" s="283" t="s">
        <v>1085</v>
      </c>
      <c r="D1210" s="111" t="s">
        <v>125</v>
      </c>
      <c r="E1210" s="111" t="s">
        <v>1086</v>
      </c>
      <c r="F1210" s="307" t="s">
        <v>1248</v>
      </c>
      <c r="G1210" s="307" t="s">
        <v>1248</v>
      </c>
      <c r="H1210" s="307" t="s">
        <v>1248</v>
      </c>
      <c r="I1210" s="307" t="s">
        <v>1248</v>
      </c>
      <c r="J1210" s="259">
        <v>0.9</v>
      </c>
      <c r="K1210" s="260" t="s">
        <v>33</v>
      </c>
      <c r="L1210" s="260" t="s">
        <v>33</v>
      </c>
      <c r="M1210" s="261" t="s">
        <v>33</v>
      </c>
      <c r="N1210" s="261" t="s">
        <v>33</v>
      </c>
      <c r="O1210" s="262">
        <v>0.9</v>
      </c>
      <c r="P1210" s="263">
        <v>0</v>
      </c>
      <c r="Q1210" s="260">
        <v>0</v>
      </c>
      <c r="R1210" s="260">
        <v>0</v>
      </c>
      <c r="S1210" s="260">
        <v>0.0204081632653061</v>
      </c>
      <c r="T1210" s="262">
        <v>0.9</v>
      </c>
      <c r="U1210" s="260">
        <v>0</v>
      </c>
      <c r="V1210" s="260">
        <v>1</v>
      </c>
      <c r="W1210" s="260">
        <v>1</v>
      </c>
      <c r="X1210" s="260">
        <v>0.979591836734694</v>
      </c>
      <c r="Y1210" s="262">
        <v>0.92</v>
      </c>
      <c r="Z1210" s="262" t="s">
        <v>33</v>
      </c>
      <c r="AA1210" s="262">
        <v>0</v>
      </c>
      <c r="AB1210" s="262" t="s">
        <v>33</v>
      </c>
      <c r="AC1210" s="262">
        <v>0.833333333333333</v>
      </c>
      <c r="AD1210" s="262">
        <v>0.92</v>
      </c>
      <c r="AE1210" s="260">
        <v>0.998750334731768</v>
      </c>
      <c r="AF1210" s="260">
        <v>0.996921581335062</v>
      </c>
      <c r="AG1210" s="260">
        <v>0.997682762744805</v>
      </c>
      <c r="AH1210" s="260">
        <v>0.971745792294771</v>
      </c>
      <c r="AI1210" s="262">
        <v>0.92</v>
      </c>
      <c r="AJ1210" s="260">
        <v>0</v>
      </c>
      <c r="AK1210" s="260">
        <v>0.75</v>
      </c>
      <c r="AL1210" s="260">
        <v>1</v>
      </c>
      <c r="AM1210" s="260">
        <v>0.970149253731343</v>
      </c>
      <c r="AN1210" s="259">
        <v>0.99</v>
      </c>
      <c r="AO1210" s="264">
        <v>1</v>
      </c>
      <c r="AP1210" s="264">
        <v>1</v>
      </c>
      <c r="AQ1210" s="264">
        <v>1</v>
      </c>
      <c r="AR1210" s="265">
        <v>1</v>
      </c>
      <c r="AS1210" s="286">
        <v>0.0721861525408278</v>
      </c>
      <c r="AT1210" s="267" t="s">
        <v>33</v>
      </c>
      <c r="AU1210" s="268" t="s">
        <v>33</v>
      </c>
      <c r="AV1210" s="268" t="s">
        <v>33</v>
      </c>
      <c r="AW1210" s="268" t="s">
        <v>33</v>
      </c>
      <c r="AX1210" s="224"/>
      <c r="AY1210" s="222"/>
    </row>
    <row r="1211" ht="15" spans="1:51">
      <c r="A1211" s="220"/>
      <c r="B1211" s="224"/>
      <c r="C1211" s="283" t="s">
        <v>1085</v>
      </c>
      <c r="D1211" s="111" t="s">
        <v>125</v>
      </c>
      <c r="E1211" s="111" t="s">
        <v>1086</v>
      </c>
      <c r="F1211" s="307" t="s">
        <v>1249</v>
      </c>
      <c r="G1211" s="307" t="s">
        <v>1249</v>
      </c>
      <c r="H1211" s="307" t="s">
        <v>1249</v>
      </c>
      <c r="I1211" s="307" t="s">
        <v>1249</v>
      </c>
      <c r="J1211" s="259">
        <v>0.9</v>
      </c>
      <c r="K1211" s="260" t="s">
        <v>33</v>
      </c>
      <c r="L1211" s="260" t="s">
        <v>33</v>
      </c>
      <c r="M1211" s="261" t="s">
        <v>33</v>
      </c>
      <c r="N1211" s="261" t="s">
        <v>33</v>
      </c>
      <c r="O1211" s="262">
        <v>0.9</v>
      </c>
      <c r="P1211" s="263">
        <v>0.996268656716418</v>
      </c>
      <c r="Q1211" s="260">
        <v>0.993006993006993</v>
      </c>
      <c r="R1211" s="260">
        <v>0.963276836158192</v>
      </c>
      <c r="S1211" s="260">
        <v>0.990895295902883</v>
      </c>
      <c r="T1211" s="262">
        <v>0.9</v>
      </c>
      <c r="U1211" s="260">
        <v>0.996268656716418</v>
      </c>
      <c r="V1211" s="260">
        <v>0.997668997668998</v>
      </c>
      <c r="W1211" s="260">
        <v>0.991525423728814</v>
      </c>
      <c r="X1211" s="260">
        <v>0.995447647951442</v>
      </c>
      <c r="Y1211" s="262">
        <v>0.92</v>
      </c>
      <c r="Z1211" s="262">
        <v>1</v>
      </c>
      <c r="AA1211" s="262">
        <v>1</v>
      </c>
      <c r="AB1211" s="262">
        <v>1</v>
      </c>
      <c r="AC1211" s="262">
        <v>0.998866855524079</v>
      </c>
      <c r="AD1211" s="262">
        <v>0.92</v>
      </c>
      <c r="AE1211" s="260">
        <v>0.993039129553288</v>
      </c>
      <c r="AF1211" s="260">
        <v>0.992914653784219</v>
      </c>
      <c r="AG1211" s="260">
        <v>0.989999425254325</v>
      </c>
      <c r="AH1211" s="260">
        <v>0.990312709567256</v>
      </c>
      <c r="AI1211" s="262">
        <v>0.92</v>
      </c>
      <c r="AJ1211" s="260">
        <v>0.99702380952381</v>
      </c>
      <c r="AK1211" s="260">
        <v>0.998158379373849</v>
      </c>
      <c r="AL1211" s="260">
        <v>0.993520518358531</v>
      </c>
      <c r="AM1211" s="260">
        <v>0.996105919003115</v>
      </c>
      <c r="AN1211" s="259">
        <v>0.99</v>
      </c>
      <c r="AO1211" s="264">
        <v>1</v>
      </c>
      <c r="AP1211" s="264">
        <v>1</v>
      </c>
      <c r="AQ1211" s="264">
        <v>1</v>
      </c>
      <c r="AR1211" s="265">
        <v>1</v>
      </c>
      <c r="AS1211" s="286">
        <v>0.0721861525408278</v>
      </c>
      <c r="AT1211" s="267">
        <v>0</v>
      </c>
      <c r="AU1211" s="268">
        <v>0</v>
      </c>
      <c r="AV1211" s="268">
        <v>0</v>
      </c>
      <c r="AW1211" s="268">
        <v>0.000542888165038002</v>
      </c>
      <c r="AX1211" s="224"/>
      <c r="AY1211" s="222"/>
    </row>
    <row r="1212" ht="15" spans="1:51">
      <c r="A1212" s="220"/>
      <c r="B1212" s="224"/>
      <c r="C1212" s="283" t="s">
        <v>1085</v>
      </c>
      <c r="D1212" s="111" t="s">
        <v>25</v>
      </c>
      <c r="E1212" s="111" t="s">
        <v>1086</v>
      </c>
      <c r="F1212" s="309" t="s">
        <v>1250</v>
      </c>
      <c r="G1212" s="309" t="s">
        <v>1250</v>
      </c>
      <c r="H1212" s="309" t="s">
        <v>1250</v>
      </c>
      <c r="I1212" s="309" t="s">
        <v>1250</v>
      </c>
      <c r="J1212" s="259">
        <v>0.9</v>
      </c>
      <c r="K1212" s="260">
        <v>0.933333333333333</v>
      </c>
      <c r="L1212" s="260">
        <v>0.882352941176471</v>
      </c>
      <c r="M1212" s="261">
        <v>0.933333333333333</v>
      </c>
      <c r="N1212" s="261">
        <v>0.904761904761905</v>
      </c>
      <c r="O1212" s="262">
        <v>0.9</v>
      </c>
      <c r="P1212" s="263">
        <v>0.906230333543109</v>
      </c>
      <c r="Q1212" s="260">
        <v>0.85</v>
      </c>
      <c r="R1212" s="260">
        <v>0.969030969030969</v>
      </c>
      <c r="S1212" s="260">
        <v>0.896105641611505</v>
      </c>
      <c r="T1212" s="262">
        <v>0.9</v>
      </c>
      <c r="U1212" s="260">
        <v>0.872876022655758</v>
      </c>
      <c r="V1212" s="260">
        <v>0.831927710843373</v>
      </c>
      <c r="W1212" s="260">
        <v>0.923076923076923</v>
      </c>
      <c r="X1212" s="260">
        <v>0.8697624407782</v>
      </c>
      <c r="Y1212" s="262">
        <v>0.92</v>
      </c>
      <c r="Z1212" s="262">
        <v>0.89769820971867</v>
      </c>
      <c r="AA1212" s="262">
        <v>0.904371584699454</v>
      </c>
      <c r="AB1212" s="262">
        <v>0.911214953271028</v>
      </c>
      <c r="AC1212" s="262">
        <v>0.903301100366789</v>
      </c>
      <c r="AD1212" s="262">
        <v>0.92</v>
      </c>
      <c r="AE1212" s="260">
        <v>0.990937746256895</v>
      </c>
      <c r="AF1212" s="260">
        <v>0.993242271746945</v>
      </c>
      <c r="AG1212" s="260">
        <v>0.993259476775227</v>
      </c>
      <c r="AH1212" s="260">
        <v>0.929756702145156</v>
      </c>
      <c r="AI1212" s="262">
        <v>0.92</v>
      </c>
      <c r="AJ1212" s="260">
        <v>0.93336698637052</v>
      </c>
      <c r="AK1212" s="260">
        <v>0.941292550567341</v>
      </c>
      <c r="AL1212" s="260">
        <v>0.942617214835549</v>
      </c>
      <c r="AM1212" s="260">
        <v>0.946169718854785</v>
      </c>
      <c r="AN1212" s="259">
        <v>0.99</v>
      </c>
      <c r="AO1212" s="264">
        <v>1</v>
      </c>
      <c r="AP1212" s="264">
        <v>1</v>
      </c>
      <c r="AQ1212" s="264">
        <v>1</v>
      </c>
      <c r="AR1212" s="265">
        <v>1</v>
      </c>
      <c r="AS1212" s="286">
        <v>0.0721861525408278</v>
      </c>
      <c r="AT1212" s="267">
        <v>0</v>
      </c>
      <c r="AU1212" s="268">
        <v>0</v>
      </c>
      <c r="AV1212" s="268">
        <v>0.142857142857143</v>
      </c>
      <c r="AW1212" s="268">
        <v>0.045045045045045</v>
      </c>
      <c r="AX1212" s="224"/>
      <c r="AY1212" s="222"/>
    </row>
    <row r="1213" ht="15" spans="1:51">
      <c r="A1213" s="220"/>
      <c r="B1213" s="224"/>
      <c r="C1213" s="283" t="s">
        <v>1085</v>
      </c>
      <c r="D1213" s="111" t="s">
        <v>125</v>
      </c>
      <c r="E1213" s="111" t="s">
        <v>1086</v>
      </c>
      <c r="F1213" s="307" t="s">
        <v>1251</v>
      </c>
      <c r="G1213" s="307" t="s">
        <v>1251</v>
      </c>
      <c r="H1213" s="307" t="s">
        <v>1251</v>
      </c>
      <c r="I1213" s="307" t="s">
        <v>1251</v>
      </c>
      <c r="J1213" s="259">
        <v>0.9</v>
      </c>
      <c r="K1213" s="260" t="s">
        <v>33</v>
      </c>
      <c r="L1213" s="260" t="s">
        <v>33</v>
      </c>
      <c r="M1213" s="261" t="s">
        <v>33</v>
      </c>
      <c r="N1213" s="261" t="s">
        <v>33</v>
      </c>
      <c r="O1213" s="262">
        <v>0.9</v>
      </c>
      <c r="P1213" s="263" t="s">
        <v>33</v>
      </c>
      <c r="Q1213" s="260" t="s">
        <v>33</v>
      </c>
      <c r="R1213" s="260" t="s">
        <v>33</v>
      </c>
      <c r="S1213" s="260">
        <v>0</v>
      </c>
      <c r="T1213" s="262">
        <v>0.9</v>
      </c>
      <c r="U1213" s="260" t="s">
        <v>33</v>
      </c>
      <c r="V1213" s="260" t="s">
        <v>33</v>
      </c>
      <c r="W1213" s="260" t="s">
        <v>33</v>
      </c>
      <c r="X1213" s="260">
        <v>1</v>
      </c>
      <c r="Y1213" s="262">
        <v>0.92</v>
      </c>
      <c r="Z1213" s="262" t="s">
        <v>33</v>
      </c>
      <c r="AA1213" s="262" t="s">
        <v>33</v>
      </c>
      <c r="AB1213" s="262" t="s">
        <v>33</v>
      </c>
      <c r="AC1213" s="262">
        <v>0.5</v>
      </c>
      <c r="AD1213" s="262">
        <v>0.92</v>
      </c>
      <c r="AE1213" s="260">
        <v>0.998363933830213</v>
      </c>
      <c r="AF1213" s="260">
        <v>0.998806071976804</v>
      </c>
      <c r="AG1213" s="260">
        <v>0.998695793935442</v>
      </c>
      <c r="AH1213" s="260">
        <v>0.925111736231098</v>
      </c>
      <c r="AI1213" s="262">
        <v>0.92</v>
      </c>
      <c r="AJ1213" s="260" t="s">
        <v>33</v>
      </c>
      <c r="AK1213" s="260" t="s">
        <v>33</v>
      </c>
      <c r="AL1213" s="260" t="s">
        <v>33</v>
      </c>
      <c r="AM1213" s="260">
        <v>0.9375</v>
      </c>
      <c r="AN1213" s="259">
        <v>0.99</v>
      </c>
      <c r="AO1213" s="264">
        <v>1</v>
      </c>
      <c r="AP1213" s="264">
        <v>1</v>
      </c>
      <c r="AQ1213" s="264">
        <v>1</v>
      </c>
      <c r="AR1213" s="265">
        <v>1</v>
      </c>
      <c r="AS1213" s="286">
        <v>0.0721861525408278</v>
      </c>
      <c r="AT1213" s="267" t="s">
        <v>33</v>
      </c>
      <c r="AU1213" s="268" t="s">
        <v>33</v>
      </c>
      <c r="AV1213" s="268" t="s">
        <v>33</v>
      </c>
      <c r="AW1213" s="268" t="s">
        <v>33</v>
      </c>
      <c r="AX1213" s="224"/>
      <c r="AY1213" s="222"/>
    </row>
    <row r="1214" ht="15" spans="1:51">
      <c r="A1214" s="220"/>
      <c r="B1214" s="224"/>
      <c r="C1214" s="283" t="s">
        <v>1085</v>
      </c>
      <c r="D1214" s="111" t="s">
        <v>25</v>
      </c>
      <c r="E1214" s="111" t="s">
        <v>1086</v>
      </c>
      <c r="F1214" s="307" t="s">
        <v>1252</v>
      </c>
      <c r="G1214" s="307" t="s">
        <v>1252</v>
      </c>
      <c r="H1214" s="307" t="s">
        <v>1252</v>
      </c>
      <c r="I1214" s="307" t="s">
        <v>1252</v>
      </c>
      <c r="J1214" s="259">
        <v>0.9</v>
      </c>
      <c r="K1214" s="260">
        <v>0.984848484848485</v>
      </c>
      <c r="L1214" s="260">
        <v>0.984848484848485</v>
      </c>
      <c r="M1214" s="261">
        <v>0.980392156862745</v>
      </c>
      <c r="N1214" s="261">
        <v>0.967086834733894</v>
      </c>
      <c r="O1214" s="262">
        <v>0.9</v>
      </c>
      <c r="P1214" s="263">
        <v>0.983154670750383</v>
      </c>
      <c r="Q1214" s="260">
        <v>0.974114441416894</v>
      </c>
      <c r="R1214" s="260">
        <v>0.97448262005224</v>
      </c>
      <c r="S1214" s="260">
        <v>0.953620364958764</v>
      </c>
      <c r="T1214" s="262">
        <v>0.9</v>
      </c>
      <c r="U1214" s="260">
        <v>0.941168963757019</v>
      </c>
      <c r="V1214" s="260">
        <v>0.905653950953679</v>
      </c>
      <c r="W1214" s="260">
        <v>0.951778179626281</v>
      </c>
      <c r="X1214" s="260">
        <v>0.901175401000065</v>
      </c>
      <c r="Y1214" s="262">
        <v>0.92</v>
      </c>
      <c r="Z1214" s="262">
        <v>0.946360153256705</v>
      </c>
      <c r="AA1214" s="262">
        <v>0.953073364177132</v>
      </c>
      <c r="AB1214" s="262">
        <v>0.948959365708622</v>
      </c>
      <c r="AC1214" s="262">
        <v>0.939720998531571</v>
      </c>
      <c r="AD1214" s="262">
        <v>0.92</v>
      </c>
      <c r="AE1214" s="260">
        <v>0.97402996542451</v>
      </c>
      <c r="AF1214" s="260">
        <v>0.958248152225193</v>
      </c>
      <c r="AG1214" s="260">
        <v>0.969615378061042</v>
      </c>
      <c r="AH1214" s="260">
        <v>0.924823391287355</v>
      </c>
      <c r="AI1214" s="262">
        <v>0.92</v>
      </c>
      <c r="AJ1214" s="260">
        <v>0.966890843248836</v>
      </c>
      <c r="AK1214" s="260">
        <v>0.968123243871718</v>
      </c>
      <c r="AL1214" s="260">
        <v>0.966671434701759</v>
      </c>
      <c r="AM1214" s="260">
        <v>0.964019660154326</v>
      </c>
      <c r="AN1214" s="259">
        <v>0.99</v>
      </c>
      <c r="AO1214" s="264">
        <v>1</v>
      </c>
      <c r="AP1214" s="264">
        <v>1</v>
      </c>
      <c r="AQ1214" s="264">
        <v>1</v>
      </c>
      <c r="AR1214" s="265">
        <v>1</v>
      </c>
      <c r="AS1214" s="286">
        <v>0.0721861525408278</v>
      </c>
      <c r="AT1214" s="267">
        <v>0.0714285714285714</v>
      </c>
      <c r="AU1214" s="268">
        <v>0.04</v>
      </c>
      <c r="AV1214" s="268">
        <v>0.0303030303030303</v>
      </c>
      <c r="AW1214" s="268">
        <v>0.06</v>
      </c>
      <c r="AX1214" s="224"/>
      <c r="AY1214" s="222"/>
    </row>
    <row r="1215" ht="15" spans="1:51">
      <c r="A1215" s="220"/>
      <c r="B1215" s="224"/>
      <c r="C1215" s="283" t="s">
        <v>1085</v>
      </c>
      <c r="D1215" s="111" t="s">
        <v>25</v>
      </c>
      <c r="E1215" s="111" t="s">
        <v>1086</v>
      </c>
      <c r="F1215" s="307" t="s">
        <v>1253</v>
      </c>
      <c r="G1215" s="307" t="s">
        <v>1253</v>
      </c>
      <c r="H1215" s="307" t="s">
        <v>1253</v>
      </c>
      <c r="I1215" s="307" t="s">
        <v>1253</v>
      </c>
      <c r="J1215" s="259">
        <v>0.9</v>
      </c>
      <c r="K1215" s="260">
        <v>0.917808219178082</v>
      </c>
      <c r="L1215" s="260">
        <v>0.958904109589041</v>
      </c>
      <c r="M1215" s="261">
        <v>1</v>
      </c>
      <c r="N1215" s="261">
        <v>0.928698752228164</v>
      </c>
      <c r="O1215" s="262">
        <v>0.9</v>
      </c>
      <c r="P1215" s="263">
        <v>0.961227489893422</v>
      </c>
      <c r="Q1215" s="260">
        <v>0.958383233532934</v>
      </c>
      <c r="R1215" s="260">
        <v>0.966485507246377</v>
      </c>
      <c r="S1215" s="260">
        <v>0.951312055606925</v>
      </c>
      <c r="T1215" s="262">
        <v>0.9</v>
      </c>
      <c r="U1215" s="260">
        <v>0.886255053289232</v>
      </c>
      <c r="V1215" s="260">
        <v>0.863622754491018</v>
      </c>
      <c r="W1215" s="260">
        <v>0.903985507246377</v>
      </c>
      <c r="X1215" s="260">
        <v>0.88097439658196</v>
      </c>
      <c r="Y1215" s="262">
        <v>0.92</v>
      </c>
      <c r="Z1215" s="262">
        <v>0.872816212438854</v>
      </c>
      <c r="AA1215" s="262">
        <v>0.920300751879699</v>
      </c>
      <c r="AB1215" s="262">
        <v>0.926289926289926</v>
      </c>
      <c r="AC1215" s="262">
        <v>0.918749662581655</v>
      </c>
      <c r="AD1215" s="262">
        <v>0.92</v>
      </c>
      <c r="AE1215" s="260">
        <v>0.997613839729569</v>
      </c>
      <c r="AF1215" s="260">
        <v>0.959808259587021</v>
      </c>
      <c r="AG1215" s="260">
        <v>0.983894199292916</v>
      </c>
      <c r="AH1215" s="260">
        <v>0.953182604916137</v>
      </c>
      <c r="AI1215" s="262">
        <v>0.92</v>
      </c>
      <c r="AJ1215" s="260">
        <v>0.937154495199302</v>
      </c>
      <c r="AK1215" s="260">
        <v>0.956304619225968</v>
      </c>
      <c r="AL1215" s="260">
        <v>0.954011345218801</v>
      </c>
      <c r="AM1215" s="260">
        <v>0.960253286072958</v>
      </c>
      <c r="AN1215" s="259">
        <v>0.99</v>
      </c>
      <c r="AO1215" s="264">
        <v>1</v>
      </c>
      <c r="AP1215" s="264">
        <v>1</v>
      </c>
      <c r="AQ1215" s="264">
        <v>1</v>
      </c>
      <c r="AR1215" s="265">
        <v>1</v>
      </c>
      <c r="AS1215" s="286">
        <v>0.0721861525408278</v>
      </c>
      <c r="AT1215" s="267">
        <v>0.0810810810810811</v>
      </c>
      <c r="AU1215" s="268">
        <v>0.037037037037037</v>
      </c>
      <c r="AV1215" s="268">
        <v>0.0555555555555556</v>
      </c>
      <c r="AW1215" s="268">
        <v>0.105740181268882</v>
      </c>
      <c r="AX1215" s="224"/>
      <c r="AY1215" s="222"/>
    </row>
    <row r="1216" ht="15" spans="1:51">
      <c r="A1216" s="220"/>
      <c r="B1216" s="224"/>
      <c r="C1216" s="283" t="s">
        <v>1085</v>
      </c>
      <c r="D1216" s="111" t="s">
        <v>125</v>
      </c>
      <c r="E1216" s="111" t="s">
        <v>1086</v>
      </c>
      <c r="F1216" s="307" t="s">
        <v>1254</v>
      </c>
      <c r="G1216" s="307" t="s">
        <v>1254</v>
      </c>
      <c r="H1216" s="307" t="s">
        <v>1254</v>
      </c>
      <c r="I1216" s="307" t="s">
        <v>1254</v>
      </c>
      <c r="J1216" s="259">
        <v>0.9</v>
      </c>
      <c r="K1216" s="260" t="s">
        <v>33</v>
      </c>
      <c r="L1216" s="260" t="s">
        <v>33</v>
      </c>
      <c r="M1216" s="261" t="s">
        <v>33</v>
      </c>
      <c r="N1216" s="261" t="s">
        <v>33</v>
      </c>
      <c r="O1216" s="262">
        <v>0.9</v>
      </c>
      <c r="P1216" s="263" t="s">
        <v>33</v>
      </c>
      <c r="Q1216" s="260" t="s">
        <v>33</v>
      </c>
      <c r="R1216" s="260" t="s">
        <v>33</v>
      </c>
      <c r="S1216" s="260">
        <v>1</v>
      </c>
      <c r="T1216" s="262">
        <v>0.9</v>
      </c>
      <c r="U1216" s="260" t="s">
        <v>33</v>
      </c>
      <c r="V1216" s="260" t="s">
        <v>33</v>
      </c>
      <c r="W1216" s="260" t="s">
        <v>33</v>
      </c>
      <c r="X1216" s="260">
        <v>1</v>
      </c>
      <c r="Y1216" s="262">
        <v>0.92</v>
      </c>
      <c r="Z1216" s="262" t="s">
        <v>33</v>
      </c>
      <c r="AA1216" s="262" t="s">
        <v>33</v>
      </c>
      <c r="AB1216" s="262" t="s">
        <v>33</v>
      </c>
      <c r="AC1216" s="262">
        <v>1</v>
      </c>
      <c r="AD1216" s="262">
        <v>0.92</v>
      </c>
      <c r="AE1216" s="260">
        <v>1</v>
      </c>
      <c r="AF1216" s="260">
        <v>0.992358634742741</v>
      </c>
      <c r="AG1216" s="260">
        <v>0.999642218246869</v>
      </c>
      <c r="AH1216" s="260">
        <v>0.99906423367422</v>
      </c>
      <c r="AI1216" s="262">
        <v>0.92</v>
      </c>
      <c r="AJ1216" s="260" t="s">
        <v>33</v>
      </c>
      <c r="AK1216" s="260" t="s">
        <v>33</v>
      </c>
      <c r="AL1216" s="260" t="s">
        <v>33</v>
      </c>
      <c r="AM1216" s="260">
        <v>1</v>
      </c>
      <c r="AN1216" s="259">
        <v>0.99</v>
      </c>
      <c r="AO1216" s="264">
        <v>1</v>
      </c>
      <c r="AP1216" s="264">
        <v>1</v>
      </c>
      <c r="AQ1216" s="264">
        <v>1</v>
      </c>
      <c r="AR1216" s="265">
        <v>1</v>
      </c>
      <c r="AS1216" s="286">
        <v>0.0721861525408278</v>
      </c>
      <c r="AT1216" s="267" t="s">
        <v>33</v>
      </c>
      <c r="AU1216" s="268" t="s">
        <v>33</v>
      </c>
      <c r="AV1216" s="268" t="s">
        <v>33</v>
      </c>
      <c r="AW1216" s="268" t="s">
        <v>33</v>
      </c>
      <c r="AX1216" s="224"/>
      <c r="AY1216" s="222"/>
    </row>
    <row r="1217" ht="15" spans="1:51">
      <c r="A1217" s="220"/>
      <c r="B1217" s="224"/>
      <c r="C1217" s="283" t="s">
        <v>1085</v>
      </c>
      <c r="D1217" s="111" t="s">
        <v>25</v>
      </c>
      <c r="E1217" s="111" t="s">
        <v>1086</v>
      </c>
      <c r="F1217" s="307" t="s">
        <v>1255</v>
      </c>
      <c r="G1217" s="307" t="s">
        <v>1255</v>
      </c>
      <c r="H1217" s="307" t="s">
        <v>1255</v>
      </c>
      <c r="I1217" s="307" t="s">
        <v>1255</v>
      </c>
      <c r="J1217" s="259">
        <v>0.9</v>
      </c>
      <c r="K1217" s="260">
        <v>0.943396226415094</v>
      </c>
      <c r="L1217" s="260">
        <v>0.915254237288136</v>
      </c>
      <c r="M1217" s="261">
        <v>0.958333333333333</v>
      </c>
      <c r="N1217" s="261">
        <v>0.930952380952381</v>
      </c>
      <c r="O1217" s="262">
        <v>0.9</v>
      </c>
      <c r="P1217" s="263">
        <v>0.927220756376429</v>
      </c>
      <c r="Q1217" s="260">
        <v>0.983245310508104</v>
      </c>
      <c r="R1217" s="260">
        <v>0.98606390210741</v>
      </c>
      <c r="S1217" s="260">
        <v>0.959886034732272</v>
      </c>
      <c r="T1217" s="262">
        <v>0.9</v>
      </c>
      <c r="U1217" s="260">
        <v>0.938214599824098</v>
      </c>
      <c r="V1217" s="260">
        <v>0.93462028774358</v>
      </c>
      <c r="W1217" s="260">
        <v>0.93711760707002</v>
      </c>
      <c r="X1217" s="260">
        <v>0.919998191027496</v>
      </c>
      <c r="Y1217" s="262">
        <v>0.92</v>
      </c>
      <c r="Z1217" s="262">
        <v>0.916508538899431</v>
      </c>
      <c r="AA1217" s="262">
        <v>0.965477560414269</v>
      </c>
      <c r="AB1217" s="262">
        <v>0.957642725598527</v>
      </c>
      <c r="AC1217" s="262">
        <v>0.954511752057537</v>
      </c>
      <c r="AD1217" s="262">
        <v>0.92</v>
      </c>
      <c r="AE1217" s="260">
        <v>0.976749146757679</v>
      </c>
      <c r="AF1217" s="260">
        <v>0.993168232280102</v>
      </c>
      <c r="AG1217" s="260">
        <v>0.986370289059641</v>
      </c>
      <c r="AH1217" s="260">
        <v>0.984009234816361</v>
      </c>
      <c r="AI1217" s="262">
        <v>0.92</v>
      </c>
      <c r="AJ1217" s="260">
        <v>0.962341602712832</v>
      </c>
      <c r="AK1217" s="260">
        <v>0.97814465408805</v>
      </c>
      <c r="AL1217" s="260">
        <v>0.975670307845084</v>
      </c>
      <c r="AM1217" s="260">
        <v>0.975481216561991</v>
      </c>
      <c r="AN1217" s="259">
        <v>0.99</v>
      </c>
      <c r="AO1217" s="264">
        <v>1</v>
      </c>
      <c r="AP1217" s="264">
        <v>1</v>
      </c>
      <c r="AQ1217" s="264">
        <v>1</v>
      </c>
      <c r="AR1217" s="265">
        <v>1</v>
      </c>
      <c r="AS1217" s="286">
        <v>0.0721861525408278</v>
      </c>
      <c r="AT1217" s="267">
        <v>0.0652173913043478</v>
      </c>
      <c r="AU1217" s="268">
        <v>0.037037037037037</v>
      </c>
      <c r="AV1217" s="268">
        <v>0.181818181818182</v>
      </c>
      <c r="AW1217" s="268">
        <v>0.0738813735691988</v>
      </c>
      <c r="AX1217" s="224"/>
      <c r="AY1217" s="222"/>
    </row>
    <row r="1218" ht="15" spans="1:51">
      <c r="A1218" s="220"/>
      <c r="B1218" s="224"/>
      <c r="C1218" s="283" t="s">
        <v>1085</v>
      </c>
      <c r="D1218" s="111" t="s">
        <v>125</v>
      </c>
      <c r="E1218" s="111" t="s">
        <v>1086</v>
      </c>
      <c r="F1218" s="307" t="s">
        <v>1256</v>
      </c>
      <c r="G1218" s="307" t="s">
        <v>1256</v>
      </c>
      <c r="H1218" s="307" t="s">
        <v>1256</v>
      </c>
      <c r="I1218" s="307" t="s">
        <v>1256</v>
      </c>
      <c r="J1218" s="259">
        <v>0.9</v>
      </c>
      <c r="K1218" s="260" t="s">
        <v>33</v>
      </c>
      <c r="L1218" s="260" t="s">
        <v>33</v>
      </c>
      <c r="M1218" s="261" t="s">
        <v>33</v>
      </c>
      <c r="N1218" s="261" t="s">
        <v>33</v>
      </c>
      <c r="O1218" s="262">
        <v>0.9</v>
      </c>
      <c r="P1218" s="263" t="s">
        <v>33</v>
      </c>
      <c r="Q1218" s="260" t="s">
        <v>33</v>
      </c>
      <c r="R1218" s="260" t="s">
        <v>33</v>
      </c>
      <c r="S1218" s="260">
        <v>0</v>
      </c>
      <c r="T1218" s="262">
        <v>0.9</v>
      </c>
      <c r="U1218" s="260" t="s">
        <v>33</v>
      </c>
      <c r="V1218" s="260" t="s">
        <v>33</v>
      </c>
      <c r="W1218" s="260" t="s">
        <v>33</v>
      </c>
      <c r="X1218" s="260">
        <v>0.978947368421053</v>
      </c>
      <c r="Y1218" s="262">
        <v>0.92</v>
      </c>
      <c r="Z1218" s="262" t="s">
        <v>33</v>
      </c>
      <c r="AA1218" s="262">
        <v>0</v>
      </c>
      <c r="AB1218" s="262" t="s">
        <v>33</v>
      </c>
      <c r="AC1218" s="262">
        <v>0</v>
      </c>
      <c r="AD1218" s="262">
        <v>0.92</v>
      </c>
      <c r="AE1218" s="260">
        <v>0.998883679392722</v>
      </c>
      <c r="AF1218" s="260">
        <v>0.991477756945628</v>
      </c>
      <c r="AG1218" s="260">
        <v>0.988480245754757</v>
      </c>
      <c r="AH1218" s="260">
        <v>0.987914225360108</v>
      </c>
      <c r="AI1218" s="262">
        <v>0.92</v>
      </c>
      <c r="AJ1218" s="260" t="s">
        <v>33</v>
      </c>
      <c r="AK1218" s="260">
        <v>0</v>
      </c>
      <c r="AL1218" s="260" t="s">
        <v>33</v>
      </c>
      <c r="AM1218" s="260">
        <v>0.956896551724138</v>
      </c>
      <c r="AN1218" s="259">
        <v>0.99</v>
      </c>
      <c r="AO1218" s="264">
        <v>1</v>
      </c>
      <c r="AP1218" s="264">
        <v>1</v>
      </c>
      <c r="AQ1218" s="264">
        <v>1</v>
      </c>
      <c r="AR1218" s="265">
        <v>1</v>
      </c>
      <c r="AS1218" s="286">
        <v>0.0721861525408278</v>
      </c>
      <c r="AT1218" s="267" t="s">
        <v>33</v>
      </c>
      <c r="AU1218" s="268" t="s">
        <v>33</v>
      </c>
      <c r="AV1218" s="268" t="s">
        <v>33</v>
      </c>
      <c r="AW1218" s="268" t="s">
        <v>33</v>
      </c>
      <c r="AX1218" s="224"/>
      <c r="AY1218" s="222"/>
    </row>
    <row r="1219" ht="15" spans="1:51">
      <c r="A1219" s="220"/>
      <c r="B1219" s="224"/>
      <c r="C1219" s="283" t="s">
        <v>1085</v>
      </c>
      <c r="D1219" s="111" t="s">
        <v>125</v>
      </c>
      <c r="E1219" s="111" t="s">
        <v>1086</v>
      </c>
      <c r="F1219" s="307" t="s">
        <v>1257</v>
      </c>
      <c r="G1219" s="307" t="s">
        <v>1257</v>
      </c>
      <c r="H1219" s="307" t="s">
        <v>1257</v>
      </c>
      <c r="I1219" s="307" t="s">
        <v>1257</v>
      </c>
      <c r="J1219" s="259">
        <v>0.9</v>
      </c>
      <c r="K1219" s="260" t="s">
        <v>33</v>
      </c>
      <c r="L1219" s="260" t="s">
        <v>33</v>
      </c>
      <c r="M1219" s="261" t="s">
        <v>33</v>
      </c>
      <c r="N1219" s="261" t="s">
        <v>33</v>
      </c>
      <c r="O1219" s="262">
        <v>0.9</v>
      </c>
      <c r="P1219" s="263">
        <v>0</v>
      </c>
      <c r="Q1219" s="260">
        <v>0</v>
      </c>
      <c r="R1219" s="260" t="s">
        <v>33</v>
      </c>
      <c r="S1219" s="260">
        <v>0</v>
      </c>
      <c r="T1219" s="262">
        <v>0.9</v>
      </c>
      <c r="U1219" s="260">
        <v>0.5</v>
      </c>
      <c r="V1219" s="260">
        <v>1</v>
      </c>
      <c r="W1219" s="260" t="s">
        <v>33</v>
      </c>
      <c r="X1219" s="260">
        <v>0.9375</v>
      </c>
      <c r="Y1219" s="262">
        <v>0.92</v>
      </c>
      <c r="Z1219" s="262" t="s">
        <v>33</v>
      </c>
      <c r="AA1219" s="262" t="s">
        <v>33</v>
      </c>
      <c r="AB1219" s="262" t="s">
        <v>33</v>
      </c>
      <c r="AC1219" s="262">
        <v>1</v>
      </c>
      <c r="AD1219" s="262">
        <v>0.92</v>
      </c>
      <c r="AE1219" s="260">
        <v>0.99929153382926</v>
      </c>
      <c r="AF1219" s="260">
        <v>0.998757322918516</v>
      </c>
      <c r="AG1219" s="260">
        <v>0.990566037735849</v>
      </c>
      <c r="AH1219" s="260">
        <v>0.997383551030949</v>
      </c>
      <c r="AI1219" s="262">
        <v>0.92</v>
      </c>
      <c r="AJ1219" s="260">
        <v>0.5</v>
      </c>
      <c r="AK1219" s="260">
        <v>1</v>
      </c>
      <c r="AL1219" s="260">
        <v>0</v>
      </c>
      <c r="AM1219" s="260">
        <v>0.9</v>
      </c>
      <c r="AN1219" s="259">
        <v>0.99</v>
      </c>
      <c r="AO1219" s="264">
        <v>1</v>
      </c>
      <c r="AP1219" s="264">
        <v>1</v>
      </c>
      <c r="AQ1219" s="264">
        <v>1</v>
      </c>
      <c r="AR1219" s="265">
        <v>1</v>
      </c>
      <c r="AS1219" s="286">
        <v>0.0721861525408278</v>
      </c>
      <c r="AT1219" s="267" t="s">
        <v>33</v>
      </c>
      <c r="AU1219" s="268" t="s">
        <v>33</v>
      </c>
      <c r="AV1219" s="268" t="s">
        <v>33</v>
      </c>
      <c r="AW1219" s="268" t="s">
        <v>33</v>
      </c>
      <c r="AX1219" s="224"/>
      <c r="AY1219" s="222"/>
    </row>
    <row r="1220" ht="15" spans="1:51">
      <c r="A1220" s="220"/>
      <c r="B1220" s="224"/>
      <c r="C1220" s="283" t="s">
        <v>1085</v>
      </c>
      <c r="D1220" s="111" t="s">
        <v>25</v>
      </c>
      <c r="E1220" s="111" t="s">
        <v>1086</v>
      </c>
      <c r="F1220" s="307" t="s">
        <v>1258</v>
      </c>
      <c r="G1220" s="307" t="s">
        <v>1258</v>
      </c>
      <c r="H1220" s="307" t="s">
        <v>1258</v>
      </c>
      <c r="I1220" s="307" t="s">
        <v>1258</v>
      </c>
      <c r="J1220" s="259">
        <v>0.9</v>
      </c>
      <c r="K1220" s="260">
        <v>0.96</v>
      </c>
      <c r="L1220" s="260">
        <v>1</v>
      </c>
      <c r="M1220" s="261">
        <v>1</v>
      </c>
      <c r="N1220" s="261">
        <v>0.972881355932203</v>
      </c>
      <c r="O1220" s="262">
        <v>0.9</v>
      </c>
      <c r="P1220" s="263">
        <v>0.989021479713604</v>
      </c>
      <c r="Q1220" s="260">
        <v>0.987814465408805</v>
      </c>
      <c r="R1220" s="260">
        <v>0.981623277182236</v>
      </c>
      <c r="S1220" s="260">
        <v>0.953745239946568</v>
      </c>
      <c r="T1220" s="262">
        <v>0.9</v>
      </c>
      <c r="U1220" s="260">
        <v>0.860143198090692</v>
      </c>
      <c r="V1220" s="260">
        <v>0.902122641509434</v>
      </c>
      <c r="W1220" s="260">
        <v>0.917304747320061</v>
      </c>
      <c r="X1220" s="260">
        <v>0.885479594074606</v>
      </c>
      <c r="Y1220" s="262">
        <v>0.92</v>
      </c>
      <c r="Z1220" s="262">
        <v>0.935622317596567</v>
      </c>
      <c r="AA1220" s="262">
        <v>0.931818181818182</v>
      </c>
      <c r="AB1220" s="262">
        <v>0.893992932862191</v>
      </c>
      <c r="AC1220" s="262">
        <v>0.926678305030948</v>
      </c>
      <c r="AD1220" s="262">
        <v>0.92</v>
      </c>
      <c r="AE1220" s="260">
        <v>0.9996720236143</v>
      </c>
      <c r="AF1220" s="260">
        <v>1</v>
      </c>
      <c r="AG1220" s="260">
        <v>0.999793601651187</v>
      </c>
      <c r="AH1220" s="260">
        <v>0.994570919009652</v>
      </c>
      <c r="AI1220" s="262">
        <v>0.92</v>
      </c>
      <c r="AJ1220" s="260">
        <v>0.955486138227255</v>
      </c>
      <c r="AK1220" s="260">
        <v>0.97108843537415</v>
      </c>
      <c r="AL1220" s="260">
        <v>0.950828433992517</v>
      </c>
      <c r="AM1220" s="260">
        <v>0.965233740161244</v>
      </c>
      <c r="AN1220" s="259">
        <v>0.99</v>
      </c>
      <c r="AO1220" s="264">
        <v>1</v>
      </c>
      <c r="AP1220" s="264">
        <v>1</v>
      </c>
      <c r="AQ1220" s="264">
        <v>1</v>
      </c>
      <c r="AR1220" s="265">
        <v>1</v>
      </c>
      <c r="AS1220" s="286">
        <v>0.0721861525408278</v>
      </c>
      <c r="AT1220" s="267">
        <v>0</v>
      </c>
      <c r="AU1220" s="268">
        <v>0</v>
      </c>
      <c r="AV1220" s="268">
        <v>0</v>
      </c>
      <c r="AW1220" s="268">
        <v>0.0689655172413793</v>
      </c>
      <c r="AX1220" s="224"/>
      <c r="AY1220" s="222"/>
    </row>
    <row r="1221" ht="15" spans="1:51">
      <c r="A1221" s="220"/>
      <c r="B1221" s="224"/>
      <c r="C1221" s="283" t="s">
        <v>1085</v>
      </c>
      <c r="D1221" s="111" t="s">
        <v>25</v>
      </c>
      <c r="E1221" s="111" t="s">
        <v>1086</v>
      </c>
      <c r="F1221" s="307" t="s">
        <v>1259</v>
      </c>
      <c r="G1221" s="307" t="s">
        <v>1259</v>
      </c>
      <c r="H1221" s="307" t="s">
        <v>1259</v>
      </c>
      <c r="I1221" s="307" t="s">
        <v>1259</v>
      </c>
      <c r="J1221" s="259">
        <v>0.9</v>
      </c>
      <c r="K1221" s="260">
        <v>1</v>
      </c>
      <c r="L1221" s="260">
        <v>0.903225806451613</v>
      </c>
      <c r="M1221" s="261">
        <v>1</v>
      </c>
      <c r="N1221" s="261">
        <v>0.979647218453189</v>
      </c>
      <c r="O1221" s="262">
        <v>0.9</v>
      </c>
      <c r="P1221" s="263">
        <v>0.987045699892047</v>
      </c>
      <c r="Q1221" s="260">
        <v>0.969565217391304</v>
      </c>
      <c r="R1221" s="260">
        <v>0.95830920671685</v>
      </c>
      <c r="S1221" s="260">
        <v>0.974808869135475</v>
      </c>
      <c r="T1221" s="262">
        <v>0.9</v>
      </c>
      <c r="U1221" s="260">
        <v>0.9273119827276</v>
      </c>
      <c r="V1221" s="260">
        <v>0.925465838509317</v>
      </c>
      <c r="W1221" s="260">
        <v>0.939200926462073</v>
      </c>
      <c r="X1221" s="260">
        <v>0.929982255095441</v>
      </c>
      <c r="Y1221" s="262">
        <v>0.92</v>
      </c>
      <c r="Z1221" s="262">
        <v>0.977215189873418</v>
      </c>
      <c r="AA1221" s="262">
        <v>0.946050096339114</v>
      </c>
      <c r="AB1221" s="262">
        <v>0.95772787318362</v>
      </c>
      <c r="AC1221" s="262">
        <v>0.970219744178419</v>
      </c>
      <c r="AD1221" s="262">
        <v>0.92</v>
      </c>
      <c r="AE1221" s="260">
        <v>0.999694236355297</v>
      </c>
      <c r="AF1221" s="260">
        <v>0.999803703461362</v>
      </c>
      <c r="AG1221" s="260">
        <v>0.99955905511811</v>
      </c>
      <c r="AH1221" s="260">
        <v>0.998940108850529</v>
      </c>
      <c r="AI1221" s="262">
        <v>0.92</v>
      </c>
      <c r="AJ1221" s="260">
        <v>0.974480151228733</v>
      </c>
      <c r="AK1221" s="260">
        <v>0.976737967914438</v>
      </c>
      <c r="AL1221" s="260">
        <v>0.976650563607085</v>
      </c>
      <c r="AM1221" s="260">
        <v>0.982459157351677</v>
      </c>
      <c r="AN1221" s="259">
        <v>0.99</v>
      </c>
      <c r="AO1221" s="264">
        <v>1</v>
      </c>
      <c r="AP1221" s="264">
        <v>1</v>
      </c>
      <c r="AQ1221" s="264">
        <v>1</v>
      </c>
      <c r="AR1221" s="265">
        <v>1</v>
      </c>
      <c r="AS1221" s="286">
        <v>0.0721861525408278</v>
      </c>
      <c r="AT1221" s="267">
        <v>0.0128205128205128</v>
      </c>
      <c r="AU1221" s="268">
        <v>0.0410958904109589</v>
      </c>
      <c r="AV1221" s="268">
        <v>0</v>
      </c>
      <c r="AW1221" s="268">
        <v>0.0482573726541555</v>
      </c>
      <c r="AX1221" s="224"/>
      <c r="AY1221" s="222"/>
    </row>
    <row r="1222" ht="15" spans="1:51">
      <c r="A1222" s="220"/>
      <c r="B1222" s="224"/>
      <c r="C1222" s="283" t="s">
        <v>1085</v>
      </c>
      <c r="D1222" s="111" t="s">
        <v>25</v>
      </c>
      <c r="E1222" s="111" t="s">
        <v>1086</v>
      </c>
      <c r="F1222" s="307" t="s">
        <v>1260</v>
      </c>
      <c r="G1222" s="307" t="s">
        <v>1260</v>
      </c>
      <c r="H1222" s="307" t="s">
        <v>1260</v>
      </c>
      <c r="I1222" s="307" t="s">
        <v>1260</v>
      </c>
      <c r="J1222" s="259">
        <v>0.9</v>
      </c>
      <c r="K1222" s="260">
        <v>0.933333333333333</v>
      </c>
      <c r="L1222" s="260">
        <v>0.974025974025974</v>
      </c>
      <c r="M1222" s="261">
        <v>0.951612903225806</v>
      </c>
      <c r="N1222" s="261">
        <v>0.97029702970297</v>
      </c>
      <c r="O1222" s="262">
        <v>0.9</v>
      </c>
      <c r="P1222" s="263">
        <v>0.966724219117878</v>
      </c>
      <c r="Q1222" s="260">
        <v>0.968259671816984</v>
      </c>
      <c r="R1222" s="260">
        <v>0.954415274463007</v>
      </c>
      <c r="S1222" s="260">
        <v>0.906900601217753</v>
      </c>
      <c r="T1222" s="262">
        <v>0.9</v>
      </c>
      <c r="U1222" s="260">
        <v>0.865955109088055</v>
      </c>
      <c r="V1222" s="260">
        <v>0.810755779135226</v>
      </c>
      <c r="W1222" s="260">
        <v>0.85417661097852</v>
      </c>
      <c r="X1222" s="260">
        <v>0.802083200367624</v>
      </c>
      <c r="Y1222" s="262">
        <v>0.92</v>
      </c>
      <c r="Z1222" s="262">
        <v>0.921523369878823</v>
      </c>
      <c r="AA1222" s="262">
        <v>0.922316384180791</v>
      </c>
      <c r="AB1222" s="262">
        <v>0.938738738738739</v>
      </c>
      <c r="AC1222" s="262">
        <v>0.906466455570948</v>
      </c>
      <c r="AD1222" s="262">
        <v>0.92</v>
      </c>
      <c r="AE1222" s="260">
        <v>0.992506556762833</v>
      </c>
      <c r="AF1222" s="260">
        <v>0.996378883171336</v>
      </c>
      <c r="AG1222" s="260">
        <v>0.994105644978463</v>
      </c>
      <c r="AH1222" s="260">
        <v>0.980678202156073</v>
      </c>
      <c r="AI1222" s="262">
        <v>0.92</v>
      </c>
      <c r="AJ1222" s="260">
        <v>0.957305034550839</v>
      </c>
      <c r="AK1222" s="260">
        <v>0.968871595330739</v>
      </c>
      <c r="AL1222" s="260">
        <v>0.96498120942945</v>
      </c>
      <c r="AM1222" s="260">
        <v>0.957353112776309</v>
      </c>
      <c r="AN1222" s="259">
        <v>0.99</v>
      </c>
      <c r="AO1222" s="264">
        <v>1</v>
      </c>
      <c r="AP1222" s="264">
        <v>1</v>
      </c>
      <c r="AQ1222" s="264">
        <v>1</v>
      </c>
      <c r="AR1222" s="265">
        <v>0.999844527363184</v>
      </c>
      <c r="AS1222" s="286">
        <v>0.0721861525408278</v>
      </c>
      <c r="AT1222" s="267">
        <v>0.0375</v>
      </c>
      <c r="AU1222" s="268">
        <v>0.111111111111111</v>
      </c>
      <c r="AV1222" s="268">
        <v>0.0677966101694915</v>
      </c>
      <c r="AW1222" s="268">
        <v>0.0923913043478261</v>
      </c>
      <c r="AX1222" s="224"/>
      <c r="AY1222" s="222"/>
    </row>
    <row r="1223" ht="15" spans="1:51">
      <c r="A1223" s="220"/>
      <c r="B1223" s="224"/>
      <c r="C1223" s="283" t="s">
        <v>1085</v>
      </c>
      <c r="D1223" s="111" t="s">
        <v>125</v>
      </c>
      <c r="E1223" s="111" t="s">
        <v>1086</v>
      </c>
      <c r="F1223" s="307" t="s">
        <v>1261</v>
      </c>
      <c r="G1223" s="307" t="s">
        <v>1261</v>
      </c>
      <c r="H1223" s="307" t="s">
        <v>1261</v>
      </c>
      <c r="I1223" s="307" t="s">
        <v>1261</v>
      </c>
      <c r="J1223" s="259">
        <v>0.9</v>
      </c>
      <c r="K1223" s="260" t="s">
        <v>33</v>
      </c>
      <c r="L1223" s="260" t="s">
        <v>33</v>
      </c>
      <c r="M1223" s="261" t="s">
        <v>33</v>
      </c>
      <c r="N1223" s="261" t="s">
        <v>33</v>
      </c>
      <c r="O1223" s="262">
        <v>0.9</v>
      </c>
      <c r="P1223" s="263" t="s">
        <v>33</v>
      </c>
      <c r="Q1223" s="260" t="s">
        <v>33</v>
      </c>
      <c r="R1223" s="260" t="s">
        <v>33</v>
      </c>
      <c r="S1223" s="260" t="s">
        <v>33</v>
      </c>
      <c r="T1223" s="262">
        <v>0.9</v>
      </c>
      <c r="U1223" s="260" t="s">
        <v>33</v>
      </c>
      <c r="V1223" s="260" t="s">
        <v>33</v>
      </c>
      <c r="W1223" s="260" t="s">
        <v>33</v>
      </c>
      <c r="X1223" s="260" t="s">
        <v>33</v>
      </c>
      <c r="Y1223" s="262">
        <v>0.92</v>
      </c>
      <c r="Z1223" s="262" t="s">
        <v>33</v>
      </c>
      <c r="AA1223" s="262" t="s">
        <v>33</v>
      </c>
      <c r="AB1223" s="262" t="s">
        <v>33</v>
      </c>
      <c r="AC1223" s="262" t="s">
        <v>33</v>
      </c>
      <c r="AD1223" s="262">
        <v>0.92</v>
      </c>
      <c r="AE1223" s="260" t="s">
        <v>33</v>
      </c>
      <c r="AF1223" s="260" t="s">
        <v>33</v>
      </c>
      <c r="AG1223" s="260" t="s">
        <v>33</v>
      </c>
      <c r="AH1223" s="260" t="s">
        <v>33</v>
      </c>
      <c r="AI1223" s="262">
        <v>0.92</v>
      </c>
      <c r="AJ1223" s="260" t="s">
        <v>33</v>
      </c>
      <c r="AK1223" s="260" t="s">
        <v>33</v>
      </c>
      <c r="AL1223" s="260" t="s">
        <v>33</v>
      </c>
      <c r="AM1223" s="260" t="s">
        <v>33</v>
      </c>
      <c r="AN1223" s="259">
        <v>0.99</v>
      </c>
      <c r="AO1223" s="264" t="s">
        <v>33</v>
      </c>
      <c r="AP1223" s="264" t="s">
        <v>33</v>
      </c>
      <c r="AQ1223" s="264" t="s">
        <v>33</v>
      </c>
      <c r="AR1223" s="265" t="s">
        <v>33</v>
      </c>
      <c r="AS1223" s="286">
        <v>0.0721861525408278</v>
      </c>
      <c r="AT1223" s="267" t="s">
        <v>33</v>
      </c>
      <c r="AU1223" s="268" t="s">
        <v>33</v>
      </c>
      <c r="AV1223" s="268" t="s">
        <v>33</v>
      </c>
      <c r="AW1223" s="268" t="s">
        <v>33</v>
      </c>
      <c r="AX1223" s="224"/>
      <c r="AY1223" s="222"/>
    </row>
    <row r="1224" ht="15" spans="1:51">
      <c r="A1224" s="220"/>
      <c r="B1224" s="224"/>
      <c r="C1224" s="283" t="s">
        <v>1085</v>
      </c>
      <c r="D1224" s="111" t="s">
        <v>25</v>
      </c>
      <c r="E1224" s="111" t="s">
        <v>1086</v>
      </c>
      <c r="F1224" s="307" t="s">
        <v>1262</v>
      </c>
      <c r="G1224" s="307" t="s">
        <v>1262</v>
      </c>
      <c r="H1224" s="307" t="s">
        <v>1262</v>
      </c>
      <c r="I1224" s="307" t="s">
        <v>1262</v>
      </c>
      <c r="J1224" s="259">
        <v>0.9</v>
      </c>
      <c r="K1224" s="260">
        <v>0.939393939393939</v>
      </c>
      <c r="L1224" s="260">
        <v>0.878787878787879</v>
      </c>
      <c r="M1224" s="261">
        <v>0.88</v>
      </c>
      <c r="N1224" s="261">
        <v>0.915512465373961</v>
      </c>
      <c r="O1224" s="262">
        <v>0.9</v>
      </c>
      <c r="P1224" s="263">
        <v>0.988636363636364</v>
      </c>
      <c r="Q1224" s="260">
        <v>0.940417848852205</v>
      </c>
      <c r="R1224" s="260">
        <v>0.977114427860696</v>
      </c>
      <c r="S1224" s="260">
        <v>0.972060349644767</v>
      </c>
      <c r="T1224" s="262">
        <v>0.9</v>
      </c>
      <c r="U1224" s="260">
        <v>0.907467532467532</v>
      </c>
      <c r="V1224" s="260">
        <v>0.87954604075316</v>
      </c>
      <c r="W1224" s="260">
        <v>0.93134328358209</v>
      </c>
      <c r="X1224" s="260">
        <v>0.88349165801868</v>
      </c>
      <c r="Y1224" s="262">
        <v>0.92</v>
      </c>
      <c r="Z1224" s="262">
        <v>0.928677563150074</v>
      </c>
      <c r="AA1224" s="262">
        <v>0.967741935483871</v>
      </c>
      <c r="AB1224" s="262">
        <v>0.947096774193548</v>
      </c>
      <c r="AC1224" s="262">
        <v>0.941011387554644</v>
      </c>
      <c r="AD1224" s="262">
        <v>0.92</v>
      </c>
      <c r="AE1224" s="260">
        <v>0.992971639950678</v>
      </c>
      <c r="AF1224" s="260">
        <v>0.985025963047941</v>
      </c>
      <c r="AG1224" s="260">
        <v>0.988516915466832</v>
      </c>
      <c r="AH1224" s="260">
        <v>0.982405011189069</v>
      </c>
      <c r="AI1224" s="262">
        <v>0.92</v>
      </c>
      <c r="AJ1224" s="260">
        <v>0.965361044497735</v>
      </c>
      <c r="AK1224" s="260">
        <v>0.977318212141428</v>
      </c>
      <c r="AL1224" s="260">
        <v>0.969075871988493</v>
      </c>
      <c r="AM1224" s="260">
        <v>0.968297497732487</v>
      </c>
      <c r="AN1224" s="259">
        <v>0.99</v>
      </c>
      <c r="AO1224" s="264">
        <v>1</v>
      </c>
      <c r="AP1224" s="264">
        <v>1</v>
      </c>
      <c r="AQ1224" s="264">
        <v>1</v>
      </c>
      <c r="AR1224" s="265">
        <v>1</v>
      </c>
      <c r="AS1224" s="286">
        <v>0.0721861525408278</v>
      </c>
      <c r="AT1224" s="267">
        <v>0.0256410256410256</v>
      </c>
      <c r="AU1224" s="268">
        <v>0.0714285714285714</v>
      </c>
      <c r="AV1224" s="268">
        <v>0.16</v>
      </c>
      <c r="AW1224" s="268">
        <v>0.0637037037037037</v>
      </c>
      <c r="AX1224" s="224"/>
      <c r="AY1224" s="222"/>
    </row>
    <row r="1225" ht="15" spans="1:51">
      <c r="A1225" s="220"/>
      <c r="B1225" s="224"/>
      <c r="C1225" s="283" t="s">
        <v>1085</v>
      </c>
      <c r="D1225" s="111" t="s">
        <v>125</v>
      </c>
      <c r="E1225" s="111" t="s">
        <v>1086</v>
      </c>
      <c r="F1225" s="307" t="s">
        <v>1263</v>
      </c>
      <c r="G1225" s="307" t="s">
        <v>1263</v>
      </c>
      <c r="H1225" s="307" t="s">
        <v>1263</v>
      </c>
      <c r="I1225" s="307" t="s">
        <v>1263</v>
      </c>
      <c r="J1225" s="259">
        <v>0.9</v>
      </c>
      <c r="K1225" s="260" t="s">
        <v>33</v>
      </c>
      <c r="L1225" s="260" t="s">
        <v>33</v>
      </c>
      <c r="M1225" s="261" t="s">
        <v>33</v>
      </c>
      <c r="N1225" s="261" t="s">
        <v>33</v>
      </c>
      <c r="O1225" s="262">
        <v>0.9</v>
      </c>
      <c r="P1225" s="263" t="s">
        <v>33</v>
      </c>
      <c r="Q1225" s="260" t="s">
        <v>33</v>
      </c>
      <c r="R1225" s="260" t="s">
        <v>33</v>
      </c>
      <c r="S1225" s="260">
        <v>0</v>
      </c>
      <c r="T1225" s="262">
        <v>0.9</v>
      </c>
      <c r="U1225" s="260" t="s">
        <v>33</v>
      </c>
      <c r="V1225" s="260" t="s">
        <v>33</v>
      </c>
      <c r="W1225" s="260" t="s">
        <v>33</v>
      </c>
      <c r="X1225" s="260">
        <v>0.875</v>
      </c>
      <c r="Y1225" s="262">
        <v>0.92</v>
      </c>
      <c r="Z1225" s="262" t="s">
        <v>33</v>
      </c>
      <c r="AA1225" s="262" t="s">
        <v>33</v>
      </c>
      <c r="AB1225" s="262" t="s">
        <v>33</v>
      </c>
      <c r="AC1225" s="262">
        <v>1</v>
      </c>
      <c r="AD1225" s="262">
        <v>0.92</v>
      </c>
      <c r="AE1225" s="260" t="s">
        <v>33</v>
      </c>
      <c r="AF1225" s="260" t="s">
        <v>33</v>
      </c>
      <c r="AG1225" s="260" t="s">
        <v>33</v>
      </c>
      <c r="AH1225" s="260">
        <v>0.525674217907228</v>
      </c>
      <c r="AI1225" s="262">
        <v>0.92</v>
      </c>
      <c r="AJ1225" s="260" t="s">
        <v>33</v>
      </c>
      <c r="AK1225" s="260" t="s">
        <v>33</v>
      </c>
      <c r="AL1225" s="260" t="s">
        <v>33</v>
      </c>
      <c r="AM1225" s="260">
        <v>0.9</v>
      </c>
      <c r="AN1225" s="259">
        <v>0.99</v>
      </c>
      <c r="AO1225" s="264" t="s">
        <v>33</v>
      </c>
      <c r="AP1225" s="264" t="s">
        <v>33</v>
      </c>
      <c r="AQ1225" s="264" t="s">
        <v>33</v>
      </c>
      <c r="AR1225" s="265">
        <v>1</v>
      </c>
      <c r="AS1225" s="286">
        <v>0.0721861525408278</v>
      </c>
      <c r="AT1225" s="267" t="s">
        <v>33</v>
      </c>
      <c r="AU1225" s="268" t="s">
        <v>33</v>
      </c>
      <c r="AV1225" s="268" t="s">
        <v>33</v>
      </c>
      <c r="AW1225" s="268" t="s">
        <v>33</v>
      </c>
      <c r="AX1225" s="224"/>
      <c r="AY1225" s="222"/>
    </row>
    <row r="1226" ht="15" spans="1:51">
      <c r="A1226" s="220"/>
      <c r="B1226" s="224"/>
      <c r="C1226" s="283" t="s">
        <v>1085</v>
      </c>
      <c r="D1226" s="111" t="s">
        <v>25</v>
      </c>
      <c r="E1226" s="111" t="s">
        <v>1086</v>
      </c>
      <c r="F1226" s="307" t="s">
        <v>1264</v>
      </c>
      <c r="G1226" s="307" t="s">
        <v>1264</v>
      </c>
      <c r="H1226" s="307" t="s">
        <v>1264</v>
      </c>
      <c r="I1226" s="307" t="s">
        <v>1264</v>
      </c>
      <c r="J1226" s="259">
        <v>0.9</v>
      </c>
      <c r="K1226" s="260">
        <v>0.907692307692308</v>
      </c>
      <c r="L1226" s="260">
        <v>0.919354838709677</v>
      </c>
      <c r="M1226" s="261">
        <v>0.888888888888889</v>
      </c>
      <c r="N1226" s="261">
        <v>0.940841054882395</v>
      </c>
      <c r="O1226" s="262">
        <v>0.9</v>
      </c>
      <c r="P1226" s="263">
        <v>0.977979044574676</v>
      </c>
      <c r="Q1226" s="260">
        <v>0.964008778346745</v>
      </c>
      <c r="R1226" s="260">
        <v>0.959621275410749</v>
      </c>
      <c r="S1226" s="260">
        <v>0.966708346358237</v>
      </c>
      <c r="T1226" s="262">
        <v>0.9</v>
      </c>
      <c r="U1226" s="260">
        <v>0.941395844432605</v>
      </c>
      <c r="V1226" s="260">
        <v>0.928017556693489</v>
      </c>
      <c r="W1226" s="260">
        <v>0.935115566694514</v>
      </c>
      <c r="X1226" s="260">
        <v>0.924053647717293</v>
      </c>
      <c r="Y1226" s="262">
        <v>0.92</v>
      </c>
      <c r="Z1226" s="262">
        <v>0.952485380116959</v>
      </c>
      <c r="AA1226" s="262">
        <v>0.958603896103896</v>
      </c>
      <c r="AB1226" s="262">
        <v>0.962097283638661</v>
      </c>
      <c r="AC1226" s="262">
        <v>0.956617897243961</v>
      </c>
      <c r="AD1226" s="262">
        <v>0.92</v>
      </c>
      <c r="AE1226" s="260">
        <v>0.998853473973859</v>
      </c>
      <c r="AF1226" s="260">
        <v>0.998994064983402</v>
      </c>
      <c r="AG1226" s="260">
        <v>0.998240056318198</v>
      </c>
      <c r="AH1226" s="260">
        <v>0.987857329470347</v>
      </c>
      <c r="AI1226" s="262">
        <v>0.92</v>
      </c>
      <c r="AJ1226" s="260">
        <v>0.971714285714286</v>
      </c>
      <c r="AK1226" s="260">
        <v>0.975951406966654</v>
      </c>
      <c r="AL1226" s="260">
        <v>0.97484033288175</v>
      </c>
      <c r="AM1226" s="260">
        <v>0.975931525987232</v>
      </c>
      <c r="AN1226" s="259">
        <v>0.99</v>
      </c>
      <c r="AO1226" s="264">
        <v>1</v>
      </c>
      <c r="AP1226" s="264">
        <v>1</v>
      </c>
      <c r="AQ1226" s="264">
        <v>1</v>
      </c>
      <c r="AR1226" s="265">
        <v>1</v>
      </c>
      <c r="AS1226" s="286">
        <v>0.0721861525408278</v>
      </c>
      <c r="AT1226" s="267">
        <v>0.0512820512820513</v>
      </c>
      <c r="AU1226" s="268">
        <v>0.162162162162162</v>
      </c>
      <c r="AV1226" s="268">
        <v>0.0344827586206897</v>
      </c>
      <c r="AW1226" s="268">
        <v>0.09375</v>
      </c>
      <c r="AX1226" s="224"/>
      <c r="AY1226" s="222"/>
    </row>
    <row r="1227" ht="15" spans="1:51">
      <c r="A1227" s="220"/>
      <c r="B1227" s="224"/>
      <c r="C1227" s="283" t="s">
        <v>1085</v>
      </c>
      <c r="D1227" s="111" t="s">
        <v>25</v>
      </c>
      <c r="E1227" s="111" t="s">
        <v>1086</v>
      </c>
      <c r="F1227" s="307" t="s">
        <v>1265</v>
      </c>
      <c r="G1227" s="307" t="s">
        <v>1265</v>
      </c>
      <c r="H1227" s="307" t="s">
        <v>1265</v>
      </c>
      <c r="I1227" s="307" t="s">
        <v>1265</v>
      </c>
      <c r="J1227" s="259">
        <v>0.9</v>
      </c>
      <c r="K1227" s="260">
        <v>0.918918918918919</v>
      </c>
      <c r="L1227" s="260">
        <v>0.945945945945946</v>
      </c>
      <c r="M1227" s="261">
        <v>0.939393939393939</v>
      </c>
      <c r="N1227" s="261">
        <v>0.939745075318656</v>
      </c>
      <c r="O1227" s="262">
        <v>0.9</v>
      </c>
      <c r="P1227" s="263">
        <v>0.979829545454545</v>
      </c>
      <c r="Q1227" s="260">
        <v>0.97895743663319</v>
      </c>
      <c r="R1227" s="260">
        <v>0.979502834714348</v>
      </c>
      <c r="S1227" s="260">
        <v>0.965738599116872</v>
      </c>
      <c r="T1227" s="262">
        <v>0.9</v>
      </c>
      <c r="U1227" s="260">
        <v>0.917897727272727</v>
      </c>
      <c r="V1227" s="260">
        <v>0.897178383548541</v>
      </c>
      <c r="W1227" s="260">
        <v>0.949411251635412</v>
      </c>
      <c r="X1227" s="260">
        <v>0.912045912750931</v>
      </c>
      <c r="Y1227" s="262">
        <v>0.92</v>
      </c>
      <c r="Z1227" s="262">
        <v>0.952317880794702</v>
      </c>
      <c r="AA1227" s="262">
        <v>0.923631123919308</v>
      </c>
      <c r="AB1227" s="262">
        <v>0.93530701754386</v>
      </c>
      <c r="AC1227" s="262">
        <v>0.942158125160958</v>
      </c>
      <c r="AD1227" s="262">
        <v>0.92</v>
      </c>
      <c r="AE1227" s="260">
        <v>0.944298820445609</v>
      </c>
      <c r="AF1227" s="260">
        <v>0.960003161805391</v>
      </c>
      <c r="AG1227" s="260">
        <v>0.96682342330735</v>
      </c>
      <c r="AH1227" s="260">
        <v>0.909823496680858</v>
      </c>
      <c r="AI1227" s="262">
        <v>0.92</v>
      </c>
      <c r="AJ1227" s="260">
        <v>0.96233918128655</v>
      </c>
      <c r="AK1227" s="260">
        <v>0.966570959803117</v>
      </c>
      <c r="AL1227" s="260">
        <v>0.971910112359551</v>
      </c>
      <c r="AM1227" s="260">
        <v>0.970254180668708</v>
      </c>
      <c r="AN1227" s="259">
        <v>0.99</v>
      </c>
      <c r="AO1227" s="264">
        <v>1</v>
      </c>
      <c r="AP1227" s="264">
        <v>1</v>
      </c>
      <c r="AQ1227" s="264">
        <v>1</v>
      </c>
      <c r="AR1227" s="265">
        <v>1</v>
      </c>
      <c r="AS1227" s="286">
        <v>0.0721861525408278</v>
      </c>
      <c r="AT1227" s="267">
        <v>0</v>
      </c>
      <c r="AU1227" s="268">
        <v>0.0666666666666667</v>
      </c>
      <c r="AV1227" s="268">
        <v>0.0294117647058824</v>
      </c>
      <c r="AW1227" s="268">
        <v>0.0822695035460993</v>
      </c>
      <c r="AX1227" s="224"/>
      <c r="AY1227" s="222"/>
    </row>
    <row r="1228" ht="15" spans="1:51">
      <c r="A1228" s="220"/>
      <c r="B1228" s="224"/>
      <c r="C1228" s="283" t="s">
        <v>1085</v>
      </c>
      <c r="D1228" s="111" t="s">
        <v>125</v>
      </c>
      <c r="E1228" s="111" t="s">
        <v>1086</v>
      </c>
      <c r="F1228" s="307" t="s">
        <v>1266</v>
      </c>
      <c r="G1228" s="307" t="s">
        <v>1266</v>
      </c>
      <c r="H1228" s="307" t="s">
        <v>1266</v>
      </c>
      <c r="I1228" s="307" t="s">
        <v>1266</v>
      </c>
      <c r="J1228" s="259">
        <v>0.9</v>
      </c>
      <c r="K1228" s="260" t="s">
        <v>33</v>
      </c>
      <c r="L1228" s="260" t="s">
        <v>33</v>
      </c>
      <c r="M1228" s="261" t="s">
        <v>33</v>
      </c>
      <c r="N1228" s="261" t="s">
        <v>33</v>
      </c>
      <c r="O1228" s="262">
        <v>0.9</v>
      </c>
      <c r="P1228" s="263">
        <v>1</v>
      </c>
      <c r="Q1228" s="260">
        <v>0.6</v>
      </c>
      <c r="R1228" s="260">
        <v>1</v>
      </c>
      <c r="S1228" s="260">
        <v>0.595238095238095</v>
      </c>
      <c r="T1228" s="262">
        <v>0.9</v>
      </c>
      <c r="U1228" s="260">
        <v>1</v>
      </c>
      <c r="V1228" s="260">
        <v>1</v>
      </c>
      <c r="W1228" s="260">
        <v>1</v>
      </c>
      <c r="X1228" s="260">
        <v>0.952380952380952</v>
      </c>
      <c r="Y1228" s="262">
        <v>0.92</v>
      </c>
      <c r="Z1228" s="262">
        <v>0</v>
      </c>
      <c r="AA1228" s="262">
        <v>1</v>
      </c>
      <c r="AB1228" s="262" t="s">
        <v>33</v>
      </c>
      <c r="AC1228" s="262">
        <v>0.8</v>
      </c>
      <c r="AD1228" s="262">
        <v>0.92</v>
      </c>
      <c r="AE1228" s="260">
        <v>0.995707130932507</v>
      </c>
      <c r="AF1228" s="260">
        <v>0.994769935946407</v>
      </c>
      <c r="AG1228" s="260">
        <v>0.991427016238773</v>
      </c>
      <c r="AH1228" s="260">
        <v>0.97339824120603</v>
      </c>
      <c r="AI1228" s="262">
        <v>0.92</v>
      </c>
      <c r="AJ1228" s="260">
        <v>0.5</v>
      </c>
      <c r="AK1228" s="260">
        <v>1</v>
      </c>
      <c r="AL1228" s="260">
        <v>1</v>
      </c>
      <c r="AM1228" s="260">
        <v>0.944954128440367</v>
      </c>
      <c r="AN1228" s="259">
        <v>0.99</v>
      </c>
      <c r="AO1228" s="264">
        <v>1</v>
      </c>
      <c r="AP1228" s="264">
        <v>1</v>
      </c>
      <c r="AQ1228" s="264">
        <v>1</v>
      </c>
      <c r="AR1228" s="265">
        <v>1</v>
      </c>
      <c r="AS1228" s="286">
        <v>0.0721861525408278</v>
      </c>
      <c r="AT1228" s="267">
        <v>0</v>
      </c>
      <c r="AU1228" s="268">
        <v>0</v>
      </c>
      <c r="AV1228" s="268" t="s">
        <v>33</v>
      </c>
      <c r="AW1228" s="268">
        <v>0</v>
      </c>
      <c r="AX1228" s="224"/>
      <c r="AY1228" s="222"/>
    </row>
    <row r="1229" ht="15" spans="1:51">
      <c r="A1229" s="220"/>
      <c r="B1229" s="224"/>
      <c r="C1229" s="283" t="s">
        <v>1085</v>
      </c>
      <c r="D1229" s="111" t="s">
        <v>25</v>
      </c>
      <c r="E1229" s="111" t="s">
        <v>1086</v>
      </c>
      <c r="F1229" s="307" t="s">
        <v>1267</v>
      </c>
      <c r="G1229" s="307" t="s">
        <v>1267</v>
      </c>
      <c r="H1229" s="307" t="s">
        <v>1267</v>
      </c>
      <c r="I1229" s="307" t="s">
        <v>1267</v>
      </c>
      <c r="J1229" s="259">
        <v>0.9</v>
      </c>
      <c r="K1229" s="260">
        <v>0.945454545454545</v>
      </c>
      <c r="L1229" s="260">
        <v>0.946428571428571</v>
      </c>
      <c r="M1229" s="261">
        <v>0.956521739130435</v>
      </c>
      <c r="N1229" s="261">
        <v>0.948899371069182</v>
      </c>
      <c r="O1229" s="262">
        <v>0.9</v>
      </c>
      <c r="P1229" s="263">
        <v>0.986513947903196</v>
      </c>
      <c r="Q1229" s="260">
        <v>0.961817303044949</v>
      </c>
      <c r="R1229" s="260">
        <v>0.964816499848347</v>
      </c>
      <c r="S1229" s="260">
        <v>0.949654194767817</v>
      </c>
      <c r="T1229" s="262">
        <v>0.9</v>
      </c>
      <c r="U1229" s="260">
        <v>0.903011269166821</v>
      </c>
      <c r="V1229" s="260">
        <v>0.842919284678589</v>
      </c>
      <c r="W1229" s="260">
        <v>0.916287534121929</v>
      </c>
      <c r="X1229" s="260">
        <v>0.860904678035998</v>
      </c>
      <c r="Y1229" s="262">
        <v>0.92</v>
      </c>
      <c r="Z1229" s="262">
        <v>0.942429022082019</v>
      </c>
      <c r="AA1229" s="262">
        <v>0.922043010752688</v>
      </c>
      <c r="AB1229" s="262">
        <v>0.931558935361217</v>
      </c>
      <c r="AC1229" s="262">
        <v>0.929122691292876</v>
      </c>
      <c r="AD1229" s="262">
        <v>0.92</v>
      </c>
      <c r="AE1229" s="260">
        <v>0.999307753164557</v>
      </c>
      <c r="AF1229" s="260">
        <v>0.995898551937725</v>
      </c>
      <c r="AG1229" s="260">
        <v>0.996798603026775</v>
      </c>
      <c r="AH1229" s="260">
        <v>0.987380241242668</v>
      </c>
      <c r="AI1229" s="262">
        <v>0.92</v>
      </c>
      <c r="AJ1229" s="260">
        <v>0.956899131996408</v>
      </c>
      <c r="AK1229" s="260">
        <v>0.955619281715144</v>
      </c>
      <c r="AL1229" s="260">
        <v>0.952256944444444</v>
      </c>
      <c r="AM1229" s="260">
        <v>0.96076814566964</v>
      </c>
      <c r="AN1229" s="259">
        <v>0.99</v>
      </c>
      <c r="AO1229" s="264">
        <v>1</v>
      </c>
      <c r="AP1229" s="264">
        <v>1</v>
      </c>
      <c r="AQ1229" s="264">
        <v>1</v>
      </c>
      <c r="AR1229" s="265">
        <v>1</v>
      </c>
      <c r="AS1229" s="286">
        <v>0.0721861525408278</v>
      </c>
      <c r="AT1229" s="267">
        <v>0.025</v>
      </c>
      <c r="AU1229" s="268">
        <v>0.0217391304347826</v>
      </c>
      <c r="AV1229" s="268">
        <v>0.105263157894737</v>
      </c>
      <c r="AW1229" s="268">
        <v>0.0627615062761506</v>
      </c>
      <c r="AX1229" s="224"/>
      <c r="AY1229" s="222"/>
    </row>
    <row r="1230" ht="15" spans="1:51">
      <c r="A1230" s="220"/>
      <c r="B1230" s="224"/>
      <c r="C1230" s="283" t="s">
        <v>1085</v>
      </c>
      <c r="D1230" s="111" t="s">
        <v>125</v>
      </c>
      <c r="E1230" s="111" t="s">
        <v>1086</v>
      </c>
      <c r="F1230" s="307" t="s">
        <v>1268</v>
      </c>
      <c r="G1230" s="307" t="s">
        <v>1268</v>
      </c>
      <c r="H1230" s="307" t="s">
        <v>1268</v>
      </c>
      <c r="I1230" s="307" t="s">
        <v>1268</v>
      </c>
      <c r="J1230" s="259">
        <v>0.9</v>
      </c>
      <c r="K1230" s="260" t="s">
        <v>33</v>
      </c>
      <c r="L1230" s="260" t="s">
        <v>33</v>
      </c>
      <c r="M1230" s="261" t="s">
        <v>33</v>
      </c>
      <c r="N1230" s="261" t="s">
        <v>33</v>
      </c>
      <c r="O1230" s="262">
        <v>0.9</v>
      </c>
      <c r="P1230" s="263" t="s">
        <v>33</v>
      </c>
      <c r="Q1230" s="260" t="s">
        <v>33</v>
      </c>
      <c r="R1230" s="260" t="s">
        <v>33</v>
      </c>
      <c r="S1230" s="260">
        <v>0</v>
      </c>
      <c r="T1230" s="262">
        <v>0.9</v>
      </c>
      <c r="U1230" s="260" t="s">
        <v>33</v>
      </c>
      <c r="V1230" s="260" t="s">
        <v>33</v>
      </c>
      <c r="W1230" s="260" t="s">
        <v>33</v>
      </c>
      <c r="X1230" s="260">
        <v>1</v>
      </c>
      <c r="Y1230" s="262">
        <v>0.92</v>
      </c>
      <c r="Z1230" s="262" t="s">
        <v>33</v>
      </c>
      <c r="AA1230" s="262" t="s">
        <v>33</v>
      </c>
      <c r="AB1230" s="262" t="s">
        <v>33</v>
      </c>
      <c r="AC1230" s="262" t="s">
        <v>33</v>
      </c>
      <c r="AD1230" s="262">
        <v>0.92</v>
      </c>
      <c r="AE1230" s="260" t="s">
        <v>33</v>
      </c>
      <c r="AF1230" s="260" t="s">
        <v>33</v>
      </c>
      <c r="AG1230" s="260" t="s">
        <v>33</v>
      </c>
      <c r="AH1230" s="260" t="s">
        <v>33</v>
      </c>
      <c r="AI1230" s="262">
        <v>0.92</v>
      </c>
      <c r="AJ1230" s="260" t="s">
        <v>33</v>
      </c>
      <c r="AK1230" s="260" t="s">
        <v>33</v>
      </c>
      <c r="AL1230" s="260" t="s">
        <v>33</v>
      </c>
      <c r="AM1230" s="260">
        <v>1</v>
      </c>
      <c r="AN1230" s="259">
        <v>0.99</v>
      </c>
      <c r="AO1230" s="264" t="s">
        <v>33</v>
      </c>
      <c r="AP1230" s="264" t="s">
        <v>33</v>
      </c>
      <c r="AQ1230" s="264" t="s">
        <v>33</v>
      </c>
      <c r="AR1230" s="265" t="s">
        <v>33</v>
      </c>
      <c r="AS1230" s="286">
        <v>0.0721861525408278</v>
      </c>
      <c r="AT1230" s="267" t="s">
        <v>33</v>
      </c>
      <c r="AU1230" s="268" t="s">
        <v>33</v>
      </c>
      <c r="AV1230" s="268" t="s">
        <v>33</v>
      </c>
      <c r="AW1230" s="268" t="s">
        <v>33</v>
      </c>
      <c r="AX1230" s="224"/>
      <c r="AY1230" s="222"/>
    </row>
    <row r="1231" ht="15" spans="1:51">
      <c r="A1231" s="220"/>
      <c r="B1231" s="224"/>
      <c r="C1231" s="283" t="s">
        <v>1085</v>
      </c>
      <c r="D1231" s="111" t="s">
        <v>125</v>
      </c>
      <c r="E1231" s="111" t="s">
        <v>1086</v>
      </c>
      <c r="F1231" s="307" t="s">
        <v>1269</v>
      </c>
      <c r="G1231" s="307" t="s">
        <v>1269</v>
      </c>
      <c r="H1231" s="307" t="s">
        <v>1269</v>
      </c>
      <c r="I1231" s="307" t="s">
        <v>1269</v>
      </c>
      <c r="J1231" s="259">
        <v>0.9</v>
      </c>
      <c r="K1231" s="260" t="s">
        <v>33</v>
      </c>
      <c r="L1231" s="260" t="s">
        <v>33</v>
      </c>
      <c r="M1231" s="261" t="s">
        <v>33</v>
      </c>
      <c r="N1231" s="261" t="s">
        <v>33</v>
      </c>
      <c r="O1231" s="262">
        <v>0.9</v>
      </c>
      <c r="P1231" s="263">
        <v>0</v>
      </c>
      <c r="Q1231" s="260">
        <v>0</v>
      </c>
      <c r="R1231" s="260">
        <v>0</v>
      </c>
      <c r="S1231" s="260">
        <v>0</v>
      </c>
      <c r="T1231" s="262">
        <v>0.9</v>
      </c>
      <c r="U1231" s="260">
        <v>0</v>
      </c>
      <c r="V1231" s="260">
        <v>0.75</v>
      </c>
      <c r="W1231" s="260">
        <v>0.8</v>
      </c>
      <c r="X1231" s="260">
        <v>0.920454545454545</v>
      </c>
      <c r="Y1231" s="262">
        <v>0.92</v>
      </c>
      <c r="Z1231" s="262" t="s">
        <v>33</v>
      </c>
      <c r="AA1231" s="262">
        <v>1</v>
      </c>
      <c r="AB1231" s="262" t="s">
        <v>33</v>
      </c>
      <c r="AC1231" s="262">
        <v>1</v>
      </c>
      <c r="AD1231" s="262">
        <v>0.92</v>
      </c>
      <c r="AE1231" s="260">
        <v>0.998305563400169</v>
      </c>
      <c r="AF1231" s="260">
        <v>0.920154965510725</v>
      </c>
      <c r="AG1231" s="260">
        <v>0.998781323787036</v>
      </c>
      <c r="AH1231" s="260">
        <v>0.880458497855448</v>
      </c>
      <c r="AI1231" s="262">
        <v>0.92</v>
      </c>
      <c r="AJ1231" s="260">
        <v>0.166666666666667</v>
      </c>
      <c r="AK1231" s="260">
        <v>0.833333333333333</v>
      </c>
      <c r="AL1231" s="260">
        <v>1</v>
      </c>
      <c r="AM1231" s="260">
        <v>0.945945945945946</v>
      </c>
      <c r="AN1231" s="259">
        <v>0.99</v>
      </c>
      <c r="AO1231" s="264">
        <v>1</v>
      </c>
      <c r="AP1231" s="264">
        <v>1</v>
      </c>
      <c r="AQ1231" s="264">
        <v>1</v>
      </c>
      <c r="AR1231" s="265">
        <v>1</v>
      </c>
      <c r="AS1231" s="286">
        <v>0.0721861525408278</v>
      </c>
      <c r="AT1231" s="267" t="s">
        <v>33</v>
      </c>
      <c r="AU1231" s="268" t="s">
        <v>33</v>
      </c>
      <c r="AV1231" s="268" t="s">
        <v>33</v>
      </c>
      <c r="AW1231" s="268" t="s">
        <v>33</v>
      </c>
      <c r="AX1231" s="224"/>
      <c r="AY1231" s="222"/>
    </row>
    <row r="1232" ht="15" spans="1:51">
      <c r="A1232" s="220"/>
      <c r="B1232" s="224"/>
      <c r="C1232" s="283" t="s">
        <v>1085</v>
      </c>
      <c r="D1232" s="111" t="s">
        <v>80</v>
      </c>
      <c r="E1232" s="111" t="s">
        <v>1086</v>
      </c>
      <c r="F1232" s="307" t="s">
        <v>1270</v>
      </c>
      <c r="G1232" s="307" t="s">
        <v>1270</v>
      </c>
      <c r="H1232" s="307" t="s">
        <v>1270</v>
      </c>
      <c r="I1232" s="307" t="s">
        <v>1270</v>
      </c>
      <c r="J1232" s="259">
        <v>0.9</v>
      </c>
      <c r="K1232" s="260" t="s">
        <v>33</v>
      </c>
      <c r="L1232" s="260" t="s">
        <v>33</v>
      </c>
      <c r="M1232" s="261" t="s">
        <v>33</v>
      </c>
      <c r="N1232" s="261" t="s">
        <v>33</v>
      </c>
      <c r="O1232" s="262">
        <v>0.9</v>
      </c>
      <c r="P1232" s="263">
        <v>0</v>
      </c>
      <c r="Q1232" s="260">
        <v>0</v>
      </c>
      <c r="R1232" s="260">
        <v>0</v>
      </c>
      <c r="S1232" s="260">
        <v>0</v>
      </c>
      <c r="T1232" s="262">
        <v>0.9</v>
      </c>
      <c r="U1232" s="260">
        <v>1</v>
      </c>
      <c r="V1232" s="260">
        <v>1</v>
      </c>
      <c r="W1232" s="260">
        <v>1</v>
      </c>
      <c r="X1232" s="260">
        <v>1</v>
      </c>
      <c r="Y1232" s="262">
        <v>0.92</v>
      </c>
      <c r="Z1232" s="262" t="s">
        <v>33</v>
      </c>
      <c r="AA1232" s="262" t="s">
        <v>33</v>
      </c>
      <c r="AB1232" s="262" t="s">
        <v>33</v>
      </c>
      <c r="AC1232" s="262">
        <v>1</v>
      </c>
      <c r="AD1232" s="262">
        <v>0.92</v>
      </c>
      <c r="AE1232" s="260">
        <v>0.989233529864137</v>
      </c>
      <c r="AF1232" s="260">
        <v>0.885100227319694</v>
      </c>
      <c r="AG1232" s="260">
        <v>0.958210554513796</v>
      </c>
      <c r="AH1232" s="260">
        <v>0.983516584879903</v>
      </c>
      <c r="AI1232" s="262">
        <v>0.92</v>
      </c>
      <c r="AJ1232" s="260">
        <v>1</v>
      </c>
      <c r="AK1232" s="260">
        <v>1</v>
      </c>
      <c r="AL1232" s="260">
        <v>1</v>
      </c>
      <c r="AM1232" s="260">
        <v>1</v>
      </c>
      <c r="AN1232" s="259">
        <v>0.99</v>
      </c>
      <c r="AO1232" s="264">
        <v>1</v>
      </c>
      <c r="AP1232" s="264">
        <v>1</v>
      </c>
      <c r="AQ1232" s="264">
        <v>1</v>
      </c>
      <c r="AR1232" s="265">
        <v>1</v>
      </c>
      <c r="AS1232" s="286">
        <v>0.0721861525408278</v>
      </c>
      <c r="AT1232" s="267" t="s">
        <v>33</v>
      </c>
      <c r="AU1232" s="268" t="s">
        <v>33</v>
      </c>
      <c r="AV1232" s="268" t="s">
        <v>33</v>
      </c>
      <c r="AW1232" s="268" t="s">
        <v>33</v>
      </c>
      <c r="AX1232" s="224"/>
      <c r="AY1232" s="222"/>
    </row>
    <row r="1233" ht="15" spans="1:51">
      <c r="A1233" s="220"/>
      <c r="B1233" s="224"/>
      <c r="C1233" s="283" t="s">
        <v>1085</v>
      </c>
      <c r="D1233" s="111" t="s">
        <v>25</v>
      </c>
      <c r="E1233" s="111" t="s">
        <v>1086</v>
      </c>
      <c r="F1233" s="307" t="s">
        <v>1271</v>
      </c>
      <c r="G1233" s="307" t="s">
        <v>1271</v>
      </c>
      <c r="H1233" s="307" t="s">
        <v>1271</v>
      </c>
      <c r="I1233" s="307" t="s">
        <v>1271</v>
      </c>
      <c r="J1233" s="259">
        <v>0.9</v>
      </c>
      <c r="K1233" s="260">
        <v>0.935064935064935</v>
      </c>
      <c r="L1233" s="260">
        <v>0.947368421052632</v>
      </c>
      <c r="M1233" s="261">
        <v>0.907692307692308</v>
      </c>
      <c r="N1233" s="261">
        <v>0.954337899543379</v>
      </c>
      <c r="O1233" s="262">
        <v>0.9</v>
      </c>
      <c r="P1233" s="263">
        <v>0.967638483965015</v>
      </c>
      <c r="Q1233" s="260">
        <v>0.940393647953478</v>
      </c>
      <c r="R1233" s="260">
        <v>0.971756398940865</v>
      </c>
      <c r="S1233" s="260">
        <v>0.929692404268675</v>
      </c>
      <c r="T1233" s="262">
        <v>0.9</v>
      </c>
      <c r="U1233" s="260">
        <v>0.920408163265306</v>
      </c>
      <c r="V1233" s="260">
        <v>0.881793782151644</v>
      </c>
      <c r="W1233" s="260">
        <v>0.910194174757282</v>
      </c>
      <c r="X1233" s="260">
        <v>0.889966717597034</v>
      </c>
      <c r="Y1233" s="262">
        <v>0.92</v>
      </c>
      <c r="Z1233" s="262">
        <v>0.902409638554217</v>
      </c>
      <c r="AA1233" s="262">
        <v>0.902484472049689</v>
      </c>
      <c r="AB1233" s="262">
        <v>0.908058409951325</v>
      </c>
      <c r="AC1233" s="262">
        <v>0.901990603082371</v>
      </c>
      <c r="AD1233" s="262">
        <v>0.92</v>
      </c>
      <c r="AE1233" s="260">
        <v>0.99978184991274</v>
      </c>
      <c r="AF1233" s="260">
        <v>0.997069835585219</v>
      </c>
      <c r="AG1233" s="260">
        <v>0.995945507622446</v>
      </c>
      <c r="AH1233" s="260">
        <v>0.994651052138812</v>
      </c>
      <c r="AI1233" s="262">
        <v>0.92</v>
      </c>
      <c r="AJ1233" s="260">
        <v>0.951760563380282</v>
      </c>
      <c r="AK1233" s="260">
        <v>0.959628506444276</v>
      </c>
      <c r="AL1233" s="260">
        <v>0.947640696033861</v>
      </c>
      <c r="AM1233" s="260">
        <v>0.955715016976693</v>
      </c>
      <c r="AN1233" s="259">
        <v>0.99</v>
      </c>
      <c r="AO1233" s="264">
        <v>1</v>
      </c>
      <c r="AP1233" s="264">
        <v>1</v>
      </c>
      <c r="AQ1233" s="264">
        <v>1</v>
      </c>
      <c r="AR1233" s="265">
        <v>1</v>
      </c>
      <c r="AS1233" s="286">
        <v>0.0721861525408278</v>
      </c>
      <c r="AT1233" s="267">
        <v>0.0223880597014925</v>
      </c>
      <c r="AU1233" s="268">
        <v>0.1</v>
      </c>
      <c r="AV1233" s="268">
        <v>0.0588235294117647</v>
      </c>
      <c r="AW1233" s="268">
        <v>0.0663265306122449</v>
      </c>
      <c r="AX1233" s="224"/>
      <c r="AY1233" s="222"/>
    </row>
    <row r="1234" ht="15" spans="1:51">
      <c r="A1234" s="220"/>
      <c r="B1234" s="224"/>
      <c r="C1234" s="283" t="s">
        <v>1085</v>
      </c>
      <c r="D1234" s="111" t="s">
        <v>25</v>
      </c>
      <c r="E1234" s="111" t="s">
        <v>1086</v>
      </c>
      <c r="F1234" s="310" t="s">
        <v>1272</v>
      </c>
      <c r="G1234" s="310" t="s">
        <v>1272</v>
      </c>
      <c r="H1234" s="310" t="s">
        <v>1272</v>
      </c>
      <c r="I1234" s="310" t="s">
        <v>1272</v>
      </c>
      <c r="J1234" s="259">
        <v>0.9</v>
      </c>
      <c r="K1234" s="260" t="s">
        <v>33</v>
      </c>
      <c r="L1234" s="260" t="s">
        <v>33</v>
      </c>
      <c r="M1234" s="261" t="s">
        <v>33</v>
      </c>
      <c r="N1234" s="261" t="s">
        <v>33</v>
      </c>
      <c r="O1234" s="262">
        <v>0.9</v>
      </c>
      <c r="P1234" s="263">
        <v>0</v>
      </c>
      <c r="Q1234" s="260">
        <v>0</v>
      </c>
      <c r="R1234" s="260">
        <v>0</v>
      </c>
      <c r="S1234" s="260">
        <v>0</v>
      </c>
      <c r="T1234" s="262">
        <v>0.9</v>
      </c>
      <c r="U1234" s="260">
        <v>1</v>
      </c>
      <c r="V1234" s="260">
        <v>0.962264150943396</v>
      </c>
      <c r="W1234" s="260">
        <v>1</v>
      </c>
      <c r="X1234" s="260">
        <v>0.991606714628297</v>
      </c>
      <c r="Y1234" s="262">
        <v>0.92</v>
      </c>
      <c r="Z1234" s="262">
        <v>1</v>
      </c>
      <c r="AA1234" s="262">
        <v>1</v>
      </c>
      <c r="AB1234" s="262">
        <v>1</v>
      </c>
      <c r="AC1234" s="262">
        <v>1</v>
      </c>
      <c r="AD1234" s="262">
        <v>0.92</v>
      </c>
      <c r="AE1234" s="260">
        <v>0.999025974025974</v>
      </c>
      <c r="AF1234" s="260">
        <v>0.992005813953488</v>
      </c>
      <c r="AG1234" s="260">
        <v>0.990997942386831</v>
      </c>
      <c r="AH1234" s="260">
        <v>0.996222458418316</v>
      </c>
      <c r="AI1234" s="262">
        <v>0.92</v>
      </c>
      <c r="AJ1234" s="260">
        <v>1</v>
      </c>
      <c r="AK1234" s="260">
        <v>1</v>
      </c>
      <c r="AL1234" s="260">
        <v>1</v>
      </c>
      <c r="AM1234" s="260">
        <v>0.997359154929577</v>
      </c>
      <c r="AN1234" s="259">
        <v>0.99</v>
      </c>
      <c r="AO1234" s="264">
        <v>1</v>
      </c>
      <c r="AP1234" s="264">
        <v>1</v>
      </c>
      <c r="AQ1234" s="264">
        <v>1</v>
      </c>
      <c r="AR1234" s="265">
        <v>1</v>
      </c>
      <c r="AS1234" s="286">
        <v>0.0721861525408278</v>
      </c>
      <c r="AT1234" s="267" t="s">
        <v>33</v>
      </c>
      <c r="AU1234" s="268" t="s">
        <v>33</v>
      </c>
      <c r="AV1234" s="268" t="s">
        <v>33</v>
      </c>
      <c r="AW1234" s="268" t="s">
        <v>33</v>
      </c>
      <c r="AX1234" s="224"/>
      <c r="AY1234" s="222"/>
    </row>
    <row r="1235" ht="15" spans="1:51">
      <c r="A1235" s="220"/>
      <c r="B1235" s="224"/>
      <c r="C1235" s="283" t="s">
        <v>1085</v>
      </c>
      <c r="D1235" s="111" t="s">
        <v>25</v>
      </c>
      <c r="E1235" s="111" t="s">
        <v>1086</v>
      </c>
      <c r="F1235" s="307" t="s">
        <v>1273</v>
      </c>
      <c r="G1235" s="307" t="s">
        <v>1273</v>
      </c>
      <c r="H1235" s="307" t="s">
        <v>1273</v>
      </c>
      <c r="I1235" s="307" t="s">
        <v>1273</v>
      </c>
      <c r="J1235" s="259">
        <v>0.9</v>
      </c>
      <c r="K1235" s="260">
        <v>0.96078431372549</v>
      </c>
      <c r="L1235" s="260">
        <v>0.96078431372549</v>
      </c>
      <c r="M1235" s="261">
        <v>0.977272727272727</v>
      </c>
      <c r="N1235" s="261">
        <v>0.957181088314005</v>
      </c>
      <c r="O1235" s="262">
        <v>0.9</v>
      </c>
      <c r="P1235" s="263">
        <v>0.978916466506539</v>
      </c>
      <c r="Q1235" s="260">
        <v>0.97572148419606</v>
      </c>
      <c r="R1235" s="260">
        <v>0.985138004246285</v>
      </c>
      <c r="S1235" s="260">
        <v>0.97085908761042</v>
      </c>
      <c r="T1235" s="262">
        <v>0.9</v>
      </c>
      <c r="U1235" s="260">
        <v>0.927141713370697</v>
      </c>
      <c r="V1235" s="260">
        <v>0.861200183234082</v>
      </c>
      <c r="W1235" s="260">
        <v>0.944373673036093</v>
      </c>
      <c r="X1235" s="260">
        <v>0.886401741698156</v>
      </c>
      <c r="Y1235" s="262">
        <v>0.92</v>
      </c>
      <c r="Z1235" s="262">
        <v>0.928085519922255</v>
      </c>
      <c r="AA1235" s="262">
        <v>0.938775510204082</v>
      </c>
      <c r="AB1235" s="262">
        <v>0.952879581151832</v>
      </c>
      <c r="AC1235" s="262">
        <v>0.91287440396278</v>
      </c>
      <c r="AD1235" s="262">
        <v>0.92</v>
      </c>
      <c r="AE1235" s="260">
        <v>0.988751458576429</v>
      </c>
      <c r="AF1235" s="260">
        <v>0.998786930150655</v>
      </c>
      <c r="AG1235" s="260">
        <v>0.924363660311502</v>
      </c>
      <c r="AH1235" s="260">
        <v>0.970077878651906</v>
      </c>
      <c r="AI1235" s="262">
        <v>0.92</v>
      </c>
      <c r="AJ1235" s="260">
        <v>0.961892797319933</v>
      </c>
      <c r="AK1235" s="260">
        <v>0.961165048543689</v>
      </c>
      <c r="AL1235" s="260">
        <v>0.97190332326284</v>
      </c>
      <c r="AM1235" s="260">
        <v>0.949804516313286</v>
      </c>
      <c r="AN1235" s="259">
        <v>0.99</v>
      </c>
      <c r="AO1235" s="264">
        <v>1</v>
      </c>
      <c r="AP1235" s="264">
        <v>1</v>
      </c>
      <c r="AQ1235" s="264">
        <v>1</v>
      </c>
      <c r="AR1235" s="265">
        <v>0.999876907927129</v>
      </c>
      <c r="AS1235" s="286">
        <v>0.0721861525408278</v>
      </c>
      <c r="AT1235" s="267">
        <v>0.0769230769230769</v>
      </c>
      <c r="AU1235" s="268">
        <v>0.0303030303030303</v>
      </c>
      <c r="AV1235" s="268">
        <v>0</v>
      </c>
      <c r="AW1235" s="268">
        <v>0.0988805970149254</v>
      </c>
      <c r="AX1235" s="224"/>
      <c r="AY1235" s="222"/>
    </row>
    <row r="1236" ht="15" spans="1:51">
      <c r="A1236" s="220"/>
      <c r="B1236" s="224"/>
      <c r="C1236" s="283" t="s">
        <v>1085</v>
      </c>
      <c r="D1236" s="111" t="s">
        <v>25</v>
      </c>
      <c r="E1236" s="111" t="s">
        <v>1086</v>
      </c>
      <c r="F1236" s="307" t="s">
        <v>1274</v>
      </c>
      <c r="G1236" s="307" t="s">
        <v>1274</v>
      </c>
      <c r="H1236" s="307" t="s">
        <v>1274</v>
      </c>
      <c r="I1236" s="307" t="s">
        <v>1274</v>
      </c>
      <c r="J1236" s="259">
        <v>0.9</v>
      </c>
      <c r="K1236" s="260">
        <v>0.981132075471698</v>
      </c>
      <c r="L1236" s="260">
        <v>0.949152542372881</v>
      </c>
      <c r="M1236" s="261">
        <v>0.901960784313726</v>
      </c>
      <c r="N1236" s="261">
        <v>0.956416464891041</v>
      </c>
      <c r="O1236" s="262">
        <v>0.9</v>
      </c>
      <c r="P1236" s="263">
        <v>0.948535745047373</v>
      </c>
      <c r="Q1236" s="260">
        <v>0.90006927606512</v>
      </c>
      <c r="R1236" s="260">
        <v>0.972212922664881</v>
      </c>
      <c r="S1236" s="260">
        <v>0.936091094933723</v>
      </c>
      <c r="T1236" s="262">
        <v>0.9</v>
      </c>
      <c r="U1236" s="260">
        <v>0.901162790697674</v>
      </c>
      <c r="V1236" s="260">
        <v>0.893141669553169</v>
      </c>
      <c r="W1236" s="260">
        <v>0.912621359223301</v>
      </c>
      <c r="X1236" s="260">
        <v>0.880720027380281</v>
      </c>
      <c r="Y1236" s="262">
        <v>0.92</v>
      </c>
      <c r="Z1236" s="262">
        <v>0.913165266106443</v>
      </c>
      <c r="AA1236" s="262">
        <v>0.92545871559633</v>
      </c>
      <c r="AB1236" s="262">
        <v>0.928884986830553</v>
      </c>
      <c r="AC1236" s="262">
        <v>0.917185040845387</v>
      </c>
      <c r="AD1236" s="262">
        <v>0.92</v>
      </c>
      <c r="AE1236" s="260">
        <v>0.998198198198198</v>
      </c>
      <c r="AF1236" s="260">
        <v>0.996369848387786</v>
      </c>
      <c r="AG1236" s="260">
        <v>0.997431995434659</v>
      </c>
      <c r="AH1236" s="260">
        <v>0.994333672120707</v>
      </c>
      <c r="AI1236" s="262">
        <v>0.92</v>
      </c>
      <c r="AJ1236" s="260">
        <v>0.948556430446194</v>
      </c>
      <c r="AK1236" s="260">
        <v>0.966150142921619</v>
      </c>
      <c r="AL1236" s="260">
        <v>0.956131846825012</v>
      </c>
      <c r="AM1236" s="260">
        <v>0.957793170963244</v>
      </c>
      <c r="AN1236" s="259">
        <v>0.99</v>
      </c>
      <c r="AO1236" s="264">
        <v>1</v>
      </c>
      <c r="AP1236" s="264">
        <v>1</v>
      </c>
      <c r="AQ1236" s="264">
        <v>1</v>
      </c>
      <c r="AR1236" s="265">
        <v>1</v>
      </c>
      <c r="AS1236" s="286">
        <v>0.0721861525408278</v>
      </c>
      <c r="AT1236" s="267">
        <v>0.02</v>
      </c>
      <c r="AU1236" s="268">
        <v>0.0810810810810811</v>
      </c>
      <c r="AV1236" s="268">
        <v>0.0967741935483871</v>
      </c>
      <c r="AW1236" s="268">
        <v>0.0744186046511628</v>
      </c>
      <c r="AX1236" s="224"/>
      <c r="AY1236" s="222"/>
    </row>
    <row r="1237" ht="15" spans="1:51">
      <c r="A1237" s="220"/>
      <c r="B1237" s="224"/>
      <c r="C1237" s="283" t="s">
        <v>1085</v>
      </c>
      <c r="D1237" s="111" t="s">
        <v>25</v>
      </c>
      <c r="E1237" s="111" t="s">
        <v>1086</v>
      </c>
      <c r="F1237" s="307" t="s">
        <v>1275</v>
      </c>
      <c r="G1237" s="307" t="s">
        <v>1275</v>
      </c>
      <c r="H1237" s="307" t="s">
        <v>1275</v>
      </c>
      <c r="I1237" s="307" t="s">
        <v>1275</v>
      </c>
      <c r="J1237" s="259">
        <v>0.9</v>
      </c>
      <c r="K1237" s="260">
        <v>1</v>
      </c>
      <c r="L1237" s="260">
        <v>1</v>
      </c>
      <c r="M1237" s="261">
        <v>1</v>
      </c>
      <c r="N1237" s="261">
        <v>0.987387387387387</v>
      </c>
      <c r="O1237" s="262">
        <v>0.9</v>
      </c>
      <c r="P1237" s="263">
        <v>0.961434631700733</v>
      </c>
      <c r="Q1237" s="260">
        <v>0.95628078817734</v>
      </c>
      <c r="R1237" s="260">
        <v>0.968018275271274</v>
      </c>
      <c r="S1237" s="260">
        <v>0.947391805167023</v>
      </c>
      <c r="T1237" s="262">
        <v>0.9</v>
      </c>
      <c r="U1237" s="260">
        <v>0.913999228692634</v>
      </c>
      <c r="V1237" s="260">
        <v>0.915332512315271</v>
      </c>
      <c r="W1237" s="260">
        <v>0.928041119360365</v>
      </c>
      <c r="X1237" s="260">
        <v>0.898469639624815</v>
      </c>
      <c r="Y1237" s="262">
        <v>0.92</v>
      </c>
      <c r="Z1237" s="262">
        <v>0.931159420289855</v>
      </c>
      <c r="AA1237" s="262">
        <v>0.938579654510557</v>
      </c>
      <c r="AB1237" s="262">
        <v>0.957805907172996</v>
      </c>
      <c r="AC1237" s="262">
        <v>0.930090394745399</v>
      </c>
      <c r="AD1237" s="262">
        <v>0.92</v>
      </c>
      <c r="AE1237" s="260">
        <v>0.992935309599668</v>
      </c>
      <c r="AF1237" s="260">
        <v>0.991882018671357</v>
      </c>
      <c r="AG1237" s="260">
        <v>0.989652229571154</v>
      </c>
      <c r="AH1237" s="260">
        <v>0.985996087598753</v>
      </c>
      <c r="AI1237" s="262">
        <v>0.92</v>
      </c>
      <c r="AJ1237" s="260">
        <v>0.966295707472178</v>
      </c>
      <c r="AK1237" s="260">
        <v>0.971079862032369</v>
      </c>
      <c r="AL1237" s="260">
        <v>0.973994311255587</v>
      </c>
      <c r="AM1237" s="260">
        <v>0.965290080443027</v>
      </c>
      <c r="AN1237" s="259">
        <v>0.99</v>
      </c>
      <c r="AO1237" s="264">
        <v>1</v>
      </c>
      <c r="AP1237" s="264">
        <v>1</v>
      </c>
      <c r="AQ1237" s="264">
        <v>1</v>
      </c>
      <c r="AR1237" s="265">
        <v>1</v>
      </c>
      <c r="AS1237" s="286">
        <v>0.0721861525408278</v>
      </c>
      <c r="AT1237" s="267">
        <v>0</v>
      </c>
      <c r="AU1237" s="268">
        <v>0.05</v>
      </c>
      <c r="AV1237" s="268">
        <v>-0.0333333333333333</v>
      </c>
      <c r="AW1237" s="268">
        <v>0.0269709543568465</v>
      </c>
      <c r="AX1237" s="224"/>
      <c r="AY1237" s="222"/>
    </row>
    <row r="1238" ht="15" spans="1:51">
      <c r="A1238" s="220"/>
      <c r="B1238" s="224"/>
      <c r="C1238" s="283" t="s">
        <v>1085</v>
      </c>
      <c r="D1238" s="111" t="s">
        <v>125</v>
      </c>
      <c r="E1238" s="111" t="s">
        <v>1086</v>
      </c>
      <c r="F1238" s="307" t="s">
        <v>1276</v>
      </c>
      <c r="G1238" s="307" t="s">
        <v>1276</v>
      </c>
      <c r="H1238" s="307" t="s">
        <v>1276</v>
      </c>
      <c r="I1238" s="307" t="s">
        <v>1276</v>
      </c>
      <c r="J1238" s="259">
        <v>0.9</v>
      </c>
      <c r="K1238" s="260" t="s">
        <v>33</v>
      </c>
      <c r="L1238" s="260" t="s">
        <v>33</v>
      </c>
      <c r="M1238" s="261" t="s">
        <v>33</v>
      </c>
      <c r="N1238" s="261" t="s">
        <v>33</v>
      </c>
      <c r="O1238" s="262">
        <v>0.9</v>
      </c>
      <c r="P1238" s="263">
        <v>0.444029850746269</v>
      </c>
      <c r="Q1238" s="260">
        <v>0.380952380952381</v>
      </c>
      <c r="R1238" s="260">
        <v>0.474178403755869</v>
      </c>
      <c r="S1238" s="260">
        <v>0.384590270976167</v>
      </c>
      <c r="T1238" s="262">
        <v>0.9</v>
      </c>
      <c r="U1238" s="260">
        <v>1</v>
      </c>
      <c r="V1238" s="260">
        <v>1</v>
      </c>
      <c r="W1238" s="260">
        <v>0.990610328638498</v>
      </c>
      <c r="X1238" s="260">
        <v>0.99673522690173</v>
      </c>
      <c r="Y1238" s="262">
        <v>0.92</v>
      </c>
      <c r="Z1238" s="262">
        <v>0.988095238095238</v>
      </c>
      <c r="AA1238" s="262">
        <v>1</v>
      </c>
      <c r="AB1238" s="262">
        <v>1</v>
      </c>
      <c r="AC1238" s="262">
        <v>0.996164908916587</v>
      </c>
      <c r="AD1238" s="262">
        <v>0.92</v>
      </c>
      <c r="AE1238" s="260">
        <v>0.997198166072338</v>
      </c>
      <c r="AF1238" s="260">
        <v>0.899103654332337</v>
      </c>
      <c r="AG1238" s="260">
        <v>0.966592190658581</v>
      </c>
      <c r="AH1238" s="260">
        <v>0.969046776308246</v>
      </c>
      <c r="AI1238" s="262">
        <v>0.92</v>
      </c>
      <c r="AJ1238" s="260">
        <v>0.997159090909091</v>
      </c>
      <c r="AK1238" s="260">
        <v>1</v>
      </c>
      <c r="AL1238" s="260">
        <v>0.996108949416342</v>
      </c>
      <c r="AM1238" s="260">
        <v>0.99662325132658</v>
      </c>
      <c r="AN1238" s="259">
        <v>0.99</v>
      </c>
      <c r="AO1238" s="264">
        <v>1</v>
      </c>
      <c r="AP1238" s="264">
        <v>1</v>
      </c>
      <c r="AQ1238" s="264">
        <v>1</v>
      </c>
      <c r="AR1238" s="265">
        <v>1</v>
      </c>
      <c r="AS1238" s="286">
        <v>0.0721861525408278</v>
      </c>
      <c r="AT1238" s="267" t="s">
        <v>33</v>
      </c>
      <c r="AU1238" s="268" t="s">
        <v>33</v>
      </c>
      <c r="AV1238" s="268" t="s">
        <v>33</v>
      </c>
      <c r="AW1238" s="268">
        <v>0</v>
      </c>
      <c r="AX1238" s="224"/>
      <c r="AY1238" s="222"/>
    </row>
    <row r="1239" ht="15" spans="1:51">
      <c r="A1239" s="220"/>
      <c r="B1239" s="224"/>
      <c r="C1239" s="283" t="s">
        <v>1085</v>
      </c>
      <c r="D1239" s="111" t="s">
        <v>125</v>
      </c>
      <c r="E1239" s="111" t="s">
        <v>1086</v>
      </c>
      <c r="F1239" s="307" t="s">
        <v>1277</v>
      </c>
      <c r="G1239" s="307" t="s">
        <v>1277</v>
      </c>
      <c r="H1239" s="307" t="s">
        <v>1277</v>
      </c>
      <c r="I1239" s="307" t="s">
        <v>1277</v>
      </c>
      <c r="J1239" s="259">
        <v>0.9</v>
      </c>
      <c r="K1239" s="260" t="s">
        <v>33</v>
      </c>
      <c r="L1239" s="260" t="s">
        <v>33</v>
      </c>
      <c r="M1239" s="261" t="s">
        <v>33</v>
      </c>
      <c r="N1239" s="261" t="s">
        <v>33</v>
      </c>
      <c r="O1239" s="262">
        <v>0.9</v>
      </c>
      <c r="P1239" s="263" t="s">
        <v>33</v>
      </c>
      <c r="Q1239" s="260">
        <v>0</v>
      </c>
      <c r="R1239" s="260">
        <v>0</v>
      </c>
      <c r="S1239" s="260">
        <v>0</v>
      </c>
      <c r="T1239" s="262">
        <v>0.9</v>
      </c>
      <c r="U1239" s="260" t="s">
        <v>33</v>
      </c>
      <c r="V1239" s="260">
        <v>1</v>
      </c>
      <c r="W1239" s="260">
        <v>1</v>
      </c>
      <c r="X1239" s="260">
        <v>0.96</v>
      </c>
      <c r="Y1239" s="262">
        <v>0.92</v>
      </c>
      <c r="Z1239" s="262" t="s">
        <v>33</v>
      </c>
      <c r="AA1239" s="262" t="s">
        <v>33</v>
      </c>
      <c r="AB1239" s="262" t="s">
        <v>33</v>
      </c>
      <c r="AC1239" s="262">
        <v>1</v>
      </c>
      <c r="AD1239" s="262">
        <v>0.92</v>
      </c>
      <c r="AE1239" s="260">
        <v>0.992644805393809</v>
      </c>
      <c r="AF1239" s="260">
        <v>0.989963503649635</v>
      </c>
      <c r="AG1239" s="260">
        <v>0.992761762136528</v>
      </c>
      <c r="AH1239" s="260">
        <v>0.981443085727231</v>
      </c>
      <c r="AI1239" s="262">
        <v>0.92</v>
      </c>
      <c r="AJ1239" s="260" t="s">
        <v>33</v>
      </c>
      <c r="AK1239" s="260">
        <v>1</v>
      </c>
      <c r="AL1239" s="260">
        <v>1</v>
      </c>
      <c r="AM1239" s="260">
        <v>0.96875</v>
      </c>
      <c r="AN1239" s="259">
        <v>0.99</v>
      </c>
      <c r="AO1239" s="264">
        <v>1</v>
      </c>
      <c r="AP1239" s="264">
        <v>1</v>
      </c>
      <c r="AQ1239" s="264">
        <v>1</v>
      </c>
      <c r="AR1239" s="265">
        <v>1</v>
      </c>
      <c r="AS1239" s="286">
        <v>0.0721861525408278</v>
      </c>
      <c r="AT1239" s="267" t="s">
        <v>33</v>
      </c>
      <c r="AU1239" s="268" t="s">
        <v>33</v>
      </c>
      <c r="AV1239" s="268" t="s">
        <v>33</v>
      </c>
      <c r="AW1239" s="268" t="s">
        <v>33</v>
      </c>
      <c r="AX1239" s="224"/>
      <c r="AY1239" s="222"/>
    </row>
    <row r="1240" ht="15" spans="1:51">
      <c r="A1240" s="220"/>
      <c r="B1240" s="224"/>
      <c r="C1240" s="283" t="s">
        <v>1085</v>
      </c>
      <c r="D1240" s="111" t="s">
        <v>25</v>
      </c>
      <c r="E1240" s="111" t="s">
        <v>1086</v>
      </c>
      <c r="F1240" s="307" t="s">
        <v>1278</v>
      </c>
      <c r="G1240" s="307" t="s">
        <v>1278</v>
      </c>
      <c r="H1240" s="307" t="s">
        <v>1278</v>
      </c>
      <c r="I1240" s="307" t="s">
        <v>1278</v>
      </c>
      <c r="J1240" s="259">
        <v>0.9</v>
      </c>
      <c r="K1240" s="260">
        <v>0.975</v>
      </c>
      <c r="L1240" s="260">
        <v>0.975</v>
      </c>
      <c r="M1240" s="261">
        <v>0.971428571428571</v>
      </c>
      <c r="N1240" s="261">
        <v>0.939866369710468</v>
      </c>
      <c r="O1240" s="262">
        <v>0.9</v>
      </c>
      <c r="P1240" s="263">
        <v>0.994091580502216</v>
      </c>
      <c r="Q1240" s="260">
        <v>0.965891768292683</v>
      </c>
      <c r="R1240" s="260">
        <v>0.994327135203278</v>
      </c>
      <c r="S1240" s="260">
        <v>0.967509397044436</v>
      </c>
      <c r="T1240" s="262">
        <v>0.9</v>
      </c>
      <c r="U1240" s="260">
        <v>0.874657100654146</v>
      </c>
      <c r="V1240" s="260">
        <v>0.814977134146341</v>
      </c>
      <c r="W1240" s="260">
        <v>0.905137094232587</v>
      </c>
      <c r="X1240" s="260">
        <v>0.825642345914217</v>
      </c>
      <c r="Y1240" s="262">
        <v>0.92</v>
      </c>
      <c r="Z1240" s="262">
        <v>0.90695652173913</v>
      </c>
      <c r="AA1240" s="262">
        <v>0.921182266009852</v>
      </c>
      <c r="AB1240" s="262">
        <v>0.915405164737311</v>
      </c>
      <c r="AC1240" s="262">
        <v>0.901591450757285</v>
      </c>
      <c r="AD1240" s="262">
        <v>0.92</v>
      </c>
      <c r="AE1240" s="260">
        <v>0.997930400122643</v>
      </c>
      <c r="AF1240" s="260">
        <v>0.901681449265436</v>
      </c>
      <c r="AG1240" s="260">
        <v>0.997526581221291</v>
      </c>
      <c r="AH1240" s="260">
        <v>0.98350621559847</v>
      </c>
      <c r="AI1240" s="262">
        <v>0.92</v>
      </c>
      <c r="AJ1240" s="260">
        <v>0.953310696095076</v>
      </c>
      <c r="AK1240" s="260">
        <v>0.959144589849984</v>
      </c>
      <c r="AL1240" s="260">
        <v>0.959525471039777</v>
      </c>
      <c r="AM1240" s="260">
        <v>0.94917565691742</v>
      </c>
      <c r="AN1240" s="259">
        <v>0.99</v>
      </c>
      <c r="AO1240" s="264">
        <v>1</v>
      </c>
      <c r="AP1240" s="264">
        <v>1</v>
      </c>
      <c r="AQ1240" s="264">
        <v>1</v>
      </c>
      <c r="AR1240" s="265">
        <v>1</v>
      </c>
      <c r="AS1240" s="286">
        <v>0.0721861525408278</v>
      </c>
      <c r="AT1240" s="267">
        <v>0.0714285714285714</v>
      </c>
      <c r="AU1240" s="268">
        <v>0.0238095238095238</v>
      </c>
      <c r="AV1240" s="268">
        <v>0.125</v>
      </c>
      <c r="AW1240" s="268">
        <v>0.068241469816273</v>
      </c>
      <c r="AX1240" s="224"/>
      <c r="AY1240" s="222"/>
    </row>
    <row r="1241" ht="15" spans="1:51">
      <c r="A1241" s="220"/>
      <c r="B1241" s="224"/>
      <c r="C1241" s="283" t="s">
        <v>1085</v>
      </c>
      <c r="D1241" s="111" t="s">
        <v>125</v>
      </c>
      <c r="E1241" s="111" t="s">
        <v>1086</v>
      </c>
      <c r="F1241" s="307" t="s">
        <v>1279</v>
      </c>
      <c r="G1241" s="307" t="s">
        <v>1279</v>
      </c>
      <c r="H1241" s="307" t="s">
        <v>1279</v>
      </c>
      <c r="I1241" s="307" t="s">
        <v>1279</v>
      </c>
      <c r="J1241" s="259">
        <v>0.9</v>
      </c>
      <c r="K1241" s="260" t="s">
        <v>33</v>
      </c>
      <c r="L1241" s="260" t="s">
        <v>33</v>
      </c>
      <c r="M1241" s="261" t="s">
        <v>33</v>
      </c>
      <c r="N1241" s="261" t="s">
        <v>33</v>
      </c>
      <c r="O1241" s="262">
        <v>0.9</v>
      </c>
      <c r="P1241" s="263">
        <v>0</v>
      </c>
      <c r="Q1241" s="260">
        <v>0</v>
      </c>
      <c r="R1241" s="260">
        <v>0</v>
      </c>
      <c r="S1241" s="260">
        <v>0</v>
      </c>
      <c r="T1241" s="262">
        <v>0.9</v>
      </c>
      <c r="U1241" s="260">
        <v>1</v>
      </c>
      <c r="V1241" s="260">
        <v>1</v>
      </c>
      <c r="W1241" s="260">
        <v>1</v>
      </c>
      <c r="X1241" s="260">
        <v>0.993939393939394</v>
      </c>
      <c r="Y1241" s="262">
        <v>0.92</v>
      </c>
      <c r="Z1241" s="262" t="s">
        <v>33</v>
      </c>
      <c r="AA1241" s="262">
        <v>1</v>
      </c>
      <c r="AB1241" s="262" t="s">
        <v>33</v>
      </c>
      <c r="AC1241" s="262">
        <v>1</v>
      </c>
      <c r="AD1241" s="262">
        <v>0.92</v>
      </c>
      <c r="AE1241" s="260">
        <v>0.999177462471725</v>
      </c>
      <c r="AF1241" s="260">
        <v>0.990686845168801</v>
      </c>
      <c r="AG1241" s="260">
        <v>0.997564687975647</v>
      </c>
      <c r="AH1241" s="260">
        <v>0.997668997668998</v>
      </c>
      <c r="AI1241" s="262">
        <v>0.92</v>
      </c>
      <c r="AJ1241" s="260">
        <v>1</v>
      </c>
      <c r="AK1241" s="260">
        <v>1</v>
      </c>
      <c r="AL1241" s="260">
        <v>1</v>
      </c>
      <c r="AM1241" s="260">
        <v>0.995744680851064</v>
      </c>
      <c r="AN1241" s="259">
        <v>0.99</v>
      </c>
      <c r="AO1241" s="264">
        <v>1</v>
      </c>
      <c r="AP1241" s="264">
        <v>1</v>
      </c>
      <c r="AQ1241" s="264">
        <v>1</v>
      </c>
      <c r="AR1241" s="265">
        <v>1</v>
      </c>
      <c r="AS1241" s="286">
        <v>0.0721861525408278</v>
      </c>
      <c r="AT1241" s="267" t="s">
        <v>33</v>
      </c>
      <c r="AU1241" s="268" t="s">
        <v>33</v>
      </c>
      <c r="AV1241" s="268" t="s">
        <v>33</v>
      </c>
      <c r="AW1241" s="268" t="s">
        <v>33</v>
      </c>
      <c r="AX1241" s="224"/>
      <c r="AY1241" s="222"/>
    </row>
    <row r="1242" ht="15" spans="1:51">
      <c r="A1242" s="220"/>
      <c r="B1242" s="224"/>
      <c r="C1242" s="283" t="s">
        <v>1085</v>
      </c>
      <c r="D1242" s="111" t="s">
        <v>25</v>
      </c>
      <c r="E1242" s="111" t="s">
        <v>1086</v>
      </c>
      <c r="F1242" s="307" t="s">
        <v>1280</v>
      </c>
      <c r="G1242" s="307" t="s">
        <v>1280</v>
      </c>
      <c r="H1242" s="307" t="s">
        <v>1280</v>
      </c>
      <c r="I1242" s="307" t="s">
        <v>1280</v>
      </c>
      <c r="J1242" s="259">
        <v>0.9</v>
      </c>
      <c r="K1242" s="260">
        <v>0.948717948717949</v>
      </c>
      <c r="L1242" s="260">
        <v>0.962025316455696</v>
      </c>
      <c r="M1242" s="261">
        <v>0.983333333333333</v>
      </c>
      <c r="N1242" s="261">
        <v>0.986951364175564</v>
      </c>
      <c r="O1242" s="262">
        <v>0.9</v>
      </c>
      <c r="P1242" s="263">
        <v>0.962906192519926</v>
      </c>
      <c r="Q1242" s="260">
        <v>0.959001551991723</v>
      </c>
      <c r="R1242" s="260">
        <v>0.964858490566038</v>
      </c>
      <c r="S1242" s="260">
        <v>0.961133276856229</v>
      </c>
      <c r="T1242" s="262">
        <v>0.9</v>
      </c>
      <c r="U1242" s="260">
        <v>0.912170447578173</v>
      </c>
      <c r="V1242" s="260">
        <v>0.887351267459907</v>
      </c>
      <c r="W1242" s="260">
        <v>0.910141509433962</v>
      </c>
      <c r="X1242" s="260">
        <v>0.888974667286093</v>
      </c>
      <c r="Y1242" s="262">
        <v>0.92</v>
      </c>
      <c r="Z1242" s="262">
        <v>0.912593444508338</v>
      </c>
      <c r="AA1242" s="262">
        <v>0.932524639878696</v>
      </c>
      <c r="AB1242" s="262">
        <v>0.914655679811654</v>
      </c>
      <c r="AC1242" s="262">
        <v>0.898021271333168</v>
      </c>
      <c r="AD1242" s="262">
        <v>0.92</v>
      </c>
      <c r="AE1242" s="260">
        <v>0.98868598650258</v>
      </c>
      <c r="AF1242" s="260">
        <v>0.996961468838893</v>
      </c>
      <c r="AG1242" s="260">
        <v>0.996793790077624</v>
      </c>
      <c r="AH1242" s="260">
        <v>0.993356095968036</v>
      </c>
      <c r="AI1242" s="262">
        <v>0.92</v>
      </c>
      <c r="AJ1242" s="260">
        <v>0.947355681955706</v>
      </c>
      <c r="AK1242" s="260">
        <v>0.954711145476638</v>
      </c>
      <c r="AL1242" s="260">
        <v>0.949141124957898</v>
      </c>
      <c r="AM1242" s="260">
        <v>0.943896173401124</v>
      </c>
      <c r="AN1242" s="259">
        <v>0.99</v>
      </c>
      <c r="AO1242" s="264">
        <v>1</v>
      </c>
      <c r="AP1242" s="264">
        <v>1</v>
      </c>
      <c r="AQ1242" s="264">
        <v>1</v>
      </c>
      <c r="AR1242" s="265">
        <v>1</v>
      </c>
      <c r="AS1242" s="286">
        <v>0.0721861525408278</v>
      </c>
      <c r="AT1242" s="267">
        <v>0.0222222222222222</v>
      </c>
      <c r="AU1242" s="268">
        <v>0.0930232558139535</v>
      </c>
      <c r="AV1242" s="268">
        <v>0.137931034482759</v>
      </c>
      <c r="AW1242" s="268">
        <v>0.0707070707070707</v>
      </c>
      <c r="AX1242" s="224"/>
      <c r="AY1242" s="222"/>
    </row>
    <row r="1243" ht="15" spans="1:51">
      <c r="A1243" s="220"/>
      <c r="B1243" s="224"/>
      <c r="C1243" s="283" t="s">
        <v>1085</v>
      </c>
      <c r="D1243" s="111" t="s">
        <v>25</v>
      </c>
      <c r="E1243" s="111" t="s">
        <v>1086</v>
      </c>
      <c r="F1243" s="307" t="s">
        <v>1281</v>
      </c>
      <c r="G1243" s="307" t="s">
        <v>1281</v>
      </c>
      <c r="H1243" s="307" t="s">
        <v>1281</v>
      </c>
      <c r="I1243" s="307" t="s">
        <v>1281</v>
      </c>
      <c r="J1243" s="259">
        <v>0.9</v>
      </c>
      <c r="K1243" s="260">
        <v>0.942307692307692</v>
      </c>
      <c r="L1243" s="260">
        <v>0.944444444444444</v>
      </c>
      <c r="M1243" s="261">
        <v>0.840909090909091</v>
      </c>
      <c r="N1243" s="261">
        <v>0.841798501248959</v>
      </c>
      <c r="O1243" s="262">
        <v>0.9</v>
      </c>
      <c r="P1243" s="263">
        <v>0.955533596837945</v>
      </c>
      <c r="Q1243" s="260">
        <v>0.938720538720539</v>
      </c>
      <c r="R1243" s="260">
        <v>0.965184954926951</v>
      </c>
      <c r="S1243" s="260">
        <v>0.913253777715012</v>
      </c>
      <c r="T1243" s="262">
        <v>0.9</v>
      </c>
      <c r="U1243" s="260">
        <v>0.850592885375494</v>
      </c>
      <c r="V1243" s="260">
        <v>0.80976430976431</v>
      </c>
      <c r="W1243" s="260">
        <v>0.864470003108486</v>
      </c>
      <c r="X1243" s="260">
        <v>0.780071670667985</v>
      </c>
      <c r="Y1243" s="262">
        <v>0.92</v>
      </c>
      <c r="Z1243" s="262">
        <v>0.865116279069767</v>
      </c>
      <c r="AA1243" s="262">
        <v>0.877832512315271</v>
      </c>
      <c r="AB1243" s="262">
        <v>0.798829553767374</v>
      </c>
      <c r="AC1243" s="262">
        <v>0.807841447651874</v>
      </c>
      <c r="AD1243" s="262">
        <v>0.92</v>
      </c>
      <c r="AE1243" s="260">
        <v>0.985730464326161</v>
      </c>
      <c r="AF1243" s="260">
        <v>0.976083168078841</v>
      </c>
      <c r="AG1243" s="260">
        <v>0.993898227032005</v>
      </c>
      <c r="AH1243" s="260">
        <v>0.933189809670598</v>
      </c>
      <c r="AI1243" s="262">
        <v>0.92</v>
      </c>
      <c r="AJ1243" s="260">
        <v>0.916220472440945</v>
      </c>
      <c r="AK1243" s="260">
        <v>0.92840713053479</v>
      </c>
      <c r="AL1243" s="260">
        <v>0.898667831404237</v>
      </c>
      <c r="AM1243" s="260">
        <v>0.896915838996341</v>
      </c>
      <c r="AN1243" s="259">
        <v>0.99</v>
      </c>
      <c r="AO1243" s="264">
        <v>1</v>
      </c>
      <c r="AP1243" s="264">
        <v>1</v>
      </c>
      <c r="AQ1243" s="264">
        <v>1</v>
      </c>
      <c r="AR1243" s="265">
        <v>1</v>
      </c>
      <c r="AS1243" s="286">
        <v>0.0721861525408278</v>
      </c>
      <c r="AT1243" s="267">
        <v>0.0476190476190476</v>
      </c>
      <c r="AU1243" s="268">
        <v>0.0816326530612245</v>
      </c>
      <c r="AV1243" s="268">
        <v>0.0882352941176471</v>
      </c>
      <c r="AW1243" s="268">
        <v>0.0774125132555673</v>
      </c>
      <c r="AX1243" s="224"/>
      <c r="AY1243" s="222"/>
    </row>
    <row r="1244" ht="15" spans="1:51">
      <c r="A1244" s="220"/>
      <c r="B1244" s="224"/>
      <c r="C1244" s="283" t="s">
        <v>1085</v>
      </c>
      <c r="D1244" s="111" t="s">
        <v>25</v>
      </c>
      <c r="E1244" s="111" t="s">
        <v>1086</v>
      </c>
      <c r="F1244" s="307" t="s">
        <v>1282</v>
      </c>
      <c r="G1244" s="307" t="s">
        <v>1282</v>
      </c>
      <c r="H1244" s="307" t="s">
        <v>1282</v>
      </c>
      <c r="I1244" s="307" t="s">
        <v>1282</v>
      </c>
      <c r="J1244" s="259">
        <v>0.9</v>
      </c>
      <c r="K1244" s="260">
        <v>1</v>
      </c>
      <c r="L1244" s="260">
        <v>1</v>
      </c>
      <c r="M1244" s="261">
        <v>1</v>
      </c>
      <c r="N1244" s="261">
        <v>0.994490358126722</v>
      </c>
      <c r="O1244" s="262">
        <v>0.9</v>
      </c>
      <c r="P1244" s="263">
        <v>0.979068774028193</v>
      </c>
      <c r="Q1244" s="260">
        <v>0.984968057121383</v>
      </c>
      <c r="R1244" s="260">
        <v>0.975438596491228</v>
      </c>
      <c r="S1244" s="260">
        <v>0.975769259847282</v>
      </c>
      <c r="T1244" s="262">
        <v>0.9</v>
      </c>
      <c r="U1244" s="260">
        <v>0.940623665100384</v>
      </c>
      <c r="V1244" s="260">
        <v>0.93836903419767</v>
      </c>
      <c r="W1244" s="260">
        <v>0.952280701754386</v>
      </c>
      <c r="X1244" s="260">
        <v>0.907802222726242</v>
      </c>
      <c r="Y1244" s="262">
        <v>0.92</v>
      </c>
      <c r="Z1244" s="262">
        <v>0.928</v>
      </c>
      <c r="AA1244" s="262">
        <v>0.937751004016064</v>
      </c>
      <c r="AB1244" s="262">
        <v>0.859894921190893</v>
      </c>
      <c r="AC1244" s="262">
        <v>0.907282465048341</v>
      </c>
      <c r="AD1244" s="262">
        <v>0.92</v>
      </c>
      <c r="AE1244" s="260">
        <v>0.995909259947936</v>
      </c>
      <c r="AF1244" s="260">
        <v>0.994293865905849</v>
      </c>
      <c r="AG1244" s="260">
        <v>0.997977755308392</v>
      </c>
      <c r="AH1244" s="260">
        <v>0.996970052523691</v>
      </c>
      <c r="AI1244" s="262">
        <v>0.92</v>
      </c>
      <c r="AJ1244" s="260">
        <v>0.960579514824798</v>
      </c>
      <c r="AK1244" s="260">
        <v>0.967731730465043</v>
      </c>
      <c r="AL1244" s="260">
        <v>0.945445445445445</v>
      </c>
      <c r="AM1244" s="260">
        <v>0.949395266008756</v>
      </c>
      <c r="AN1244" s="259">
        <v>0.99</v>
      </c>
      <c r="AO1244" s="264">
        <v>1</v>
      </c>
      <c r="AP1244" s="264">
        <v>1</v>
      </c>
      <c r="AQ1244" s="264">
        <v>1</v>
      </c>
      <c r="AR1244" s="265">
        <v>0.999777034559643</v>
      </c>
      <c r="AS1244" s="286">
        <v>0.0721861525408278</v>
      </c>
      <c r="AT1244" s="267">
        <v>0.0909090909090909</v>
      </c>
      <c r="AU1244" s="268">
        <v>0.0454545454545455</v>
      </c>
      <c r="AV1244" s="268">
        <v>0.133333333333333</v>
      </c>
      <c r="AW1244" s="268">
        <v>0.0723860589812333</v>
      </c>
      <c r="AX1244" s="224"/>
      <c r="AY1244" s="222"/>
    </row>
    <row r="1245" ht="15" spans="1:51">
      <c r="A1245" s="220"/>
      <c r="B1245" s="224"/>
      <c r="C1245" s="283" t="s">
        <v>1085</v>
      </c>
      <c r="D1245" s="111" t="s">
        <v>25</v>
      </c>
      <c r="E1245" s="111" t="s">
        <v>1086</v>
      </c>
      <c r="F1245" s="307" t="s">
        <v>1283</v>
      </c>
      <c r="G1245" s="307" t="s">
        <v>1283</v>
      </c>
      <c r="H1245" s="307" t="s">
        <v>1283</v>
      </c>
      <c r="I1245" s="307" t="s">
        <v>1283</v>
      </c>
      <c r="J1245" s="259">
        <v>0.9</v>
      </c>
      <c r="K1245" s="260">
        <v>0.964912280701754</v>
      </c>
      <c r="L1245" s="260">
        <v>0.934426229508197</v>
      </c>
      <c r="M1245" s="261">
        <v>0.96</v>
      </c>
      <c r="N1245" s="261">
        <v>0.966250917094644</v>
      </c>
      <c r="O1245" s="262">
        <v>0.9</v>
      </c>
      <c r="P1245" s="263">
        <v>0.982644096850225</v>
      </c>
      <c r="Q1245" s="260">
        <v>0.987830319888734</v>
      </c>
      <c r="R1245" s="260">
        <v>0.984930032292788</v>
      </c>
      <c r="S1245" s="260">
        <v>0.984278019303858</v>
      </c>
      <c r="T1245" s="262">
        <v>0.9</v>
      </c>
      <c r="U1245" s="260">
        <v>0.86843796871652</v>
      </c>
      <c r="V1245" s="260">
        <v>0.861961057023644</v>
      </c>
      <c r="W1245" s="260">
        <v>0.905274488697524</v>
      </c>
      <c r="X1245" s="260">
        <v>0.875062660067992</v>
      </c>
      <c r="Y1245" s="262">
        <v>0.92</v>
      </c>
      <c r="Z1245" s="262">
        <v>0.906621392190153</v>
      </c>
      <c r="AA1245" s="262">
        <v>0.918138041733547</v>
      </c>
      <c r="AB1245" s="262">
        <v>0.94903988183161</v>
      </c>
      <c r="AC1245" s="262">
        <v>0.927602413252892</v>
      </c>
      <c r="AD1245" s="262">
        <v>0.92</v>
      </c>
      <c r="AE1245" s="260">
        <v>0.998484389208851</v>
      </c>
      <c r="AF1245" s="260">
        <v>0.999703703703704</v>
      </c>
      <c r="AG1245" s="260">
        <v>0.999807507218479</v>
      </c>
      <c r="AH1245" s="260">
        <v>0.998578616352201</v>
      </c>
      <c r="AI1245" s="262">
        <v>0.92</v>
      </c>
      <c r="AJ1245" s="260">
        <v>0.932763045337896</v>
      </c>
      <c r="AK1245" s="260">
        <v>0.943698199485567</v>
      </c>
      <c r="AL1245" s="260">
        <v>0.959632583998066</v>
      </c>
      <c r="AM1245" s="260">
        <v>0.952855906069561</v>
      </c>
      <c r="AN1245" s="259">
        <v>0.99</v>
      </c>
      <c r="AO1245" s="264">
        <v>1</v>
      </c>
      <c r="AP1245" s="264">
        <v>1</v>
      </c>
      <c r="AQ1245" s="264">
        <v>1</v>
      </c>
      <c r="AR1245" s="265">
        <v>1</v>
      </c>
      <c r="AS1245" s="286">
        <v>0.0721861525408278</v>
      </c>
      <c r="AT1245" s="267">
        <v>0.08</v>
      </c>
      <c r="AU1245" s="268">
        <v>0</v>
      </c>
      <c r="AV1245" s="268">
        <v>0</v>
      </c>
      <c r="AW1245" s="268">
        <v>0.0768307322929172</v>
      </c>
      <c r="AX1245" s="224"/>
      <c r="AY1245" s="222"/>
    </row>
    <row r="1246" ht="15" spans="1:51">
      <c r="A1246" s="220"/>
      <c r="B1246" s="224"/>
      <c r="C1246" s="283" t="s">
        <v>1085</v>
      </c>
      <c r="D1246" s="111" t="s">
        <v>25</v>
      </c>
      <c r="E1246" s="111" t="s">
        <v>1086</v>
      </c>
      <c r="F1246" s="307" t="s">
        <v>1284</v>
      </c>
      <c r="G1246" s="307" t="s">
        <v>1284</v>
      </c>
      <c r="H1246" s="307" t="s">
        <v>1284</v>
      </c>
      <c r="I1246" s="307" t="s">
        <v>1284</v>
      </c>
      <c r="J1246" s="259">
        <v>0.9</v>
      </c>
      <c r="K1246" s="260">
        <v>1</v>
      </c>
      <c r="L1246" s="260">
        <v>1</v>
      </c>
      <c r="M1246" s="261">
        <v>0.857142857142857</v>
      </c>
      <c r="N1246" s="261">
        <v>0.973049645390071</v>
      </c>
      <c r="O1246" s="262">
        <v>0.9</v>
      </c>
      <c r="P1246" s="263">
        <v>0.984765129073212</v>
      </c>
      <c r="Q1246" s="260">
        <v>0.986533282031551</v>
      </c>
      <c r="R1246" s="260">
        <v>0.986887508626639</v>
      </c>
      <c r="S1246" s="260">
        <v>0.98370993168681</v>
      </c>
      <c r="T1246" s="262">
        <v>0.9</v>
      </c>
      <c r="U1246" s="260">
        <v>0.937790943715616</v>
      </c>
      <c r="V1246" s="260">
        <v>0.933435936898807</v>
      </c>
      <c r="W1246" s="260">
        <v>0.933057280883368</v>
      </c>
      <c r="X1246" s="260">
        <v>0.905055926732227</v>
      </c>
      <c r="Y1246" s="262">
        <v>0.92</v>
      </c>
      <c r="Z1246" s="262">
        <v>0.951640759930915</v>
      </c>
      <c r="AA1246" s="262">
        <v>0.933333333333333</v>
      </c>
      <c r="AB1246" s="262">
        <v>0.955128205128205</v>
      </c>
      <c r="AC1246" s="262">
        <v>0.936109215017065</v>
      </c>
      <c r="AD1246" s="262">
        <v>0.92</v>
      </c>
      <c r="AE1246" s="260">
        <v>0.997640316871734</v>
      </c>
      <c r="AF1246" s="260">
        <v>0.993294869795727</v>
      </c>
      <c r="AG1246" s="260">
        <v>0.980212483399734</v>
      </c>
      <c r="AH1246" s="260">
        <v>0.992256523963841</v>
      </c>
      <c r="AI1246" s="262">
        <v>0.92</v>
      </c>
      <c r="AJ1246" s="260">
        <v>0.971447994561523</v>
      </c>
      <c r="AK1246" s="260">
        <v>0.97524115755627</v>
      </c>
      <c r="AL1246" s="260">
        <v>0.974457831325301</v>
      </c>
      <c r="AM1246" s="260">
        <v>0.963782192788815</v>
      </c>
      <c r="AN1246" s="259">
        <v>0.99</v>
      </c>
      <c r="AO1246" s="264">
        <v>1</v>
      </c>
      <c r="AP1246" s="264">
        <v>1</v>
      </c>
      <c r="AQ1246" s="264">
        <v>1</v>
      </c>
      <c r="AR1246" s="265">
        <v>1</v>
      </c>
      <c r="AS1246" s="286">
        <v>0.0721861525408278</v>
      </c>
      <c r="AT1246" s="267">
        <v>0.2</v>
      </c>
      <c r="AU1246" s="268">
        <v>0.1</v>
      </c>
      <c r="AV1246" s="268">
        <v>0.0666666666666667</v>
      </c>
      <c r="AW1246" s="268">
        <v>0.107238605898123</v>
      </c>
      <c r="AX1246" s="224"/>
      <c r="AY1246" s="222"/>
    </row>
    <row r="1247" ht="15" spans="1:51">
      <c r="A1247" s="220"/>
      <c r="B1247" s="224"/>
      <c r="C1247" s="283" t="s">
        <v>1085</v>
      </c>
      <c r="D1247" s="111" t="s">
        <v>25</v>
      </c>
      <c r="E1247" s="111" t="s">
        <v>1086</v>
      </c>
      <c r="F1247" s="307" t="s">
        <v>1285</v>
      </c>
      <c r="G1247" s="307" t="s">
        <v>1285</v>
      </c>
      <c r="H1247" s="307" t="s">
        <v>1285</v>
      </c>
      <c r="I1247" s="307" t="s">
        <v>1285</v>
      </c>
      <c r="J1247" s="259">
        <v>0.9</v>
      </c>
      <c r="K1247" s="260">
        <v>0.985074626865672</v>
      </c>
      <c r="L1247" s="260">
        <v>0.956521739130435</v>
      </c>
      <c r="M1247" s="261">
        <v>0.925925925925926</v>
      </c>
      <c r="N1247" s="261">
        <v>0.940199335548173</v>
      </c>
      <c r="O1247" s="262">
        <v>0.9</v>
      </c>
      <c r="P1247" s="263">
        <v>0.937260212141729</v>
      </c>
      <c r="Q1247" s="260">
        <v>0.946532846715328</v>
      </c>
      <c r="R1247" s="260">
        <v>0.946189960274467</v>
      </c>
      <c r="S1247" s="260">
        <v>0.953545302141279</v>
      </c>
      <c r="T1247" s="262">
        <v>0.9</v>
      </c>
      <c r="U1247" s="260">
        <v>0.906567366283006</v>
      </c>
      <c r="V1247" s="260">
        <v>0.917335766423358</v>
      </c>
      <c r="W1247" s="260">
        <v>0.901047309498014</v>
      </c>
      <c r="X1247" s="260">
        <v>0.912043739998476</v>
      </c>
      <c r="Y1247" s="262">
        <v>0.92</v>
      </c>
      <c r="Z1247" s="262">
        <v>0.895927601809955</v>
      </c>
      <c r="AA1247" s="262">
        <v>0.922705314009662</v>
      </c>
      <c r="AB1247" s="262">
        <v>0.925983037779491</v>
      </c>
      <c r="AC1247" s="262">
        <v>0.933205539214066</v>
      </c>
      <c r="AD1247" s="262">
        <v>0.92</v>
      </c>
      <c r="AE1247" s="260">
        <v>0.978816018572258</v>
      </c>
      <c r="AF1247" s="260">
        <v>0.997514685946679</v>
      </c>
      <c r="AG1247" s="260">
        <v>0.992351816443595</v>
      </c>
      <c r="AH1247" s="260">
        <v>0.964356946967269</v>
      </c>
      <c r="AI1247" s="262">
        <v>0.92</v>
      </c>
      <c r="AJ1247" s="260">
        <v>0.941112716763006</v>
      </c>
      <c r="AK1247" s="260">
        <v>0.955640828856485</v>
      </c>
      <c r="AL1247" s="260">
        <v>0.951561347430538</v>
      </c>
      <c r="AM1247" s="260">
        <v>0.964370476070771</v>
      </c>
      <c r="AN1247" s="259">
        <v>0.99</v>
      </c>
      <c r="AO1247" s="264">
        <v>1</v>
      </c>
      <c r="AP1247" s="264">
        <v>1</v>
      </c>
      <c r="AQ1247" s="264">
        <v>1</v>
      </c>
      <c r="AR1247" s="265">
        <v>1</v>
      </c>
      <c r="AS1247" s="286">
        <v>0.0721861525408278</v>
      </c>
      <c r="AT1247" s="267">
        <v>0</v>
      </c>
      <c r="AU1247" s="268">
        <v>0.03125</v>
      </c>
      <c r="AV1247" s="268">
        <v>0.0476190476190476</v>
      </c>
      <c r="AW1247" s="268">
        <v>0.0748299319727891</v>
      </c>
      <c r="AX1247" s="224"/>
      <c r="AY1247" s="222"/>
    </row>
    <row r="1248" ht="15" spans="1:51">
      <c r="A1248" s="220"/>
      <c r="B1248" s="224"/>
      <c r="C1248" s="283" t="s">
        <v>1085</v>
      </c>
      <c r="D1248" s="111" t="s">
        <v>125</v>
      </c>
      <c r="E1248" s="111" t="s">
        <v>1086</v>
      </c>
      <c r="F1248" s="307" t="s">
        <v>1286</v>
      </c>
      <c r="G1248" s="307" t="s">
        <v>1286</v>
      </c>
      <c r="H1248" s="307" t="s">
        <v>1286</v>
      </c>
      <c r="I1248" s="307" t="s">
        <v>1286</v>
      </c>
      <c r="J1248" s="259">
        <v>0.9</v>
      </c>
      <c r="K1248" s="260" t="s">
        <v>33</v>
      </c>
      <c r="L1248" s="260" t="s">
        <v>33</v>
      </c>
      <c r="M1248" s="261" t="s">
        <v>33</v>
      </c>
      <c r="N1248" s="261" t="s">
        <v>33</v>
      </c>
      <c r="O1248" s="262">
        <v>0.9</v>
      </c>
      <c r="P1248" s="263">
        <v>1</v>
      </c>
      <c r="Q1248" s="260">
        <v>1</v>
      </c>
      <c r="R1248" s="260">
        <v>1</v>
      </c>
      <c r="S1248" s="260">
        <v>0.880952380952381</v>
      </c>
      <c r="T1248" s="262">
        <v>0.9</v>
      </c>
      <c r="U1248" s="260">
        <v>1</v>
      </c>
      <c r="V1248" s="260">
        <v>1</v>
      </c>
      <c r="W1248" s="260">
        <v>1</v>
      </c>
      <c r="X1248" s="260">
        <v>0.976190476190476</v>
      </c>
      <c r="Y1248" s="262">
        <v>0.92</v>
      </c>
      <c r="Z1248" s="262" t="s">
        <v>33</v>
      </c>
      <c r="AA1248" s="262" t="s">
        <v>33</v>
      </c>
      <c r="AB1248" s="262" t="s">
        <v>33</v>
      </c>
      <c r="AC1248" s="262">
        <v>1</v>
      </c>
      <c r="AD1248" s="262">
        <v>0.92</v>
      </c>
      <c r="AE1248" s="260">
        <v>0.989863293964475</v>
      </c>
      <c r="AF1248" s="260">
        <v>0.987963808417033</v>
      </c>
      <c r="AG1248" s="260">
        <v>0.979815599302268</v>
      </c>
      <c r="AH1248" s="260">
        <v>0.988841590728841</v>
      </c>
      <c r="AI1248" s="262">
        <v>0.92</v>
      </c>
      <c r="AJ1248" s="260">
        <v>1</v>
      </c>
      <c r="AK1248" s="260">
        <v>1</v>
      </c>
      <c r="AL1248" s="260">
        <v>1</v>
      </c>
      <c r="AM1248" s="260">
        <v>0.984848484848485</v>
      </c>
      <c r="AN1248" s="259">
        <v>0.99</v>
      </c>
      <c r="AO1248" s="264">
        <v>1</v>
      </c>
      <c r="AP1248" s="264">
        <v>1</v>
      </c>
      <c r="AQ1248" s="264">
        <v>1</v>
      </c>
      <c r="AR1248" s="265">
        <v>1</v>
      </c>
      <c r="AS1248" s="286">
        <v>0.0721861525408278</v>
      </c>
      <c r="AT1248" s="267" t="s">
        <v>33</v>
      </c>
      <c r="AU1248" s="268" t="s">
        <v>33</v>
      </c>
      <c r="AV1248" s="268" t="s">
        <v>33</v>
      </c>
      <c r="AW1248" s="268">
        <v>0</v>
      </c>
      <c r="AX1248" s="224"/>
      <c r="AY1248" s="222"/>
    </row>
    <row r="1249" ht="15" spans="1:51">
      <c r="A1249" s="220"/>
      <c r="B1249" s="224"/>
      <c r="C1249" s="283" t="s">
        <v>1085</v>
      </c>
      <c r="D1249" s="111" t="s">
        <v>25</v>
      </c>
      <c r="E1249" s="111" t="s">
        <v>1086</v>
      </c>
      <c r="F1249" s="307" t="s">
        <v>1287</v>
      </c>
      <c r="G1249" s="307" t="s">
        <v>1287</v>
      </c>
      <c r="H1249" s="307" t="s">
        <v>1287</v>
      </c>
      <c r="I1249" s="307" t="s">
        <v>1287</v>
      </c>
      <c r="J1249" s="259">
        <v>0.9</v>
      </c>
      <c r="K1249" s="260">
        <v>1</v>
      </c>
      <c r="L1249" s="260">
        <v>1</v>
      </c>
      <c r="M1249" s="261">
        <v>1</v>
      </c>
      <c r="N1249" s="261">
        <v>0.99197247706422</v>
      </c>
      <c r="O1249" s="262">
        <v>0.9</v>
      </c>
      <c r="P1249" s="263">
        <v>0.983880967141971</v>
      </c>
      <c r="Q1249" s="260">
        <v>0.994605009633911</v>
      </c>
      <c r="R1249" s="260">
        <v>0.990961910910265</v>
      </c>
      <c r="S1249" s="260">
        <v>0.984992178333985</v>
      </c>
      <c r="T1249" s="262">
        <v>0.9</v>
      </c>
      <c r="U1249" s="260">
        <v>0.960012399256045</v>
      </c>
      <c r="V1249" s="260">
        <v>0.969942196531792</v>
      </c>
      <c r="W1249" s="260">
        <v>0.964493221433183</v>
      </c>
      <c r="X1249" s="260">
        <v>0.967295658975362</v>
      </c>
      <c r="Y1249" s="262">
        <v>0.92</v>
      </c>
      <c r="Z1249" s="262">
        <v>0.951971326164875</v>
      </c>
      <c r="AA1249" s="262">
        <v>0.972169512966477</v>
      </c>
      <c r="AB1249" s="262">
        <v>0.975326560232221</v>
      </c>
      <c r="AC1249" s="262">
        <v>0.975484088230342</v>
      </c>
      <c r="AD1249" s="262">
        <v>0.92</v>
      </c>
      <c r="AE1249" s="260">
        <v>0.999097472924188</v>
      </c>
      <c r="AF1249" s="260">
        <v>0.999250374812594</v>
      </c>
      <c r="AG1249" s="260">
        <v>0.997665369649805</v>
      </c>
      <c r="AH1249" s="260">
        <v>0.992443587471989</v>
      </c>
      <c r="AI1249" s="262">
        <v>0.92</v>
      </c>
      <c r="AJ1249" s="260">
        <v>0.973598788141095</v>
      </c>
      <c r="AK1249" s="260">
        <v>0.982288176160843</v>
      </c>
      <c r="AL1249" s="260">
        <v>0.984361036639857</v>
      </c>
      <c r="AM1249" s="260">
        <v>0.985626756851722</v>
      </c>
      <c r="AN1249" s="259">
        <v>0.99</v>
      </c>
      <c r="AO1249" s="264">
        <v>1</v>
      </c>
      <c r="AP1249" s="264">
        <v>1</v>
      </c>
      <c r="AQ1249" s="264">
        <v>1</v>
      </c>
      <c r="AR1249" s="265">
        <v>1</v>
      </c>
      <c r="AS1249" s="286">
        <v>0.0721861525408278</v>
      </c>
      <c r="AT1249" s="267">
        <v>0.0555555555555556</v>
      </c>
      <c r="AU1249" s="268">
        <v>0</v>
      </c>
      <c r="AV1249" s="268">
        <v>0.0714285714285714</v>
      </c>
      <c r="AW1249" s="268">
        <v>0.0550724637681159</v>
      </c>
      <c r="AX1249" s="224"/>
      <c r="AY1249" s="222"/>
    </row>
    <row r="1250" ht="15" spans="1:51">
      <c r="A1250" s="220"/>
      <c r="B1250" s="224"/>
      <c r="C1250" s="283" t="s">
        <v>1085</v>
      </c>
      <c r="D1250" s="111" t="s">
        <v>25</v>
      </c>
      <c r="E1250" s="111" t="s">
        <v>1086</v>
      </c>
      <c r="F1250" s="307" t="s">
        <v>1288</v>
      </c>
      <c r="G1250" s="307" t="s">
        <v>1288</v>
      </c>
      <c r="H1250" s="307" t="s">
        <v>1288</v>
      </c>
      <c r="I1250" s="307" t="s">
        <v>1288</v>
      </c>
      <c r="J1250" s="259">
        <v>0.9</v>
      </c>
      <c r="K1250" s="260">
        <v>0.914893617021277</v>
      </c>
      <c r="L1250" s="260">
        <v>1</v>
      </c>
      <c r="M1250" s="261">
        <v>0.909090909090909</v>
      </c>
      <c r="N1250" s="261">
        <v>0.946708463949843</v>
      </c>
      <c r="O1250" s="262">
        <v>0.9</v>
      </c>
      <c r="P1250" s="263">
        <v>0.993863148204971</v>
      </c>
      <c r="Q1250" s="260">
        <v>0.993747701360794</v>
      </c>
      <c r="R1250" s="260">
        <v>0.966522008679479</v>
      </c>
      <c r="S1250" s="260">
        <v>0.989770252446244</v>
      </c>
      <c r="T1250" s="262">
        <v>0.9</v>
      </c>
      <c r="U1250" s="260">
        <v>0.930039889536668</v>
      </c>
      <c r="V1250" s="260">
        <v>0.931224714968738</v>
      </c>
      <c r="W1250" s="260">
        <v>0.928704277743335</v>
      </c>
      <c r="X1250" s="260">
        <v>0.936949786816355</v>
      </c>
      <c r="Y1250" s="262">
        <v>0.92</v>
      </c>
      <c r="Z1250" s="262">
        <v>0.947405329593268</v>
      </c>
      <c r="AA1250" s="262">
        <v>0.946182728410513</v>
      </c>
      <c r="AB1250" s="262">
        <v>0.948344370860927</v>
      </c>
      <c r="AC1250" s="262">
        <v>0.954745443117536</v>
      </c>
      <c r="AD1250" s="262">
        <v>0.92</v>
      </c>
      <c r="AE1250" s="260">
        <v>0.998089171974522</v>
      </c>
      <c r="AF1250" s="260">
        <v>0.995848469122989</v>
      </c>
      <c r="AG1250" s="260">
        <v>0.99728813559322</v>
      </c>
      <c r="AH1250" s="260">
        <v>0.997674730581764</v>
      </c>
      <c r="AI1250" s="262">
        <v>0.92</v>
      </c>
      <c r="AJ1250" s="260">
        <v>0.963287086446105</v>
      </c>
      <c r="AK1250" s="260">
        <v>0.966180217743804</v>
      </c>
      <c r="AL1250" s="260">
        <v>0.969594594594595</v>
      </c>
      <c r="AM1250" s="260">
        <v>0.973514711186685</v>
      </c>
      <c r="AN1250" s="259">
        <v>0.99</v>
      </c>
      <c r="AO1250" s="264">
        <v>1</v>
      </c>
      <c r="AP1250" s="264">
        <v>1</v>
      </c>
      <c r="AQ1250" s="264">
        <v>1</v>
      </c>
      <c r="AR1250" s="265">
        <v>1</v>
      </c>
      <c r="AS1250" s="286">
        <v>0.0721861525408278</v>
      </c>
      <c r="AT1250" s="267">
        <v>0</v>
      </c>
      <c r="AU1250" s="268">
        <v>0.0588235294117647</v>
      </c>
      <c r="AV1250" s="268">
        <v>0</v>
      </c>
      <c r="AW1250" s="268">
        <v>0.0542857142857143</v>
      </c>
      <c r="AX1250" s="224"/>
      <c r="AY1250" s="222"/>
    </row>
    <row r="1251" ht="15" spans="1:51">
      <c r="A1251" s="220"/>
      <c r="B1251" s="224"/>
      <c r="C1251" s="283" t="s">
        <v>1085</v>
      </c>
      <c r="D1251" s="111" t="s">
        <v>25</v>
      </c>
      <c r="E1251" s="111" t="s">
        <v>1086</v>
      </c>
      <c r="F1251" s="307" t="s">
        <v>1289</v>
      </c>
      <c r="G1251" s="307" t="s">
        <v>1289</v>
      </c>
      <c r="H1251" s="307" t="s">
        <v>1289</v>
      </c>
      <c r="I1251" s="307" t="s">
        <v>1289</v>
      </c>
      <c r="J1251" s="259">
        <v>0.9</v>
      </c>
      <c r="K1251" s="260">
        <v>0.875</v>
      </c>
      <c r="L1251" s="260">
        <v>0.976190476190476</v>
      </c>
      <c r="M1251" s="261">
        <v>0.882352941176471</v>
      </c>
      <c r="N1251" s="261">
        <v>0.913300492610837</v>
      </c>
      <c r="O1251" s="262">
        <v>0.9</v>
      </c>
      <c r="P1251" s="263">
        <v>0.962132687064526</v>
      </c>
      <c r="Q1251" s="260">
        <v>0.978372434017595</v>
      </c>
      <c r="R1251" s="260">
        <v>0.973654066437572</v>
      </c>
      <c r="S1251" s="260">
        <v>0.973366107576634</v>
      </c>
      <c r="T1251" s="262">
        <v>0.9</v>
      </c>
      <c r="U1251" s="260">
        <v>0.941835807331112</v>
      </c>
      <c r="V1251" s="260">
        <v>0.926319648093842</v>
      </c>
      <c r="W1251" s="260">
        <v>0.925544100801833</v>
      </c>
      <c r="X1251" s="260">
        <v>0.937246963562753</v>
      </c>
      <c r="Y1251" s="262">
        <v>0.92</v>
      </c>
      <c r="Z1251" s="262">
        <v>0.950462351387054</v>
      </c>
      <c r="AA1251" s="262">
        <v>0.953543776057177</v>
      </c>
      <c r="AB1251" s="262">
        <v>0.920805369127517</v>
      </c>
      <c r="AC1251" s="262">
        <v>0.941905794765073</v>
      </c>
      <c r="AD1251" s="262">
        <v>0.92</v>
      </c>
      <c r="AE1251" s="260">
        <v>0.997949138638228</v>
      </c>
      <c r="AF1251" s="260">
        <v>0.996002132196162</v>
      </c>
      <c r="AG1251" s="260">
        <v>0.987961165048544</v>
      </c>
      <c r="AH1251" s="260">
        <v>0.997954125191801</v>
      </c>
      <c r="AI1251" s="262">
        <v>0.92</v>
      </c>
      <c r="AJ1251" s="260">
        <v>0.969470404984424</v>
      </c>
      <c r="AK1251" s="260">
        <v>0.9718820861678</v>
      </c>
      <c r="AL1251" s="260">
        <v>0.954636692091529</v>
      </c>
      <c r="AM1251" s="260">
        <v>0.970191879489612</v>
      </c>
      <c r="AN1251" s="259">
        <v>0.99</v>
      </c>
      <c r="AO1251" s="264">
        <v>1</v>
      </c>
      <c r="AP1251" s="264">
        <v>1</v>
      </c>
      <c r="AQ1251" s="264">
        <v>1</v>
      </c>
      <c r="AR1251" s="265">
        <v>1</v>
      </c>
      <c r="AS1251" s="286">
        <v>0.0721861525408278</v>
      </c>
      <c r="AT1251" s="267">
        <v>0</v>
      </c>
      <c r="AU1251" s="268">
        <v>0</v>
      </c>
      <c r="AV1251" s="268">
        <v>0</v>
      </c>
      <c r="AW1251" s="268">
        <v>0.0333333333333333</v>
      </c>
      <c r="AX1251" s="224"/>
      <c r="AY1251" s="222"/>
    </row>
    <row r="1252" ht="15" spans="1:51">
      <c r="A1252" s="220"/>
      <c r="B1252" s="224"/>
      <c r="C1252" s="283" t="s">
        <v>1085</v>
      </c>
      <c r="D1252" s="111" t="s">
        <v>25</v>
      </c>
      <c r="E1252" s="111" t="s">
        <v>1086</v>
      </c>
      <c r="F1252" s="307" t="s">
        <v>1290</v>
      </c>
      <c r="G1252" s="307" t="s">
        <v>1290</v>
      </c>
      <c r="H1252" s="307" t="s">
        <v>1290</v>
      </c>
      <c r="I1252" s="307" t="s">
        <v>1290</v>
      </c>
      <c r="J1252" s="259">
        <v>0.9</v>
      </c>
      <c r="K1252" s="260">
        <v>0.840909090909091</v>
      </c>
      <c r="L1252" s="260">
        <v>0.9</v>
      </c>
      <c r="M1252" s="261">
        <v>0.857142857142857</v>
      </c>
      <c r="N1252" s="261">
        <v>0.881028938906752</v>
      </c>
      <c r="O1252" s="262">
        <v>0.9</v>
      </c>
      <c r="P1252" s="263">
        <v>0.904299583911234</v>
      </c>
      <c r="Q1252" s="260">
        <v>0.987230937614009</v>
      </c>
      <c r="R1252" s="260">
        <v>0.986260454002389</v>
      </c>
      <c r="S1252" s="260">
        <v>0.973065222230467</v>
      </c>
      <c r="T1252" s="262">
        <v>0.9</v>
      </c>
      <c r="U1252" s="260">
        <v>0.92371705963939</v>
      </c>
      <c r="V1252" s="260">
        <v>0.967530098504196</v>
      </c>
      <c r="W1252" s="260">
        <v>0.971326164874552</v>
      </c>
      <c r="X1252" s="260">
        <v>0.956533353120131</v>
      </c>
      <c r="Y1252" s="262">
        <v>0.92</v>
      </c>
      <c r="Z1252" s="262">
        <v>0.950431034482759</v>
      </c>
      <c r="AA1252" s="262">
        <v>0.963380281690141</v>
      </c>
      <c r="AB1252" s="262">
        <v>0.962605548854041</v>
      </c>
      <c r="AC1252" s="262">
        <v>0.965694202537945</v>
      </c>
      <c r="AD1252" s="262">
        <v>0.92</v>
      </c>
      <c r="AE1252" s="260">
        <v>1</v>
      </c>
      <c r="AF1252" s="260">
        <v>0.998833138856476</v>
      </c>
      <c r="AG1252" s="260">
        <v>0.985576923076923</v>
      </c>
      <c r="AH1252" s="260">
        <v>0.997075017205781</v>
      </c>
      <c r="AI1252" s="262">
        <v>0.92</v>
      </c>
      <c r="AJ1252" s="260">
        <v>0.973183910346208</v>
      </c>
      <c r="AK1252" s="260">
        <v>0.976527900797166</v>
      </c>
      <c r="AL1252" s="260">
        <v>0.979632587859425</v>
      </c>
      <c r="AM1252" s="260">
        <v>0.981766856867315</v>
      </c>
      <c r="AN1252" s="259">
        <v>0.99</v>
      </c>
      <c r="AO1252" s="264">
        <v>1</v>
      </c>
      <c r="AP1252" s="264">
        <v>1</v>
      </c>
      <c r="AQ1252" s="264">
        <v>1</v>
      </c>
      <c r="AR1252" s="265">
        <v>1</v>
      </c>
      <c r="AS1252" s="286">
        <v>0.0721861525408278</v>
      </c>
      <c r="AT1252" s="267">
        <v>0</v>
      </c>
      <c r="AU1252" s="268">
        <v>0</v>
      </c>
      <c r="AV1252" s="268">
        <v>0</v>
      </c>
      <c r="AW1252" s="268">
        <v>0.0389105058365759</v>
      </c>
      <c r="AX1252" s="224"/>
      <c r="AY1252" s="222"/>
    </row>
    <row r="1253" ht="15" spans="1:51">
      <c r="A1253" s="220"/>
      <c r="B1253" s="224"/>
      <c r="C1253" s="283" t="s">
        <v>1085</v>
      </c>
      <c r="D1253" s="111" t="s">
        <v>25</v>
      </c>
      <c r="E1253" s="111" t="s">
        <v>1086</v>
      </c>
      <c r="F1253" s="307" t="s">
        <v>1291</v>
      </c>
      <c r="G1253" s="307" t="s">
        <v>1291</v>
      </c>
      <c r="H1253" s="307" t="s">
        <v>1291</v>
      </c>
      <c r="I1253" s="307" t="s">
        <v>1291</v>
      </c>
      <c r="J1253" s="259">
        <v>0.9</v>
      </c>
      <c r="K1253" s="260">
        <v>1</v>
      </c>
      <c r="L1253" s="260">
        <v>0.888888888888889</v>
      </c>
      <c r="M1253" s="261">
        <v>1</v>
      </c>
      <c r="N1253" s="261">
        <v>0.957278481012658</v>
      </c>
      <c r="O1253" s="262">
        <v>0.9</v>
      </c>
      <c r="P1253" s="263">
        <v>0.951428571428571</v>
      </c>
      <c r="Q1253" s="260">
        <v>0.991438356164384</v>
      </c>
      <c r="R1253" s="260">
        <v>0.990859232175503</v>
      </c>
      <c r="S1253" s="260">
        <v>0.982252592118063</v>
      </c>
      <c r="T1253" s="262">
        <v>0.9</v>
      </c>
      <c r="U1253" s="260">
        <v>0.955714285714286</v>
      </c>
      <c r="V1253" s="260">
        <v>0.96175799086758</v>
      </c>
      <c r="W1253" s="260">
        <v>0.973491773308958</v>
      </c>
      <c r="X1253" s="260">
        <v>0.962844330557335</v>
      </c>
      <c r="Y1253" s="262">
        <v>0.92</v>
      </c>
      <c r="Z1253" s="262">
        <v>0.965179542981502</v>
      </c>
      <c r="AA1253" s="262">
        <v>0.961427193828351</v>
      </c>
      <c r="AB1253" s="262">
        <v>0.967432950191571</v>
      </c>
      <c r="AC1253" s="262">
        <v>0.966727822680617</v>
      </c>
      <c r="AD1253" s="262">
        <v>0.92</v>
      </c>
      <c r="AE1253" s="260">
        <v>0.99622641509434</v>
      </c>
      <c r="AF1253" s="260">
        <v>0.990515708358032</v>
      </c>
      <c r="AG1253" s="260">
        <v>0.985645933014354</v>
      </c>
      <c r="AH1253" s="260">
        <v>0.987470837293701</v>
      </c>
      <c r="AI1253" s="262">
        <v>0.92</v>
      </c>
      <c r="AJ1253" s="260">
        <v>0.978469691950977</v>
      </c>
      <c r="AK1253" s="260">
        <v>0.973118279569892</v>
      </c>
      <c r="AL1253" s="260">
        <v>0.982054455445545</v>
      </c>
      <c r="AM1253" s="260">
        <v>0.979139588247565</v>
      </c>
      <c r="AN1253" s="259">
        <v>0.99</v>
      </c>
      <c r="AO1253" s="264">
        <v>1</v>
      </c>
      <c r="AP1253" s="264">
        <v>1</v>
      </c>
      <c r="AQ1253" s="264">
        <v>1</v>
      </c>
      <c r="AR1253" s="265">
        <v>1</v>
      </c>
      <c r="AS1253" s="286">
        <v>0.0721861525408278</v>
      </c>
      <c r="AT1253" s="267">
        <v>0</v>
      </c>
      <c r="AU1253" s="268">
        <v>0</v>
      </c>
      <c r="AV1253" s="268">
        <v>0</v>
      </c>
      <c r="AW1253" s="268">
        <v>0.0495626822157434</v>
      </c>
      <c r="AX1253" s="224"/>
      <c r="AY1253" s="222"/>
    </row>
    <row r="1254" ht="15" spans="1:51">
      <c r="A1254" s="220"/>
      <c r="B1254" s="224"/>
      <c r="C1254" s="283" t="s">
        <v>1085</v>
      </c>
      <c r="D1254" s="111" t="s">
        <v>25</v>
      </c>
      <c r="E1254" s="111" t="s">
        <v>1086</v>
      </c>
      <c r="F1254" s="307" t="s">
        <v>1292</v>
      </c>
      <c r="G1254" s="307" t="s">
        <v>1292</v>
      </c>
      <c r="H1254" s="307" t="s">
        <v>1292</v>
      </c>
      <c r="I1254" s="307" t="s">
        <v>1292</v>
      </c>
      <c r="J1254" s="259">
        <v>0.9</v>
      </c>
      <c r="K1254" s="260">
        <v>0.956521739130435</v>
      </c>
      <c r="L1254" s="260">
        <v>0.976744186046512</v>
      </c>
      <c r="M1254" s="261">
        <v>1</v>
      </c>
      <c r="N1254" s="261">
        <v>0.963273871983211</v>
      </c>
      <c r="O1254" s="262">
        <v>0.9</v>
      </c>
      <c r="P1254" s="263">
        <v>0.960027806743135</v>
      </c>
      <c r="Q1254" s="260">
        <v>0.968951612903226</v>
      </c>
      <c r="R1254" s="260">
        <v>0.968814968814969</v>
      </c>
      <c r="S1254" s="260">
        <v>0.958744874309146</v>
      </c>
      <c r="T1254" s="262">
        <v>0.9</v>
      </c>
      <c r="U1254" s="260">
        <v>0.970455335418839</v>
      </c>
      <c r="V1254" s="260">
        <v>0.965322580645161</v>
      </c>
      <c r="W1254" s="260">
        <v>0.963270963270963</v>
      </c>
      <c r="X1254" s="260">
        <v>0.968158316990551</v>
      </c>
      <c r="Y1254" s="262">
        <v>0.92</v>
      </c>
      <c r="Z1254" s="262">
        <v>0.968329374505146</v>
      </c>
      <c r="AA1254" s="262">
        <v>0.970827679782904</v>
      </c>
      <c r="AB1254" s="262">
        <v>0.968671679197995</v>
      </c>
      <c r="AC1254" s="262">
        <v>0.931433753008056</v>
      </c>
      <c r="AD1254" s="262">
        <v>0.92</v>
      </c>
      <c r="AE1254" s="260">
        <v>0.999630314232902</v>
      </c>
      <c r="AF1254" s="260">
        <v>0.993985565356856</v>
      </c>
      <c r="AG1254" s="260">
        <v>0.995028102031993</v>
      </c>
      <c r="AH1254" s="260">
        <v>0.996988823904106</v>
      </c>
      <c r="AI1254" s="262">
        <v>0.92</v>
      </c>
      <c r="AJ1254" s="260">
        <v>0.979951690821256</v>
      </c>
      <c r="AK1254" s="260">
        <v>0.979514415781487</v>
      </c>
      <c r="AL1254" s="260">
        <v>0.976796073181615</v>
      </c>
      <c r="AM1254" s="260">
        <v>0.968879031687233</v>
      </c>
      <c r="AN1254" s="259">
        <v>0.99</v>
      </c>
      <c r="AO1254" s="264">
        <v>1</v>
      </c>
      <c r="AP1254" s="264">
        <v>1</v>
      </c>
      <c r="AQ1254" s="264">
        <v>1</v>
      </c>
      <c r="AR1254" s="265">
        <v>1</v>
      </c>
      <c r="AS1254" s="286">
        <v>0.0721861525408278</v>
      </c>
      <c r="AT1254" s="267">
        <v>0</v>
      </c>
      <c r="AU1254" s="268">
        <v>0</v>
      </c>
      <c r="AV1254" s="268">
        <v>0</v>
      </c>
      <c r="AW1254" s="268">
        <v>0.044</v>
      </c>
      <c r="AX1254" s="224"/>
      <c r="AY1254" s="222"/>
    </row>
    <row r="1255" ht="15" spans="1:51">
      <c r="A1255" s="220"/>
      <c r="B1255" s="224"/>
      <c r="C1255" s="283" t="s">
        <v>1085</v>
      </c>
      <c r="D1255" s="111" t="s">
        <v>25</v>
      </c>
      <c r="E1255" s="111" t="s">
        <v>1086</v>
      </c>
      <c r="F1255" s="307" t="s">
        <v>1293</v>
      </c>
      <c r="G1255" s="307" t="s">
        <v>1293</v>
      </c>
      <c r="H1255" s="307" t="s">
        <v>1293</v>
      </c>
      <c r="I1255" s="307" t="s">
        <v>1293</v>
      </c>
      <c r="J1255" s="259">
        <v>0.9</v>
      </c>
      <c r="K1255" s="260">
        <v>1</v>
      </c>
      <c r="L1255" s="260">
        <v>0.939393939393939</v>
      </c>
      <c r="M1255" s="261">
        <v>0.96551724137931</v>
      </c>
      <c r="N1255" s="261">
        <v>0.960736196319018</v>
      </c>
      <c r="O1255" s="262">
        <v>0.9</v>
      </c>
      <c r="P1255" s="263">
        <v>0.991391184573003</v>
      </c>
      <c r="Q1255" s="260">
        <v>0.987072243346008</v>
      </c>
      <c r="R1255" s="260">
        <v>0.987341772151899</v>
      </c>
      <c r="S1255" s="260">
        <v>0.982608550656973</v>
      </c>
      <c r="T1255" s="262">
        <v>0.9</v>
      </c>
      <c r="U1255" s="260">
        <v>0.963498622589532</v>
      </c>
      <c r="V1255" s="260">
        <v>0.966159695817491</v>
      </c>
      <c r="W1255" s="260">
        <v>0.960026648900733</v>
      </c>
      <c r="X1255" s="260">
        <v>0.966334289335023</v>
      </c>
      <c r="Y1255" s="262">
        <v>0.92</v>
      </c>
      <c r="Z1255" s="262">
        <v>0.96474358974359</v>
      </c>
      <c r="AA1255" s="262">
        <v>0.962203715566944</v>
      </c>
      <c r="AB1255" s="262">
        <v>0.96916890080429</v>
      </c>
      <c r="AC1255" s="262">
        <v>0.968907592251243</v>
      </c>
      <c r="AD1255" s="262">
        <v>0.92</v>
      </c>
      <c r="AE1255" s="260">
        <v>0.999275887038378</v>
      </c>
      <c r="AF1255" s="260">
        <v>0.997370151216305</v>
      </c>
      <c r="AG1255" s="260">
        <v>0.997307485191169</v>
      </c>
      <c r="AH1255" s="260">
        <v>0.994546421920724</v>
      </c>
      <c r="AI1255" s="262">
        <v>0.92</v>
      </c>
      <c r="AJ1255" s="260">
        <v>0.978564547206166</v>
      </c>
      <c r="AK1255" s="260">
        <v>0.978286805058459</v>
      </c>
      <c r="AL1255" s="260">
        <v>0.978193146417445</v>
      </c>
      <c r="AM1255" s="260">
        <v>0.983129923256364</v>
      </c>
      <c r="AN1255" s="259">
        <v>0.99</v>
      </c>
      <c r="AO1255" s="264">
        <v>1</v>
      </c>
      <c r="AP1255" s="264">
        <v>1</v>
      </c>
      <c r="AQ1255" s="264">
        <v>1</v>
      </c>
      <c r="AR1255" s="265">
        <v>1</v>
      </c>
      <c r="AS1255" s="286">
        <v>0.0721861525408278</v>
      </c>
      <c r="AT1255" s="267">
        <v>0</v>
      </c>
      <c r="AU1255" s="268">
        <v>0</v>
      </c>
      <c r="AV1255" s="268">
        <v>0.0769230769230769</v>
      </c>
      <c r="AW1255" s="268">
        <v>0.0476190476190476</v>
      </c>
      <c r="AX1255" s="224"/>
      <c r="AY1255" s="222"/>
    </row>
    <row r="1256" ht="15" spans="1:51">
      <c r="A1256" s="220"/>
      <c r="B1256" s="224"/>
      <c r="C1256" s="283" t="s">
        <v>1085</v>
      </c>
      <c r="D1256" s="111" t="s">
        <v>25</v>
      </c>
      <c r="E1256" s="111" t="s">
        <v>1086</v>
      </c>
      <c r="F1256" s="307" t="s">
        <v>1294</v>
      </c>
      <c r="G1256" s="307" t="s">
        <v>1294</v>
      </c>
      <c r="H1256" s="307" t="s">
        <v>1294</v>
      </c>
      <c r="I1256" s="307" t="s">
        <v>1294</v>
      </c>
      <c r="J1256" s="259">
        <v>0.9</v>
      </c>
      <c r="K1256" s="260">
        <v>0.952380952380952</v>
      </c>
      <c r="L1256" s="260">
        <v>1</v>
      </c>
      <c r="M1256" s="261">
        <v>0.894736842105263</v>
      </c>
      <c r="N1256" s="261">
        <v>0.970149253731343</v>
      </c>
      <c r="O1256" s="262">
        <v>0.9</v>
      </c>
      <c r="P1256" s="263">
        <v>0.977025392986699</v>
      </c>
      <c r="Q1256" s="260">
        <v>0.984982935153584</v>
      </c>
      <c r="R1256" s="260">
        <v>0.920440636474908</v>
      </c>
      <c r="S1256" s="260">
        <v>0.985325615050651</v>
      </c>
      <c r="T1256" s="262">
        <v>0.9</v>
      </c>
      <c r="U1256" s="260">
        <v>0.939540507859734</v>
      </c>
      <c r="V1256" s="260">
        <v>0.96518771331058</v>
      </c>
      <c r="W1256" s="260">
        <v>0.942472460220318</v>
      </c>
      <c r="X1256" s="260">
        <v>0.958726483357453</v>
      </c>
      <c r="Y1256" s="262">
        <v>0.92</v>
      </c>
      <c r="Z1256" s="262">
        <v>0.977029096477795</v>
      </c>
      <c r="AA1256" s="262">
        <v>0.968272620446534</v>
      </c>
      <c r="AB1256" s="262">
        <v>0.948275862068966</v>
      </c>
      <c r="AC1256" s="262">
        <v>0.973189522342065</v>
      </c>
      <c r="AD1256" s="262">
        <v>0.92</v>
      </c>
      <c r="AE1256" s="260">
        <v>0.998650472334683</v>
      </c>
      <c r="AF1256" s="260">
        <v>0.998575498575499</v>
      </c>
      <c r="AG1256" s="260">
        <v>0.998897464167585</v>
      </c>
      <c r="AH1256" s="260">
        <v>0.997832330786322</v>
      </c>
      <c r="AI1256" s="262">
        <v>0.92</v>
      </c>
      <c r="AJ1256" s="260">
        <v>0.986996098829649</v>
      </c>
      <c r="AK1256" s="260">
        <v>0.983599482088908</v>
      </c>
      <c r="AL1256" s="260">
        <v>0.967381974248927</v>
      </c>
      <c r="AM1256" s="260">
        <v>0.985624261520284</v>
      </c>
      <c r="AN1256" s="259">
        <v>0.99</v>
      </c>
      <c r="AO1256" s="264">
        <v>1</v>
      </c>
      <c r="AP1256" s="264">
        <v>1</v>
      </c>
      <c r="AQ1256" s="264">
        <v>1</v>
      </c>
      <c r="AR1256" s="265">
        <v>1</v>
      </c>
      <c r="AS1256" s="286">
        <v>0.0721861525408278</v>
      </c>
      <c r="AT1256" s="267">
        <v>0</v>
      </c>
      <c r="AU1256" s="268">
        <v>0</v>
      </c>
      <c r="AV1256" s="268">
        <v>0.25</v>
      </c>
      <c r="AW1256" s="268">
        <v>0.083969465648855</v>
      </c>
      <c r="AX1256" s="224"/>
      <c r="AY1256" s="222"/>
    </row>
    <row r="1257" ht="15" spans="1:51">
      <c r="A1257" s="220"/>
      <c r="B1257" s="224"/>
      <c r="C1257" s="283" t="s">
        <v>1085</v>
      </c>
      <c r="D1257" s="111" t="s">
        <v>25</v>
      </c>
      <c r="E1257" s="111" t="s">
        <v>1086</v>
      </c>
      <c r="F1257" s="307" t="s">
        <v>1295</v>
      </c>
      <c r="G1257" s="307" t="s">
        <v>1295</v>
      </c>
      <c r="H1257" s="307" t="s">
        <v>1295</v>
      </c>
      <c r="I1257" s="307" t="s">
        <v>1295</v>
      </c>
      <c r="J1257" s="259">
        <v>0.9</v>
      </c>
      <c r="K1257" s="260">
        <v>0.902439024390244</v>
      </c>
      <c r="L1257" s="260">
        <v>0.947368421052632</v>
      </c>
      <c r="M1257" s="261">
        <v>0.861111111111111</v>
      </c>
      <c r="N1257" s="261">
        <v>0.915957446808511</v>
      </c>
      <c r="O1257" s="262">
        <v>0.9</v>
      </c>
      <c r="P1257" s="263">
        <v>0.977777777777778</v>
      </c>
      <c r="Q1257" s="260">
        <v>0.977006311992786</v>
      </c>
      <c r="R1257" s="260">
        <v>0.98943661971831</v>
      </c>
      <c r="S1257" s="260">
        <v>0.985970636215334</v>
      </c>
      <c r="T1257" s="262">
        <v>0.9</v>
      </c>
      <c r="U1257" s="260">
        <v>0.913932980599647</v>
      </c>
      <c r="V1257" s="260">
        <v>0.920649233543733</v>
      </c>
      <c r="W1257" s="260">
        <v>0.940140845070423</v>
      </c>
      <c r="X1257" s="260">
        <v>0.937321007794091</v>
      </c>
      <c r="Y1257" s="262">
        <v>0.92</v>
      </c>
      <c r="Z1257" s="262">
        <v>0.910339256865913</v>
      </c>
      <c r="AA1257" s="262">
        <v>0.936229852838122</v>
      </c>
      <c r="AB1257" s="262">
        <v>0.91042345276873</v>
      </c>
      <c r="AC1257" s="262">
        <v>0.927993955421232</v>
      </c>
      <c r="AD1257" s="262">
        <v>0.92</v>
      </c>
      <c r="AE1257" s="260">
        <v>1</v>
      </c>
      <c r="AF1257" s="260">
        <v>1</v>
      </c>
      <c r="AG1257" s="260">
        <v>1</v>
      </c>
      <c r="AH1257" s="260">
        <v>0.998390773769612</v>
      </c>
      <c r="AI1257" s="262">
        <v>0.92</v>
      </c>
      <c r="AJ1257" s="260">
        <v>0.953351338080039</v>
      </c>
      <c r="AK1257" s="260">
        <v>0.96076817558299</v>
      </c>
      <c r="AL1257" s="260">
        <v>0.954277286135693</v>
      </c>
      <c r="AM1257" s="260">
        <v>0.964174607451682</v>
      </c>
      <c r="AN1257" s="259">
        <v>0.99</v>
      </c>
      <c r="AO1257" s="264">
        <v>1</v>
      </c>
      <c r="AP1257" s="264">
        <v>1</v>
      </c>
      <c r="AQ1257" s="264">
        <v>1</v>
      </c>
      <c r="AR1257" s="265">
        <v>1</v>
      </c>
      <c r="AS1257" s="286">
        <v>0.0721861525408278</v>
      </c>
      <c r="AT1257" s="267">
        <v>0</v>
      </c>
      <c r="AU1257" s="268">
        <v>0</v>
      </c>
      <c r="AV1257" s="268">
        <v>0</v>
      </c>
      <c r="AW1257" s="268">
        <v>0.045662100456621</v>
      </c>
      <c r="AX1257" s="224"/>
      <c r="AY1257" s="222"/>
    </row>
    <row r="1258" ht="15" spans="1:51">
      <c r="A1258" s="220"/>
      <c r="B1258" s="224"/>
      <c r="C1258" s="283" t="s">
        <v>1085</v>
      </c>
      <c r="D1258" s="111" t="s">
        <v>25</v>
      </c>
      <c r="E1258" s="111" t="s">
        <v>1086</v>
      </c>
      <c r="F1258" s="307" t="s">
        <v>1296</v>
      </c>
      <c r="G1258" s="307" t="s">
        <v>1296</v>
      </c>
      <c r="H1258" s="307" t="s">
        <v>1296</v>
      </c>
      <c r="I1258" s="307" t="s">
        <v>1296</v>
      </c>
      <c r="J1258" s="259">
        <v>0.9</v>
      </c>
      <c r="K1258" s="260">
        <v>0.96551724137931</v>
      </c>
      <c r="L1258" s="260">
        <v>1</v>
      </c>
      <c r="M1258" s="261">
        <v>1</v>
      </c>
      <c r="N1258" s="261">
        <v>0.981395348837209</v>
      </c>
      <c r="O1258" s="262">
        <v>0.9</v>
      </c>
      <c r="P1258" s="263">
        <v>0.966331658291457</v>
      </c>
      <c r="Q1258" s="260">
        <v>0.993626882966396</v>
      </c>
      <c r="R1258" s="260">
        <v>0.994470046082949</v>
      </c>
      <c r="S1258" s="260">
        <v>0.971048398888726</v>
      </c>
      <c r="T1258" s="262">
        <v>0.9</v>
      </c>
      <c r="U1258" s="260">
        <v>0.949748743718593</v>
      </c>
      <c r="V1258" s="260">
        <v>0.979721900347625</v>
      </c>
      <c r="W1258" s="260">
        <v>0.988940092165899</v>
      </c>
      <c r="X1258" s="260">
        <v>0.967734074182385</v>
      </c>
      <c r="Y1258" s="262">
        <v>0.92</v>
      </c>
      <c r="Z1258" s="262">
        <v>0.982575024201355</v>
      </c>
      <c r="AA1258" s="262">
        <v>0.984517304189435</v>
      </c>
      <c r="AB1258" s="262">
        <v>0.975736568457539</v>
      </c>
      <c r="AC1258" s="262">
        <v>0.931061955197301</v>
      </c>
      <c r="AD1258" s="262">
        <v>0.92</v>
      </c>
      <c r="AE1258" s="260">
        <v>1</v>
      </c>
      <c r="AF1258" s="260">
        <v>0.998109640831758</v>
      </c>
      <c r="AG1258" s="260">
        <v>0.996719160104987</v>
      </c>
      <c r="AH1258" s="260">
        <v>0.997960545832097</v>
      </c>
      <c r="AI1258" s="262">
        <v>0.92</v>
      </c>
      <c r="AJ1258" s="260">
        <v>0.98610651670526</v>
      </c>
      <c r="AK1258" s="260">
        <v>0.987960339943343</v>
      </c>
      <c r="AL1258" s="260">
        <v>0.989169675090253</v>
      </c>
      <c r="AM1258" s="260">
        <v>0.971800051301783</v>
      </c>
      <c r="AN1258" s="259">
        <v>0.99</v>
      </c>
      <c r="AO1258" s="264">
        <v>1</v>
      </c>
      <c r="AP1258" s="264">
        <v>1</v>
      </c>
      <c r="AQ1258" s="264">
        <v>1</v>
      </c>
      <c r="AR1258" s="265">
        <v>1</v>
      </c>
      <c r="AS1258" s="286">
        <v>0.0721861525408278</v>
      </c>
      <c r="AT1258" s="267">
        <v>0</v>
      </c>
      <c r="AU1258" s="268">
        <v>0</v>
      </c>
      <c r="AV1258" s="268">
        <v>0</v>
      </c>
      <c r="AW1258" s="268">
        <v>0.0434782608695652</v>
      </c>
      <c r="AX1258" s="224"/>
      <c r="AY1258" s="222"/>
    </row>
    <row r="1259" ht="15" spans="1:51">
      <c r="A1259" s="220"/>
      <c r="B1259" s="224"/>
      <c r="C1259" s="283" t="s">
        <v>1085</v>
      </c>
      <c r="D1259" s="111" t="s">
        <v>25</v>
      </c>
      <c r="E1259" s="111" t="s">
        <v>1086</v>
      </c>
      <c r="F1259" s="307" t="s">
        <v>1297</v>
      </c>
      <c r="G1259" s="307" t="s">
        <v>1297</v>
      </c>
      <c r="H1259" s="307" t="s">
        <v>1297</v>
      </c>
      <c r="I1259" s="307" t="s">
        <v>1297</v>
      </c>
      <c r="J1259" s="259">
        <v>0.9</v>
      </c>
      <c r="K1259" s="260">
        <v>0.975609756097561</v>
      </c>
      <c r="L1259" s="260">
        <v>0.972972972972973</v>
      </c>
      <c r="M1259" s="261">
        <v>0.971428571428571</v>
      </c>
      <c r="N1259" s="261">
        <v>0.924360400444939</v>
      </c>
      <c r="O1259" s="262">
        <v>0.9</v>
      </c>
      <c r="P1259" s="263">
        <v>0.99113160695282</v>
      </c>
      <c r="Q1259" s="260">
        <v>0.987892376681614</v>
      </c>
      <c r="R1259" s="260">
        <v>0.986076986076986</v>
      </c>
      <c r="S1259" s="260">
        <v>0.971882842122616</v>
      </c>
      <c r="T1259" s="262">
        <v>0.9</v>
      </c>
      <c r="U1259" s="260">
        <v>0.859169918410784</v>
      </c>
      <c r="V1259" s="260">
        <v>0.849775784753363</v>
      </c>
      <c r="W1259" s="260">
        <v>0.860769860769861</v>
      </c>
      <c r="X1259" s="260">
        <v>0.872877475134175</v>
      </c>
      <c r="Y1259" s="262">
        <v>0.92</v>
      </c>
      <c r="Z1259" s="262">
        <v>0.858851674641148</v>
      </c>
      <c r="AA1259" s="262">
        <v>0.853151862464183</v>
      </c>
      <c r="AB1259" s="262">
        <v>0.846153846153846</v>
      </c>
      <c r="AC1259" s="262">
        <v>0.864820536293245</v>
      </c>
      <c r="AD1259" s="262">
        <v>0.92</v>
      </c>
      <c r="AE1259" s="260">
        <v>1</v>
      </c>
      <c r="AF1259" s="260">
        <v>0.993975903614458</v>
      </c>
      <c r="AG1259" s="260">
        <v>1</v>
      </c>
      <c r="AH1259" s="260">
        <v>0.992202121023082</v>
      </c>
      <c r="AI1259" s="262">
        <v>0.92</v>
      </c>
      <c r="AJ1259" s="260">
        <v>0.926589737294378</v>
      </c>
      <c r="AK1259" s="260">
        <v>0.910645339216768</v>
      </c>
      <c r="AL1259" s="260">
        <v>0.919786096256685</v>
      </c>
      <c r="AM1259" s="260">
        <v>0.931372427703464</v>
      </c>
      <c r="AN1259" s="259">
        <v>0.99</v>
      </c>
      <c r="AO1259" s="264">
        <v>1</v>
      </c>
      <c r="AP1259" s="264">
        <v>1</v>
      </c>
      <c r="AQ1259" s="264">
        <v>1</v>
      </c>
      <c r="AR1259" s="265">
        <v>1</v>
      </c>
      <c r="AS1259" s="286">
        <v>0.0721861525408278</v>
      </c>
      <c r="AT1259" s="267">
        <v>0.25</v>
      </c>
      <c r="AU1259" s="268">
        <v>0</v>
      </c>
      <c r="AV1259" s="268">
        <v>0</v>
      </c>
      <c r="AW1259" s="268">
        <v>0.0518867924528302</v>
      </c>
      <c r="AX1259" s="224"/>
      <c r="AY1259" s="222"/>
    </row>
    <row r="1260" ht="15" spans="1:51">
      <c r="A1260" s="220"/>
      <c r="B1260" s="224"/>
      <c r="C1260" s="283" t="s">
        <v>1085</v>
      </c>
      <c r="D1260" s="111" t="s">
        <v>25</v>
      </c>
      <c r="E1260" s="111" t="s">
        <v>1086</v>
      </c>
      <c r="F1260" s="307" t="s">
        <v>1298</v>
      </c>
      <c r="G1260" s="307" t="s">
        <v>1298</v>
      </c>
      <c r="H1260" s="307" t="s">
        <v>1298</v>
      </c>
      <c r="I1260" s="307" t="s">
        <v>1298</v>
      </c>
      <c r="J1260" s="259">
        <v>0.9</v>
      </c>
      <c r="K1260" s="260">
        <v>1</v>
      </c>
      <c r="L1260" s="260">
        <v>1</v>
      </c>
      <c r="M1260" s="261">
        <v>1</v>
      </c>
      <c r="N1260" s="261">
        <v>0.982222222222222</v>
      </c>
      <c r="O1260" s="262">
        <v>0.9</v>
      </c>
      <c r="P1260" s="263">
        <v>0.986019736842105</v>
      </c>
      <c r="Q1260" s="260">
        <v>0.9882096069869</v>
      </c>
      <c r="R1260" s="260">
        <v>0.976151315789474</v>
      </c>
      <c r="S1260" s="260">
        <v>0.984627768179676</v>
      </c>
      <c r="T1260" s="262">
        <v>0.9</v>
      </c>
      <c r="U1260" s="260">
        <v>0.956414473684211</v>
      </c>
      <c r="V1260" s="260">
        <v>0.948471615720524</v>
      </c>
      <c r="W1260" s="260">
        <v>0.947368421052632</v>
      </c>
      <c r="X1260" s="260">
        <v>0.958241715093451</v>
      </c>
      <c r="Y1260" s="262">
        <v>0.92</v>
      </c>
      <c r="Z1260" s="262" t="s">
        <v>33</v>
      </c>
      <c r="AA1260" s="262" t="s">
        <v>33</v>
      </c>
      <c r="AB1260" s="262" t="s">
        <v>33</v>
      </c>
      <c r="AC1260" s="262" t="s">
        <v>33</v>
      </c>
      <c r="AD1260" s="262">
        <v>0.92</v>
      </c>
      <c r="AE1260" s="260">
        <v>1</v>
      </c>
      <c r="AF1260" s="260">
        <v>1</v>
      </c>
      <c r="AG1260" s="260">
        <v>1</v>
      </c>
      <c r="AH1260" s="260">
        <v>0.999046256556986</v>
      </c>
      <c r="AI1260" s="262">
        <v>0.92</v>
      </c>
      <c r="AJ1260" s="260">
        <v>0.971217105263158</v>
      </c>
      <c r="AK1260" s="260">
        <v>0.964628820960699</v>
      </c>
      <c r="AL1260" s="260">
        <v>0.964638157894737</v>
      </c>
      <c r="AM1260" s="260">
        <v>0.977422648028899</v>
      </c>
      <c r="AN1260" s="259">
        <v>0.99</v>
      </c>
      <c r="AO1260" s="264">
        <v>1</v>
      </c>
      <c r="AP1260" s="264">
        <v>1</v>
      </c>
      <c r="AQ1260" s="264">
        <v>1</v>
      </c>
      <c r="AR1260" s="265">
        <v>1</v>
      </c>
      <c r="AS1260" s="286">
        <v>0.0721861525408278</v>
      </c>
      <c r="AT1260" s="267">
        <v>0</v>
      </c>
      <c r="AU1260" s="268">
        <v>0</v>
      </c>
      <c r="AV1260" s="268">
        <v>0</v>
      </c>
      <c r="AW1260" s="268">
        <v>0.0659340659340659</v>
      </c>
      <c r="AX1260" s="224"/>
      <c r="AY1260" s="222"/>
    </row>
    <row r="1261" ht="15" spans="1:51">
      <c r="A1261" s="220"/>
      <c r="B1261" s="224"/>
      <c r="C1261" s="283" t="s">
        <v>1085</v>
      </c>
      <c r="D1261" s="111" t="s">
        <v>25</v>
      </c>
      <c r="E1261" s="111" t="s">
        <v>1086</v>
      </c>
      <c r="F1261" s="307" t="s">
        <v>1299</v>
      </c>
      <c r="G1261" s="307" t="s">
        <v>1299</v>
      </c>
      <c r="H1261" s="307" t="s">
        <v>1299</v>
      </c>
      <c r="I1261" s="307" t="s">
        <v>1299</v>
      </c>
      <c r="J1261" s="259">
        <v>0.9</v>
      </c>
      <c r="K1261" s="260">
        <v>1</v>
      </c>
      <c r="L1261" s="260">
        <v>1</v>
      </c>
      <c r="M1261" s="261">
        <v>1</v>
      </c>
      <c r="N1261" s="261">
        <v>0.980707395498392</v>
      </c>
      <c r="O1261" s="262">
        <v>0.9</v>
      </c>
      <c r="P1261" s="263">
        <v>0.991128010139417</v>
      </c>
      <c r="Q1261" s="260">
        <v>0.98661028893587</v>
      </c>
      <c r="R1261" s="260">
        <v>0.98943661971831</v>
      </c>
      <c r="S1261" s="260">
        <v>0.980530262453133</v>
      </c>
      <c r="T1261" s="262">
        <v>0.9</v>
      </c>
      <c r="U1261" s="260">
        <v>0.930291508238276</v>
      </c>
      <c r="V1261" s="260">
        <v>0.915433403805497</v>
      </c>
      <c r="W1261" s="260">
        <v>0.974178403755869</v>
      </c>
      <c r="X1261" s="260">
        <v>0.931012319228709</v>
      </c>
      <c r="Y1261" s="262">
        <v>0.92</v>
      </c>
      <c r="Z1261" s="262" t="s">
        <v>33</v>
      </c>
      <c r="AA1261" s="262">
        <v>0</v>
      </c>
      <c r="AB1261" s="262" t="s">
        <v>33</v>
      </c>
      <c r="AC1261" s="262">
        <v>0</v>
      </c>
      <c r="AD1261" s="262">
        <v>0.92</v>
      </c>
      <c r="AE1261" s="260">
        <v>0.991596638655462</v>
      </c>
      <c r="AF1261" s="260">
        <v>1</v>
      </c>
      <c r="AG1261" s="260">
        <v>1</v>
      </c>
      <c r="AH1261" s="260">
        <v>0.995411089866157</v>
      </c>
      <c r="AI1261" s="262">
        <v>0.92</v>
      </c>
      <c r="AJ1261" s="260">
        <v>0.987325728770596</v>
      </c>
      <c r="AK1261" s="260">
        <v>0.983802816901408</v>
      </c>
      <c r="AL1261" s="260">
        <v>0.982394366197183</v>
      </c>
      <c r="AM1261" s="260">
        <v>0.983235585549396</v>
      </c>
      <c r="AN1261" s="259">
        <v>0.99</v>
      </c>
      <c r="AO1261" s="264">
        <v>1</v>
      </c>
      <c r="AP1261" s="264">
        <v>1</v>
      </c>
      <c r="AQ1261" s="264">
        <v>1</v>
      </c>
      <c r="AR1261" s="265">
        <v>1</v>
      </c>
      <c r="AS1261" s="286">
        <v>0.0721861525408278</v>
      </c>
      <c r="AT1261" s="267">
        <v>0.2</v>
      </c>
      <c r="AU1261" s="268">
        <v>0</v>
      </c>
      <c r="AV1261" s="268">
        <v>0</v>
      </c>
      <c r="AW1261" s="268">
        <v>0.115789473684211</v>
      </c>
      <c r="AX1261" s="224"/>
      <c r="AY1261" s="222"/>
    </row>
    <row r="1262" ht="15" spans="1:51">
      <c r="A1262" s="220"/>
      <c r="B1262" s="224"/>
      <c r="C1262" s="283" t="s">
        <v>1085</v>
      </c>
      <c r="D1262" s="111" t="s">
        <v>25</v>
      </c>
      <c r="E1262" s="111" t="s">
        <v>1086</v>
      </c>
      <c r="F1262" s="307" t="s">
        <v>1300</v>
      </c>
      <c r="G1262" s="307" t="s">
        <v>1300</v>
      </c>
      <c r="H1262" s="307" t="s">
        <v>1300</v>
      </c>
      <c r="I1262" s="307" t="s">
        <v>1300</v>
      </c>
      <c r="J1262" s="259">
        <v>0.9</v>
      </c>
      <c r="K1262" s="260">
        <v>1</v>
      </c>
      <c r="L1262" s="260">
        <v>1</v>
      </c>
      <c r="M1262" s="261">
        <v>1</v>
      </c>
      <c r="N1262" s="261">
        <v>0.975609756097561</v>
      </c>
      <c r="O1262" s="262">
        <v>0.9</v>
      </c>
      <c r="P1262" s="263">
        <v>0.946930280957336</v>
      </c>
      <c r="Q1262" s="260">
        <v>0.966194111232279</v>
      </c>
      <c r="R1262" s="260">
        <v>0.937254901960784</v>
      </c>
      <c r="S1262" s="260">
        <v>0.963834252525746</v>
      </c>
      <c r="T1262" s="262">
        <v>0.9</v>
      </c>
      <c r="U1262" s="260">
        <v>0.861602497398543</v>
      </c>
      <c r="V1262" s="260">
        <v>0.871319520174482</v>
      </c>
      <c r="W1262" s="260">
        <v>0.943137254901961</v>
      </c>
      <c r="X1262" s="260">
        <v>0.882180682317341</v>
      </c>
      <c r="Y1262" s="262">
        <v>0.92</v>
      </c>
      <c r="Z1262" s="262" t="s">
        <v>33</v>
      </c>
      <c r="AA1262" s="262" t="s">
        <v>33</v>
      </c>
      <c r="AB1262" s="262" t="s">
        <v>33</v>
      </c>
      <c r="AC1262" s="262">
        <v>1</v>
      </c>
      <c r="AD1262" s="262">
        <v>0.92</v>
      </c>
      <c r="AE1262" s="260">
        <v>0.999029126213592</v>
      </c>
      <c r="AF1262" s="260">
        <v>0.998940116587175</v>
      </c>
      <c r="AG1262" s="260">
        <v>0.994579945799458</v>
      </c>
      <c r="AH1262" s="260">
        <v>0.996495039763876</v>
      </c>
      <c r="AI1262" s="262">
        <v>0.92</v>
      </c>
      <c r="AJ1262" s="260">
        <v>0.947970863683663</v>
      </c>
      <c r="AK1262" s="260">
        <v>0.926935659760087</v>
      </c>
      <c r="AL1262" s="260">
        <v>0.956862745098039</v>
      </c>
      <c r="AM1262" s="260">
        <v>0.948084898755794</v>
      </c>
      <c r="AN1262" s="259">
        <v>0.99</v>
      </c>
      <c r="AO1262" s="264">
        <v>1</v>
      </c>
      <c r="AP1262" s="264">
        <v>1</v>
      </c>
      <c r="AQ1262" s="264">
        <v>1</v>
      </c>
      <c r="AR1262" s="265">
        <v>1</v>
      </c>
      <c r="AS1262" s="286">
        <v>0.0721861525408278</v>
      </c>
      <c r="AT1262" s="267">
        <v>0</v>
      </c>
      <c r="AU1262" s="268">
        <v>0</v>
      </c>
      <c r="AV1262" s="268">
        <v>1</v>
      </c>
      <c r="AW1262" s="268">
        <v>0.0919540229885057</v>
      </c>
      <c r="AX1262" s="224"/>
      <c r="AY1262" s="222"/>
    </row>
    <row r="1263" ht="15" spans="1:51">
      <c r="A1263" s="220"/>
      <c r="B1263" s="224"/>
      <c r="C1263" s="283" t="s">
        <v>1085</v>
      </c>
      <c r="D1263" s="111" t="s">
        <v>25</v>
      </c>
      <c r="E1263" s="111" t="s">
        <v>1086</v>
      </c>
      <c r="F1263" s="307" t="s">
        <v>1301</v>
      </c>
      <c r="G1263" s="307" t="s">
        <v>1301</v>
      </c>
      <c r="H1263" s="307" t="s">
        <v>1301</v>
      </c>
      <c r="I1263" s="307" t="s">
        <v>1301</v>
      </c>
      <c r="J1263" s="259">
        <v>0.9</v>
      </c>
      <c r="K1263" s="260">
        <v>0.983870967741935</v>
      </c>
      <c r="L1263" s="260">
        <v>0.966101694915254</v>
      </c>
      <c r="M1263" s="261">
        <v>0.964285714285714</v>
      </c>
      <c r="N1263" s="261">
        <v>0.973168963016679</v>
      </c>
      <c r="O1263" s="262">
        <v>0.9</v>
      </c>
      <c r="P1263" s="263">
        <v>0.983937397034596</v>
      </c>
      <c r="Q1263" s="260">
        <v>0.985093972780298</v>
      </c>
      <c r="R1263" s="260">
        <v>0.985516787360105</v>
      </c>
      <c r="S1263" s="260">
        <v>0.988099387541702</v>
      </c>
      <c r="T1263" s="262">
        <v>0.9</v>
      </c>
      <c r="U1263" s="260">
        <v>0.911449752883031</v>
      </c>
      <c r="V1263" s="260">
        <v>0.912832145171743</v>
      </c>
      <c r="W1263" s="260">
        <v>0.924950625411455</v>
      </c>
      <c r="X1263" s="260">
        <v>0.928197978389683</v>
      </c>
      <c r="Y1263" s="262">
        <v>0.92</v>
      </c>
      <c r="Z1263" s="262">
        <v>0.946552427580579</v>
      </c>
      <c r="AA1263" s="262">
        <v>0.950973574408901</v>
      </c>
      <c r="AB1263" s="262">
        <v>0.954852101712506</v>
      </c>
      <c r="AC1263" s="262">
        <v>0.963434559693504</v>
      </c>
      <c r="AD1263" s="262">
        <v>0.92</v>
      </c>
      <c r="AE1263" s="260">
        <v>0.997940974605353</v>
      </c>
      <c r="AF1263" s="260">
        <v>0.99921568627451</v>
      </c>
      <c r="AG1263" s="260">
        <v>0.999457994579946</v>
      </c>
      <c r="AH1263" s="260">
        <v>0.998941731071417</v>
      </c>
      <c r="AI1263" s="262">
        <v>0.92</v>
      </c>
      <c r="AJ1263" s="260">
        <v>0.957163353146137</v>
      </c>
      <c r="AK1263" s="260">
        <v>0.960758007714238</v>
      </c>
      <c r="AL1263" s="260">
        <v>0.966337782936738</v>
      </c>
      <c r="AM1263" s="260">
        <v>0.974460399964761</v>
      </c>
      <c r="AN1263" s="259">
        <v>0.99</v>
      </c>
      <c r="AO1263" s="264">
        <v>1</v>
      </c>
      <c r="AP1263" s="264">
        <v>1</v>
      </c>
      <c r="AQ1263" s="264">
        <v>1</v>
      </c>
      <c r="AR1263" s="265">
        <v>1</v>
      </c>
      <c r="AS1263" s="286">
        <v>0.0721861525408278</v>
      </c>
      <c r="AT1263" s="267">
        <v>0.142857142857143</v>
      </c>
      <c r="AU1263" s="268">
        <v>0</v>
      </c>
      <c r="AV1263" s="268">
        <v>0</v>
      </c>
      <c r="AW1263" s="268">
        <v>0.0652173913043478</v>
      </c>
      <c r="AX1263" s="224"/>
      <c r="AY1263" s="222"/>
    </row>
    <row r="1264" ht="15" spans="1:51">
      <c r="A1264" s="220"/>
      <c r="B1264" s="224"/>
      <c r="C1264" s="283" t="s">
        <v>1085</v>
      </c>
      <c r="D1264" s="111" t="s">
        <v>25</v>
      </c>
      <c r="E1264" s="111" t="s">
        <v>1086</v>
      </c>
      <c r="F1264" s="307" t="s">
        <v>1302</v>
      </c>
      <c r="G1264" s="307" t="s">
        <v>1302</v>
      </c>
      <c r="H1264" s="307" t="s">
        <v>1302</v>
      </c>
      <c r="I1264" s="307" t="s">
        <v>1302</v>
      </c>
      <c r="J1264" s="259">
        <v>0.9</v>
      </c>
      <c r="K1264" s="260">
        <v>1</v>
      </c>
      <c r="L1264" s="260">
        <v>0.981481481481482</v>
      </c>
      <c r="M1264" s="261">
        <v>1</v>
      </c>
      <c r="N1264" s="261">
        <v>0.984667802385009</v>
      </c>
      <c r="O1264" s="262">
        <v>0.9</v>
      </c>
      <c r="P1264" s="263">
        <v>0.989357173265219</v>
      </c>
      <c r="Q1264" s="260">
        <v>0.986675549633578</v>
      </c>
      <c r="R1264" s="260">
        <v>0.981012658227848</v>
      </c>
      <c r="S1264" s="260">
        <v>0.987995281382277</v>
      </c>
      <c r="T1264" s="262">
        <v>0.9</v>
      </c>
      <c r="U1264" s="260">
        <v>0.943805874840358</v>
      </c>
      <c r="V1264" s="260">
        <v>0.955363091272485</v>
      </c>
      <c r="W1264" s="260">
        <v>0.947960618846695</v>
      </c>
      <c r="X1264" s="260">
        <v>0.95135660259524</v>
      </c>
      <c r="Y1264" s="262">
        <v>0.92</v>
      </c>
      <c r="Z1264" s="262">
        <v>0.959555555555556</v>
      </c>
      <c r="AA1264" s="262">
        <v>0.972211930344572</v>
      </c>
      <c r="AB1264" s="262">
        <v>0.97719298245614</v>
      </c>
      <c r="AC1264" s="262">
        <v>0.971561093531967</v>
      </c>
      <c r="AD1264" s="262">
        <v>0.92</v>
      </c>
      <c r="AE1264" s="260">
        <v>0.998792635073951</v>
      </c>
      <c r="AF1264" s="260">
        <v>0.99736225087925</v>
      </c>
      <c r="AG1264" s="260">
        <v>0.998830751242327</v>
      </c>
      <c r="AH1264" s="260">
        <v>0.997446272607484</v>
      </c>
      <c r="AI1264" s="262">
        <v>0.92</v>
      </c>
      <c r="AJ1264" s="260">
        <v>0.968036529680365</v>
      </c>
      <c r="AK1264" s="260">
        <v>0.978249429924575</v>
      </c>
      <c r="AL1264" s="260">
        <v>0.981162196679438</v>
      </c>
      <c r="AM1264" s="260">
        <v>0.979370709909246</v>
      </c>
      <c r="AN1264" s="259">
        <v>0.99</v>
      </c>
      <c r="AO1264" s="264">
        <v>1</v>
      </c>
      <c r="AP1264" s="264">
        <v>1</v>
      </c>
      <c r="AQ1264" s="264">
        <v>1</v>
      </c>
      <c r="AR1264" s="265">
        <v>1</v>
      </c>
      <c r="AS1264" s="286">
        <v>0.0721861525408278</v>
      </c>
      <c r="AT1264" s="267">
        <v>0.037037037037037</v>
      </c>
      <c r="AU1264" s="268">
        <v>0</v>
      </c>
      <c r="AV1264" s="268">
        <v>0.0952380952380952</v>
      </c>
      <c r="AW1264" s="268">
        <v>0.0508166969147005</v>
      </c>
      <c r="AX1264" s="224"/>
      <c r="AY1264" s="222"/>
    </row>
    <row r="1265" ht="15" spans="1:51">
      <c r="A1265" s="220"/>
      <c r="B1265" s="224"/>
      <c r="C1265" s="283" t="s">
        <v>1085</v>
      </c>
      <c r="D1265" s="111" t="s">
        <v>25</v>
      </c>
      <c r="E1265" s="111" t="s">
        <v>1086</v>
      </c>
      <c r="F1265" s="307" t="s">
        <v>1303</v>
      </c>
      <c r="G1265" s="307" t="s">
        <v>1303</v>
      </c>
      <c r="H1265" s="307" t="s">
        <v>1303</v>
      </c>
      <c r="I1265" s="307" t="s">
        <v>1303</v>
      </c>
      <c r="J1265" s="259">
        <v>0.9</v>
      </c>
      <c r="K1265" s="260">
        <v>0.964285714285714</v>
      </c>
      <c r="L1265" s="260">
        <v>1</v>
      </c>
      <c r="M1265" s="261">
        <v>1</v>
      </c>
      <c r="N1265" s="261">
        <v>0.968652037617555</v>
      </c>
      <c r="O1265" s="262">
        <v>0.9</v>
      </c>
      <c r="P1265" s="263">
        <v>0.992581023037876</v>
      </c>
      <c r="Q1265" s="260">
        <v>0.993248610007943</v>
      </c>
      <c r="R1265" s="260">
        <v>0.995614035087719</v>
      </c>
      <c r="S1265" s="260">
        <v>0.991116177242215</v>
      </c>
      <c r="T1265" s="262">
        <v>0.9</v>
      </c>
      <c r="U1265" s="260">
        <v>0.918000780944943</v>
      </c>
      <c r="V1265" s="260">
        <v>0.926926131850675</v>
      </c>
      <c r="W1265" s="260">
        <v>0.928362573099415</v>
      </c>
      <c r="X1265" s="260">
        <v>0.922777687311151</v>
      </c>
      <c r="Y1265" s="262">
        <v>0.92</v>
      </c>
      <c r="Z1265" s="262">
        <v>0</v>
      </c>
      <c r="AA1265" s="262" t="s">
        <v>33</v>
      </c>
      <c r="AB1265" s="262" t="s">
        <v>33</v>
      </c>
      <c r="AC1265" s="262">
        <v>0.333333333333333</v>
      </c>
      <c r="AD1265" s="262">
        <v>0.92</v>
      </c>
      <c r="AE1265" s="260">
        <v>0.999056603773585</v>
      </c>
      <c r="AF1265" s="260">
        <v>1</v>
      </c>
      <c r="AG1265" s="260">
        <v>1</v>
      </c>
      <c r="AH1265" s="260">
        <v>0.999707687810582</v>
      </c>
      <c r="AI1265" s="262">
        <v>0.92</v>
      </c>
      <c r="AJ1265" s="260">
        <v>0.968384074941452</v>
      </c>
      <c r="AK1265" s="260">
        <v>0.972994440031771</v>
      </c>
      <c r="AL1265" s="260">
        <v>0.980263157894737</v>
      </c>
      <c r="AM1265" s="260">
        <v>0.980333622810826</v>
      </c>
      <c r="AN1265" s="259">
        <v>0.99</v>
      </c>
      <c r="AO1265" s="264">
        <v>1</v>
      </c>
      <c r="AP1265" s="264">
        <v>1</v>
      </c>
      <c r="AQ1265" s="264">
        <v>1</v>
      </c>
      <c r="AR1265" s="265">
        <v>1</v>
      </c>
      <c r="AS1265" s="286">
        <v>0.0721861525408278</v>
      </c>
      <c r="AT1265" s="267">
        <v>0</v>
      </c>
      <c r="AU1265" s="268">
        <v>0</v>
      </c>
      <c r="AV1265" s="268">
        <v>0.166666666666667</v>
      </c>
      <c r="AW1265" s="268">
        <v>0.0542986425339367</v>
      </c>
      <c r="AX1265" s="224"/>
      <c r="AY1265" s="222"/>
    </row>
    <row r="1266" ht="15" spans="1:51">
      <c r="A1266" s="220"/>
      <c r="B1266" s="224"/>
      <c r="C1266" s="283" t="s">
        <v>1085</v>
      </c>
      <c r="D1266" s="111" t="s">
        <v>25</v>
      </c>
      <c r="E1266" s="111" t="s">
        <v>1086</v>
      </c>
      <c r="F1266" s="307" t="s">
        <v>1304</v>
      </c>
      <c r="G1266" s="307" t="s">
        <v>1304</v>
      </c>
      <c r="H1266" s="307" t="s">
        <v>1304</v>
      </c>
      <c r="I1266" s="307" t="s">
        <v>1304</v>
      </c>
      <c r="J1266" s="259">
        <v>0.9</v>
      </c>
      <c r="K1266" s="260">
        <v>1</v>
      </c>
      <c r="L1266" s="260">
        <v>1</v>
      </c>
      <c r="M1266" s="261">
        <v>1</v>
      </c>
      <c r="N1266" s="261">
        <v>0.993123772102161</v>
      </c>
      <c r="O1266" s="262">
        <v>0.9</v>
      </c>
      <c r="P1266" s="263">
        <v>0.991788555298948</v>
      </c>
      <c r="Q1266" s="260">
        <v>0.994622279129321</v>
      </c>
      <c r="R1266" s="260">
        <v>0.994117647058824</v>
      </c>
      <c r="S1266" s="260">
        <v>0.992571338253353</v>
      </c>
      <c r="T1266" s="262">
        <v>0.9</v>
      </c>
      <c r="U1266" s="260">
        <v>0.964074929432897</v>
      </c>
      <c r="V1266" s="260">
        <v>0.974135723431498</v>
      </c>
      <c r="W1266" s="260">
        <v>0.982352941176471</v>
      </c>
      <c r="X1266" s="260">
        <v>0.975087843013289</v>
      </c>
      <c r="Y1266" s="262">
        <v>0.92</v>
      </c>
      <c r="Z1266" s="262" t="s">
        <v>33</v>
      </c>
      <c r="AA1266" s="262" t="s">
        <v>33</v>
      </c>
      <c r="AB1266" s="262" t="s">
        <v>33</v>
      </c>
      <c r="AC1266" s="262" t="s">
        <v>33</v>
      </c>
      <c r="AD1266" s="262">
        <v>0.92</v>
      </c>
      <c r="AE1266" s="260">
        <v>0.99909008189263</v>
      </c>
      <c r="AF1266" s="260">
        <v>1</v>
      </c>
      <c r="AG1266" s="260">
        <v>0.997402597402597</v>
      </c>
      <c r="AH1266" s="260">
        <v>0.997617879913123</v>
      </c>
      <c r="AI1266" s="262">
        <v>0.92</v>
      </c>
      <c r="AJ1266" s="260">
        <v>0.979984603541186</v>
      </c>
      <c r="AK1266" s="260">
        <v>0.982330345710627</v>
      </c>
      <c r="AL1266" s="260">
        <v>0.985561497326203</v>
      </c>
      <c r="AM1266" s="260">
        <v>0.987075830709188</v>
      </c>
      <c r="AN1266" s="259">
        <v>0.99</v>
      </c>
      <c r="AO1266" s="264">
        <v>1</v>
      </c>
      <c r="AP1266" s="264">
        <v>1</v>
      </c>
      <c r="AQ1266" s="264">
        <v>1</v>
      </c>
      <c r="AR1266" s="265">
        <v>1</v>
      </c>
      <c r="AS1266" s="286">
        <v>0.0721861525408278</v>
      </c>
      <c r="AT1266" s="267">
        <v>0</v>
      </c>
      <c r="AU1266" s="268">
        <v>0</v>
      </c>
      <c r="AV1266" s="268">
        <v>0.166666666666667</v>
      </c>
      <c r="AW1266" s="268">
        <v>0.0536277602523659</v>
      </c>
      <c r="AX1266" s="224"/>
      <c r="AY1266" s="222"/>
    </row>
    <row r="1267" ht="15" spans="1:51">
      <c r="A1267" s="220"/>
      <c r="B1267" s="224"/>
      <c r="C1267" s="283" t="s">
        <v>1085</v>
      </c>
      <c r="D1267" s="111" t="s">
        <v>25</v>
      </c>
      <c r="E1267" s="111" t="s">
        <v>1086</v>
      </c>
      <c r="F1267" s="307" t="s">
        <v>1305</v>
      </c>
      <c r="G1267" s="307" t="s">
        <v>1305</v>
      </c>
      <c r="H1267" s="307" t="s">
        <v>1305</v>
      </c>
      <c r="I1267" s="307" t="s">
        <v>1305</v>
      </c>
      <c r="J1267" s="259">
        <v>0.9</v>
      </c>
      <c r="K1267" s="260">
        <v>0.88</v>
      </c>
      <c r="L1267" s="260">
        <v>0.956521739130435</v>
      </c>
      <c r="M1267" s="261">
        <v>0.956521739130435</v>
      </c>
      <c r="N1267" s="261">
        <v>0.89247311827957</v>
      </c>
      <c r="O1267" s="262">
        <v>0.9</v>
      </c>
      <c r="P1267" s="263">
        <v>0.916121585225087</v>
      </c>
      <c r="Q1267" s="260">
        <v>0.988415390980554</v>
      </c>
      <c r="R1267" s="260">
        <v>0.960090361445783</v>
      </c>
      <c r="S1267" s="260">
        <v>0.958401761719916</v>
      </c>
      <c r="T1267" s="262">
        <v>0.9</v>
      </c>
      <c r="U1267" s="260">
        <v>0.852635629088111</v>
      </c>
      <c r="V1267" s="260">
        <v>0.791477037649979</v>
      </c>
      <c r="W1267" s="260">
        <v>0.889307228915663</v>
      </c>
      <c r="X1267" s="260">
        <v>0.822073753359212</v>
      </c>
      <c r="Y1267" s="262">
        <v>0.92</v>
      </c>
      <c r="Z1267" s="262" t="s">
        <v>33</v>
      </c>
      <c r="AA1267" s="262" t="s">
        <v>33</v>
      </c>
      <c r="AB1267" s="262" t="s">
        <v>33</v>
      </c>
      <c r="AC1267" s="262">
        <v>1</v>
      </c>
      <c r="AD1267" s="262">
        <v>0.92</v>
      </c>
      <c r="AE1267" s="260">
        <v>0.998118532455315</v>
      </c>
      <c r="AF1267" s="260">
        <v>0.999163179916318</v>
      </c>
      <c r="AG1267" s="260">
        <v>0.995238095238095</v>
      </c>
      <c r="AH1267" s="260">
        <v>0.997926789763524</v>
      </c>
      <c r="AI1267" s="262">
        <v>0.92</v>
      </c>
      <c r="AJ1267" s="260">
        <v>0.941900731050404</v>
      </c>
      <c r="AK1267" s="260">
        <v>0.970624741414977</v>
      </c>
      <c r="AL1267" s="260">
        <v>0.935240963855422</v>
      </c>
      <c r="AM1267" s="260">
        <v>0.958218257818915</v>
      </c>
      <c r="AN1267" s="259">
        <v>0.99</v>
      </c>
      <c r="AO1267" s="264">
        <v>1</v>
      </c>
      <c r="AP1267" s="264">
        <v>1</v>
      </c>
      <c r="AQ1267" s="264">
        <v>1</v>
      </c>
      <c r="AR1267" s="265">
        <v>1</v>
      </c>
      <c r="AS1267" s="286">
        <v>0.0721861525408278</v>
      </c>
      <c r="AT1267" s="267">
        <v>0.125</v>
      </c>
      <c r="AU1267" s="268">
        <v>0.3</v>
      </c>
      <c r="AV1267" s="268">
        <v>0</v>
      </c>
      <c r="AW1267" s="268">
        <v>0.0298165137614679</v>
      </c>
      <c r="AX1267" s="224"/>
      <c r="AY1267" s="222"/>
    </row>
    <row r="1268" ht="15" spans="1:51">
      <c r="A1268" s="220"/>
      <c r="B1268" s="224"/>
      <c r="C1268" s="283" t="s">
        <v>1085</v>
      </c>
      <c r="D1268" s="111" t="s">
        <v>25</v>
      </c>
      <c r="E1268" s="111" t="s">
        <v>1086</v>
      </c>
      <c r="F1268" s="307" t="s">
        <v>1306</v>
      </c>
      <c r="G1268" s="307" t="s">
        <v>1306</v>
      </c>
      <c r="H1268" s="307" t="s">
        <v>1306</v>
      </c>
      <c r="I1268" s="307" t="s">
        <v>1306</v>
      </c>
      <c r="J1268" s="259">
        <v>0.9</v>
      </c>
      <c r="K1268" s="260">
        <v>0.870967741935484</v>
      </c>
      <c r="L1268" s="260">
        <v>0.966666666666667</v>
      </c>
      <c r="M1268" s="261">
        <v>0.892857142857143</v>
      </c>
      <c r="N1268" s="261">
        <v>0.901408450704225</v>
      </c>
      <c r="O1268" s="262">
        <v>0.9</v>
      </c>
      <c r="P1268" s="263">
        <v>0.989322533136966</v>
      </c>
      <c r="Q1268" s="260">
        <v>0.988664987405542</v>
      </c>
      <c r="R1268" s="260">
        <v>0.988041853512706</v>
      </c>
      <c r="S1268" s="260">
        <v>0.926771339473493</v>
      </c>
      <c r="T1268" s="262">
        <v>0.9</v>
      </c>
      <c r="U1268" s="260">
        <v>0.769513991163476</v>
      </c>
      <c r="V1268" s="260">
        <v>0.801007556675063</v>
      </c>
      <c r="W1268" s="260">
        <v>0.814648729446936</v>
      </c>
      <c r="X1268" s="260">
        <v>0.75471390238596</v>
      </c>
      <c r="Y1268" s="262">
        <v>0.92</v>
      </c>
      <c r="Z1268" s="262">
        <v>0</v>
      </c>
      <c r="AA1268" s="262" t="s">
        <v>33</v>
      </c>
      <c r="AB1268" s="262" t="s">
        <v>33</v>
      </c>
      <c r="AC1268" s="262">
        <v>0.714285714285714</v>
      </c>
      <c r="AD1268" s="262">
        <v>0.92</v>
      </c>
      <c r="AE1268" s="260">
        <v>0.997713414634146</v>
      </c>
      <c r="AF1268" s="260">
        <v>0.996671105193076</v>
      </c>
      <c r="AG1268" s="260">
        <v>0.997357119259993</v>
      </c>
      <c r="AH1268" s="260">
        <v>0.993871115406134</v>
      </c>
      <c r="AI1268" s="262">
        <v>0.92</v>
      </c>
      <c r="AJ1268" s="260">
        <v>0.884799411115201</v>
      </c>
      <c r="AK1268" s="260">
        <v>0.92191435768262</v>
      </c>
      <c r="AL1268" s="260">
        <v>0.902840059790732</v>
      </c>
      <c r="AM1268" s="260">
        <v>0.89772129869659</v>
      </c>
      <c r="AN1268" s="259">
        <v>0.99</v>
      </c>
      <c r="AO1268" s="264">
        <v>1</v>
      </c>
      <c r="AP1268" s="264">
        <v>1</v>
      </c>
      <c r="AQ1268" s="264">
        <v>1</v>
      </c>
      <c r="AR1268" s="265">
        <v>1</v>
      </c>
      <c r="AS1268" s="286">
        <v>0.0721861525408278</v>
      </c>
      <c r="AT1268" s="267">
        <v>0</v>
      </c>
      <c r="AU1268" s="268">
        <v>0</v>
      </c>
      <c r="AV1268" s="268">
        <v>0.125</v>
      </c>
      <c r="AW1268" s="268">
        <v>0.0382775119617225</v>
      </c>
      <c r="AX1268" s="224"/>
      <c r="AY1268" s="222"/>
    </row>
    <row r="1269" ht="15" spans="1:51">
      <c r="A1269" s="220"/>
      <c r="B1269" s="224"/>
      <c r="C1269" s="283" t="s">
        <v>1085</v>
      </c>
      <c r="D1269" s="111" t="s">
        <v>25</v>
      </c>
      <c r="E1269" s="111" t="s">
        <v>1086</v>
      </c>
      <c r="F1269" s="307" t="s">
        <v>1307</v>
      </c>
      <c r="G1269" s="307" t="s">
        <v>1307</v>
      </c>
      <c r="H1269" s="307" t="s">
        <v>1307</v>
      </c>
      <c r="I1269" s="307" t="s">
        <v>1307</v>
      </c>
      <c r="J1269" s="259">
        <v>0.9</v>
      </c>
      <c r="K1269" s="260">
        <v>0.958333333333333</v>
      </c>
      <c r="L1269" s="260">
        <v>0.869565217391304</v>
      </c>
      <c r="M1269" s="261">
        <v>0.9</v>
      </c>
      <c r="N1269" s="261">
        <v>0.966601178781925</v>
      </c>
      <c r="O1269" s="262">
        <v>0.9</v>
      </c>
      <c r="P1269" s="263">
        <v>0.965346534653465</v>
      </c>
      <c r="Q1269" s="260">
        <v>0.986733001658375</v>
      </c>
      <c r="R1269" s="260">
        <v>0.987730061349693</v>
      </c>
      <c r="S1269" s="260">
        <v>0.969230395018486</v>
      </c>
      <c r="T1269" s="262">
        <v>0.9</v>
      </c>
      <c r="U1269" s="260">
        <v>0.923762376237624</v>
      </c>
      <c r="V1269" s="260">
        <v>0.907683803206191</v>
      </c>
      <c r="W1269" s="260">
        <v>0.940695296523517</v>
      </c>
      <c r="X1269" s="260">
        <v>0.90173185444639</v>
      </c>
      <c r="Y1269" s="262">
        <v>0.92</v>
      </c>
      <c r="Z1269" s="262" t="s">
        <v>33</v>
      </c>
      <c r="AA1269" s="262" t="s">
        <v>33</v>
      </c>
      <c r="AB1269" s="262" t="s">
        <v>33</v>
      </c>
      <c r="AC1269" s="262" t="s">
        <v>33</v>
      </c>
      <c r="AD1269" s="262">
        <v>0.92</v>
      </c>
      <c r="AE1269" s="260">
        <v>1</v>
      </c>
      <c r="AF1269" s="260">
        <v>0.99618320610687</v>
      </c>
      <c r="AG1269" s="260">
        <v>1</v>
      </c>
      <c r="AH1269" s="260">
        <v>0.998873662474188</v>
      </c>
      <c r="AI1269" s="262">
        <v>0.92</v>
      </c>
      <c r="AJ1269" s="260">
        <v>0.945544554455445</v>
      </c>
      <c r="AK1269" s="260">
        <v>0.970149253731343</v>
      </c>
      <c r="AL1269" s="260">
        <v>0.961145194274029</v>
      </c>
      <c r="AM1269" s="260">
        <v>0.973754621521697</v>
      </c>
      <c r="AN1269" s="259">
        <v>0.99</v>
      </c>
      <c r="AO1269" s="264">
        <v>1</v>
      </c>
      <c r="AP1269" s="264">
        <v>1</v>
      </c>
      <c r="AQ1269" s="264">
        <v>1</v>
      </c>
      <c r="AR1269" s="265">
        <v>1</v>
      </c>
      <c r="AS1269" s="286">
        <v>0.0721861525408278</v>
      </c>
      <c r="AT1269" s="267">
        <v>0</v>
      </c>
      <c r="AU1269" s="268">
        <v>0</v>
      </c>
      <c r="AV1269" s="268">
        <v>0</v>
      </c>
      <c r="AW1269" s="268">
        <v>0.0306122448979592</v>
      </c>
      <c r="AX1269" s="224"/>
      <c r="AY1269" s="222"/>
    </row>
    <row r="1270" ht="15" spans="1:51">
      <c r="A1270" s="220"/>
      <c r="B1270" s="224"/>
      <c r="C1270" s="283" t="s">
        <v>1085</v>
      </c>
      <c r="D1270" s="111" t="s">
        <v>25</v>
      </c>
      <c r="E1270" s="111" t="s">
        <v>1086</v>
      </c>
      <c r="F1270" s="307" t="s">
        <v>1308</v>
      </c>
      <c r="G1270" s="307" t="s">
        <v>1308</v>
      </c>
      <c r="H1270" s="307" t="s">
        <v>1308</v>
      </c>
      <c r="I1270" s="307" t="s">
        <v>1308</v>
      </c>
      <c r="J1270" s="259">
        <v>0.9</v>
      </c>
      <c r="K1270" s="260">
        <v>0.967741935483871</v>
      </c>
      <c r="L1270" s="260">
        <v>0.96551724137931</v>
      </c>
      <c r="M1270" s="261">
        <v>0.909090909090909</v>
      </c>
      <c r="N1270" s="261">
        <v>0.925233644859813</v>
      </c>
      <c r="O1270" s="262">
        <v>0.9</v>
      </c>
      <c r="P1270" s="263">
        <v>0.985522788203753</v>
      </c>
      <c r="Q1270" s="260">
        <v>0.977011494252874</v>
      </c>
      <c r="R1270" s="260">
        <v>0.988786952089704</v>
      </c>
      <c r="S1270" s="260">
        <v>0.878980733374767</v>
      </c>
      <c r="T1270" s="262">
        <v>0.9</v>
      </c>
      <c r="U1270" s="260">
        <v>0.874530831099196</v>
      </c>
      <c r="V1270" s="260">
        <v>0.851724137931035</v>
      </c>
      <c r="W1270" s="260">
        <v>0.855249745158002</v>
      </c>
      <c r="X1270" s="260">
        <v>0.845295214418894</v>
      </c>
      <c r="Y1270" s="262">
        <v>0.92</v>
      </c>
      <c r="Z1270" s="262" t="s">
        <v>33</v>
      </c>
      <c r="AA1270" s="262" t="s">
        <v>33</v>
      </c>
      <c r="AB1270" s="262" t="s">
        <v>33</v>
      </c>
      <c r="AC1270" s="262" t="s">
        <v>33</v>
      </c>
      <c r="AD1270" s="262">
        <v>0.92</v>
      </c>
      <c r="AE1270" s="260">
        <v>1</v>
      </c>
      <c r="AF1270" s="260">
        <v>1</v>
      </c>
      <c r="AG1270" s="260">
        <v>1</v>
      </c>
      <c r="AH1270" s="260">
        <v>0.99838644614764</v>
      </c>
      <c r="AI1270" s="262">
        <v>0.92</v>
      </c>
      <c r="AJ1270" s="260">
        <v>0.949597855227882</v>
      </c>
      <c r="AK1270" s="260">
        <v>0.944252873563218</v>
      </c>
      <c r="AL1270" s="260">
        <v>0.939857288481142</v>
      </c>
      <c r="AM1270" s="260">
        <v>0.964077066500932</v>
      </c>
      <c r="AN1270" s="259">
        <v>0.99</v>
      </c>
      <c r="AO1270" s="264">
        <v>1</v>
      </c>
      <c r="AP1270" s="264">
        <v>1</v>
      </c>
      <c r="AQ1270" s="264">
        <v>1</v>
      </c>
      <c r="AR1270" s="265">
        <v>1</v>
      </c>
      <c r="AS1270" s="286">
        <v>0.0721861525408278</v>
      </c>
      <c r="AT1270" s="267">
        <v>0</v>
      </c>
      <c r="AU1270" s="268">
        <v>0.1</v>
      </c>
      <c r="AV1270" s="268">
        <v>0</v>
      </c>
      <c r="AW1270" s="268">
        <v>0.0572916666666667</v>
      </c>
      <c r="AX1270" s="224"/>
      <c r="AY1270" s="222"/>
    </row>
    <row r="1271" ht="15" spans="1:51">
      <c r="A1271" s="220"/>
      <c r="B1271" s="224"/>
      <c r="C1271" s="283" t="s">
        <v>1085</v>
      </c>
      <c r="D1271" s="111" t="s">
        <v>25</v>
      </c>
      <c r="E1271" s="111" t="s">
        <v>1086</v>
      </c>
      <c r="F1271" s="307" t="s">
        <v>1309</v>
      </c>
      <c r="G1271" s="307" t="s">
        <v>1309</v>
      </c>
      <c r="H1271" s="307" t="s">
        <v>1309</v>
      </c>
      <c r="I1271" s="307" t="s">
        <v>1309</v>
      </c>
      <c r="J1271" s="259">
        <v>0.9</v>
      </c>
      <c r="K1271" s="260">
        <v>0.931034482758621</v>
      </c>
      <c r="L1271" s="260">
        <v>0.962962962962963</v>
      </c>
      <c r="M1271" s="261">
        <v>1</v>
      </c>
      <c r="N1271" s="261">
        <v>0.969055374592834</v>
      </c>
      <c r="O1271" s="262">
        <v>0.9</v>
      </c>
      <c r="P1271" s="263">
        <v>0.987421383647799</v>
      </c>
      <c r="Q1271" s="260">
        <v>0.989033942558747</v>
      </c>
      <c r="R1271" s="260">
        <v>0.989119683481701</v>
      </c>
      <c r="S1271" s="260">
        <v>0.981372436705235</v>
      </c>
      <c r="T1271" s="262">
        <v>0.9</v>
      </c>
      <c r="U1271" s="260">
        <v>0.936623125302371</v>
      </c>
      <c r="V1271" s="260">
        <v>0.952480417754569</v>
      </c>
      <c r="W1271" s="260">
        <v>0.967359050445104</v>
      </c>
      <c r="X1271" s="260">
        <v>0.956879367625158</v>
      </c>
      <c r="Y1271" s="262">
        <v>0.92</v>
      </c>
      <c r="Z1271" s="262" t="s">
        <v>33</v>
      </c>
      <c r="AA1271" s="262" t="s">
        <v>33</v>
      </c>
      <c r="AB1271" s="262" t="s">
        <v>33</v>
      </c>
      <c r="AC1271" s="262" t="s">
        <v>33</v>
      </c>
      <c r="AD1271" s="262">
        <v>0.92</v>
      </c>
      <c r="AE1271" s="260">
        <v>1</v>
      </c>
      <c r="AF1271" s="260">
        <v>1</v>
      </c>
      <c r="AG1271" s="260">
        <v>1</v>
      </c>
      <c r="AH1271" s="260">
        <v>0.999615975422427</v>
      </c>
      <c r="AI1271" s="262">
        <v>0.92</v>
      </c>
      <c r="AJ1271" s="260">
        <v>0.96903725205612</v>
      </c>
      <c r="AK1271" s="260">
        <v>0.973890339425587</v>
      </c>
      <c r="AL1271" s="260">
        <v>0.976261127596439</v>
      </c>
      <c r="AM1271" s="260">
        <v>0.980799633405888</v>
      </c>
      <c r="AN1271" s="259">
        <v>0.99</v>
      </c>
      <c r="AO1271" s="264">
        <v>1</v>
      </c>
      <c r="AP1271" s="264">
        <v>1</v>
      </c>
      <c r="AQ1271" s="264">
        <v>1</v>
      </c>
      <c r="AR1271" s="265">
        <v>1</v>
      </c>
      <c r="AS1271" s="286">
        <v>0.0721861525408278</v>
      </c>
      <c r="AT1271" s="267">
        <v>0</v>
      </c>
      <c r="AU1271" s="268">
        <v>0.142857142857143</v>
      </c>
      <c r="AV1271" s="268">
        <v>0</v>
      </c>
      <c r="AW1271" s="268">
        <v>0.0347222222222222</v>
      </c>
      <c r="AX1271" s="224"/>
      <c r="AY1271" s="222"/>
    </row>
    <row r="1272" ht="15" spans="1:51">
      <c r="A1272" s="220"/>
      <c r="B1272" s="224"/>
      <c r="C1272" s="283" t="s">
        <v>1085</v>
      </c>
      <c r="D1272" s="111" t="s">
        <v>25</v>
      </c>
      <c r="E1272" s="111" t="s">
        <v>1086</v>
      </c>
      <c r="F1272" s="307" t="s">
        <v>1310</v>
      </c>
      <c r="G1272" s="307" t="s">
        <v>1310</v>
      </c>
      <c r="H1272" s="307" t="s">
        <v>1310</v>
      </c>
      <c r="I1272" s="307" t="s">
        <v>1310</v>
      </c>
      <c r="J1272" s="259">
        <v>0.9</v>
      </c>
      <c r="K1272" s="260">
        <v>0.942307692307692</v>
      </c>
      <c r="L1272" s="260">
        <v>0.910714285714286</v>
      </c>
      <c r="M1272" s="261">
        <v>0.92</v>
      </c>
      <c r="N1272" s="261">
        <v>0.93535514764565</v>
      </c>
      <c r="O1272" s="262">
        <v>0.9</v>
      </c>
      <c r="P1272" s="263">
        <v>0.991082286177544</v>
      </c>
      <c r="Q1272" s="260">
        <v>0.988616764401518</v>
      </c>
      <c r="R1272" s="260">
        <v>0.986813186813187</v>
      </c>
      <c r="S1272" s="260">
        <v>0.982875791210171</v>
      </c>
      <c r="T1272" s="262">
        <v>0.9</v>
      </c>
      <c r="U1272" s="260">
        <v>0.935954600729631</v>
      </c>
      <c r="V1272" s="260">
        <v>0.920317350810624</v>
      </c>
      <c r="W1272" s="260">
        <v>0.927472527472528</v>
      </c>
      <c r="X1272" s="260">
        <v>0.930445229428536</v>
      </c>
      <c r="Y1272" s="262">
        <v>0.92</v>
      </c>
      <c r="Z1272" s="262">
        <v>0.927768166089965</v>
      </c>
      <c r="AA1272" s="262">
        <v>0.953558052434457</v>
      </c>
      <c r="AB1272" s="262">
        <v>0.920893719806763</v>
      </c>
      <c r="AC1272" s="262">
        <v>0.942899363443468</v>
      </c>
      <c r="AD1272" s="262">
        <v>0.92</v>
      </c>
      <c r="AE1272" s="260">
        <v>0.997872340425532</v>
      </c>
      <c r="AF1272" s="260">
        <v>0.998971193415638</v>
      </c>
      <c r="AG1272" s="260">
        <v>0.993924665856622</v>
      </c>
      <c r="AH1272" s="260">
        <v>0.998235155698486</v>
      </c>
      <c r="AI1272" s="262">
        <v>0.92</v>
      </c>
      <c r="AJ1272" s="260">
        <v>0.951245030341076</v>
      </c>
      <c r="AK1272" s="260">
        <v>0.966241695097863</v>
      </c>
      <c r="AL1272" s="260">
        <v>0.945069490403706</v>
      </c>
      <c r="AM1272" s="260">
        <v>0.961697188547846</v>
      </c>
      <c r="AN1272" s="259">
        <v>0.99</v>
      </c>
      <c r="AO1272" s="264">
        <v>1</v>
      </c>
      <c r="AP1272" s="264">
        <v>1</v>
      </c>
      <c r="AQ1272" s="264">
        <v>1</v>
      </c>
      <c r="AR1272" s="265">
        <v>1</v>
      </c>
      <c r="AS1272" s="286">
        <v>0.0721861525408278</v>
      </c>
      <c r="AT1272" s="267">
        <v>0</v>
      </c>
      <c r="AU1272" s="268">
        <v>0.0416666666666667</v>
      </c>
      <c r="AV1272" s="268">
        <v>0.125</v>
      </c>
      <c r="AW1272" s="268">
        <v>0.0752688172043011</v>
      </c>
      <c r="AX1272" s="224"/>
      <c r="AY1272" s="222"/>
    </row>
    <row r="1273" ht="15" spans="1:51">
      <c r="A1273" s="220"/>
      <c r="B1273" s="224"/>
      <c r="C1273" s="283" t="s">
        <v>1085</v>
      </c>
      <c r="D1273" s="111" t="s">
        <v>25</v>
      </c>
      <c r="E1273" s="111" t="s">
        <v>1086</v>
      </c>
      <c r="F1273" s="307" t="s">
        <v>1311</v>
      </c>
      <c r="G1273" s="307" t="s">
        <v>1311</v>
      </c>
      <c r="H1273" s="307" t="s">
        <v>1311</v>
      </c>
      <c r="I1273" s="307" t="s">
        <v>1311</v>
      </c>
      <c r="J1273" s="259">
        <v>0.9</v>
      </c>
      <c r="K1273" s="260">
        <v>0.951219512195122</v>
      </c>
      <c r="L1273" s="260">
        <v>0.939759036144578</v>
      </c>
      <c r="M1273" s="261">
        <v>0.956521739130435</v>
      </c>
      <c r="N1273" s="261">
        <v>0.953216374269006</v>
      </c>
      <c r="O1273" s="262">
        <v>0.9</v>
      </c>
      <c r="P1273" s="263">
        <v>0.983023872679045</v>
      </c>
      <c r="Q1273" s="260">
        <v>0.984049340706083</v>
      </c>
      <c r="R1273" s="260">
        <v>0.982848975702716</v>
      </c>
      <c r="S1273" s="260">
        <v>0.983334085066077</v>
      </c>
      <c r="T1273" s="262">
        <v>0.9</v>
      </c>
      <c r="U1273" s="260">
        <v>0.946949602122016</v>
      </c>
      <c r="V1273" s="260">
        <v>0.951722671203743</v>
      </c>
      <c r="W1273" s="260">
        <v>0.939494997617913</v>
      </c>
      <c r="X1273" s="260">
        <v>0.946033106310045</v>
      </c>
      <c r="Y1273" s="262">
        <v>0.92</v>
      </c>
      <c r="Z1273" s="262">
        <v>0.954250211804575</v>
      </c>
      <c r="AA1273" s="262">
        <v>0.962041226747109</v>
      </c>
      <c r="AB1273" s="262">
        <v>0.96524064171123</v>
      </c>
      <c r="AC1273" s="262">
        <v>0.961203957363831</v>
      </c>
      <c r="AD1273" s="262">
        <v>0.92</v>
      </c>
      <c r="AE1273" s="260">
        <v>0.993200362647325</v>
      </c>
      <c r="AF1273" s="260">
        <v>0.99792531120332</v>
      </c>
      <c r="AG1273" s="260">
        <v>0.995811518324607</v>
      </c>
      <c r="AH1273" s="260">
        <v>0.991003107174326</v>
      </c>
      <c r="AI1273" s="262">
        <v>0.92</v>
      </c>
      <c r="AJ1273" s="260">
        <v>0.966894664842681</v>
      </c>
      <c r="AK1273" s="260">
        <v>0.971086280382444</v>
      </c>
      <c r="AL1273" s="260">
        <v>0.97011445527766</v>
      </c>
      <c r="AM1273" s="260">
        <v>0.972922301807502</v>
      </c>
      <c r="AN1273" s="259">
        <v>0.99</v>
      </c>
      <c r="AO1273" s="264">
        <v>1</v>
      </c>
      <c r="AP1273" s="264">
        <v>1</v>
      </c>
      <c r="AQ1273" s="264">
        <v>1</v>
      </c>
      <c r="AR1273" s="265">
        <v>1</v>
      </c>
      <c r="AS1273" s="286">
        <v>0.0721861525408278</v>
      </c>
      <c r="AT1273" s="267">
        <v>0.0217391304347826</v>
      </c>
      <c r="AU1273" s="268">
        <v>0.0294117647058824</v>
      </c>
      <c r="AV1273" s="268">
        <v>0</v>
      </c>
      <c r="AW1273" s="268">
        <v>0.0561097256857855</v>
      </c>
      <c r="AX1273" s="224"/>
      <c r="AY1273" s="222"/>
    </row>
    <row r="1274" ht="15" spans="1:51">
      <c r="A1274" s="220"/>
      <c r="B1274" s="224"/>
      <c r="C1274" s="283" t="s">
        <v>1085</v>
      </c>
      <c r="D1274" s="111" t="s">
        <v>25</v>
      </c>
      <c r="E1274" s="111" t="s">
        <v>1086</v>
      </c>
      <c r="F1274" s="307" t="s">
        <v>1312</v>
      </c>
      <c r="G1274" s="307" t="s">
        <v>1312</v>
      </c>
      <c r="H1274" s="307" t="s">
        <v>1312</v>
      </c>
      <c r="I1274" s="307" t="s">
        <v>1312</v>
      </c>
      <c r="J1274" s="259">
        <v>0.9</v>
      </c>
      <c r="K1274" s="260">
        <v>0.931034482758621</v>
      </c>
      <c r="L1274" s="260">
        <v>0.896551724137931</v>
      </c>
      <c r="M1274" s="261">
        <v>0.964285714285714</v>
      </c>
      <c r="N1274" s="261">
        <v>0.954022988505747</v>
      </c>
      <c r="O1274" s="262">
        <v>0.9</v>
      </c>
      <c r="P1274" s="263">
        <v>0.990627253064167</v>
      </c>
      <c r="Q1274" s="260">
        <v>0.950116009280742</v>
      </c>
      <c r="R1274" s="260">
        <v>0.944979367262723</v>
      </c>
      <c r="S1274" s="260">
        <v>0.971972347870615</v>
      </c>
      <c r="T1274" s="262">
        <v>0.9</v>
      </c>
      <c r="U1274" s="260">
        <v>0.691420331651045</v>
      </c>
      <c r="V1274" s="260">
        <v>0.640371229698376</v>
      </c>
      <c r="W1274" s="260">
        <v>0.696011004126547</v>
      </c>
      <c r="X1274" s="260">
        <v>0.724093197917556</v>
      </c>
      <c r="Y1274" s="262">
        <v>0.92</v>
      </c>
      <c r="Z1274" s="262" t="s">
        <v>33</v>
      </c>
      <c r="AA1274" s="262" t="s">
        <v>33</v>
      </c>
      <c r="AB1274" s="262" t="s">
        <v>33</v>
      </c>
      <c r="AC1274" s="262" t="s">
        <v>33</v>
      </c>
      <c r="AD1274" s="262">
        <v>0.92</v>
      </c>
      <c r="AE1274" s="260">
        <v>1</v>
      </c>
      <c r="AF1274" s="260">
        <v>1</v>
      </c>
      <c r="AG1274" s="260">
        <v>1</v>
      </c>
      <c r="AH1274" s="260">
        <v>0.998563676986914</v>
      </c>
      <c r="AI1274" s="262">
        <v>0.92</v>
      </c>
      <c r="AJ1274" s="260">
        <v>0.945565969718818</v>
      </c>
      <c r="AK1274" s="260">
        <v>0.946249033255994</v>
      </c>
      <c r="AL1274" s="260">
        <v>0.905777166437414</v>
      </c>
      <c r="AM1274" s="260">
        <v>0.946675770248357</v>
      </c>
      <c r="AN1274" s="259">
        <v>0.99</v>
      </c>
      <c r="AO1274" s="264">
        <v>1</v>
      </c>
      <c r="AP1274" s="264">
        <v>1</v>
      </c>
      <c r="AQ1274" s="264">
        <v>1</v>
      </c>
      <c r="AR1274" s="265">
        <v>1</v>
      </c>
      <c r="AS1274" s="286">
        <v>0.0721861525408278</v>
      </c>
      <c r="AT1274" s="267">
        <v>0.0625</v>
      </c>
      <c r="AU1274" s="268">
        <v>0</v>
      </c>
      <c r="AV1274" s="268">
        <v>0.142857142857143</v>
      </c>
      <c r="AW1274" s="268">
        <v>0.0493827160493827</v>
      </c>
      <c r="AX1274" s="224"/>
      <c r="AY1274" s="222"/>
    </row>
    <row r="1275" ht="15" spans="1:51">
      <c r="A1275" s="220"/>
      <c r="B1275" s="224"/>
      <c r="C1275" s="283" t="s">
        <v>1085</v>
      </c>
      <c r="D1275" s="111" t="s">
        <v>25</v>
      </c>
      <c r="E1275" s="111" t="s">
        <v>1086</v>
      </c>
      <c r="F1275" s="307" t="s">
        <v>1313</v>
      </c>
      <c r="G1275" s="307" t="s">
        <v>1313</v>
      </c>
      <c r="H1275" s="307" t="s">
        <v>1313</v>
      </c>
      <c r="I1275" s="307" t="s">
        <v>1313</v>
      </c>
      <c r="J1275" s="259">
        <v>0.9</v>
      </c>
      <c r="K1275" s="260">
        <v>0.912280701754386</v>
      </c>
      <c r="L1275" s="260">
        <v>0.943396226415094</v>
      </c>
      <c r="M1275" s="261">
        <v>0.847826086956522</v>
      </c>
      <c r="N1275" s="261">
        <v>0.881046788263283</v>
      </c>
      <c r="O1275" s="262">
        <v>0.9</v>
      </c>
      <c r="P1275" s="263">
        <v>0.983530254206946</v>
      </c>
      <c r="Q1275" s="260">
        <v>0.982445520581114</v>
      </c>
      <c r="R1275" s="260">
        <v>0.979579207920792</v>
      </c>
      <c r="S1275" s="260">
        <v>0.980542357542261</v>
      </c>
      <c r="T1275" s="262">
        <v>0.9</v>
      </c>
      <c r="U1275" s="260">
        <v>0.831364124597207</v>
      </c>
      <c r="V1275" s="260">
        <v>0.821731234866828</v>
      </c>
      <c r="W1275" s="260">
        <v>0.818688118811881</v>
      </c>
      <c r="X1275" s="260">
        <v>0.83115162093151</v>
      </c>
      <c r="Y1275" s="262">
        <v>0.92</v>
      </c>
      <c r="Z1275" s="262">
        <v>0.915906386354621</v>
      </c>
      <c r="AA1275" s="262">
        <v>0.906291834002677</v>
      </c>
      <c r="AB1275" s="262">
        <v>0.919841662543295</v>
      </c>
      <c r="AC1275" s="262">
        <v>0.924417900112525</v>
      </c>
      <c r="AD1275" s="262">
        <v>0.92</v>
      </c>
      <c r="AE1275" s="260">
        <v>0.995251661918329</v>
      </c>
      <c r="AF1275" s="260">
        <v>0.996896016554578</v>
      </c>
      <c r="AG1275" s="260">
        <v>0.998345740281224</v>
      </c>
      <c r="AH1275" s="260">
        <v>0.995124070676837</v>
      </c>
      <c r="AI1275" s="262">
        <v>0.92</v>
      </c>
      <c r="AJ1275" s="260">
        <v>0.93884079789236</v>
      </c>
      <c r="AK1275" s="260">
        <v>0.934361093452003</v>
      </c>
      <c r="AL1275" s="260">
        <v>0.938427707531611</v>
      </c>
      <c r="AM1275" s="260">
        <v>0.947549203961389</v>
      </c>
      <c r="AN1275" s="259">
        <v>0.99</v>
      </c>
      <c r="AO1275" s="264">
        <v>1</v>
      </c>
      <c r="AP1275" s="264">
        <v>1</v>
      </c>
      <c r="AQ1275" s="264">
        <v>1</v>
      </c>
      <c r="AR1275" s="265">
        <v>1</v>
      </c>
      <c r="AS1275" s="286">
        <v>0.0721861525408278</v>
      </c>
      <c r="AT1275" s="267">
        <v>0.0769230769230769</v>
      </c>
      <c r="AU1275" s="268">
        <v>0.2</v>
      </c>
      <c r="AV1275" s="268">
        <v>0.0689655172413793</v>
      </c>
      <c r="AW1275" s="268">
        <v>0.0675675675675676</v>
      </c>
      <c r="AX1275" s="224"/>
      <c r="AY1275" s="222"/>
    </row>
    <row r="1276" ht="15" spans="1:51">
      <c r="A1276" s="220"/>
      <c r="B1276" s="224"/>
      <c r="C1276" s="283" t="s">
        <v>1085</v>
      </c>
      <c r="D1276" s="111" t="s">
        <v>25</v>
      </c>
      <c r="E1276" s="111" t="s">
        <v>1086</v>
      </c>
      <c r="F1276" s="307" t="s">
        <v>1314</v>
      </c>
      <c r="G1276" s="307" t="s">
        <v>1314</v>
      </c>
      <c r="H1276" s="307" t="s">
        <v>1314</v>
      </c>
      <c r="I1276" s="307" t="s">
        <v>1314</v>
      </c>
      <c r="J1276" s="259">
        <v>0.9</v>
      </c>
      <c r="K1276" s="260">
        <v>1</v>
      </c>
      <c r="L1276" s="260">
        <v>1</v>
      </c>
      <c r="M1276" s="261">
        <v>0.96875</v>
      </c>
      <c r="N1276" s="261">
        <v>0.978562421185372</v>
      </c>
      <c r="O1276" s="262">
        <v>0.9</v>
      </c>
      <c r="P1276" s="263">
        <v>0.989971346704871</v>
      </c>
      <c r="Q1276" s="260">
        <v>0.991256830601093</v>
      </c>
      <c r="R1276" s="260">
        <v>0.988875154511743</v>
      </c>
      <c r="S1276" s="260">
        <v>0.994877892618677</v>
      </c>
      <c r="T1276" s="262">
        <v>0.9</v>
      </c>
      <c r="U1276" s="260">
        <v>0.962034383954155</v>
      </c>
      <c r="V1276" s="260">
        <v>0.970491803278689</v>
      </c>
      <c r="W1276" s="260">
        <v>0.986402966625464</v>
      </c>
      <c r="X1276" s="260">
        <v>0.970700326229458</v>
      </c>
      <c r="Y1276" s="262">
        <v>0.92</v>
      </c>
      <c r="Z1276" s="262">
        <v>0.970025510204082</v>
      </c>
      <c r="AA1276" s="262">
        <v>0.983523447401774</v>
      </c>
      <c r="AB1276" s="262">
        <v>0.986351228389445</v>
      </c>
      <c r="AC1276" s="262">
        <v>0.983831651701688</v>
      </c>
      <c r="AD1276" s="262">
        <v>0.92</v>
      </c>
      <c r="AE1276" s="260">
        <v>0.988483685220729</v>
      </c>
      <c r="AF1276" s="260">
        <v>1</v>
      </c>
      <c r="AG1276" s="260">
        <v>1</v>
      </c>
      <c r="AH1276" s="260">
        <v>0.99704280155642</v>
      </c>
      <c r="AI1276" s="262">
        <v>0.92</v>
      </c>
      <c r="AJ1276" s="260">
        <v>0.977395411605938</v>
      </c>
      <c r="AK1276" s="260">
        <v>0.987969483568075</v>
      </c>
      <c r="AL1276" s="260">
        <v>0.991614255765199</v>
      </c>
      <c r="AM1276" s="260">
        <v>0.989035760289517</v>
      </c>
      <c r="AN1276" s="259">
        <v>0.99</v>
      </c>
      <c r="AO1276" s="264">
        <v>1</v>
      </c>
      <c r="AP1276" s="264">
        <v>1</v>
      </c>
      <c r="AQ1276" s="264">
        <v>1</v>
      </c>
      <c r="AR1276" s="265">
        <v>1</v>
      </c>
      <c r="AS1276" s="286">
        <v>0.0721861525408278</v>
      </c>
      <c r="AT1276" s="267">
        <v>0</v>
      </c>
      <c r="AU1276" s="268">
        <v>0.0909090909090909</v>
      </c>
      <c r="AV1276" s="268">
        <v>0</v>
      </c>
      <c r="AW1276" s="268">
        <v>0.0481283422459893</v>
      </c>
      <c r="AX1276" s="224"/>
      <c r="AY1276" s="222"/>
    </row>
    <row r="1277" ht="15" spans="1:51">
      <c r="A1277" s="220"/>
      <c r="B1277" s="224"/>
      <c r="C1277" s="283" t="s">
        <v>1085</v>
      </c>
      <c r="D1277" s="111" t="s">
        <v>25</v>
      </c>
      <c r="E1277" s="111" t="s">
        <v>1086</v>
      </c>
      <c r="F1277" s="307" t="s">
        <v>1315</v>
      </c>
      <c r="G1277" s="307" t="s">
        <v>1315</v>
      </c>
      <c r="H1277" s="307" t="s">
        <v>1315</v>
      </c>
      <c r="I1277" s="307" t="s">
        <v>1315</v>
      </c>
      <c r="J1277" s="259">
        <v>0.9</v>
      </c>
      <c r="K1277" s="260">
        <v>0.969230769230769</v>
      </c>
      <c r="L1277" s="260">
        <v>0.968253968253968</v>
      </c>
      <c r="M1277" s="261">
        <v>0.912280701754386</v>
      </c>
      <c r="N1277" s="261">
        <v>0.947909527073338</v>
      </c>
      <c r="O1277" s="262">
        <v>0.9</v>
      </c>
      <c r="P1277" s="263">
        <v>0.985871271585557</v>
      </c>
      <c r="Q1277" s="260">
        <v>0.946486621655414</v>
      </c>
      <c r="R1277" s="260">
        <v>0.987554112554113</v>
      </c>
      <c r="S1277" s="260">
        <v>0.965443746625366</v>
      </c>
      <c r="T1277" s="262">
        <v>0.9</v>
      </c>
      <c r="U1277" s="260">
        <v>0.936577708006279</v>
      </c>
      <c r="V1277" s="260">
        <v>0.941735433858465</v>
      </c>
      <c r="W1277" s="260">
        <v>0.952922077922078</v>
      </c>
      <c r="X1277" s="260">
        <v>0.936500042626957</v>
      </c>
      <c r="Y1277" s="262">
        <v>0.92</v>
      </c>
      <c r="Z1277" s="262">
        <v>0.963270963270963</v>
      </c>
      <c r="AA1277" s="262">
        <v>0.970065481758653</v>
      </c>
      <c r="AB1277" s="262">
        <v>0.974060822898032</v>
      </c>
      <c r="AC1277" s="262">
        <v>0.963770292271944</v>
      </c>
      <c r="AD1277" s="262">
        <v>0.92</v>
      </c>
      <c r="AE1277" s="260">
        <v>0.957117331745086</v>
      </c>
      <c r="AF1277" s="260">
        <v>0.991666666666667</v>
      </c>
      <c r="AG1277" s="260">
        <v>0.994301994301994</v>
      </c>
      <c r="AH1277" s="260">
        <v>0.993320696813792</v>
      </c>
      <c r="AI1277" s="262">
        <v>0.92</v>
      </c>
      <c r="AJ1277" s="260">
        <v>0.97117443584253</v>
      </c>
      <c r="AK1277" s="260">
        <v>0.977657507632528</v>
      </c>
      <c r="AL1277" s="260">
        <v>0.980171358629131</v>
      </c>
      <c r="AM1277" s="260">
        <v>0.975951753860888</v>
      </c>
      <c r="AN1277" s="259">
        <v>0.99</v>
      </c>
      <c r="AO1277" s="264">
        <v>1</v>
      </c>
      <c r="AP1277" s="264">
        <v>1</v>
      </c>
      <c r="AQ1277" s="264">
        <v>1</v>
      </c>
      <c r="AR1277" s="265">
        <v>1</v>
      </c>
      <c r="AS1277" s="286">
        <v>0.0721861525408278</v>
      </c>
      <c r="AT1277" s="267">
        <v>0</v>
      </c>
      <c r="AU1277" s="268">
        <v>0.0588235294117647</v>
      </c>
      <c r="AV1277" s="268">
        <v>0.0666666666666667</v>
      </c>
      <c r="AW1277" s="268">
        <v>0.0706806282722513</v>
      </c>
      <c r="AX1277" s="224"/>
      <c r="AY1277" s="222"/>
    </row>
    <row r="1278" ht="15" spans="1:51">
      <c r="A1278" s="220"/>
      <c r="B1278" s="224"/>
      <c r="C1278" s="283" t="s">
        <v>1085</v>
      </c>
      <c r="D1278" s="111" t="s">
        <v>25</v>
      </c>
      <c r="E1278" s="111" t="s">
        <v>1086</v>
      </c>
      <c r="F1278" s="307" t="s">
        <v>1316</v>
      </c>
      <c r="G1278" s="307" t="s">
        <v>1316</v>
      </c>
      <c r="H1278" s="307" t="s">
        <v>1316</v>
      </c>
      <c r="I1278" s="307" t="s">
        <v>1316</v>
      </c>
      <c r="J1278" s="259">
        <v>0.9</v>
      </c>
      <c r="K1278" s="260">
        <v>0.9375</v>
      </c>
      <c r="L1278" s="260">
        <v>1</v>
      </c>
      <c r="M1278" s="261">
        <v>0.896551724137931</v>
      </c>
      <c r="N1278" s="261">
        <v>0.9609375</v>
      </c>
      <c r="O1278" s="262">
        <v>0.9</v>
      </c>
      <c r="P1278" s="263">
        <v>0.99370709382151</v>
      </c>
      <c r="Q1278" s="260">
        <v>0.993788819875776</v>
      </c>
      <c r="R1278" s="260">
        <v>0.970342910101946</v>
      </c>
      <c r="S1278" s="260">
        <v>0.98965595923231</v>
      </c>
      <c r="T1278" s="262">
        <v>0.9</v>
      </c>
      <c r="U1278" s="260">
        <v>0.939931350114417</v>
      </c>
      <c r="V1278" s="260">
        <v>0.949354992833254</v>
      </c>
      <c r="W1278" s="260">
        <v>0.947173308619092</v>
      </c>
      <c r="X1278" s="260">
        <v>0.955099764216718</v>
      </c>
      <c r="Y1278" s="262">
        <v>0.92</v>
      </c>
      <c r="Z1278" s="262">
        <v>0.960597826086957</v>
      </c>
      <c r="AA1278" s="262">
        <v>0.975820379965458</v>
      </c>
      <c r="AB1278" s="262">
        <v>0.970486111111111</v>
      </c>
      <c r="AC1278" s="262">
        <v>0.968831250195784</v>
      </c>
      <c r="AD1278" s="262">
        <v>0.92</v>
      </c>
      <c r="AE1278" s="260">
        <v>1</v>
      </c>
      <c r="AF1278" s="260">
        <v>0.998852553069421</v>
      </c>
      <c r="AG1278" s="260">
        <v>0.995887594242632</v>
      </c>
      <c r="AH1278" s="260">
        <v>0.995160724136202</v>
      </c>
      <c r="AI1278" s="262">
        <v>0.92</v>
      </c>
      <c r="AJ1278" s="260">
        <v>0.968953741074201</v>
      </c>
      <c r="AK1278" s="260">
        <v>0.980422866092404</v>
      </c>
      <c r="AL1278" s="260">
        <v>0.98027790228597</v>
      </c>
      <c r="AM1278" s="260">
        <v>0.979991032395471</v>
      </c>
      <c r="AN1278" s="259">
        <v>0.99</v>
      </c>
      <c r="AO1278" s="264">
        <v>1</v>
      </c>
      <c r="AP1278" s="264">
        <v>1</v>
      </c>
      <c r="AQ1278" s="264">
        <v>1</v>
      </c>
      <c r="AR1278" s="265">
        <v>1</v>
      </c>
      <c r="AS1278" s="286">
        <v>0.0721861525408278</v>
      </c>
      <c r="AT1278" s="267">
        <v>0.125</v>
      </c>
      <c r="AU1278" s="268">
        <v>0</v>
      </c>
      <c r="AV1278" s="268">
        <v>0.142857142857143</v>
      </c>
      <c r="AW1278" s="268">
        <v>0.037037037037037</v>
      </c>
      <c r="AX1278" s="224"/>
      <c r="AY1278" s="222"/>
    </row>
    <row r="1279" ht="15" spans="1:51">
      <c r="A1279" s="220"/>
      <c r="B1279" s="224"/>
      <c r="C1279" s="283" t="s">
        <v>1085</v>
      </c>
      <c r="D1279" s="111" t="s">
        <v>25</v>
      </c>
      <c r="E1279" s="111" t="s">
        <v>1086</v>
      </c>
      <c r="F1279" s="307" t="s">
        <v>1317</v>
      </c>
      <c r="G1279" s="307" t="s">
        <v>1317</v>
      </c>
      <c r="H1279" s="307" t="s">
        <v>1317</v>
      </c>
      <c r="I1279" s="307" t="s">
        <v>1317</v>
      </c>
      <c r="J1279" s="259">
        <v>0.9</v>
      </c>
      <c r="K1279" s="260">
        <v>1</v>
      </c>
      <c r="L1279" s="260">
        <v>1</v>
      </c>
      <c r="M1279" s="261">
        <v>0.964285714285714</v>
      </c>
      <c r="N1279" s="261">
        <v>0.98105548037889</v>
      </c>
      <c r="O1279" s="262">
        <v>0.9</v>
      </c>
      <c r="P1279" s="263">
        <v>0.992408557625949</v>
      </c>
      <c r="Q1279" s="260">
        <v>0.996678966789668</v>
      </c>
      <c r="R1279" s="260">
        <v>0.989648033126294</v>
      </c>
      <c r="S1279" s="260">
        <v>0.991417593146673</v>
      </c>
      <c r="T1279" s="262">
        <v>0.9</v>
      </c>
      <c r="U1279" s="260">
        <v>0.970324361628709</v>
      </c>
      <c r="V1279" s="260">
        <v>0.959409594095941</v>
      </c>
      <c r="W1279" s="260">
        <v>0.966873706004141</v>
      </c>
      <c r="X1279" s="260">
        <v>0.957906837579919</v>
      </c>
      <c r="Y1279" s="262">
        <v>0.92</v>
      </c>
      <c r="Z1279" s="262" t="s">
        <v>33</v>
      </c>
      <c r="AA1279" s="262" t="s">
        <v>33</v>
      </c>
      <c r="AB1279" s="262">
        <v>1</v>
      </c>
      <c r="AC1279" s="262">
        <v>1</v>
      </c>
      <c r="AD1279" s="262">
        <v>0.92</v>
      </c>
      <c r="AE1279" s="260">
        <v>0.998373101952278</v>
      </c>
      <c r="AF1279" s="260">
        <v>0.999403697078116</v>
      </c>
      <c r="AG1279" s="260">
        <v>0.998124413879337</v>
      </c>
      <c r="AH1279" s="260">
        <v>0.998855971589961</v>
      </c>
      <c r="AI1279" s="262">
        <v>0.92</v>
      </c>
      <c r="AJ1279" s="260">
        <v>0.976190476190476</v>
      </c>
      <c r="AK1279" s="260">
        <v>0.971586715867159</v>
      </c>
      <c r="AL1279" s="260">
        <v>0.971724137931035</v>
      </c>
      <c r="AM1279" s="260">
        <v>0.979403520927156</v>
      </c>
      <c r="AN1279" s="259">
        <v>0.99</v>
      </c>
      <c r="AO1279" s="264">
        <v>1</v>
      </c>
      <c r="AP1279" s="264">
        <v>1</v>
      </c>
      <c r="AQ1279" s="264">
        <v>1</v>
      </c>
      <c r="AR1279" s="265">
        <v>1</v>
      </c>
      <c r="AS1279" s="286">
        <v>0.0721861525408278</v>
      </c>
      <c r="AT1279" s="267">
        <v>0</v>
      </c>
      <c r="AU1279" s="268">
        <v>0.125</v>
      </c>
      <c r="AV1279" s="268">
        <v>0.222222222222222</v>
      </c>
      <c r="AW1279" s="268">
        <v>0.053475935828877</v>
      </c>
      <c r="AX1279" s="224"/>
      <c r="AY1279" s="222"/>
    </row>
    <row r="1280" ht="15" spans="1:51">
      <c r="A1280" s="220"/>
      <c r="B1280" s="224"/>
      <c r="C1280" s="283" t="s">
        <v>1085</v>
      </c>
      <c r="D1280" s="111" t="s">
        <v>25</v>
      </c>
      <c r="E1280" s="111" t="s">
        <v>1086</v>
      </c>
      <c r="F1280" s="307" t="s">
        <v>1318</v>
      </c>
      <c r="G1280" s="307" t="s">
        <v>1318</v>
      </c>
      <c r="H1280" s="307" t="s">
        <v>1318</v>
      </c>
      <c r="I1280" s="307" t="s">
        <v>1318</v>
      </c>
      <c r="J1280" s="259">
        <v>0.9</v>
      </c>
      <c r="K1280" s="260">
        <v>0.897435897435897</v>
      </c>
      <c r="L1280" s="260">
        <v>0.825</v>
      </c>
      <c r="M1280" s="261">
        <v>0.970588235294118</v>
      </c>
      <c r="N1280" s="261">
        <v>0.946271929824561</v>
      </c>
      <c r="O1280" s="262">
        <v>0.9</v>
      </c>
      <c r="P1280" s="263">
        <v>0.979321753515302</v>
      </c>
      <c r="Q1280" s="260">
        <v>0.97393117831074</v>
      </c>
      <c r="R1280" s="260">
        <v>0.960328317373461</v>
      </c>
      <c r="S1280" s="260">
        <v>0.967454453155846</v>
      </c>
      <c r="T1280" s="262">
        <v>0.9</v>
      </c>
      <c r="U1280" s="260">
        <v>0.942100909842845</v>
      </c>
      <c r="V1280" s="260">
        <v>0.935696906499826</v>
      </c>
      <c r="W1280" s="260">
        <v>0.954172366621067</v>
      </c>
      <c r="X1280" s="260">
        <v>0.948690469475624</v>
      </c>
      <c r="Y1280" s="262">
        <v>0.92</v>
      </c>
      <c r="Z1280" s="262">
        <v>0.934834690943939</v>
      </c>
      <c r="AA1280" s="262">
        <v>0.944577352472089</v>
      </c>
      <c r="AB1280" s="262">
        <v>0.955569080949483</v>
      </c>
      <c r="AC1280" s="262">
        <v>0.953410053511291</v>
      </c>
      <c r="AD1280" s="262">
        <v>0.92</v>
      </c>
      <c r="AE1280" s="260">
        <v>0.998927613941019</v>
      </c>
      <c r="AF1280" s="260">
        <v>0.997160704145372</v>
      </c>
      <c r="AG1280" s="260">
        <v>0.986920980926431</v>
      </c>
      <c r="AH1280" s="260">
        <v>0.996780169371912</v>
      </c>
      <c r="AI1280" s="262">
        <v>0.92</v>
      </c>
      <c r="AJ1280" s="260">
        <v>0.954716981132075</v>
      </c>
      <c r="AK1280" s="260">
        <v>0.964902506963788</v>
      </c>
      <c r="AL1280" s="260">
        <v>0.970048309178744</v>
      </c>
      <c r="AM1280" s="260">
        <v>0.969860128158436</v>
      </c>
      <c r="AN1280" s="259">
        <v>0.99</v>
      </c>
      <c r="AO1280" s="264">
        <v>1</v>
      </c>
      <c r="AP1280" s="264">
        <v>1</v>
      </c>
      <c r="AQ1280" s="264">
        <v>1</v>
      </c>
      <c r="AR1280" s="265">
        <v>1</v>
      </c>
      <c r="AS1280" s="286">
        <v>0.0721861525408278</v>
      </c>
      <c r="AT1280" s="267">
        <v>0.0833333333333333</v>
      </c>
      <c r="AU1280" s="268">
        <v>0</v>
      </c>
      <c r="AV1280" s="268">
        <v>0</v>
      </c>
      <c r="AW1280" s="268">
        <v>0.036</v>
      </c>
      <c r="AX1280" s="224"/>
      <c r="AY1280" s="222"/>
    </row>
    <row r="1281" ht="15" spans="1:51">
      <c r="A1281" s="220"/>
      <c r="B1281" s="224"/>
      <c r="C1281" s="283" t="s">
        <v>1085</v>
      </c>
      <c r="D1281" s="111" t="s">
        <v>25</v>
      </c>
      <c r="E1281" s="111" t="s">
        <v>1086</v>
      </c>
      <c r="F1281" s="307" t="s">
        <v>1319</v>
      </c>
      <c r="G1281" s="307" t="s">
        <v>1319</v>
      </c>
      <c r="H1281" s="307" t="s">
        <v>1319</v>
      </c>
      <c r="I1281" s="307" t="s">
        <v>1319</v>
      </c>
      <c r="J1281" s="259">
        <v>0.9</v>
      </c>
      <c r="K1281" s="260">
        <v>0.916666666666667</v>
      </c>
      <c r="L1281" s="260">
        <v>0.88</v>
      </c>
      <c r="M1281" s="261">
        <v>0.88</v>
      </c>
      <c r="N1281" s="261">
        <v>0.908289241622575</v>
      </c>
      <c r="O1281" s="262">
        <v>0.9</v>
      </c>
      <c r="P1281" s="263">
        <v>0.987663839629915</v>
      </c>
      <c r="Q1281" s="260">
        <v>0.979497354497355</v>
      </c>
      <c r="R1281" s="260">
        <v>0.980340760157274</v>
      </c>
      <c r="S1281" s="260">
        <v>0.971008461645166</v>
      </c>
      <c r="T1281" s="262">
        <v>0.9</v>
      </c>
      <c r="U1281" s="260">
        <v>0.925212027756361</v>
      </c>
      <c r="V1281" s="260">
        <v>0.932539682539683</v>
      </c>
      <c r="W1281" s="260">
        <v>0.923984272608126</v>
      </c>
      <c r="X1281" s="260">
        <v>0.904702455264253</v>
      </c>
      <c r="Y1281" s="262">
        <v>0.92</v>
      </c>
      <c r="Z1281" s="262">
        <v>0.937040065412919</v>
      </c>
      <c r="AA1281" s="262">
        <v>0.959654178674352</v>
      </c>
      <c r="AB1281" s="262">
        <v>0.927291886195996</v>
      </c>
      <c r="AC1281" s="262">
        <v>0.949951979511258</v>
      </c>
      <c r="AD1281" s="262">
        <v>0.92</v>
      </c>
      <c r="AE1281" s="260">
        <v>0.99702380952381</v>
      </c>
      <c r="AF1281" s="260">
        <v>0.998591549295775</v>
      </c>
      <c r="AG1281" s="260">
        <v>0.989955357142857</v>
      </c>
      <c r="AH1281" s="260">
        <v>0.997934927263549</v>
      </c>
      <c r="AI1281" s="262">
        <v>0.92</v>
      </c>
      <c r="AJ1281" s="260">
        <v>0.955555555555556</v>
      </c>
      <c r="AK1281" s="260">
        <v>0.969310344827586</v>
      </c>
      <c r="AL1281" s="260">
        <v>0.952102803738318</v>
      </c>
      <c r="AM1281" s="260">
        <v>0.963661897656456</v>
      </c>
      <c r="AN1281" s="259">
        <v>0.99</v>
      </c>
      <c r="AO1281" s="264">
        <v>1</v>
      </c>
      <c r="AP1281" s="264">
        <v>1</v>
      </c>
      <c r="AQ1281" s="264">
        <v>1</v>
      </c>
      <c r="AR1281" s="265">
        <v>1</v>
      </c>
      <c r="AS1281" s="286">
        <v>0.0721861525408278</v>
      </c>
      <c r="AT1281" s="267">
        <v>0</v>
      </c>
      <c r="AU1281" s="268">
        <v>0.166666666666667</v>
      </c>
      <c r="AV1281" s="268">
        <v>0</v>
      </c>
      <c r="AW1281" s="268">
        <v>0.0416666666666667</v>
      </c>
      <c r="AX1281" s="224"/>
      <c r="AY1281" s="222"/>
    </row>
    <row r="1282" ht="15" spans="1:51">
      <c r="A1282" s="220"/>
      <c r="B1282" s="224"/>
      <c r="C1282" s="283" t="s">
        <v>1085</v>
      </c>
      <c r="D1282" s="111" t="s">
        <v>25</v>
      </c>
      <c r="E1282" s="111" t="s">
        <v>1086</v>
      </c>
      <c r="F1282" s="307" t="s">
        <v>1320</v>
      </c>
      <c r="G1282" s="307" t="s">
        <v>1320</v>
      </c>
      <c r="H1282" s="307" t="s">
        <v>1320</v>
      </c>
      <c r="I1282" s="307" t="s">
        <v>1320</v>
      </c>
      <c r="J1282" s="259">
        <v>0.9</v>
      </c>
      <c r="K1282" s="260">
        <v>1</v>
      </c>
      <c r="L1282" s="260">
        <v>1</v>
      </c>
      <c r="M1282" s="261">
        <v>0.974358974358974</v>
      </c>
      <c r="N1282" s="261">
        <v>0.979553903345725</v>
      </c>
      <c r="O1282" s="262">
        <v>0.9</v>
      </c>
      <c r="P1282" s="263">
        <v>0.988511616032678</v>
      </c>
      <c r="Q1282" s="260">
        <v>0.992143050663777</v>
      </c>
      <c r="R1282" s="260">
        <v>0.991931417044882</v>
      </c>
      <c r="S1282" s="260">
        <v>0.979585843992624</v>
      </c>
      <c r="T1282" s="262">
        <v>0.9</v>
      </c>
      <c r="U1282" s="260">
        <v>0.848353331631351</v>
      </c>
      <c r="V1282" s="260">
        <v>0.856136548360878</v>
      </c>
      <c r="W1282" s="260">
        <v>0.910237014624307</v>
      </c>
      <c r="X1282" s="260">
        <v>0.865017559932814</v>
      </c>
      <c r="Y1282" s="262">
        <v>0.92</v>
      </c>
      <c r="Z1282" s="262" t="s">
        <v>33</v>
      </c>
      <c r="AA1282" s="262" t="s">
        <v>33</v>
      </c>
      <c r="AB1282" s="262" t="s">
        <v>33</v>
      </c>
      <c r="AC1282" s="262" t="s">
        <v>33</v>
      </c>
      <c r="AD1282" s="262">
        <v>0.92</v>
      </c>
      <c r="AE1282" s="260">
        <v>1</v>
      </c>
      <c r="AF1282" s="260">
        <v>0.996644295302013</v>
      </c>
      <c r="AG1282" s="260">
        <v>1</v>
      </c>
      <c r="AH1282" s="260">
        <v>0.998425516786023</v>
      </c>
      <c r="AI1282" s="262">
        <v>0.92</v>
      </c>
      <c r="AJ1282" s="260">
        <v>0.956088843502681</v>
      </c>
      <c r="AK1282" s="260">
        <v>0.968030344080195</v>
      </c>
      <c r="AL1282" s="260">
        <v>0.967725668179526</v>
      </c>
      <c r="AM1282" s="260">
        <v>0.970811750472767</v>
      </c>
      <c r="AN1282" s="259">
        <v>0.99</v>
      </c>
      <c r="AO1282" s="264">
        <v>1</v>
      </c>
      <c r="AP1282" s="264">
        <v>1</v>
      </c>
      <c r="AQ1282" s="264">
        <v>1</v>
      </c>
      <c r="AR1282" s="265">
        <v>1</v>
      </c>
      <c r="AS1282" s="286">
        <v>0.0721861525408278</v>
      </c>
      <c r="AT1282" s="267">
        <v>0.1</v>
      </c>
      <c r="AU1282" s="268">
        <v>0</v>
      </c>
      <c r="AV1282" s="268">
        <v>0.0769230769230769</v>
      </c>
      <c r="AW1282" s="268">
        <v>0.036101083032491</v>
      </c>
      <c r="AX1282" s="224"/>
      <c r="AY1282" s="222"/>
    </row>
    <row r="1283" ht="15" spans="1:51">
      <c r="A1283" s="220"/>
      <c r="B1283" s="224"/>
      <c r="C1283" s="283" t="s">
        <v>1085</v>
      </c>
      <c r="D1283" s="111" t="s">
        <v>25</v>
      </c>
      <c r="E1283" s="111" t="s">
        <v>1086</v>
      </c>
      <c r="F1283" s="307" t="s">
        <v>1321</v>
      </c>
      <c r="G1283" s="307" t="s">
        <v>1321</v>
      </c>
      <c r="H1283" s="307" t="s">
        <v>1321</v>
      </c>
      <c r="I1283" s="307" t="s">
        <v>1321</v>
      </c>
      <c r="J1283" s="259">
        <v>0.9</v>
      </c>
      <c r="K1283" s="260">
        <v>0.842105263157895</v>
      </c>
      <c r="L1283" s="260">
        <v>1</v>
      </c>
      <c r="M1283" s="261">
        <v>1</v>
      </c>
      <c r="N1283" s="261">
        <v>0.960829493087558</v>
      </c>
      <c r="O1283" s="262">
        <v>0.9</v>
      </c>
      <c r="P1283" s="263">
        <v>0.906414300736067</v>
      </c>
      <c r="Q1283" s="260">
        <v>0.992214532871972</v>
      </c>
      <c r="R1283" s="260">
        <v>0.870646766169154</v>
      </c>
      <c r="S1283" s="260">
        <v>0.97116493656286</v>
      </c>
      <c r="T1283" s="262">
        <v>0.9</v>
      </c>
      <c r="U1283" s="260">
        <v>0.943217665615142</v>
      </c>
      <c r="V1283" s="260">
        <v>0.957612456747405</v>
      </c>
      <c r="W1283" s="260">
        <v>0.951907131011609</v>
      </c>
      <c r="X1283" s="260">
        <v>0.952355602874634</v>
      </c>
      <c r="Y1283" s="262">
        <v>0.92</v>
      </c>
      <c r="Z1283" s="262">
        <v>0.930348258706468</v>
      </c>
      <c r="AA1283" s="262">
        <v>0.965415019762846</v>
      </c>
      <c r="AB1283" s="262">
        <v>0.955223880597015</v>
      </c>
      <c r="AC1283" s="262">
        <v>0.967994570041247</v>
      </c>
      <c r="AD1283" s="262">
        <v>0.92</v>
      </c>
      <c r="AE1283" s="260">
        <v>1</v>
      </c>
      <c r="AF1283" s="260">
        <v>1</v>
      </c>
      <c r="AG1283" s="260">
        <v>1</v>
      </c>
      <c r="AH1283" s="260">
        <v>0.999626865671642</v>
      </c>
      <c r="AI1283" s="262">
        <v>0.92</v>
      </c>
      <c r="AJ1283" s="260">
        <v>0.958974358974359</v>
      </c>
      <c r="AK1283" s="260">
        <v>0.974630996309963</v>
      </c>
      <c r="AL1283" s="260">
        <v>0.970149253731343</v>
      </c>
      <c r="AM1283" s="260">
        <v>0.97968873648114</v>
      </c>
      <c r="AN1283" s="259">
        <v>0.99</v>
      </c>
      <c r="AO1283" s="264">
        <v>1</v>
      </c>
      <c r="AP1283" s="264">
        <v>1</v>
      </c>
      <c r="AQ1283" s="264">
        <v>1</v>
      </c>
      <c r="AR1283" s="265">
        <v>1</v>
      </c>
      <c r="AS1283" s="286">
        <v>0.0721861525408278</v>
      </c>
      <c r="AT1283" s="267">
        <v>0</v>
      </c>
      <c r="AU1283" s="268">
        <v>0.166666666666667</v>
      </c>
      <c r="AV1283" s="268">
        <v>0</v>
      </c>
      <c r="AW1283" s="268">
        <v>0.037037037037037</v>
      </c>
      <c r="AX1283" s="224"/>
      <c r="AY1283" s="222"/>
    </row>
    <row r="1284" ht="15" spans="1:51">
      <c r="A1284" s="220"/>
      <c r="B1284" s="224"/>
      <c r="C1284" s="283" t="s">
        <v>1085</v>
      </c>
      <c r="D1284" s="111" t="s">
        <v>125</v>
      </c>
      <c r="E1284" s="111" t="s">
        <v>1086</v>
      </c>
      <c r="F1284" s="307" t="s">
        <v>1322</v>
      </c>
      <c r="G1284" s="307" t="s">
        <v>1322</v>
      </c>
      <c r="H1284" s="307" t="s">
        <v>1322</v>
      </c>
      <c r="I1284" s="307" t="s">
        <v>1322</v>
      </c>
      <c r="J1284" s="259">
        <v>0.9</v>
      </c>
      <c r="K1284" s="260" t="s">
        <v>33</v>
      </c>
      <c r="L1284" s="260" t="s">
        <v>33</v>
      </c>
      <c r="M1284" s="261" t="s">
        <v>33</v>
      </c>
      <c r="N1284" s="261" t="s">
        <v>33</v>
      </c>
      <c r="O1284" s="262">
        <v>0.9</v>
      </c>
      <c r="P1284" s="263" t="s">
        <v>33</v>
      </c>
      <c r="Q1284" s="260" t="s">
        <v>33</v>
      </c>
      <c r="R1284" s="260" t="s">
        <v>33</v>
      </c>
      <c r="S1284" s="260">
        <v>0</v>
      </c>
      <c r="T1284" s="262">
        <v>0.9</v>
      </c>
      <c r="U1284" s="260" t="s">
        <v>33</v>
      </c>
      <c r="V1284" s="260" t="s">
        <v>33</v>
      </c>
      <c r="W1284" s="260" t="s">
        <v>33</v>
      </c>
      <c r="X1284" s="260">
        <v>0.857142857142857</v>
      </c>
      <c r="Y1284" s="262">
        <v>0.92</v>
      </c>
      <c r="Z1284" s="262" t="s">
        <v>33</v>
      </c>
      <c r="AA1284" s="262" t="s">
        <v>33</v>
      </c>
      <c r="AB1284" s="262" t="s">
        <v>33</v>
      </c>
      <c r="AC1284" s="262" t="s">
        <v>33</v>
      </c>
      <c r="AD1284" s="262">
        <v>0.92</v>
      </c>
      <c r="AE1284" s="260">
        <v>0.994350282485876</v>
      </c>
      <c r="AF1284" s="260">
        <v>0.99748743718593</v>
      </c>
      <c r="AG1284" s="260">
        <v>0.996323529411765</v>
      </c>
      <c r="AH1284" s="260">
        <v>0.99483180705413</v>
      </c>
      <c r="AI1284" s="262">
        <v>0.92</v>
      </c>
      <c r="AJ1284" s="260" t="s">
        <v>33</v>
      </c>
      <c r="AK1284" s="260" t="s">
        <v>33</v>
      </c>
      <c r="AL1284" s="260" t="s">
        <v>33</v>
      </c>
      <c r="AM1284" s="260">
        <v>0.888888888888889</v>
      </c>
      <c r="AN1284" s="259">
        <v>0.99</v>
      </c>
      <c r="AO1284" s="264">
        <v>1</v>
      </c>
      <c r="AP1284" s="264">
        <v>1</v>
      </c>
      <c r="AQ1284" s="264">
        <v>1</v>
      </c>
      <c r="AR1284" s="265">
        <v>1</v>
      </c>
      <c r="AS1284" s="286">
        <v>0.0721861525408278</v>
      </c>
      <c r="AT1284" s="267" t="s">
        <v>33</v>
      </c>
      <c r="AU1284" s="268" t="s">
        <v>33</v>
      </c>
      <c r="AV1284" s="268" t="s">
        <v>33</v>
      </c>
      <c r="AW1284" s="268" t="s">
        <v>33</v>
      </c>
      <c r="AX1284" s="224"/>
      <c r="AY1284" s="222"/>
    </row>
    <row r="1285" ht="15" spans="1:51">
      <c r="A1285" s="220"/>
      <c r="B1285" s="224"/>
      <c r="C1285" s="283" t="s">
        <v>1085</v>
      </c>
      <c r="D1285" s="111" t="s">
        <v>25</v>
      </c>
      <c r="E1285" s="111" t="s">
        <v>1086</v>
      </c>
      <c r="F1285" s="307" t="s">
        <v>1323</v>
      </c>
      <c r="G1285" s="307" t="s">
        <v>1323</v>
      </c>
      <c r="H1285" s="307" t="s">
        <v>1323</v>
      </c>
      <c r="I1285" s="307" t="s">
        <v>1323</v>
      </c>
      <c r="J1285" s="259">
        <v>0.9</v>
      </c>
      <c r="K1285" s="260">
        <v>0.982758620689655</v>
      </c>
      <c r="L1285" s="260">
        <v>1</v>
      </c>
      <c r="M1285" s="261">
        <v>0.928571428571429</v>
      </c>
      <c r="N1285" s="261">
        <v>0.940894568690096</v>
      </c>
      <c r="O1285" s="262">
        <v>0.9</v>
      </c>
      <c r="P1285" s="263">
        <v>0.942757009345794</v>
      </c>
      <c r="Q1285" s="260">
        <v>0.987876688604087</v>
      </c>
      <c r="R1285" s="260">
        <v>0.985365853658537</v>
      </c>
      <c r="S1285" s="260">
        <v>0.983947432886148</v>
      </c>
      <c r="T1285" s="262">
        <v>0.9</v>
      </c>
      <c r="U1285" s="260">
        <v>0.920560747663551</v>
      </c>
      <c r="V1285" s="260">
        <v>0.958087980602702</v>
      </c>
      <c r="W1285" s="260">
        <v>0.951829268292683</v>
      </c>
      <c r="X1285" s="260">
        <v>0.958859893078952</v>
      </c>
      <c r="Y1285" s="262">
        <v>0.92</v>
      </c>
      <c r="Z1285" s="262">
        <v>0.944179714091218</v>
      </c>
      <c r="AA1285" s="262">
        <v>0.955529549444119</v>
      </c>
      <c r="AB1285" s="262">
        <v>0.939054726368159</v>
      </c>
      <c r="AC1285" s="262">
        <v>0.956934285126759</v>
      </c>
      <c r="AD1285" s="262">
        <v>0.92</v>
      </c>
      <c r="AE1285" s="260">
        <v>0.998800959232614</v>
      </c>
      <c r="AF1285" s="260">
        <v>0.97508896797153</v>
      </c>
      <c r="AG1285" s="260">
        <v>0.984101748807631</v>
      </c>
      <c r="AH1285" s="260">
        <v>0.992311304143679</v>
      </c>
      <c r="AI1285" s="262">
        <v>0.92</v>
      </c>
      <c r="AJ1285" s="260">
        <v>0.965869609646434</v>
      </c>
      <c r="AK1285" s="260">
        <v>0.969973890339426</v>
      </c>
      <c r="AL1285" s="260">
        <v>0.965630114566285</v>
      </c>
      <c r="AM1285" s="260">
        <v>0.975417125843435</v>
      </c>
      <c r="AN1285" s="259">
        <v>0.99</v>
      </c>
      <c r="AO1285" s="264">
        <v>1</v>
      </c>
      <c r="AP1285" s="264">
        <v>1</v>
      </c>
      <c r="AQ1285" s="264">
        <v>1</v>
      </c>
      <c r="AR1285" s="265">
        <v>1</v>
      </c>
      <c r="AS1285" s="286">
        <v>0.0721861525408278</v>
      </c>
      <c r="AT1285" s="267">
        <v>0</v>
      </c>
      <c r="AU1285" s="268">
        <v>0</v>
      </c>
      <c r="AV1285" s="268">
        <v>0</v>
      </c>
      <c r="AW1285" s="268">
        <v>0.0425531914893617</v>
      </c>
      <c r="AX1285" s="224"/>
      <c r="AY1285" s="222"/>
    </row>
    <row r="1286" ht="15" spans="1:51">
      <c r="A1286" s="220"/>
      <c r="B1286" s="224"/>
      <c r="C1286" s="283" t="s">
        <v>1085</v>
      </c>
      <c r="D1286" s="111" t="s">
        <v>25</v>
      </c>
      <c r="E1286" s="111" t="s">
        <v>1086</v>
      </c>
      <c r="F1286" s="307" t="s">
        <v>1324</v>
      </c>
      <c r="G1286" s="307" t="s">
        <v>1324</v>
      </c>
      <c r="H1286" s="307" t="s">
        <v>1324</v>
      </c>
      <c r="I1286" s="307" t="s">
        <v>1324</v>
      </c>
      <c r="J1286" s="259">
        <v>0.9</v>
      </c>
      <c r="K1286" s="260">
        <v>0.91044776119403</v>
      </c>
      <c r="L1286" s="260">
        <v>0.882352941176471</v>
      </c>
      <c r="M1286" s="261">
        <v>0.826923076923077</v>
      </c>
      <c r="N1286" s="261">
        <v>0.900552486187845</v>
      </c>
      <c r="O1286" s="262">
        <v>0.9</v>
      </c>
      <c r="P1286" s="263">
        <v>0.986606014657569</v>
      </c>
      <c r="Q1286" s="260">
        <v>0.989593188268685</v>
      </c>
      <c r="R1286" s="260">
        <v>0.981227803145611</v>
      </c>
      <c r="S1286" s="260">
        <v>0.98660200452635</v>
      </c>
      <c r="T1286" s="262">
        <v>0.9</v>
      </c>
      <c r="U1286" s="260">
        <v>0.938337124083902</v>
      </c>
      <c r="V1286" s="260">
        <v>0.937874487543362</v>
      </c>
      <c r="W1286" s="260">
        <v>0.932014205986809</v>
      </c>
      <c r="X1286" s="260">
        <v>0.943304235370191</v>
      </c>
      <c r="Y1286" s="262">
        <v>0.92</v>
      </c>
      <c r="Z1286" s="262">
        <v>0.956316410861865</v>
      </c>
      <c r="AA1286" s="262">
        <v>0.961312438785504</v>
      </c>
      <c r="AB1286" s="262">
        <v>0.931702344546381</v>
      </c>
      <c r="AC1286" s="262">
        <v>0.961519973080806</v>
      </c>
      <c r="AD1286" s="262">
        <v>0.92</v>
      </c>
      <c r="AE1286" s="260">
        <v>0.987730061349693</v>
      </c>
      <c r="AF1286" s="260">
        <v>0.989044140997142</v>
      </c>
      <c r="AG1286" s="260">
        <v>0.963371866476166</v>
      </c>
      <c r="AH1286" s="260">
        <v>0.946402432797377</v>
      </c>
      <c r="AI1286" s="262">
        <v>0.92</v>
      </c>
      <c r="AJ1286" s="260">
        <v>0.968855069899133</v>
      </c>
      <c r="AK1286" s="260">
        <v>0.973335891041627</v>
      </c>
      <c r="AL1286" s="260">
        <v>0.963075880758808</v>
      </c>
      <c r="AM1286" s="260">
        <v>0.976677904542512</v>
      </c>
      <c r="AN1286" s="259">
        <v>0.99</v>
      </c>
      <c r="AO1286" s="264">
        <v>1</v>
      </c>
      <c r="AP1286" s="264">
        <v>1</v>
      </c>
      <c r="AQ1286" s="264">
        <v>1</v>
      </c>
      <c r="AR1286" s="265">
        <v>1</v>
      </c>
      <c r="AS1286" s="286">
        <v>0.0721861525408278</v>
      </c>
      <c r="AT1286" s="267">
        <v>0</v>
      </c>
      <c r="AU1286" s="268">
        <v>0</v>
      </c>
      <c r="AV1286" s="268">
        <v>0.133333333333333</v>
      </c>
      <c r="AW1286" s="268">
        <v>0.0590111642743222</v>
      </c>
      <c r="AX1286" s="224"/>
      <c r="AY1286" s="222"/>
    </row>
    <row r="1287" ht="15" spans="1:51">
      <c r="A1287" s="220"/>
      <c r="B1287" s="224"/>
      <c r="C1287" s="283" t="s">
        <v>1085</v>
      </c>
      <c r="D1287" s="111" t="s">
        <v>25</v>
      </c>
      <c r="E1287" s="111" t="s">
        <v>1086</v>
      </c>
      <c r="F1287" s="307" t="s">
        <v>1325</v>
      </c>
      <c r="G1287" s="307" t="s">
        <v>1325</v>
      </c>
      <c r="H1287" s="307" t="s">
        <v>1325</v>
      </c>
      <c r="I1287" s="307" t="s">
        <v>1325</v>
      </c>
      <c r="J1287" s="259">
        <v>0.9</v>
      </c>
      <c r="K1287" s="260">
        <v>0.905172413793103</v>
      </c>
      <c r="L1287" s="260">
        <v>0.931623931623932</v>
      </c>
      <c r="M1287" s="261">
        <v>0.891304347826087</v>
      </c>
      <c r="N1287" s="261">
        <v>0.910007757951901</v>
      </c>
      <c r="O1287" s="262">
        <v>0.9</v>
      </c>
      <c r="P1287" s="263">
        <v>0.977960995719042</v>
      </c>
      <c r="Q1287" s="260">
        <v>0.989878542510121</v>
      </c>
      <c r="R1287" s="260">
        <v>0.98425735797399</v>
      </c>
      <c r="S1287" s="260">
        <v>0.986002003067197</v>
      </c>
      <c r="T1287" s="262">
        <v>0.9</v>
      </c>
      <c r="U1287" s="260">
        <v>0.945615982241953</v>
      </c>
      <c r="V1287" s="260">
        <v>0.954729481045271</v>
      </c>
      <c r="W1287" s="260">
        <v>0.953456536618754</v>
      </c>
      <c r="X1287" s="260">
        <v>0.948913962004319</v>
      </c>
      <c r="Y1287" s="262">
        <v>0.92</v>
      </c>
      <c r="Z1287" s="262">
        <v>0.972318339100346</v>
      </c>
      <c r="AA1287" s="262">
        <v>0.973394730110003</v>
      </c>
      <c r="AB1287" s="262">
        <v>0.958791208791209</v>
      </c>
      <c r="AC1287" s="262">
        <v>0.972872230275419</v>
      </c>
      <c r="AD1287" s="262">
        <v>0.92</v>
      </c>
      <c r="AE1287" s="260">
        <v>0.99400260756193</v>
      </c>
      <c r="AF1287" s="260">
        <v>0.979862350242162</v>
      </c>
      <c r="AG1287" s="260">
        <v>0.982745496066988</v>
      </c>
      <c r="AH1287" s="260">
        <v>0.96344370286903</v>
      </c>
      <c r="AI1287" s="262">
        <v>0.92</v>
      </c>
      <c r="AJ1287" s="260">
        <v>0.980286738351254</v>
      </c>
      <c r="AK1287" s="260">
        <v>0.982450508293205</v>
      </c>
      <c r="AL1287" s="260">
        <v>0.979671082686158</v>
      </c>
      <c r="AM1287" s="260">
        <v>0.982959365766609</v>
      </c>
      <c r="AN1287" s="259">
        <v>0.99</v>
      </c>
      <c r="AO1287" s="264">
        <v>1</v>
      </c>
      <c r="AP1287" s="264">
        <v>1</v>
      </c>
      <c r="AQ1287" s="264">
        <v>1</v>
      </c>
      <c r="AR1287" s="265">
        <v>1</v>
      </c>
      <c r="AS1287" s="286">
        <v>0.0721861525408278</v>
      </c>
      <c r="AT1287" s="267">
        <v>0.0338983050847458</v>
      </c>
      <c r="AU1287" s="268">
        <v>0.128205128205128</v>
      </c>
      <c r="AV1287" s="268">
        <v>0.075</v>
      </c>
      <c r="AW1287" s="268">
        <v>0.0704633204633205</v>
      </c>
      <c r="AX1287" s="224"/>
      <c r="AY1287" s="222"/>
    </row>
    <row r="1288" ht="15" spans="1:51">
      <c r="A1288" s="220"/>
      <c r="B1288" s="224"/>
      <c r="C1288" s="283" t="s">
        <v>1085</v>
      </c>
      <c r="D1288" s="111" t="s">
        <v>25</v>
      </c>
      <c r="E1288" s="111" t="s">
        <v>1086</v>
      </c>
      <c r="F1288" s="307" t="s">
        <v>1326</v>
      </c>
      <c r="G1288" s="307" t="s">
        <v>1326</v>
      </c>
      <c r="H1288" s="307" t="s">
        <v>1326</v>
      </c>
      <c r="I1288" s="307" t="s">
        <v>1326</v>
      </c>
      <c r="J1288" s="259">
        <v>0.9</v>
      </c>
      <c r="K1288" s="260">
        <v>0.973684210526316</v>
      </c>
      <c r="L1288" s="260">
        <v>1</v>
      </c>
      <c r="M1288" s="261">
        <v>0.983606557377049</v>
      </c>
      <c r="N1288" s="261">
        <v>0.97910447761194</v>
      </c>
      <c r="O1288" s="262">
        <v>0.9</v>
      </c>
      <c r="P1288" s="263">
        <v>0.977079482439926</v>
      </c>
      <c r="Q1288" s="260">
        <v>0.964752567693744</v>
      </c>
      <c r="R1288" s="260">
        <v>0.969556840077071</v>
      </c>
      <c r="S1288" s="260">
        <v>0.971306133548381</v>
      </c>
      <c r="T1288" s="262">
        <v>0.9</v>
      </c>
      <c r="U1288" s="260">
        <v>0.953604436229205</v>
      </c>
      <c r="V1288" s="260">
        <v>0.952614379084967</v>
      </c>
      <c r="W1288" s="260">
        <v>0.958381502890173</v>
      </c>
      <c r="X1288" s="260">
        <v>0.949194977635663</v>
      </c>
      <c r="Y1288" s="262">
        <v>0.92</v>
      </c>
      <c r="Z1288" s="262">
        <v>0.953450387913434</v>
      </c>
      <c r="AA1288" s="262">
        <v>0.955125992405937</v>
      </c>
      <c r="AB1288" s="262">
        <v>0.95679012345679</v>
      </c>
      <c r="AC1288" s="262">
        <v>0.953633955904103</v>
      </c>
      <c r="AD1288" s="262">
        <v>0.92</v>
      </c>
      <c r="AE1288" s="260">
        <v>0.99965811965812</v>
      </c>
      <c r="AF1288" s="260">
        <v>0.993536121673004</v>
      </c>
      <c r="AG1288" s="260">
        <v>0.993870671161508</v>
      </c>
      <c r="AH1288" s="260">
        <v>0.976390950504172</v>
      </c>
      <c r="AI1288" s="262">
        <v>0.92</v>
      </c>
      <c r="AJ1288" s="260">
        <v>0.975569410866522</v>
      </c>
      <c r="AK1288" s="260">
        <v>0.971730956691269</v>
      </c>
      <c r="AL1288" s="260">
        <v>0.977126702647134</v>
      </c>
      <c r="AM1288" s="260">
        <v>0.974283512442581</v>
      </c>
      <c r="AN1288" s="259">
        <v>0.99</v>
      </c>
      <c r="AO1288" s="264">
        <v>1</v>
      </c>
      <c r="AP1288" s="264">
        <v>1</v>
      </c>
      <c r="AQ1288" s="264">
        <v>1</v>
      </c>
      <c r="AR1288" s="265">
        <v>1</v>
      </c>
      <c r="AS1288" s="286">
        <v>0.0721861525408278</v>
      </c>
      <c r="AT1288" s="267">
        <v>0.0769230769230769</v>
      </c>
      <c r="AU1288" s="268">
        <v>0.0434782608695652</v>
      </c>
      <c r="AV1288" s="268">
        <v>0.130434782608696</v>
      </c>
      <c r="AW1288" s="268">
        <v>0.102177554438861</v>
      </c>
      <c r="AX1288" s="224"/>
      <c r="AY1288" s="222"/>
    </row>
    <row r="1289" ht="15" spans="1:51">
      <c r="A1289" s="220"/>
      <c r="B1289" s="224"/>
      <c r="C1289" s="283" t="s">
        <v>1085</v>
      </c>
      <c r="D1289" s="111" t="s">
        <v>25</v>
      </c>
      <c r="E1289" s="111" t="s">
        <v>1086</v>
      </c>
      <c r="F1289" s="307" t="s">
        <v>1327</v>
      </c>
      <c r="G1289" s="307" t="s">
        <v>1327</v>
      </c>
      <c r="H1289" s="307" t="s">
        <v>1327</v>
      </c>
      <c r="I1289" s="307" t="s">
        <v>1327</v>
      </c>
      <c r="J1289" s="259">
        <v>0.9</v>
      </c>
      <c r="K1289" s="260">
        <v>0.96969696969697</v>
      </c>
      <c r="L1289" s="260">
        <v>1</v>
      </c>
      <c r="M1289" s="261">
        <v>1</v>
      </c>
      <c r="N1289" s="261">
        <v>0.976157082748948</v>
      </c>
      <c r="O1289" s="262">
        <v>0.9</v>
      </c>
      <c r="P1289" s="263">
        <v>0.981996726677578</v>
      </c>
      <c r="Q1289" s="260">
        <v>0.974314068884997</v>
      </c>
      <c r="R1289" s="260">
        <v>0.985215053763441</v>
      </c>
      <c r="S1289" s="260">
        <v>0.979615473708594</v>
      </c>
      <c r="T1289" s="262">
        <v>0.9</v>
      </c>
      <c r="U1289" s="260">
        <v>0.934533551554828</v>
      </c>
      <c r="V1289" s="260">
        <v>0.931115002918856</v>
      </c>
      <c r="W1289" s="260">
        <v>0.94489247311828</v>
      </c>
      <c r="X1289" s="260">
        <v>0.943900435908775</v>
      </c>
      <c r="Y1289" s="262">
        <v>0.92</v>
      </c>
      <c r="Z1289" s="262" t="s">
        <v>33</v>
      </c>
      <c r="AA1289" s="262" t="s">
        <v>33</v>
      </c>
      <c r="AB1289" s="262" t="s">
        <v>33</v>
      </c>
      <c r="AC1289" s="262" t="s">
        <v>33</v>
      </c>
      <c r="AD1289" s="262">
        <v>0.92</v>
      </c>
      <c r="AE1289" s="260">
        <v>1</v>
      </c>
      <c r="AF1289" s="260">
        <v>0.972972972972973</v>
      </c>
      <c r="AG1289" s="260">
        <v>1</v>
      </c>
      <c r="AH1289" s="260">
        <v>0.99603567888999</v>
      </c>
      <c r="AI1289" s="262">
        <v>0.92</v>
      </c>
      <c r="AJ1289" s="260">
        <v>0.973813420621931</v>
      </c>
      <c r="AK1289" s="260">
        <v>0.97723292469352</v>
      </c>
      <c r="AL1289" s="260">
        <v>0.98252688172043</v>
      </c>
      <c r="AM1289" s="260">
        <v>0.980878977404342</v>
      </c>
      <c r="AN1289" s="259">
        <v>0.99</v>
      </c>
      <c r="AO1289" s="264">
        <v>1</v>
      </c>
      <c r="AP1289" s="264">
        <v>1</v>
      </c>
      <c r="AQ1289" s="264">
        <v>1</v>
      </c>
      <c r="AR1289" s="265">
        <v>1</v>
      </c>
      <c r="AS1289" s="286">
        <v>0.0721861525408278</v>
      </c>
      <c r="AT1289" s="267">
        <v>0</v>
      </c>
      <c r="AU1289" s="268">
        <v>0</v>
      </c>
      <c r="AV1289" s="268">
        <v>0</v>
      </c>
      <c r="AW1289" s="268">
        <v>0.0576923076923077</v>
      </c>
      <c r="AX1289" s="224"/>
      <c r="AY1289" s="222"/>
    </row>
    <row r="1290" ht="15" spans="1:51">
      <c r="A1290" s="220"/>
      <c r="B1290" s="224"/>
      <c r="C1290" s="283" t="s">
        <v>1085</v>
      </c>
      <c r="D1290" s="111" t="s">
        <v>25</v>
      </c>
      <c r="E1290" s="111" t="s">
        <v>1086</v>
      </c>
      <c r="F1290" s="307" t="s">
        <v>1328</v>
      </c>
      <c r="G1290" s="307" t="s">
        <v>1328</v>
      </c>
      <c r="H1290" s="307" t="s">
        <v>1328</v>
      </c>
      <c r="I1290" s="307" t="s">
        <v>1328</v>
      </c>
      <c r="J1290" s="259">
        <v>0.9</v>
      </c>
      <c r="K1290" s="260">
        <v>1</v>
      </c>
      <c r="L1290" s="260">
        <v>0.925925925925926</v>
      </c>
      <c r="M1290" s="261">
        <v>0.958333333333333</v>
      </c>
      <c r="N1290" s="261">
        <v>0.985074626865672</v>
      </c>
      <c r="O1290" s="262">
        <v>0.9</v>
      </c>
      <c r="P1290" s="263">
        <v>0.990367775831874</v>
      </c>
      <c r="Q1290" s="260">
        <v>0.986472424557752</v>
      </c>
      <c r="R1290" s="260">
        <v>0.993067590987868</v>
      </c>
      <c r="S1290" s="260">
        <v>0.987968952134541</v>
      </c>
      <c r="T1290" s="262">
        <v>0.9</v>
      </c>
      <c r="U1290" s="260">
        <v>0.929947460595447</v>
      </c>
      <c r="V1290" s="260">
        <v>0.928199791883455</v>
      </c>
      <c r="W1290" s="260">
        <v>0.934142114384749</v>
      </c>
      <c r="X1290" s="260">
        <v>0.929969814575248</v>
      </c>
      <c r="Y1290" s="262">
        <v>0.92</v>
      </c>
      <c r="Z1290" s="262">
        <v>0.948</v>
      </c>
      <c r="AA1290" s="262">
        <v>0.957928802588997</v>
      </c>
      <c r="AB1290" s="262">
        <v>0.932515337423313</v>
      </c>
      <c r="AC1290" s="262">
        <v>0.939603106125971</v>
      </c>
      <c r="AD1290" s="262">
        <v>0.92</v>
      </c>
      <c r="AE1290" s="260">
        <v>1</v>
      </c>
      <c r="AF1290" s="260">
        <v>1</v>
      </c>
      <c r="AG1290" s="260">
        <v>1</v>
      </c>
      <c r="AH1290" s="260">
        <v>0.997716894977169</v>
      </c>
      <c r="AI1290" s="262">
        <v>0.92</v>
      </c>
      <c r="AJ1290" s="260">
        <v>0.970767356881851</v>
      </c>
      <c r="AK1290" s="260">
        <v>0.97213426219126</v>
      </c>
      <c r="AL1290" s="260">
        <v>0.967884828349945</v>
      </c>
      <c r="AM1290" s="260">
        <v>0.965582482401714</v>
      </c>
      <c r="AN1290" s="259">
        <v>0.99</v>
      </c>
      <c r="AO1290" s="264">
        <v>1</v>
      </c>
      <c r="AP1290" s="264">
        <v>1</v>
      </c>
      <c r="AQ1290" s="264">
        <v>1</v>
      </c>
      <c r="AR1290" s="265">
        <v>1</v>
      </c>
      <c r="AS1290" s="286">
        <v>0.0721861525408278</v>
      </c>
      <c r="AT1290" s="267">
        <v>0</v>
      </c>
      <c r="AU1290" s="268">
        <v>0</v>
      </c>
      <c r="AV1290" s="268">
        <v>0</v>
      </c>
      <c r="AW1290" s="268">
        <v>0.0747663551401869</v>
      </c>
      <c r="AX1290" s="224"/>
      <c r="AY1290" s="222"/>
    </row>
    <row r="1291" ht="15" spans="1:51">
      <c r="A1291" s="220"/>
      <c r="B1291" s="224"/>
      <c r="C1291" s="283" t="s">
        <v>1085</v>
      </c>
      <c r="D1291" s="111" t="s">
        <v>25</v>
      </c>
      <c r="E1291" s="111" t="s">
        <v>1086</v>
      </c>
      <c r="F1291" s="307" t="s">
        <v>1329</v>
      </c>
      <c r="G1291" s="307" t="s">
        <v>1329</v>
      </c>
      <c r="H1291" s="307" t="s">
        <v>1329</v>
      </c>
      <c r="I1291" s="307" t="s">
        <v>1329</v>
      </c>
      <c r="J1291" s="259">
        <v>0.9</v>
      </c>
      <c r="K1291" s="260">
        <v>0.956521739130435</v>
      </c>
      <c r="L1291" s="260">
        <v>0.947368421052632</v>
      </c>
      <c r="M1291" s="261">
        <v>0.894736842105263</v>
      </c>
      <c r="N1291" s="261">
        <v>0.947598253275109</v>
      </c>
      <c r="O1291" s="262">
        <v>0.9</v>
      </c>
      <c r="P1291" s="263">
        <v>0.983157894736842</v>
      </c>
      <c r="Q1291" s="260">
        <v>0.985832349468713</v>
      </c>
      <c r="R1291" s="260">
        <v>0.975659229208925</v>
      </c>
      <c r="S1291" s="260">
        <v>0.982166513808214</v>
      </c>
      <c r="T1291" s="262">
        <v>0.9</v>
      </c>
      <c r="U1291" s="260">
        <v>0.932631578947368</v>
      </c>
      <c r="V1291" s="260">
        <v>0.942148760330578</v>
      </c>
      <c r="W1291" s="260">
        <v>0.959432048681542</v>
      </c>
      <c r="X1291" s="260">
        <v>0.92902272495669</v>
      </c>
      <c r="Y1291" s="262">
        <v>0.92</v>
      </c>
      <c r="Z1291" s="262">
        <v>0.926829268292683</v>
      </c>
      <c r="AA1291" s="262">
        <v>0.967495219885277</v>
      </c>
      <c r="AB1291" s="262">
        <v>0.91497975708502</v>
      </c>
      <c r="AC1291" s="262">
        <v>0.930684454756381</v>
      </c>
      <c r="AD1291" s="262">
        <v>0.92</v>
      </c>
      <c r="AE1291" s="260">
        <v>1</v>
      </c>
      <c r="AF1291" s="260">
        <v>0.996923076923077</v>
      </c>
      <c r="AG1291" s="260">
        <v>1</v>
      </c>
      <c r="AH1291" s="260">
        <v>0.997496871088861</v>
      </c>
      <c r="AI1291" s="262">
        <v>0.92</v>
      </c>
      <c r="AJ1291" s="260">
        <v>0.957173447537473</v>
      </c>
      <c r="AK1291" s="260">
        <v>0.978102189781022</v>
      </c>
      <c r="AL1291" s="260">
        <v>0.960810810810811</v>
      </c>
      <c r="AM1291" s="260">
        <v>0.961597490991592</v>
      </c>
      <c r="AN1291" s="259">
        <v>0.99</v>
      </c>
      <c r="AO1291" s="264">
        <v>1</v>
      </c>
      <c r="AP1291" s="264">
        <v>1</v>
      </c>
      <c r="AQ1291" s="264">
        <v>1</v>
      </c>
      <c r="AR1291" s="265">
        <v>1</v>
      </c>
      <c r="AS1291" s="286">
        <v>0.0721861525408278</v>
      </c>
      <c r="AT1291" s="267">
        <v>0</v>
      </c>
      <c r="AU1291" s="268">
        <v>0</v>
      </c>
      <c r="AV1291" s="268">
        <v>0</v>
      </c>
      <c r="AW1291" s="268">
        <v>0</v>
      </c>
      <c r="AX1291" s="224"/>
      <c r="AY1291" s="222"/>
    </row>
    <row r="1292" ht="15" spans="1:51">
      <c r="A1292" s="220"/>
      <c r="B1292" s="224"/>
      <c r="C1292" s="283" t="s">
        <v>1085</v>
      </c>
      <c r="D1292" s="111" t="s">
        <v>25</v>
      </c>
      <c r="E1292" s="111" t="s">
        <v>1086</v>
      </c>
      <c r="F1292" s="307" t="s">
        <v>1330</v>
      </c>
      <c r="G1292" s="307" t="s">
        <v>1330</v>
      </c>
      <c r="H1292" s="307" t="s">
        <v>1330</v>
      </c>
      <c r="I1292" s="307" t="s">
        <v>1330</v>
      </c>
      <c r="J1292" s="259">
        <v>0.9</v>
      </c>
      <c r="K1292" s="260">
        <v>0.964912280701754</v>
      </c>
      <c r="L1292" s="260">
        <v>0.912280701754386</v>
      </c>
      <c r="M1292" s="261">
        <v>0.880952380952381</v>
      </c>
      <c r="N1292" s="261">
        <v>0.926693227091633</v>
      </c>
      <c r="O1292" s="262">
        <v>0.9</v>
      </c>
      <c r="P1292" s="263">
        <v>0.981539261570463</v>
      </c>
      <c r="Q1292" s="260">
        <v>0.964547677261614</v>
      </c>
      <c r="R1292" s="260">
        <v>0.989566172432729</v>
      </c>
      <c r="S1292" s="260">
        <v>0.979341098169717</v>
      </c>
      <c r="T1292" s="262">
        <v>0.9</v>
      </c>
      <c r="U1292" s="260">
        <v>0.915756630265211</v>
      </c>
      <c r="V1292" s="260">
        <v>0.952017114914425</v>
      </c>
      <c r="W1292" s="260">
        <v>0.931905546403075</v>
      </c>
      <c r="X1292" s="260">
        <v>0.947554076539102</v>
      </c>
      <c r="Y1292" s="262">
        <v>0.92</v>
      </c>
      <c r="Z1292" s="262">
        <v>0.952595936794582</v>
      </c>
      <c r="AA1292" s="262">
        <v>0.954891028890015</v>
      </c>
      <c r="AB1292" s="262">
        <v>0.963911525029104</v>
      </c>
      <c r="AC1292" s="262">
        <v>0.959954349480091</v>
      </c>
      <c r="AD1292" s="262">
        <v>0.92</v>
      </c>
      <c r="AE1292" s="260">
        <v>0.997452229299363</v>
      </c>
      <c r="AF1292" s="260">
        <v>0.991130820399113</v>
      </c>
      <c r="AG1292" s="260">
        <v>0.999444444444444</v>
      </c>
      <c r="AH1292" s="260">
        <v>0.994206160643575</v>
      </c>
      <c r="AI1292" s="262">
        <v>0.92</v>
      </c>
      <c r="AJ1292" s="260">
        <v>0.970986116055536</v>
      </c>
      <c r="AK1292" s="260">
        <v>0.972163965681602</v>
      </c>
      <c r="AL1292" s="260">
        <v>0.970522388059701</v>
      </c>
      <c r="AM1292" s="260">
        <v>0.977872630145595</v>
      </c>
      <c r="AN1292" s="259">
        <v>0.99</v>
      </c>
      <c r="AO1292" s="264">
        <v>1</v>
      </c>
      <c r="AP1292" s="264">
        <v>1</v>
      </c>
      <c r="AQ1292" s="264">
        <v>1</v>
      </c>
      <c r="AR1292" s="265">
        <v>1</v>
      </c>
      <c r="AS1292" s="286">
        <v>0.0721861525408278</v>
      </c>
      <c r="AT1292" s="267">
        <v>0</v>
      </c>
      <c r="AU1292" s="268">
        <v>0</v>
      </c>
      <c r="AV1292" s="268">
        <v>0</v>
      </c>
      <c r="AW1292" s="268">
        <v>0.0373831775700935</v>
      </c>
      <c r="AX1292" s="224"/>
      <c r="AY1292" s="222"/>
    </row>
    <row r="1293" ht="15" spans="1:51">
      <c r="A1293" s="220"/>
      <c r="B1293" s="224"/>
      <c r="C1293" s="283" t="s">
        <v>1085</v>
      </c>
      <c r="D1293" s="111" t="s">
        <v>25</v>
      </c>
      <c r="E1293" s="111" t="s">
        <v>1086</v>
      </c>
      <c r="F1293" s="307" t="s">
        <v>1331</v>
      </c>
      <c r="G1293" s="307" t="s">
        <v>1331</v>
      </c>
      <c r="H1293" s="307" t="s">
        <v>1331</v>
      </c>
      <c r="I1293" s="307" t="s">
        <v>1331</v>
      </c>
      <c r="J1293" s="259">
        <v>0.9</v>
      </c>
      <c r="K1293" s="260">
        <v>0.945945945945946</v>
      </c>
      <c r="L1293" s="260">
        <v>0.972222222222222</v>
      </c>
      <c r="M1293" s="261">
        <v>0.96969696969697</v>
      </c>
      <c r="N1293" s="261">
        <v>0.921857304643262</v>
      </c>
      <c r="O1293" s="262">
        <v>0.9</v>
      </c>
      <c r="P1293" s="263">
        <v>0.985356454720617</v>
      </c>
      <c r="Q1293" s="260">
        <v>0.991771539206196</v>
      </c>
      <c r="R1293" s="260">
        <v>0.963503649635037</v>
      </c>
      <c r="S1293" s="260">
        <v>0.983444652602427</v>
      </c>
      <c r="T1293" s="262">
        <v>0.9</v>
      </c>
      <c r="U1293" s="260">
        <v>0.93140655105973</v>
      </c>
      <c r="V1293" s="260">
        <v>0.965150048402711</v>
      </c>
      <c r="W1293" s="260">
        <v>0.951338199513382</v>
      </c>
      <c r="X1293" s="260">
        <v>0.962857375580354</v>
      </c>
      <c r="Y1293" s="262">
        <v>0.92</v>
      </c>
      <c r="Z1293" s="262">
        <v>0.955263157894737</v>
      </c>
      <c r="AA1293" s="262">
        <v>0.970082273747195</v>
      </c>
      <c r="AB1293" s="262">
        <v>0.945634266886326</v>
      </c>
      <c r="AC1293" s="262">
        <v>0.957946190514664</v>
      </c>
      <c r="AD1293" s="262">
        <v>0.92</v>
      </c>
      <c r="AE1293" s="260">
        <v>0.976470588235294</v>
      </c>
      <c r="AF1293" s="260">
        <v>0.977987421383648</v>
      </c>
      <c r="AG1293" s="260">
        <v>0.96551724137931</v>
      </c>
      <c r="AH1293" s="260">
        <v>0.992521518272894</v>
      </c>
      <c r="AI1293" s="262">
        <v>0.92</v>
      </c>
      <c r="AJ1293" s="260">
        <v>0.972423025435074</v>
      </c>
      <c r="AK1293" s="260">
        <v>0.980899206582427</v>
      </c>
      <c r="AL1293" s="260">
        <v>0.971195652173913</v>
      </c>
      <c r="AM1293" s="260">
        <v>0.978893928112096</v>
      </c>
      <c r="AN1293" s="259">
        <v>0.99</v>
      </c>
      <c r="AO1293" s="264">
        <v>1</v>
      </c>
      <c r="AP1293" s="264">
        <v>1</v>
      </c>
      <c r="AQ1293" s="264">
        <v>1</v>
      </c>
      <c r="AR1293" s="265">
        <v>1</v>
      </c>
      <c r="AS1293" s="286">
        <v>0.0721861525408278</v>
      </c>
      <c r="AT1293" s="267">
        <v>0.142857142857143</v>
      </c>
      <c r="AU1293" s="268">
        <v>0</v>
      </c>
      <c r="AV1293" s="268">
        <v>0</v>
      </c>
      <c r="AW1293" s="268">
        <v>0.0506912442396313</v>
      </c>
      <c r="AX1293" s="224"/>
      <c r="AY1293" s="222"/>
    </row>
    <row r="1294" ht="15" spans="1:51">
      <c r="A1294" s="220"/>
      <c r="B1294" s="224"/>
      <c r="C1294" s="283" t="s">
        <v>1085</v>
      </c>
      <c r="D1294" s="111" t="s">
        <v>25</v>
      </c>
      <c r="E1294" s="111" t="s">
        <v>1086</v>
      </c>
      <c r="F1294" s="307" t="s">
        <v>1332</v>
      </c>
      <c r="G1294" s="307" t="s">
        <v>1332</v>
      </c>
      <c r="H1294" s="307" t="s">
        <v>1332</v>
      </c>
      <c r="I1294" s="307" t="s">
        <v>1332</v>
      </c>
      <c r="J1294" s="259">
        <v>0.9</v>
      </c>
      <c r="K1294" s="260">
        <v>0.962264150943396</v>
      </c>
      <c r="L1294" s="260">
        <v>0.944444444444444</v>
      </c>
      <c r="M1294" s="261">
        <v>0.955555555555556</v>
      </c>
      <c r="N1294" s="261">
        <v>0.967486122125297</v>
      </c>
      <c r="O1294" s="262">
        <v>0.9</v>
      </c>
      <c r="P1294" s="263">
        <v>0.991089787525703</v>
      </c>
      <c r="Q1294" s="260">
        <v>0.991293131247985</v>
      </c>
      <c r="R1294" s="260">
        <v>0.990753911806543</v>
      </c>
      <c r="S1294" s="260">
        <v>0.990419849013289</v>
      </c>
      <c r="T1294" s="262">
        <v>0.9</v>
      </c>
      <c r="U1294" s="260">
        <v>0.885538039753256</v>
      </c>
      <c r="V1294" s="260">
        <v>0.878103837471783</v>
      </c>
      <c r="W1294" s="260">
        <v>0.90647226173542</v>
      </c>
      <c r="X1294" s="260">
        <v>0.894011301929275</v>
      </c>
      <c r="Y1294" s="262">
        <v>0.92</v>
      </c>
      <c r="Z1294" s="262" t="s">
        <v>33</v>
      </c>
      <c r="AA1294" s="262" t="s">
        <v>33</v>
      </c>
      <c r="AB1294" s="262">
        <v>0</v>
      </c>
      <c r="AC1294" s="262">
        <v>0</v>
      </c>
      <c r="AD1294" s="262">
        <v>0.92</v>
      </c>
      <c r="AE1294" s="260">
        <v>1</v>
      </c>
      <c r="AF1294" s="260">
        <v>0.994082840236686</v>
      </c>
      <c r="AG1294" s="260">
        <v>0.99601593625498</v>
      </c>
      <c r="AH1294" s="260">
        <v>0.996907506325555</v>
      </c>
      <c r="AI1294" s="262">
        <v>0.92</v>
      </c>
      <c r="AJ1294" s="260">
        <v>0.960475211331963</v>
      </c>
      <c r="AK1294" s="260">
        <v>0.956143179619478</v>
      </c>
      <c r="AL1294" s="260">
        <v>0.964095271951653</v>
      </c>
      <c r="AM1294" s="260">
        <v>0.97400834381829</v>
      </c>
      <c r="AN1294" s="259">
        <v>0.99</v>
      </c>
      <c r="AO1294" s="264">
        <v>1</v>
      </c>
      <c r="AP1294" s="264">
        <v>1</v>
      </c>
      <c r="AQ1294" s="264">
        <v>1</v>
      </c>
      <c r="AR1294" s="265">
        <v>1</v>
      </c>
      <c r="AS1294" s="286">
        <v>0.0721861525408278</v>
      </c>
      <c r="AT1294" s="267">
        <v>0</v>
      </c>
      <c r="AU1294" s="268">
        <v>0.181818181818182</v>
      </c>
      <c r="AV1294" s="268">
        <v>0</v>
      </c>
      <c r="AW1294" s="268">
        <v>0.0492610837438424</v>
      </c>
      <c r="AX1294" s="224"/>
      <c r="AY1294" s="222"/>
    </row>
    <row r="1295" ht="15" spans="1:51">
      <c r="A1295" s="220"/>
      <c r="B1295" s="224"/>
      <c r="C1295" s="283" t="s">
        <v>1085</v>
      </c>
      <c r="D1295" s="111" t="s">
        <v>125</v>
      </c>
      <c r="E1295" s="111" t="s">
        <v>1086</v>
      </c>
      <c r="F1295" s="307" t="s">
        <v>1333</v>
      </c>
      <c r="G1295" s="307" t="s">
        <v>1333</v>
      </c>
      <c r="H1295" s="307" t="s">
        <v>1333</v>
      </c>
      <c r="I1295" s="307" t="s">
        <v>1333</v>
      </c>
      <c r="J1295" s="259">
        <v>0.9</v>
      </c>
      <c r="K1295" s="260" t="s">
        <v>33</v>
      </c>
      <c r="L1295" s="260" t="s">
        <v>33</v>
      </c>
      <c r="M1295" s="261" t="s">
        <v>33</v>
      </c>
      <c r="N1295" s="261" t="s">
        <v>33</v>
      </c>
      <c r="O1295" s="262">
        <v>0.9</v>
      </c>
      <c r="P1295" s="263" t="s">
        <v>33</v>
      </c>
      <c r="Q1295" s="260" t="s">
        <v>33</v>
      </c>
      <c r="R1295" s="260" t="s">
        <v>33</v>
      </c>
      <c r="S1295" s="260">
        <v>1</v>
      </c>
      <c r="T1295" s="262">
        <v>0.9</v>
      </c>
      <c r="U1295" s="260" t="s">
        <v>33</v>
      </c>
      <c r="V1295" s="260" t="s">
        <v>33</v>
      </c>
      <c r="W1295" s="260" t="s">
        <v>33</v>
      </c>
      <c r="X1295" s="260">
        <v>1</v>
      </c>
      <c r="Y1295" s="262">
        <v>0.92</v>
      </c>
      <c r="Z1295" s="262" t="s">
        <v>33</v>
      </c>
      <c r="AA1295" s="262" t="s">
        <v>33</v>
      </c>
      <c r="AB1295" s="262" t="s">
        <v>33</v>
      </c>
      <c r="AC1295" s="262">
        <v>1</v>
      </c>
      <c r="AD1295" s="262">
        <v>0.92</v>
      </c>
      <c r="AE1295" s="260">
        <v>0.995454545454545</v>
      </c>
      <c r="AF1295" s="260">
        <v>0.998290598290598</v>
      </c>
      <c r="AG1295" s="260">
        <v>0.994675186368477</v>
      </c>
      <c r="AH1295" s="260">
        <v>0.987922946401837</v>
      </c>
      <c r="AI1295" s="262">
        <v>0.92</v>
      </c>
      <c r="AJ1295" s="260" t="s">
        <v>33</v>
      </c>
      <c r="AK1295" s="260" t="s">
        <v>33</v>
      </c>
      <c r="AL1295" s="260" t="s">
        <v>33</v>
      </c>
      <c r="AM1295" s="260">
        <v>1</v>
      </c>
      <c r="AN1295" s="259">
        <v>0.99</v>
      </c>
      <c r="AO1295" s="264">
        <v>1</v>
      </c>
      <c r="AP1295" s="264">
        <v>1</v>
      </c>
      <c r="AQ1295" s="264">
        <v>1</v>
      </c>
      <c r="AR1295" s="265">
        <v>1</v>
      </c>
      <c r="AS1295" s="286">
        <v>0.0721861525408278</v>
      </c>
      <c r="AT1295" s="267" t="s">
        <v>33</v>
      </c>
      <c r="AU1295" s="268" t="s">
        <v>33</v>
      </c>
      <c r="AV1295" s="268" t="s">
        <v>33</v>
      </c>
      <c r="AW1295" s="268">
        <v>0</v>
      </c>
      <c r="AX1295" s="224"/>
      <c r="AY1295" s="222"/>
    </row>
    <row r="1296" ht="15" spans="1:51">
      <c r="A1296" s="220"/>
      <c r="B1296" s="224"/>
      <c r="C1296" s="283" t="s">
        <v>1085</v>
      </c>
      <c r="D1296" s="111" t="s">
        <v>25</v>
      </c>
      <c r="E1296" s="111" t="s">
        <v>1086</v>
      </c>
      <c r="F1296" s="307" t="s">
        <v>1334</v>
      </c>
      <c r="G1296" s="307" t="s">
        <v>1334</v>
      </c>
      <c r="H1296" s="307" t="s">
        <v>1334</v>
      </c>
      <c r="I1296" s="307" t="s">
        <v>1334</v>
      </c>
      <c r="J1296" s="259">
        <v>0.9</v>
      </c>
      <c r="K1296" s="260">
        <v>0.964285714285714</v>
      </c>
      <c r="L1296" s="260">
        <v>0.961538461538462</v>
      </c>
      <c r="M1296" s="261">
        <v>1</v>
      </c>
      <c r="N1296" s="261">
        <v>0.963756177924217</v>
      </c>
      <c r="O1296" s="262">
        <v>0.9</v>
      </c>
      <c r="P1296" s="263">
        <v>0.993239090350338</v>
      </c>
      <c r="Q1296" s="260">
        <v>1</v>
      </c>
      <c r="R1296" s="260">
        <v>0.997297297297297</v>
      </c>
      <c r="S1296" s="260">
        <v>0.994540434903992</v>
      </c>
      <c r="T1296" s="262">
        <v>0.9</v>
      </c>
      <c r="U1296" s="260">
        <v>0.954517516902274</v>
      </c>
      <c r="V1296" s="260">
        <v>0.960979342004591</v>
      </c>
      <c r="W1296" s="260">
        <v>0.97027027027027</v>
      </c>
      <c r="X1296" s="260">
        <v>0.964636907900859</v>
      </c>
      <c r="Y1296" s="262">
        <v>0.92</v>
      </c>
      <c r="Z1296" s="262">
        <v>0.955686853766617</v>
      </c>
      <c r="AA1296" s="262">
        <v>0.968523002421308</v>
      </c>
      <c r="AB1296" s="262">
        <v>0.953038674033149</v>
      </c>
      <c r="AC1296" s="262">
        <v>0.965521661112535</v>
      </c>
      <c r="AD1296" s="262">
        <v>0.92</v>
      </c>
      <c r="AE1296" s="260">
        <v>0.996350364963504</v>
      </c>
      <c r="AF1296" s="260">
        <v>0.993939393939394</v>
      </c>
      <c r="AG1296" s="260">
        <v>0.996699669966997</v>
      </c>
      <c r="AH1296" s="260">
        <v>0.990706319702602</v>
      </c>
      <c r="AI1296" s="262">
        <v>0.92</v>
      </c>
      <c r="AJ1296" s="260">
        <v>0.977864583333333</v>
      </c>
      <c r="AK1296" s="260">
        <v>0.980309423347398</v>
      </c>
      <c r="AL1296" s="260">
        <v>0.980036297640653</v>
      </c>
      <c r="AM1296" s="260">
        <v>0.983091938888541</v>
      </c>
      <c r="AN1296" s="259">
        <v>0.99</v>
      </c>
      <c r="AO1296" s="264">
        <v>1</v>
      </c>
      <c r="AP1296" s="264">
        <v>1</v>
      </c>
      <c r="AQ1296" s="264">
        <v>1</v>
      </c>
      <c r="AR1296" s="265">
        <v>1</v>
      </c>
      <c r="AS1296" s="286">
        <v>0.0721861525408278</v>
      </c>
      <c r="AT1296" s="267">
        <v>0</v>
      </c>
      <c r="AU1296" s="268">
        <v>0</v>
      </c>
      <c r="AV1296" s="268">
        <v>0</v>
      </c>
      <c r="AW1296" s="268">
        <v>0.0595238095238095</v>
      </c>
      <c r="AX1296" s="224"/>
      <c r="AY1296" s="222"/>
    </row>
    <row r="1297" ht="15" spans="1:51">
      <c r="A1297" s="220"/>
      <c r="B1297" s="224"/>
      <c r="C1297" s="283" t="s">
        <v>1085</v>
      </c>
      <c r="D1297" s="111" t="s">
        <v>25</v>
      </c>
      <c r="E1297" s="111" t="s">
        <v>1086</v>
      </c>
      <c r="F1297" s="307" t="s">
        <v>1335</v>
      </c>
      <c r="G1297" s="307" t="s">
        <v>1335</v>
      </c>
      <c r="H1297" s="307" t="s">
        <v>1335</v>
      </c>
      <c r="I1297" s="307" t="s">
        <v>1335</v>
      </c>
      <c r="J1297" s="259">
        <v>0.9</v>
      </c>
      <c r="K1297" s="260">
        <v>0.968253968253968</v>
      </c>
      <c r="L1297" s="260">
        <v>0.894736842105263</v>
      </c>
      <c r="M1297" s="261">
        <v>0.912280701754386</v>
      </c>
      <c r="N1297" s="261">
        <v>0.931526390870185</v>
      </c>
      <c r="O1297" s="262">
        <v>0.9</v>
      </c>
      <c r="P1297" s="263">
        <v>0.981366459627329</v>
      </c>
      <c r="Q1297" s="260">
        <v>0.985483870967742</v>
      </c>
      <c r="R1297" s="260">
        <v>0.990256124721604</v>
      </c>
      <c r="S1297" s="260">
        <v>0.980350053681556</v>
      </c>
      <c r="T1297" s="262">
        <v>0.9</v>
      </c>
      <c r="U1297" s="260">
        <v>0.923619271445358</v>
      </c>
      <c r="V1297" s="260">
        <v>0.939400921658986</v>
      </c>
      <c r="W1297" s="260">
        <v>0.970211581291759</v>
      </c>
      <c r="X1297" s="260">
        <v>0.932194784982481</v>
      </c>
      <c r="Y1297" s="262">
        <v>0.92</v>
      </c>
      <c r="Z1297" s="262" t="s">
        <v>33</v>
      </c>
      <c r="AA1297" s="262" t="s">
        <v>33</v>
      </c>
      <c r="AB1297" s="262" t="s">
        <v>33</v>
      </c>
      <c r="AC1297" s="262">
        <v>0</v>
      </c>
      <c r="AD1297" s="262">
        <v>0.92</v>
      </c>
      <c r="AE1297" s="260">
        <v>0.998257839721254</v>
      </c>
      <c r="AF1297" s="260">
        <v>0.997038499506417</v>
      </c>
      <c r="AG1297" s="260">
        <v>0.9957805907173</v>
      </c>
      <c r="AH1297" s="260">
        <v>0.994350777315524</v>
      </c>
      <c r="AI1297" s="262">
        <v>0.92</v>
      </c>
      <c r="AJ1297" s="260">
        <v>0.974987409770019</v>
      </c>
      <c r="AK1297" s="260">
        <v>0.975576036866359</v>
      </c>
      <c r="AL1297" s="260">
        <v>0.989977728285078</v>
      </c>
      <c r="AM1297" s="260">
        <v>0.981665348924306</v>
      </c>
      <c r="AN1297" s="259">
        <v>0.99</v>
      </c>
      <c r="AO1297" s="264">
        <v>1</v>
      </c>
      <c r="AP1297" s="264">
        <v>1</v>
      </c>
      <c r="AQ1297" s="264">
        <v>1</v>
      </c>
      <c r="AR1297" s="265">
        <v>1</v>
      </c>
      <c r="AS1297" s="286">
        <v>0.0721861525408278</v>
      </c>
      <c r="AT1297" s="267">
        <v>0</v>
      </c>
      <c r="AU1297" s="268">
        <v>0</v>
      </c>
      <c r="AV1297" s="268">
        <v>0.0476190476190476</v>
      </c>
      <c r="AW1297" s="268">
        <v>0.0479846449136276</v>
      </c>
      <c r="AX1297" s="224"/>
      <c r="AY1297" s="222"/>
    </row>
    <row r="1298" ht="15" spans="1:51">
      <c r="A1298" s="220"/>
      <c r="B1298" s="224"/>
      <c r="C1298" s="283" t="s">
        <v>1085</v>
      </c>
      <c r="D1298" s="111" t="s">
        <v>25</v>
      </c>
      <c r="E1298" s="111" t="s">
        <v>1086</v>
      </c>
      <c r="F1298" s="307" t="s">
        <v>1336</v>
      </c>
      <c r="G1298" s="307" t="s">
        <v>1336</v>
      </c>
      <c r="H1298" s="307" t="s">
        <v>1336</v>
      </c>
      <c r="I1298" s="307" t="s">
        <v>1336</v>
      </c>
      <c r="J1298" s="259">
        <v>0.9</v>
      </c>
      <c r="K1298" s="260">
        <v>0.877551020408163</v>
      </c>
      <c r="L1298" s="260">
        <v>0.914893617021277</v>
      </c>
      <c r="M1298" s="261">
        <v>0.863636363636364</v>
      </c>
      <c r="N1298" s="261">
        <v>0.926391382405745</v>
      </c>
      <c r="O1298" s="262">
        <v>0.9</v>
      </c>
      <c r="P1298" s="263">
        <v>0.985340550293189</v>
      </c>
      <c r="Q1298" s="260">
        <v>0.989497135582432</v>
      </c>
      <c r="R1298" s="260">
        <v>0.986529318541997</v>
      </c>
      <c r="S1298" s="260">
        <v>0.989871174752167</v>
      </c>
      <c r="T1298" s="262">
        <v>0.9</v>
      </c>
      <c r="U1298" s="260">
        <v>0.899188092016238</v>
      </c>
      <c r="V1298" s="260">
        <v>0.934436664544876</v>
      </c>
      <c r="W1298" s="260">
        <v>0.934627575277338</v>
      </c>
      <c r="X1298" s="260">
        <v>0.941022939514391</v>
      </c>
      <c r="Y1298" s="262">
        <v>0.92</v>
      </c>
      <c r="Z1298" s="262" t="s">
        <v>33</v>
      </c>
      <c r="AA1298" s="262" t="s">
        <v>33</v>
      </c>
      <c r="AB1298" s="262" t="s">
        <v>33</v>
      </c>
      <c r="AC1298" s="262" t="s">
        <v>33</v>
      </c>
      <c r="AD1298" s="262">
        <v>0.92</v>
      </c>
      <c r="AE1298" s="260">
        <v>0.997679814385151</v>
      </c>
      <c r="AF1298" s="260">
        <v>0.99154334038055</v>
      </c>
      <c r="AG1298" s="260">
        <v>0.0124740124740125</v>
      </c>
      <c r="AH1298" s="260">
        <v>0.948972031857751</v>
      </c>
      <c r="AI1298" s="262">
        <v>0.92</v>
      </c>
      <c r="AJ1298" s="260">
        <v>0.955119530897609</v>
      </c>
      <c r="AK1298" s="260">
        <v>0.968491406747295</v>
      </c>
      <c r="AL1298" s="260">
        <v>0.973851030110935</v>
      </c>
      <c r="AM1298" s="260">
        <v>0.979826399281652</v>
      </c>
      <c r="AN1298" s="259">
        <v>0.99</v>
      </c>
      <c r="AO1298" s="264">
        <v>1</v>
      </c>
      <c r="AP1298" s="264">
        <v>1</v>
      </c>
      <c r="AQ1298" s="264">
        <v>1</v>
      </c>
      <c r="AR1298" s="265">
        <v>1</v>
      </c>
      <c r="AS1298" s="286">
        <v>0.0721861525408278</v>
      </c>
      <c r="AT1298" s="267">
        <v>0</v>
      </c>
      <c r="AU1298" s="268">
        <v>0</v>
      </c>
      <c r="AV1298" s="268">
        <v>0</v>
      </c>
      <c r="AW1298" s="268">
        <v>0.0346320346320346</v>
      </c>
      <c r="AX1298" s="224"/>
      <c r="AY1298" s="222"/>
    </row>
    <row r="1299" ht="15" spans="1:51">
      <c r="A1299" s="220"/>
      <c r="B1299" s="224"/>
      <c r="C1299" s="283" t="s">
        <v>1085</v>
      </c>
      <c r="D1299" s="111" t="s">
        <v>25</v>
      </c>
      <c r="E1299" s="111" t="s">
        <v>1086</v>
      </c>
      <c r="F1299" s="307" t="s">
        <v>1337</v>
      </c>
      <c r="G1299" s="307" t="s">
        <v>1337</v>
      </c>
      <c r="H1299" s="307" t="s">
        <v>1337</v>
      </c>
      <c r="I1299" s="307" t="s">
        <v>1337</v>
      </c>
      <c r="J1299" s="259">
        <v>0.9</v>
      </c>
      <c r="K1299" s="260">
        <v>0.972222222222222</v>
      </c>
      <c r="L1299" s="260">
        <v>0.972222222222222</v>
      </c>
      <c r="M1299" s="261">
        <v>0.970588235294118</v>
      </c>
      <c r="N1299" s="261">
        <v>0.957780458383595</v>
      </c>
      <c r="O1299" s="262">
        <v>0.9</v>
      </c>
      <c r="P1299" s="263">
        <v>0.97762020828717</v>
      </c>
      <c r="Q1299" s="260">
        <v>0.978206724782067</v>
      </c>
      <c r="R1299" s="260">
        <v>0.983508245877061</v>
      </c>
      <c r="S1299" s="260">
        <v>0.98407447947364</v>
      </c>
      <c r="T1299" s="262">
        <v>0.9</v>
      </c>
      <c r="U1299" s="260">
        <v>0.934190117438511</v>
      </c>
      <c r="V1299" s="260">
        <v>0.957970112079701</v>
      </c>
      <c r="W1299" s="260">
        <v>0.967766116941529</v>
      </c>
      <c r="X1299" s="260">
        <v>0.949781685651395</v>
      </c>
      <c r="Y1299" s="262">
        <v>0.92</v>
      </c>
      <c r="Z1299" s="262" t="s">
        <v>33</v>
      </c>
      <c r="AA1299" s="262" t="s">
        <v>33</v>
      </c>
      <c r="AB1299" s="262" t="s">
        <v>33</v>
      </c>
      <c r="AC1299" s="262">
        <v>0</v>
      </c>
      <c r="AD1299" s="262">
        <v>0.92</v>
      </c>
      <c r="AE1299" s="260">
        <v>1</v>
      </c>
      <c r="AF1299" s="260">
        <v>1</v>
      </c>
      <c r="AG1299" s="260">
        <v>0.991416309012876</v>
      </c>
      <c r="AH1299" s="260">
        <v>0.995901384835124</v>
      </c>
      <c r="AI1299" s="262">
        <v>0.92</v>
      </c>
      <c r="AJ1299" s="260">
        <v>0.975847551517837</v>
      </c>
      <c r="AK1299" s="260">
        <v>0.976961394769614</v>
      </c>
      <c r="AL1299" s="260">
        <v>0.979385307346327</v>
      </c>
      <c r="AM1299" s="260">
        <v>0.983485289518632</v>
      </c>
      <c r="AN1299" s="259">
        <v>0.99</v>
      </c>
      <c r="AO1299" s="264">
        <v>1</v>
      </c>
      <c r="AP1299" s="264">
        <v>1</v>
      </c>
      <c r="AQ1299" s="264">
        <v>1</v>
      </c>
      <c r="AR1299" s="265">
        <v>1</v>
      </c>
      <c r="AS1299" s="286">
        <v>0.0721861525408278</v>
      </c>
      <c r="AT1299" s="267">
        <v>0</v>
      </c>
      <c r="AU1299" s="268">
        <v>0.166666666666667</v>
      </c>
      <c r="AV1299" s="268">
        <v>0</v>
      </c>
      <c r="AW1299" s="268">
        <v>0.0479704797047971</v>
      </c>
      <c r="AX1299" s="224"/>
      <c r="AY1299" s="222"/>
    </row>
    <row r="1300" ht="15" spans="1:51">
      <c r="A1300" s="220"/>
      <c r="B1300" s="224"/>
      <c r="C1300" s="283" t="s">
        <v>1085</v>
      </c>
      <c r="D1300" s="111" t="s">
        <v>25</v>
      </c>
      <c r="E1300" s="111" t="s">
        <v>1086</v>
      </c>
      <c r="F1300" s="307" t="s">
        <v>1338</v>
      </c>
      <c r="G1300" s="307" t="s">
        <v>1338</v>
      </c>
      <c r="H1300" s="307" t="s">
        <v>1338</v>
      </c>
      <c r="I1300" s="307" t="s">
        <v>1338</v>
      </c>
      <c r="J1300" s="259">
        <v>0.9</v>
      </c>
      <c r="K1300" s="260">
        <v>1</v>
      </c>
      <c r="L1300" s="260">
        <v>0.961538461538462</v>
      </c>
      <c r="M1300" s="261">
        <v>1</v>
      </c>
      <c r="N1300" s="261">
        <v>0.944968553459119</v>
      </c>
      <c r="O1300" s="262">
        <v>0.9</v>
      </c>
      <c r="P1300" s="263">
        <v>0.989655172413793</v>
      </c>
      <c r="Q1300" s="260">
        <v>0.984691358024691</v>
      </c>
      <c r="R1300" s="260">
        <v>0.979827089337176</v>
      </c>
      <c r="S1300" s="260">
        <v>0.98202948455827</v>
      </c>
      <c r="T1300" s="262">
        <v>0.9</v>
      </c>
      <c r="U1300" s="260">
        <v>0.913793103448276</v>
      </c>
      <c r="V1300" s="260">
        <v>0.921481481481481</v>
      </c>
      <c r="W1300" s="260">
        <v>0.942363112391931</v>
      </c>
      <c r="X1300" s="260">
        <v>0.924423401126296</v>
      </c>
      <c r="Y1300" s="262">
        <v>0.92</v>
      </c>
      <c r="Z1300" s="262" t="s">
        <v>33</v>
      </c>
      <c r="AA1300" s="262" t="s">
        <v>33</v>
      </c>
      <c r="AB1300" s="262" t="s">
        <v>33</v>
      </c>
      <c r="AC1300" s="262" t="s">
        <v>33</v>
      </c>
      <c r="AD1300" s="262">
        <v>0.92</v>
      </c>
      <c r="AE1300" s="260">
        <v>1</v>
      </c>
      <c r="AF1300" s="260">
        <v>0.99344262295082</v>
      </c>
      <c r="AG1300" s="260">
        <v>1</v>
      </c>
      <c r="AH1300" s="260">
        <v>0.990077338391945</v>
      </c>
      <c r="AI1300" s="262">
        <v>0.92</v>
      </c>
      <c r="AJ1300" s="260">
        <v>0.954137931034483</v>
      </c>
      <c r="AK1300" s="260">
        <v>0.942716049382716</v>
      </c>
      <c r="AL1300" s="260">
        <v>0.959654178674352</v>
      </c>
      <c r="AM1300" s="260">
        <v>0.968022525915564</v>
      </c>
      <c r="AN1300" s="259">
        <v>0.99</v>
      </c>
      <c r="AO1300" s="264">
        <v>1</v>
      </c>
      <c r="AP1300" s="264">
        <v>1</v>
      </c>
      <c r="AQ1300" s="264">
        <v>1</v>
      </c>
      <c r="AR1300" s="265">
        <v>1</v>
      </c>
      <c r="AS1300" s="286">
        <v>0.0721861525408278</v>
      </c>
      <c r="AT1300" s="267">
        <v>0.0714285714285714</v>
      </c>
      <c r="AU1300" s="268">
        <v>0</v>
      </c>
      <c r="AV1300" s="268">
        <v>0</v>
      </c>
      <c r="AW1300" s="268">
        <v>0.0395480225988701</v>
      </c>
      <c r="AX1300" s="224"/>
      <c r="AY1300" s="222"/>
    </row>
    <row r="1301" ht="15" spans="1:51">
      <c r="A1301" s="220"/>
      <c r="B1301" s="224"/>
      <c r="C1301" s="283" t="s">
        <v>1085</v>
      </c>
      <c r="D1301" s="111" t="s">
        <v>25</v>
      </c>
      <c r="E1301" s="111" t="s">
        <v>1086</v>
      </c>
      <c r="F1301" s="307" t="s">
        <v>1339</v>
      </c>
      <c r="G1301" s="307" t="s">
        <v>1339</v>
      </c>
      <c r="H1301" s="307" t="s">
        <v>1339</v>
      </c>
      <c r="I1301" s="307" t="s">
        <v>1339</v>
      </c>
      <c r="J1301" s="259">
        <v>0.9</v>
      </c>
      <c r="K1301" s="260">
        <v>1</v>
      </c>
      <c r="L1301" s="260">
        <v>0.95</v>
      </c>
      <c r="M1301" s="261">
        <v>1</v>
      </c>
      <c r="N1301" s="261">
        <v>0.957186544342508</v>
      </c>
      <c r="O1301" s="262">
        <v>0.9</v>
      </c>
      <c r="P1301" s="263">
        <v>0.931537320810677</v>
      </c>
      <c r="Q1301" s="260">
        <v>0.985694822888283</v>
      </c>
      <c r="R1301" s="260">
        <v>0.986402966625464</v>
      </c>
      <c r="S1301" s="260">
        <v>0.963450880631303</v>
      </c>
      <c r="T1301" s="262">
        <v>0.9</v>
      </c>
      <c r="U1301" s="260">
        <v>0.885813148788927</v>
      </c>
      <c r="V1301" s="260">
        <v>0.928474114441417</v>
      </c>
      <c r="W1301" s="260">
        <v>0.957148743304491</v>
      </c>
      <c r="X1301" s="260">
        <v>0.92979609848534</v>
      </c>
      <c r="Y1301" s="262">
        <v>0.92</v>
      </c>
      <c r="Z1301" s="262" t="s">
        <v>33</v>
      </c>
      <c r="AA1301" s="262" t="s">
        <v>33</v>
      </c>
      <c r="AB1301" s="262" t="s">
        <v>33</v>
      </c>
      <c r="AC1301" s="262" t="s">
        <v>33</v>
      </c>
      <c r="AD1301" s="262">
        <v>0.92</v>
      </c>
      <c r="AE1301" s="260">
        <v>0.995203836930456</v>
      </c>
      <c r="AF1301" s="260">
        <v>0.977900552486188</v>
      </c>
      <c r="AG1301" s="260">
        <v>0.998019801980198</v>
      </c>
      <c r="AH1301" s="260">
        <v>0.989823371154521</v>
      </c>
      <c r="AI1301" s="262">
        <v>0.92</v>
      </c>
      <c r="AJ1301" s="260">
        <v>0.969105289174493</v>
      </c>
      <c r="AK1301" s="260">
        <v>0.96866485013624</v>
      </c>
      <c r="AL1301" s="260">
        <v>0.972805933250927</v>
      </c>
      <c r="AM1301" s="260">
        <v>0.971043648681973</v>
      </c>
      <c r="AN1301" s="259">
        <v>0.99</v>
      </c>
      <c r="AO1301" s="264">
        <v>1</v>
      </c>
      <c r="AP1301" s="264">
        <v>1</v>
      </c>
      <c r="AQ1301" s="264">
        <v>1</v>
      </c>
      <c r="AR1301" s="265">
        <v>1</v>
      </c>
      <c r="AS1301" s="286">
        <v>0.0721861525408278</v>
      </c>
      <c r="AT1301" s="267">
        <v>0</v>
      </c>
      <c r="AU1301" s="268">
        <v>0</v>
      </c>
      <c r="AV1301" s="268">
        <v>0.142857142857143</v>
      </c>
      <c r="AW1301" s="268">
        <v>0.0666666666666667</v>
      </c>
      <c r="AX1301" s="224"/>
      <c r="AY1301" s="222"/>
    </row>
    <row r="1302" ht="15" spans="1:51">
      <c r="A1302" s="220"/>
      <c r="B1302" s="224"/>
      <c r="C1302" s="283" t="s">
        <v>1085</v>
      </c>
      <c r="D1302" s="111" t="s">
        <v>25</v>
      </c>
      <c r="E1302" s="111" t="s">
        <v>1086</v>
      </c>
      <c r="F1302" s="307" t="s">
        <v>1340</v>
      </c>
      <c r="G1302" s="307" t="s">
        <v>1340</v>
      </c>
      <c r="H1302" s="307" t="s">
        <v>1340</v>
      </c>
      <c r="I1302" s="307" t="s">
        <v>1340</v>
      </c>
      <c r="J1302" s="259">
        <v>0.9</v>
      </c>
      <c r="K1302" s="260">
        <v>0.92</v>
      </c>
      <c r="L1302" s="260">
        <v>0.92</v>
      </c>
      <c r="M1302" s="261">
        <v>0.91304347826087</v>
      </c>
      <c r="N1302" s="261">
        <v>0.944444444444444</v>
      </c>
      <c r="O1302" s="262">
        <v>0.9</v>
      </c>
      <c r="P1302" s="263">
        <v>0.99165120593692</v>
      </c>
      <c r="Q1302" s="260">
        <v>0.986319218241042</v>
      </c>
      <c r="R1302" s="260">
        <v>0.986801242236025</v>
      </c>
      <c r="S1302" s="260">
        <v>0.985740635641317</v>
      </c>
      <c r="T1302" s="262">
        <v>0.9</v>
      </c>
      <c r="U1302" s="260">
        <v>0.920686456400742</v>
      </c>
      <c r="V1302" s="260">
        <v>0.938762214983713</v>
      </c>
      <c r="W1302" s="260">
        <v>0.944099378881988</v>
      </c>
      <c r="X1302" s="260">
        <v>0.94662788497919</v>
      </c>
      <c r="Y1302" s="262">
        <v>0.92</v>
      </c>
      <c r="Z1302" s="262" t="s">
        <v>33</v>
      </c>
      <c r="AA1302" s="262" t="s">
        <v>33</v>
      </c>
      <c r="AB1302" s="262" t="s">
        <v>33</v>
      </c>
      <c r="AC1302" s="262" t="s">
        <v>33</v>
      </c>
      <c r="AD1302" s="262">
        <v>0.92</v>
      </c>
      <c r="AE1302" s="260">
        <v>0.990476190476191</v>
      </c>
      <c r="AF1302" s="260">
        <v>1</v>
      </c>
      <c r="AG1302" s="260">
        <v>1</v>
      </c>
      <c r="AH1302" s="260">
        <v>0.990436861551837</v>
      </c>
      <c r="AI1302" s="262">
        <v>0.92</v>
      </c>
      <c r="AJ1302" s="260">
        <v>0.971243042671614</v>
      </c>
      <c r="AK1302" s="260">
        <v>0.966123778501629</v>
      </c>
      <c r="AL1302" s="260">
        <v>0.982142857142857</v>
      </c>
      <c r="AM1302" s="260">
        <v>0.982264472190692</v>
      </c>
      <c r="AN1302" s="259">
        <v>0.99</v>
      </c>
      <c r="AO1302" s="264">
        <v>1</v>
      </c>
      <c r="AP1302" s="264">
        <v>1</v>
      </c>
      <c r="AQ1302" s="264">
        <v>1</v>
      </c>
      <c r="AR1302" s="265">
        <v>1</v>
      </c>
      <c r="AS1302" s="286">
        <v>0.0721861525408278</v>
      </c>
      <c r="AT1302" s="267">
        <v>0</v>
      </c>
      <c r="AU1302" s="268">
        <v>0</v>
      </c>
      <c r="AV1302" s="268">
        <v>0.333333333333333</v>
      </c>
      <c r="AW1302" s="268">
        <v>0.0514705882352941</v>
      </c>
      <c r="AX1302" s="224"/>
      <c r="AY1302" s="222"/>
    </row>
    <row r="1303" ht="15" spans="1:51">
      <c r="A1303" s="220"/>
      <c r="B1303" s="224"/>
      <c r="C1303" s="283" t="s">
        <v>1085</v>
      </c>
      <c r="D1303" s="111" t="s">
        <v>25</v>
      </c>
      <c r="E1303" s="111" t="s">
        <v>1086</v>
      </c>
      <c r="F1303" s="307" t="s">
        <v>1341</v>
      </c>
      <c r="G1303" s="307" t="s">
        <v>1341</v>
      </c>
      <c r="H1303" s="307" t="s">
        <v>1341</v>
      </c>
      <c r="I1303" s="307" t="s">
        <v>1341</v>
      </c>
      <c r="J1303" s="259">
        <v>0.9</v>
      </c>
      <c r="K1303" s="260">
        <v>1</v>
      </c>
      <c r="L1303" s="260">
        <v>1</v>
      </c>
      <c r="M1303" s="261">
        <v>1</v>
      </c>
      <c r="N1303" s="261">
        <v>0.992673992673993</v>
      </c>
      <c r="O1303" s="262">
        <v>0.9</v>
      </c>
      <c r="P1303" s="263">
        <v>0.989166274140367</v>
      </c>
      <c r="Q1303" s="260">
        <v>0.99370188943317</v>
      </c>
      <c r="R1303" s="260">
        <v>0.993923611111111</v>
      </c>
      <c r="S1303" s="260">
        <v>0.990538239031116</v>
      </c>
      <c r="T1303" s="262">
        <v>0.9</v>
      </c>
      <c r="U1303" s="260">
        <v>0.93876589731512</v>
      </c>
      <c r="V1303" s="260">
        <v>0.96850944716585</v>
      </c>
      <c r="W1303" s="260">
        <v>0.971354166666667</v>
      </c>
      <c r="X1303" s="260">
        <v>0.965045551620665</v>
      </c>
      <c r="Y1303" s="262">
        <v>0.92</v>
      </c>
      <c r="Z1303" s="262" t="s">
        <v>33</v>
      </c>
      <c r="AA1303" s="262" t="s">
        <v>33</v>
      </c>
      <c r="AB1303" s="262" t="s">
        <v>33</v>
      </c>
      <c r="AC1303" s="262" t="s">
        <v>33</v>
      </c>
      <c r="AD1303" s="262">
        <v>0.92</v>
      </c>
      <c r="AE1303" s="260">
        <v>1</v>
      </c>
      <c r="AF1303" s="260">
        <v>0.996951219512195</v>
      </c>
      <c r="AG1303" s="260">
        <v>1</v>
      </c>
      <c r="AH1303" s="260">
        <v>0.998268698060942</v>
      </c>
      <c r="AI1303" s="262">
        <v>0.92</v>
      </c>
      <c r="AJ1303" s="260">
        <v>0.973151201130476</v>
      </c>
      <c r="AK1303" s="260">
        <v>0.979006298110567</v>
      </c>
      <c r="AL1303" s="260">
        <v>0.986979166666667</v>
      </c>
      <c r="AM1303" s="260">
        <v>0.983725771133519</v>
      </c>
      <c r="AN1303" s="259">
        <v>0.99</v>
      </c>
      <c r="AO1303" s="264">
        <v>1</v>
      </c>
      <c r="AP1303" s="264">
        <v>1</v>
      </c>
      <c r="AQ1303" s="264">
        <v>1</v>
      </c>
      <c r="AR1303" s="265">
        <v>1</v>
      </c>
      <c r="AS1303" s="286">
        <v>0.0721861525408278</v>
      </c>
      <c r="AT1303" s="267">
        <v>0</v>
      </c>
      <c r="AU1303" s="268">
        <v>0</v>
      </c>
      <c r="AV1303" s="268">
        <v>0</v>
      </c>
      <c r="AW1303" s="268">
        <v>0.0128205128205128</v>
      </c>
      <c r="AX1303" s="224"/>
      <c r="AY1303" s="222"/>
    </row>
    <row r="1304" ht="15" spans="1:51">
      <c r="A1304" s="220"/>
      <c r="B1304" s="224"/>
      <c r="C1304" s="283" t="s">
        <v>1085</v>
      </c>
      <c r="D1304" s="111" t="s">
        <v>25</v>
      </c>
      <c r="E1304" s="111" t="s">
        <v>1086</v>
      </c>
      <c r="F1304" s="307" t="s">
        <v>1342</v>
      </c>
      <c r="G1304" s="307" t="s">
        <v>1342</v>
      </c>
      <c r="H1304" s="307" t="s">
        <v>1342</v>
      </c>
      <c r="I1304" s="307" t="s">
        <v>1342</v>
      </c>
      <c r="J1304" s="259">
        <v>0.9</v>
      </c>
      <c r="K1304" s="260">
        <v>0.923076923076923</v>
      </c>
      <c r="L1304" s="260">
        <v>0.91304347826087</v>
      </c>
      <c r="M1304" s="261">
        <v>0.961538461538462</v>
      </c>
      <c r="N1304" s="261">
        <v>0.945454545454545</v>
      </c>
      <c r="O1304" s="262">
        <v>0.9</v>
      </c>
      <c r="P1304" s="263">
        <v>0.954876273653566</v>
      </c>
      <c r="Q1304" s="260">
        <v>0.965781409601634</v>
      </c>
      <c r="R1304" s="260">
        <v>0.994093325457767</v>
      </c>
      <c r="S1304" s="260">
        <v>0.978374488713831</v>
      </c>
      <c r="T1304" s="262">
        <v>0.9</v>
      </c>
      <c r="U1304" s="260">
        <v>0.727438136826783</v>
      </c>
      <c r="V1304" s="260">
        <v>0.743105209397344</v>
      </c>
      <c r="W1304" s="260">
        <v>0.812758417011223</v>
      </c>
      <c r="X1304" s="260">
        <v>0.801753522193607</v>
      </c>
      <c r="Y1304" s="262">
        <v>0.92</v>
      </c>
      <c r="Z1304" s="262" t="s">
        <v>33</v>
      </c>
      <c r="AA1304" s="262" t="s">
        <v>33</v>
      </c>
      <c r="AB1304" s="262" t="s">
        <v>33</v>
      </c>
      <c r="AC1304" s="262" t="s">
        <v>33</v>
      </c>
      <c r="AD1304" s="262">
        <v>0.92</v>
      </c>
      <c r="AE1304" s="260">
        <v>1</v>
      </c>
      <c r="AF1304" s="260">
        <v>1</v>
      </c>
      <c r="AG1304" s="260">
        <v>0</v>
      </c>
      <c r="AH1304" s="260">
        <v>0.966934763181412</v>
      </c>
      <c r="AI1304" s="262">
        <v>0.92</v>
      </c>
      <c r="AJ1304" s="260">
        <v>0.959606986899563</v>
      </c>
      <c r="AK1304" s="260">
        <v>0.957609805924413</v>
      </c>
      <c r="AL1304" s="260">
        <v>0.97282929710573</v>
      </c>
      <c r="AM1304" s="260">
        <v>0.975742311770944</v>
      </c>
      <c r="AN1304" s="259">
        <v>0.99</v>
      </c>
      <c r="AO1304" s="264">
        <v>1</v>
      </c>
      <c r="AP1304" s="264">
        <v>1</v>
      </c>
      <c r="AQ1304" s="264">
        <v>1</v>
      </c>
      <c r="AR1304" s="265">
        <v>1</v>
      </c>
      <c r="AS1304" s="286">
        <v>0.0721861525408278</v>
      </c>
      <c r="AT1304" s="267">
        <v>0</v>
      </c>
      <c r="AU1304" s="268">
        <v>0</v>
      </c>
      <c r="AV1304" s="268">
        <v>0</v>
      </c>
      <c r="AW1304" s="268">
        <v>0.0425531914893617</v>
      </c>
      <c r="AX1304" s="224"/>
      <c r="AY1304" s="222"/>
    </row>
    <row r="1305" ht="15" spans="1:51">
      <c r="A1305" s="220"/>
      <c r="B1305" s="224"/>
      <c r="C1305" s="283" t="s">
        <v>1085</v>
      </c>
      <c r="D1305" s="111" t="s">
        <v>25</v>
      </c>
      <c r="E1305" s="111" t="s">
        <v>1086</v>
      </c>
      <c r="F1305" s="307" t="s">
        <v>1343</v>
      </c>
      <c r="G1305" s="307" t="s">
        <v>1343</v>
      </c>
      <c r="H1305" s="307" t="s">
        <v>1343</v>
      </c>
      <c r="I1305" s="307" t="s">
        <v>1343</v>
      </c>
      <c r="J1305" s="259">
        <v>0.9</v>
      </c>
      <c r="K1305" s="260">
        <v>0.931034482758621</v>
      </c>
      <c r="L1305" s="260">
        <v>0.821428571428571</v>
      </c>
      <c r="M1305" s="261">
        <v>1</v>
      </c>
      <c r="N1305" s="261">
        <v>0.905956112852665</v>
      </c>
      <c r="O1305" s="262">
        <v>0.9</v>
      </c>
      <c r="P1305" s="263">
        <v>0.970126960418223</v>
      </c>
      <c r="Q1305" s="260">
        <v>0.978924418604651</v>
      </c>
      <c r="R1305" s="260">
        <v>0.986876640419947</v>
      </c>
      <c r="S1305" s="260">
        <v>0.975612276531983</v>
      </c>
      <c r="T1305" s="262">
        <v>0.9</v>
      </c>
      <c r="U1305" s="260">
        <v>0.925317401045556</v>
      </c>
      <c r="V1305" s="260">
        <v>0.949127906976744</v>
      </c>
      <c r="W1305" s="260">
        <v>0.926509186351706</v>
      </c>
      <c r="X1305" s="260">
        <v>0.932692638903241</v>
      </c>
      <c r="Y1305" s="262">
        <v>0.92</v>
      </c>
      <c r="Z1305" s="262">
        <v>0.956675508399646</v>
      </c>
      <c r="AA1305" s="262">
        <v>0.957926371149512</v>
      </c>
      <c r="AB1305" s="262">
        <v>0.957087126137841</v>
      </c>
      <c r="AC1305" s="262">
        <v>0.96698684011496</v>
      </c>
      <c r="AD1305" s="262">
        <v>0.92</v>
      </c>
      <c r="AE1305" s="260">
        <v>0.996524761077324</v>
      </c>
      <c r="AF1305" s="260">
        <v>0.98192517864649</v>
      </c>
      <c r="AG1305" s="260">
        <v>0.998787511367081</v>
      </c>
      <c r="AH1305" s="260">
        <v>0.990712412587413</v>
      </c>
      <c r="AI1305" s="262">
        <v>0.92</v>
      </c>
      <c r="AJ1305" s="260">
        <v>0.967206477732794</v>
      </c>
      <c r="AK1305" s="260">
        <v>0.969708164019209</v>
      </c>
      <c r="AL1305" s="260">
        <v>0.970607446113651</v>
      </c>
      <c r="AM1305" s="260">
        <v>0.975721855736996</v>
      </c>
      <c r="AN1305" s="259">
        <v>0.99</v>
      </c>
      <c r="AO1305" s="264">
        <v>1</v>
      </c>
      <c r="AP1305" s="264">
        <v>1</v>
      </c>
      <c r="AQ1305" s="264">
        <v>1</v>
      </c>
      <c r="AR1305" s="265">
        <v>1</v>
      </c>
      <c r="AS1305" s="286">
        <v>0.0721861525408278</v>
      </c>
      <c r="AT1305" s="267">
        <v>0</v>
      </c>
      <c r="AU1305" s="268">
        <v>0.111111111111111</v>
      </c>
      <c r="AV1305" s="268">
        <v>0</v>
      </c>
      <c r="AW1305" s="268">
        <v>0.0710900473933649</v>
      </c>
      <c r="AX1305" s="224"/>
      <c r="AY1305" s="222"/>
    </row>
    <row r="1306" ht="15" spans="1:51">
      <c r="A1306" s="220"/>
      <c r="B1306" s="224"/>
      <c r="C1306" s="283" t="s">
        <v>1085</v>
      </c>
      <c r="D1306" s="111" t="s">
        <v>25</v>
      </c>
      <c r="E1306" s="111" t="s">
        <v>1086</v>
      </c>
      <c r="F1306" s="307" t="s">
        <v>1344</v>
      </c>
      <c r="G1306" s="307" t="s">
        <v>1344</v>
      </c>
      <c r="H1306" s="307" t="s">
        <v>1344</v>
      </c>
      <c r="I1306" s="307" t="s">
        <v>1344</v>
      </c>
      <c r="J1306" s="259">
        <v>0.9</v>
      </c>
      <c r="K1306" s="260">
        <v>0.947368421052632</v>
      </c>
      <c r="L1306" s="260">
        <v>0.918918918918919</v>
      </c>
      <c r="M1306" s="261">
        <v>0.931034482758621</v>
      </c>
      <c r="N1306" s="261">
        <v>0.933179723502304</v>
      </c>
      <c r="O1306" s="262">
        <v>0.9</v>
      </c>
      <c r="P1306" s="263">
        <v>0.995675675675676</v>
      </c>
      <c r="Q1306" s="260">
        <v>0.931404072883173</v>
      </c>
      <c r="R1306" s="260">
        <v>0.985880398671096</v>
      </c>
      <c r="S1306" s="260">
        <v>0.94164403850901</v>
      </c>
      <c r="T1306" s="262">
        <v>0.9</v>
      </c>
      <c r="U1306" s="260">
        <v>0.957297297297297</v>
      </c>
      <c r="V1306" s="260">
        <v>0.958199356913183</v>
      </c>
      <c r="W1306" s="260">
        <v>0.965946843853821</v>
      </c>
      <c r="X1306" s="260">
        <v>0.959713650950383</v>
      </c>
      <c r="Y1306" s="262">
        <v>0.92</v>
      </c>
      <c r="Z1306" s="262">
        <v>0.961800818553888</v>
      </c>
      <c r="AA1306" s="262">
        <v>0.972397929844738</v>
      </c>
      <c r="AB1306" s="262">
        <v>0.981298129812981</v>
      </c>
      <c r="AC1306" s="262">
        <v>0.978005655688537</v>
      </c>
      <c r="AD1306" s="262">
        <v>0.92</v>
      </c>
      <c r="AE1306" s="260">
        <v>0.994594594594595</v>
      </c>
      <c r="AF1306" s="260">
        <v>0.993413830954994</v>
      </c>
      <c r="AG1306" s="260">
        <v>1</v>
      </c>
      <c r="AH1306" s="260">
        <v>0.99682473942155</v>
      </c>
      <c r="AI1306" s="262">
        <v>0.92</v>
      </c>
      <c r="AJ1306" s="260">
        <v>0.976477683956574</v>
      </c>
      <c r="AK1306" s="260">
        <v>0.981999446136804</v>
      </c>
      <c r="AL1306" s="260">
        <v>0.989588263132986</v>
      </c>
      <c r="AM1306" s="260">
        <v>0.985503025167807</v>
      </c>
      <c r="AN1306" s="259">
        <v>0.99</v>
      </c>
      <c r="AO1306" s="264">
        <v>1</v>
      </c>
      <c r="AP1306" s="264">
        <v>1</v>
      </c>
      <c r="AQ1306" s="264">
        <v>1</v>
      </c>
      <c r="AR1306" s="265">
        <v>1</v>
      </c>
      <c r="AS1306" s="286">
        <v>0.0721861525408278</v>
      </c>
      <c r="AT1306" s="267">
        <v>0.0225563909774436</v>
      </c>
      <c r="AU1306" s="268">
        <v>0.0689655172413793</v>
      </c>
      <c r="AV1306" s="268">
        <v>0.0306122448979592</v>
      </c>
      <c r="AW1306" s="268">
        <v>0.0247011952191235</v>
      </c>
      <c r="AX1306" s="224"/>
      <c r="AY1306" s="222"/>
    </row>
    <row r="1307" ht="15" spans="1:51">
      <c r="A1307" s="220"/>
      <c r="B1307" s="224"/>
      <c r="C1307" s="283" t="s">
        <v>1085</v>
      </c>
      <c r="D1307" s="111" t="s">
        <v>25</v>
      </c>
      <c r="E1307" s="111" t="s">
        <v>1086</v>
      </c>
      <c r="F1307" s="307" t="s">
        <v>1345</v>
      </c>
      <c r="G1307" s="307" t="s">
        <v>1345</v>
      </c>
      <c r="H1307" s="307" t="s">
        <v>1345</v>
      </c>
      <c r="I1307" s="307" t="s">
        <v>1345</v>
      </c>
      <c r="J1307" s="259">
        <v>0.9</v>
      </c>
      <c r="K1307" s="260">
        <v>0.981818181818182</v>
      </c>
      <c r="L1307" s="260">
        <v>0.943396226415094</v>
      </c>
      <c r="M1307" s="261">
        <v>0.92156862745098</v>
      </c>
      <c r="N1307" s="261">
        <v>0.927437641723356</v>
      </c>
      <c r="O1307" s="262">
        <v>0.9</v>
      </c>
      <c r="P1307" s="263">
        <v>0.947418285172904</v>
      </c>
      <c r="Q1307" s="260">
        <v>0.954989384288747</v>
      </c>
      <c r="R1307" s="260">
        <v>0.962754743499649</v>
      </c>
      <c r="S1307" s="260">
        <v>0.942935994055833</v>
      </c>
      <c r="T1307" s="262">
        <v>0.9</v>
      </c>
      <c r="U1307" s="260">
        <v>0.88252013263856</v>
      </c>
      <c r="V1307" s="260">
        <v>0.892144373673036</v>
      </c>
      <c r="W1307" s="260">
        <v>0.898805340829234</v>
      </c>
      <c r="X1307" s="260">
        <v>0.895000530729222</v>
      </c>
      <c r="Y1307" s="262">
        <v>0.92</v>
      </c>
      <c r="Z1307" s="262">
        <v>0.94410936871733</v>
      </c>
      <c r="AA1307" s="262">
        <v>0.950609565489215</v>
      </c>
      <c r="AB1307" s="262">
        <v>0.965</v>
      </c>
      <c r="AC1307" s="262">
        <v>0.962739207106002</v>
      </c>
      <c r="AD1307" s="262">
        <v>0.92</v>
      </c>
      <c r="AE1307" s="260">
        <v>0.998848810437452</v>
      </c>
      <c r="AF1307" s="260">
        <v>0.999065420560748</v>
      </c>
      <c r="AG1307" s="260">
        <v>0.991329479768786</v>
      </c>
      <c r="AH1307" s="260">
        <v>0.992826216686347</v>
      </c>
      <c r="AI1307" s="262">
        <v>0.92</v>
      </c>
      <c r="AJ1307" s="260">
        <v>0.958242714223575</v>
      </c>
      <c r="AK1307" s="260">
        <v>0.964530068419157</v>
      </c>
      <c r="AL1307" s="260">
        <v>0.973627055538318</v>
      </c>
      <c r="AM1307" s="260">
        <v>0.971465222085844</v>
      </c>
      <c r="AN1307" s="259">
        <v>0.99</v>
      </c>
      <c r="AO1307" s="264">
        <v>1</v>
      </c>
      <c r="AP1307" s="264">
        <v>1</v>
      </c>
      <c r="AQ1307" s="264">
        <v>1</v>
      </c>
      <c r="AR1307" s="265">
        <v>1</v>
      </c>
      <c r="AS1307" s="286">
        <v>0.0721861525408278</v>
      </c>
      <c r="AT1307" s="267">
        <v>0.0245901639344262</v>
      </c>
      <c r="AU1307" s="268">
        <v>0.0208333333333333</v>
      </c>
      <c r="AV1307" s="268">
        <v>0.0263157894736842</v>
      </c>
      <c r="AW1307" s="268">
        <v>0.0304985337243402</v>
      </c>
      <c r="AX1307" s="224"/>
      <c r="AY1307" s="222"/>
    </row>
    <row r="1308" ht="15" spans="1:51">
      <c r="A1308" s="220"/>
      <c r="B1308" s="224"/>
      <c r="C1308" s="283" t="s">
        <v>1085</v>
      </c>
      <c r="D1308" s="111" t="s">
        <v>25</v>
      </c>
      <c r="E1308" s="111" t="s">
        <v>1086</v>
      </c>
      <c r="F1308" s="307" t="s">
        <v>1346</v>
      </c>
      <c r="G1308" s="307" t="s">
        <v>1346</v>
      </c>
      <c r="H1308" s="307" t="s">
        <v>1346</v>
      </c>
      <c r="I1308" s="307" t="s">
        <v>1346</v>
      </c>
      <c r="J1308" s="259">
        <v>0.9</v>
      </c>
      <c r="K1308" s="260">
        <v>0.863636363636364</v>
      </c>
      <c r="L1308" s="260">
        <v>0.829787234042553</v>
      </c>
      <c r="M1308" s="261">
        <v>0.878048780487805</v>
      </c>
      <c r="N1308" s="261">
        <v>0.906730769230769</v>
      </c>
      <c r="O1308" s="262">
        <v>0.9</v>
      </c>
      <c r="P1308" s="263">
        <v>0.967130919220056</v>
      </c>
      <c r="Q1308" s="260">
        <v>0.97974025974026</v>
      </c>
      <c r="R1308" s="260">
        <v>0.976808905380334</v>
      </c>
      <c r="S1308" s="260">
        <v>0.97727807310533</v>
      </c>
      <c r="T1308" s="262">
        <v>0.9</v>
      </c>
      <c r="U1308" s="260">
        <v>0.890807799442897</v>
      </c>
      <c r="V1308" s="260">
        <v>0.89974025974026</v>
      </c>
      <c r="W1308" s="260">
        <v>0.898886827458256</v>
      </c>
      <c r="X1308" s="260">
        <v>0.907207037681705</v>
      </c>
      <c r="Y1308" s="262">
        <v>0.92</v>
      </c>
      <c r="Z1308" s="262">
        <v>0.910146699266504</v>
      </c>
      <c r="AA1308" s="262">
        <v>0.94233409610984</v>
      </c>
      <c r="AB1308" s="262">
        <v>0.944172380019589</v>
      </c>
      <c r="AC1308" s="262">
        <v>0.947273009789196</v>
      </c>
      <c r="AD1308" s="262">
        <v>0.92</v>
      </c>
      <c r="AE1308" s="260">
        <v>0.998</v>
      </c>
      <c r="AF1308" s="260">
        <v>0.95746887966805</v>
      </c>
      <c r="AG1308" s="260">
        <v>0.999038461538462</v>
      </c>
      <c r="AH1308" s="260">
        <v>0.984519864076855</v>
      </c>
      <c r="AI1308" s="262">
        <v>0.92</v>
      </c>
      <c r="AJ1308" s="260">
        <v>0.936461672981638</v>
      </c>
      <c r="AK1308" s="260">
        <v>0.958647531014352</v>
      </c>
      <c r="AL1308" s="260">
        <v>0.960952380952381</v>
      </c>
      <c r="AM1308" s="260">
        <v>0.963629416912136</v>
      </c>
      <c r="AN1308" s="259">
        <v>0.99</v>
      </c>
      <c r="AO1308" s="264">
        <v>1</v>
      </c>
      <c r="AP1308" s="264">
        <v>1</v>
      </c>
      <c r="AQ1308" s="264">
        <v>1</v>
      </c>
      <c r="AR1308" s="265">
        <v>1</v>
      </c>
      <c r="AS1308" s="286">
        <v>0.0721861525408278</v>
      </c>
      <c r="AT1308" s="267">
        <v>0</v>
      </c>
      <c r="AU1308" s="268">
        <v>0</v>
      </c>
      <c r="AV1308" s="268">
        <v>0.2</v>
      </c>
      <c r="AW1308" s="268">
        <v>0.0966183574879227</v>
      </c>
      <c r="AX1308" s="224"/>
      <c r="AY1308" s="222"/>
    </row>
    <row r="1309" ht="15" spans="1:51">
      <c r="A1309" s="220"/>
      <c r="B1309" s="224"/>
      <c r="C1309" s="283" t="s">
        <v>1085</v>
      </c>
      <c r="D1309" s="111" t="s">
        <v>25</v>
      </c>
      <c r="E1309" s="111" t="s">
        <v>1086</v>
      </c>
      <c r="F1309" s="307" t="s">
        <v>1347</v>
      </c>
      <c r="G1309" s="307" t="s">
        <v>1347</v>
      </c>
      <c r="H1309" s="307" t="s">
        <v>1347</v>
      </c>
      <c r="I1309" s="307" t="s">
        <v>1347</v>
      </c>
      <c r="J1309" s="259">
        <v>0.9</v>
      </c>
      <c r="K1309" s="260">
        <v>0.941176470588235</v>
      </c>
      <c r="L1309" s="260">
        <v>0.888888888888889</v>
      </c>
      <c r="M1309" s="261">
        <v>0.857142857142857</v>
      </c>
      <c r="N1309" s="261">
        <v>0.913924050632911</v>
      </c>
      <c r="O1309" s="262">
        <v>0.9</v>
      </c>
      <c r="P1309" s="263">
        <v>0.996214169821525</v>
      </c>
      <c r="Q1309" s="260">
        <v>0.967201166180758</v>
      </c>
      <c r="R1309" s="260">
        <v>0.999075785582255</v>
      </c>
      <c r="S1309" s="260">
        <v>0.995847201441265</v>
      </c>
      <c r="T1309" s="262">
        <v>0.9</v>
      </c>
      <c r="U1309" s="260">
        <v>0.901027582477015</v>
      </c>
      <c r="V1309" s="260">
        <v>0.93002915451895</v>
      </c>
      <c r="W1309" s="260">
        <v>0.897412199630314</v>
      </c>
      <c r="X1309" s="260">
        <v>0.927509236923265</v>
      </c>
      <c r="Y1309" s="262">
        <v>0.92</v>
      </c>
      <c r="Z1309" s="262" t="s">
        <v>33</v>
      </c>
      <c r="AA1309" s="262" t="s">
        <v>33</v>
      </c>
      <c r="AB1309" s="262" t="s">
        <v>33</v>
      </c>
      <c r="AC1309" s="262" t="s">
        <v>33</v>
      </c>
      <c r="AD1309" s="262">
        <v>0.92</v>
      </c>
      <c r="AE1309" s="260">
        <v>1</v>
      </c>
      <c r="AF1309" s="260">
        <v>1</v>
      </c>
      <c r="AG1309" s="260">
        <v>1</v>
      </c>
      <c r="AH1309" s="260">
        <v>0.998983739837398</v>
      </c>
      <c r="AI1309" s="262">
        <v>0.92</v>
      </c>
      <c r="AJ1309" s="260">
        <v>0.975121687398594</v>
      </c>
      <c r="AK1309" s="260">
        <v>0.956268221574344</v>
      </c>
      <c r="AL1309" s="260">
        <v>0.977818853974122</v>
      </c>
      <c r="AM1309" s="260">
        <v>0.984823964090507</v>
      </c>
      <c r="AN1309" s="259">
        <v>0.99</v>
      </c>
      <c r="AO1309" s="264">
        <v>1</v>
      </c>
      <c r="AP1309" s="264">
        <v>1</v>
      </c>
      <c r="AQ1309" s="264">
        <v>1</v>
      </c>
      <c r="AR1309" s="265">
        <v>1</v>
      </c>
      <c r="AS1309" s="286">
        <v>0.0721861525408278</v>
      </c>
      <c r="AT1309" s="267">
        <v>0.00537634408602151</v>
      </c>
      <c r="AU1309" s="268">
        <v>0.0645161290322581</v>
      </c>
      <c r="AV1309" s="268">
        <v>0.0146341463414634</v>
      </c>
      <c r="AW1309" s="268">
        <v>0.0289103039288362</v>
      </c>
      <c r="AX1309" s="224"/>
      <c r="AY1309" s="222"/>
    </row>
    <row r="1310" ht="15" spans="1:51">
      <c r="A1310" s="220"/>
      <c r="B1310" s="224"/>
      <c r="C1310" s="283" t="s">
        <v>1085</v>
      </c>
      <c r="D1310" s="111" t="s">
        <v>25</v>
      </c>
      <c r="E1310" s="111" t="s">
        <v>1086</v>
      </c>
      <c r="F1310" s="307" t="s">
        <v>1348</v>
      </c>
      <c r="G1310" s="307" t="s">
        <v>1348</v>
      </c>
      <c r="H1310" s="307" t="s">
        <v>1348</v>
      </c>
      <c r="I1310" s="307" t="s">
        <v>1348</v>
      </c>
      <c r="J1310" s="259">
        <v>0.9</v>
      </c>
      <c r="K1310" s="260">
        <v>0.985074626865672</v>
      </c>
      <c r="L1310" s="260">
        <v>0.954545454545455</v>
      </c>
      <c r="M1310" s="261">
        <v>0.864406779661017</v>
      </c>
      <c r="N1310" s="261">
        <v>0.911627906976744</v>
      </c>
      <c r="O1310" s="262">
        <v>0.9</v>
      </c>
      <c r="P1310" s="263">
        <v>0.963611397185033</v>
      </c>
      <c r="Q1310" s="260">
        <v>0.974299835255354</v>
      </c>
      <c r="R1310" s="260">
        <v>0.981743227326266</v>
      </c>
      <c r="S1310" s="260">
        <v>0.972206137811233</v>
      </c>
      <c r="T1310" s="262">
        <v>0.9</v>
      </c>
      <c r="U1310" s="260">
        <v>0.905595605904566</v>
      </c>
      <c r="V1310" s="260">
        <v>0.905766062602965</v>
      </c>
      <c r="W1310" s="260">
        <v>0.921672555948174</v>
      </c>
      <c r="X1310" s="260">
        <v>0.925730655532868</v>
      </c>
      <c r="Y1310" s="262">
        <v>0.92</v>
      </c>
      <c r="Z1310" s="262">
        <v>0.955475330926594</v>
      </c>
      <c r="AA1310" s="262">
        <v>0.967288191036964</v>
      </c>
      <c r="AB1310" s="262">
        <v>0.965294117647059</v>
      </c>
      <c r="AC1310" s="262">
        <v>0.971092831962397</v>
      </c>
      <c r="AD1310" s="262">
        <v>0.92</v>
      </c>
      <c r="AE1310" s="260">
        <v>0.947162426614481</v>
      </c>
      <c r="AF1310" s="260">
        <v>0.988896146309602</v>
      </c>
      <c r="AG1310" s="260">
        <v>0.986936642717178</v>
      </c>
      <c r="AH1310" s="260">
        <v>0.974488338886245</v>
      </c>
      <c r="AI1310" s="262">
        <v>0.92</v>
      </c>
      <c r="AJ1310" s="260">
        <v>0.966518682944876</v>
      </c>
      <c r="AK1310" s="260">
        <v>0.976694567536517</v>
      </c>
      <c r="AL1310" s="260">
        <v>0.974992644895557</v>
      </c>
      <c r="AM1310" s="260">
        <v>0.979608463326384</v>
      </c>
      <c r="AN1310" s="259">
        <v>0.99</v>
      </c>
      <c r="AO1310" s="264">
        <v>1</v>
      </c>
      <c r="AP1310" s="264">
        <v>1</v>
      </c>
      <c r="AQ1310" s="264">
        <v>1</v>
      </c>
      <c r="AR1310" s="265">
        <v>1</v>
      </c>
      <c r="AS1310" s="286">
        <v>0.0721861525408278</v>
      </c>
      <c r="AT1310" s="267">
        <v>0.125</v>
      </c>
      <c r="AU1310" s="268">
        <v>0</v>
      </c>
      <c r="AV1310" s="268">
        <v>0</v>
      </c>
      <c r="AW1310" s="268">
        <v>0.0809716599190283</v>
      </c>
      <c r="AX1310" s="224"/>
      <c r="AY1310" s="222"/>
    </row>
    <row r="1311" ht="15" spans="1:51">
      <c r="A1311" s="220"/>
      <c r="B1311" s="224"/>
      <c r="C1311" s="283" t="s">
        <v>1085</v>
      </c>
      <c r="D1311" s="111" t="s">
        <v>25</v>
      </c>
      <c r="E1311" s="111" t="s">
        <v>1086</v>
      </c>
      <c r="F1311" s="307" t="s">
        <v>1349</v>
      </c>
      <c r="G1311" s="307" t="s">
        <v>1349</v>
      </c>
      <c r="H1311" s="307" t="s">
        <v>1349</v>
      </c>
      <c r="I1311" s="307" t="s">
        <v>1349</v>
      </c>
      <c r="J1311" s="259">
        <v>0.9</v>
      </c>
      <c r="K1311" s="260">
        <v>0.970588235294118</v>
      </c>
      <c r="L1311" s="260">
        <v>0.882352941176471</v>
      </c>
      <c r="M1311" s="261">
        <v>0.928571428571429</v>
      </c>
      <c r="N1311" s="261">
        <v>0.922470433639947</v>
      </c>
      <c r="O1311" s="262">
        <v>0.9</v>
      </c>
      <c r="P1311" s="263">
        <v>0.979010494752624</v>
      </c>
      <c r="Q1311" s="260">
        <v>0.983176645225136</v>
      </c>
      <c r="R1311" s="260">
        <v>0.987637362637363</v>
      </c>
      <c r="S1311" s="260">
        <v>0.977067301233952</v>
      </c>
      <c r="T1311" s="262">
        <v>0.9</v>
      </c>
      <c r="U1311" s="260">
        <v>0.90592203898051</v>
      </c>
      <c r="V1311" s="260">
        <v>0.937159821870361</v>
      </c>
      <c r="W1311" s="260">
        <v>0.961538461538462</v>
      </c>
      <c r="X1311" s="260">
        <v>0.927056746435357</v>
      </c>
      <c r="Y1311" s="262">
        <v>0.92</v>
      </c>
      <c r="Z1311" s="262" t="s">
        <v>33</v>
      </c>
      <c r="AA1311" s="262" t="s">
        <v>33</v>
      </c>
      <c r="AB1311" s="262" t="s">
        <v>33</v>
      </c>
      <c r="AC1311" s="262" t="s">
        <v>33</v>
      </c>
      <c r="AD1311" s="262">
        <v>0.92</v>
      </c>
      <c r="AE1311" s="260">
        <v>0.980848153214774</v>
      </c>
      <c r="AF1311" s="260">
        <v>0.985074626865672</v>
      </c>
      <c r="AG1311" s="260">
        <v>0.995053586150041</v>
      </c>
      <c r="AH1311" s="260">
        <v>0.989321732252324</v>
      </c>
      <c r="AI1311" s="262">
        <v>0.92</v>
      </c>
      <c r="AJ1311" s="260">
        <v>0.974887556221889</v>
      </c>
      <c r="AK1311" s="260">
        <v>0.976744186046512</v>
      </c>
      <c r="AL1311" s="260">
        <v>0.978021978021978</v>
      </c>
      <c r="AM1311" s="260">
        <v>0.981020553071446</v>
      </c>
      <c r="AN1311" s="259">
        <v>0.99</v>
      </c>
      <c r="AO1311" s="264">
        <v>1</v>
      </c>
      <c r="AP1311" s="264">
        <v>1</v>
      </c>
      <c r="AQ1311" s="264">
        <v>1</v>
      </c>
      <c r="AR1311" s="265">
        <v>1</v>
      </c>
      <c r="AS1311" s="286">
        <v>0.0721861525408278</v>
      </c>
      <c r="AT1311" s="267">
        <v>0.25</v>
      </c>
      <c r="AU1311" s="268">
        <v>0</v>
      </c>
      <c r="AV1311" s="268">
        <v>0</v>
      </c>
      <c r="AW1311" s="268">
        <v>0.0306122448979592</v>
      </c>
      <c r="AX1311" s="224"/>
      <c r="AY1311" s="222"/>
    </row>
    <row r="1312" ht="15" spans="1:51">
      <c r="A1312" s="220"/>
      <c r="B1312" s="224"/>
      <c r="C1312" s="283" t="s">
        <v>1085</v>
      </c>
      <c r="D1312" s="111" t="s">
        <v>25</v>
      </c>
      <c r="E1312" s="111" t="s">
        <v>1086</v>
      </c>
      <c r="F1312" s="307" t="s">
        <v>1350</v>
      </c>
      <c r="G1312" s="307" t="s">
        <v>1350</v>
      </c>
      <c r="H1312" s="307" t="s">
        <v>1350</v>
      </c>
      <c r="I1312" s="307" t="s">
        <v>1350</v>
      </c>
      <c r="J1312" s="259">
        <v>0.9</v>
      </c>
      <c r="K1312" s="260">
        <v>0.964285714285714</v>
      </c>
      <c r="L1312" s="260">
        <v>1</v>
      </c>
      <c r="M1312" s="261">
        <v>0.964285714285714</v>
      </c>
      <c r="N1312" s="261">
        <v>0.963380281690141</v>
      </c>
      <c r="O1312" s="262">
        <v>0.9</v>
      </c>
      <c r="P1312" s="263">
        <v>0.987766198459447</v>
      </c>
      <c r="Q1312" s="260">
        <v>0.989966555183946</v>
      </c>
      <c r="R1312" s="260">
        <v>0.990697674418605</v>
      </c>
      <c r="S1312" s="260">
        <v>0.985968233932892</v>
      </c>
      <c r="T1312" s="262">
        <v>0.9</v>
      </c>
      <c r="U1312" s="260">
        <v>0.934753058450385</v>
      </c>
      <c r="V1312" s="260">
        <v>0.954849498327759</v>
      </c>
      <c r="W1312" s="260">
        <v>0.965116279069767</v>
      </c>
      <c r="X1312" s="260">
        <v>0.955169874829073</v>
      </c>
      <c r="Y1312" s="262">
        <v>0.92</v>
      </c>
      <c r="Z1312" s="262">
        <v>1</v>
      </c>
      <c r="AA1312" s="262">
        <v>0</v>
      </c>
      <c r="AB1312" s="262" t="s">
        <v>33</v>
      </c>
      <c r="AC1312" s="262">
        <v>0.142857142857143</v>
      </c>
      <c r="AD1312" s="262">
        <v>0.92</v>
      </c>
      <c r="AE1312" s="260">
        <v>1</v>
      </c>
      <c r="AF1312" s="260">
        <v>1</v>
      </c>
      <c r="AG1312" s="260">
        <v>1</v>
      </c>
      <c r="AH1312" s="260">
        <v>0.999460334592553</v>
      </c>
      <c r="AI1312" s="262">
        <v>0.92</v>
      </c>
      <c r="AJ1312" s="260">
        <v>0.967391304347826</v>
      </c>
      <c r="AK1312" s="260">
        <v>0.969933184855234</v>
      </c>
      <c r="AL1312" s="260">
        <v>0.972093023255814</v>
      </c>
      <c r="AM1312" s="260">
        <v>0.97560103485266</v>
      </c>
      <c r="AN1312" s="259">
        <v>0.99</v>
      </c>
      <c r="AO1312" s="264">
        <v>1</v>
      </c>
      <c r="AP1312" s="264">
        <v>1</v>
      </c>
      <c r="AQ1312" s="264">
        <v>1</v>
      </c>
      <c r="AR1312" s="265">
        <v>1</v>
      </c>
      <c r="AS1312" s="286">
        <v>0.0721861525408278</v>
      </c>
      <c r="AT1312" s="267">
        <v>0</v>
      </c>
      <c r="AU1312" s="268">
        <v>0</v>
      </c>
      <c r="AV1312" s="268">
        <v>0.333333333333333</v>
      </c>
      <c r="AW1312" s="268">
        <v>0.0900900900900901</v>
      </c>
      <c r="AX1312" s="224"/>
      <c r="AY1312" s="222"/>
    </row>
    <row r="1313" ht="15" spans="1:51">
      <c r="A1313" s="220"/>
      <c r="B1313" s="224"/>
      <c r="C1313" s="283" t="s">
        <v>1085</v>
      </c>
      <c r="D1313" s="111" t="s">
        <v>25</v>
      </c>
      <c r="E1313" s="111" t="s">
        <v>1086</v>
      </c>
      <c r="F1313" s="307" t="s">
        <v>1351</v>
      </c>
      <c r="G1313" s="307" t="s">
        <v>1351</v>
      </c>
      <c r="H1313" s="307" t="s">
        <v>1351</v>
      </c>
      <c r="I1313" s="307" t="s">
        <v>1351</v>
      </c>
      <c r="J1313" s="259">
        <v>0.9</v>
      </c>
      <c r="K1313" s="260">
        <v>1</v>
      </c>
      <c r="L1313" s="260">
        <v>1</v>
      </c>
      <c r="M1313" s="261">
        <v>1</v>
      </c>
      <c r="N1313" s="261">
        <v>0.987767584097859</v>
      </c>
      <c r="O1313" s="262">
        <v>0.9</v>
      </c>
      <c r="P1313" s="263">
        <v>0.981083086053412</v>
      </c>
      <c r="Q1313" s="260">
        <v>0.993329912775782</v>
      </c>
      <c r="R1313" s="260">
        <v>0.989240506329114</v>
      </c>
      <c r="S1313" s="260">
        <v>0.944265869659204</v>
      </c>
      <c r="T1313" s="262">
        <v>0.9</v>
      </c>
      <c r="U1313" s="260">
        <v>0.959940652818991</v>
      </c>
      <c r="V1313" s="260">
        <v>0.96613648024628</v>
      </c>
      <c r="W1313" s="260">
        <v>0.961392405063291</v>
      </c>
      <c r="X1313" s="260">
        <v>0.962593281828606</v>
      </c>
      <c r="Y1313" s="262">
        <v>0.92</v>
      </c>
      <c r="Z1313" s="262" t="s">
        <v>33</v>
      </c>
      <c r="AA1313" s="262" t="s">
        <v>33</v>
      </c>
      <c r="AB1313" s="262" t="s">
        <v>33</v>
      </c>
      <c r="AC1313" s="262" t="s">
        <v>33</v>
      </c>
      <c r="AD1313" s="262">
        <v>0.92</v>
      </c>
      <c r="AE1313" s="260">
        <v>1</v>
      </c>
      <c r="AF1313" s="260">
        <v>0.994638069705094</v>
      </c>
      <c r="AG1313" s="260">
        <v>0.997542997542998</v>
      </c>
      <c r="AH1313" s="260">
        <v>0.965312327252626</v>
      </c>
      <c r="AI1313" s="262">
        <v>0.92</v>
      </c>
      <c r="AJ1313" s="260">
        <v>0.979970326409496</v>
      </c>
      <c r="AK1313" s="260">
        <v>0.98050282195998</v>
      </c>
      <c r="AL1313" s="260">
        <v>0.981645569620253</v>
      </c>
      <c r="AM1313" s="260">
        <v>0.985074907423072</v>
      </c>
      <c r="AN1313" s="259">
        <v>0.99</v>
      </c>
      <c r="AO1313" s="264">
        <v>1</v>
      </c>
      <c r="AP1313" s="264">
        <v>1</v>
      </c>
      <c r="AQ1313" s="264">
        <v>1</v>
      </c>
      <c r="AR1313" s="265">
        <v>1</v>
      </c>
      <c r="AS1313" s="286">
        <v>0.0721861525408278</v>
      </c>
      <c r="AT1313" s="267">
        <v>0</v>
      </c>
      <c r="AU1313" s="268">
        <v>0</v>
      </c>
      <c r="AV1313" s="268">
        <v>0</v>
      </c>
      <c r="AW1313" s="268">
        <v>0.0253807106598985</v>
      </c>
      <c r="AX1313" s="224"/>
      <c r="AY1313" s="222"/>
    </row>
    <row r="1314" ht="15" spans="1:51">
      <c r="A1314" s="220"/>
      <c r="B1314" s="224"/>
      <c r="C1314" s="283" t="s">
        <v>1085</v>
      </c>
      <c r="D1314" s="111" t="s">
        <v>25</v>
      </c>
      <c r="E1314" s="111" t="s">
        <v>1086</v>
      </c>
      <c r="F1314" s="307" t="s">
        <v>1352</v>
      </c>
      <c r="G1314" s="307" t="s">
        <v>1352</v>
      </c>
      <c r="H1314" s="307" t="s">
        <v>1352</v>
      </c>
      <c r="I1314" s="307" t="s">
        <v>1352</v>
      </c>
      <c r="J1314" s="259">
        <v>0.9</v>
      </c>
      <c r="K1314" s="260">
        <v>0.708333333333333</v>
      </c>
      <c r="L1314" s="260">
        <v>0.68</v>
      </c>
      <c r="M1314" s="261">
        <v>0.6</v>
      </c>
      <c r="N1314" s="261">
        <v>0.702702702702703</v>
      </c>
      <c r="O1314" s="262">
        <v>0.9</v>
      </c>
      <c r="P1314" s="263">
        <v>0.833641404805915</v>
      </c>
      <c r="Q1314" s="260">
        <v>0.915630070308275</v>
      </c>
      <c r="R1314" s="260">
        <v>0.932907348242812</v>
      </c>
      <c r="S1314" s="260">
        <v>0.878201101215772</v>
      </c>
      <c r="T1314" s="262">
        <v>0.9</v>
      </c>
      <c r="U1314" s="260">
        <v>0.815157116451017</v>
      </c>
      <c r="V1314" s="260">
        <v>0.892374256354786</v>
      </c>
      <c r="W1314" s="260">
        <v>0.920766773162939</v>
      </c>
      <c r="X1314" s="260">
        <v>0.892668415801338</v>
      </c>
      <c r="Y1314" s="262">
        <v>0.92</v>
      </c>
      <c r="Z1314" s="262" t="s">
        <v>33</v>
      </c>
      <c r="AA1314" s="262">
        <v>1</v>
      </c>
      <c r="AB1314" s="262">
        <v>1</v>
      </c>
      <c r="AC1314" s="262">
        <v>0.894736842105263</v>
      </c>
      <c r="AD1314" s="262">
        <v>0.92</v>
      </c>
      <c r="AE1314" s="260">
        <v>0.998213647731333</v>
      </c>
      <c r="AF1314" s="260">
        <v>0.942751352890914</v>
      </c>
      <c r="AG1314" s="260">
        <v>0.990749138400145</v>
      </c>
      <c r="AH1314" s="260">
        <v>0.977317967522263</v>
      </c>
      <c r="AI1314" s="262">
        <v>0.92</v>
      </c>
      <c r="AJ1314" s="260">
        <v>0.925720620842572</v>
      </c>
      <c r="AK1314" s="260">
        <v>0.943396226415094</v>
      </c>
      <c r="AL1314" s="260">
        <v>0.948341836734694</v>
      </c>
      <c r="AM1314" s="260">
        <v>0.949180690876882</v>
      </c>
      <c r="AN1314" s="259">
        <v>0.99</v>
      </c>
      <c r="AO1314" s="264">
        <v>1</v>
      </c>
      <c r="AP1314" s="264">
        <v>1</v>
      </c>
      <c r="AQ1314" s="264">
        <v>1</v>
      </c>
      <c r="AR1314" s="265">
        <v>1</v>
      </c>
      <c r="AS1314" s="286">
        <v>0.0721861525408278</v>
      </c>
      <c r="AT1314" s="267">
        <v>0</v>
      </c>
      <c r="AU1314" s="268">
        <v>0.0909090909090909</v>
      </c>
      <c r="AV1314" s="268">
        <v>0</v>
      </c>
      <c r="AW1314" s="268">
        <v>0.0549828178694158</v>
      </c>
      <c r="AX1314" s="224"/>
      <c r="AY1314" s="222"/>
    </row>
    <row r="1315" ht="15" spans="1:51">
      <c r="A1315" s="220"/>
      <c r="B1315" s="224"/>
      <c r="C1315" s="283" t="s">
        <v>1085</v>
      </c>
      <c r="D1315" s="111" t="s">
        <v>25</v>
      </c>
      <c r="E1315" s="111" t="s">
        <v>1086</v>
      </c>
      <c r="F1315" s="307" t="s">
        <v>1353</v>
      </c>
      <c r="G1315" s="307" t="s">
        <v>1353</v>
      </c>
      <c r="H1315" s="307" t="s">
        <v>1353</v>
      </c>
      <c r="I1315" s="307" t="s">
        <v>1353</v>
      </c>
      <c r="J1315" s="259">
        <v>0.9</v>
      </c>
      <c r="K1315" s="260">
        <v>0.879310344827586</v>
      </c>
      <c r="L1315" s="260">
        <v>0.907407407407407</v>
      </c>
      <c r="M1315" s="261">
        <v>0.891304347826087</v>
      </c>
      <c r="N1315" s="261">
        <v>0.932973805855162</v>
      </c>
      <c r="O1315" s="262">
        <v>0.9</v>
      </c>
      <c r="P1315" s="263">
        <v>0.967329545454545</v>
      </c>
      <c r="Q1315" s="260">
        <v>0.982625482625483</v>
      </c>
      <c r="R1315" s="260">
        <v>0.978171896316507</v>
      </c>
      <c r="S1315" s="260">
        <v>0.968008575248914</v>
      </c>
      <c r="T1315" s="262">
        <v>0.9</v>
      </c>
      <c r="U1315" s="260">
        <v>0.878787878787879</v>
      </c>
      <c r="V1315" s="260">
        <v>0.90457804743519</v>
      </c>
      <c r="W1315" s="260">
        <v>0.845384265575261</v>
      </c>
      <c r="X1315" s="260">
        <v>0.905351795166477</v>
      </c>
      <c r="Y1315" s="262">
        <v>0.92</v>
      </c>
      <c r="Z1315" s="262">
        <v>0.934875749785775</v>
      </c>
      <c r="AA1315" s="262">
        <v>0.927057864710676</v>
      </c>
      <c r="AB1315" s="262">
        <v>0.892511013215859</v>
      </c>
      <c r="AC1315" s="262">
        <v>0.93890342870967</v>
      </c>
      <c r="AD1315" s="262">
        <v>0.92</v>
      </c>
      <c r="AE1315" s="260">
        <v>0.991525423728814</v>
      </c>
      <c r="AF1315" s="260">
        <v>0.993485342019544</v>
      </c>
      <c r="AG1315" s="260">
        <v>0.990663900414938</v>
      </c>
      <c r="AH1315" s="260">
        <v>0.985680404528572</v>
      </c>
      <c r="AI1315" s="262">
        <v>0.92</v>
      </c>
      <c r="AJ1315" s="260">
        <v>0.954711802378774</v>
      </c>
      <c r="AK1315" s="260">
        <v>0.953954941621444</v>
      </c>
      <c r="AL1315" s="260">
        <v>0.939412117576485</v>
      </c>
      <c r="AM1315" s="260">
        <v>0.963556529669618</v>
      </c>
      <c r="AN1315" s="259">
        <v>0.99</v>
      </c>
      <c r="AO1315" s="264">
        <v>1</v>
      </c>
      <c r="AP1315" s="264">
        <v>1</v>
      </c>
      <c r="AQ1315" s="264">
        <v>1</v>
      </c>
      <c r="AR1315" s="265">
        <v>0.999660671869698</v>
      </c>
      <c r="AS1315" s="286">
        <v>0.0721861525408278</v>
      </c>
      <c r="AT1315" s="267">
        <v>0.0227272727272727</v>
      </c>
      <c r="AU1315" s="268">
        <v>0.179487179487179</v>
      </c>
      <c r="AV1315" s="268">
        <v>0.0625</v>
      </c>
      <c r="AW1315" s="268">
        <v>0.0539460539460539</v>
      </c>
      <c r="AX1315" s="224"/>
      <c r="AY1315" s="222"/>
    </row>
    <row r="1316" ht="15" spans="1:51">
      <c r="A1316" s="220"/>
      <c r="B1316" s="224"/>
      <c r="C1316" s="283" t="s">
        <v>1085</v>
      </c>
      <c r="D1316" s="111" t="s">
        <v>25</v>
      </c>
      <c r="E1316" s="111" t="s">
        <v>1086</v>
      </c>
      <c r="F1316" s="307" t="s">
        <v>1354</v>
      </c>
      <c r="G1316" s="307" t="s">
        <v>1354</v>
      </c>
      <c r="H1316" s="307" t="s">
        <v>1354</v>
      </c>
      <c r="I1316" s="307" t="s">
        <v>1354</v>
      </c>
      <c r="J1316" s="259">
        <v>0.9</v>
      </c>
      <c r="K1316" s="260">
        <v>0.959183673469388</v>
      </c>
      <c r="L1316" s="260">
        <v>0.977272727272727</v>
      </c>
      <c r="M1316" s="261">
        <v>0.975</v>
      </c>
      <c r="N1316" s="261">
        <v>0.95311004784689</v>
      </c>
      <c r="O1316" s="262">
        <v>0.9</v>
      </c>
      <c r="P1316" s="263">
        <v>0.957785854067654</v>
      </c>
      <c r="Q1316" s="260">
        <v>0.979976896418945</v>
      </c>
      <c r="R1316" s="260">
        <v>0.971296296296296</v>
      </c>
      <c r="S1316" s="260">
        <v>0.945224367009275</v>
      </c>
      <c r="T1316" s="262">
        <v>0.9</v>
      </c>
      <c r="U1316" s="260">
        <v>0.946882862734135</v>
      </c>
      <c r="V1316" s="260">
        <v>0.940315748941086</v>
      </c>
      <c r="W1316" s="260">
        <v>0.930555555555556</v>
      </c>
      <c r="X1316" s="260">
        <v>0.930224784824935</v>
      </c>
      <c r="Y1316" s="262">
        <v>0.92</v>
      </c>
      <c r="Z1316" s="262" t="s">
        <v>33</v>
      </c>
      <c r="AA1316" s="262" t="s">
        <v>33</v>
      </c>
      <c r="AB1316" s="262" t="s">
        <v>33</v>
      </c>
      <c r="AC1316" s="262" t="s">
        <v>33</v>
      </c>
      <c r="AD1316" s="262">
        <v>0.92</v>
      </c>
      <c r="AE1316" s="260">
        <v>1</v>
      </c>
      <c r="AF1316" s="260">
        <v>0.990196078431373</v>
      </c>
      <c r="AG1316" s="260">
        <v>0.996732026143791</v>
      </c>
      <c r="AH1316" s="260">
        <v>0.996343692870201</v>
      </c>
      <c r="AI1316" s="262">
        <v>0.92</v>
      </c>
      <c r="AJ1316" s="260">
        <v>0.964495387195974</v>
      </c>
      <c r="AK1316" s="260">
        <v>0.956103195995379</v>
      </c>
      <c r="AL1316" s="260">
        <v>0.95787037037037</v>
      </c>
      <c r="AM1316" s="260">
        <v>0.969541662604627</v>
      </c>
      <c r="AN1316" s="259">
        <v>0.99</v>
      </c>
      <c r="AO1316" s="264">
        <v>1</v>
      </c>
      <c r="AP1316" s="264">
        <v>1</v>
      </c>
      <c r="AQ1316" s="264">
        <v>1</v>
      </c>
      <c r="AR1316" s="265">
        <v>1</v>
      </c>
      <c r="AS1316" s="286">
        <v>0.0721861525408278</v>
      </c>
      <c r="AT1316" s="267">
        <v>0</v>
      </c>
      <c r="AU1316" s="268">
        <v>0.0625</v>
      </c>
      <c r="AV1316" s="268">
        <v>0.0833333333333333</v>
      </c>
      <c r="AW1316" s="268">
        <v>0.0460251046025105</v>
      </c>
      <c r="AX1316" s="224"/>
      <c r="AY1316" s="222"/>
    </row>
    <row r="1317" ht="15" spans="1:51">
      <c r="A1317" s="220"/>
      <c r="B1317" s="224"/>
      <c r="C1317" s="283" t="s">
        <v>1085</v>
      </c>
      <c r="D1317" s="111" t="s">
        <v>25</v>
      </c>
      <c r="E1317" s="111" t="s">
        <v>1086</v>
      </c>
      <c r="F1317" s="307" t="s">
        <v>1355</v>
      </c>
      <c r="G1317" s="307" t="s">
        <v>1355</v>
      </c>
      <c r="H1317" s="307" t="s">
        <v>1355</v>
      </c>
      <c r="I1317" s="307" t="s">
        <v>1355</v>
      </c>
      <c r="J1317" s="259">
        <v>0.9</v>
      </c>
      <c r="K1317" s="260">
        <v>1</v>
      </c>
      <c r="L1317" s="260">
        <v>0.942857142857143</v>
      </c>
      <c r="M1317" s="261">
        <v>1</v>
      </c>
      <c r="N1317" s="261">
        <v>0.961492178098676</v>
      </c>
      <c r="O1317" s="262">
        <v>0.9</v>
      </c>
      <c r="P1317" s="263">
        <v>0.988178795714813</v>
      </c>
      <c r="Q1317" s="260">
        <v>0.980932203389831</v>
      </c>
      <c r="R1317" s="260">
        <v>0.990112994350282</v>
      </c>
      <c r="S1317" s="260">
        <v>0.987199122657742</v>
      </c>
      <c r="T1317" s="262">
        <v>0.9</v>
      </c>
      <c r="U1317" s="260">
        <v>0.954931658662726</v>
      </c>
      <c r="V1317" s="260">
        <v>0.948093220338983</v>
      </c>
      <c r="W1317" s="260">
        <v>0.936440677966102</v>
      </c>
      <c r="X1317" s="260">
        <v>0.958855673416908</v>
      </c>
      <c r="Y1317" s="262">
        <v>0.92</v>
      </c>
      <c r="Z1317" s="262" t="s">
        <v>33</v>
      </c>
      <c r="AA1317" s="262" t="s">
        <v>33</v>
      </c>
      <c r="AB1317" s="262" t="s">
        <v>33</v>
      </c>
      <c r="AC1317" s="262" t="s">
        <v>33</v>
      </c>
      <c r="AD1317" s="262">
        <v>0.92</v>
      </c>
      <c r="AE1317" s="260">
        <v>1</v>
      </c>
      <c r="AF1317" s="260">
        <v>0.99737532808399</v>
      </c>
      <c r="AG1317" s="260">
        <v>1</v>
      </c>
      <c r="AH1317" s="260">
        <v>0.998759818106656</v>
      </c>
      <c r="AI1317" s="262">
        <v>0.92</v>
      </c>
      <c r="AJ1317" s="260">
        <v>0.976357591429627</v>
      </c>
      <c r="AK1317" s="260">
        <v>0.961864406779661</v>
      </c>
      <c r="AL1317" s="260">
        <v>0.963276836158192</v>
      </c>
      <c r="AM1317" s="260">
        <v>0.980505606292662</v>
      </c>
      <c r="AN1317" s="259">
        <v>0.99</v>
      </c>
      <c r="AO1317" s="264">
        <v>1</v>
      </c>
      <c r="AP1317" s="264">
        <v>1</v>
      </c>
      <c r="AQ1317" s="264">
        <v>1</v>
      </c>
      <c r="AR1317" s="265">
        <v>1</v>
      </c>
      <c r="AS1317" s="286">
        <v>0.0721861525408278</v>
      </c>
      <c r="AT1317" s="267">
        <v>0</v>
      </c>
      <c r="AU1317" s="268">
        <v>0</v>
      </c>
      <c r="AV1317" s="268">
        <v>0.125</v>
      </c>
      <c r="AW1317" s="268">
        <v>0.0607476635514019</v>
      </c>
      <c r="AX1317" s="224"/>
      <c r="AY1317" s="222"/>
    </row>
    <row r="1318" ht="15" spans="1:51">
      <c r="A1318" s="220"/>
      <c r="B1318" s="224"/>
      <c r="C1318" s="283" t="s">
        <v>1085</v>
      </c>
      <c r="D1318" s="111" t="s">
        <v>25</v>
      </c>
      <c r="E1318" s="111" t="s">
        <v>1086</v>
      </c>
      <c r="F1318" s="307" t="s">
        <v>1356</v>
      </c>
      <c r="G1318" s="307" t="s">
        <v>1356</v>
      </c>
      <c r="H1318" s="307" t="s">
        <v>1356</v>
      </c>
      <c r="I1318" s="307" t="s">
        <v>1356</v>
      </c>
      <c r="J1318" s="259">
        <v>0.9</v>
      </c>
      <c r="K1318" s="260">
        <v>0.973684210526316</v>
      </c>
      <c r="L1318" s="260">
        <v>0.971428571428571</v>
      </c>
      <c r="M1318" s="261">
        <v>1</v>
      </c>
      <c r="N1318" s="261">
        <v>0.952710495963091</v>
      </c>
      <c r="O1318" s="262">
        <v>0.9</v>
      </c>
      <c r="P1318" s="263">
        <v>0.987917841320983</v>
      </c>
      <c r="Q1318" s="260">
        <v>0.985343855693348</v>
      </c>
      <c r="R1318" s="260">
        <v>0.987299465240642</v>
      </c>
      <c r="S1318" s="260">
        <v>0.98777131173325</v>
      </c>
      <c r="T1318" s="262">
        <v>0.9</v>
      </c>
      <c r="U1318" s="260">
        <v>0.935964559001208</v>
      </c>
      <c r="V1318" s="260">
        <v>0.930101465614431</v>
      </c>
      <c r="W1318" s="260">
        <v>0.948529411764706</v>
      </c>
      <c r="X1318" s="260">
        <v>0.952205882352941</v>
      </c>
      <c r="Y1318" s="262">
        <v>0.92</v>
      </c>
      <c r="Z1318" s="262" t="s">
        <v>33</v>
      </c>
      <c r="AA1318" s="262" t="s">
        <v>33</v>
      </c>
      <c r="AB1318" s="262" t="s">
        <v>33</v>
      </c>
      <c r="AC1318" s="262" t="s">
        <v>33</v>
      </c>
      <c r="AD1318" s="262">
        <v>0.92</v>
      </c>
      <c r="AE1318" s="260">
        <v>1</v>
      </c>
      <c r="AF1318" s="260">
        <v>1</v>
      </c>
      <c r="AG1318" s="260">
        <v>1</v>
      </c>
      <c r="AH1318" s="260">
        <v>0.999286224125625</v>
      </c>
      <c r="AI1318" s="262">
        <v>0.92</v>
      </c>
      <c r="AJ1318" s="260">
        <v>0.968586387434555</v>
      </c>
      <c r="AK1318" s="260">
        <v>0.962253521126761</v>
      </c>
      <c r="AL1318" s="260">
        <v>0.973930481283422</v>
      </c>
      <c r="AM1318" s="260">
        <v>0.978472850233948</v>
      </c>
      <c r="AN1318" s="259">
        <v>0.99</v>
      </c>
      <c r="AO1318" s="264">
        <v>1</v>
      </c>
      <c r="AP1318" s="264">
        <v>1</v>
      </c>
      <c r="AQ1318" s="264">
        <v>1</v>
      </c>
      <c r="AR1318" s="265">
        <v>1</v>
      </c>
      <c r="AS1318" s="286">
        <v>0.0721861525408278</v>
      </c>
      <c r="AT1318" s="267">
        <v>0</v>
      </c>
      <c r="AU1318" s="268">
        <v>0.333333333333333</v>
      </c>
      <c r="AV1318" s="268">
        <v>0.166666666666667</v>
      </c>
      <c r="AW1318" s="268">
        <v>0.0596026490066225</v>
      </c>
      <c r="AX1318" s="224"/>
      <c r="AY1318" s="222"/>
    </row>
    <row r="1319" ht="15" spans="1:51">
      <c r="A1319" s="220"/>
      <c r="B1319" s="224"/>
      <c r="C1319" s="283" t="s">
        <v>1085</v>
      </c>
      <c r="D1319" s="111" t="s">
        <v>25</v>
      </c>
      <c r="E1319" s="111" t="s">
        <v>1086</v>
      </c>
      <c r="F1319" s="307" t="s">
        <v>1357</v>
      </c>
      <c r="G1319" s="307" t="s">
        <v>1357</v>
      </c>
      <c r="H1319" s="307" t="s">
        <v>1357</v>
      </c>
      <c r="I1319" s="307" t="s">
        <v>1357</v>
      </c>
      <c r="J1319" s="259">
        <v>0.9</v>
      </c>
      <c r="K1319" s="260">
        <v>0.896551724137931</v>
      </c>
      <c r="L1319" s="260">
        <v>0.896551724137931</v>
      </c>
      <c r="M1319" s="261">
        <v>0.92156862745098</v>
      </c>
      <c r="N1319" s="261">
        <v>0.891304347826087</v>
      </c>
      <c r="O1319" s="262">
        <v>0.9</v>
      </c>
      <c r="P1319" s="263">
        <v>0.986941870261163</v>
      </c>
      <c r="Q1319" s="260">
        <v>0.984247374562427</v>
      </c>
      <c r="R1319" s="260">
        <v>0.983870967741935</v>
      </c>
      <c r="S1319" s="260">
        <v>0.975038201601903</v>
      </c>
      <c r="T1319" s="262">
        <v>0.9</v>
      </c>
      <c r="U1319" s="260">
        <v>0.909014321819714</v>
      </c>
      <c r="V1319" s="260">
        <v>0.903442240373396</v>
      </c>
      <c r="W1319" s="260">
        <v>0.921809256661992</v>
      </c>
      <c r="X1319" s="260">
        <v>0.917002533099509</v>
      </c>
      <c r="Y1319" s="262">
        <v>0.92</v>
      </c>
      <c r="Z1319" s="262" t="s">
        <v>33</v>
      </c>
      <c r="AA1319" s="262" t="s">
        <v>33</v>
      </c>
      <c r="AB1319" s="262" t="s">
        <v>33</v>
      </c>
      <c r="AC1319" s="262" t="s">
        <v>33</v>
      </c>
      <c r="AD1319" s="262">
        <v>0.92</v>
      </c>
      <c r="AE1319" s="260">
        <v>1</v>
      </c>
      <c r="AF1319" s="260">
        <v>0.991379310344828</v>
      </c>
      <c r="AG1319" s="260">
        <v>0.995744680851064</v>
      </c>
      <c r="AH1319" s="260">
        <v>0.99009900990099</v>
      </c>
      <c r="AI1319" s="262">
        <v>0.92</v>
      </c>
      <c r="AJ1319" s="260">
        <v>0.962089300758214</v>
      </c>
      <c r="AK1319" s="260">
        <v>0.95536756126021</v>
      </c>
      <c r="AL1319" s="260">
        <v>0.951612903225806</v>
      </c>
      <c r="AM1319" s="260">
        <v>0.963511434724644</v>
      </c>
      <c r="AN1319" s="259">
        <v>0.99</v>
      </c>
      <c r="AO1319" s="264">
        <v>1</v>
      </c>
      <c r="AP1319" s="264">
        <v>1</v>
      </c>
      <c r="AQ1319" s="264">
        <v>1</v>
      </c>
      <c r="AR1319" s="265">
        <v>1</v>
      </c>
      <c r="AS1319" s="286">
        <v>0.0721861525408278</v>
      </c>
      <c r="AT1319" s="267">
        <v>0.0588235294117647</v>
      </c>
      <c r="AU1319" s="268">
        <v>0.0714285714285714</v>
      </c>
      <c r="AV1319" s="268">
        <v>0.0769230769230769</v>
      </c>
      <c r="AW1319" s="268">
        <v>0.0639810426540284</v>
      </c>
      <c r="AX1319" s="224"/>
      <c r="AY1319" s="222"/>
    </row>
    <row r="1320" ht="15" spans="1:51">
      <c r="A1320" s="220"/>
      <c r="B1320" s="224"/>
      <c r="C1320" s="283" t="s">
        <v>1085</v>
      </c>
      <c r="D1320" s="111" t="s">
        <v>25</v>
      </c>
      <c r="E1320" s="111" t="s">
        <v>1086</v>
      </c>
      <c r="F1320" s="307" t="s">
        <v>1358</v>
      </c>
      <c r="G1320" s="307" t="s">
        <v>1358</v>
      </c>
      <c r="H1320" s="307" t="s">
        <v>1358</v>
      </c>
      <c r="I1320" s="307" t="s">
        <v>1358</v>
      </c>
      <c r="J1320" s="259">
        <v>0.9</v>
      </c>
      <c r="K1320" s="260">
        <v>0.989247311827957</v>
      </c>
      <c r="L1320" s="260">
        <v>0.945054945054945</v>
      </c>
      <c r="M1320" s="261">
        <v>0.947368421052632</v>
      </c>
      <c r="N1320" s="261">
        <v>0.966666666666667</v>
      </c>
      <c r="O1320" s="262">
        <v>0.9</v>
      </c>
      <c r="P1320" s="263">
        <v>0.990636346264093</v>
      </c>
      <c r="Q1320" s="260">
        <v>0.990566037735849</v>
      </c>
      <c r="R1320" s="260">
        <v>0.991876208897486</v>
      </c>
      <c r="S1320" s="260">
        <v>0.926378716070659</v>
      </c>
      <c r="T1320" s="262">
        <v>0.9</v>
      </c>
      <c r="U1320" s="260">
        <v>0.931396904261418</v>
      </c>
      <c r="V1320" s="260">
        <v>0.934860736747529</v>
      </c>
      <c r="W1320" s="260">
        <v>0.932688588007737</v>
      </c>
      <c r="X1320" s="260">
        <v>0.930767987936234</v>
      </c>
      <c r="Y1320" s="262">
        <v>0.92</v>
      </c>
      <c r="Z1320" s="262">
        <v>0.950688905003626</v>
      </c>
      <c r="AA1320" s="262">
        <v>0.944070080862534</v>
      </c>
      <c r="AB1320" s="262">
        <v>0.935931307793923</v>
      </c>
      <c r="AC1320" s="262">
        <v>0.925778841620426</v>
      </c>
      <c r="AD1320" s="262">
        <v>0.92</v>
      </c>
      <c r="AE1320" s="260">
        <v>0.906790945406125</v>
      </c>
      <c r="AF1320" s="260">
        <v>0.987671232876712</v>
      </c>
      <c r="AG1320" s="260">
        <v>0.995904995904996</v>
      </c>
      <c r="AH1320" s="260">
        <v>0.961795947514059</v>
      </c>
      <c r="AI1320" s="262">
        <v>0.92</v>
      </c>
      <c r="AJ1320" s="260">
        <v>0.972343886872732</v>
      </c>
      <c r="AK1320" s="260">
        <v>0.967924528301887</v>
      </c>
      <c r="AL1320" s="260">
        <v>0.96267382288363</v>
      </c>
      <c r="AM1320" s="260">
        <v>0.964599644555454</v>
      </c>
      <c r="AN1320" s="259">
        <v>0.99</v>
      </c>
      <c r="AO1320" s="264">
        <v>1</v>
      </c>
      <c r="AP1320" s="264">
        <v>1</v>
      </c>
      <c r="AQ1320" s="264">
        <v>1</v>
      </c>
      <c r="AR1320" s="265">
        <v>1</v>
      </c>
      <c r="AS1320" s="286">
        <v>0.0721861525408278</v>
      </c>
      <c r="AT1320" s="267">
        <v>0.025</v>
      </c>
      <c r="AU1320" s="268">
        <v>0.0263157894736842</v>
      </c>
      <c r="AV1320" s="268">
        <v>0.03125</v>
      </c>
      <c r="AW1320" s="268">
        <v>0.0378787878787879</v>
      </c>
      <c r="AX1320" s="224"/>
      <c r="AY1320" s="222"/>
    </row>
    <row r="1321" ht="15" spans="1:51">
      <c r="A1321" s="220"/>
      <c r="B1321" s="224"/>
      <c r="C1321" s="283" t="s">
        <v>1085</v>
      </c>
      <c r="D1321" s="111" t="s">
        <v>25</v>
      </c>
      <c r="E1321" s="111" t="s">
        <v>1086</v>
      </c>
      <c r="F1321" s="307" t="s">
        <v>1359</v>
      </c>
      <c r="G1321" s="307" t="s">
        <v>1359</v>
      </c>
      <c r="H1321" s="307" t="s">
        <v>1359</v>
      </c>
      <c r="I1321" s="307" t="s">
        <v>1359</v>
      </c>
      <c r="J1321" s="259">
        <v>0.9</v>
      </c>
      <c r="K1321" s="260">
        <v>1</v>
      </c>
      <c r="L1321" s="260">
        <v>1</v>
      </c>
      <c r="M1321" s="261">
        <v>1</v>
      </c>
      <c r="N1321" s="261">
        <v>0.993166287015945</v>
      </c>
      <c r="O1321" s="262">
        <v>0.9</v>
      </c>
      <c r="P1321" s="263">
        <v>0.987467362924282</v>
      </c>
      <c r="Q1321" s="260">
        <v>0.992790194664744</v>
      </c>
      <c r="R1321" s="260">
        <v>0.997257769652651</v>
      </c>
      <c r="S1321" s="260">
        <v>0.990104496516783</v>
      </c>
      <c r="T1321" s="262">
        <v>0.9</v>
      </c>
      <c r="U1321" s="260">
        <v>0.96135770234987</v>
      </c>
      <c r="V1321" s="260">
        <v>0.962509012256669</v>
      </c>
      <c r="W1321" s="260">
        <v>0.96526508226691</v>
      </c>
      <c r="X1321" s="260">
        <v>0.966223348110618</v>
      </c>
      <c r="Y1321" s="262">
        <v>0.92</v>
      </c>
      <c r="Z1321" s="262" t="s">
        <v>33</v>
      </c>
      <c r="AA1321" s="262" t="s">
        <v>33</v>
      </c>
      <c r="AB1321" s="262" t="s">
        <v>33</v>
      </c>
      <c r="AC1321" s="262" t="s">
        <v>33</v>
      </c>
      <c r="AD1321" s="262">
        <v>0.92</v>
      </c>
      <c r="AE1321" s="260">
        <v>1</v>
      </c>
      <c r="AF1321" s="260">
        <v>1</v>
      </c>
      <c r="AG1321" s="260">
        <v>1</v>
      </c>
      <c r="AH1321" s="260">
        <v>0.999333629498001</v>
      </c>
      <c r="AI1321" s="262">
        <v>0.92</v>
      </c>
      <c r="AJ1321" s="260">
        <v>0.989556135770235</v>
      </c>
      <c r="AK1321" s="260">
        <v>0.989193083573487</v>
      </c>
      <c r="AL1321" s="260">
        <v>0.991788321167883</v>
      </c>
      <c r="AM1321" s="260">
        <v>0.992165242165242</v>
      </c>
      <c r="AN1321" s="259">
        <v>0.99</v>
      </c>
      <c r="AO1321" s="264">
        <v>1</v>
      </c>
      <c r="AP1321" s="264">
        <v>1</v>
      </c>
      <c r="AQ1321" s="264">
        <v>1</v>
      </c>
      <c r="AR1321" s="265">
        <v>1</v>
      </c>
      <c r="AS1321" s="286">
        <v>0.0721861525408278</v>
      </c>
      <c r="AT1321" s="267">
        <v>0.0769230769230769</v>
      </c>
      <c r="AU1321" s="268">
        <v>0.142857142857143</v>
      </c>
      <c r="AV1321" s="268">
        <v>0.333333333333333</v>
      </c>
      <c r="AW1321" s="268">
        <v>0.0387596899224806</v>
      </c>
      <c r="AX1321" s="224"/>
      <c r="AY1321" s="222"/>
    </row>
    <row r="1322" ht="15" spans="1:51">
      <c r="A1322" s="220"/>
      <c r="B1322" s="224"/>
      <c r="C1322" s="283" t="s">
        <v>1085</v>
      </c>
      <c r="D1322" s="111" t="s">
        <v>25</v>
      </c>
      <c r="E1322" s="111" t="s">
        <v>1086</v>
      </c>
      <c r="F1322" s="307" t="s">
        <v>1360</v>
      </c>
      <c r="G1322" s="307" t="s">
        <v>1360</v>
      </c>
      <c r="H1322" s="307" t="s">
        <v>1360</v>
      </c>
      <c r="I1322" s="307" t="s">
        <v>1360</v>
      </c>
      <c r="J1322" s="259">
        <v>0.9</v>
      </c>
      <c r="K1322" s="260">
        <v>1</v>
      </c>
      <c r="L1322" s="260">
        <v>1</v>
      </c>
      <c r="M1322" s="261">
        <v>1</v>
      </c>
      <c r="N1322" s="261">
        <v>0.984149855907781</v>
      </c>
      <c r="O1322" s="262">
        <v>0.9</v>
      </c>
      <c r="P1322" s="263">
        <v>0.98684678279417</v>
      </c>
      <c r="Q1322" s="260">
        <v>0.989141164856861</v>
      </c>
      <c r="R1322" s="260">
        <v>0.990853658536585</v>
      </c>
      <c r="S1322" s="260">
        <v>0.94285309383359</v>
      </c>
      <c r="T1322" s="262">
        <v>0.9</v>
      </c>
      <c r="U1322" s="260">
        <v>0.965872733736225</v>
      </c>
      <c r="V1322" s="260">
        <v>0.973840078973346</v>
      </c>
      <c r="W1322" s="260">
        <v>0.973780487804878</v>
      </c>
      <c r="X1322" s="260">
        <v>0.975624878212964</v>
      </c>
      <c r="Y1322" s="262">
        <v>0.92</v>
      </c>
      <c r="Z1322" s="262" t="s">
        <v>33</v>
      </c>
      <c r="AA1322" s="262" t="s">
        <v>33</v>
      </c>
      <c r="AB1322" s="262" t="s">
        <v>33</v>
      </c>
      <c r="AC1322" s="262">
        <v>1</v>
      </c>
      <c r="AD1322" s="262">
        <v>0.92</v>
      </c>
      <c r="AE1322" s="260">
        <v>0.999201277955272</v>
      </c>
      <c r="AF1322" s="260">
        <v>0.997402597402597</v>
      </c>
      <c r="AG1322" s="260">
        <v>1</v>
      </c>
      <c r="AH1322" s="260">
        <v>0.992667060910704</v>
      </c>
      <c r="AI1322" s="262">
        <v>0.92</v>
      </c>
      <c r="AJ1322" s="260">
        <v>0.986135798080341</v>
      </c>
      <c r="AK1322" s="260">
        <v>0.987166831194472</v>
      </c>
      <c r="AL1322" s="260">
        <v>0.98719512195122</v>
      </c>
      <c r="AM1322" s="260">
        <v>0.991373202012329</v>
      </c>
      <c r="AN1322" s="259">
        <v>0.99</v>
      </c>
      <c r="AO1322" s="264">
        <v>1</v>
      </c>
      <c r="AP1322" s="264">
        <v>1</v>
      </c>
      <c r="AQ1322" s="264">
        <v>1</v>
      </c>
      <c r="AR1322" s="265">
        <v>1</v>
      </c>
      <c r="AS1322" s="286">
        <v>0.0721861525408278</v>
      </c>
      <c r="AT1322" s="267">
        <v>0.153846153846154</v>
      </c>
      <c r="AU1322" s="268">
        <v>0.0666666666666667</v>
      </c>
      <c r="AV1322" s="268">
        <v>0.25</v>
      </c>
      <c r="AW1322" s="268">
        <v>0.0501930501930502</v>
      </c>
      <c r="AX1322" s="224"/>
      <c r="AY1322" s="222"/>
    </row>
    <row r="1323" ht="15" spans="1:51">
      <c r="A1323" s="220"/>
      <c r="B1323" s="224"/>
      <c r="C1323" s="283" t="s">
        <v>1085</v>
      </c>
      <c r="D1323" s="111" t="s">
        <v>25</v>
      </c>
      <c r="E1323" s="111" t="s">
        <v>1086</v>
      </c>
      <c r="F1323" s="307" t="s">
        <v>1361</v>
      </c>
      <c r="G1323" s="307" t="s">
        <v>1361</v>
      </c>
      <c r="H1323" s="307" t="s">
        <v>1361</v>
      </c>
      <c r="I1323" s="307" t="s">
        <v>1361</v>
      </c>
      <c r="J1323" s="259">
        <v>0.9</v>
      </c>
      <c r="K1323" s="260">
        <v>0.978723404255319</v>
      </c>
      <c r="L1323" s="260">
        <v>0.957446808510638</v>
      </c>
      <c r="M1323" s="261">
        <v>0.930232558139535</v>
      </c>
      <c r="N1323" s="261">
        <v>0.968141592920354</v>
      </c>
      <c r="O1323" s="262">
        <v>0.9</v>
      </c>
      <c r="P1323" s="263">
        <v>0.989910008181074</v>
      </c>
      <c r="Q1323" s="260">
        <v>0.990352504638219</v>
      </c>
      <c r="R1323" s="260">
        <v>0.993466898954704</v>
      </c>
      <c r="S1323" s="260">
        <v>0.984017624674544</v>
      </c>
      <c r="T1323" s="262">
        <v>0.9</v>
      </c>
      <c r="U1323" s="260">
        <v>0.944095991273521</v>
      </c>
      <c r="V1323" s="260">
        <v>0.968831168831169</v>
      </c>
      <c r="W1323" s="260">
        <v>0.950783972125436</v>
      </c>
      <c r="X1323" s="260">
        <v>0.960478002536885</v>
      </c>
      <c r="Y1323" s="262">
        <v>0.92</v>
      </c>
      <c r="Z1323" s="262" t="s">
        <v>33</v>
      </c>
      <c r="AA1323" s="262" t="s">
        <v>33</v>
      </c>
      <c r="AB1323" s="262" t="s">
        <v>33</v>
      </c>
      <c r="AC1323" s="262" t="s">
        <v>33</v>
      </c>
      <c r="AD1323" s="262">
        <v>0.92</v>
      </c>
      <c r="AE1323" s="260">
        <v>0.999460334592553</v>
      </c>
      <c r="AF1323" s="260">
        <v>0.997849462365591</v>
      </c>
      <c r="AG1323" s="260">
        <v>0.999082568807339</v>
      </c>
      <c r="AH1323" s="260">
        <v>0.992937828294363</v>
      </c>
      <c r="AI1323" s="262">
        <v>0.92</v>
      </c>
      <c r="AJ1323" s="260">
        <v>0.976002181619853</v>
      </c>
      <c r="AK1323" s="260">
        <v>0.976252319109462</v>
      </c>
      <c r="AL1323" s="260">
        <v>0.977787456445993</v>
      </c>
      <c r="AM1323" s="260">
        <v>0.983229855130516</v>
      </c>
      <c r="AN1323" s="259">
        <v>0.99</v>
      </c>
      <c r="AO1323" s="264">
        <v>1</v>
      </c>
      <c r="AP1323" s="264">
        <v>1</v>
      </c>
      <c r="AQ1323" s="264">
        <v>1</v>
      </c>
      <c r="AR1323" s="265">
        <v>1</v>
      </c>
      <c r="AS1323" s="286">
        <v>0.0721861525408278</v>
      </c>
      <c r="AT1323" s="267">
        <v>0</v>
      </c>
      <c r="AU1323" s="268">
        <v>0.0555555555555556</v>
      </c>
      <c r="AV1323" s="268">
        <v>0.25</v>
      </c>
      <c r="AW1323" s="268">
        <v>0.0456273764258555</v>
      </c>
      <c r="AX1323" s="224"/>
      <c r="AY1323" s="222"/>
    </row>
    <row r="1324" ht="15" spans="1:51">
      <c r="A1324" s="220"/>
      <c r="B1324" s="224"/>
      <c r="C1324" s="283" t="s">
        <v>1085</v>
      </c>
      <c r="D1324" s="111" t="s">
        <v>25</v>
      </c>
      <c r="E1324" s="111" t="s">
        <v>1086</v>
      </c>
      <c r="F1324" s="307" t="s">
        <v>1362</v>
      </c>
      <c r="G1324" s="307" t="s">
        <v>1362</v>
      </c>
      <c r="H1324" s="307" t="s">
        <v>1362</v>
      </c>
      <c r="I1324" s="307" t="s">
        <v>1362</v>
      </c>
      <c r="J1324" s="259">
        <v>0.9</v>
      </c>
      <c r="K1324" s="260">
        <v>0.958333333333333</v>
      </c>
      <c r="L1324" s="260">
        <v>0.956521739130435</v>
      </c>
      <c r="M1324" s="261">
        <v>0.948717948717949</v>
      </c>
      <c r="N1324" s="261">
        <v>0.954162768942937</v>
      </c>
      <c r="O1324" s="262">
        <v>0.9</v>
      </c>
      <c r="P1324" s="263">
        <v>0.994084240416469</v>
      </c>
      <c r="Q1324" s="260">
        <v>0.994762684124386</v>
      </c>
      <c r="R1324" s="260">
        <v>0.99442538593482</v>
      </c>
      <c r="S1324" s="260">
        <v>0.993328114228293</v>
      </c>
      <c r="T1324" s="262">
        <v>0.9</v>
      </c>
      <c r="U1324" s="260">
        <v>0.971840984382395</v>
      </c>
      <c r="V1324" s="260">
        <v>0.961702127659574</v>
      </c>
      <c r="W1324" s="260">
        <v>0.973842195540309</v>
      </c>
      <c r="X1324" s="260">
        <v>0.973744785763528</v>
      </c>
      <c r="Y1324" s="262">
        <v>0.92</v>
      </c>
      <c r="Z1324" s="262" t="s">
        <v>33</v>
      </c>
      <c r="AA1324" s="262" t="s">
        <v>33</v>
      </c>
      <c r="AB1324" s="262" t="s">
        <v>33</v>
      </c>
      <c r="AC1324" s="262">
        <v>1</v>
      </c>
      <c r="AD1324" s="262">
        <v>0.92</v>
      </c>
      <c r="AE1324" s="260">
        <v>1</v>
      </c>
      <c r="AF1324" s="260">
        <v>0.989189189189189</v>
      </c>
      <c r="AG1324" s="260">
        <v>1</v>
      </c>
      <c r="AH1324" s="260">
        <v>0.959772727272727</v>
      </c>
      <c r="AI1324" s="262">
        <v>0.92</v>
      </c>
      <c r="AJ1324" s="260">
        <v>0.99029815428301</v>
      </c>
      <c r="AK1324" s="260">
        <v>0.992144026186579</v>
      </c>
      <c r="AL1324" s="260">
        <v>0.991423670668954</v>
      </c>
      <c r="AM1324" s="260">
        <v>0.993363245466442</v>
      </c>
      <c r="AN1324" s="259">
        <v>0.99</v>
      </c>
      <c r="AO1324" s="264">
        <v>1</v>
      </c>
      <c r="AP1324" s="264">
        <v>1</v>
      </c>
      <c r="AQ1324" s="264">
        <v>1</v>
      </c>
      <c r="AR1324" s="265">
        <v>1</v>
      </c>
      <c r="AS1324" s="286">
        <v>0.0721861525408278</v>
      </c>
      <c r="AT1324" s="267">
        <v>0</v>
      </c>
      <c r="AU1324" s="268">
        <v>0.0909090909090909</v>
      </c>
      <c r="AV1324" s="268">
        <v>0.125</v>
      </c>
      <c r="AW1324" s="268">
        <v>0.0518731988472622</v>
      </c>
      <c r="AX1324" s="224"/>
      <c r="AY1324" s="222"/>
    </row>
    <row r="1325" ht="15" spans="1:51">
      <c r="A1325" s="220"/>
      <c r="B1325" s="224"/>
      <c r="C1325" s="283" t="s">
        <v>1085</v>
      </c>
      <c r="D1325" s="111" t="s">
        <v>25</v>
      </c>
      <c r="E1325" s="111" t="s">
        <v>1086</v>
      </c>
      <c r="F1325" s="307" t="s">
        <v>1363</v>
      </c>
      <c r="G1325" s="307" t="s">
        <v>1363</v>
      </c>
      <c r="H1325" s="307" t="s">
        <v>1363</v>
      </c>
      <c r="I1325" s="307" t="s">
        <v>1363</v>
      </c>
      <c r="J1325" s="259">
        <v>0.9</v>
      </c>
      <c r="K1325" s="260">
        <v>0.931034482758621</v>
      </c>
      <c r="L1325" s="260">
        <v>0.918604651162791</v>
      </c>
      <c r="M1325" s="261">
        <v>0.905405405405405</v>
      </c>
      <c r="N1325" s="261">
        <v>0.963880288957688</v>
      </c>
      <c r="O1325" s="262">
        <v>0.9</v>
      </c>
      <c r="P1325" s="263">
        <v>0.965748970301322</v>
      </c>
      <c r="Q1325" s="260">
        <v>0.965675057208238</v>
      </c>
      <c r="R1325" s="260">
        <v>0.977062196735774</v>
      </c>
      <c r="S1325" s="260">
        <v>0.96371560279405</v>
      </c>
      <c r="T1325" s="262">
        <v>0.9</v>
      </c>
      <c r="U1325" s="260">
        <v>0.92195967916757</v>
      </c>
      <c r="V1325" s="260">
        <v>0.930587337909992</v>
      </c>
      <c r="W1325" s="260">
        <v>0.935597706219674</v>
      </c>
      <c r="X1325" s="260">
        <v>0.92725003522757</v>
      </c>
      <c r="Y1325" s="262">
        <v>0.92</v>
      </c>
      <c r="Z1325" s="262">
        <v>0.913240131578947</v>
      </c>
      <c r="AA1325" s="262">
        <v>0.921827794561934</v>
      </c>
      <c r="AB1325" s="262">
        <v>0.926829268292683</v>
      </c>
      <c r="AC1325" s="262">
        <v>0.925473779720784</v>
      </c>
      <c r="AD1325" s="262">
        <v>0.92</v>
      </c>
      <c r="AE1325" s="260">
        <v>0.996282527881041</v>
      </c>
      <c r="AF1325" s="260">
        <v>0.998616874135546</v>
      </c>
      <c r="AG1325" s="260">
        <v>1</v>
      </c>
      <c r="AH1325" s="260">
        <v>0.997812831389183</v>
      </c>
      <c r="AI1325" s="262">
        <v>0.92</v>
      </c>
      <c r="AJ1325" s="260">
        <v>0.952590489709013</v>
      </c>
      <c r="AK1325" s="260">
        <v>0.955325938307248</v>
      </c>
      <c r="AL1325" s="260">
        <v>0.959944751381215</v>
      </c>
      <c r="AM1325" s="260">
        <v>0.961595433116668</v>
      </c>
      <c r="AN1325" s="259">
        <v>0.99</v>
      </c>
      <c r="AO1325" s="264">
        <v>1</v>
      </c>
      <c r="AP1325" s="264">
        <v>1</v>
      </c>
      <c r="AQ1325" s="264">
        <v>1</v>
      </c>
      <c r="AR1325" s="265">
        <v>1</v>
      </c>
      <c r="AS1325" s="286">
        <v>0.0721861525408278</v>
      </c>
      <c r="AT1325" s="267">
        <v>0.0294117647058824</v>
      </c>
      <c r="AU1325" s="268">
        <v>0</v>
      </c>
      <c r="AV1325" s="268">
        <v>0.125</v>
      </c>
      <c r="AW1325" s="268">
        <v>0.0470383275261324</v>
      </c>
      <c r="AX1325" s="224"/>
      <c r="AY1325" s="222"/>
    </row>
    <row r="1326" ht="15" spans="1:51">
      <c r="A1326" s="220"/>
      <c r="B1326" s="224"/>
      <c r="C1326" s="283" t="s">
        <v>1085</v>
      </c>
      <c r="D1326" s="111" t="s">
        <v>25</v>
      </c>
      <c r="E1326" s="111" t="s">
        <v>1086</v>
      </c>
      <c r="F1326" s="307" t="s">
        <v>1364</v>
      </c>
      <c r="G1326" s="307" t="s">
        <v>1364</v>
      </c>
      <c r="H1326" s="307" t="s">
        <v>1364</v>
      </c>
      <c r="I1326" s="307" t="s">
        <v>1364</v>
      </c>
      <c r="J1326" s="259">
        <v>0.9</v>
      </c>
      <c r="K1326" s="260">
        <v>0.875</v>
      </c>
      <c r="L1326" s="260">
        <v>0.951219512195122</v>
      </c>
      <c r="M1326" s="261">
        <v>0.926829268292683</v>
      </c>
      <c r="N1326" s="261">
        <v>0.933465739821251</v>
      </c>
      <c r="O1326" s="262">
        <v>0.9</v>
      </c>
      <c r="P1326" s="263">
        <v>0.889577161325074</v>
      </c>
      <c r="Q1326" s="260">
        <v>0.988036593947924</v>
      </c>
      <c r="R1326" s="260">
        <v>0.985404896421846</v>
      </c>
      <c r="S1326" s="260">
        <v>0.958652352980893</v>
      </c>
      <c r="T1326" s="262">
        <v>0.9</v>
      </c>
      <c r="U1326" s="260">
        <v>0.842714785887423</v>
      </c>
      <c r="V1326" s="260">
        <v>0.913089373680507</v>
      </c>
      <c r="W1326" s="260">
        <v>0.945386064030132</v>
      </c>
      <c r="X1326" s="260">
        <v>0.90787927891432</v>
      </c>
      <c r="Y1326" s="262">
        <v>0.92</v>
      </c>
      <c r="Z1326" s="262" t="s">
        <v>33</v>
      </c>
      <c r="AA1326" s="262" t="s">
        <v>33</v>
      </c>
      <c r="AB1326" s="262" t="s">
        <v>33</v>
      </c>
      <c r="AC1326" s="262" t="s">
        <v>33</v>
      </c>
      <c r="AD1326" s="262">
        <v>0.92</v>
      </c>
      <c r="AE1326" s="260">
        <v>0.965217391304348</v>
      </c>
      <c r="AF1326" s="260">
        <v>0.990654205607477</v>
      </c>
      <c r="AG1326" s="260">
        <v>0.987730061349693</v>
      </c>
      <c r="AH1326" s="260">
        <v>0.982101425256878</v>
      </c>
      <c r="AI1326" s="262">
        <v>0.92</v>
      </c>
      <c r="AJ1326" s="260">
        <v>0.954214920549421</v>
      </c>
      <c r="AK1326" s="260">
        <v>0.967628430682618</v>
      </c>
      <c r="AL1326" s="260">
        <v>0.977401129943503</v>
      </c>
      <c r="AM1326" s="260">
        <v>0.97206130578624</v>
      </c>
      <c r="AN1326" s="259">
        <v>0.99</v>
      </c>
      <c r="AO1326" s="264">
        <v>1</v>
      </c>
      <c r="AP1326" s="264">
        <v>1</v>
      </c>
      <c r="AQ1326" s="264">
        <v>1</v>
      </c>
      <c r="AR1326" s="265">
        <v>1</v>
      </c>
      <c r="AS1326" s="286">
        <v>0.0721861525408278</v>
      </c>
      <c r="AT1326" s="267">
        <v>0.142857142857143</v>
      </c>
      <c r="AU1326" s="268">
        <v>0.166666666666667</v>
      </c>
      <c r="AV1326" s="268">
        <v>0</v>
      </c>
      <c r="AW1326" s="268">
        <v>0.093167701863354</v>
      </c>
      <c r="AX1326" s="224"/>
      <c r="AY1326" s="222"/>
    </row>
    <row r="1327" ht="15" spans="1:51">
      <c r="A1327" s="220"/>
      <c r="B1327" s="224"/>
      <c r="C1327" s="283" t="s">
        <v>1085</v>
      </c>
      <c r="D1327" s="111" t="s">
        <v>25</v>
      </c>
      <c r="E1327" s="111" t="s">
        <v>1086</v>
      </c>
      <c r="F1327" s="307" t="s">
        <v>1365</v>
      </c>
      <c r="G1327" s="307" t="s">
        <v>1365</v>
      </c>
      <c r="H1327" s="307" t="s">
        <v>1365</v>
      </c>
      <c r="I1327" s="307" t="s">
        <v>1365</v>
      </c>
      <c r="J1327" s="259">
        <v>0.9</v>
      </c>
      <c r="K1327" s="260">
        <v>1</v>
      </c>
      <c r="L1327" s="260">
        <v>1</v>
      </c>
      <c r="M1327" s="261">
        <v>1</v>
      </c>
      <c r="N1327" s="261">
        <v>0.982278481012658</v>
      </c>
      <c r="O1327" s="262">
        <v>0.9</v>
      </c>
      <c r="P1327" s="263">
        <v>0.989525139664804</v>
      </c>
      <c r="Q1327" s="260">
        <v>0.990965287684261</v>
      </c>
      <c r="R1327" s="260">
        <v>0.986951364175564</v>
      </c>
      <c r="S1327" s="260">
        <v>0.988987957799012</v>
      </c>
      <c r="T1327" s="262">
        <v>0.9</v>
      </c>
      <c r="U1327" s="260">
        <v>0.967178770949721</v>
      </c>
      <c r="V1327" s="260">
        <v>0.954826438421303</v>
      </c>
      <c r="W1327" s="260">
        <v>0.972716488730724</v>
      </c>
      <c r="X1327" s="260">
        <v>0.9682782139178</v>
      </c>
      <c r="Y1327" s="262">
        <v>0.92</v>
      </c>
      <c r="Z1327" s="262" t="s">
        <v>33</v>
      </c>
      <c r="AA1327" s="262" t="s">
        <v>33</v>
      </c>
      <c r="AB1327" s="262" t="s">
        <v>33</v>
      </c>
      <c r="AC1327" s="262">
        <v>1</v>
      </c>
      <c r="AD1327" s="262">
        <v>0.92</v>
      </c>
      <c r="AE1327" s="260">
        <v>1</v>
      </c>
      <c r="AF1327" s="260">
        <v>0.99925205684368</v>
      </c>
      <c r="AG1327" s="260">
        <v>0.99746835443038</v>
      </c>
      <c r="AH1327" s="260">
        <v>0.999261957853082</v>
      </c>
      <c r="AI1327" s="262">
        <v>0.92</v>
      </c>
      <c r="AJ1327" s="260">
        <v>0.976256983240223</v>
      </c>
      <c r="AK1327" s="260">
        <v>0.973371374227294</v>
      </c>
      <c r="AL1327" s="260">
        <v>0.981613285883749</v>
      </c>
      <c r="AM1327" s="260">
        <v>0.981955100880932</v>
      </c>
      <c r="AN1327" s="259">
        <v>0.99</v>
      </c>
      <c r="AO1327" s="264">
        <v>1</v>
      </c>
      <c r="AP1327" s="264">
        <v>1</v>
      </c>
      <c r="AQ1327" s="264">
        <v>1</v>
      </c>
      <c r="AR1327" s="265">
        <v>1</v>
      </c>
      <c r="AS1327" s="286">
        <v>0.0721861525408278</v>
      </c>
      <c r="AT1327" s="267">
        <v>0</v>
      </c>
      <c r="AU1327" s="268">
        <v>0</v>
      </c>
      <c r="AV1327" s="268">
        <v>0</v>
      </c>
      <c r="AW1327" s="268">
        <v>0.039647577092511</v>
      </c>
      <c r="AX1327" s="224"/>
      <c r="AY1327" s="222"/>
    </row>
    <row r="1328" ht="15" spans="1:51">
      <c r="A1328" s="220"/>
      <c r="B1328" s="224"/>
      <c r="C1328" s="283" t="s">
        <v>1085</v>
      </c>
      <c r="D1328" s="111" t="s">
        <v>25</v>
      </c>
      <c r="E1328" s="111" t="s">
        <v>1086</v>
      </c>
      <c r="F1328" s="307" t="s">
        <v>1366</v>
      </c>
      <c r="G1328" s="307" t="s">
        <v>1366</v>
      </c>
      <c r="H1328" s="307" t="s">
        <v>1366</v>
      </c>
      <c r="I1328" s="307" t="s">
        <v>1366</v>
      </c>
      <c r="J1328" s="259">
        <v>0.9</v>
      </c>
      <c r="K1328" s="260">
        <v>0.91304347826087</v>
      </c>
      <c r="L1328" s="260">
        <v>0.954545454545455</v>
      </c>
      <c r="M1328" s="261">
        <v>0.944444444444444</v>
      </c>
      <c r="N1328" s="261">
        <v>0.934333958724203</v>
      </c>
      <c r="O1328" s="262">
        <v>0.9</v>
      </c>
      <c r="P1328" s="263">
        <v>0.971051511281396</v>
      </c>
      <c r="Q1328" s="260">
        <v>0.978214665249734</v>
      </c>
      <c r="R1328" s="260">
        <v>0.971102661596958</v>
      </c>
      <c r="S1328" s="260">
        <v>0.967823079341788</v>
      </c>
      <c r="T1328" s="262">
        <v>0.9</v>
      </c>
      <c r="U1328" s="260">
        <v>0.966368667518093</v>
      </c>
      <c r="V1328" s="260">
        <v>0.967056323060574</v>
      </c>
      <c r="W1328" s="260">
        <v>0.961977186311787</v>
      </c>
      <c r="X1328" s="260">
        <v>0.944114872654858</v>
      </c>
      <c r="Y1328" s="262">
        <v>0.92</v>
      </c>
      <c r="Z1328" s="262" t="s">
        <v>33</v>
      </c>
      <c r="AA1328" s="262" t="s">
        <v>33</v>
      </c>
      <c r="AB1328" s="262" t="s">
        <v>33</v>
      </c>
      <c r="AC1328" s="262">
        <v>1</v>
      </c>
      <c r="AD1328" s="262">
        <v>0.92</v>
      </c>
      <c r="AE1328" s="260">
        <v>0.99676724137931</v>
      </c>
      <c r="AF1328" s="260">
        <v>0.994145199063232</v>
      </c>
      <c r="AG1328" s="260">
        <v>0.984126984126984</v>
      </c>
      <c r="AH1328" s="260">
        <v>0.987161991407632</v>
      </c>
      <c r="AI1328" s="262">
        <v>0.92</v>
      </c>
      <c r="AJ1328" s="260">
        <v>0.978288633461047</v>
      </c>
      <c r="AK1328" s="260">
        <v>0.983528161530287</v>
      </c>
      <c r="AL1328" s="260">
        <v>0.977186311787072</v>
      </c>
      <c r="AM1328" s="260">
        <v>0.973924708644253</v>
      </c>
      <c r="AN1328" s="259">
        <v>0.99</v>
      </c>
      <c r="AO1328" s="264">
        <v>1</v>
      </c>
      <c r="AP1328" s="264">
        <v>1</v>
      </c>
      <c r="AQ1328" s="264">
        <v>1</v>
      </c>
      <c r="AR1328" s="265">
        <v>1</v>
      </c>
      <c r="AS1328" s="286">
        <v>0.0721861525408278</v>
      </c>
      <c r="AT1328" s="267">
        <v>0</v>
      </c>
      <c r="AU1328" s="268">
        <v>0</v>
      </c>
      <c r="AV1328" s="268">
        <v>0.5</v>
      </c>
      <c r="AW1328" s="268">
        <v>0.0495049504950495</v>
      </c>
      <c r="AX1328" s="224"/>
      <c r="AY1328" s="222"/>
    </row>
    <row r="1329" ht="15" spans="1:51">
      <c r="A1329" s="220"/>
      <c r="B1329" s="224"/>
      <c r="C1329" s="283" t="s">
        <v>1085</v>
      </c>
      <c r="D1329" s="111" t="s">
        <v>25</v>
      </c>
      <c r="E1329" s="111" t="s">
        <v>1086</v>
      </c>
      <c r="F1329" s="307" t="s">
        <v>1367</v>
      </c>
      <c r="G1329" s="307" t="s">
        <v>1367</v>
      </c>
      <c r="H1329" s="307" t="s">
        <v>1367</v>
      </c>
      <c r="I1329" s="307" t="s">
        <v>1367</v>
      </c>
      <c r="J1329" s="259">
        <v>0.9</v>
      </c>
      <c r="K1329" s="260">
        <v>0.875</v>
      </c>
      <c r="L1329" s="260">
        <v>0.914285714285714</v>
      </c>
      <c r="M1329" s="261">
        <v>0.891891891891892</v>
      </c>
      <c r="N1329" s="261">
        <v>0.877252252252252</v>
      </c>
      <c r="O1329" s="262">
        <v>0.9</v>
      </c>
      <c r="P1329" s="263">
        <v>0.953179769654482</v>
      </c>
      <c r="Q1329" s="260">
        <v>0.96752816434725</v>
      </c>
      <c r="R1329" s="260">
        <v>0.957198443579767</v>
      </c>
      <c r="S1329" s="260">
        <v>0.912386969987189</v>
      </c>
      <c r="T1329" s="262">
        <v>0.9</v>
      </c>
      <c r="U1329" s="260">
        <v>0.886329494241362</v>
      </c>
      <c r="V1329" s="260">
        <v>0.932074221338635</v>
      </c>
      <c r="W1329" s="260">
        <v>0.934284479031561</v>
      </c>
      <c r="X1329" s="260">
        <v>0.868916280053235</v>
      </c>
      <c r="Y1329" s="262">
        <v>0.92</v>
      </c>
      <c r="Z1329" s="262" t="s">
        <v>33</v>
      </c>
      <c r="AA1329" s="262" t="s">
        <v>33</v>
      </c>
      <c r="AB1329" s="262" t="s">
        <v>33</v>
      </c>
      <c r="AC1329" s="262" t="s">
        <v>33</v>
      </c>
      <c r="AD1329" s="262">
        <v>0.92</v>
      </c>
      <c r="AE1329" s="260">
        <v>0.994565217391304</v>
      </c>
      <c r="AF1329" s="260">
        <v>0.982857142857143</v>
      </c>
      <c r="AG1329" s="260">
        <v>1</v>
      </c>
      <c r="AH1329" s="260">
        <v>0.958600703788036</v>
      </c>
      <c r="AI1329" s="262">
        <v>0.92</v>
      </c>
      <c r="AJ1329" s="260">
        <v>0.966700050075113</v>
      </c>
      <c r="AK1329" s="260">
        <v>0.971504307488403</v>
      </c>
      <c r="AL1329" s="260">
        <v>0.973627323821876</v>
      </c>
      <c r="AM1329" s="260">
        <v>0.968308063533128</v>
      </c>
      <c r="AN1329" s="259">
        <v>0.99</v>
      </c>
      <c r="AO1329" s="264">
        <v>1</v>
      </c>
      <c r="AP1329" s="264">
        <v>1</v>
      </c>
      <c r="AQ1329" s="264">
        <v>1</v>
      </c>
      <c r="AR1329" s="265">
        <v>1</v>
      </c>
      <c r="AS1329" s="286">
        <v>0.0721861525408278</v>
      </c>
      <c r="AT1329" s="267">
        <v>0.0625</v>
      </c>
      <c r="AU1329" s="268">
        <v>0.285714285714286</v>
      </c>
      <c r="AV1329" s="268">
        <v>0.153846153846154</v>
      </c>
      <c r="AW1329" s="268">
        <v>0.0625</v>
      </c>
      <c r="AX1329" s="224"/>
      <c r="AY1329" s="222"/>
    </row>
    <row r="1330" ht="15" spans="1:51">
      <c r="A1330" s="220"/>
      <c r="B1330" s="224"/>
      <c r="C1330" s="283" t="s">
        <v>1085</v>
      </c>
      <c r="D1330" s="111" t="s">
        <v>25</v>
      </c>
      <c r="E1330" s="111" t="s">
        <v>1086</v>
      </c>
      <c r="F1330" s="307" t="s">
        <v>1368</v>
      </c>
      <c r="G1330" s="307" t="s">
        <v>1368</v>
      </c>
      <c r="H1330" s="307" t="s">
        <v>1368</v>
      </c>
      <c r="I1330" s="307" t="s">
        <v>1368</v>
      </c>
      <c r="J1330" s="259">
        <v>0.9</v>
      </c>
      <c r="K1330" s="260" t="s">
        <v>33</v>
      </c>
      <c r="L1330" s="260" t="s">
        <v>33</v>
      </c>
      <c r="M1330" s="261" t="s">
        <v>33</v>
      </c>
      <c r="N1330" s="261" t="s">
        <v>33</v>
      </c>
      <c r="O1330" s="262">
        <v>0.9</v>
      </c>
      <c r="P1330" s="263" t="s">
        <v>33</v>
      </c>
      <c r="Q1330" s="260">
        <v>0</v>
      </c>
      <c r="R1330" s="260">
        <v>0</v>
      </c>
      <c r="S1330" s="260">
        <v>0</v>
      </c>
      <c r="T1330" s="262">
        <v>0.9</v>
      </c>
      <c r="U1330" s="260" t="s">
        <v>33</v>
      </c>
      <c r="V1330" s="260">
        <v>1</v>
      </c>
      <c r="W1330" s="260">
        <v>1</v>
      </c>
      <c r="X1330" s="260">
        <v>1</v>
      </c>
      <c r="Y1330" s="262">
        <v>0.92</v>
      </c>
      <c r="Z1330" s="262">
        <v>1</v>
      </c>
      <c r="AA1330" s="262" t="s">
        <v>33</v>
      </c>
      <c r="AB1330" s="262">
        <v>1</v>
      </c>
      <c r="AC1330" s="262">
        <v>1</v>
      </c>
      <c r="AD1330" s="262">
        <v>0.92</v>
      </c>
      <c r="AE1330" s="260">
        <v>1</v>
      </c>
      <c r="AF1330" s="260">
        <v>0.997067448680352</v>
      </c>
      <c r="AG1330" s="260">
        <v>1</v>
      </c>
      <c r="AH1330" s="260">
        <v>0.994824016563147</v>
      </c>
      <c r="AI1330" s="262">
        <v>0.92</v>
      </c>
      <c r="AJ1330" s="260">
        <v>1</v>
      </c>
      <c r="AK1330" s="260">
        <v>1</v>
      </c>
      <c r="AL1330" s="260">
        <v>1</v>
      </c>
      <c r="AM1330" s="260">
        <v>1</v>
      </c>
      <c r="AN1330" s="259">
        <v>0.99</v>
      </c>
      <c r="AO1330" s="264">
        <v>1</v>
      </c>
      <c r="AP1330" s="264" t="s">
        <v>33</v>
      </c>
      <c r="AQ1330" s="264" t="s">
        <v>33</v>
      </c>
      <c r="AR1330" s="265">
        <v>1</v>
      </c>
      <c r="AS1330" s="286">
        <v>0.0721861525408278</v>
      </c>
      <c r="AT1330" s="267" t="s">
        <v>33</v>
      </c>
      <c r="AU1330" s="268" t="s">
        <v>33</v>
      </c>
      <c r="AV1330" s="268" t="s">
        <v>33</v>
      </c>
      <c r="AW1330" s="268" t="s">
        <v>33</v>
      </c>
      <c r="AX1330" s="224"/>
      <c r="AY1330" s="222"/>
    </row>
    <row r="1331" ht="15" spans="1:51">
      <c r="A1331" s="220"/>
      <c r="B1331" s="224"/>
      <c r="C1331" s="283" t="s">
        <v>1085</v>
      </c>
      <c r="D1331" s="111" t="s">
        <v>25</v>
      </c>
      <c r="E1331" s="111" t="s">
        <v>1086</v>
      </c>
      <c r="F1331" s="307" t="s">
        <v>1369</v>
      </c>
      <c r="G1331" s="307" t="s">
        <v>1369</v>
      </c>
      <c r="H1331" s="307" t="s">
        <v>1369</v>
      </c>
      <c r="I1331" s="307" t="s">
        <v>1369</v>
      </c>
      <c r="J1331" s="259">
        <v>0.9</v>
      </c>
      <c r="K1331" s="260">
        <v>0.978723404255319</v>
      </c>
      <c r="L1331" s="260">
        <v>0.906976744186046</v>
      </c>
      <c r="M1331" s="261">
        <v>0.914285714285714</v>
      </c>
      <c r="N1331" s="261">
        <v>0.931104356636272</v>
      </c>
      <c r="O1331" s="262">
        <v>0.9</v>
      </c>
      <c r="P1331" s="263">
        <v>0.976993256644189</v>
      </c>
      <c r="Q1331" s="260">
        <v>0.939893143365984</v>
      </c>
      <c r="R1331" s="260">
        <v>0.971381847914963</v>
      </c>
      <c r="S1331" s="260">
        <v>0.969575003815047</v>
      </c>
      <c r="T1331" s="262">
        <v>0.9</v>
      </c>
      <c r="U1331" s="260">
        <v>0.946053153510512</v>
      </c>
      <c r="V1331" s="260">
        <v>0.951914514692787</v>
      </c>
      <c r="W1331" s="260">
        <v>0.952575633687653</v>
      </c>
      <c r="X1331" s="260">
        <v>0.948058141309324</v>
      </c>
      <c r="Y1331" s="262">
        <v>0.92</v>
      </c>
      <c r="Z1331" s="262">
        <v>0.96127562642369</v>
      </c>
      <c r="AA1331" s="262">
        <v>0.964285714285714</v>
      </c>
      <c r="AB1331" s="262">
        <v>0.969733656174334</v>
      </c>
      <c r="AC1331" s="262">
        <v>0.958061827549629</v>
      </c>
      <c r="AD1331" s="262">
        <v>0.92</v>
      </c>
      <c r="AE1331" s="260">
        <v>0.982966643009226</v>
      </c>
      <c r="AF1331" s="260">
        <v>0.990566037735849</v>
      </c>
      <c r="AG1331" s="260">
        <v>0.991525423728814</v>
      </c>
      <c r="AH1331" s="260">
        <v>0.991614038720364</v>
      </c>
      <c r="AI1331" s="262">
        <v>0.92</v>
      </c>
      <c r="AJ1331" s="260">
        <v>0.977331943720688</v>
      </c>
      <c r="AK1331" s="260">
        <v>0.977687074829932</v>
      </c>
      <c r="AL1331" s="260">
        <v>0.977061981454368</v>
      </c>
      <c r="AM1331" s="260">
        <v>0.976317325012051</v>
      </c>
      <c r="AN1331" s="259">
        <v>0.99</v>
      </c>
      <c r="AO1331" s="264">
        <v>1</v>
      </c>
      <c r="AP1331" s="264">
        <v>1</v>
      </c>
      <c r="AQ1331" s="264">
        <v>1</v>
      </c>
      <c r="AR1331" s="265">
        <v>1</v>
      </c>
      <c r="AS1331" s="286">
        <v>0.0721861525408278</v>
      </c>
      <c r="AT1331" s="267">
        <v>0.0476190476190476</v>
      </c>
      <c r="AU1331" s="268">
        <v>0</v>
      </c>
      <c r="AV1331" s="268">
        <v>0</v>
      </c>
      <c r="AW1331" s="268">
        <v>0.0250783699059561</v>
      </c>
      <c r="AX1331" s="224"/>
      <c r="AY1331" s="222"/>
    </row>
    <row r="1332" ht="15" spans="1:51">
      <c r="A1332" s="220"/>
      <c r="B1332" s="224"/>
      <c r="C1332" s="283" t="s">
        <v>1085</v>
      </c>
      <c r="D1332" s="111" t="s">
        <v>25</v>
      </c>
      <c r="E1332" s="111" t="s">
        <v>1086</v>
      </c>
      <c r="F1332" s="307" t="s">
        <v>1370</v>
      </c>
      <c r="G1332" s="307" t="s">
        <v>1370</v>
      </c>
      <c r="H1332" s="307" t="s">
        <v>1370</v>
      </c>
      <c r="I1332" s="307" t="s">
        <v>1370</v>
      </c>
      <c r="J1332" s="259">
        <v>0.9</v>
      </c>
      <c r="K1332" s="260">
        <v>0.975</v>
      </c>
      <c r="L1332" s="260">
        <v>1</v>
      </c>
      <c r="M1332" s="261">
        <v>0.945945945945946</v>
      </c>
      <c r="N1332" s="261">
        <v>0.965405405405405</v>
      </c>
      <c r="O1332" s="262">
        <v>0.9</v>
      </c>
      <c r="P1332" s="263">
        <v>0.943318318318318</v>
      </c>
      <c r="Q1332" s="260">
        <v>0.956698741672835</v>
      </c>
      <c r="R1332" s="260">
        <v>0.964868255959849</v>
      </c>
      <c r="S1332" s="260">
        <v>0.951441192898126</v>
      </c>
      <c r="T1332" s="262">
        <v>0.9</v>
      </c>
      <c r="U1332" s="260">
        <v>0.916666666666667</v>
      </c>
      <c r="V1332" s="260">
        <v>0.934122871946706</v>
      </c>
      <c r="W1332" s="260">
        <v>0.937892095357591</v>
      </c>
      <c r="X1332" s="260">
        <v>0.930792275273767</v>
      </c>
      <c r="Y1332" s="262">
        <v>0.92</v>
      </c>
      <c r="Z1332" s="262">
        <v>0.940666666666667</v>
      </c>
      <c r="AA1332" s="262">
        <v>0.961178671655753</v>
      </c>
      <c r="AB1332" s="262">
        <v>0.965884861407249</v>
      </c>
      <c r="AC1332" s="262">
        <v>0.958057887048454</v>
      </c>
      <c r="AD1332" s="262">
        <v>0.92</v>
      </c>
      <c r="AE1332" s="260">
        <v>0.995479496286729</v>
      </c>
      <c r="AF1332" s="260">
        <v>0.994197292069632</v>
      </c>
      <c r="AG1332" s="260">
        <v>0.994797311944505</v>
      </c>
      <c r="AH1332" s="260">
        <v>0.990459558229035</v>
      </c>
      <c r="AI1332" s="262">
        <v>0.92</v>
      </c>
      <c r="AJ1332" s="260">
        <v>0.956772334293948</v>
      </c>
      <c r="AK1332" s="260">
        <v>0.970047510844867</v>
      </c>
      <c r="AL1332" s="260">
        <v>0.973342219260247</v>
      </c>
      <c r="AM1332" s="260">
        <v>0.969600707708392</v>
      </c>
      <c r="AN1332" s="259">
        <v>0.99</v>
      </c>
      <c r="AO1332" s="264">
        <v>1</v>
      </c>
      <c r="AP1332" s="264">
        <v>1</v>
      </c>
      <c r="AQ1332" s="264">
        <v>1</v>
      </c>
      <c r="AR1332" s="265">
        <v>1</v>
      </c>
      <c r="AS1332" s="286">
        <v>0.0721861525408278</v>
      </c>
      <c r="AT1332" s="267">
        <v>0.0294117647058824</v>
      </c>
      <c r="AU1332" s="268">
        <v>0.0333333333333333</v>
      </c>
      <c r="AV1332" s="268">
        <v>0</v>
      </c>
      <c r="AW1332" s="268">
        <v>0.0732394366197183</v>
      </c>
      <c r="AX1332" s="224"/>
      <c r="AY1332" s="222"/>
    </row>
    <row r="1333" ht="15" spans="1:51">
      <c r="A1333" s="220"/>
      <c r="B1333" s="224"/>
      <c r="C1333" s="283" t="s">
        <v>1085</v>
      </c>
      <c r="D1333" s="111" t="s">
        <v>25</v>
      </c>
      <c r="E1333" s="111" t="s">
        <v>1086</v>
      </c>
      <c r="F1333" s="307" t="s">
        <v>1371</v>
      </c>
      <c r="G1333" s="307" t="s">
        <v>1371</v>
      </c>
      <c r="H1333" s="307" t="s">
        <v>1371</v>
      </c>
      <c r="I1333" s="307" t="s">
        <v>1371</v>
      </c>
      <c r="J1333" s="259">
        <v>0.9</v>
      </c>
      <c r="K1333" s="260">
        <v>1</v>
      </c>
      <c r="L1333" s="260">
        <v>0.970588235294118</v>
      </c>
      <c r="M1333" s="261">
        <v>0.857142857142857</v>
      </c>
      <c r="N1333" s="261">
        <v>0.880434782608696</v>
      </c>
      <c r="O1333" s="262">
        <v>0.9</v>
      </c>
      <c r="P1333" s="263">
        <v>0.916126242974492</v>
      </c>
      <c r="Q1333" s="260">
        <v>0.952029520295203</v>
      </c>
      <c r="R1333" s="260">
        <v>0.95711222301644</v>
      </c>
      <c r="S1333" s="260">
        <v>0.944498069498069</v>
      </c>
      <c r="T1333" s="262">
        <v>0.9</v>
      </c>
      <c r="U1333" s="260">
        <v>0.922178988326848</v>
      </c>
      <c r="V1333" s="260">
        <v>0.925276752767528</v>
      </c>
      <c r="W1333" s="260">
        <v>0.94710507505361</v>
      </c>
      <c r="X1333" s="260">
        <v>0.934324324324324</v>
      </c>
      <c r="Y1333" s="262">
        <v>0.92</v>
      </c>
      <c r="Z1333" s="262">
        <v>0.939890710382514</v>
      </c>
      <c r="AA1333" s="262">
        <v>0.961328976034858</v>
      </c>
      <c r="AB1333" s="262">
        <v>0.966609589041096</v>
      </c>
      <c r="AC1333" s="262">
        <v>0.95965580476795</v>
      </c>
      <c r="AD1333" s="262">
        <v>0.92</v>
      </c>
      <c r="AE1333" s="260">
        <v>0.999388753056235</v>
      </c>
      <c r="AF1333" s="260">
        <v>0.998160637645616</v>
      </c>
      <c r="AG1333" s="260">
        <v>0.999625327838142</v>
      </c>
      <c r="AH1333" s="260">
        <v>0.995002332244952</v>
      </c>
      <c r="AI1333" s="262">
        <v>0.92</v>
      </c>
      <c r="AJ1333" s="260">
        <v>0.952420701168614</v>
      </c>
      <c r="AK1333" s="260">
        <v>0.970779220779221</v>
      </c>
      <c r="AL1333" s="260">
        <v>0.977795091546552</v>
      </c>
      <c r="AM1333" s="260">
        <v>0.970864661654135</v>
      </c>
      <c r="AN1333" s="259">
        <v>0.99</v>
      </c>
      <c r="AO1333" s="264">
        <v>1</v>
      </c>
      <c r="AP1333" s="264">
        <v>1</v>
      </c>
      <c r="AQ1333" s="264">
        <v>1</v>
      </c>
      <c r="AR1333" s="265">
        <v>1</v>
      </c>
      <c r="AS1333" s="286">
        <v>0.0721861525408278</v>
      </c>
      <c r="AT1333" s="267">
        <v>0</v>
      </c>
      <c r="AU1333" s="268">
        <v>0.148148148148148</v>
      </c>
      <c r="AV1333" s="268">
        <v>0.0294117647058824</v>
      </c>
      <c r="AW1333" s="268">
        <v>0.0742705570291777</v>
      </c>
      <c r="AX1333" s="224"/>
      <c r="AY1333" s="222"/>
    </row>
    <row r="1334" ht="15" spans="1:51">
      <c r="A1334" s="220"/>
      <c r="B1334" s="224"/>
      <c r="C1334" s="283" t="s">
        <v>1085</v>
      </c>
      <c r="D1334" s="111" t="s">
        <v>125</v>
      </c>
      <c r="E1334" s="111" t="s">
        <v>1086</v>
      </c>
      <c r="F1334" s="307" t="s">
        <v>1372</v>
      </c>
      <c r="G1334" s="307" t="s">
        <v>1372</v>
      </c>
      <c r="H1334" s="307" t="s">
        <v>1372</v>
      </c>
      <c r="I1334" s="307" t="s">
        <v>1372</v>
      </c>
      <c r="J1334" s="259">
        <v>0.9</v>
      </c>
      <c r="K1334" s="260" t="s">
        <v>33</v>
      </c>
      <c r="L1334" s="260" t="s">
        <v>33</v>
      </c>
      <c r="M1334" s="261" t="s">
        <v>33</v>
      </c>
      <c r="N1334" s="261" t="s">
        <v>33</v>
      </c>
      <c r="O1334" s="262">
        <v>0.9</v>
      </c>
      <c r="P1334" s="263">
        <v>1</v>
      </c>
      <c r="Q1334" s="260">
        <v>0.25</v>
      </c>
      <c r="R1334" s="260">
        <v>0.4</v>
      </c>
      <c r="S1334" s="260">
        <v>0.571428571428571</v>
      </c>
      <c r="T1334" s="262">
        <v>0.9</v>
      </c>
      <c r="U1334" s="260">
        <v>1</v>
      </c>
      <c r="V1334" s="260">
        <v>1</v>
      </c>
      <c r="W1334" s="260">
        <v>1</v>
      </c>
      <c r="X1334" s="260">
        <v>1</v>
      </c>
      <c r="Y1334" s="262">
        <v>0.92</v>
      </c>
      <c r="Z1334" s="262">
        <v>1</v>
      </c>
      <c r="AA1334" s="262" t="s">
        <v>33</v>
      </c>
      <c r="AB1334" s="262" t="s">
        <v>33</v>
      </c>
      <c r="AC1334" s="262">
        <v>1</v>
      </c>
      <c r="AD1334" s="262">
        <v>0.92</v>
      </c>
      <c r="AE1334" s="260">
        <v>1</v>
      </c>
      <c r="AF1334" s="260">
        <v>1</v>
      </c>
      <c r="AG1334" s="260">
        <v>1</v>
      </c>
      <c r="AH1334" s="260">
        <v>0.974441829045782</v>
      </c>
      <c r="AI1334" s="262">
        <v>0.92</v>
      </c>
      <c r="AJ1334" s="260">
        <v>1</v>
      </c>
      <c r="AK1334" s="260">
        <v>1</v>
      </c>
      <c r="AL1334" s="260">
        <v>1</v>
      </c>
      <c r="AM1334" s="260">
        <v>1</v>
      </c>
      <c r="AN1334" s="259">
        <v>0.99</v>
      </c>
      <c r="AO1334" s="264">
        <v>1</v>
      </c>
      <c r="AP1334" s="264">
        <v>1</v>
      </c>
      <c r="AQ1334" s="264">
        <v>1</v>
      </c>
      <c r="AR1334" s="265">
        <v>1</v>
      </c>
      <c r="AS1334" s="286">
        <v>0.0721861525408278</v>
      </c>
      <c r="AT1334" s="267" t="s">
        <v>33</v>
      </c>
      <c r="AU1334" s="268" t="s">
        <v>33</v>
      </c>
      <c r="AV1334" s="268" t="s">
        <v>33</v>
      </c>
      <c r="AW1334" s="268" t="s">
        <v>33</v>
      </c>
      <c r="AX1334" s="224"/>
      <c r="AY1334" s="222"/>
    </row>
    <row r="1335" ht="15" spans="1:51">
      <c r="A1335" s="220"/>
      <c r="B1335" s="224"/>
      <c r="C1335" s="283" t="s">
        <v>1085</v>
      </c>
      <c r="D1335" s="111" t="s">
        <v>25</v>
      </c>
      <c r="E1335" s="111" t="s">
        <v>1086</v>
      </c>
      <c r="F1335" s="307" t="s">
        <v>1373</v>
      </c>
      <c r="G1335" s="307" t="s">
        <v>1373</v>
      </c>
      <c r="H1335" s="307" t="s">
        <v>1373</v>
      </c>
      <c r="I1335" s="307" t="s">
        <v>1373</v>
      </c>
      <c r="J1335" s="259">
        <v>0.9</v>
      </c>
      <c r="K1335" s="260">
        <v>0.846153846153846</v>
      </c>
      <c r="L1335" s="260">
        <v>0.785714285714286</v>
      </c>
      <c r="M1335" s="261">
        <v>0.916666666666667</v>
      </c>
      <c r="N1335" s="261">
        <v>0.875</v>
      </c>
      <c r="O1335" s="262">
        <v>0.9</v>
      </c>
      <c r="P1335" s="263">
        <v>0.916260162601626</v>
      </c>
      <c r="Q1335" s="260">
        <v>0.960092095165004</v>
      </c>
      <c r="R1335" s="260">
        <v>0.909774436090226</v>
      </c>
      <c r="S1335" s="260">
        <v>0.944454813542872</v>
      </c>
      <c r="T1335" s="262">
        <v>0.9</v>
      </c>
      <c r="U1335" s="260">
        <v>0.904878048780488</v>
      </c>
      <c r="V1335" s="260">
        <v>0.917114351496546</v>
      </c>
      <c r="W1335" s="260">
        <v>0.93984962406015</v>
      </c>
      <c r="X1335" s="260">
        <v>0.888722983314047</v>
      </c>
      <c r="Y1335" s="262">
        <v>0.92</v>
      </c>
      <c r="Z1335" s="262">
        <v>0.943820224719101</v>
      </c>
      <c r="AA1335" s="262">
        <v>0.957716701902748</v>
      </c>
      <c r="AB1335" s="262">
        <v>0.916949152542373</v>
      </c>
      <c r="AC1335" s="262">
        <v>0.939819861166887</v>
      </c>
      <c r="AD1335" s="262">
        <v>0.92</v>
      </c>
      <c r="AE1335" s="260">
        <v>0.879301123194865</v>
      </c>
      <c r="AF1335" s="260">
        <v>0.98466014281936</v>
      </c>
      <c r="AG1335" s="260">
        <v>0.990369884000875</v>
      </c>
      <c r="AH1335" s="260">
        <v>0.987186857600781</v>
      </c>
      <c r="AI1335" s="262">
        <v>0.92</v>
      </c>
      <c r="AJ1335" s="260">
        <v>0.948506694129763</v>
      </c>
      <c r="AK1335" s="260">
        <v>0.962650066696309</v>
      </c>
      <c r="AL1335" s="260">
        <v>0.949567723342939</v>
      </c>
      <c r="AM1335" s="260">
        <v>0.962622950819672</v>
      </c>
      <c r="AN1335" s="259">
        <v>0.99</v>
      </c>
      <c r="AO1335" s="264">
        <v>1</v>
      </c>
      <c r="AP1335" s="264">
        <v>1</v>
      </c>
      <c r="AQ1335" s="264">
        <v>1</v>
      </c>
      <c r="AR1335" s="265">
        <v>1</v>
      </c>
      <c r="AS1335" s="286">
        <v>0.0721861525408278</v>
      </c>
      <c r="AT1335" s="267">
        <v>0</v>
      </c>
      <c r="AU1335" s="268">
        <v>0</v>
      </c>
      <c r="AV1335" s="268">
        <v>0</v>
      </c>
      <c r="AW1335" s="268">
        <v>0.0523560209424084</v>
      </c>
      <c r="AX1335" s="224"/>
      <c r="AY1335" s="222"/>
    </row>
    <row r="1336" ht="15" spans="1:51">
      <c r="A1336" s="220"/>
      <c r="B1336" s="224"/>
      <c r="C1336" s="283" t="s">
        <v>1085</v>
      </c>
      <c r="D1336" s="111" t="s">
        <v>25</v>
      </c>
      <c r="E1336" s="111" t="s">
        <v>1086</v>
      </c>
      <c r="F1336" s="307" t="s">
        <v>1374</v>
      </c>
      <c r="G1336" s="307" t="s">
        <v>1374</v>
      </c>
      <c r="H1336" s="307" t="s">
        <v>1374</v>
      </c>
      <c r="I1336" s="307" t="s">
        <v>1374</v>
      </c>
      <c r="J1336" s="259">
        <v>0.9</v>
      </c>
      <c r="K1336" s="260">
        <v>0.9375</v>
      </c>
      <c r="L1336" s="260">
        <v>0.9375</v>
      </c>
      <c r="M1336" s="261">
        <v>0.96</v>
      </c>
      <c r="N1336" s="261">
        <v>0.947291361639824</v>
      </c>
      <c r="O1336" s="262">
        <v>0.9</v>
      </c>
      <c r="P1336" s="263">
        <v>0.95615671641791</v>
      </c>
      <c r="Q1336" s="260">
        <v>0.976003691739732</v>
      </c>
      <c r="R1336" s="260">
        <v>0.950039651070579</v>
      </c>
      <c r="S1336" s="260">
        <v>0.944826855872075</v>
      </c>
      <c r="T1336" s="262">
        <v>0.9</v>
      </c>
      <c r="U1336" s="260">
        <v>0.917444029850746</v>
      </c>
      <c r="V1336" s="260">
        <v>0.947854176280572</v>
      </c>
      <c r="W1336" s="260">
        <v>0.935765265662173</v>
      </c>
      <c r="X1336" s="260">
        <v>0.92981044159695</v>
      </c>
      <c r="Y1336" s="262">
        <v>0.92</v>
      </c>
      <c r="Z1336" s="262">
        <v>0.95446584938704</v>
      </c>
      <c r="AA1336" s="262">
        <v>0.952961672473868</v>
      </c>
      <c r="AB1336" s="262">
        <v>0.934408602150538</v>
      </c>
      <c r="AC1336" s="262">
        <v>0.95782782653588</v>
      </c>
      <c r="AD1336" s="262">
        <v>0.92</v>
      </c>
      <c r="AE1336" s="260">
        <v>0.993465346534653</v>
      </c>
      <c r="AF1336" s="260">
        <v>0.975981700343119</v>
      </c>
      <c r="AG1336" s="260">
        <v>0.985551542095026</v>
      </c>
      <c r="AH1336" s="260">
        <v>0.938302897632352</v>
      </c>
      <c r="AI1336" s="262">
        <v>0.92</v>
      </c>
      <c r="AJ1336" s="260">
        <v>0.966220328667072</v>
      </c>
      <c r="AK1336" s="260">
        <v>0.971200822833633</v>
      </c>
      <c r="AL1336" s="260">
        <v>0.953923357664234</v>
      </c>
      <c r="AM1336" s="260">
        <v>0.973176650913271</v>
      </c>
      <c r="AN1336" s="259">
        <v>0.99</v>
      </c>
      <c r="AO1336" s="264">
        <v>1</v>
      </c>
      <c r="AP1336" s="264">
        <v>1</v>
      </c>
      <c r="AQ1336" s="264">
        <v>1</v>
      </c>
      <c r="AR1336" s="265">
        <v>1</v>
      </c>
      <c r="AS1336" s="286">
        <v>0.0721861525408278</v>
      </c>
      <c r="AT1336" s="267">
        <v>0</v>
      </c>
      <c r="AU1336" s="268">
        <v>0</v>
      </c>
      <c r="AV1336" s="268">
        <v>0.1875</v>
      </c>
      <c r="AW1336" s="268">
        <v>0.0630975143403442</v>
      </c>
      <c r="AX1336" s="224"/>
      <c r="AY1336" s="222"/>
    </row>
    <row r="1337" ht="15" spans="1:51">
      <c r="A1337" s="220"/>
      <c r="B1337" s="224"/>
      <c r="C1337" s="283" t="s">
        <v>1085</v>
      </c>
      <c r="D1337" s="111" t="s">
        <v>125</v>
      </c>
      <c r="E1337" s="111" t="s">
        <v>1086</v>
      </c>
      <c r="F1337" s="307" t="s">
        <v>1375</v>
      </c>
      <c r="G1337" s="307" t="s">
        <v>1375</v>
      </c>
      <c r="H1337" s="307" t="s">
        <v>1375</v>
      </c>
      <c r="I1337" s="307" t="s">
        <v>1375</v>
      </c>
      <c r="J1337" s="259">
        <v>0.9</v>
      </c>
      <c r="K1337" s="260" t="s">
        <v>33</v>
      </c>
      <c r="L1337" s="260" t="s">
        <v>33</v>
      </c>
      <c r="M1337" s="261" t="s">
        <v>33</v>
      </c>
      <c r="N1337" s="261" t="s">
        <v>33</v>
      </c>
      <c r="O1337" s="262">
        <v>0.9</v>
      </c>
      <c r="P1337" s="263">
        <v>1</v>
      </c>
      <c r="Q1337" s="260">
        <v>0.996466431095406</v>
      </c>
      <c r="R1337" s="260">
        <v>1</v>
      </c>
      <c r="S1337" s="260">
        <v>0.997860635696821</v>
      </c>
      <c r="T1337" s="262">
        <v>0.9</v>
      </c>
      <c r="U1337" s="260">
        <v>1</v>
      </c>
      <c r="V1337" s="260">
        <v>1</v>
      </c>
      <c r="W1337" s="260">
        <v>1</v>
      </c>
      <c r="X1337" s="260">
        <v>0.999694376528117</v>
      </c>
      <c r="Y1337" s="262">
        <v>0.92</v>
      </c>
      <c r="Z1337" s="262">
        <v>1</v>
      </c>
      <c r="AA1337" s="262">
        <v>1</v>
      </c>
      <c r="AB1337" s="262">
        <v>1</v>
      </c>
      <c r="AC1337" s="262">
        <v>1</v>
      </c>
      <c r="AD1337" s="262">
        <v>0.92</v>
      </c>
      <c r="AE1337" s="260">
        <v>0.998980891719745</v>
      </c>
      <c r="AF1337" s="260">
        <v>0.996400130904331</v>
      </c>
      <c r="AG1337" s="260">
        <v>0.998856358645929</v>
      </c>
      <c r="AH1337" s="260">
        <v>0.993444550137301</v>
      </c>
      <c r="AI1337" s="262">
        <v>0.92</v>
      </c>
      <c r="AJ1337" s="260">
        <v>1</v>
      </c>
      <c r="AK1337" s="260">
        <v>1</v>
      </c>
      <c r="AL1337" s="260">
        <v>1</v>
      </c>
      <c r="AM1337" s="260">
        <v>1</v>
      </c>
      <c r="AN1337" s="259">
        <v>0.99</v>
      </c>
      <c r="AO1337" s="264">
        <v>1</v>
      </c>
      <c r="AP1337" s="264">
        <v>1</v>
      </c>
      <c r="AQ1337" s="264">
        <v>1</v>
      </c>
      <c r="AR1337" s="265">
        <v>1</v>
      </c>
      <c r="AS1337" s="286">
        <v>0.0721861525408278</v>
      </c>
      <c r="AT1337" s="267">
        <v>0</v>
      </c>
      <c r="AU1337" s="268" t="s">
        <v>33</v>
      </c>
      <c r="AV1337" s="268" t="s">
        <v>33</v>
      </c>
      <c r="AW1337" s="268">
        <v>0</v>
      </c>
      <c r="AX1337" s="224"/>
      <c r="AY1337" s="222"/>
    </row>
    <row r="1338" ht="15" spans="1:51">
      <c r="A1338" s="220"/>
      <c r="B1338" s="224"/>
      <c r="C1338" s="283" t="s">
        <v>1085</v>
      </c>
      <c r="D1338" s="111" t="s">
        <v>25</v>
      </c>
      <c r="E1338" s="111" t="s">
        <v>1086</v>
      </c>
      <c r="F1338" s="307" t="s">
        <v>1376</v>
      </c>
      <c r="G1338" s="307" t="s">
        <v>1376</v>
      </c>
      <c r="H1338" s="307" t="s">
        <v>1376</v>
      </c>
      <c r="I1338" s="307" t="s">
        <v>1376</v>
      </c>
      <c r="J1338" s="259">
        <v>0.9</v>
      </c>
      <c r="K1338" s="260">
        <v>0.916666666666667</v>
      </c>
      <c r="L1338" s="260">
        <v>0.96</v>
      </c>
      <c r="M1338" s="261">
        <v>0.944444444444444</v>
      </c>
      <c r="N1338" s="261">
        <v>0.945750452079566</v>
      </c>
      <c r="O1338" s="262">
        <v>0.9</v>
      </c>
      <c r="P1338" s="263">
        <v>0.917224589166159</v>
      </c>
      <c r="Q1338" s="260">
        <v>0.953890489913545</v>
      </c>
      <c r="R1338" s="260">
        <v>0.937119675456389</v>
      </c>
      <c r="S1338" s="260">
        <v>0.960808580858086</v>
      </c>
      <c r="T1338" s="262">
        <v>0.9</v>
      </c>
      <c r="U1338" s="260">
        <v>0.910529519172246</v>
      </c>
      <c r="V1338" s="260">
        <v>0.91700288184438</v>
      </c>
      <c r="W1338" s="260">
        <v>0.899594320486815</v>
      </c>
      <c r="X1338" s="260">
        <v>0.915068069306931</v>
      </c>
      <c r="Y1338" s="262">
        <v>0.92</v>
      </c>
      <c r="Z1338" s="262">
        <v>0.927736450584485</v>
      </c>
      <c r="AA1338" s="262">
        <v>0.959970348406227</v>
      </c>
      <c r="AB1338" s="262">
        <v>0.910353535353535</v>
      </c>
      <c r="AC1338" s="262">
        <v>0.959618598997113</v>
      </c>
      <c r="AD1338" s="262">
        <v>0.92</v>
      </c>
      <c r="AE1338" s="260">
        <v>0.997176470588235</v>
      </c>
      <c r="AF1338" s="260">
        <v>0.997527812113721</v>
      </c>
      <c r="AG1338" s="260">
        <v>0.999245567710298</v>
      </c>
      <c r="AH1338" s="260">
        <v>0.997658355795148</v>
      </c>
      <c r="AI1338" s="262">
        <v>0.92</v>
      </c>
      <c r="AJ1338" s="260">
        <v>0.94969040247678</v>
      </c>
      <c r="AK1338" s="260">
        <v>0.969520103761349</v>
      </c>
      <c r="AL1338" s="260">
        <v>0.930258717660292</v>
      </c>
      <c r="AM1338" s="260">
        <v>0.972708144553148</v>
      </c>
      <c r="AN1338" s="259">
        <v>0.99</v>
      </c>
      <c r="AO1338" s="264">
        <v>1</v>
      </c>
      <c r="AP1338" s="264">
        <v>1</v>
      </c>
      <c r="AQ1338" s="264">
        <v>1</v>
      </c>
      <c r="AR1338" s="265">
        <v>1</v>
      </c>
      <c r="AS1338" s="286">
        <v>0.0721861525408278</v>
      </c>
      <c r="AT1338" s="267">
        <v>0.0740740740740741</v>
      </c>
      <c r="AU1338" s="268">
        <v>0.0476190476190476</v>
      </c>
      <c r="AV1338" s="268">
        <v>0.15</v>
      </c>
      <c r="AW1338" s="268">
        <v>0.062753036437247</v>
      </c>
      <c r="AX1338" s="224"/>
      <c r="AY1338" s="222"/>
    </row>
    <row r="1339" ht="15" spans="1:51">
      <c r="A1339" s="220"/>
      <c r="B1339" s="224"/>
      <c r="C1339" s="283" t="s">
        <v>1085</v>
      </c>
      <c r="D1339" s="111" t="s">
        <v>25</v>
      </c>
      <c r="E1339" s="111" t="s">
        <v>1086</v>
      </c>
      <c r="F1339" s="307" t="s">
        <v>1377</v>
      </c>
      <c r="G1339" s="307" t="s">
        <v>1377</v>
      </c>
      <c r="H1339" s="307" t="s">
        <v>1377</v>
      </c>
      <c r="I1339" s="307" t="s">
        <v>1377</v>
      </c>
      <c r="J1339" s="259">
        <v>0.9</v>
      </c>
      <c r="K1339" s="260">
        <v>0.951219512195122</v>
      </c>
      <c r="L1339" s="260">
        <v>0.976744186046512</v>
      </c>
      <c r="M1339" s="261">
        <v>1</v>
      </c>
      <c r="N1339" s="261">
        <v>0.940919037199125</v>
      </c>
      <c r="O1339" s="262">
        <v>0.9</v>
      </c>
      <c r="P1339" s="263">
        <v>0.941870030161777</v>
      </c>
      <c r="Q1339" s="260">
        <v>0.965333333333333</v>
      </c>
      <c r="R1339" s="260">
        <v>0.973768982972849</v>
      </c>
      <c r="S1339" s="260">
        <v>0.938153770295495</v>
      </c>
      <c r="T1339" s="262">
        <v>0.9</v>
      </c>
      <c r="U1339" s="260">
        <v>0.939402248423362</v>
      </c>
      <c r="V1339" s="260">
        <v>0.932266666666667</v>
      </c>
      <c r="W1339" s="260">
        <v>0.952600092038656</v>
      </c>
      <c r="X1339" s="260">
        <v>0.929689242653706</v>
      </c>
      <c r="Y1339" s="262">
        <v>0.92</v>
      </c>
      <c r="Z1339" s="262">
        <v>0.949403341288783</v>
      </c>
      <c r="AA1339" s="262">
        <v>0.958157638663639</v>
      </c>
      <c r="AB1339" s="262">
        <v>0.964672364672365</v>
      </c>
      <c r="AC1339" s="262">
        <v>0.961334645193586</v>
      </c>
      <c r="AD1339" s="262">
        <v>0.92</v>
      </c>
      <c r="AE1339" s="260">
        <v>0.998029556650246</v>
      </c>
      <c r="AF1339" s="260">
        <v>1</v>
      </c>
      <c r="AG1339" s="260">
        <v>1</v>
      </c>
      <c r="AH1339" s="260">
        <v>0.998864007718523</v>
      </c>
      <c r="AI1339" s="262">
        <v>0.92</v>
      </c>
      <c r="AJ1339" s="260">
        <v>0.96360153256705</v>
      </c>
      <c r="AK1339" s="260">
        <v>0.969120444899751</v>
      </c>
      <c r="AL1339" s="260">
        <v>0.974541751527495</v>
      </c>
      <c r="AM1339" s="260">
        <v>0.973212601395963</v>
      </c>
      <c r="AN1339" s="259">
        <v>0.99</v>
      </c>
      <c r="AO1339" s="264">
        <v>1</v>
      </c>
      <c r="AP1339" s="264">
        <v>1</v>
      </c>
      <c r="AQ1339" s="264">
        <v>1</v>
      </c>
      <c r="AR1339" s="265">
        <v>1</v>
      </c>
      <c r="AS1339" s="286">
        <v>0.0721861525408278</v>
      </c>
      <c r="AT1339" s="267">
        <v>0.0149253731343284</v>
      </c>
      <c r="AU1339" s="268">
        <v>0.0344827586206897</v>
      </c>
      <c r="AV1339" s="268">
        <v>0.0303030303030303</v>
      </c>
      <c r="AW1339" s="268">
        <v>0.0730837789661319</v>
      </c>
      <c r="AX1339" s="224"/>
      <c r="AY1339" s="222"/>
    </row>
    <row r="1340" ht="15" spans="1:51">
      <c r="A1340" s="220"/>
      <c r="B1340" s="224"/>
      <c r="C1340" s="283" t="s">
        <v>1085</v>
      </c>
      <c r="D1340" s="111" t="s">
        <v>25</v>
      </c>
      <c r="E1340" s="111" t="s">
        <v>1086</v>
      </c>
      <c r="F1340" s="307" t="s">
        <v>1378</v>
      </c>
      <c r="G1340" s="307" t="s">
        <v>1378</v>
      </c>
      <c r="H1340" s="307" t="s">
        <v>1378</v>
      </c>
      <c r="I1340" s="307" t="s">
        <v>1378</v>
      </c>
      <c r="J1340" s="259">
        <v>0.9</v>
      </c>
      <c r="K1340" s="260">
        <v>1</v>
      </c>
      <c r="L1340" s="260">
        <v>1</v>
      </c>
      <c r="M1340" s="261">
        <v>1</v>
      </c>
      <c r="N1340" s="261">
        <v>0.989010989010989</v>
      </c>
      <c r="O1340" s="262">
        <v>0.9</v>
      </c>
      <c r="P1340" s="263">
        <v>0.970867637745409</v>
      </c>
      <c r="Q1340" s="260">
        <v>0.985934360348292</v>
      </c>
      <c r="R1340" s="260">
        <v>0.980349344978166</v>
      </c>
      <c r="S1340" s="260">
        <v>0.982729868000791</v>
      </c>
      <c r="T1340" s="262">
        <v>0.9</v>
      </c>
      <c r="U1340" s="260">
        <v>0.93350221659278</v>
      </c>
      <c r="V1340" s="260">
        <v>0.935030140656397</v>
      </c>
      <c r="W1340" s="260">
        <v>0.950873362445415</v>
      </c>
      <c r="X1340" s="260">
        <v>0.924898951355324</v>
      </c>
      <c r="Y1340" s="262">
        <v>0.92</v>
      </c>
      <c r="Z1340" s="262">
        <v>0.954796030871003</v>
      </c>
      <c r="AA1340" s="262">
        <v>0.955212355212355</v>
      </c>
      <c r="AB1340" s="262">
        <v>0.977099236641221</v>
      </c>
      <c r="AC1340" s="262">
        <v>0.955394357165758</v>
      </c>
      <c r="AD1340" s="262">
        <v>0.92</v>
      </c>
      <c r="AE1340" s="260">
        <v>0.999556541019956</v>
      </c>
      <c r="AF1340" s="260">
        <v>0.999618320610687</v>
      </c>
      <c r="AG1340" s="260">
        <v>1</v>
      </c>
      <c r="AH1340" s="260">
        <v>0.999421170682295</v>
      </c>
      <c r="AI1340" s="262">
        <v>0.92</v>
      </c>
      <c r="AJ1340" s="260">
        <v>0.960176991150443</v>
      </c>
      <c r="AK1340" s="260">
        <v>0.96594982078853</v>
      </c>
      <c r="AL1340" s="260">
        <v>0.980023501762632</v>
      </c>
      <c r="AM1340" s="260">
        <v>0.965399529380572</v>
      </c>
      <c r="AN1340" s="259">
        <v>0.99</v>
      </c>
      <c r="AO1340" s="264">
        <v>1</v>
      </c>
      <c r="AP1340" s="264">
        <v>1</v>
      </c>
      <c r="AQ1340" s="264">
        <v>1</v>
      </c>
      <c r="AR1340" s="265">
        <v>1</v>
      </c>
      <c r="AS1340" s="286">
        <v>0.0721861525408278</v>
      </c>
      <c r="AT1340" s="267">
        <v>0.0344827586206897</v>
      </c>
      <c r="AU1340" s="268">
        <v>0.0384615384615385</v>
      </c>
      <c r="AV1340" s="268">
        <v>0</v>
      </c>
      <c r="AW1340" s="268">
        <v>0.0717213114754098</v>
      </c>
      <c r="AX1340" s="224"/>
      <c r="AY1340" s="222"/>
    </row>
    <row r="1341" ht="15" spans="1:51">
      <c r="A1341" s="220"/>
      <c r="B1341" s="224"/>
      <c r="C1341" s="283" t="s">
        <v>1085</v>
      </c>
      <c r="D1341" s="111" t="s">
        <v>25</v>
      </c>
      <c r="E1341" s="111" t="s">
        <v>1086</v>
      </c>
      <c r="F1341" s="307" t="s">
        <v>1379</v>
      </c>
      <c r="G1341" s="307" t="s">
        <v>1379</v>
      </c>
      <c r="H1341" s="307" t="s">
        <v>1379</v>
      </c>
      <c r="I1341" s="307" t="s">
        <v>1379</v>
      </c>
      <c r="J1341" s="259">
        <v>0.9</v>
      </c>
      <c r="K1341" s="260">
        <v>0.962962962962963</v>
      </c>
      <c r="L1341" s="260">
        <v>0.925925925925926</v>
      </c>
      <c r="M1341" s="261">
        <v>0.958333333333333</v>
      </c>
      <c r="N1341" s="261">
        <v>0.955555555555556</v>
      </c>
      <c r="O1341" s="262">
        <v>0.9</v>
      </c>
      <c r="P1341" s="263">
        <v>0.971327433628319</v>
      </c>
      <c r="Q1341" s="260">
        <v>0.95307570977918</v>
      </c>
      <c r="R1341" s="260">
        <v>0.975352112676056</v>
      </c>
      <c r="S1341" s="260">
        <v>0.971493785611942</v>
      </c>
      <c r="T1341" s="262">
        <v>0.9</v>
      </c>
      <c r="U1341" s="260">
        <v>0.949734513274336</v>
      </c>
      <c r="V1341" s="260">
        <v>0.937302839116719</v>
      </c>
      <c r="W1341" s="260">
        <v>0.953638497652582</v>
      </c>
      <c r="X1341" s="260">
        <v>0.95368364932858</v>
      </c>
      <c r="Y1341" s="262">
        <v>0.92</v>
      </c>
      <c r="Z1341" s="262">
        <v>0</v>
      </c>
      <c r="AA1341" s="262">
        <v>0</v>
      </c>
      <c r="AB1341" s="262" t="s">
        <v>33</v>
      </c>
      <c r="AC1341" s="262">
        <v>0</v>
      </c>
      <c r="AD1341" s="262">
        <v>0.92</v>
      </c>
      <c r="AE1341" s="260">
        <v>0.999101527403414</v>
      </c>
      <c r="AF1341" s="260">
        <v>0.990299823633157</v>
      </c>
      <c r="AG1341" s="260">
        <v>0.998423955870764</v>
      </c>
      <c r="AH1341" s="260">
        <v>0.99274027905659</v>
      </c>
      <c r="AI1341" s="262">
        <v>0.92</v>
      </c>
      <c r="AJ1341" s="260">
        <v>0.97949080622348</v>
      </c>
      <c r="AK1341" s="260">
        <v>0.977541371158392</v>
      </c>
      <c r="AL1341" s="260">
        <v>0.977112676056338</v>
      </c>
      <c r="AM1341" s="260">
        <v>0.984841165397878</v>
      </c>
      <c r="AN1341" s="259">
        <v>0.99</v>
      </c>
      <c r="AO1341" s="264">
        <v>1</v>
      </c>
      <c r="AP1341" s="264">
        <v>1</v>
      </c>
      <c r="AQ1341" s="264">
        <v>1</v>
      </c>
      <c r="AR1341" s="265">
        <v>1</v>
      </c>
      <c r="AS1341" s="286">
        <v>0.0721861525408278</v>
      </c>
      <c r="AT1341" s="267">
        <v>0.0416666666666667</v>
      </c>
      <c r="AU1341" s="268">
        <v>0</v>
      </c>
      <c r="AV1341" s="268">
        <v>0.1</v>
      </c>
      <c r="AW1341" s="268">
        <v>0.0620915032679739</v>
      </c>
      <c r="AX1341" s="224"/>
      <c r="AY1341" s="222"/>
    </row>
    <row r="1342" ht="15" spans="1:51">
      <c r="A1342" s="220"/>
      <c r="B1342" s="224"/>
      <c r="C1342" s="283" t="s">
        <v>1085</v>
      </c>
      <c r="D1342" s="111" t="s">
        <v>25</v>
      </c>
      <c r="E1342" s="111" t="s">
        <v>1086</v>
      </c>
      <c r="F1342" s="307" t="s">
        <v>1380</v>
      </c>
      <c r="G1342" s="307" t="s">
        <v>1380</v>
      </c>
      <c r="H1342" s="307" t="s">
        <v>1380</v>
      </c>
      <c r="I1342" s="307" t="s">
        <v>1380</v>
      </c>
      <c r="J1342" s="259">
        <v>0.9</v>
      </c>
      <c r="K1342" s="260">
        <v>1</v>
      </c>
      <c r="L1342" s="260">
        <v>1</v>
      </c>
      <c r="M1342" s="261">
        <v>1</v>
      </c>
      <c r="N1342" s="261">
        <v>0.955357142857143</v>
      </c>
      <c r="O1342" s="262">
        <v>0.9</v>
      </c>
      <c r="P1342" s="263">
        <v>0.968421052631579</v>
      </c>
      <c r="Q1342" s="260">
        <v>0.905138339920949</v>
      </c>
      <c r="R1342" s="260">
        <v>0.966917293233083</v>
      </c>
      <c r="S1342" s="260">
        <v>0.963309184388876</v>
      </c>
      <c r="T1342" s="262">
        <v>0.9</v>
      </c>
      <c r="U1342" s="260">
        <v>0.933971291866029</v>
      </c>
      <c r="V1342" s="260">
        <v>0.943675889328063</v>
      </c>
      <c r="W1342" s="260">
        <v>0.945864661654135</v>
      </c>
      <c r="X1342" s="260">
        <v>0.937508763729843</v>
      </c>
      <c r="Y1342" s="262">
        <v>0.92</v>
      </c>
      <c r="Z1342" s="262">
        <v>0.971137521222411</v>
      </c>
      <c r="AA1342" s="262">
        <v>0.955405405405405</v>
      </c>
      <c r="AB1342" s="262">
        <v>0.946593001841621</v>
      </c>
      <c r="AC1342" s="262">
        <v>0.953374655647383</v>
      </c>
      <c r="AD1342" s="262">
        <v>0.92</v>
      </c>
      <c r="AE1342" s="260">
        <v>0.999765972384741</v>
      </c>
      <c r="AF1342" s="260">
        <v>0.998100063331222</v>
      </c>
      <c r="AG1342" s="260">
        <v>0.996970776906629</v>
      </c>
      <c r="AH1342" s="260">
        <v>0.951138566983812</v>
      </c>
      <c r="AI1342" s="262">
        <v>0.92</v>
      </c>
      <c r="AJ1342" s="260">
        <v>0.966340269277846</v>
      </c>
      <c r="AK1342" s="260">
        <v>0.969178082191781</v>
      </c>
      <c r="AL1342" s="260">
        <v>0.96029776674938</v>
      </c>
      <c r="AM1342" s="260">
        <v>0.966005902333092</v>
      </c>
      <c r="AN1342" s="259">
        <v>0.99</v>
      </c>
      <c r="AO1342" s="264">
        <v>1</v>
      </c>
      <c r="AP1342" s="264">
        <v>1</v>
      </c>
      <c r="AQ1342" s="264">
        <v>1</v>
      </c>
      <c r="AR1342" s="265">
        <v>1</v>
      </c>
      <c r="AS1342" s="286">
        <v>0.0721861525408278</v>
      </c>
      <c r="AT1342" s="267">
        <v>0</v>
      </c>
      <c r="AU1342" s="268">
        <v>0</v>
      </c>
      <c r="AV1342" s="268">
        <v>0</v>
      </c>
      <c r="AW1342" s="268">
        <v>0.0588235294117647</v>
      </c>
      <c r="AX1342" s="224"/>
      <c r="AY1342" s="222"/>
    </row>
    <row r="1343" ht="15" spans="1:51">
      <c r="A1343" s="220"/>
      <c r="B1343" s="224"/>
      <c r="C1343" s="283" t="s">
        <v>1085</v>
      </c>
      <c r="D1343" s="111" t="s">
        <v>25</v>
      </c>
      <c r="E1343" s="111" t="s">
        <v>1086</v>
      </c>
      <c r="F1343" s="307" t="s">
        <v>1381</v>
      </c>
      <c r="G1343" s="307" t="s">
        <v>1381</v>
      </c>
      <c r="H1343" s="307" t="s">
        <v>1381</v>
      </c>
      <c r="I1343" s="307" t="s">
        <v>1381</v>
      </c>
      <c r="J1343" s="259">
        <v>0.9</v>
      </c>
      <c r="K1343" s="260">
        <v>1</v>
      </c>
      <c r="L1343" s="260">
        <v>0.903225806451613</v>
      </c>
      <c r="M1343" s="261">
        <v>0.933333333333333</v>
      </c>
      <c r="N1343" s="261">
        <v>0.952443857331572</v>
      </c>
      <c r="O1343" s="262">
        <v>0.9</v>
      </c>
      <c r="P1343" s="263">
        <v>0.964952207555758</v>
      </c>
      <c r="Q1343" s="260">
        <v>0.970115967885816</v>
      </c>
      <c r="R1343" s="260">
        <v>0.962349397590361</v>
      </c>
      <c r="S1343" s="260">
        <v>0.966013745023866</v>
      </c>
      <c r="T1343" s="262">
        <v>0.9</v>
      </c>
      <c r="U1343" s="260">
        <v>0.934456076467911</v>
      </c>
      <c r="V1343" s="260">
        <v>0.940231935771632</v>
      </c>
      <c r="W1343" s="260">
        <v>0.935993975903614</v>
      </c>
      <c r="X1343" s="260">
        <v>0.940662692361015</v>
      </c>
      <c r="Y1343" s="262">
        <v>0.92</v>
      </c>
      <c r="Z1343" s="262">
        <v>0.940383250532292</v>
      </c>
      <c r="AA1343" s="262">
        <v>0.952300785634119</v>
      </c>
      <c r="AB1343" s="262">
        <v>0.938181818181818</v>
      </c>
      <c r="AC1343" s="262">
        <v>0.956432836227814</v>
      </c>
      <c r="AD1343" s="262">
        <v>0.92</v>
      </c>
      <c r="AE1343" s="260">
        <v>1</v>
      </c>
      <c r="AF1343" s="260">
        <v>1</v>
      </c>
      <c r="AG1343" s="260">
        <v>1</v>
      </c>
      <c r="AH1343" s="260">
        <v>0.999038826356393</v>
      </c>
      <c r="AI1343" s="262">
        <v>0.92</v>
      </c>
      <c r="AJ1343" s="260">
        <v>0.958402662229617</v>
      </c>
      <c r="AK1343" s="260">
        <v>0.968190854870775</v>
      </c>
      <c r="AL1343" s="260">
        <v>0.959637561779242</v>
      </c>
      <c r="AM1343" s="260">
        <v>0.971963796129536</v>
      </c>
      <c r="AN1343" s="259">
        <v>0.99</v>
      </c>
      <c r="AO1343" s="264">
        <v>1</v>
      </c>
      <c r="AP1343" s="264">
        <v>1</v>
      </c>
      <c r="AQ1343" s="264">
        <v>1</v>
      </c>
      <c r="AR1343" s="265">
        <v>1</v>
      </c>
      <c r="AS1343" s="286">
        <v>0.0721861525408278</v>
      </c>
      <c r="AT1343" s="267">
        <v>0</v>
      </c>
      <c r="AU1343" s="268">
        <v>0</v>
      </c>
      <c r="AV1343" s="268">
        <v>0</v>
      </c>
      <c r="AW1343" s="268">
        <v>0.0620985010706638</v>
      </c>
      <c r="AX1343" s="224"/>
      <c r="AY1343" s="222"/>
    </row>
    <row r="1344" ht="15" spans="1:51">
      <c r="A1344" s="220"/>
      <c r="B1344" s="224"/>
      <c r="C1344" s="283" t="s">
        <v>1085</v>
      </c>
      <c r="D1344" s="111" t="s">
        <v>25</v>
      </c>
      <c r="E1344" s="111" t="s">
        <v>1086</v>
      </c>
      <c r="F1344" s="307" t="s">
        <v>1382</v>
      </c>
      <c r="G1344" s="307" t="s">
        <v>1382</v>
      </c>
      <c r="H1344" s="307" t="s">
        <v>1382</v>
      </c>
      <c r="I1344" s="307" t="s">
        <v>1382</v>
      </c>
      <c r="J1344" s="259">
        <v>0.9</v>
      </c>
      <c r="K1344" s="260">
        <v>0.955555555555556</v>
      </c>
      <c r="L1344" s="260">
        <v>0.911111111111111</v>
      </c>
      <c r="M1344" s="261">
        <v>0.948717948717949</v>
      </c>
      <c r="N1344" s="261">
        <v>0.928780487804878</v>
      </c>
      <c r="O1344" s="262">
        <v>0.9</v>
      </c>
      <c r="P1344" s="263">
        <v>0.973768394113884</v>
      </c>
      <c r="Q1344" s="260">
        <v>0.959291485394655</v>
      </c>
      <c r="R1344" s="260">
        <v>0.971702880242547</v>
      </c>
      <c r="S1344" s="260">
        <v>0.974610018675162</v>
      </c>
      <c r="T1344" s="262">
        <v>0.9</v>
      </c>
      <c r="U1344" s="260">
        <v>0.943378119001919</v>
      </c>
      <c r="V1344" s="260">
        <v>0.944375388440025</v>
      </c>
      <c r="W1344" s="260">
        <v>0.938858009095503</v>
      </c>
      <c r="X1344" s="260">
        <v>0.943988245633308</v>
      </c>
      <c r="Y1344" s="262">
        <v>0.92</v>
      </c>
      <c r="Z1344" s="262">
        <v>0.94</v>
      </c>
      <c r="AA1344" s="262">
        <v>0.947752593161736</v>
      </c>
      <c r="AB1344" s="262">
        <v>0.947677836566725</v>
      </c>
      <c r="AC1344" s="262">
        <v>0.951722628898791</v>
      </c>
      <c r="AD1344" s="262">
        <v>0.92</v>
      </c>
      <c r="AE1344" s="260">
        <v>0.998177676537585</v>
      </c>
      <c r="AF1344" s="260">
        <v>0.985259153590109</v>
      </c>
      <c r="AG1344" s="260">
        <v>0.956374417619653</v>
      </c>
      <c r="AH1344" s="260">
        <v>0.992526095149372</v>
      </c>
      <c r="AI1344" s="262">
        <v>0.92</v>
      </c>
      <c r="AJ1344" s="260">
        <v>0.963459196102314</v>
      </c>
      <c r="AK1344" s="260">
        <v>0.965985225906202</v>
      </c>
      <c r="AL1344" s="260">
        <v>0.965217391304348</v>
      </c>
      <c r="AM1344" s="260">
        <v>0.970049714062906</v>
      </c>
      <c r="AN1344" s="259">
        <v>0.99</v>
      </c>
      <c r="AO1344" s="264">
        <v>1</v>
      </c>
      <c r="AP1344" s="264">
        <v>1</v>
      </c>
      <c r="AQ1344" s="264">
        <v>1</v>
      </c>
      <c r="AR1344" s="265">
        <v>1</v>
      </c>
      <c r="AS1344" s="286">
        <v>0.0721861525408278</v>
      </c>
      <c r="AT1344" s="267">
        <v>0.102564102564103</v>
      </c>
      <c r="AU1344" s="268">
        <v>0.0638297872340425</v>
      </c>
      <c r="AV1344" s="268">
        <v>0.0714285714285714</v>
      </c>
      <c r="AW1344" s="268">
        <v>0.0600240096038415</v>
      </c>
      <c r="AX1344" s="224"/>
      <c r="AY1344" s="222"/>
    </row>
    <row r="1345" ht="15" spans="1:51">
      <c r="A1345" s="220"/>
      <c r="B1345" s="224"/>
      <c r="C1345" s="283" t="s">
        <v>1085</v>
      </c>
      <c r="D1345" s="111" t="s">
        <v>25</v>
      </c>
      <c r="E1345" s="111" t="s">
        <v>1086</v>
      </c>
      <c r="F1345" s="307" t="s">
        <v>1383</v>
      </c>
      <c r="G1345" s="307" t="s">
        <v>1383</v>
      </c>
      <c r="H1345" s="307" t="s">
        <v>1383</v>
      </c>
      <c r="I1345" s="307" t="s">
        <v>1383</v>
      </c>
      <c r="J1345" s="259">
        <v>0.9</v>
      </c>
      <c r="K1345" s="260">
        <v>1</v>
      </c>
      <c r="L1345" s="260">
        <v>1</v>
      </c>
      <c r="M1345" s="261">
        <v>1</v>
      </c>
      <c r="N1345" s="261">
        <v>1</v>
      </c>
      <c r="O1345" s="262">
        <v>0.9</v>
      </c>
      <c r="P1345" s="263">
        <v>0.991536458333333</v>
      </c>
      <c r="Q1345" s="260">
        <v>0.986013986013986</v>
      </c>
      <c r="R1345" s="260">
        <v>0.990349819059107</v>
      </c>
      <c r="S1345" s="260">
        <v>0.986473838350291</v>
      </c>
      <c r="T1345" s="262">
        <v>0.9</v>
      </c>
      <c r="U1345" s="260">
        <v>0.95703125</v>
      </c>
      <c r="V1345" s="260">
        <v>0.968531468531469</v>
      </c>
      <c r="W1345" s="260">
        <v>0.979493365500603</v>
      </c>
      <c r="X1345" s="260">
        <v>0.972283445548142</v>
      </c>
      <c r="Y1345" s="262">
        <v>0.92</v>
      </c>
      <c r="Z1345" s="262">
        <v>0.965853658536585</v>
      </c>
      <c r="AA1345" s="262">
        <v>0.977437550362611</v>
      </c>
      <c r="AB1345" s="262">
        <v>0.976714100905563</v>
      </c>
      <c r="AC1345" s="262">
        <v>0.981895680449971</v>
      </c>
      <c r="AD1345" s="262">
        <v>0.92</v>
      </c>
      <c r="AE1345" s="260">
        <v>0.999072356215213</v>
      </c>
      <c r="AF1345" s="260">
        <v>0.99918345127926</v>
      </c>
      <c r="AG1345" s="260">
        <v>0.996938619317312</v>
      </c>
      <c r="AH1345" s="260">
        <v>0.999010021011799</v>
      </c>
      <c r="AI1345" s="262">
        <v>0.92</v>
      </c>
      <c r="AJ1345" s="260">
        <v>0.972835314091681</v>
      </c>
      <c r="AK1345" s="260">
        <v>0.985398727068514</v>
      </c>
      <c r="AL1345" s="260">
        <v>0.984394506866417</v>
      </c>
      <c r="AM1345" s="260">
        <v>0.986403430409148</v>
      </c>
      <c r="AN1345" s="259">
        <v>0.99</v>
      </c>
      <c r="AO1345" s="264">
        <v>1</v>
      </c>
      <c r="AP1345" s="264">
        <v>1</v>
      </c>
      <c r="AQ1345" s="264">
        <v>1</v>
      </c>
      <c r="AR1345" s="265">
        <v>1</v>
      </c>
      <c r="AS1345" s="286">
        <v>0.0721861525408278</v>
      </c>
      <c r="AT1345" s="267">
        <v>0.03125</v>
      </c>
      <c r="AU1345" s="268">
        <v>0</v>
      </c>
      <c r="AV1345" s="268">
        <v>0.2</v>
      </c>
      <c r="AW1345" s="268">
        <v>0.0554592720970537</v>
      </c>
      <c r="AX1345" s="224"/>
      <c r="AY1345" s="222"/>
    </row>
    <row r="1346" ht="15" spans="1:51">
      <c r="A1346" s="220"/>
      <c r="B1346" s="224"/>
      <c r="C1346" s="283" t="s">
        <v>1085</v>
      </c>
      <c r="D1346" s="111" t="s">
        <v>25</v>
      </c>
      <c r="E1346" s="111" t="s">
        <v>1086</v>
      </c>
      <c r="F1346" s="307" t="s">
        <v>1384</v>
      </c>
      <c r="G1346" s="307" t="s">
        <v>1384</v>
      </c>
      <c r="H1346" s="307" t="s">
        <v>1384</v>
      </c>
      <c r="I1346" s="307" t="s">
        <v>1384</v>
      </c>
      <c r="J1346" s="259">
        <v>0.9</v>
      </c>
      <c r="K1346" s="260">
        <v>0.92</v>
      </c>
      <c r="L1346" s="260">
        <v>0.91304347826087</v>
      </c>
      <c r="M1346" s="261">
        <v>1</v>
      </c>
      <c r="N1346" s="261">
        <v>0.946902654867257</v>
      </c>
      <c r="O1346" s="262">
        <v>0.9</v>
      </c>
      <c r="P1346" s="263">
        <v>0.922861150070126</v>
      </c>
      <c r="Q1346" s="260">
        <v>0.935238945958017</v>
      </c>
      <c r="R1346" s="260">
        <v>0.967200610221205</v>
      </c>
      <c r="S1346" s="260">
        <v>0.960418174849891</v>
      </c>
      <c r="T1346" s="262">
        <v>0.9</v>
      </c>
      <c r="U1346" s="260">
        <v>0.936886395511921</v>
      </c>
      <c r="V1346" s="260">
        <v>0.9213934792318</v>
      </c>
      <c r="W1346" s="260">
        <v>0.949656750572082</v>
      </c>
      <c r="X1346" s="260">
        <v>0.939807520333859</v>
      </c>
      <c r="Y1346" s="262">
        <v>0.92</v>
      </c>
      <c r="Z1346" s="262">
        <v>0.95</v>
      </c>
      <c r="AA1346" s="262">
        <v>0.954118297401879</v>
      </c>
      <c r="AB1346" s="262">
        <v>0.951156812339332</v>
      </c>
      <c r="AC1346" s="262">
        <v>0.959935997992094</v>
      </c>
      <c r="AD1346" s="262">
        <v>0.92</v>
      </c>
      <c r="AE1346" s="260">
        <v>0.997736276174307</v>
      </c>
      <c r="AF1346" s="260">
        <v>0.998270893371758</v>
      </c>
      <c r="AG1346" s="260">
        <v>0.995942290351668</v>
      </c>
      <c r="AH1346" s="260">
        <v>0.997590131469065</v>
      </c>
      <c r="AI1346" s="262">
        <v>0.92</v>
      </c>
      <c r="AJ1346" s="260">
        <v>0.963977374218517</v>
      </c>
      <c r="AK1346" s="260">
        <v>0.964435663126698</v>
      </c>
      <c r="AL1346" s="260">
        <v>0.969733656174334</v>
      </c>
      <c r="AM1346" s="260">
        <v>0.973985616620794</v>
      </c>
      <c r="AN1346" s="259">
        <v>0.99</v>
      </c>
      <c r="AO1346" s="264">
        <v>1</v>
      </c>
      <c r="AP1346" s="264">
        <v>1</v>
      </c>
      <c r="AQ1346" s="264">
        <v>1</v>
      </c>
      <c r="AR1346" s="265">
        <v>1</v>
      </c>
      <c r="AS1346" s="286">
        <v>0.0721861525408278</v>
      </c>
      <c r="AT1346" s="267">
        <v>0</v>
      </c>
      <c r="AU1346" s="268">
        <v>0</v>
      </c>
      <c r="AV1346" s="268">
        <v>0.1</v>
      </c>
      <c r="AW1346" s="268">
        <v>0.0684647302904564</v>
      </c>
      <c r="AX1346" s="224"/>
      <c r="AY1346" s="222"/>
    </row>
    <row r="1347" ht="15" spans="1:51">
      <c r="A1347" s="220"/>
      <c r="B1347" s="224"/>
      <c r="C1347" s="283" t="s">
        <v>1085</v>
      </c>
      <c r="D1347" s="111" t="s">
        <v>25</v>
      </c>
      <c r="E1347" s="111" t="s">
        <v>1086</v>
      </c>
      <c r="F1347" s="307" t="s">
        <v>1385</v>
      </c>
      <c r="G1347" s="307" t="s">
        <v>1385</v>
      </c>
      <c r="H1347" s="307" t="s">
        <v>1385</v>
      </c>
      <c r="I1347" s="307" t="s">
        <v>1385</v>
      </c>
      <c r="J1347" s="259">
        <v>0.9</v>
      </c>
      <c r="K1347" s="260">
        <v>0.939393939393939</v>
      </c>
      <c r="L1347" s="260">
        <v>0.909090909090909</v>
      </c>
      <c r="M1347" s="261">
        <v>1</v>
      </c>
      <c r="N1347" s="261">
        <v>0.938571428571429</v>
      </c>
      <c r="O1347" s="262">
        <v>0.9</v>
      </c>
      <c r="P1347" s="263">
        <v>0.982241273729333</v>
      </c>
      <c r="Q1347" s="260">
        <v>0.986095017381228</v>
      </c>
      <c r="R1347" s="260">
        <v>0.991780821917808</v>
      </c>
      <c r="S1347" s="260">
        <v>0.976027215223516</v>
      </c>
      <c r="T1347" s="262">
        <v>0.9</v>
      </c>
      <c r="U1347" s="260">
        <v>0.940600122473974</v>
      </c>
      <c r="V1347" s="260">
        <v>0.938006952491309</v>
      </c>
      <c r="W1347" s="260">
        <v>0.94703196347032</v>
      </c>
      <c r="X1347" s="260">
        <v>0.935018338383033</v>
      </c>
      <c r="Y1347" s="262">
        <v>0.92</v>
      </c>
      <c r="Z1347" s="262">
        <v>0.933467741935484</v>
      </c>
      <c r="AA1347" s="262">
        <v>0.95487106017192</v>
      </c>
      <c r="AB1347" s="262">
        <v>0.961111111111111</v>
      </c>
      <c r="AC1347" s="262">
        <v>0.950189155107188</v>
      </c>
      <c r="AD1347" s="262">
        <v>0.92</v>
      </c>
      <c r="AE1347" s="260">
        <v>1</v>
      </c>
      <c r="AF1347" s="260">
        <v>0.999458581483487</v>
      </c>
      <c r="AG1347" s="260">
        <v>0.999493414387031</v>
      </c>
      <c r="AH1347" s="260">
        <v>0.999798441279226</v>
      </c>
      <c r="AI1347" s="262">
        <v>0.92</v>
      </c>
      <c r="AJ1347" s="260">
        <v>0.958857142857143</v>
      </c>
      <c r="AK1347" s="260">
        <v>0.964766175528507</v>
      </c>
      <c r="AL1347" s="260">
        <v>0.971428571428571</v>
      </c>
      <c r="AM1347" s="260">
        <v>0.967796373995572</v>
      </c>
      <c r="AN1347" s="259">
        <v>0.99</v>
      </c>
      <c r="AO1347" s="264">
        <v>1</v>
      </c>
      <c r="AP1347" s="264">
        <v>1</v>
      </c>
      <c r="AQ1347" s="264">
        <v>1</v>
      </c>
      <c r="AR1347" s="265">
        <v>1</v>
      </c>
      <c r="AS1347" s="286">
        <v>0.0721861525408278</v>
      </c>
      <c r="AT1347" s="267">
        <v>0</v>
      </c>
      <c r="AU1347" s="268">
        <v>0.153846153846154</v>
      </c>
      <c r="AV1347" s="268">
        <v>0.105263157894737</v>
      </c>
      <c r="AW1347" s="268">
        <v>0.0739910313901345</v>
      </c>
      <c r="AX1347" s="224"/>
      <c r="AY1347" s="222"/>
    </row>
    <row r="1348" ht="15" spans="1:51">
      <c r="A1348" s="220"/>
      <c r="B1348" s="224"/>
      <c r="C1348" s="283" t="s">
        <v>1085</v>
      </c>
      <c r="D1348" s="111" t="s">
        <v>25</v>
      </c>
      <c r="E1348" s="111" t="s">
        <v>1086</v>
      </c>
      <c r="F1348" s="307" t="s">
        <v>1386</v>
      </c>
      <c r="G1348" s="307" t="s">
        <v>1386</v>
      </c>
      <c r="H1348" s="307" t="s">
        <v>1386</v>
      </c>
      <c r="I1348" s="307" t="s">
        <v>1386</v>
      </c>
      <c r="J1348" s="259">
        <v>0.9</v>
      </c>
      <c r="K1348" s="260">
        <v>0.944444444444444</v>
      </c>
      <c r="L1348" s="260">
        <v>0.941176470588235</v>
      </c>
      <c r="M1348" s="261">
        <v>0.941176470588235</v>
      </c>
      <c r="N1348" s="261">
        <v>0.941309255079007</v>
      </c>
      <c r="O1348" s="262">
        <v>0.9</v>
      </c>
      <c r="P1348" s="263">
        <v>0.893373952779893</v>
      </c>
      <c r="Q1348" s="260">
        <v>0.970802919708029</v>
      </c>
      <c r="R1348" s="260">
        <v>0.989333333333333</v>
      </c>
      <c r="S1348" s="260">
        <v>0.929699782885378</v>
      </c>
      <c r="T1348" s="262">
        <v>0.9</v>
      </c>
      <c r="U1348" s="260">
        <v>0.892612338156893</v>
      </c>
      <c r="V1348" s="260">
        <v>0.931062449310625</v>
      </c>
      <c r="W1348" s="260">
        <v>0.949333333333333</v>
      </c>
      <c r="X1348" s="260">
        <v>0.918544583364528</v>
      </c>
      <c r="Y1348" s="262">
        <v>0.92</v>
      </c>
      <c r="Z1348" s="262">
        <v>0.903871829105474</v>
      </c>
      <c r="AA1348" s="262">
        <v>0.940343781597573</v>
      </c>
      <c r="AB1348" s="262">
        <v>0.94888178913738</v>
      </c>
      <c r="AC1348" s="262">
        <v>0.94077930995022</v>
      </c>
      <c r="AD1348" s="262">
        <v>0.92</v>
      </c>
      <c r="AE1348" s="260">
        <v>0.997368421052632</v>
      </c>
      <c r="AF1348" s="260">
        <v>1</v>
      </c>
      <c r="AG1348" s="260">
        <v>0.995341614906832</v>
      </c>
      <c r="AH1348" s="260">
        <v>0.996945418127191</v>
      </c>
      <c r="AI1348" s="262">
        <v>0.92</v>
      </c>
      <c r="AJ1348" s="260">
        <v>0.930164888457808</v>
      </c>
      <c r="AK1348" s="260">
        <v>0.960846084608461</v>
      </c>
      <c r="AL1348" s="260">
        <v>0.96877269426289</v>
      </c>
      <c r="AM1348" s="260">
        <v>0.962346978028194</v>
      </c>
      <c r="AN1348" s="259">
        <v>0.99</v>
      </c>
      <c r="AO1348" s="264">
        <v>1</v>
      </c>
      <c r="AP1348" s="264">
        <v>1</v>
      </c>
      <c r="AQ1348" s="264">
        <v>1</v>
      </c>
      <c r="AR1348" s="265">
        <v>1</v>
      </c>
      <c r="AS1348" s="286">
        <v>0.0721861525408278</v>
      </c>
      <c r="AT1348" s="267">
        <v>0.0909090909090909</v>
      </c>
      <c r="AU1348" s="268">
        <v>0</v>
      </c>
      <c r="AV1348" s="268">
        <v>0.111111111111111</v>
      </c>
      <c r="AW1348" s="268">
        <v>0.0710900473933649</v>
      </c>
      <c r="AX1348" s="224"/>
      <c r="AY1348" s="222"/>
    </row>
    <row r="1349" ht="15" spans="1:51">
      <c r="A1349" s="220"/>
      <c r="B1349" s="224"/>
      <c r="C1349" s="283" t="s">
        <v>1085</v>
      </c>
      <c r="D1349" s="111" t="s">
        <v>25</v>
      </c>
      <c r="E1349" s="111" t="s">
        <v>1086</v>
      </c>
      <c r="F1349" s="307" t="s">
        <v>1387</v>
      </c>
      <c r="G1349" s="307" t="s">
        <v>1387</v>
      </c>
      <c r="H1349" s="307" t="s">
        <v>1387</v>
      </c>
      <c r="I1349" s="307" t="s">
        <v>1387</v>
      </c>
      <c r="J1349" s="259">
        <v>0.9</v>
      </c>
      <c r="K1349" s="260">
        <v>0.875</v>
      </c>
      <c r="L1349" s="260">
        <v>1</v>
      </c>
      <c r="M1349" s="261">
        <v>0.923076923076923</v>
      </c>
      <c r="N1349" s="261">
        <v>0.970674486803519</v>
      </c>
      <c r="O1349" s="262">
        <v>0.9</v>
      </c>
      <c r="P1349" s="263">
        <v>0.988721804511278</v>
      </c>
      <c r="Q1349" s="260">
        <v>0.95213228894691</v>
      </c>
      <c r="R1349" s="260">
        <v>0.991666666666667</v>
      </c>
      <c r="S1349" s="260">
        <v>0.99265168186105</v>
      </c>
      <c r="T1349" s="262">
        <v>0.9</v>
      </c>
      <c r="U1349" s="260">
        <v>0.953007518796993</v>
      </c>
      <c r="V1349" s="260">
        <v>0.925152306353351</v>
      </c>
      <c r="W1349" s="260">
        <v>0.973611111111111</v>
      </c>
      <c r="X1349" s="260">
        <v>0.958189248663942</v>
      </c>
      <c r="Y1349" s="262">
        <v>0.92</v>
      </c>
      <c r="Z1349" s="262">
        <v>0.970149253731343</v>
      </c>
      <c r="AA1349" s="262">
        <v>0.981621621621622</v>
      </c>
      <c r="AB1349" s="262">
        <v>0.98330241187384</v>
      </c>
      <c r="AC1349" s="262">
        <v>0.978294308665185</v>
      </c>
      <c r="AD1349" s="262">
        <v>0.92</v>
      </c>
      <c r="AE1349" s="260">
        <v>1</v>
      </c>
      <c r="AF1349" s="260">
        <v>1</v>
      </c>
      <c r="AG1349" s="260">
        <v>1</v>
      </c>
      <c r="AH1349" s="260">
        <v>0.997203863751907</v>
      </c>
      <c r="AI1349" s="262">
        <v>0.92</v>
      </c>
      <c r="AJ1349" s="260">
        <v>0.978900610771793</v>
      </c>
      <c r="AK1349" s="260">
        <v>0.987463837994214</v>
      </c>
      <c r="AL1349" s="260">
        <v>0.98967434471803</v>
      </c>
      <c r="AM1349" s="260">
        <v>0.986349154670822</v>
      </c>
      <c r="AN1349" s="259">
        <v>0.99</v>
      </c>
      <c r="AO1349" s="264">
        <v>1</v>
      </c>
      <c r="AP1349" s="264">
        <v>1</v>
      </c>
      <c r="AQ1349" s="264">
        <v>1</v>
      </c>
      <c r="AR1349" s="265">
        <v>1</v>
      </c>
      <c r="AS1349" s="286">
        <v>0.0721861525408278</v>
      </c>
      <c r="AT1349" s="267">
        <v>0</v>
      </c>
      <c r="AU1349" s="268">
        <v>0</v>
      </c>
      <c r="AV1349" s="268">
        <v>0.333333333333333</v>
      </c>
      <c r="AW1349" s="268">
        <v>0.0340136054421769</v>
      </c>
      <c r="AX1349" s="224"/>
      <c r="AY1349" s="222"/>
    </row>
    <row r="1350" ht="15" spans="1:51">
      <c r="A1350" s="220"/>
      <c r="B1350" s="224"/>
      <c r="C1350" s="283" t="s">
        <v>1085</v>
      </c>
      <c r="D1350" s="111" t="s">
        <v>25</v>
      </c>
      <c r="E1350" s="111" t="s">
        <v>1086</v>
      </c>
      <c r="F1350" s="307" t="s">
        <v>1388</v>
      </c>
      <c r="G1350" s="307" t="s">
        <v>1388</v>
      </c>
      <c r="H1350" s="307" t="s">
        <v>1388</v>
      </c>
      <c r="I1350" s="307" t="s">
        <v>1388</v>
      </c>
      <c r="J1350" s="259">
        <v>0.9</v>
      </c>
      <c r="K1350" s="260">
        <v>0.962962962962963</v>
      </c>
      <c r="L1350" s="260">
        <v>0.892857142857143</v>
      </c>
      <c r="M1350" s="261">
        <v>0.904761904761905</v>
      </c>
      <c r="N1350" s="261">
        <v>0.934121621621622</v>
      </c>
      <c r="O1350" s="262">
        <v>0.9</v>
      </c>
      <c r="P1350" s="263">
        <v>0.981554677206851</v>
      </c>
      <c r="Q1350" s="260">
        <v>0.985148514851485</v>
      </c>
      <c r="R1350" s="260">
        <v>0.980295566502463</v>
      </c>
      <c r="S1350" s="260">
        <v>0.983753839088378</v>
      </c>
      <c r="T1350" s="262">
        <v>0.9</v>
      </c>
      <c r="U1350" s="260">
        <v>0.929512516469038</v>
      </c>
      <c r="V1350" s="260">
        <v>0.933168316831683</v>
      </c>
      <c r="W1350" s="260">
        <v>0.935960591133005</v>
      </c>
      <c r="X1350" s="260">
        <v>0.937828295875312</v>
      </c>
      <c r="Y1350" s="262">
        <v>0.92</v>
      </c>
      <c r="Z1350" s="262">
        <v>0.933920704845815</v>
      </c>
      <c r="AA1350" s="262">
        <v>0.942857142857143</v>
      </c>
      <c r="AB1350" s="262">
        <v>0.95632183908046</v>
      </c>
      <c r="AC1350" s="262">
        <v>0.957555108575182</v>
      </c>
      <c r="AD1350" s="262">
        <v>0.92</v>
      </c>
      <c r="AE1350" s="260">
        <v>0.997774244833068</v>
      </c>
      <c r="AF1350" s="260">
        <v>0.993356643356643</v>
      </c>
      <c r="AG1350" s="260">
        <v>0.998553868402025</v>
      </c>
      <c r="AH1350" s="260">
        <v>0.995720566112142</v>
      </c>
      <c r="AI1350" s="262">
        <v>0.92</v>
      </c>
      <c r="AJ1350" s="260">
        <v>0.956718878812861</v>
      </c>
      <c r="AK1350" s="260">
        <v>0.959807626245276</v>
      </c>
      <c r="AL1350" s="260">
        <v>0.96763925729443</v>
      </c>
      <c r="AM1350" s="260">
        <v>0.973739761884658</v>
      </c>
      <c r="AN1350" s="259">
        <v>0.99</v>
      </c>
      <c r="AO1350" s="264">
        <v>1</v>
      </c>
      <c r="AP1350" s="264">
        <v>1</v>
      </c>
      <c r="AQ1350" s="264">
        <v>1</v>
      </c>
      <c r="AR1350" s="265">
        <v>1</v>
      </c>
      <c r="AS1350" s="286">
        <v>0.0721861525408278</v>
      </c>
      <c r="AT1350" s="267">
        <v>0</v>
      </c>
      <c r="AU1350" s="268">
        <v>0</v>
      </c>
      <c r="AV1350" s="268">
        <v>0.0833333333333333</v>
      </c>
      <c r="AW1350" s="268">
        <v>0.0511182108626198</v>
      </c>
      <c r="AX1350" s="224"/>
      <c r="AY1350" s="222"/>
    </row>
    <row r="1351" ht="15" spans="1:51">
      <c r="A1351" s="220"/>
      <c r="B1351" s="224"/>
      <c r="C1351" s="283" t="s">
        <v>1085</v>
      </c>
      <c r="D1351" s="111" t="s">
        <v>25</v>
      </c>
      <c r="E1351" s="111" t="s">
        <v>1086</v>
      </c>
      <c r="F1351" s="307" t="s">
        <v>1389</v>
      </c>
      <c r="G1351" s="307" t="s">
        <v>1389</v>
      </c>
      <c r="H1351" s="307" t="s">
        <v>1389</v>
      </c>
      <c r="I1351" s="307" t="s">
        <v>1389</v>
      </c>
      <c r="J1351" s="259">
        <v>0.9</v>
      </c>
      <c r="K1351" s="260">
        <v>0.91304347826087</v>
      </c>
      <c r="L1351" s="260">
        <v>0.96</v>
      </c>
      <c r="M1351" s="261">
        <v>0.842105263157895</v>
      </c>
      <c r="N1351" s="261">
        <v>0.846311475409836</v>
      </c>
      <c r="O1351" s="262">
        <v>0.9</v>
      </c>
      <c r="P1351" s="263">
        <v>0.979416809605489</v>
      </c>
      <c r="Q1351" s="260">
        <v>0.987363100252738</v>
      </c>
      <c r="R1351" s="260">
        <v>0.990789473684211</v>
      </c>
      <c r="S1351" s="260">
        <v>0.952923135901859</v>
      </c>
      <c r="T1351" s="262">
        <v>0.9</v>
      </c>
      <c r="U1351" s="260">
        <v>0.914236706689537</v>
      </c>
      <c r="V1351" s="260">
        <v>0.939342881213142</v>
      </c>
      <c r="W1351" s="260">
        <v>0.926315789473684</v>
      </c>
      <c r="X1351" s="260">
        <v>0.923289246693502</v>
      </c>
      <c r="Y1351" s="262">
        <v>0.92</v>
      </c>
      <c r="Z1351" s="262">
        <v>0.946298984034833</v>
      </c>
      <c r="AA1351" s="262">
        <v>0.942139737991266</v>
      </c>
      <c r="AB1351" s="262">
        <v>0.915702479338843</v>
      </c>
      <c r="AC1351" s="262">
        <v>0.922434301521438</v>
      </c>
      <c r="AD1351" s="262">
        <v>0.92</v>
      </c>
      <c r="AE1351" s="260">
        <v>0.998184568835098</v>
      </c>
      <c r="AF1351" s="260">
        <v>0.991071428571429</v>
      </c>
      <c r="AG1351" s="260">
        <v>0.989917695473251</v>
      </c>
      <c r="AH1351" s="260">
        <v>0.992270371455131</v>
      </c>
      <c r="AI1351" s="262">
        <v>0.92</v>
      </c>
      <c r="AJ1351" s="260">
        <v>0.960646900269542</v>
      </c>
      <c r="AK1351" s="260">
        <v>0.96338563956253</v>
      </c>
      <c r="AL1351" s="260">
        <v>0.940659340659341</v>
      </c>
      <c r="AM1351" s="260">
        <v>0.952153435079933</v>
      </c>
      <c r="AN1351" s="259">
        <v>0.99</v>
      </c>
      <c r="AO1351" s="264">
        <v>1</v>
      </c>
      <c r="AP1351" s="264">
        <v>1</v>
      </c>
      <c r="AQ1351" s="264">
        <v>1</v>
      </c>
      <c r="AR1351" s="265">
        <v>1</v>
      </c>
      <c r="AS1351" s="286">
        <v>0.0721861525408278</v>
      </c>
      <c r="AT1351" s="267">
        <v>0</v>
      </c>
      <c r="AU1351" s="268">
        <v>0.1875</v>
      </c>
      <c r="AV1351" s="268">
        <v>0</v>
      </c>
      <c r="AW1351" s="268">
        <v>0.0627062706270627</v>
      </c>
      <c r="AX1351" s="224"/>
      <c r="AY1351" s="222"/>
    </row>
    <row r="1352" ht="15" spans="1:51">
      <c r="A1352" s="220"/>
      <c r="B1352" s="224"/>
      <c r="C1352" s="283" t="s">
        <v>1085</v>
      </c>
      <c r="D1352" s="111" t="s">
        <v>25</v>
      </c>
      <c r="E1352" s="111" t="s">
        <v>1086</v>
      </c>
      <c r="F1352" s="307" t="s">
        <v>1390</v>
      </c>
      <c r="G1352" s="307" t="s">
        <v>1390</v>
      </c>
      <c r="H1352" s="307" t="s">
        <v>1390</v>
      </c>
      <c r="I1352" s="307" t="s">
        <v>1390</v>
      </c>
      <c r="J1352" s="259">
        <v>0.9</v>
      </c>
      <c r="K1352" s="260">
        <v>1</v>
      </c>
      <c r="L1352" s="260">
        <v>0.857142857142857</v>
      </c>
      <c r="M1352" s="261">
        <v>1</v>
      </c>
      <c r="N1352" s="261">
        <v>0.955307262569832</v>
      </c>
      <c r="O1352" s="262">
        <v>0.9</v>
      </c>
      <c r="P1352" s="263">
        <v>0.985567010309278</v>
      </c>
      <c r="Q1352" s="260">
        <v>0.996023856858847</v>
      </c>
      <c r="R1352" s="260">
        <v>0.984662576687117</v>
      </c>
      <c r="S1352" s="260">
        <v>0.989581509367887</v>
      </c>
      <c r="T1352" s="262">
        <v>0.9</v>
      </c>
      <c r="U1352" s="260">
        <v>0.925773195876289</v>
      </c>
      <c r="V1352" s="260">
        <v>0.940357852882704</v>
      </c>
      <c r="W1352" s="260">
        <v>0.920245398773006</v>
      </c>
      <c r="X1352" s="260">
        <v>0.932411136403432</v>
      </c>
      <c r="Y1352" s="262">
        <v>0.92</v>
      </c>
      <c r="Z1352" s="262">
        <v>0.971264367816092</v>
      </c>
      <c r="AA1352" s="262">
        <v>0.956236323851203</v>
      </c>
      <c r="AB1352" s="262">
        <v>0.98046875</v>
      </c>
      <c r="AC1352" s="262">
        <v>0.965576171875</v>
      </c>
      <c r="AD1352" s="262">
        <v>0.92</v>
      </c>
      <c r="AE1352" s="260">
        <v>1</v>
      </c>
      <c r="AF1352" s="260">
        <v>1</v>
      </c>
      <c r="AG1352" s="260">
        <v>1</v>
      </c>
      <c r="AH1352" s="260">
        <v>0.980837209302326</v>
      </c>
      <c r="AI1352" s="262">
        <v>0.92</v>
      </c>
      <c r="AJ1352" s="260">
        <v>0.97719087635054</v>
      </c>
      <c r="AK1352" s="260">
        <v>0.972916666666667</v>
      </c>
      <c r="AL1352" s="260">
        <v>0.982817869415808</v>
      </c>
      <c r="AM1352" s="260">
        <v>0.975683115823817</v>
      </c>
      <c r="AN1352" s="259">
        <v>0.99</v>
      </c>
      <c r="AO1352" s="264">
        <v>1</v>
      </c>
      <c r="AP1352" s="264">
        <v>1</v>
      </c>
      <c r="AQ1352" s="264">
        <v>1</v>
      </c>
      <c r="AR1352" s="265">
        <v>1</v>
      </c>
      <c r="AS1352" s="286">
        <v>0.0721861525408278</v>
      </c>
      <c r="AT1352" s="267">
        <v>0</v>
      </c>
      <c r="AU1352" s="268">
        <v>0</v>
      </c>
      <c r="AV1352" s="268">
        <v>0</v>
      </c>
      <c r="AW1352" s="268">
        <v>0.0263157894736842</v>
      </c>
      <c r="AX1352" s="224"/>
      <c r="AY1352" s="222"/>
    </row>
    <row r="1353" ht="15" spans="1:51">
      <c r="A1353" s="220"/>
      <c r="B1353" s="224"/>
      <c r="C1353" s="283" t="s">
        <v>1085</v>
      </c>
      <c r="D1353" s="111" t="s">
        <v>25</v>
      </c>
      <c r="E1353" s="111" t="s">
        <v>1086</v>
      </c>
      <c r="F1353" s="307" t="s">
        <v>1391</v>
      </c>
      <c r="G1353" s="307" t="s">
        <v>1391</v>
      </c>
      <c r="H1353" s="307" t="s">
        <v>1391</v>
      </c>
      <c r="I1353" s="307" t="s">
        <v>1391</v>
      </c>
      <c r="J1353" s="259">
        <v>0.9</v>
      </c>
      <c r="K1353" s="260">
        <v>0.952380952380952</v>
      </c>
      <c r="L1353" s="260">
        <v>0.956521739130435</v>
      </c>
      <c r="M1353" s="261">
        <v>0.95</v>
      </c>
      <c r="N1353" s="261">
        <v>0.93186372745491</v>
      </c>
      <c r="O1353" s="262">
        <v>0.9</v>
      </c>
      <c r="P1353" s="263">
        <v>0.979921645445642</v>
      </c>
      <c r="Q1353" s="260">
        <v>0.977890373099954</v>
      </c>
      <c r="R1353" s="260">
        <v>0.98698315467075</v>
      </c>
      <c r="S1353" s="260">
        <v>0.930886298842864</v>
      </c>
      <c r="T1353" s="262">
        <v>0.9</v>
      </c>
      <c r="U1353" s="260">
        <v>0.939275220372184</v>
      </c>
      <c r="V1353" s="260">
        <v>0.899585444495624</v>
      </c>
      <c r="W1353" s="260">
        <v>0.950229709035222</v>
      </c>
      <c r="X1353" s="260">
        <v>0.938474761026329</v>
      </c>
      <c r="Y1353" s="262">
        <v>0.92</v>
      </c>
      <c r="Z1353" s="262">
        <v>0.938757655293088</v>
      </c>
      <c r="AA1353" s="262">
        <v>0.953740719588806</v>
      </c>
      <c r="AB1353" s="262">
        <v>0.954001839926403</v>
      </c>
      <c r="AC1353" s="262">
        <v>0.958377271881397</v>
      </c>
      <c r="AD1353" s="262">
        <v>0.92</v>
      </c>
      <c r="AE1353" s="260">
        <v>0.99939838767898</v>
      </c>
      <c r="AF1353" s="260">
        <v>0.997675123824927</v>
      </c>
      <c r="AG1353" s="260">
        <v>0.999065711616319</v>
      </c>
      <c r="AH1353" s="260">
        <v>0.998052841452324</v>
      </c>
      <c r="AI1353" s="262">
        <v>0.92</v>
      </c>
      <c r="AJ1353" s="260">
        <v>0.957927786499215</v>
      </c>
      <c r="AK1353" s="260">
        <v>0.966343702192759</v>
      </c>
      <c r="AL1353" s="260">
        <v>0.965315503552027</v>
      </c>
      <c r="AM1353" s="260">
        <v>0.972820172860198</v>
      </c>
      <c r="AN1353" s="259">
        <v>0.99</v>
      </c>
      <c r="AO1353" s="264">
        <v>1</v>
      </c>
      <c r="AP1353" s="264">
        <v>1</v>
      </c>
      <c r="AQ1353" s="264">
        <v>1</v>
      </c>
      <c r="AR1353" s="265">
        <v>1</v>
      </c>
      <c r="AS1353" s="286">
        <v>0.0721861525408278</v>
      </c>
      <c r="AT1353" s="267">
        <v>0.0454545454545455</v>
      </c>
      <c r="AU1353" s="268">
        <v>0.166666666666667</v>
      </c>
      <c r="AV1353" s="268">
        <v>0.157894736842105</v>
      </c>
      <c r="AW1353" s="268">
        <v>0.0761523046092184</v>
      </c>
      <c r="AX1353" s="224"/>
      <c r="AY1353" s="222"/>
    </row>
    <row r="1354" ht="15" spans="1:51">
      <c r="A1354" s="220"/>
      <c r="B1354" s="224"/>
      <c r="C1354" s="283" t="s">
        <v>1085</v>
      </c>
      <c r="D1354" s="111" t="s">
        <v>25</v>
      </c>
      <c r="E1354" s="111" t="s">
        <v>1086</v>
      </c>
      <c r="F1354" s="307" t="s">
        <v>1392</v>
      </c>
      <c r="G1354" s="307" t="s">
        <v>1392</v>
      </c>
      <c r="H1354" s="307" t="s">
        <v>1392</v>
      </c>
      <c r="I1354" s="307" t="s">
        <v>1392</v>
      </c>
      <c r="J1354" s="259">
        <v>0.9</v>
      </c>
      <c r="K1354" s="260">
        <v>1</v>
      </c>
      <c r="L1354" s="260">
        <v>1</v>
      </c>
      <c r="M1354" s="261">
        <v>1</v>
      </c>
      <c r="N1354" s="261">
        <v>0.985849056603774</v>
      </c>
      <c r="O1354" s="262">
        <v>0.9</v>
      </c>
      <c r="P1354" s="263">
        <v>0.993440667859273</v>
      </c>
      <c r="Q1354" s="260">
        <v>0.995966386554622</v>
      </c>
      <c r="R1354" s="260">
        <v>0.969567538707955</v>
      </c>
      <c r="S1354" s="260">
        <v>0.928155755241763</v>
      </c>
      <c r="T1354" s="262">
        <v>0.9</v>
      </c>
      <c r="U1354" s="260">
        <v>0.911449016100179</v>
      </c>
      <c r="V1354" s="260">
        <v>0.928403361344538</v>
      </c>
      <c r="W1354" s="260">
        <v>0.91884676988788</v>
      </c>
      <c r="X1354" s="260">
        <v>0.912794180573385</v>
      </c>
      <c r="Y1354" s="262">
        <v>0.92</v>
      </c>
      <c r="Z1354" s="262">
        <v>0.950106157112527</v>
      </c>
      <c r="AA1354" s="262">
        <v>0.955128205128205</v>
      </c>
      <c r="AB1354" s="262">
        <v>0.966819221967963</v>
      </c>
      <c r="AC1354" s="262">
        <v>0.964101360863444</v>
      </c>
      <c r="AD1354" s="262">
        <v>0.92</v>
      </c>
      <c r="AE1354" s="260">
        <v>0.996523754345307</v>
      </c>
      <c r="AF1354" s="260">
        <v>0.997864261983863</v>
      </c>
      <c r="AG1354" s="260">
        <v>0.995747827694583</v>
      </c>
      <c r="AH1354" s="260">
        <v>0.988941738229198</v>
      </c>
      <c r="AI1354" s="262">
        <v>0.92</v>
      </c>
      <c r="AJ1354" s="260">
        <v>0.966596678755488</v>
      </c>
      <c r="AK1354" s="260">
        <v>0.967334568109109</v>
      </c>
      <c r="AL1354" s="260">
        <v>0.975697321181994</v>
      </c>
      <c r="AM1354" s="260">
        <v>0.9769913985766</v>
      </c>
      <c r="AN1354" s="259">
        <v>0.99</v>
      </c>
      <c r="AO1354" s="264">
        <v>1</v>
      </c>
      <c r="AP1354" s="264">
        <v>1</v>
      </c>
      <c r="AQ1354" s="264">
        <v>1</v>
      </c>
      <c r="AR1354" s="265">
        <v>1</v>
      </c>
      <c r="AS1354" s="286">
        <v>0.0721861525408278</v>
      </c>
      <c r="AT1354" s="267">
        <v>0.08</v>
      </c>
      <c r="AU1354" s="268">
        <v>0.0441176470588235</v>
      </c>
      <c r="AV1354" s="268">
        <v>0.0425531914893617</v>
      </c>
      <c r="AW1354" s="268">
        <v>0.0393890675241158</v>
      </c>
      <c r="AX1354" s="224"/>
      <c r="AY1354" s="222"/>
    </row>
    <row r="1355" ht="15" spans="1:51">
      <c r="A1355" s="220"/>
      <c r="B1355" s="224"/>
      <c r="C1355" s="283" t="s">
        <v>1085</v>
      </c>
      <c r="D1355" s="111" t="s">
        <v>25</v>
      </c>
      <c r="E1355" s="111" t="s">
        <v>1086</v>
      </c>
      <c r="F1355" s="307" t="s">
        <v>1393</v>
      </c>
      <c r="G1355" s="307" t="s">
        <v>1393</v>
      </c>
      <c r="H1355" s="307" t="s">
        <v>1393</v>
      </c>
      <c r="I1355" s="307" t="s">
        <v>1393</v>
      </c>
      <c r="J1355" s="259">
        <v>0.9</v>
      </c>
      <c r="K1355" s="260">
        <v>0.962025316455696</v>
      </c>
      <c r="L1355" s="260">
        <v>0.987341772151899</v>
      </c>
      <c r="M1355" s="261">
        <v>0.985074626865672</v>
      </c>
      <c r="N1355" s="261">
        <v>0.96885617214043</v>
      </c>
      <c r="O1355" s="262">
        <v>0.9</v>
      </c>
      <c r="P1355" s="263">
        <v>0.983143607705779</v>
      </c>
      <c r="Q1355" s="260">
        <v>0.988769092542677</v>
      </c>
      <c r="R1355" s="260">
        <v>0.969156447417317</v>
      </c>
      <c r="S1355" s="260">
        <v>0.983124873915675</v>
      </c>
      <c r="T1355" s="262">
        <v>0.9</v>
      </c>
      <c r="U1355" s="260">
        <v>0.907399299474606</v>
      </c>
      <c r="V1355" s="260">
        <v>0.93733153638814</v>
      </c>
      <c r="W1355" s="260">
        <v>0.921590486807878</v>
      </c>
      <c r="X1355" s="260">
        <v>0.934526931611862</v>
      </c>
      <c r="Y1355" s="262">
        <v>0.92</v>
      </c>
      <c r="Z1355" s="262">
        <v>0.94853683148335</v>
      </c>
      <c r="AA1355" s="262">
        <v>0.969476402911482</v>
      </c>
      <c r="AB1355" s="262">
        <v>0.970945359930616</v>
      </c>
      <c r="AC1355" s="262">
        <v>0.963988083520349</v>
      </c>
      <c r="AD1355" s="262">
        <v>0.92</v>
      </c>
      <c r="AE1355" s="260">
        <v>0.994885782475281</v>
      </c>
      <c r="AF1355" s="260">
        <v>0.993600538901987</v>
      </c>
      <c r="AG1355" s="260">
        <v>0.996337741607324</v>
      </c>
      <c r="AH1355" s="260">
        <v>0.989264952848469</v>
      </c>
      <c r="AI1355" s="262">
        <v>0.92</v>
      </c>
      <c r="AJ1355" s="260">
        <v>0.963267471157671</v>
      </c>
      <c r="AK1355" s="260">
        <v>0.975665748393021</v>
      </c>
      <c r="AL1355" s="260">
        <v>0.97518511106664</v>
      </c>
      <c r="AM1355" s="260">
        <v>0.975237812806533</v>
      </c>
      <c r="AN1355" s="259">
        <v>0.99</v>
      </c>
      <c r="AO1355" s="264">
        <v>1</v>
      </c>
      <c r="AP1355" s="264">
        <v>1</v>
      </c>
      <c r="AQ1355" s="264">
        <v>1</v>
      </c>
      <c r="AR1355" s="265">
        <v>1</v>
      </c>
      <c r="AS1355" s="286">
        <v>0.0721861525408278</v>
      </c>
      <c r="AT1355" s="267">
        <v>0.0769230769230769</v>
      </c>
      <c r="AU1355" s="268">
        <v>0.025</v>
      </c>
      <c r="AV1355" s="268">
        <v>0.21875</v>
      </c>
      <c r="AW1355" s="268">
        <v>0.0407030527289547</v>
      </c>
      <c r="AX1355" s="224"/>
      <c r="AY1355" s="222"/>
    </row>
    <row r="1356" ht="15" spans="1:51">
      <c r="A1356" s="220"/>
      <c r="B1356" s="224"/>
      <c r="C1356" s="283" t="s">
        <v>1085</v>
      </c>
      <c r="D1356" s="111" t="s">
        <v>25</v>
      </c>
      <c r="E1356" s="111" t="s">
        <v>1086</v>
      </c>
      <c r="F1356" s="307" t="s">
        <v>1394</v>
      </c>
      <c r="G1356" s="307" t="s">
        <v>1394</v>
      </c>
      <c r="H1356" s="307" t="s">
        <v>1394</v>
      </c>
      <c r="I1356" s="307" t="s">
        <v>1394</v>
      </c>
      <c r="J1356" s="259">
        <v>0.9</v>
      </c>
      <c r="K1356" s="260">
        <v>1</v>
      </c>
      <c r="L1356" s="260">
        <v>0.954545454545455</v>
      </c>
      <c r="M1356" s="261">
        <v>1</v>
      </c>
      <c r="N1356" s="261">
        <v>0.991820040899795</v>
      </c>
      <c r="O1356" s="262">
        <v>0.9</v>
      </c>
      <c r="P1356" s="263">
        <v>0.991578947368421</v>
      </c>
      <c r="Q1356" s="260">
        <v>0.994318181818182</v>
      </c>
      <c r="R1356" s="260">
        <v>0.9953434225844</v>
      </c>
      <c r="S1356" s="260">
        <v>0.978151483050847</v>
      </c>
      <c r="T1356" s="262">
        <v>0.9</v>
      </c>
      <c r="U1356" s="260">
        <v>0.92140350877193</v>
      </c>
      <c r="V1356" s="260">
        <v>0.924715909090909</v>
      </c>
      <c r="W1356" s="260">
        <v>0.939464493597206</v>
      </c>
      <c r="X1356" s="260">
        <v>0.921875</v>
      </c>
      <c r="Y1356" s="262">
        <v>0.92</v>
      </c>
      <c r="Z1356" s="262">
        <v>0.964873765093304</v>
      </c>
      <c r="AA1356" s="262">
        <v>0.973352033660589</v>
      </c>
      <c r="AB1356" s="262">
        <v>0.959885386819484</v>
      </c>
      <c r="AC1356" s="262">
        <v>0.967363569018026</v>
      </c>
      <c r="AD1356" s="262">
        <v>0.92</v>
      </c>
      <c r="AE1356" s="260">
        <v>1</v>
      </c>
      <c r="AF1356" s="260">
        <v>0.996078431372549</v>
      </c>
      <c r="AG1356" s="260">
        <v>0.980409617097061</v>
      </c>
      <c r="AH1356" s="260">
        <v>0.974993748437109</v>
      </c>
      <c r="AI1356" s="262">
        <v>0.92</v>
      </c>
      <c r="AJ1356" s="260">
        <v>0.974315068493151</v>
      </c>
      <c r="AK1356" s="260">
        <v>0.982357092448836</v>
      </c>
      <c r="AL1356" s="260">
        <v>0.976236351958895</v>
      </c>
      <c r="AM1356" s="260">
        <v>0.979195714390548</v>
      </c>
      <c r="AN1356" s="259">
        <v>0.99</v>
      </c>
      <c r="AO1356" s="264">
        <v>1</v>
      </c>
      <c r="AP1356" s="264">
        <v>1</v>
      </c>
      <c r="AQ1356" s="264">
        <v>1</v>
      </c>
      <c r="AR1356" s="265">
        <v>1</v>
      </c>
      <c r="AS1356" s="286">
        <v>0.0721861525408278</v>
      </c>
      <c r="AT1356" s="267">
        <v>0.0666666666666667</v>
      </c>
      <c r="AU1356" s="268">
        <v>0</v>
      </c>
      <c r="AV1356" s="268">
        <v>0.1</v>
      </c>
      <c r="AW1356" s="268">
        <v>0.0344827586206897</v>
      </c>
      <c r="AX1356" s="224"/>
      <c r="AY1356" s="222"/>
    </row>
    <row r="1357" ht="15" spans="1:51">
      <c r="A1357" s="220"/>
      <c r="B1357" s="224"/>
      <c r="C1357" s="283" t="s">
        <v>1085</v>
      </c>
      <c r="D1357" s="111" t="s">
        <v>25</v>
      </c>
      <c r="E1357" s="111" t="s">
        <v>1086</v>
      </c>
      <c r="F1357" s="307" t="s">
        <v>1395</v>
      </c>
      <c r="G1357" s="307" t="s">
        <v>1395</v>
      </c>
      <c r="H1357" s="307" t="s">
        <v>1395</v>
      </c>
      <c r="I1357" s="307" t="s">
        <v>1395</v>
      </c>
      <c r="J1357" s="259">
        <v>0.9</v>
      </c>
      <c r="K1357" s="260">
        <v>0.894736842105263</v>
      </c>
      <c r="L1357" s="260">
        <v>0.916666666666667</v>
      </c>
      <c r="M1357" s="261">
        <v>0.875</v>
      </c>
      <c r="N1357" s="261">
        <v>0.920722135007849</v>
      </c>
      <c r="O1357" s="262">
        <v>0.9</v>
      </c>
      <c r="P1357" s="263">
        <v>0.957385620915033</v>
      </c>
      <c r="Q1357" s="260">
        <v>0.954609134211264</v>
      </c>
      <c r="R1357" s="260">
        <v>0.96757457846952</v>
      </c>
      <c r="S1357" s="260">
        <v>0.905302891486789</v>
      </c>
      <c r="T1357" s="262">
        <v>0.9</v>
      </c>
      <c r="U1357" s="260">
        <v>0.896209150326797</v>
      </c>
      <c r="V1357" s="260">
        <v>0.902493695713085</v>
      </c>
      <c r="W1357" s="260">
        <v>0.90402075226978</v>
      </c>
      <c r="X1357" s="260">
        <v>0.902505466583599</v>
      </c>
      <c r="Y1357" s="262">
        <v>0.92</v>
      </c>
      <c r="Z1357" s="262">
        <v>0.929858743302484</v>
      </c>
      <c r="AA1357" s="262">
        <v>0.946068691456145</v>
      </c>
      <c r="AB1357" s="262">
        <v>0.922025316455696</v>
      </c>
      <c r="AC1357" s="262">
        <v>0.93864433517378</v>
      </c>
      <c r="AD1357" s="262">
        <v>0.92</v>
      </c>
      <c r="AE1357" s="260">
        <v>0.997266265718972</v>
      </c>
      <c r="AF1357" s="260">
        <v>0.989496959646213</v>
      </c>
      <c r="AG1357" s="260">
        <v>0.993039443155452</v>
      </c>
      <c r="AH1357" s="260">
        <v>0.978012413824695</v>
      </c>
      <c r="AI1357" s="262">
        <v>0.92</v>
      </c>
      <c r="AJ1357" s="260">
        <v>0.952705001701259</v>
      </c>
      <c r="AK1357" s="260">
        <v>0.960941906373379</v>
      </c>
      <c r="AL1357" s="260">
        <v>0.949860074626866</v>
      </c>
      <c r="AM1357" s="260">
        <v>0.960275996634877</v>
      </c>
      <c r="AN1357" s="259">
        <v>0.99</v>
      </c>
      <c r="AO1357" s="264">
        <v>1</v>
      </c>
      <c r="AP1357" s="264">
        <v>1</v>
      </c>
      <c r="AQ1357" s="264">
        <v>1</v>
      </c>
      <c r="AR1357" s="265">
        <v>1</v>
      </c>
      <c r="AS1357" s="286">
        <v>0.0721861525408278</v>
      </c>
      <c r="AT1357" s="267">
        <v>0.0454545454545455</v>
      </c>
      <c r="AU1357" s="268">
        <v>0.0285714285714286</v>
      </c>
      <c r="AV1357" s="268">
        <v>0.159090909090909</v>
      </c>
      <c r="AW1357" s="268">
        <v>0.0506838294448914</v>
      </c>
      <c r="AX1357" s="224"/>
      <c r="AY1357" s="222"/>
    </row>
    <row r="1358" ht="15" spans="1:51">
      <c r="A1358" s="220"/>
      <c r="B1358" s="224"/>
      <c r="C1358" s="283" t="s">
        <v>1085</v>
      </c>
      <c r="D1358" s="111" t="s">
        <v>25</v>
      </c>
      <c r="E1358" s="111" t="s">
        <v>1086</v>
      </c>
      <c r="F1358" s="307" t="s">
        <v>1396</v>
      </c>
      <c r="G1358" s="307" t="s">
        <v>1396</v>
      </c>
      <c r="H1358" s="307" t="s">
        <v>1396</v>
      </c>
      <c r="I1358" s="307" t="s">
        <v>1396</v>
      </c>
      <c r="J1358" s="259">
        <v>0.9</v>
      </c>
      <c r="K1358" s="260">
        <v>0.89041095890411</v>
      </c>
      <c r="L1358" s="260">
        <v>0.918918918918919</v>
      </c>
      <c r="M1358" s="261">
        <v>0.833333333333333</v>
      </c>
      <c r="N1358" s="261">
        <v>0.917378917378917</v>
      </c>
      <c r="O1358" s="262">
        <v>0.9</v>
      </c>
      <c r="P1358" s="263">
        <v>0.9180407371484</v>
      </c>
      <c r="Q1358" s="260">
        <v>0.891054472763618</v>
      </c>
      <c r="R1358" s="260">
        <v>0.926275992438563</v>
      </c>
      <c r="S1358" s="260">
        <v>0.936600851025508</v>
      </c>
      <c r="T1358" s="262">
        <v>0.9</v>
      </c>
      <c r="U1358" s="260">
        <v>0.651551891367604</v>
      </c>
      <c r="V1358" s="260">
        <v>0.704647676161919</v>
      </c>
      <c r="W1358" s="260">
        <v>0.75765595463138</v>
      </c>
      <c r="X1358" s="260">
        <v>0.722718778845937</v>
      </c>
      <c r="Y1358" s="262">
        <v>0.92</v>
      </c>
      <c r="Z1358" s="262">
        <v>0.874136049472535</v>
      </c>
      <c r="AA1358" s="262">
        <v>0.876705406771097</v>
      </c>
      <c r="AB1358" s="262">
        <v>0.886617100371747</v>
      </c>
      <c r="AC1358" s="262">
        <v>0.879128773185064</v>
      </c>
      <c r="AD1358" s="262">
        <v>0.92</v>
      </c>
      <c r="AE1358" s="260">
        <v>0.998385794995964</v>
      </c>
      <c r="AF1358" s="260">
        <v>0.998645903859174</v>
      </c>
      <c r="AG1358" s="260">
        <v>0.992814371257485</v>
      </c>
      <c r="AH1358" s="260">
        <v>0.987549588037839</v>
      </c>
      <c r="AI1358" s="262">
        <v>0.92</v>
      </c>
      <c r="AJ1358" s="260">
        <v>0.909659586848996</v>
      </c>
      <c r="AK1358" s="260">
        <v>0.914195979899498</v>
      </c>
      <c r="AL1358" s="260">
        <v>0.919341392246769</v>
      </c>
      <c r="AM1358" s="260">
        <v>0.923606596694079</v>
      </c>
      <c r="AN1358" s="259">
        <v>0.99</v>
      </c>
      <c r="AO1358" s="264">
        <v>1</v>
      </c>
      <c r="AP1358" s="264">
        <v>1</v>
      </c>
      <c r="AQ1358" s="264">
        <v>1</v>
      </c>
      <c r="AR1358" s="265">
        <v>1</v>
      </c>
      <c r="AS1358" s="286">
        <v>0.0721861525408278</v>
      </c>
      <c r="AT1358" s="267">
        <v>0.03125</v>
      </c>
      <c r="AU1358" s="268">
        <v>0.0555555555555556</v>
      </c>
      <c r="AV1358" s="268">
        <v>-0.0384615384615385</v>
      </c>
      <c r="AW1358" s="268">
        <v>0.0405862457722661</v>
      </c>
      <c r="AX1358" s="224"/>
      <c r="AY1358" s="222"/>
    </row>
    <row r="1359" ht="15" spans="1:51">
      <c r="A1359" s="220"/>
      <c r="B1359" s="224"/>
      <c r="C1359" s="283" t="s">
        <v>1085</v>
      </c>
      <c r="D1359" s="111" t="s">
        <v>25</v>
      </c>
      <c r="E1359" s="111" t="s">
        <v>1086</v>
      </c>
      <c r="F1359" s="307" t="s">
        <v>1397</v>
      </c>
      <c r="G1359" s="307" t="s">
        <v>1397</v>
      </c>
      <c r="H1359" s="307" t="s">
        <v>1397</v>
      </c>
      <c r="I1359" s="307" t="s">
        <v>1397</v>
      </c>
      <c r="J1359" s="259">
        <v>0.9</v>
      </c>
      <c r="K1359" s="260">
        <v>1</v>
      </c>
      <c r="L1359" s="260">
        <v>1</v>
      </c>
      <c r="M1359" s="261">
        <v>1</v>
      </c>
      <c r="N1359" s="261">
        <v>0.996575342465753</v>
      </c>
      <c r="O1359" s="262">
        <v>0.9</v>
      </c>
      <c r="P1359" s="263">
        <v>0.967705167173252</v>
      </c>
      <c r="Q1359" s="260">
        <v>0.986491855383393</v>
      </c>
      <c r="R1359" s="260">
        <v>0.991525423728814</v>
      </c>
      <c r="S1359" s="260">
        <v>0.982154169155309</v>
      </c>
      <c r="T1359" s="262">
        <v>0.9</v>
      </c>
      <c r="U1359" s="260">
        <v>0.923252279635258</v>
      </c>
      <c r="V1359" s="260">
        <v>0.935637663885578</v>
      </c>
      <c r="W1359" s="260">
        <v>0.936440677966102</v>
      </c>
      <c r="X1359" s="260">
        <v>0.928797668820474</v>
      </c>
      <c r="Y1359" s="262">
        <v>0.92</v>
      </c>
      <c r="Z1359" s="262">
        <v>0.964424320827943</v>
      </c>
      <c r="AA1359" s="262">
        <v>0.960290350128096</v>
      </c>
      <c r="AB1359" s="262">
        <v>0.959285714285714</v>
      </c>
      <c r="AC1359" s="262">
        <v>0.96347187431601</v>
      </c>
      <c r="AD1359" s="262">
        <v>0.92</v>
      </c>
      <c r="AE1359" s="260">
        <v>0.996615905245347</v>
      </c>
      <c r="AF1359" s="260">
        <v>0.996722846441948</v>
      </c>
      <c r="AG1359" s="260">
        <v>0.99423907825252</v>
      </c>
      <c r="AH1359" s="260">
        <v>0.987145017644093</v>
      </c>
      <c r="AI1359" s="262">
        <v>0.92</v>
      </c>
      <c r="AJ1359" s="260">
        <v>0.975825753949258</v>
      </c>
      <c r="AK1359" s="260">
        <v>0.972010701790492</v>
      </c>
      <c r="AL1359" s="260">
        <v>0.973468719292499</v>
      </c>
      <c r="AM1359" s="260">
        <v>0.976498298331535</v>
      </c>
      <c r="AN1359" s="259">
        <v>0.99</v>
      </c>
      <c r="AO1359" s="264">
        <v>1</v>
      </c>
      <c r="AP1359" s="264">
        <v>1</v>
      </c>
      <c r="AQ1359" s="264">
        <v>1</v>
      </c>
      <c r="AR1359" s="265">
        <v>1</v>
      </c>
      <c r="AS1359" s="286">
        <v>0.0721861525408278</v>
      </c>
      <c r="AT1359" s="267">
        <v>0.2</v>
      </c>
      <c r="AU1359" s="268">
        <v>0</v>
      </c>
      <c r="AV1359" s="268">
        <v>0.04</v>
      </c>
      <c r="AW1359" s="268">
        <v>0.0400593471810089</v>
      </c>
      <c r="AX1359" s="224"/>
      <c r="AY1359" s="222"/>
    </row>
    <row r="1360" ht="15" spans="1:51">
      <c r="A1360" s="220"/>
      <c r="B1360" s="224"/>
      <c r="C1360" s="283" t="s">
        <v>1085</v>
      </c>
      <c r="D1360" s="111" t="s">
        <v>25</v>
      </c>
      <c r="E1360" s="111" t="s">
        <v>1086</v>
      </c>
      <c r="F1360" s="307" t="s">
        <v>1398</v>
      </c>
      <c r="G1360" s="307" t="s">
        <v>1398</v>
      </c>
      <c r="H1360" s="307" t="s">
        <v>1398</v>
      </c>
      <c r="I1360" s="307" t="s">
        <v>1398</v>
      </c>
      <c r="J1360" s="259">
        <v>0.9</v>
      </c>
      <c r="K1360" s="260">
        <v>0.980392156862745</v>
      </c>
      <c r="L1360" s="260">
        <v>1</v>
      </c>
      <c r="M1360" s="261">
        <v>1</v>
      </c>
      <c r="N1360" s="261">
        <v>0.995483288166215</v>
      </c>
      <c r="O1360" s="262">
        <v>0.9</v>
      </c>
      <c r="P1360" s="263">
        <v>0.958924570575056</v>
      </c>
      <c r="Q1360" s="260">
        <v>0.996945399007255</v>
      </c>
      <c r="R1360" s="260">
        <v>0.994761350407451</v>
      </c>
      <c r="S1360" s="260">
        <v>0.9933827782125</v>
      </c>
      <c r="T1360" s="262">
        <v>0.9</v>
      </c>
      <c r="U1360" s="260">
        <v>0.886109036594473</v>
      </c>
      <c r="V1360" s="260">
        <v>0.933180603283696</v>
      </c>
      <c r="W1360" s="260">
        <v>0.922584400465658</v>
      </c>
      <c r="X1360" s="260">
        <v>0.922991868812302</v>
      </c>
      <c r="Y1360" s="262">
        <v>0.92</v>
      </c>
      <c r="Z1360" s="262">
        <v>0.973446327683616</v>
      </c>
      <c r="AA1360" s="262">
        <v>0.977323420074349</v>
      </c>
      <c r="AB1360" s="262">
        <v>0.977099236641221</v>
      </c>
      <c r="AC1360" s="262">
        <v>0.980608139304795</v>
      </c>
      <c r="AD1360" s="262">
        <v>0.92</v>
      </c>
      <c r="AE1360" s="260">
        <v>0.999040307101727</v>
      </c>
      <c r="AF1360" s="260">
        <v>0.999286224125625</v>
      </c>
      <c r="AG1360" s="260">
        <v>0.991792929292929</v>
      </c>
      <c r="AH1360" s="260">
        <v>0.994219052893935</v>
      </c>
      <c r="AI1360" s="262">
        <v>0.92</v>
      </c>
      <c r="AJ1360" s="260">
        <v>0.974145683453237</v>
      </c>
      <c r="AK1360" s="260">
        <v>0.98210585797702</v>
      </c>
      <c r="AL1360" s="260">
        <v>0.985799207397622</v>
      </c>
      <c r="AM1360" s="260">
        <v>0.986544547808574</v>
      </c>
      <c r="AN1360" s="259">
        <v>0.99</v>
      </c>
      <c r="AO1360" s="264">
        <v>1</v>
      </c>
      <c r="AP1360" s="264">
        <v>1</v>
      </c>
      <c r="AQ1360" s="264">
        <v>1</v>
      </c>
      <c r="AR1360" s="265">
        <v>1</v>
      </c>
      <c r="AS1360" s="286">
        <v>0.0721861525408278</v>
      </c>
      <c r="AT1360" s="267">
        <v>0</v>
      </c>
      <c r="AU1360" s="268">
        <v>0</v>
      </c>
      <c r="AV1360" s="268">
        <v>0.0833333333333333</v>
      </c>
      <c r="AW1360" s="268">
        <v>0.0441501103752759</v>
      </c>
      <c r="AX1360" s="224"/>
      <c r="AY1360" s="222"/>
    </row>
    <row r="1361" ht="15" spans="1:51">
      <c r="A1361" s="220"/>
      <c r="B1361" s="224"/>
      <c r="C1361" s="283" t="s">
        <v>1085</v>
      </c>
      <c r="D1361" s="111" t="s">
        <v>25</v>
      </c>
      <c r="E1361" s="111" t="s">
        <v>1086</v>
      </c>
      <c r="F1361" s="307" t="s">
        <v>1399</v>
      </c>
      <c r="G1361" s="307" t="s">
        <v>1399</v>
      </c>
      <c r="H1361" s="307" t="s">
        <v>1399</v>
      </c>
      <c r="I1361" s="307" t="s">
        <v>1399</v>
      </c>
      <c r="J1361" s="259">
        <v>0.9</v>
      </c>
      <c r="K1361" s="260">
        <v>1</v>
      </c>
      <c r="L1361" s="260">
        <v>1</v>
      </c>
      <c r="M1361" s="261">
        <v>0.923076923076923</v>
      </c>
      <c r="N1361" s="261">
        <v>0.974254742547426</v>
      </c>
      <c r="O1361" s="262">
        <v>0.9</v>
      </c>
      <c r="P1361" s="263">
        <v>0.997964997964998</v>
      </c>
      <c r="Q1361" s="260">
        <v>1</v>
      </c>
      <c r="R1361" s="260">
        <v>1</v>
      </c>
      <c r="S1361" s="260">
        <v>0.99335842773897</v>
      </c>
      <c r="T1361" s="262">
        <v>0.9</v>
      </c>
      <c r="U1361" s="260">
        <v>0.963776963776964</v>
      </c>
      <c r="V1361" s="260">
        <v>0.960489924930857</v>
      </c>
      <c r="W1361" s="260">
        <v>0.959974984365228</v>
      </c>
      <c r="X1361" s="260">
        <v>0.952911795577111</v>
      </c>
      <c r="Y1361" s="262">
        <v>0.92</v>
      </c>
      <c r="Z1361" s="262">
        <v>0.977719528178244</v>
      </c>
      <c r="AA1361" s="262">
        <v>0.975645396980029</v>
      </c>
      <c r="AB1361" s="262">
        <v>0.976480129764801</v>
      </c>
      <c r="AC1361" s="262">
        <v>0.97701090044945</v>
      </c>
      <c r="AD1361" s="262">
        <v>0.92</v>
      </c>
      <c r="AE1361" s="260">
        <v>1</v>
      </c>
      <c r="AF1361" s="260">
        <v>1</v>
      </c>
      <c r="AG1361" s="260">
        <v>1</v>
      </c>
      <c r="AH1361" s="260">
        <v>0.99990814944086</v>
      </c>
      <c r="AI1361" s="262">
        <v>0.92</v>
      </c>
      <c r="AJ1361" s="260">
        <v>0.98644578313253</v>
      </c>
      <c r="AK1361" s="260">
        <v>0.983860414394766</v>
      </c>
      <c r="AL1361" s="260">
        <v>0.985522598870056</v>
      </c>
      <c r="AM1361" s="260">
        <v>0.985358431138871</v>
      </c>
      <c r="AN1361" s="259">
        <v>0.99</v>
      </c>
      <c r="AO1361" s="264">
        <v>1</v>
      </c>
      <c r="AP1361" s="264">
        <v>1</v>
      </c>
      <c r="AQ1361" s="264">
        <v>1</v>
      </c>
      <c r="AR1361" s="265">
        <v>1</v>
      </c>
      <c r="AS1361" s="286">
        <v>0.0721861525408278</v>
      </c>
      <c r="AT1361" s="267">
        <v>0.0416666666666667</v>
      </c>
      <c r="AU1361" s="268">
        <v>0.0434782608695652</v>
      </c>
      <c r="AV1361" s="268">
        <v>0</v>
      </c>
      <c r="AW1361" s="268">
        <v>0.0752688172043011</v>
      </c>
      <c r="AX1361" s="224"/>
      <c r="AY1361" s="222"/>
    </row>
    <row r="1362" ht="15" spans="1:51">
      <c r="A1362" s="220"/>
      <c r="B1362" s="224"/>
      <c r="C1362" s="283" t="s">
        <v>1085</v>
      </c>
      <c r="D1362" s="111" t="s">
        <v>25</v>
      </c>
      <c r="E1362" s="111" t="s">
        <v>1086</v>
      </c>
      <c r="F1362" s="307" t="s">
        <v>1400</v>
      </c>
      <c r="G1362" s="307" t="s">
        <v>1400</v>
      </c>
      <c r="H1362" s="307" t="s">
        <v>1400</v>
      </c>
      <c r="I1362" s="307" t="s">
        <v>1400</v>
      </c>
      <c r="J1362" s="259">
        <v>0.9</v>
      </c>
      <c r="K1362" s="260">
        <v>0.973684210526316</v>
      </c>
      <c r="L1362" s="260">
        <v>0.973684210526316</v>
      </c>
      <c r="M1362" s="261">
        <v>1</v>
      </c>
      <c r="N1362" s="261">
        <v>0.956989247311828</v>
      </c>
      <c r="O1362" s="262">
        <v>0.9</v>
      </c>
      <c r="P1362" s="263">
        <v>0.981393009806387</v>
      </c>
      <c r="Q1362" s="260">
        <v>0.974280465401102</v>
      </c>
      <c r="R1362" s="260">
        <v>0.95233892321271</v>
      </c>
      <c r="S1362" s="260">
        <v>0.978891567421053</v>
      </c>
      <c r="T1362" s="262">
        <v>0.9</v>
      </c>
      <c r="U1362" s="260">
        <v>0.958762886597938</v>
      </c>
      <c r="V1362" s="260">
        <v>0.958971218616044</v>
      </c>
      <c r="W1362" s="260">
        <v>0.949249779346867</v>
      </c>
      <c r="X1362" s="260">
        <v>0.95737535830365</v>
      </c>
      <c r="Y1362" s="262">
        <v>0.92</v>
      </c>
      <c r="Z1362" s="262" t="s">
        <v>33</v>
      </c>
      <c r="AA1362" s="262" t="s">
        <v>33</v>
      </c>
      <c r="AB1362" s="262" t="s">
        <v>33</v>
      </c>
      <c r="AC1362" s="262">
        <v>1</v>
      </c>
      <c r="AD1362" s="262">
        <v>0.92</v>
      </c>
      <c r="AE1362" s="260">
        <v>0.997454175152749</v>
      </c>
      <c r="AF1362" s="260">
        <v>0.996238581407845</v>
      </c>
      <c r="AG1362" s="260">
        <v>0.999045801526718</v>
      </c>
      <c r="AH1362" s="260">
        <v>0.997863956864372</v>
      </c>
      <c r="AI1362" s="262">
        <v>0.92</v>
      </c>
      <c r="AJ1362" s="260">
        <v>0.983656022127232</v>
      </c>
      <c r="AK1362" s="260">
        <v>0.983159828536436</v>
      </c>
      <c r="AL1362" s="260">
        <v>0.981906443071492</v>
      </c>
      <c r="AM1362" s="260">
        <v>0.986052145547001</v>
      </c>
      <c r="AN1362" s="259">
        <v>0.99</v>
      </c>
      <c r="AO1362" s="264">
        <v>1</v>
      </c>
      <c r="AP1362" s="264">
        <v>1</v>
      </c>
      <c r="AQ1362" s="264">
        <v>1</v>
      </c>
      <c r="AR1362" s="265">
        <v>1</v>
      </c>
      <c r="AS1362" s="286">
        <v>0.0721861525408278</v>
      </c>
      <c r="AT1362" s="267">
        <v>0</v>
      </c>
      <c r="AU1362" s="268">
        <v>0</v>
      </c>
      <c r="AV1362" s="268">
        <v>0.125</v>
      </c>
      <c r="AW1362" s="268">
        <v>0.0725806451612903</v>
      </c>
      <c r="AX1362" s="224"/>
      <c r="AY1362" s="222"/>
    </row>
    <row r="1363" ht="15" spans="1:51">
      <c r="A1363" s="220"/>
      <c r="B1363" s="224"/>
      <c r="C1363" s="283" t="s">
        <v>1085</v>
      </c>
      <c r="D1363" s="111" t="s">
        <v>25</v>
      </c>
      <c r="E1363" s="111" t="s">
        <v>1086</v>
      </c>
      <c r="F1363" s="307" t="s">
        <v>1401</v>
      </c>
      <c r="G1363" s="307" t="s">
        <v>1401</v>
      </c>
      <c r="H1363" s="307" t="s">
        <v>1401</v>
      </c>
      <c r="I1363" s="307" t="s">
        <v>1401</v>
      </c>
      <c r="J1363" s="259">
        <v>0.9</v>
      </c>
      <c r="K1363" s="260">
        <v>1</v>
      </c>
      <c r="L1363" s="260">
        <v>1</v>
      </c>
      <c r="M1363" s="261">
        <v>1</v>
      </c>
      <c r="N1363" s="261">
        <v>0.984633569739953</v>
      </c>
      <c r="O1363" s="262">
        <v>0.9</v>
      </c>
      <c r="P1363" s="263">
        <v>0.989820519689258</v>
      </c>
      <c r="Q1363" s="260">
        <v>0.989340439706862</v>
      </c>
      <c r="R1363" s="260">
        <v>0.989037178265014</v>
      </c>
      <c r="S1363" s="260">
        <v>0.990486842105263</v>
      </c>
      <c r="T1363" s="262">
        <v>0.9</v>
      </c>
      <c r="U1363" s="260">
        <v>0.967586391642111</v>
      </c>
      <c r="V1363" s="260">
        <v>0.962025316455696</v>
      </c>
      <c r="W1363" s="260">
        <v>0.947569113441373</v>
      </c>
      <c r="X1363" s="260">
        <v>0.954078947368421</v>
      </c>
      <c r="Y1363" s="262">
        <v>0.92</v>
      </c>
      <c r="Z1363" s="262">
        <v>0</v>
      </c>
      <c r="AA1363" s="262" t="s">
        <v>33</v>
      </c>
      <c r="AB1363" s="262" t="s">
        <v>33</v>
      </c>
      <c r="AC1363" s="262">
        <v>0</v>
      </c>
      <c r="AD1363" s="262">
        <v>0.92</v>
      </c>
      <c r="AE1363" s="260">
        <v>0.999434389140271</v>
      </c>
      <c r="AF1363" s="260">
        <v>1</v>
      </c>
      <c r="AG1363" s="260">
        <v>1</v>
      </c>
      <c r="AH1363" s="260">
        <v>0.999024576432918</v>
      </c>
      <c r="AI1363" s="262">
        <v>0.92</v>
      </c>
      <c r="AJ1363" s="260">
        <v>0.985006693440428</v>
      </c>
      <c r="AK1363" s="260">
        <v>0.987674883411059</v>
      </c>
      <c r="AL1363" s="260">
        <v>0.984270734032412</v>
      </c>
      <c r="AM1363" s="260">
        <v>0.989276739076089</v>
      </c>
      <c r="AN1363" s="259">
        <v>0.99</v>
      </c>
      <c r="AO1363" s="264">
        <v>1</v>
      </c>
      <c r="AP1363" s="264">
        <v>1</v>
      </c>
      <c r="AQ1363" s="264">
        <v>1</v>
      </c>
      <c r="AR1363" s="265">
        <v>1</v>
      </c>
      <c r="AS1363" s="286">
        <v>0.0721861525408278</v>
      </c>
      <c r="AT1363" s="267">
        <v>0.166666666666667</v>
      </c>
      <c r="AU1363" s="268">
        <v>0.142857142857143</v>
      </c>
      <c r="AV1363" s="268">
        <v>0.0625</v>
      </c>
      <c r="AW1363" s="268">
        <v>0.0366492146596859</v>
      </c>
      <c r="AX1363" s="224"/>
      <c r="AY1363" s="222"/>
    </row>
    <row r="1364" ht="15" spans="1:51">
      <c r="A1364" s="220"/>
      <c r="B1364" s="224"/>
      <c r="C1364" s="283" t="s">
        <v>1085</v>
      </c>
      <c r="D1364" s="111" t="s">
        <v>25</v>
      </c>
      <c r="E1364" s="111" t="s">
        <v>1086</v>
      </c>
      <c r="F1364" s="307" t="s">
        <v>1402</v>
      </c>
      <c r="G1364" s="307" t="s">
        <v>1402</v>
      </c>
      <c r="H1364" s="307" t="s">
        <v>1402</v>
      </c>
      <c r="I1364" s="307" t="s">
        <v>1402</v>
      </c>
      <c r="J1364" s="259">
        <v>0.9</v>
      </c>
      <c r="K1364" s="260">
        <v>0.925</v>
      </c>
      <c r="L1364" s="260">
        <v>0.923076923076923</v>
      </c>
      <c r="M1364" s="261">
        <v>0.885714285714286</v>
      </c>
      <c r="N1364" s="261">
        <v>0.919774011299435</v>
      </c>
      <c r="O1364" s="262">
        <v>0.9</v>
      </c>
      <c r="P1364" s="263">
        <v>0.940757618911991</v>
      </c>
      <c r="Q1364" s="260">
        <v>0.972789115646258</v>
      </c>
      <c r="R1364" s="260">
        <v>0.956228956228956</v>
      </c>
      <c r="S1364" s="260">
        <v>0.957799795011958</v>
      </c>
      <c r="T1364" s="262">
        <v>0.9</v>
      </c>
      <c r="U1364" s="260">
        <v>0.915123896325833</v>
      </c>
      <c r="V1364" s="260">
        <v>0.926789763524457</v>
      </c>
      <c r="W1364" s="260">
        <v>0.885040885040885</v>
      </c>
      <c r="X1364" s="260">
        <v>0.92129825760164</v>
      </c>
      <c r="Y1364" s="262">
        <v>0.92</v>
      </c>
      <c r="Z1364" s="262">
        <v>0</v>
      </c>
      <c r="AA1364" s="262" t="s">
        <v>33</v>
      </c>
      <c r="AB1364" s="262" t="s">
        <v>33</v>
      </c>
      <c r="AC1364" s="262">
        <v>0</v>
      </c>
      <c r="AD1364" s="262">
        <v>0.92</v>
      </c>
      <c r="AE1364" s="260">
        <v>0.989342806394316</v>
      </c>
      <c r="AF1364" s="260">
        <v>0.996447602131439</v>
      </c>
      <c r="AG1364" s="260">
        <v>0.985163204747775</v>
      </c>
      <c r="AH1364" s="260">
        <v>0.992388201712655</v>
      </c>
      <c r="AI1364" s="262">
        <v>0.92</v>
      </c>
      <c r="AJ1364" s="260">
        <v>0.959567198177677</v>
      </c>
      <c r="AK1364" s="260">
        <v>0.965662455458374</v>
      </c>
      <c r="AL1364" s="260">
        <v>0.938431938431938</v>
      </c>
      <c r="AM1364" s="260">
        <v>0.967489785041748</v>
      </c>
      <c r="AN1364" s="259">
        <v>0.99</v>
      </c>
      <c r="AO1364" s="264">
        <v>1</v>
      </c>
      <c r="AP1364" s="264">
        <v>1</v>
      </c>
      <c r="AQ1364" s="264">
        <v>1</v>
      </c>
      <c r="AR1364" s="265">
        <v>1</v>
      </c>
      <c r="AS1364" s="286">
        <v>0.0721861525408278</v>
      </c>
      <c r="AT1364" s="267">
        <v>0</v>
      </c>
      <c r="AU1364" s="268">
        <v>0.133333333333333</v>
      </c>
      <c r="AV1364" s="268">
        <v>0</v>
      </c>
      <c r="AW1364" s="268">
        <v>0.0318471337579618</v>
      </c>
      <c r="AX1364" s="224"/>
      <c r="AY1364" s="222"/>
    </row>
    <row r="1365" ht="15" spans="1:51">
      <c r="A1365" s="220"/>
      <c r="B1365" s="224"/>
      <c r="C1365" s="283" t="s">
        <v>1085</v>
      </c>
      <c r="D1365" s="111" t="s">
        <v>25</v>
      </c>
      <c r="E1365" s="111" t="s">
        <v>1086</v>
      </c>
      <c r="F1365" s="307" t="s">
        <v>1403</v>
      </c>
      <c r="G1365" s="307" t="s">
        <v>1403</v>
      </c>
      <c r="H1365" s="307" t="s">
        <v>1403</v>
      </c>
      <c r="I1365" s="307" t="s">
        <v>1403</v>
      </c>
      <c r="J1365" s="259">
        <v>0.9</v>
      </c>
      <c r="K1365" s="260">
        <v>1</v>
      </c>
      <c r="L1365" s="260">
        <v>1</v>
      </c>
      <c r="M1365" s="261">
        <v>0.956521739130435</v>
      </c>
      <c r="N1365" s="261">
        <v>0.993079584775087</v>
      </c>
      <c r="O1365" s="262">
        <v>0.9</v>
      </c>
      <c r="P1365" s="263">
        <v>0.993814432989691</v>
      </c>
      <c r="Q1365" s="260">
        <v>0.997349237905898</v>
      </c>
      <c r="R1365" s="260">
        <v>0.998985801217039</v>
      </c>
      <c r="S1365" s="260">
        <v>0.991204272210641</v>
      </c>
      <c r="T1365" s="262">
        <v>0.9</v>
      </c>
      <c r="U1365" s="260">
        <v>0.956013745704467</v>
      </c>
      <c r="V1365" s="260">
        <v>0.964214711729622</v>
      </c>
      <c r="W1365" s="260">
        <v>0.961460446247465</v>
      </c>
      <c r="X1365" s="260">
        <v>0.948196590227604</v>
      </c>
      <c r="Y1365" s="262">
        <v>0.92</v>
      </c>
      <c r="Z1365" s="262">
        <v>0.982885085574572</v>
      </c>
      <c r="AA1365" s="262">
        <v>0.979746835443038</v>
      </c>
      <c r="AB1365" s="262">
        <v>0.982014388489209</v>
      </c>
      <c r="AC1365" s="262">
        <v>0.983994195228136</v>
      </c>
      <c r="AD1365" s="262">
        <v>0.92</v>
      </c>
      <c r="AE1365" s="260">
        <v>1</v>
      </c>
      <c r="AF1365" s="260">
        <v>0.996261682242991</v>
      </c>
      <c r="AG1365" s="260">
        <v>1</v>
      </c>
      <c r="AH1365" s="260">
        <v>0.988666346845766</v>
      </c>
      <c r="AI1365" s="262">
        <v>0.92</v>
      </c>
      <c r="AJ1365" s="260">
        <v>0.987241531016278</v>
      </c>
      <c r="AK1365" s="260">
        <v>0.98626577579807</v>
      </c>
      <c r="AL1365" s="260">
        <v>0.987362637362637</v>
      </c>
      <c r="AM1365" s="260">
        <v>0.989101050542381</v>
      </c>
      <c r="AN1365" s="259">
        <v>0.99</v>
      </c>
      <c r="AO1365" s="264">
        <v>1</v>
      </c>
      <c r="AP1365" s="264">
        <v>1</v>
      </c>
      <c r="AQ1365" s="264">
        <v>1</v>
      </c>
      <c r="AR1365" s="265">
        <v>1</v>
      </c>
      <c r="AS1365" s="286">
        <v>0.0721861525408278</v>
      </c>
      <c r="AT1365" s="267">
        <v>0.0625</v>
      </c>
      <c r="AU1365" s="268">
        <v>0</v>
      </c>
      <c r="AV1365" s="268">
        <v>0.153846153846154</v>
      </c>
      <c r="AW1365" s="268">
        <v>0.0780141843971631</v>
      </c>
      <c r="AX1365" s="224"/>
      <c r="AY1365" s="222"/>
    </row>
    <row r="1366" ht="15" spans="1:51">
      <c r="A1366" s="220"/>
      <c r="B1366" s="224"/>
      <c r="C1366" s="283" t="s">
        <v>1085</v>
      </c>
      <c r="D1366" s="111" t="s">
        <v>25</v>
      </c>
      <c r="E1366" s="111" t="s">
        <v>1086</v>
      </c>
      <c r="F1366" s="307" t="s">
        <v>1404</v>
      </c>
      <c r="G1366" s="307" t="s">
        <v>1404</v>
      </c>
      <c r="H1366" s="307" t="s">
        <v>1404</v>
      </c>
      <c r="I1366" s="307" t="s">
        <v>1404</v>
      </c>
      <c r="J1366" s="259">
        <v>0.9</v>
      </c>
      <c r="K1366" s="260">
        <v>1</v>
      </c>
      <c r="L1366" s="260">
        <v>0.973684210526316</v>
      </c>
      <c r="M1366" s="261">
        <v>1</v>
      </c>
      <c r="N1366" s="261">
        <v>0.985106382978723</v>
      </c>
      <c r="O1366" s="262">
        <v>0.9</v>
      </c>
      <c r="P1366" s="263">
        <v>0.982558139534884</v>
      </c>
      <c r="Q1366" s="260">
        <v>0.983899821109123</v>
      </c>
      <c r="R1366" s="260">
        <v>0.998164014687883</v>
      </c>
      <c r="S1366" s="260">
        <v>0.977791036860249</v>
      </c>
      <c r="T1366" s="262">
        <v>0.9</v>
      </c>
      <c r="U1366" s="260">
        <v>0.943410852713178</v>
      </c>
      <c r="V1366" s="260">
        <v>0.935957066189624</v>
      </c>
      <c r="W1366" s="260">
        <v>0.949816401468788</v>
      </c>
      <c r="X1366" s="260">
        <v>0.928732431715725</v>
      </c>
      <c r="Y1366" s="262">
        <v>0.92</v>
      </c>
      <c r="Z1366" s="262">
        <v>0.948967193195626</v>
      </c>
      <c r="AA1366" s="262">
        <v>0.951935346660995</v>
      </c>
      <c r="AB1366" s="262">
        <v>0.975230007077141</v>
      </c>
      <c r="AC1366" s="262">
        <v>0.961790731509528</v>
      </c>
      <c r="AD1366" s="262">
        <v>0.92</v>
      </c>
      <c r="AE1366" s="260">
        <v>0.998960498960499</v>
      </c>
      <c r="AF1366" s="260">
        <v>0.99821587867975</v>
      </c>
      <c r="AG1366" s="260">
        <v>0.999090909090909</v>
      </c>
      <c r="AH1366" s="260">
        <v>0.999249911754324</v>
      </c>
      <c r="AI1366" s="262">
        <v>0.92</v>
      </c>
      <c r="AJ1366" s="260">
        <v>0.964505442498817</v>
      </c>
      <c r="AK1366" s="260">
        <v>0.96832491255344</v>
      </c>
      <c r="AL1366" s="260">
        <v>0.978339350180505</v>
      </c>
      <c r="AM1366" s="260">
        <v>0.975475959987093</v>
      </c>
      <c r="AN1366" s="259">
        <v>0.99</v>
      </c>
      <c r="AO1366" s="264">
        <v>1</v>
      </c>
      <c r="AP1366" s="264">
        <v>1</v>
      </c>
      <c r="AQ1366" s="264">
        <v>1</v>
      </c>
      <c r="AR1366" s="265">
        <v>1</v>
      </c>
      <c r="AS1366" s="286">
        <v>0.0721861525408278</v>
      </c>
      <c r="AT1366" s="267">
        <v>0.1</v>
      </c>
      <c r="AU1366" s="268">
        <v>0</v>
      </c>
      <c r="AV1366" s="268">
        <v>0.0476190476190476</v>
      </c>
      <c r="AW1366" s="268">
        <v>0.053921568627451</v>
      </c>
      <c r="AX1366" s="224"/>
      <c r="AY1366" s="222"/>
    </row>
    <row r="1367" ht="15" spans="1:51">
      <c r="A1367" s="220"/>
      <c r="B1367" s="224"/>
      <c r="C1367" s="283" t="s">
        <v>1085</v>
      </c>
      <c r="D1367" s="111" t="s">
        <v>25</v>
      </c>
      <c r="E1367" s="111" t="s">
        <v>1086</v>
      </c>
      <c r="F1367" s="307" t="s">
        <v>1405</v>
      </c>
      <c r="G1367" s="307" t="s">
        <v>1405</v>
      </c>
      <c r="H1367" s="307" t="s">
        <v>1405</v>
      </c>
      <c r="I1367" s="307" t="s">
        <v>1405</v>
      </c>
      <c r="J1367" s="259">
        <v>0.9</v>
      </c>
      <c r="K1367" s="260">
        <v>1</v>
      </c>
      <c r="L1367" s="260">
        <v>1</v>
      </c>
      <c r="M1367" s="261">
        <v>0.941176470588235</v>
      </c>
      <c r="N1367" s="261">
        <v>0.983293556085919</v>
      </c>
      <c r="O1367" s="262">
        <v>0.9</v>
      </c>
      <c r="P1367" s="263">
        <v>0.981382978723404</v>
      </c>
      <c r="Q1367" s="260">
        <v>0.981006647673314</v>
      </c>
      <c r="R1367" s="260">
        <v>0.993074792243767</v>
      </c>
      <c r="S1367" s="260">
        <v>0.986594524751676</v>
      </c>
      <c r="T1367" s="262">
        <v>0.9</v>
      </c>
      <c r="U1367" s="260">
        <v>0.909574468085106</v>
      </c>
      <c r="V1367" s="260">
        <v>0.905982905982906</v>
      </c>
      <c r="W1367" s="260">
        <v>0.911357340720222</v>
      </c>
      <c r="X1367" s="260">
        <v>0.916538803197933</v>
      </c>
      <c r="Y1367" s="262">
        <v>0.92</v>
      </c>
      <c r="Z1367" s="262">
        <v>0.918796992481203</v>
      </c>
      <c r="AA1367" s="262">
        <v>0.948921679909194</v>
      </c>
      <c r="AB1367" s="262">
        <v>0.908163265306122</v>
      </c>
      <c r="AC1367" s="262">
        <v>0.942586984735183</v>
      </c>
      <c r="AD1367" s="262">
        <v>0.92</v>
      </c>
      <c r="AE1367" s="260">
        <v>0.997912317327766</v>
      </c>
      <c r="AF1367" s="260">
        <v>0.998796630565584</v>
      </c>
      <c r="AG1367" s="260">
        <v>0.994944388270981</v>
      </c>
      <c r="AH1367" s="260">
        <v>0.99754655960745</v>
      </c>
      <c r="AI1367" s="262">
        <v>0.92</v>
      </c>
      <c r="AJ1367" s="260">
        <v>0.949804796430563</v>
      </c>
      <c r="AK1367" s="260">
        <v>0.955555555555556</v>
      </c>
      <c r="AL1367" s="260">
        <v>0.934351145038168</v>
      </c>
      <c r="AM1367" s="260">
        <v>0.963001856012504</v>
      </c>
      <c r="AN1367" s="259">
        <v>0.99</v>
      </c>
      <c r="AO1367" s="264">
        <v>1</v>
      </c>
      <c r="AP1367" s="264">
        <v>1</v>
      </c>
      <c r="AQ1367" s="264">
        <v>1</v>
      </c>
      <c r="AR1367" s="265">
        <v>1</v>
      </c>
      <c r="AS1367" s="286">
        <v>0.0721861525408278</v>
      </c>
      <c r="AT1367" s="267">
        <v>0.125</v>
      </c>
      <c r="AU1367" s="268">
        <v>0.25</v>
      </c>
      <c r="AV1367" s="268">
        <v>0.222222222222222</v>
      </c>
      <c r="AW1367" s="268">
        <v>0.0886075949367089</v>
      </c>
      <c r="AX1367" s="224"/>
      <c r="AY1367" s="222"/>
    </row>
    <row r="1368" ht="15" spans="1:51">
      <c r="A1368" s="220"/>
      <c r="B1368" s="224"/>
      <c r="C1368" s="283" t="s">
        <v>1085</v>
      </c>
      <c r="D1368" s="111" t="s">
        <v>25</v>
      </c>
      <c r="E1368" s="111" t="s">
        <v>1086</v>
      </c>
      <c r="F1368" s="307" t="s">
        <v>1406</v>
      </c>
      <c r="G1368" s="307" t="s">
        <v>1406</v>
      </c>
      <c r="H1368" s="307" t="s">
        <v>1406</v>
      </c>
      <c r="I1368" s="307" t="s">
        <v>1406</v>
      </c>
      <c r="J1368" s="259">
        <v>0.9</v>
      </c>
      <c r="K1368" s="260">
        <v>0.954545454545455</v>
      </c>
      <c r="L1368" s="260">
        <v>0.931818181818182</v>
      </c>
      <c r="M1368" s="261">
        <v>0.948717948717949</v>
      </c>
      <c r="N1368" s="261">
        <v>0.948463825569871</v>
      </c>
      <c r="O1368" s="262">
        <v>0.9</v>
      </c>
      <c r="P1368" s="263">
        <v>0.991768454593733</v>
      </c>
      <c r="Q1368" s="260">
        <v>0.917342482844666</v>
      </c>
      <c r="R1368" s="260">
        <v>0.97282099343955</v>
      </c>
      <c r="S1368" s="260">
        <v>0.977634232900146</v>
      </c>
      <c r="T1368" s="262">
        <v>0.9</v>
      </c>
      <c r="U1368" s="260">
        <v>0.889537971322358</v>
      </c>
      <c r="V1368" s="260">
        <v>0.898627573300062</v>
      </c>
      <c r="W1368" s="260">
        <v>0.900656044985942</v>
      </c>
      <c r="X1368" s="260">
        <v>0.913166696453647</v>
      </c>
      <c r="Y1368" s="262">
        <v>0.92</v>
      </c>
      <c r="Z1368" s="262">
        <v>0</v>
      </c>
      <c r="AA1368" s="262">
        <v>0</v>
      </c>
      <c r="AB1368" s="262" t="s">
        <v>33</v>
      </c>
      <c r="AC1368" s="262">
        <v>0</v>
      </c>
      <c r="AD1368" s="262">
        <v>0.92</v>
      </c>
      <c r="AE1368" s="260">
        <v>0.99866844207723</v>
      </c>
      <c r="AF1368" s="260">
        <v>1</v>
      </c>
      <c r="AG1368" s="260">
        <v>1</v>
      </c>
      <c r="AH1368" s="260">
        <v>0.999884526558891</v>
      </c>
      <c r="AI1368" s="262">
        <v>0.92</v>
      </c>
      <c r="AJ1368" s="260">
        <v>0.963631537032121</v>
      </c>
      <c r="AK1368" s="260">
        <v>0.967269326683292</v>
      </c>
      <c r="AL1368" s="260">
        <v>0.955482661668229</v>
      </c>
      <c r="AM1368" s="260">
        <v>0.974865327171998</v>
      </c>
      <c r="AN1368" s="259">
        <v>0.99</v>
      </c>
      <c r="AO1368" s="264">
        <v>1</v>
      </c>
      <c r="AP1368" s="264">
        <v>1</v>
      </c>
      <c r="AQ1368" s="264">
        <v>1</v>
      </c>
      <c r="AR1368" s="265">
        <v>1</v>
      </c>
      <c r="AS1368" s="286">
        <v>0.0721861525408278</v>
      </c>
      <c r="AT1368" s="267">
        <v>0</v>
      </c>
      <c r="AU1368" s="268">
        <v>0.111111111111111</v>
      </c>
      <c r="AV1368" s="268">
        <v>0</v>
      </c>
      <c r="AW1368" s="268">
        <v>0.0675675675675676</v>
      </c>
      <c r="AX1368" s="224"/>
      <c r="AY1368" s="222"/>
    </row>
    <row r="1369" ht="15" spans="1:51">
      <c r="A1369" s="220"/>
      <c r="B1369" s="224"/>
      <c r="C1369" s="283" t="s">
        <v>1085</v>
      </c>
      <c r="D1369" s="111" t="s">
        <v>25</v>
      </c>
      <c r="E1369" s="111" t="s">
        <v>1086</v>
      </c>
      <c r="F1369" s="307" t="s">
        <v>1407</v>
      </c>
      <c r="G1369" s="307" t="s">
        <v>1407</v>
      </c>
      <c r="H1369" s="307" t="s">
        <v>1407</v>
      </c>
      <c r="I1369" s="307" t="s">
        <v>1407</v>
      </c>
      <c r="J1369" s="259">
        <v>0.9</v>
      </c>
      <c r="K1369" s="260">
        <v>0.951219512195122</v>
      </c>
      <c r="L1369" s="260">
        <v>0.95</v>
      </c>
      <c r="M1369" s="261">
        <v>0.852941176470588</v>
      </c>
      <c r="N1369" s="261">
        <v>0.927211646136618</v>
      </c>
      <c r="O1369" s="262">
        <v>0.9</v>
      </c>
      <c r="P1369" s="263">
        <v>0.986081370449679</v>
      </c>
      <c r="Q1369" s="260">
        <v>0.99400898652022</v>
      </c>
      <c r="R1369" s="260">
        <v>0.96875</v>
      </c>
      <c r="S1369" s="260">
        <v>0.985078117691084</v>
      </c>
      <c r="T1369" s="262">
        <v>0.9</v>
      </c>
      <c r="U1369" s="260">
        <v>0.931477516059957</v>
      </c>
      <c r="V1369" s="260">
        <v>0.917124313529705</v>
      </c>
      <c r="W1369" s="260">
        <v>0.9015625</v>
      </c>
      <c r="X1369" s="260">
        <v>0.90134717934325</v>
      </c>
      <c r="Y1369" s="262">
        <v>0.92</v>
      </c>
      <c r="Z1369" s="262">
        <v>0.955145118733509</v>
      </c>
      <c r="AA1369" s="262">
        <v>0.967469879518072</v>
      </c>
      <c r="AB1369" s="262">
        <v>0.966336633663366</v>
      </c>
      <c r="AC1369" s="262">
        <v>0.959126312224856</v>
      </c>
      <c r="AD1369" s="262">
        <v>0.92</v>
      </c>
      <c r="AE1369" s="260">
        <v>0.997105643994211</v>
      </c>
      <c r="AF1369" s="260">
        <v>0.992115637319317</v>
      </c>
      <c r="AG1369" s="260">
        <v>0.993492407809111</v>
      </c>
      <c r="AH1369" s="260">
        <v>0.988694650895007</v>
      </c>
      <c r="AI1369" s="262">
        <v>0.92</v>
      </c>
      <c r="AJ1369" s="260">
        <v>0.961743180306055</v>
      </c>
      <c r="AK1369" s="260">
        <v>0.972434497816594</v>
      </c>
      <c r="AL1369" s="260">
        <v>0.971615720524017</v>
      </c>
      <c r="AM1369" s="260">
        <v>0.968708932202686</v>
      </c>
      <c r="AN1369" s="259">
        <v>0.99</v>
      </c>
      <c r="AO1369" s="264">
        <v>1</v>
      </c>
      <c r="AP1369" s="264">
        <v>1</v>
      </c>
      <c r="AQ1369" s="264">
        <v>1</v>
      </c>
      <c r="AR1369" s="265">
        <v>1</v>
      </c>
      <c r="AS1369" s="286">
        <v>0.0721861525408278</v>
      </c>
      <c r="AT1369" s="267">
        <v>0</v>
      </c>
      <c r="AU1369" s="268">
        <v>0.181818181818182</v>
      </c>
      <c r="AV1369" s="268">
        <v>0.125</v>
      </c>
      <c r="AW1369" s="268">
        <v>0.0609756097560976</v>
      </c>
      <c r="AX1369" s="224"/>
      <c r="AY1369" s="222"/>
    </row>
    <row r="1370" ht="15" spans="1:51">
      <c r="A1370" s="220"/>
      <c r="B1370" s="224"/>
      <c r="C1370" s="283" t="s">
        <v>1085</v>
      </c>
      <c r="D1370" s="111" t="s">
        <v>25</v>
      </c>
      <c r="E1370" s="111" t="s">
        <v>1086</v>
      </c>
      <c r="F1370" s="307" t="s">
        <v>1408</v>
      </c>
      <c r="G1370" s="307" t="s">
        <v>1408</v>
      </c>
      <c r="H1370" s="307" t="s">
        <v>1408</v>
      </c>
      <c r="I1370" s="307" t="s">
        <v>1408</v>
      </c>
      <c r="J1370" s="259">
        <v>0.9</v>
      </c>
      <c r="K1370" s="260">
        <v>0.962962962962963</v>
      </c>
      <c r="L1370" s="260">
        <v>0.959183673469388</v>
      </c>
      <c r="M1370" s="261">
        <v>0.936170212765957</v>
      </c>
      <c r="N1370" s="261">
        <v>0.95004095004095</v>
      </c>
      <c r="O1370" s="262">
        <v>0.9</v>
      </c>
      <c r="P1370" s="263">
        <v>0.931786413195415</v>
      </c>
      <c r="Q1370" s="260">
        <v>0.930526315789474</v>
      </c>
      <c r="R1370" s="260">
        <v>0.917610710607621</v>
      </c>
      <c r="S1370" s="260">
        <v>0.933877096248893</v>
      </c>
      <c r="T1370" s="262">
        <v>0.9</v>
      </c>
      <c r="U1370" s="260">
        <v>0.87783058428851</v>
      </c>
      <c r="V1370" s="260">
        <v>0.895087719298246</v>
      </c>
      <c r="W1370" s="260">
        <v>0.914521112255407</v>
      </c>
      <c r="X1370" s="260">
        <v>0.895637516784276</v>
      </c>
      <c r="Y1370" s="262">
        <v>0.92</v>
      </c>
      <c r="Z1370" s="262">
        <v>0</v>
      </c>
      <c r="AA1370" s="262" t="s">
        <v>33</v>
      </c>
      <c r="AB1370" s="262">
        <v>1</v>
      </c>
      <c r="AC1370" s="262">
        <v>0.25</v>
      </c>
      <c r="AD1370" s="262">
        <v>0.92</v>
      </c>
      <c r="AE1370" s="260">
        <v>1</v>
      </c>
      <c r="AF1370" s="260">
        <v>0.973244147157191</v>
      </c>
      <c r="AG1370" s="260">
        <v>0.992277992277992</v>
      </c>
      <c r="AH1370" s="260">
        <v>0.993987172634955</v>
      </c>
      <c r="AI1370" s="262">
        <v>0.92</v>
      </c>
      <c r="AJ1370" s="260">
        <v>0.950558659217877</v>
      </c>
      <c r="AK1370" s="260">
        <v>0.951929824561404</v>
      </c>
      <c r="AL1370" s="260">
        <v>0.962429233144622</v>
      </c>
      <c r="AM1370" s="260">
        <v>0.95977717468933</v>
      </c>
      <c r="AN1370" s="259">
        <v>0.99</v>
      </c>
      <c r="AO1370" s="264">
        <v>1</v>
      </c>
      <c r="AP1370" s="264">
        <v>1</v>
      </c>
      <c r="AQ1370" s="264">
        <v>1</v>
      </c>
      <c r="AR1370" s="265">
        <v>1</v>
      </c>
      <c r="AS1370" s="286">
        <v>0.0721861525408278</v>
      </c>
      <c r="AT1370" s="267">
        <v>0</v>
      </c>
      <c r="AU1370" s="268">
        <v>0</v>
      </c>
      <c r="AV1370" s="268">
        <v>0.111111111111111</v>
      </c>
      <c r="AW1370" s="268">
        <v>0.0396341463414634</v>
      </c>
      <c r="AX1370" s="224"/>
      <c r="AY1370" s="222"/>
    </row>
    <row r="1371" ht="15" spans="1:51">
      <c r="A1371" s="220"/>
      <c r="B1371" s="224"/>
      <c r="C1371" s="283" t="s">
        <v>1085</v>
      </c>
      <c r="D1371" s="111" t="s">
        <v>25</v>
      </c>
      <c r="E1371" s="111" t="s">
        <v>1086</v>
      </c>
      <c r="F1371" s="307" t="s">
        <v>1409</v>
      </c>
      <c r="G1371" s="307" t="s">
        <v>1409</v>
      </c>
      <c r="H1371" s="307" t="s">
        <v>1409</v>
      </c>
      <c r="I1371" s="307" t="s">
        <v>1409</v>
      </c>
      <c r="J1371" s="259">
        <v>0.9</v>
      </c>
      <c r="K1371" s="260">
        <v>0.923076923076923</v>
      </c>
      <c r="L1371" s="260">
        <v>0.95</v>
      </c>
      <c r="M1371" s="261">
        <v>0.882352941176471</v>
      </c>
      <c r="N1371" s="261">
        <v>0.946666666666667</v>
      </c>
      <c r="O1371" s="262">
        <v>0.9</v>
      </c>
      <c r="P1371" s="263">
        <v>0.944689614592527</v>
      </c>
      <c r="Q1371" s="260">
        <v>0.920209059233449</v>
      </c>
      <c r="R1371" s="260">
        <v>0.942564102564103</v>
      </c>
      <c r="S1371" s="260">
        <v>0.939180547405167</v>
      </c>
      <c r="T1371" s="262">
        <v>0.9</v>
      </c>
      <c r="U1371" s="260">
        <v>0.901147396293027</v>
      </c>
      <c r="V1371" s="260">
        <v>0.907317073170732</v>
      </c>
      <c r="W1371" s="260">
        <v>0.902564102564103</v>
      </c>
      <c r="X1371" s="260">
        <v>0.896176590078093</v>
      </c>
      <c r="Y1371" s="262">
        <v>0.92</v>
      </c>
      <c r="Z1371" s="262" t="s">
        <v>33</v>
      </c>
      <c r="AA1371" s="262">
        <v>0</v>
      </c>
      <c r="AB1371" s="262" t="s">
        <v>33</v>
      </c>
      <c r="AC1371" s="262">
        <v>0</v>
      </c>
      <c r="AD1371" s="262">
        <v>0.92</v>
      </c>
      <c r="AE1371" s="260">
        <v>0.994219653179191</v>
      </c>
      <c r="AF1371" s="260">
        <v>0.993630573248408</v>
      </c>
      <c r="AG1371" s="260">
        <v>0.995</v>
      </c>
      <c r="AH1371" s="260">
        <v>0.965062301490349</v>
      </c>
      <c r="AI1371" s="262">
        <v>0.92</v>
      </c>
      <c r="AJ1371" s="260">
        <v>0.960576640188291</v>
      </c>
      <c r="AK1371" s="260">
        <v>0.960292580982236</v>
      </c>
      <c r="AL1371" s="260">
        <v>0.965128205128205</v>
      </c>
      <c r="AM1371" s="260">
        <v>0.962985254288294</v>
      </c>
      <c r="AN1371" s="259">
        <v>0.99</v>
      </c>
      <c r="AO1371" s="264">
        <v>1</v>
      </c>
      <c r="AP1371" s="264">
        <v>1</v>
      </c>
      <c r="AQ1371" s="264">
        <v>1</v>
      </c>
      <c r="AR1371" s="265">
        <v>1</v>
      </c>
      <c r="AS1371" s="286">
        <v>0.0721861525408278</v>
      </c>
      <c r="AT1371" s="267">
        <v>0</v>
      </c>
      <c r="AU1371" s="268">
        <v>0</v>
      </c>
      <c r="AV1371" s="268">
        <v>0.125</v>
      </c>
      <c r="AW1371" s="268">
        <v>0.0354330708661417</v>
      </c>
      <c r="AX1371" s="224"/>
      <c r="AY1371" s="222"/>
    </row>
    <row r="1372" ht="15" spans="1:51">
      <c r="A1372" s="220"/>
      <c r="B1372" s="224"/>
      <c r="C1372" s="283" t="s">
        <v>1085</v>
      </c>
      <c r="D1372" s="111" t="s">
        <v>25</v>
      </c>
      <c r="E1372" s="111" t="s">
        <v>1086</v>
      </c>
      <c r="F1372" s="307" t="s">
        <v>1410</v>
      </c>
      <c r="G1372" s="307" t="s">
        <v>1410</v>
      </c>
      <c r="H1372" s="307" t="s">
        <v>1410</v>
      </c>
      <c r="I1372" s="307" t="s">
        <v>1410</v>
      </c>
      <c r="J1372" s="259">
        <v>0.9</v>
      </c>
      <c r="K1372" s="260">
        <v>1</v>
      </c>
      <c r="L1372" s="260">
        <v>1</v>
      </c>
      <c r="M1372" s="261">
        <v>1</v>
      </c>
      <c r="N1372" s="261">
        <v>0.990873533246415</v>
      </c>
      <c r="O1372" s="262">
        <v>0.9</v>
      </c>
      <c r="P1372" s="263">
        <v>0.962219196732471</v>
      </c>
      <c r="Q1372" s="260">
        <v>0.991392801251956</v>
      </c>
      <c r="R1372" s="260">
        <v>0.991803278688525</v>
      </c>
      <c r="S1372" s="260">
        <v>0.984976648486234</v>
      </c>
      <c r="T1372" s="262">
        <v>0.9</v>
      </c>
      <c r="U1372" s="260">
        <v>0.844792375765827</v>
      </c>
      <c r="V1372" s="260">
        <v>0.933098591549296</v>
      </c>
      <c r="W1372" s="260">
        <v>0.942037470725995</v>
      </c>
      <c r="X1372" s="260">
        <v>0.902086939482021</v>
      </c>
      <c r="Y1372" s="262">
        <v>0.92</v>
      </c>
      <c r="Z1372" s="262" t="s">
        <v>33</v>
      </c>
      <c r="AA1372" s="262" t="s">
        <v>33</v>
      </c>
      <c r="AB1372" s="262" t="s">
        <v>33</v>
      </c>
      <c r="AC1372" s="262">
        <v>1</v>
      </c>
      <c r="AD1372" s="262">
        <v>0.92</v>
      </c>
      <c r="AE1372" s="260">
        <v>1</v>
      </c>
      <c r="AF1372" s="260">
        <v>1</v>
      </c>
      <c r="AG1372" s="260">
        <v>1</v>
      </c>
      <c r="AH1372" s="260">
        <v>0.998148529109237</v>
      </c>
      <c r="AI1372" s="262">
        <v>0.92</v>
      </c>
      <c r="AJ1372" s="260">
        <v>0.958815520762423</v>
      </c>
      <c r="AK1372" s="260">
        <v>0.969483568075117</v>
      </c>
      <c r="AL1372" s="260">
        <v>0.970725995316159</v>
      </c>
      <c r="AM1372" s="260">
        <v>0.970786590244779</v>
      </c>
      <c r="AN1372" s="259">
        <v>0.99</v>
      </c>
      <c r="AO1372" s="264">
        <v>1</v>
      </c>
      <c r="AP1372" s="264">
        <v>1</v>
      </c>
      <c r="AQ1372" s="264">
        <v>1</v>
      </c>
      <c r="AR1372" s="265">
        <v>1</v>
      </c>
      <c r="AS1372" s="286">
        <v>0.0721861525408278</v>
      </c>
      <c r="AT1372" s="267">
        <v>0</v>
      </c>
      <c r="AU1372" s="268">
        <v>0</v>
      </c>
      <c r="AV1372" s="268">
        <v>0</v>
      </c>
      <c r="AW1372" s="268">
        <v>0.0495495495495496</v>
      </c>
      <c r="AX1372" s="224"/>
      <c r="AY1372" s="222"/>
    </row>
    <row r="1373" ht="15" spans="1:51">
      <c r="A1373" s="220"/>
      <c r="B1373" s="224"/>
      <c r="C1373" s="283" t="s">
        <v>1085</v>
      </c>
      <c r="D1373" s="111" t="s">
        <v>25</v>
      </c>
      <c r="E1373" s="111" t="s">
        <v>1086</v>
      </c>
      <c r="F1373" s="307" t="s">
        <v>1411</v>
      </c>
      <c r="G1373" s="307" t="s">
        <v>1411</v>
      </c>
      <c r="H1373" s="307" t="s">
        <v>1411</v>
      </c>
      <c r="I1373" s="307" t="s">
        <v>1411</v>
      </c>
      <c r="J1373" s="259">
        <v>0.9</v>
      </c>
      <c r="K1373" s="260">
        <v>1</v>
      </c>
      <c r="L1373" s="260">
        <v>1</v>
      </c>
      <c r="M1373" s="261">
        <v>1</v>
      </c>
      <c r="N1373" s="261">
        <v>0.985046728971963</v>
      </c>
      <c r="O1373" s="262">
        <v>0.9</v>
      </c>
      <c r="P1373" s="263">
        <v>0.964661654135338</v>
      </c>
      <c r="Q1373" s="260">
        <v>0.969607116382506</v>
      </c>
      <c r="R1373" s="260">
        <v>0.971084337349398</v>
      </c>
      <c r="S1373" s="260">
        <v>0.96931798660024</v>
      </c>
      <c r="T1373" s="262">
        <v>0.9</v>
      </c>
      <c r="U1373" s="260">
        <v>0.945112781954887</v>
      </c>
      <c r="V1373" s="260">
        <v>0.944403261675315</v>
      </c>
      <c r="W1373" s="260">
        <v>0.931325301204819</v>
      </c>
      <c r="X1373" s="260">
        <v>0.949115272289984</v>
      </c>
      <c r="Y1373" s="262">
        <v>0.92</v>
      </c>
      <c r="Z1373" s="262">
        <v>0.954966887417219</v>
      </c>
      <c r="AA1373" s="262">
        <v>0.96512641673932</v>
      </c>
      <c r="AB1373" s="262">
        <v>0.956594323873122</v>
      </c>
      <c r="AC1373" s="262">
        <v>0.962701412373185</v>
      </c>
      <c r="AD1373" s="262">
        <v>0.92</v>
      </c>
      <c r="AE1373" s="260">
        <v>0.99644128113879</v>
      </c>
      <c r="AF1373" s="260">
        <v>1</v>
      </c>
      <c r="AG1373" s="260">
        <v>1</v>
      </c>
      <c r="AH1373" s="260">
        <v>0.999396560394247</v>
      </c>
      <c r="AI1373" s="262">
        <v>0.92</v>
      </c>
      <c r="AJ1373" s="260">
        <v>0.970743405275779</v>
      </c>
      <c r="AK1373" s="260">
        <v>0.975961538461538</v>
      </c>
      <c r="AL1373" s="260">
        <v>0.973426573426573</v>
      </c>
      <c r="AM1373" s="260">
        <v>0.978909297789337</v>
      </c>
      <c r="AN1373" s="259">
        <v>0.99</v>
      </c>
      <c r="AO1373" s="264">
        <v>1</v>
      </c>
      <c r="AP1373" s="264">
        <v>1</v>
      </c>
      <c r="AQ1373" s="264">
        <v>1</v>
      </c>
      <c r="AR1373" s="265">
        <v>1</v>
      </c>
      <c r="AS1373" s="286">
        <v>0.0721861525408278</v>
      </c>
      <c r="AT1373" s="267">
        <v>0</v>
      </c>
      <c r="AU1373" s="268">
        <v>0</v>
      </c>
      <c r="AV1373" s="268">
        <v>0</v>
      </c>
      <c r="AW1373" s="268">
        <v>0.0324675324675325</v>
      </c>
      <c r="AX1373" s="224"/>
      <c r="AY1373" s="222"/>
    </row>
    <row r="1374" ht="15" spans="1:51">
      <c r="A1374" s="220"/>
      <c r="B1374" s="224"/>
      <c r="C1374" s="283" t="s">
        <v>1085</v>
      </c>
      <c r="D1374" s="111" t="s">
        <v>25</v>
      </c>
      <c r="E1374" s="111" t="s">
        <v>1086</v>
      </c>
      <c r="F1374" s="307" t="s">
        <v>1412</v>
      </c>
      <c r="G1374" s="307" t="s">
        <v>1412</v>
      </c>
      <c r="H1374" s="307" t="s">
        <v>1412</v>
      </c>
      <c r="I1374" s="307" t="s">
        <v>1412</v>
      </c>
      <c r="J1374" s="259">
        <v>0.9</v>
      </c>
      <c r="K1374" s="260">
        <v>1</v>
      </c>
      <c r="L1374" s="260">
        <v>1</v>
      </c>
      <c r="M1374" s="261">
        <v>1</v>
      </c>
      <c r="N1374" s="261">
        <v>0.954177897574124</v>
      </c>
      <c r="O1374" s="262">
        <v>0.9</v>
      </c>
      <c r="P1374" s="263">
        <v>0.971031286210892</v>
      </c>
      <c r="Q1374" s="260">
        <v>0.984829329962073</v>
      </c>
      <c r="R1374" s="260">
        <v>0.980506822612086</v>
      </c>
      <c r="S1374" s="260">
        <v>0.980522129308587</v>
      </c>
      <c r="T1374" s="262">
        <v>0.9</v>
      </c>
      <c r="U1374" s="260">
        <v>0.921205098493627</v>
      </c>
      <c r="V1374" s="260">
        <v>0.934260429835651</v>
      </c>
      <c r="W1374" s="260">
        <v>0.94541910331384</v>
      </c>
      <c r="X1374" s="260">
        <v>0.939220885172343</v>
      </c>
      <c r="Y1374" s="262">
        <v>0.92</v>
      </c>
      <c r="Z1374" s="262">
        <v>0.942687747035573</v>
      </c>
      <c r="AA1374" s="262">
        <v>0.954186413902054</v>
      </c>
      <c r="AB1374" s="262">
        <v>0.944325481798715</v>
      </c>
      <c r="AC1374" s="262">
        <v>0.959102797812475</v>
      </c>
      <c r="AD1374" s="262">
        <v>0.92</v>
      </c>
      <c r="AE1374" s="260">
        <v>1</v>
      </c>
      <c r="AF1374" s="260">
        <v>1</v>
      </c>
      <c r="AG1374" s="260">
        <v>1</v>
      </c>
      <c r="AH1374" s="260">
        <v>0.999865210944871</v>
      </c>
      <c r="AI1374" s="262">
        <v>0.92</v>
      </c>
      <c r="AJ1374" s="260">
        <v>0.962746530314098</v>
      </c>
      <c r="AK1374" s="260">
        <v>0.969803370786517</v>
      </c>
      <c r="AL1374" s="260">
        <v>0.964285714285714</v>
      </c>
      <c r="AM1374" s="260">
        <v>0.975025594887227</v>
      </c>
      <c r="AN1374" s="259">
        <v>0.99</v>
      </c>
      <c r="AO1374" s="264">
        <v>1</v>
      </c>
      <c r="AP1374" s="264">
        <v>1</v>
      </c>
      <c r="AQ1374" s="264">
        <v>1</v>
      </c>
      <c r="AR1374" s="265">
        <v>1</v>
      </c>
      <c r="AS1374" s="286">
        <v>0.0721861525408278</v>
      </c>
      <c r="AT1374" s="267">
        <v>0</v>
      </c>
      <c r="AU1374" s="268">
        <v>0</v>
      </c>
      <c r="AV1374" s="268">
        <v>0.25</v>
      </c>
      <c r="AW1374" s="268">
        <v>0.0616438356164384</v>
      </c>
      <c r="AX1374" s="224"/>
      <c r="AY1374" s="222"/>
    </row>
    <row r="1375" ht="15" spans="1:51">
      <c r="A1375" s="220"/>
      <c r="B1375" s="224"/>
      <c r="C1375" s="283" t="s">
        <v>1085</v>
      </c>
      <c r="D1375" s="111" t="s">
        <v>25</v>
      </c>
      <c r="E1375" s="111" t="s">
        <v>1086</v>
      </c>
      <c r="F1375" s="307" t="s">
        <v>1413</v>
      </c>
      <c r="G1375" s="307" t="s">
        <v>1413</v>
      </c>
      <c r="H1375" s="307" t="s">
        <v>1413</v>
      </c>
      <c r="I1375" s="307" t="s">
        <v>1413</v>
      </c>
      <c r="J1375" s="259">
        <v>0.9</v>
      </c>
      <c r="K1375" s="260">
        <v>0.979166666666667</v>
      </c>
      <c r="L1375" s="260">
        <v>1</v>
      </c>
      <c r="M1375" s="261">
        <v>0.9</v>
      </c>
      <c r="N1375" s="261">
        <v>0.968511450381679</v>
      </c>
      <c r="O1375" s="262">
        <v>0.9</v>
      </c>
      <c r="P1375" s="263">
        <v>0.935618583608839</v>
      </c>
      <c r="Q1375" s="260">
        <v>0.938357656284034</v>
      </c>
      <c r="R1375" s="260">
        <v>0.922010957138253</v>
      </c>
      <c r="S1375" s="260">
        <v>0.942758106270019</v>
      </c>
      <c r="T1375" s="262">
        <v>0.9</v>
      </c>
      <c r="U1375" s="260">
        <v>0.916304158691491</v>
      </c>
      <c r="V1375" s="260">
        <v>0.920932258767153</v>
      </c>
      <c r="W1375" s="260">
        <v>0.915565581695134</v>
      </c>
      <c r="X1375" s="260">
        <v>0.921942872186389</v>
      </c>
      <c r="Y1375" s="262">
        <v>0.92</v>
      </c>
      <c r="Z1375" s="262">
        <v>0</v>
      </c>
      <c r="AA1375" s="262" t="s">
        <v>33</v>
      </c>
      <c r="AB1375" s="262" t="s">
        <v>33</v>
      </c>
      <c r="AC1375" s="262">
        <v>0.878975950349108</v>
      </c>
      <c r="AD1375" s="262">
        <v>0.92</v>
      </c>
      <c r="AE1375" s="260">
        <v>0.998603351955307</v>
      </c>
      <c r="AF1375" s="260">
        <v>0.993103448275862</v>
      </c>
      <c r="AG1375" s="260">
        <v>0.991547807712626</v>
      </c>
      <c r="AH1375" s="260">
        <v>0.994375199744327</v>
      </c>
      <c r="AI1375" s="262">
        <v>0.92</v>
      </c>
      <c r="AJ1375" s="260">
        <v>0.970424495476688</v>
      </c>
      <c r="AK1375" s="260">
        <v>0.980832062731431</v>
      </c>
      <c r="AL1375" s="260">
        <v>0.97357396068321</v>
      </c>
      <c r="AM1375" s="260">
        <v>0.979278747700531</v>
      </c>
      <c r="AN1375" s="259">
        <v>0.99</v>
      </c>
      <c r="AO1375" s="264">
        <v>1</v>
      </c>
      <c r="AP1375" s="264">
        <v>1</v>
      </c>
      <c r="AQ1375" s="264">
        <v>1</v>
      </c>
      <c r="AR1375" s="265">
        <v>1</v>
      </c>
      <c r="AS1375" s="286">
        <v>0.0721861525408278</v>
      </c>
      <c r="AT1375" s="267">
        <v>0</v>
      </c>
      <c r="AU1375" s="268">
        <v>0</v>
      </c>
      <c r="AV1375" s="268">
        <v>0</v>
      </c>
      <c r="AW1375" s="268">
        <v>0.029126213592233</v>
      </c>
      <c r="AX1375" s="224"/>
      <c r="AY1375" s="222"/>
    </row>
    <row r="1376" ht="15" spans="1:51">
      <c r="A1376" s="220"/>
      <c r="B1376" s="224"/>
      <c r="C1376" s="283" t="s">
        <v>1085</v>
      </c>
      <c r="D1376" s="111" t="s">
        <v>25</v>
      </c>
      <c r="E1376" s="111" t="s">
        <v>1086</v>
      </c>
      <c r="F1376" s="307" t="s">
        <v>1414</v>
      </c>
      <c r="G1376" s="307" t="s">
        <v>1414</v>
      </c>
      <c r="H1376" s="307" t="s">
        <v>1414</v>
      </c>
      <c r="I1376" s="307" t="s">
        <v>1414</v>
      </c>
      <c r="J1376" s="259">
        <v>0.9</v>
      </c>
      <c r="K1376" s="260">
        <v>0.958904109589041</v>
      </c>
      <c r="L1376" s="260">
        <v>0.945945945945946</v>
      </c>
      <c r="M1376" s="261">
        <v>0.936507936507937</v>
      </c>
      <c r="N1376" s="261">
        <v>0.957601453664446</v>
      </c>
      <c r="O1376" s="262">
        <v>0.9</v>
      </c>
      <c r="P1376" s="263">
        <v>0.962193698949825</v>
      </c>
      <c r="Q1376" s="260">
        <v>0.968228571428571</v>
      </c>
      <c r="R1376" s="260">
        <v>0.981704943557805</v>
      </c>
      <c r="S1376" s="260">
        <v>0.973886532343584</v>
      </c>
      <c r="T1376" s="262">
        <v>0.9</v>
      </c>
      <c r="U1376" s="260">
        <v>0.8975495915986</v>
      </c>
      <c r="V1376" s="260">
        <v>0.916114285714286</v>
      </c>
      <c r="W1376" s="260">
        <v>0.923316465550798</v>
      </c>
      <c r="X1376" s="260">
        <v>0.921873725426217</v>
      </c>
      <c r="Y1376" s="262">
        <v>0.92</v>
      </c>
      <c r="Z1376" s="262">
        <v>0.930052867019113</v>
      </c>
      <c r="AA1376" s="262">
        <v>0.937372560442761</v>
      </c>
      <c r="AB1376" s="262">
        <v>0.920567375886525</v>
      </c>
      <c r="AC1376" s="262">
        <v>0.939383358887556</v>
      </c>
      <c r="AD1376" s="262">
        <v>0.92</v>
      </c>
      <c r="AE1376" s="260">
        <v>0.995827538247566</v>
      </c>
      <c r="AF1376" s="260">
        <v>0.997923588039867</v>
      </c>
      <c r="AG1376" s="260">
        <v>0.998946629213483</v>
      </c>
      <c r="AH1376" s="260">
        <v>0.995604145745306</v>
      </c>
      <c r="AI1376" s="262">
        <v>0.92</v>
      </c>
      <c r="AJ1376" s="260">
        <v>0.949288256227758</v>
      </c>
      <c r="AK1376" s="260">
        <v>0.953125</v>
      </c>
      <c r="AL1376" s="260">
        <v>0.948975234842015</v>
      </c>
      <c r="AM1376" s="260">
        <v>0.960256660485996</v>
      </c>
      <c r="AN1376" s="259">
        <v>0.99</v>
      </c>
      <c r="AO1376" s="264">
        <v>1</v>
      </c>
      <c r="AP1376" s="264">
        <v>1</v>
      </c>
      <c r="AQ1376" s="264">
        <v>1</v>
      </c>
      <c r="AR1376" s="265">
        <v>1</v>
      </c>
      <c r="AS1376" s="286">
        <v>0.0721861525408278</v>
      </c>
      <c r="AT1376" s="267">
        <v>0.0481927710843374</v>
      </c>
      <c r="AU1376" s="268">
        <v>0.0779220779220779</v>
      </c>
      <c r="AV1376" s="268">
        <v>0.105263157894737</v>
      </c>
      <c r="AW1376" s="268">
        <v>0.0480464625131996</v>
      </c>
      <c r="AX1376" s="224"/>
      <c r="AY1376" s="222"/>
    </row>
    <row r="1377" ht="15" spans="1:51">
      <c r="A1377" s="220"/>
      <c r="B1377" s="224"/>
      <c r="C1377" s="283" t="s">
        <v>1085</v>
      </c>
      <c r="D1377" s="111" t="s">
        <v>25</v>
      </c>
      <c r="E1377" s="111" t="s">
        <v>1086</v>
      </c>
      <c r="F1377" s="307" t="s">
        <v>1415</v>
      </c>
      <c r="G1377" s="307" t="s">
        <v>1415</v>
      </c>
      <c r="H1377" s="307" t="s">
        <v>1415</v>
      </c>
      <c r="I1377" s="307" t="s">
        <v>1415</v>
      </c>
      <c r="J1377" s="259">
        <v>0.9</v>
      </c>
      <c r="K1377" s="260">
        <v>0.934426229508197</v>
      </c>
      <c r="L1377" s="260">
        <v>0.938461538461538</v>
      </c>
      <c r="M1377" s="261">
        <v>0.949152542372881</v>
      </c>
      <c r="N1377" s="261">
        <v>0.941059602649007</v>
      </c>
      <c r="O1377" s="262">
        <v>0.9</v>
      </c>
      <c r="P1377" s="263">
        <v>0.919090686873625</v>
      </c>
      <c r="Q1377" s="260">
        <v>0.922617625985192</v>
      </c>
      <c r="R1377" s="260">
        <v>0.936708860759494</v>
      </c>
      <c r="S1377" s="260">
        <v>0.905644183626396</v>
      </c>
      <c r="T1377" s="262">
        <v>0.9</v>
      </c>
      <c r="U1377" s="260">
        <v>0.840136885846981</v>
      </c>
      <c r="V1377" s="260">
        <v>0.914258418915691</v>
      </c>
      <c r="W1377" s="260">
        <v>0.899117759877254</v>
      </c>
      <c r="X1377" s="260">
        <v>0.857506088337213</v>
      </c>
      <c r="Y1377" s="262">
        <v>0.92</v>
      </c>
      <c r="Z1377" s="262">
        <v>0.885572139303483</v>
      </c>
      <c r="AA1377" s="262">
        <v>0.926396689328998</v>
      </c>
      <c r="AB1377" s="262">
        <v>0.914150943396226</v>
      </c>
      <c r="AC1377" s="262">
        <v>0.898197126670631</v>
      </c>
      <c r="AD1377" s="262">
        <v>0.92</v>
      </c>
      <c r="AE1377" s="260">
        <v>0.995595557257756</v>
      </c>
      <c r="AF1377" s="260">
        <v>0.973094170403587</v>
      </c>
      <c r="AG1377" s="260">
        <v>0.995583489043656</v>
      </c>
      <c r="AH1377" s="260">
        <v>0.994372180917831</v>
      </c>
      <c r="AI1377" s="262">
        <v>0.92</v>
      </c>
      <c r="AJ1377" s="260">
        <v>0.922189758572966</v>
      </c>
      <c r="AK1377" s="260">
        <v>0.951387054161163</v>
      </c>
      <c r="AL1377" s="260">
        <v>0.946277495769882</v>
      </c>
      <c r="AM1377" s="260">
        <v>0.937530626921143</v>
      </c>
      <c r="AN1377" s="259">
        <v>0.99</v>
      </c>
      <c r="AO1377" s="264">
        <v>1</v>
      </c>
      <c r="AP1377" s="264">
        <v>1</v>
      </c>
      <c r="AQ1377" s="264">
        <v>1</v>
      </c>
      <c r="AR1377" s="265">
        <v>1</v>
      </c>
      <c r="AS1377" s="286">
        <v>0.0721861525408278</v>
      </c>
      <c r="AT1377" s="267">
        <v>0.0512820512820513</v>
      </c>
      <c r="AU1377" s="268">
        <v>0.0909090909090909</v>
      </c>
      <c r="AV1377" s="268">
        <v>0.04</v>
      </c>
      <c r="AW1377" s="268">
        <v>0.103840682788051</v>
      </c>
      <c r="AX1377" s="224"/>
      <c r="AY1377" s="222"/>
    </row>
    <row r="1378" ht="15" spans="1:51">
      <c r="A1378" s="220"/>
      <c r="B1378" s="224"/>
      <c r="C1378" s="283" t="s">
        <v>1085</v>
      </c>
      <c r="D1378" s="111" t="s">
        <v>25</v>
      </c>
      <c r="E1378" s="111" t="s">
        <v>1086</v>
      </c>
      <c r="F1378" s="307" t="s">
        <v>1416</v>
      </c>
      <c r="G1378" s="307" t="s">
        <v>1416</v>
      </c>
      <c r="H1378" s="307" t="s">
        <v>1416</v>
      </c>
      <c r="I1378" s="307" t="s">
        <v>1416</v>
      </c>
      <c r="J1378" s="259">
        <v>0.9</v>
      </c>
      <c r="K1378" s="260">
        <v>0.843137254901961</v>
      </c>
      <c r="L1378" s="260">
        <v>0.916666666666667</v>
      </c>
      <c r="M1378" s="261">
        <v>0.909090909090909</v>
      </c>
      <c r="N1378" s="261">
        <v>0.88141592920354</v>
      </c>
      <c r="O1378" s="262">
        <v>0.9</v>
      </c>
      <c r="P1378" s="263">
        <v>0.953923686105112</v>
      </c>
      <c r="Q1378" s="260">
        <v>0.958103975535168</v>
      </c>
      <c r="R1378" s="260">
        <v>0.968286099865047</v>
      </c>
      <c r="S1378" s="260">
        <v>0.954242292531587</v>
      </c>
      <c r="T1378" s="262">
        <v>0.9</v>
      </c>
      <c r="U1378" s="260">
        <v>0.939884809215263</v>
      </c>
      <c r="V1378" s="260">
        <v>0.943119266055046</v>
      </c>
      <c r="W1378" s="260">
        <v>0.956140350877193</v>
      </c>
      <c r="X1378" s="260">
        <v>0.964299096236567</v>
      </c>
      <c r="Y1378" s="262">
        <v>0.92</v>
      </c>
      <c r="Z1378" s="262">
        <v>0.953420058749475</v>
      </c>
      <c r="AA1378" s="262">
        <v>0.955447397978285</v>
      </c>
      <c r="AB1378" s="262">
        <v>0.957222222222222</v>
      </c>
      <c r="AC1378" s="262">
        <v>0.966856615362766</v>
      </c>
      <c r="AD1378" s="262">
        <v>0.92</v>
      </c>
      <c r="AE1378" s="260">
        <v>0.989018531228552</v>
      </c>
      <c r="AF1378" s="260">
        <v>0.99359795134443</v>
      </c>
      <c r="AG1378" s="260">
        <v>0.962857142857143</v>
      </c>
      <c r="AH1378" s="260">
        <v>0.990813126628682</v>
      </c>
      <c r="AI1378" s="262">
        <v>0.92</v>
      </c>
      <c r="AJ1378" s="260">
        <v>0.962991668281341</v>
      </c>
      <c r="AK1378" s="260">
        <v>0.96583066823767</v>
      </c>
      <c r="AL1378" s="260">
        <v>0.968921389396709</v>
      </c>
      <c r="AM1378" s="260">
        <v>0.977271249796847</v>
      </c>
      <c r="AN1378" s="259">
        <v>0.99</v>
      </c>
      <c r="AO1378" s="264">
        <v>1</v>
      </c>
      <c r="AP1378" s="264">
        <v>1</v>
      </c>
      <c r="AQ1378" s="264">
        <v>1</v>
      </c>
      <c r="AR1378" s="265">
        <v>1</v>
      </c>
      <c r="AS1378" s="286">
        <v>0.0721861525408278</v>
      </c>
      <c r="AT1378" s="267">
        <v>0</v>
      </c>
      <c r="AU1378" s="268">
        <v>0</v>
      </c>
      <c r="AV1378" s="268">
        <v>0</v>
      </c>
      <c r="AW1378" s="268">
        <v>0.0406015037593985</v>
      </c>
      <c r="AX1378" s="224"/>
      <c r="AY1378" s="222"/>
    </row>
    <row r="1379" ht="15" spans="1:51">
      <c r="A1379" s="220"/>
      <c r="B1379" s="224"/>
      <c r="C1379" s="283" t="s">
        <v>1085</v>
      </c>
      <c r="D1379" s="111" t="s">
        <v>25</v>
      </c>
      <c r="E1379" s="111" t="s">
        <v>1086</v>
      </c>
      <c r="F1379" s="307" t="s">
        <v>1417</v>
      </c>
      <c r="G1379" s="307" t="s">
        <v>1417</v>
      </c>
      <c r="H1379" s="307" t="s">
        <v>1417</v>
      </c>
      <c r="I1379" s="307" t="s">
        <v>1417</v>
      </c>
      <c r="J1379" s="259">
        <v>0.9</v>
      </c>
      <c r="K1379" s="260">
        <v>0.942857142857143</v>
      </c>
      <c r="L1379" s="260">
        <v>0.921052631578947</v>
      </c>
      <c r="M1379" s="261">
        <v>0.90625</v>
      </c>
      <c r="N1379" s="261">
        <v>0.947688564476886</v>
      </c>
      <c r="O1379" s="262">
        <v>0.9</v>
      </c>
      <c r="P1379" s="263">
        <v>0.979944289693593</v>
      </c>
      <c r="Q1379" s="260">
        <v>0.983017952450267</v>
      </c>
      <c r="R1379" s="260">
        <v>0.968051118210863</v>
      </c>
      <c r="S1379" s="260">
        <v>0.981400960684772</v>
      </c>
      <c r="T1379" s="262">
        <v>0.9</v>
      </c>
      <c r="U1379" s="260">
        <v>0.965459610027855</v>
      </c>
      <c r="V1379" s="260">
        <v>0.969917515769044</v>
      </c>
      <c r="W1379" s="260">
        <v>0.961661341853035</v>
      </c>
      <c r="X1379" s="260">
        <v>0.968720832289936</v>
      </c>
      <c r="Y1379" s="262">
        <v>0.92</v>
      </c>
      <c r="Z1379" s="262">
        <v>0.96958174904943</v>
      </c>
      <c r="AA1379" s="262">
        <v>0.986326911124922</v>
      </c>
      <c r="AB1379" s="262">
        <v>0.980718667835232</v>
      </c>
      <c r="AC1379" s="262">
        <v>0.979057002111189</v>
      </c>
      <c r="AD1379" s="262">
        <v>0.92</v>
      </c>
      <c r="AE1379" s="260">
        <v>0.995879120879121</v>
      </c>
      <c r="AF1379" s="260">
        <v>0.971332209106239</v>
      </c>
      <c r="AG1379" s="260">
        <v>0.996402877697842</v>
      </c>
      <c r="AH1379" s="260">
        <v>0.996411952682626</v>
      </c>
      <c r="AI1379" s="262">
        <v>0.92</v>
      </c>
      <c r="AJ1379" s="260">
        <v>0.979543433145568</v>
      </c>
      <c r="AK1379" s="260">
        <v>0.986920980926431</v>
      </c>
      <c r="AL1379" s="260">
        <v>0.983653846153846</v>
      </c>
      <c r="AM1379" s="260">
        <v>0.986319644587639</v>
      </c>
      <c r="AN1379" s="259">
        <v>0.99</v>
      </c>
      <c r="AO1379" s="264">
        <v>1</v>
      </c>
      <c r="AP1379" s="264">
        <v>1</v>
      </c>
      <c r="AQ1379" s="264">
        <v>1</v>
      </c>
      <c r="AR1379" s="265">
        <v>1</v>
      </c>
      <c r="AS1379" s="286">
        <v>0.0721861525408278</v>
      </c>
      <c r="AT1379" s="267">
        <v>0</v>
      </c>
      <c r="AU1379" s="268">
        <v>0</v>
      </c>
      <c r="AV1379" s="268">
        <v>0</v>
      </c>
      <c r="AW1379" s="268">
        <v>0.0136986301369863</v>
      </c>
      <c r="AX1379" s="224"/>
      <c r="AY1379" s="222"/>
    </row>
    <row r="1380" ht="15" spans="1:51">
      <c r="A1380" s="220"/>
      <c r="B1380" s="224"/>
      <c r="C1380" s="283" t="s">
        <v>1085</v>
      </c>
      <c r="D1380" s="111" t="s">
        <v>25</v>
      </c>
      <c r="E1380" s="111" t="s">
        <v>1086</v>
      </c>
      <c r="F1380" s="307" t="s">
        <v>1418</v>
      </c>
      <c r="G1380" s="307" t="s">
        <v>1418</v>
      </c>
      <c r="H1380" s="307" t="s">
        <v>1418</v>
      </c>
      <c r="I1380" s="307" t="s">
        <v>1418</v>
      </c>
      <c r="J1380" s="259">
        <v>0.9</v>
      </c>
      <c r="K1380" s="260">
        <v>0.925</v>
      </c>
      <c r="L1380" s="260">
        <v>0.871794871794872</v>
      </c>
      <c r="M1380" s="261">
        <v>0.914285714285714</v>
      </c>
      <c r="N1380" s="261">
        <v>0.909714285714286</v>
      </c>
      <c r="O1380" s="262">
        <v>0.9</v>
      </c>
      <c r="P1380" s="263">
        <v>0.982693347755544</v>
      </c>
      <c r="Q1380" s="260">
        <v>0.97213037316958</v>
      </c>
      <c r="R1380" s="260">
        <v>0.971739130434783</v>
      </c>
      <c r="S1380" s="260">
        <v>0.966019196651958</v>
      </c>
      <c r="T1380" s="262">
        <v>0.9</v>
      </c>
      <c r="U1380" s="260">
        <v>0.954570037858302</v>
      </c>
      <c r="V1380" s="260">
        <v>0.944733112895607</v>
      </c>
      <c r="W1380" s="260">
        <v>0.958695652173913</v>
      </c>
      <c r="X1380" s="260">
        <v>0.946959013783378</v>
      </c>
      <c r="Y1380" s="262">
        <v>0.92</v>
      </c>
      <c r="Z1380" s="262">
        <v>0.974811083123426</v>
      </c>
      <c r="AA1380" s="262">
        <v>0.973887240356083</v>
      </c>
      <c r="AB1380" s="262">
        <v>0.979409131602507</v>
      </c>
      <c r="AC1380" s="262">
        <v>0.976228430796767</v>
      </c>
      <c r="AD1380" s="262">
        <v>0.92</v>
      </c>
      <c r="AE1380" s="260">
        <v>0.998687664041995</v>
      </c>
      <c r="AF1380" s="260">
        <v>0.997876857749469</v>
      </c>
      <c r="AG1380" s="260">
        <v>0.998043052837573</v>
      </c>
      <c r="AH1380" s="260">
        <v>0.997812204351939</v>
      </c>
      <c r="AI1380" s="262">
        <v>0.92</v>
      </c>
      <c r="AJ1380" s="260">
        <v>0.979342449810882</v>
      </c>
      <c r="AK1380" s="260">
        <v>0.979747501315097</v>
      </c>
      <c r="AL1380" s="260">
        <v>0.985770363101079</v>
      </c>
      <c r="AM1380" s="260">
        <v>0.983881488171396</v>
      </c>
      <c r="AN1380" s="259">
        <v>0.99</v>
      </c>
      <c r="AO1380" s="264">
        <v>1</v>
      </c>
      <c r="AP1380" s="264">
        <v>1</v>
      </c>
      <c r="AQ1380" s="264">
        <v>1</v>
      </c>
      <c r="AR1380" s="265">
        <v>1</v>
      </c>
      <c r="AS1380" s="286">
        <v>0.0721861525408278</v>
      </c>
      <c r="AT1380" s="267">
        <v>0.0714285714285714</v>
      </c>
      <c r="AU1380" s="268">
        <v>0.0769230769230769</v>
      </c>
      <c r="AV1380" s="268">
        <v>0.0769230769230769</v>
      </c>
      <c r="AW1380" s="268">
        <v>0.018796992481203</v>
      </c>
      <c r="AX1380" s="224"/>
      <c r="AY1380" s="222"/>
    </row>
    <row r="1381" ht="15" spans="1:51">
      <c r="A1381" s="220"/>
      <c r="B1381" s="224"/>
      <c r="C1381" s="283" t="s">
        <v>1085</v>
      </c>
      <c r="D1381" s="111" t="s">
        <v>25</v>
      </c>
      <c r="E1381" s="111" t="s">
        <v>1086</v>
      </c>
      <c r="F1381" s="307" t="s">
        <v>1419</v>
      </c>
      <c r="G1381" s="307" t="s">
        <v>1419</v>
      </c>
      <c r="H1381" s="307" t="s">
        <v>1419</v>
      </c>
      <c r="I1381" s="307" t="s">
        <v>1419</v>
      </c>
      <c r="J1381" s="259">
        <v>0.9</v>
      </c>
      <c r="K1381" s="260">
        <v>0.9</v>
      </c>
      <c r="L1381" s="260">
        <v>0.933333333333333</v>
      </c>
      <c r="M1381" s="261">
        <v>0.96551724137931</v>
      </c>
      <c r="N1381" s="261">
        <v>0.94839609483961</v>
      </c>
      <c r="O1381" s="262">
        <v>0.9</v>
      </c>
      <c r="P1381" s="263">
        <v>0.976519337016575</v>
      </c>
      <c r="Q1381" s="260">
        <v>0.978313253012048</v>
      </c>
      <c r="R1381" s="260">
        <v>0.980392156862745</v>
      </c>
      <c r="S1381" s="260">
        <v>0.976349856978562</v>
      </c>
      <c r="T1381" s="262">
        <v>0.9</v>
      </c>
      <c r="U1381" s="260">
        <v>0.883977900552486</v>
      </c>
      <c r="V1381" s="260">
        <v>0.943373493975904</v>
      </c>
      <c r="W1381" s="260">
        <v>0.955182072829132</v>
      </c>
      <c r="X1381" s="260">
        <v>0.952080445873021</v>
      </c>
      <c r="Y1381" s="262">
        <v>0.92</v>
      </c>
      <c r="Z1381" s="262">
        <v>0.926053310404127</v>
      </c>
      <c r="AA1381" s="262">
        <v>0.956120092378753</v>
      </c>
      <c r="AB1381" s="262">
        <v>0.941714285714286</v>
      </c>
      <c r="AC1381" s="262">
        <v>0.953077347051258</v>
      </c>
      <c r="AD1381" s="262">
        <v>0.92</v>
      </c>
      <c r="AE1381" s="260">
        <v>0.969230769230769</v>
      </c>
      <c r="AF1381" s="260">
        <v>1</v>
      </c>
      <c r="AG1381" s="260">
        <v>1</v>
      </c>
      <c r="AH1381" s="260">
        <v>0.993621197252208</v>
      </c>
      <c r="AI1381" s="262">
        <v>0.92</v>
      </c>
      <c r="AJ1381" s="260">
        <v>0.946763692072003</v>
      </c>
      <c r="AK1381" s="260">
        <v>0.967218654950997</v>
      </c>
      <c r="AL1381" s="260">
        <v>0.961611076148521</v>
      </c>
      <c r="AM1381" s="260">
        <v>0.970718141665303</v>
      </c>
      <c r="AN1381" s="259">
        <v>0.99</v>
      </c>
      <c r="AO1381" s="264">
        <v>1</v>
      </c>
      <c r="AP1381" s="264">
        <v>1</v>
      </c>
      <c r="AQ1381" s="264">
        <v>1</v>
      </c>
      <c r="AR1381" s="265">
        <v>1</v>
      </c>
      <c r="AS1381" s="286">
        <v>0.0721861525408278</v>
      </c>
      <c r="AT1381" s="267">
        <v>0</v>
      </c>
      <c r="AU1381" s="268">
        <v>0</v>
      </c>
      <c r="AV1381" s="268">
        <v>0.125</v>
      </c>
      <c r="AW1381" s="268">
        <v>0.0308641975308642</v>
      </c>
      <c r="AX1381" s="224"/>
      <c r="AY1381" s="222"/>
    </row>
    <row r="1382" ht="15" spans="1:51">
      <c r="A1382" s="220"/>
      <c r="B1382" s="224"/>
      <c r="C1382" s="283" t="s">
        <v>1085</v>
      </c>
      <c r="D1382" s="111" t="s">
        <v>25</v>
      </c>
      <c r="E1382" s="111" t="s">
        <v>1086</v>
      </c>
      <c r="F1382" s="307" t="s">
        <v>1420</v>
      </c>
      <c r="G1382" s="307" t="s">
        <v>1420</v>
      </c>
      <c r="H1382" s="307" t="s">
        <v>1420</v>
      </c>
      <c r="I1382" s="307" t="s">
        <v>1420</v>
      </c>
      <c r="J1382" s="259">
        <v>0.9</v>
      </c>
      <c r="K1382" s="260">
        <v>1</v>
      </c>
      <c r="L1382" s="260">
        <v>0.954545454545455</v>
      </c>
      <c r="M1382" s="261">
        <v>1</v>
      </c>
      <c r="N1382" s="261">
        <v>0.978131212723658</v>
      </c>
      <c r="O1382" s="262">
        <v>0.9</v>
      </c>
      <c r="P1382" s="263">
        <v>0.993714285714286</v>
      </c>
      <c r="Q1382" s="260">
        <v>0.994575045207957</v>
      </c>
      <c r="R1382" s="260">
        <v>0.993697478991597</v>
      </c>
      <c r="S1382" s="260">
        <v>0.99005318604889</v>
      </c>
      <c r="T1382" s="262">
        <v>0.9</v>
      </c>
      <c r="U1382" s="260">
        <v>0.920571428571429</v>
      </c>
      <c r="V1382" s="260">
        <v>0.924653405666064</v>
      </c>
      <c r="W1382" s="260">
        <v>0.955882352941177</v>
      </c>
      <c r="X1382" s="260">
        <v>0.93689270737445</v>
      </c>
      <c r="Y1382" s="262">
        <v>0.92</v>
      </c>
      <c r="Z1382" s="262" t="s">
        <v>33</v>
      </c>
      <c r="AA1382" s="262" t="s">
        <v>33</v>
      </c>
      <c r="AB1382" s="262" t="s">
        <v>33</v>
      </c>
      <c r="AC1382" s="262" t="s">
        <v>33</v>
      </c>
      <c r="AD1382" s="262">
        <v>0.92</v>
      </c>
      <c r="AE1382" s="260">
        <v>0.990196078431373</v>
      </c>
      <c r="AF1382" s="260">
        <v>0.988235294117647</v>
      </c>
      <c r="AG1382" s="260">
        <v>1</v>
      </c>
      <c r="AH1382" s="260">
        <v>0.99859392575928</v>
      </c>
      <c r="AI1382" s="262">
        <v>0.92</v>
      </c>
      <c r="AJ1382" s="260">
        <v>0.952</v>
      </c>
      <c r="AK1382" s="260">
        <v>0.938517179023508</v>
      </c>
      <c r="AL1382" s="260">
        <v>0.96953781512605</v>
      </c>
      <c r="AM1382" s="260">
        <v>0.964099416999079</v>
      </c>
      <c r="AN1382" s="259">
        <v>0.99</v>
      </c>
      <c r="AO1382" s="264">
        <v>1</v>
      </c>
      <c r="AP1382" s="264">
        <v>1</v>
      </c>
      <c r="AQ1382" s="264">
        <v>1</v>
      </c>
      <c r="AR1382" s="265">
        <v>1</v>
      </c>
      <c r="AS1382" s="286">
        <v>0.0721861525408278</v>
      </c>
      <c r="AT1382" s="267">
        <v>0</v>
      </c>
      <c r="AU1382" s="268">
        <v>0</v>
      </c>
      <c r="AV1382" s="268">
        <v>0</v>
      </c>
      <c r="AW1382" s="268">
        <v>0.0333333333333333</v>
      </c>
      <c r="AX1382" s="224"/>
      <c r="AY1382" s="222"/>
    </row>
    <row r="1383" ht="15" spans="1:51">
      <c r="A1383" s="220"/>
      <c r="B1383" s="224"/>
      <c r="C1383" s="283" t="s">
        <v>1085</v>
      </c>
      <c r="D1383" s="111" t="s">
        <v>25</v>
      </c>
      <c r="E1383" s="111" t="s">
        <v>1086</v>
      </c>
      <c r="F1383" s="307" t="s">
        <v>1421</v>
      </c>
      <c r="G1383" s="307" t="s">
        <v>1421</v>
      </c>
      <c r="H1383" s="307" t="s">
        <v>1421</v>
      </c>
      <c r="I1383" s="307" t="s">
        <v>1421</v>
      </c>
      <c r="J1383" s="259">
        <v>0.9</v>
      </c>
      <c r="K1383" s="260">
        <v>0.951219512195122</v>
      </c>
      <c r="L1383" s="260">
        <v>0.9</v>
      </c>
      <c r="M1383" s="261">
        <v>0.933333333333333</v>
      </c>
      <c r="N1383" s="261">
        <v>0.892897406989853</v>
      </c>
      <c r="O1383" s="262">
        <v>0.9</v>
      </c>
      <c r="P1383" s="263">
        <v>0.985166240409207</v>
      </c>
      <c r="Q1383" s="260">
        <v>0.960369881109643</v>
      </c>
      <c r="R1383" s="260">
        <v>0.985152838427948</v>
      </c>
      <c r="S1383" s="260">
        <v>0.976829034116367</v>
      </c>
      <c r="T1383" s="262">
        <v>0.9</v>
      </c>
      <c r="U1383" s="260">
        <v>0.89002557544757</v>
      </c>
      <c r="V1383" s="260">
        <v>0.879788639365918</v>
      </c>
      <c r="W1383" s="260">
        <v>0.877729257641921</v>
      </c>
      <c r="X1383" s="260">
        <v>0.894429153598327</v>
      </c>
      <c r="Y1383" s="262">
        <v>0.92</v>
      </c>
      <c r="Z1383" s="262">
        <v>0.936391437308869</v>
      </c>
      <c r="AA1383" s="262">
        <v>0.923960612691466</v>
      </c>
      <c r="AB1383" s="262">
        <v>0.91358024691358</v>
      </c>
      <c r="AC1383" s="262">
        <v>0.932657513152829</v>
      </c>
      <c r="AD1383" s="262">
        <v>0.92</v>
      </c>
      <c r="AE1383" s="260">
        <v>0.998473282442748</v>
      </c>
      <c r="AF1383" s="260">
        <v>0.998626373626374</v>
      </c>
      <c r="AG1383" s="260">
        <v>0.999460916442048</v>
      </c>
      <c r="AH1383" s="260">
        <v>0.998526255086022</v>
      </c>
      <c r="AI1383" s="262">
        <v>0.92</v>
      </c>
      <c r="AJ1383" s="260">
        <v>0.94874651810585</v>
      </c>
      <c r="AK1383" s="260">
        <v>0.940961210051232</v>
      </c>
      <c r="AL1383" s="260">
        <v>0.932814420319541</v>
      </c>
      <c r="AM1383" s="260">
        <v>0.951827300581334</v>
      </c>
      <c r="AN1383" s="259">
        <v>0.99</v>
      </c>
      <c r="AO1383" s="264">
        <v>1</v>
      </c>
      <c r="AP1383" s="264">
        <v>1</v>
      </c>
      <c r="AQ1383" s="264">
        <v>1</v>
      </c>
      <c r="AR1383" s="265">
        <v>1</v>
      </c>
      <c r="AS1383" s="286">
        <v>0.0721861525408278</v>
      </c>
      <c r="AT1383" s="267">
        <v>0</v>
      </c>
      <c r="AU1383" s="268">
        <v>0.0555555555555556</v>
      </c>
      <c r="AV1383" s="268">
        <v>0</v>
      </c>
      <c r="AW1383" s="268">
        <v>0.0304709141274238</v>
      </c>
      <c r="AX1383" s="224"/>
      <c r="AY1383" s="222"/>
    </row>
    <row r="1384" ht="15" spans="1:51">
      <c r="A1384" s="220"/>
      <c r="B1384" s="224"/>
      <c r="C1384" s="283" t="s">
        <v>1085</v>
      </c>
      <c r="D1384" s="111" t="s">
        <v>25</v>
      </c>
      <c r="E1384" s="111" t="s">
        <v>1086</v>
      </c>
      <c r="F1384" s="307" t="s">
        <v>1422</v>
      </c>
      <c r="G1384" s="307" t="s">
        <v>1422</v>
      </c>
      <c r="H1384" s="307" t="s">
        <v>1422</v>
      </c>
      <c r="I1384" s="307" t="s">
        <v>1422</v>
      </c>
      <c r="J1384" s="259">
        <v>0.9</v>
      </c>
      <c r="K1384" s="260">
        <v>0.934782608695652</v>
      </c>
      <c r="L1384" s="260">
        <v>0.866666666666667</v>
      </c>
      <c r="M1384" s="261">
        <v>0.9</v>
      </c>
      <c r="N1384" s="261">
        <v>0.901258470474347</v>
      </c>
      <c r="O1384" s="262">
        <v>0.9</v>
      </c>
      <c r="P1384" s="263">
        <v>0.99106344950849</v>
      </c>
      <c r="Q1384" s="260">
        <v>0.990596745027125</v>
      </c>
      <c r="R1384" s="260">
        <v>0.988244514106583</v>
      </c>
      <c r="S1384" s="260">
        <v>0.989412673879444</v>
      </c>
      <c r="T1384" s="262">
        <v>0.9</v>
      </c>
      <c r="U1384" s="260">
        <v>0.939678284182306</v>
      </c>
      <c r="V1384" s="260">
        <v>0.942133815551537</v>
      </c>
      <c r="W1384" s="260">
        <v>0.967084639498433</v>
      </c>
      <c r="X1384" s="260">
        <v>0.956588098918083</v>
      </c>
      <c r="Y1384" s="262">
        <v>0.92</v>
      </c>
      <c r="Z1384" s="262">
        <v>0.966355140186916</v>
      </c>
      <c r="AA1384" s="262">
        <v>0.945012787723785</v>
      </c>
      <c r="AB1384" s="262">
        <v>0.968869123252859</v>
      </c>
      <c r="AC1384" s="262">
        <v>0.970112987486332</v>
      </c>
      <c r="AD1384" s="262">
        <v>0.92</v>
      </c>
      <c r="AE1384" s="260">
        <v>0.999061473486626</v>
      </c>
      <c r="AF1384" s="260">
        <v>0.988553113553114</v>
      </c>
      <c r="AG1384" s="260">
        <v>0.996684749849307</v>
      </c>
      <c r="AH1384" s="260">
        <v>0.99689095305723</v>
      </c>
      <c r="AI1384" s="262">
        <v>0.92</v>
      </c>
      <c r="AJ1384" s="260">
        <v>0.967108268615806</v>
      </c>
      <c r="AK1384" s="260">
        <v>0.957942097026604</v>
      </c>
      <c r="AL1384" s="260">
        <v>0.97719298245614</v>
      </c>
      <c r="AM1384" s="260">
        <v>0.978073253917256</v>
      </c>
      <c r="AN1384" s="259">
        <v>0.99</v>
      </c>
      <c r="AO1384" s="264">
        <v>1</v>
      </c>
      <c r="AP1384" s="264">
        <v>1</v>
      </c>
      <c r="AQ1384" s="264">
        <v>1</v>
      </c>
      <c r="AR1384" s="265">
        <v>1</v>
      </c>
      <c r="AS1384" s="286">
        <v>0.0721861525408278</v>
      </c>
      <c r="AT1384" s="267">
        <v>0.0344827586206897</v>
      </c>
      <c r="AU1384" s="268">
        <v>0.103448275862069</v>
      </c>
      <c r="AV1384" s="268">
        <v>0.222222222222222</v>
      </c>
      <c r="AW1384" s="268">
        <v>0.0705244122965642</v>
      </c>
      <c r="AX1384" s="224"/>
      <c r="AY1384" s="222"/>
    </row>
    <row r="1385" ht="15" spans="1:51">
      <c r="A1385" s="220"/>
      <c r="B1385" s="224"/>
      <c r="C1385" s="283" t="s">
        <v>1085</v>
      </c>
      <c r="D1385" s="111" t="s">
        <v>25</v>
      </c>
      <c r="E1385" s="111" t="s">
        <v>1086</v>
      </c>
      <c r="F1385" s="307" t="s">
        <v>1423</v>
      </c>
      <c r="G1385" s="307" t="s">
        <v>1423</v>
      </c>
      <c r="H1385" s="307" t="s">
        <v>1423</v>
      </c>
      <c r="I1385" s="307" t="s">
        <v>1423</v>
      </c>
      <c r="J1385" s="259">
        <v>0.9</v>
      </c>
      <c r="K1385" s="260">
        <v>0.807692307692308</v>
      </c>
      <c r="L1385" s="260">
        <v>0.962962962962963</v>
      </c>
      <c r="M1385" s="261">
        <v>0.875</v>
      </c>
      <c r="N1385" s="261">
        <v>0.877742946708464</v>
      </c>
      <c r="O1385" s="262">
        <v>0.9</v>
      </c>
      <c r="P1385" s="263">
        <v>0.992313604919293</v>
      </c>
      <c r="Q1385" s="260">
        <v>0.993734335839599</v>
      </c>
      <c r="R1385" s="260">
        <v>0.984924623115578</v>
      </c>
      <c r="S1385" s="260">
        <v>0.984734807885933</v>
      </c>
      <c r="T1385" s="262">
        <v>0.9</v>
      </c>
      <c r="U1385" s="260">
        <v>0.947732513451191</v>
      </c>
      <c r="V1385" s="260">
        <v>0.961779448621554</v>
      </c>
      <c r="W1385" s="260">
        <v>0.958542713567839</v>
      </c>
      <c r="X1385" s="260">
        <v>0.961869498846991</v>
      </c>
      <c r="Y1385" s="262">
        <v>0.92</v>
      </c>
      <c r="Z1385" s="262">
        <v>0.948922585794094</v>
      </c>
      <c r="AA1385" s="262">
        <v>0.970046082949309</v>
      </c>
      <c r="AB1385" s="262">
        <v>0.961797752808989</v>
      </c>
      <c r="AC1385" s="262">
        <v>0.974539866587504</v>
      </c>
      <c r="AD1385" s="262">
        <v>0.92</v>
      </c>
      <c r="AE1385" s="260">
        <v>0.991364421416235</v>
      </c>
      <c r="AF1385" s="260">
        <v>0.991701244813278</v>
      </c>
      <c r="AG1385" s="260">
        <v>0.977482088024565</v>
      </c>
      <c r="AH1385" s="260">
        <v>0.989822471520268</v>
      </c>
      <c r="AI1385" s="262">
        <v>0.92</v>
      </c>
      <c r="AJ1385" s="260">
        <v>0.963978073610024</v>
      </c>
      <c r="AK1385" s="260">
        <v>0.981366459627329</v>
      </c>
      <c r="AL1385" s="260">
        <v>0.978054567022539</v>
      </c>
      <c r="AM1385" s="260">
        <v>0.983105606784681</v>
      </c>
      <c r="AN1385" s="259">
        <v>0.99</v>
      </c>
      <c r="AO1385" s="264">
        <v>1</v>
      </c>
      <c r="AP1385" s="264">
        <v>1</v>
      </c>
      <c r="AQ1385" s="264">
        <v>1</v>
      </c>
      <c r="AR1385" s="265">
        <v>1</v>
      </c>
      <c r="AS1385" s="286">
        <v>0.0721861525408278</v>
      </c>
      <c r="AT1385" s="267">
        <v>0.142857142857143</v>
      </c>
      <c r="AU1385" s="268">
        <v>0.111111111111111</v>
      </c>
      <c r="AV1385" s="268">
        <v>0</v>
      </c>
      <c r="AW1385" s="268">
        <v>0.0496894409937888</v>
      </c>
      <c r="AX1385" s="224"/>
      <c r="AY1385" s="222"/>
    </row>
    <row r="1386" ht="15" spans="1:51">
      <c r="A1386" s="220"/>
      <c r="B1386" s="224"/>
      <c r="C1386" s="283" t="s">
        <v>1085</v>
      </c>
      <c r="D1386" s="111" t="s">
        <v>25</v>
      </c>
      <c r="E1386" s="111" t="s">
        <v>1086</v>
      </c>
      <c r="F1386" s="307" t="s">
        <v>1424</v>
      </c>
      <c r="G1386" s="307" t="s">
        <v>1424</v>
      </c>
      <c r="H1386" s="307" t="s">
        <v>1424</v>
      </c>
      <c r="I1386" s="307" t="s">
        <v>1424</v>
      </c>
      <c r="J1386" s="259">
        <v>0.9</v>
      </c>
      <c r="K1386" s="260">
        <v>0.950819672131147</v>
      </c>
      <c r="L1386" s="260">
        <v>1</v>
      </c>
      <c r="M1386" s="261">
        <v>0.946428571428571</v>
      </c>
      <c r="N1386" s="261">
        <v>0.962883654532477</v>
      </c>
      <c r="O1386" s="262">
        <v>0.9</v>
      </c>
      <c r="P1386" s="263">
        <v>0.988535866360956</v>
      </c>
      <c r="Q1386" s="260">
        <v>0.988147739801544</v>
      </c>
      <c r="R1386" s="260">
        <v>0.984023668639053</v>
      </c>
      <c r="S1386" s="260">
        <v>0.983472073039742</v>
      </c>
      <c r="T1386" s="262">
        <v>0.9</v>
      </c>
      <c r="U1386" s="260">
        <v>0.9737962659679</v>
      </c>
      <c r="V1386" s="260">
        <v>0.968853362734289</v>
      </c>
      <c r="W1386" s="260">
        <v>0.967455621301775</v>
      </c>
      <c r="X1386" s="260">
        <v>0.969884532760473</v>
      </c>
      <c r="Y1386" s="262">
        <v>0.92</v>
      </c>
      <c r="Z1386" s="262">
        <v>0.97469244288225</v>
      </c>
      <c r="AA1386" s="262">
        <v>0.965423932651834</v>
      </c>
      <c r="AB1386" s="262">
        <v>0.974454249883883</v>
      </c>
      <c r="AC1386" s="262">
        <v>0.970360638697196</v>
      </c>
      <c r="AD1386" s="262">
        <v>0.92</v>
      </c>
      <c r="AE1386" s="260">
        <v>0.994267847837415</v>
      </c>
      <c r="AF1386" s="260">
        <v>0.995660260384377</v>
      </c>
      <c r="AG1386" s="260">
        <v>0.993298059964727</v>
      </c>
      <c r="AH1386" s="260">
        <v>0.991767114901522</v>
      </c>
      <c r="AI1386" s="262">
        <v>0.92</v>
      </c>
      <c r="AJ1386" s="260">
        <v>0.981858257036283</v>
      </c>
      <c r="AK1386" s="260">
        <v>0.977423065861375</v>
      </c>
      <c r="AL1386" s="260">
        <v>0.97944314337757</v>
      </c>
      <c r="AM1386" s="260">
        <v>0.981301259799795</v>
      </c>
      <c r="AN1386" s="259">
        <v>0.99</v>
      </c>
      <c r="AO1386" s="264">
        <v>1</v>
      </c>
      <c r="AP1386" s="264">
        <v>1</v>
      </c>
      <c r="AQ1386" s="264">
        <v>1</v>
      </c>
      <c r="AR1386" s="265">
        <v>1</v>
      </c>
      <c r="AS1386" s="286">
        <v>0.0721861525408278</v>
      </c>
      <c r="AT1386" s="267">
        <v>0.0333333333333333</v>
      </c>
      <c r="AU1386" s="268">
        <v>0.0571428571428571</v>
      </c>
      <c r="AV1386" s="268">
        <v>0.032258064516129</v>
      </c>
      <c r="AW1386" s="268">
        <v>0.04</v>
      </c>
      <c r="AX1386" s="224"/>
      <c r="AY1386" s="222"/>
    </row>
    <row r="1387" ht="15" spans="1:51">
      <c r="A1387" s="220"/>
      <c r="B1387" s="224"/>
      <c r="C1387" s="283" t="s">
        <v>1085</v>
      </c>
      <c r="D1387" s="111" t="s">
        <v>25</v>
      </c>
      <c r="E1387" s="111" t="s">
        <v>1086</v>
      </c>
      <c r="F1387" s="307" t="s">
        <v>1425</v>
      </c>
      <c r="G1387" s="307" t="s">
        <v>1425</v>
      </c>
      <c r="H1387" s="307" t="s">
        <v>1425</v>
      </c>
      <c r="I1387" s="307" t="s">
        <v>1425</v>
      </c>
      <c r="J1387" s="259">
        <v>0.9</v>
      </c>
      <c r="K1387" s="260">
        <v>0.947368421052632</v>
      </c>
      <c r="L1387" s="260">
        <v>0.973684210526316</v>
      </c>
      <c r="M1387" s="261">
        <v>0.942857142857143</v>
      </c>
      <c r="N1387" s="261">
        <v>0.918389553862894</v>
      </c>
      <c r="O1387" s="262">
        <v>0.9</v>
      </c>
      <c r="P1387" s="263">
        <v>0.994060475161987</v>
      </c>
      <c r="Q1387" s="260">
        <v>0.994278169014085</v>
      </c>
      <c r="R1387" s="260">
        <v>0.989184692179701</v>
      </c>
      <c r="S1387" s="260">
        <v>0.98535015859252</v>
      </c>
      <c r="T1387" s="262">
        <v>0.9</v>
      </c>
      <c r="U1387" s="260">
        <v>0.96976241900648</v>
      </c>
      <c r="V1387" s="260">
        <v>0.972271126760563</v>
      </c>
      <c r="W1387" s="260">
        <v>0.973377703826955</v>
      </c>
      <c r="X1387" s="260">
        <v>0.9741688154622</v>
      </c>
      <c r="Y1387" s="262">
        <v>0.92</v>
      </c>
      <c r="Z1387" s="262">
        <v>0.974832214765101</v>
      </c>
      <c r="AA1387" s="262">
        <v>0.971801566579634</v>
      </c>
      <c r="AB1387" s="262">
        <v>0.984662576687117</v>
      </c>
      <c r="AC1387" s="262">
        <v>0.979703164930214</v>
      </c>
      <c r="AD1387" s="262">
        <v>0.92</v>
      </c>
      <c r="AE1387" s="260">
        <v>0.997829232995659</v>
      </c>
      <c r="AF1387" s="260">
        <v>0.982930298719772</v>
      </c>
      <c r="AG1387" s="260">
        <v>0.995081411126187</v>
      </c>
      <c r="AH1387" s="260">
        <v>0.979443907894068</v>
      </c>
      <c r="AI1387" s="262">
        <v>0.92</v>
      </c>
      <c r="AJ1387" s="260">
        <v>0.976923076923077</v>
      </c>
      <c r="AK1387" s="260">
        <v>0.978032473734479</v>
      </c>
      <c r="AL1387" s="260">
        <v>0.984848484848485</v>
      </c>
      <c r="AM1387" s="260">
        <v>0.985460267133579</v>
      </c>
      <c r="AN1387" s="259">
        <v>0.99</v>
      </c>
      <c r="AO1387" s="264">
        <v>1</v>
      </c>
      <c r="AP1387" s="264">
        <v>1</v>
      </c>
      <c r="AQ1387" s="264">
        <v>1</v>
      </c>
      <c r="AR1387" s="265">
        <v>1</v>
      </c>
      <c r="AS1387" s="286">
        <v>0.0721861525408278</v>
      </c>
      <c r="AT1387" s="267">
        <v>0</v>
      </c>
      <c r="AU1387" s="268">
        <v>0</v>
      </c>
      <c r="AV1387" s="268">
        <v>0.0555555555555556</v>
      </c>
      <c r="AW1387" s="268">
        <v>0.0634218289085546</v>
      </c>
      <c r="AX1387" s="224"/>
      <c r="AY1387" s="222"/>
    </row>
    <row r="1388" ht="15" spans="1:51">
      <c r="A1388" s="220"/>
      <c r="B1388" s="224"/>
      <c r="C1388" s="283" t="s">
        <v>1085</v>
      </c>
      <c r="D1388" s="111" t="s">
        <v>25</v>
      </c>
      <c r="E1388" s="111" t="s">
        <v>1086</v>
      </c>
      <c r="F1388" s="307" t="s">
        <v>1426</v>
      </c>
      <c r="G1388" s="307" t="s">
        <v>1426</v>
      </c>
      <c r="H1388" s="307" t="s">
        <v>1426</v>
      </c>
      <c r="I1388" s="307" t="s">
        <v>1426</v>
      </c>
      <c r="J1388" s="259">
        <v>0.9</v>
      </c>
      <c r="K1388" s="260">
        <v>0.952380952380952</v>
      </c>
      <c r="L1388" s="260">
        <v>0.951219512195122</v>
      </c>
      <c r="M1388" s="261">
        <v>0.909090909090909</v>
      </c>
      <c r="N1388" s="261">
        <v>0.928194297782471</v>
      </c>
      <c r="O1388" s="262">
        <v>0.9</v>
      </c>
      <c r="P1388" s="263">
        <v>0.985249237029502</v>
      </c>
      <c r="Q1388" s="260">
        <v>0.987136929460581</v>
      </c>
      <c r="R1388" s="260">
        <v>0.987408184679958</v>
      </c>
      <c r="S1388" s="260">
        <v>0.985087067198306</v>
      </c>
      <c r="T1388" s="262">
        <v>0.9</v>
      </c>
      <c r="U1388" s="260">
        <v>0.928280773143438</v>
      </c>
      <c r="V1388" s="260">
        <v>0.921576763485477</v>
      </c>
      <c r="W1388" s="260">
        <v>0.924449108079748</v>
      </c>
      <c r="X1388" s="260">
        <v>0.938118086999617</v>
      </c>
      <c r="Y1388" s="262">
        <v>0.92</v>
      </c>
      <c r="Z1388" s="262">
        <v>0.94481981981982</v>
      </c>
      <c r="AA1388" s="262">
        <v>0.931851851851852</v>
      </c>
      <c r="AB1388" s="262">
        <v>0.953761755485893</v>
      </c>
      <c r="AC1388" s="262">
        <v>0.951583091288797</v>
      </c>
      <c r="AD1388" s="262">
        <v>0.92</v>
      </c>
      <c r="AE1388" s="260">
        <v>1</v>
      </c>
      <c r="AF1388" s="260">
        <v>1</v>
      </c>
      <c r="AG1388" s="260">
        <v>0.995098039215686</v>
      </c>
      <c r="AH1388" s="260">
        <v>0.998863959102528</v>
      </c>
      <c r="AI1388" s="262">
        <v>0.92</v>
      </c>
      <c r="AJ1388" s="260">
        <v>0.955905932656334</v>
      </c>
      <c r="AK1388" s="260">
        <v>0.947688838782413</v>
      </c>
      <c r="AL1388" s="260">
        <v>0.964109466128309</v>
      </c>
      <c r="AM1388" s="260">
        <v>0.966858019383178</v>
      </c>
      <c r="AN1388" s="259">
        <v>0.99</v>
      </c>
      <c r="AO1388" s="264">
        <v>1</v>
      </c>
      <c r="AP1388" s="264">
        <v>1</v>
      </c>
      <c r="AQ1388" s="264">
        <v>1</v>
      </c>
      <c r="AR1388" s="265">
        <v>1</v>
      </c>
      <c r="AS1388" s="286">
        <v>0.0721861525408278</v>
      </c>
      <c r="AT1388" s="267">
        <v>0</v>
      </c>
      <c r="AU1388" s="268">
        <v>0</v>
      </c>
      <c r="AV1388" s="268">
        <v>0</v>
      </c>
      <c r="AW1388" s="268">
        <v>0.0482758620689655</v>
      </c>
      <c r="AX1388" s="224"/>
      <c r="AY1388" s="222"/>
    </row>
    <row r="1389" ht="15" spans="1:51">
      <c r="A1389" s="220"/>
      <c r="B1389" s="224"/>
      <c r="C1389" s="283" t="s">
        <v>1085</v>
      </c>
      <c r="D1389" s="111" t="s">
        <v>25</v>
      </c>
      <c r="E1389" s="111" t="s">
        <v>1086</v>
      </c>
      <c r="F1389" s="307" t="s">
        <v>1427</v>
      </c>
      <c r="G1389" s="307" t="s">
        <v>1427</v>
      </c>
      <c r="H1389" s="307" t="s">
        <v>1427</v>
      </c>
      <c r="I1389" s="307" t="s">
        <v>1427</v>
      </c>
      <c r="J1389" s="259">
        <v>0.9</v>
      </c>
      <c r="K1389" s="260">
        <v>0.964912280701754</v>
      </c>
      <c r="L1389" s="260">
        <v>0.963636363636364</v>
      </c>
      <c r="M1389" s="261">
        <v>0.9375</v>
      </c>
      <c r="N1389" s="261">
        <v>0.954940711462451</v>
      </c>
      <c r="O1389" s="262">
        <v>0.9</v>
      </c>
      <c r="P1389" s="263">
        <v>0.973859950391147</v>
      </c>
      <c r="Q1389" s="260">
        <v>0.971743486973948</v>
      </c>
      <c r="R1389" s="260">
        <v>0.9716944552152</v>
      </c>
      <c r="S1389" s="260">
        <v>0.977089638307651</v>
      </c>
      <c r="T1389" s="262">
        <v>0.9</v>
      </c>
      <c r="U1389" s="260">
        <v>0.829421866056096</v>
      </c>
      <c r="V1389" s="260">
        <v>0.827454909819639</v>
      </c>
      <c r="W1389" s="260">
        <v>0.90306320279178</v>
      </c>
      <c r="X1389" s="260">
        <v>0.814592564971947</v>
      </c>
      <c r="Y1389" s="262">
        <v>0.92</v>
      </c>
      <c r="Z1389" s="262">
        <v>0</v>
      </c>
      <c r="AA1389" s="262" t="s">
        <v>33</v>
      </c>
      <c r="AB1389" s="262" t="s">
        <v>33</v>
      </c>
      <c r="AC1389" s="262">
        <v>0</v>
      </c>
      <c r="AD1389" s="262">
        <v>0.92</v>
      </c>
      <c r="AE1389" s="260">
        <v>0.995962314939435</v>
      </c>
      <c r="AF1389" s="260">
        <v>0.999288762446657</v>
      </c>
      <c r="AG1389" s="260">
        <v>0.993975903614458</v>
      </c>
      <c r="AH1389" s="260">
        <v>0.997278029812054</v>
      </c>
      <c r="AI1389" s="262">
        <v>0.92</v>
      </c>
      <c r="AJ1389" s="260">
        <v>0.960511255246089</v>
      </c>
      <c r="AK1389" s="260">
        <v>0.9625250501002</v>
      </c>
      <c r="AL1389" s="260">
        <v>0.948429623885227</v>
      </c>
      <c r="AM1389" s="260">
        <v>0.96094346167187</v>
      </c>
      <c r="AN1389" s="259">
        <v>0.99</v>
      </c>
      <c r="AO1389" s="264">
        <v>1</v>
      </c>
      <c r="AP1389" s="264">
        <v>1</v>
      </c>
      <c r="AQ1389" s="264">
        <v>1</v>
      </c>
      <c r="AR1389" s="265">
        <v>1</v>
      </c>
      <c r="AS1389" s="286">
        <v>0.0721861525408278</v>
      </c>
      <c r="AT1389" s="267">
        <v>0.166666666666667</v>
      </c>
      <c r="AU1389" s="268">
        <v>0</v>
      </c>
      <c r="AV1389" s="268">
        <v>0.153846153846154</v>
      </c>
      <c r="AW1389" s="268">
        <v>0.046189376443418</v>
      </c>
      <c r="AX1389" s="224"/>
      <c r="AY1389" s="222"/>
    </row>
    <row r="1390" ht="15" spans="1:51">
      <c r="A1390" s="220"/>
      <c r="B1390" s="224"/>
      <c r="C1390" s="283" t="s">
        <v>1085</v>
      </c>
      <c r="D1390" s="111" t="s">
        <v>25</v>
      </c>
      <c r="E1390" s="111" t="s">
        <v>1086</v>
      </c>
      <c r="F1390" s="307" t="s">
        <v>1428</v>
      </c>
      <c r="G1390" s="307" t="s">
        <v>1428</v>
      </c>
      <c r="H1390" s="307" t="s">
        <v>1428</v>
      </c>
      <c r="I1390" s="307" t="s">
        <v>1428</v>
      </c>
      <c r="J1390" s="259">
        <v>0.9</v>
      </c>
      <c r="K1390" s="260">
        <v>0.923076923076923</v>
      </c>
      <c r="L1390" s="260">
        <v>0.945945945945946</v>
      </c>
      <c r="M1390" s="261">
        <v>0.947368421052632</v>
      </c>
      <c r="N1390" s="261">
        <v>0.908891328210757</v>
      </c>
      <c r="O1390" s="262">
        <v>0.9</v>
      </c>
      <c r="P1390" s="263">
        <v>0.993062438057483</v>
      </c>
      <c r="Q1390" s="260">
        <v>0.990166737922189</v>
      </c>
      <c r="R1390" s="260">
        <v>0.986033519553073</v>
      </c>
      <c r="S1390" s="260">
        <v>0.982453212042813</v>
      </c>
      <c r="T1390" s="262">
        <v>0.9</v>
      </c>
      <c r="U1390" s="260">
        <v>0.955401387512388</v>
      </c>
      <c r="V1390" s="260">
        <v>0.946130825138948</v>
      </c>
      <c r="W1390" s="260">
        <v>0.954376163873371</v>
      </c>
      <c r="X1390" s="260">
        <v>0.952554820672244</v>
      </c>
      <c r="Y1390" s="262">
        <v>0.92</v>
      </c>
      <c r="Z1390" s="262">
        <v>0.961368653421634</v>
      </c>
      <c r="AA1390" s="262">
        <v>0.960386473429952</v>
      </c>
      <c r="AB1390" s="262">
        <v>0.966966966966967</v>
      </c>
      <c r="AC1390" s="262">
        <v>0.960745161217127</v>
      </c>
      <c r="AD1390" s="262">
        <v>0.92</v>
      </c>
      <c r="AE1390" s="260">
        <v>0.999640675530004</v>
      </c>
      <c r="AF1390" s="260">
        <v>0.997984683595324</v>
      </c>
      <c r="AG1390" s="260">
        <v>0.999546073536087</v>
      </c>
      <c r="AH1390" s="260">
        <v>0.98740297542044</v>
      </c>
      <c r="AI1390" s="262">
        <v>0.92</v>
      </c>
      <c r="AJ1390" s="260">
        <v>0.971018276762402</v>
      </c>
      <c r="AK1390" s="260">
        <v>0.969160997732426</v>
      </c>
      <c r="AL1390" s="260">
        <v>0.973826339842127</v>
      </c>
      <c r="AM1390" s="260">
        <v>0.971958655319704</v>
      </c>
      <c r="AN1390" s="259">
        <v>0.99</v>
      </c>
      <c r="AO1390" s="264">
        <v>1</v>
      </c>
      <c r="AP1390" s="264">
        <v>1</v>
      </c>
      <c r="AQ1390" s="264">
        <v>1</v>
      </c>
      <c r="AR1390" s="265">
        <v>1</v>
      </c>
      <c r="AS1390" s="286">
        <v>0.0721861525408278</v>
      </c>
      <c r="AT1390" s="267">
        <v>0.0714285714285714</v>
      </c>
      <c r="AU1390" s="268">
        <v>0.0952380952380952</v>
      </c>
      <c r="AV1390" s="268">
        <v>0</v>
      </c>
      <c r="AW1390" s="268">
        <v>0.0447761194029851</v>
      </c>
      <c r="AX1390" s="224"/>
      <c r="AY1390" s="222"/>
    </row>
    <row r="1391" ht="15" spans="1:51">
      <c r="A1391" s="220"/>
      <c r="B1391" s="224"/>
      <c r="C1391" s="283" t="s">
        <v>1085</v>
      </c>
      <c r="D1391" s="111" t="s">
        <v>25</v>
      </c>
      <c r="E1391" s="111" t="s">
        <v>1086</v>
      </c>
      <c r="F1391" s="307" t="s">
        <v>1429</v>
      </c>
      <c r="G1391" s="307" t="s">
        <v>1429</v>
      </c>
      <c r="H1391" s="307" t="s">
        <v>1429</v>
      </c>
      <c r="I1391" s="307" t="s">
        <v>1429</v>
      </c>
      <c r="J1391" s="259">
        <v>0.9</v>
      </c>
      <c r="K1391" s="260">
        <v>0.962962962962963</v>
      </c>
      <c r="L1391" s="260">
        <v>0.948717948717949</v>
      </c>
      <c r="M1391" s="261">
        <v>0.903225806451613</v>
      </c>
      <c r="N1391" s="261">
        <v>0.956165984804208</v>
      </c>
      <c r="O1391" s="262">
        <v>0.9</v>
      </c>
      <c r="P1391" s="263">
        <v>0.968725566849101</v>
      </c>
      <c r="Q1391" s="260">
        <v>0.972943002883123</v>
      </c>
      <c r="R1391" s="260">
        <v>0.975058823529412</v>
      </c>
      <c r="S1391" s="260">
        <v>0.978388597692821</v>
      </c>
      <c r="T1391" s="262">
        <v>0.9</v>
      </c>
      <c r="U1391" s="260">
        <v>0.958821996351316</v>
      </c>
      <c r="V1391" s="260">
        <v>0.965624306941672</v>
      </c>
      <c r="W1391" s="260">
        <v>0.944</v>
      </c>
      <c r="X1391" s="260">
        <v>0.961316835157868</v>
      </c>
      <c r="Y1391" s="262">
        <v>0.92</v>
      </c>
      <c r="Z1391" s="262">
        <v>0.95203366058906</v>
      </c>
      <c r="AA1391" s="262">
        <v>0.959613478691774</v>
      </c>
      <c r="AB1391" s="262">
        <v>0.932832872382457</v>
      </c>
      <c r="AC1391" s="262">
        <v>0.959925860418913</v>
      </c>
      <c r="AD1391" s="262">
        <v>0.92</v>
      </c>
      <c r="AE1391" s="260">
        <v>0.992152466367713</v>
      </c>
      <c r="AF1391" s="260">
        <v>0.997849462365591</v>
      </c>
      <c r="AG1391" s="260">
        <v>0.994393833216538</v>
      </c>
      <c r="AH1391" s="260">
        <v>0.995453154374153</v>
      </c>
      <c r="AI1391" s="262">
        <v>0.92</v>
      </c>
      <c r="AJ1391" s="260">
        <v>0.967576330721427</v>
      </c>
      <c r="AK1391" s="260">
        <v>0.973785839672323</v>
      </c>
      <c r="AL1391" s="260">
        <v>0.9553264604811</v>
      </c>
      <c r="AM1391" s="260">
        <v>0.974932122460444</v>
      </c>
      <c r="AN1391" s="259">
        <v>0.99</v>
      </c>
      <c r="AO1391" s="264">
        <v>1</v>
      </c>
      <c r="AP1391" s="264">
        <v>1</v>
      </c>
      <c r="AQ1391" s="264">
        <v>1</v>
      </c>
      <c r="AR1391" s="265">
        <v>1</v>
      </c>
      <c r="AS1391" s="286">
        <v>0.0721861525408278</v>
      </c>
      <c r="AT1391" s="267">
        <v>0.107142857142857</v>
      </c>
      <c r="AU1391" s="268">
        <v>0</v>
      </c>
      <c r="AV1391" s="268">
        <v>0</v>
      </c>
      <c r="AW1391" s="268">
        <v>0.0460750853242321</v>
      </c>
      <c r="AX1391" s="224"/>
      <c r="AY1391" s="222"/>
    </row>
    <row r="1392" ht="15" spans="1:51">
      <c r="A1392" s="220"/>
      <c r="B1392" s="224"/>
      <c r="C1392" s="283" t="s">
        <v>1085</v>
      </c>
      <c r="D1392" s="111" t="s">
        <v>25</v>
      </c>
      <c r="E1392" s="111" t="s">
        <v>1086</v>
      </c>
      <c r="F1392" s="307" t="s">
        <v>1430</v>
      </c>
      <c r="G1392" s="307" t="s">
        <v>1430</v>
      </c>
      <c r="H1392" s="307" t="s">
        <v>1430</v>
      </c>
      <c r="I1392" s="307" t="s">
        <v>1430</v>
      </c>
      <c r="J1392" s="259">
        <v>0.9</v>
      </c>
      <c r="K1392" s="260">
        <v>0.941176470588235</v>
      </c>
      <c r="L1392" s="260">
        <v>1</v>
      </c>
      <c r="M1392" s="261">
        <v>0.75</v>
      </c>
      <c r="N1392" s="261">
        <v>0.908641975308642</v>
      </c>
      <c r="O1392" s="262">
        <v>0.9</v>
      </c>
      <c r="P1392" s="263">
        <v>0.977324263038549</v>
      </c>
      <c r="Q1392" s="260">
        <v>0.976781425140112</v>
      </c>
      <c r="R1392" s="260">
        <v>0.977777777777778</v>
      </c>
      <c r="S1392" s="260">
        <v>0.969858156028369</v>
      </c>
      <c r="T1392" s="262">
        <v>0.9</v>
      </c>
      <c r="U1392" s="260">
        <v>0.726379440665155</v>
      </c>
      <c r="V1392" s="260">
        <v>0.682946357085669</v>
      </c>
      <c r="W1392" s="260">
        <v>0.798412698412698</v>
      </c>
      <c r="X1392" s="260">
        <v>0.733933999131568</v>
      </c>
      <c r="Y1392" s="262">
        <v>0.92</v>
      </c>
      <c r="Z1392" s="262" t="s">
        <v>33</v>
      </c>
      <c r="AA1392" s="262" t="s">
        <v>33</v>
      </c>
      <c r="AB1392" s="262" t="s">
        <v>33</v>
      </c>
      <c r="AC1392" s="262">
        <v>1</v>
      </c>
      <c r="AD1392" s="262">
        <v>0.92</v>
      </c>
      <c r="AE1392" s="260">
        <v>1</v>
      </c>
      <c r="AF1392" s="260">
        <v>1</v>
      </c>
      <c r="AG1392" s="260" t="s">
        <v>33</v>
      </c>
      <c r="AH1392" s="260">
        <v>0.921875</v>
      </c>
      <c r="AI1392" s="262">
        <v>0.92</v>
      </c>
      <c r="AJ1392" s="260">
        <v>0.864701436130008</v>
      </c>
      <c r="AK1392" s="260">
        <v>0.867894315452362</v>
      </c>
      <c r="AL1392" s="260">
        <v>0.865079365079365</v>
      </c>
      <c r="AM1392" s="260">
        <v>0.872670695082679</v>
      </c>
      <c r="AN1392" s="259">
        <v>0.99</v>
      </c>
      <c r="AO1392" s="264">
        <v>1</v>
      </c>
      <c r="AP1392" s="264">
        <v>1</v>
      </c>
      <c r="AQ1392" s="264" t="s">
        <v>33</v>
      </c>
      <c r="AR1392" s="265">
        <v>1</v>
      </c>
      <c r="AS1392" s="286">
        <v>0.0721861525408278</v>
      </c>
      <c r="AT1392" s="267">
        <v>0</v>
      </c>
      <c r="AU1392" s="268">
        <v>0</v>
      </c>
      <c r="AV1392" s="268">
        <v>0</v>
      </c>
      <c r="AW1392" s="268">
        <v>0.0555555555555556</v>
      </c>
      <c r="AX1392" s="224"/>
      <c r="AY1392" s="222"/>
    </row>
    <row r="1393" ht="15" spans="1:51">
      <c r="A1393" s="220"/>
      <c r="B1393" s="224"/>
      <c r="C1393" s="283" t="s">
        <v>1085</v>
      </c>
      <c r="D1393" s="111" t="s">
        <v>25</v>
      </c>
      <c r="E1393" s="111" t="s">
        <v>1086</v>
      </c>
      <c r="F1393" s="307" t="s">
        <v>1431</v>
      </c>
      <c r="G1393" s="307" t="s">
        <v>1431</v>
      </c>
      <c r="H1393" s="307" t="s">
        <v>1431</v>
      </c>
      <c r="I1393" s="307" t="s">
        <v>1431</v>
      </c>
      <c r="J1393" s="259">
        <v>0.9</v>
      </c>
      <c r="K1393" s="260">
        <v>0.925</v>
      </c>
      <c r="L1393" s="260">
        <v>0.972972972972973</v>
      </c>
      <c r="M1393" s="261">
        <v>1</v>
      </c>
      <c r="N1393" s="261">
        <v>0.975552968568102</v>
      </c>
      <c r="O1393" s="262">
        <v>0.9</v>
      </c>
      <c r="P1393" s="263">
        <v>0.9915</v>
      </c>
      <c r="Q1393" s="260">
        <v>0.985306828003457</v>
      </c>
      <c r="R1393" s="260">
        <v>0.992578849721707</v>
      </c>
      <c r="S1393" s="260">
        <v>0.985531704243733</v>
      </c>
      <c r="T1393" s="262">
        <v>0.9</v>
      </c>
      <c r="U1393" s="260">
        <v>0.9645</v>
      </c>
      <c r="V1393" s="260">
        <v>0.951166810717373</v>
      </c>
      <c r="W1393" s="260">
        <v>0.959183673469388</v>
      </c>
      <c r="X1393" s="260">
        <v>0.958552720399622</v>
      </c>
      <c r="Y1393" s="262">
        <v>0.92</v>
      </c>
      <c r="Z1393" s="262">
        <v>0.97883295194508</v>
      </c>
      <c r="AA1393" s="262">
        <v>0.95619335347432</v>
      </c>
      <c r="AB1393" s="262">
        <v>0.97532767925983</v>
      </c>
      <c r="AC1393" s="262">
        <v>0.967272814972024</v>
      </c>
      <c r="AD1393" s="262">
        <v>0.92</v>
      </c>
      <c r="AE1393" s="260">
        <v>0.99767008387698</v>
      </c>
      <c r="AF1393" s="260">
        <v>0.996575342465753</v>
      </c>
      <c r="AG1393" s="260">
        <v>0.995433789954338</v>
      </c>
      <c r="AH1393" s="260">
        <v>0.996772329700544</v>
      </c>
      <c r="AI1393" s="262">
        <v>0.92</v>
      </c>
      <c r="AJ1393" s="260">
        <v>0.982928781008269</v>
      </c>
      <c r="AK1393" s="260">
        <v>0.973023255813953</v>
      </c>
      <c r="AL1393" s="260">
        <v>0.981052631578947</v>
      </c>
      <c r="AM1393" s="260">
        <v>0.978210008031568</v>
      </c>
      <c r="AN1393" s="259">
        <v>0.99</v>
      </c>
      <c r="AO1393" s="264">
        <v>1</v>
      </c>
      <c r="AP1393" s="264">
        <v>1</v>
      </c>
      <c r="AQ1393" s="264">
        <v>1</v>
      </c>
      <c r="AR1393" s="265">
        <v>1</v>
      </c>
      <c r="AS1393" s="286">
        <v>0.0721861525408278</v>
      </c>
      <c r="AT1393" s="267">
        <v>0</v>
      </c>
      <c r="AU1393" s="268">
        <v>0.0952380952380952</v>
      </c>
      <c r="AV1393" s="268">
        <v>0.117647058823529</v>
      </c>
      <c r="AW1393" s="268">
        <v>0.050880626223092</v>
      </c>
      <c r="AX1393" s="224"/>
      <c r="AY1393" s="222"/>
    </row>
    <row r="1394" ht="15" spans="1:51">
      <c r="A1394" s="220"/>
      <c r="B1394" s="224"/>
      <c r="C1394" s="283" t="s">
        <v>1085</v>
      </c>
      <c r="D1394" s="111" t="s">
        <v>25</v>
      </c>
      <c r="E1394" s="111" t="s">
        <v>1086</v>
      </c>
      <c r="F1394" s="307" t="s">
        <v>1432</v>
      </c>
      <c r="G1394" s="307" t="s">
        <v>1432</v>
      </c>
      <c r="H1394" s="307" t="s">
        <v>1432</v>
      </c>
      <c r="I1394" s="307" t="s">
        <v>1432</v>
      </c>
      <c r="J1394" s="259">
        <v>0.9</v>
      </c>
      <c r="K1394" s="260">
        <v>1</v>
      </c>
      <c r="L1394" s="260">
        <v>0.926829268292683</v>
      </c>
      <c r="M1394" s="261">
        <v>1</v>
      </c>
      <c r="N1394" s="261">
        <v>0.94</v>
      </c>
      <c r="O1394" s="262">
        <v>0.9</v>
      </c>
      <c r="P1394" s="263">
        <v>0.993847610033128</v>
      </c>
      <c r="Q1394" s="260">
        <v>0.989447024060785</v>
      </c>
      <c r="R1394" s="260">
        <v>0.992818671454219</v>
      </c>
      <c r="S1394" s="260">
        <v>0.989400592701551</v>
      </c>
      <c r="T1394" s="262">
        <v>0.9</v>
      </c>
      <c r="U1394" s="260">
        <v>0.920018930430667</v>
      </c>
      <c r="V1394" s="260">
        <v>0.926129168425496</v>
      </c>
      <c r="W1394" s="260">
        <v>0.944344703770198</v>
      </c>
      <c r="X1394" s="260">
        <v>0.942806463475308</v>
      </c>
      <c r="Y1394" s="262">
        <v>0.92</v>
      </c>
      <c r="Z1394" s="262">
        <v>0.946341463414634</v>
      </c>
      <c r="AA1394" s="262">
        <v>0.940209949794614</v>
      </c>
      <c r="AB1394" s="262">
        <v>0.956850870552612</v>
      </c>
      <c r="AC1394" s="262">
        <v>0.962465683899693</v>
      </c>
      <c r="AD1394" s="262">
        <v>0.92</v>
      </c>
      <c r="AE1394" s="260">
        <v>0.992947813822285</v>
      </c>
      <c r="AF1394" s="260">
        <v>1</v>
      </c>
      <c r="AG1394" s="260">
        <v>0.999053926206244</v>
      </c>
      <c r="AH1394" s="260">
        <v>0.997948470403669</v>
      </c>
      <c r="AI1394" s="262">
        <v>0.92</v>
      </c>
      <c r="AJ1394" s="260">
        <v>0.955280444669025</v>
      </c>
      <c r="AK1394" s="260">
        <v>0.95</v>
      </c>
      <c r="AL1394" s="260">
        <v>0.966748768472906</v>
      </c>
      <c r="AM1394" s="260">
        <v>0.971957713303341</v>
      </c>
      <c r="AN1394" s="259">
        <v>0.99</v>
      </c>
      <c r="AO1394" s="264">
        <v>1</v>
      </c>
      <c r="AP1394" s="264">
        <v>1</v>
      </c>
      <c r="AQ1394" s="264">
        <v>1</v>
      </c>
      <c r="AR1394" s="265">
        <v>1</v>
      </c>
      <c r="AS1394" s="286">
        <v>0.0721861525408278</v>
      </c>
      <c r="AT1394" s="267">
        <v>0.0666666666666667</v>
      </c>
      <c r="AU1394" s="268">
        <v>0</v>
      </c>
      <c r="AV1394" s="268">
        <v>0.0909090909090909</v>
      </c>
      <c r="AW1394" s="268">
        <v>0.0626780626780627</v>
      </c>
      <c r="AX1394" s="224"/>
      <c r="AY1394" s="222"/>
    </row>
    <row r="1395" ht="15" spans="1:51">
      <c r="A1395" s="220"/>
      <c r="B1395" s="224"/>
      <c r="C1395" s="283" t="s">
        <v>1085</v>
      </c>
      <c r="D1395" s="111" t="s">
        <v>25</v>
      </c>
      <c r="E1395" s="111" t="s">
        <v>1086</v>
      </c>
      <c r="F1395" s="307" t="s">
        <v>1433</v>
      </c>
      <c r="G1395" s="307" t="s">
        <v>1433</v>
      </c>
      <c r="H1395" s="307" t="s">
        <v>1433</v>
      </c>
      <c r="I1395" s="307" t="s">
        <v>1433</v>
      </c>
      <c r="J1395" s="259">
        <v>0.9</v>
      </c>
      <c r="K1395" s="260">
        <v>0.980392156862745</v>
      </c>
      <c r="L1395" s="260">
        <v>1</v>
      </c>
      <c r="M1395" s="261">
        <v>1</v>
      </c>
      <c r="N1395" s="261">
        <v>0.984942426926484</v>
      </c>
      <c r="O1395" s="262">
        <v>0.9</v>
      </c>
      <c r="P1395" s="263">
        <v>0.993204983012458</v>
      </c>
      <c r="Q1395" s="260">
        <v>0.988636363636364</v>
      </c>
      <c r="R1395" s="260">
        <v>0.99331550802139</v>
      </c>
      <c r="S1395" s="260">
        <v>0.984531282125709</v>
      </c>
      <c r="T1395" s="262">
        <v>0.9</v>
      </c>
      <c r="U1395" s="260">
        <v>0.95158550396376</v>
      </c>
      <c r="V1395" s="260">
        <v>0.944805194805195</v>
      </c>
      <c r="W1395" s="260">
        <v>0.956773618538324</v>
      </c>
      <c r="X1395" s="260">
        <v>0.948731903777076</v>
      </c>
      <c r="Y1395" s="262">
        <v>0.92</v>
      </c>
      <c r="Z1395" s="262">
        <v>0.963855421686747</v>
      </c>
      <c r="AA1395" s="262">
        <v>0.952380952380952</v>
      </c>
      <c r="AB1395" s="262">
        <v>0.963235294117647</v>
      </c>
      <c r="AC1395" s="262">
        <v>0.959953929299194</v>
      </c>
      <c r="AD1395" s="262">
        <v>0.92</v>
      </c>
      <c r="AE1395" s="260">
        <v>0.999536751080914</v>
      </c>
      <c r="AF1395" s="260">
        <v>0.977080291970803</v>
      </c>
      <c r="AG1395" s="260">
        <v>0.991302246919546</v>
      </c>
      <c r="AH1395" s="260">
        <v>0.96962306390259</v>
      </c>
      <c r="AI1395" s="262">
        <v>0.92</v>
      </c>
      <c r="AJ1395" s="260">
        <v>0.980344522968198</v>
      </c>
      <c r="AK1395" s="260">
        <v>0.982459559540051</v>
      </c>
      <c r="AL1395" s="260">
        <v>0.980582524271845</v>
      </c>
      <c r="AM1395" s="260">
        <v>0.98325036102455</v>
      </c>
      <c r="AN1395" s="259">
        <v>0.99</v>
      </c>
      <c r="AO1395" s="264">
        <v>1</v>
      </c>
      <c r="AP1395" s="264">
        <v>1</v>
      </c>
      <c r="AQ1395" s="264">
        <v>1</v>
      </c>
      <c r="AR1395" s="265">
        <v>1</v>
      </c>
      <c r="AS1395" s="286">
        <v>0.0721861525408278</v>
      </c>
      <c r="AT1395" s="267">
        <v>0.0714285714285714</v>
      </c>
      <c r="AU1395" s="268">
        <v>0.0555555555555556</v>
      </c>
      <c r="AV1395" s="268">
        <v>0.0769230769230769</v>
      </c>
      <c r="AW1395" s="268">
        <v>0.0614973262032086</v>
      </c>
      <c r="AX1395" s="224"/>
      <c r="AY1395" s="222"/>
    </row>
    <row r="1396" ht="15" spans="1:51">
      <c r="A1396" s="220"/>
      <c r="B1396" s="224"/>
      <c r="C1396" s="283" t="s">
        <v>1085</v>
      </c>
      <c r="D1396" s="111" t="s">
        <v>25</v>
      </c>
      <c r="E1396" s="111" t="s">
        <v>1086</v>
      </c>
      <c r="F1396" s="307" t="s">
        <v>1434</v>
      </c>
      <c r="G1396" s="307" t="s">
        <v>1434</v>
      </c>
      <c r="H1396" s="307" t="s">
        <v>1434</v>
      </c>
      <c r="I1396" s="307" t="s">
        <v>1434</v>
      </c>
      <c r="J1396" s="259">
        <v>0.9</v>
      </c>
      <c r="K1396" s="260">
        <v>1</v>
      </c>
      <c r="L1396" s="260">
        <v>1</v>
      </c>
      <c r="M1396" s="261">
        <v>1</v>
      </c>
      <c r="N1396" s="261">
        <v>0.995305164319249</v>
      </c>
      <c r="O1396" s="262">
        <v>0.9</v>
      </c>
      <c r="P1396" s="263">
        <v>0.99838774687626</v>
      </c>
      <c r="Q1396" s="260">
        <v>0.99872245289045</v>
      </c>
      <c r="R1396" s="260">
        <v>0.998115577889447</v>
      </c>
      <c r="S1396" s="260">
        <v>0.994891002295597</v>
      </c>
      <c r="T1396" s="262">
        <v>0.9</v>
      </c>
      <c r="U1396" s="260">
        <v>0.956469165659008</v>
      </c>
      <c r="V1396" s="260">
        <v>0.940274672628553</v>
      </c>
      <c r="W1396" s="260">
        <v>0.972989949748744</v>
      </c>
      <c r="X1396" s="260">
        <v>0.956711600531612</v>
      </c>
      <c r="Y1396" s="262">
        <v>0.92</v>
      </c>
      <c r="Z1396" s="262">
        <v>0.965630114566285</v>
      </c>
      <c r="AA1396" s="262">
        <v>0.976377952755906</v>
      </c>
      <c r="AB1396" s="262">
        <v>0.980910425844347</v>
      </c>
      <c r="AC1396" s="262">
        <v>0.97088849371007</v>
      </c>
      <c r="AD1396" s="262">
        <v>0.92</v>
      </c>
      <c r="AE1396" s="260">
        <v>0.999654397788146</v>
      </c>
      <c r="AF1396" s="260">
        <v>0.999850523168909</v>
      </c>
      <c r="AG1396" s="260">
        <v>0.999725425590335</v>
      </c>
      <c r="AH1396" s="260">
        <v>0.999186746776783</v>
      </c>
      <c r="AI1396" s="262">
        <v>0.92</v>
      </c>
      <c r="AJ1396" s="260">
        <v>0.984152652005175</v>
      </c>
      <c r="AK1396" s="260">
        <v>0.983237153064029</v>
      </c>
      <c r="AL1396" s="260">
        <v>0.990757042253521</v>
      </c>
      <c r="AM1396" s="260">
        <v>0.986474473817371</v>
      </c>
      <c r="AN1396" s="259">
        <v>0.99</v>
      </c>
      <c r="AO1396" s="264">
        <v>1</v>
      </c>
      <c r="AP1396" s="264">
        <v>1</v>
      </c>
      <c r="AQ1396" s="264">
        <v>1</v>
      </c>
      <c r="AR1396" s="265">
        <v>1</v>
      </c>
      <c r="AS1396" s="286">
        <v>0.0721861525408278</v>
      </c>
      <c r="AT1396" s="267">
        <v>0</v>
      </c>
      <c r="AU1396" s="268">
        <v>0.0384615384615385</v>
      </c>
      <c r="AV1396" s="268">
        <v>0.166666666666667</v>
      </c>
      <c r="AW1396" s="268">
        <v>0.0476190476190476</v>
      </c>
      <c r="AX1396" s="224"/>
      <c r="AY1396" s="222"/>
    </row>
    <row r="1397" ht="15" spans="1:51">
      <c r="A1397" s="220"/>
      <c r="B1397" s="224"/>
      <c r="C1397" s="283" t="s">
        <v>1085</v>
      </c>
      <c r="D1397" s="111" t="s">
        <v>25</v>
      </c>
      <c r="E1397" s="111" t="s">
        <v>1086</v>
      </c>
      <c r="F1397" s="307" t="s">
        <v>1435</v>
      </c>
      <c r="G1397" s="307" t="s">
        <v>1435</v>
      </c>
      <c r="H1397" s="307" t="s">
        <v>1435</v>
      </c>
      <c r="I1397" s="307" t="s">
        <v>1435</v>
      </c>
      <c r="J1397" s="259">
        <v>0.9</v>
      </c>
      <c r="K1397" s="260" t="s">
        <v>33</v>
      </c>
      <c r="L1397" s="260" t="s">
        <v>33</v>
      </c>
      <c r="M1397" s="261" t="s">
        <v>33</v>
      </c>
      <c r="N1397" s="261">
        <v>0.941176470588235</v>
      </c>
      <c r="O1397" s="262">
        <v>0.9</v>
      </c>
      <c r="P1397" s="263">
        <v>0</v>
      </c>
      <c r="Q1397" s="260">
        <v>0</v>
      </c>
      <c r="R1397" s="260">
        <v>0</v>
      </c>
      <c r="S1397" s="260">
        <v>0.78988326848249</v>
      </c>
      <c r="T1397" s="262">
        <v>0.9</v>
      </c>
      <c r="U1397" s="260">
        <v>1</v>
      </c>
      <c r="V1397" s="260">
        <v>1</v>
      </c>
      <c r="W1397" s="260">
        <v>1</v>
      </c>
      <c r="X1397" s="260">
        <v>0.959977765425236</v>
      </c>
      <c r="Y1397" s="262">
        <v>0.92</v>
      </c>
      <c r="Z1397" s="262">
        <v>1</v>
      </c>
      <c r="AA1397" s="262">
        <v>1</v>
      </c>
      <c r="AB1397" s="262">
        <v>1</v>
      </c>
      <c r="AC1397" s="262">
        <v>0.998810939357907</v>
      </c>
      <c r="AD1397" s="262">
        <v>0.92</v>
      </c>
      <c r="AE1397" s="260" t="s">
        <v>33</v>
      </c>
      <c r="AF1397" s="260" t="s">
        <v>33</v>
      </c>
      <c r="AG1397" s="260" t="s">
        <v>33</v>
      </c>
      <c r="AH1397" s="260">
        <v>0.948163173315303</v>
      </c>
      <c r="AI1397" s="262">
        <v>0.92</v>
      </c>
      <c r="AJ1397" s="260">
        <v>1</v>
      </c>
      <c r="AK1397" s="260">
        <v>1</v>
      </c>
      <c r="AL1397" s="260">
        <v>1</v>
      </c>
      <c r="AM1397" s="260">
        <v>0.999245567710298</v>
      </c>
      <c r="AN1397" s="259">
        <v>0.99</v>
      </c>
      <c r="AO1397" s="264" t="s">
        <v>33</v>
      </c>
      <c r="AP1397" s="264" t="s">
        <v>33</v>
      </c>
      <c r="AQ1397" s="264" t="s">
        <v>33</v>
      </c>
      <c r="AR1397" s="265">
        <v>1</v>
      </c>
      <c r="AS1397" s="286">
        <v>0.0721861525408278</v>
      </c>
      <c r="AT1397" s="267" t="s">
        <v>33</v>
      </c>
      <c r="AU1397" s="268" t="s">
        <v>33</v>
      </c>
      <c r="AV1397" s="268" t="s">
        <v>33</v>
      </c>
      <c r="AW1397" s="268">
        <v>0</v>
      </c>
      <c r="AX1397" s="224"/>
      <c r="AY1397" s="222"/>
    </row>
    <row r="1398" ht="15" spans="1:51">
      <c r="A1398" s="220"/>
      <c r="B1398" s="224"/>
      <c r="C1398" s="283" t="s">
        <v>1085</v>
      </c>
      <c r="D1398" s="111" t="s">
        <v>25</v>
      </c>
      <c r="E1398" s="111" t="s">
        <v>1086</v>
      </c>
      <c r="F1398" s="307" t="s">
        <v>1436</v>
      </c>
      <c r="G1398" s="307" t="s">
        <v>1436</v>
      </c>
      <c r="H1398" s="307" t="s">
        <v>1436</v>
      </c>
      <c r="I1398" s="307" t="s">
        <v>1436</v>
      </c>
      <c r="J1398" s="259">
        <v>0.9</v>
      </c>
      <c r="K1398" s="260">
        <v>1</v>
      </c>
      <c r="L1398" s="260">
        <v>0.971428571428571</v>
      </c>
      <c r="M1398" s="261">
        <v>1</v>
      </c>
      <c r="N1398" s="261">
        <v>0.969248291571754</v>
      </c>
      <c r="O1398" s="262">
        <v>0.9</v>
      </c>
      <c r="P1398" s="263">
        <v>0.998137802607076</v>
      </c>
      <c r="Q1398" s="260">
        <v>0.997202238209432</v>
      </c>
      <c r="R1398" s="260">
        <v>1</v>
      </c>
      <c r="S1398" s="260">
        <v>0.990668645428856</v>
      </c>
      <c r="T1398" s="262">
        <v>0.9</v>
      </c>
      <c r="U1398" s="260">
        <v>0.954841713221601</v>
      </c>
      <c r="V1398" s="260">
        <v>0.941646682653877</v>
      </c>
      <c r="W1398" s="260">
        <v>0.968139029688631</v>
      </c>
      <c r="X1398" s="260">
        <v>0.952773994185692</v>
      </c>
      <c r="Y1398" s="262">
        <v>0.92</v>
      </c>
      <c r="Z1398" s="262">
        <v>0.946494464944649</v>
      </c>
      <c r="AA1398" s="262">
        <v>0.963391136801541</v>
      </c>
      <c r="AB1398" s="262">
        <v>0.96526508226691</v>
      </c>
      <c r="AC1398" s="262">
        <v>0.962237343901892</v>
      </c>
      <c r="AD1398" s="262">
        <v>0.92</v>
      </c>
      <c r="AE1398" s="260">
        <v>0.998488055639552</v>
      </c>
      <c r="AF1398" s="260">
        <v>0.991392405063291</v>
      </c>
      <c r="AG1398" s="260">
        <v>0.99022577092511</v>
      </c>
      <c r="AH1398" s="260">
        <v>0.991901440904483</v>
      </c>
      <c r="AI1398" s="262">
        <v>0.92</v>
      </c>
      <c r="AJ1398" s="260">
        <v>0.97360594795539</v>
      </c>
      <c r="AK1398" s="260">
        <v>0.979145978152929</v>
      </c>
      <c r="AL1398" s="260">
        <v>0.983385254413292</v>
      </c>
      <c r="AM1398" s="260">
        <v>0.983568825522665</v>
      </c>
      <c r="AN1398" s="259">
        <v>0.99</v>
      </c>
      <c r="AO1398" s="264">
        <v>1</v>
      </c>
      <c r="AP1398" s="264">
        <v>1</v>
      </c>
      <c r="AQ1398" s="264">
        <v>1</v>
      </c>
      <c r="AR1398" s="265">
        <v>1</v>
      </c>
      <c r="AS1398" s="286">
        <v>0.0721861525408278</v>
      </c>
      <c r="AT1398" s="267">
        <v>0</v>
      </c>
      <c r="AU1398" s="268">
        <v>0</v>
      </c>
      <c r="AV1398" s="268">
        <v>0.166666666666667</v>
      </c>
      <c r="AW1398" s="268">
        <v>0.0509803921568627</v>
      </c>
      <c r="AX1398" s="224"/>
      <c r="AY1398" s="222"/>
    </row>
    <row r="1399" ht="15" spans="1:51">
      <c r="A1399" s="220"/>
      <c r="B1399" s="224"/>
      <c r="C1399" s="283" t="s">
        <v>1085</v>
      </c>
      <c r="D1399" s="111" t="s">
        <v>25</v>
      </c>
      <c r="E1399" s="111" t="s">
        <v>1086</v>
      </c>
      <c r="F1399" s="307" t="s">
        <v>1437</v>
      </c>
      <c r="G1399" s="307" t="s">
        <v>1437</v>
      </c>
      <c r="H1399" s="307" t="s">
        <v>1437</v>
      </c>
      <c r="I1399" s="307" t="s">
        <v>1437</v>
      </c>
      <c r="J1399" s="259">
        <v>0.9</v>
      </c>
      <c r="K1399" s="260">
        <v>0.956043956043956</v>
      </c>
      <c r="L1399" s="260">
        <v>0.944444444444444</v>
      </c>
      <c r="M1399" s="261">
        <v>0.894736842105263</v>
      </c>
      <c r="N1399" s="261">
        <v>0.92516658124039</v>
      </c>
      <c r="O1399" s="262">
        <v>0.9</v>
      </c>
      <c r="P1399" s="263">
        <v>0.984878369493754</v>
      </c>
      <c r="Q1399" s="260">
        <v>0.982801627937508</v>
      </c>
      <c r="R1399" s="260">
        <v>0.981151562096566</v>
      </c>
      <c r="S1399" s="260">
        <v>0.969036274523189</v>
      </c>
      <c r="T1399" s="262">
        <v>0.9</v>
      </c>
      <c r="U1399" s="260">
        <v>0.93129520052597</v>
      </c>
      <c r="V1399" s="260">
        <v>0.93278193514507</v>
      </c>
      <c r="W1399" s="260">
        <v>0.915052930544797</v>
      </c>
      <c r="X1399" s="260">
        <v>0.918781656586618</v>
      </c>
      <c r="Y1399" s="262">
        <v>0.92</v>
      </c>
      <c r="Z1399" s="262">
        <v>0.906832298136646</v>
      </c>
      <c r="AA1399" s="262">
        <v>0.917409387997623</v>
      </c>
      <c r="AB1399" s="262">
        <v>0.895702005730659</v>
      </c>
      <c r="AC1399" s="262">
        <v>0.912998283656054</v>
      </c>
      <c r="AD1399" s="262">
        <v>0.92</v>
      </c>
      <c r="AE1399" s="260">
        <v>0.987710577188622</v>
      </c>
      <c r="AF1399" s="260">
        <v>0.974201787994891</v>
      </c>
      <c r="AG1399" s="260">
        <v>0.875043148084225</v>
      </c>
      <c r="AH1399" s="260">
        <v>0.928915927875283</v>
      </c>
      <c r="AI1399" s="262">
        <v>0.92</v>
      </c>
      <c r="AJ1399" s="260">
        <v>0.954769950610866</v>
      </c>
      <c r="AK1399" s="260">
        <v>0.965806451612903</v>
      </c>
      <c r="AL1399" s="260">
        <v>0.947827635327635</v>
      </c>
      <c r="AM1399" s="260">
        <v>0.960699038635565</v>
      </c>
      <c r="AN1399" s="259">
        <v>0.99</v>
      </c>
      <c r="AO1399" s="264">
        <v>1</v>
      </c>
      <c r="AP1399" s="264">
        <v>1</v>
      </c>
      <c r="AQ1399" s="264">
        <v>1</v>
      </c>
      <c r="AR1399" s="265">
        <v>1</v>
      </c>
      <c r="AS1399" s="286">
        <v>0.0721861525408278</v>
      </c>
      <c r="AT1399" s="267">
        <v>0.0338983050847458</v>
      </c>
      <c r="AU1399" s="268">
        <v>0.0588235294117647</v>
      </c>
      <c r="AV1399" s="268">
        <v>0.0869565217391304</v>
      </c>
      <c r="AW1399" s="268">
        <v>0.0477682067345341</v>
      </c>
      <c r="AX1399" s="224"/>
      <c r="AY1399" s="222"/>
    </row>
    <row r="1400" ht="15" spans="1:51">
      <c r="A1400" s="220"/>
      <c r="B1400" s="224"/>
      <c r="C1400" s="283" t="s">
        <v>1085</v>
      </c>
      <c r="D1400" s="111" t="s">
        <v>25</v>
      </c>
      <c r="E1400" s="111" t="s">
        <v>1086</v>
      </c>
      <c r="F1400" s="307" t="s">
        <v>1438</v>
      </c>
      <c r="G1400" s="307" t="s">
        <v>1438</v>
      </c>
      <c r="H1400" s="307" t="s">
        <v>1438</v>
      </c>
      <c r="I1400" s="307" t="s">
        <v>1438</v>
      </c>
      <c r="J1400" s="259">
        <v>0.9</v>
      </c>
      <c r="K1400" s="260">
        <v>0.961538461538462</v>
      </c>
      <c r="L1400" s="260">
        <v>1</v>
      </c>
      <c r="M1400" s="261">
        <v>1</v>
      </c>
      <c r="N1400" s="261">
        <v>0.982517482517482</v>
      </c>
      <c r="O1400" s="262">
        <v>0.9</v>
      </c>
      <c r="P1400" s="263">
        <v>0.993868792152054</v>
      </c>
      <c r="Q1400" s="260">
        <v>0.991173416407061</v>
      </c>
      <c r="R1400" s="260">
        <v>0.993814432989691</v>
      </c>
      <c r="S1400" s="260">
        <v>0.984674227024714</v>
      </c>
      <c r="T1400" s="262">
        <v>0.9</v>
      </c>
      <c r="U1400" s="260">
        <v>0.942366646229307</v>
      </c>
      <c r="V1400" s="260">
        <v>0.954828660436137</v>
      </c>
      <c r="W1400" s="260">
        <v>0.945360824742268</v>
      </c>
      <c r="X1400" s="260">
        <v>0.94602546271531</v>
      </c>
      <c r="Y1400" s="262">
        <v>0.92</v>
      </c>
      <c r="Z1400" s="262">
        <v>0.929936305732484</v>
      </c>
      <c r="AA1400" s="262">
        <v>0.924390243902439</v>
      </c>
      <c r="AB1400" s="262">
        <v>0.95748987854251</v>
      </c>
      <c r="AC1400" s="262">
        <v>0.950222390460869</v>
      </c>
      <c r="AD1400" s="262">
        <v>0.92</v>
      </c>
      <c r="AE1400" s="260">
        <v>0.9947932618683</v>
      </c>
      <c r="AF1400" s="260">
        <v>0.9980609906575</v>
      </c>
      <c r="AG1400" s="260">
        <v>0.996330671271314</v>
      </c>
      <c r="AH1400" s="260">
        <v>0.994581499922287</v>
      </c>
      <c r="AI1400" s="262">
        <v>0.92</v>
      </c>
      <c r="AJ1400" s="260">
        <v>0.964319695528069</v>
      </c>
      <c r="AK1400" s="260">
        <v>0.971746575342466</v>
      </c>
      <c r="AL1400" s="260">
        <v>0.976076555023923</v>
      </c>
      <c r="AM1400" s="260">
        <v>0.978625349293073</v>
      </c>
      <c r="AN1400" s="259">
        <v>0.99</v>
      </c>
      <c r="AO1400" s="264">
        <v>1</v>
      </c>
      <c r="AP1400" s="264">
        <v>1</v>
      </c>
      <c r="AQ1400" s="264">
        <v>1</v>
      </c>
      <c r="AR1400" s="265">
        <v>1</v>
      </c>
      <c r="AS1400" s="286">
        <v>0.0721861525408278</v>
      </c>
      <c r="AT1400" s="267">
        <v>0</v>
      </c>
      <c r="AU1400" s="268">
        <v>0</v>
      </c>
      <c r="AV1400" s="268">
        <v>0</v>
      </c>
      <c r="AW1400" s="268">
        <v>0.036697247706422</v>
      </c>
      <c r="AX1400" s="224"/>
      <c r="AY1400" s="222"/>
    </row>
    <row r="1401" ht="15" spans="1:51">
      <c r="A1401" s="220"/>
      <c r="B1401" s="224"/>
      <c r="C1401" s="283" t="s">
        <v>1085</v>
      </c>
      <c r="D1401" s="111" t="s">
        <v>25</v>
      </c>
      <c r="E1401" s="111" t="s">
        <v>1086</v>
      </c>
      <c r="F1401" s="307" t="s">
        <v>1439</v>
      </c>
      <c r="G1401" s="307" t="s">
        <v>1439</v>
      </c>
      <c r="H1401" s="307" t="s">
        <v>1439</v>
      </c>
      <c r="I1401" s="307" t="s">
        <v>1439</v>
      </c>
      <c r="J1401" s="259">
        <v>0.9</v>
      </c>
      <c r="K1401" s="260">
        <v>0.984615384615385</v>
      </c>
      <c r="L1401" s="260">
        <v>0.984615384615385</v>
      </c>
      <c r="M1401" s="261">
        <v>1</v>
      </c>
      <c r="N1401" s="261">
        <v>0.981340704906704</v>
      </c>
      <c r="O1401" s="262">
        <v>0.9</v>
      </c>
      <c r="P1401" s="263">
        <v>0.991483639623487</v>
      </c>
      <c r="Q1401" s="260">
        <v>0.947510822510823</v>
      </c>
      <c r="R1401" s="260">
        <v>0.987822349570201</v>
      </c>
      <c r="S1401" s="260">
        <v>0.97771896053898</v>
      </c>
      <c r="T1401" s="262">
        <v>0.9</v>
      </c>
      <c r="U1401" s="260">
        <v>0.949350067234424</v>
      </c>
      <c r="V1401" s="260">
        <v>0.924963924963925</v>
      </c>
      <c r="W1401" s="260">
        <v>0.957378223495702</v>
      </c>
      <c r="X1401" s="260">
        <v>0.937314725697786</v>
      </c>
      <c r="Y1401" s="262">
        <v>0.92</v>
      </c>
      <c r="Z1401" s="262">
        <v>0.957142857142857</v>
      </c>
      <c r="AA1401" s="262">
        <v>0.969991173874669</v>
      </c>
      <c r="AB1401" s="262">
        <v>0.94122383252818</v>
      </c>
      <c r="AC1401" s="262">
        <v>0.948480801335559</v>
      </c>
      <c r="AD1401" s="262">
        <v>0.92</v>
      </c>
      <c r="AE1401" s="260">
        <v>0.997361477572559</v>
      </c>
      <c r="AF1401" s="260">
        <v>0.991545265348595</v>
      </c>
      <c r="AG1401" s="260">
        <v>0.983385024368631</v>
      </c>
      <c r="AH1401" s="260">
        <v>0.787821063638152</v>
      </c>
      <c r="AI1401" s="262">
        <v>0.92</v>
      </c>
      <c r="AJ1401" s="260">
        <v>0.973460721868365</v>
      </c>
      <c r="AK1401" s="260">
        <v>0.97529200359389</v>
      </c>
      <c r="AL1401" s="260">
        <v>0.970726866782436</v>
      </c>
      <c r="AM1401" s="260">
        <v>0.976273896056357</v>
      </c>
      <c r="AN1401" s="259">
        <v>0.99</v>
      </c>
      <c r="AO1401" s="264">
        <v>1</v>
      </c>
      <c r="AP1401" s="264">
        <v>1</v>
      </c>
      <c r="AQ1401" s="264">
        <v>1</v>
      </c>
      <c r="AR1401" s="265">
        <v>1</v>
      </c>
      <c r="AS1401" s="286">
        <v>0.0721861525408278</v>
      </c>
      <c r="AT1401" s="267">
        <v>0.0975609756097561</v>
      </c>
      <c r="AU1401" s="268">
        <v>0.0652173913043478</v>
      </c>
      <c r="AV1401" s="268">
        <v>0.0909090909090909</v>
      </c>
      <c r="AW1401" s="268">
        <v>0.0481220657276995</v>
      </c>
      <c r="AX1401" s="224"/>
      <c r="AY1401" s="222"/>
    </row>
    <row r="1402" ht="15" spans="1:51">
      <c r="A1402" s="220"/>
      <c r="B1402" s="224"/>
      <c r="C1402" s="283" t="s">
        <v>1085</v>
      </c>
      <c r="D1402" s="111" t="s">
        <v>25</v>
      </c>
      <c r="E1402" s="111" t="s">
        <v>1086</v>
      </c>
      <c r="F1402" s="307" t="s">
        <v>1440</v>
      </c>
      <c r="G1402" s="307" t="s">
        <v>1440</v>
      </c>
      <c r="H1402" s="307" t="s">
        <v>1440</v>
      </c>
      <c r="I1402" s="307" t="s">
        <v>1440</v>
      </c>
      <c r="J1402" s="259">
        <v>0.9</v>
      </c>
      <c r="K1402" s="260">
        <v>0.96</v>
      </c>
      <c r="L1402" s="260">
        <v>0.959677419354839</v>
      </c>
      <c r="M1402" s="261">
        <v>0.923076923076923</v>
      </c>
      <c r="N1402" s="261">
        <v>0.947663551401869</v>
      </c>
      <c r="O1402" s="262">
        <v>0.9</v>
      </c>
      <c r="P1402" s="263">
        <v>0.961641175042486</v>
      </c>
      <c r="Q1402" s="260">
        <v>0.846993997835285</v>
      </c>
      <c r="R1402" s="260">
        <v>0.943944127917662</v>
      </c>
      <c r="S1402" s="260">
        <v>0.912332617046265</v>
      </c>
      <c r="T1402" s="262">
        <v>0.9</v>
      </c>
      <c r="U1402" s="260">
        <v>0.927409565428502</v>
      </c>
      <c r="V1402" s="260">
        <v>0.91882318213126</v>
      </c>
      <c r="W1402" s="260">
        <v>0.920051461128469</v>
      </c>
      <c r="X1402" s="260">
        <v>0.92348720683943</v>
      </c>
      <c r="Y1402" s="262">
        <v>0.92</v>
      </c>
      <c r="Z1402" s="262">
        <v>0.884408602150538</v>
      </c>
      <c r="AA1402" s="262">
        <v>0.937384898710866</v>
      </c>
      <c r="AB1402" s="262">
        <v>0.893475366178429</v>
      </c>
      <c r="AC1402" s="262">
        <v>0.906121826055438</v>
      </c>
      <c r="AD1402" s="262">
        <v>0.92</v>
      </c>
      <c r="AE1402" s="260">
        <v>0.890207715133531</v>
      </c>
      <c r="AF1402" s="260">
        <v>0.703300825206302</v>
      </c>
      <c r="AG1402" s="260">
        <v>0.702449387653087</v>
      </c>
      <c r="AH1402" s="260">
        <v>0.797321016779314</v>
      </c>
      <c r="AI1402" s="262">
        <v>0.92</v>
      </c>
      <c r="AJ1402" s="260">
        <v>0.943935052531041</v>
      </c>
      <c r="AK1402" s="260">
        <v>0.962710765239948</v>
      </c>
      <c r="AL1402" s="260">
        <v>0.942162724200676</v>
      </c>
      <c r="AM1402" s="260">
        <v>0.956786381162548</v>
      </c>
      <c r="AN1402" s="259">
        <v>0.99</v>
      </c>
      <c r="AO1402" s="264">
        <v>1</v>
      </c>
      <c r="AP1402" s="264">
        <v>1</v>
      </c>
      <c r="AQ1402" s="264">
        <v>1</v>
      </c>
      <c r="AR1402" s="265">
        <v>1</v>
      </c>
      <c r="AS1402" s="286">
        <v>0.0721861525408278</v>
      </c>
      <c r="AT1402" s="267">
        <v>0.0111111111111111</v>
      </c>
      <c r="AU1402" s="268">
        <v>0.0655737704918033</v>
      </c>
      <c r="AV1402" s="268">
        <v>0.0172413793103448</v>
      </c>
      <c r="AW1402" s="268">
        <v>0.041836141778036</v>
      </c>
      <c r="AX1402" s="224"/>
      <c r="AY1402" s="222"/>
    </row>
    <row r="1403" ht="15" spans="1:51">
      <c r="A1403" s="220"/>
      <c r="B1403" s="224"/>
      <c r="C1403" s="283" t="s">
        <v>1085</v>
      </c>
      <c r="D1403" s="111" t="s">
        <v>25</v>
      </c>
      <c r="E1403" s="111" t="s">
        <v>1086</v>
      </c>
      <c r="F1403" s="307" t="s">
        <v>1441</v>
      </c>
      <c r="G1403" s="307" t="s">
        <v>1441</v>
      </c>
      <c r="H1403" s="307" t="s">
        <v>1441</v>
      </c>
      <c r="I1403" s="307" t="s">
        <v>1441</v>
      </c>
      <c r="J1403" s="259">
        <v>0.9</v>
      </c>
      <c r="K1403" s="260">
        <v>0.962025316455696</v>
      </c>
      <c r="L1403" s="260">
        <v>0.962025316455696</v>
      </c>
      <c r="M1403" s="261">
        <v>0.924242424242424</v>
      </c>
      <c r="N1403" s="261">
        <v>0.934264107038976</v>
      </c>
      <c r="O1403" s="262">
        <v>0.9</v>
      </c>
      <c r="P1403" s="263">
        <v>0.964216804069462</v>
      </c>
      <c r="Q1403" s="260">
        <v>0.971071953010279</v>
      </c>
      <c r="R1403" s="260">
        <v>0.922234699606962</v>
      </c>
      <c r="S1403" s="260">
        <v>0.958065795293364</v>
      </c>
      <c r="T1403" s="262">
        <v>0.9</v>
      </c>
      <c r="U1403" s="260">
        <v>0.944921943518681</v>
      </c>
      <c r="V1403" s="260">
        <v>0.944199706314244</v>
      </c>
      <c r="W1403" s="260">
        <v>0.923919146546884</v>
      </c>
      <c r="X1403" s="260">
        <v>0.930803605472265</v>
      </c>
      <c r="Y1403" s="262">
        <v>0.92</v>
      </c>
      <c r="Z1403" s="262">
        <v>0.920454545454545</v>
      </c>
      <c r="AA1403" s="262">
        <v>0.928360413589365</v>
      </c>
      <c r="AB1403" s="262">
        <v>0.922868741542625</v>
      </c>
      <c r="AC1403" s="262">
        <v>0.887419317657907</v>
      </c>
      <c r="AD1403" s="262">
        <v>0.92</v>
      </c>
      <c r="AE1403" s="260">
        <v>0.998195597257308</v>
      </c>
      <c r="AF1403" s="260">
        <v>0.993805918788713</v>
      </c>
      <c r="AG1403" s="260">
        <v>0.988685396490555</v>
      </c>
      <c r="AH1403" s="260">
        <v>0.952452748423443</v>
      </c>
      <c r="AI1403" s="262">
        <v>0.92</v>
      </c>
      <c r="AJ1403" s="260">
        <v>0.958931082981716</v>
      </c>
      <c r="AK1403" s="260">
        <v>0.966323781533186</v>
      </c>
      <c r="AL1403" s="260">
        <v>0.955891118617127</v>
      </c>
      <c r="AM1403" s="260">
        <v>0.957237853512669</v>
      </c>
      <c r="AN1403" s="259">
        <v>0.99</v>
      </c>
      <c r="AO1403" s="264">
        <v>1</v>
      </c>
      <c r="AP1403" s="264">
        <v>1</v>
      </c>
      <c r="AQ1403" s="264">
        <v>1</v>
      </c>
      <c r="AR1403" s="265">
        <v>0.999825814318063</v>
      </c>
      <c r="AS1403" s="286">
        <v>0.0721861525408278</v>
      </c>
      <c r="AT1403" s="267">
        <v>0.0657894736842105</v>
      </c>
      <c r="AU1403" s="268">
        <v>0.027027027027027</v>
      </c>
      <c r="AV1403" s="268">
        <v>0.111111111111111</v>
      </c>
      <c r="AW1403" s="268">
        <v>0.0622154779969651</v>
      </c>
      <c r="AX1403" s="224"/>
      <c r="AY1403" s="222"/>
    </row>
    <row r="1404" ht="15" spans="1:51">
      <c r="A1404" s="220"/>
      <c r="B1404" s="224"/>
      <c r="C1404" s="283" t="s">
        <v>1085</v>
      </c>
      <c r="D1404" s="111" t="s">
        <v>25</v>
      </c>
      <c r="E1404" s="111" t="s">
        <v>1086</v>
      </c>
      <c r="F1404" s="307" t="s">
        <v>1442</v>
      </c>
      <c r="G1404" s="307" t="s">
        <v>1442</v>
      </c>
      <c r="H1404" s="307" t="s">
        <v>1442</v>
      </c>
      <c r="I1404" s="307" t="s">
        <v>1442</v>
      </c>
      <c r="J1404" s="259">
        <v>0.9</v>
      </c>
      <c r="K1404" s="260">
        <v>0.935064935064935</v>
      </c>
      <c r="L1404" s="260">
        <v>0.947368421052632</v>
      </c>
      <c r="M1404" s="261">
        <v>0.936507936507937</v>
      </c>
      <c r="N1404" s="261">
        <v>0.937575030012005</v>
      </c>
      <c r="O1404" s="262">
        <v>0.9</v>
      </c>
      <c r="P1404" s="263">
        <v>0.971857025472473</v>
      </c>
      <c r="Q1404" s="260">
        <v>0.968256525942636</v>
      </c>
      <c r="R1404" s="260">
        <v>0.973102785782901</v>
      </c>
      <c r="S1404" s="260">
        <v>0.958007355399532</v>
      </c>
      <c r="T1404" s="262">
        <v>0.9</v>
      </c>
      <c r="U1404" s="260">
        <v>0.944741166803615</v>
      </c>
      <c r="V1404" s="260">
        <v>0.949403802771511</v>
      </c>
      <c r="W1404" s="260">
        <v>0.936599423631124</v>
      </c>
      <c r="X1404" s="260">
        <v>0.935272484119024</v>
      </c>
      <c r="Y1404" s="262">
        <v>0.92</v>
      </c>
      <c r="Z1404" s="262">
        <v>0.916603487490523</v>
      </c>
      <c r="AA1404" s="262">
        <v>0.92884178652536</v>
      </c>
      <c r="AB1404" s="262">
        <v>0.913907284768212</v>
      </c>
      <c r="AC1404" s="262">
        <v>0.927378028442342</v>
      </c>
      <c r="AD1404" s="262">
        <v>0.92</v>
      </c>
      <c r="AE1404" s="260">
        <v>0.996594778660613</v>
      </c>
      <c r="AF1404" s="260">
        <v>0.997782213351076</v>
      </c>
      <c r="AG1404" s="260">
        <v>0.997912987638465</v>
      </c>
      <c r="AH1404" s="260">
        <v>0.996342553710276</v>
      </c>
      <c r="AI1404" s="262">
        <v>0.92</v>
      </c>
      <c r="AJ1404" s="260">
        <v>0.96007758202683</v>
      </c>
      <c r="AK1404" s="260">
        <v>0.971303308090873</v>
      </c>
      <c r="AL1404" s="260">
        <v>0.957774798927614</v>
      </c>
      <c r="AM1404" s="260">
        <v>0.968773136773137</v>
      </c>
      <c r="AN1404" s="259">
        <v>0.99</v>
      </c>
      <c r="AO1404" s="264">
        <v>1</v>
      </c>
      <c r="AP1404" s="264">
        <v>1</v>
      </c>
      <c r="AQ1404" s="264">
        <v>1</v>
      </c>
      <c r="AR1404" s="265">
        <v>1</v>
      </c>
      <c r="AS1404" s="286">
        <v>0.0721861525408278</v>
      </c>
      <c r="AT1404" s="267">
        <v>0.0338983050847458</v>
      </c>
      <c r="AU1404" s="268">
        <v>0.0227272727272727</v>
      </c>
      <c r="AV1404" s="268">
        <v>0.171428571428571</v>
      </c>
      <c r="AW1404" s="268">
        <v>0.0646817248459959</v>
      </c>
      <c r="AX1404" s="224"/>
      <c r="AY1404" s="222"/>
    </row>
    <row r="1405" ht="15" spans="1:51">
      <c r="A1405" s="220"/>
      <c r="B1405" s="224"/>
      <c r="C1405" s="283" t="s">
        <v>1085</v>
      </c>
      <c r="D1405" s="111" t="s">
        <v>25</v>
      </c>
      <c r="E1405" s="111" t="s">
        <v>1086</v>
      </c>
      <c r="F1405" s="307" t="s">
        <v>1443</v>
      </c>
      <c r="G1405" s="307" t="s">
        <v>1443</v>
      </c>
      <c r="H1405" s="307" t="s">
        <v>1443</v>
      </c>
      <c r="I1405" s="307" t="s">
        <v>1443</v>
      </c>
      <c r="J1405" s="259">
        <v>0.9</v>
      </c>
      <c r="K1405" s="260">
        <v>1</v>
      </c>
      <c r="L1405" s="260">
        <v>1</v>
      </c>
      <c r="M1405" s="261">
        <v>1</v>
      </c>
      <c r="N1405" s="261">
        <v>0.985454545454545</v>
      </c>
      <c r="O1405" s="262">
        <v>0.9</v>
      </c>
      <c r="P1405" s="263">
        <v>0.986722993361497</v>
      </c>
      <c r="Q1405" s="260">
        <v>0.971219256933543</v>
      </c>
      <c r="R1405" s="260">
        <v>0.973346495557749</v>
      </c>
      <c r="S1405" s="260">
        <v>0.981433355659745</v>
      </c>
      <c r="T1405" s="262">
        <v>0.9</v>
      </c>
      <c r="U1405" s="260">
        <v>0.948702474351237</v>
      </c>
      <c r="V1405" s="260">
        <v>0.938775510204082</v>
      </c>
      <c r="W1405" s="260">
        <v>0.951628825271471</v>
      </c>
      <c r="X1405" s="260">
        <v>0.947916945746819</v>
      </c>
      <c r="Y1405" s="262">
        <v>0.92</v>
      </c>
      <c r="Z1405" s="262">
        <v>0.943089430894309</v>
      </c>
      <c r="AA1405" s="262">
        <v>0.932330827067669</v>
      </c>
      <c r="AB1405" s="262">
        <v>0.96969696969697</v>
      </c>
      <c r="AC1405" s="262">
        <v>0.952934226073257</v>
      </c>
      <c r="AD1405" s="262">
        <v>0.92</v>
      </c>
      <c r="AE1405" s="260">
        <v>0.998986486486486</v>
      </c>
      <c r="AF1405" s="260">
        <v>1</v>
      </c>
      <c r="AG1405" s="260">
        <v>0.99949354266903</v>
      </c>
      <c r="AH1405" s="260">
        <v>0.999537361558951</v>
      </c>
      <c r="AI1405" s="262">
        <v>0.92</v>
      </c>
      <c r="AJ1405" s="260">
        <v>0.968904244817374</v>
      </c>
      <c r="AK1405" s="260">
        <v>0.963203463203463</v>
      </c>
      <c r="AL1405" s="260">
        <v>0.983356449375867</v>
      </c>
      <c r="AM1405" s="260">
        <v>0.977259327886802</v>
      </c>
      <c r="AN1405" s="259">
        <v>0.99</v>
      </c>
      <c r="AO1405" s="264">
        <v>1</v>
      </c>
      <c r="AP1405" s="264">
        <v>1</v>
      </c>
      <c r="AQ1405" s="264">
        <v>1</v>
      </c>
      <c r="AR1405" s="265">
        <v>1</v>
      </c>
      <c r="AS1405" s="286">
        <v>0.0721861525408278</v>
      </c>
      <c r="AT1405" s="267">
        <v>0</v>
      </c>
      <c r="AU1405" s="268">
        <v>0.0476190476190476</v>
      </c>
      <c r="AV1405" s="268">
        <v>0.0588235294117647</v>
      </c>
      <c r="AW1405" s="268">
        <v>0.0538243626062323</v>
      </c>
      <c r="AX1405" s="224"/>
      <c r="AY1405" s="222"/>
    </row>
    <row r="1406" ht="15" spans="1:51">
      <c r="A1406" s="220"/>
      <c r="B1406" s="224"/>
      <c r="C1406" s="283" t="s">
        <v>1085</v>
      </c>
      <c r="D1406" s="111" t="s">
        <v>25</v>
      </c>
      <c r="E1406" s="111" t="s">
        <v>1086</v>
      </c>
      <c r="F1406" s="307" t="s">
        <v>1444</v>
      </c>
      <c r="G1406" s="307" t="s">
        <v>1444</v>
      </c>
      <c r="H1406" s="307" t="s">
        <v>1444</v>
      </c>
      <c r="I1406" s="307" t="s">
        <v>1444</v>
      </c>
      <c r="J1406" s="259">
        <v>0.9</v>
      </c>
      <c r="K1406" s="260">
        <v>0.964285714285714</v>
      </c>
      <c r="L1406" s="260">
        <v>1</v>
      </c>
      <c r="M1406" s="261">
        <v>1</v>
      </c>
      <c r="N1406" s="261">
        <v>0.981186685962373</v>
      </c>
      <c r="O1406" s="262">
        <v>0.9</v>
      </c>
      <c r="P1406" s="263">
        <v>0.997252747252747</v>
      </c>
      <c r="Q1406" s="260">
        <v>0.991067440821795</v>
      </c>
      <c r="R1406" s="260">
        <v>0.994676131322094</v>
      </c>
      <c r="S1406" s="260">
        <v>0.988870413479659</v>
      </c>
      <c r="T1406" s="262">
        <v>0.9</v>
      </c>
      <c r="U1406" s="260">
        <v>0.943406593406593</v>
      </c>
      <c r="V1406" s="260">
        <v>0.950870924519875</v>
      </c>
      <c r="W1406" s="260">
        <v>0.9547471162378</v>
      </c>
      <c r="X1406" s="260">
        <v>0.945970513246868</v>
      </c>
      <c r="Y1406" s="262">
        <v>0.92</v>
      </c>
      <c r="Z1406" s="262">
        <v>0.955947136563877</v>
      </c>
      <c r="AA1406" s="262">
        <v>0.954128440366973</v>
      </c>
      <c r="AB1406" s="262">
        <v>0.96455223880597</v>
      </c>
      <c r="AC1406" s="262">
        <v>0.963311849281111</v>
      </c>
      <c r="AD1406" s="262">
        <v>0.92</v>
      </c>
      <c r="AE1406" s="260">
        <v>0.921658986175115</v>
      </c>
      <c r="AF1406" s="260">
        <v>1</v>
      </c>
      <c r="AG1406" s="260">
        <v>1</v>
      </c>
      <c r="AH1406" s="260">
        <v>0.982571252819356</v>
      </c>
      <c r="AI1406" s="262">
        <v>0.92</v>
      </c>
      <c r="AJ1406" s="260">
        <v>0.975813544415128</v>
      </c>
      <c r="AK1406" s="260">
        <v>0.978317757009346</v>
      </c>
      <c r="AL1406" s="260">
        <v>0.978326309452137</v>
      </c>
      <c r="AM1406" s="260">
        <v>0.981575681297743</v>
      </c>
      <c r="AN1406" s="259">
        <v>0.99</v>
      </c>
      <c r="AO1406" s="264">
        <v>1</v>
      </c>
      <c r="AP1406" s="264">
        <v>1</v>
      </c>
      <c r="AQ1406" s="264">
        <v>1</v>
      </c>
      <c r="AR1406" s="265">
        <v>1</v>
      </c>
      <c r="AS1406" s="286">
        <v>0.0721861525408278</v>
      </c>
      <c r="AT1406" s="267">
        <v>0.157894736842105</v>
      </c>
      <c r="AU1406" s="268">
        <v>0.153846153846154</v>
      </c>
      <c r="AV1406" s="268">
        <v>0</v>
      </c>
      <c r="AW1406" s="268">
        <v>0.0760233918128655</v>
      </c>
      <c r="AX1406" s="224"/>
      <c r="AY1406" s="222"/>
    </row>
    <row r="1407" ht="15" spans="1:51">
      <c r="A1407" s="220"/>
      <c r="B1407" s="224"/>
      <c r="C1407" s="283" t="s">
        <v>1085</v>
      </c>
      <c r="D1407" s="111" t="s">
        <v>25</v>
      </c>
      <c r="E1407" s="111" t="s">
        <v>1086</v>
      </c>
      <c r="F1407" s="307" t="s">
        <v>1445</v>
      </c>
      <c r="G1407" s="307" t="s">
        <v>1445</v>
      </c>
      <c r="H1407" s="307" t="s">
        <v>1445</v>
      </c>
      <c r="I1407" s="307" t="s">
        <v>1445</v>
      </c>
      <c r="J1407" s="259">
        <v>0.9</v>
      </c>
      <c r="K1407" s="260">
        <v>0.938775510204082</v>
      </c>
      <c r="L1407" s="260">
        <v>0.893617021276596</v>
      </c>
      <c r="M1407" s="261">
        <v>0.975609756097561</v>
      </c>
      <c r="N1407" s="261">
        <v>0.943097014925373</v>
      </c>
      <c r="O1407" s="262">
        <v>0.9</v>
      </c>
      <c r="P1407" s="263">
        <v>0.981943250214961</v>
      </c>
      <c r="Q1407" s="260">
        <v>0.984427407762338</v>
      </c>
      <c r="R1407" s="260">
        <v>0.96860008722198</v>
      </c>
      <c r="S1407" s="260">
        <v>0.967514436662981</v>
      </c>
      <c r="T1407" s="262">
        <v>0.9</v>
      </c>
      <c r="U1407" s="260">
        <v>0.965319575809688</v>
      </c>
      <c r="V1407" s="260">
        <v>0.96166746526114</v>
      </c>
      <c r="W1407" s="260">
        <v>0.955952900130833</v>
      </c>
      <c r="X1407" s="260">
        <v>0.956530286275955</v>
      </c>
      <c r="Y1407" s="262">
        <v>0.92</v>
      </c>
      <c r="Z1407" s="262">
        <v>0.92654028436019</v>
      </c>
      <c r="AA1407" s="262">
        <v>0.937912813738441</v>
      </c>
      <c r="AB1407" s="262">
        <v>0.936023622047244</v>
      </c>
      <c r="AC1407" s="262">
        <v>0.921785896425425</v>
      </c>
      <c r="AD1407" s="262">
        <v>0.92</v>
      </c>
      <c r="AE1407" s="260">
        <v>0.997119692767228</v>
      </c>
      <c r="AF1407" s="260">
        <v>0.996951529316126</v>
      </c>
      <c r="AG1407" s="260">
        <v>0.990818298969072</v>
      </c>
      <c r="AH1407" s="260">
        <v>0.929082947844204</v>
      </c>
      <c r="AI1407" s="262">
        <v>0.92</v>
      </c>
      <c r="AJ1407" s="260">
        <v>0.969326568265683</v>
      </c>
      <c r="AK1407" s="260">
        <v>0.972441742654509</v>
      </c>
      <c r="AL1407" s="260">
        <v>0.964059196617336</v>
      </c>
      <c r="AM1407" s="260">
        <v>0.967826753471043</v>
      </c>
      <c r="AN1407" s="259">
        <v>0.99</v>
      </c>
      <c r="AO1407" s="264">
        <v>1</v>
      </c>
      <c r="AP1407" s="264">
        <v>1</v>
      </c>
      <c r="AQ1407" s="264">
        <v>1</v>
      </c>
      <c r="AR1407" s="265">
        <v>1</v>
      </c>
      <c r="AS1407" s="286">
        <v>0.0721861525408278</v>
      </c>
      <c r="AT1407" s="267">
        <v>0.03125</v>
      </c>
      <c r="AU1407" s="268">
        <v>0.115384615384615</v>
      </c>
      <c r="AV1407" s="268">
        <v>0.230769230769231</v>
      </c>
      <c r="AW1407" s="268">
        <v>0.0520156046814044</v>
      </c>
      <c r="AX1407" s="224"/>
      <c r="AY1407" s="222"/>
    </row>
    <row r="1408" ht="15" spans="1:51">
      <c r="A1408" s="220"/>
      <c r="B1408" s="224"/>
      <c r="C1408" s="283" t="s">
        <v>1085</v>
      </c>
      <c r="D1408" s="111" t="s">
        <v>125</v>
      </c>
      <c r="E1408" s="111" t="s">
        <v>1086</v>
      </c>
      <c r="F1408" s="307" t="s">
        <v>1446</v>
      </c>
      <c r="G1408" s="307" t="s">
        <v>1446</v>
      </c>
      <c r="H1408" s="307" t="s">
        <v>1446</v>
      </c>
      <c r="I1408" s="307" t="s">
        <v>1446</v>
      </c>
      <c r="J1408" s="259">
        <v>0.9</v>
      </c>
      <c r="K1408" s="260" t="s">
        <v>33</v>
      </c>
      <c r="L1408" s="260" t="s">
        <v>33</v>
      </c>
      <c r="M1408" s="261" t="s">
        <v>33</v>
      </c>
      <c r="N1408" s="261" t="s">
        <v>33</v>
      </c>
      <c r="O1408" s="262">
        <v>0.9</v>
      </c>
      <c r="P1408" s="263" t="s">
        <v>33</v>
      </c>
      <c r="Q1408" s="260" t="s">
        <v>33</v>
      </c>
      <c r="R1408" s="260" t="s">
        <v>33</v>
      </c>
      <c r="S1408" s="260" t="s">
        <v>33</v>
      </c>
      <c r="T1408" s="262">
        <v>0.9</v>
      </c>
      <c r="U1408" s="260" t="s">
        <v>33</v>
      </c>
      <c r="V1408" s="260" t="s">
        <v>33</v>
      </c>
      <c r="W1408" s="260" t="s">
        <v>33</v>
      </c>
      <c r="X1408" s="260" t="s">
        <v>33</v>
      </c>
      <c r="Y1408" s="262">
        <v>0.92</v>
      </c>
      <c r="Z1408" s="262" t="s">
        <v>33</v>
      </c>
      <c r="AA1408" s="262" t="s">
        <v>33</v>
      </c>
      <c r="AB1408" s="262" t="s">
        <v>33</v>
      </c>
      <c r="AC1408" s="262" t="s">
        <v>33</v>
      </c>
      <c r="AD1408" s="262">
        <v>0.92</v>
      </c>
      <c r="AE1408" s="260">
        <v>0.999333333333333</v>
      </c>
      <c r="AF1408" s="260">
        <v>1</v>
      </c>
      <c r="AG1408" s="260">
        <v>1</v>
      </c>
      <c r="AH1408" s="260">
        <v>0.997000565930956</v>
      </c>
      <c r="AI1408" s="262">
        <v>0.92</v>
      </c>
      <c r="AJ1408" s="260" t="s">
        <v>33</v>
      </c>
      <c r="AK1408" s="260" t="s">
        <v>33</v>
      </c>
      <c r="AL1408" s="260" t="s">
        <v>33</v>
      </c>
      <c r="AM1408" s="260" t="s">
        <v>33</v>
      </c>
      <c r="AN1408" s="259">
        <v>0.99</v>
      </c>
      <c r="AO1408" s="264">
        <v>1</v>
      </c>
      <c r="AP1408" s="264">
        <v>1</v>
      </c>
      <c r="AQ1408" s="264">
        <v>1</v>
      </c>
      <c r="AR1408" s="265">
        <v>1</v>
      </c>
      <c r="AS1408" s="286">
        <v>0.0721861525408278</v>
      </c>
      <c r="AT1408" s="267" t="s">
        <v>33</v>
      </c>
      <c r="AU1408" s="268" t="s">
        <v>33</v>
      </c>
      <c r="AV1408" s="268" t="s">
        <v>33</v>
      </c>
      <c r="AW1408" s="268" t="s">
        <v>33</v>
      </c>
      <c r="AX1408" s="224"/>
      <c r="AY1408" s="222"/>
    </row>
    <row r="1409" ht="15" spans="1:51">
      <c r="A1409" s="220"/>
      <c r="B1409" s="224"/>
      <c r="C1409" s="283" t="s">
        <v>1085</v>
      </c>
      <c r="D1409" s="111" t="s">
        <v>25</v>
      </c>
      <c r="E1409" s="111" t="s">
        <v>1086</v>
      </c>
      <c r="F1409" s="307" t="s">
        <v>1447</v>
      </c>
      <c r="G1409" s="307" t="s">
        <v>1447</v>
      </c>
      <c r="H1409" s="307" t="s">
        <v>1447</v>
      </c>
      <c r="I1409" s="307" t="s">
        <v>1447</v>
      </c>
      <c r="J1409" s="259">
        <v>0.9</v>
      </c>
      <c r="K1409" s="260">
        <v>0.956521739130435</v>
      </c>
      <c r="L1409" s="260">
        <v>0.888888888888889</v>
      </c>
      <c r="M1409" s="261">
        <v>0.92156862745098</v>
      </c>
      <c r="N1409" s="261">
        <v>0.923841059602649</v>
      </c>
      <c r="O1409" s="262">
        <v>0.9</v>
      </c>
      <c r="P1409" s="263">
        <v>0.960411580048832</v>
      </c>
      <c r="Q1409" s="260">
        <v>0.977177456916628</v>
      </c>
      <c r="R1409" s="260">
        <v>0.970814539665694</v>
      </c>
      <c r="S1409" s="260">
        <v>0.957138943540956</v>
      </c>
      <c r="T1409" s="262">
        <v>0.9</v>
      </c>
      <c r="U1409" s="260">
        <v>0.929891873038019</v>
      </c>
      <c r="V1409" s="260">
        <v>0.934482223257258</v>
      </c>
      <c r="W1409" s="260">
        <v>0.922791191297426</v>
      </c>
      <c r="X1409" s="260">
        <v>0.919864850281009</v>
      </c>
      <c r="Y1409" s="262">
        <v>0.92</v>
      </c>
      <c r="Z1409" s="262">
        <v>0.921022067363531</v>
      </c>
      <c r="AA1409" s="262">
        <v>0.926530612244898</v>
      </c>
      <c r="AB1409" s="262">
        <v>0.950033311125916</v>
      </c>
      <c r="AC1409" s="262">
        <v>0.93058395819132</v>
      </c>
      <c r="AD1409" s="262">
        <v>0.92</v>
      </c>
      <c r="AE1409" s="260">
        <v>0.995241225187327</v>
      </c>
      <c r="AF1409" s="260">
        <v>0.970008888379161</v>
      </c>
      <c r="AG1409" s="260">
        <v>0.975623285771518</v>
      </c>
      <c r="AH1409" s="260">
        <v>0.972539989274933</v>
      </c>
      <c r="AI1409" s="262">
        <v>0.92</v>
      </c>
      <c r="AJ1409" s="260">
        <v>0.953594420600858</v>
      </c>
      <c r="AK1409" s="260">
        <v>0.965116279069767</v>
      </c>
      <c r="AL1409" s="260">
        <v>0.96831119544592</v>
      </c>
      <c r="AM1409" s="260">
        <v>0.964554035831246</v>
      </c>
      <c r="AN1409" s="259">
        <v>0.99</v>
      </c>
      <c r="AO1409" s="264">
        <v>1</v>
      </c>
      <c r="AP1409" s="264">
        <v>1</v>
      </c>
      <c r="AQ1409" s="264">
        <v>1</v>
      </c>
      <c r="AR1409" s="265">
        <v>1</v>
      </c>
      <c r="AS1409" s="286">
        <v>0.0721861525408278</v>
      </c>
      <c r="AT1409" s="267">
        <v>0.0506329113924051</v>
      </c>
      <c r="AU1409" s="268">
        <v>0.0166666666666667</v>
      </c>
      <c r="AV1409" s="268">
        <v>0.0487804878048781</v>
      </c>
      <c r="AW1409" s="268">
        <v>0.053072625698324</v>
      </c>
      <c r="AX1409" s="224"/>
      <c r="AY1409" s="222"/>
    </row>
    <row r="1410" ht="15" spans="1:51">
      <c r="A1410" s="220"/>
      <c r="B1410" s="224"/>
      <c r="C1410" s="283" t="s">
        <v>1085</v>
      </c>
      <c r="D1410" s="111" t="s">
        <v>25</v>
      </c>
      <c r="E1410" s="111" t="s">
        <v>1086</v>
      </c>
      <c r="F1410" s="307" t="s">
        <v>1448</v>
      </c>
      <c r="G1410" s="307" t="s">
        <v>1448</v>
      </c>
      <c r="H1410" s="307" t="s">
        <v>1448</v>
      </c>
      <c r="I1410" s="307" t="s">
        <v>1448</v>
      </c>
      <c r="J1410" s="259">
        <v>0.9</v>
      </c>
      <c r="K1410" s="260">
        <v>0.945454545454545</v>
      </c>
      <c r="L1410" s="260">
        <v>0.964912280701754</v>
      </c>
      <c r="M1410" s="261">
        <v>0.958333333333333</v>
      </c>
      <c r="N1410" s="261">
        <v>0.93653376729048</v>
      </c>
      <c r="O1410" s="262">
        <v>0.9</v>
      </c>
      <c r="P1410" s="263">
        <v>0.98769730733519</v>
      </c>
      <c r="Q1410" s="260">
        <v>0.99265558562041</v>
      </c>
      <c r="R1410" s="260">
        <v>0.993778085032838</v>
      </c>
      <c r="S1410" s="260">
        <v>0.984260220069247</v>
      </c>
      <c r="T1410" s="262">
        <v>0.9</v>
      </c>
      <c r="U1410" s="260">
        <v>0.944753946146704</v>
      </c>
      <c r="V1410" s="260">
        <v>0.923850019327406</v>
      </c>
      <c r="W1410" s="260">
        <v>0.923954372623574</v>
      </c>
      <c r="X1410" s="260">
        <v>0.938397049304963</v>
      </c>
      <c r="Y1410" s="262">
        <v>0.92</v>
      </c>
      <c r="Z1410" s="262">
        <v>0.925343811394892</v>
      </c>
      <c r="AA1410" s="262">
        <v>0.908034849951597</v>
      </c>
      <c r="AB1410" s="262">
        <v>0.925597874224978</v>
      </c>
      <c r="AC1410" s="262">
        <v>0.919258349510717</v>
      </c>
      <c r="AD1410" s="262">
        <v>0.92</v>
      </c>
      <c r="AE1410" s="260">
        <v>0.99454951763231</v>
      </c>
      <c r="AF1410" s="260">
        <v>0.996804369298704</v>
      </c>
      <c r="AG1410" s="260">
        <v>0.959190774430858</v>
      </c>
      <c r="AH1410" s="260">
        <v>0.964985896855521</v>
      </c>
      <c r="AI1410" s="262">
        <v>0.92</v>
      </c>
      <c r="AJ1410" s="260">
        <v>0.957011451098179</v>
      </c>
      <c r="AK1410" s="260">
        <v>0.954106280193237</v>
      </c>
      <c r="AL1410" s="260">
        <v>0.948807157057654</v>
      </c>
      <c r="AM1410" s="260">
        <v>0.961975264355071</v>
      </c>
      <c r="AN1410" s="259">
        <v>0.99</v>
      </c>
      <c r="AO1410" s="264">
        <v>1</v>
      </c>
      <c r="AP1410" s="264">
        <v>1</v>
      </c>
      <c r="AQ1410" s="264">
        <v>1</v>
      </c>
      <c r="AR1410" s="265">
        <v>1</v>
      </c>
      <c r="AS1410" s="286">
        <v>0.0721861525408278</v>
      </c>
      <c r="AT1410" s="267">
        <v>0.0535714285714286</v>
      </c>
      <c r="AU1410" s="268">
        <v>0.113207547169811</v>
      </c>
      <c r="AV1410" s="268">
        <v>0.113636363636364</v>
      </c>
      <c r="AW1410" s="268">
        <v>0.0702554744525547</v>
      </c>
      <c r="AX1410" s="224"/>
      <c r="AY1410" s="222"/>
    </row>
    <row r="1411" ht="15" spans="1:51">
      <c r="A1411" s="220"/>
      <c r="B1411" s="224"/>
      <c r="C1411" s="283" t="s">
        <v>1085</v>
      </c>
      <c r="D1411" s="111" t="s">
        <v>25</v>
      </c>
      <c r="E1411" s="111" t="s">
        <v>1086</v>
      </c>
      <c r="F1411" s="307" t="s">
        <v>1449</v>
      </c>
      <c r="G1411" s="307" t="s">
        <v>1449</v>
      </c>
      <c r="H1411" s="307" t="s">
        <v>1449</v>
      </c>
      <c r="I1411" s="307" t="s">
        <v>1449</v>
      </c>
      <c r="J1411" s="259">
        <v>0.9</v>
      </c>
      <c r="K1411" s="260">
        <v>0.875</v>
      </c>
      <c r="L1411" s="260">
        <v>0.951612903225806</v>
      </c>
      <c r="M1411" s="261">
        <v>0.912280701754386</v>
      </c>
      <c r="N1411" s="261">
        <v>0.917418459403192</v>
      </c>
      <c r="O1411" s="262">
        <v>0.9</v>
      </c>
      <c r="P1411" s="263">
        <v>0.969378427787934</v>
      </c>
      <c r="Q1411" s="260">
        <v>0.963359639233371</v>
      </c>
      <c r="R1411" s="260">
        <v>0.95398773006135</v>
      </c>
      <c r="S1411" s="260">
        <v>0.948823484472287</v>
      </c>
      <c r="T1411" s="262">
        <v>0.9</v>
      </c>
      <c r="U1411" s="260">
        <v>0.923674588665448</v>
      </c>
      <c r="V1411" s="260">
        <v>0.918639609169485</v>
      </c>
      <c r="W1411" s="260">
        <v>0.933537832310838</v>
      </c>
      <c r="X1411" s="260">
        <v>0.9129645899385</v>
      </c>
      <c r="Y1411" s="262">
        <v>0.92</v>
      </c>
      <c r="Z1411" s="262">
        <v>0.929113924050633</v>
      </c>
      <c r="AA1411" s="262">
        <v>0.923278116826504</v>
      </c>
      <c r="AB1411" s="262">
        <v>0.935379644588045</v>
      </c>
      <c r="AC1411" s="262">
        <v>0.922629272567923</v>
      </c>
      <c r="AD1411" s="262">
        <v>0.92</v>
      </c>
      <c r="AE1411" s="260">
        <v>0.999146861669714</v>
      </c>
      <c r="AF1411" s="260">
        <v>0.995674053147347</v>
      </c>
      <c r="AG1411" s="260">
        <v>0.997459584295612</v>
      </c>
      <c r="AH1411" s="260">
        <v>0.96890173246035</v>
      </c>
      <c r="AI1411" s="262">
        <v>0.92</v>
      </c>
      <c r="AJ1411" s="260">
        <v>0.962064005753326</v>
      </c>
      <c r="AK1411" s="260">
        <v>0.970638232112502</v>
      </c>
      <c r="AL1411" s="260">
        <v>0.96621945376138</v>
      </c>
      <c r="AM1411" s="260">
        <v>0.965071694941961</v>
      </c>
      <c r="AN1411" s="259">
        <v>0.99</v>
      </c>
      <c r="AO1411" s="264">
        <v>1</v>
      </c>
      <c r="AP1411" s="264">
        <v>1</v>
      </c>
      <c r="AQ1411" s="264">
        <v>1</v>
      </c>
      <c r="AR1411" s="265">
        <v>1</v>
      </c>
      <c r="AS1411" s="286">
        <v>0.0721861525408278</v>
      </c>
      <c r="AT1411" s="267">
        <v>0.0512820512820513</v>
      </c>
      <c r="AU1411" s="268">
        <v>0.0967741935483871</v>
      </c>
      <c r="AV1411" s="268">
        <v>0.137931034482759</v>
      </c>
      <c r="AW1411" s="268">
        <v>0.0780051150895141</v>
      </c>
      <c r="AX1411" s="224"/>
      <c r="AY1411" s="222"/>
    </row>
    <row r="1412" ht="15" spans="1:51">
      <c r="A1412" s="220"/>
      <c r="B1412" s="224"/>
      <c r="C1412" s="283" t="s">
        <v>1085</v>
      </c>
      <c r="D1412" s="111" t="s">
        <v>25</v>
      </c>
      <c r="E1412" s="111" t="s">
        <v>1086</v>
      </c>
      <c r="F1412" s="307" t="s">
        <v>1450</v>
      </c>
      <c r="G1412" s="307" t="s">
        <v>1450</v>
      </c>
      <c r="H1412" s="307" t="s">
        <v>1450</v>
      </c>
      <c r="I1412" s="307" t="s">
        <v>1450</v>
      </c>
      <c r="J1412" s="259">
        <v>0.9</v>
      </c>
      <c r="K1412" s="260">
        <v>0.983870967741935</v>
      </c>
      <c r="L1412" s="260">
        <v>0.933333333333333</v>
      </c>
      <c r="M1412" s="261">
        <v>0.982142857142857</v>
      </c>
      <c r="N1412" s="261">
        <v>0.943571428571429</v>
      </c>
      <c r="O1412" s="262">
        <v>0.9</v>
      </c>
      <c r="P1412" s="263">
        <v>0.979397430217102</v>
      </c>
      <c r="Q1412" s="260">
        <v>0.945915492957746</v>
      </c>
      <c r="R1412" s="260">
        <v>0.967406876790831</v>
      </c>
      <c r="S1412" s="260">
        <v>0.965124790678553</v>
      </c>
      <c r="T1412" s="262">
        <v>0.9</v>
      </c>
      <c r="U1412" s="260">
        <v>0.94284448382809</v>
      </c>
      <c r="V1412" s="260">
        <v>0.914366197183099</v>
      </c>
      <c r="W1412" s="260">
        <v>0.951289398280802</v>
      </c>
      <c r="X1412" s="260">
        <v>0.932966999909754</v>
      </c>
      <c r="Y1412" s="262">
        <v>0.92</v>
      </c>
      <c r="Z1412" s="262">
        <v>0.920322291853178</v>
      </c>
      <c r="AA1412" s="262">
        <v>0.919517102615694</v>
      </c>
      <c r="AB1412" s="262">
        <v>0.917224080267559</v>
      </c>
      <c r="AC1412" s="262">
        <v>0.923256152613951</v>
      </c>
      <c r="AD1412" s="262">
        <v>0.92</v>
      </c>
      <c r="AE1412" s="260">
        <v>0.987382767694488</v>
      </c>
      <c r="AF1412" s="260">
        <v>0.980938032228482</v>
      </c>
      <c r="AG1412" s="260">
        <v>0.852231573578169</v>
      </c>
      <c r="AH1412" s="260">
        <v>0.924289768022171</v>
      </c>
      <c r="AI1412" s="262">
        <v>0.92</v>
      </c>
      <c r="AJ1412" s="260">
        <v>0.960752974604866</v>
      </c>
      <c r="AK1412" s="260">
        <v>0.96233581262858</v>
      </c>
      <c r="AL1412" s="260">
        <v>0.9568489713999</v>
      </c>
      <c r="AM1412" s="260">
        <v>0.966348043454337</v>
      </c>
      <c r="AN1412" s="259">
        <v>0.99</v>
      </c>
      <c r="AO1412" s="264">
        <v>1</v>
      </c>
      <c r="AP1412" s="264">
        <v>1</v>
      </c>
      <c r="AQ1412" s="264">
        <v>1</v>
      </c>
      <c r="AR1412" s="265">
        <v>1</v>
      </c>
      <c r="AS1412" s="286">
        <v>0.0721861525408278</v>
      </c>
      <c r="AT1412" s="267">
        <v>0</v>
      </c>
      <c r="AU1412" s="268">
        <v>0.107142857142857</v>
      </c>
      <c r="AV1412" s="268">
        <v>0.12</v>
      </c>
      <c r="AW1412" s="268">
        <v>0.0843170320404722</v>
      </c>
      <c r="AX1412" s="224"/>
      <c r="AY1412" s="222"/>
    </row>
    <row r="1413" ht="15" spans="1:51">
      <c r="A1413" s="220"/>
      <c r="B1413" s="224"/>
      <c r="C1413" s="283" t="s">
        <v>1085</v>
      </c>
      <c r="D1413" s="111" t="s">
        <v>25</v>
      </c>
      <c r="E1413" s="111" t="s">
        <v>1086</v>
      </c>
      <c r="F1413" s="307" t="s">
        <v>1451</v>
      </c>
      <c r="G1413" s="307" t="s">
        <v>1451</v>
      </c>
      <c r="H1413" s="307" t="s">
        <v>1451</v>
      </c>
      <c r="I1413" s="307" t="s">
        <v>1451</v>
      </c>
      <c r="J1413" s="259">
        <v>0.9</v>
      </c>
      <c r="K1413" s="260">
        <v>0.982758620689655</v>
      </c>
      <c r="L1413" s="260">
        <v>1</v>
      </c>
      <c r="M1413" s="261">
        <v>0.9</v>
      </c>
      <c r="N1413" s="261">
        <v>0.941984732824428</v>
      </c>
      <c r="O1413" s="262">
        <v>0.9</v>
      </c>
      <c r="P1413" s="263">
        <v>0.991794310722101</v>
      </c>
      <c r="Q1413" s="260">
        <v>0.982229744023694</v>
      </c>
      <c r="R1413" s="260">
        <v>0.986815821014782</v>
      </c>
      <c r="S1413" s="260">
        <v>0.982161629798488</v>
      </c>
      <c r="T1413" s="262">
        <v>0.9</v>
      </c>
      <c r="U1413" s="260">
        <v>0.954048140043764</v>
      </c>
      <c r="V1413" s="260">
        <v>0.953458853395388</v>
      </c>
      <c r="W1413" s="260">
        <v>0.950459448661606</v>
      </c>
      <c r="X1413" s="260">
        <v>0.954120420064847</v>
      </c>
      <c r="Y1413" s="262">
        <v>0.92</v>
      </c>
      <c r="Z1413" s="262">
        <v>0.943396226415094</v>
      </c>
      <c r="AA1413" s="262">
        <v>0.958257713248639</v>
      </c>
      <c r="AB1413" s="262">
        <v>0.937106918238994</v>
      </c>
      <c r="AC1413" s="262">
        <v>0.937180364837112</v>
      </c>
      <c r="AD1413" s="262">
        <v>0.92</v>
      </c>
      <c r="AE1413" s="260">
        <v>0.993314424635332</v>
      </c>
      <c r="AF1413" s="260">
        <v>0.992167360697997</v>
      </c>
      <c r="AG1413" s="260">
        <v>0.993025641025641</v>
      </c>
      <c r="AH1413" s="260">
        <v>0.975296326315716</v>
      </c>
      <c r="AI1413" s="262">
        <v>0.92</v>
      </c>
      <c r="AJ1413" s="260">
        <v>0.967769296013571</v>
      </c>
      <c r="AK1413" s="260">
        <v>0.974952822096414</v>
      </c>
      <c r="AL1413" s="260">
        <v>0.967063382230833</v>
      </c>
      <c r="AM1413" s="260">
        <v>0.971860570079506</v>
      </c>
      <c r="AN1413" s="259">
        <v>0.99</v>
      </c>
      <c r="AO1413" s="264">
        <v>1</v>
      </c>
      <c r="AP1413" s="264">
        <v>1</v>
      </c>
      <c r="AQ1413" s="264">
        <v>1</v>
      </c>
      <c r="AR1413" s="265">
        <v>1</v>
      </c>
      <c r="AS1413" s="286">
        <v>0.0721861525408278</v>
      </c>
      <c r="AT1413" s="267">
        <v>0.113636363636364</v>
      </c>
      <c r="AU1413" s="268">
        <v>0.0816326530612245</v>
      </c>
      <c r="AV1413" s="268">
        <v>0</v>
      </c>
      <c r="AW1413" s="268">
        <v>0.067027027027027</v>
      </c>
      <c r="AX1413" s="224"/>
      <c r="AY1413" s="222"/>
    </row>
    <row r="1414" ht="15" spans="1:51">
      <c r="A1414" s="220"/>
      <c r="B1414" s="224"/>
      <c r="C1414" s="283" t="s">
        <v>1085</v>
      </c>
      <c r="D1414" s="111" t="s">
        <v>1452</v>
      </c>
      <c r="E1414" s="111" t="s">
        <v>1086</v>
      </c>
      <c r="F1414" s="307" t="s">
        <v>1453</v>
      </c>
      <c r="G1414" s="307" t="s">
        <v>1453</v>
      </c>
      <c r="H1414" s="307" t="s">
        <v>1453</v>
      </c>
      <c r="I1414" s="307" t="s">
        <v>1453</v>
      </c>
      <c r="J1414" s="259">
        <v>0.9</v>
      </c>
      <c r="K1414" s="260" t="s">
        <v>33</v>
      </c>
      <c r="L1414" s="260" t="s">
        <v>33</v>
      </c>
      <c r="M1414" s="261" t="s">
        <v>33</v>
      </c>
      <c r="N1414" s="261" t="s">
        <v>33</v>
      </c>
      <c r="O1414" s="262">
        <v>0.9</v>
      </c>
      <c r="P1414" s="263" t="s">
        <v>33</v>
      </c>
      <c r="Q1414" s="260" t="s">
        <v>33</v>
      </c>
      <c r="R1414" s="260" t="s">
        <v>33</v>
      </c>
      <c r="S1414" s="260" t="s">
        <v>33</v>
      </c>
      <c r="T1414" s="262">
        <v>0.9</v>
      </c>
      <c r="U1414" s="260" t="s">
        <v>33</v>
      </c>
      <c r="V1414" s="260" t="s">
        <v>33</v>
      </c>
      <c r="W1414" s="260" t="s">
        <v>33</v>
      </c>
      <c r="X1414" s="260" t="s">
        <v>33</v>
      </c>
      <c r="Y1414" s="262">
        <v>0.92</v>
      </c>
      <c r="Z1414" s="262" t="s">
        <v>33</v>
      </c>
      <c r="AA1414" s="262" t="s">
        <v>33</v>
      </c>
      <c r="AB1414" s="262" t="s">
        <v>33</v>
      </c>
      <c r="AC1414" s="262" t="s">
        <v>33</v>
      </c>
      <c r="AD1414" s="262">
        <v>0.92</v>
      </c>
      <c r="AE1414" s="260" t="s">
        <v>33</v>
      </c>
      <c r="AF1414" s="260" t="s">
        <v>33</v>
      </c>
      <c r="AG1414" s="260" t="s">
        <v>33</v>
      </c>
      <c r="AH1414" s="260" t="s">
        <v>33</v>
      </c>
      <c r="AI1414" s="262">
        <v>0.92</v>
      </c>
      <c r="AJ1414" s="260" t="s">
        <v>33</v>
      </c>
      <c r="AK1414" s="260" t="s">
        <v>33</v>
      </c>
      <c r="AL1414" s="260" t="s">
        <v>33</v>
      </c>
      <c r="AM1414" s="260" t="s">
        <v>33</v>
      </c>
      <c r="AN1414" s="259">
        <v>0.99</v>
      </c>
      <c r="AO1414" s="264" t="s">
        <v>33</v>
      </c>
      <c r="AP1414" s="264" t="s">
        <v>33</v>
      </c>
      <c r="AQ1414" s="264" t="s">
        <v>33</v>
      </c>
      <c r="AR1414" s="265" t="s">
        <v>33</v>
      </c>
      <c r="AS1414" s="286">
        <v>0.0721861525408278</v>
      </c>
      <c r="AT1414" s="267" t="s">
        <v>33</v>
      </c>
      <c r="AU1414" s="268" t="s">
        <v>33</v>
      </c>
      <c r="AV1414" s="268" t="s">
        <v>33</v>
      </c>
      <c r="AW1414" s="268" t="s">
        <v>33</v>
      </c>
      <c r="AX1414" s="224"/>
      <c r="AY1414" s="222"/>
    </row>
    <row r="1415" ht="15" spans="1:51">
      <c r="A1415" s="220"/>
      <c r="B1415" s="224"/>
      <c r="C1415" s="283" t="s">
        <v>1085</v>
      </c>
      <c r="D1415" s="111" t="s">
        <v>25</v>
      </c>
      <c r="E1415" s="111" t="s">
        <v>1086</v>
      </c>
      <c r="F1415" s="307" t="s">
        <v>1454</v>
      </c>
      <c r="G1415" s="307" t="s">
        <v>1454</v>
      </c>
      <c r="H1415" s="307" t="s">
        <v>1454</v>
      </c>
      <c r="I1415" s="307" t="s">
        <v>1454</v>
      </c>
      <c r="J1415" s="259">
        <v>0.9</v>
      </c>
      <c r="K1415" s="260" t="s">
        <v>33</v>
      </c>
      <c r="L1415" s="260" t="s">
        <v>33</v>
      </c>
      <c r="M1415" s="261" t="s">
        <v>33</v>
      </c>
      <c r="N1415" s="261" t="s">
        <v>33</v>
      </c>
      <c r="O1415" s="262">
        <v>0.9</v>
      </c>
      <c r="P1415" s="263" t="s">
        <v>33</v>
      </c>
      <c r="Q1415" s="260" t="s">
        <v>33</v>
      </c>
      <c r="R1415" s="260" t="s">
        <v>33</v>
      </c>
      <c r="S1415" s="260" t="s">
        <v>33</v>
      </c>
      <c r="T1415" s="262">
        <v>0.9</v>
      </c>
      <c r="U1415" s="260" t="s">
        <v>33</v>
      </c>
      <c r="V1415" s="260" t="s">
        <v>33</v>
      </c>
      <c r="W1415" s="260" t="s">
        <v>33</v>
      </c>
      <c r="X1415" s="260" t="s">
        <v>33</v>
      </c>
      <c r="Y1415" s="262">
        <v>0.92</v>
      </c>
      <c r="Z1415" s="262" t="s">
        <v>33</v>
      </c>
      <c r="AA1415" s="262" t="s">
        <v>33</v>
      </c>
      <c r="AB1415" s="262" t="s">
        <v>33</v>
      </c>
      <c r="AC1415" s="262" t="s">
        <v>33</v>
      </c>
      <c r="AD1415" s="262">
        <v>0.92</v>
      </c>
      <c r="AE1415" s="260" t="s">
        <v>33</v>
      </c>
      <c r="AF1415" s="260" t="s">
        <v>33</v>
      </c>
      <c r="AG1415" s="260" t="s">
        <v>33</v>
      </c>
      <c r="AH1415" s="260" t="s">
        <v>33</v>
      </c>
      <c r="AI1415" s="262">
        <v>0.92</v>
      </c>
      <c r="AJ1415" s="260" t="s">
        <v>33</v>
      </c>
      <c r="AK1415" s="260" t="s">
        <v>33</v>
      </c>
      <c r="AL1415" s="260" t="s">
        <v>33</v>
      </c>
      <c r="AM1415" s="260" t="s">
        <v>33</v>
      </c>
      <c r="AN1415" s="259">
        <v>0.99</v>
      </c>
      <c r="AO1415" s="264" t="s">
        <v>33</v>
      </c>
      <c r="AP1415" s="264" t="s">
        <v>33</v>
      </c>
      <c r="AQ1415" s="264" t="s">
        <v>33</v>
      </c>
      <c r="AR1415" s="265" t="s">
        <v>33</v>
      </c>
      <c r="AS1415" s="286">
        <v>0.0721861525408278</v>
      </c>
      <c r="AT1415" s="267" t="s">
        <v>33</v>
      </c>
      <c r="AU1415" s="268" t="s">
        <v>33</v>
      </c>
      <c r="AV1415" s="268" t="s">
        <v>33</v>
      </c>
      <c r="AW1415" s="268" t="s">
        <v>33</v>
      </c>
      <c r="AX1415" s="224"/>
      <c r="AY1415" s="222"/>
    </row>
    <row r="1416" ht="15" spans="1:51">
      <c r="A1416" s="220"/>
      <c r="B1416" s="224"/>
      <c r="C1416" s="283" t="s">
        <v>1455</v>
      </c>
      <c r="D1416" s="111" t="s">
        <v>125</v>
      </c>
      <c r="E1416" s="111" t="s">
        <v>1456</v>
      </c>
      <c r="F1416" s="311" t="s">
        <v>1457</v>
      </c>
      <c r="G1416" s="311" t="s">
        <v>1457</v>
      </c>
      <c r="H1416" s="311" t="s">
        <v>1457</v>
      </c>
      <c r="I1416" s="311" t="s">
        <v>1457</v>
      </c>
      <c r="J1416" s="259">
        <v>0.9</v>
      </c>
      <c r="K1416" s="260" t="s">
        <v>33</v>
      </c>
      <c r="L1416" s="260" t="s">
        <v>33</v>
      </c>
      <c r="M1416" s="261" t="s">
        <v>33</v>
      </c>
      <c r="N1416" s="261" t="s">
        <v>33</v>
      </c>
      <c r="O1416" s="262">
        <v>0.9</v>
      </c>
      <c r="P1416" s="263">
        <v>0</v>
      </c>
      <c r="Q1416" s="260">
        <v>0</v>
      </c>
      <c r="R1416" s="260">
        <v>0</v>
      </c>
      <c r="S1416" s="260">
        <v>0</v>
      </c>
      <c r="T1416" s="262">
        <v>0.9</v>
      </c>
      <c r="U1416" s="260">
        <v>0.333333333333333</v>
      </c>
      <c r="V1416" s="260">
        <v>0</v>
      </c>
      <c r="W1416" s="260">
        <v>1</v>
      </c>
      <c r="X1416" s="260">
        <v>0.6</v>
      </c>
      <c r="Y1416" s="262">
        <v>0.92</v>
      </c>
      <c r="Z1416" s="262" t="s">
        <v>33</v>
      </c>
      <c r="AA1416" s="262" t="s">
        <v>33</v>
      </c>
      <c r="AB1416" s="262" t="s">
        <v>33</v>
      </c>
      <c r="AC1416" s="262">
        <v>1</v>
      </c>
      <c r="AD1416" s="262">
        <v>0.92</v>
      </c>
      <c r="AE1416" s="260">
        <v>0.98925422483468</v>
      </c>
      <c r="AF1416" s="260">
        <v>0.998529070217543</v>
      </c>
      <c r="AG1416" s="260">
        <v>0.834606006160164</v>
      </c>
      <c r="AH1416" s="260">
        <v>0.909885966367803</v>
      </c>
      <c r="AI1416" s="262">
        <v>0.92</v>
      </c>
      <c r="AJ1416" s="260">
        <v>0.333333333333333</v>
      </c>
      <c r="AK1416" s="260">
        <v>0</v>
      </c>
      <c r="AL1416" s="260">
        <v>1</v>
      </c>
      <c r="AM1416" s="260">
        <v>0.681818181818182</v>
      </c>
      <c r="AN1416" s="259">
        <v>0.99</v>
      </c>
      <c r="AO1416" s="264" t="s">
        <v>33</v>
      </c>
      <c r="AP1416" s="264" t="s">
        <v>33</v>
      </c>
      <c r="AQ1416" s="264">
        <v>1</v>
      </c>
      <c r="AR1416" s="265">
        <v>1</v>
      </c>
      <c r="AS1416" s="286">
        <v>0.110069253262963</v>
      </c>
      <c r="AT1416" s="267" t="s">
        <v>33</v>
      </c>
      <c r="AU1416" s="268" t="s">
        <v>33</v>
      </c>
      <c r="AV1416" s="268" t="s">
        <v>33</v>
      </c>
      <c r="AW1416" s="268" t="s">
        <v>33</v>
      </c>
      <c r="AX1416" s="224"/>
      <c r="AY1416" s="222"/>
    </row>
    <row r="1417" ht="15" spans="1:51">
      <c r="A1417" s="220"/>
      <c r="B1417" s="224"/>
      <c r="C1417" s="283" t="s">
        <v>1455</v>
      </c>
      <c r="D1417" s="111" t="s">
        <v>125</v>
      </c>
      <c r="E1417" s="111" t="s">
        <v>1456</v>
      </c>
      <c r="F1417" s="312" t="s">
        <v>1458</v>
      </c>
      <c r="G1417" s="312" t="s">
        <v>1458</v>
      </c>
      <c r="H1417" s="312" t="s">
        <v>1458</v>
      </c>
      <c r="I1417" s="312" t="s">
        <v>1458</v>
      </c>
      <c r="J1417" s="259">
        <v>0.9</v>
      </c>
      <c r="K1417" s="260" t="s">
        <v>33</v>
      </c>
      <c r="L1417" s="260" t="s">
        <v>33</v>
      </c>
      <c r="M1417" s="261" t="s">
        <v>33</v>
      </c>
      <c r="N1417" s="261" t="s">
        <v>33</v>
      </c>
      <c r="O1417" s="262">
        <v>0.9</v>
      </c>
      <c r="P1417" s="263" t="s">
        <v>33</v>
      </c>
      <c r="Q1417" s="260" t="s">
        <v>33</v>
      </c>
      <c r="R1417" s="260" t="s">
        <v>33</v>
      </c>
      <c r="S1417" s="260">
        <v>0</v>
      </c>
      <c r="T1417" s="262">
        <v>0.9</v>
      </c>
      <c r="U1417" s="260" t="s">
        <v>33</v>
      </c>
      <c r="V1417" s="260" t="s">
        <v>33</v>
      </c>
      <c r="W1417" s="260" t="s">
        <v>33</v>
      </c>
      <c r="X1417" s="260">
        <v>1</v>
      </c>
      <c r="Y1417" s="262">
        <v>0.92</v>
      </c>
      <c r="Z1417" s="262" t="s">
        <v>33</v>
      </c>
      <c r="AA1417" s="262" t="s">
        <v>33</v>
      </c>
      <c r="AB1417" s="262" t="s">
        <v>33</v>
      </c>
      <c r="AC1417" s="262" t="s">
        <v>33</v>
      </c>
      <c r="AD1417" s="262">
        <v>0.92</v>
      </c>
      <c r="AE1417" s="260">
        <v>0.89344262295082</v>
      </c>
      <c r="AF1417" s="260">
        <v>0.891156462585034</v>
      </c>
      <c r="AG1417" s="260">
        <v>0.965686274509804</v>
      </c>
      <c r="AH1417" s="260">
        <v>0.986773736419462</v>
      </c>
      <c r="AI1417" s="262">
        <v>0.92</v>
      </c>
      <c r="AJ1417" s="260" t="s">
        <v>33</v>
      </c>
      <c r="AK1417" s="260" t="s">
        <v>33</v>
      </c>
      <c r="AL1417" s="260" t="s">
        <v>33</v>
      </c>
      <c r="AM1417" s="260">
        <v>1</v>
      </c>
      <c r="AN1417" s="259">
        <v>0.99</v>
      </c>
      <c r="AO1417" s="264" t="s">
        <v>33</v>
      </c>
      <c r="AP1417" s="264" t="s">
        <v>33</v>
      </c>
      <c r="AQ1417" s="264" t="s">
        <v>33</v>
      </c>
      <c r="AR1417" s="265">
        <v>1</v>
      </c>
      <c r="AS1417" s="286">
        <v>0.110069253262963</v>
      </c>
      <c r="AT1417" s="267" t="s">
        <v>33</v>
      </c>
      <c r="AU1417" s="268" t="s">
        <v>33</v>
      </c>
      <c r="AV1417" s="268" t="s">
        <v>33</v>
      </c>
      <c r="AW1417" s="268" t="s">
        <v>33</v>
      </c>
      <c r="AX1417" s="224"/>
      <c r="AY1417" s="222"/>
    </row>
    <row r="1418" ht="15" spans="1:51">
      <c r="A1418" s="220"/>
      <c r="B1418" s="224"/>
      <c r="C1418" s="283" t="s">
        <v>1455</v>
      </c>
      <c r="D1418" s="111" t="s">
        <v>125</v>
      </c>
      <c r="E1418" s="111" t="s">
        <v>1456</v>
      </c>
      <c r="F1418" s="311" t="s">
        <v>1459</v>
      </c>
      <c r="G1418" s="311" t="s">
        <v>1459</v>
      </c>
      <c r="H1418" s="311" t="s">
        <v>1459</v>
      </c>
      <c r="I1418" s="311" t="s">
        <v>1459</v>
      </c>
      <c r="J1418" s="259">
        <v>0.9</v>
      </c>
      <c r="K1418" s="260" t="s">
        <v>33</v>
      </c>
      <c r="L1418" s="260" t="s">
        <v>33</v>
      </c>
      <c r="M1418" s="261" t="s">
        <v>33</v>
      </c>
      <c r="N1418" s="261" t="s">
        <v>33</v>
      </c>
      <c r="O1418" s="262">
        <v>0.9</v>
      </c>
      <c r="P1418" s="263" t="s">
        <v>33</v>
      </c>
      <c r="Q1418" s="260" t="s">
        <v>33</v>
      </c>
      <c r="R1418" s="260" t="s">
        <v>33</v>
      </c>
      <c r="S1418" s="260" t="s">
        <v>33</v>
      </c>
      <c r="T1418" s="262">
        <v>0.9</v>
      </c>
      <c r="U1418" s="260" t="s">
        <v>33</v>
      </c>
      <c r="V1418" s="260" t="s">
        <v>33</v>
      </c>
      <c r="W1418" s="260" t="s">
        <v>33</v>
      </c>
      <c r="X1418" s="260" t="s">
        <v>33</v>
      </c>
      <c r="Y1418" s="262">
        <v>0.92</v>
      </c>
      <c r="Z1418" s="262" t="s">
        <v>33</v>
      </c>
      <c r="AA1418" s="262" t="s">
        <v>33</v>
      </c>
      <c r="AB1418" s="262" t="s">
        <v>33</v>
      </c>
      <c r="AC1418" s="262" t="s">
        <v>33</v>
      </c>
      <c r="AD1418" s="262">
        <v>0.92</v>
      </c>
      <c r="AE1418" s="260">
        <v>1</v>
      </c>
      <c r="AF1418" s="260">
        <v>0.326797385620915</v>
      </c>
      <c r="AG1418" s="260">
        <v>1</v>
      </c>
      <c r="AH1418" s="260">
        <v>0.941837409120952</v>
      </c>
      <c r="AI1418" s="262">
        <v>0.92</v>
      </c>
      <c r="AJ1418" s="260" t="s">
        <v>33</v>
      </c>
      <c r="AK1418" s="260" t="s">
        <v>33</v>
      </c>
      <c r="AL1418" s="260" t="s">
        <v>33</v>
      </c>
      <c r="AM1418" s="260" t="s">
        <v>33</v>
      </c>
      <c r="AN1418" s="259">
        <v>0.99</v>
      </c>
      <c r="AO1418" s="264" t="s">
        <v>33</v>
      </c>
      <c r="AP1418" s="264" t="s">
        <v>33</v>
      </c>
      <c r="AQ1418" s="264" t="s">
        <v>33</v>
      </c>
      <c r="AR1418" s="265">
        <v>1</v>
      </c>
      <c r="AS1418" s="286">
        <v>0.110069253262963</v>
      </c>
      <c r="AT1418" s="267" t="s">
        <v>33</v>
      </c>
      <c r="AU1418" s="268" t="s">
        <v>33</v>
      </c>
      <c r="AV1418" s="268" t="s">
        <v>33</v>
      </c>
      <c r="AW1418" s="268" t="s">
        <v>33</v>
      </c>
      <c r="AX1418" s="224"/>
      <c r="AY1418" s="222"/>
    </row>
    <row r="1419" ht="15" spans="1:51">
      <c r="A1419" s="220"/>
      <c r="B1419" s="224"/>
      <c r="C1419" s="283" t="s">
        <v>1455</v>
      </c>
      <c r="D1419" s="111" t="s">
        <v>125</v>
      </c>
      <c r="E1419" s="111" t="s">
        <v>1456</v>
      </c>
      <c r="F1419" s="312" t="s">
        <v>1460</v>
      </c>
      <c r="G1419" s="312" t="s">
        <v>1460</v>
      </c>
      <c r="H1419" s="312" t="s">
        <v>1460</v>
      </c>
      <c r="I1419" s="312" t="s">
        <v>1460</v>
      </c>
      <c r="J1419" s="259">
        <v>0.9</v>
      </c>
      <c r="K1419" s="260" t="s">
        <v>33</v>
      </c>
      <c r="L1419" s="260" t="s">
        <v>33</v>
      </c>
      <c r="M1419" s="261" t="s">
        <v>33</v>
      </c>
      <c r="N1419" s="261" t="s">
        <v>33</v>
      </c>
      <c r="O1419" s="262">
        <v>0.9</v>
      </c>
      <c r="P1419" s="263">
        <v>0</v>
      </c>
      <c r="Q1419" s="260">
        <v>0</v>
      </c>
      <c r="R1419" s="260">
        <v>0</v>
      </c>
      <c r="S1419" s="260">
        <v>0</v>
      </c>
      <c r="T1419" s="262">
        <v>0.9</v>
      </c>
      <c r="U1419" s="260">
        <v>1</v>
      </c>
      <c r="V1419" s="260">
        <v>0.75</v>
      </c>
      <c r="W1419" s="260">
        <v>0.857142857142857</v>
      </c>
      <c r="X1419" s="260">
        <v>0.987341772151899</v>
      </c>
      <c r="Y1419" s="262">
        <v>0.92</v>
      </c>
      <c r="Z1419" s="262" t="s">
        <v>33</v>
      </c>
      <c r="AA1419" s="262" t="s">
        <v>33</v>
      </c>
      <c r="AB1419" s="262" t="s">
        <v>33</v>
      </c>
      <c r="AC1419" s="262">
        <v>1</v>
      </c>
      <c r="AD1419" s="262">
        <v>0.92</v>
      </c>
      <c r="AE1419" s="260">
        <v>0.989838163342115</v>
      </c>
      <c r="AF1419" s="260">
        <v>0.999492127983748</v>
      </c>
      <c r="AG1419" s="260">
        <v>0.999149659863946</v>
      </c>
      <c r="AH1419" s="260">
        <v>0.985247712212054</v>
      </c>
      <c r="AI1419" s="262">
        <v>0.92</v>
      </c>
      <c r="AJ1419" s="260">
        <v>1</v>
      </c>
      <c r="AK1419" s="260">
        <v>0.833333333333333</v>
      </c>
      <c r="AL1419" s="260">
        <v>0.875</v>
      </c>
      <c r="AM1419" s="260">
        <v>0.990338164251208</v>
      </c>
      <c r="AN1419" s="259">
        <v>0.99</v>
      </c>
      <c r="AO1419" s="264">
        <v>1</v>
      </c>
      <c r="AP1419" s="264">
        <v>1</v>
      </c>
      <c r="AQ1419" s="264">
        <v>1</v>
      </c>
      <c r="AR1419" s="265">
        <v>1</v>
      </c>
      <c r="AS1419" s="286">
        <v>0.110069253262963</v>
      </c>
      <c r="AT1419" s="267" t="s">
        <v>33</v>
      </c>
      <c r="AU1419" s="268" t="s">
        <v>33</v>
      </c>
      <c r="AV1419" s="268" t="s">
        <v>33</v>
      </c>
      <c r="AW1419" s="268" t="s">
        <v>33</v>
      </c>
      <c r="AX1419" s="224"/>
      <c r="AY1419" s="222"/>
    </row>
    <row r="1420" ht="15" spans="1:51">
      <c r="A1420" s="220"/>
      <c r="B1420" s="224"/>
      <c r="C1420" s="283" t="s">
        <v>1455</v>
      </c>
      <c r="D1420" s="111" t="s">
        <v>125</v>
      </c>
      <c r="E1420" s="111" t="s">
        <v>1456</v>
      </c>
      <c r="F1420" s="312" t="s">
        <v>1461</v>
      </c>
      <c r="G1420" s="312" t="s">
        <v>1461</v>
      </c>
      <c r="H1420" s="312" t="s">
        <v>1461</v>
      </c>
      <c r="I1420" s="312" t="s">
        <v>1461</v>
      </c>
      <c r="J1420" s="259">
        <v>0.9</v>
      </c>
      <c r="K1420" s="260" t="s">
        <v>33</v>
      </c>
      <c r="L1420" s="260" t="s">
        <v>33</v>
      </c>
      <c r="M1420" s="261" t="s">
        <v>33</v>
      </c>
      <c r="N1420" s="261" t="s">
        <v>33</v>
      </c>
      <c r="O1420" s="262">
        <v>0.9</v>
      </c>
      <c r="P1420" s="263" t="s">
        <v>33</v>
      </c>
      <c r="Q1420" s="260" t="s">
        <v>33</v>
      </c>
      <c r="R1420" s="260" t="s">
        <v>33</v>
      </c>
      <c r="S1420" s="260">
        <v>0</v>
      </c>
      <c r="T1420" s="262">
        <v>0.9</v>
      </c>
      <c r="U1420" s="260" t="s">
        <v>33</v>
      </c>
      <c r="V1420" s="260" t="s">
        <v>33</v>
      </c>
      <c r="W1420" s="260" t="s">
        <v>33</v>
      </c>
      <c r="X1420" s="260">
        <v>0.5</v>
      </c>
      <c r="Y1420" s="262">
        <v>0.92</v>
      </c>
      <c r="Z1420" s="262" t="s">
        <v>33</v>
      </c>
      <c r="AA1420" s="262" t="s">
        <v>33</v>
      </c>
      <c r="AB1420" s="262" t="s">
        <v>33</v>
      </c>
      <c r="AC1420" s="262">
        <v>1</v>
      </c>
      <c r="AD1420" s="262">
        <v>0.92</v>
      </c>
      <c r="AE1420" s="260">
        <v>0.956756756756757</v>
      </c>
      <c r="AF1420" s="260">
        <v>0.946731234866828</v>
      </c>
      <c r="AG1420" s="260">
        <v>0.913319238900634</v>
      </c>
      <c r="AH1420" s="260">
        <v>0.952881318438226</v>
      </c>
      <c r="AI1420" s="262">
        <v>0.92</v>
      </c>
      <c r="AJ1420" s="260" t="s">
        <v>33</v>
      </c>
      <c r="AK1420" s="260" t="s">
        <v>33</v>
      </c>
      <c r="AL1420" s="260" t="s">
        <v>33</v>
      </c>
      <c r="AM1420" s="260">
        <v>1</v>
      </c>
      <c r="AN1420" s="259">
        <v>0.99</v>
      </c>
      <c r="AO1420" s="264">
        <v>1</v>
      </c>
      <c r="AP1420" s="264">
        <v>1</v>
      </c>
      <c r="AQ1420" s="264">
        <v>1</v>
      </c>
      <c r="AR1420" s="265">
        <v>1</v>
      </c>
      <c r="AS1420" s="286">
        <v>0.110069253262963</v>
      </c>
      <c r="AT1420" s="267" t="s">
        <v>33</v>
      </c>
      <c r="AU1420" s="268" t="s">
        <v>33</v>
      </c>
      <c r="AV1420" s="268" t="s">
        <v>33</v>
      </c>
      <c r="AW1420" s="268" t="s">
        <v>33</v>
      </c>
      <c r="AX1420" s="224"/>
      <c r="AY1420" s="222"/>
    </row>
    <row r="1421" ht="15" spans="1:51">
      <c r="A1421" s="220"/>
      <c r="B1421" s="224"/>
      <c r="C1421" s="283" t="s">
        <v>1455</v>
      </c>
      <c r="D1421" s="111" t="s">
        <v>125</v>
      </c>
      <c r="E1421" s="111" t="s">
        <v>1456</v>
      </c>
      <c r="F1421" s="312" t="s">
        <v>1462</v>
      </c>
      <c r="G1421" s="312" t="s">
        <v>1462</v>
      </c>
      <c r="H1421" s="312" t="s">
        <v>1462</v>
      </c>
      <c r="I1421" s="312" t="s">
        <v>1462</v>
      </c>
      <c r="J1421" s="259">
        <v>0.9</v>
      </c>
      <c r="K1421" s="260" t="s">
        <v>33</v>
      </c>
      <c r="L1421" s="260" t="s">
        <v>33</v>
      </c>
      <c r="M1421" s="261" t="s">
        <v>33</v>
      </c>
      <c r="N1421" s="261" t="s">
        <v>33</v>
      </c>
      <c r="O1421" s="262">
        <v>0.9</v>
      </c>
      <c r="P1421" s="263">
        <v>0</v>
      </c>
      <c r="Q1421" s="260">
        <v>0</v>
      </c>
      <c r="R1421" s="260" t="s">
        <v>33</v>
      </c>
      <c r="S1421" s="260">
        <v>0</v>
      </c>
      <c r="T1421" s="262">
        <v>0.9</v>
      </c>
      <c r="U1421" s="260">
        <v>1</v>
      </c>
      <c r="V1421" s="260">
        <v>1</v>
      </c>
      <c r="W1421" s="260" t="s">
        <v>33</v>
      </c>
      <c r="X1421" s="260">
        <v>1</v>
      </c>
      <c r="Y1421" s="262">
        <v>0.92</v>
      </c>
      <c r="Z1421" s="262" t="s">
        <v>33</v>
      </c>
      <c r="AA1421" s="262" t="s">
        <v>33</v>
      </c>
      <c r="AB1421" s="262" t="s">
        <v>33</v>
      </c>
      <c r="AC1421" s="262" t="s">
        <v>33</v>
      </c>
      <c r="AD1421" s="262">
        <v>0.92</v>
      </c>
      <c r="AE1421" s="260">
        <v>1</v>
      </c>
      <c r="AF1421" s="260">
        <v>0.99875</v>
      </c>
      <c r="AG1421" s="260">
        <v>0.699070764832023</v>
      </c>
      <c r="AH1421" s="260">
        <v>0.962076749435666</v>
      </c>
      <c r="AI1421" s="262">
        <v>0.92</v>
      </c>
      <c r="AJ1421" s="260">
        <v>1</v>
      </c>
      <c r="AK1421" s="260">
        <v>1</v>
      </c>
      <c r="AL1421" s="260" t="s">
        <v>33</v>
      </c>
      <c r="AM1421" s="260">
        <v>1</v>
      </c>
      <c r="AN1421" s="259">
        <v>0.99</v>
      </c>
      <c r="AO1421" s="264">
        <v>1</v>
      </c>
      <c r="AP1421" s="264">
        <v>1</v>
      </c>
      <c r="AQ1421" s="264">
        <v>1</v>
      </c>
      <c r="AR1421" s="265">
        <v>1</v>
      </c>
      <c r="AS1421" s="286">
        <v>0.110069253262963</v>
      </c>
      <c r="AT1421" s="267" t="s">
        <v>33</v>
      </c>
      <c r="AU1421" s="268" t="s">
        <v>33</v>
      </c>
      <c r="AV1421" s="268" t="s">
        <v>33</v>
      </c>
      <c r="AW1421" s="268" t="s">
        <v>33</v>
      </c>
      <c r="AX1421" s="224"/>
      <c r="AY1421" s="222"/>
    </row>
    <row r="1422" ht="15" spans="1:51">
      <c r="A1422" s="220"/>
      <c r="B1422" s="224"/>
      <c r="C1422" s="283" t="s">
        <v>1455</v>
      </c>
      <c r="D1422" s="111" t="s">
        <v>125</v>
      </c>
      <c r="E1422" s="111" t="s">
        <v>1456</v>
      </c>
      <c r="F1422" s="312" t="s">
        <v>1463</v>
      </c>
      <c r="G1422" s="312" t="s">
        <v>1463</v>
      </c>
      <c r="H1422" s="312" t="s">
        <v>1463</v>
      </c>
      <c r="I1422" s="312" t="s">
        <v>1463</v>
      </c>
      <c r="J1422" s="259">
        <v>0.9</v>
      </c>
      <c r="K1422" s="260" t="s">
        <v>33</v>
      </c>
      <c r="L1422" s="260" t="s">
        <v>33</v>
      </c>
      <c r="M1422" s="261" t="s">
        <v>33</v>
      </c>
      <c r="N1422" s="261" t="s">
        <v>33</v>
      </c>
      <c r="O1422" s="262">
        <v>0.9</v>
      </c>
      <c r="P1422" s="263" t="s">
        <v>33</v>
      </c>
      <c r="Q1422" s="260" t="s">
        <v>33</v>
      </c>
      <c r="R1422" s="260" t="s">
        <v>33</v>
      </c>
      <c r="S1422" s="260">
        <v>0</v>
      </c>
      <c r="T1422" s="262">
        <v>0.9</v>
      </c>
      <c r="U1422" s="260" t="s">
        <v>33</v>
      </c>
      <c r="V1422" s="260" t="s">
        <v>33</v>
      </c>
      <c r="W1422" s="260" t="s">
        <v>33</v>
      </c>
      <c r="X1422" s="260">
        <v>1</v>
      </c>
      <c r="Y1422" s="262">
        <v>0.92</v>
      </c>
      <c r="Z1422" s="262" t="s">
        <v>33</v>
      </c>
      <c r="AA1422" s="262" t="s">
        <v>33</v>
      </c>
      <c r="AB1422" s="262" t="s">
        <v>33</v>
      </c>
      <c r="AC1422" s="262" t="s">
        <v>33</v>
      </c>
      <c r="AD1422" s="262">
        <v>0.92</v>
      </c>
      <c r="AE1422" s="260">
        <v>1</v>
      </c>
      <c r="AF1422" s="260">
        <v>0.994535519125683</v>
      </c>
      <c r="AG1422" s="260">
        <v>0.981670061099796</v>
      </c>
      <c r="AH1422" s="260">
        <v>0.978100166327851</v>
      </c>
      <c r="AI1422" s="262">
        <v>0.92</v>
      </c>
      <c r="AJ1422" s="260" t="s">
        <v>33</v>
      </c>
      <c r="AK1422" s="260" t="s">
        <v>33</v>
      </c>
      <c r="AL1422" s="260" t="s">
        <v>33</v>
      </c>
      <c r="AM1422" s="260">
        <v>1</v>
      </c>
      <c r="AN1422" s="259">
        <v>0.99</v>
      </c>
      <c r="AO1422" s="264">
        <v>1</v>
      </c>
      <c r="AP1422" s="264">
        <v>1</v>
      </c>
      <c r="AQ1422" s="264">
        <v>1</v>
      </c>
      <c r="AR1422" s="265">
        <v>1</v>
      </c>
      <c r="AS1422" s="286">
        <v>0.110069253262963</v>
      </c>
      <c r="AT1422" s="267" t="s">
        <v>33</v>
      </c>
      <c r="AU1422" s="268" t="s">
        <v>33</v>
      </c>
      <c r="AV1422" s="268" t="s">
        <v>33</v>
      </c>
      <c r="AW1422" s="268" t="s">
        <v>33</v>
      </c>
      <c r="AX1422" s="224"/>
      <c r="AY1422" s="222"/>
    </row>
    <row r="1423" ht="15" spans="1:51">
      <c r="A1423" s="220"/>
      <c r="B1423" s="224"/>
      <c r="C1423" s="283" t="s">
        <v>1455</v>
      </c>
      <c r="D1423" s="111" t="s">
        <v>125</v>
      </c>
      <c r="E1423" s="111" t="s">
        <v>1456</v>
      </c>
      <c r="F1423" s="312" t="s">
        <v>1464</v>
      </c>
      <c r="G1423" s="312" t="s">
        <v>1464</v>
      </c>
      <c r="H1423" s="312" t="s">
        <v>1464</v>
      </c>
      <c r="I1423" s="312" t="s">
        <v>1464</v>
      </c>
      <c r="J1423" s="259">
        <v>0.9</v>
      </c>
      <c r="K1423" s="260" t="s">
        <v>33</v>
      </c>
      <c r="L1423" s="260" t="s">
        <v>33</v>
      </c>
      <c r="M1423" s="261" t="s">
        <v>33</v>
      </c>
      <c r="N1423" s="261" t="s">
        <v>33</v>
      </c>
      <c r="O1423" s="262">
        <v>0.9</v>
      </c>
      <c r="P1423" s="263" t="s">
        <v>33</v>
      </c>
      <c r="Q1423" s="260" t="s">
        <v>33</v>
      </c>
      <c r="R1423" s="260" t="s">
        <v>33</v>
      </c>
      <c r="S1423" s="260">
        <v>0</v>
      </c>
      <c r="T1423" s="262">
        <v>0.9</v>
      </c>
      <c r="U1423" s="260" t="s">
        <v>33</v>
      </c>
      <c r="V1423" s="260" t="s">
        <v>33</v>
      </c>
      <c r="W1423" s="260" t="s">
        <v>33</v>
      </c>
      <c r="X1423" s="260">
        <v>1</v>
      </c>
      <c r="Y1423" s="262">
        <v>0.92</v>
      </c>
      <c r="Z1423" s="262" t="s">
        <v>33</v>
      </c>
      <c r="AA1423" s="262" t="s">
        <v>33</v>
      </c>
      <c r="AB1423" s="262" t="s">
        <v>33</v>
      </c>
      <c r="AC1423" s="262" t="s">
        <v>33</v>
      </c>
      <c r="AD1423" s="262">
        <v>0.92</v>
      </c>
      <c r="AE1423" s="260">
        <v>0.991620111731844</v>
      </c>
      <c r="AF1423" s="260">
        <v>0.970822281167109</v>
      </c>
      <c r="AG1423" s="260">
        <v>0.988317757009346</v>
      </c>
      <c r="AH1423" s="260">
        <v>0.989019253910951</v>
      </c>
      <c r="AI1423" s="262">
        <v>0.92</v>
      </c>
      <c r="AJ1423" s="260" t="s">
        <v>33</v>
      </c>
      <c r="AK1423" s="260" t="s">
        <v>33</v>
      </c>
      <c r="AL1423" s="260" t="s">
        <v>33</v>
      </c>
      <c r="AM1423" s="260">
        <v>1</v>
      </c>
      <c r="AN1423" s="259">
        <v>0.99</v>
      </c>
      <c r="AO1423" s="264" t="s">
        <v>33</v>
      </c>
      <c r="AP1423" s="264" t="s">
        <v>33</v>
      </c>
      <c r="AQ1423" s="264" t="s">
        <v>33</v>
      </c>
      <c r="AR1423" s="265">
        <v>1</v>
      </c>
      <c r="AS1423" s="286">
        <v>0.110069253262963</v>
      </c>
      <c r="AT1423" s="267" t="s">
        <v>33</v>
      </c>
      <c r="AU1423" s="268" t="s">
        <v>33</v>
      </c>
      <c r="AV1423" s="268" t="s">
        <v>33</v>
      </c>
      <c r="AW1423" s="268" t="s">
        <v>33</v>
      </c>
      <c r="AX1423" s="224"/>
      <c r="AY1423" s="222"/>
    </row>
    <row r="1424" ht="15" spans="1:51">
      <c r="A1424" s="220"/>
      <c r="B1424" s="224"/>
      <c r="C1424" s="283" t="s">
        <v>1455</v>
      </c>
      <c r="D1424" s="111" t="s">
        <v>125</v>
      </c>
      <c r="E1424" s="111" t="s">
        <v>1456</v>
      </c>
      <c r="F1424" s="311" t="s">
        <v>1465</v>
      </c>
      <c r="G1424" s="311" t="s">
        <v>1465</v>
      </c>
      <c r="H1424" s="311" t="s">
        <v>1465</v>
      </c>
      <c r="I1424" s="311" t="s">
        <v>1465</v>
      </c>
      <c r="J1424" s="259">
        <v>0.9</v>
      </c>
      <c r="K1424" s="260" t="s">
        <v>33</v>
      </c>
      <c r="L1424" s="260" t="s">
        <v>33</v>
      </c>
      <c r="M1424" s="261" t="s">
        <v>33</v>
      </c>
      <c r="N1424" s="261" t="s">
        <v>33</v>
      </c>
      <c r="O1424" s="262">
        <v>0.9</v>
      </c>
      <c r="P1424" s="263">
        <v>0</v>
      </c>
      <c r="Q1424" s="260">
        <v>0</v>
      </c>
      <c r="R1424" s="260" t="s">
        <v>33</v>
      </c>
      <c r="S1424" s="260">
        <v>0</v>
      </c>
      <c r="T1424" s="262">
        <v>0.9</v>
      </c>
      <c r="U1424" s="260">
        <v>1</v>
      </c>
      <c r="V1424" s="260">
        <v>1</v>
      </c>
      <c r="W1424" s="260" t="s">
        <v>33</v>
      </c>
      <c r="X1424" s="260">
        <v>0.923076923076923</v>
      </c>
      <c r="Y1424" s="262">
        <v>0.92</v>
      </c>
      <c r="Z1424" s="262" t="s">
        <v>33</v>
      </c>
      <c r="AA1424" s="262" t="s">
        <v>33</v>
      </c>
      <c r="AB1424" s="262" t="s">
        <v>33</v>
      </c>
      <c r="AC1424" s="262" t="s">
        <v>33</v>
      </c>
      <c r="AD1424" s="262">
        <v>0.92</v>
      </c>
      <c r="AE1424" s="260">
        <v>0.870967741935484</v>
      </c>
      <c r="AF1424" s="260">
        <v>0.940828402366864</v>
      </c>
      <c r="AG1424" s="260">
        <v>1</v>
      </c>
      <c r="AH1424" s="260">
        <v>0.98496993987976</v>
      </c>
      <c r="AI1424" s="262">
        <v>0.92</v>
      </c>
      <c r="AJ1424" s="260">
        <v>1</v>
      </c>
      <c r="AK1424" s="260">
        <v>1</v>
      </c>
      <c r="AL1424" s="260" t="s">
        <v>33</v>
      </c>
      <c r="AM1424" s="260">
        <v>1</v>
      </c>
      <c r="AN1424" s="259">
        <v>0.99</v>
      </c>
      <c r="AO1424" s="264" t="s">
        <v>33</v>
      </c>
      <c r="AP1424" s="264">
        <v>1</v>
      </c>
      <c r="AQ1424" s="264" t="s">
        <v>33</v>
      </c>
      <c r="AR1424" s="265">
        <v>1</v>
      </c>
      <c r="AS1424" s="286">
        <v>0.110069253262963</v>
      </c>
      <c r="AT1424" s="267" t="s">
        <v>33</v>
      </c>
      <c r="AU1424" s="268" t="s">
        <v>33</v>
      </c>
      <c r="AV1424" s="268" t="s">
        <v>33</v>
      </c>
      <c r="AW1424" s="268" t="s">
        <v>33</v>
      </c>
      <c r="AX1424" s="224"/>
      <c r="AY1424" s="222"/>
    </row>
    <row r="1425" ht="15" spans="1:51">
      <c r="A1425" s="220"/>
      <c r="B1425" s="224"/>
      <c r="C1425" s="283" t="s">
        <v>1455</v>
      </c>
      <c r="D1425" s="111" t="s">
        <v>125</v>
      </c>
      <c r="E1425" s="111" t="s">
        <v>1456</v>
      </c>
      <c r="F1425" s="312" t="s">
        <v>1466</v>
      </c>
      <c r="G1425" s="312" t="s">
        <v>1466</v>
      </c>
      <c r="H1425" s="312" t="s">
        <v>1466</v>
      </c>
      <c r="I1425" s="312" t="s">
        <v>1466</v>
      </c>
      <c r="J1425" s="259">
        <v>0.9</v>
      </c>
      <c r="K1425" s="260" t="s">
        <v>33</v>
      </c>
      <c r="L1425" s="260" t="s">
        <v>33</v>
      </c>
      <c r="M1425" s="261" t="s">
        <v>33</v>
      </c>
      <c r="N1425" s="261" t="s">
        <v>33</v>
      </c>
      <c r="O1425" s="262">
        <v>0.9</v>
      </c>
      <c r="P1425" s="263" t="s">
        <v>33</v>
      </c>
      <c r="Q1425" s="260" t="s">
        <v>33</v>
      </c>
      <c r="R1425" s="260" t="s">
        <v>33</v>
      </c>
      <c r="S1425" s="260" t="s">
        <v>33</v>
      </c>
      <c r="T1425" s="262">
        <v>0.9</v>
      </c>
      <c r="U1425" s="260" t="s">
        <v>33</v>
      </c>
      <c r="V1425" s="260" t="s">
        <v>33</v>
      </c>
      <c r="W1425" s="260" t="s">
        <v>33</v>
      </c>
      <c r="X1425" s="260" t="s">
        <v>33</v>
      </c>
      <c r="Y1425" s="262">
        <v>0.92</v>
      </c>
      <c r="Z1425" s="262" t="s">
        <v>33</v>
      </c>
      <c r="AA1425" s="262" t="s">
        <v>33</v>
      </c>
      <c r="AB1425" s="262" t="s">
        <v>33</v>
      </c>
      <c r="AC1425" s="262" t="s">
        <v>33</v>
      </c>
      <c r="AD1425" s="262">
        <v>0.92</v>
      </c>
      <c r="AE1425" s="260">
        <v>1</v>
      </c>
      <c r="AF1425" s="260">
        <v>0.964285714285714</v>
      </c>
      <c r="AG1425" s="260">
        <v>1</v>
      </c>
      <c r="AH1425" s="260">
        <v>0.989068193649141</v>
      </c>
      <c r="AI1425" s="262">
        <v>0.92</v>
      </c>
      <c r="AJ1425" s="260" t="s">
        <v>33</v>
      </c>
      <c r="AK1425" s="260" t="s">
        <v>33</v>
      </c>
      <c r="AL1425" s="260" t="s">
        <v>33</v>
      </c>
      <c r="AM1425" s="260">
        <v>1</v>
      </c>
      <c r="AN1425" s="259">
        <v>0.99</v>
      </c>
      <c r="AO1425" s="264" t="s">
        <v>33</v>
      </c>
      <c r="AP1425" s="264" t="s">
        <v>33</v>
      </c>
      <c r="AQ1425" s="264" t="s">
        <v>33</v>
      </c>
      <c r="AR1425" s="265">
        <v>1</v>
      </c>
      <c r="AS1425" s="286">
        <v>0.110069253262963</v>
      </c>
      <c r="AT1425" s="267" t="s">
        <v>33</v>
      </c>
      <c r="AU1425" s="268" t="s">
        <v>33</v>
      </c>
      <c r="AV1425" s="268" t="s">
        <v>33</v>
      </c>
      <c r="AW1425" s="268" t="s">
        <v>33</v>
      </c>
      <c r="AX1425" s="224"/>
      <c r="AY1425" s="222"/>
    </row>
    <row r="1426" ht="15" spans="1:51">
      <c r="A1426" s="220"/>
      <c r="B1426" s="224"/>
      <c r="C1426" s="283" t="s">
        <v>1455</v>
      </c>
      <c r="D1426" s="111" t="s">
        <v>125</v>
      </c>
      <c r="E1426" s="111" t="s">
        <v>1456</v>
      </c>
      <c r="F1426" s="311" t="s">
        <v>1467</v>
      </c>
      <c r="G1426" s="311" t="s">
        <v>1467</v>
      </c>
      <c r="H1426" s="311" t="s">
        <v>1467</v>
      </c>
      <c r="I1426" s="311" t="s">
        <v>1467</v>
      </c>
      <c r="J1426" s="259">
        <v>0.9</v>
      </c>
      <c r="K1426" s="260" t="s">
        <v>33</v>
      </c>
      <c r="L1426" s="260" t="s">
        <v>33</v>
      </c>
      <c r="M1426" s="261" t="s">
        <v>33</v>
      </c>
      <c r="N1426" s="261" t="s">
        <v>33</v>
      </c>
      <c r="O1426" s="262">
        <v>0.9</v>
      </c>
      <c r="P1426" s="263">
        <v>0</v>
      </c>
      <c r="Q1426" s="260">
        <v>0</v>
      </c>
      <c r="R1426" s="260" t="s">
        <v>33</v>
      </c>
      <c r="S1426" s="260">
        <v>0</v>
      </c>
      <c r="T1426" s="262">
        <v>0.9</v>
      </c>
      <c r="U1426" s="260">
        <v>0.6</v>
      </c>
      <c r="V1426" s="260">
        <v>1</v>
      </c>
      <c r="W1426" s="260" t="s">
        <v>33</v>
      </c>
      <c r="X1426" s="260">
        <v>0.892857142857143</v>
      </c>
      <c r="Y1426" s="262">
        <v>0.92</v>
      </c>
      <c r="Z1426" s="262" t="s">
        <v>33</v>
      </c>
      <c r="AA1426" s="262" t="s">
        <v>33</v>
      </c>
      <c r="AB1426" s="262" t="s">
        <v>33</v>
      </c>
      <c r="AC1426" s="262">
        <v>0.5</v>
      </c>
      <c r="AD1426" s="262">
        <v>0.92</v>
      </c>
      <c r="AE1426" s="260">
        <v>0.999475890985325</v>
      </c>
      <c r="AF1426" s="260">
        <v>0.992460958535272</v>
      </c>
      <c r="AG1426" s="260">
        <v>0.994905956112853</v>
      </c>
      <c r="AH1426" s="260">
        <v>0.948126801152738</v>
      </c>
      <c r="AI1426" s="262">
        <v>0.92</v>
      </c>
      <c r="AJ1426" s="260">
        <v>0.5</v>
      </c>
      <c r="AK1426" s="260">
        <v>1</v>
      </c>
      <c r="AL1426" s="260" t="s">
        <v>33</v>
      </c>
      <c r="AM1426" s="260">
        <v>0.91025641025641</v>
      </c>
      <c r="AN1426" s="259">
        <v>0.99</v>
      </c>
      <c r="AO1426" s="264">
        <v>1</v>
      </c>
      <c r="AP1426" s="264">
        <v>1</v>
      </c>
      <c r="AQ1426" s="264" t="s">
        <v>33</v>
      </c>
      <c r="AR1426" s="265">
        <v>1</v>
      </c>
      <c r="AS1426" s="286">
        <v>0.110069253262963</v>
      </c>
      <c r="AT1426" s="267" t="s">
        <v>33</v>
      </c>
      <c r="AU1426" s="268" t="s">
        <v>33</v>
      </c>
      <c r="AV1426" s="268" t="s">
        <v>33</v>
      </c>
      <c r="AW1426" s="268" t="s">
        <v>33</v>
      </c>
      <c r="AX1426" s="224"/>
      <c r="AY1426" s="222"/>
    </row>
    <row r="1427" ht="15" spans="1:51">
      <c r="A1427" s="220"/>
      <c r="B1427" s="224"/>
      <c r="C1427" s="283" t="s">
        <v>1455</v>
      </c>
      <c r="D1427" s="111" t="s">
        <v>125</v>
      </c>
      <c r="E1427" s="111" t="s">
        <v>1456</v>
      </c>
      <c r="F1427" s="311" t="s">
        <v>1468</v>
      </c>
      <c r="G1427" s="311" t="s">
        <v>1468</v>
      </c>
      <c r="H1427" s="311" t="s">
        <v>1468</v>
      </c>
      <c r="I1427" s="311" t="s">
        <v>1468</v>
      </c>
      <c r="J1427" s="259">
        <v>0.9</v>
      </c>
      <c r="K1427" s="260" t="s">
        <v>33</v>
      </c>
      <c r="L1427" s="260" t="s">
        <v>33</v>
      </c>
      <c r="M1427" s="261" t="s">
        <v>33</v>
      </c>
      <c r="N1427" s="261" t="s">
        <v>33</v>
      </c>
      <c r="O1427" s="262">
        <v>0.9</v>
      </c>
      <c r="P1427" s="263" t="s">
        <v>33</v>
      </c>
      <c r="Q1427" s="260" t="s">
        <v>33</v>
      </c>
      <c r="R1427" s="260" t="s">
        <v>33</v>
      </c>
      <c r="S1427" s="260" t="s">
        <v>33</v>
      </c>
      <c r="T1427" s="262">
        <v>0.9</v>
      </c>
      <c r="U1427" s="260" t="s">
        <v>33</v>
      </c>
      <c r="V1427" s="260" t="s">
        <v>33</v>
      </c>
      <c r="W1427" s="260" t="s">
        <v>33</v>
      </c>
      <c r="X1427" s="260" t="s">
        <v>33</v>
      </c>
      <c r="Y1427" s="262">
        <v>0.92</v>
      </c>
      <c r="Z1427" s="262" t="s">
        <v>33</v>
      </c>
      <c r="AA1427" s="262" t="s">
        <v>33</v>
      </c>
      <c r="AB1427" s="262" t="s">
        <v>33</v>
      </c>
      <c r="AC1427" s="262" t="s">
        <v>33</v>
      </c>
      <c r="AD1427" s="262">
        <v>0.92</v>
      </c>
      <c r="AE1427" s="260">
        <v>1</v>
      </c>
      <c r="AF1427" s="260">
        <v>1</v>
      </c>
      <c r="AG1427" s="260">
        <v>1</v>
      </c>
      <c r="AH1427" s="260">
        <v>0.996502777206336</v>
      </c>
      <c r="AI1427" s="262">
        <v>0.92</v>
      </c>
      <c r="AJ1427" s="260" t="s">
        <v>33</v>
      </c>
      <c r="AK1427" s="260" t="s">
        <v>33</v>
      </c>
      <c r="AL1427" s="260" t="s">
        <v>33</v>
      </c>
      <c r="AM1427" s="260" t="s">
        <v>33</v>
      </c>
      <c r="AN1427" s="259">
        <v>0.99</v>
      </c>
      <c r="AO1427" s="264" t="s">
        <v>33</v>
      </c>
      <c r="AP1427" s="264" t="s">
        <v>33</v>
      </c>
      <c r="AQ1427" s="264">
        <v>1</v>
      </c>
      <c r="AR1427" s="265">
        <v>1</v>
      </c>
      <c r="AS1427" s="286">
        <v>0.110069253262963</v>
      </c>
      <c r="AT1427" s="267" t="s">
        <v>33</v>
      </c>
      <c r="AU1427" s="268" t="s">
        <v>33</v>
      </c>
      <c r="AV1427" s="268" t="s">
        <v>33</v>
      </c>
      <c r="AW1427" s="268" t="s">
        <v>33</v>
      </c>
      <c r="AX1427" s="224"/>
      <c r="AY1427" s="222"/>
    </row>
    <row r="1428" ht="15" spans="1:51">
      <c r="A1428" s="220"/>
      <c r="B1428" s="224"/>
      <c r="C1428" s="283" t="s">
        <v>1455</v>
      </c>
      <c r="D1428" s="111" t="s">
        <v>125</v>
      </c>
      <c r="E1428" s="111" t="s">
        <v>1456</v>
      </c>
      <c r="F1428" s="312" t="s">
        <v>1469</v>
      </c>
      <c r="G1428" s="312" t="s">
        <v>1469</v>
      </c>
      <c r="H1428" s="312" t="s">
        <v>1469</v>
      </c>
      <c r="I1428" s="312" t="s">
        <v>1469</v>
      </c>
      <c r="J1428" s="259">
        <v>0.9</v>
      </c>
      <c r="K1428" s="260" t="s">
        <v>33</v>
      </c>
      <c r="L1428" s="260" t="s">
        <v>33</v>
      </c>
      <c r="M1428" s="261" t="s">
        <v>33</v>
      </c>
      <c r="N1428" s="261" t="s">
        <v>33</v>
      </c>
      <c r="O1428" s="262">
        <v>0.9</v>
      </c>
      <c r="P1428" s="263" t="s">
        <v>33</v>
      </c>
      <c r="Q1428" s="260" t="s">
        <v>33</v>
      </c>
      <c r="R1428" s="260">
        <v>0</v>
      </c>
      <c r="S1428" s="260">
        <v>0</v>
      </c>
      <c r="T1428" s="262">
        <v>0.9</v>
      </c>
      <c r="U1428" s="260" t="s">
        <v>33</v>
      </c>
      <c r="V1428" s="260" t="s">
        <v>33</v>
      </c>
      <c r="W1428" s="260">
        <v>1</v>
      </c>
      <c r="X1428" s="260">
        <v>0.857142857142857</v>
      </c>
      <c r="Y1428" s="262">
        <v>0.92</v>
      </c>
      <c r="Z1428" s="262" t="s">
        <v>33</v>
      </c>
      <c r="AA1428" s="262" t="s">
        <v>33</v>
      </c>
      <c r="AB1428" s="262" t="s">
        <v>33</v>
      </c>
      <c r="AC1428" s="262">
        <v>1</v>
      </c>
      <c r="AD1428" s="262">
        <v>0.92</v>
      </c>
      <c r="AE1428" s="260">
        <v>0.998412698412698</v>
      </c>
      <c r="AF1428" s="260">
        <v>1</v>
      </c>
      <c r="AG1428" s="260">
        <v>0.982926829268293</v>
      </c>
      <c r="AH1428" s="260">
        <v>0.977353992848629</v>
      </c>
      <c r="AI1428" s="262">
        <v>0.92</v>
      </c>
      <c r="AJ1428" s="260" t="s">
        <v>33</v>
      </c>
      <c r="AK1428" s="260" t="s">
        <v>33</v>
      </c>
      <c r="AL1428" s="260">
        <v>1</v>
      </c>
      <c r="AM1428" s="260">
        <v>0.909090909090909</v>
      </c>
      <c r="AN1428" s="259">
        <v>0.99</v>
      </c>
      <c r="AO1428" s="264" t="s">
        <v>33</v>
      </c>
      <c r="AP1428" s="264" t="s">
        <v>33</v>
      </c>
      <c r="AQ1428" s="264" t="s">
        <v>33</v>
      </c>
      <c r="AR1428" s="265">
        <v>1</v>
      </c>
      <c r="AS1428" s="286">
        <v>0.110069253262963</v>
      </c>
      <c r="AT1428" s="267" t="s">
        <v>33</v>
      </c>
      <c r="AU1428" s="268" t="s">
        <v>33</v>
      </c>
      <c r="AV1428" s="268" t="s">
        <v>33</v>
      </c>
      <c r="AW1428" s="268" t="s">
        <v>33</v>
      </c>
      <c r="AX1428" s="224"/>
      <c r="AY1428" s="222"/>
    </row>
    <row r="1429" ht="15" spans="1:51">
      <c r="A1429" s="220"/>
      <c r="B1429" s="224"/>
      <c r="C1429" s="283" t="s">
        <v>1455</v>
      </c>
      <c r="D1429" s="111" t="s">
        <v>125</v>
      </c>
      <c r="E1429" s="111" t="s">
        <v>1456</v>
      </c>
      <c r="F1429" s="312" t="s">
        <v>1470</v>
      </c>
      <c r="G1429" s="312" t="s">
        <v>1470</v>
      </c>
      <c r="H1429" s="312" t="s">
        <v>1470</v>
      </c>
      <c r="I1429" s="312" t="s">
        <v>1470</v>
      </c>
      <c r="J1429" s="259">
        <v>0.9</v>
      </c>
      <c r="K1429" s="260" t="s">
        <v>33</v>
      </c>
      <c r="L1429" s="260" t="s">
        <v>33</v>
      </c>
      <c r="M1429" s="261" t="s">
        <v>33</v>
      </c>
      <c r="N1429" s="261" t="s">
        <v>33</v>
      </c>
      <c r="O1429" s="262">
        <v>0.9</v>
      </c>
      <c r="P1429" s="263" t="s">
        <v>33</v>
      </c>
      <c r="Q1429" s="260">
        <v>0</v>
      </c>
      <c r="R1429" s="260" t="s">
        <v>33</v>
      </c>
      <c r="S1429" s="260">
        <v>0</v>
      </c>
      <c r="T1429" s="262">
        <v>0.9</v>
      </c>
      <c r="U1429" s="260" t="s">
        <v>33</v>
      </c>
      <c r="V1429" s="260">
        <v>1</v>
      </c>
      <c r="W1429" s="260" t="s">
        <v>33</v>
      </c>
      <c r="X1429" s="260">
        <v>1</v>
      </c>
      <c r="Y1429" s="262">
        <v>0.92</v>
      </c>
      <c r="Z1429" s="262" t="s">
        <v>33</v>
      </c>
      <c r="AA1429" s="262" t="s">
        <v>33</v>
      </c>
      <c r="AB1429" s="262" t="s">
        <v>33</v>
      </c>
      <c r="AC1429" s="262" t="s">
        <v>33</v>
      </c>
      <c r="AD1429" s="262">
        <v>0.92</v>
      </c>
      <c r="AE1429" s="260">
        <v>0.958333333333333</v>
      </c>
      <c r="AF1429" s="260">
        <v>0.988372093023256</v>
      </c>
      <c r="AG1429" s="260">
        <v>0.992537313432836</v>
      </c>
      <c r="AH1429" s="260">
        <v>0.9895</v>
      </c>
      <c r="AI1429" s="262">
        <v>0.92</v>
      </c>
      <c r="AJ1429" s="260" t="s">
        <v>33</v>
      </c>
      <c r="AK1429" s="260">
        <v>1</v>
      </c>
      <c r="AL1429" s="260" t="s">
        <v>33</v>
      </c>
      <c r="AM1429" s="260">
        <v>1</v>
      </c>
      <c r="AN1429" s="259">
        <v>0.99</v>
      </c>
      <c r="AO1429" s="264">
        <v>1</v>
      </c>
      <c r="AP1429" s="264" t="s">
        <v>33</v>
      </c>
      <c r="AQ1429" s="264">
        <v>1</v>
      </c>
      <c r="AR1429" s="265">
        <v>1</v>
      </c>
      <c r="AS1429" s="286">
        <v>0.110069253262963</v>
      </c>
      <c r="AT1429" s="267" t="s">
        <v>33</v>
      </c>
      <c r="AU1429" s="268" t="s">
        <v>33</v>
      </c>
      <c r="AV1429" s="268" t="s">
        <v>33</v>
      </c>
      <c r="AW1429" s="268" t="s">
        <v>33</v>
      </c>
      <c r="AX1429" s="224"/>
      <c r="AY1429" s="222"/>
    </row>
    <row r="1430" ht="15" spans="1:51">
      <c r="A1430" s="220"/>
      <c r="B1430" s="224"/>
      <c r="C1430" s="283" t="s">
        <v>1455</v>
      </c>
      <c r="D1430" s="111" t="s">
        <v>125</v>
      </c>
      <c r="E1430" s="111" t="s">
        <v>1456</v>
      </c>
      <c r="F1430" s="312" t="s">
        <v>1471</v>
      </c>
      <c r="G1430" s="312" t="s">
        <v>1471</v>
      </c>
      <c r="H1430" s="312" t="s">
        <v>1471</v>
      </c>
      <c r="I1430" s="312" t="s">
        <v>1471</v>
      </c>
      <c r="J1430" s="259">
        <v>0.9</v>
      </c>
      <c r="K1430" s="260" t="s">
        <v>33</v>
      </c>
      <c r="L1430" s="260" t="s">
        <v>33</v>
      </c>
      <c r="M1430" s="261" t="s">
        <v>33</v>
      </c>
      <c r="N1430" s="261" t="s">
        <v>33</v>
      </c>
      <c r="O1430" s="262">
        <v>0.9</v>
      </c>
      <c r="P1430" s="263" t="s">
        <v>33</v>
      </c>
      <c r="Q1430" s="260" t="s">
        <v>33</v>
      </c>
      <c r="R1430" s="260" t="s">
        <v>33</v>
      </c>
      <c r="S1430" s="260" t="s">
        <v>33</v>
      </c>
      <c r="T1430" s="262">
        <v>0.9</v>
      </c>
      <c r="U1430" s="260" t="s">
        <v>33</v>
      </c>
      <c r="V1430" s="260" t="s">
        <v>33</v>
      </c>
      <c r="W1430" s="260" t="s">
        <v>33</v>
      </c>
      <c r="X1430" s="260" t="s">
        <v>33</v>
      </c>
      <c r="Y1430" s="262">
        <v>0.92</v>
      </c>
      <c r="Z1430" s="262" t="s">
        <v>33</v>
      </c>
      <c r="AA1430" s="262" t="s">
        <v>33</v>
      </c>
      <c r="AB1430" s="262" t="s">
        <v>33</v>
      </c>
      <c r="AC1430" s="262" t="s">
        <v>33</v>
      </c>
      <c r="AD1430" s="262">
        <v>0.92</v>
      </c>
      <c r="AE1430" s="260">
        <v>1</v>
      </c>
      <c r="AF1430" s="260">
        <v>1</v>
      </c>
      <c r="AG1430" s="260">
        <v>1</v>
      </c>
      <c r="AH1430" s="260">
        <v>0.986775248834134</v>
      </c>
      <c r="AI1430" s="262">
        <v>0.92</v>
      </c>
      <c r="AJ1430" s="260" t="s">
        <v>33</v>
      </c>
      <c r="AK1430" s="260" t="s">
        <v>33</v>
      </c>
      <c r="AL1430" s="260" t="s">
        <v>33</v>
      </c>
      <c r="AM1430" s="260" t="s">
        <v>33</v>
      </c>
      <c r="AN1430" s="259">
        <v>0.99</v>
      </c>
      <c r="AO1430" s="264" t="s">
        <v>33</v>
      </c>
      <c r="AP1430" s="264" t="s">
        <v>33</v>
      </c>
      <c r="AQ1430" s="264">
        <v>1</v>
      </c>
      <c r="AR1430" s="265">
        <v>1</v>
      </c>
      <c r="AS1430" s="286">
        <v>0.110069253262963</v>
      </c>
      <c r="AT1430" s="267" t="s">
        <v>33</v>
      </c>
      <c r="AU1430" s="268" t="s">
        <v>33</v>
      </c>
      <c r="AV1430" s="268" t="s">
        <v>33</v>
      </c>
      <c r="AW1430" s="268" t="s">
        <v>33</v>
      </c>
      <c r="AX1430" s="224"/>
      <c r="AY1430" s="222"/>
    </row>
    <row r="1431" ht="15" spans="1:51">
      <c r="A1431" s="220"/>
      <c r="B1431" s="224"/>
      <c r="C1431" s="283" t="s">
        <v>1455</v>
      </c>
      <c r="D1431" s="111" t="s">
        <v>125</v>
      </c>
      <c r="E1431" s="111" t="s">
        <v>1456</v>
      </c>
      <c r="F1431" s="312" t="s">
        <v>1472</v>
      </c>
      <c r="G1431" s="312" t="s">
        <v>1472</v>
      </c>
      <c r="H1431" s="312" t="s">
        <v>1472</v>
      </c>
      <c r="I1431" s="312" t="s">
        <v>1472</v>
      </c>
      <c r="J1431" s="259">
        <v>0.9</v>
      </c>
      <c r="K1431" s="260" t="s">
        <v>33</v>
      </c>
      <c r="L1431" s="260" t="s">
        <v>33</v>
      </c>
      <c r="M1431" s="261" t="s">
        <v>33</v>
      </c>
      <c r="N1431" s="261" t="s">
        <v>33</v>
      </c>
      <c r="O1431" s="262">
        <v>0.9</v>
      </c>
      <c r="P1431" s="263" t="s">
        <v>33</v>
      </c>
      <c r="Q1431" s="260" t="s">
        <v>33</v>
      </c>
      <c r="R1431" s="260" t="s">
        <v>33</v>
      </c>
      <c r="S1431" s="260" t="s">
        <v>33</v>
      </c>
      <c r="T1431" s="262">
        <v>0.9</v>
      </c>
      <c r="U1431" s="260" t="s">
        <v>33</v>
      </c>
      <c r="V1431" s="260" t="s">
        <v>33</v>
      </c>
      <c r="W1431" s="260" t="s">
        <v>33</v>
      </c>
      <c r="X1431" s="260" t="s">
        <v>33</v>
      </c>
      <c r="Y1431" s="262">
        <v>0.92</v>
      </c>
      <c r="Z1431" s="262" t="s">
        <v>33</v>
      </c>
      <c r="AA1431" s="262" t="s">
        <v>33</v>
      </c>
      <c r="AB1431" s="262" t="s">
        <v>33</v>
      </c>
      <c r="AC1431" s="262" t="s">
        <v>33</v>
      </c>
      <c r="AD1431" s="262">
        <v>0.92</v>
      </c>
      <c r="AE1431" s="260">
        <v>1</v>
      </c>
      <c r="AF1431" s="260">
        <v>1</v>
      </c>
      <c r="AG1431" s="260">
        <v>1</v>
      </c>
      <c r="AH1431" s="260">
        <v>0.944339622641509</v>
      </c>
      <c r="AI1431" s="262">
        <v>0.92</v>
      </c>
      <c r="AJ1431" s="260" t="s">
        <v>33</v>
      </c>
      <c r="AK1431" s="260" t="s">
        <v>33</v>
      </c>
      <c r="AL1431" s="260" t="s">
        <v>33</v>
      </c>
      <c r="AM1431" s="260" t="s">
        <v>33</v>
      </c>
      <c r="AN1431" s="259">
        <v>0.99</v>
      </c>
      <c r="AO1431" s="264" t="s">
        <v>33</v>
      </c>
      <c r="AP1431" s="264" t="s">
        <v>33</v>
      </c>
      <c r="AQ1431" s="264">
        <v>1</v>
      </c>
      <c r="AR1431" s="265">
        <v>1</v>
      </c>
      <c r="AS1431" s="286">
        <v>0.110069253262963</v>
      </c>
      <c r="AT1431" s="267" t="s">
        <v>33</v>
      </c>
      <c r="AU1431" s="268" t="s">
        <v>33</v>
      </c>
      <c r="AV1431" s="268" t="s">
        <v>33</v>
      </c>
      <c r="AW1431" s="268" t="s">
        <v>33</v>
      </c>
      <c r="AX1431" s="224"/>
      <c r="AY1431" s="222"/>
    </row>
    <row r="1432" ht="15" spans="1:51">
      <c r="A1432" s="220"/>
      <c r="B1432" s="224"/>
      <c r="C1432" s="283" t="s">
        <v>1455</v>
      </c>
      <c r="D1432" s="111" t="s">
        <v>125</v>
      </c>
      <c r="E1432" s="111" t="s">
        <v>1456</v>
      </c>
      <c r="F1432" s="312" t="s">
        <v>1473</v>
      </c>
      <c r="G1432" s="312" t="s">
        <v>1473</v>
      </c>
      <c r="H1432" s="312" t="s">
        <v>1473</v>
      </c>
      <c r="I1432" s="312" t="s">
        <v>1473</v>
      </c>
      <c r="J1432" s="259">
        <v>0.9</v>
      </c>
      <c r="K1432" s="260" t="s">
        <v>33</v>
      </c>
      <c r="L1432" s="260" t="s">
        <v>33</v>
      </c>
      <c r="M1432" s="261" t="s">
        <v>33</v>
      </c>
      <c r="N1432" s="261" t="s">
        <v>33</v>
      </c>
      <c r="O1432" s="262">
        <v>0.9</v>
      </c>
      <c r="P1432" s="263">
        <v>0</v>
      </c>
      <c r="Q1432" s="260">
        <v>0</v>
      </c>
      <c r="R1432" s="260">
        <v>0</v>
      </c>
      <c r="S1432" s="260">
        <v>0</v>
      </c>
      <c r="T1432" s="262">
        <v>0.9</v>
      </c>
      <c r="U1432" s="260">
        <v>1</v>
      </c>
      <c r="V1432" s="260">
        <v>0.666666666666667</v>
      </c>
      <c r="W1432" s="260">
        <v>1</v>
      </c>
      <c r="X1432" s="260">
        <v>0.980769230769231</v>
      </c>
      <c r="Y1432" s="262">
        <v>0.92</v>
      </c>
      <c r="Z1432" s="262" t="s">
        <v>33</v>
      </c>
      <c r="AA1432" s="262" t="s">
        <v>33</v>
      </c>
      <c r="AB1432" s="262" t="s">
        <v>33</v>
      </c>
      <c r="AC1432" s="262">
        <v>1</v>
      </c>
      <c r="AD1432" s="262">
        <v>0.92</v>
      </c>
      <c r="AE1432" s="260">
        <v>0.980295566502463</v>
      </c>
      <c r="AF1432" s="260">
        <v>0.984174830444612</v>
      </c>
      <c r="AG1432" s="260">
        <v>0.992831541218638</v>
      </c>
      <c r="AH1432" s="260">
        <v>0.995774786282795</v>
      </c>
      <c r="AI1432" s="262">
        <v>0.92</v>
      </c>
      <c r="AJ1432" s="260">
        <v>1</v>
      </c>
      <c r="AK1432" s="260">
        <v>0.666666666666667</v>
      </c>
      <c r="AL1432" s="260">
        <v>1</v>
      </c>
      <c r="AM1432" s="260">
        <v>0.983333333333333</v>
      </c>
      <c r="AN1432" s="259">
        <v>0.99</v>
      </c>
      <c r="AO1432" s="264" t="s">
        <v>33</v>
      </c>
      <c r="AP1432" s="264">
        <v>1</v>
      </c>
      <c r="AQ1432" s="264">
        <v>1</v>
      </c>
      <c r="AR1432" s="265">
        <v>1</v>
      </c>
      <c r="AS1432" s="286">
        <v>0.110069253262963</v>
      </c>
      <c r="AT1432" s="267" t="s">
        <v>33</v>
      </c>
      <c r="AU1432" s="268" t="s">
        <v>33</v>
      </c>
      <c r="AV1432" s="268" t="s">
        <v>33</v>
      </c>
      <c r="AW1432" s="268" t="s">
        <v>33</v>
      </c>
      <c r="AX1432" s="224"/>
      <c r="AY1432" s="222"/>
    </row>
    <row r="1433" ht="15" spans="1:51">
      <c r="A1433" s="220"/>
      <c r="B1433" s="224"/>
      <c r="C1433" s="283" t="s">
        <v>1455</v>
      </c>
      <c r="D1433" s="111" t="s">
        <v>125</v>
      </c>
      <c r="E1433" s="111" t="s">
        <v>1456</v>
      </c>
      <c r="F1433" s="312" t="s">
        <v>1474</v>
      </c>
      <c r="G1433" s="312" t="s">
        <v>1474</v>
      </c>
      <c r="H1433" s="312" t="s">
        <v>1474</v>
      </c>
      <c r="I1433" s="312" t="s">
        <v>1474</v>
      </c>
      <c r="J1433" s="259">
        <v>0.9</v>
      </c>
      <c r="K1433" s="260" t="s">
        <v>33</v>
      </c>
      <c r="L1433" s="260" t="s">
        <v>33</v>
      </c>
      <c r="M1433" s="261" t="s">
        <v>33</v>
      </c>
      <c r="N1433" s="261" t="s">
        <v>33</v>
      </c>
      <c r="O1433" s="262">
        <v>0.9</v>
      </c>
      <c r="P1433" s="263">
        <v>0</v>
      </c>
      <c r="Q1433" s="260" t="s">
        <v>33</v>
      </c>
      <c r="R1433" s="260" t="s">
        <v>33</v>
      </c>
      <c r="S1433" s="260">
        <v>0</v>
      </c>
      <c r="T1433" s="262">
        <v>0.9</v>
      </c>
      <c r="U1433" s="260">
        <v>0</v>
      </c>
      <c r="V1433" s="260" t="s">
        <v>33</v>
      </c>
      <c r="W1433" s="260" t="s">
        <v>33</v>
      </c>
      <c r="X1433" s="260">
        <v>0</v>
      </c>
      <c r="Y1433" s="262">
        <v>0.92</v>
      </c>
      <c r="Z1433" s="262" t="s">
        <v>33</v>
      </c>
      <c r="AA1433" s="262" t="s">
        <v>33</v>
      </c>
      <c r="AB1433" s="262" t="s">
        <v>33</v>
      </c>
      <c r="AC1433" s="262" t="s">
        <v>33</v>
      </c>
      <c r="AD1433" s="262">
        <v>0.92</v>
      </c>
      <c r="AE1433" s="260">
        <v>0.997872340425532</v>
      </c>
      <c r="AF1433" s="260">
        <v>0.971137521222411</v>
      </c>
      <c r="AG1433" s="260">
        <v>0.962913907284768</v>
      </c>
      <c r="AH1433" s="260">
        <v>0.911126613184513</v>
      </c>
      <c r="AI1433" s="262">
        <v>0.92</v>
      </c>
      <c r="AJ1433" s="260">
        <v>0</v>
      </c>
      <c r="AK1433" s="260" t="s">
        <v>33</v>
      </c>
      <c r="AL1433" s="260" t="s">
        <v>33</v>
      </c>
      <c r="AM1433" s="260">
        <v>0</v>
      </c>
      <c r="AN1433" s="259">
        <v>0.99</v>
      </c>
      <c r="AO1433" s="264" t="s">
        <v>33</v>
      </c>
      <c r="AP1433" s="264">
        <v>1</v>
      </c>
      <c r="AQ1433" s="264">
        <v>1</v>
      </c>
      <c r="AR1433" s="265">
        <v>1</v>
      </c>
      <c r="AS1433" s="286">
        <v>0.110069253262963</v>
      </c>
      <c r="AT1433" s="267" t="s">
        <v>33</v>
      </c>
      <c r="AU1433" s="268" t="s">
        <v>33</v>
      </c>
      <c r="AV1433" s="268" t="s">
        <v>33</v>
      </c>
      <c r="AW1433" s="268" t="s">
        <v>33</v>
      </c>
      <c r="AX1433" s="224"/>
      <c r="AY1433" s="222"/>
    </row>
    <row r="1434" ht="15" spans="1:51">
      <c r="A1434" s="220"/>
      <c r="B1434" s="224"/>
      <c r="C1434" s="283" t="s">
        <v>1455</v>
      </c>
      <c r="D1434" s="111" t="s">
        <v>125</v>
      </c>
      <c r="E1434" s="111" t="s">
        <v>1456</v>
      </c>
      <c r="F1434" s="311" t="s">
        <v>1475</v>
      </c>
      <c r="G1434" s="311" t="s">
        <v>1475</v>
      </c>
      <c r="H1434" s="311" t="s">
        <v>1475</v>
      </c>
      <c r="I1434" s="311" t="s">
        <v>1475</v>
      </c>
      <c r="J1434" s="259">
        <v>0.9</v>
      </c>
      <c r="K1434" s="260" t="s">
        <v>33</v>
      </c>
      <c r="L1434" s="260" t="s">
        <v>33</v>
      </c>
      <c r="M1434" s="261" t="s">
        <v>33</v>
      </c>
      <c r="N1434" s="261" t="s">
        <v>33</v>
      </c>
      <c r="O1434" s="262">
        <v>0.9</v>
      </c>
      <c r="P1434" s="263">
        <v>0</v>
      </c>
      <c r="Q1434" s="260" t="s">
        <v>33</v>
      </c>
      <c r="R1434" s="260" t="s">
        <v>33</v>
      </c>
      <c r="S1434" s="260">
        <v>0</v>
      </c>
      <c r="T1434" s="262">
        <v>0.9</v>
      </c>
      <c r="U1434" s="260">
        <v>1</v>
      </c>
      <c r="V1434" s="260" t="s">
        <v>33</v>
      </c>
      <c r="W1434" s="260" t="s">
        <v>33</v>
      </c>
      <c r="X1434" s="260">
        <v>1</v>
      </c>
      <c r="Y1434" s="262">
        <v>0.92</v>
      </c>
      <c r="Z1434" s="262" t="s">
        <v>33</v>
      </c>
      <c r="AA1434" s="262" t="s">
        <v>33</v>
      </c>
      <c r="AB1434" s="262" t="s">
        <v>33</v>
      </c>
      <c r="AC1434" s="262" t="s">
        <v>33</v>
      </c>
      <c r="AD1434" s="262">
        <v>0.92</v>
      </c>
      <c r="AE1434" s="260">
        <v>1</v>
      </c>
      <c r="AF1434" s="260">
        <v>1</v>
      </c>
      <c r="AG1434" s="260">
        <v>1</v>
      </c>
      <c r="AH1434" s="260">
        <v>0.999200159968006</v>
      </c>
      <c r="AI1434" s="262">
        <v>0.92</v>
      </c>
      <c r="AJ1434" s="260">
        <v>1</v>
      </c>
      <c r="AK1434" s="260" t="s">
        <v>33</v>
      </c>
      <c r="AL1434" s="260" t="s">
        <v>33</v>
      </c>
      <c r="AM1434" s="260">
        <v>1</v>
      </c>
      <c r="AN1434" s="259">
        <v>0.99</v>
      </c>
      <c r="AO1434" s="264" t="s">
        <v>33</v>
      </c>
      <c r="AP1434" s="264" t="s">
        <v>33</v>
      </c>
      <c r="AQ1434" s="264" t="s">
        <v>33</v>
      </c>
      <c r="AR1434" s="265">
        <v>1</v>
      </c>
      <c r="AS1434" s="286">
        <v>0.110069253262963</v>
      </c>
      <c r="AT1434" s="267" t="s">
        <v>33</v>
      </c>
      <c r="AU1434" s="268" t="s">
        <v>33</v>
      </c>
      <c r="AV1434" s="268" t="s">
        <v>33</v>
      </c>
      <c r="AW1434" s="268" t="s">
        <v>33</v>
      </c>
      <c r="AX1434" s="224"/>
      <c r="AY1434" s="222"/>
    </row>
    <row r="1435" ht="15" spans="1:51">
      <c r="A1435" s="220"/>
      <c r="B1435" s="224"/>
      <c r="C1435" s="283" t="s">
        <v>1455</v>
      </c>
      <c r="D1435" s="111" t="s">
        <v>125</v>
      </c>
      <c r="E1435" s="111" t="s">
        <v>1456</v>
      </c>
      <c r="F1435" s="311" t="s">
        <v>1476</v>
      </c>
      <c r="G1435" s="311" t="s">
        <v>1476</v>
      </c>
      <c r="H1435" s="311" t="s">
        <v>1476</v>
      </c>
      <c r="I1435" s="311" t="s">
        <v>1476</v>
      </c>
      <c r="J1435" s="259">
        <v>0.9</v>
      </c>
      <c r="K1435" s="260" t="s">
        <v>33</v>
      </c>
      <c r="L1435" s="260" t="s">
        <v>33</v>
      </c>
      <c r="M1435" s="261" t="s">
        <v>33</v>
      </c>
      <c r="N1435" s="261" t="s">
        <v>33</v>
      </c>
      <c r="O1435" s="262">
        <v>0.9</v>
      </c>
      <c r="P1435" s="263" t="s">
        <v>33</v>
      </c>
      <c r="Q1435" s="260" t="s">
        <v>33</v>
      </c>
      <c r="R1435" s="260" t="s">
        <v>33</v>
      </c>
      <c r="S1435" s="260" t="s">
        <v>33</v>
      </c>
      <c r="T1435" s="262">
        <v>0.9</v>
      </c>
      <c r="U1435" s="260" t="s">
        <v>33</v>
      </c>
      <c r="V1435" s="260" t="s">
        <v>33</v>
      </c>
      <c r="W1435" s="260" t="s">
        <v>33</v>
      </c>
      <c r="X1435" s="260" t="s">
        <v>33</v>
      </c>
      <c r="Y1435" s="262">
        <v>0.92</v>
      </c>
      <c r="Z1435" s="262" t="s">
        <v>33</v>
      </c>
      <c r="AA1435" s="262" t="s">
        <v>33</v>
      </c>
      <c r="AB1435" s="262" t="s">
        <v>33</v>
      </c>
      <c r="AC1435" s="262" t="s">
        <v>33</v>
      </c>
      <c r="AD1435" s="262">
        <v>0.92</v>
      </c>
      <c r="AE1435" s="260">
        <v>1</v>
      </c>
      <c r="AF1435" s="260">
        <v>0.25</v>
      </c>
      <c r="AG1435" s="260">
        <v>0.923076923076923</v>
      </c>
      <c r="AH1435" s="260">
        <v>0.633064516129032</v>
      </c>
      <c r="AI1435" s="262">
        <v>0.92</v>
      </c>
      <c r="AJ1435" s="260" t="s">
        <v>33</v>
      </c>
      <c r="AK1435" s="260" t="s">
        <v>33</v>
      </c>
      <c r="AL1435" s="260" t="s">
        <v>33</v>
      </c>
      <c r="AM1435" s="260" t="s">
        <v>33</v>
      </c>
      <c r="AN1435" s="259">
        <v>0.99</v>
      </c>
      <c r="AO1435" s="264" t="s">
        <v>33</v>
      </c>
      <c r="AP1435" s="264" t="s">
        <v>33</v>
      </c>
      <c r="AQ1435" s="264">
        <v>1</v>
      </c>
      <c r="AR1435" s="265">
        <v>1</v>
      </c>
      <c r="AS1435" s="286">
        <v>0.110069253262963</v>
      </c>
      <c r="AT1435" s="267" t="s">
        <v>33</v>
      </c>
      <c r="AU1435" s="268" t="s">
        <v>33</v>
      </c>
      <c r="AV1435" s="268" t="s">
        <v>33</v>
      </c>
      <c r="AW1435" s="268" t="s">
        <v>33</v>
      </c>
      <c r="AX1435" s="224"/>
      <c r="AY1435" s="222"/>
    </row>
    <row r="1436" ht="15" spans="1:51">
      <c r="A1436" s="220"/>
      <c r="B1436" s="224"/>
      <c r="C1436" s="283" t="s">
        <v>1455</v>
      </c>
      <c r="D1436" s="111" t="s">
        <v>125</v>
      </c>
      <c r="E1436" s="111" t="s">
        <v>1456</v>
      </c>
      <c r="F1436" s="311" t="s">
        <v>1477</v>
      </c>
      <c r="G1436" s="311" t="s">
        <v>1477</v>
      </c>
      <c r="H1436" s="311" t="s">
        <v>1477</v>
      </c>
      <c r="I1436" s="311" t="s">
        <v>1477</v>
      </c>
      <c r="J1436" s="259">
        <v>0.9</v>
      </c>
      <c r="K1436" s="260" t="s">
        <v>33</v>
      </c>
      <c r="L1436" s="260" t="s">
        <v>33</v>
      </c>
      <c r="M1436" s="261" t="s">
        <v>33</v>
      </c>
      <c r="N1436" s="261" t="s">
        <v>33</v>
      </c>
      <c r="O1436" s="262">
        <v>0.9</v>
      </c>
      <c r="P1436" s="263" t="s">
        <v>33</v>
      </c>
      <c r="Q1436" s="260" t="s">
        <v>33</v>
      </c>
      <c r="R1436" s="260" t="s">
        <v>33</v>
      </c>
      <c r="S1436" s="260" t="s">
        <v>33</v>
      </c>
      <c r="T1436" s="262">
        <v>0.9</v>
      </c>
      <c r="U1436" s="260" t="s">
        <v>33</v>
      </c>
      <c r="V1436" s="260" t="s">
        <v>33</v>
      </c>
      <c r="W1436" s="260" t="s">
        <v>33</v>
      </c>
      <c r="X1436" s="260" t="s">
        <v>33</v>
      </c>
      <c r="Y1436" s="262">
        <v>0.92</v>
      </c>
      <c r="Z1436" s="262" t="s">
        <v>33</v>
      </c>
      <c r="AA1436" s="262" t="s">
        <v>33</v>
      </c>
      <c r="AB1436" s="262" t="s">
        <v>33</v>
      </c>
      <c r="AC1436" s="262" t="s">
        <v>33</v>
      </c>
      <c r="AD1436" s="262">
        <v>0.92</v>
      </c>
      <c r="AE1436" s="260">
        <v>0.25</v>
      </c>
      <c r="AF1436" s="260" t="s">
        <v>33</v>
      </c>
      <c r="AG1436" s="260">
        <v>1</v>
      </c>
      <c r="AH1436" s="260">
        <v>0.850649350649351</v>
      </c>
      <c r="AI1436" s="262">
        <v>0.92</v>
      </c>
      <c r="AJ1436" s="260" t="s">
        <v>33</v>
      </c>
      <c r="AK1436" s="260" t="s">
        <v>33</v>
      </c>
      <c r="AL1436" s="260" t="s">
        <v>33</v>
      </c>
      <c r="AM1436" s="260" t="s">
        <v>33</v>
      </c>
      <c r="AN1436" s="259">
        <v>0.99</v>
      </c>
      <c r="AO1436" s="264" t="s">
        <v>33</v>
      </c>
      <c r="AP1436" s="264" t="s">
        <v>33</v>
      </c>
      <c r="AQ1436" s="264" t="s">
        <v>33</v>
      </c>
      <c r="AR1436" s="265" t="s">
        <v>33</v>
      </c>
      <c r="AS1436" s="286">
        <v>0.110069253262963</v>
      </c>
      <c r="AT1436" s="267" t="s">
        <v>33</v>
      </c>
      <c r="AU1436" s="268" t="s">
        <v>33</v>
      </c>
      <c r="AV1436" s="268" t="s">
        <v>33</v>
      </c>
      <c r="AW1436" s="268" t="s">
        <v>33</v>
      </c>
      <c r="AX1436" s="224"/>
      <c r="AY1436" s="222"/>
    </row>
    <row r="1437" ht="15" spans="1:51">
      <c r="A1437" s="220"/>
      <c r="B1437" s="224"/>
      <c r="C1437" s="283" t="s">
        <v>1455</v>
      </c>
      <c r="D1437" s="111" t="s">
        <v>125</v>
      </c>
      <c r="E1437" s="111" t="s">
        <v>1456</v>
      </c>
      <c r="F1437" s="312" t="s">
        <v>1478</v>
      </c>
      <c r="G1437" s="312" t="s">
        <v>1478</v>
      </c>
      <c r="H1437" s="312" t="s">
        <v>1478</v>
      </c>
      <c r="I1437" s="312" t="s">
        <v>1478</v>
      </c>
      <c r="J1437" s="259">
        <v>0.9</v>
      </c>
      <c r="K1437" s="260" t="s">
        <v>33</v>
      </c>
      <c r="L1437" s="260" t="s">
        <v>33</v>
      </c>
      <c r="M1437" s="261" t="s">
        <v>33</v>
      </c>
      <c r="N1437" s="261" t="s">
        <v>33</v>
      </c>
      <c r="O1437" s="262">
        <v>0.9</v>
      </c>
      <c r="P1437" s="263">
        <v>0</v>
      </c>
      <c r="Q1437" s="260">
        <v>0</v>
      </c>
      <c r="R1437" s="260">
        <v>0</v>
      </c>
      <c r="S1437" s="260">
        <v>0</v>
      </c>
      <c r="T1437" s="262">
        <v>0.9</v>
      </c>
      <c r="U1437" s="260">
        <v>0.75</v>
      </c>
      <c r="V1437" s="260">
        <v>0.5</v>
      </c>
      <c r="W1437" s="260">
        <v>1</v>
      </c>
      <c r="X1437" s="260">
        <v>0.699248120300752</v>
      </c>
      <c r="Y1437" s="262">
        <v>0.92</v>
      </c>
      <c r="Z1437" s="262" t="s">
        <v>33</v>
      </c>
      <c r="AA1437" s="262" t="s">
        <v>33</v>
      </c>
      <c r="AB1437" s="262" t="s">
        <v>33</v>
      </c>
      <c r="AC1437" s="262">
        <v>0.857142857142857</v>
      </c>
      <c r="AD1437" s="262">
        <v>0.92</v>
      </c>
      <c r="AE1437" s="260">
        <v>0.997056659308315</v>
      </c>
      <c r="AF1437" s="260">
        <v>0.995163240628779</v>
      </c>
      <c r="AG1437" s="260">
        <v>1</v>
      </c>
      <c r="AH1437" s="260">
        <v>0.999255612057291</v>
      </c>
      <c r="AI1437" s="262">
        <v>0.92</v>
      </c>
      <c r="AJ1437" s="260">
        <v>0.75</v>
      </c>
      <c r="AK1437" s="260">
        <v>0.5</v>
      </c>
      <c r="AL1437" s="260">
        <v>0.666666666666667</v>
      </c>
      <c r="AM1437" s="260">
        <v>0.744047619047619</v>
      </c>
      <c r="AN1437" s="259">
        <v>0.99</v>
      </c>
      <c r="AO1437" s="264">
        <v>1</v>
      </c>
      <c r="AP1437" s="264">
        <v>1</v>
      </c>
      <c r="AQ1437" s="264">
        <v>1</v>
      </c>
      <c r="AR1437" s="265">
        <v>1</v>
      </c>
      <c r="AS1437" s="286">
        <v>0.110069253262963</v>
      </c>
      <c r="AT1437" s="267" t="s">
        <v>33</v>
      </c>
      <c r="AU1437" s="268" t="s">
        <v>33</v>
      </c>
      <c r="AV1437" s="268" t="s">
        <v>33</v>
      </c>
      <c r="AW1437" s="268" t="s">
        <v>33</v>
      </c>
      <c r="AX1437" s="224"/>
      <c r="AY1437" s="222"/>
    </row>
    <row r="1438" ht="15" spans="1:51">
      <c r="A1438" s="220"/>
      <c r="B1438" s="224"/>
      <c r="C1438" s="283" t="s">
        <v>1455</v>
      </c>
      <c r="D1438" s="111" t="s">
        <v>125</v>
      </c>
      <c r="E1438" s="111" t="s">
        <v>1456</v>
      </c>
      <c r="F1438" s="312" t="s">
        <v>1479</v>
      </c>
      <c r="G1438" s="312" t="s">
        <v>1479</v>
      </c>
      <c r="H1438" s="312" t="s">
        <v>1479</v>
      </c>
      <c r="I1438" s="312" t="s">
        <v>1479</v>
      </c>
      <c r="J1438" s="259">
        <v>0.9</v>
      </c>
      <c r="K1438" s="260" t="s">
        <v>33</v>
      </c>
      <c r="L1438" s="260" t="s">
        <v>33</v>
      </c>
      <c r="M1438" s="261" t="s">
        <v>33</v>
      </c>
      <c r="N1438" s="261" t="s">
        <v>33</v>
      </c>
      <c r="O1438" s="262">
        <v>0.9</v>
      </c>
      <c r="P1438" s="263" t="s">
        <v>33</v>
      </c>
      <c r="Q1438" s="260" t="s">
        <v>33</v>
      </c>
      <c r="R1438" s="260" t="s">
        <v>33</v>
      </c>
      <c r="S1438" s="260" t="s">
        <v>33</v>
      </c>
      <c r="T1438" s="262">
        <v>0.9</v>
      </c>
      <c r="U1438" s="260" t="s">
        <v>33</v>
      </c>
      <c r="V1438" s="260" t="s">
        <v>33</v>
      </c>
      <c r="W1438" s="260" t="s">
        <v>33</v>
      </c>
      <c r="X1438" s="260" t="s">
        <v>33</v>
      </c>
      <c r="Y1438" s="262">
        <v>0.92</v>
      </c>
      <c r="Z1438" s="262" t="s">
        <v>33</v>
      </c>
      <c r="AA1438" s="262" t="s">
        <v>33</v>
      </c>
      <c r="AB1438" s="262" t="s">
        <v>33</v>
      </c>
      <c r="AC1438" s="262" t="s">
        <v>33</v>
      </c>
      <c r="AD1438" s="262">
        <v>0.92</v>
      </c>
      <c r="AE1438" s="260">
        <v>1</v>
      </c>
      <c r="AF1438" s="260">
        <v>0.988950276243094</v>
      </c>
      <c r="AG1438" s="260">
        <v>0.895424836601307</v>
      </c>
      <c r="AH1438" s="260">
        <v>0.888369678089304</v>
      </c>
      <c r="AI1438" s="262">
        <v>0.92</v>
      </c>
      <c r="AJ1438" s="260" t="s">
        <v>33</v>
      </c>
      <c r="AK1438" s="260" t="s">
        <v>33</v>
      </c>
      <c r="AL1438" s="260" t="s">
        <v>33</v>
      </c>
      <c r="AM1438" s="260" t="s">
        <v>33</v>
      </c>
      <c r="AN1438" s="259">
        <v>0.99</v>
      </c>
      <c r="AO1438" s="264">
        <v>1</v>
      </c>
      <c r="AP1438" s="264" t="s">
        <v>33</v>
      </c>
      <c r="AQ1438" s="264">
        <v>1</v>
      </c>
      <c r="AR1438" s="265">
        <v>1</v>
      </c>
      <c r="AS1438" s="286">
        <v>0.110069253262963</v>
      </c>
      <c r="AT1438" s="267" t="s">
        <v>33</v>
      </c>
      <c r="AU1438" s="268" t="s">
        <v>33</v>
      </c>
      <c r="AV1438" s="268" t="s">
        <v>33</v>
      </c>
      <c r="AW1438" s="268" t="s">
        <v>33</v>
      </c>
      <c r="AX1438" s="224"/>
      <c r="AY1438" s="222"/>
    </row>
    <row r="1439" ht="15" spans="1:51">
      <c r="A1439" s="220"/>
      <c r="B1439" s="224"/>
      <c r="C1439" s="283" t="s">
        <v>1455</v>
      </c>
      <c r="D1439" s="111" t="s">
        <v>125</v>
      </c>
      <c r="E1439" s="111" t="s">
        <v>1456</v>
      </c>
      <c r="F1439" s="312" t="s">
        <v>1480</v>
      </c>
      <c r="G1439" s="312" t="s">
        <v>1480</v>
      </c>
      <c r="H1439" s="312" t="s">
        <v>1480</v>
      </c>
      <c r="I1439" s="312" t="s">
        <v>1480</v>
      </c>
      <c r="J1439" s="259">
        <v>0.9</v>
      </c>
      <c r="K1439" s="260" t="s">
        <v>33</v>
      </c>
      <c r="L1439" s="260" t="s">
        <v>33</v>
      </c>
      <c r="M1439" s="261" t="s">
        <v>33</v>
      </c>
      <c r="N1439" s="261" t="s">
        <v>33</v>
      </c>
      <c r="O1439" s="262">
        <v>0.9</v>
      </c>
      <c r="P1439" s="263" t="s">
        <v>33</v>
      </c>
      <c r="Q1439" s="260" t="s">
        <v>33</v>
      </c>
      <c r="R1439" s="260" t="s">
        <v>33</v>
      </c>
      <c r="S1439" s="260">
        <v>0</v>
      </c>
      <c r="T1439" s="262">
        <v>0.9</v>
      </c>
      <c r="U1439" s="260" t="s">
        <v>33</v>
      </c>
      <c r="V1439" s="260" t="s">
        <v>33</v>
      </c>
      <c r="W1439" s="260" t="s">
        <v>33</v>
      </c>
      <c r="X1439" s="260">
        <v>1</v>
      </c>
      <c r="Y1439" s="262">
        <v>0.92</v>
      </c>
      <c r="Z1439" s="262" t="s">
        <v>33</v>
      </c>
      <c r="AA1439" s="262" t="s">
        <v>33</v>
      </c>
      <c r="AB1439" s="262" t="s">
        <v>33</v>
      </c>
      <c r="AC1439" s="262" t="s">
        <v>33</v>
      </c>
      <c r="AD1439" s="262">
        <v>0.92</v>
      </c>
      <c r="AE1439" s="260">
        <v>1</v>
      </c>
      <c r="AF1439" s="260">
        <v>1</v>
      </c>
      <c r="AG1439" s="260">
        <v>0.87374749498998</v>
      </c>
      <c r="AH1439" s="260">
        <v>0.929588261060009</v>
      </c>
      <c r="AI1439" s="262">
        <v>0.92</v>
      </c>
      <c r="AJ1439" s="260" t="s">
        <v>33</v>
      </c>
      <c r="AK1439" s="260" t="s">
        <v>33</v>
      </c>
      <c r="AL1439" s="260" t="s">
        <v>33</v>
      </c>
      <c r="AM1439" s="260">
        <v>1</v>
      </c>
      <c r="AN1439" s="259">
        <v>0.99</v>
      </c>
      <c r="AO1439" s="264">
        <v>1</v>
      </c>
      <c r="AP1439" s="264">
        <v>1</v>
      </c>
      <c r="AQ1439" s="264">
        <v>1</v>
      </c>
      <c r="AR1439" s="265">
        <v>1</v>
      </c>
      <c r="AS1439" s="286">
        <v>0.110069253262963</v>
      </c>
      <c r="AT1439" s="267" t="s">
        <v>33</v>
      </c>
      <c r="AU1439" s="268" t="s">
        <v>33</v>
      </c>
      <c r="AV1439" s="268" t="s">
        <v>33</v>
      </c>
      <c r="AW1439" s="268" t="s">
        <v>33</v>
      </c>
      <c r="AX1439" s="224"/>
      <c r="AY1439" s="222"/>
    </row>
    <row r="1440" ht="15" spans="1:51">
      <c r="A1440" s="220"/>
      <c r="B1440" s="224"/>
      <c r="C1440" s="283" t="s">
        <v>1455</v>
      </c>
      <c r="D1440" s="111" t="s">
        <v>125</v>
      </c>
      <c r="E1440" s="111" t="s">
        <v>1456</v>
      </c>
      <c r="F1440" s="311" t="s">
        <v>1481</v>
      </c>
      <c r="G1440" s="311" t="s">
        <v>1481</v>
      </c>
      <c r="H1440" s="311" t="s">
        <v>1481</v>
      </c>
      <c r="I1440" s="311" t="s">
        <v>1481</v>
      </c>
      <c r="J1440" s="259">
        <v>0.9</v>
      </c>
      <c r="K1440" s="260" t="s">
        <v>33</v>
      </c>
      <c r="L1440" s="260" t="s">
        <v>33</v>
      </c>
      <c r="M1440" s="261" t="s">
        <v>33</v>
      </c>
      <c r="N1440" s="261" t="s">
        <v>33</v>
      </c>
      <c r="O1440" s="262">
        <v>0.9</v>
      </c>
      <c r="P1440" s="263" t="s">
        <v>33</v>
      </c>
      <c r="Q1440" s="260" t="s">
        <v>33</v>
      </c>
      <c r="R1440" s="260" t="s">
        <v>33</v>
      </c>
      <c r="S1440" s="260">
        <v>0</v>
      </c>
      <c r="T1440" s="262">
        <v>0.9</v>
      </c>
      <c r="U1440" s="260" t="s">
        <v>33</v>
      </c>
      <c r="V1440" s="260" t="s">
        <v>33</v>
      </c>
      <c r="W1440" s="260" t="s">
        <v>33</v>
      </c>
      <c r="X1440" s="260">
        <v>1</v>
      </c>
      <c r="Y1440" s="262">
        <v>0.92</v>
      </c>
      <c r="Z1440" s="262" t="s">
        <v>33</v>
      </c>
      <c r="AA1440" s="262" t="s">
        <v>33</v>
      </c>
      <c r="AB1440" s="262" t="s">
        <v>33</v>
      </c>
      <c r="AC1440" s="262" t="s">
        <v>33</v>
      </c>
      <c r="AD1440" s="262">
        <v>0.92</v>
      </c>
      <c r="AE1440" s="260">
        <v>0.120689655172414</v>
      </c>
      <c r="AF1440" s="260">
        <v>0.560975609756098</v>
      </c>
      <c r="AG1440" s="260">
        <v>0.702702702702703</v>
      </c>
      <c r="AH1440" s="260">
        <v>0.570135746606335</v>
      </c>
      <c r="AI1440" s="262">
        <v>0.92</v>
      </c>
      <c r="AJ1440" s="260" t="s">
        <v>33</v>
      </c>
      <c r="AK1440" s="260" t="s">
        <v>33</v>
      </c>
      <c r="AL1440" s="260" t="s">
        <v>33</v>
      </c>
      <c r="AM1440" s="260">
        <v>1</v>
      </c>
      <c r="AN1440" s="259">
        <v>0.99</v>
      </c>
      <c r="AO1440" s="264" t="s">
        <v>33</v>
      </c>
      <c r="AP1440" s="264" t="s">
        <v>33</v>
      </c>
      <c r="AQ1440" s="264" t="s">
        <v>33</v>
      </c>
      <c r="AR1440" s="265">
        <v>1</v>
      </c>
      <c r="AS1440" s="286">
        <v>0.110069253262963</v>
      </c>
      <c r="AT1440" s="267" t="s">
        <v>33</v>
      </c>
      <c r="AU1440" s="268" t="s">
        <v>33</v>
      </c>
      <c r="AV1440" s="268" t="s">
        <v>33</v>
      </c>
      <c r="AW1440" s="268" t="s">
        <v>33</v>
      </c>
      <c r="AX1440" s="224"/>
      <c r="AY1440" s="222"/>
    </row>
    <row r="1441" ht="15" spans="1:51">
      <c r="A1441" s="220"/>
      <c r="B1441" s="224"/>
      <c r="C1441" s="283" t="s">
        <v>1455</v>
      </c>
      <c r="D1441" s="111" t="s">
        <v>125</v>
      </c>
      <c r="E1441" s="111" t="s">
        <v>1456</v>
      </c>
      <c r="F1441" s="311" t="s">
        <v>1482</v>
      </c>
      <c r="G1441" s="311" t="s">
        <v>1482</v>
      </c>
      <c r="H1441" s="311" t="s">
        <v>1482</v>
      </c>
      <c r="I1441" s="311" t="s">
        <v>1482</v>
      </c>
      <c r="J1441" s="259">
        <v>0.9</v>
      </c>
      <c r="K1441" s="260" t="s">
        <v>33</v>
      </c>
      <c r="L1441" s="260" t="s">
        <v>33</v>
      </c>
      <c r="M1441" s="261" t="s">
        <v>33</v>
      </c>
      <c r="N1441" s="261" t="s">
        <v>33</v>
      </c>
      <c r="O1441" s="262">
        <v>0.9</v>
      </c>
      <c r="P1441" s="263" t="s">
        <v>33</v>
      </c>
      <c r="Q1441" s="260" t="s">
        <v>33</v>
      </c>
      <c r="R1441" s="260" t="s">
        <v>33</v>
      </c>
      <c r="S1441" s="260">
        <v>0.0833333333333333</v>
      </c>
      <c r="T1441" s="262">
        <v>0.9</v>
      </c>
      <c r="U1441" s="260" t="s">
        <v>33</v>
      </c>
      <c r="V1441" s="260" t="s">
        <v>33</v>
      </c>
      <c r="W1441" s="260" t="s">
        <v>33</v>
      </c>
      <c r="X1441" s="260">
        <v>0.875</v>
      </c>
      <c r="Y1441" s="262">
        <v>0.92</v>
      </c>
      <c r="Z1441" s="262" t="s">
        <v>33</v>
      </c>
      <c r="AA1441" s="262" t="s">
        <v>33</v>
      </c>
      <c r="AB1441" s="262" t="s">
        <v>33</v>
      </c>
      <c r="AC1441" s="262">
        <v>1</v>
      </c>
      <c r="AD1441" s="262">
        <v>0.92</v>
      </c>
      <c r="AE1441" s="260">
        <v>0.999237223493516</v>
      </c>
      <c r="AF1441" s="260">
        <v>0.971084337349398</v>
      </c>
      <c r="AG1441" s="260">
        <v>0.948549534756431</v>
      </c>
      <c r="AH1441" s="260">
        <v>0.780492515692902</v>
      </c>
      <c r="AI1441" s="262">
        <v>0.92</v>
      </c>
      <c r="AJ1441" s="260" t="s">
        <v>33</v>
      </c>
      <c r="AK1441" s="260" t="s">
        <v>33</v>
      </c>
      <c r="AL1441" s="260">
        <v>1</v>
      </c>
      <c r="AM1441" s="260">
        <v>0.9</v>
      </c>
      <c r="AN1441" s="259">
        <v>0.99</v>
      </c>
      <c r="AO1441" s="264">
        <v>1</v>
      </c>
      <c r="AP1441" s="264">
        <v>1</v>
      </c>
      <c r="AQ1441" s="264" t="s">
        <v>33</v>
      </c>
      <c r="AR1441" s="265">
        <v>1</v>
      </c>
      <c r="AS1441" s="286">
        <v>0.110069253262963</v>
      </c>
      <c r="AT1441" s="267" t="s">
        <v>33</v>
      </c>
      <c r="AU1441" s="268" t="s">
        <v>33</v>
      </c>
      <c r="AV1441" s="268" t="s">
        <v>33</v>
      </c>
      <c r="AW1441" s="268" t="s">
        <v>33</v>
      </c>
      <c r="AX1441" s="224"/>
      <c r="AY1441" s="222"/>
    </row>
    <row r="1442" ht="15" spans="1:51">
      <c r="A1442" s="220"/>
      <c r="B1442" s="224"/>
      <c r="C1442" s="283" t="s">
        <v>1455</v>
      </c>
      <c r="D1442" s="111" t="s">
        <v>125</v>
      </c>
      <c r="E1442" s="111" t="s">
        <v>1456</v>
      </c>
      <c r="F1442" s="311" t="s">
        <v>1483</v>
      </c>
      <c r="G1442" s="311" t="s">
        <v>1483</v>
      </c>
      <c r="H1442" s="311" t="s">
        <v>1483</v>
      </c>
      <c r="I1442" s="311" t="s">
        <v>1483</v>
      </c>
      <c r="J1442" s="259">
        <v>0.9</v>
      </c>
      <c r="K1442" s="260" t="s">
        <v>33</v>
      </c>
      <c r="L1442" s="260" t="s">
        <v>33</v>
      </c>
      <c r="M1442" s="261" t="s">
        <v>33</v>
      </c>
      <c r="N1442" s="261" t="s">
        <v>33</v>
      </c>
      <c r="O1442" s="262">
        <v>0.9</v>
      </c>
      <c r="P1442" s="263" t="s">
        <v>33</v>
      </c>
      <c r="Q1442" s="260" t="s">
        <v>33</v>
      </c>
      <c r="R1442" s="260" t="s">
        <v>33</v>
      </c>
      <c r="S1442" s="260" t="s">
        <v>33</v>
      </c>
      <c r="T1442" s="262">
        <v>0.9</v>
      </c>
      <c r="U1442" s="260" t="s">
        <v>33</v>
      </c>
      <c r="V1442" s="260" t="s">
        <v>33</v>
      </c>
      <c r="W1442" s="260" t="s">
        <v>33</v>
      </c>
      <c r="X1442" s="260" t="s">
        <v>33</v>
      </c>
      <c r="Y1442" s="262">
        <v>0.92</v>
      </c>
      <c r="Z1442" s="262" t="s">
        <v>33</v>
      </c>
      <c r="AA1442" s="262" t="s">
        <v>33</v>
      </c>
      <c r="AB1442" s="262" t="s">
        <v>33</v>
      </c>
      <c r="AC1442" s="262" t="s">
        <v>33</v>
      </c>
      <c r="AD1442" s="262">
        <v>0.92</v>
      </c>
      <c r="AE1442" s="260">
        <v>0.96</v>
      </c>
      <c r="AF1442" s="260">
        <v>1</v>
      </c>
      <c r="AG1442" s="260">
        <v>1</v>
      </c>
      <c r="AH1442" s="260">
        <v>0.966856060606061</v>
      </c>
      <c r="AI1442" s="262">
        <v>0.92</v>
      </c>
      <c r="AJ1442" s="260" t="s">
        <v>33</v>
      </c>
      <c r="AK1442" s="260" t="s">
        <v>33</v>
      </c>
      <c r="AL1442" s="260" t="s">
        <v>33</v>
      </c>
      <c r="AM1442" s="260">
        <v>1</v>
      </c>
      <c r="AN1442" s="259">
        <v>0.99</v>
      </c>
      <c r="AO1442" s="264" t="s">
        <v>33</v>
      </c>
      <c r="AP1442" s="264" t="s">
        <v>33</v>
      </c>
      <c r="AQ1442" s="264" t="s">
        <v>33</v>
      </c>
      <c r="AR1442" s="265">
        <v>1</v>
      </c>
      <c r="AS1442" s="286">
        <v>0.110069253262963</v>
      </c>
      <c r="AT1442" s="267" t="s">
        <v>33</v>
      </c>
      <c r="AU1442" s="268" t="s">
        <v>33</v>
      </c>
      <c r="AV1442" s="268" t="s">
        <v>33</v>
      </c>
      <c r="AW1442" s="268" t="s">
        <v>33</v>
      </c>
      <c r="AX1442" s="224"/>
      <c r="AY1442" s="222"/>
    </row>
    <row r="1443" ht="15" spans="1:51">
      <c r="A1443" s="220"/>
      <c r="B1443" s="224"/>
      <c r="C1443" s="283" t="s">
        <v>1455</v>
      </c>
      <c r="D1443" s="111" t="s">
        <v>125</v>
      </c>
      <c r="E1443" s="111" t="s">
        <v>1456</v>
      </c>
      <c r="F1443" s="311" t="s">
        <v>1484</v>
      </c>
      <c r="G1443" s="311" t="s">
        <v>1484</v>
      </c>
      <c r="H1443" s="311" t="s">
        <v>1484</v>
      </c>
      <c r="I1443" s="311" t="s">
        <v>1484</v>
      </c>
      <c r="J1443" s="259">
        <v>0.9</v>
      </c>
      <c r="K1443" s="260" t="s">
        <v>33</v>
      </c>
      <c r="L1443" s="260" t="s">
        <v>33</v>
      </c>
      <c r="M1443" s="261" t="s">
        <v>33</v>
      </c>
      <c r="N1443" s="261" t="s">
        <v>33</v>
      </c>
      <c r="O1443" s="262">
        <v>0.9</v>
      </c>
      <c r="P1443" s="263">
        <v>0</v>
      </c>
      <c r="Q1443" s="260">
        <v>0</v>
      </c>
      <c r="R1443" s="260">
        <v>0</v>
      </c>
      <c r="S1443" s="260">
        <v>0</v>
      </c>
      <c r="T1443" s="262">
        <v>0.9</v>
      </c>
      <c r="U1443" s="260">
        <v>1</v>
      </c>
      <c r="V1443" s="260">
        <v>0</v>
      </c>
      <c r="W1443" s="260">
        <v>0</v>
      </c>
      <c r="X1443" s="260">
        <v>0.6</v>
      </c>
      <c r="Y1443" s="262">
        <v>0.92</v>
      </c>
      <c r="Z1443" s="262" t="s">
        <v>33</v>
      </c>
      <c r="AA1443" s="262" t="s">
        <v>33</v>
      </c>
      <c r="AB1443" s="262" t="s">
        <v>33</v>
      </c>
      <c r="AC1443" s="262" t="s">
        <v>33</v>
      </c>
      <c r="AD1443" s="262">
        <v>0.92</v>
      </c>
      <c r="AE1443" s="260">
        <v>1</v>
      </c>
      <c r="AF1443" s="260">
        <v>1</v>
      </c>
      <c r="AG1443" s="260">
        <v>0.973214285714286</v>
      </c>
      <c r="AH1443" s="260">
        <v>0.984069185252617</v>
      </c>
      <c r="AI1443" s="262">
        <v>0.92</v>
      </c>
      <c r="AJ1443" s="260">
        <v>0.5</v>
      </c>
      <c r="AK1443" s="260">
        <v>0</v>
      </c>
      <c r="AL1443" s="260">
        <v>0</v>
      </c>
      <c r="AM1443" s="260">
        <v>0.571428571428571</v>
      </c>
      <c r="AN1443" s="259">
        <v>0.99</v>
      </c>
      <c r="AO1443" s="264" t="s">
        <v>33</v>
      </c>
      <c r="AP1443" s="264" t="s">
        <v>33</v>
      </c>
      <c r="AQ1443" s="264" t="s">
        <v>33</v>
      </c>
      <c r="AR1443" s="265">
        <v>1</v>
      </c>
      <c r="AS1443" s="286">
        <v>0.110069253262963</v>
      </c>
      <c r="AT1443" s="267" t="s">
        <v>33</v>
      </c>
      <c r="AU1443" s="268" t="s">
        <v>33</v>
      </c>
      <c r="AV1443" s="268" t="s">
        <v>33</v>
      </c>
      <c r="AW1443" s="268" t="s">
        <v>33</v>
      </c>
      <c r="AX1443" s="224"/>
      <c r="AY1443" s="222"/>
    </row>
    <row r="1444" ht="15" spans="1:51">
      <c r="A1444" s="220"/>
      <c r="B1444" s="224"/>
      <c r="C1444" s="283" t="s">
        <v>1455</v>
      </c>
      <c r="D1444" s="111" t="s">
        <v>125</v>
      </c>
      <c r="E1444" s="111" t="s">
        <v>1456</v>
      </c>
      <c r="F1444" s="311" t="s">
        <v>1485</v>
      </c>
      <c r="G1444" s="311" t="s">
        <v>1485</v>
      </c>
      <c r="H1444" s="311" t="s">
        <v>1485</v>
      </c>
      <c r="I1444" s="311" t="s">
        <v>1485</v>
      </c>
      <c r="J1444" s="259">
        <v>0.9</v>
      </c>
      <c r="K1444" s="260" t="s">
        <v>33</v>
      </c>
      <c r="L1444" s="260" t="s">
        <v>33</v>
      </c>
      <c r="M1444" s="261" t="s">
        <v>33</v>
      </c>
      <c r="N1444" s="261" t="s">
        <v>33</v>
      </c>
      <c r="O1444" s="262">
        <v>0.9</v>
      </c>
      <c r="P1444" s="263" t="s">
        <v>33</v>
      </c>
      <c r="Q1444" s="260" t="s">
        <v>33</v>
      </c>
      <c r="R1444" s="260" t="s">
        <v>33</v>
      </c>
      <c r="S1444" s="260" t="s">
        <v>33</v>
      </c>
      <c r="T1444" s="262">
        <v>0.9</v>
      </c>
      <c r="U1444" s="260" t="s">
        <v>33</v>
      </c>
      <c r="V1444" s="260" t="s">
        <v>33</v>
      </c>
      <c r="W1444" s="260" t="s">
        <v>33</v>
      </c>
      <c r="X1444" s="260" t="s">
        <v>33</v>
      </c>
      <c r="Y1444" s="262">
        <v>0.92</v>
      </c>
      <c r="Z1444" s="262" t="s">
        <v>33</v>
      </c>
      <c r="AA1444" s="262" t="s">
        <v>33</v>
      </c>
      <c r="AB1444" s="262" t="s">
        <v>33</v>
      </c>
      <c r="AC1444" s="262" t="s">
        <v>33</v>
      </c>
      <c r="AD1444" s="262">
        <v>0.92</v>
      </c>
      <c r="AE1444" s="260">
        <v>1</v>
      </c>
      <c r="AF1444" s="260">
        <v>1</v>
      </c>
      <c r="AG1444" s="260">
        <v>1</v>
      </c>
      <c r="AH1444" s="260">
        <v>0.997610513739546</v>
      </c>
      <c r="AI1444" s="262">
        <v>0.92</v>
      </c>
      <c r="AJ1444" s="260" t="s">
        <v>33</v>
      </c>
      <c r="AK1444" s="260" t="s">
        <v>33</v>
      </c>
      <c r="AL1444" s="260" t="s">
        <v>33</v>
      </c>
      <c r="AM1444" s="260" t="s">
        <v>33</v>
      </c>
      <c r="AN1444" s="259">
        <v>0.99</v>
      </c>
      <c r="AO1444" s="264" t="s">
        <v>33</v>
      </c>
      <c r="AP1444" s="264" t="s">
        <v>33</v>
      </c>
      <c r="AQ1444" s="264">
        <v>1</v>
      </c>
      <c r="AR1444" s="265">
        <v>1</v>
      </c>
      <c r="AS1444" s="286">
        <v>0.110069253262963</v>
      </c>
      <c r="AT1444" s="267" t="s">
        <v>33</v>
      </c>
      <c r="AU1444" s="268" t="s">
        <v>33</v>
      </c>
      <c r="AV1444" s="268" t="s">
        <v>33</v>
      </c>
      <c r="AW1444" s="268" t="s">
        <v>33</v>
      </c>
      <c r="AX1444" s="224"/>
      <c r="AY1444" s="222"/>
    </row>
    <row r="1445" ht="15" spans="1:51">
      <c r="A1445" s="220"/>
      <c r="B1445" s="224"/>
      <c r="C1445" s="283" t="s">
        <v>1455</v>
      </c>
      <c r="D1445" s="111" t="s">
        <v>125</v>
      </c>
      <c r="E1445" s="111" t="s">
        <v>1456</v>
      </c>
      <c r="F1445" s="311" t="s">
        <v>1486</v>
      </c>
      <c r="G1445" s="311" t="s">
        <v>1486</v>
      </c>
      <c r="H1445" s="311" t="s">
        <v>1486</v>
      </c>
      <c r="I1445" s="311" t="s">
        <v>1486</v>
      </c>
      <c r="J1445" s="259">
        <v>0.9</v>
      </c>
      <c r="K1445" s="260" t="s">
        <v>33</v>
      </c>
      <c r="L1445" s="260" t="s">
        <v>33</v>
      </c>
      <c r="M1445" s="261" t="s">
        <v>33</v>
      </c>
      <c r="N1445" s="261" t="s">
        <v>33</v>
      </c>
      <c r="O1445" s="262">
        <v>0.9</v>
      </c>
      <c r="P1445" s="263">
        <v>0</v>
      </c>
      <c r="Q1445" s="260">
        <v>0</v>
      </c>
      <c r="R1445" s="260">
        <v>0</v>
      </c>
      <c r="S1445" s="260">
        <v>0</v>
      </c>
      <c r="T1445" s="262">
        <v>0.9</v>
      </c>
      <c r="U1445" s="260">
        <v>0.75</v>
      </c>
      <c r="V1445" s="260">
        <v>1</v>
      </c>
      <c r="W1445" s="260">
        <v>1</v>
      </c>
      <c r="X1445" s="260">
        <v>0.977272727272727</v>
      </c>
      <c r="Y1445" s="262">
        <v>0.92</v>
      </c>
      <c r="Z1445" s="262" t="s">
        <v>33</v>
      </c>
      <c r="AA1445" s="262" t="s">
        <v>33</v>
      </c>
      <c r="AB1445" s="262" t="s">
        <v>33</v>
      </c>
      <c r="AC1445" s="262">
        <v>1</v>
      </c>
      <c r="AD1445" s="262">
        <v>0.92</v>
      </c>
      <c r="AE1445" s="260">
        <v>0.99940119760479</v>
      </c>
      <c r="AF1445" s="260">
        <v>0.998277212216132</v>
      </c>
      <c r="AG1445" s="260">
        <v>0.997565640758129</v>
      </c>
      <c r="AH1445" s="260">
        <v>0.979779067590339</v>
      </c>
      <c r="AI1445" s="262">
        <v>0.92</v>
      </c>
      <c r="AJ1445" s="260">
        <v>0.7</v>
      </c>
      <c r="AK1445" s="260">
        <v>1</v>
      </c>
      <c r="AL1445" s="260">
        <v>1</v>
      </c>
      <c r="AM1445" s="260">
        <v>0.987841945288754</v>
      </c>
      <c r="AN1445" s="259">
        <v>0.99</v>
      </c>
      <c r="AO1445" s="264">
        <v>1</v>
      </c>
      <c r="AP1445" s="264">
        <v>1</v>
      </c>
      <c r="AQ1445" s="264">
        <v>1</v>
      </c>
      <c r="AR1445" s="265">
        <v>1</v>
      </c>
      <c r="AS1445" s="286">
        <v>0.110069253262963</v>
      </c>
      <c r="AT1445" s="267" t="s">
        <v>33</v>
      </c>
      <c r="AU1445" s="268" t="s">
        <v>33</v>
      </c>
      <c r="AV1445" s="268" t="s">
        <v>33</v>
      </c>
      <c r="AW1445" s="268" t="s">
        <v>33</v>
      </c>
      <c r="AX1445" s="224"/>
      <c r="AY1445" s="222"/>
    </row>
    <row r="1446" ht="15" spans="1:51">
      <c r="A1446" s="220"/>
      <c r="B1446" s="224"/>
      <c r="C1446" s="283" t="s">
        <v>1455</v>
      </c>
      <c r="D1446" s="111" t="s">
        <v>125</v>
      </c>
      <c r="E1446" s="111" t="s">
        <v>1456</v>
      </c>
      <c r="F1446" s="311" t="s">
        <v>1487</v>
      </c>
      <c r="G1446" s="311" t="s">
        <v>1487</v>
      </c>
      <c r="H1446" s="311" t="s">
        <v>1487</v>
      </c>
      <c r="I1446" s="311" t="s">
        <v>1487</v>
      </c>
      <c r="J1446" s="259">
        <v>0.9</v>
      </c>
      <c r="K1446" s="260" t="s">
        <v>33</v>
      </c>
      <c r="L1446" s="260" t="s">
        <v>33</v>
      </c>
      <c r="M1446" s="261" t="s">
        <v>33</v>
      </c>
      <c r="N1446" s="261" t="s">
        <v>33</v>
      </c>
      <c r="O1446" s="262">
        <v>0.9</v>
      </c>
      <c r="P1446" s="263">
        <v>0</v>
      </c>
      <c r="Q1446" s="260" t="s">
        <v>33</v>
      </c>
      <c r="R1446" s="260">
        <v>0</v>
      </c>
      <c r="S1446" s="260">
        <v>0</v>
      </c>
      <c r="T1446" s="262">
        <v>0.9</v>
      </c>
      <c r="U1446" s="260">
        <v>1</v>
      </c>
      <c r="V1446" s="260" t="s">
        <v>33</v>
      </c>
      <c r="W1446" s="260">
        <v>1</v>
      </c>
      <c r="X1446" s="260">
        <v>1</v>
      </c>
      <c r="Y1446" s="262">
        <v>0.92</v>
      </c>
      <c r="Z1446" s="262" t="s">
        <v>33</v>
      </c>
      <c r="AA1446" s="262" t="s">
        <v>33</v>
      </c>
      <c r="AB1446" s="262" t="s">
        <v>33</v>
      </c>
      <c r="AC1446" s="262" t="s">
        <v>33</v>
      </c>
      <c r="AD1446" s="262">
        <v>0.92</v>
      </c>
      <c r="AE1446" s="260">
        <v>1</v>
      </c>
      <c r="AF1446" s="260">
        <v>1</v>
      </c>
      <c r="AG1446" s="260">
        <v>1</v>
      </c>
      <c r="AH1446" s="260">
        <v>0.999926068312879</v>
      </c>
      <c r="AI1446" s="262">
        <v>0.92</v>
      </c>
      <c r="AJ1446" s="260">
        <v>1</v>
      </c>
      <c r="AK1446" s="260" t="s">
        <v>33</v>
      </c>
      <c r="AL1446" s="260">
        <v>1</v>
      </c>
      <c r="AM1446" s="260">
        <v>1</v>
      </c>
      <c r="AN1446" s="259">
        <v>0.99</v>
      </c>
      <c r="AO1446" s="264" t="s">
        <v>33</v>
      </c>
      <c r="AP1446" s="264">
        <v>1</v>
      </c>
      <c r="AQ1446" s="264">
        <v>1</v>
      </c>
      <c r="AR1446" s="265">
        <v>1</v>
      </c>
      <c r="AS1446" s="286">
        <v>0.110069253262963</v>
      </c>
      <c r="AT1446" s="267" t="s">
        <v>33</v>
      </c>
      <c r="AU1446" s="268" t="s">
        <v>33</v>
      </c>
      <c r="AV1446" s="268" t="s">
        <v>33</v>
      </c>
      <c r="AW1446" s="268" t="s">
        <v>33</v>
      </c>
      <c r="AX1446" s="224"/>
      <c r="AY1446" s="222"/>
    </row>
    <row r="1447" ht="15" spans="1:51">
      <c r="A1447" s="220"/>
      <c r="B1447" s="224"/>
      <c r="C1447" s="283" t="s">
        <v>1455</v>
      </c>
      <c r="D1447" s="111" t="s">
        <v>125</v>
      </c>
      <c r="E1447" s="111" t="s">
        <v>1456</v>
      </c>
      <c r="F1447" s="311" t="s">
        <v>1488</v>
      </c>
      <c r="G1447" s="311" t="s">
        <v>1488</v>
      </c>
      <c r="H1447" s="311" t="s">
        <v>1488</v>
      </c>
      <c r="I1447" s="311" t="s">
        <v>1488</v>
      </c>
      <c r="J1447" s="259">
        <v>0.9</v>
      </c>
      <c r="K1447" s="260" t="s">
        <v>33</v>
      </c>
      <c r="L1447" s="260" t="s">
        <v>33</v>
      </c>
      <c r="M1447" s="261" t="s">
        <v>33</v>
      </c>
      <c r="N1447" s="261" t="s">
        <v>33</v>
      </c>
      <c r="O1447" s="262">
        <v>0.9</v>
      </c>
      <c r="P1447" s="263" t="s">
        <v>33</v>
      </c>
      <c r="Q1447" s="260" t="s">
        <v>33</v>
      </c>
      <c r="R1447" s="260" t="s">
        <v>33</v>
      </c>
      <c r="S1447" s="260" t="s">
        <v>33</v>
      </c>
      <c r="T1447" s="262">
        <v>0.9</v>
      </c>
      <c r="U1447" s="260" t="s">
        <v>33</v>
      </c>
      <c r="V1447" s="260" t="s">
        <v>33</v>
      </c>
      <c r="W1447" s="260" t="s">
        <v>33</v>
      </c>
      <c r="X1447" s="260" t="s">
        <v>33</v>
      </c>
      <c r="Y1447" s="262">
        <v>0.92</v>
      </c>
      <c r="Z1447" s="262" t="s">
        <v>33</v>
      </c>
      <c r="AA1447" s="262" t="s">
        <v>33</v>
      </c>
      <c r="AB1447" s="262" t="s">
        <v>33</v>
      </c>
      <c r="AC1447" s="262" t="s">
        <v>33</v>
      </c>
      <c r="AD1447" s="262">
        <v>0.92</v>
      </c>
      <c r="AE1447" s="260">
        <v>1</v>
      </c>
      <c r="AF1447" s="260">
        <v>0.98406374501992</v>
      </c>
      <c r="AG1447" s="260">
        <v>1</v>
      </c>
      <c r="AH1447" s="260">
        <v>0.97067133055294</v>
      </c>
      <c r="AI1447" s="262">
        <v>0.92</v>
      </c>
      <c r="AJ1447" s="260" t="s">
        <v>33</v>
      </c>
      <c r="AK1447" s="260" t="s">
        <v>33</v>
      </c>
      <c r="AL1447" s="260" t="s">
        <v>33</v>
      </c>
      <c r="AM1447" s="260" t="s">
        <v>33</v>
      </c>
      <c r="AN1447" s="259">
        <v>0.99</v>
      </c>
      <c r="AO1447" s="264" t="s">
        <v>33</v>
      </c>
      <c r="AP1447" s="264" t="s">
        <v>33</v>
      </c>
      <c r="AQ1447" s="264" t="s">
        <v>33</v>
      </c>
      <c r="AR1447" s="265" t="s">
        <v>33</v>
      </c>
      <c r="AS1447" s="286">
        <v>0.110069253262963</v>
      </c>
      <c r="AT1447" s="267" t="s">
        <v>33</v>
      </c>
      <c r="AU1447" s="268" t="s">
        <v>33</v>
      </c>
      <c r="AV1447" s="268" t="s">
        <v>33</v>
      </c>
      <c r="AW1447" s="268" t="s">
        <v>33</v>
      </c>
      <c r="AX1447" s="224"/>
      <c r="AY1447" s="222"/>
    </row>
    <row r="1448" ht="15" spans="1:51">
      <c r="A1448" s="220"/>
      <c r="B1448" s="224"/>
      <c r="C1448" s="283" t="s">
        <v>1455</v>
      </c>
      <c r="D1448" s="111" t="s">
        <v>125</v>
      </c>
      <c r="E1448" s="111" t="s">
        <v>1456</v>
      </c>
      <c r="F1448" s="108" t="s">
        <v>1489</v>
      </c>
      <c r="G1448" s="108" t="s">
        <v>1489</v>
      </c>
      <c r="H1448" s="108" t="s">
        <v>1489</v>
      </c>
      <c r="I1448" s="108" t="s">
        <v>1489</v>
      </c>
      <c r="J1448" s="259">
        <v>0.9</v>
      </c>
      <c r="K1448" s="260" t="s">
        <v>33</v>
      </c>
      <c r="L1448" s="260" t="s">
        <v>33</v>
      </c>
      <c r="M1448" s="261" t="s">
        <v>33</v>
      </c>
      <c r="N1448" s="261" t="s">
        <v>33</v>
      </c>
      <c r="O1448" s="262">
        <v>0.9</v>
      </c>
      <c r="P1448" s="263" t="s">
        <v>33</v>
      </c>
      <c r="Q1448" s="260" t="s">
        <v>33</v>
      </c>
      <c r="R1448" s="260" t="s">
        <v>33</v>
      </c>
      <c r="S1448" s="260" t="s">
        <v>33</v>
      </c>
      <c r="T1448" s="262">
        <v>0.9</v>
      </c>
      <c r="U1448" s="260" t="s">
        <v>33</v>
      </c>
      <c r="V1448" s="260" t="s">
        <v>33</v>
      </c>
      <c r="W1448" s="260" t="s">
        <v>33</v>
      </c>
      <c r="X1448" s="260" t="s">
        <v>33</v>
      </c>
      <c r="Y1448" s="262">
        <v>0.92</v>
      </c>
      <c r="Z1448" s="262" t="s">
        <v>33</v>
      </c>
      <c r="AA1448" s="262" t="s">
        <v>33</v>
      </c>
      <c r="AB1448" s="262" t="s">
        <v>33</v>
      </c>
      <c r="AC1448" s="262" t="s">
        <v>33</v>
      </c>
      <c r="AD1448" s="262">
        <v>0.92</v>
      </c>
      <c r="AE1448" s="260">
        <v>0.959459459459459</v>
      </c>
      <c r="AF1448" s="260">
        <v>0.973856209150327</v>
      </c>
      <c r="AG1448" s="260">
        <v>0.971830985915493</v>
      </c>
      <c r="AH1448" s="260">
        <v>0.952900013457139</v>
      </c>
      <c r="AI1448" s="262">
        <v>0.92</v>
      </c>
      <c r="AJ1448" s="260" t="s">
        <v>33</v>
      </c>
      <c r="AK1448" s="260" t="s">
        <v>33</v>
      </c>
      <c r="AL1448" s="260" t="s">
        <v>33</v>
      </c>
      <c r="AM1448" s="260" t="s">
        <v>33</v>
      </c>
      <c r="AN1448" s="259">
        <v>0.99</v>
      </c>
      <c r="AO1448" s="264">
        <v>1</v>
      </c>
      <c r="AP1448" s="264">
        <v>1</v>
      </c>
      <c r="AQ1448" s="264">
        <v>1</v>
      </c>
      <c r="AR1448" s="265">
        <v>1</v>
      </c>
      <c r="AS1448" s="286">
        <v>0.110069253262963</v>
      </c>
      <c r="AT1448" s="267" t="s">
        <v>33</v>
      </c>
      <c r="AU1448" s="268" t="s">
        <v>33</v>
      </c>
      <c r="AV1448" s="268" t="s">
        <v>33</v>
      </c>
      <c r="AW1448" s="268" t="s">
        <v>33</v>
      </c>
      <c r="AX1448" s="224"/>
      <c r="AY1448" s="222"/>
    </row>
    <row r="1449" ht="15" spans="1:51">
      <c r="A1449" s="220"/>
      <c r="B1449" s="224"/>
      <c r="C1449" s="283" t="s">
        <v>1455</v>
      </c>
      <c r="D1449" s="111" t="s">
        <v>125</v>
      </c>
      <c r="E1449" s="111" t="s">
        <v>1456</v>
      </c>
      <c r="F1449" s="108" t="s">
        <v>1490</v>
      </c>
      <c r="G1449" s="108" t="s">
        <v>1490</v>
      </c>
      <c r="H1449" s="108" t="s">
        <v>1490</v>
      </c>
      <c r="I1449" s="108" t="s">
        <v>1490</v>
      </c>
      <c r="J1449" s="259">
        <v>0.9</v>
      </c>
      <c r="K1449" s="260" t="s">
        <v>33</v>
      </c>
      <c r="L1449" s="260" t="s">
        <v>33</v>
      </c>
      <c r="M1449" s="261" t="s">
        <v>33</v>
      </c>
      <c r="N1449" s="261" t="s">
        <v>33</v>
      </c>
      <c r="O1449" s="262">
        <v>0.9</v>
      </c>
      <c r="P1449" s="263" t="s">
        <v>33</v>
      </c>
      <c r="Q1449" s="260" t="s">
        <v>33</v>
      </c>
      <c r="R1449" s="260" t="s">
        <v>33</v>
      </c>
      <c r="S1449" s="260" t="s">
        <v>33</v>
      </c>
      <c r="T1449" s="262">
        <v>0.9</v>
      </c>
      <c r="U1449" s="260" t="s">
        <v>33</v>
      </c>
      <c r="V1449" s="260" t="s">
        <v>33</v>
      </c>
      <c r="W1449" s="260" t="s">
        <v>33</v>
      </c>
      <c r="X1449" s="260" t="s">
        <v>33</v>
      </c>
      <c r="Y1449" s="262">
        <v>0.92</v>
      </c>
      <c r="Z1449" s="262" t="s">
        <v>33</v>
      </c>
      <c r="AA1449" s="262" t="s">
        <v>33</v>
      </c>
      <c r="AB1449" s="262" t="s">
        <v>33</v>
      </c>
      <c r="AC1449" s="262" t="s">
        <v>33</v>
      </c>
      <c r="AD1449" s="262">
        <v>0.92</v>
      </c>
      <c r="AE1449" s="260">
        <v>1</v>
      </c>
      <c r="AF1449" s="260">
        <v>1</v>
      </c>
      <c r="AG1449" s="260">
        <v>1</v>
      </c>
      <c r="AH1449" s="260">
        <v>0.991892130078435</v>
      </c>
      <c r="AI1449" s="262">
        <v>0.92</v>
      </c>
      <c r="AJ1449" s="260" t="s">
        <v>33</v>
      </c>
      <c r="AK1449" s="260" t="s">
        <v>33</v>
      </c>
      <c r="AL1449" s="260" t="s">
        <v>33</v>
      </c>
      <c r="AM1449" s="260" t="s">
        <v>33</v>
      </c>
      <c r="AN1449" s="259">
        <v>0.99</v>
      </c>
      <c r="AO1449" s="264">
        <v>1</v>
      </c>
      <c r="AP1449" s="264">
        <v>1</v>
      </c>
      <c r="AQ1449" s="264">
        <v>1</v>
      </c>
      <c r="AR1449" s="265">
        <v>1</v>
      </c>
      <c r="AS1449" s="286">
        <v>0.110069253262963</v>
      </c>
      <c r="AT1449" s="267" t="s">
        <v>33</v>
      </c>
      <c r="AU1449" s="268" t="s">
        <v>33</v>
      </c>
      <c r="AV1449" s="268" t="s">
        <v>33</v>
      </c>
      <c r="AW1449" s="268" t="s">
        <v>33</v>
      </c>
      <c r="AX1449" s="224"/>
      <c r="AY1449" s="222"/>
    </row>
    <row r="1450" ht="15" spans="1:51">
      <c r="A1450" s="220"/>
      <c r="B1450" s="224"/>
      <c r="C1450" s="283" t="s">
        <v>1455</v>
      </c>
      <c r="D1450" s="111" t="s">
        <v>125</v>
      </c>
      <c r="E1450" s="111" t="s">
        <v>1456</v>
      </c>
      <c r="F1450" s="311" t="s">
        <v>1491</v>
      </c>
      <c r="G1450" s="311" t="s">
        <v>1491</v>
      </c>
      <c r="H1450" s="311" t="s">
        <v>1491</v>
      </c>
      <c r="I1450" s="311" t="s">
        <v>1491</v>
      </c>
      <c r="J1450" s="259">
        <v>0.9</v>
      </c>
      <c r="K1450" s="260" t="s">
        <v>33</v>
      </c>
      <c r="L1450" s="260" t="s">
        <v>33</v>
      </c>
      <c r="M1450" s="261" t="s">
        <v>33</v>
      </c>
      <c r="N1450" s="261" t="s">
        <v>33</v>
      </c>
      <c r="O1450" s="262">
        <v>0.9</v>
      </c>
      <c r="P1450" s="263">
        <v>0</v>
      </c>
      <c r="Q1450" s="260">
        <v>0</v>
      </c>
      <c r="R1450" s="260">
        <v>0</v>
      </c>
      <c r="S1450" s="260">
        <v>0</v>
      </c>
      <c r="T1450" s="262">
        <v>0.9</v>
      </c>
      <c r="U1450" s="260">
        <v>0</v>
      </c>
      <c r="V1450" s="260">
        <v>1</v>
      </c>
      <c r="W1450" s="260">
        <v>1</v>
      </c>
      <c r="X1450" s="260">
        <v>0.96875</v>
      </c>
      <c r="Y1450" s="262">
        <v>0.92</v>
      </c>
      <c r="Z1450" s="262" t="s">
        <v>33</v>
      </c>
      <c r="AA1450" s="262" t="s">
        <v>33</v>
      </c>
      <c r="AB1450" s="262" t="s">
        <v>33</v>
      </c>
      <c r="AC1450" s="262">
        <v>1</v>
      </c>
      <c r="AD1450" s="262">
        <v>0.92</v>
      </c>
      <c r="AE1450" s="260">
        <v>1</v>
      </c>
      <c r="AF1450" s="260">
        <v>1</v>
      </c>
      <c r="AG1450" s="260">
        <v>0.927402862985685</v>
      </c>
      <c r="AH1450" s="260">
        <v>0.990935114503817</v>
      </c>
      <c r="AI1450" s="262">
        <v>0.92</v>
      </c>
      <c r="AJ1450" s="260">
        <v>0</v>
      </c>
      <c r="AK1450" s="260">
        <v>0.666666666666667</v>
      </c>
      <c r="AL1450" s="260">
        <v>1</v>
      </c>
      <c r="AM1450" s="260">
        <v>0.954545454545455</v>
      </c>
      <c r="AN1450" s="259">
        <v>0.99</v>
      </c>
      <c r="AO1450" s="264">
        <v>1</v>
      </c>
      <c r="AP1450" s="264">
        <v>1</v>
      </c>
      <c r="AQ1450" s="264">
        <v>1</v>
      </c>
      <c r="AR1450" s="265">
        <v>1</v>
      </c>
      <c r="AS1450" s="286">
        <v>0.110069253262963</v>
      </c>
      <c r="AT1450" s="267" t="s">
        <v>33</v>
      </c>
      <c r="AU1450" s="268" t="s">
        <v>33</v>
      </c>
      <c r="AV1450" s="268" t="s">
        <v>33</v>
      </c>
      <c r="AW1450" s="268" t="s">
        <v>33</v>
      </c>
      <c r="AX1450" s="224"/>
      <c r="AY1450" s="222"/>
    </row>
    <row r="1451" ht="15" spans="1:51">
      <c r="A1451" s="220"/>
      <c r="B1451" s="224"/>
      <c r="C1451" s="283" t="s">
        <v>1455</v>
      </c>
      <c r="D1451" s="111" t="s">
        <v>25</v>
      </c>
      <c r="E1451" s="111" t="s">
        <v>1456</v>
      </c>
      <c r="F1451" s="290" t="s">
        <v>1492</v>
      </c>
      <c r="G1451" s="290" t="s">
        <v>1492</v>
      </c>
      <c r="H1451" s="290" t="s">
        <v>1492</v>
      </c>
      <c r="I1451" s="290" t="s">
        <v>1492</v>
      </c>
      <c r="J1451" s="259">
        <v>0.9</v>
      </c>
      <c r="K1451" s="260">
        <v>1</v>
      </c>
      <c r="L1451" s="260">
        <v>1</v>
      </c>
      <c r="M1451" s="261">
        <v>1</v>
      </c>
      <c r="N1451" s="261">
        <v>1</v>
      </c>
      <c r="O1451" s="262">
        <v>0.9</v>
      </c>
      <c r="P1451" s="263">
        <v>0.997757847533632</v>
      </c>
      <c r="Q1451" s="260">
        <v>1</v>
      </c>
      <c r="R1451" s="260">
        <v>0.999300209937019</v>
      </c>
      <c r="S1451" s="260">
        <v>0.988562328072969</v>
      </c>
      <c r="T1451" s="262">
        <v>0.9</v>
      </c>
      <c r="U1451" s="260">
        <v>0.946188340807175</v>
      </c>
      <c r="V1451" s="260">
        <v>0.968292682926829</v>
      </c>
      <c r="W1451" s="260">
        <v>0.964310706787964</v>
      </c>
      <c r="X1451" s="260">
        <v>0.944440422759519</v>
      </c>
      <c r="Y1451" s="262">
        <v>0.92</v>
      </c>
      <c r="Z1451" s="262" t="s">
        <v>33</v>
      </c>
      <c r="AA1451" s="262" t="s">
        <v>33</v>
      </c>
      <c r="AB1451" s="262" t="s">
        <v>33</v>
      </c>
      <c r="AC1451" s="262" t="s">
        <v>33</v>
      </c>
      <c r="AD1451" s="262">
        <v>0.92</v>
      </c>
      <c r="AE1451" s="260">
        <v>1</v>
      </c>
      <c r="AF1451" s="260">
        <v>1</v>
      </c>
      <c r="AG1451" s="260">
        <v>1</v>
      </c>
      <c r="AH1451" s="260">
        <v>0.992063492063492</v>
      </c>
      <c r="AI1451" s="262">
        <v>0.92</v>
      </c>
      <c r="AJ1451" s="260">
        <v>0.973094170403587</v>
      </c>
      <c r="AK1451" s="260">
        <v>0.990243902439024</v>
      </c>
      <c r="AL1451" s="260">
        <v>0.991602519244227</v>
      </c>
      <c r="AM1451" s="260">
        <v>0.988019400608079</v>
      </c>
      <c r="AN1451" s="259">
        <v>0.99</v>
      </c>
      <c r="AO1451" s="264">
        <v>1</v>
      </c>
      <c r="AP1451" s="264">
        <v>1</v>
      </c>
      <c r="AQ1451" s="264">
        <v>1</v>
      </c>
      <c r="AR1451" s="265">
        <v>1</v>
      </c>
      <c r="AS1451" s="286">
        <v>0.110069253262963</v>
      </c>
      <c r="AT1451" s="267">
        <v>0.2</v>
      </c>
      <c r="AU1451" s="268">
        <v>0</v>
      </c>
      <c r="AV1451" s="268">
        <v>0</v>
      </c>
      <c r="AW1451" s="268">
        <v>0.0686695278969957</v>
      </c>
      <c r="AX1451" s="224"/>
      <c r="AY1451" s="222"/>
    </row>
    <row r="1452" ht="15" spans="1:51">
      <c r="A1452" s="220"/>
      <c r="B1452" s="224"/>
      <c r="C1452" s="283" t="s">
        <v>1455</v>
      </c>
      <c r="D1452" s="111" t="s">
        <v>25</v>
      </c>
      <c r="E1452" s="111" t="s">
        <v>1456</v>
      </c>
      <c r="F1452" s="290" t="s">
        <v>1493</v>
      </c>
      <c r="G1452" s="290" t="s">
        <v>1493</v>
      </c>
      <c r="H1452" s="290" t="s">
        <v>1493</v>
      </c>
      <c r="I1452" s="290" t="s">
        <v>1493</v>
      </c>
      <c r="J1452" s="259">
        <v>0.9</v>
      </c>
      <c r="K1452" s="260">
        <v>0.935483870967742</v>
      </c>
      <c r="L1452" s="260">
        <v>1</v>
      </c>
      <c r="M1452" s="261">
        <v>1</v>
      </c>
      <c r="N1452" s="261">
        <v>0.97636815920398</v>
      </c>
      <c r="O1452" s="262">
        <v>0.9</v>
      </c>
      <c r="P1452" s="263">
        <v>0.998364231188659</v>
      </c>
      <c r="Q1452" s="260">
        <v>0.998682476943347</v>
      </c>
      <c r="R1452" s="260">
        <v>0.998799519807923</v>
      </c>
      <c r="S1452" s="260">
        <v>0.998383867276888</v>
      </c>
      <c r="T1452" s="262">
        <v>0.9</v>
      </c>
      <c r="U1452" s="260">
        <v>0.928571428571429</v>
      </c>
      <c r="V1452" s="260">
        <v>0.968050065876153</v>
      </c>
      <c r="W1452" s="260">
        <v>0.960084033613445</v>
      </c>
      <c r="X1452" s="260">
        <v>0.960640732265446</v>
      </c>
      <c r="Y1452" s="262">
        <v>0.92</v>
      </c>
      <c r="Z1452" s="262" t="s">
        <v>33</v>
      </c>
      <c r="AA1452" s="262" t="s">
        <v>33</v>
      </c>
      <c r="AB1452" s="262" t="s">
        <v>33</v>
      </c>
      <c r="AC1452" s="262" t="s">
        <v>33</v>
      </c>
      <c r="AD1452" s="262">
        <v>0.92</v>
      </c>
      <c r="AE1452" s="260">
        <v>1</v>
      </c>
      <c r="AF1452" s="260">
        <v>1</v>
      </c>
      <c r="AG1452" s="260">
        <v>1</v>
      </c>
      <c r="AH1452" s="260">
        <v>0.888663967611336</v>
      </c>
      <c r="AI1452" s="262">
        <v>0.92</v>
      </c>
      <c r="AJ1452" s="260">
        <v>0.963467829880044</v>
      </c>
      <c r="AK1452" s="260">
        <v>0.978919631093544</v>
      </c>
      <c r="AL1452" s="260">
        <v>0.98499399759904</v>
      </c>
      <c r="AM1452" s="260">
        <v>0.986427345537757</v>
      </c>
      <c r="AN1452" s="259">
        <v>0.99</v>
      </c>
      <c r="AO1452" s="264">
        <v>1</v>
      </c>
      <c r="AP1452" s="264">
        <v>1</v>
      </c>
      <c r="AQ1452" s="264">
        <v>1</v>
      </c>
      <c r="AR1452" s="265">
        <v>1</v>
      </c>
      <c r="AS1452" s="286">
        <v>0.110069253262963</v>
      </c>
      <c r="AT1452" s="267">
        <v>0</v>
      </c>
      <c r="AU1452" s="268">
        <v>0</v>
      </c>
      <c r="AV1452" s="268">
        <v>0.1</v>
      </c>
      <c r="AW1452" s="268">
        <v>0.0267062314540059</v>
      </c>
      <c r="AX1452" s="224"/>
      <c r="AY1452" s="222"/>
    </row>
    <row r="1453" ht="15" spans="1:51">
      <c r="A1453" s="220"/>
      <c r="B1453" s="224"/>
      <c r="C1453" s="283" t="s">
        <v>1455</v>
      </c>
      <c r="D1453" s="111" t="s">
        <v>922</v>
      </c>
      <c r="E1453" s="111" t="s">
        <v>1456</v>
      </c>
      <c r="F1453" s="290" t="s">
        <v>1494</v>
      </c>
      <c r="G1453" s="290" t="s">
        <v>1494</v>
      </c>
      <c r="H1453" s="290" t="s">
        <v>1494</v>
      </c>
      <c r="I1453" s="290" t="s">
        <v>1494</v>
      </c>
      <c r="J1453" s="259">
        <v>0.9</v>
      </c>
      <c r="K1453" s="260" t="s">
        <v>33</v>
      </c>
      <c r="L1453" s="260" t="s">
        <v>33</v>
      </c>
      <c r="M1453" s="261" t="s">
        <v>33</v>
      </c>
      <c r="N1453" s="261" t="s">
        <v>33</v>
      </c>
      <c r="O1453" s="262">
        <v>0.9</v>
      </c>
      <c r="P1453" s="263" t="s">
        <v>33</v>
      </c>
      <c r="Q1453" s="260" t="s">
        <v>33</v>
      </c>
      <c r="R1453" s="260" t="s">
        <v>33</v>
      </c>
      <c r="S1453" s="260" t="s">
        <v>33</v>
      </c>
      <c r="T1453" s="262">
        <v>0.9</v>
      </c>
      <c r="U1453" s="260" t="s">
        <v>33</v>
      </c>
      <c r="V1453" s="260" t="s">
        <v>33</v>
      </c>
      <c r="W1453" s="260" t="s">
        <v>33</v>
      </c>
      <c r="X1453" s="260" t="s">
        <v>33</v>
      </c>
      <c r="Y1453" s="262">
        <v>0.92</v>
      </c>
      <c r="Z1453" s="262" t="s">
        <v>33</v>
      </c>
      <c r="AA1453" s="262" t="s">
        <v>33</v>
      </c>
      <c r="AB1453" s="262" t="s">
        <v>33</v>
      </c>
      <c r="AC1453" s="262" t="s">
        <v>33</v>
      </c>
      <c r="AD1453" s="262">
        <v>0.92</v>
      </c>
      <c r="AE1453" s="260" t="s">
        <v>33</v>
      </c>
      <c r="AF1453" s="260" t="s">
        <v>33</v>
      </c>
      <c r="AG1453" s="260" t="s">
        <v>33</v>
      </c>
      <c r="AH1453" s="260" t="s">
        <v>33</v>
      </c>
      <c r="AI1453" s="262">
        <v>0.92</v>
      </c>
      <c r="AJ1453" s="260" t="s">
        <v>33</v>
      </c>
      <c r="AK1453" s="260" t="s">
        <v>33</v>
      </c>
      <c r="AL1453" s="260" t="s">
        <v>33</v>
      </c>
      <c r="AM1453" s="260" t="s">
        <v>33</v>
      </c>
      <c r="AN1453" s="259">
        <v>0.99</v>
      </c>
      <c r="AO1453" s="264" t="s">
        <v>33</v>
      </c>
      <c r="AP1453" s="264" t="s">
        <v>33</v>
      </c>
      <c r="AQ1453" s="264" t="s">
        <v>33</v>
      </c>
      <c r="AR1453" s="265" t="s">
        <v>33</v>
      </c>
      <c r="AS1453" s="286">
        <v>0.110069253262963</v>
      </c>
      <c r="AT1453" s="267" t="s">
        <v>33</v>
      </c>
      <c r="AU1453" s="268" t="s">
        <v>33</v>
      </c>
      <c r="AV1453" s="268" t="s">
        <v>33</v>
      </c>
      <c r="AW1453" s="268" t="s">
        <v>33</v>
      </c>
      <c r="AX1453" s="224"/>
      <c r="AY1453" s="222"/>
    </row>
    <row r="1454" ht="15" spans="1:51">
      <c r="A1454" s="220"/>
      <c r="B1454" s="224"/>
      <c r="C1454" s="283" t="s">
        <v>1455</v>
      </c>
      <c r="D1454" s="111" t="s">
        <v>25</v>
      </c>
      <c r="E1454" s="111" t="s">
        <v>1456</v>
      </c>
      <c r="F1454" s="290" t="s">
        <v>1495</v>
      </c>
      <c r="G1454" s="290" t="s">
        <v>1495</v>
      </c>
      <c r="H1454" s="290" t="s">
        <v>1495</v>
      </c>
      <c r="I1454" s="290" t="s">
        <v>1495</v>
      </c>
      <c r="J1454" s="259">
        <v>0.9</v>
      </c>
      <c r="K1454" s="260">
        <v>1</v>
      </c>
      <c r="L1454" s="260">
        <v>1</v>
      </c>
      <c r="M1454" s="261">
        <v>1</v>
      </c>
      <c r="N1454" s="261">
        <v>0.959731543624161</v>
      </c>
      <c r="O1454" s="262">
        <v>0.9</v>
      </c>
      <c r="P1454" s="263">
        <v>1</v>
      </c>
      <c r="Q1454" s="260">
        <v>0.97752808988764</v>
      </c>
      <c r="R1454" s="260">
        <v>0.543859649122807</v>
      </c>
      <c r="S1454" s="260">
        <v>0.890675241157556</v>
      </c>
      <c r="T1454" s="262">
        <v>0.9</v>
      </c>
      <c r="U1454" s="260">
        <v>0.406417112299465</v>
      </c>
      <c r="V1454" s="260">
        <v>0.932584269662921</v>
      </c>
      <c r="W1454" s="260">
        <v>0.473684210526316</v>
      </c>
      <c r="X1454" s="260">
        <v>0.733252947481243</v>
      </c>
      <c r="Y1454" s="262">
        <v>0.92</v>
      </c>
      <c r="Z1454" s="262" t="s">
        <v>33</v>
      </c>
      <c r="AA1454" s="262" t="s">
        <v>33</v>
      </c>
      <c r="AB1454" s="262" t="s">
        <v>33</v>
      </c>
      <c r="AC1454" s="262" t="s">
        <v>33</v>
      </c>
      <c r="AD1454" s="262">
        <v>0.92</v>
      </c>
      <c r="AE1454" s="260" t="s">
        <v>33</v>
      </c>
      <c r="AF1454" s="260">
        <v>1</v>
      </c>
      <c r="AG1454" s="260">
        <v>0</v>
      </c>
      <c r="AH1454" s="260">
        <v>0.995918367346939</v>
      </c>
      <c r="AI1454" s="262">
        <v>0.92</v>
      </c>
      <c r="AJ1454" s="260">
        <v>0.526595744680851</v>
      </c>
      <c r="AK1454" s="260">
        <v>0.955056179775281</v>
      </c>
      <c r="AL1454" s="260">
        <v>0.491228070175439</v>
      </c>
      <c r="AM1454" s="260">
        <v>0.814308258811152</v>
      </c>
      <c r="AN1454" s="259">
        <v>0.99</v>
      </c>
      <c r="AO1454" s="264">
        <v>1</v>
      </c>
      <c r="AP1454" s="264">
        <v>1</v>
      </c>
      <c r="AQ1454" s="264" t="s">
        <v>33</v>
      </c>
      <c r="AR1454" s="265">
        <v>1</v>
      </c>
      <c r="AS1454" s="286">
        <v>0.110069253262963</v>
      </c>
      <c r="AT1454" s="267">
        <v>0.323529411764706</v>
      </c>
      <c r="AU1454" s="268">
        <v>0.0175438596491228</v>
      </c>
      <c r="AV1454" s="268">
        <v>0</v>
      </c>
      <c r="AW1454" s="268">
        <v>0.100886917960089</v>
      </c>
      <c r="AX1454" s="224"/>
      <c r="AY1454" s="222"/>
    </row>
    <row r="1455" ht="15" spans="1:51">
      <c r="A1455" s="220"/>
      <c r="B1455" s="224"/>
      <c r="C1455" s="283" t="s">
        <v>1455</v>
      </c>
      <c r="D1455" s="111" t="s">
        <v>25</v>
      </c>
      <c r="E1455" s="111" t="s">
        <v>1456</v>
      </c>
      <c r="F1455" s="290" t="s">
        <v>1496</v>
      </c>
      <c r="G1455" s="290" t="s">
        <v>1496</v>
      </c>
      <c r="H1455" s="290" t="s">
        <v>1496</v>
      </c>
      <c r="I1455" s="290" t="s">
        <v>1496</v>
      </c>
      <c r="J1455" s="259">
        <v>0.9</v>
      </c>
      <c r="K1455" s="260">
        <v>1</v>
      </c>
      <c r="L1455" s="260">
        <v>1</v>
      </c>
      <c r="M1455" s="261">
        <v>1</v>
      </c>
      <c r="N1455" s="261">
        <v>0.951219512195122</v>
      </c>
      <c r="O1455" s="262">
        <v>0.9</v>
      </c>
      <c r="P1455" s="263" t="s">
        <v>33</v>
      </c>
      <c r="Q1455" s="260" t="s">
        <v>33</v>
      </c>
      <c r="R1455" s="260" t="s">
        <v>33</v>
      </c>
      <c r="S1455" s="260" t="s">
        <v>33</v>
      </c>
      <c r="T1455" s="262">
        <v>0.9</v>
      </c>
      <c r="U1455" s="260" t="s">
        <v>33</v>
      </c>
      <c r="V1455" s="260" t="s">
        <v>33</v>
      </c>
      <c r="W1455" s="260" t="s">
        <v>33</v>
      </c>
      <c r="X1455" s="260" t="s">
        <v>33</v>
      </c>
      <c r="Y1455" s="262">
        <v>0.92</v>
      </c>
      <c r="Z1455" s="262" t="s">
        <v>33</v>
      </c>
      <c r="AA1455" s="262" t="s">
        <v>33</v>
      </c>
      <c r="AB1455" s="262" t="s">
        <v>33</v>
      </c>
      <c r="AC1455" s="262" t="s">
        <v>33</v>
      </c>
      <c r="AD1455" s="262">
        <v>0.92</v>
      </c>
      <c r="AE1455" s="260">
        <v>0</v>
      </c>
      <c r="AF1455" s="260">
        <v>0</v>
      </c>
      <c r="AG1455" s="260">
        <v>0</v>
      </c>
      <c r="AH1455" s="260">
        <v>0.0645161290322581</v>
      </c>
      <c r="AI1455" s="262">
        <v>0.92</v>
      </c>
      <c r="AJ1455" s="260">
        <v>0.741758241758242</v>
      </c>
      <c r="AK1455" s="260">
        <v>0.814487632508834</v>
      </c>
      <c r="AL1455" s="260">
        <v>0.848130841121495</v>
      </c>
      <c r="AM1455" s="260">
        <v>0.891640042598509</v>
      </c>
      <c r="AN1455" s="259">
        <v>0.99</v>
      </c>
      <c r="AO1455" s="264" t="s">
        <v>33</v>
      </c>
      <c r="AP1455" s="264" t="s">
        <v>33</v>
      </c>
      <c r="AQ1455" s="264" t="s">
        <v>33</v>
      </c>
      <c r="AR1455" s="265">
        <v>1</v>
      </c>
      <c r="AS1455" s="286">
        <v>0.110069253262963</v>
      </c>
      <c r="AT1455" s="267">
        <v>0</v>
      </c>
      <c r="AU1455" s="268">
        <v>0</v>
      </c>
      <c r="AV1455" s="268">
        <v>0.166666666666667</v>
      </c>
      <c r="AW1455" s="268">
        <v>0.0652173913043478</v>
      </c>
      <c r="AX1455" s="224"/>
      <c r="AY1455" s="222"/>
    </row>
    <row r="1456" ht="15" spans="1:51">
      <c r="A1456" s="220"/>
      <c r="B1456" s="224"/>
      <c r="C1456" s="283" t="s">
        <v>1455</v>
      </c>
      <c r="D1456" s="111" t="s">
        <v>25</v>
      </c>
      <c r="E1456" s="111" t="s">
        <v>1456</v>
      </c>
      <c r="F1456" s="290" t="s">
        <v>1497</v>
      </c>
      <c r="G1456" s="290" t="s">
        <v>1497</v>
      </c>
      <c r="H1456" s="290" t="s">
        <v>1497</v>
      </c>
      <c r="I1456" s="290" t="s">
        <v>1497</v>
      </c>
      <c r="J1456" s="259">
        <v>0.9</v>
      </c>
      <c r="K1456" s="260">
        <v>0.793103448275862</v>
      </c>
      <c r="L1456" s="260">
        <v>0.741935483870968</v>
      </c>
      <c r="M1456" s="261">
        <v>0.633333333333333</v>
      </c>
      <c r="N1456" s="261">
        <v>0.671361502347418</v>
      </c>
      <c r="O1456" s="262">
        <v>0.9</v>
      </c>
      <c r="P1456" s="263">
        <v>0.499762018086625</v>
      </c>
      <c r="Q1456" s="260">
        <v>0.736089030206677</v>
      </c>
      <c r="R1456" s="260">
        <v>0.638140747176368</v>
      </c>
      <c r="S1456" s="260">
        <v>0.654940872056968</v>
      </c>
      <c r="T1456" s="262">
        <v>0.9</v>
      </c>
      <c r="U1456" s="260">
        <v>0.467396477867682</v>
      </c>
      <c r="V1456" s="260">
        <v>0.652888182299947</v>
      </c>
      <c r="W1456" s="260">
        <v>0.537358818418766</v>
      </c>
      <c r="X1456" s="260">
        <v>0.511023672561641</v>
      </c>
      <c r="Y1456" s="262">
        <v>0.92</v>
      </c>
      <c r="Z1456" s="262" t="s">
        <v>33</v>
      </c>
      <c r="AA1456" s="262" t="s">
        <v>33</v>
      </c>
      <c r="AB1456" s="262" t="s">
        <v>33</v>
      </c>
      <c r="AC1456" s="262" t="s">
        <v>33</v>
      </c>
      <c r="AD1456" s="262">
        <v>0.92</v>
      </c>
      <c r="AE1456" s="260">
        <v>1</v>
      </c>
      <c r="AF1456" s="260">
        <v>1</v>
      </c>
      <c r="AG1456" s="260">
        <v>1</v>
      </c>
      <c r="AH1456" s="260">
        <v>0.98936170212766</v>
      </c>
      <c r="AI1456" s="262">
        <v>0.92</v>
      </c>
      <c r="AJ1456" s="260">
        <v>0.778676820561637</v>
      </c>
      <c r="AK1456" s="260">
        <v>0.872813990461049</v>
      </c>
      <c r="AL1456" s="260">
        <v>0.819287576020851</v>
      </c>
      <c r="AM1456" s="260">
        <v>0.824006158715224</v>
      </c>
      <c r="AN1456" s="259">
        <v>0.99</v>
      </c>
      <c r="AO1456" s="264">
        <v>1</v>
      </c>
      <c r="AP1456" s="264">
        <v>1</v>
      </c>
      <c r="AQ1456" s="264">
        <v>1</v>
      </c>
      <c r="AR1456" s="265">
        <v>1</v>
      </c>
      <c r="AS1456" s="286">
        <v>0.110069253262963</v>
      </c>
      <c r="AT1456" s="267">
        <v>-0.0689655172413793</v>
      </c>
      <c r="AU1456" s="268">
        <v>0.0384615384615385</v>
      </c>
      <c r="AV1456" s="268">
        <v>0.153846153846154</v>
      </c>
      <c r="AW1456" s="268">
        <v>0.0673076923076923</v>
      </c>
      <c r="AX1456" s="224"/>
      <c r="AY1456" s="222"/>
    </row>
    <row r="1457" ht="15" spans="1:51">
      <c r="A1457" s="220"/>
      <c r="B1457" s="224"/>
      <c r="C1457" s="283" t="s">
        <v>1455</v>
      </c>
      <c r="D1457" s="111" t="s">
        <v>25</v>
      </c>
      <c r="E1457" s="111" t="s">
        <v>1456</v>
      </c>
      <c r="F1457" s="290" t="s">
        <v>1498</v>
      </c>
      <c r="G1457" s="290" t="s">
        <v>1498</v>
      </c>
      <c r="H1457" s="290" t="s">
        <v>1498</v>
      </c>
      <c r="I1457" s="290" t="s">
        <v>1498</v>
      </c>
      <c r="J1457" s="259">
        <v>0.9</v>
      </c>
      <c r="K1457" s="260">
        <v>0.666666666666667</v>
      </c>
      <c r="L1457" s="260">
        <v>0.642857142857143</v>
      </c>
      <c r="M1457" s="261">
        <v>0.571428571428571</v>
      </c>
      <c r="N1457" s="261">
        <v>0.715625</v>
      </c>
      <c r="O1457" s="262">
        <v>0.9</v>
      </c>
      <c r="P1457" s="263">
        <v>1</v>
      </c>
      <c r="Q1457" s="260">
        <v>1</v>
      </c>
      <c r="R1457" s="260">
        <v>0.70801317233809</v>
      </c>
      <c r="S1457" s="260">
        <v>0.951416805569173</v>
      </c>
      <c r="T1457" s="262">
        <v>0.9</v>
      </c>
      <c r="U1457" s="260">
        <v>0.763319672131147</v>
      </c>
      <c r="V1457" s="260">
        <v>0.835016835016835</v>
      </c>
      <c r="W1457" s="260">
        <v>0.581778265642152</v>
      </c>
      <c r="X1457" s="260">
        <v>0.882684576919306</v>
      </c>
      <c r="Y1457" s="262">
        <v>0.92</v>
      </c>
      <c r="Z1457" s="262" t="s">
        <v>33</v>
      </c>
      <c r="AA1457" s="262" t="s">
        <v>33</v>
      </c>
      <c r="AB1457" s="262" t="s">
        <v>33</v>
      </c>
      <c r="AC1457" s="262" t="s">
        <v>33</v>
      </c>
      <c r="AD1457" s="262">
        <v>0.92</v>
      </c>
      <c r="AE1457" s="260">
        <v>0</v>
      </c>
      <c r="AF1457" s="260">
        <v>0</v>
      </c>
      <c r="AG1457" s="260">
        <v>0</v>
      </c>
      <c r="AH1457" s="260">
        <v>0.145833333333333</v>
      </c>
      <c r="AI1457" s="262">
        <v>0.92</v>
      </c>
      <c r="AJ1457" s="260">
        <v>0.868852459016393</v>
      </c>
      <c r="AK1457" s="260">
        <v>0.917508417508417</v>
      </c>
      <c r="AL1457" s="260">
        <v>0.775219298245614</v>
      </c>
      <c r="AM1457" s="260">
        <v>0.933917899480749</v>
      </c>
      <c r="AN1457" s="259">
        <v>0.99</v>
      </c>
      <c r="AO1457" s="264">
        <v>1</v>
      </c>
      <c r="AP1457" s="264" t="s">
        <v>33</v>
      </c>
      <c r="AQ1457" s="264">
        <v>1</v>
      </c>
      <c r="AR1457" s="265">
        <v>1</v>
      </c>
      <c r="AS1457" s="286">
        <v>0.110069253262963</v>
      </c>
      <c r="AT1457" s="267">
        <v>0.111111111111111</v>
      </c>
      <c r="AU1457" s="268">
        <v>0.0555555555555556</v>
      </c>
      <c r="AV1457" s="268">
        <v>0</v>
      </c>
      <c r="AW1457" s="268">
        <v>0.0696095076400679</v>
      </c>
      <c r="AX1457" s="224"/>
      <c r="AY1457" s="222"/>
    </row>
    <row r="1458" ht="15" spans="1:51">
      <c r="A1458" s="220"/>
      <c r="B1458" s="224"/>
      <c r="C1458" s="283" t="s">
        <v>1455</v>
      </c>
      <c r="D1458" s="111" t="s">
        <v>25</v>
      </c>
      <c r="E1458" s="111" t="s">
        <v>1456</v>
      </c>
      <c r="F1458" s="290" t="s">
        <v>1499</v>
      </c>
      <c r="G1458" s="290" t="s">
        <v>1499</v>
      </c>
      <c r="H1458" s="290" t="s">
        <v>1499</v>
      </c>
      <c r="I1458" s="290" t="s">
        <v>1499</v>
      </c>
      <c r="J1458" s="259">
        <v>0.9</v>
      </c>
      <c r="K1458" s="260">
        <v>1</v>
      </c>
      <c r="L1458" s="260">
        <v>0.933333333333333</v>
      </c>
      <c r="M1458" s="261">
        <v>1</v>
      </c>
      <c r="N1458" s="261">
        <v>0.971279373368146</v>
      </c>
      <c r="O1458" s="262">
        <v>0.9</v>
      </c>
      <c r="P1458" s="263">
        <v>0.964267740312028</v>
      </c>
      <c r="Q1458" s="260">
        <v>0.988165680473373</v>
      </c>
      <c r="R1458" s="260">
        <v>0.980428134556575</v>
      </c>
      <c r="S1458" s="260">
        <v>0.972104840866542</v>
      </c>
      <c r="T1458" s="262">
        <v>0.9</v>
      </c>
      <c r="U1458" s="260">
        <v>0.354302969300453</v>
      </c>
      <c r="V1458" s="260">
        <v>0.557199211045365</v>
      </c>
      <c r="W1458" s="260">
        <v>0.499694189602446</v>
      </c>
      <c r="X1458" s="260">
        <v>0.530623161273068</v>
      </c>
      <c r="Y1458" s="262">
        <v>0.92</v>
      </c>
      <c r="Z1458" s="262" t="s">
        <v>33</v>
      </c>
      <c r="AA1458" s="262" t="s">
        <v>33</v>
      </c>
      <c r="AB1458" s="262" t="s">
        <v>33</v>
      </c>
      <c r="AC1458" s="262" t="s">
        <v>33</v>
      </c>
      <c r="AD1458" s="262">
        <v>0.92</v>
      </c>
      <c r="AE1458" s="260">
        <v>1</v>
      </c>
      <c r="AF1458" s="260">
        <v>0.953488372093023</v>
      </c>
      <c r="AG1458" s="260">
        <v>1</v>
      </c>
      <c r="AH1458" s="260">
        <v>0.947457627118644</v>
      </c>
      <c r="AI1458" s="262">
        <v>0.92</v>
      </c>
      <c r="AJ1458" s="260">
        <v>0.881731253145445</v>
      </c>
      <c r="AK1458" s="260">
        <v>0.900394477317554</v>
      </c>
      <c r="AL1458" s="260">
        <v>0.9217125382263</v>
      </c>
      <c r="AM1458" s="260">
        <v>0.927173040920032</v>
      </c>
      <c r="AN1458" s="259">
        <v>0.99</v>
      </c>
      <c r="AO1458" s="264">
        <v>1</v>
      </c>
      <c r="AP1458" s="264">
        <v>1</v>
      </c>
      <c r="AQ1458" s="264">
        <v>1</v>
      </c>
      <c r="AR1458" s="265">
        <v>1</v>
      </c>
      <c r="AS1458" s="286">
        <v>0.110069253262963</v>
      </c>
      <c r="AT1458" s="267">
        <v>0.333333333333333</v>
      </c>
      <c r="AU1458" s="268">
        <v>0</v>
      </c>
      <c r="AV1458" s="268">
        <v>0</v>
      </c>
      <c r="AW1458" s="268">
        <v>0.104651162790698</v>
      </c>
      <c r="AX1458" s="224"/>
      <c r="AY1458" s="222"/>
    </row>
    <row r="1459" ht="15" spans="1:51">
      <c r="A1459" s="220"/>
      <c r="B1459" s="224"/>
      <c r="C1459" s="283" t="s">
        <v>1455</v>
      </c>
      <c r="D1459" s="111" t="s">
        <v>25</v>
      </c>
      <c r="E1459" s="111" t="s">
        <v>1456</v>
      </c>
      <c r="F1459" s="290" t="s">
        <v>1500</v>
      </c>
      <c r="G1459" s="290" t="s">
        <v>1500</v>
      </c>
      <c r="H1459" s="290" t="s">
        <v>1500</v>
      </c>
      <c r="I1459" s="290" t="s">
        <v>1500</v>
      </c>
      <c r="J1459" s="259">
        <v>0.9</v>
      </c>
      <c r="K1459" s="260">
        <v>1</v>
      </c>
      <c r="L1459" s="260">
        <v>1</v>
      </c>
      <c r="M1459" s="261">
        <v>1</v>
      </c>
      <c r="N1459" s="261">
        <v>0.982456140350877</v>
      </c>
      <c r="O1459" s="262">
        <v>0.9</v>
      </c>
      <c r="P1459" s="263">
        <v>1</v>
      </c>
      <c r="Q1459" s="260" t="s">
        <v>33</v>
      </c>
      <c r="R1459" s="260" t="s">
        <v>33</v>
      </c>
      <c r="S1459" s="260">
        <v>0.666666666666667</v>
      </c>
      <c r="T1459" s="262">
        <v>0.9</v>
      </c>
      <c r="U1459" s="260">
        <v>0</v>
      </c>
      <c r="V1459" s="260" t="s">
        <v>33</v>
      </c>
      <c r="W1459" s="260" t="s">
        <v>33</v>
      </c>
      <c r="X1459" s="260">
        <v>0.333333333333333</v>
      </c>
      <c r="Y1459" s="262">
        <v>0.92</v>
      </c>
      <c r="Z1459" s="262" t="s">
        <v>33</v>
      </c>
      <c r="AA1459" s="262" t="s">
        <v>33</v>
      </c>
      <c r="AB1459" s="262">
        <v>1</v>
      </c>
      <c r="AC1459" s="262">
        <v>1</v>
      </c>
      <c r="AD1459" s="262">
        <v>0.92</v>
      </c>
      <c r="AE1459" s="260">
        <v>0</v>
      </c>
      <c r="AF1459" s="260">
        <v>0</v>
      </c>
      <c r="AG1459" s="260">
        <v>0.2</v>
      </c>
      <c r="AH1459" s="260">
        <v>0.0396039603960396</v>
      </c>
      <c r="AI1459" s="262">
        <v>0.92</v>
      </c>
      <c r="AJ1459" s="260">
        <v>0.84964200477327</v>
      </c>
      <c r="AK1459" s="260">
        <v>0.995475113122172</v>
      </c>
      <c r="AL1459" s="260">
        <v>0.997142857142857</v>
      </c>
      <c r="AM1459" s="260">
        <v>0.982434764950756</v>
      </c>
      <c r="AN1459" s="259">
        <v>0.99</v>
      </c>
      <c r="AO1459" s="264">
        <v>1</v>
      </c>
      <c r="AP1459" s="264">
        <v>1</v>
      </c>
      <c r="AQ1459" s="264">
        <v>1</v>
      </c>
      <c r="AR1459" s="265">
        <v>1</v>
      </c>
      <c r="AS1459" s="286">
        <v>0.110069253262963</v>
      </c>
      <c r="AT1459" s="267">
        <v>0</v>
      </c>
      <c r="AU1459" s="268">
        <v>0</v>
      </c>
      <c r="AV1459" s="268">
        <v>0.333333333333333</v>
      </c>
      <c r="AW1459" s="268">
        <v>0.0597014925373134</v>
      </c>
      <c r="AX1459" s="224"/>
      <c r="AY1459" s="222"/>
    </row>
    <row r="1460" ht="15" spans="1:51">
      <c r="A1460" s="220"/>
      <c r="B1460" s="224"/>
      <c r="C1460" s="283" t="s">
        <v>1455</v>
      </c>
      <c r="D1460" s="111" t="s">
        <v>25</v>
      </c>
      <c r="E1460" s="111" t="s">
        <v>1456</v>
      </c>
      <c r="F1460" s="290" t="s">
        <v>1501</v>
      </c>
      <c r="G1460" s="290" t="s">
        <v>1501</v>
      </c>
      <c r="H1460" s="290" t="s">
        <v>1501</v>
      </c>
      <c r="I1460" s="290" t="s">
        <v>1501</v>
      </c>
      <c r="J1460" s="259">
        <v>0.9</v>
      </c>
      <c r="K1460" s="260">
        <v>1</v>
      </c>
      <c r="L1460" s="260">
        <v>1</v>
      </c>
      <c r="M1460" s="261">
        <v>0.916666666666667</v>
      </c>
      <c r="N1460" s="261">
        <v>0.93006993006993</v>
      </c>
      <c r="O1460" s="262">
        <v>0.9</v>
      </c>
      <c r="P1460" s="263" t="s">
        <v>33</v>
      </c>
      <c r="Q1460" s="260" t="s">
        <v>33</v>
      </c>
      <c r="R1460" s="260" t="s">
        <v>33</v>
      </c>
      <c r="S1460" s="260" t="s">
        <v>33</v>
      </c>
      <c r="T1460" s="262">
        <v>0.9</v>
      </c>
      <c r="U1460" s="260" t="s">
        <v>33</v>
      </c>
      <c r="V1460" s="260" t="s">
        <v>33</v>
      </c>
      <c r="W1460" s="260" t="s">
        <v>33</v>
      </c>
      <c r="X1460" s="260" t="s">
        <v>33</v>
      </c>
      <c r="Y1460" s="262">
        <v>0.92</v>
      </c>
      <c r="Z1460" s="262" t="s">
        <v>33</v>
      </c>
      <c r="AA1460" s="262" t="s">
        <v>33</v>
      </c>
      <c r="AB1460" s="262" t="s">
        <v>33</v>
      </c>
      <c r="AC1460" s="262" t="s">
        <v>33</v>
      </c>
      <c r="AD1460" s="262">
        <v>0.92</v>
      </c>
      <c r="AE1460" s="260" t="s">
        <v>33</v>
      </c>
      <c r="AF1460" s="260">
        <v>0.6</v>
      </c>
      <c r="AG1460" s="260">
        <v>0.285714285714286</v>
      </c>
      <c r="AH1460" s="260">
        <v>0.140845070422535</v>
      </c>
      <c r="AI1460" s="262">
        <v>0.92</v>
      </c>
      <c r="AJ1460" s="260">
        <v>0.927374301675978</v>
      </c>
      <c r="AK1460" s="260">
        <v>0.947311827956989</v>
      </c>
      <c r="AL1460" s="260">
        <v>0.962996389891697</v>
      </c>
      <c r="AM1460" s="260">
        <v>0.966551118714266</v>
      </c>
      <c r="AN1460" s="259">
        <v>0.99</v>
      </c>
      <c r="AO1460" s="264" t="s">
        <v>33</v>
      </c>
      <c r="AP1460" s="264" t="s">
        <v>33</v>
      </c>
      <c r="AQ1460" s="264" t="s">
        <v>33</v>
      </c>
      <c r="AR1460" s="265">
        <v>1</v>
      </c>
      <c r="AS1460" s="286">
        <v>0.110069253262963</v>
      </c>
      <c r="AT1460" s="267">
        <v>0.2</v>
      </c>
      <c r="AU1460" s="268">
        <v>0</v>
      </c>
      <c r="AV1460" s="268">
        <v>0</v>
      </c>
      <c r="AW1460" s="268">
        <v>0.0585365853658537</v>
      </c>
      <c r="AX1460" s="224"/>
      <c r="AY1460" s="222"/>
    </row>
    <row r="1461" ht="15" spans="1:51">
      <c r="A1461" s="220"/>
      <c r="B1461" s="224"/>
      <c r="C1461" s="283" t="s">
        <v>1455</v>
      </c>
      <c r="D1461" s="111" t="s">
        <v>25</v>
      </c>
      <c r="E1461" s="111" t="s">
        <v>1456</v>
      </c>
      <c r="F1461" s="290" t="s">
        <v>1502</v>
      </c>
      <c r="G1461" s="290" t="s">
        <v>1502</v>
      </c>
      <c r="H1461" s="290" t="s">
        <v>1502</v>
      </c>
      <c r="I1461" s="290" t="s">
        <v>1502</v>
      </c>
      <c r="J1461" s="259">
        <v>0.9</v>
      </c>
      <c r="K1461" s="260">
        <v>0.666666666666667</v>
      </c>
      <c r="L1461" s="260">
        <v>0.684210526315789</v>
      </c>
      <c r="M1461" s="261">
        <v>0.714285714285714</v>
      </c>
      <c r="N1461" s="261">
        <v>0.541247484909457</v>
      </c>
      <c r="O1461" s="262">
        <v>0.9</v>
      </c>
      <c r="P1461" s="263">
        <v>0.861874559548978</v>
      </c>
      <c r="Q1461" s="260">
        <v>0.931322505800464</v>
      </c>
      <c r="R1461" s="260">
        <v>0.961489631823953</v>
      </c>
      <c r="S1461" s="260">
        <v>0.921904960400167</v>
      </c>
      <c r="T1461" s="262">
        <v>0.9</v>
      </c>
      <c r="U1461" s="260">
        <v>0.747004933051445</v>
      </c>
      <c r="V1461" s="260">
        <v>0.796751740139211</v>
      </c>
      <c r="W1461" s="260">
        <v>0.822683030046551</v>
      </c>
      <c r="X1461" s="260">
        <v>0.772780325135473</v>
      </c>
      <c r="Y1461" s="262">
        <v>0.92</v>
      </c>
      <c r="Z1461" s="262" t="s">
        <v>33</v>
      </c>
      <c r="AA1461" s="262" t="s">
        <v>33</v>
      </c>
      <c r="AB1461" s="262" t="s">
        <v>33</v>
      </c>
      <c r="AC1461" s="262" t="s">
        <v>33</v>
      </c>
      <c r="AD1461" s="262">
        <v>0.92</v>
      </c>
      <c r="AE1461" s="260">
        <v>0.916666666666667</v>
      </c>
      <c r="AF1461" s="260">
        <v>0.586206896551724</v>
      </c>
      <c r="AG1461" s="260">
        <v>0.975</v>
      </c>
      <c r="AH1461" s="260">
        <v>0.830540037243948</v>
      </c>
      <c r="AI1461" s="262">
        <v>0.92</v>
      </c>
      <c r="AJ1461" s="260">
        <v>0.892882311486963</v>
      </c>
      <c r="AK1461" s="260">
        <v>0.919721577726218</v>
      </c>
      <c r="AL1461" s="260">
        <v>0.94033008887008</v>
      </c>
      <c r="AM1461" s="260">
        <v>0.913380575239683</v>
      </c>
      <c r="AN1461" s="259">
        <v>0.99</v>
      </c>
      <c r="AO1461" s="264">
        <v>1</v>
      </c>
      <c r="AP1461" s="264" t="s">
        <v>33</v>
      </c>
      <c r="AQ1461" s="264" t="s">
        <v>33</v>
      </c>
      <c r="AR1461" s="265">
        <v>1</v>
      </c>
      <c r="AS1461" s="286">
        <v>0.110069253262963</v>
      </c>
      <c r="AT1461" s="267">
        <v>0.0869565217391304</v>
      </c>
      <c r="AU1461" s="268">
        <v>0.0333333333333333</v>
      </c>
      <c r="AV1461" s="268">
        <v>0.05</v>
      </c>
      <c r="AW1461" s="268">
        <v>0.0769230769230769</v>
      </c>
      <c r="AX1461" s="224"/>
      <c r="AY1461" s="222"/>
    </row>
    <row r="1462" ht="15" spans="1:51">
      <c r="A1462" s="220"/>
      <c r="B1462" s="224"/>
      <c r="C1462" s="283" t="s">
        <v>1455</v>
      </c>
      <c r="D1462" s="111" t="s">
        <v>25</v>
      </c>
      <c r="E1462" s="111" t="s">
        <v>1456</v>
      </c>
      <c r="F1462" s="290" t="s">
        <v>1503</v>
      </c>
      <c r="G1462" s="290" t="s">
        <v>1503</v>
      </c>
      <c r="H1462" s="290" t="s">
        <v>1503</v>
      </c>
      <c r="I1462" s="290" t="s">
        <v>1503</v>
      </c>
      <c r="J1462" s="259">
        <v>0.9</v>
      </c>
      <c r="K1462" s="260">
        <v>1</v>
      </c>
      <c r="L1462" s="260">
        <v>0.961538461538462</v>
      </c>
      <c r="M1462" s="261">
        <v>1</v>
      </c>
      <c r="N1462" s="261">
        <v>0.99490662139219</v>
      </c>
      <c r="O1462" s="262">
        <v>0.9</v>
      </c>
      <c r="P1462" s="263">
        <v>0.978537894030852</v>
      </c>
      <c r="Q1462" s="260">
        <v>0.967377666248432</v>
      </c>
      <c r="R1462" s="260">
        <v>0.932599724896836</v>
      </c>
      <c r="S1462" s="260">
        <v>0.96942978504312</v>
      </c>
      <c r="T1462" s="262">
        <v>0.9</v>
      </c>
      <c r="U1462" s="260">
        <v>0.826291079812207</v>
      </c>
      <c r="V1462" s="260">
        <v>0.870765370138018</v>
      </c>
      <c r="W1462" s="260">
        <v>0.826685006877579</v>
      </c>
      <c r="X1462" s="260">
        <v>0.853810014158836</v>
      </c>
      <c r="Y1462" s="262">
        <v>0.92</v>
      </c>
      <c r="Z1462" s="262">
        <v>0.883182275931521</v>
      </c>
      <c r="AA1462" s="262">
        <v>0.911836734693878</v>
      </c>
      <c r="AB1462" s="262">
        <v>0.891428571428571</v>
      </c>
      <c r="AC1462" s="262">
        <v>0.905812491872914</v>
      </c>
      <c r="AD1462" s="262">
        <v>0.92</v>
      </c>
      <c r="AE1462" s="260">
        <v>1</v>
      </c>
      <c r="AF1462" s="260">
        <v>1</v>
      </c>
      <c r="AG1462" s="260">
        <v>1</v>
      </c>
      <c r="AH1462" s="260">
        <v>0.920318725099602</v>
      </c>
      <c r="AI1462" s="262">
        <v>0.92</v>
      </c>
      <c r="AJ1462" s="260">
        <v>0.909017713365539</v>
      </c>
      <c r="AK1462" s="260">
        <v>0.93026706231454</v>
      </c>
      <c r="AL1462" s="260">
        <v>0.934815563415867</v>
      </c>
      <c r="AM1462" s="260">
        <v>0.933921843835414</v>
      </c>
      <c r="AN1462" s="259">
        <v>0.99</v>
      </c>
      <c r="AO1462" s="264">
        <v>1</v>
      </c>
      <c r="AP1462" s="264">
        <v>1</v>
      </c>
      <c r="AQ1462" s="264">
        <v>1</v>
      </c>
      <c r="AR1462" s="265">
        <v>1</v>
      </c>
      <c r="AS1462" s="286">
        <v>0.110069253262963</v>
      </c>
      <c r="AT1462" s="267">
        <v>0</v>
      </c>
      <c r="AU1462" s="268">
        <v>0</v>
      </c>
      <c r="AV1462" s="268">
        <v>0</v>
      </c>
      <c r="AW1462" s="268">
        <v>0.0526315789473684</v>
      </c>
      <c r="AX1462" s="224"/>
      <c r="AY1462" s="222"/>
    </row>
    <row r="1463" ht="15" spans="1:51">
      <c r="A1463" s="220"/>
      <c r="B1463" s="224"/>
      <c r="C1463" s="283" t="s">
        <v>1455</v>
      </c>
      <c r="D1463" s="111" t="s">
        <v>25</v>
      </c>
      <c r="E1463" s="111" t="s">
        <v>1456</v>
      </c>
      <c r="F1463" s="290" t="s">
        <v>1504</v>
      </c>
      <c r="G1463" s="290" t="s">
        <v>1504</v>
      </c>
      <c r="H1463" s="290" t="s">
        <v>1504</v>
      </c>
      <c r="I1463" s="290" t="s">
        <v>1504</v>
      </c>
      <c r="J1463" s="259">
        <v>0.9</v>
      </c>
      <c r="K1463" s="260">
        <v>0.827586206896552</v>
      </c>
      <c r="L1463" s="260">
        <v>0.766666666666667</v>
      </c>
      <c r="M1463" s="261">
        <v>0.807692307692308</v>
      </c>
      <c r="N1463" s="261">
        <v>0.824242424242424</v>
      </c>
      <c r="O1463" s="262">
        <v>0.9</v>
      </c>
      <c r="P1463" s="263">
        <v>0.900835296637396</v>
      </c>
      <c r="Q1463" s="260">
        <v>0.905263157894737</v>
      </c>
      <c r="R1463" s="260">
        <v>0.986725663716814</v>
      </c>
      <c r="S1463" s="260">
        <v>0.937041328698339</v>
      </c>
      <c r="T1463" s="262">
        <v>0.9</v>
      </c>
      <c r="U1463" s="260">
        <v>0.691796958663525</v>
      </c>
      <c r="V1463" s="260">
        <v>0.827368421052632</v>
      </c>
      <c r="W1463" s="260">
        <v>0.924778761061947</v>
      </c>
      <c r="X1463" s="260">
        <v>0.789018629111329</v>
      </c>
      <c r="Y1463" s="262">
        <v>0.92</v>
      </c>
      <c r="Z1463" s="262" t="s">
        <v>33</v>
      </c>
      <c r="AA1463" s="262" t="s">
        <v>33</v>
      </c>
      <c r="AB1463" s="262" t="s">
        <v>33</v>
      </c>
      <c r="AC1463" s="262" t="s">
        <v>33</v>
      </c>
      <c r="AD1463" s="262">
        <v>0.92</v>
      </c>
      <c r="AE1463" s="260">
        <v>1</v>
      </c>
      <c r="AF1463" s="260">
        <v>1</v>
      </c>
      <c r="AG1463" s="260">
        <v>1</v>
      </c>
      <c r="AH1463" s="260">
        <v>0.958333333333333</v>
      </c>
      <c r="AI1463" s="262">
        <v>0.92</v>
      </c>
      <c r="AJ1463" s="260">
        <v>0.784536303276933</v>
      </c>
      <c r="AK1463" s="260">
        <v>0.917894736842105</v>
      </c>
      <c r="AL1463" s="260">
        <v>0.97787610619469</v>
      </c>
      <c r="AM1463" s="260">
        <v>0.909679719531761</v>
      </c>
      <c r="AN1463" s="259">
        <v>0.99</v>
      </c>
      <c r="AO1463" s="264" t="s">
        <v>33</v>
      </c>
      <c r="AP1463" s="264">
        <v>1</v>
      </c>
      <c r="AQ1463" s="264" t="s">
        <v>33</v>
      </c>
      <c r="AR1463" s="265">
        <v>1</v>
      </c>
      <c r="AS1463" s="286">
        <v>0.110069253262963</v>
      </c>
      <c r="AT1463" s="267">
        <v>0.0769230769230769</v>
      </c>
      <c r="AU1463" s="268">
        <v>0.285714285714286</v>
      </c>
      <c r="AV1463" s="268">
        <v>0.2</v>
      </c>
      <c r="AW1463" s="268">
        <v>0.172169811320755</v>
      </c>
      <c r="AX1463" s="224"/>
      <c r="AY1463" s="222"/>
    </row>
    <row r="1464" ht="15" spans="1:51">
      <c r="A1464" s="220"/>
      <c r="B1464" s="224"/>
      <c r="C1464" s="283" t="s">
        <v>1455</v>
      </c>
      <c r="D1464" s="111" t="s">
        <v>25</v>
      </c>
      <c r="E1464" s="111" t="s">
        <v>1456</v>
      </c>
      <c r="F1464" s="290" t="s">
        <v>1505</v>
      </c>
      <c r="G1464" s="290" t="s">
        <v>1505</v>
      </c>
      <c r="H1464" s="290" t="s">
        <v>1505</v>
      </c>
      <c r="I1464" s="290" t="s">
        <v>1505</v>
      </c>
      <c r="J1464" s="259">
        <v>0.9</v>
      </c>
      <c r="K1464" s="260">
        <v>1</v>
      </c>
      <c r="L1464" s="260">
        <v>1</v>
      </c>
      <c r="M1464" s="261">
        <v>1</v>
      </c>
      <c r="N1464" s="261">
        <v>0.939675174013921</v>
      </c>
      <c r="O1464" s="262">
        <v>0.9</v>
      </c>
      <c r="P1464" s="263">
        <v>1</v>
      </c>
      <c r="Q1464" s="260" t="s">
        <v>33</v>
      </c>
      <c r="R1464" s="260" t="s">
        <v>33</v>
      </c>
      <c r="S1464" s="260">
        <v>0.818181818181818</v>
      </c>
      <c r="T1464" s="262">
        <v>0.9</v>
      </c>
      <c r="U1464" s="260">
        <v>0</v>
      </c>
      <c r="V1464" s="260" t="s">
        <v>33</v>
      </c>
      <c r="W1464" s="260" t="s">
        <v>33</v>
      </c>
      <c r="X1464" s="260">
        <v>0.0909090909090909</v>
      </c>
      <c r="Y1464" s="262">
        <v>0.92</v>
      </c>
      <c r="Z1464" s="262" t="s">
        <v>33</v>
      </c>
      <c r="AA1464" s="262" t="s">
        <v>33</v>
      </c>
      <c r="AB1464" s="262" t="s">
        <v>33</v>
      </c>
      <c r="AC1464" s="262">
        <v>0</v>
      </c>
      <c r="AD1464" s="262">
        <v>0.92</v>
      </c>
      <c r="AE1464" s="260">
        <v>0.727272727272727</v>
      </c>
      <c r="AF1464" s="260">
        <v>0.954545454545455</v>
      </c>
      <c r="AG1464" s="260">
        <v>1</v>
      </c>
      <c r="AH1464" s="260">
        <v>0.703971119133574</v>
      </c>
      <c r="AI1464" s="262">
        <v>0.92</v>
      </c>
      <c r="AJ1464" s="260">
        <v>0.722070844686649</v>
      </c>
      <c r="AK1464" s="260">
        <v>0.935361216730038</v>
      </c>
      <c r="AL1464" s="260">
        <v>0.916289592760181</v>
      </c>
      <c r="AM1464" s="260">
        <v>0.406248409911973</v>
      </c>
      <c r="AN1464" s="259">
        <v>0.99</v>
      </c>
      <c r="AO1464" s="264">
        <v>1</v>
      </c>
      <c r="AP1464" s="264">
        <v>1</v>
      </c>
      <c r="AQ1464" s="264">
        <v>1</v>
      </c>
      <c r="AR1464" s="265">
        <v>1</v>
      </c>
      <c r="AS1464" s="286">
        <v>0.110069253262963</v>
      </c>
      <c r="AT1464" s="267">
        <v>0.142857142857143</v>
      </c>
      <c r="AU1464" s="268">
        <v>0.2</v>
      </c>
      <c r="AV1464" s="268">
        <v>0.2</v>
      </c>
      <c r="AW1464" s="268">
        <v>0.129003157419937</v>
      </c>
      <c r="AX1464" s="224"/>
      <c r="AY1464" s="222"/>
    </row>
    <row r="1465" ht="15" spans="1:51">
      <c r="A1465" s="220"/>
      <c r="B1465" s="224"/>
      <c r="C1465" s="283" t="s">
        <v>1455</v>
      </c>
      <c r="D1465" s="111" t="s">
        <v>25</v>
      </c>
      <c r="E1465" s="111" t="s">
        <v>1456</v>
      </c>
      <c r="F1465" s="290" t="s">
        <v>1506</v>
      </c>
      <c r="G1465" s="290" t="s">
        <v>1506</v>
      </c>
      <c r="H1465" s="290" t="s">
        <v>1506</v>
      </c>
      <c r="I1465" s="290" t="s">
        <v>1506</v>
      </c>
      <c r="J1465" s="259">
        <v>0.9</v>
      </c>
      <c r="K1465" s="260">
        <v>1</v>
      </c>
      <c r="L1465" s="260">
        <v>1</v>
      </c>
      <c r="M1465" s="261">
        <v>1</v>
      </c>
      <c r="N1465" s="261">
        <v>0.941605839416058</v>
      </c>
      <c r="O1465" s="262">
        <v>0.9</v>
      </c>
      <c r="P1465" s="263">
        <v>0.875502008032129</v>
      </c>
      <c r="Q1465" s="260">
        <v>0.994897959183674</v>
      </c>
      <c r="R1465" s="260">
        <v>0.963414634146341</v>
      </c>
      <c r="S1465" s="260">
        <v>0.951987834021291</v>
      </c>
      <c r="T1465" s="262">
        <v>0.9</v>
      </c>
      <c r="U1465" s="260">
        <v>0.566265060240964</v>
      </c>
      <c r="V1465" s="260">
        <v>0.335034013605442</v>
      </c>
      <c r="W1465" s="260">
        <v>0.439024390243902</v>
      </c>
      <c r="X1465" s="260">
        <v>0.546600043449924</v>
      </c>
      <c r="Y1465" s="262">
        <v>0.92</v>
      </c>
      <c r="Z1465" s="262" t="s">
        <v>33</v>
      </c>
      <c r="AA1465" s="262" t="s">
        <v>33</v>
      </c>
      <c r="AB1465" s="262" t="s">
        <v>33</v>
      </c>
      <c r="AC1465" s="262" t="s">
        <v>33</v>
      </c>
      <c r="AD1465" s="262">
        <v>0.92</v>
      </c>
      <c r="AE1465" s="260">
        <v>0</v>
      </c>
      <c r="AF1465" s="260" t="s">
        <v>33</v>
      </c>
      <c r="AG1465" s="260">
        <v>0</v>
      </c>
      <c r="AH1465" s="260">
        <v>0.222222222222222</v>
      </c>
      <c r="AI1465" s="262">
        <v>0.92</v>
      </c>
      <c r="AJ1465" s="260">
        <v>0.596</v>
      </c>
      <c r="AK1465" s="260">
        <v>0.389455782312925</v>
      </c>
      <c r="AL1465" s="260">
        <v>0.524390243902439</v>
      </c>
      <c r="AM1465" s="260">
        <v>0.596616785946649</v>
      </c>
      <c r="AN1465" s="259">
        <v>0.99</v>
      </c>
      <c r="AO1465" s="264" t="s">
        <v>33</v>
      </c>
      <c r="AP1465" s="264" t="s">
        <v>33</v>
      </c>
      <c r="AQ1465" s="264">
        <v>1</v>
      </c>
      <c r="AR1465" s="265">
        <v>1</v>
      </c>
      <c r="AS1465" s="286">
        <v>0.110069253262963</v>
      </c>
      <c r="AT1465" s="267">
        <v>0.0677966101694915</v>
      </c>
      <c r="AU1465" s="268">
        <v>0.0178571428571429</v>
      </c>
      <c r="AV1465" s="268">
        <v>0.0377358490566038</v>
      </c>
      <c r="AW1465" s="268">
        <v>0.0527196652719665</v>
      </c>
      <c r="AX1465" s="224"/>
      <c r="AY1465" s="222"/>
    </row>
    <row r="1466" ht="15" spans="1:51">
      <c r="A1466" s="220"/>
      <c r="B1466" s="224"/>
      <c r="C1466" s="283" t="s">
        <v>1455</v>
      </c>
      <c r="D1466" s="111" t="s">
        <v>25</v>
      </c>
      <c r="E1466" s="111" t="s">
        <v>1456</v>
      </c>
      <c r="F1466" s="290" t="s">
        <v>1507</v>
      </c>
      <c r="G1466" s="290" t="s">
        <v>1507</v>
      </c>
      <c r="H1466" s="290" t="s">
        <v>1507</v>
      </c>
      <c r="I1466" s="290" t="s">
        <v>1507</v>
      </c>
      <c r="J1466" s="259">
        <v>0.9</v>
      </c>
      <c r="K1466" s="260">
        <v>0.8</v>
      </c>
      <c r="L1466" s="260">
        <v>0.863636363636364</v>
      </c>
      <c r="M1466" s="261">
        <v>0.857142857142857</v>
      </c>
      <c r="N1466" s="261">
        <v>0.834343434343434</v>
      </c>
      <c r="O1466" s="262">
        <v>0.9</v>
      </c>
      <c r="P1466" s="263">
        <v>0</v>
      </c>
      <c r="Q1466" s="260" t="s">
        <v>33</v>
      </c>
      <c r="R1466" s="260">
        <v>0</v>
      </c>
      <c r="S1466" s="260">
        <v>0</v>
      </c>
      <c r="T1466" s="262">
        <v>0.9</v>
      </c>
      <c r="U1466" s="260">
        <v>0</v>
      </c>
      <c r="V1466" s="260" t="s">
        <v>33</v>
      </c>
      <c r="W1466" s="260">
        <v>0</v>
      </c>
      <c r="X1466" s="260">
        <v>0.333333333333333</v>
      </c>
      <c r="Y1466" s="262">
        <v>0.92</v>
      </c>
      <c r="Z1466" s="262" t="s">
        <v>33</v>
      </c>
      <c r="AA1466" s="262" t="s">
        <v>33</v>
      </c>
      <c r="AB1466" s="262" t="s">
        <v>33</v>
      </c>
      <c r="AC1466" s="262" t="s">
        <v>33</v>
      </c>
      <c r="AD1466" s="262">
        <v>0.92</v>
      </c>
      <c r="AE1466" s="260">
        <v>0</v>
      </c>
      <c r="AF1466" s="260">
        <v>0</v>
      </c>
      <c r="AG1466" s="260">
        <v>0.125</v>
      </c>
      <c r="AH1466" s="260">
        <v>0.173684210526316</v>
      </c>
      <c r="AI1466" s="262">
        <v>0.92</v>
      </c>
      <c r="AJ1466" s="260">
        <v>0.858336498290923</v>
      </c>
      <c r="AK1466" s="260">
        <v>0.905925155925156</v>
      </c>
      <c r="AL1466" s="260">
        <v>0.914360313315927</v>
      </c>
      <c r="AM1466" s="260">
        <v>0.930717154331612</v>
      </c>
      <c r="AN1466" s="259">
        <v>0.99</v>
      </c>
      <c r="AO1466" s="264">
        <v>1</v>
      </c>
      <c r="AP1466" s="264">
        <v>1</v>
      </c>
      <c r="AQ1466" s="264">
        <v>1</v>
      </c>
      <c r="AR1466" s="265">
        <v>1</v>
      </c>
      <c r="AS1466" s="286">
        <v>0.110069253262963</v>
      </c>
      <c r="AT1466" s="267">
        <v>0.037037037037037</v>
      </c>
      <c r="AU1466" s="268">
        <v>0.115384615384615</v>
      </c>
      <c r="AV1466" s="268">
        <v>0.0434782608695652</v>
      </c>
      <c r="AW1466" s="268">
        <v>0.0713128038897893</v>
      </c>
      <c r="AX1466" s="224"/>
      <c r="AY1466" s="222"/>
    </row>
    <row r="1467" ht="15" spans="1:51">
      <c r="A1467" s="220"/>
      <c r="B1467" s="224"/>
      <c r="C1467" s="283" t="s">
        <v>1455</v>
      </c>
      <c r="D1467" s="111" t="s">
        <v>25</v>
      </c>
      <c r="E1467" s="111" t="s">
        <v>1456</v>
      </c>
      <c r="F1467" s="290" t="s">
        <v>1508</v>
      </c>
      <c r="G1467" s="290" t="s">
        <v>1508</v>
      </c>
      <c r="H1467" s="290" t="s">
        <v>1508</v>
      </c>
      <c r="I1467" s="290" t="s">
        <v>1508</v>
      </c>
      <c r="J1467" s="259">
        <v>0.9</v>
      </c>
      <c r="K1467" s="260">
        <v>0.7</v>
      </c>
      <c r="L1467" s="260">
        <v>0.666666666666667</v>
      </c>
      <c r="M1467" s="261">
        <v>0.764705882352941</v>
      </c>
      <c r="N1467" s="261">
        <v>0.754929577464789</v>
      </c>
      <c r="O1467" s="262">
        <v>0.9</v>
      </c>
      <c r="P1467" s="263" t="s">
        <v>33</v>
      </c>
      <c r="Q1467" s="260" t="s">
        <v>33</v>
      </c>
      <c r="R1467" s="260" t="s">
        <v>33</v>
      </c>
      <c r="S1467" s="260" t="s">
        <v>33</v>
      </c>
      <c r="T1467" s="262">
        <v>0.9</v>
      </c>
      <c r="U1467" s="260" t="s">
        <v>33</v>
      </c>
      <c r="V1467" s="260" t="s">
        <v>33</v>
      </c>
      <c r="W1467" s="260" t="s">
        <v>33</v>
      </c>
      <c r="X1467" s="260" t="s">
        <v>33</v>
      </c>
      <c r="Y1467" s="262">
        <v>0.92</v>
      </c>
      <c r="Z1467" s="262" t="s">
        <v>33</v>
      </c>
      <c r="AA1467" s="262" t="s">
        <v>33</v>
      </c>
      <c r="AB1467" s="262" t="s">
        <v>33</v>
      </c>
      <c r="AC1467" s="262" t="s">
        <v>33</v>
      </c>
      <c r="AD1467" s="262">
        <v>0.92</v>
      </c>
      <c r="AE1467" s="260">
        <v>0.882352941176471</v>
      </c>
      <c r="AF1467" s="260">
        <v>0.222222222222222</v>
      </c>
      <c r="AG1467" s="260">
        <v>0.842105263157895</v>
      </c>
      <c r="AH1467" s="260">
        <v>0.317796610169492</v>
      </c>
      <c r="AI1467" s="262">
        <v>0.92</v>
      </c>
      <c r="AJ1467" s="260">
        <v>0.939189189189189</v>
      </c>
      <c r="AK1467" s="260">
        <v>0.918454935622318</v>
      </c>
      <c r="AL1467" s="260">
        <v>0.968632371392723</v>
      </c>
      <c r="AM1467" s="260">
        <v>0.759869808932554</v>
      </c>
      <c r="AN1467" s="259">
        <v>0.99</v>
      </c>
      <c r="AO1467" s="264">
        <v>1</v>
      </c>
      <c r="AP1467" s="264" t="s">
        <v>33</v>
      </c>
      <c r="AQ1467" s="264" t="s">
        <v>33</v>
      </c>
      <c r="AR1467" s="265">
        <v>1</v>
      </c>
      <c r="AS1467" s="286">
        <v>0.110069253262963</v>
      </c>
      <c r="AT1467" s="267">
        <v>0.1875</v>
      </c>
      <c r="AU1467" s="268">
        <v>0.2</v>
      </c>
      <c r="AV1467" s="268">
        <v>0.125</v>
      </c>
      <c r="AW1467" s="268">
        <v>0.0960698689956332</v>
      </c>
      <c r="AX1467" s="224"/>
      <c r="AY1467" s="222"/>
    </row>
    <row r="1468" ht="15" spans="1:51">
      <c r="A1468" s="220"/>
      <c r="B1468" s="224"/>
      <c r="C1468" s="283" t="s">
        <v>1455</v>
      </c>
      <c r="D1468" s="111" t="s">
        <v>25</v>
      </c>
      <c r="E1468" s="111" t="s">
        <v>1456</v>
      </c>
      <c r="F1468" s="290" t="s">
        <v>1509</v>
      </c>
      <c r="G1468" s="290" t="s">
        <v>1509</v>
      </c>
      <c r="H1468" s="290" t="s">
        <v>1509</v>
      </c>
      <c r="I1468" s="290" t="s">
        <v>1509</v>
      </c>
      <c r="J1468" s="259">
        <v>0.9</v>
      </c>
      <c r="K1468" s="260">
        <v>0.916666666666667</v>
      </c>
      <c r="L1468" s="260">
        <v>1</v>
      </c>
      <c r="M1468" s="261">
        <v>0.916666666666667</v>
      </c>
      <c r="N1468" s="261">
        <v>0.946768060836502</v>
      </c>
      <c r="O1468" s="262">
        <v>0.9</v>
      </c>
      <c r="P1468" s="263" t="s">
        <v>33</v>
      </c>
      <c r="Q1468" s="260" t="s">
        <v>33</v>
      </c>
      <c r="R1468" s="260" t="s">
        <v>33</v>
      </c>
      <c r="S1468" s="260">
        <v>1</v>
      </c>
      <c r="T1468" s="262">
        <v>0.9</v>
      </c>
      <c r="U1468" s="260" t="s">
        <v>33</v>
      </c>
      <c r="V1468" s="260" t="s">
        <v>33</v>
      </c>
      <c r="W1468" s="260" t="s">
        <v>33</v>
      </c>
      <c r="X1468" s="260">
        <v>1</v>
      </c>
      <c r="Y1468" s="262">
        <v>0.92</v>
      </c>
      <c r="Z1468" s="262" t="s">
        <v>33</v>
      </c>
      <c r="AA1468" s="262">
        <v>0</v>
      </c>
      <c r="AB1468" s="262" t="s">
        <v>33</v>
      </c>
      <c r="AC1468" s="262">
        <v>0</v>
      </c>
      <c r="AD1468" s="262">
        <v>0.92</v>
      </c>
      <c r="AE1468" s="260">
        <v>0.333333333333333</v>
      </c>
      <c r="AF1468" s="260">
        <v>0.285714285714286</v>
      </c>
      <c r="AG1468" s="260">
        <v>0.870967741935484</v>
      </c>
      <c r="AH1468" s="260">
        <v>0.714285714285714</v>
      </c>
      <c r="AI1468" s="262">
        <v>0.92</v>
      </c>
      <c r="AJ1468" s="260">
        <v>0.615526802218115</v>
      </c>
      <c r="AK1468" s="260">
        <v>0.784810126582278</v>
      </c>
      <c r="AL1468" s="260">
        <v>0.786516853932584</v>
      </c>
      <c r="AM1468" s="260">
        <v>0.746183748933346</v>
      </c>
      <c r="AN1468" s="259">
        <v>0.99</v>
      </c>
      <c r="AO1468" s="264">
        <v>1</v>
      </c>
      <c r="AP1468" s="264">
        <v>1</v>
      </c>
      <c r="AQ1468" s="264">
        <v>1</v>
      </c>
      <c r="AR1468" s="265">
        <v>1</v>
      </c>
      <c r="AS1468" s="286">
        <v>0.110069253262963</v>
      </c>
      <c r="AT1468" s="267">
        <v>0.275862068965517</v>
      </c>
      <c r="AU1468" s="268">
        <v>0.181818181818182</v>
      </c>
      <c r="AV1468" s="268">
        <v>0.0151515151515152</v>
      </c>
      <c r="AW1468" s="268">
        <v>0.113553113553114</v>
      </c>
      <c r="AX1468" s="224"/>
      <c r="AY1468" s="222"/>
    </row>
    <row r="1469" ht="15" spans="1:51">
      <c r="A1469" s="220"/>
      <c r="B1469" s="224"/>
      <c r="C1469" s="283" t="s">
        <v>1455</v>
      </c>
      <c r="D1469" s="111" t="s">
        <v>25</v>
      </c>
      <c r="E1469" s="111" t="s">
        <v>1456</v>
      </c>
      <c r="F1469" s="290" t="s">
        <v>1510</v>
      </c>
      <c r="G1469" s="290" t="s">
        <v>1510</v>
      </c>
      <c r="H1469" s="290" t="s">
        <v>1510</v>
      </c>
      <c r="I1469" s="290" t="s">
        <v>1510</v>
      </c>
      <c r="J1469" s="259">
        <v>0.9</v>
      </c>
      <c r="K1469" s="260">
        <v>0.923076923076923</v>
      </c>
      <c r="L1469" s="260">
        <v>0.923076923076923</v>
      </c>
      <c r="M1469" s="261">
        <v>1</v>
      </c>
      <c r="N1469" s="261">
        <v>0.964401294498382</v>
      </c>
      <c r="O1469" s="262">
        <v>0.9</v>
      </c>
      <c r="P1469" s="263">
        <v>0.997826086956522</v>
      </c>
      <c r="Q1469" s="260">
        <v>1</v>
      </c>
      <c r="R1469" s="260">
        <v>0.99375</v>
      </c>
      <c r="S1469" s="260">
        <v>0.995423340961098</v>
      </c>
      <c r="T1469" s="262">
        <v>0.9</v>
      </c>
      <c r="U1469" s="260">
        <v>0.845652173913043</v>
      </c>
      <c r="V1469" s="260">
        <v>0.898963730569948</v>
      </c>
      <c r="W1469" s="260">
        <v>0.88125</v>
      </c>
      <c r="X1469" s="260">
        <v>0.950008801267383</v>
      </c>
      <c r="Y1469" s="262">
        <v>0.92</v>
      </c>
      <c r="Z1469" s="262" t="s">
        <v>33</v>
      </c>
      <c r="AA1469" s="262" t="s">
        <v>33</v>
      </c>
      <c r="AB1469" s="262" t="s">
        <v>33</v>
      </c>
      <c r="AC1469" s="262" t="s">
        <v>33</v>
      </c>
      <c r="AD1469" s="262">
        <v>0.92</v>
      </c>
      <c r="AE1469" s="260">
        <v>0.571428571428571</v>
      </c>
      <c r="AF1469" s="260">
        <v>0.928571428571429</v>
      </c>
      <c r="AG1469" s="260">
        <v>0.84</v>
      </c>
      <c r="AH1469" s="260">
        <v>0.684647302904564</v>
      </c>
      <c r="AI1469" s="262">
        <v>0.92</v>
      </c>
      <c r="AJ1469" s="260">
        <v>0.884782608695652</v>
      </c>
      <c r="AK1469" s="260">
        <v>0.961139896373057</v>
      </c>
      <c r="AL1469" s="260">
        <v>0.95625</v>
      </c>
      <c r="AM1469" s="260">
        <v>0.97588877155931</v>
      </c>
      <c r="AN1469" s="259">
        <v>0.99</v>
      </c>
      <c r="AO1469" s="264">
        <v>1</v>
      </c>
      <c r="AP1469" s="264">
        <v>1</v>
      </c>
      <c r="AQ1469" s="264">
        <v>1</v>
      </c>
      <c r="AR1469" s="265">
        <v>1</v>
      </c>
      <c r="AS1469" s="286">
        <v>0.110069253262963</v>
      </c>
      <c r="AT1469" s="267">
        <v>0.072463768115942</v>
      </c>
      <c r="AU1469" s="268">
        <v>0.0454545454545455</v>
      </c>
      <c r="AV1469" s="268">
        <v>0.393939393939394</v>
      </c>
      <c r="AW1469" s="268">
        <v>0.0967957276368491</v>
      </c>
      <c r="AX1469" s="224"/>
      <c r="AY1469" s="222"/>
    </row>
    <row r="1470" ht="15" spans="1:51">
      <c r="A1470" s="220"/>
      <c r="B1470" s="224"/>
      <c r="C1470" s="283" t="s">
        <v>1455</v>
      </c>
      <c r="D1470" s="111" t="s">
        <v>25</v>
      </c>
      <c r="E1470" s="111" t="s">
        <v>1456</v>
      </c>
      <c r="F1470" s="290" t="s">
        <v>1511</v>
      </c>
      <c r="G1470" s="290" t="s">
        <v>1511</v>
      </c>
      <c r="H1470" s="290" t="s">
        <v>1511</v>
      </c>
      <c r="I1470" s="290" t="s">
        <v>1511</v>
      </c>
      <c r="J1470" s="259">
        <v>0.9</v>
      </c>
      <c r="K1470" s="260">
        <v>1</v>
      </c>
      <c r="L1470" s="260">
        <v>0.966666666666667</v>
      </c>
      <c r="M1470" s="261">
        <v>0.96969696969697</v>
      </c>
      <c r="N1470" s="261">
        <v>0.978494623655914</v>
      </c>
      <c r="O1470" s="262">
        <v>0.9</v>
      </c>
      <c r="P1470" s="263">
        <v>0.996410256410256</v>
      </c>
      <c r="Q1470" s="260">
        <v>0.99737532808399</v>
      </c>
      <c r="R1470" s="260">
        <v>0.997999428408117</v>
      </c>
      <c r="S1470" s="260">
        <v>0.995343406779891</v>
      </c>
      <c r="T1470" s="262">
        <v>0.9</v>
      </c>
      <c r="U1470" s="260">
        <v>0.921538461538462</v>
      </c>
      <c r="V1470" s="260">
        <v>0.950131233595801</v>
      </c>
      <c r="W1470" s="260">
        <v>0.943126607602172</v>
      </c>
      <c r="X1470" s="260">
        <v>0.925494508478258</v>
      </c>
      <c r="Y1470" s="262">
        <v>0.92</v>
      </c>
      <c r="Z1470" s="262" t="s">
        <v>33</v>
      </c>
      <c r="AA1470" s="262" t="s">
        <v>33</v>
      </c>
      <c r="AB1470" s="262" t="s">
        <v>33</v>
      </c>
      <c r="AC1470" s="262" t="s">
        <v>33</v>
      </c>
      <c r="AD1470" s="262">
        <v>0.92</v>
      </c>
      <c r="AE1470" s="260">
        <v>1</v>
      </c>
      <c r="AF1470" s="260">
        <v>0.981481481481482</v>
      </c>
      <c r="AG1470" s="260">
        <v>1</v>
      </c>
      <c r="AH1470" s="260">
        <v>0.997413793103448</v>
      </c>
      <c r="AI1470" s="262">
        <v>0.92</v>
      </c>
      <c r="AJ1470" s="260">
        <v>0.973333333333333</v>
      </c>
      <c r="AK1470" s="260">
        <v>0.987751531058618</v>
      </c>
      <c r="AL1470" s="260">
        <v>0.987424978565304</v>
      </c>
      <c r="AM1470" s="260">
        <v>0.984156722192807</v>
      </c>
      <c r="AN1470" s="259">
        <v>0.99</v>
      </c>
      <c r="AO1470" s="264">
        <v>1</v>
      </c>
      <c r="AP1470" s="264">
        <v>1</v>
      </c>
      <c r="AQ1470" s="264">
        <v>1</v>
      </c>
      <c r="AR1470" s="265">
        <v>1</v>
      </c>
      <c r="AS1470" s="286">
        <v>0.110069253262963</v>
      </c>
      <c r="AT1470" s="267">
        <v>0.111111111111111</v>
      </c>
      <c r="AU1470" s="268">
        <v>0</v>
      </c>
      <c r="AV1470" s="268">
        <v>0.142857142857143</v>
      </c>
      <c r="AW1470" s="268">
        <v>0.0631578947368421</v>
      </c>
      <c r="AX1470" s="224"/>
      <c r="AY1470" s="222"/>
    </row>
    <row r="1471" ht="15" spans="1:51">
      <c r="A1471" s="220"/>
      <c r="B1471" s="224"/>
      <c r="C1471" s="283" t="s">
        <v>1455</v>
      </c>
      <c r="D1471" s="111" t="s">
        <v>25</v>
      </c>
      <c r="E1471" s="111" t="s">
        <v>1456</v>
      </c>
      <c r="F1471" s="290" t="s">
        <v>1512</v>
      </c>
      <c r="G1471" s="290" t="s">
        <v>1512</v>
      </c>
      <c r="H1471" s="290" t="s">
        <v>1512</v>
      </c>
      <c r="I1471" s="290" t="s">
        <v>1512</v>
      </c>
      <c r="J1471" s="259">
        <v>0.9</v>
      </c>
      <c r="K1471" s="260">
        <v>0.545454545454545</v>
      </c>
      <c r="L1471" s="260">
        <v>0.363636363636364</v>
      </c>
      <c r="M1471" s="261">
        <v>0.6</v>
      </c>
      <c r="N1471" s="261">
        <v>0.490272373540856</v>
      </c>
      <c r="O1471" s="262">
        <v>0.9</v>
      </c>
      <c r="P1471" s="263">
        <v>0.855855855855856</v>
      </c>
      <c r="Q1471" s="260">
        <v>0.920863309352518</v>
      </c>
      <c r="R1471" s="260">
        <v>0.849699398797595</v>
      </c>
      <c r="S1471" s="260">
        <v>0.857151983645308</v>
      </c>
      <c r="T1471" s="262">
        <v>0.9</v>
      </c>
      <c r="U1471" s="260">
        <v>0.891891891891892</v>
      </c>
      <c r="V1471" s="260">
        <v>0.913669064748201</v>
      </c>
      <c r="W1471" s="260">
        <v>0.956913827655311</v>
      </c>
      <c r="X1471" s="260">
        <v>0.949402670414617</v>
      </c>
      <c r="Y1471" s="262">
        <v>0.92</v>
      </c>
      <c r="Z1471" s="262" t="s">
        <v>33</v>
      </c>
      <c r="AA1471" s="262" t="s">
        <v>33</v>
      </c>
      <c r="AB1471" s="262" t="s">
        <v>33</v>
      </c>
      <c r="AC1471" s="262" t="s">
        <v>33</v>
      </c>
      <c r="AD1471" s="262">
        <v>0.92</v>
      </c>
      <c r="AE1471" s="260" t="s">
        <v>33</v>
      </c>
      <c r="AF1471" s="260">
        <v>0</v>
      </c>
      <c r="AG1471" s="260">
        <v>0.333333333333333</v>
      </c>
      <c r="AH1471" s="260">
        <v>0.69047619047619</v>
      </c>
      <c r="AI1471" s="262">
        <v>0.92</v>
      </c>
      <c r="AJ1471" s="260">
        <v>0.954954954954955</v>
      </c>
      <c r="AK1471" s="260">
        <v>0.928057553956835</v>
      </c>
      <c r="AL1471" s="260">
        <v>0.978957915831663</v>
      </c>
      <c r="AM1471" s="260">
        <v>0.972372870541696</v>
      </c>
      <c r="AN1471" s="259">
        <v>0.99</v>
      </c>
      <c r="AO1471" s="264" t="s">
        <v>33</v>
      </c>
      <c r="AP1471" s="264" t="s">
        <v>33</v>
      </c>
      <c r="AQ1471" s="264" t="s">
        <v>33</v>
      </c>
      <c r="AR1471" s="265">
        <v>1</v>
      </c>
      <c r="AS1471" s="286">
        <v>0.110069253262963</v>
      </c>
      <c r="AT1471" s="267">
        <v>0.3</v>
      </c>
      <c r="AU1471" s="268">
        <v>0</v>
      </c>
      <c r="AV1471" s="268">
        <v>0.181818181818182</v>
      </c>
      <c r="AW1471" s="268">
        <v>0.20631067961165</v>
      </c>
      <c r="AX1471" s="224"/>
      <c r="AY1471" s="222"/>
    </row>
    <row r="1472" ht="15" spans="1:51">
      <c r="A1472" s="220"/>
      <c r="B1472" s="224"/>
      <c r="C1472" s="283" t="s">
        <v>1455</v>
      </c>
      <c r="D1472" s="111" t="s">
        <v>25</v>
      </c>
      <c r="E1472" s="111" t="s">
        <v>1456</v>
      </c>
      <c r="F1472" s="290" t="s">
        <v>1513</v>
      </c>
      <c r="G1472" s="290" t="s">
        <v>1513</v>
      </c>
      <c r="H1472" s="290" t="s">
        <v>1513</v>
      </c>
      <c r="I1472" s="290" t="s">
        <v>1513</v>
      </c>
      <c r="J1472" s="259">
        <v>0.9</v>
      </c>
      <c r="K1472" s="260">
        <v>0.545454545454545</v>
      </c>
      <c r="L1472" s="260">
        <v>0.71875</v>
      </c>
      <c r="M1472" s="261">
        <v>0.833333333333333</v>
      </c>
      <c r="N1472" s="261">
        <v>0.680945347119645</v>
      </c>
      <c r="O1472" s="262">
        <v>0.9</v>
      </c>
      <c r="P1472" s="263">
        <v>0.884305139433049</v>
      </c>
      <c r="Q1472" s="260">
        <v>0.854679802955665</v>
      </c>
      <c r="R1472" s="260">
        <v>0.982558139534884</v>
      </c>
      <c r="S1472" s="260">
        <v>0.892454013377926</v>
      </c>
      <c r="T1472" s="262">
        <v>0.9</v>
      </c>
      <c r="U1472" s="260">
        <v>0.646231850656833</v>
      </c>
      <c r="V1472" s="260">
        <v>0.746305418719212</v>
      </c>
      <c r="W1472" s="260">
        <v>0.912790697674419</v>
      </c>
      <c r="X1472" s="260">
        <v>0.724115105908584</v>
      </c>
      <c r="Y1472" s="262">
        <v>0.92</v>
      </c>
      <c r="Z1472" s="262" t="s">
        <v>33</v>
      </c>
      <c r="AA1472" s="262" t="s">
        <v>33</v>
      </c>
      <c r="AB1472" s="262" t="s">
        <v>33</v>
      </c>
      <c r="AC1472" s="262" t="s">
        <v>33</v>
      </c>
      <c r="AD1472" s="262">
        <v>0.92</v>
      </c>
      <c r="AE1472" s="260">
        <v>1</v>
      </c>
      <c r="AF1472" s="260">
        <v>1</v>
      </c>
      <c r="AG1472" s="260">
        <v>1</v>
      </c>
      <c r="AH1472" s="260">
        <v>0.807531380753138</v>
      </c>
      <c r="AI1472" s="262">
        <v>0.92</v>
      </c>
      <c r="AJ1472" s="260">
        <v>0.75708688637935</v>
      </c>
      <c r="AK1472" s="260">
        <v>0.857142857142857</v>
      </c>
      <c r="AL1472" s="260">
        <v>0.959302325581395</v>
      </c>
      <c r="AM1472" s="260">
        <v>0.852196328421639</v>
      </c>
      <c r="AN1472" s="259">
        <v>0.99</v>
      </c>
      <c r="AO1472" s="264" t="s">
        <v>33</v>
      </c>
      <c r="AP1472" s="264">
        <v>1</v>
      </c>
      <c r="AQ1472" s="264">
        <v>1</v>
      </c>
      <c r="AR1472" s="265">
        <v>1</v>
      </c>
      <c r="AS1472" s="286">
        <v>0.110069253262963</v>
      </c>
      <c r="AT1472" s="267">
        <v>0</v>
      </c>
      <c r="AU1472" s="268">
        <v>0.0625</v>
      </c>
      <c r="AV1472" s="268">
        <v>0.129032258064516</v>
      </c>
      <c r="AW1472" s="268">
        <v>0.103741496598639</v>
      </c>
      <c r="AX1472" s="224"/>
      <c r="AY1472" s="222"/>
    </row>
    <row r="1473" ht="15" spans="1:51">
      <c r="A1473" s="220"/>
      <c r="B1473" s="224"/>
      <c r="C1473" s="283" t="s">
        <v>1455</v>
      </c>
      <c r="D1473" s="111" t="s">
        <v>25</v>
      </c>
      <c r="E1473" s="111" t="s">
        <v>1456</v>
      </c>
      <c r="F1473" s="290" t="s">
        <v>1514</v>
      </c>
      <c r="G1473" s="290" t="s">
        <v>1514</v>
      </c>
      <c r="H1473" s="290" t="s">
        <v>1514</v>
      </c>
      <c r="I1473" s="290" t="s">
        <v>1514</v>
      </c>
      <c r="J1473" s="259">
        <v>0.9</v>
      </c>
      <c r="K1473" s="260">
        <v>0.807692307692308</v>
      </c>
      <c r="L1473" s="260">
        <v>0.785714285714286</v>
      </c>
      <c r="M1473" s="261">
        <v>0.884615384615385</v>
      </c>
      <c r="N1473" s="261">
        <v>0.842372881355932</v>
      </c>
      <c r="O1473" s="262">
        <v>0.9</v>
      </c>
      <c r="P1473" s="263">
        <v>0.911663066954644</v>
      </c>
      <c r="Q1473" s="260">
        <v>0.805825242718447</v>
      </c>
      <c r="R1473" s="260">
        <v>0.973384030418251</v>
      </c>
      <c r="S1473" s="260">
        <v>0.912247549309082</v>
      </c>
      <c r="T1473" s="262">
        <v>0.9</v>
      </c>
      <c r="U1473" s="260">
        <v>0.692656587473002</v>
      </c>
      <c r="V1473" s="260">
        <v>0.726537216828479</v>
      </c>
      <c r="W1473" s="260">
        <v>0.863117870722434</v>
      </c>
      <c r="X1473" s="260">
        <v>0.779319711822369</v>
      </c>
      <c r="Y1473" s="262">
        <v>0.92</v>
      </c>
      <c r="Z1473" s="262">
        <v>0</v>
      </c>
      <c r="AA1473" s="262" t="s">
        <v>33</v>
      </c>
      <c r="AB1473" s="262" t="s">
        <v>33</v>
      </c>
      <c r="AC1473" s="262">
        <v>0</v>
      </c>
      <c r="AD1473" s="262">
        <v>0.92</v>
      </c>
      <c r="AE1473" s="260">
        <v>0.5</v>
      </c>
      <c r="AF1473" s="260">
        <v>0.25</v>
      </c>
      <c r="AG1473" s="260">
        <v>1</v>
      </c>
      <c r="AH1473" s="260">
        <v>0.826815642458101</v>
      </c>
      <c r="AI1473" s="262">
        <v>0.92</v>
      </c>
      <c r="AJ1473" s="260">
        <v>0.763385146804836</v>
      </c>
      <c r="AK1473" s="260">
        <v>0.796116504854369</v>
      </c>
      <c r="AL1473" s="260">
        <v>0.939163498098859</v>
      </c>
      <c r="AM1473" s="260">
        <v>0.901738540098586</v>
      </c>
      <c r="AN1473" s="259">
        <v>0.99</v>
      </c>
      <c r="AO1473" s="264">
        <v>1</v>
      </c>
      <c r="AP1473" s="264">
        <v>1</v>
      </c>
      <c r="AQ1473" s="264">
        <v>1</v>
      </c>
      <c r="AR1473" s="265">
        <v>1</v>
      </c>
      <c r="AS1473" s="286">
        <v>0.110069253262963</v>
      </c>
      <c r="AT1473" s="267">
        <v>0.103448275862069</v>
      </c>
      <c r="AU1473" s="268">
        <v>0.0666666666666667</v>
      </c>
      <c r="AV1473" s="268">
        <v>0.0740740740740741</v>
      </c>
      <c r="AW1473" s="268">
        <v>0.087260034904014</v>
      </c>
      <c r="AX1473" s="224"/>
      <c r="AY1473" s="222"/>
    </row>
    <row r="1474" ht="15" spans="1:51">
      <c r="A1474" s="220"/>
      <c r="B1474" s="224"/>
      <c r="C1474" s="283" t="s">
        <v>1455</v>
      </c>
      <c r="D1474" s="111" t="s">
        <v>125</v>
      </c>
      <c r="E1474" s="111" t="s">
        <v>1456</v>
      </c>
      <c r="F1474" s="290" t="s">
        <v>1515</v>
      </c>
      <c r="G1474" s="290" t="s">
        <v>1515</v>
      </c>
      <c r="H1474" s="290" t="s">
        <v>1515</v>
      </c>
      <c r="I1474" s="290" t="s">
        <v>1515</v>
      </c>
      <c r="J1474" s="259">
        <v>0.9</v>
      </c>
      <c r="K1474" s="260" t="s">
        <v>33</v>
      </c>
      <c r="L1474" s="260" t="s">
        <v>33</v>
      </c>
      <c r="M1474" s="261" t="s">
        <v>33</v>
      </c>
      <c r="N1474" s="261" t="s">
        <v>33</v>
      </c>
      <c r="O1474" s="262">
        <v>0.9</v>
      </c>
      <c r="P1474" s="263" t="s">
        <v>33</v>
      </c>
      <c r="Q1474" s="260" t="s">
        <v>33</v>
      </c>
      <c r="R1474" s="260" t="s">
        <v>33</v>
      </c>
      <c r="S1474" s="260" t="s">
        <v>33</v>
      </c>
      <c r="T1474" s="262">
        <v>0.9</v>
      </c>
      <c r="U1474" s="260" t="s">
        <v>33</v>
      </c>
      <c r="V1474" s="260" t="s">
        <v>33</v>
      </c>
      <c r="W1474" s="260" t="s">
        <v>33</v>
      </c>
      <c r="X1474" s="260" t="s">
        <v>33</v>
      </c>
      <c r="Y1474" s="262">
        <v>0.92</v>
      </c>
      <c r="Z1474" s="262" t="s">
        <v>33</v>
      </c>
      <c r="AA1474" s="262" t="s">
        <v>33</v>
      </c>
      <c r="AB1474" s="262" t="s">
        <v>33</v>
      </c>
      <c r="AC1474" s="262" t="s">
        <v>33</v>
      </c>
      <c r="AD1474" s="262">
        <v>0.92</v>
      </c>
      <c r="AE1474" s="260">
        <v>1</v>
      </c>
      <c r="AF1474" s="260">
        <v>1</v>
      </c>
      <c r="AG1474" s="260">
        <v>0.979626485568761</v>
      </c>
      <c r="AH1474" s="260">
        <v>0.980271743302372</v>
      </c>
      <c r="AI1474" s="262">
        <v>0.92</v>
      </c>
      <c r="AJ1474" s="260" t="s">
        <v>33</v>
      </c>
      <c r="AK1474" s="260" t="s">
        <v>33</v>
      </c>
      <c r="AL1474" s="260" t="s">
        <v>33</v>
      </c>
      <c r="AM1474" s="260" t="s">
        <v>33</v>
      </c>
      <c r="AN1474" s="259">
        <v>0.99</v>
      </c>
      <c r="AO1474" s="264">
        <v>1</v>
      </c>
      <c r="AP1474" s="264">
        <v>1</v>
      </c>
      <c r="AQ1474" s="264">
        <v>1</v>
      </c>
      <c r="AR1474" s="265">
        <v>1</v>
      </c>
      <c r="AS1474" s="286">
        <v>0.110069253262963</v>
      </c>
      <c r="AT1474" s="267" t="s">
        <v>33</v>
      </c>
      <c r="AU1474" s="268" t="s">
        <v>33</v>
      </c>
      <c r="AV1474" s="268" t="s">
        <v>33</v>
      </c>
      <c r="AW1474" s="268" t="s">
        <v>33</v>
      </c>
      <c r="AX1474" s="224"/>
      <c r="AY1474" s="222"/>
    </row>
    <row r="1475" ht="15" spans="1:51">
      <c r="A1475" s="220"/>
      <c r="B1475" s="224"/>
      <c r="C1475" s="283" t="s">
        <v>1455</v>
      </c>
      <c r="D1475" s="111" t="s">
        <v>25</v>
      </c>
      <c r="E1475" s="111" t="s">
        <v>1456</v>
      </c>
      <c r="F1475" s="290" t="s">
        <v>1516</v>
      </c>
      <c r="G1475" s="290" t="s">
        <v>1516</v>
      </c>
      <c r="H1475" s="290" t="s">
        <v>1516</v>
      </c>
      <c r="I1475" s="290" t="s">
        <v>1516</v>
      </c>
      <c r="J1475" s="259">
        <v>0.9</v>
      </c>
      <c r="K1475" s="260">
        <v>1</v>
      </c>
      <c r="L1475" s="260">
        <v>0.961538461538462</v>
      </c>
      <c r="M1475" s="261">
        <v>0.961538461538462</v>
      </c>
      <c r="N1475" s="261">
        <v>0.991364421416235</v>
      </c>
      <c r="O1475" s="262">
        <v>0.9</v>
      </c>
      <c r="P1475" s="263">
        <v>0.922730199613651</v>
      </c>
      <c r="Q1475" s="260">
        <v>0.975857687420585</v>
      </c>
      <c r="R1475" s="260">
        <v>0.966125617501764</v>
      </c>
      <c r="S1475" s="260">
        <v>0.95789124668435</v>
      </c>
      <c r="T1475" s="262">
        <v>0.9</v>
      </c>
      <c r="U1475" s="260">
        <v>0.804249839021249</v>
      </c>
      <c r="V1475" s="260">
        <v>0.86277001270648</v>
      </c>
      <c r="W1475" s="260">
        <v>0.841919548341567</v>
      </c>
      <c r="X1475" s="260">
        <v>0.841777188328912</v>
      </c>
      <c r="Y1475" s="262">
        <v>0.92</v>
      </c>
      <c r="Z1475" s="262">
        <v>0.769961977186312</v>
      </c>
      <c r="AA1475" s="262">
        <v>0.842273819055244</v>
      </c>
      <c r="AB1475" s="262">
        <v>0.800751879699248</v>
      </c>
      <c r="AC1475" s="262">
        <v>0.83528674957502</v>
      </c>
      <c r="AD1475" s="262">
        <v>0.92</v>
      </c>
      <c r="AE1475" s="260">
        <v>0.695652173913043</v>
      </c>
      <c r="AF1475" s="260">
        <v>0.491525423728814</v>
      </c>
      <c r="AG1475" s="260">
        <v>0.964285714285714</v>
      </c>
      <c r="AH1475" s="260">
        <v>0.735205616850552</v>
      </c>
      <c r="AI1475" s="262">
        <v>0.92</v>
      </c>
      <c r="AJ1475" s="260">
        <v>0.83915547024952</v>
      </c>
      <c r="AK1475" s="260">
        <v>0.87671905697446</v>
      </c>
      <c r="AL1475" s="260">
        <v>0.894817855310416</v>
      </c>
      <c r="AM1475" s="260">
        <v>0.891747277020337</v>
      </c>
      <c r="AN1475" s="259">
        <v>0.99</v>
      </c>
      <c r="AO1475" s="264">
        <v>1</v>
      </c>
      <c r="AP1475" s="264">
        <v>1</v>
      </c>
      <c r="AQ1475" s="264">
        <v>1</v>
      </c>
      <c r="AR1475" s="265">
        <v>1</v>
      </c>
      <c r="AS1475" s="286">
        <v>0.110069253262963</v>
      </c>
      <c r="AT1475" s="267">
        <v>0</v>
      </c>
      <c r="AU1475" s="268">
        <v>0.285714285714286</v>
      </c>
      <c r="AV1475" s="268">
        <v>0</v>
      </c>
      <c r="AW1475" s="268">
        <v>0.053921568627451</v>
      </c>
      <c r="AX1475" s="224"/>
      <c r="AY1475" s="222"/>
    </row>
    <row r="1476" ht="15" spans="1:51">
      <c r="A1476" s="220"/>
      <c r="B1476" s="224"/>
      <c r="C1476" s="283" t="s">
        <v>1455</v>
      </c>
      <c r="D1476" s="111" t="s">
        <v>25</v>
      </c>
      <c r="E1476" s="111" t="s">
        <v>1456</v>
      </c>
      <c r="F1476" s="290" t="s">
        <v>1517</v>
      </c>
      <c r="G1476" s="290" t="s">
        <v>1517</v>
      </c>
      <c r="H1476" s="290" t="s">
        <v>1517</v>
      </c>
      <c r="I1476" s="290" t="s">
        <v>1517</v>
      </c>
      <c r="J1476" s="259">
        <v>0.9</v>
      </c>
      <c r="K1476" s="260">
        <v>1</v>
      </c>
      <c r="L1476" s="260">
        <v>0.954545454545455</v>
      </c>
      <c r="M1476" s="261">
        <v>1</v>
      </c>
      <c r="N1476" s="261">
        <v>0.989417989417989</v>
      </c>
      <c r="O1476" s="262">
        <v>0.9</v>
      </c>
      <c r="P1476" s="263">
        <v>0.952469135802469</v>
      </c>
      <c r="Q1476" s="260">
        <v>0.986040609137056</v>
      </c>
      <c r="R1476" s="260">
        <v>0.979106628242075</v>
      </c>
      <c r="S1476" s="260">
        <v>0.967790655678498</v>
      </c>
      <c r="T1476" s="262">
        <v>0.9</v>
      </c>
      <c r="U1476" s="260">
        <v>0.866666666666667</v>
      </c>
      <c r="V1476" s="260">
        <v>0.928934010152284</v>
      </c>
      <c r="W1476" s="260">
        <v>0.901296829971182</v>
      </c>
      <c r="X1476" s="260">
        <v>0.891781856387694</v>
      </c>
      <c r="Y1476" s="262">
        <v>0.92</v>
      </c>
      <c r="Z1476" s="262">
        <v>0.856526429341963</v>
      </c>
      <c r="AA1476" s="262">
        <v>0.937823834196891</v>
      </c>
      <c r="AB1476" s="262">
        <v>0.937062937062937</v>
      </c>
      <c r="AC1476" s="262">
        <v>0.928534616045353</v>
      </c>
      <c r="AD1476" s="262">
        <v>0.92</v>
      </c>
      <c r="AE1476" s="260">
        <v>1</v>
      </c>
      <c r="AF1476" s="260">
        <v>1</v>
      </c>
      <c r="AG1476" s="260">
        <v>0.985074626865672</v>
      </c>
      <c r="AH1476" s="260">
        <v>0.960909090909091</v>
      </c>
      <c r="AI1476" s="262">
        <v>0.92</v>
      </c>
      <c r="AJ1476" s="260">
        <v>0.917189952904239</v>
      </c>
      <c r="AK1476" s="260">
        <v>0.954184198223469</v>
      </c>
      <c r="AL1476" s="260">
        <v>0.960204081632653</v>
      </c>
      <c r="AM1476" s="260">
        <v>0.954188530385918</v>
      </c>
      <c r="AN1476" s="259">
        <v>0.99</v>
      </c>
      <c r="AO1476" s="264">
        <v>1</v>
      </c>
      <c r="AP1476" s="264">
        <v>1</v>
      </c>
      <c r="AQ1476" s="264">
        <v>1</v>
      </c>
      <c r="AR1476" s="265">
        <v>1</v>
      </c>
      <c r="AS1476" s="286">
        <v>0.110069253262963</v>
      </c>
      <c r="AT1476" s="267">
        <v>0</v>
      </c>
      <c r="AU1476" s="268">
        <v>0</v>
      </c>
      <c r="AV1476" s="268">
        <v>0</v>
      </c>
      <c r="AW1476" s="268">
        <v>0.0375586854460094</v>
      </c>
      <c r="AX1476" s="224"/>
      <c r="AY1476" s="222"/>
    </row>
    <row r="1477" ht="15" spans="1:51">
      <c r="A1477" s="220"/>
      <c r="B1477" s="224"/>
      <c r="C1477" s="283" t="s">
        <v>1455</v>
      </c>
      <c r="D1477" s="111" t="s">
        <v>25</v>
      </c>
      <c r="E1477" s="111" t="s">
        <v>1456</v>
      </c>
      <c r="F1477" s="290" t="s">
        <v>1518</v>
      </c>
      <c r="G1477" s="290" t="s">
        <v>1518</v>
      </c>
      <c r="H1477" s="290" t="s">
        <v>1518</v>
      </c>
      <c r="I1477" s="290" t="s">
        <v>1518</v>
      </c>
      <c r="J1477" s="259">
        <v>0.9</v>
      </c>
      <c r="K1477" s="260">
        <v>0</v>
      </c>
      <c r="L1477" s="260">
        <v>0</v>
      </c>
      <c r="M1477" s="261">
        <v>0.166666666666667</v>
      </c>
      <c r="N1477" s="261">
        <v>0.153846153846154</v>
      </c>
      <c r="O1477" s="262">
        <v>0.9</v>
      </c>
      <c r="P1477" s="263">
        <v>1</v>
      </c>
      <c r="Q1477" s="260">
        <v>1</v>
      </c>
      <c r="R1477" s="260">
        <v>0.962025316455696</v>
      </c>
      <c r="S1477" s="260">
        <v>0.313686313686314</v>
      </c>
      <c r="T1477" s="262">
        <v>0.9</v>
      </c>
      <c r="U1477" s="260">
        <v>0.333333333333333</v>
      </c>
      <c r="V1477" s="260">
        <v>1</v>
      </c>
      <c r="W1477" s="260">
        <v>0.126582278481013</v>
      </c>
      <c r="X1477" s="260">
        <v>0.0740925740925741</v>
      </c>
      <c r="Y1477" s="262">
        <v>0.92</v>
      </c>
      <c r="Z1477" s="262" t="s">
        <v>33</v>
      </c>
      <c r="AA1477" s="262" t="s">
        <v>33</v>
      </c>
      <c r="AB1477" s="262" t="s">
        <v>33</v>
      </c>
      <c r="AC1477" s="262" t="s">
        <v>33</v>
      </c>
      <c r="AD1477" s="262">
        <v>0.92</v>
      </c>
      <c r="AE1477" s="260" t="s">
        <v>33</v>
      </c>
      <c r="AF1477" s="260">
        <v>0</v>
      </c>
      <c r="AG1477" s="260">
        <v>0</v>
      </c>
      <c r="AH1477" s="260">
        <v>0.769230769230769</v>
      </c>
      <c r="AI1477" s="262">
        <v>0.92</v>
      </c>
      <c r="AJ1477" s="260">
        <v>0.395833333333333</v>
      </c>
      <c r="AK1477" s="260">
        <v>1</v>
      </c>
      <c r="AL1477" s="260">
        <v>0.721518987341772</v>
      </c>
      <c r="AM1477" s="260">
        <v>0.0925740925740926</v>
      </c>
      <c r="AN1477" s="259">
        <v>0.99</v>
      </c>
      <c r="AO1477" s="264" t="s">
        <v>33</v>
      </c>
      <c r="AP1477" s="264" t="s">
        <v>33</v>
      </c>
      <c r="AQ1477" s="264" t="s">
        <v>33</v>
      </c>
      <c r="AR1477" s="265">
        <v>1</v>
      </c>
      <c r="AS1477" s="286">
        <v>0.110069253262963</v>
      </c>
      <c r="AT1477" s="267">
        <v>0.0147058823529412</v>
      </c>
      <c r="AU1477" s="268">
        <v>0</v>
      </c>
      <c r="AV1477" s="268">
        <v>0.287671232876712</v>
      </c>
      <c r="AW1477" s="268">
        <v>0.0986899563318777</v>
      </c>
      <c r="AX1477" s="224"/>
      <c r="AY1477" s="222"/>
    </row>
    <row r="1478" ht="15" spans="1:51">
      <c r="A1478" s="220"/>
      <c r="B1478" s="224"/>
      <c r="C1478" s="283" t="s">
        <v>1455</v>
      </c>
      <c r="D1478" s="111" t="s">
        <v>125</v>
      </c>
      <c r="E1478" s="111" t="s">
        <v>1456</v>
      </c>
      <c r="F1478" s="290" t="s">
        <v>1519</v>
      </c>
      <c r="G1478" s="290" t="s">
        <v>1519</v>
      </c>
      <c r="H1478" s="290" t="s">
        <v>1519</v>
      </c>
      <c r="I1478" s="290" t="s">
        <v>1519</v>
      </c>
      <c r="J1478" s="259">
        <v>0.9</v>
      </c>
      <c r="K1478" s="260" t="s">
        <v>33</v>
      </c>
      <c r="L1478" s="260" t="s">
        <v>33</v>
      </c>
      <c r="M1478" s="261" t="s">
        <v>33</v>
      </c>
      <c r="N1478" s="261" t="s">
        <v>33</v>
      </c>
      <c r="O1478" s="262">
        <v>0.9</v>
      </c>
      <c r="P1478" s="263">
        <v>0</v>
      </c>
      <c r="Q1478" s="260" t="s">
        <v>33</v>
      </c>
      <c r="R1478" s="260" t="s">
        <v>33</v>
      </c>
      <c r="S1478" s="260">
        <v>0</v>
      </c>
      <c r="T1478" s="262">
        <v>0.9</v>
      </c>
      <c r="U1478" s="260">
        <v>1</v>
      </c>
      <c r="V1478" s="260" t="s">
        <v>33</v>
      </c>
      <c r="W1478" s="260" t="s">
        <v>33</v>
      </c>
      <c r="X1478" s="260">
        <v>1</v>
      </c>
      <c r="Y1478" s="262">
        <v>0.92</v>
      </c>
      <c r="Z1478" s="262" t="s">
        <v>33</v>
      </c>
      <c r="AA1478" s="262" t="s">
        <v>33</v>
      </c>
      <c r="AB1478" s="262" t="s">
        <v>33</v>
      </c>
      <c r="AC1478" s="262" t="s">
        <v>33</v>
      </c>
      <c r="AD1478" s="262">
        <v>0.92</v>
      </c>
      <c r="AE1478" s="260">
        <v>1</v>
      </c>
      <c r="AF1478" s="260">
        <v>1</v>
      </c>
      <c r="AG1478" s="260">
        <v>1</v>
      </c>
      <c r="AH1478" s="260">
        <v>0.943894389438944</v>
      </c>
      <c r="AI1478" s="262">
        <v>0.92</v>
      </c>
      <c r="AJ1478" s="260">
        <v>1</v>
      </c>
      <c r="AK1478" s="260" t="s">
        <v>33</v>
      </c>
      <c r="AL1478" s="260" t="s">
        <v>33</v>
      </c>
      <c r="AM1478" s="260">
        <v>1</v>
      </c>
      <c r="AN1478" s="259">
        <v>0.99</v>
      </c>
      <c r="AO1478" s="264">
        <v>1</v>
      </c>
      <c r="AP1478" s="264">
        <v>1</v>
      </c>
      <c r="AQ1478" s="264">
        <v>1</v>
      </c>
      <c r="AR1478" s="265">
        <v>1</v>
      </c>
      <c r="AS1478" s="286">
        <v>0.110069253262963</v>
      </c>
      <c r="AT1478" s="267" t="s">
        <v>33</v>
      </c>
      <c r="AU1478" s="268" t="s">
        <v>33</v>
      </c>
      <c r="AV1478" s="268" t="s">
        <v>33</v>
      </c>
      <c r="AW1478" s="268" t="s">
        <v>33</v>
      </c>
      <c r="AX1478" s="224"/>
      <c r="AY1478" s="222"/>
    </row>
    <row r="1479" ht="15" spans="1:51">
      <c r="A1479" s="220"/>
      <c r="B1479" s="224"/>
      <c r="C1479" s="283" t="s">
        <v>1455</v>
      </c>
      <c r="D1479" s="111" t="s">
        <v>25</v>
      </c>
      <c r="E1479" s="111" t="s">
        <v>1456</v>
      </c>
      <c r="F1479" s="290" t="s">
        <v>1520</v>
      </c>
      <c r="G1479" s="290" t="s">
        <v>1520</v>
      </c>
      <c r="H1479" s="290" t="s">
        <v>1520</v>
      </c>
      <c r="I1479" s="290" t="s">
        <v>1520</v>
      </c>
      <c r="J1479" s="259">
        <v>0.9</v>
      </c>
      <c r="K1479" s="260">
        <v>0.7</v>
      </c>
      <c r="L1479" s="260">
        <v>0.740740740740741</v>
      </c>
      <c r="M1479" s="261">
        <v>0.807692307692308</v>
      </c>
      <c r="N1479" s="261">
        <v>0.776911076443058</v>
      </c>
      <c r="O1479" s="262">
        <v>0.9</v>
      </c>
      <c r="P1479" s="263">
        <v>0.94203233256351</v>
      </c>
      <c r="Q1479" s="260">
        <v>0.934959349593496</v>
      </c>
      <c r="R1479" s="260">
        <v>0.961538461538462</v>
      </c>
      <c r="S1479" s="260">
        <v>0.919881119974973</v>
      </c>
      <c r="T1479" s="262">
        <v>0.9</v>
      </c>
      <c r="U1479" s="260">
        <v>0.735796766743649</v>
      </c>
      <c r="V1479" s="260">
        <v>0.882113821138211</v>
      </c>
      <c r="W1479" s="260">
        <v>0.91025641025641</v>
      </c>
      <c r="X1479" s="260">
        <v>0.812451118410762</v>
      </c>
      <c r="Y1479" s="262">
        <v>0.92</v>
      </c>
      <c r="Z1479" s="262" t="s">
        <v>33</v>
      </c>
      <c r="AA1479" s="262" t="s">
        <v>33</v>
      </c>
      <c r="AB1479" s="262" t="s">
        <v>33</v>
      </c>
      <c r="AC1479" s="262" t="s">
        <v>33</v>
      </c>
      <c r="AD1479" s="262">
        <v>0.92</v>
      </c>
      <c r="AE1479" s="260">
        <v>1</v>
      </c>
      <c r="AF1479" s="260">
        <v>1</v>
      </c>
      <c r="AG1479" s="260">
        <v>1</v>
      </c>
      <c r="AH1479" s="260">
        <v>0.941798941798942</v>
      </c>
      <c r="AI1479" s="262">
        <v>0.92</v>
      </c>
      <c r="AJ1479" s="260">
        <v>0.811316397228637</v>
      </c>
      <c r="AK1479" s="260">
        <v>0.947154471544715</v>
      </c>
      <c r="AL1479" s="260">
        <v>0.982905982905983</v>
      </c>
      <c r="AM1479" s="260">
        <v>0.909619896762084</v>
      </c>
      <c r="AN1479" s="259">
        <v>0.99</v>
      </c>
      <c r="AO1479" s="264">
        <v>1</v>
      </c>
      <c r="AP1479" s="264">
        <v>1</v>
      </c>
      <c r="AQ1479" s="264">
        <v>1</v>
      </c>
      <c r="AR1479" s="265">
        <v>1</v>
      </c>
      <c r="AS1479" s="286">
        <v>0.110069253262963</v>
      </c>
      <c r="AT1479" s="267">
        <v>-0.04</v>
      </c>
      <c r="AU1479" s="268">
        <v>0.166666666666667</v>
      </c>
      <c r="AV1479" s="268">
        <v>0.142857142857143</v>
      </c>
      <c r="AW1479" s="268">
        <v>0.0727272727272727</v>
      </c>
      <c r="AX1479" s="224"/>
      <c r="AY1479" s="222"/>
    </row>
    <row r="1480" ht="15" spans="1:51">
      <c r="A1480" s="220"/>
      <c r="B1480" s="224"/>
      <c r="C1480" s="283" t="s">
        <v>1455</v>
      </c>
      <c r="D1480" s="111" t="s">
        <v>25</v>
      </c>
      <c r="E1480" s="111" t="s">
        <v>1456</v>
      </c>
      <c r="F1480" s="290" t="s">
        <v>1521</v>
      </c>
      <c r="G1480" s="290" t="s">
        <v>1521</v>
      </c>
      <c r="H1480" s="290" t="s">
        <v>1521</v>
      </c>
      <c r="I1480" s="290" t="s">
        <v>1521</v>
      </c>
      <c r="J1480" s="259">
        <v>0.9</v>
      </c>
      <c r="K1480" s="260">
        <v>1</v>
      </c>
      <c r="L1480" s="260">
        <v>1</v>
      </c>
      <c r="M1480" s="261">
        <v>1</v>
      </c>
      <c r="N1480" s="261">
        <v>0.993377483443709</v>
      </c>
      <c r="O1480" s="262">
        <v>0.9</v>
      </c>
      <c r="P1480" s="263">
        <v>0.970277410832233</v>
      </c>
      <c r="Q1480" s="260">
        <v>0.997624703087886</v>
      </c>
      <c r="R1480" s="260">
        <v>0.947183098591549</v>
      </c>
      <c r="S1480" s="260">
        <v>0.968747963240566</v>
      </c>
      <c r="T1480" s="262">
        <v>0.9</v>
      </c>
      <c r="U1480" s="260">
        <v>0.867239101717305</v>
      </c>
      <c r="V1480" s="260">
        <v>0.899049881235154</v>
      </c>
      <c r="W1480" s="260">
        <v>0.892957746478873</v>
      </c>
      <c r="X1480" s="260">
        <v>0.874959264811315</v>
      </c>
      <c r="Y1480" s="262">
        <v>0.92</v>
      </c>
      <c r="Z1480" s="262">
        <v>0.826666666666667</v>
      </c>
      <c r="AA1480" s="262">
        <v>0.865727002967359</v>
      </c>
      <c r="AB1480" s="262">
        <v>0.855534709193246</v>
      </c>
      <c r="AC1480" s="262">
        <v>0.867190096377534</v>
      </c>
      <c r="AD1480" s="262">
        <v>0.92</v>
      </c>
      <c r="AE1480" s="260">
        <v>0.904109589041096</v>
      </c>
      <c r="AF1480" s="260">
        <v>0.585714285714286</v>
      </c>
      <c r="AG1480" s="260">
        <v>0.45625</v>
      </c>
      <c r="AH1480" s="260">
        <v>0.300161160354553</v>
      </c>
      <c r="AI1480" s="262">
        <v>0.92</v>
      </c>
      <c r="AJ1480" s="260">
        <v>0.889112093210125</v>
      </c>
      <c r="AK1480" s="260">
        <v>0.900913242009132</v>
      </c>
      <c r="AL1480" s="260">
        <v>0.929851510496672</v>
      </c>
      <c r="AM1480" s="260">
        <v>0.915650109569028</v>
      </c>
      <c r="AN1480" s="259">
        <v>0.99</v>
      </c>
      <c r="AO1480" s="264">
        <v>1</v>
      </c>
      <c r="AP1480" s="264">
        <v>1</v>
      </c>
      <c r="AQ1480" s="264">
        <v>1</v>
      </c>
      <c r="AR1480" s="265">
        <v>1</v>
      </c>
      <c r="AS1480" s="286">
        <v>0.110069253262963</v>
      </c>
      <c r="AT1480" s="267">
        <v>0</v>
      </c>
      <c r="AU1480" s="268">
        <v>0.142857142857143</v>
      </c>
      <c r="AV1480" s="268">
        <v>0</v>
      </c>
      <c r="AW1480" s="268">
        <v>0.0423728813559322</v>
      </c>
      <c r="AX1480" s="224"/>
      <c r="AY1480" s="222"/>
    </row>
    <row r="1481" ht="15" spans="1:51">
      <c r="A1481" s="220"/>
      <c r="B1481" s="224"/>
      <c r="C1481" s="283" t="s">
        <v>1455</v>
      </c>
      <c r="D1481" s="111" t="s">
        <v>25</v>
      </c>
      <c r="E1481" s="111" t="s">
        <v>1456</v>
      </c>
      <c r="F1481" s="290" t="s">
        <v>1522</v>
      </c>
      <c r="G1481" s="290" t="s">
        <v>1522</v>
      </c>
      <c r="H1481" s="290" t="s">
        <v>1522</v>
      </c>
      <c r="I1481" s="290" t="s">
        <v>1522</v>
      </c>
      <c r="J1481" s="259">
        <v>0.9</v>
      </c>
      <c r="K1481" s="260">
        <v>0.8</v>
      </c>
      <c r="L1481" s="260">
        <v>1</v>
      </c>
      <c r="M1481" s="261">
        <v>1</v>
      </c>
      <c r="N1481" s="261">
        <v>0.842639593908629</v>
      </c>
      <c r="O1481" s="262">
        <v>0.9</v>
      </c>
      <c r="P1481" s="263" t="s">
        <v>33</v>
      </c>
      <c r="Q1481" s="260">
        <v>0.5</v>
      </c>
      <c r="R1481" s="260">
        <v>1</v>
      </c>
      <c r="S1481" s="260">
        <v>0.434782608695652</v>
      </c>
      <c r="T1481" s="262">
        <v>0.9</v>
      </c>
      <c r="U1481" s="260" t="s">
        <v>33</v>
      </c>
      <c r="V1481" s="260">
        <v>0.5</v>
      </c>
      <c r="W1481" s="260">
        <v>1</v>
      </c>
      <c r="X1481" s="260">
        <v>0.608695652173913</v>
      </c>
      <c r="Y1481" s="262">
        <v>0.92</v>
      </c>
      <c r="Z1481" s="262" t="s">
        <v>33</v>
      </c>
      <c r="AA1481" s="262" t="s">
        <v>33</v>
      </c>
      <c r="AB1481" s="262" t="s">
        <v>33</v>
      </c>
      <c r="AC1481" s="262" t="s">
        <v>33</v>
      </c>
      <c r="AD1481" s="262">
        <v>0.92</v>
      </c>
      <c r="AE1481" s="260" t="s">
        <v>33</v>
      </c>
      <c r="AF1481" s="260">
        <v>1</v>
      </c>
      <c r="AG1481" s="260">
        <v>1</v>
      </c>
      <c r="AH1481" s="260">
        <v>0.962025316455696</v>
      </c>
      <c r="AI1481" s="262">
        <v>0.92</v>
      </c>
      <c r="AJ1481" s="260">
        <v>0.883636363636364</v>
      </c>
      <c r="AK1481" s="260">
        <v>0.857142857142857</v>
      </c>
      <c r="AL1481" s="260">
        <v>1</v>
      </c>
      <c r="AM1481" s="260">
        <v>0.889234553610187</v>
      </c>
      <c r="AN1481" s="259">
        <v>0.99</v>
      </c>
      <c r="AO1481" s="264">
        <v>1</v>
      </c>
      <c r="AP1481" s="264" t="s">
        <v>33</v>
      </c>
      <c r="AQ1481" s="264">
        <v>1</v>
      </c>
      <c r="AR1481" s="265">
        <v>1</v>
      </c>
      <c r="AS1481" s="286">
        <v>0.110069253262963</v>
      </c>
      <c r="AT1481" s="267">
        <v>0</v>
      </c>
      <c r="AU1481" s="268">
        <v>0.421052631578947</v>
      </c>
      <c r="AV1481" s="268">
        <v>0.03125</v>
      </c>
      <c r="AW1481" s="268">
        <v>0.100342075256556</v>
      </c>
      <c r="AX1481" s="224"/>
      <c r="AY1481" s="222"/>
    </row>
    <row r="1482" ht="15" spans="1:51">
      <c r="A1482" s="220"/>
      <c r="B1482" s="224"/>
      <c r="C1482" s="283" t="s">
        <v>1455</v>
      </c>
      <c r="D1482" s="111" t="s">
        <v>25</v>
      </c>
      <c r="E1482" s="111" t="s">
        <v>1456</v>
      </c>
      <c r="F1482" s="290" t="s">
        <v>1523</v>
      </c>
      <c r="G1482" s="290" t="s">
        <v>1523</v>
      </c>
      <c r="H1482" s="290" t="s">
        <v>1523</v>
      </c>
      <c r="I1482" s="290" t="s">
        <v>1523</v>
      </c>
      <c r="J1482" s="259">
        <v>0.9</v>
      </c>
      <c r="K1482" s="260">
        <v>1</v>
      </c>
      <c r="L1482" s="260">
        <v>1</v>
      </c>
      <c r="M1482" s="261">
        <v>1</v>
      </c>
      <c r="N1482" s="261">
        <v>0.959493670886076</v>
      </c>
      <c r="O1482" s="262">
        <v>0.9</v>
      </c>
      <c r="P1482" s="263" t="s">
        <v>33</v>
      </c>
      <c r="Q1482" s="260" t="s">
        <v>33</v>
      </c>
      <c r="R1482" s="260" t="s">
        <v>33</v>
      </c>
      <c r="S1482" s="260">
        <v>0.0833333333333333</v>
      </c>
      <c r="T1482" s="262">
        <v>0.9</v>
      </c>
      <c r="U1482" s="260" t="s">
        <v>33</v>
      </c>
      <c r="V1482" s="260" t="s">
        <v>33</v>
      </c>
      <c r="W1482" s="260" t="s">
        <v>33</v>
      </c>
      <c r="X1482" s="260">
        <v>0.25</v>
      </c>
      <c r="Y1482" s="262">
        <v>0.92</v>
      </c>
      <c r="Z1482" s="262" t="s">
        <v>33</v>
      </c>
      <c r="AA1482" s="262" t="s">
        <v>33</v>
      </c>
      <c r="AB1482" s="262" t="s">
        <v>33</v>
      </c>
      <c r="AC1482" s="262">
        <v>0</v>
      </c>
      <c r="AD1482" s="262">
        <v>0.92</v>
      </c>
      <c r="AE1482" s="260">
        <v>0.979591836734694</v>
      </c>
      <c r="AF1482" s="260">
        <v>0.772727272727273</v>
      </c>
      <c r="AG1482" s="260">
        <v>1</v>
      </c>
      <c r="AH1482" s="260">
        <v>0.857519788918206</v>
      </c>
      <c r="AI1482" s="262">
        <v>0.92</v>
      </c>
      <c r="AJ1482" s="260">
        <v>0.995967741935484</v>
      </c>
      <c r="AK1482" s="260">
        <v>0.992753623188406</v>
      </c>
      <c r="AL1482" s="260">
        <v>1</v>
      </c>
      <c r="AM1482" s="260">
        <v>0.877648720765971</v>
      </c>
      <c r="AN1482" s="259">
        <v>0.99</v>
      </c>
      <c r="AO1482" s="264">
        <v>1</v>
      </c>
      <c r="AP1482" s="264">
        <v>1</v>
      </c>
      <c r="AQ1482" s="264">
        <v>1</v>
      </c>
      <c r="AR1482" s="265">
        <v>1</v>
      </c>
      <c r="AS1482" s="286">
        <v>0.110069253262963</v>
      </c>
      <c r="AT1482" s="267">
        <v>0.0614035087719298</v>
      </c>
      <c r="AU1482" s="268">
        <v>0.0632911392405063</v>
      </c>
      <c r="AV1482" s="268">
        <v>0.0192307692307692</v>
      </c>
      <c r="AW1482" s="268">
        <v>0.0987551867219917</v>
      </c>
      <c r="AX1482" s="224"/>
      <c r="AY1482" s="222"/>
    </row>
    <row r="1483" ht="15" spans="1:51">
      <c r="A1483" s="220"/>
      <c r="B1483" s="224"/>
      <c r="C1483" s="283" t="s">
        <v>1455</v>
      </c>
      <c r="D1483" s="111" t="s">
        <v>25</v>
      </c>
      <c r="E1483" s="111" t="s">
        <v>1456</v>
      </c>
      <c r="F1483" s="290" t="s">
        <v>1524</v>
      </c>
      <c r="G1483" s="290" t="s">
        <v>1524</v>
      </c>
      <c r="H1483" s="290" t="s">
        <v>1524</v>
      </c>
      <c r="I1483" s="290" t="s">
        <v>1524</v>
      </c>
      <c r="J1483" s="259">
        <v>0.9</v>
      </c>
      <c r="K1483" s="260">
        <v>0.846153846153846</v>
      </c>
      <c r="L1483" s="260">
        <v>0.833333333333333</v>
      </c>
      <c r="M1483" s="261">
        <v>0.916666666666667</v>
      </c>
      <c r="N1483" s="261">
        <v>0.9</v>
      </c>
      <c r="O1483" s="262">
        <v>0.9</v>
      </c>
      <c r="P1483" s="263" t="s">
        <v>33</v>
      </c>
      <c r="Q1483" s="260" t="s">
        <v>33</v>
      </c>
      <c r="R1483" s="260" t="s">
        <v>33</v>
      </c>
      <c r="S1483" s="260" t="s">
        <v>33</v>
      </c>
      <c r="T1483" s="262">
        <v>0.9</v>
      </c>
      <c r="U1483" s="260" t="s">
        <v>33</v>
      </c>
      <c r="V1483" s="260" t="s">
        <v>33</v>
      </c>
      <c r="W1483" s="260" t="s">
        <v>33</v>
      </c>
      <c r="X1483" s="260" t="s">
        <v>33</v>
      </c>
      <c r="Y1483" s="262">
        <v>0.92</v>
      </c>
      <c r="Z1483" s="262" t="s">
        <v>33</v>
      </c>
      <c r="AA1483" s="262" t="s">
        <v>33</v>
      </c>
      <c r="AB1483" s="262" t="s">
        <v>33</v>
      </c>
      <c r="AC1483" s="262" t="s">
        <v>33</v>
      </c>
      <c r="AD1483" s="262">
        <v>0.92</v>
      </c>
      <c r="AE1483" s="260">
        <v>1</v>
      </c>
      <c r="AF1483" s="260">
        <v>0.935064935064935</v>
      </c>
      <c r="AG1483" s="260">
        <v>0.68</v>
      </c>
      <c r="AH1483" s="260">
        <v>0.713888888888889</v>
      </c>
      <c r="AI1483" s="262">
        <v>0.92</v>
      </c>
      <c r="AJ1483" s="260">
        <v>0.78921568627451</v>
      </c>
      <c r="AK1483" s="260">
        <v>0.970588235294118</v>
      </c>
      <c r="AL1483" s="260">
        <v>0.910550458715596</v>
      </c>
      <c r="AM1483" s="260">
        <v>0.920637352535621</v>
      </c>
      <c r="AN1483" s="259">
        <v>0.99</v>
      </c>
      <c r="AO1483" s="264">
        <v>1</v>
      </c>
      <c r="AP1483" s="264">
        <v>1</v>
      </c>
      <c r="AQ1483" s="264">
        <v>1</v>
      </c>
      <c r="AR1483" s="265">
        <v>1</v>
      </c>
      <c r="AS1483" s="286">
        <v>0.110069253262963</v>
      </c>
      <c r="AT1483" s="267">
        <v>0.318181818181818</v>
      </c>
      <c r="AU1483" s="268">
        <v>0.136986301369863</v>
      </c>
      <c r="AV1483" s="268">
        <v>0.135593220338983</v>
      </c>
      <c r="AW1483" s="268">
        <v>0.10391061452514</v>
      </c>
      <c r="AX1483" s="224"/>
      <c r="AY1483" s="222"/>
    </row>
    <row r="1484" ht="15" spans="1:51">
      <c r="A1484" s="220"/>
      <c r="B1484" s="224"/>
      <c r="C1484" s="283" t="s">
        <v>1455</v>
      </c>
      <c r="D1484" s="111" t="s">
        <v>25</v>
      </c>
      <c r="E1484" s="111" t="s">
        <v>1456</v>
      </c>
      <c r="F1484" s="290" t="s">
        <v>1525</v>
      </c>
      <c r="G1484" s="290" t="s">
        <v>1525</v>
      </c>
      <c r="H1484" s="290" t="s">
        <v>1525</v>
      </c>
      <c r="I1484" s="290" t="s">
        <v>1525</v>
      </c>
      <c r="J1484" s="259">
        <v>0.9</v>
      </c>
      <c r="K1484" s="260" t="s">
        <v>33</v>
      </c>
      <c r="L1484" s="260" t="s">
        <v>33</v>
      </c>
      <c r="M1484" s="261" t="s">
        <v>33</v>
      </c>
      <c r="N1484" s="261" t="s">
        <v>33</v>
      </c>
      <c r="O1484" s="262">
        <v>0.9</v>
      </c>
      <c r="P1484" s="263">
        <v>1</v>
      </c>
      <c r="Q1484" s="260" t="s">
        <v>33</v>
      </c>
      <c r="R1484" s="260" t="s">
        <v>33</v>
      </c>
      <c r="S1484" s="260">
        <v>0.0526315789473684</v>
      </c>
      <c r="T1484" s="262">
        <v>0.9</v>
      </c>
      <c r="U1484" s="260">
        <v>1</v>
      </c>
      <c r="V1484" s="260" t="s">
        <v>33</v>
      </c>
      <c r="W1484" s="260" t="s">
        <v>33</v>
      </c>
      <c r="X1484" s="260">
        <v>0.0526315789473684</v>
      </c>
      <c r="Y1484" s="262">
        <v>0.92</v>
      </c>
      <c r="Z1484" s="262" t="s">
        <v>33</v>
      </c>
      <c r="AA1484" s="262" t="s">
        <v>33</v>
      </c>
      <c r="AB1484" s="262" t="s">
        <v>33</v>
      </c>
      <c r="AC1484" s="262">
        <v>0.0208333333333333</v>
      </c>
      <c r="AD1484" s="262">
        <v>0.92</v>
      </c>
      <c r="AE1484" s="260">
        <v>1</v>
      </c>
      <c r="AF1484" s="260">
        <v>1</v>
      </c>
      <c r="AG1484" s="260">
        <v>0.967503692762186</v>
      </c>
      <c r="AH1484" s="260">
        <v>0.893142106857893</v>
      </c>
      <c r="AI1484" s="262">
        <v>0.92</v>
      </c>
      <c r="AJ1484" s="260">
        <v>1</v>
      </c>
      <c r="AK1484" s="260" t="s">
        <v>33</v>
      </c>
      <c r="AL1484" s="260" t="s">
        <v>33</v>
      </c>
      <c r="AM1484" s="260">
        <v>0.0298507462686567</v>
      </c>
      <c r="AN1484" s="259">
        <v>0.99</v>
      </c>
      <c r="AO1484" s="264">
        <v>1</v>
      </c>
      <c r="AP1484" s="264">
        <v>1</v>
      </c>
      <c r="AQ1484" s="264">
        <v>1</v>
      </c>
      <c r="AR1484" s="265">
        <v>1</v>
      </c>
      <c r="AS1484" s="286">
        <v>0.110069253262963</v>
      </c>
      <c r="AT1484" s="267" t="s">
        <v>33</v>
      </c>
      <c r="AU1484" s="268" t="s">
        <v>33</v>
      </c>
      <c r="AV1484" s="268" t="s">
        <v>33</v>
      </c>
      <c r="AW1484" s="268" t="s">
        <v>33</v>
      </c>
      <c r="AX1484" s="224"/>
      <c r="AY1484" s="222"/>
    </row>
    <row r="1485" ht="15" spans="1:51">
      <c r="A1485" s="220"/>
      <c r="B1485" s="224"/>
      <c r="C1485" s="283" t="s">
        <v>1455</v>
      </c>
      <c r="D1485" s="111" t="s">
        <v>25</v>
      </c>
      <c r="E1485" s="111" t="s">
        <v>1456</v>
      </c>
      <c r="F1485" s="290" t="s">
        <v>1526</v>
      </c>
      <c r="G1485" s="290" t="s">
        <v>1526</v>
      </c>
      <c r="H1485" s="290" t="s">
        <v>1526</v>
      </c>
      <c r="I1485" s="290" t="s">
        <v>1526</v>
      </c>
      <c r="J1485" s="259">
        <v>0.9</v>
      </c>
      <c r="K1485" s="260">
        <v>0.884615384615385</v>
      </c>
      <c r="L1485" s="260">
        <v>0.633333333333333</v>
      </c>
      <c r="M1485" s="261">
        <v>0.645161290322581</v>
      </c>
      <c r="N1485" s="261">
        <v>0.650695517774343</v>
      </c>
      <c r="O1485" s="262">
        <v>0.9</v>
      </c>
      <c r="P1485" s="263">
        <v>0.972077244258873</v>
      </c>
      <c r="Q1485" s="260">
        <v>0.80565371024735</v>
      </c>
      <c r="R1485" s="260">
        <v>0.99</v>
      </c>
      <c r="S1485" s="260">
        <v>0.97448244349935</v>
      </c>
      <c r="T1485" s="262">
        <v>0.9</v>
      </c>
      <c r="U1485" s="260">
        <v>0.682672233820459</v>
      </c>
      <c r="V1485" s="260">
        <v>0.719081272084806</v>
      </c>
      <c r="W1485" s="260">
        <v>0.865</v>
      </c>
      <c r="X1485" s="260">
        <v>0.788970510702611</v>
      </c>
      <c r="Y1485" s="262">
        <v>0.92</v>
      </c>
      <c r="Z1485" s="262" t="s">
        <v>33</v>
      </c>
      <c r="AA1485" s="262" t="s">
        <v>33</v>
      </c>
      <c r="AB1485" s="262" t="s">
        <v>33</v>
      </c>
      <c r="AC1485" s="262">
        <v>0</v>
      </c>
      <c r="AD1485" s="262">
        <v>0.92</v>
      </c>
      <c r="AE1485" s="260">
        <v>1</v>
      </c>
      <c r="AF1485" s="260">
        <v>1</v>
      </c>
      <c r="AG1485" s="260">
        <v>0.9</v>
      </c>
      <c r="AH1485" s="260">
        <v>0.949152542372881</v>
      </c>
      <c r="AI1485" s="262">
        <v>0.92</v>
      </c>
      <c r="AJ1485" s="260">
        <v>0.78053235908142</v>
      </c>
      <c r="AK1485" s="260">
        <v>0.874558303886926</v>
      </c>
      <c r="AL1485" s="260">
        <v>0.96</v>
      </c>
      <c r="AM1485" s="260">
        <v>0.909180373963166</v>
      </c>
      <c r="AN1485" s="259">
        <v>0.99</v>
      </c>
      <c r="AO1485" s="264">
        <v>1</v>
      </c>
      <c r="AP1485" s="264">
        <v>1</v>
      </c>
      <c r="AQ1485" s="264">
        <v>1</v>
      </c>
      <c r="AR1485" s="265">
        <v>1</v>
      </c>
      <c r="AS1485" s="286">
        <v>0.110069253262963</v>
      </c>
      <c r="AT1485" s="267">
        <v>0.0465116279069767</v>
      </c>
      <c r="AU1485" s="268">
        <v>0.125</v>
      </c>
      <c r="AV1485" s="268">
        <v>0.0285714285714286</v>
      </c>
      <c r="AW1485" s="268">
        <v>0.0685314685314685</v>
      </c>
      <c r="AX1485" s="224"/>
      <c r="AY1485" s="222"/>
    </row>
    <row r="1486" ht="15" spans="1:51">
      <c r="A1486" s="220"/>
      <c r="B1486" s="224"/>
      <c r="C1486" s="283" t="s">
        <v>1455</v>
      </c>
      <c r="D1486" s="111" t="s">
        <v>25</v>
      </c>
      <c r="E1486" s="111" t="s">
        <v>1456</v>
      </c>
      <c r="F1486" s="290" t="s">
        <v>1527</v>
      </c>
      <c r="G1486" s="290" t="s">
        <v>1527</v>
      </c>
      <c r="H1486" s="290" t="s">
        <v>1527</v>
      </c>
      <c r="I1486" s="290" t="s">
        <v>1527</v>
      </c>
      <c r="J1486" s="259">
        <v>0.9</v>
      </c>
      <c r="K1486" s="260">
        <v>0.90625</v>
      </c>
      <c r="L1486" s="260">
        <v>0.967741935483871</v>
      </c>
      <c r="M1486" s="261">
        <v>0.8125</v>
      </c>
      <c r="N1486" s="261">
        <v>0.860992907801418</v>
      </c>
      <c r="O1486" s="262">
        <v>0.9</v>
      </c>
      <c r="P1486" s="263">
        <v>0</v>
      </c>
      <c r="Q1486" s="260" t="s">
        <v>33</v>
      </c>
      <c r="R1486" s="260">
        <v>0</v>
      </c>
      <c r="S1486" s="260">
        <v>0.25</v>
      </c>
      <c r="T1486" s="262">
        <v>0.9</v>
      </c>
      <c r="U1486" s="260">
        <v>0</v>
      </c>
      <c r="V1486" s="260" t="s">
        <v>33</v>
      </c>
      <c r="W1486" s="260">
        <v>0</v>
      </c>
      <c r="X1486" s="260">
        <v>0</v>
      </c>
      <c r="Y1486" s="262">
        <v>0.92</v>
      </c>
      <c r="Z1486" s="262">
        <v>0</v>
      </c>
      <c r="AA1486" s="262" t="s">
        <v>33</v>
      </c>
      <c r="AB1486" s="262" t="s">
        <v>33</v>
      </c>
      <c r="AC1486" s="262">
        <v>0</v>
      </c>
      <c r="AD1486" s="262">
        <v>0.92</v>
      </c>
      <c r="AE1486" s="260">
        <v>1</v>
      </c>
      <c r="AF1486" s="260" t="s">
        <v>33</v>
      </c>
      <c r="AG1486" s="260">
        <v>1</v>
      </c>
      <c r="AH1486" s="260">
        <v>0.666666666666667</v>
      </c>
      <c r="AI1486" s="262">
        <v>0.92</v>
      </c>
      <c r="AJ1486" s="260">
        <v>0.638516992790937</v>
      </c>
      <c r="AK1486" s="260">
        <v>0.730841121495327</v>
      </c>
      <c r="AL1486" s="260">
        <v>0.777054108216433</v>
      </c>
      <c r="AM1486" s="260">
        <v>0.799043062200957</v>
      </c>
      <c r="AN1486" s="259">
        <v>0.99</v>
      </c>
      <c r="AO1486" s="264" t="s">
        <v>33</v>
      </c>
      <c r="AP1486" s="264" t="s">
        <v>33</v>
      </c>
      <c r="AQ1486" s="264" t="s">
        <v>33</v>
      </c>
      <c r="AR1486" s="265">
        <v>1</v>
      </c>
      <c r="AS1486" s="286">
        <v>0.110069253262963</v>
      </c>
      <c r="AT1486" s="267">
        <v>0.0238095238095238</v>
      </c>
      <c r="AU1486" s="268">
        <v>0.0588235294117647</v>
      </c>
      <c r="AV1486" s="268">
        <v>0.232142857142857</v>
      </c>
      <c r="AW1486" s="268">
        <v>0.16030534351145</v>
      </c>
      <c r="AX1486" s="224"/>
      <c r="AY1486" s="222"/>
    </row>
    <row r="1487" ht="15" spans="1:51">
      <c r="A1487" s="220"/>
      <c r="B1487" s="224"/>
      <c r="C1487" s="283" t="s">
        <v>1455</v>
      </c>
      <c r="D1487" s="111" t="s">
        <v>25</v>
      </c>
      <c r="E1487" s="111" t="s">
        <v>1456</v>
      </c>
      <c r="F1487" s="290" t="s">
        <v>1528</v>
      </c>
      <c r="G1487" s="290" t="s">
        <v>1528</v>
      </c>
      <c r="H1487" s="290" t="s">
        <v>1528</v>
      </c>
      <c r="I1487" s="290" t="s">
        <v>1528</v>
      </c>
      <c r="J1487" s="259">
        <v>0.9</v>
      </c>
      <c r="K1487" s="260">
        <v>0.941176470588235</v>
      </c>
      <c r="L1487" s="260">
        <v>1</v>
      </c>
      <c r="M1487" s="261">
        <v>1</v>
      </c>
      <c r="N1487" s="261">
        <v>0.965909090909091</v>
      </c>
      <c r="O1487" s="262">
        <v>0.9</v>
      </c>
      <c r="P1487" s="263">
        <v>1</v>
      </c>
      <c r="Q1487" s="260">
        <v>0.998602375960867</v>
      </c>
      <c r="R1487" s="260">
        <v>0.995565410199557</v>
      </c>
      <c r="S1487" s="260">
        <v>0.995535471225568</v>
      </c>
      <c r="T1487" s="262">
        <v>0.9</v>
      </c>
      <c r="U1487" s="260">
        <v>0.76980198019802</v>
      </c>
      <c r="V1487" s="260">
        <v>0.991614255765199</v>
      </c>
      <c r="W1487" s="260">
        <v>0.937915742793792</v>
      </c>
      <c r="X1487" s="260">
        <v>0.938694397560843</v>
      </c>
      <c r="Y1487" s="262">
        <v>0.92</v>
      </c>
      <c r="Z1487" s="262" t="s">
        <v>33</v>
      </c>
      <c r="AA1487" s="262">
        <v>0</v>
      </c>
      <c r="AB1487" s="262" t="s">
        <v>33</v>
      </c>
      <c r="AC1487" s="262">
        <v>0</v>
      </c>
      <c r="AD1487" s="262">
        <v>0.92</v>
      </c>
      <c r="AE1487" s="260">
        <v>0.986842105263158</v>
      </c>
      <c r="AF1487" s="260">
        <v>0.962264150943396</v>
      </c>
      <c r="AG1487" s="260">
        <v>1</v>
      </c>
      <c r="AH1487" s="260">
        <v>0.978851963746224</v>
      </c>
      <c r="AI1487" s="262">
        <v>0.92</v>
      </c>
      <c r="AJ1487" s="260">
        <v>0.78960396039604</v>
      </c>
      <c r="AK1487" s="260">
        <v>0.993016759776536</v>
      </c>
      <c r="AL1487" s="260">
        <v>0.955654101995565</v>
      </c>
      <c r="AM1487" s="260">
        <v>0.954609697760383</v>
      </c>
      <c r="AN1487" s="259">
        <v>0.99</v>
      </c>
      <c r="AO1487" s="264">
        <v>1</v>
      </c>
      <c r="AP1487" s="264">
        <v>1</v>
      </c>
      <c r="AQ1487" s="264">
        <v>1</v>
      </c>
      <c r="AR1487" s="265">
        <v>1</v>
      </c>
      <c r="AS1487" s="286">
        <v>0.110069253262963</v>
      </c>
      <c r="AT1487" s="267">
        <v>0</v>
      </c>
      <c r="AU1487" s="268">
        <v>0.261538461538462</v>
      </c>
      <c r="AV1487" s="268">
        <v>0.0919540229885057</v>
      </c>
      <c r="AW1487" s="268">
        <v>0.0964673913043478</v>
      </c>
      <c r="AX1487" s="224"/>
      <c r="AY1487" s="222"/>
    </row>
    <row r="1488" ht="15" spans="1:51">
      <c r="A1488" s="220"/>
      <c r="B1488" s="224"/>
      <c r="C1488" s="283" t="s">
        <v>1455</v>
      </c>
      <c r="D1488" s="111" t="s">
        <v>25</v>
      </c>
      <c r="E1488" s="111" t="s">
        <v>1456</v>
      </c>
      <c r="F1488" s="290" t="s">
        <v>1529</v>
      </c>
      <c r="G1488" s="290" t="s">
        <v>1529</v>
      </c>
      <c r="H1488" s="290" t="s">
        <v>1529</v>
      </c>
      <c r="I1488" s="290" t="s">
        <v>1529</v>
      </c>
      <c r="J1488" s="259">
        <v>0.9</v>
      </c>
      <c r="K1488" s="260">
        <v>0.620689655172414</v>
      </c>
      <c r="L1488" s="260">
        <v>0.551724137931034</v>
      </c>
      <c r="M1488" s="261">
        <v>0.56</v>
      </c>
      <c r="N1488" s="261">
        <v>0.605960264900662</v>
      </c>
      <c r="O1488" s="262">
        <v>0.9</v>
      </c>
      <c r="P1488" s="263">
        <v>0.979734451432565</v>
      </c>
      <c r="Q1488" s="260">
        <v>0.948473282442748</v>
      </c>
      <c r="R1488" s="260">
        <v>0.93719806763285</v>
      </c>
      <c r="S1488" s="260">
        <v>0.933001924310455</v>
      </c>
      <c r="T1488" s="262">
        <v>0.9</v>
      </c>
      <c r="U1488" s="260">
        <v>0.741672490100163</v>
      </c>
      <c r="V1488" s="260">
        <v>0.805343511450382</v>
      </c>
      <c r="W1488" s="260">
        <v>0.903381642512077</v>
      </c>
      <c r="X1488" s="260">
        <v>0.791019884541373</v>
      </c>
      <c r="Y1488" s="262">
        <v>0.92</v>
      </c>
      <c r="Z1488" s="262" t="s">
        <v>33</v>
      </c>
      <c r="AA1488" s="262" t="s">
        <v>33</v>
      </c>
      <c r="AB1488" s="262" t="s">
        <v>33</v>
      </c>
      <c r="AC1488" s="262" t="s">
        <v>33</v>
      </c>
      <c r="AD1488" s="262">
        <v>0.92</v>
      </c>
      <c r="AE1488" s="260">
        <v>1</v>
      </c>
      <c r="AF1488" s="260">
        <v>1</v>
      </c>
      <c r="AG1488" s="260">
        <v>1</v>
      </c>
      <c r="AH1488" s="260">
        <v>0.938461538461538</v>
      </c>
      <c r="AI1488" s="262">
        <v>0.92</v>
      </c>
      <c r="AJ1488" s="260">
        <v>0.82087118565106</v>
      </c>
      <c r="AK1488" s="260">
        <v>0.929389312977099</v>
      </c>
      <c r="AL1488" s="260">
        <v>0.951690821256039</v>
      </c>
      <c r="AM1488" s="260">
        <v>0.910038486209108</v>
      </c>
      <c r="AN1488" s="259">
        <v>0.99</v>
      </c>
      <c r="AO1488" s="264">
        <v>1</v>
      </c>
      <c r="AP1488" s="264">
        <v>1</v>
      </c>
      <c r="AQ1488" s="264">
        <v>1</v>
      </c>
      <c r="AR1488" s="265">
        <v>1</v>
      </c>
      <c r="AS1488" s="286">
        <v>0.110069253262963</v>
      </c>
      <c r="AT1488" s="267">
        <v>0</v>
      </c>
      <c r="AU1488" s="268">
        <v>0.181818181818182</v>
      </c>
      <c r="AV1488" s="268">
        <v>0.125</v>
      </c>
      <c r="AW1488" s="268">
        <v>0.0876068376068376</v>
      </c>
      <c r="AX1488" s="224"/>
      <c r="AY1488" s="222"/>
    </row>
    <row r="1489" ht="15" spans="1:51">
      <c r="A1489" s="220"/>
      <c r="B1489" s="224"/>
      <c r="C1489" s="283" t="s">
        <v>1455</v>
      </c>
      <c r="D1489" s="111" t="s">
        <v>25</v>
      </c>
      <c r="E1489" s="111" t="s">
        <v>1456</v>
      </c>
      <c r="F1489" s="290" t="s">
        <v>1530</v>
      </c>
      <c r="G1489" s="290" t="s">
        <v>1530</v>
      </c>
      <c r="H1489" s="290" t="s">
        <v>1530</v>
      </c>
      <c r="I1489" s="290" t="s">
        <v>1530</v>
      </c>
      <c r="J1489" s="259">
        <v>0.9</v>
      </c>
      <c r="K1489" s="260">
        <v>0.833333333333333</v>
      </c>
      <c r="L1489" s="260">
        <v>0.818181818181818</v>
      </c>
      <c r="M1489" s="261">
        <v>0.833333333333333</v>
      </c>
      <c r="N1489" s="261">
        <v>0.85</v>
      </c>
      <c r="O1489" s="262">
        <v>0.9</v>
      </c>
      <c r="P1489" s="263" t="s">
        <v>33</v>
      </c>
      <c r="Q1489" s="260">
        <v>0</v>
      </c>
      <c r="R1489" s="260" t="s">
        <v>33</v>
      </c>
      <c r="S1489" s="260">
        <v>0.5</v>
      </c>
      <c r="T1489" s="262">
        <v>0.9</v>
      </c>
      <c r="U1489" s="260" t="s">
        <v>33</v>
      </c>
      <c r="V1489" s="260">
        <v>0</v>
      </c>
      <c r="W1489" s="260" t="s">
        <v>33</v>
      </c>
      <c r="X1489" s="260">
        <v>0.333333333333333</v>
      </c>
      <c r="Y1489" s="262">
        <v>0.92</v>
      </c>
      <c r="Z1489" s="262" t="s">
        <v>33</v>
      </c>
      <c r="AA1489" s="262" t="s">
        <v>33</v>
      </c>
      <c r="AB1489" s="262" t="s">
        <v>33</v>
      </c>
      <c r="AC1489" s="262">
        <v>0</v>
      </c>
      <c r="AD1489" s="262">
        <v>0.92</v>
      </c>
      <c r="AE1489" s="260">
        <v>0.5</v>
      </c>
      <c r="AF1489" s="260">
        <v>0.333333333333333</v>
      </c>
      <c r="AG1489" s="260">
        <v>0.571428571428571</v>
      </c>
      <c r="AH1489" s="260">
        <v>0.491379310344828</v>
      </c>
      <c r="AI1489" s="262">
        <v>0.92</v>
      </c>
      <c r="AJ1489" s="260">
        <v>0.614634146341463</v>
      </c>
      <c r="AK1489" s="260">
        <v>0.835322195704057</v>
      </c>
      <c r="AL1489" s="260">
        <v>0.842622950819672</v>
      </c>
      <c r="AM1489" s="260">
        <v>0.597031565744547</v>
      </c>
      <c r="AN1489" s="259">
        <v>0.99</v>
      </c>
      <c r="AO1489" s="264">
        <v>1</v>
      </c>
      <c r="AP1489" s="264">
        <v>1</v>
      </c>
      <c r="AQ1489" s="264">
        <v>1</v>
      </c>
      <c r="AR1489" s="265">
        <v>1</v>
      </c>
      <c r="AS1489" s="286">
        <v>0.110069253262963</v>
      </c>
      <c r="AT1489" s="267">
        <v>0.1875</v>
      </c>
      <c r="AU1489" s="268">
        <v>0.152173913043478</v>
      </c>
      <c r="AV1489" s="268">
        <v>0.0941176470588235</v>
      </c>
      <c r="AW1489" s="268">
        <v>0.101637107776262</v>
      </c>
      <c r="AX1489" s="224"/>
      <c r="AY1489" s="222"/>
    </row>
    <row r="1490" ht="15" spans="1:51">
      <c r="A1490" s="220"/>
      <c r="B1490" s="224"/>
      <c r="C1490" s="283" t="s">
        <v>1455</v>
      </c>
      <c r="D1490" s="111" t="s">
        <v>25</v>
      </c>
      <c r="E1490" s="111" t="s">
        <v>1456</v>
      </c>
      <c r="F1490" s="290" t="s">
        <v>1531</v>
      </c>
      <c r="G1490" s="290" t="s">
        <v>1531</v>
      </c>
      <c r="H1490" s="290" t="s">
        <v>1531</v>
      </c>
      <c r="I1490" s="290" t="s">
        <v>1531</v>
      </c>
      <c r="J1490" s="259">
        <v>0.9</v>
      </c>
      <c r="K1490" s="260">
        <v>1</v>
      </c>
      <c r="L1490" s="260">
        <v>1</v>
      </c>
      <c r="M1490" s="261">
        <v>1</v>
      </c>
      <c r="N1490" s="261">
        <v>1</v>
      </c>
      <c r="O1490" s="262">
        <v>0.9</v>
      </c>
      <c r="P1490" s="263" t="s">
        <v>33</v>
      </c>
      <c r="Q1490" s="260" t="s">
        <v>33</v>
      </c>
      <c r="R1490" s="260" t="s">
        <v>33</v>
      </c>
      <c r="S1490" s="260">
        <v>1</v>
      </c>
      <c r="T1490" s="262">
        <v>0.9</v>
      </c>
      <c r="U1490" s="260" t="s">
        <v>33</v>
      </c>
      <c r="V1490" s="260" t="s">
        <v>33</v>
      </c>
      <c r="W1490" s="260" t="s">
        <v>33</v>
      </c>
      <c r="X1490" s="260">
        <v>1</v>
      </c>
      <c r="Y1490" s="262">
        <v>0.92</v>
      </c>
      <c r="Z1490" s="262" t="s">
        <v>33</v>
      </c>
      <c r="AA1490" s="262" t="s">
        <v>33</v>
      </c>
      <c r="AB1490" s="262" t="s">
        <v>33</v>
      </c>
      <c r="AC1490" s="262">
        <v>1</v>
      </c>
      <c r="AD1490" s="262">
        <v>0.92</v>
      </c>
      <c r="AE1490" s="260">
        <v>1</v>
      </c>
      <c r="AF1490" s="260">
        <v>0.4375</v>
      </c>
      <c r="AG1490" s="260">
        <v>0.636363636363636</v>
      </c>
      <c r="AH1490" s="260">
        <v>0.841628959276018</v>
      </c>
      <c r="AI1490" s="262">
        <v>0.92</v>
      </c>
      <c r="AJ1490" s="260">
        <v>0.852941176470588</v>
      </c>
      <c r="AK1490" s="260">
        <v>0.848484848484849</v>
      </c>
      <c r="AL1490" s="260">
        <v>0.92</v>
      </c>
      <c r="AM1490" s="260">
        <v>0.9574203187251</v>
      </c>
      <c r="AN1490" s="259">
        <v>0.99</v>
      </c>
      <c r="AO1490" s="264">
        <v>1</v>
      </c>
      <c r="AP1490" s="264">
        <v>1</v>
      </c>
      <c r="AQ1490" s="264">
        <v>1</v>
      </c>
      <c r="AR1490" s="265">
        <v>1</v>
      </c>
      <c r="AS1490" s="286">
        <v>0.110069253262963</v>
      </c>
      <c r="AT1490" s="267">
        <v>0.155172413793103</v>
      </c>
      <c r="AU1490" s="268">
        <v>0.0303030303030303</v>
      </c>
      <c r="AV1490" s="268">
        <v>0.051948051948052</v>
      </c>
      <c r="AW1490" s="268">
        <v>0.0734618916437098</v>
      </c>
      <c r="AX1490" s="224"/>
      <c r="AY1490" s="222"/>
    </row>
    <row r="1491" ht="15" spans="1:51">
      <c r="A1491" s="220"/>
      <c r="B1491" s="224"/>
      <c r="C1491" s="283" t="s">
        <v>1455</v>
      </c>
      <c r="D1491" s="111" t="s">
        <v>25</v>
      </c>
      <c r="E1491" s="111" t="s">
        <v>1456</v>
      </c>
      <c r="F1491" s="290" t="s">
        <v>1532</v>
      </c>
      <c r="G1491" s="290" t="s">
        <v>1532</v>
      </c>
      <c r="H1491" s="290" t="s">
        <v>1532</v>
      </c>
      <c r="I1491" s="290" t="s">
        <v>1532</v>
      </c>
      <c r="J1491" s="259">
        <v>0.9</v>
      </c>
      <c r="K1491" s="260">
        <v>1</v>
      </c>
      <c r="L1491" s="260">
        <v>1</v>
      </c>
      <c r="M1491" s="261">
        <v>1</v>
      </c>
      <c r="N1491" s="261">
        <v>0.950549450549451</v>
      </c>
      <c r="O1491" s="262">
        <v>0.9</v>
      </c>
      <c r="P1491" s="263">
        <v>1</v>
      </c>
      <c r="Q1491" s="260">
        <v>0.824561403508772</v>
      </c>
      <c r="R1491" s="260">
        <v>1</v>
      </c>
      <c r="S1491" s="260">
        <v>0.819567979669631</v>
      </c>
      <c r="T1491" s="262">
        <v>0.9</v>
      </c>
      <c r="U1491" s="260">
        <v>0.532467532467532</v>
      </c>
      <c r="V1491" s="260">
        <v>0.824561403508772</v>
      </c>
      <c r="W1491" s="260">
        <v>0.67741935483871</v>
      </c>
      <c r="X1491" s="260">
        <v>0.623761118170267</v>
      </c>
      <c r="Y1491" s="262">
        <v>0.92</v>
      </c>
      <c r="Z1491" s="262" t="s">
        <v>33</v>
      </c>
      <c r="AA1491" s="262" t="s">
        <v>33</v>
      </c>
      <c r="AB1491" s="262" t="s">
        <v>33</v>
      </c>
      <c r="AC1491" s="262" t="s">
        <v>33</v>
      </c>
      <c r="AD1491" s="262">
        <v>0.92</v>
      </c>
      <c r="AE1491" s="260">
        <v>0.25</v>
      </c>
      <c r="AF1491" s="260">
        <v>0</v>
      </c>
      <c r="AG1491" s="260">
        <v>1</v>
      </c>
      <c r="AH1491" s="260">
        <v>0.9581589958159</v>
      </c>
      <c r="AI1491" s="262">
        <v>0.92</v>
      </c>
      <c r="AJ1491" s="260">
        <v>0.623376623376623</v>
      </c>
      <c r="AK1491" s="260">
        <v>0.842105263157895</v>
      </c>
      <c r="AL1491" s="260">
        <v>0.870967741935484</v>
      </c>
      <c r="AM1491" s="260">
        <v>0.705792682926829</v>
      </c>
      <c r="AN1491" s="259">
        <v>0.99</v>
      </c>
      <c r="AO1491" s="264">
        <v>1</v>
      </c>
      <c r="AP1491" s="264" t="s">
        <v>33</v>
      </c>
      <c r="AQ1491" s="264" t="s">
        <v>33</v>
      </c>
      <c r="AR1491" s="265">
        <v>1</v>
      </c>
      <c r="AS1491" s="286">
        <v>0.110069253262963</v>
      </c>
      <c r="AT1491" s="267">
        <v>0.0196078431372549</v>
      </c>
      <c r="AU1491" s="268">
        <v>0.372881355932203</v>
      </c>
      <c r="AV1491" s="268">
        <v>0.0175438596491228</v>
      </c>
      <c r="AW1491" s="268">
        <v>0.114693118412895</v>
      </c>
      <c r="AX1491" s="224"/>
      <c r="AY1491" s="222"/>
    </row>
    <row r="1492" ht="15" spans="1:51">
      <c r="A1492" s="220"/>
      <c r="B1492" s="224"/>
      <c r="C1492" s="283" t="s">
        <v>1455</v>
      </c>
      <c r="D1492" s="111" t="s">
        <v>25</v>
      </c>
      <c r="E1492" s="111" t="s">
        <v>1456</v>
      </c>
      <c r="F1492" s="290" t="s">
        <v>1533</v>
      </c>
      <c r="G1492" s="290" t="s">
        <v>1533</v>
      </c>
      <c r="H1492" s="290" t="s">
        <v>1533</v>
      </c>
      <c r="I1492" s="290" t="s">
        <v>1533</v>
      </c>
      <c r="J1492" s="259">
        <v>0.9</v>
      </c>
      <c r="K1492" s="260">
        <v>0.888888888888889</v>
      </c>
      <c r="L1492" s="260">
        <v>1</v>
      </c>
      <c r="M1492" s="261">
        <v>1</v>
      </c>
      <c r="N1492" s="261">
        <v>0.894736842105263</v>
      </c>
      <c r="O1492" s="262">
        <v>0.9</v>
      </c>
      <c r="P1492" s="263" t="s">
        <v>33</v>
      </c>
      <c r="Q1492" s="260">
        <v>0</v>
      </c>
      <c r="R1492" s="260" t="s">
        <v>33</v>
      </c>
      <c r="S1492" s="260">
        <v>0</v>
      </c>
      <c r="T1492" s="262">
        <v>0.9</v>
      </c>
      <c r="U1492" s="260" t="s">
        <v>33</v>
      </c>
      <c r="V1492" s="260">
        <v>0</v>
      </c>
      <c r="W1492" s="260" t="s">
        <v>33</v>
      </c>
      <c r="X1492" s="260">
        <v>0</v>
      </c>
      <c r="Y1492" s="262">
        <v>0.92</v>
      </c>
      <c r="Z1492" s="262" t="s">
        <v>33</v>
      </c>
      <c r="AA1492" s="262">
        <v>0</v>
      </c>
      <c r="AB1492" s="262" t="s">
        <v>33</v>
      </c>
      <c r="AC1492" s="262">
        <v>0</v>
      </c>
      <c r="AD1492" s="262">
        <v>0.92</v>
      </c>
      <c r="AE1492" s="260" t="s">
        <v>33</v>
      </c>
      <c r="AF1492" s="260">
        <v>1</v>
      </c>
      <c r="AG1492" s="260">
        <v>0</v>
      </c>
      <c r="AH1492" s="260">
        <v>0.898305084745763</v>
      </c>
      <c r="AI1492" s="262">
        <v>0.92</v>
      </c>
      <c r="AJ1492" s="260">
        <v>1</v>
      </c>
      <c r="AK1492" s="260">
        <v>0.991860465116279</v>
      </c>
      <c r="AL1492" s="260">
        <v>0.25</v>
      </c>
      <c r="AM1492" s="260">
        <v>0.392645494605683</v>
      </c>
      <c r="AN1492" s="259">
        <v>0.99</v>
      </c>
      <c r="AO1492" s="264" t="s">
        <v>33</v>
      </c>
      <c r="AP1492" s="264" t="s">
        <v>33</v>
      </c>
      <c r="AQ1492" s="264">
        <v>1</v>
      </c>
      <c r="AR1492" s="265">
        <v>1</v>
      </c>
      <c r="AS1492" s="286">
        <v>0.110069253262963</v>
      </c>
      <c r="AT1492" s="267">
        <v>0.0676691729323308</v>
      </c>
      <c r="AU1492" s="268">
        <v>0.294117647058824</v>
      </c>
      <c r="AV1492" s="268">
        <v>0.177570093457944</v>
      </c>
      <c r="AW1492" s="268">
        <v>0.0729452054794521</v>
      </c>
      <c r="AX1492" s="224"/>
      <c r="AY1492" s="222"/>
    </row>
    <row r="1493" ht="15" spans="1:51">
      <c r="A1493" s="220"/>
      <c r="B1493" s="224"/>
      <c r="C1493" s="283" t="s">
        <v>1455</v>
      </c>
      <c r="D1493" s="111" t="s">
        <v>25</v>
      </c>
      <c r="E1493" s="111" t="s">
        <v>1456</v>
      </c>
      <c r="F1493" s="290" t="s">
        <v>1534</v>
      </c>
      <c r="G1493" s="290" t="s">
        <v>1534</v>
      </c>
      <c r="H1493" s="290" t="s">
        <v>1534</v>
      </c>
      <c r="I1493" s="290" t="s">
        <v>1534</v>
      </c>
      <c r="J1493" s="259">
        <v>0.9</v>
      </c>
      <c r="K1493" s="260">
        <v>0.8</v>
      </c>
      <c r="L1493" s="260">
        <v>0.875</v>
      </c>
      <c r="M1493" s="261">
        <v>1</v>
      </c>
      <c r="N1493" s="261">
        <v>0.858695652173913</v>
      </c>
      <c r="O1493" s="262">
        <v>0.9</v>
      </c>
      <c r="P1493" s="263" t="s">
        <v>33</v>
      </c>
      <c r="Q1493" s="260" t="s">
        <v>33</v>
      </c>
      <c r="R1493" s="260" t="s">
        <v>33</v>
      </c>
      <c r="S1493" s="260" t="s">
        <v>33</v>
      </c>
      <c r="T1493" s="262">
        <v>0.9</v>
      </c>
      <c r="U1493" s="260" t="s">
        <v>33</v>
      </c>
      <c r="V1493" s="260" t="s">
        <v>33</v>
      </c>
      <c r="W1493" s="260" t="s">
        <v>33</v>
      </c>
      <c r="X1493" s="260" t="s">
        <v>33</v>
      </c>
      <c r="Y1493" s="262">
        <v>0.92</v>
      </c>
      <c r="Z1493" s="262" t="s">
        <v>33</v>
      </c>
      <c r="AA1493" s="262" t="s">
        <v>33</v>
      </c>
      <c r="AB1493" s="262" t="s">
        <v>33</v>
      </c>
      <c r="AC1493" s="262" t="s">
        <v>33</v>
      </c>
      <c r="AD1493" s="262">
        <v>0.92</v>
      </c>
      <c r="AE1493" s="260">
        <v>0</v>
      </c>
      <c r="AF1493" s="260">
        <v>0</v>
      </c>
      <c r="AG1493" s="260">
        <v>0</v>
      </c>
      <c r="AH1493" s="260">
        <v>0.235294117647059</v>
      </c>
      <c r="AI1493" s="262">
        <v>0.92</v>
      </c>
      <c r="AJ1493" s="260">
        <v>0.919385796545106</v>
      </c>
      <c r="AK1493" s="260">
        <v>0.940119760479042</v>
      </c>
      <c r="AL1493" s="260">
        <v>0.926136363636364</v>
      </c>
      <c r="AM1493" s="260">
        <v>0.888215779604789</v>
      </c>
      <c r="AN1493" s="259">
        <v>0.99</v>
      </c>
      <c r="AO1493" s="264" t="s">
        <v>33</v>
      </c>
      <c r="AP1493" s="264" t="s">
        <v>33</v>
      </c>
      <c r="AQ1493" s="264" t="s">
        <v>33</v>
      </c>
      <c r="AR1493" s="265">
        <v>1</v>
      </c>
      <c r="AS1493" s="286">
        <v>0.110069253262963</v>
      </c>
      <c r="AT1493" s="267">
        <v>0.114285714285714</v>
      </c>
      <c r="AU1493" s="268">
        <v>0.028169014084507</v>
      </c>
      <c r="AV1493" s="268">
        <v>0.202127659574468</v>
      </c>
      <c r="AW1493" s="268">
        <v>0.0855829982768524</v>
      </c>
      <c r="AX1493" s="224"/>
      <c r="AY1493" s="222"/>
    </row>
    <row r="1494" ht="15" spans="1:51">
      <c r="A1494" s="220"/>
      <c r="B1494" s="224"/>
      <c r="C1494" s="283" t="s">
        <v>1455</v>
      </c>
      <c r="D1494" s="111" t="s">
        <v>25</v>
      </c>
      <c r="E1494" s="111" t="s">
        <v>1456</v>
      </c>
      <c r="F1494" s="290" t="s">
        <v>1535</v>
      </c>
      <c r="G1494" s="290" t="s">
        <v>1535</v>
      </c>
      <c r="H1494" s="290" t="s">
        <v>1535</v>
      </c>
      <c r="I1494" s="290" t="s">
        <v>1535</v>
      </c>
      <c r="J1494" s="259">
        <v>0.9</v>
      </c>
      <c r="K1494" s="260">
        <v>0.882352941176471</v>
      </c>
      <c r="L1494" s="260">
        <v>0.8</v>
      </c>
      <c r="M1494" s="261">
        <v>0.769230769230769</v>
      </c>
      <c r="N1494" s="261">
        <v>0.897435897435897</v>
      </c>
      <c r="O1494" s="262">
        <v>0.9</v>
      </c>
      <c r="P1494" s="263" t="s">
        <v>33</v>
      </c>
      <c r="Q1494" s="260" t="s">
        <v>33</v>
      </c>
      <c r="R1494" s="260" t="s">
        <v>33</v>
      </c>
      <c r="S1494" s="260" t="s">
        <v>33</v>
      </c>
      <c r="T1494" s="262">
        <v>0.9</v>
      </c>
      <c r="U1494" s="260" t="s">
        <v>33</v>
      </c>
      <c r="V1494" s="260" t="s">
        <v>33</v>
      </c>
      <c r="W1494" s="260" t="s">
        <v>33</v>
      </c>
      <c r="X1494" s="260" t="s">
        <v>33</v>
      </c>
      <c r="Y1494" s="262">
        <v>0.92</v>
      </c>
      <c r="Z1494" s="262" t="s">
        <v>33</v>
      </c>
      <c r="AA1494" s="262" t="s">
        <v>33</v>
      </c>
      <c r="AB1494" s="262" t="s">
        <v>33</v>
      </c>
      <c r="AC1494" s="262" t="s">
        <v>33</v>
      </c>
      <c r="AD1494" s="262">
        <v>0.92</v>
      </c>
      <c r="AE1494" s="260">
        <v>0.777777777777778</v>
      </c>
      <c r="AF1494" s="260">
        <v>0.666666666666667</v>
      </c>
      <c r="AG1494" s="260">
        <v>0.875</v>
      </c>
      <c r="AH1494" s="260">
        <v>0.901129943502825</v>
      </c>
      <c r="AI1494" s="262">
        <v>0.92</v>
      </c>
      <c r="AJ1494" s="260">
        <v>0.671462829736211</v>
      </c>
      <c r="AK1494" s="260">
        <v>0.891891891891892</v>
      </c>
      <c r="AL1494" s="260">
        <v>0.843205574912892</v>
      </c>
      <c r="AM1494" s="260">
        <v>0.901045296167247</v>
      </c>
      <c r="AN1494" s="259">
        <v>0.99</v>
      </c>
      <c r="AO1494" s="264">
        <v>1</v>
      </c>
      <c r="AP1494" s="264">
        <v>1</v>
      </c>
      <c r="AQ1494" s="264">
        <v>1</v>
      </c>
      <c r="AR1494" s="265">
        <v>1</v>
      </c>
      <c r="AS1494" s="286">
        <v>0.110069253262963</v>
      </c>
      <c r="AT1494" s="267">
        <v>0.0289855072463768</v>
      </c>
      <c r="AU1494" s="268">
        <v>0.027027027027027</v>
      </c>
      <c r="AV1494" s="268">
        <v>0.0434782608695652</v>
      </c>
      <c r="AW1494" s="268">
        <v>0.0769230769230769</v>
      </c>
      <c r="AX1494" s="224"/>
      <c r="AY1494" s="222"/>
    </row>
    <row r="1495" ht="15" spans="1:51">
      <c r="A1495" s="220"/>
      <c r="B1495" s="224"/>
      <c r="C1495" s="283" t="s">
        <v>1455</v>
      </c>
      <c r="D1495" s="111" t="s">
        <v>25</v>
      </c>
      <c r="E1495" s="111" t="s">
        <v>1456</v>
      </c>
      <c r="F1495" s="290" t="s">
        <v>1536</v>
      </c>
      <c r="G1495" s="290" t="s">
        <v>1536</v>
      </c>
      <c r="H1495" s="290" t="s">
        <v>1536</v>
      </c>
      <c r="I1495" s="290" t="s">
        <v>1536</v>
      </c>
      <c r="J1495" s="259">
        <v>0.9</v>
      </c>
      <c r="K1495" s="260">
        <v>1</v>
      </c>
      <c r="L1495" s="260">
        <v>1</v>
      </c>
      <c r="M1495" s="261">
        <v>1</v>
      </c>
      <c r="N1495" s="261">
        <v>0.973333333333333</v>
      </c>
      <c r="O1495" s="262">
        <v>0.9</v>
      </c>
      <c r="P1495" s="263">
        <v>1</v>
      </c>
      <c r="Q1495" s="260">
        <v>1</v>
      </c>
      <c r="R1495" s="260">
        <v>1</v>
      </c>
      <c r="S1495" s="260">
        <v>0.907493240633449</v>
      </c>
      <c r="T1495" s="262">
        <v>0.9</v>
      </c>
      <c r="U1495" s="260">
        <v>0.996875</v>
      </c>
      <c r="V1495" s="260">
        <v>0.97867298578199</v>
      </c>
      <c r="W1495" s="260">
        <v>1</v>
      </c>
      <c r="X1495" s="260">
        <v>0.797991502510622</v>
      </c>
      <c r="Y1495" s="262">
        <v>0.92</v>
      </c>
      <c r="Z1495" s="262" t="s">
        <v>33</v>
      </c>
      <c r="AA1495" s="262" t="s">
        <v>33</v>
      </c>
      <c r="AB1495" s="262" t="s">
        <v>33</v>
      </c>
      <c r="AC1495" s="262" t="s">
        <v>33</v>
      </c>
      <c r="AD1495" s="262">
        <v>0.92</v>
      </c>
      <c r="AE1495" s="260">
        <v>0.878787878787879</v>
      </c>
      <c r="AF1495" s="260">
        <v>1</v>
      </c>
      <c r="AG1495" s="260">
        <v>1</v>
      </c>
      <c r="AH1495" s="260">
        <v>0.968</v>
      </c>
      <c r="AI1495" s="262">
        <v>0.92</v>
      </c>
      <c r="AJ1495" s="260">
        <v>0.996875</v>
      </c>
      <c r="AK1495" s="260">
        <v>0.992890995260663</v>
      </c>
      <c r="AL1495" s="260">
        <v>1</v>
      </c>
      <c r="AM1495" s="260">
        <v>0.847238315952105</v>
      </c>
      <c r="AN1495" s="259">
        <v>0.99</v>
      </c>
      <c r="AO1495" s="264">
        <v>1</v>
      </c>
      <c r="AP1495" s="264" t="s">
        <v>33</v>
      </c>
      <c r="AQ1495" s="264">
        <v>1</v>
      </c>
      <c r="AR1495" s="265">
        <v>1</v>
      </c>
      <c r="AS1495" s="286">
        <v>0.110069253262963</v>
      </c>
      <c r="AT1495" s="267">
        <v>0</v>
      </c>
      <c r="AU1495" s="268">
        <v>0</v>
      </c>
      <c r="AV1495" s="268">
        <v>0.0357142857142857</v>
      </c>
      <c r="AW1495" s="268">
        <v>0.0387858347386172</v>
      </c>
      <c r="AX1495" s="224"/>
      <c r="AY1495" s="222"/>
    </row>
    <row r="1496" ht="15" spans="1:51">
      <c r="A1496" s="220"/>
      <c r="B1496" s="224"/>
      <c r="C1496" s="283" t="s">
        <v>1455</v>
      </c>
      <c r="D1496" s="111" t="s">
        <v>25</v>
      </c>
      <c r="E1496" s="111" t="s">
        <v>1456</v>
      </c>
      <c r="F1496" s="290" t="s">
        <v>1537</v>
      </c>
      <c r="G1496" s="290" t="s">
        <v>1537</v>
      </c>
      <c r="H1496" s="290" t="s">
        <v>1537</v>
      </c>
      <c r="I1496" s="290" t="s">
        <v>1537</v>
      </c>
      <c r="J1496" s="259">
        <v>0.9</v>
      </c>
      <c r="K1496" s="260">
        <v>0.875</v>
      </c>
      <c r="L1496" s="260">
        <v>0.866666666666667</v>
      </c>
      <c r="M1496" s="261">
        <v>0.857142857142857</v>
      </c>
      <c r="N1496" s="261">
        <v>0.867036011080332</v>
      </c>
      <c r="O1496" s="262">
        <v>0.9</v>
      </c>
      <c r="P1496" s="263" t="s">
        <v>33</v>
      </c>
      <c r="Q1496" s="260" t="s">
        <v>33</v>
      </c>
      <c r="R1496" s="260" t="s">
        <v>33</v>
      </c>
      <c r="S1496" s="260">
        <v>0</v>
      </c>
      <c r="T1496" s="262">
        <v>0.9</v>
      </c>
      <c r="U1496" s="260" t="s">
        <v>33</v>
      </c>
      <c r="V1496" s="260" t="s">
        <v>33</v>
      </c>
      <c r="W1496" s="260" t="s">
        <v>33</v>
      </c>
      <c r="X1496" s="260">
        <v>0</v>
      </c>
      <c r="Y1496" s="262">
        <v>0.92</v>
      </c>
      <c r="Z1496" s="262" t="s">
        <v>33</v>
      </c>
      <c r="AA1496" s="262" t="s">
        <v>33</v>
      </c>
      <c r="AB1496" s="262" t="s">
        <v>33</v>
      </c>
      <c r="AC1496" s="262" t="s">
        <v>33</v>
      </c>
      <c r="AD1496" s="262">
        <v>0.92</v>
      </c>
      <c r="AE1496" s="260">
        <v>0</v>
      </c>
      <c r="AF1496" s="260">
        <v>0</v>
      </c>
      <c r="AG1496" s="260">
        <v>1</v>
      </c>
      <c r="AH1496" s="260">
        <v>0.1256038647343</v>
      </c>
      <c r="AI1496" s="262">
        <v>0.92</v>
      </c>
      <c r="AJ1496" s="260">
        <v>0.722679200940071</v>
      </c>
      <c r="AK1496" s="260">
        <v>0.690281030444965</v>
      </c>
      <c r="AL1496" s="260">
        <v>0.671399594320487</v>
      </c>
      <c r="AM1496" s="260">
        <v>0.718686121096779</v>
      </c>
      <c r="AN1496" s="259">
        <v>0.99</v>
      </c>
      <c r="AO1496" s="264">
        <v>1</v>
      </c>
      <c r="AP1496" s="264">
        <v>1</v>
      </c>
      <c r="AQ1496" s="264" t="s">
        <v>33</v>
      </c>
      <c r="AR1496" s="265">
        <v>1</v>
      </c>
      <c r="AS1496" s="286">
        <v>0.110069253262963</v>
      </c>
      <c r="AT1496" s="267">
        <v>0.0625</v>
      </c>
      <c r="AU1496" s="268">
        <v>0.166666666666667</v>
      </c>
      <c r="AV1496" s="268">
        <v>0</v>
      </c>
      <c r="AW1496" s="268">
        <v>0.0870967741935484</v>
      </c>
      <c r="AX1496" s="224"/>
      <c r="AY1496" s="222"/>
    </row>
    <row r="1497" ht="15" spans="1:51">
      <c r="A1497" s="220"/>
      <c r="B1497" s="224"/>
      <c r="C1497" s="283" t="s">
        <v>1455</v>
      </c>
      <c r="D1497" s="111" t="s">
        <v>25</v>
      </c>
      <c r="E1497" s="111" t="s">
        <v>1456</v>
      </c>
      <c r="F1497" s="290" t="s">
        <v>1538</v>
      </c>
      <c r="G1497" s="290" t="s">
        <v>1538</v>
      </c>
      <c r="H1497" s="290" t="s">
        <v>1538</v>
      </c>
      <c r="I1497" s="290" t="s">
        <v>1538</v>
      </c>
      <c r="J1497" s="259">
        <v>0.9</v>
      </c>
      <c r="K1497" s="260">
        <v>1</v>
      </c>
      <c r="L1497" s="260">
        <v>1</v>
      </c>
      <c r="M1497" s="261">
        <v>0.875</v>
      </c>
      <c r="N1497" s="261">
        <v>0.948228882833787</v>
      </c>
      <c r="O1497" s="262">
        <v>0.9</v>
      </c>
      <c r="P1497" s="263">
        <v>1</v>
      </c>
      <c r="Q1497" s="260">
        <v>1</v>
      </c>
      <c r="R1497" s="260">
        <v>0.901574803149606</v>
      </c>
      <c r="S1497" s="260">
        <v>0.821964821964822</v>
      </c>
      <c r="T1497" s="262">
        <v>0.9</v>
      </c>
      <c r="U1497" s="260">
        <v>0.995680345572354</v>
      </c>
      <c r="V1497" s="260">
        <v>1</v>
      </c>
      <c r="W1497" s="260">
        <v>0.899606299212598</v>
      </c>
      <c r="X1497" s="260">
        <v>0.769136483422198</v>
      </c>
      <c r="Y1497" s="262">
        <v>0.92</v>
      </c>
      <c r="Z1497" s="262" t="s">
        <v>33</v>
      </c>
      <c r="AA1497" s="262" t="s">
        <v>33</v>
      </c>
      <c r="AB1497" s="262" t="s">
        <v>33</v>
      </c>
      <c r="AC1497" s="262" t="s">
        <v>33</v>
      </c>
      <c r="AD1497" s="262">
        <v>0.92</v>
      </c>
      <c r="AE1497" s="260">
        <v>1</v>
      </c>
      <c r="AF1497" s="260">
        <v>0.842105263157895</v>
      </c>
      <c r="AG1497" s="260">
        <v>1</v>
      </c>
      <c r="AH1497" s="260">
        <v>0.98995983935743</v>
      </c>
      <c r="AI1497" s="262">
        <v>0.92</v>
      </c>
      <c r="AJ1497" s="260">
        <v>0.995680345572354</v>
      </c>
      <c r="AK1497" s="260">
        <v>1</v>
      </c>
      <c r="AL1497" s="260">
        <v>0.901574803149606</v>
      </c>
      <c r="AM1497" s="260">
        <v>0.811011084573458</v>
      </c>
      <c r="AN1497" s="259">
        <v>0.99</v>
      </c>
      <c r="AO1497" s="264" t="s">
        <v>33</v>
      </c>
      <c r="AP1497" s="264" t="s">
        <v>33</v>
      </c>
      <c r="AQ1497" s="264">
        <v>1</v>
      </c>
      <c r="AR1497" s="265">
        <v>1</v>
      </c>
      <c r="AS1497" s="286">
        <v>0.110069253262963</v>
      </c>
      <c r="AT1497" s="267">
        <v>0.0631578947368421</v>
      </c>
      <c r="AU1497" s="268">
        <v>0.0467289719626168</v>
      </c>
      <c r="AV1497" s="268">
        <v>0.180722891566265</v>
      </c>
      <c r="AW1497" s="268">
        <v>0.110793832095945</v>
      </c>
      <c r="AX1497" s="224"/>
      <c r="AY1497" s="222"/>
    </row>
    <row r="1498" ht="15" spans="1:51">
      <c r="A1498" s="220"/>
      <c r="B1498" s="224"/>
      <c r="C1498" s="283" t="s">
        <v>1455</v>
      </c>
      <c r="D1498" s="111" t="s">
        <v>25</v>
      </c>
      <c r="E1498" s="111" t="s">
        <v>1456</v>
      </c>
      <c r="F1498" s="290" t="s">
        <v>1539</v>
      </c>
      <c r="G1498" s="290" t="s">
        <v>1539</v>
      </c>
      <c r="H1498" s="290" t="s">
        <v>1539</v>
      </c>
      <c r="I1498" s="290" t="s">
        <v>1539</v>
      </c>
      <c r="J1498" s="259">
        <v>0.9</v>
      </c>
      <c r="K1498" s="260">
        <v>0.888888888888889</v>
      </c>
      <c r="L1498" s="260">
        <v>0.75</v>
      </c>
      <c r="M1498" s="261">
        <v>0.8</v>
      </c>
      <c r="N1498" s="261">
        <v>0.740585774058577</v>
      </c>
      <c r="O1498" s="262">
        <v>0.9</v>
      </c>
      <c r="P1498" s="263" t="s">
        <v>33</v>
      </c>
      <c r="Q1498" s="260" t="s">
        <v>33</v>
      </c>
      <c r="R1498" s="260" t="s">
        <v>33</v>
      </c>
      <c r="S1498" s="260">
        <v>0</v>
      </c>
      <c r="T1498" s="262">
        <v>0.9</v>
      </c>
      <c r="U1498" s="260" t="s">
        <v>33</v>
      </c>
      <c r="V1498" s="260" t="s">
        <v>33</v>
      </c>
      <c r="W1498" s="260" t="s">
        <v>33</v>
      </c>
      <c r="X1498" s="260">
        <v>0</v>
      </c>
      <c r="Y1498" s="262">
        <v>0.92</v>
      </c>
      <c r="Z1498" s="262" t="s">
        <v>33</v>
      </c>
      <c r="AA1498" s="262" t="s">
        <v>33</v>
      </c>
      <c r="AB1498" s="262" t="s">
        <v>33</v>
      </c>
      <c r="AC1498" s="262" t="s">
        <v>33</v>
      </c>
      <c r="AD1498" s="262">
        <v>0.92</v>
      </c>
      <c r="AE1498" s="260">
        <v>0</v>
      </c>
      <c r="AF1498" s="260">
        <v>0</v>
      </c>
      <c r="AG1498" s="260">
        <v>0.0714285714285714</v>
      </c>
      <c r="AH1498" s="260">
        <v>0.179012345679012</v>
      </c>
      <c r="AI1498" s="262">
        <v>0.92</v>
      </c>
      <c r="AJ1498" s="260">
        <v>0.540192926045016</v>
      </c>
      <c r="AK1498" s="260">
        <v>0.385041551246537</v>
      </c>
      <c r="AL1498" s="260">
        <v>0.466321243523316</v>
      </c>
      <c r="AM1498" s="260">
        <v>0.304471439648488</v>
      </c>
      <c r="AN1498" s="259">
        <v>0.99</v>
      </c>
      <c r="AO1498" s="264">
        <v>1</v>
      </c>
      <c r="AP1498" s="264" t="s">
        <v>33</v>
      </c>
      <c r="AQ1498" s="264" t="s">
        <v>33</v>
      </c>
      <c r="AR1498" s="265">
        <v>1</v>
      </c>
      <c r="AS1498" s="286">
        <v>0.110069253262963</v>
      </c>
      <c r="AT1498" s="267">
        <v>0.0416666666666667</v>
      </c>
      <c r="AU1498" s="268">
        <v>0.0310077519379845</v>
      </c>
      <c r="AV1498" s="268">
        <v>0.0434782608695652</v>
      </c>
      <c r="AW1498" s="268">
        <v>0.0767867690490254</v>
      </c>
      <c r="AX1498" s="224"/>
      <c r="AY1498" s="222"/>
    </row>
    <row r="1499" ht="15" spans="1:51">
      <c r="A1499" s="220"/>
      <c r="B1499" s="224"/>
      <c r="C1499" s="283" t="s">
        <v>1455</v>
      </c>
      <c r="D1499" s="111" t="s">
        <v>25</v>
      </c>
      <c r="E1499" s="111" t="s">
        <v>1456</v>
      </c>
      <c r="F1499" s="290" t="s">
        <v>1540</v>
      </c>
      <c r="G1499" s="290" t="s">
        <v>1540</v>
      </c>
      <c r="H1499" s="290" t="s">
        <v>1540</v>
      </c>
      <c r="I1499" s="290" t="s">
        <v>1540</v>
      </c>
      <c r="J1499" s="259">
        <v>0.9</v>
      </c>
      <c r="K1499" s="260">
        <v>1</v>
      </c>
      <c r="L1499" s="260">
        <v>1</v>
      </c>
      <c r="M1499" s="261">
        <v>1</v>
      </c>
      <c r="N1499" s="261">
        <v>0.987012987012987</v>
      </c>
      <c r="O1499" s="262">
        <v>0.9</v>
      </c>
      <c r="P1499" s="263">
        <v>0.934670116429495</v>
      </c>
      <c r="Q1499" s="260">
        <v>0.981907894736842</v>
      </c>
      <c r="R1499" s="260">
        <v>0.958274398868458</v>
      </c>
      <c r="S1499" s="260">
        <v>0.937471744044514</v>
      </c>
      <c r="T1499" s="262">
        <v>0.9</v>
      </c>
      <c r="U1499" s="260">
        <v>0.809184993531695</v>
      </c>
      <c r="V1499" s="260">
        <v>0.878289473684211</v>
      </c>
      <c r="W1499" s="260">
        <v>0.874115983026874</v>
      </c>
      <c r="X1499" s="260">
        <v>0.80660754651365</v>
      </c>
      <c r="Y1499" s="262">
        <v>0.92</v>
      </c>
      <c r="Z1499" s="262">
        <v>0.806998939554613</v>
      </c>
      <c r="AA1499" s="262">
        <v>0.876766091051805</v>
      </c>
      <c r="AB1499" s="262">
        <v>0.621870882740448</v>
      </c>
      <c r="AC1499" s="262">
        <v>0.814802698834594</v>
      </c>
      <c r="AD1499" s="262">
        <v>0.92</v>
      </c>
      <c r="AE1499" s="260">
        <v>1</v>
      </c>
      <c r="AF1499" s="260">
        <v>1</v>
      </c>
      <c r="AG1499" s="260">
        <v>1</v>
      </c>
      <c r="AH1499" s="260">
        <v>0.951724137931034</v>
      </c>
      <c r="AI1499" s="262">
        <v>0.92</v>
      </c>
      <c r="AJ1499" s="260">
        <v>0.864202490960225</v>
      </c>
      <c r="AK1499" s="260">
        <v>0.900637619553666</v>
      </c>
      <c r="AL1499" s="260">
        <v>0.831109065807639</v>
      </c>
      <c r="AM1499" s="260">
        <v>0.876472909736709</v>
      </c>
      <c r="AN1499" s="259">
        <v>0.99</v>
      </c>
      <c r="AO1499" s="264">
        <v>1</v>
      </c>
      <c r="AP1499" s="264">
        <v>1</v>
      </c>
      <c r="AQ1499" s="264">
        <v>1</v>
      </c>
      <c r="AR1499" s="265">
        <v>1</v>
      </c>
      <c r="AS1499" s="286">
        <v>0.110069253262963</v>
      </c>
      <c r="AT1499" s="267">
        <v>0.25</v>
      </c>
      <c r="AU1499" s="268">
        <v>0.2</v>
      </c>
      <c r="AV1499" s="268">
        <v>0.5</v>
      </c>
      <c r="AW1499" s="268">
        <v>0.100502512562814</v>
      </c>
      <c r="AX1499" s="224"/>
      <c r="AY1499" s="222"/>
    </row>
    <row r="1500" ht="15" spans="1:51">
      <c r="A1500" s="220"/>
      <c r="B1500" s="224"/>
      <c r="C1500" s="283" t="s">
        <v>1455</v>
      </c>
      <c r="D1500" s="111" t="s">
        <v>25</v>
      </c>
      <c r="E1500" s="111" t="s">
        <v>1456</v>
      </c>
      <c r="F1500" s="290" t="s">
        <v>1541</v>
      </c>
      <c r="G1500" s="290" t="s">
        <v>1541</v>
      </c>
      <c r="H1500" s="290" t="s">
        <v>1541</v>
      </c>
      <c r="I1500" s="290" t="s">
        <v>1541</v>
      </c>
      <c r="J1500" s="259">
        <v>0.9</v>
      </c>
      <c r="K1500" s="260">
        <v>1</v>
      </c>
      <c r="L1500" s="260">
        <v>1</v>
      </c>
      <c r="M1500" s="261">
        <v>1</v>
      </c>
      <c r="N1500" s="261">
        <v>0.977064220183486</v>
      </c>
      <c r="O1500" s="262">
        <v>0.9</v>
      </c>
      <c r="P1500" s="263">
        <v>0.97120315581854</v>
      </c>
      <c r="Q1500" s="260">
        <v>0.983844911147011</v>
      </c>
      <c r="R1500" s="260">
        <v>0.987714072970961</v>
      </c>
      <c r="S1500" s="260">
        <v>0.924087406846028</v>
      </c>
      <c r="T1500" s="262">
        <v>0.9</v>
      </c>
      <c r="U1500" s="260">
        <v>0.851676528599606</v>
      </c>
      <c r="V1500" s="260">
        <v>0.888126009693053</v>
      </c>
      <c r="W1500" s="260">
        <v>0.893149664929263</v>
      </c>
      <c r="X1500" s="260">
        <v>0.815570923329544</v>
      </c>
      <c r="Y1500" s="262">
        <v>0.92</v>
      </c>
      <c r="Z1500" s="262" t="s">
        <v>33</v>
      </c>
      <c r="AA1500" s="262" t="s">
        <v>33</v>
      </c>
      <c r="AB1500" s="262" t="s">
        <v>33</v>
      </c>
      <c r="AC1500" s="262" t="s">
        <v>33</v>
      </c>
      <c r="AD1500" s="262">
        <v>0.92</v>
      </c>
      <c r="AE1500" s="260">
        <v>1</v>
      </c>
      <c r="AF1500" s="260">
        <v>0.984615384615385</v>
      </c>
      <c r="AG1500" s="260">
        <v>1</v>
      </c>
      <c r="AH1500" s="260">
        <v>0.935437589670014</v>
      </c>
      <c r="AI1500" s="262">
        <v>0.92</v>
      </c>
      <c r="AJ1500" s="260">
        <v>0.95069033530572</v>
      </c>
      <c r="AK1500" s="260">
        <v>0.938610662358643</v>
      </c>
      <c r="AL1500" s="260">
        <v>0.972822040208489</v>
      </c>
      <c r="AM1500" s="260">
        <v>0.938139446760136</v>
      </c>
      <c r="AN1500" s="259">
        <v>0.99</v>
      </c>
      <c r="AO1500" s="264">
        <v>1</v>
      </c>
      <c r="AP1500" s="264">
        <v>1</v>
      </c>
      <c r="AQ1500" s="264">
        <v>1</v>
      </c>
      <c r="AR1500" s="265">
        <v>1</v>
      </c>
      <c r="AS1500" s="286">
        <v>0.110069253262963</v>
      </c>
      <c r="AT1500" s="267">
        <v>0</v>
      </c>
      <c r="AU1500" s="268">
        <v>0.0212765957446809</v>
      </c>
      <c r="AV1500" s="268">
        <v>0</v>
      </c>
      <c r="AW1500" s="268">
        <v>0.0289230769230769</v>
      </c>
      <c r="AX1500" s="224"/>
      <c r="AY1500" s="222"/>
    </row>
    <row r="1501" ht="15" spans="1:51">
      <c r="A1501" s="220"/>
      <c r="B1501" s="224"/>
      <c r="C1501" s="283" t="s">
        <v>1455</v>
      </c>
      <c r="D1501" s="111" t="s">
        <v>25</v>
      </c>
      <c r="E1501" s="111" t="s">
        <v>1456</v>
      </c>
      <c r="F1501" s="290" t="s">
        <v>1542</v>
      </c>
      <c r="G1501" s="290" t="s">
        <v>1542</v>
      </c>
      <c r="H1501" s="290" t="s">
        <v>1542</v>
      </c>
      <c r="I1501" s="290" t="s">
        <v>1542</v>
      </c>
      <c r="J1501" s="259">
        <v>0.9</v>
      </c>
      <c r="K1501" s="260">
        <v>0.964285714285714</v>
      </c>
      <c r="L1501" s="260">
        <v>1</v>
      </c>
      <c r="M1501" s="261">
        <v>0.961538461538462</v>
      </c>
      <c r="N1501" s="261">
        <v>0.986068111455108</v>
      </c>
      <c r="O1501" s="262">
        <v>0.9</v>
      </c>
      <c r="P1501" s="263">
        <v>0.926519706078824</v>
      </c>
      <c r="Q1501" s="260">
        <v>0.97979797979798</v>
      </c>
      <c r="R1501" s="260">
        <v>0.927849927849928</v>
      </c>
      <c r="S1501" s="260">
        <v>0.951169819009134</v>
      </c>
      <c r="T1501" s="262">
        <v>0.9</v>
      </c>
      <c r="U1501" s="260">
        <v>0.806947227788911</v>
      </c>
      <c r="V1501" s="260">
        <v>0.849747474747475</v>
      </c>
      <c r="W1501" s="260">
        <v>0.787878787878788</v>
      </c>
      <c r="X1501" s="260">
        <v>0.777649495738395</v>
      </c>
      <c r="Y1501" s="262">
        <v>0.92</v>
      </c>
      <c r="Z1501" s="262">
        <v>0.857878475798146</v>
      </c>
      <c r="AA1501" s="262">
        <v>0.851851851851852</v>
      </c>
      <c r="AB1501" s="262">
        <v>0.885826771653543</v>
      </c>
      <c r="AC1501" s="262">
        <v>0.821294092187838</v>
      </c>
      <c r="AD1501" s="262">
        <v>0.92</v>
      </c>
      <c r="AE1501" s="260">
        <v>1</v>
      </c>
      <c r="AF1501" s="260">
        <v>1</v>
      </c>
      <c r="AG1501" s="260">
        <v>1</v>
      </c>
      <c r="AH1501" s="260">
        <v>0.987536656891496</v>
      </c>
      <c r="AI1501" s="262">
        <v>0.92</v>
      </c>
      <c r="AJ1501" s="260">
        <v>0.895867098865478</v>
      </c>
      <c r="AK1501" s="260">
        <v>0.895864474339811</v>
      </c>
      <c r="AL1501" s="260">
        <v>0.925554382259768</v>
      </c>
      <c r="AM1501" s="260">
        <v>0.881688104117513</v>
      </c>
      <c r="AN1501" s="259">
        <v>0.99</v>
      </c>
      <c r="AO1501" s="264">
        <v>1</v>
      </c>
      <c r="AP1501" s="264">
        <v>1</v>
      </c>
      <c r="AQ1501" s="264">
        <v>1</v>
      </c>
      <c r="AR1501" s="265">
        <v>1</v>
      </c>
      <c r="AS1501" s="286">
        <v>0.110069253262963</v>
      </c>
      <c r="AT1501" s="267">
        <v>0</v>
      </c>
      <c r="AU1501" s="268">
        <v>0</v>
      </c>
      <c r="AV1501" s="268">
        <v>0</v>
      </c>
      <c r="AW1501" s="268">
        <v>0.0601503759398496</v>
      </c>
      <c r="AX1501" s="224"/>
      <c r="AY1501" s="222"/>
    </row>
    <row r="1502" ht="15" spans="1:51">
      <c r="A1502" s="220"/>
      <c r="B1502" s="224"/>
      <c r="C1502" s="283" t="s">
        <v>1455</v>
      </c>
      <c r="D1502" s="111" t="s">
        <v>25</v>
      </c>
      <c r="E1502" s="111" t="s">
        <v>1456</v>
      </c>
      <c r="F1502" s="290" t="s">
        <v>1543</v>
      </c>
      <c r="G1502" s="290" t="s">
        <v>1543</v>
      </c>
      <c r="H1502" s="290" t="s">
        <v>1543</v>
      </c>
      <c r="I1502" s="290" t="s">
        <v>1543</v>
      </c>
      <c r="J1502" s="259">
        <v>0.9</v>
      </c>
      <c r="K1502" s="260">
        <v>1</v>
      </c>
      <c r="L1502" s="260">
        <v>1</v>
      </c>
      <c r="M1502" s="261">
        <v>0.956521739130435</v>
      </c>
      <c r="N1502" s="261">
        <v>0.991735537190083</v>
      </c>
      <c r="O1502" s="262">
        <v>0.9</v>
      </c>
      <c r="P1502" s="263">
        <v>0.969119579500657</v>
      </c>
      <c r="Q1502" s="260">
        <v>0.991525423728814</v>
      </c>
      <c r="R1502" s="260">
        <v>0.942157953281424</v>
      </c>
      <c r="S1502" s="260">
        <v>0.918787587202309</v>
      </c>
      <c r="T1502" s="262">
        <v>0.9</v>
      </c>
      <c r="U1502" s="260">
        <v>0.873850197109067</v>
      </c>
      <c r="V1502" s="260">
        <v>0.90026075619296</v>
      </c>
      <c r="W1502" s="260">
        <v>0.907675194660734</v>
      </c>
      <c r="X1502" s="260">
        <v>0.865768583112822</v>
      </c>
      <c r="Y1502" s="262">
        <v>0.92</v>
      </c>
      <c r="Z1502" s="262" t="s">
        <v>33</v>
      </c>
      <c r="AA1502" s="262" t="s">
        <v>33</v>
      </c>
      <c r="AB1502" s="262" t="s">
        <v>33</v>
      </c>
      <c r="AC1502" s="262" t="s">
        <v>33</v>
      </c>
      <c r="AD1502" s="262">
        <v>0.92</v>
      </c>
      <c r="AE1502" s="260">
        <v>0.51394422310757</v>
      </c>
      <c r="AF1502" s="260">
        <v>0.830508474576271</v>
      </c>
      <c r="AG1502" s="260">
        <v>1</v>
      </c>
      <c r="AH1502" s="260">
        <v>0.89826402906742</v>
      </c>
      <c r="AI1502" s="262">
        <v>0.92</v>
      </c>
      <c r="AJ1502" s="260">
        <v>0.913929040735874</v>
      </c>
      <c r="AK1502" s="260">
        <v>0.930899608865711</v>
      </c>
      <c r="AL1502" s="260">
        <v>0.946607341490545</v>
      </c>
      <c r="AM1502" s="260">
        <v>0.933461630983883</v>
      </c>
      <c r="AN1502" s="259">
        <v>0.99</v>
      </c>
      <c r="AO1502" s="264">
        <v>1</v>
      </c>
      <c r="AP1502" s="264">
        <v>1</v>
      </c>
      <c r="AQ1502" s="264">
        <v>1</v>
      </c>
      <c r="AR1502" s="265">
        <v>1</v>
      </c>
      <c r="AS1502" s="286">
        <v>0.110069253262963</v>
      </c>
      <c r="AT1502" s="267">
        <v>0.0303030303030303</v>
      </c>
      <c r="AU1502" s="268">
        <v>0</v>
      </c>
      <c r="AV1502" s="268">
        <v>0.0192307692307692</v>
      </c>
      <c r="AW1502" s="268">
        <v>0.0495049504950495</v>
      </c>
      <c r="AX1502" s="224"/>
      <c r="AY1502" s="222"/>
    </row>
    <row r="1503" ht="15" spans="1:51">
      <c r="A1503" s="220"/>
      <c r="B1503" s="224"/>
      <c r="C1503" s="283" t="s">
        <v>1455</v>
      </c>
      <c r="D1503" s="111" t="s">
        <v>25</v>
      </c>
      <c r="E1503" s="111" t="s">
        <v>1456</v>
      </c>
      <c r="F1503" s="290" t="s">
        <v>1544</v>
      </c>
      <c r="G1503" s="290" t="s">
        <v>1544</v>
      </c>
      <c r="H1503" s="290" t="s">
        <v>1544</v>
      </c>
      <c r="I1503" s="290" t="s">
        <v>1544</v>
      </c>
      <c r="J1503" s="259">
        <v>0.9</v>
      </c>
      <c r="K1503" s="260">
        <v>1</v>
      </c>
      <c r="L1503" s="260">
        <v>1</v>
      </c>
      <c r="M1503" s="261">
        <v>1</v>
      </c>
      <c r="N1503" s="261">
        <v>1</v>
      </c>
      <c r="O1503" s="262">
        <v>0.9</v>
      </c>
      <c r="P1503" s="263">
        <v>0.667024128686327</v>
      </c>
      <c r="Q1503" s="260">
        <v>0.574712643678161</v>
      </c>
      <c r="R1503" s="260">
        <v>0.757016248153619</v>
      </c>
      <c r="S1503" s="260">
        <v>0.709142701293979</v>
      </c>
      <c r="T1503" s="262">
        <v>0.9</v>
      </c>
      <c r="U1503" s="260">
        <v>0.911528150134048</v>
      </c>
      <c r="V1503" s="260">
        <v>0.97816091954023</v>
      </c>
      <c r="W1503" s="260">
        <v>0.895864106351551</v>
      </c>
      <c r="X1503" s="260">
        <v>0.893421012757962</v>
      </c>
      <c r="Y1503" s="262">
        <v>0.92</v>
      </c>
      <c r="Z1503" s="262" t="s">
        <v>33</v>
      </c>
      <c r="AA1503" s="262" t="s">
        <v>33</v>
      </c>
      <c r="AB1503" s="262" t="s">
        <v>33</v>
      </c>
      <c r="AC1503" s="262" t="s">
        <v>33</v>
      </c>
      <c r="AD1503" s="262">
        <v>0.92</v>
      </c>
      <c r="AE1503" s="260">
        <v>0.928571428571429</v>
      </c>
      <c r="AF1503" s="260">
        <v>1</v>
      </c>
      <c r="AG1503" s="260">
        <v>1</v>
      </c>
      <c r="AH1503" s="260">
        <v>0.994652406417112</v>
      </c>
      <c r="AI1503" s="262">
        <v>0.92</v>
      </c>
      <c r="AJ1503" s="260">
        <v>0.990348525469169</v>
      </c>
      <c r="AK1503" s="260">
        <v>0.991954022988506</v>
      </c>
      <c r="AL1503" s="260">
        <v>0.985967503692762</v>
      </c>
      <c r="AM1503" s="260">
        <v>0.982605533501015</v>
      </c>
      <c r="AN1503" s="259">
        <v>0.99</v>
      </c>
      <c r="AO1503" s="264" t="s">
        <v>33</v>
      </c>
      <c r="AP1503" s="264">
        <v>1</v>
      </c>
      <c r="AQ1503" s="264">
        <v>1</v>
      </c>
      <c r="AR1503" s="265">
        <v>1</v>
      </c>
      <c r="AS1503" s="286">
        <v>0.110069253262963</v>
      </c>
      <c r="AT1503" s="267">
        <v>0</v>
      </c>
      <c r="AU1503" s="268">
        <v>0</v>
      </c>
      <c r="AV1503" s="268">
        <v>0</v>
      </c>
      <c r="AW1503" s="268">
        <v>0.0372881355932203</v>
      </c>
      <c r="AX1503" s="224"/>
      <c r="AY1503" s="222"/>
    </row>
    <row r="1504" ht="15" spans="1:51">
      <c r="A1504" s="220"/>
      <c r="B1504" s="224"/>
      <c r="C1504" s="283" t="s">
        <v>1455</v>
      </c>
      <c r="D1504" s="111" t="s">
        <v>25</v>
      </c>
      <c r="E1504" s="111" t="s">
        <v>1456</v>
      </c>
      <c r="F1504" s="290" t="s">
        <v>1545</v>
      </c>
      <c r="G1504" s="290" t="s">
        <v>1545</v>
      </c>
      <c r="H1504" s="290" t="s">
        <v>1545</v>
      </c>
      <c r="I1504" s="290" t="s">
        <v>1545</v>
      </c>
      <c r="J1504" s="259">
        <v>0.9</v>
      </c>
      <c r="K1504" s="260">
        <v>0.92</v>
      </c>
      <c r="L1504" s="260">
        <v>0.961538461538462</v>
      </c>
      <c r="M1504" s="261">
        <v>1</v>
      </c>
      <c r="N1504" s="261">
        <v>0.983812949640288</v>
      </c>
      <c r="O1504" s="262">
        <v>0.9</v>
      </c>
      <c r="P1504" s="263">
        <v>0.978772496538994</v>
      </c>
      <c r="Q1504" s="260">
        <v>0.996598639455782</v>
      </c>
      <c r="R1504" s="260">
        <v>0.990502035278155</v>
      </c>
      <c r="S1504" s="260">
        <v>0.98549047534271</v>
      </c>
      <c r="T1504" s="262">
        <v>0.9</v>
      </c>
      <c r="U1504" s="260">
        <v>0.663590216889709</v>
      </c>
      <c r="V1504" s="260">
        <v>0.90702947845805</v>
      </c>
      <c r="W1504" s="260">
        <v>0.741519674355495</v>
      </c>
      <c r="X1504" s="260">
        <v>0.758530650999941</v>
      </c>
      <c r="Y1504" s="262">
        <v>0.92</v>
      </c>
      <c r="Z1504" s="262" t="s">
        <v>33</v>
      </c>
      <c r="AA1504" s="262" t="s">
        <v>33</v>
      </c>
      <c r="AB1504" s="262" t="s">
        <v>33</v>
      </c>
      <c r="AC1504" s="262" t="s">
        <v>33</v>
      </c>
      <c r="AD1504" s="262">
        <v>0.92</v>
      </c>
      <c r="AE1504" s="260">
        <v>1</v>
      </c>
      <c r="AF1504" s="260">
        <v>1</v>
      </c>
      <c r="AG1504" s="260">
        <v>1</v>
      </c>
      <c r="AH1504" s="260">
        <v>0.991031390134529</v>
      </c>
      <c r="AI1504" s="262">
        <v>0.92</v>
      </c>
      <c r="AJ1504" s="260">
        <v>0.923857868020305</v>
      </c>
      <c r="AK1504" s="260">
        <v>0.967120181405896</v>
      </c>
      <c r="AL1504" s="260">
        <v>0.968113975576662</v>
      </c>
      <c r="AM1504" s="260">
        <v>0.961842027179396</v>
      </c>
      <c r="AN1504" s="259">
        <v>0.99</v>
      </c>
      <c r="AO1504" s="264">
        <v>1</v>
      </c>
      <c r="AP1504" s="264">
        <v>1</v>
      </c>
      <c r="AQ1504" s="264">
        <v>1</v>
      </c>
      <c r="AR1504" s="265">
        <v>1</v>
      </c>
      <c r="AS1504" s="286">
        <v>0.110069253262963</v>
      </c>
      <c r="AT1504" s="267">
        <v>0</v>
      </c>
      <c r="AU1504" s="268">
        <v>0</v>
      </c>
      <c r="AV1504" s="268">
        <v>0</v>
      </c>
      <c r="AW1504" s="268">
        <v>0.0393700787401575</v>
      </c>
      <c r="AX1504" s="224"/>
      <c r="AY1504" s="222"/>
    </row>
    <row r="1505" ht="15" spans="1:51">
      <c r="A1505" s="220"/>
      <c r="B1505" s="224"/>
      <c r="C1505" s="283" t="s">
        <v>1455</v>
      </c>
      <c r="D1505" s="111" t="s">
        <v>25</v>
      </c>
      <c r="E1505" s="111" t="s">
        <v>1456</v>
      </c>
      <c r="F1505" s="290" t="s">
        <v>1546</v>
      </c>
      <c r="G1505" s="290" t="s">
        <v>1546</v>
      </c>
      <c r="H1505" s="290" t="s">
        <v>1546</v>
      </c>
      <c r="I1505" s="290" t="s">
        <v>1546</v>
      </c>
      <c r="J1505" s="259">
        <v>0.9</v>
      </c>
      <c r="K1505" s="260">
        <v>0.95</v>
      </c>
      <c r="L1505" s="260">
        <v>0.941176470588235</v>
      </c>
      <c r="M1505" s="261">
        <v>1</v>
      </c>
      <c r="N1505" s="261">
        <v>0.925966850828729</v>
      </c>
      <c r="O1505" s="262">
        <v>0.9</v>
      </c>
      <c r="P1505" s="263">
        <v>0.748081841432225</v>
      </c>
      <c r="Q1505" s="260">
        <v>0.755146856986001</v>
      </c>
      <c r="R1505" s="260">
        <v>0.808222811671088</v>
      </c>
      <c r="S1505" s="260">
        <v>0.771099676967918</v>
      </c>
      <c r="T1505" s="262">
        <v>0.9</v>
      </c>
      <c r="U1505" s="260">
        <v>0.71227621483376</v>
      </c>
      <c r="V1505" s="260">
        <v>0.74855888004392</v>
      </c>
      <c r="W1505" s="260">
        <v>0.795755968169761</v>
      </c>
      <c r="X1505" s="260">
        <v>0.77390910908383</v>
      </c>
      <c r="Y1505" s="262">
        <v>0.92</v>
      </c>
      <c r="Z1505" s="262" t="s">
        <v>33</v>
      </c>
      <c r="AA1505" s="262" t="s">
        <v>33</v>
      </c>
      <c r="AB1505" s="262" t="s">
        <v>33</v>
      </c>
      <c r="AC1505" s="262" t="s">
        <v>33</v>
      </c>
      <c r="AD1505" s="262">
        <v>0.92</v>
      </c>
      <c r="AE1505" s="260">
        <v>0.854932301740812</v>
      </c>
      <c r="AF1505" s="260">
        <v>0.834090909090909</v>
      </c>
      <c r="AG1505" s="260">
        <v>0.316939890710383</v>
      </c>
      <c r="AH1505" s="260">
        <v>0.716881150643452</v>
      </c>
      <c r="AI1505" s="262">
        <v>0.92</v>
      </c>
      <c r="AJ1505" s="260">
        <v>0.878005115089514</v>
      </c>
      <c r="AK1505" s="260">
        <v>0.837771067801263</v>
      </c>
      <c r="AL1505" s="260">
        <v>0.905570291777188</v>
      </c>
      <c r="AM1505" s="260">
        <v>0.923894401245804</v>
      </c>
      <c r="AN1505" s="259">
        <v>0.99</v>
      </c>
      <c r="AO1505" s="264">
        <v>1</v>
      </c>
      <c r="AP1505" s="264">
        <v>1</v>
      </c>
      <c r="AQ1505" s="264">
        <v>1</v>
      </c>
      <c r="AR1505" s="265">
        <v>1</v>
      </c>
      <c r="AS1505" s="286">
        <v>0.110069253262963</v>
      </c>
      <c r="AT1505" s="267">
        <v>0.0777777777777778</v>
      </c>
      <c r="AU1505" s="268">
        <v>0.0493827160493827</v>
      </c>
      <c r="AV1505" s="268">
        <v>0.0363636363636364</v>
      </c>
      <c r="AW1505" s="268">
        <v>0.0567437800087298</v>
      </c>
      <c r="AX1505" s="224"/>
      <c r="AY1505" s="222"/>
    </row>
    <row r="1506" ht="15" spans="1:51">
      <c r="A1506" s="220"/>
      <c r="B1506" s="224"/>
      <c r="C1506" s="283" t="s">
        <v>1455</v>
      </c>
      <c r="D1506" s="111" t="s">
        <v>25</v>
      </c>
      <c r="E1506" s="111" t="s">
        <v>1456</v>
      </c>
      <c r="F1506" s="290" t="s">
        <v>1547</v>
      </c>
      <c r="G1506" s="290" t="s">
        <v>1547</v>
      </c>
      <c r="H1506" s="290" t="s">
        <v>1547</v>
      </c>
      <c r="I1506" s="290" t="s">
        <v>1547</v>
      </c>
      <c r="J1506" s="259">
        <v>0.9</v>
      </c>
      <c r="K1506" s="260">
        <v>1</v>
      </c>
      <c r="L1506" s="260">
        <v>1</v>
      </c>
      <c r="M1506" s="261">
        <v>1</v>
      </c>
      <c r="N1506" s="261">
        <v>0.990842490842491</v>
      </c>
      <c r="O1506" s="262">
        <v>0.9</v>
      </c>
      <c r="P1506" s="263" t="s">
        <v>33</v>
      </c>
      <c r="Q1506" s="260" t="s">
        <v>33</v>
      </c>
      <c r="R1506" s="260" t="s">
        <v>33</v>
      </c>
      <c r="S1506" s="260">
        <v>0.454545454545455</v>
      </c>
      <c r="T1506" s="262">
        <v>0.9</v>
      </c>
      <c r="U1506" s="260" t="s">
        <v>33</v>
      </c>
      <c r="V1506" s="260" t="s">
        <v>33</v>
      </c>
      <c r="W1506" s="260" t="s">
        <v>33</v>
      </c>
      <c r="X1506" s="260">
        <v>0.363636363636364</v>
      </c>
      <c r="Y1506" s="262">
        <v>0.92</v>
      </c>
      <c r="Z1506" s="262" t="s">
        <v>33</v>
      </c>
      <c r="AA1506" s="262" t="s">
        <v>33</v>
      </c>
      <c r="AB1506" s="262" t="s">
        <v>33</v>
      </c>
      <c r="AC1506" s="262" t="s">
        <v>33</v>
      </c>
      <c r="AD1506" s="262">
        <v>0.92</v>
      </c>
      <c r="AE1506" s="260">
        <v>0</v>
      </c>
      <c r="AF1506" s="260">
        <v>0</v>
      </c>
      <c r="AG1506" s="260">
        <v>1</v>
      </c>
      <c r="AH1506" s="260">
        <v>0.703448275862069</v>
      </c>
      <c r="AI1506" s="262">
        <v>0.92</v>
      </c>
      <c r="AJ1506" s="260">
        <v>0.886912325285896</v>
      </c>
      <c r="AK1506" s="260">
        <v>0.850985221674877</v>
      </c>
      <c r="AL1506" s="260">
        <v>0.819436112777445</v>
      </c>
      <c r="AM1506" s="260">
        <v>0.86394695550944</v>
      </c>
      <c r="AN1506" s="259">
        <v>0.99</v>
      </c>
      <c r="AO1506" s="264" t="s">
        <v>33</v>
      </c>
      <c r="AP1506" s="264">
        <v>1</v>
      </c>
      <c r="AQ1506" s="264">
        <v>1</v>
      </c>
      <c r="AR1506" s="265">
        <v>1</v>
      </c>
      <c r="AS1506" s="286">
        <v>0.110069253262963</v>
      </c>
      <c r="AT1506" s="267">
        <v>0</v>
      </c>
      <c r="AU1506" s="268">
        <v>0.0833333333333333</v>
      </c>
      <c r="AV1506" s="268">
        <v>0.2</v>
      </c>
      <c r="AW1506" s="268">
        <v>0.0575539568345324</v>
      </c>
      <c r="AX1506" s="224"/>
      <c r="AY1506" s="222"/>
    </row>
    <row r="1507" ht="15" spans="1:51">
      <c r="A1507" s="220"/>
      <c r="B1507" s="224"/>
      <c r="C1507" s="283" t="s">
        <v>1455</v>
      </c>
      <c r="D1507" s="111" t="s">
        <v>25</v>
      </c>
      <c r="E1507" s="111" t="s">
        <v>1456</v>
      </c>
      <c r="F1507" s="290" t="s">
        <v>1548</v>
      </c>
      <c r="G1507" s="290" t="s">
        <v>1548</v>
      </c>
      <c r="H1507" s="290" t="s">
        <v>1548</v>
      </c>
      <c r="I1507" s="290" t="s">
        <v>1548</v>
      </c>
      <c r="J1507" s="259">
        <v>0.9</v>
      </c>
      <c r="K1507" s="260">
        <v>1</v>
      </c>
      <c r="L1507" s="260">
        <v>1</v>
      </c>
      <c r="M1507" s="261">
        <v>1</v>
      </c>
      <c r="N1507" s="261">
        <v>0.997849462365591</v>
      </c>
      <c r="O1507" s="262">
        <v>0.9</v>
      </c>
      <c r="P1507" s="263">
        <v>0.979344729344729</v>
      </c>
      <c r="Q1507" s="260">
        <v>0.990318118948824</v>
      </c>
      <c r="R1507" s="260">
        <v>0.991282689912827</v>
      </c>
      <c r="S1507" s="260">
        <v>0.993696131209729</v>
      </c>
      <c r="T1507" s="262">
        <v>0.9</v>
      </c>
      <c r="U1507" s="260">
        <v>0.868233618233618</v>
      </c>
      <c r="V1507" s="260">
        <v>0.970954356846473</v>
      </c>
      <c r="W1507" s="260">
        <v>0.962017434620174</v>
      </c>
      <c r="X1507" s="260">
        <v>0.960949485370004</v>
      </c>
      <c r="Y1507" s="262">
        <v>0.92</v>
      </c>
      <c r="Z1507" s="262" t="s">
        <v>33</v>
      </c>
      <c r="AA1507" s="262" t="s">
        <v>33</v>
      </c>
      <c r="AB1507" s="262" t="s">
        <v>33</v>
      </c>
      <c r="AC1507" s="262" t="s">
        <v>33</v>
      </c>
      <c r="AD1507" s="262">
        <v>0.92</v>
      </c>
      <c r="AE1507" s="260">
        <v>1</v>
      </c>
      <c r="AF1507" s="260">
        <v>0.211538461538462</v>
      </c>
      <c r="AG1507" s="260">
        <v>1</v>
      </c>
      <c r="AH1507" s="260">
        <v>0.965047393364929</v>
      </c>
      <c r="AI1507" s="262">
        <v>0.92</v>
      </c>
      <c r="AJ1507" s="260">
        <v>0.957264957264957</v>
      </c>
      <c r="AK1507" s="260">
        <v>0.992392807745505</v>
      </c>
      <c r="AL1507" s="260">
        <v>0.986301369863014</v>
      </c>
      <c r="AM1507" s="260">
        <v>0.98725279629578</v>
      </c>
      <c r="AN1507" s="259">
        <v>0.99</v>
      </c>
      <c r="AO1507" s="264">
        <v>1</v>
      </c>
      <c r="AP1507" s="264">
        <v>1</v>
      </c>
      <c r="AQ1507" s="264">
        <v>1</v>
      </c>
      <c r="AR1507" s="265">
        <v>1</v>
      </c>
      <c r="AS1507" s="286">
        <v>0.110069253262963</v>
      </c>
      <c r="AT1507" s="267">
        <v>0.0571428571428571</v>
      </c>
      <c r="AU1507" s="268">
        <v>0</v>
      </c>
      <c r="AV1507" s="268">
        <v>0.0337078651685393</v>
      </c>
      <c r="AW1507" s="268">
        <v>0.0504761904761905</v>
      </c>
      <c r="AX1507" s="224"/>
      <c r="AY1507" s="222"/>
    </row>
    <row r="1508" ht="15" spans="1:51">
      <c r="A1508" s="220"/>
      <c r="B1508" s="224"/>
      <c r="C1508" s="283" t="s">
        <v>1455</v>
      </c>
      <c r="D1508" s="111" t="s">
        <v>25</v>
      </c>
      <c r="E1508" s="111" t="s">
        <v>1456</v>
      </c>
      <c r="F1508" s="290" t="s">
        <v>1549</v>
      </c>
      <c r="G1508" s="290" t="s">
        <v>1549</v>
      </c>
      <c r="H1508" s="290" t="s">
        <v>1549</v>
      </c>
      <c r="I1508" s="290" t="s">
        <v>1549</v>
      </c>
      <c r="J1508" s="259">
        <v>0.9</v>
      </c>
      <c r="K1508" s="260">
        <v>1</v>
      </c>
      <c r="L1508" s="260">
        <v>1</v>
      </c>
      <c r="M1508" s="261">
        <v>1</v>
      </c>
      <c r="N1508" s="261">
        <v>0.995192307692308</v>
      </c>
      <c r="O1508" s="262">
        <v>0.9</v>
      </c>
      <c r="P1508" s="263">
        <v>0.996478873239437</v>
      </c>
      <c r="Q1508" s="260">
        <v>0.991970802919708</v>
      </c>
      <c r="R1508" s="260">
        <v>0.991280653950954</v>
      </c>
      <c r="S1508" s="260">
        <v>0.976520221123072</v>
      </c>
      <c r="T1508" s="262">
        <v>0.9</v>
      </c>
      <c r="U1508" s="260">
        <v>0.933802816901408</v>
      </c>
      <c r="V1508" s="260">
        <v>0.894160583941606</v>
      </c>
      <c r="W1508" s="260">
        <v>0.947683923705722</v>
      </c>
      <c r="X1508" s="260">
        <v>0.918591795170207</v>
      </c>
      <c r="Y1508" s="262">
        <v>0.92</v>
      </c>
      <c r="Z1508" s="262" t="s">
        <v>33</v>
      </c>
      <c r="AA1508" s="262" t="s">
        <v>33</v>
      </c>
      <c r="AB1508" s="262" t="s">
        <v>33</v>
      </c>
      <c r="AC1508" s="262">
        <v>1</v>
      </c>
      <c r="AD1508" s="262">
        <v>0.92</v>
      </c>
      <c r="AE1508" s="260">
        <v>1</v>
      </c>
      <c r="AF1508" s="260">
        <v>1</v>
      </c>
      <c r="AG1508" s="260">
        <v>1</v>
      </c>
      <c r="AH1508" s="260">
        <v>0.996977938954367</v>
      </c>
      <c r="AI1508" s="262">
        <v>0.92</v>
      </c>
      <c r="AJ1508" s="260">
        <v>0.964084507042254</v>
      </c>
      <c r="AK1508" s="260">
        <v>0.951859956236324</v>
      </c>
      <c r="AL1508" s="260">
        <v>0.97275204359673</v>
      </c>
      <c r="AM1508" s="260">
        <v>0.971116928446771</v>
      </c>
      <c r="AN1508" s="259">
        <v>0.99</v>
      </c>
      <c r="AO1508" s="264">
        <v>1</v>
      </c>
      <c r="AP1508" s="264">
        <v>1</v>
      </c>
      <c r="AQ1508" s="264">
        <v>1</v>
      </c>
      <c r="AR1508" s="265">
        <v>1</v>
      </c>
      <c r="AS1508" s="286">
        <v>0.110069253262963</v>
      </c>
      <c r="AT1508" s="267">
        <v>0.1</v>
      </c>
      <c r="AU1508" s="268">
        <v>0</v>
      </c>
      <c r="AV1508" s="268">
        <v>0</v>
      </c>
      <c r="AW1508" s="268">
        <v>0.037621359223301</v>
      </c>
      <c r="AX1508" s="224"/>
      <c r="AY1508" s="222"/>
    </row>
    <row r="1509" ht="15" spans="1:51">
      <c r="A1509" s="220"/>
      <c r="B1509" s="224"/>
      <c r="C1509" s="283" t="s">
        <v>1455</v>
      </c>
      <c r="D1509" s="111" t="s">
        <v>25</v>
      </c>
      <c r="E1509" s="111" t="s">
        <v>1456</v>
      </c>
      <c r="F1509" s="290" t="s">
        <v>1550</v>
      </c>
      <c r="G1509" s="290" t="s">
        <v>1550</v>
      </c>
      <c r="H1509" s="290" t="s">
        <v>1550</v>
      </c>
      <c r="I1509" s="290" t="s">
        <v>1550</v>
      </c>
      <c r="J1509" s="259">
        <v>0.9</v>
      </c>
      <c r="K1509" s="260">
        <v>1</v>
      </c>
      <c r="L1509" s="260">
        <v>1</v>
      </c>
      <c r="M1509" s="261">
        <v>1</v>
      </c>
      <c r="N1509" s="261">
        <v>1</v>
      </c>
      <c r="O1509" s="262">
        <v>0.9</v>
      </c>
      <c r="P1509" s="263">
        <v>1</v>
      </c>
      <c r="Q1509" s="260">
        <v>0.999548736462094</v>
      </c>
      <c r="R1509" s="260">
        <v>0.999584889995849</v>
      </c>
      <c r="S1509" s="260">
        <v>0.998597186892114</v>
      </c>
      <c r="T1509" s="262">
        <v>0.9</v>
      </c>
      <c r="U1509" s="260">
        <v>0.985983566940551</v>
      </c>
      <c r="V1509" s="260">
        <v>0.990523465703971</v>
      </c>
      <c r="W1509" s="260">
        <v>0.992112909921129</v>
      </c>
      <c r="X1509" s="260">
        <v>0.988740086787371</v>
      </c>
      <c r="Y1509" s="262">
        <v>0.92</v>
      </c>
      <c r="Z1509" s="262" t="s">
        <v>33</v>
      </c>
      <c r="AA1509" s="262" t="s">
        <v>33</v>
      </c>
      <c r="AB1509" s="262" t="s">
        <v>33</v>
      </c>
      <c r="AC1509" s="262" t="s">
        <v>33</v>
      </c>
      <c r="AD1509" s="262">
        <v>0.92</v>
      </c>
      <c r="AE1509" s="260">
        <v>1</v>
      </c>
      <c r="AF1509" s="260">
        <v>0.862068965517241</v>
      </c>
      <c r="AG1509" s="260">
        <v>1</v>
      </c>
      <c r="AH1509" s="260">
        <v>0.9328125</v>
      </c>
      <c r="AI1509" s="262">
        <v>0.92</v>
      </c>
      <c r="AJ1509" s="260">
        <v>0.994200096665056</v>
      </c>
      <c r="AK1509" s="260">
        <v>0.994584837545126</v>
      </c>
      <c r="AL1509" s="260">
        <v>0.995018679950187</v>
      </c>
      <c r="AM1509" s="260">
        <v>0.994987281161155</v>
      </c>
      <c r="AN1509" s="259">
        <v>0.99</v>
      </c>
      <c r="AO1509" s="264">
        <v>1</v>
      </c>
      <c r="AP1509" s="264">
        <v>1</v>
      </c>
      <c r="AQ1509" s="264">
        <v>1</v>
      </c>
      <c r="AR1509" s="265">
        <v>1</v>
      </c>
      <c r="AS1509" s="286">
        <v>0.110069253262963</v>
      </c>
      <c r="AT1509" s="267">
        <v>0.25</v>
      </c>
      <c r="AU1509" s="268">
        <v>0.0555555555555556</v>
      </c>
      <c r="AV1509" s="268">
        <v>0</v>
      </c>
      <c r="AW1509" s="268">
        <v>0.0404814004376368</v>
      </c>
      <c r="AX1509" s="224"/>
      <c r="AY1509" s="222"/>
    </row>
    <row r="1510" ht="15" spans="1:51">
      <c r="A1510" s="220"/>
      <c r="B1510" s="224"/>
      <c r="C1510" s="283" t="s">
        <v>1455</v>
      </c>
      <c r="D1510" s="111" t="s">
        <v>25</v>
      </c>
      <c r="E1510" s="111" t="s">
        <v>1456</v>
      </c>
      <c r="F1510" s="290" t="s">
        <v>1551</v>
      </c>
      <c r="G1510" s="290" t="s">
        <v>1551</v>
      </c>
      <c r="H1510" s="290" t="s">
        <v>1551</v>
      </c>
      <c r="I1510" s="290" t="s">
        <v>1551</v>
      </c>
      <c r="J1510" s="259">
        <v>0.9</v>
      </c>
      <c r="K1510" s="260">
        <v>1</v>
      </c>
      <c r="L1510" s="260">
        <v>1</v>
      </c>
      <c r="M1510" s="261">
        <v>0.977272727272727</v>
      </c>
      <c r="N1510" s="261">
        <v>0.988117001828154</v>
      </c>
      <c r="O1510" s="262">
        <v>0.9</v>
      </c>
      <c r="P1510" s="263">
        <v>0.960629921259842</v>
      </c>
      <c r="Q1510" s="260">
        <v>0.971073263044066</v>
      </c>
      <c r="R1510" s="260">
        <v>0.961122554067971</v>
      </c>
      <c r="S1510" s="260">
        <v>0.966622611030692</v>
      </c>
      <c r="T1510" s="262">
        <v>0.9</v>
      </c>
      <c r="U1510" s="260">
        <v>0.933478142818355</v>
      </c>
      <c r="V1510" s="260">
        <v>0.939172749391727</v>
      </c>
      <c r="W1510" s="260">
        <v>0.94773429454171</v>
      </c>
      <c r="X1510" s="260">
        <v>0.947112257956238</v>
      </c>
      <c r="Y1510" s="262">
        <v>0.92</v>
      </c>
      <c r="Z1510" s="262" t="s">
        <v>33</v>
      </c>
      <c r="AA1510" s="262" t="s">
        <v>33</v>
      </c>
      <c r="AB1510" s="262" t="s">
        <v>33</v>
      </c>
      <c r="AC1510" s="262" t="s">
        <v>33</v>
      </c>
      <c r="AD1510" s="262">
        <v>0.92</v>
      </c>
      <c r="AE1510" s="260">
        <v>0.972222222222222</v>
      </c>
      <c r="AF1510" s="260">
        <v>0.982352941176471</v>
      </c>
      <c r="AG1510" s="260">
        <v>0.957264957264957</v>
      </c>
      <c r="AH1510" s="260">
        <v>0.978612931141056</v>
      </c>
      <c r="AI1510" s="262">
        <v>0.92</v>
      </c>
      <c r="AJ1510" s="260">
        <v>0.976106434971491</v>
      </c>
      <c r="AK1510" s="260">
        <v>0.9816166531495</v>
      </c>
      <c r="AL1510" s="260">
        <v>0.981462409886715</v>
      </c>
      <c r="AM1510" s="260">
        <v>0.983835946924005</v>
      </c>
      <c r="AN1510" s="259">
        <v>0.99</v>
      </c>
      <c r="AO1510" s="264">
        <v>1</v>
      </c>
      <c r="AP1510" s="264">
        <v>1</v>
      </c>
      <c r="AQ1510" s="264">
        <v>1</v>
      </c>
      <c r="AR1510" s="265">
        <v>1</v>
      </c>
      <c r="AS1510" s="286">
        <v>0.110069253262963</v>
      </c>
      <c r="AT1510" s="267">
        <v>0.0119047619047619</v>
      </c>
      <c r="AU1510" s="268">
        <v>0.0597014925373134</v>
      </c>
      <c r="AV1510" s="268">
        <v>0.00943396226415094</v>
      </c>
      <c r="AW1510" s="268">
        <v>0.0237010027347311</v>
      </c>
      <c r="AX1510" s="224"/>
      <c r="AY1510" s="222"/>
    </row>
    <row r="1511" ht="15" spans="1:51">
      <c r="A1511" s="220"/>
      <c r="B1511" s="224"/>
      <c r="C1511" s="283" t="s">
        <v>1455</v>
      </c>
      <c r="D1511" s="111" t="s">
        <v>25</v>
      </c>
      <c r="E1511" s="111" t="s">
        <v>1456</v>
      </c>
      <c r="F1511" s="290" t="s">
        <v>1552</v>
      </c>
      <c r="G1511" s="290" t="s">
        <v>1552</v>
      </c>
      <c r="H1511" s="290" t="s">
        <v>1552</v>
      </c>
      <c r="I1511" s="290" t="s">
        <v>1552</v>
      </c>
      <c r="J1511" s="259">
        <v>0.9</v>
      </c>
      <c r="K1511" s="260">
        <v>1</v>
      </c>
      <c r="L1511" s="260">
        <v>0.935483870967742</v>
      </c>
      <c r="M1511" s="261">
        <v>1</v>
      </c>
      <c r="N1511" s="261">
        <v>0.989942528735632</v>
      </c>
      <c r="O1511" s="262">
        <v>0.9</v>
      </c>
      <c r="P1511" s="263">
        <v>0.982960596379127</v>
      </c>
      <c r="Q1511" s="260">
        <v>0.984895833333333</v>
      </c>
      <c r="R1511" s="260">
        <v>0.987915407854985</v>
      </c>
      <c r="S1511" s="260">
        <v>0.96938411499318</v>
      </c>
      <c r="T1511" s="262">
        <v>0.9</v>
      </c>
      <c r="U1511" s="260">
        <v>0.938232161874334</v>
      </c>
      <c r="V1511" s="260">
        <v>0.9265625</v>
      </c>
      <c r="W1511" s="260">
        <v>0.952165156092649</v>
      </c>
      <c r="X1511" s="260">
        <v>0.941181408036932</v>
      </c>
      <c r="Y1511" s="262">
        <v>0.92</v>
      </c>
      <c r="Z1511" s="262" t="s">
        <v>33</v>
      </c>
      <c r="AA1511" s="262" t="s">
        <v>33</v>
      </c>
      <c r="AB1511" s="262" t="s">
        <v>33</v>
      </c>
      <c r="AC1511" s="262" t="s">
        <v>33</v>
      </c>
      <c r="AD1511" s="262">
        <v>0.92</v>
      </c>
      <c r="AE1511" s="260">
        <v>0.981818181818182</v>
      </c>
      <c r="AF1511" s="260">
        <v>0.957746478873239</v>
      </c>
      <c r="AG1511" s="260">
        <v>0.927710843373494</v>
      </c>
      <c r="AH1511" s="260">
        <v>0.984028683181226</v>
      </c>
      <c r="AI1511" s="262">
        <v>0.92</v>
      </c>
      <c r="AJ1511" s="260">
        <v>0.973375931842385</v>
      </c>
      <c r="AK1511" s="260">
        <v>0.9703125</v>
      </c>
      <c r="AL1511" s="260">
        <v>0.970292044310171</v>
      </c>
      <c r="AM1511" s="260">
        <v>0.975868219494282</v>
      </c>
      <c r="AN1511" s="259">
        <v>0.99</v>
      </c>
      <c r="AO1511" s="264">
        <v>1</v>
      </c>
      <c r="AP1511" s="264">
        <v>1</v>
      </c>
      <c r="AQ1511" s="264">
        <v>1</v>
      </c>
      <c r="AR1511" s="265">
        <v>1</v>
      </c>
      <c r="AS1511" s="286">
        <v>0.110069253262963</v>
      </c>
      <c r="AT1511" s="267">
        <v>0</v>
      </c>
      <c r="AU1511" s="268">
        <v>0.0612244897959184</v>
      </c>
      <c r="AV1511" s="268">
        <v>0.0204081632653061</v>
      </c>
      <c r="AW1511" s="268">
        <v>0.0297937356760886</v>
      </c>
      <c r="AX1511" s="224"/>
      <c r="AY1511" s="222"/>
    </row>
    <row r="1512" ht="15" spans="1:51">
      <c r="A1512" s="220"/>
      <c r="B1512" s="224"/>
      <c r="C1512" s="283" t="s">
        <v>1455</v>
      </c>
      <c r="D1512" s="111" t="s">
        <v>25</v>
      </c>
      <c r="E1512" s="111" t="s">
        <v>1456</v>
      </c>
      <c r="F1512" s="290" t="s">
        <v>1553</v>
      </c>
      <c r="G1512" s="290" t="s">
        <v>1553</v>
      </c>
      <c r="H1512" s="290" t="s">
        <v>1553</v>
      </c>
      <c r="I1512" s="290" t="s">
        <v>1553</v>
      </c>
      <c r="J1512" s="259">
        <v>0.9</v>
      </c>
      <c r="K1512" s="260">
        <v>1</v>
      </c>
      <c r="L1512" s="260">
        <v>1</v>
      </c>
      <c r="M1512" s="261">
        <v>1</v>
      </c>
      <c r="N1512" s="261">
        <v>0.982658959537572</v>
      </c>
      <c r="O1512" s="262">
        <v>0.9</v>
      </c>
      <c r="P1512" s="263">
        <v>0.985401459854015</v>
      </c>
      <c r="Q1512" s="260">
        <v>0.968933177022274</v>
      </c>
      <c r="R1512" s="260">
        <v>0.978319783197832</v>
      </c>
      <c r="S1512" s="260">
        <v>0.971458141674333</v>
      </c>
      <c r="T1512" s="262">
        <v>0.9</v>
      </c>
      <c r="U1512" s="260">
        <v>0.849522740033689</v>
      </c>
      <c r="V1512" s="260">
        <v>0.76905041031653</v>
      </c>
      <c r="W1512" s="260">
        <v>0.841734417344173</v>
      </c>
      <c r="X1512" s="260">
        <v>0.783624655013799</v>
      </c>
      <c r="Y1512" s="262">
        <v>0.92</v>
      </c>
      <c r="Z1512" s="262" t="s">
        <v>33</v>
      </c>
      <c r="AA1512" s="262" t="s">
        <v>33</v>
      </c>
      <c r="AB1512" s="262" t="s">
        <v>33</v>
      </c>
      <c r="AC1512" s="262" t="s">
        <v>33</v>
      </c>
      <c r="AD1512" s="262">
        <v>0.92</v>
      </c>
      <c r="AE1512" s="260">
        <v>1</v>
      </c>
      <c r="AF1512" s="260">
        <v>1</v>
      </c>
      <c r="AG1512" s="260">
        <v>1</v>
      </c>
      <c r="AH1512" s="260">
        <v>0.97972972972973</v>
      </c>
      <c r="AI1512" s="262">
        <v>0.92</v>
      </c>
      <c r="AJ1512" s="260">
        <v>0.971364402021336</v>
      </c>
      <c r="AK1512" s="260">
        <v>0.967760844079719</v>
      </c>
      <c r="AL1512" s="260">
        <v>0.980487804878049</v>
      </c>
      <c r="AM1512" s="260">
        <v>0.97040018399264</v>
      </c>
      <c r="AN1512" s="259">
        <v>0.99</v>
      </c>
      <c r="AO1512" s="264">
        <v>1</v>
      </c>
      <c r="AP1512" s="264">
        <v>1</v>
      </c>
      <c r="AQ1512" s="264">
        <v>1</v>
      </c>
      <c r="AR1512" s="265">
        <v>1</v>
      </c>
      <c r="AS1512" s="286">
        <v>0.110069253262963</v>
      </c>
      <c r="AT1512" s="267">
        <v>0.0465116279069767</v>
      </c>
      <c r="AU1512" s="268">
        <v>0.00740740740740741</v>
      </c>
      <c r="AV1512" s="268">
        <v>0.0151515151515152</v>
      </c>
      <c r="AW1512" s="268">
        <v>0.0488888888888889</v>
      </c>
      <c r="AX1512" s="224"/>
      <c r="AY1512" s="222"/>
    </row>
    <row r="1513" ht="15" spans="1:51">
      <c r="A1513" s="220"/>
      <c r="B1513" s="224"/>
      <c r="C1513" s="283" t="s">
        <v>1455</v>
      </c>
      <c r="D1513" s="111" t="s">
        <v>25</v>
      </c>
      <c r="E1513" s="111" t="s">
        <v>1456</v>
      </c>
      <c r="F1513" s="290" t="s">
        <v>1554</v>
      </c>
      <c r="G1513" s="290" t="s">
        <v>1554</v>
      </c>
      <c r="H1513" s="290" t="s">
        <v>1554</v>
      </c>
      <c r="I1513" s="290" t="s">
        <v>1554</v>
      </c>
      <c r="J1513" s="259">
        <v>0.9</v>
      </c>
      <c r="K1513" s="260">
        <v>1</v>
      </c>
      <c r="L1513" s="260">
        <v>1</v>
      </c>
      <c r="M1513" s="261">
        <v>1</v>
      </c>
      <c r="N1513" s="261">
        <v>0.992141453831041</v>
      </c>
      <c r="O1513" s="262">
        <v>0.9</v>
      </c>
      <c r="P1513" s="263">
        <v>0.95457373988799</v>
      </c>
      <c r="Q1513" s="260">
        <v>0.969818913480885</v>
      </c>
      <c r="R1513" s="260">
        <v>0.934226552984166</v>
      </c>
      <c r="S1513" s="260">
        <v>0.983228001944579</v>
      </c>
      <c r="T1513" s="262">
        <v>0.9</v>
      </c>
      <c r="U1513" s="260">
        <v>0.907280647168637</v>
      </c>
      <c r="V1513" s="260">
        <v>0.922199865861838</v>
      </c>
      <c r="W1513" s="260">
        <v>0.906211936662607</v>
      </c>
      <c r="X1513" s="260">
        <v>0.905849943283098</v>
      </c>
      <c r="Y1513" s="262">
        <v>0.92</v>
      </c>
      <c r="Z1513" s="262" t="s">
        <v>33</v>
      </c>
      <c r="AA1513" s="262" t="s">
        <v>33</v>
      </c>
      <c r="AB1513" s="262" t="s">
        <v>33</v>
      </c>
      <c r="AC1513" s="262" t="s">
        <v>33</v>
      </c>
      <c r="AD1513" s="262">
        <v>0.92</v>
      </c>
      <c r="AE1513" s="260">
        <v>0.775</v>
      </c>
      <c r="AF1513" s="260">
        <v>0.893617021276596</v>
      </c>
      <c r="AG1513" s="260">
        <v>0.854166666666667</v>
      </c>
      <c r="AH1513" s="260">
        <v>0.790408525754885</v>
      </c>
      <c r="AI1513" s="262">
        <v>0.92</v>
      </c>
      <c r="AJ1513" s="260">
        <v>0.957685127566895</v>
      </c>
      <c r="AK1513" s="260">
        <v>0.981891348088531</v>
      </c>
      <c r="AL1513" s="260">
        <v>0.982947624847747</v>
      </c>
      <c r="AM1513" s="260">
        <v>0.973262032085562</v>
      </c>
      <c r="AN1513" s="259">
        <v>0.99</v>
      </c>
      <c r="AO1513" s="264">
        <v>1</v>
      </c>
      <c r="AP1513" s="264">
        <v>1</v>
      </c>
      <c r="AQ1513" s="264">
        <v>1</v>
      </c>
      <c r="AR1513" s="265">
        <v>1</v>
      </c>
      <c r="AS1513" s="286">
        <v>0.110069253262963</v>
      </c>
      <c r="AT1513" s="267">
        <v>0</v>
      </c>
      <c r="AU1513" s="268">
        <v>0.0246913580246914</v>
      </c>
      <c r="AV1513" s="268">
        <v>0</v>
      </c>
      <c r="AW1513" s="268">
        <v>0.0389016018306636</v>
      </c>
      <c r="AX1513" s="224"/>
      <c r="AY1513" s="222"/>
    </row>
    <row r="1514" ht="15" spans="1:51">
      <c r="A1514" s="220"/>
      <c r="B1514" s="224"/>
      <c r="C1514" s="283" t="s">
        <v>1455</v>
      </c>
      <c r="D1514" s="111" t="s">
        <v>125</v>
      </c>
      <c r="E1514" s="111" t="s">
        <v>1456</v>
      </c>
      <c r="F1514" s="290" t="s">
        <v>1555</v>
      </c>
      <c r="G1514" s="290" t="s">
        <v>1555</v>
      </c>
      <c r="H1514" s="290" t="s">
        <v>1555</v>
      </c>
      <c r="I1514" s="290" t="s">
        <v>1555</v>
      </c>
      <c r="J1514" s="259">
        <v>0.9</v>
      </c>
      <c r="K1514" s="260" t="s">
        <v>33</v>
      </c>
      <c r="L1514" s="260" t="s">
        <v>33</v>
      </c>
      <c r="M1514" s="261" t="s">
        <v>33</v>
      </c>
      <c r="N1514" s="261" t="s">
        <v>33</v>
      </c>
      <c r="O1514" s="262">
        <v>0.9</v>
      </c>
      <c r="P1514" s="263">
        <v>0</v>
      </c>
      <c r="Q1514" s="260" t="s">
        <v>33</v>
      </c>
      <c r="R1514" s="260" t="s">
        <v>33</v>
      </c>
      <c r="S1514" s="260">
        <v>0</v>
      </c>
      <c r="T1514" s="262">
        <v>0.9</v>
      </c>
      <c r="U1514" s="260">
        <v>0</v>
      </c>
      <c r="V1514" s="260" t="s">
        <v>33</v>
      </c>
      <c r="W1514" s="260" t="s">
        <v>33</v>
      </c>
      <c r="X1514" s="260">
        <v>0</v>
      </c>
      <c r="Y1514" s="262">
        <v>0.92</v>
      </c>
      <c r="Z1514" s="262" t="s">
        <v>33</v>
      </c>
      <c r="AA1514" s="262" t="s">
        <v>33</v>
      </c>
      <c r="AB1514" s="262" t="s">
        <v>33</v>
      </c>
      <c r="AC1514" s="262" t="s">
        <v>33</v>
      </c>
      <c r="AD1514" s="262">
        <v>0.92</v>
      </c>
      <c r="AE1514" s="260">
        <v>1</v>
      </c>
      <c r="AF1514" s="260">
        <v>1</v>
      </c>
      <c r="AG1514" s="260">
        <v>1</v>
      </c>
      <c r="AH1514" s="260">
        <v>0.937575392038601</v>
      </c>
      <c r="AI1514" s="262">
        <v>0.92</v>
      </c>
      <c r="AJ1514" s="260">
        <v>0</v>
      </c>
      <c r="AK1514" s="260" t="s">
        <v>33</v>
      </c>
      <c r="AL1514" s="260" t="s">
        <v>33</v>
      </c>
      <c r="AM1514" s="260">
        <v>0</v>
      </c>
      <c r="AN1514" s="259">
        <v>0.99</v>
      </c>
      <c r="AO1514" s="264" t="s">
        <v>33</v>
      </c>
      <c r="AP1514" s="264" t="s">
        <v>33</v>
      </c>
      <c r="AQ1514" s="264" t="s">
        <v>33</v>
      </c>
      <c r="AR1514" s="265">
        <v>1</v>
      </c>
      <c r="AS1514" s="286">
        <v>0.110069253262963</v>
      </c>
      <c r="AT1514" s="267" t="s">
        <v>33</v>
      </c>
      <c r="AU1514" s="268" t="s">
        <v>33</v>
      </c>
      <c r="AV1514" s="268" t="s">
        <v>33</v>
      </c>
      <c r="AW1514" s="268" t="s">
        <v>33</v>
      </c>
      <c r="AX1514" s="224"/>
      <c r="AY1514" s="222"/>
    </row>
    <row r="1515" ht="15" spans="1:51">
      <c r="A1515" s="220"/>
      <c r="B1515" s="224"/>
      <c r="C1515" s="283" t="s">
        <v>1455</v>
      </c>
      <c r="D1515" s="111" t="s">
        <v>25</v>
      </c>
      <c r="E1515" s="111" t="s">
        <v>1456</v>
      </c>
      <c r="F1515" s="290" t="s">
        <v>1556</v>
      </c>
      <c r="G1515" s="290" t="s">
        <v>1556</v>
      </c>
      <c r="H1515" s="290" t="s">
        <v>1556</v>
      </c>
      <c r="I1515" s="290" t="s">
        <v>1556</v>
      </c>
      <c r="J1515" s="259">
        <v>0.9</v>
      </c>
      <c r="K1515" s="260">
        <v>1</v>
      </c>
      <c r="L1515" s="260">
        <v>1</v>
      </c>
      <c r="M1515" s="261">
        <v>1</v>
      </c>
      <c r="N1515" s="261">
        <v>0.989917506874427</v>
      </c>
      <c r="O1515" s="262">
        <v>0.9</v>
      </c>
      <c r="P1515" s="263">
        <v>0.996051537822111</v>
      </c>
      <c r="Q1515" s="260">
        <v>0.997412119905111</v>
      </c>
      <c r="R1515" s="260">
        <v>0.996237623762376</v>
      </c>
      <c r="S1515" s="260">
        <v>0.995149443739589</v>
      </c>
      <c r="T1515" s="262">
        <v>0.9</v>
      </c>
      <c r="U1515" s="260">
        <v>0.944305901911887</v>
      </c>
      <c r="V1515" s="260">
        <v>0.958162605132629</v>
      </c>
      <c r="W1515" s="260">
        <v>0.965544554455446</v>
      </c>
      <c r="X1515" s="260">
        <v>0.952720022785531</v>
      </c>
      <c r="Y1515" s="262">
        <v>0.92</v>
      </c>
      <c r="Z1515" s="262" t="s">
        <v>33</v>
      </c>
      <c r="AA1515" s="262" t="s">
        <v>33</v>
      </c>
      <c r="AB1515" s="262" t="s">
        <v>33</v>
      </c>
      <c r="AC1515" s="262" t="s">
        <v>33</v>
      </c>
      <c r="AD1515" s="262">
        <v>0.92</v>
      </c>
      <c r="AE1515" s="260">
        <v>0.871264367816092</v>
      </c>
      <c r="AF1515" s="260">
        <v>0.99581589958159</v>
      </c>
      <c r="AG1515" s="260">
        <v>1</v>
      </c>
      <c r="AH1515" s="260">
        <v>0.964441795788637</v>
      </c>
      <c r="AI1515" s="262">
        <v>0.92</v>
      </c>
      <c r="AJ1515" s="260">
        <v>0.972776392352452</v>
      </c>
      <c r="AK1515" s="260">
        <v>0.979728272590037</v>
      </c>
      <c r="AL1515" s="260">
        <v>0.987920792079208</v>
      </c>
      <c r="AM1515" s="260">
        <v>0.983506524891252</v>
      </c>
      <c r="AN1515" s="259">
        <v>0.99</v>
      </c>
      <c r="AO1515" s="264">
        <v>1</v>
      </c>
      <c r="AP1515" s="264">
        <v>1</v>
      </c>
      <c r="AQ1515" s="264">
        <v>1</v>
      </c>
      <c r="AR1515" s="265">
        <v>1</v>
      </c>
      <c r="AS1515" s="286">
        <v>0.110069253262963</v>
      </c>
      <c r="AT1515" s="267">
        <v>0.0526315789473684</v>
      </c>
      <c r="AU1515" s="268">
        <v>0.0108695652173913</v>
      </c>
      <c r="AV1515" s="268">
        <v>0.0479452054794521</v>
      </c>
      <c r="AW1515" s="268">
        <v>0.0424242424242424</v>
      </c>
      <c r="AX1515" s="224"/>
      <c r="AY1515" s="222"/>
    </row>
    <row r="1516" ht="15" spans="1:51">
      <c r="A1516" s="220"/>
      <c r="B1516" s="224"/>
      <c r="C1516" s="283" t="s">
        <v>1455</v>
      </c>
      <c r="D1516" s="111" t="s">
        <v>25</v>
      </c>
      <c r="E1516" s="111" t="s">
        <v>1456</v>
      </c>
      <c r="F1516" s="290" t="s">
        <v>1557</v>
      </c>
      <c r="G1516" s="290" t="s">
        <v>1557</v>
      </c>
      <c r="H1516" s="290" t="s">
        <v>1557</v>
      </c>
      <c r="I1516" s="290" t="s">
        <v>1557</v>
      </c>
      <c r="J1516" s="259">
        <v>0.9</v>
      </c>
      <c r="K1516" s="260">
        <v>1</v>
      </c>
      <c r="L1516" s="260">
        <v>0.962962962962963</v>
      </c>
      <c r="M1516" s="261">
        <v>1</v>
      </c>
      <c r="N1516" s="261">
        <v>0.981324278438031</v>
      </c>
      <c r="O1516" s="262">
        <v>0.9</v>
      </c>
      <c r="P1516" s="263">
        <v>0.98840885142255</v>
      </c>
      <c r="Q1516" s="260">
        <v>0.98180924287119</v>
      </c>
      <c r="R1516" s="260">
        <v>0.959086584205519</v>
      </c>
      <c r="S1516" s="260">
        <v>0.945822167113315</v>
      </c>
      <c r="T1516" s="262">
        <v>0.9</v>
      </c>
      <c r="U1516" s="260">
        <v>0.924657534246575</v>
      </c>
      <c r="V1516" s="260">
        <v>0.916420845624385</v>
      </c>
      <c r="W1516" s="260">
        <v>0.873929590865842</v>
      </c>
      <c r="X1516" s="260">
        <v>0.859345626174953</v>
      </c>
      <c r="Y1516" s="262">
        <v>0.92</v>
      </c>
      <c r="Z1516" s="262" t="s">
        <v>33</v>
      </c>
      <c r="AA1516" s="262" t="s">
        <v>33</v>
      </c>
      <c r="AB1516" s="262" t="s">
        <v>33</v>
      </c>
      <c r="AC1516" s="262" t="s">
        <v>33</v>
      </c>
      <c r="AD1516" s="262">
        <v>0.92</v>
      </c>
      <c r="AE1516" s="260">
        <v>1</v>
      </c>
      <c r="AF1516" s="260">
        <v>1</v>
      </c>
      <c r="AG1516" s="260">
        <v>1</v>
      </c>
      <c r="AH1516" s="260">
        <v>0.882740711146624</v>
      </c>
      <c r="AI1516" s="262">
        <v>0.92</v>
      </c>
      <c r="AJ1516" s="260">
        <v>0.947312961011591</v>
      </c>
      <c r="AK1516" s="260">
        <v>0.950835791543756</v>
      </c>
      <c r="AL1516" s="260">
        <v>0.941484300666032</v>
      </c>
      <c r="AM1516" s="260">
        <v>0.931342746290148</v>
      </c>
      <c r="AN1516" s="259">
        <v>0.99</v>
      </c>
      <c r="AO1516" s="264" t="s">
        <v>33</v>
      </c>
      <c r="AP1516" s="264">
        <v>1</v>
      </c>
      <c r="AQ1516" s="264">
        <v>1</v>
      </c>
      <c r="AR1516" s="265">
        <v>1</v>
      </c>
      <c r="AS1516" s="286">
        <v>0.110069253262963</v>
      </c>
      <c r="AT1516" s="267">
        <v>0</v>
      </c>
      <c r="AU1516" s="268">
        <v>0.0615384615384615</v>
      </c>
      <c r="AV1516" s="268">
        <v>0.0136986301369863</v>
      </c>
      <c r="AW1516" s="268">
        <v>0.0366492146596859</v>
      </c>
      <c r="AX1516" s="224"/>
      <c r="AY1516" s="222"/>
    </row>
    <row r="1517" ht="15" spans="1:51">
      <c r="A1517" s="220"/>
      <c r="B1517" s="224"/>
      <c r="C1517" s="283" t="s">
        <v>1455</v>
      </c>
      <c r="D1517" s="111" t="s">
        <v>25</v>
      </c>
      <c r="E1517" s="111" t="s">
        <v>1456</v>
      </c>
      <c r="F1517" s="290" t="s">
        <v>1558</v>
      </c>
      <c r="G1517" s="290" t="s">
        <v>1558</v>
      </c>
      <c r="H1517" s="290" t="s">
        <v>1558</v>
      </c>
      <c r="I1517" s="290" t="s">
        <v>1558</v>
      </c>
      <c r="J1517" s="259">
        <v>0.9</v>
      </c>
      <c r="K1517" s="260">
        <v>1</v>
      </c>
      <c r="L1517" s="260">
        <v>1</v>
      </c>
      <c r="M1517" s="261">
        <v>1</v>
      </c>
      <c r="N1517" s="261">
        <v>0.995150339476237</v>
      </c>
      <c r="O1517" s="262">
        <v>0.9</v>
      </c>
      <c r="P1517" s="263">
        <v>0.994155464640561</v>
      </c>
      <c r="Q1517" s="260">
        <v>0.988792378817596</v>
      </c>
      <c r="R1517" s="260">
        <v>0.996745932415519</v>
      </c>
      <c r="S1517" s="260">
        <v>0.996373441345124</v>
      </c>
      <c r="T1517" s="262">
        <v>0.9</v>
      </c>
      <c r="U1517" s="260">
        <v>0.960841613091759</v>
      </c>
      <c r="V1517" s="260">
        <v>0.969459232277949</v>
      </c>
      <c r="W1517" s="260">
        <v>0.9729662077597</v>
      </c>
      <c r="X1517" s="260">
        <v>0.971894170424708</v>
      </c>
      <c r="Y1517" s="262">
        <v>0.92</v>
      </c>
      <c r="Z1517" s="262" t="s">
        <v>33</v>
      </c>
      <c r="AA1517" s="262" t="s">
        <v>33</v>
      </c>
      <c r="AB1517" s="262" t="s">
        <v>33</v>
      </c>
      <c r="AC1517" s="262">
        <v>1</v>
      </c>
      <c r="AD1517" s="262">
        <v>0.92</v>
      </c>
      <c r="AE1517" s="260">
        <v>0.987577639751553</v>
      </c>
      <c r="AF1517" s="260">
        <v>1</v>
      </c>
      <c r="AG1517" s="260">
        <v>1</v>
      </c>
      <c r="AH1517" s="260">
        <v>0.962614568258563</v>
      </c>
      <c r="AI1517" s="262">
        <v>0.92</v>
      </c>
      <c r="AJ1517" s="260">
        <v>0.976329631794272</v>
      </c>
      <c r="AK1517" s="260">
        <v>0.985430092462875</v>
      </c>
      <c r="AL1517" s="260">
        <v>0.988235294117647</v>
      </c>
      <c r="AM1517" s="260">
        <v>0.988437809070786</v>
      </c>
      <c r="AN1517" s="259">
        <v>0.99</v>
      </c>
      <c r="AO1517" s="264">
        <v>1</v>
      </c>
      <c r="AP1517" s="264">
        <v>1</v>
      </c>
      <c r="AQ1517" s="264">
        <v>1</v>
      </c>
      <c r="AR1517" s="265">
        <v>1</v>
      </c>
      <c r="AS1517" s="286">
        <v>0.110069253262963</v>
      </c>
      <c r="AT1517" s="267">
        <v>0</v>
      </c>
      <c r="AU1517" s="268">
        <v>0</v>
      </c>
      <c r="AV1517" s="268">
        <v>0</v>
      </c>
      <c r="AW1517" s="268">
        <v>0.0488782051282051</v>
      </c>
      <c r="AX1517" s="224"/>
      <c r="AY1517" s="222"/>
    </row>
    <row r="1518" ht="15" spans="1:51">
      <c r="A1518" s="220"/>
      <c r="B1518" s="224"/>
      <c r="C1518" s="283" t="s">
        <v>1455</v>
      </c>
      <c r="D1518" s="111" t="s">
        <v>25</v>
      </c>
      <c r="E1518" s="111" t="s">
        <v>1456</v>
      </c>
      <c r="F1518" s="290" t="s">
        <v>1559</v>
      </c>
      <c r="G1518" s="290" t="s">
        <v>1559</v>
      </c>
      <c r="H1518" s="290" t="s">
        <v>1559</v>
      </c>
      <c r="I1518" s="290" t="s">
        <v>1559</v>
      </c>
      <c r="J1518" s="259">
        <v>0.9</v>
      </c>
      <c r="K1518" s="260">
        <v>0.956521739130435</v>
      </c>
      <c r="L1518" s="260">
        <v>1</v>
      </c>
      <c r="M1518" s="261">
        <v>0.977272727272727</v>
      </c>
      <c r="N1518" s="261">
        <v>0.956087824351297</v>
      </c>
      <c r="O1518" s="262">
        <v>0.9</v>
      </c>
      <c r="P1518" s="263">
        <v>0.923400049419323</v>
      </c>
      <c r="Q1518" s="260">
        <v>0.962388818297332</v>
      </c>
      <c r="R1518" s="260">
        <v>0.959119496855346</v>
      </c>
      <c r="S1518" s="260">
        <v>0.951192412999484</v>
      </c>
      <c r="T1518" s="262">
        <v>0.9</v>
      </c>
      <c r="U1518" s="260">
        <v>0.859896219421794</v>
      </c>
      <c r="V1518" s="260">
        <v>0.916391359593393</v>
      </c>
      <c r="W1518" s="260">
        <v>0.901790033865506</v>
      </c>
      <c r="X1518" s="260">
        <v>0.899626998928614</v>
      </c>
      <c r="Y1518" s="262">
        <v>0.92</v>
      </c>
      <c r="Z1518" s="262" t="s">
        <v>33</v>
      </c>
      <c r="AA1518" s="262" t="s">
        <v>33</v>
      </c>
      <c r="AB1518" s="262" t="s">
        <v>33</v>
      </c>
      <c r="AC1518" s="262">
        <v>1</v>
      </c>
      <c r="AD1518" s="262">
        <v>0.92</v>
      </c>
      <c r="AE1518" s="260">
        <v>0.705380017079419</v>
      </c>
      <c r="AF1518" s="260">
        <v>0.925047438330171</v>
      </c>
      <c r="AG1518" s="260">
        <v>1</v>
      </c>
      <c r="AH1518" s="260">
        <v>0.944581176270899</v>
      </c>
      <c r="AI1518" s="262">
        <v>0.92</v>
      </c>
      <c r="AJ1518" s="260">
        <v>0.953051643192488</v>
      </c>
      <c r="AK1518" s="260">
        <v>0.965184243964422</v>
      </c>
      <c r="AL1518" s="260">
        <v>0.969521044992743</v>
      </c>
      <c r="AM1518" s="260">
        <v>0.970121122541093</v>
      </c>
      <c r="AN1518" s="259">
        <v>0.99</v>
      </c>
      <c r="AO1518" s="264">
        <v>1</v>
      </c>
      <c r="AP1518" s="264">
        <v>1</v>
      </c>
      <c r="AQ1518" s="264">
        <v>1</v>
      </c>
      <c r="AR1518" s="265">
        <v>1</v>
      </c>
      <c r="AS1518" s="286">
        <v>0.110069253262963</v>
      </c>
      <c r="AT1518" s="267">
        <v>0.0952380952380952</v>
      </c>
      <c r="AU1518" s="268">
        <v>0.0106382978723404</v>
      </c>
      <c r="AV1518" s="268">
        <v>0.0149253731343284</v>
      </c>
      <c r="AW1518" s="268">
        <v>0.0473214285714286</v>
      </c>
      <c r="AX1518" s="224"/>
      <c r="AY1518" s="222"/>
    </row>
    <row r="1519" ht="15" spans="1:51">
      <c r="A1519" s="220"/>
      <c r="B1519" s="224"/>
      <c r="C1519" s="283" t="s">
        <v>1455</v>
      </c>
      <c r="D1519" s="111" t="s">
        <v>25</v>
      </c>
      <c r="E1519" s="111" t="s">
        <v>1456</v>
      </c>
      <c r="F1519" s="290" t="s">
        <v>1560</v>
      </c>
      <c r="G1519" s="290" t="s">
        <v>1560</v>
      </c>
      <c r="H1519" s="290" t="s">
        <v>1560</v>
      </c>
      <c r="I1519" s="290" t="s">
        <v>1560</v>
      </c>
      <c r="J1519" s="259">
        <v>0.9</v>
      </c>
      <c r="K1519" s="260">
        <v>0.888888888888889</v>
      </c>
      <c r="L1519" s="260">
        <v>1</v>
      </c>
      <c r="M1519" s="261">
        <v>0.894736842105263</v>
      </c>
      <c r="N1519" s="261">
        <v>0.946308724832215</v>
      </c>
      <c r="O1519" s="262">
        <v>0.9</v>
      </c>
      <c r="P1519" s="263">
        <v>0.998101566207878</v>
      </c>
      <c r="Q1519" s="260">
        <v>0.997066014669927</v>
      </c>
      <c r="R1519" s="260">
        <v>0.998711340206186</v>
      </c>
      <c r="S1519" s="260">
        <v>0.993775621497612</v>
      </c>
      <c r="T1519" s="262">
        <v>0.9</v>
      </c>
      <c r="U1519" s="260">
        <v>0.926435690555292</v>
      </c>
      <c r="V1519" s="260">
        <v>0.950122249388753</v>
      </c>
      <c r="W1519" s="260">
        <v>0.957044673539519</v>
      </c>
      <c r="X1519" s="260">
        <v>0.945165293918538</v>
      </c>
      <c r="Y1519" s="262">
        <v>0.92</v>
      </c>
      <c r="Z1519" s="262" t="s">
        <v>33</v>
      </c>
      <c r="AA1519" s="262" t="s">
        <v>33</v>
      </c>
      <c r="AB1519" s="262" t="s">
        <v>33</v>
      </c>
      <c r="AC1519" s="262" t="s">
        <v>33</v>
      </c>
      <c r="AD1519" s="262">
        <v>0.92</v>
      </c>
      <c r="AE1519" s="260">
        <v>0.897727272727273</v>
      </c>
      <c r="AF1519" s="260">
        <v>0.957627118644068</v>
      </c>
      <c r="AG1519" s="260">
        <v>0.988888888888889</v>
      </c>
      <c r="AH1519" s="260">
        <v>0.973021582733813</v>
      </c>
      <c r="AI1519" s="262">
        <v>0.92</v>
      </c>
      <c r="AJ1519" s="260">
        <v>0.9625059326056</v>
      </c>
      <c r="AK1519" s="260">
        <v>0.973105134474328</v>
      </c>
      <c r="AL1519" s="260">
        <v>0.987113402061856</v>
      </c>
      <c r="AM1519" s="260">
        <v>0.981797326012148</v>
      </c>
      <c r="AN1519" s="259">
        <v>0.99</v>
      </c>
      <c r="AO1519" s="264">
        <v>1</v>
      </c>
      <c r="AP1519" s="264">
        <v>1</v>
      </c>
      <c r="AQ1519" s="264">
        <v>1</v>
      </c>
      <c r="AR1519" s="265">
        <v>1</v>
      </c>
      <c r="AS1519" s="286">
        <v>0.110069253262963</v>
      </c>
      <c r="AT1519" s="267">
        <v>0</v>
      </c>
      <c r="AU1519" s="268">
        <v>0.0714285714285714</v>
      </c>
      <c r="AV1519" s="268">
        <v>0.0555555555555556</v>
      </c>
      <c r="AW1519" s="268">
        <v>0.0518234165067179</v>
      </c>
      <c r="AX1519" s="224"/>
      <c r="AY1519" s="222"/>
    </row>
    <row r="1520" ht="15" spans="1:51">
      <c r="A1520" s="220"/>
      <c r="B1520" s="224"/>
      <c r="C1520" s="283" t="s">
        <v>1455</v>
      </c>
      <c r="D1520" s="111" t="s">
        <v>25</v>
      </c>
      <c r="E1520" s="111" t="s">
        <v>1456</v>
      </c>
      <c r="F1520" s="290" t="s">
        <v>1561</v>
      </c>
      <c r="G1520" s="290" t="s">
        <v>1561</v>
      </c>
      <c r="H1520" s="290" t="s">
        <v>1561</v>
      </c>
      <c r="I1520" s="290" t="s">
        <v>1561</v>
      </c>
      <c r="J1520" s="259">
        <v>0.9</v>
      </c>
      <c r="K1520" s="260">
        <v>1</v>
      </c>
      <c r="L1520" s="260">
        <v>0.875</v>
      </c>
      <c r="M1520" s="261">
        <v>0.961538461538462</v>
      </c>
      <c r="N1520" s="261">
        <v>0.957191780821918</v>
      </c>
      <c r="O1520" s="262">
        <v>0.9</v>
      </c>
      <c r="P1520" s="263">
        <v>0.953786191536748</v>
      </c>
      <c r="Q1520" s="260">
        <v>0.933333333333333</v>
      </c>
      <c r="R1520" s="260">
        <v>0.948045267489712</v>
      </c>
      <c r="S1520" s="260">
        <v>0.937249290389172</v>
      </c>
      <c r="T1520" s="262">
        <v>0.9</v>
      </c>
      <c r="U1520" s="260">
        <v>0.912026726057906</v>
      </c>
      <c r="V1520" s="260">
        <v>0.89009009009009</v>
      </c>
      <c r="W1520" s="260">
        <v>0.882716049382716</v>
      </c>
      <c r="X1520" s="260">
        <v>0.897933331769453</v>
      </c>
      <c r="Y1520" s="262">
        <v>0.92</v>
      </c>
      <c r="Z1520" s="262" t="s">
        <v>33</v>
      </c>
      <c r="AA1520" s="262" t="s">
        <v>33</v>
      </c>
      <c r="AB1520" s="262" t="s">
        <v>33</v>
      </c>
      <c r="AC1520" s="262" t="s">
        <v>33</v>
      </c>
      <c r="AD1520" s="262">
        <v>0.92</v>
      </c>
      <c r="AE1520" s="260">
        <v>0.965333333333333</v>
      </c>
      <c r="AF1520" s="260">
        <v>0.947368421052632</v>
      </c>
      <c r="AG1520" s="260">
        <v>0.91358024691358</v>
      </c>
      <c r="AH1520" s="260">
        <v>0.975665983606557</v>
      </c>
      <c r="AI1520" s="262">
        <v>0.92</v>
      </c>
      <c r="AJ1520" s="260">
        <v>0.927616926503341</v>
      </c>
      <c r="AK1520" s="260">
        <v>0.933333333333333</v>
      </c>
      <c r="AL1520" s="260">
        <v>0.931584362139918</v>
      </c>
      <c r="AM1520" s="260">
        <v>0.949963639775739</v>
      </c>
      <c r="AN1520" s="259">
        <v>0.99</v>
      </c>
      <c r="AO1520" s="264">
        <v>1</v>
      </c>
      <c r="AP1520" s="264">
        <v>1</v>
      </c>
      <c r="AQ1520" s="264">
        <v>1</v>
      </c>
      <c r="AR1520" s="265">
        <v>1</v>
      </c>
      <c r="AS1520" s="286">
        <v>0.110069253262963</v>
      </c>
      <c r="AT1520" s="267">
        <v>0.0222222222222222</v>
      </c>
      <c r="AU1520" s="268">
        <v>0.0555555555555556</v>
      </c>
      <c r="AV1520" s="268">
        <v>0.06</v>
      </c>
      <c r="AW1520" s="268">
        <v>0.0684575389948007</v>
      </c>
      <c r="AX1520" s="224"/>
      <c r="AY1520" s="222"/>
    </row>
    <row r="1521" ht="15" spans="1:51">
      <c r="A1521" s="220"/>
      <c r="B1521" s="224"/>
      <c r="C1521" s="283" t="s">
        <v>1455</v>
      </c>
      <c r="D1521" s="111" t="s">
        <v>25</v>
      </c>
      <c r="E1521" s="111" t="s">
        <v>1456</v>
      </c>
      <c r="F1521" s="290" t="s">
        <v>1562</v>
      </c>
      <c r="G1521" s="290" t="s">
        <v>1562</v>
      </c>
      <c r="H1521" s="290" t="s">
        <v>1562</v>
      </c>
      <c r="I1521" s="290" t="s">
        <v>1562</v>
      </c>
      <c r="J1521" s="259">
        <v>0.9</v>
      </c>
      <c r="K1521" s="260">
        <v>1</v>
      </c>
      <c r="L1521" s="260">
        <v>0.962962962962963</v>
      </c>
      <c r="M1521" s="261">
        <v>0.956521739130435</v>
      </c>
      <c r="N1521" s="261">
        <v>0.991721854304636</v>
      </c>
      <c r="O1521" s="262">
        <v>0.9</v>
      </c>
      <c r="P1521" s="263">
        <v>0.998913043478261</v>
      </c>
      <c r="Q1521" s="260">
        <v>0.998947368421053</v>
      </c>
      <c r="R1521" s="260">
        <v>0.997438524590164</v>
      </c>
      <c r="S1521" s="260">
        <v>0.99465652118155</v>
      </c>
      <c r="T1521" s="262">
        <v>0.9</v>
      </c>
      <c r="U1521" s="260">
        <v>0.930978260869565</v>
      </c>
      <c r="V1521" s="260">
        <v>0.925263157894737</v>
      </c>
      <c r="W1521" s="260">
        <v>0.941598360655738</v>
      </c>
      <c r="X1521" s="260">
        <v>0.937374428247766</v>
      </c>
      <c r="Y1521" s="262">
        <v>0.92</v>
      </c>
      <c r="Z1521" s="262" t="s">
        <v>33</v>
      </c>
      <c r="AA1521" s="262" t="s">
        <v>33</v>
      </c>
      <c r="AB1521" s="262" t="s">
        <v>33</v>
      </c>
      <c r="AC1521" s="262" t="s">
        <v>33</v>
      </c>
      <c r="AD1521" s="262">
        <v>0.92</v>
      </c>
      <c r="AE1521" s="260">
        <v>0.986666666666667</v>
      </c>
      <c r="AF1521" s="260">
        <v>0.950980392156863</v>
      </c>
      <c r="AG1521" s="260">
        <v>0.8</v>
      </c>
      <c r="AH1521" s="260">
        <v>0.921005385996409</v>
      </c>
      <c r="AI1521" s="262">
        <v>0.92</v>
      </c>
      <c r="AJ1521" s="260">
        <v>0.957065217391304</v>
      </c>
      <c r="AK1521" s="260">
        <v>0.975263157894737</v>
      </c>
      <c r="AL1521" s="260">
        <v>0.972848360655738</v>
      </c>
      <c r="AM1521" s="260">
        <v>0.977877997691617</v>
      </c>
      <c r="AN1521" s="259">
        <v>0.99</v>
      </c>
      <c r="AO1521" s="264">
        <v>1</v>
      </c>
      <c r="AP1521" s="264">
        <v>1</v>
      </c>
      <c r="AQ1521" s="264">
        <v>1</v>
      </c>
      <c r="AR1521" s="265">
        <v>1</v>
      </c>
      <c r="AS1521" s="286">
        <v>0.110069253262963</v>
      </c>
      <c r="AT1521" s="267">
        <v>0.133333333333333</v>
      </c>
      <c r="AU1521" s="268">
        <v>0</v>
      </c>
      <c r="AV1521" s="268">
        <v>0</v>
      </c>
      <c r="AW1521" s="268">
        <v>0.0557244174265451</v>
      </c>
      <c r="AX1521" s="224"/>
      <c r="AY1521" s="222"/>
    </row>
    <row r="1522" ht="15" spans="1:51">
      <c r="A1522" s="220"/>
      <c r="B1522" s="224"/>
      <c r="C1522" s="283" t="s">
        <v>1455</v>
      </c>
      <c r="D1522" s="111" t="s">
        <v>25</v>
      </c>
      <c r="E1522" s="111" t="s">
        <v>1456</v>
      </c>
      <c r="F1522" s="290" t="s">
        <v>1563</v>
      </c>
      <c r="G1522" s="290" t="s">
        <v>1563</v>
      </c>
      <c r="H1522" s="290" t="s">
        <v>1563</v>
      </c>
      <c r="I1522" s="290" t="s">
        <v>1563</v>
      </c>
      <c r="J1522" s="259">
        <v>0.9</v>
      </c>
      <c r="K1522" s="260">
        <v>0.970588235294118</v>
      </c>
      <c r="L1522" s="260">
        <v>1</v>
      </c>
      <c r="M1522" s="261">
        <v>0.96969696969697</v>
      </c>
      <c r="N1522" s="261">
        <v>0.979434447300771</v>
      </c>
      <c r="O1522" s="262">
        <v>0.9</v>
      </c>
      <c r="P1522" s="263">
        <v>0.989531405782652</v>
      </c>
      <c r="Q1522" s="260">
        <v>0.992</v>
      </c>
      <c r="R1522" s="260">
        <v>0.988151658767773</v>
      </c>
      <c r="S1522" s="260">
        <v>0.991296585583575</v>
      </c>
      <c r="T1522" s="262">
        <v>0.9</v>
      </c>
      <c r="U1522" s="260">
        <v>0.914755732801595</v>
      </c>
      <c r="V1522" s="260">
        <v>0.921</v>
      </c>
      <c r="W1522" s="260">
        <v>0.932227488151659</v>
      </c>
      <c r="X1522" s="260">
        <v>0.92067517396685</v>
      </c>
      <c r="Y1522" s="262">
        <v>0.92</v>
      </c>
      <c r="Z1522" s="262" t="s">
        <v>33</v>
      </c>
      <c r="AA1522" s="262" t="s">
        <v>33</v>
      </c>
      <c r="AB1522" s="262" t="s">
        <v>33</v>
      </c>
      <c r="AC1522" s="262" t="s">
        <v>33</v>
      </c>
      <c r="AD1522" s="262">
        <v>0.92</v>
      </c>
      <c r="AE1522" s="260">
        <v>0.946564885496183</v>
      </c>
      <c r="AF1522" s="260">
        <v>1</v>
      </c>
      <c r="AG1522" s="260">
        <v>0.990445859872611</v>
      </c>
      <c r="AH1522" s="260">
        <v>0.982043795620438</v>
      </c>
      <c r="AI1522" s="262">
        <v>0.92</v>
      </c>
      <c r="AJ1522" s="260">
        <v>0.949152542372881</v>
      </c>
      <c r="AK1522" s="260">
        <v>0.951</v>
      </c>
      <c r="AL1522" s="260">
        <v>0.951658767772512</v>
      </c>
      <c r="AM1522" s="260">
        <v>0.948124404049421</v>
      </c>
      <c r="AN1522" s="259">
        <v>0.99</v>
      </c>
      <c r="AO1522" s="264">
        <v>1</v>
      </c>
      <c r="AP1522" s="264">
        <v>1</v>
      </c>
      <c r="AQ1522" s="264">
        <v>1</v>
      </c>
      <c r="AR1522" s="265">
        <v>1</v>
      </c>
      <c r="AS1522" s="286">
        <v>0.110069253262963</v>
      </c>
      <c r="AT1522" s="267">
        <v>0</v>
      </c>
      <c r="AU1522" s="268">
        <v>0</v>
      </c>
      <c r="AV1522" s="268">
        <v>0</v>
      </c>
      <c r="AW1522" s="268">
        <v>0.0482573726541555</v>
      </c>
      <c r="AX1522" s="224"/>
      <c r="AY1522" s="222"/>
    </row>
    <row r="1523" ht="15" spans="1:51">
      <c r="A1523" s="220"/>
      <c r="B1523" s="224"/>
      <c r="C1523" s="283" t="s">
        <v>1455</v>
      </c>
      <c r="D1523" s="111" t="s">
        <v>125</v>
      </c>
      <c r="E1523" s="111" t="s">
        <v>1456</v>
      </c>
      <c r="F1523" s="290" t="s">
        <v>1564</v>
      </c>
      <c r="G1523" s="290" t="s">
        <v>1564</v>
      </c>
      <c r="H1523" s="290" t="s">
        <v>1564</v>
      </c>
      <c r="I1523" s="290" t="s">
        <v>1564</v>
      </c>
      <c r="J1523" s="259">
        <v>0.9</v>
      </c>
      <c r="K1523" s="260" t="s">
        <v>33</v>
      </c>
      <c r="L1523" s="260" t="s">
        <v>33</v>
      </c>
      <c r="M1523" s="261" t="s">
        <v>33</v>
      </c>
      <c r="N1523" s="261" t="s">
        <v>33</v>
      </c>
      <c r="O1523" s="262">
        <v>0.9</v>
      </c>
      <c r="P1523" s="263" t="s">
        <v>33</v>
      </c>
      <c r="Q1523" s="260" t="s">
        <v>33</v>
      </c>
      <c r="R1523" s="260" t="s">
        <v>33</v>
      </c>
      <c r="S1523" s="260">
        <v>1</v>
      </c>
      <c r="T1523" s="262">
        <v>0.9</v>
      </c>
      <c r="U1523" s="260" t="s">
        <v>33</v>
      </c>
      <c r="V1523" s="260" t="s">
        <v>33</v>
      </c>
      <c r="W1523" s="260" t="s">
        <v>33</v>
      </c>
      <c r="X1523" s="260">
        <v>1</v>
      </c>
      <c r="Y1523" s="262">
        <v>0.92</v>
      </c>
      <c r="Z1523" s="262" t="s">
        <v>33</v>
      </c>
      <c r="AA1523" s="262" t="s">
        <v>33</v>
      </c>
      <c r="AB1523" s="262" t="s">
        <v>33</v>
      </c>
      <c r="AC1523" s="262" t="s">
        <v>33</v>
      </c>
      <c r="AD1523" s="262">
        <v>0.92</v>
      </c>
      <c r="AE1523" s="260">
        <v>0.996515679442509</v>
      </c>
      <c r="AF1523" s="260">
        <v>1</v>
      </c>
      <c r="AG1523" s="260">
        <v>0.996904024767802</v>
      </c>
      <c r="AH1523" s="260">
        <v>0.988062622309198</v>
      </c>
      <c r="AI1523" s="262">
        <v>0.92</v>
      </c>
      <c r="AJ1523" s="260" t="s">
        <v>33</v>
      </c>
      <c r="AK1523" s="260" t="s">
        <v>33</v>
      </c>
      <c r="AL1523" s="260" t="s">
        <v>33</v>
      </c>
      <c r="AM1523" s="260">
        <v>1</v>
      </c>
      <c r="AN1523" s="259">
        <v>0.99</v>
      </c>
      <c r="AO1523" s="264" t="s">
        <v>33</v>
      </c>
      <c r="AP1523" s="264">
        <v>1</v>
      </c>
      <c r="AQ1523" s="264">
        <v>1</v>
      </c>
      <c r="AR1523" s="265">
        <v>1</v>
      </c>
      <c r="AS1523" s="286">
        <v>0.110069253262963</v>
      </c>
      <c r="AT1523" s="267" t="s">
        <v>33</v>
      </c>
      <c r="AU1523" s="268" t="s">
        <v>33</v>
      </c>
      <c r="AV1523" s="268" t="s">
        <v>33</v>
      </c>
      <c r="AW1523" s="268" t="s">
        <v>33</v>
      </c>
      <c r="AX1523" s="224"/>
      <c r="AY1523" s="222"/>
    </row>
    <row r="1524" ht="15" spans="1:51">
      <c r="A1524" s="220"/>
      <c r="B1524" s="224"/>
      <c r="C1524" s="283" t="s">
        <v>1455</v>
      </c>
      <c r="D1524" s="111" t="s">
        <v>25</v>
      </c>
      <c r="E1524" s="111" t="s">
        <v>1456</v>
      </c>
      <c r="F1524" s="290" t="s">
        <v>1565</v>
      </c>
      <c r="G1524" s="290" t="s">
        <v>1565</v>
      </c>
      <c r="H1524" s="290" t="s">
        <v>1565</v>
      </c>
      <c r="I1524" s="290" t="s">
        <v>1565</v>
      </c>
      <c r="J1524" s="259">
        <v>0.9</v>
      </c>
      <c r="K1524" s="260">
        <v>0.944444444444444</v>
      </c>
      <c r="L1524" s="260">
        <v>0.973333333333333</v>
      </c>
      <c r="M1524" s="261">
        <v>0.92</v>
      </c>
      <c r="N1524" s="261">
        <v>0.967661691542289</v>
      </c>
      <c r="O1524" s="262">
        <v>0.9</v>
      </c>
      <c r="P1524" s="263">
        <v>0.986203615604186</v>
      </c>
      <c r="Q1524" s="260">
        <v>0.981478498953133</v>
      </c>
      <c r="R1524" s="260">
        <v>0.985977212971078</v>
      </c>
      <c r="S1524" s="260">
        <v>0.971729403784763</v>
      </c>
      <c r="T1524" s="262">
        <v>0.9</v>
      </c>
      <c r="U1524" s="260">
        <v>0.918331747542024</v>
      </c>
      <c r="V1524" s="260">
        <v>0.920438073763891</v>
      </c>
      <c r="W1524" s="260">
        <v>0.932369266725095</v>
      </c>
      <c r="X1524" s="260">
        <v>0.913545367990691</v>
      </c>
      <c r="Y1524" s="262">
        <v>0.92</v>
      </c>
      <c r="Z1524" s="262" t="s">
        <v>33</v>
      </c>
      <c r="AA1524" s="262" t="s">
        <v>33</v>
      </c>
      <c r="AB1524" s="262" t="s">
        <v>33</v>
      </c>
      <c r="AC1524" s="262" t="s">
        <v>33</v>
      </c>
      <c r="AD1524" s="262">
        <v>0.92</v>
      </c>
      <c r="AE1524" s="260">
        <v>0.995327102803738</v>
      </c>
      <c r="AF1524" s="260">
        <v>0.975694444444444</v>
      </c>
      <c r="AG1524" s="260">
        <v>0.994555353901996</v>
      </c>
      <c r="AH1524" s="260">
        <v>0.989176412042797</v>
      </c>
      <c r="AI1524" s="262">
        <v>0.92</v>
      </c>
      <c r="AJ1524" s="260">
        <v>0.958452267681573</v>
      </c>
      <c r="AK1524" s="260">
        <v>0.970687711386697</v>
      </c>
      <c r="AL1524" s="260">
        <v>0.973999415717207</v>
      </c>
      <c r="AM1524" s="260">
        <v>0.97202205379034</v>
      </c>
      <c r="AN1524" s="259">
        <v>0.99</v>
      </c>
      <c r="AO1524" s="264">
        <v>1</v>
      </c>
      <c r="AP1524" s="264">
        <v>1</v>
      </c>
      <c r="AQ1524" s="264">
        <v>1</v>
      </c>
      <c r="AR1524" s="265">
        <v>1</v>
      </c>
      <c r="AS1524" s="286">
        <v>0.110069253262963</v>
      </c>
      <c r="AT1524" s="267">
        <v>0.0144927536231884</v>
      </c>
      <c r="AU1524" s="268">
        <v>0.0833333333333333</v>
      </c>
      <c r="AV1524" s="268">
        <v>0.0363636363636364</v>
      </c>
      <c r="AW1524" s="268">
        <v>0.0503230193811629</v>
      </c>
      <c r="AX1524" s="224"/>
      <c r="AY1524" s="222"/>
    </row>
    <row r="1525" ht="15" spans="1:51">
      <c r="A1525" s="220"/>
      <c r="B1525" s="224"/>
      <c r="C1525" s="283" t="s">
        <v>1455</v>
      </c>
      <c r="D1525" s="111" t="s">
        <v>25</v>
      </c>
      <c r="E1525" s="111" t="s">
        <v>1456</v>
      </c>
      <c r="F1525" s="290" t="s">
        <v>1566</v>
      </c>
      <c r="G1525" s="290" t="s">
        <v>1566</v>
      </c>
      <c r="H1525" s="290" t="s">
        <v>1566</v>
      </c>
      <c r="I1525" s="290" t="s">
        <v>1566</v>
      </c>
      <c r="J1525" s="259">
        <v>0.9</v>
      </c>
      <c r="K1525" s="260">
        <v>0.933333333333333</v>
      </c>
      <c r="L1525" s="260">
        <v>1</v>
      </c>
      <c r="M1525" s="261">
        <v>1</v>
      </c>
      <c r="N1525" s="261">
        <v>0.947368421052632</v>
      </c>
      <c r="O1525" s="262">
        <v>0.9</v>
      </c>
      <c r="P1525" s="263">
        <v>0.993006993006993</v>
      </c>
      <c r="Q1525" s="260">
        <v>0.999146029035013</v>
      </c>
      <c r="R1525" s="260">
        <v>0.997328584149599</v>
      </c>
      <c r="S1525" s="260">
        <v>0.996056615731287</v>
      </c>
      <c r="T1525" s="262">
        <v>0.9</v>
      </c>
      <c r="U1525" s="260">
        <v>0.946678321678322</v>
      </c>
      <c r="V1525" s="260">
        <v>0.976088812980359</v>
      </c>
      <c r="W1525" s="260">
        <v>0.959928762243989</v>
      </c>
      <c r="X1525" s="260">
        <v>0.96151679459193</v>
      </c>
      <c r="Y1525" s="262">
        <v>0.92</v>
      </c>
      <c r="Z1525" s="262" t="s">
        <v>33</v>
      </c>
      <c r="AA1525" s="262" t="s">
        <v>33</v>
      </c>
      <c r="AB1525" s="262" t="s">
        <v>33</v>
      </c>
      <c r="AC1525" s="262" t="s">
        <v>33</v>
      </c>
      <c r="AD1525" s="262">
        <v>0.92</v>
      </c>
      <c r="AE1525" s="260">
        <v>0.903030303030303</v>
      </c>
      <c r="AF1525" s="260">
        <v>0.818181818181818</v>
      </c>
      <c r="AG1525" s="260">
        <v>1</v>
      </c>
      <c r="AH1525" s="260">
        <v>0.977358490566038</v>
      </c>
      <c r="AI1525" s="262">
        <v>0.92</v>
      </c>
      <c r="AJ1525" s="260">
        <v>0.972027972027972</v>
      </c>
      <c r="AK1525" s="260">
        <v>0.988898377455167</v>
      </c>
      <c r="AL1525" s="260">
        <v>0.98753339269813</v>
      </c>
      <c r="AM1525" s="260">
        <v>0.987254418702908</v>
      </c>
      <c r="AN1525" s="259">
        <v>0.99</v>
      </c>
      <c r="AO1525" s="264">
        <v>1</v>
      </c>
      <c r="AP1525" s="264">
        <v>1</v>
      </c>
      <c r="AQ1525" s="264" t="s">
        <v>33</v>
      </c>
      <c r="AR1525" s="265">
        <v>1</v>
      </c>
      <c r="AS1525" s="286">
        <v>0.110069253262963</v>
      </c>
      <c r="AT1525" s="267">
        <v>0.0561797752808989</v>
      </c>
      <c r="AU1525" s="268">
        <v>0.0135135135135135</v>
      </c>
      <c r="AV1525" s="268">
        <v>0.037037037037037</v>
      </c>
      <c r="AW1525" s="268">
        <v>0.0400641025641026</v>
      </c>
      <c r="AX1525" s="224"/>
      <c r="AY1525" s="222"/>
    </row>
    <row r="1526" ht="15" spans="1:51">
      <c r="A1526" s="220"/>
      <c r="B1526" s="224"/>
      <c r="C1526" s="283" t="s">
        <v>1455</v>
      </c>
      <c r="D1526" s="111" t="s">
        <v>25</v>
      </c>
      <c r="E1526" s="111" t="s">
        <v>1456</v>
      </c>
      <c r="F1526" s="290" t="s">
        <v>1567</v>
      </c>
      <c r="G1526" s="290" t="s">
        <v>1567</v>
      </c>
      <c r="H1526" s="290" t="s">
        <v>1567</v>
      </c>
      <c r="I1526" s="290" t="s">
        <v>1567</v>
      </c>
      <c r="J1526" s="259">
        <v>0.9</v>
      </c>
      <c r="K1526" s="260">
        <v>0.9375</v>
      </c>
      <c r="L1526" s="260">
        <v>1</v>
      </c>
      <c r="M1526" s="261">
        <v>1</v>
      </c>
      <c r="N1526" s="261">
        <v>0.978798586572438</v>
      </c>
      <c r="O1526" s="262">
        <v>0.9</v>
      </c>
      <c r="P1526" s="263">
        <v>0.997683397683398</v>
      </c>
      <c r="Q1526" s="260">
        <v>0.995502248875562</v>
      </c>
      <c r="R1526" s="260">
        <v>0.997802197802198</v>
      </c>
      <c r="S1526" s="260">
        <v>0.962587573216952</v>
      </c>
      <c r="T1526" s="262">
        <v>0.9</v>
      </c>
      <c r="U1526" s="260">
        <v>0.799227799227799</v>
      </c>
      <c r="V1526" s="260">
        <v>0.822338830584708</v>
      </c>
      <c r="W1526" s="260">
        <v>0.715018315018315</v>
      </c>
      <c r="X1526" s="260">
        <v>0.751435626507408</v>
      </c>
      <c r="Y1526" s="262">
        <v>0.92</v>
      </c>
      <c r="Z1526" s="262" t="s">
        <v>33</v>
      </c>
      <c r="AA1526" s="262" t="s">
        <v>33</v>
      </c>
      <c r="AB1526" s="262" t="s">
        <v>33</v>
      </c>
      <c r="AC1526" s="262" t="s">
        <v>33</v>
      </c>
      <c r="AD1526" s="262">
        <v>0.92</v>
      </c>
      <c r="AE1526" s="260">
        <v>0.355072463768116</v>
      </c>
      <c r="AF1526" s="260">
        <v>0.779411764705882</v>
      </c>
      <c r="AG1526" s="260">
        <v>1</v>
      </c>
      <c r="AH1526" s="260">
        <v>0.924324324324324</v>
      </c>
      <c r="AI1526" s="262">
        <v>0.92</v>
      </c>
      <c r="AJ1526" s="260">
        <v>0.839382239382239</v>
      </c>
      <c r="AK1526" s="260">
        <v>0.871814092953523</v>
      </c>
      <c r="AL1526" s="260">
        <v>0.843956043956044</v>
      </c>
      <c r="AM1526" s="260">
        <v>0.840588032617434</v>
      </c>
      <c r="AN1526" s="259">
        <v>0.99</v>
      </c>
      <c r="AO1526" s="264">
        <v>1</v>
      </c>
      <c r="AP1526" s="264">
        <v>1</v>
      </c>
      <c r="AQ1526" s="264">
        <v>1</v>
      </c>
      <c r="AR1526" s="265">
        <v>1</v>
      </c>
      <c r="AS1526" s="286">
        <v>0.110069253262963</v>
      </c>
      <c r="AT1526" s="267">
        <v>0</v>
      </c>
      <c r="AU1526" s="268">
        <v>0</v>
      </c>
      <c r="AV1526" s="268">
        <v>0.263157894736842</v>
      </c>
      <c r="AW1526" s="268">
        <v>0.0312907431551499</v>
      </c>
      <c r="AX1526" s="224"/>
      <c r="AY1526" s="222"/>
    </row>
    <row r="1527" ht="15" spans="1:51">
      <c r="A1527" s="220"/>
      <c r="B1527" s="224"/>
      <c r="C1527" s="283" t="s">
        <v>1455</v>
      </c>
      <c r="D1527" s="111" t="s">
        <v>25</v>
      </c>
      <c r="E1527" s="111" t="s">
        <v>1456</v>
      </c>
      <c r="F1527" s="290" t="s">
        <v>1568</v>
      </c>
      <c r="G1527" s="290" t="s">
        <v>1568</v>
      </c>
      <c r="H1527" s="290" t="s">
        <v>1568</v>
      </c>
      <c r="I1527" s="290" t="s">
        <v>1568</v>
      </c>
      <c r="J1527" s="259">
        <v>0.9</v>
      </c>
      <c r="K1527" s="260">
        <v>1</v>
      </c>
      <c r="L1527" s="260">
        <v>1</v>
      </c>
      <c r="M1527" s="261">
        <v>1</v>
      </c>
      <c r="N1527" s="261">
        <v>1</v>
      </c>
      <c r="O1527" s="262">
        <v>0.9</v>
      </c>
      <c r="P1527" s="263">
        <v>0.951658767772512</v>
      </c>
      <c r="Q1527" s="260">
        <v>0.951866846603689</v>
      </c>
      <c r="R1527" s="260">
        <v>0.941798941798942</v>
      </c>
      <c r="S1527" s="260">
        <v>0.965536938309215</v>
      </c>
      <c r="T1527" s="262">
        <v>0.9</v>
      </c>
      <c r="U1527" s="260">
        <v>0.916587677725119</v>
      </c>
      <c r="V1527" s="260">
        <v>0.846603688708952</v>
      </c>
      <c r="W1527" s="260">
        <v>0.853615520282187</v>
      </c>
      <c r="X1527" s="260">
        <v>0.909367859862909</v>
      </c>
      <c r="Y1527" s="262">
        <v>0.92</v>
      </c>
      <c r="Z1527" s="262" t="s">
        <v>33</v>
      </c>
      <c r="AA1527" s="262" t="s">
        <v>33</v>
      </c>
      <c r="AB1527" s="262" t="s">
        <v>33</v>
      </c>
      <c r="AC1527" s="262">
        <v>1</v>
      </c>
      <c r="AD1527" s="262">
        <v>0.92</v>
      </c>
      <c r="AE1527" s="260">
        <v>1</v>
      </c>
      <c r="AF1527" s="260">
        <v>1</v>
      </c>
      <c r="AG1527" s="260">
        <v>1</v>
      </c>
      <c r="AH1527" s="260">
        <v>0.991482112436116</v>
      </c>
      <c r="AI1527" s="262">
        <v>0.92</v>
      </c>
      <c r="AJ1527" s="260">
        <v>0.955450236966825</v>
      </c>
      <c r="AK1527" s="260">
        <v>0.954565901934323</v>
      </c>
      <c r="AL1527" s="260">
        <v>0.941358024691358</v>
      </c>
      <c r="AM1527" s="260">
        <v>0.958207193313151</v>
      </c>
      <c r="AN1527" s="259">
        <v>0.99</v>
      </c>
      <c r="AO1527" s="264">
        <v>1</v>
      </c>
      <c r="AP1527" s="264">
        <v>1</v>
      </c>
      <c r="AQ1527" s="264">
        <v>1</v>
      </c>
      <c r="AR1527" s="265">
        <v>1</v>
      </c>
      <c r="AS1527" s="286">
        <v>0.110069253262963</v>
      </c>
      <c r="AT1527" s="267">
        <v>0.0491803278688525</v>
      </c>
      <c r="AU1527" s="268">
        <v>0.0467289719626168</v>
      </c>
      <c r="AV1527" s="268">
        <v>0</v>
      </c>
      <c r="AW1527" s="268">
        <v>0.0265577119509704</v>
      </c>
      <c r="AX1527" s="224"/>
      <c r="AY1527" s="222"/>
    </row>
    <row r="1528" ht="15" spans="1:51">
      <c r="A1528" s="220"/>
      <c r="B1528" s="224"/>
      <c r="C1528" s="283" t="s">
        <v>1455</v>
      </c>
      <c r="D1528" s="111" t="s">
        <v>25</v>
      </c>
      <c r="E1528" s="111" t="s">
        <v>1456</v>
      </c>
      <c r="F1528" s="290" t="s">
        <v>1569</v>
      </c>
      <c r="G1528" s="290" t="s">
        <v>1569</v>
      </c>
      <c r="H1528" s="290" t="s">
        <v>1569</v>
      </c>
      <c r="I1528" s="290" t="s">
        <v>1569</v>
      </c>
      <c r="J1528" s="259">
        <v>0.9</v>
      </c>
      <c r="K1528" s="260">
        <v>1</v>
      </c>
      <c r="L1528" s="260">
        <v>1</v>
      </c>
      <c r="M1528" s="261">
        <v>0.975609756097561</v>
      </c>
      <c r="N1528" s="261">
        <v>0.988962472406181</v>
      </c>
      <c r="O1528" s="262">
        <v>0.9</v>
      </c>
      <c r="P1528" s="263">
        <v>0.978947368421053</v>
      </c>
      <c r="Q1528" s="260">
        <v>0.982763492512009</v>
      </c>
      <c r="R1528" s="260">
        <v>0.986326109391125</v>
      </c>
      <c r="S1528" s="260">
        <v>0.980731588653927</v>
      </c>
      <c r="T1528" s="262">
        <v>0.9</v>
      </c>
      <c r="U1528" s="260">
        <v>0.946828609986505</v>
      </c>
      <c r="V1528" s="260">
        <v>0.963266459451823</v>
      </c>
      <c r="W1528" s="260">
        <v>0.958462332301342</v>
      </c>
      <c r="X1528" s="260">
        <v>0.950601359990043</v>
      </c>
      <c r="Y1528" s="262">
        <v>0.92</v>
      </c>
      <c r="Z1528" s="262" t="s">
        <v>33</v>
      </c>
      <c r="AA1528" s="262" t="s">
        <v>33</v>
      </c>
      <c r="AB1528" s="262" t="s">
        <v>33</v>
      </c>
      <c r="AC1528" s="262" t="s">
        <v>33</v>
      </c>
      <c r="AD1528" s="262">
        <v>0.92</v>
      </c>
      <c r="AE1528" s="260">
        <v>0.967320261437909</v>
      </c>
      <c r="AF1528" s="260">
        <v>0.986363636363636</v>
      </c>
      <c r="AG1528" s="260">
        <v>1</v>
      </c>
      <c r="AH1528" s="260">
        <v>0.976347182229535</v>
      </c>
      <c r="AI1528" s="262">
        <v>0.92</v>
      </c>
      <c r="AJ1528" s="260">
        <v>0.978677462887989</v>
      </c>
      <c r="AK1528" s="260">
        <v>0.985024018084205</v>
      </c>
      <c r="AL1528" s="260">
        <v>0.990196078431373</v>
      </c>
      <c r="AM1528" s="260">
        <v>0.985110258760169</v>
      </c>
      <c r="AN1528" s="259">
        <v>0.99</v>
      </c>
      <c r="AO1528" s="264">
        <v>1</v>
      </c>
      <c r="AP1528" s="264">
        <v>1</v>
      </c>
      <c r="AQ1528" s="264">
        <v>1</v>
      </c>
      <c r="AR1528" s="265">
        <v>1</v>
      </c>
      <c r="AS1528" s="286">
        <v>0.110069253262963</v>
      </c>
      <c r="AT1528" s="267">
        <v>0.075</v>
      </c>
      <c r="AU1528" s="268">
        <v>-0.0285714285714286</v>
      </c>
      <c r="AV1528" s="268">
        <v>0.0666666666666667</v>
      </c>
      <c r="AW1528" s="268">
        <v>0.0553261767134599</v>
      </c>
      <c r="AX1528" s="224"/>
      <c r="AY1528" s="222"/>
    </row>
    <row r="1529" ht="15" spans="1:51">
      <c r="A1529" s="220"/>
      <c r="B1529" s="224"/>
      <c r="C1529" s="283" t="s">
        <v>1455</v>
      </c>
      <c r="D1529" s="111" t="s">
        <v>25</v>
      </c>
      <c r="E1529" s="111" t="s">
        <v>1456</v>
      </c>
      <c r="F1529" s="290" t="s">
        <v>1570</v>
      </c>
      <c r="G1529" s="290" t="s">
        <v>1570</v>
      </c>
      <c r="H1529" s="290" t="s">
        <v>1570</v>
      </c>
      <c r="I1529" s="290" t="s">
        <v>1570</v>
      </c>
      <c r="J1529" s="259">
        <v>0.9</v>
      </c>
      <c r="K1529" s="260">
        <v>0.974358974358974</v>
      </c>
      <c r="L1529" s="260">
        <v>0.951219512195122</v>
      </c>
      <c r="M1529" s="261">
        <v>0.974358974358974</v>
      </c>
      <c r="N1529" s="261">
        <v>0.96969696969697</v>
      </c>
      <c r="O1529" s="262">
        <v>0.9</v>
      </c>
      <c r="P1529" s="263">
        <v>0.898737808376363</v>
      </c>
      <c r="Q1529" s="260">
        <v>0.965656565656566</v>
      </c>
      <c r="R1529" s="260">
        <v>0.968506298740252</v>
      </c>
      <c r="S1529" s="260">
        <v>0.892886171237073</v>
      </c>
      <c r="T1529" s="262">
        <v>0.9</v>
      </c>
      <c r="U1529" s="260">
        <v>0.54360298336202</v>
      </c>
      <c r="V1529" s="260">
        <v>0.615873015873016</v>
      </c>
      <c r="W1529" s="260">
        <v>0.534793041391722</v>
      </c>
      <c r="X1529" s="260">
        <v>0.567443198159333</v>
      </c>
      <c r="Y1529" s="262">
        <v>0.92</v>
      </c>
      <c r="Z1529" s="262" t="s">
        <v>33</v>
      </c>
      <c r="AA1529" s="262" t="s">
        <v>33</v>
      </c>
      <c r="AB1529" s="262" t="s">
        <v>33</v>
      </c>
      <c r="AC1529" s="262" t="s">
        <v>33</v>
      </c>
      <c r="AD1529" s="262">
        <v>0.92</v>
      </c>
      <c r="AE1529" s="260">
        <v>0.45</v>
      </c>
      <c r="AF1529" s="260">
        <v>0.542307692307692</v>
      </c>
      <c r="AG1529" s="260">
        <v>1</v>
      </c>
      <c r="AH1529" s="260">
        <v>0.918045705279748</v>
      </c>
      <c r="AI1529" s="262">
        <v>0.92</v>
      </c>
      <c r="AJ1529" s="260">
        <v>0.903040734366036</v>
      </c>
      <c r="AK1529" s="260">
        <v>0.924098124098124</v>
      </c>
      <c r="AL1529" s="260">
        <v>0.928914217156569</v>
      </c>
      <c r="AM1529" s="260">
        <v>0.921271460904578</v>
      </c>
      <c r="AN1529" s="259">
        <v>0.99</v>
      </c>
      <c r="AO1529" s="264">
        <v>1</v>
      </c>
      <c r="AP1529" s="264">
        <v>1</v>
      </c>
      <c r="AQ1529" s="264">
        <v>1</v>
      </c>
      <c r="AR1529" s="265">
        <v>1</v>
      </c>
      <c r="AS1529" s="286">
        <v>0.110069253262963</v>
      </c>
      <c r="AT1529" s="267">
        <v>0.0303030303030303</v>
      </c>
      <c r="AU1529" s="268">
        <v>0</v>
      </c>
      <c r="AV1529" s="268">
        <v>0</v>
      </c>
      <c r="AW1529" s="268">
        <v>0.0539549502357255</v>
      </c>
      <c r="AX1529" s="224"/>
      <c r="AY1529" s="222"/>
    </row>
    <row r="1530" ht="15" spans="1:51">
      <c r="A1530" s="220"/>
      <c r="B1530" s="224"/>
      <c r="C1530" s="283" t="s">
        <v>1455</v>
      </c>
      <c r="D1530" s="111" t="s">
        <v>25</v>
      </c>
      <c r="E1530" s="111" t="s">
        <v>1456</v>
      </c>
      <c r="F1530" s="290" t="s">
        <v>1571</v>
      </c>
      <c r="G1530" s="290" t="s">
        <v>1571</v>
      </c>
      <c r="H1530" s="290" t="s">
        <v>1571</v>
      </c>
      <c r="I1530" s="290" t="s">
        <v>1571</v>
      </c>
      <c r="J1530" s="259">
        <v>0.9</v>
      </c>
      <c r="K1530" s="260">
        <v>1</v>
      </c>
      <c r="L1530" s="260">
        <v>1</v>
      </c>
      <c r="M1530" s="261">
        <v>1</v>
      </c>
      <c r="N1530" s="261">
        <v>0.986725663716814</v>
      </c>
      <c r="O1530" s="262">
        <v>0.9</v>
      </c>
      <c r="P1530" s="263">
        <v>0.975159687721789</v>
      </c>
      <c r="Q1530" s="260">
        <v>0.978931527464259</v>
      </c>
      <c r="R1530" s="260">
        <v>0.99171686746988</v>
      </c>
      <c r="S1530" s="260">
        <v>0.969770726283843</v>
      </c>
      <c r="T1530" s="262">
        <v>0.9</v>
      </c>
      <c r="U1530" s="260">
        <v>0.799148332150461</v>
      </c>
      <c r="V1530" s="260">
        <v>0.765989465763732</v>
      </c>
      <c r="W1530" s="260">
        <v>0.772590361445783</v>
      </c>
      <c r="X1530" s="260">
        <v>0.774692749181165</v>
      </c>
      <c r="Y1530" s="262">
        <v>0.92</v>
      </c>
      <c r="Z1530" s="262" t="s">
        <v>33</v>
      </c>
      <c r="AA1530" s="262" t="s">
        <v>33</v>
      </c>
      <c r="AB1530" s="262" t="s">
        <v>33</v>
      </c>
      <c r="AC1530" s="262" t="s">
        <v>33</v>
      </c>
      <c r="AD1530" s="262">
        <v>0.92</v>
      </c>
      <c r="AE1530" s="260">
        <v>1</v>
      </c>
      <c r="AF1530" s="260">
        <v>1</v>
      </c>
      <c r="AG1530" s="260">
        <v>1</v>
      </c>
      <c r="AH1530" s="260">
        <v>0.994295028524857</v>
      </c>
      <c r="AI1530" s="262">
        <v>0.92</v>
      </c>
      <c r="AJ1530" s="260">
        <v>0.928317955997161</v>
      </c>
      <c r="AK1530" s="260">
        <v>0.936794582392777</v>
      </c>
      <c r="AL1530" s="260">
        <v>0.95933734939759</v>
      </c>
      <c r="AM1530" s="260">
        <v>0.951621142462213</v>
      </c>
      <c r="AN1530" s="259">
        <v>0.99</v>
      </c>
      <c r="AO1530" s="264">
        <v>1</v>
      </c>
      <c r="AP1530" s="264">
        <v>1</v>
      </c>
      <c r="AQ1530" s="264">
        <v>1</v>
      </c>
      <c r="AR1530" s="265">
        <v>1</v>
      </c>
      <c r="AS1530" s="286">
        <v>0.110069253262963</v>
      </c>
      <c r="AT1530" s="267">
        <v>0</v>
      </c>
      <c r="AU1530" s="268">
        <v>0.142857142857143</v>
      </c>
      <c r="AV1530" s="268">
        <v>0.166666666666667</v>
      </c>
      <c r="AW1530" s="268">
        <v>0.0334448160535117</v>
      </c>
      <c r="AX1530" s="224"/>
      <c r="AY1530" s="222"/>
    </row>
    <row r="1531" ht="15" spans="1:51">
      <c r="A1531" s="220"/>
      <c r="B1531" s="224"/>
      <c r="C1531" s="283" t="s">
        <v>1455</v>
      </c>
      <c r="D1531" s="111" t="s">
        <v>25</v>
      </c>
      <c r="E1531" s="111" t="s">
        <v>1456</v>
      </c>
      <c r="F1531" s="290" t="s">
        <v>1572</v>
      </c>
      <c r="G1531" s="290" t="s">
        <v>1572</v>
      </c>
      <c r="H1531" s="290" t="s">
        <v>1572</v>
      </c>
      <c r="I1531" s="290" t="s">
        <v>1572</v>
      </c>
      <c r="J1531" s="259">
        <v>0.9</v>
      </c>
      <c r="K1531" s="260">
        <v>0.833333333333333</v>
      </c>
      <c r="L1531" s="260">
        <v>0.783783783783784</v>
      </c>
      <c r="M1531" s="261">
        <v>0.787878787878788</v>
      </c>
      <c r="N1531" s="261">
        <v>0.824257425742574</v>
      </c>
      <c r="O1531" s="262">
        <v>0.9</v>
      </c>
      <c r="P1531" s="263">
        <v>0.914259927797834</v>
      </c>
      <c r="Q1531" s="260">
        <v>0.925117435755734</v>
      </c>
      <c r="R1531" s="260">
        <v>0.887567567567568</v>
      </c>
      <c r="S1531" s="260">
        <v>0.896139878357047</v>
      </c>
      <c r="T1531" s="262">
        <v>0.9</v>
      </c>
      <c r="U1531" s="260">
        <v>0.870938628158845</v>
      </c>
      <c r="V1531" s="260">
        <v>0.853274385189279</v>
      </c>
      <c r="W1531" s="260">
        <v>0.827837837837838</v>
      </c>
      <c r="X1531" s="260">
        <v>0.846091861402095</v>
      </c>
      <c r="Y1531" s="262">
        <v>0.92</v>
      </c>
      <c r="Z1531" s="262">
        <v>1</v>
      </c>
      <c r="AA1531" s="262">
        <v>0</v>
      </c>
      <c r="AB1531" s="262">
        <v>0</v>
      </c>
      <c r="AC1531" s="262">
        <v>0.109090909090909</v>
      </c>
      <c r="AD1531" s="262">
        <v>0.92</v>
      </c>
      <c r="AE1531" s="260">
        <v>0.903703703703704</v>
      </c>
      <c r="AF1531" s="260">
        <v>0.759493670886076</v>
      </c>
      <c r="AG1531" s="260">
        <v>0.374193548387097</v>
      </c>
      <c r="AH1531" s="260">
        <v>0.72544579677328</v>
      </c>
      <c r="AI1531" s="262">
        <v>0.92</v>
      </c>
      <c r="AJ1531" s="260">
        <v>0.92812030075188</v>
      </c>
      <c r="AK1531" s="260">
        <v>0.923522915516289</v>
      </c>
      <c r="AL1531" s="260">
        <v>0.913313529570618</v>
      </c>
      <c r="AM1531" s="260">
        <v>0.935420527755714</v>
      </c>
      <c r="AN1531" s="259">
        <v>0.99</v>
      </c>
      <c r="AO1531" s="264" t="s">
        <v>33</v>
      </c>
      <c r="AP1531" s="264" t="s">
        <v>33</v>
      </c>
      <c r="AQ1531" s="264">
        <v>1</v>
      </c>
      <c r="AR1531" s="265">
        <v>1</v>
      </c>
      <c r="AS1531" s="286">
        <v>0.110069253262963</v>
      </c>
      <c r="AT1531" s="267">
        <v>0.188679245283019</v>
      </c>
      <c r="AU1531" s="268">
        <v>0.0324324324324324</v>
      </c>
      <c r="AV1531" s="268">
        <v>0.078125</v>
      </c>
      <c r="AW1531" s="268">
        <v>0.099290780141844</v>
      </c>
      <c r="AX1531" s="224"/>
      <c r="AY1531" s="222"/>
    </row>
    <row r="1532" ht="15" spans="1:51">
      <c r="A1532" s="220"/>
      <c r="B1532" s="224"/>
      <c r="C1532" s="283" t="s">
        <v>1455</v>
      </c>
      <c r="D1532" s="111" t="s">
        <v>125</v>
      </c>
      <c r="E1532" s="111" t="s">
        <v>1456</v>
      </c>
      <c r="F1532" s="290" t="s">
        <v>1573</v>
      </c>
      <c r="G1532" s="290" t="s">
        <v>1573</v>
      </c>
      <c r="H1532" s="290" t="s">
        <v>1573</v>
      </c>
      <c r="I1532" s="290" t="s">
        <v>1573</v>
      </c>
      <c r="J1532" s="259">
        <v>0.9</v>
      </c>
      <c r="K1532" s="260" t="s">
        <v>33</v>
      </c>
      <c r="L1532" s="260" t="s">
        <v>33</v>
      </c>
      <c r="M1532" s="261" t="s">
        <v>33</v>
      </c>
      <c r="N1532" s="261" t="s">
        <v>33</v>
      </c>
      <c r="O1532" s="262">
        <v>0.9</v>
      </c>
      <c r="P1532" s="263">
        <v>0</v>
      </c>
      <c r="Q1532" s="260" t="s">
        <v>33</v>
      </c>
      <c r="R1532" s="260">
        <v>0.333333333333333</v>
      </c>
      <c r="S1532" s="260">
        <v>0.176470588235294</v>
      </c>
      <c r="T1532" s="262">
        <v>0.9</v>
      </c>
      <c r="U1532" s="260">
        <v>1</v>
      </c>
      <c r="V1532" s="260" t="s">
        <v>33</v>
      </c>
      <c r="W1532" s="260">
        <v>0.666666666666667</v>
      </c>
      <c r="X1532" s="260">
        <v>0.941176470588235</v>
      </c>
      <c r="Y1532" s="262">
        <v>0.92</v>
      </c>
      <c r="Z1532" s="262" t="s">
        <v>33</v>
      </c>
      <c r="AA1532" s="262" t="s">
        <v>33</v>
      </c>
      <c r="AB1532" s="262" t="s">
        <v>33</v>
      </c>
      <c r="AC1532" s="262">
        <v>0.5</v>
      </c>
      <c r="AD1532" s="262">
        <v>0.92</v>
      </c>
      <c r="AE1532" s="260">
        <v>0.989150090415913</v>
      </c>
      <c r="AF1532" s="260">
        <v>0.96792189679219</v>
      </c>
      <c r="AG1532" s="260">
        <v>0.981878088962109</v>
      </c>
      <c r="AH1532" s="260">
        <v>0.955560799119081</v>
      </c>
      <c r="AI1532" s="262">
        <v>0.92</v>
      </c>
      <c r="AJ1532" s="260">
        <v>1</v>
      </c>
      <c r="AK1532" s="260">
        <v>1</v>
      </c>
      <c r="AL1532" s="260">
        <v>0.666666666666667</v>
      </c>
      <c r="AM1532" s="260">
        <v>0.916666666666667</v>
      </c>
      <c r="AN1532" s="259">
        <v>0.99</v>
      </c>
      <c r="AO1532" s="264">
        <v>1</v>
      </c>
      <c r="AP1532" s="264">
        <v>1</v>
      </c>
      <c r="AQ1532" s="264">
        <v>1</v>
      </c>
      <c r="AR1532" s="265">
        <v>1</v>
      </c>
      <c r="AS1532" s="286">
        <v>0.110069253262963</v>
      </c>
      <c r="AT1532" s="267" t="s">
        <v>33</v>
      </c>
      <c r="AU1532" s="268" t="s">
        <v>33</v>
      </c>
      <c r="AV1532" s="268" t="s">
        <v>33</v>
      </c>
      <c r="AW1532" s="268" t="s">
        <v>33</v>
      </c>
      <c r="AX1532" s="224"/>
      <c r="AY1532" s="222"/>
    </row>
    <row r="1533" ht="15" spans="1:51">
      <c r="A1533" s="220"/>
      <c r="B1533" s="224"/>
      <c r="C1533" s="283" t="s">
        <v>1455</v>
      </c>
      <c r="D1533" s="111" t="s">
        <v>125</v>
      </c>
      <c r="E1533" s="111" t="s">
        <v>1456</v>
      </c>
      <c r="F1533" s="290" t="s">
        <v>1574</v>
      </c>
      <c r="G1533" s="290" t="s">
        <v>1574</v>
      </c>
      <c r="H1533" s="290" t="s">
        <v>1574</v>
      </c>
      <c r="I1533" s="290" t="s">
        <v>1574</v>
      </c>
      <c r="J1533" s="259">
        <v>0.9</v>
      </c>
      <c r="K1533" s="260" t="s">
        <v>33</v>
      </c>
      <c r="L1533" s="260" t="s">
        <v>33</v>
      </c>
      <c r="M1533" s="261" t="s">
        <v>33</v>
      </c>
      <c r="N1533" s="261" t="s">
        <v>33</v>
      </c>
      <c r="O1533" s="262">
        <v>0.9</v>
      </c>
      <c r="P1533" s="263">
        <v>0</v>
      </c>
      <c r="Q1533" s="260">
        <v>0</v>
      </c>
      <c r="R1533" s="260">
        <v>0</v>
      </c>
      <c r="S1533" s="260">
        <v>0</v>
      </c>
      <c r="T1533" s="262">
        <v>0.9</v>
      </c>
      <c r="U1533" s="260">
        <v>0.714285714285714</v>
      </c>
      <c r="V1533" s="260">
        <v>1</v>
      </c>
      <c r="W1533" s="260">
        <v>0.4</v>
      </c>
      <c r="X1533" s="260">
        <v>0.7</v>
      </c>
      <c r="Y1533" s="262">
        <v>0.92</v>
      </c>
      <c r="Z1533" s="262" t="s">
        <v>33</v>
      </c>
      <c r="AA1533" s="262" t="s">
        <v>33</v>
      </c>
      <c r="AB1533" s="262" t="s">
        <v>33</v>
      </c>
      <c r="AC1533" s="262" t="s">
        <v>33</v>
      </c>
      <c r="AD1533" s="262">
        <v>0.92</v>
      </c>
      <c r="AE1533" s="260">
        <v>1</v>
      </c>
      <c r="AF1533" s="260">
        <v>1</v>
      </c>
      <c r="AG1533" s="260">
        <v>0.998769987699877</v>
      </c>
      <c r="AH1533" s="260">
        <v>0.973788546255507</v>
      </c>
      <c r="AI1533" s="262">
        <v>0.92</v>
      </c>
      <c r="AJ1533" s="260">
        <v>0.75</v>
      </c>
      <c r="AK1533" s="260">
        <v>1</v>
      </c>
      <c r="AL1533" s="260">
        <v>0.5</v>
      </c>
      <c r="AM1533" s="260">
        <v>0.756756756756757</v>
      </c>
      <c r="AN1533" s="259">
        <v>0.99</v>
      </c>
      <c r="AO1533" s="264">
        <v>1</v>
      </c>
      <c r="AP1533" s="264">
        <v>1</v>
      </c>
      <c r="AQ1533" s="264">
        <v>1</v>
      </c>
      <c r="AR1533" s="265">
        <v>1</v>
      </c>
      <c r="AS1533" s="286">
        <v>0.110069253262963</v>
      </c>
      <c r="AT1533" s="267" t="s">
        <v>33</v>
      </c>
      <c r="AU1533" s="268" t="s">
        <v>33</v>
      </c>
      <c r="AV1533" s="268" t="s">
        <v>33</v>
      </c>
      <c r="AW1533" s="268" t="s">
        <v>33</v>
      </c>
      <c r="AX1533" s="224"/>
      <c r="AY1533" s="222"/>
    </row>
    <row r="1534" ht="15" spans="1:51">
      <c r="A1534" s="220"/>
      <c r="B1534" s="224"/>
      <c r="C1534" s="283" t="s">
        <v>1455</v>
      </c>
      <c r="D1534" s="111" t="s">
        <v>125</v>
      </c>
      <c r="E1534" s="111" t="s">
        <v>1456</v>
      </c>
      <c r="F1534" s="290" t="s">
        <v>1575</v>
      </c>
      <c r="G1534" s="290" t="s">
        <v>1575</v>
      </c>
      <c r="H1534" s="290" t="s">
        <v>1575</v>
      </c>
      <c r="I1534" s="290" t="s">
        <v>1575</v>
      </c>
      <c r="J1534" s="259">
        <v>0.9</v>
      </c>
      <c r="K1534" s="260" t="s">
        <v>33</v>
      </c>
      <c r="L1534" s="260" t="s">
        <v>33</v>
      </c>
      <c r="M1534" s="261" t="s">
        <v>33</v>
      </c>
      <c r="N1534" s="261" t="s">
        <v>33</v>
      </c>
      <c r="O1534" s="262">
        <v>0.9</v>
      </c>
      <c r="P1534" s="263" t="s">
        <v>33</v>
      </c>
      <c r="Q1534" s="260" t="s">
        <v>33</v>
      </c>
      <c r="R1534" s="260" t="s">
        <v>33</v>
      </c>
      <c r="S1534" s="260">
        <v>0</v>
      </c>
      <c r="T1534" s="262">
        <v>0.9</v>
      </c>
      <c r="U1534" s="260" t="s">
        <v>33</v>
      </c>
      <c r="V1534" s="260" t="s">
        <v>33</v>
      </c>
      <c r="W1534" s="260" t="s">
        <v>33</v>
      </c>
      <c r="X1534" s="260">
        <v>1</v>
      </c>
      <c r="Y1534" s="262">
        <v>0.92</v>
      </c>
      <c r="Z1534" s="262" t="s">
        <v>33</v>
      </c>
      <c r="AA1534" s="262">
        <v>0</v>
      </c>
      <c r="AB1534" s="262" t="s">
        <v>33</v>
      </c>
      <c r="AC1534" s="262">
        <v>0</v>
      </c>
      <c r="AD1534" s="262">
        <v>0.92</v>
      </c>
      <c r="AE1534" s="260">
        <v>0.985915492957746</v>
      </c>
      <c r="AF1534" s="260">
        <v>0.985185185185185</v>
      </c>
      <c r="AG1534" s="260">
        <v>1</v>
      </c>
      <c r="AH1534" s="260">
        <v>0.946679751390252</v>
      </c>
      <c r="AI1534" s="262">
        <v>0.92</v>
      </c>
      <c r="AJ1534" s="260" t="s">
        <v>33</v>
      </c>
      <c r="AK1534" s="260">
        <v>0</v>
      </c>
      <c r="AL1534" s="260" t="s">
        <v>33</v>
      </c>
      <c r="AM1534" s="260">
        <v>0.5</v>
      </c>
      <c r="AN1534" s="259">
        <v>0.99</v>
      </c>
      <c r="AO1534" s="264">
        <v>1</v>
      </c>
      <c r="AP1534" s="264">
        <v>1</v>
      </c>
      <c r="AQ1534" s="264">
        <v>1</v>
      </c>
      <c r="AR1534" s="265">
        <v>1</v>
      </c>
      <c r="AS1534" s="286">
        <v>0.110069253262963</v>
      </c>
      <c r="AT1534" s="267" t="s">
        <v>33</v>
      </c>
      <c r="AU1534" s="268" t="s">
        <v>33</v>
      </c>
      <c r="AV1534" s="268" t="s">
        <v>33</v>
      </c>
      <c r="AW1534" s="268" t="s">
        <v>33</v>
      </c>
      <c r="AX1534" s="224"/>
      <c r="AY1534" s="222"/>
    </row>
    <row r="1535" ht="15" spans="1:51">
      <c r="A1535" s="220"/>
      <c r="B1535" s="224"/>
      <c r="C1535" s="283" t="s">
        <v>1455</v>
      </c>
      <c r="D1535" s="111" t="s">
        <v>25</v>
      </c>
      <c r="E1535" s="111" t="s">
        <v>1456</v>
      </c>
      <c r="F1535" s="290" t="s">
        <v>1576</v>
      </c>
      <c r="G1535" s="290" t="s">
        <v>1576</v>
      </c>
      <c r="H1535" s="290" t="s">
        <v>1576</v>
      </c>
      <c r="I1535" s="290" t="s">
        <v>1576</v>
      </c>
      <c r="J1535" s="259">
        <v>0.9</v>
      </c>
      <c r="K1535" s="260">
        <v>0.945945945945946</v>
      </c>
      <c r="L1535" s="260">
        <v>0.972222222222222</v>
      </c>
      <c r="M1535" s="261">
        <v>0.967741935483871</v>
      </c>
      <c r="N1535" s="261">
        <v>0.928571428571429</v>
      </c>
      <c r="O1535" s="262">
        <v>0.9</v>
      </c>
      <c r="P1535" s="263">
        <v>0.818862690707351</v>
      </c>
      <c r="Q1535" s="260">
        <v>0.871671991480298</v>
      </c>
      <c r="R1535" s="260">
        <v>0.922401171303075</v>
      </c>
      <c r="S1535" s="260">
        <v>0.918551581317731</v>
      </c>
      <c r="T1535" s="262">
        <v>0.9</v>
      </c>
      <c r="U1535" s="260">
        <v>0.885436893203884</v>
      </c>
      <c r="V1535" s="260">
        <v>0.912939297124601</v>
      </c>
      <c r="W1535" s="260">
        <v>0.918740849194729</v>
      </c>
      <c r="X1535" s="260">
        <v>0.936646761967951</v>
      </c>
      <c r="Y1535" s="262">
        <v>0.92</v>
      </c>
      <c r="Z1535" s="262">
        <v>0</v>
      </c>
      <c r="AA1535" s="262" t="s">
        <v>33</v>
      </c>
      <c r="AB1535" s="262" t="s">
        <v>33</v>
      </c>
      <c r="AC1535" s="262">
        <v>0.125</v>
      </c>
      <c r="AD1535" s="262">
        <v>0.92</v>
      </c>
      <c r="AE1535" s="260">
        <v>0.941798941798942</v>
      </c>
      <c r="AF1535" s="260">
        <v>1</v>
      </c>
      <c r="AG1535" s="260">
        <v>0.946601941747573</v>
      </c>
      <c r="AH1535" s="260">
        <v>0.923000660938533</v>
      </c>
      <c r="AI1535" s="262">
        <v>0.92</v>
      </c>
      <c r="AJ1535" s="260">
        <v>0.951233028539762</v>
      </c>
      <c r="AK1535" s="260">
        <v>0.965654952076677</v>
      </c>
      <c r="AL1535" s="260">
        <v>0.969741337237677</v>
      </c>
      <c r="AM1535" s="260">
        <v>0.973231607410311</v>
      </c>
      <c r="AN1535" s="259">
        <v>0.99</v>
      </c>
      <c r="AO1535" s="264">
        <v>1</v>
      </c>
      <c r="AP1535" s="264">
        <v>1</v>
      </c>
      <c r="AQ1535" s="264">
        <v>1</v>
      </c>
      <c r="AR1535" s="265">
        <v>1</v>
      </c>
      <c r="AS1535" s="286">
        <v>0.110069253262963</v>
      </c>
      <c r="AT1535" s="267">
        <v>0</v>
      </c>
      <c r="AU1535" s="268">
        <v>0.130434782608696</v>
      </c>
      <c r="AV1535" s="268">
        <v>0.107142857142857</v>
      </c>
      <c r="AW1535" s="268">
        <v>0.0701754385964912</v>
      </c>
      <c r="AX1535" s="224"/>
      <c r="AY1535" s="222"/>
    </row>
    <row r="1536" ht="15" spans="1:51">
      <c r="A1536" s="220"/>
      <c r="B1536" s="224"/>
      <c r="C1536" s="283" t="s">
        <v>1455</v>
      </c>
      <c r="D1536" s="111" t="s">
        <v>25</v>
      </c>
      <c r="E1536" s="111" t="s">
        <v>1456</v>
      </c>
      <c r="F1536" s="290" t="s">
        <v>1577</v>
      </c>
      <c r="G1536" s="290" t="s">
        <v>1577</v>
      </c>
      <c r="H1536" s="290" t="s">
        <v>1577</v>
      </c>
      <c r="I1536" s="290" t="s">
        <v>1577</v>
      </c>
      <c r="J1536" s="259">
        <v>0.9</v>
      </c>
      <c r="K1536" s="260">
        <v>0.833333333333333</v>
      </c>
      <c r="L1536" s="260">
        <v>0.925925925925926</v>
      </c>
      <c r="M1536" s="261">
        <v>0.862068965517241</v>
      </c>
      <c r="N1536" s="261">
        <v>0.855337078651685</v>
      </c>
      <c r="O1536" s="262">
        <v>0.9</v>
      </c>
      <c r="P1536" s="263">
        <v>0.910676901605024</v>
      </c>
      <c r="Q1536" s="260">
        <v>0.866023579849946</v>
      </c>
      <c r="R1536" s="260">
        <v>0.893777498428661</v>
      </c>
      <c r="S1536" s="260">
        <v>0.868572455951097</v>
      </c>
      <c r="T1536" s="262">
        <v>0.9</v>
      </c>
      <c r="U1536" s="260">
        <v>0.843684577808793</v>
      </c>
      <c r="V1536" s="260">
        <v>0.841371918542337</v>
      </c>
      <c r="W1536" s="260">
        <v>0.866750471401634</v>
      </c>
      <c r="X1536" s="260">
        <v>0.858728874505574</v>
      </c>
      <c r="Y1536" s="262">
        <v>0.92</v>
      </c>
      <c r="Z1536" s="262">
        <v>0.896486825595985</v>
      </c>
      <c r="AA1536" s="262">
        <v>0.931687715269805</v>
      </c>
      <c r="AB1536" s="262">
        <v>0.921632124352332</v>
      </c>
      <c r="AC1536" s="262">
        <v>0.921040857176498</v>
      </c>
      <c r="AD1536" s="262">
        <v>0.92</v>
      </c>
      <c r="AE1536" s="260">
        <v>0.991735537190083</v>
      </c>
      <c r="AF1536" s="260">
        <v>0.991803278688525</v>
      </c>
      <c r="AG1536" s="260">
        <v>0.957671957671958</v>
      </c>
      <c r="AH1536" s="260">
        <v>0.951562241692842</v>
      </c>
      <c r="AI1536" s="262">
        <v>0.92</v>
      </c>
      <c r="AJ1536" s="260">
        <v>0.918401057152296</v>
      </c>
      <c r="AK1536" s="260">
        <v>0.94539911308204</v>
      </c>
      <c r="AL1536" s="260">
        <v>0.946730462519936</v>
      </c>
      <c r="AM1536" s="260">
        <v>0.948357941217055</v>
      </c>
      <c r="AN1536" s="259">
        <v>0.99</v>
      </c>
      <c r="AO1536" s="264">
        <v>1</v>
      </c>
      <c r="AP1536" s="264">
        <v>1</v>
      </c>
      <c r="AQ1536" s="264">
        <v>1</v>
      </c>
      <c r="AR1536" s="265">
        <v>1</v>
      </c>
      <c r="AS1536" s="286">
        <v>0.110069253262963</v>
      </c>
      <c r="AT1536" s="267">
        <v>0.0493827160493827</v>
      </c>
      <c r="AU1536" s="268">
        <v>0.0373134328358209</v>
      </c>
      <c r="AV1536" s="268">
        <v>0.0230769230769231</v>
      </c>
      <c r="AW1536" s="268">
        <v>0.0475767007558915</v>
      </c>
      <c r="AX1536" s="224"/>
      <c r="AY1536" s="222"/>
    </row>
    <row r="1537" ht="15" spans="1:51">
      <c r="A1537" s="220"/>
      <c r="B1537" s="224"/>
      <c r="C1537" s="283" t="s">
        <v>1455</v>
      </c>
      <c r="D1537" s="111" t="s">
        <v>25</v>
      </c>
      <c r="E1537" s="111" t="s">
        <v>1456</v>
      </c>
      <c r="F1537" s="290" t="s">
        <v>1578</v>
      </c>
      <c r="G1537" s="290" t="s">
        <v>1578</v>
      </c>
      <c r="H1537" s="290" t="s">
        <v>1578</v>
      </c>
      <c r="I1537" s="290" t="s">
        <v>1578</v>
      </c>
      <c r="J1537" s="259">
        <v>0.9</v>
      </c>
      <c r="K1537" s="260">
        <v>1</v>
      </c>
      <c r="L1537" s="260">
        <v>1</v>
      </c>
      <c r="M1537" s="261">
        <v>1</v>
      </c>
      <c r="N1537" s="261">
        <v>1</v>
      </c>
      <c r="O1537" s="262">
        <v>0.9</v>
      </c>
      <c r="P1537" s="263">
        <v>0.99637943519189</v>
      </c>
      <c r="Q1537" s="260">
        <v>0.998609179415855</v>
      </c>
      <c r="R1537" s="260">
        <v>0.997490589711418</v>
      </c>
      <c r="S1537" s="260">
        <v>0.997245413755893</v>
      </c>
      <c r="T1537" s="262">
        <v>0.9</v>
      </c>
      <c r="U1537" s="260">
        <v>0.976104272266474</v>
      </c>
      <c r="V1537" s="260">
        <v>0.970792767732962</v>
      </c>
      <c r="W1537" s="260">
        <v>0.974278544542033</v>
      </c>
      <c r="X1537" s="260">
        <v>0.975066734821378</v>
      </c>
      <c r="Y1537" s="262">
        <v>0.92</v>
      </c>
      <c r="Z1537" s="262" t="s">
        <v>33</v>
      </c>
      <c r="AA1537" s="262" t="s">
        <v>33</v>
      </c>
      <c r="AB1537" s="262" t="s">
        <v>33</v>
      </c>
      <c r="AC1537" s="262" t="s">
        <v>33</v>
      </c>
      <c r="AD1537" s="262">
        <v>0.92</v>
      </c>
      <c r="AE1537" s="260">
        <v>0.977777777777778</v>
      </c>
      <c r="AF1537" s="260">
        <v>0.994186046511628</v>
      </c>
      <c r="AG1537" s="260">
        <v>1</v>
      </c>
      <c r="AH1537" s="260">
        <v>0.993895671476138</v>
      </c>
      <c r="AI1537" s="262">
        <v>0.92</v>
      </c>
      <c r="AJ1537" s="260">
        <v>0.989862418537292</v>
      </c>
      <c r="AK1537" s="260">
        <v>0.987482614742698</v>
      </c>
      <c r="AL1537" s="260">
        <v>0.985570890840652</v>
      </c>
      <c r="AM1537" s="260">
        <v>0.988044527744647</v>
      </c>
      <c r="AN1537" s="259">
        <v>0.99</v>
      </c>
      <c r="AO1537" s="264">
        <v>1</v>
      </c>
      <c r="AP1537" s="264">
        <v>1</v>
      </c>
      <c r="AQ1537" s="264">
        <v>1</v>
      </c>
      <c r="AR1537" s="265">
        <v>1</v>
      </c>
      <c r="AS1537" s="286">
        <v>0.110069253262963</v>
      </c>
      <c r="AT1537" s="267">
        <v>0.2</v>
      </c>
      <c r="AU1537" s="268">
        <v>0</v>
      </c>
      <c r="AV1537" s="268">
        <v>0.2</v>
      </c>
      <c r="AW1537" s="268">
        <v>0.054635761589404</v>
      </c>
      <c r="AX1537" s="224"/>
      <c r="AY1537" s="222"/>
    </row>
    <row r="1538" ht="15" spans="1:51">
      <c r="A1538" s="220"/>
      <c r="B1538" s="224"/>
      <c r="C1538" s="283" t="s">
        <v>1455</v>
      </c>
      <c r="D1538" s="111" t="s">
        <v>25</v>
      </c>
      <c r="E1538" s="111" t="s">
        <v>1456</v>
      </c>
      <c r="F1538" s="290" t="s">
        <v>1579</v>
      </c>
      <c r="G1538" s="290" t="s">
        <v>1579</v>
      </c>
      <c r="H1538" s="290" t="s">
        <v>1579</v>
      </c>
      <c r="I1538" s="290" t="s">
        <v>1579</v>
      </c>
      <c r="J1538" s="259">
        <v>0.9</v>
      </c>
      <c r="K1538" s="260">
        <v>0.961538461538462</v>
      </c>
      <c r="L1538" s="260">
        <v>1</v>
      </c>
      <c r="M1538" s="261">
        <v>0.846153846153846</v>
      </c>
      <c r="N1538" s="261">
        <v>0.9584</v>
      </c>
      <c r="O1538" s="262">
        <v>0.9</v>
      </c>
      <c r="P1538" s="263">
        <v>0.827864133563615</v>
      </c>
      <c r="Q1538" s="260">
        <v>0.954821894005213</v>
      </c>
      <c r="R1538" s="260">
        <v>0.963629546306712</v>
      </c>
      <c r="S1538" s="260">
        <v>0.967414050822123</v>
      </c>
      <c r="T1538" s="262">
        <v>0.9</v>
      </c>
      <c r="U1538" s="260">
        <v>0.747841105354059</v>
      </c>
      <c r="V1538" s="260">
        <v>0.778887923544744</v>
      </c>
      <c r="W1538" s="260">
        <v>0.780277465316835</v>
      </c>
      <c r="X1538" s="260">
        <v>0.829185351270553</v>
      </c>
      <c r="Y1538" s="262">
        <v>0.92</v>
      </c>
      <c r="Z1538" s="262" t="s">
        <v>33</v>
      </c>
      <c r="AA1538" s="262" t="s">
        <v>33</v>
      </c>
      <c r="AB1538" s="262" t="s">
        <v>33</v>
      </c>
      <c r="AC1538" s="262">
        <v>1</v>
      </c>
      <c r="AD1538" s="262">
        <v>0.92</v>
      </c>
      <c r="AE1538" s="260">
        <v>1</v>
      </c>
      <c r="AF1538" s="260">
        <v>0.615384615384615</v>
      </c>
      <c r="AG1538" s="260">
        <v>0.947368421052632</v>
      </c>
      <c r="AH1538" s="260">
        <v>0.945736434108527</v>
      </c>
      <c r="AI1538" s="262">
        <v>0.92</v>
      </c>
      <c r="AJ1538" s="260">
        <v>0.858376511226252</v>
      </c>
      <c r="AK1538" s="260">
        <v>0.911381407471764</v>
      </c>
      <c r="AL1538" s="260">
        <v>0.907011623547057</v>
      </c>
      <c r="AM1538" s="260">
        <v>0.941536966798079</v>
      </c>
      <c r="AN1538" s="259">
        <v>0.99</v>
      </c>
      <c r="AO1538" s="264">
        <v>1</v>
      </c>
      <c r="AP1538" s="264">
        <v>1</v>
      </c>
      <c r="AQ1538" s="264">
        <v>1</v>
      </c>
      <c r="AR1538" s="265">
        <v>1</v>
      </c>
      <c r="AS1538" s="286">
        <v>0.110069253262963</v>
      </c>
      <c r="AT1538" s="267">
        <v>0.0588235294117647</v>
      </c>
      <c r="AU1538" s="268">
        <v>0.0454545454545455</v>
      </c>
      <c r="AV1538" s="268">
        <v>0.0454545454545455</v>
      </c>
      <c r="AW1538" s="268">
        <v>0.0367170626349892</v>
      </c>
      <c r="AX1538" s="224"/>
      <c r="AY1538" s="222"/>
    </row>
    <row r="1539" ht="15" spans="1:51">
      <c r="A1539" s="220"/>
      <c r="B1539" s="224"/>
      <c r="C1539" s="283" t="s">
        <v>1455</v>
      </c>
      <c r="D1539" s="111" t="s">
        <v>25</v>
      </c>
      <c r="E1539" s="111" t="s">
        <v>1456</v>
      </c>
      <c r="F1539" s="290" t="s">
        <v>1580</v>
      </c>
      <c r="G1539" s="290" t="s">
        <v>1580</v>
      </c>
      <c r="H1539" s="290" t="s">
        <v>1580</v>
      </c>
      <c r="I1539" s="290" t="s">
        <v>1580</v>
      </c>
      <c r="J1539" s="259">
        <v>0.9</v>
      </c>
      <c r="K1539" s="260">
        <v>1</v>
      </c>
      <c r="L1539" s="260">
        <v>0.961538461538462</v>
      </c>
      <c r="M1539" s="261">
        <v>1</v>
      </c>
      <c r="N1539" s="261">
        <v>0.980263157894737</v>
      </c>
      <c r="O1539" s="262">
        <v>0.9</v>
      </c>
      <c r="P1539" s="263">
        <v>0.960844925296239</v>
      </c>
      <c r="Q1539" s="260">
        <v>0.96311268317332</v>
      </c>
      <c r="R1539" s="260">
        <v>0.972558139534884</v>
      </c>
      <c r="S1539" s="260">
        <v>0.95864390946422</v>
      </c>
      <c r="T1539" s="262">
        <v>0.9</v>
      </c>
      <c r="U1539" s="260">
        <v>0.901597114889232</v>
      </c>
      <c r="V1539" s="260">
        <v>0.94188984335523</v>
      </c>
      <c r="W1539" s="260">
        <v>0.929767441860465</v>
      </c>
      <c r="X1539" s="260">
        <v>0.92063522955063</v>
      </c>
      <c r="Y1539" s="262">
        <v>0.92</v>
      </c>
      <c r="Z1539" s="262" t="s">
        <v>33</v>
      </c>
      <c r="AA1539" s="262" t="s">
        <v>33</v>
      </c>
      <c r="AB1539" s="262" t="s">
        <v>33</v>
      </c>
      <c r="AC1539" s="262" t="s">
        <v>33</v>
      </c>
      <c r="AD1539" s="262">
        <v>0.92</v>
      </c>
      <c r="AE1539" s="260">
        <v>1</v>
      </c>
      <c r="AF1539" s="260">
        <v>1</v>
      </c>
      <c r="AG1539" s="260">
        <v>0.961165048543689</v>
      </c>
      <c r="AH1539" s="260">
        <v>0.979804560260586</v>
      </c>
      <c r="AI1539" s="262">
        <v>0.92</v>
      </c>
      <c r="AJ1539" s="260">
        <v>0.955177743431221</v>
      </c>
      <c r="AK1539" s="260">
        <v>0.968165740272865</v>
      </c>
      <c r="AL1539" s="260">
        <v>0.966976744186047</v>
      </c>
      <c r="AM1539" s="260">
        <v>0.972539555884242</v>
      </c>
      <c r="AN1539" s="259">
        <v>0.99</v>
      </c>
      <c r="AO1539" s="264">
        <v>1</v>
      </c>
      <c r="AP1539" s="264">
        <v>1</v>
      </c>
      <c r="AQ1539" s="264">
        <v>1</v>
      </c>
      <c r="AR1539" s="265">
        <v>1</v>
      </c>
      <c r="AS1539" s="286">
        <v>0.110069253262963</v>
      </c>
      <c r="AT1539" s="267">
        <v>0.0588235294117647</v>
      </c>
      <c r="AU1539" s="268">
        <v>0</v>
      </c>
      <c r="AV1539" s="268">
        <v>0.0149253731343284</v>
      </c>
      <c r="AW1539" s="268">
        <v>0.0258014073494918</v>
      </c>
      <c r="AX1539" s="224"/>
      <c r="AY1539" s="222"/>
    </row>
    <row r="1540" ht="15" spans="1:51">
      <c r="A1540" s="220"/>
      <c r="B1540" s="224"/>
      <c r="C1540" s="283" t="s">
        <v>1455</v>
      </c>
      <c r="D1540" s="111" t="s">
        <v>25</v>
      </c>
      <c r="E1540" s="111" t="s">
        <v>1456</v>
      </c>
      <c r="F1540" s="290" t="s">
        <v>1581</v>
      </c>
      <c r="G1540" s="290" t="s">
        <v>1581</v>
      </c>
      <c r="H1540" s="290" t="s">
        <v>1581</v>
      </c>
      <c r="I1540" s="290" t="s">
        <v>1581</v>
      </c>
      <c r="J1540" s="259">
        <v>0.9</v>
      </c>
      <c r="K1540" s="260">
        <v>1</v>
      </c>
      <c r="L1540" s="260">
        <v>1</v>
      </c>
      <c r="M1540" s="261">
        <v>1</v>
      </c>
      <c r="N1540" s="261">
        <v>1</v>
      </c>
      <c r="O1540" s="262">
        <v>0.9</v>
      </c>
      <c r="P1540" s="263">
        <v>0.982468443197756</v>
      </c>
      <c r="Q1540" s="260">
        <v>0.975980784627702</v>
      </c>
      <c r="R1540" s="260">
        <v>0.9776</v>
      </c>
      <c r="S1540" s="260">
        <v>0.959799795970416</v>
      </c>
      <c r="T1540" s="262">
        <v>0.9</v>
      </c>
      <c r="U1540" s="260">
        <v>0.786115007012623</v>
      </c>
      <c r="V1540" s="260">
        <v>0.793434747798239</v>
      </c>
      <c r="W1540" s="260">
        <v>0.8912</v>
      </c>
      <c r="X1540" s="260">
        <v>0.79083779648049</v>
      </c>
      <c r="Y1540" s="262">
        <v>0.92</v>
      </c>
      <c r="Z1540" s="262" t="s">
        <v>33</v>
      </c>
      <c r="AA1540" s="262" t="s">
        <v>33</v>
      </c>
      <c r="AB1540" s="262" t="s">
        <v>33</v>
      </c>
      <c r="AC1540" s="262" t="s">
        <v>33</v>
      </c>
      <c r="AD1540" s="262">
        <v>0.92</v>
      </c>
      <c r="AE1540" s="260">
        <v>1</v>
      </c>
      <c r="AF1540" s="260">
        <v>0.990654205607477</v>
      </c>
      <c r="AG1540" s="260">
        <v>1</v>
      </c>
      <c r="AH1540" s="260">
        <v>0.995519348268839</v>
      </c>
      <c r="AI1540" s="262">
        <v>0.92</v>
      </c>
      <c r="AJ1540" s="260">
        <v>0.943899018232819</v>
      </c>
      <c r="AK1540" s="260">
        <v>0.922337870296237</v>
      </c>
      <c r="AL1540" s="260">
        <v>0.9744</v>
      </c>
      <c r="AM1540" s="260">
        <v>0.95262688089773</v>
      </c>
      <c r="AN1540" s="259">
        <v>0.99</v>
      </c>
      <c r="AO1540" s="264">
        <v>1</v>
      </c>
      <c r="AP1540" s="264">
        <v>1</v>
      </c>
      <c r="AQ1540" s="264">
        <v>1</v>
      </c>
      <c r="AR1540" s="265">
        <v>1</v>
      </c>
      <c r="AS1540" s="286">
        <v>0.110069253262963</v>
      </c>
      <c r="AT1540" s="267">
        <v>0.5</v>
      </c>
      <c r="AU1540" s="268">
        <v>0</v>
      </c>
      <c r="AV1540" s="268">
        <v>0</v>
      </c>
      <c r="AW1540" s="268">
        <v>0.0493827160493827</v>
      </c>
      <c r="AX1540" s="224"/>
      <c r="AY1540" s="222"/>
    </row>
    <row r="1541" ht="15" spans="1:51">
      <c r="A1541" s="220"/>
      <c r="B1541" s="224"/>
      <c r="C1541" s="283" t="s">
        <v>1455</v>
      </c>
      <c r="D1541" s="111" t="s">
        <v>25</v>
      </c>
      <c r="E1541" s="111" t="s">
        <v>1456</v>
      </c>
      <c r="F1541" s="290" t="s">
        <v>1582</v>
      </c>
      <c r="G1541" s="290" t="s">
        <v>1582</v>
      </c>
      <c r="H1541" s="290" t="s">
        <v>1582</v>
      </c>
      <c r="I1541" s="290" t="s">
        <v>1582</v>
      </c>
      <c r="J1541" s="259">
        <v>0.9</v>
      </c>
      <c r="K1541" s="260">
        <v>0.928571428571429</v>
      </c>
      <c r="L1541" s="260">
        <v>0.92</v>
      </c>
      <c r="M1541" s="261">
        <v>0.91304347826087</v>
      </c>
      <c r="N1541" s="261">
        <v>0.905405405405405</v>
      </c>
      <c r="O1541" s="262">
        <v>0.9</v>
      </c>
      <c r="P1541" s="263">
        <v>0.792132664866949</v>
      </c>
      <c r="Q1541" s="260">
        <v>0.921668795232014</v>
      </c>
      <c r="R1541" s="260">
        <v>0.838025119099177</v>
      </c>
      <c r="S1541" s="260">
        <v>0.851566156459637</v>
      </c>
      <c r="T1541" s="262">
        <v>0.9</v>
      </c>
      <c r="U1541" s="260">
        <v>0.615117624373313</v>
      </c>
      <c r="V1541" s="260">
        <v>0.621541081311196</v>
      </c>
      <c r="W1541" s="260">
        <v>0.557384148982243</v>
      </c>
      <c r="X1541" s="260">
        <v>0.640087365008927</v>
      </c>
      <c r="Y1541" s="262">
        <v>0.92</v>
      </c>
      <c r="Z1541" s="262" t="s">
        <v>33</v>
      </c>
      <c r="AA1541" s="262" t="s">
        <v>33</v>
      </c>
      <c r="AB1541" s="262" t="s">
        <v>33</v>
      </c>
      <c r="AC1541" s="262" t="s">
        <v>33</v>
      </c>
      <c r="AD1541" s="262">
        <v>0.92</v>
      </c>
      <c r="AE1541" s="260">
        <v>0.99581589958159</v>
      </c>
      <c r="AF1541" s="260">
        <v>0.993421052631579</v>
      </c>
      <c r="AG1541" s="260">
        <v>1</v>
      </c>
      <c r="AH1541" s="260">
        <v>0.994838359141538</v>
      </c>
      <c r="AI1541" s="262">
        <v>0.92</v>
      </c>
      <c r="AJ1541" s="260">
        <v>0.915927497107597</v>
      </c>
      <c r="AK1541" s="260">
        <v>0.881651766709238</v>
      </c>
      <c r="AL1541" s="260">
        <v>0.841489822433954</v>
      </c>
      <c r="AM1541" s="260">
        <v>0.90211305448179</v>
      </c>
      <c r="AN1541" s="259">
        <v>0.99</v>
      </c>
      <c r="AO1541" s="264">
        <v>1</v>
      </c>
      <c r="AP1541" s="264">
        <v>1</v>
      </c>
      <c r="AQ1541" s="264">
        <v>1</v>
      </c>
      <c r="AR1541" s="265">
        <v>1</v>
      </c>
      <c r="AS1541" s="286">
        <v>0.110069253262963</v>
      </c>
      <c r="AT1541" s="267">
        <v>0.046875</v>
      </c>
      <c r="AU1541" s="268">
        <v>0.018018018018018</v>
      </c>
      <c r="AV1541" s="268">
        <v>0.032258064516129</v>
      </c>
      <c r="AW1541" s="268">
        <v>0.0400268336314848</v>
      </c>
      <c r="AX1541" s="224"/>
      <c r="AY1541" s="222"/>
    </row>
    <row r="1542" ht="15" spans="1:51">
      <c r="A1542" s="220"/>
      <c r="B1542" s="224"/>
      <c r="C1542" s="283" t="s">
        <v>1455</v>
      </c>
      <c r="D1542" s="111" t="s">
        <v>25</v>
      </c>
      <c r="E1542" s="111" t="s">
        <v>1456</v>
      </c>
      <c r="F1542" s="290" t="s">
        <v>1583</v>
      </c>
      <c r="G1542" s="290" t="s">
        <v>1583</v>
      </c>
      <c r="H1542" s="290" t="s">
        <v>1583</v>
      </c>
      <c r="I1542" s="290" t="s">
        <v>1583</v>
      </c>
      <c r="J1542" s="259">
        <v>0.9</v>
      </c>
      <c r="K1542" s="260">
        <v>0.944444444444444</v>
      </c>
      <c r="L1542" s="260">
        <v>1</v>
      </c>
      <c r="M1542" s="261">
        <v>1</v>
      </c>
      <c r="N1542" s="261">
        <v>0.966265060240964</v>
      </c>
      <c r="O1542" s="262">
        <v>0.9</v>
      </c>
      <c r="P1542" s="263" t="s">
        <v>33</v>
      </c>
      <c r="Q1542" s="260">
        <v>0</v>
      </c>
      <c r="R1542" s="260">
        <v>0</v>
      </c>
      <c r="S1542" s="260">
        <v>0.333333333333333</v>
      </c>
      <c r="T1542" s="262">
        <v>0.9</v>
      </c>
      <c r="U1542" s="260" t="s">
        <v>33</v>
      </c>
      <c r="V1542" s="260">
        <v>0</v>
      </c>
      <c r="W1542" s="260">
        <v>0</v>
      </c>
      <c r="X1542" s="260">
        <v>0.111111111111111</v>
      </c>
      <c r="Y1542" s="262">
        <v>0.92</v>
      </c>
      <c r="Z1542" s="262" t="s">
        <v>33</v>
      </c>
      <c r="AA1542" s="262" t="s">
        <v>33</v>
      </c>
      <c r="AB1542" s="262" t="s">
        <v>33</v>
      </c>
      <c r="AC1542" s="262" t="s">
        <v>33</v>
      </c>
      <c r="AD1542" s="262">
        <v>0.92</v>
      </c>
      <c r="AE1542" s="260">
        <v>0.84</v>
      </c>
      <c r="AF1542" s="260">
        <v>0.863636363636364</v>
      </c>
      <c r="AG1542" s="260">
        <v>0.833333333333333</v>
      </c>
      <c r="AH1542" s="260">
        <v>0.745583038869258</v>
      </c>
      <c r="AI1542" s="262">
        <v>0.92</v>
      </c>
      <c r="AJ1542" s="260">
        <v>0.957936905358037</v>
      </c>
      <c r="AK1542" s="260">
        <v>0.989478499542543</v>
      </c>
      <c r="AL1542" s="260">
        <v>0.984025559105431</v>
      </c>
      <c r="AM1542" s="260">
        <v>0.977775474240697</v>
      </c>
      <c r="AN1542" s="259">
        <v>0.99</v>
      </c>
      <c r="AO1542" s="264">
        <v>1</v>
      </c>
      <c r="AP1542" s="264">
        <v>1</v>
      </c>
      <c r="AQ1542" s="264">
        <v>1</v>
      </c>
      <c r="AR1542" s="265">
        <v>1</v>
      </c>
      <c r="AS1542" s="286">
        <v>0.110069253262963</v>
      </c>
      <c r="AT1542" s="267">
        <v>0</v>
      </c>
      <c r="AU1542" s="268">
        <v>0.368421052631579</v>
      </c>
      <c r="AV1542" s="268">
        <v>0</v>
      </c>
      <c r="AW1542" s="268">
        <v>0.0594965675057208</v>
      </c>
      <c r="AX1542" s="224"/>
      <c r="AY1542" s="222"/>
    </row>
    <row r="1543" ht="15" spans="1:51">
      <c r="A1543" s="220"/>
      <c r="B1543" s="224"/>
      <c r="C1543" s="283" t="s">
        <v>1455</v>
      </c>
      <c r="D1543" s="111" t="s">
        <v>25</v>
      </c>
      <c r="E1543" s="111" t="s">
        <v>1456</v>
      </c>
      <c r="F1543" s="290" t="s">
        <v>1584</v>
      </c>
      <c r="G1543" s="290" t="s">
        <v>1584</v>
      </c>
      <c r="H1543" s="290" t="s">
        <v>1584</v>
      </c>
      <c r="I1543" s="290" t="s">
        <v>1584</v>
      </c>
      <c r="J1543" s="259">
        <v>0.9</v>
      </c>
      <c r="K1543" s="260">
        <v>0.975</v>
      </c>
      <c r="L1543" s="260">
        <v>0.972972972972973</v>
      </c>
      <c r="M1543" s="261">
        <v>1</v>
      </c>
      <c r="N1543" s="261">
        <v>0.981609195402299</v>
      </c>
      <c r="O1543" s="262">
        <v>0.9</v>
      </c>
      <c r="P1543" s="263">
        <v>0.974605140910499</v>
      </c>
      <c r="Q1543" s="260">
        <v>0.983947681331748</v>
      </c>
      <c r="R1543" s="260">
        <v>0.970028818443804</v>
      </c>
      <c r="S1543" s="260">
        <v>0.984586601246453</v>
      </c>
      <c r="T1543" s="262">
        <v>0.9</v>
      </c>
      <c r="U1543" s="260">
        <v>0.873335397956024</v>
      </c>
      <c r="V1543" s="260">
        <v>0.870689655172414</v>
      </c>
      <c r="W1543" s="260">
        <v>0.902881844380403</v>
      </c>
      <c r="X1543" s="260">
        <v>0.89288679081639</v>
      </c>
      <c r="Y1543" s="262">
        <v>0.92</v>
      </c>
      <c r="Z1543" s="262" t="s">
        <v>33</v>
      </c>
      <c r="AA1543" s="262" t="s">
        <v>33</v>
      </c>
      <c r="AB1543" s="262" t="s">
        <v>33</v>
      </c>
      <c r="AC1543" s="262" t="s">
        <v>33</v>
      </c>
      <c r="AD1543" s="262">
        <v>0.92</v>
      </c>
      <c r="AE1543" s="260">
        <v>1</v>
      </c>
      <c r="AF1543" s="260">
        <v>0.48014440433213</v>
      </c>
      <c r="AG1543" s="260">
        <v>1</v>
      </c>
      <c r="AH1543" s="260">
        <v>0.933729569093611</v>
      </c>
      <c r="AI1543" s="262">
        <v>0.92</v>
      </c>
      <c r="AJ1543" s="260">
        <v>0.954784763084546</v>
      </c>
      <c r="AK1543" s="260">
        <v>0.95243757431629</v>
      </c>
      <c r="AL1543" s="260">
        <v>0.957348703170029</v>
      </c>
      <c r="AM1543" s="260">
        <v>0.968059668207104</v>
      </c>
      <c r="AN1543" s="259">
        <v>0.99</v>
      </c>
      <c r="AO1543" s="264">
        <v>1</v>
      </c>
      <c r="AP1543" s="264">
        <v>1</v>
      </c>
      <c r="AQ1543" s="264">
        <v>1</v>
      </c>
      <c r="AR1543" s="265">
        <v>1</v>
      </c>
      <c r="AS1543" s="286">
        <v>0.110069253262963</v>
      </c>
      <c r="AT1543" s="267">
        <v>0.0337837837837838</v>
      </c>
      <c r="AU1543" s="268">
        <v>0.0380952380952381</v>
      </c>
      <c r="AV1543" s="268">
        <v>0.0330578512396694</v>
      </c>
      <c r="AW1543" s="268">
        <v>0.043854415274463</v>
      </c>
      <c r="AX1543" s="224"/>
      <c r="AY1543" s="222"/>
    </row>
    <row r="1544" ht="15" spans="1:51">
      <c r="A1544" s="220"/>
      <c r="B1544" s="224"/>
      <c r="C1544" s="283" t="s">
        <v>1455</v>
      </c>
      <c r="D1544" s="111" t="s">
        <v>922</v>
      </c>
      <c r="E1544" s="111" t="s">
        <v>1456</v>
      </c>
      <c r="F1544" s="290" t="s">
        <v>1585</v>
      </c>
      <c r="G1544" s="290" t="s">
        <v>1585</v>
      </c>
      <c r="H1544" s="290" t="s">
        <v>1585</v>
      </c>
      <c r="I1544" s="290" t="s">
        <v>1585</v>
      </c>
      <c r="J1544" s="259">
        <v>0.9</v>
      </c>
      <c r="K1544" s="260" t="s">
        <v>33</v>
      </c>
      <c r="L1544" s="260" t="s">
        <v>33</v>
      </c>
      <c r="M1544" s="261" t="s">
        <v>33</v>
      </c>
      <c r="N1544" s="261" t="s">
        <v>33</v>
      </c>
      <c r="O1544" s="262">
        <v>0.9</v>
      </c>
      <c r="P1544" s="263" t="s">
        <v>33</v>
      </c>
      <c r="Q1544" s="260" t="s">
        <v>33</v>
      </c>
      <c r="R1544" s="260" t="s">
        <v>33</v>
      </c>
      <c r="S1544" s="260" t="s">
        <v>33</v>
      </c>
      <c r="T1544" s="262">
        <v>0.9</v>
      </c>
      <c r="U1544" s="260" t="s">
        <v>33</v>
      </c>
      <c r="V1544" s="260" t="s">
        <v>33</v>
      </c>
      <c r="W1544" s="260" t="s">
        <v>33</v>
      </c>
      <c r="X1544" s="260" t="s">
        <v>33</v>
      </c>
      <c r="Y1544" s="262">
        <v>0.92</v>
      </c>
      <c r="Z1544" s="262" t="s">
        <v>33</v>
      </c>
      <c r="AA1544" s="262" t="s">
        <v>33</v>
      </c>
      <c r="AB1544" s="262" t="s">
        <v>33</v>
      </c>
      <c r="AC1544" s="262" t="s">
        <v>33</v>
      </c>
      <c r="AD1544" s="262">
        <v>0.92</v>
      </c>
      <c r="AE1544" s="260" t="s">
        <v>33</v>
      </c>
      <c r="AF1544" s="260" t="s">
        <v>33</v>
      </c>
      <c r="AG1544" s="260" t="s">
        <v>33</v>
      </c>
      <c r="AH1544" s="260" t="s">
        <v>33</v>
      </c>
      <c r="AI1544" s="262">
        <v>0.92</v>
      </c>
      <c r="AJ1544" s="260" t="s">
        <v>33</v>
      </c>
      <c r="AK1544" s="260" t="s">
        <v>33</v>
      </c>
      <c r="AL1544" s="260" t="s">
        <v>33</v>
      </c>
      <c r="AM1544" s="260" t="s">
        <v>33</v>
      </c>
      <c r="AN1544" s="259">
        <v>0.99</v>
      </c>
      <c r="AO1544" s="264" t="s">
        <v>33</v>
      </c>
      <c r="AP1544" s="264" t="s">
        <v>33</v>
      </c>
      <c r="AQ1544" s="264" t="s">
        <v>33</v>
      </c>
      <c r="AR1544" s="265" t="s">
        <v>33</v>
      </c>
      <c r="AS1544" s="286">
        <v>0.110069253262963</v>
      </c>
      <c r="AT1544" s="267" t="s">
        <v>33</v>
      </c>
      <c r="AU1544" s="268" t="s">
        <v>33</v>
      </c>
      <c r="AV1544" s="268" t="s">
        <v>33</v>
      </c>
      <c r="AW1544" s="268" t="s">
        <v>33</v>
      </c>
      <c r="AX1544" s="224"/>
      <c r="AY1544" s="222"/>
    </row>
    <row r="1545" ht="15" spans="1:51">
      <c r="A1545" s="220"/>
      <c r="B1545" s="224"/>
      <c r="C1545" s="283" t="s">
        <v>1455</v>
      </c>
      <c r="D1545" s="111" t="s">
        <v>25</v>
      </c>
      <c r="E1545" s="111" t="s">
        <v>1456</v>
      </c>
      <c r="F1545" s="290" t="s">
        <v>1586</v>
      </c>
      <c r="G1545" s="290" t="s">
        <v>1586</v>
      </c>
      <c r="H1545" s="290" t="s">
        <v>1586</v>
      </c>
      <c r="I1545" s="290" t="s">
        <v>1586</v>
      </c>
      <c r="J1545" s="259">
        <v>0.9</v>
      </c>
      <c r="K1545" s="260">
        <v>1</v>
      </c>
      <c r="L1545" s="260">
        <v>0.941176470588235</v>
      </c>
      <c r="M1545" s="261">
        <v>1</v>
      </c>
      <c r="N1545" s="261">
        <v>0.967105263157895</v>
      </c>
      <c r="O1545" s="262">
        <v>0.9</v>
      </c>
      <c r="P1545" s="263">
        <v>0.947826086956522</v>
      </c>
      <c r="Q1545" s="260">
        <v>0.963981042654028</v>
      </c>
      <c r="R1545" s="260">
        <v>0.967606478704259</v>
      </c>
      <c r="S1545" s="260">
        <v>0.963404169400838</v>
      </c>
      <c r="T1545" s="262">
        <v>0.9</v>
      </c>
      <c r="U1545" s="260">
        <v>0.361304347826087</v>
      </c>
      <c r="V1545" s="260">
        <v>0.651184834123223</v>
      </c>
      <c r="W1545" s="260">
        <v>0.602279544091182</v>
      </c>
      <c r="X1545" s="260">
        <v>0.533491494624199</v>
      </c>
      <c r="Y1545" s="262">
        <v>0.92</v>
      </c>
      <c r="Z1545" s="262" t="s">
        <v>33</v>
      </c>
      <c r="AA1545" s="262" t="s">
        <v>33</v>
      </c>
      <c r="AB1545" s="262" t="s">
        <v>33</v>
      </c>
      <c r="AC1545" s="262" t="s">
        <v>33</v>
      </c>
      <c r="AD1545" s="262">
        <v>0.92</v>
      </c>
      <c r="AE1545" s="260">
        <v>0.875</v>
      </c>
      <c r="AF1545" s="260">
        <v>1</v>
      </c>
      <c r="AG1545" s="260">
        <v>1</v>
      </c>
      <c r="AH1545" s="260">
        <v>0.990588235294118</v>
      </c>
      <c r="AI1545" s="262">
        <v>0.92</v>
      </c>
      <c r="AJ1545" s="260">
        <v>0.826086956521739</v>
      </c>
      <c r="AK1545" s="260">
        <v>0.898578199052133</v>
      </c>
      <c r="AL1545" s="260">
        <v>0.916616676664667</v>
      </c>
      <c r="AM1545" s="260">
        <v>0.903563676745243</v>
      </c>
      <c r="AN1545" s="259">
        <v>0.99</v>
      </c>
      <c r="AO1545" s="264">
        <v>1</v>
      </c>
      <c r="AP1545" s="264">
        <v>1</v>
      </c>
      <c r="AQ1545" s="264">
        <v>1</v>
      </c>
      <c r="AR1545" s="265">
        <v>1</v>
      </c>
      <c r="AS1545" s="286">
        <v>0.110069253262963</v>
      </c>
      <c r="AT1545" s="267">
        <v>0</v>
      </c>
      <c r="AU1545" s="268">
        <v>0</v>
      </c>
      <c r="AV1545" s="268">
        <v>0</v>
      </c>
      <c r="AW1545" s="268">
        <v>0.0570175438596491</v>
      </c>
      <c r="AX1545" s="224"/>
      <c r="AY1545" s="222"/>
    </row>
    <row r="1546" ht="15" spans="1:51">
      <c r="A1546" s="220"/>
      <c r="B1546" s="224"/>
      <c r="C1546" s="283" t="s">
        <v>1455</v>
      </c>
      <c r="D1546" s="111" t="s">
        <v>25</v>
      </c>
      <c r="E1546" s="111" t="s">
        <v>1456</v>
      </c>
      <c r="F1546" s="290" t="s">
        <v>1587</v>
      </c>
      <c r="G1546" s="290" t="s">
        <v>1587</v>
      </c>
      <c r="H1546" s="290" t="s">
        <v>1587</v>
      </c>
      <c r="I1546" s="290" t="s">
        <v>1587</v>
      </c>
      <c r="J1546" s="259">
        <v>0.9</v>
      </c>
      <c r="K1546" s="260">
        <v>0.944444444444444</v>
      </c>
      <c r="L1546" s="260">
        <v>1</v>
      </c>
      <c r="M1546" s="261">
        <v>0.944444444444444</v>
      </c>
      <c r="N1546" s="261">
        <v>0.938356164383562</v>
      </c>
      <c r="O1546" s="262">
        <v>0.9</v>
      </c>
      <c r="P1546" s="263">
        <v>0</v>
      </c>
      <c r="Q1546" s="260" t="s">
        <v>33</v>
      </c>
      <c r="R1546" s="260" t="s">
        <v>33</v>
      </c>
      <c r="S1546" s="260">
        <v>0</v>
      </c>
      <c r="T1546" s="262">
        <v>0.9</v>
      </c>
      <c r="U1546" s="260">
        <v>0</v>
      </c>
      <c r="V1546" s="260" t="s">
        <v>33</v>
      </c>
      <c r="W1546" s="260" t="s">
        <v>33</v>
      </c>
      <c r="X1546" s="260">
        <v>0</v>
      </c>
      <c r="Y1546" s="262">
        <v>0.92</v>
      </c>
      <c r="Z1546" s="262" t="s">
        <v>33</v>
      </c>
      <c r="AA1546" s="262" t="s">
        <v>33</v>
      </c>
      <c r="AB1546" s="262" t="s">
        <v>33</v>
      </c>
      <c r="AC1546" s="262" t="s">
        <v>33</v>
      </c>
      <c r="AD1546" s="262">
        <v>0.92</v>
      </c>
      <c r="AE1546" s="260" t="s">
        <v>33</v>
      </c>
      <c r="AF1546" s="260" t="s">
        <v>33</v>
      </c>
      <c r="AG1546" s="260">
        <v>1</v>
      </c>
      <c r="AH1546" s="260">
        <v>0.293103448275862</v>
      </c>
      <c r="AI1546" s="262">
        <v>0.92</v>
      </c>
      <c r="AJ1546" s="260">
        <v>0.758511979823455</v>
      </c>
      <c r="AK1546" s="260">
        <v>0.81</v>
      </c>
      <c r="AL1546" s="260">
        <v>0.849453978159126</v>
      </c>
      <c r="AM1546" s="260">
        <v>0.895293954327757</v>
      </c>
      <c r="AN1546" s="259">
        <v>0.99</v>
      </c>
      <c r="AO1546" s="264" t="s">
        <v>33</v>
      </c>
      <c r="AP1546" s="264" t="s">
        <v>33</v>
      </c>
      <c r="AQ1546" s="264" t="s">
        <v>33</v>
      </c>
      <c r="AR1546" s="265" t="s">
        <v>33</v>
      </c>
      <c r="AS1546" s="286">
        <v>0.110069253262963</v>
      </c>
      <c r="AT1546" s="267">
        <v>0.0909090909090909</v>
      </c>
      <c r="AU1546" s="268">
        <v>0.0454545454545455</v>
      </c>
      <c r="AV1546" s="268">
        <v>0</v>
      </c>
      <c r="AW1546" s="268">
        <v>0.102432778489117</v>
      </c>
      <c r="AX1546" s="224"/>
      <c r="AY1546" s="222"/>
    </row>
    <row r="1547" ht="15" spans="1:51">
      <c r="A1547" s="220"/>
      <c r="B1547" s="224"/>
      <c r="C1547" s="283" t="s">
        <v>1455</v>
      </c>
      <c r="D1547" s="111" t="s">
        <v>25</v>
      </c>
      <c r="E1547" s="111" t="s">
        <v>1456</v>
      </c>
      <c r="F1547" s="290" t="s">
        <v>1588</v>
      </c>
      <c r="G1547" s="290" t="s">
        <v>1588</v>
      </c>
      <c r="H1547" s="290" t="s">
        <v>1588</v>
      </c>
      <c r="I1547" s="290" t="s">
        <v>1588</v>
      </c>
      <c r="J1547" s="259">
        <v>0.9</v>
      </c>
      <c r="K1547" s="260">
        <v>0.973684210526316</v>
      </c>
      <c r="L1547" s="260">
        <v>0.891891891891892</v>
      </c>
      <c r="M1547" s="261">
        <v>0.972972972972973</v>
      </c>
      <c r="N1547" s="261">
        <v>0.955406911928651</v>
      </c>
      <c r="O1547" s="262">
        <v>0.9</v>
      </c>
      <c r="P1547" s="263">
        <v>0.993515516442798</v>
      </c>
      <c r="Q1547" s="260">
        <v>0.998080614203455</v>
      </c>
      <c r="R1547" s="260">
        <v>0.984817813765182</v>
      </c>
      <c r="S1547" s="260">
        <v>0.991454234699444</v>
      </c>
      <c r="T1547" s="262">
        <v>0.9</v>
      </c>
      <c r="U1547" s="260">
        <v>0.89300602130616</v>
      </c>
      <c r="V1547" s="260">
        <v>0.874143131340828</v>
      </c>
      <c r="W1547" s="260">
        <v>0.882844129554656</v>
      </c>
      <c r="X1547" s="260">
        <v>0.874565135701904</v>
      </c>
      <c r="Y1547" s="262">
        <v>0.92</v>
      </c>
      <c r="Z1547" s="262" t="s">
        <v>33</v>
      </c>
      <c r="AA1547" s="262" t="s">
        <v>33</v>
      </c>
      <c r="AB1547" s="262" t="s">
        <v>33</v>
      </c>
      <c r="AC1547" s="262" t="s">
        <v>33</v>
      </c>
      <c r="AD1547" s="262">
        <v>0.92</v>
      </c>
      <c r="AE1547" s="260">
        <v>0.204545454545455</v>
      </c>
      <c r="AF1547" s="260">
        <v>0.815789473684211</v>
      </c>
      <c r="AG1547" s="260">
        <v>1</v>
      </c>
      <c r="AH1547" s="260">
        <v>0.829403606102635</v>
      </c>
      <c r="AI1547" s="262">
        <v>0.92</v>
      </c>
      <c r="AJ1547" s="260">
        <v>0.936544696618805</v>
      </c>
      <c r="AK1547" s="260">
        <v>0.957225116534138</v>
      </c>
      <c r="AL1547" s="260">
        <v>0.95748987854251</v>
      </c>
      <c r="AM1547" s="260">
        <v>0.960193939393939</v>
      </c>
      <c r="AN1547" s="259">
        <v>0.99</v>
      </c>
      <c r="AO1547" s="264">
        <v>1</v>
      </c>
      <c r="AP1547" s="264">
        <v>1</v>
      </c>
      <c r="AQ1547" s="264">
        <v>1</v>
      </c>
      <c r="AR1547" s="265">
        <v>1</v>
      </c>
      <c r="AS1547" s="286">
        <v>0.110069253262963</v>
      </c>
      <c r="AT1547" s="267">
        <v>0.214285714285714</v>
      </c>
      <c r="AU1547" s="268">
        <v>0.181818181818182</v>
      </c>
      <c r="AV1547" s="268">
        <v>0.1</v>
      </c>
      <c r="AW1547" s="268">
        <v>0.0893536121673004</v>
      </c>
      <c r="AX1547" s="224"/>
      <c r="AY1547" s="222"/>
    </row>
    <row r="1548" ht="15" spans="1:51">
      <c r="A1548" s="220"/>
      <c r="B1548" s="224"/>
      <c r="C1548" s="283" t="s">
        <v>1455</v>
      </c>
      <c r="D1548" s="111" t="s">
        <v>25</v>
      </c>
      <c r="E1548" s="111" t="s">
        <v>1456</v>
      </c>
      <c r="F1548" s="290" t="s">
        <v>1589</v>
      </c>
      <c r="G1548" s="290" t="s">
        <v>1589</v>
      </c>
      <c r="H1548" s="290" t="s">
        <v>1589</v>
      </c>
      <c r="I1548" s="290" t="s">
        <v>1589</v>
      </c>
      <c r="J1548" s="259">
        <v>0.9</v>
      </c>
      <c r="K1548" s="260">
        <v>0.96551724137931</v>
      </c>
      <c r="L1548" s="260">
        <v>1</v>
      </c>
      <c r="M1548" s="261">
        <v>0.92</v>
      </c>
      <c r="N1548" s="261">
        <v>0.930769230769231</v>
      </c>
      <c r="O1548" s="262">
        <v>0.9</v>
      </c>
      <c r="P1548" s="263">
        <v>0.906457453228727</v>
      </c>
      <c r="Q1548" s="260">
        <v>0.828690228690229</v>
      </c>
      <c r="R1548" s="260">
        <v>0.776196124950573</v>
      </c>
      <c r="S1548" s="260">
        <v>0.938042972385976</v>
      </c>
      <c r="T1548" s="262">
        <v>0.9</v>
      </c>
      <c r="U1548" s="260">
        <v>0.871454435727218</v>
      </c>
      <c r="V1548" s="260">
        <v>0.82993762993763</v>
      </c>
      <c r="W1548" s="260">
        <v>0.780150257018584</v>
      </c>
      <c r="X1548" s="260">
        <v>0.900190040335092</v>
      </c>
      <c r="Y1548" s="262">
        <v>0.92</v>
      </c>
      <c r="Z1548" s="262" t="s">
        <v>33</v>
      </c>
      <c r="AA1548" s="262" t="s">
        <v>33</v>
      </c>
      <c r="AB1548" s="262" t="s">
        <v>33</v>
      </c>
      <c r="AC1548" s="262" t="s">
        <v>33</v>
      </c>
      <c r="AD1548" s="262">
        <v>0.92</v>
      </c>
      <c r="AE1548" s="260">
        <v>1</v>
      </c>
      <c r="AF1548" s="260">
        <v>1</v>
      </c>
      <c r="AG1548" s="260">
        <v>0.555555555555556</v>
      </c>
      <c r="AH1548" s="260">
        <v>0.9125</v>
      </c>
      <c r="AI1548" s="262">
        <v>0.92</v>
      </c>
      <c r="AJ1548" s="260">
        <v>0.968014484007242</v>
      </c>
      <c r="AK1548" s="260">
        <v>0.958004158004158</v>
      </c>
      <c r="AL1548" s="260">
        <v>0.908659549228944</v>
      </c>
      <c r="AM1548" s="260">
        <v>0.966064225876513</v>
      </c>
      <c r="AN1548" s="259">
        <v>0.99</v>
      </c>
      <c r="AO1548" s="264">
        <v>1</v>
      </c>
      <c r="AP1548" s="264">
        <v>1</v>
      </c>
      <c r="AQ1548" s="264">
        <v>1</v>
      </c>
      <c r="AR1548" s="265">
        <v>1</v>
      </c>
      <c r="AS1548" s="286">
        <v>0.110069253262963</v>
      </c>
      <c r="AT1548" s="267">
        <v>0.2</v>
      </c>
      <c r="AU1548" s="268">
        <v>0.142857142857143</v>
      </c>
      <c r="AV1548" s="268">
        <v>0.0625</v>
      </c>
      <c r="AW1548" s="268">
        <v>0.0784313725490196</v>
      </c>
      <c r="AX1548" s="224"/>
      <c r="AY1548" s="222"/>
    </row>
    <row r="1549" ht="15" spans="1:51">
      <c r="A1549" s="220"/>
      <c r="B1549" s="224"/>
      <c r="C1549" s="283" t="s">
        <v>1455</v>
      </c>
      <c r="D1549" s="111" t="s">
        <v>25</v>
      </c>
      <c r="E1549" s="111" t="s">
        <v>1456</v>
      </c>
      <c r="F1549" s="290" t="s">
        <v>1590</v>
      </c>
      <c r="G1549" s="290" t="s">
        <v>1590</v>
      </c>
      <c r="H1549" s="290" t="s">
        <v>1590</v>
      </c>
      <c r="I1549" s="290" t="s">
        <v>1590</v>
      </c>
      <c r="J1549" s="259">
        <v>0.9</v>
      </c>
      <c r="K1549" s="260">
        <v>1</v>
      </c>
      <c r="L1549" s="260">
        <v>1</v>
      </c>
      <c r="M1549" s="261">
        <v>1</v>
      </c>
      <c r="N1549" s="261">
        <v>0.983739837398374</v>
      </c>
      <c r="O1549" s="262">
        <v>0.9</v>
      </c>
      <c r="P1549" s="263">
        <v>0.974251497005988</v>
      </c>
      <c r="Q1549" s="260">
        <v>0.981506849315068</v>
      </c>
      <c r="R1549" s="260">
        <v>0.972360028348689</v>
      </c>
      <c r="S1549" s="260">
        <v>0.948743348805615</v>
      </c>
      <c r="T1549" s="262">
        <v>0.9</v>
      </c>
      <c r="U1549" s="260">
        <v>0.655089820359281</v>
      </c>
      <c r="V1549" s="260">
        <v>0.686301369863014</v>
      </c>
      <c r="W1549" s="260">
        <v>0.672572643515237</v>
      </c>
      <c r="X1549" s="260">
        <v>0.634127702932186</v>
      </c>
      <c r="Y1549" s="262">
        <v>0.92</v>
      </c>
      <c r="Z1549" s="262" t="s">
        <v>33</v>
      </c>
      <c r="AA1549" s="262" t="s">
        <v>33</v>
      </c>
      <c r="AB1549" s="262" t="s">
        <v>33</v>
      </c>
      <c r="AC1549" s="262" t="s">
        <v>33</v>
      </c>
      <c r="AD1549" s="262">
        <v>0.92</v>
      </c>
      <c r="AE1549" s="260">
        <v>1</v>
      </c>
      <c r="AF1549" s="260">
        <v>0.994318181818182</v>
      </c>
      <c r="AG1549" s="260">
        <v>1</v>
      </c>
      <c r="AH1549" s="260">
        <v>0.991823756529639</v>
      </c>
      <c r="AI1549" s="262">
        <v>0.92</v>
      </c>
      <c r="AJ1549" s="260">
        <v>0.873053892215569</v>
      </c>
      <c r="AK1549" s="260">
        <v>0.900684931506849</v>
      </c>
      <c r="AL1549" s="260">
        <v>0.900070871722183</v>
      </c>
      <c r="AM1549" s="260">
        <v>0.89134495641345</v>
      </c>
      <c r="AN1549" s="259">
        <v>0.99</v>
      </c>
      <c r="AO1549" s="264">
        <v>1</v>
      </c>
      <c r="AP1549" s="264">
        <v>1</v>
      </c>
      <c r="AQ1549" s="264" t="s">
        <v>33</v>
      </c>
      <c r="AR1549" s="265">
        <v>1</v>
      </c>
      <c r="AS1549" s="286">
        <v>0.110069253262963</v>
      </c>
      <c r="AT1549" s="267">
        <v>0.0555555555555556</v>
      </c>
      <c r="AU1549" s="268">
        <v>0</v>
      </c>
      <c r="AV1549" s="268">
        <v>0.136363636363636</v>
      </c>
      <c r="AW1549" s="268">
        <v>0.0435967302452316</v>
      </c>
      <c r="AX1549" s="224"/>
      <c r="AY1549" s="222"/>
    </row>
    <row r="1550" ht="15" spans="1:51">
      <c r="A1550" s="220"/>
      <c r="B1550" s="224"/>
      <c r="C1550" s="283" t="s">
        <v>1455</v>
      </c>
      <c r="D1550" s="111" t="s">
        <v>25</v>
      </c>
      <c r="E1550" s="111" t="s">
        <v>1456</v>
      </c>
      <c r="F1550" s="290" t="s">
        <v>1591</v>
      </c>
      <c r="G1550" s="290" t="s">
        <v>1591</v>
      </c>
      <c r="H1550" s="290" t="s">
        <v>1591</v>
      </c>
      <c r="I1550" s="290" t="s">
        <v>1591</v>
      </c>
      <c r="J1550" s="259">
        <v>0.9</v>
      </c>
      <c r="K1550" s="260">
        <v>0.857142857142857</v>
      </c>
      <c r="L1550" s="260">
        <v>0.857142857142857</v>
      </c>
      <c r="M1550" s="261">
        <v>0.714285714285714</v>
      </c>
      <c r="N1550" s="261">
        <v>0.735593220338983</v>
      </c>
      <c r="O1550" s="262">
        <v>0.9</v>
      </c>
      <c r="P1550" s="263" t="s">
        <v>33</v>
      </c>
      <c r="Q1550" s="260" t="s">
        <v>33</v>
      </c>
      <c r="R1550" s="260" t="s">
        <v>33</v>
      </c>
      <c r="S1550" s="260" t="s">
        <v>33</v>
      </c>
      <c r="T1550" s="262">
        <v>0.9</v>
      </c>
      <c r="U1550" s="260" t="s">
        <v>33</v>
      </c>
      <c r="V1550" s="260" t="s">
        <v>33</v>
      </c>
      <c r="W1550" s="260" t="s">
        <v>33</v>
      </c>
      <c r="X1550" s="260" t="s">
        <v>33</v>
      </c>
      <c r="Y1550" s="262">
        <v>0.92</v>
      </c>
      <c r="Z1550" s="262" t="s">
        <v>33</v>
      </c>
      <c r="AA1550" s="262" t="s">
        <v>33</v>
      </c>
      <c r="AB1550" s="262" t="s">
        <v>33</v>
      </c>
      <c r="AC1550" s="262" t="s">
        <v>33</v>
      </c>
      <c r="AD1550" s="262">
        <v>0.92</v>
      </c>
      <c r="AE1550" s="260">
        <v>1</v>
      </c>
      <c r="AF1550" s="260">
        <v>1</v>
      </c>
      <c r="AG1550" s="260">
        <v>1</v>
      </c>
      <c r="AH1550" s="260">
        <v>0.86013986013986</v>
      </c>
      <c r="AI1550" s="262">
        <v>0.92</v>
      </c>
      <c r="AJ1550" s="260">
        <v>0.68868778280543</v>
      </c>
      <c r="AK1550" s="260">
        <v>0.679725759059745</v>
      </c>
      <c r="AL1550" s="260">
        <v>0.764818355640535</v>
      </c>
      <c r="AM1550" s="260">
        <v>0.589245326563582</v>
      </c>
      <c r="AN1550" s="259">
        <v>0.99</v>
      </c>
      <c r="AO1550" s="264">
        <v>1</v>
      </c>
      <c r="AP1550" s="264">
        <v>1</v>
      </c>
      <c r="AQ1550" s="264">
        <v>1</v>
      </c>
      <c r="AR1550" s="265">
        <v>1</v>
      </c>
      <c r="AS1550" s="286">
        <v>0.110069253262963</v>
      </c>
      <c r="AT1550" s="267">
        <v>0.111111111111111</v>
      </c>
      <c r="AU1550" s="268">
        <v>0.176470588235294</v>
      </c>
      <c r="AV1550" s="268">
        <v>0</v>
      </c>
      <c r="AW1550" s="268">
        <v>0.0526315789473684</v>
      </c>
      <c r="AX1550" s="224"/>
      <c r="AY1550" s="222"/>
    </row>
    <row r="1551" ht="15" spans="1:51">
      <c r="A1551" s="220"/>
      <c r="B1551" s="224"/>
      <c r="C1551" s="283" t="s">
        <v>1455</v>
      </c>
      <c r="D1551" s="111" t="s">
        <v>25</v>
      </c>
      <c r="E1551" s="111" t="s">
        <v>1456</v>
      </c>
      <c r="F1551" s="290" t="s">
        <v>1592</v>
      </c>
      <c r="G1551" s="290" t="s">
        <v>1592</v>
      </c>
      <c r="H1551" s="290" t="s">
        <v>1592</v>
      </c>
      <c r="I1551" s="290" t="s">
        <v>1592</v>
      </c>
      <c r="J1551" s="259">
        <v>0.9</v>
      </c>
      <c r="K1551" s="260">
        <v>1</v>
      </c>
      <c r="L1551" s="260">
        <v>0.9</v>
      </c>
      <c r="M1551" s="261">
        <v>0.9</v>
      </c>
      <c r="N1551" s="261">
        <v>0.930379746835443</v>
      </c>
      <c r="O1551" s="262">
        <v>0.9</v>
      </c>
      <c r="P1551" s="263" t="s">
        <v>33</v>
      </c>
      <c r="Q1551" s="260" t="s">
        <v>33</v>
      </c>
      <c r="R1551" s="260" t="s">
        <v>33</v>
      </c>
      <c r="S1551" s="260" t="s">
        <v>33</v>
      </c>
      <c r="T1551" s="262">
        <v>0.9</v>
      </c>
      <c r="U1551" s="260" t="s">
        <v>33</v>
      </c>
      <c r="V1551" s="260" t="s">
        <v>33</v>
      </c>
      <c r="W1551" s="260" t="s">
        <v>33</v>
      </c>
      <c r="X1551" s="260" t="s">
        <v>33</v>
      </c>
      <c r="Y1551" s="262">
        <v>0.92</v>
      </c>
      <c r="Z1551" s="262" t="s">
        <v>33</v>
      </c>
      <c r="AA1551" s="262" t="s">
        <v>33</v>
      </c>
      <c r="AB1551" s="262" t="s">
        <v>33</v>
      </c>
      <c r="AC1551" s="262" t="s">
        <v>33</v>
      </c>
      <c r="AD1551" s="262">
        <v>0.92</v>
      </c>
      <c r="AE1551" s="260">
        <v>0</v>
      </c>
      <c r="AF1551" s="260">
        <v>0.142857142857143</v>
      </c>
      <c r="AG1551" s="260">
        <v>0</v>
      </c>
      <c r="AH1551" s="260">
        <v>0.201298701298701</v>
      </c>
      <c r="AI1551" s="262">
        <v>0.92</v>
      </c>
      <c r="AJ1551" s="260">
        <v>0.698884758364312</v>
      </c>
      <c r="AK1551" s="260">
        <v>0.75444340505145</v>
      </c>
      <c r="AL1551" s="260">
        <v>0.767115272088941</v>
      </c>
      <c r="AM1551" s="260">
        <v>0.803684861817682</v>
      </c>
      <c r="AN1551" s="259">
        <v>0.99</v>
      </c>
      <c r="AO1551" s="264" t="s">
        <v>33</v>
      </c>
      <c r="AP1551" s="264" t="s">
        <v>33</v>
      </c>
      <c r="AQ1551" s="264" t="s">
        <v>33</v>
      </c>
      <c r="AR1551" s="265">
        <v>1</v>
      </c>
      <c r="AS1551" s="286">
        <v>0.110069253262963</v>
      </c>
      <c r="AT1551" s="267">
        <v>0.0882352941176471</v>
      </c>
      <c r="AU1551" s="268">
        <v>0</v>
      </c>
      <c r="AV1551" s="268">
        <v>0.032258064516129</v>
      </c>
      <c r="AW1551" s="268">
        <v>0.0644028103044497</v>
      </c>
      <c r="AX1551" s="224"/>
      <c r="AY1551" s="222"/>
    </row>
    <row r="1552" ht="15" spans="1:51">
      <c r="A1552" s="220"/>
      <c r="B1552" s="224"/>
      <c r="C1552" s="283" t="s">
        <v>1455</v>
      </c>
      <c r="D1552" s="111" t="s">
        <v>25</v>
      </c>
      <c r="E1552" s="111" t="s">
        <v>1456</v>
      </c>
      <c r="F1552" s="290" t="s">
        <v>1593</v>
      </c>
      <c r="G1552" s="290" t="s">
        <v>1593</v>
      </c>
      <c r="H1552" s="290" t="s">
        <v>1593</v>
      </c>
      <c r="I1552" s="290" t="s">
        <v>1593</v>
      </c>
      <c r="J1552" s="259">
        <v>0.9</v>
      </c>
      <c r="K1552" s="260">
        <v>1</v>
      </c>
      <c r="L1552" s="260">
        <v>1</v>
      </c>
      <c r="M1552" s="261">
        <v>1</v>
      </c>
      <c r="N1552" s="261">
        <v>0.996323529411765</v>
      </c>
      <c r="O1552" s="262">
        <v>0.9</v>
      </c>
      <c r="P1552" s="263">
        <v>0.735005452562704</v>
      </c>
      <c r="Q1552" s="260">
        <v>0.396084337349398</v>
      </c>
      <c r="R1552" s="260">
        <v>0.639013452914798</v>
      </c>
      <c r="S1552" s="260">
        <v>0.795001774218077</v>
      </c>
      <c r="T1552" s="262">
        <v>0.9</v>
      </c>
      <c r="U1552" s="260">
        <v>0.65103598691385</v>
      </c>
      <c r="V1552" s="260">
        <v>0.38855421686747</v>
      </c>
      <c r="W1552" s="260">
        <v>0.609118086696562</v>
      </c>
      <c r="X1552" s="260">
        <v>0.727175951741268</v>
      </c>
      <c r="Y1552" s="262">
        <v>0.92</v>
      </c>
      <c r="Z1552" s="262" t="s">
        <v>33</v>
      </c>
      <c r="AA1552" s="262" t="s">
        <v>33</v>
      </c>
      <c r="AB1552" s="262" t="s">
        <v>33</v>
      </c>
      <c r="AC1552" s="262" t="s">
        <v>33</v>
      </c>
      <c r="AD1552" s="262">
        <v>0.92</v>
      </c>
      <c r="AE1552" s="260">
        <v>0</v>
      </c>
      <c r="AF1552" s="260">
        <v>0</v>
      </c>
      <c r="AG1552" s="260">
        <v>0.5</v>
      </c>
      <c r="AH1552" s="260">
        <v>0.123287671232877</v>
      </c>
      <c r="AI1552" s="262">
        <v>0.92</v>
      </c>
      <c r="AJ1552" s="260">
        <v>0.755725190839695</v>
      </c>
      <c r="AK1552" s="260">
        <v>0.454135338345865</v>
      </c>
      <c r="AL1552" s="260">
        <v>0.741605839416058</v>
      </c>
      <c r="AM1552" s="260">
        <v>0.818025403572694</v>
      </c>
      <c r="AN1552" s="259">
        <v>0.99</v>
      </c>
      <c r="AO1552" s="264">
        <v>1</v>
      </c>
      <c r="AP1552" s="264" t="s">
        <v>33</v>
      </c>
      <c r="AQ1552" s="264">
        <v>1</v>
      </c>
      <c r="AR1552" s="265">
        <v>1</v>
      </c>
      <c r="AS1552" s="286">
        <v>0.110069253262963</v>
      </c>
      <c r="AT1552" s="267">
        <v>0</v>
      </c>
      <c r="AU1552" s="268">
        <v>0</v>
      </c>
      <c r="AV1552" s="268">
        <v>0.1</v>
      </c>
      <c r="AW1552" s="268">
        <v>0.0544554455445545</v>
      </c>
      <c r="AX1552" s="224"/>
      <c r="AY1552" s="222"/>
    </row>
    <row r="1553" ht="15" spans="1:51">
      <c r="A1553" s="220"/>
      <c r="B1553" s="224"/>
      <c r="C1553" s="283" t="s">
        <v>1455</v>
      </c>
      <c r="D1553" s="111" t="s">
        <v>25</v>
      </c>
      <c r="E1553" s="111" t="s">
        <v>1456</v>
      </c>
      <c r="F1553" s="290" t="s">
        <v>1594</v>
      </c>
      <c r="G1553" s="290" t="s">
        <v>1594</v>
      </c>
      <c r="H1553" s="290" t="s">
        <v>1594</v>
      </c>
      <c r="I1553" s="290" t="s">
        <v>1594</v>
      </c>
      <c r="J1553" s="259">
        <v>0.9</v>
      </c>
      <c r="K1553" s="260">
        <v>0.923076923076923</v>
      </c>
      <c r="L1553" s="260">
        <v>1</v>
      </c>
      <c r="M1553" s="261">
        <v>0.916666666666667</v>
      </c>
      <c r="N1553" s="261">
        <v>0.888489208633094</v>
      </c>
      <c r="O1553" s="262">
        <v>0.9</v>
      </c>
      <c r="P1553" s="263">
        <v>0.971631205673759</v>
      </c>
      <c r="Q1553" s="260">
        <v>0.988472622478386</v>
      </c>
      <c r="R1553" s="260">
        <v>0.960740740740741</v>
      </c>
      <c r="S1553" s="260">
        <v>0.991601802539943</v>
      </c>
      <c r="T1553" s="262">
        <v>0.9</v>
      </c>
      <c r="U1553" s="260">
        <v>0.966903073286052</v>
      </c>
      <c r="V1553" s="260">
        <v>0.981268011527378</v>
      </c>
      <c r="W1553" s="260">
        <v>0.967407407407407</v>
      </c>
      <c r="X1553" s="260">
        <v>0.983920524375256</v>
      </c>
      <c r="Y1553" s="262">
        <v>0.92</v>
      </c>
      <c r="Z1553" s="262" t="s">
        <v>33</v>
      </c>
      <c r="AA1553" s="262" t="s">
        <v>33</v>
      </c>
      <c r="AB1553" s="262" t="s">
        <v>33</v>
      </c>
      <c r="AC1553" s="262" t="s">
        <v>33</v>
      </c>
      <c r="AD1553" s="262">
        <v>0.92</v>
      </c>
      <c r="AE1553" s="260">
        <v>0</v>
      </c>
      <c r="AF1553" s="260">
        <v>0</v>
      </c>
      <c r="AG1553" s="260">
        <v>0.222222222222222</v>
      </c>
      <c r="AH1553" s="260">
        <v>0.0428571428571429</v>
      </c>
      <c r="AI1553" s="262">
        <v>0.92</v>
      </c>
      <c r="AJ1553" s="260">
        <v>0.979929161747344</v>
      </c>
      <c r="AK1553" s="260">
        <v>0.995677233429395</v>
      </c>
      <c r="AL1553" s="260">
        <v>0.987407407407407</v>
      </c>
      <c r="AM1553" s="260">
        <v>0.993497849682572</v>
      </c>
      <c r="AN1553" s="259">
        <v>0.99</v>
      </c>
      <c r="AO1553" s="264">
        <v>1</v>
      </c>
      <c r="AP1553" s="264">
        <v>1</v>
      </c>
      <c r="AQ1553" s="264" t="s">
        <v>33</v>
      </c>
      <c r="AR1553" s="265">
        <v>1</v>
      </c>
      <c r="AS1553" s="286">
        <v>0.110069253262963</v>
      </c>
      <c r="AT1553" s="267">
        <v>0.0555555555555556</v>
      </c>
      <c r="AU1553" s="268">
        <v>0.0588235294117647</v>
      </c>
      <c r="AV1553" s="268">
        <v>0.166666666666667</v>
      </c>
      <c r="AW1553" s="268">
        <v>0.0662020905923345</v>
      </c>
      <c r="AX1553" s="224"/>
      <c r="AY1553" s="222"/>
    </row>
    <row r="1554" ht="15" spans="1:51">
      <c r="A1554" s="220"/>
      <c r="B1554" s="224"/>
      <c r="C1554" s="283" t="s">
        <v>1455</v>
      </c>
      <c r="D1554" s="111" t="s">
        <v>25</v>
      </c>
      <c r="E1554" s="111" t="s">
        <v>1456</v>
      </c>
      <c r="F1554" s="290" t="s">
        <v>1595</v>
      </c>
      <c r="G1554" s="290" t="s">
        <v>1595</v>
      </c>
      <c r="H1554" s="290" t="s">
        <v>1595</v>
      </c>
      <c r="I1554" s="290" t="s">
        <v>1595</v>
      </c>
      <c r="J1554" s="259">
        <v>0.9</v>
      </c>
      <c r="K1554" s="260">
        <v>0.8</v>
      </c>
      <c r="L1554" s="260">
        <v>0.785714285714286</v>
      </c>
      <c r="M1554" s="261">
        <v>0.8</v>
      </c>
      <c r="N1554" s="261">
        <v>0.792792792792793</v>
      </c>
      <c r="O1554" s="262">
        <v>0.9</v>
      </c>
      <c r="P1554" s="263" t="s">
        <v>33</v>
      </c>
      <c r="Q1554" s="260">
        <v>0</v>
      </c>
      <c r="R1554" s="260">
        <v>0</v>
      </c>
      <c r="S1554" s="260">
        <v>0</v>
      </c>
      <c r="T1554" s="262">
        <v>0.9</v>
      </c>
      <c r="U1554" s="260" t="s">
        <v>33</v>
      </c>
      <c r="V1554" s="260">
        <v>0</v>
      </c>
      <c r="W1554" s="260">
        <v>0</v>
      </c>
      <c r="X1554" s="260">
        <v>0</v>
      </c>
      <c r="Y1554" s="262">
        <v>0.92</v>
      </c>
      <c r="Z1554" s="262" t="s">
        <v>33</v>
      </c>
      <c r="AA1554" s="262" t="s">
        <v>33</v>
      </c>
      <c r="AB1554" s="262" t="s">
        <v>33</v>
      </c>
      <c r="AC1554" s="262" t="s">
        <v>33</v>
      </c>
      <c r="AD1554" s="262">
        <v>0.92</v>
      </c>
      <c r="AE1554" s="260">
        <v>0</v>
      </c>
      <c r="AF1554" s="260">
        <v>0.125</v>
      </c>
      <c r="AG1554" s="260">
        <v>0</v>
      </c>
      <c r="AH1554" s="260">
        <v>0.919778699861687</v>
      </c>
      <c r="AI1554" s="262">
        <v>0.92</v>
      </c>
      <c r="AJ1554" s="260">
        <v>0.662976629766298</v>
      </c>
      <c r="AK1554" s="260">
        <v>0.660524450744153</v>
      </c>
      <c r="AL1554" s="260">
        <v>0.701044386422977</v>
      </c>
      <c r="AM1554" s="260">
        <v>0.714861887815624</v>
      </c>
      <c r="AN1554" s="259">
        <v>0.99</v>
      </c>
      <c r="AO1554" s="264">
        <v>1</v>
      </c>
      <c r="AP1554" s="264">
        <v>1</v>
      </c>
      <c r="AQ1554" s="264">
        <v>1</v>
      </c>
      <c r="AR1554" s="265">
        <v>1</v>
      </c>
      <c r="AS1554" s="286">
        <v>0.110069253262963</v>
      </c>
      <c r="AT1554" s="267">
        <v>0.0769230769230769</v>
      </c>
      <c r="AU1554" s="268">
        <v>0.1</v>
      </c>
      <c r="AV1554" s="268">
        <v>0.1875</v>
      </c>
      <c r="AW1554" s="268">
        <v>0.0909090909090909</v>
      </c>
      <c r="AX1554" s="224"/>
      <c r="AY1554" s="222"/>
    </row>
    <row r="1555" ht="15" spans="1:51">
      <c r="A1555" s="220"/>
      <c r="B1555" s="224"/>
      <c r="C1555" s="283" t="s">
        <v>1455</v>
      </c>
      <c r="D1555" s="111" t="s">
        <v>25</v>
      </c>
      <c r="E1555" s="111" t="s">
        <v>1456</v>
      </c>
      <c r="F1555" s="290" t="s">
        <v>1596</v>
      </c>
      <c r="G1555" s="290" t="s">
        <v>1596</v>
      </c>
      <c r="H1555" s="290" t="s">
        <v>1596</v>
      </c>
      <c r="I1555" s="290" t="s">
        <v>1596</v>
      </c>
      <c r="J1555" s="259">
        <v>0.9</v>
      </c>
      <c r="K1555" s="260">
        <v>1</v>
      </c>
      <c r="L1555" s="260">
        <v>0.869565217391304</v>
      </c>
      <c r="M1555" s="261">
        <v>0.961538461538462</v>
      </c>
      <c r="N1555" s="261">
        <v>0.963210702341137</v>
      </c>
      <c r="O1555" s="262">
        <v>0.9</v>
      </c>
      <c r="P1555" s="263">
        <v>0.992795389048991</v>
      </c>
      <c r="Q1555" s="260">
        <v>0.989647058823529</v>
      </c>
      <c r="R1555" s="260">
        <v>0.972596781209221</v>
      </c>
      <c r="S1555" s="260">
        <v>0.991820709962375</v>
      </c>
      <c r="T1555" s="262">
        <v>0.9</v>
      </c>
      <c r="U1555" s="260">
        <v>0.93299711815562</v>
      </c>
      <c r="V1555" s="260">
        <v>0.959529411764706</v>
      </c>
      <c r="W1555" s="260">
        <v>0.936494127881688</v>
      </c>
      <c r="X1555" s="260">
        <v>0.954093734663831</v>
      </c>
      <c r="Y1555" s="262">
        <v>0.92</v>
      </c>
      <c r="Z1555" s="262" t="s">
        <v>33</v>
      </c>
      <c r="AA1555" s="262" t="s">
        <v>33</v>
      </c>
      <c r="AB1555" s="262" t="s">
        <v>33</v>
      </c>
      <c r="AC1555" s="262" t="s">
        <v>33</v>
      </c>
      <c r="AD1555" s="262">
        <v>0.92</v>
      </c>
      <c r="AE1555" s="260">
        <v>0.363636363636364</v>
      </c>
      <c r="AF1555" s="260">
        <v>0.814814814814815</v>
      </c>
      <c r="AG1555" s="260">
        <v>0.953488372093023</v>
      </c>
      <c r="AH1555" s="260">
        <v>0.903469079939668</v>
      </c>
      <c r="AI1555" s="262">
        <v>0.92</v>
      </c>
      <c r="AJ1555" s="260">
        <v>0.971181556195965</v>
      </c>
      <c r="AK1555" s="260">
        <v>0.983529411764706</v>
      </c>
      <c r="AL1555" s="260">
        <v>0.988690735102218</v>
      </c>
      <c r="AM1555" s="260">
        <v>0.985788483559627</v>
      </c>
      <c r="AN1555" s="259">
        <v>0.99</v>
      </c>
      <c r="AO1555" s="264">
        <v>1</v>
      </c>
      <c r="AP1555" s="264">
        <v>1</v>
      </c>
      <c r="AQ1555" s="264">
        <v>1</v>
      </c>
      <c r="AR1555" s="265">
        <v>1</v>
      </c>
      <c r="AS1555" s="286">
        <v>0.110069253262963</v>
      </c>
      <c r="AT1555" s="267">
        <v>0</v>
      </c>
      <c r="AU1555" s="268">
        <v>0</v>
      </c>
      <c r="AV1555" s="268">
        <v>0.142857142857143</v>
      </c>
      <c r="AW1555" s="268">
        <v>0.0326086956521739</v>
      </c>
      <c r="AX1555" s="224"/>
      <c r="AY1555" s="222"/>
    </row>
    <row r="1556" ht="15" spans="1:51">
      <c r="A1556" s="220"/>
      <c r="B1556" s="224"/>
      <c r="C1556" s="283" t="s">
        <v>1455</v>
      </c>
      <c r="D1556" s="111" t="s">
        <v>25</v>
      </c>
      <c r="E1556" s="111" t="s">
        <v>1456</v>
      </c>
      <c r="F1556" s="290" t="s">
        <v>1597</v>
      </c>
      <c r="G1556" s="290" t="s">
        <v>1597</v>
      </c>
      <c r="H1556" s="290" t="s">
        <v>1597</v>
      </c>
      <c r="I1556" s="290" t="s">
        <v>1597</v>
      </c>
      <c r="J1556" s="259">
        <v>0.9</v>
      </c>
      <c r="K1556" s="260">
        <v>0.95</v>
      </c>
      <c r="L1556" s="260">
        <v>1</v>
      </c>
      <c r="M1556" s="261">
        <v>1</v>
      </c>
      <c r="N1556" s="261">
        <v>0.997772828507795</v>
      </c>
      <c r="O1556" s="262">
        <v>0.9</v>
      </c>
      <c r="P1556" s="263">
        <v>0.99926953981008</v>
      </c>
      <c r="Q1556" s="260">
        <v>0.999286224125625</v>
      </c>
      <c r="R1556" s="260">
        <v>0.998040496407577</v>
      </c>
      <c r="S1556" s="260">
        <v>0.997685940605809</v>
      </c>
      <c r="T1556" s="262">
        <v>0.9</v>
      </c>
      <c r="U1556" s="260">
        <v>0.966398831263696</v>
      </c>
      <c r="V1556" s="260">
        <v>0.977872947894361</v>
      </c>
      <c r="W1556" s="260">
        <v>0.949052906596995</v>
      </c>
      <c r="X1556" s="260">
        <v>0.958910612039042</v>
      </c>
      <c r="Y1556" s="262">
        <v>0.92</v>
      </c>
      <c r="Z1556" s="262" t="s">
        <v>33</v>
      </c>
      <c r="AA1556" s="262" t="s">
        <v>33</v>
      </c>
      <c r="AB1556" s="262" t="s">
        <v>33</v>
      </c>
      <c r="AC1556" s="262" t="s">
        <v>33</v>
      </c>
      <c r="AD1556" s="262">
        <v>0.92</v>
      </c>
      <c r="AE1556" s="260">
        <v>1</v>
      </c>
      <c r="AF1556" s="260">
        <v>1</v>
      </c>
      <c r="AG1556" s="260">
        <v>0.993506493506494</v>
      </c>
      <c r="AH1556" s="260">
        <v>0.96357328707719</v>
      </c>
      <c r="AI1556" s="262">
        <v>0.92</v>
      </c>
      <c r="AJ1556" s="260">
        <v>0.980277574872169</v>
      </c>
      <c r="AK1556" s="260">
        <v>0.99214846538187</v>
      </c>
      <c r="AL1556" s="260">
        <v>0.986283474853037</v>
      </c>
      <c r="AM1556" s="260">
        <v>0.982674221971697</v>
      </c>
      <c r="AN1556" s="259">
        <v>0.99</v>
      </c>
      <c r="AO1556" s="264">
        <v>1</v>
      </c>
      <c r="AP1556" s="264">
        <v>1</v>
      </c>
      <c r="AQ1556" s="264">
        <v>1</v>
      </c>
      <c r="AR1556" s="265">
        <v>1</v>
      </c>
      <c r="AS1556" s="286">
        <v>0.110069253262963</v>
      </c>
      <c r="AT1556" s="267">
        <v>0.0625</v>
      </c>
      <c r="AU1556" s="268">
        <v>0</v>
      </c>
      <c r="AV1556" s="268">
        <v>0</v>
      </c>
      <c r="AW1556" s="268">
        <v>0.0344444444444444</v>
      </c>
      <c r="AX1556" s="224"/>
      <c r="AY1556" s="222"/>
    </row>
    <row r="1557" ht="15" spans="1:51">
      <c r="A1557" s="220"/>
      <c r="B1557" s="224"/>
      <c r="C1557" s="283" t="s">
        <v>1455</v>
      </c>
      <c r="D1557" s="111" t="s">
        <v>25</v>
      </c>
      <c r="E1557" s="111" t="s">
        <v>1456</v>
      </c>
      <c r="F1557" s="290" t="s">
        <v>1598</v>
      </c>
      <c r="G1557" s="290" t="s">
        <v>1598</v>
      </c>
      <c r="H1557" s="290" t="s">
        <v>1598</v>
      </c>
      <c r="I1557" s="290" t="s">
        <v>1598</v>
      </c>
      <c r="J1557" s="259">
        <v>0.9</v>
      </c>
      <c r="K1557" s="260">
        <v>0.75</v>
      </c>
      <c r="L1557" s="260">
        <v>0.777777777777778</v>
      </c>
      <c r="M1557" s="261">
        <v>0.875</v>
      </c>
      <c r="N1557" s="261">
        <v>0.822916666666667</v>
      </c>
      <c r="O1557" s="262">
        <v>0.9</v>
      </c>
      <c r="P1557" s="263">
        <v>0.998666666666667</v>
      </c>
      <c r="Q1557" s="260">
        <v>0.996547756041427</v>
      </c>
      <c r="R1557" s="260">
        <v>1</v>
      </c>
      <c r="S1557" s="260">
        <v>0.99483391021336</v>
      </c>
      <c r="T1557" s="262">
        <v>0.9</v>
      </c>
      <c r="U1557" s="260">
        <v>0.733333333333333</v>
      </c>
      <c r="V1557" s="260">
        <v>0.811277330264672</v>
      </c>
      <c r="W1557" s="260">
        <v>0.875</v>
      </c>
      <c r="X1557" s="260">
        <v>0.862995298858294</v>
      </c>
      <c r="Y1557" s="262">
        <v>0.92</v>
      </c>
      <c r="Z1557" s="262" t="s">
        <v>33</v>
      </c>
      <c r="AA1557" s="262" t="s">
        <v>33</v>
      </c>
      <c r="AB1557" s="262" t="s">
        <v>33</v>
      </c>
      <c r="AC1557" s="262" t="s">
        <v>33</v>
      </c>
      <c r="AD1557" s="262">
        <v>0.92</v>
      </c>
      <c r="AE1557" s="260">
        <v>0</v>
      </c>
      <c r="AF1557" s="260">
        <v>0</v>
      </c>
      <c r="AG1557" s="260">
        <v>0</v>
      </c>
      <c r="AH1557" s="260">
        <v>0.0277777777777778</v>
      </c>
      <c r="AI1557" s="262">
        <v>0.92</v>
      </c>
      <c r="AJ1557" s="260">
        <v>0.81491344873502</v>
      </c>
      <c r="AK1557" s="260">
        <v>0.925373134328358</v>
      </c>
      <c r="AL1557" s="260">
        <v>0.945205479452055</v>
      </c>
      <c r="AM1557" s="260">
        <v>0.937078072661685</v>
      </c>
      <c r="AN1557" s="259">
        <v>0.99</v>
      </c>
      <c r="AO1557" s="264" t="s">
        <v>33</v>
      </c>
      <c r="AP1557" s="264" t="s">
        <v>33</v>
      </c>
      <c r="AQ1557" s="264">
        <v>1</v>
      </c>
      <c r="AR1557" s="265">
        <v>1</v>
      </c>
      <c r="AS1557" s="286">
        <v>0.110069253262963</v>
      </c>
      <c r="AT1557" s="267">
        <v>0.181818181818182</v>
      </c>
      <c r="AU1557" s="268">
        <v>0</v>
      </c>
      <c r="AV1557" s="268">
        <v>0.285714285714286</v>
      </c>
      <c r="AW1557" s="268">
        <v>0.0523809523809524</v>
      </c>
      <c r="AX1557" s="224"/>
      <c r="AY1557" s="222"/>
    </row>
    <row r="1558" ht="15" spans="1:51">
      <c r="A1558" s="220"/>
      <c r="B1558" s="224"/>
      <c r="C1558" s="283" t="s">
        <v>1455</v>
      </c>
      <c r="D1558" s="111" t="s">
        <v>25</v>
      </c>
      <c r="E1558" s="111" t="s">
        <v>1456</v>
      </c>
      <c r="F1558" s="290" t="s">
        <v>1599</v>
      </c>
      <c r="G1558" s="290" t="s">
        <v>1599</v>
      </c>
      <c r="H1558" s="290" t="s">
        <v>1599</v>
      </c>
      <c r="I1558" s="290" t="s">
        <v>1599</v>
      </c>
      <c r="J1558" s="259">
        <v>0.9</v>
      </c>
      <c r="K1558" s="260">
        <v>0.95</v>
      </c>
      <c r="L1558" s="260">
        <v>0.95</v>
      </c>
      <c r="M1558" s="261">
        <v>0.888888888888889</v>
      </c>
      <c r="N1558" s="261">
        <v>0.975717439293598</v>
      </c>
      <c r="O1558" s="262">
        <v>0.9</v>
      </c>
      <c r="P1558" s="263" t="s">
        <v>33</v>
      </c>
      <c r="Q1558" s="260" t="s">
        <v>33</v>
      </c>
      <c r="R1558" s="260" t="s">
        <v>33</v>
      </c>
      <c r="S1558" s="260">
        <v>0</v>
      </c>
      <c r="T1558" s="262">
        <v>0.9</v>
      </c>
      <c r="U1558" s="260" t="s">
        <v>33</v>
      </c>
      <c r="V1558" s="260" t="s">
        <v>33</v>
      </c>
      <c r="W1558" s="260" t="s">
        <v>33</v>
      </c>
      <c r="X1558" s="260">
        <v>0.666666666666667</v>
      </c>
      <c r="Y1558" s="262">
        <v>0.92</v>
      </c>
      <c r="Z1558" s="262" t="s">
        <v>33</v>
      </c>
      <c r="AA1558" s="262" t="s">
        <v>33</v>
      </c>
      <c r="AB1558" s="262" t="s">
        <v>33</v>
      </c>
      <c r="AC1558" s="262">
        <v>1</v>
      </c>
      <c r="AD1558" s="262">
        <v>0.92</v>
      </c>
      <c r="AE1558" s="260">
        <v>0</v>
      </c>
      <c r="AF1558" s="260">
        <v>0</v>
      </c>
      <c r="AG1558" s="260">
        <v>0.818181818181818</v>
      </c>
      <c r="AH1558" s="260">
        <v>0.286995515695067</v>
      </c>
      <c r="AI1558" s="262">
        <v>0.92</v>
      </c>
      <c r="AJ1558" s="260">
        <v>0.910307898259705</v>
      </c>
      <c r="AK1558" s="260">
        <v>0.914015477214101</v>
      </c>
      <c r="AL1558" s="260">
        <v>0.960537363560034</v>
      </c>
      <c r="AM1558" s="260">
        <v>0.952008144923466</v>
      </c>
      <c r="AN1558" s="259">
        <v>0.99</v>
      </c>
      <c r="AO1558" s="264" t="s">
        <v>33</v>
      </c>
      <c r="AP1558" s="264">
        <v>1</v>
      </c>
      <c r="AQ1558" s="264">
        <v>1</v>
      </c>
      <c r="AR1558" s="265">
        <v>1</v>
      </c>
      <c r="AS1558" s="286">
        <v>0.110069253262963</v>
      </c>
      <c r="AT1558" s="267">
        <v>0.0384615384615385</v>
      </c>
      <c r="AU1558" s="268">
        <v>0.230769230769231</v>
      </c>
      <c r="AV1558" s="268">
        <v>0</v>
      </c>
      <c r="AW1558" s="268">
        <v>0.0880398671096345</v>
      </c>
      <c r="AX1558" s="224"/>
      <c r="AY1558" s="222"/>
    </row>
    <row r="1559" ht="15" spans="1:51">
      <c r="A1559" s="220"/>
      <c r="B1559" s="224"/>
      <c r="C1559" s="283" t="s">
        <v>1455</v>
      </c>
      <c r="D1559" s="111" t="s">
        <v>25</v>
      </c>
      <c r="E1559" s="111" t="s">
        <v>1456</v>
      </c>
      <c r="F1559" s="290" t="s">
        <v>1600</v>
      </c>
      <c r="G1559" s="290" t="s">
        <v>1600</v>
      </c>
      <c r="H1559" s="290" t="s">
        <v>1600</v>
      </c>
      <c r="I1559" s="290" t="s">
        <v>1600</v>
      </c>
      <c r="J1559" s="259">
        <v>0.9</v>
      </c>
      <c r="K1559" s="260">
        <v>0.96</v>
      </c>
      <c r="L1559" s="260">
        <v>1</v>
      </c>
      <c r="M1559" s="261">
        <v>1</v>
      </c>
      <c r="N1559" s="261">
        <v>0.994991652754591</v>
      </c>
      <c r="O1559" s="262">
        <v>0.9</v>
      </c>
      <c r="P1559" s="263">
        <v>0.998978549540347</v>
      </c>
      <c r="Q1559" s="260">
        <v>0.990182328190743</v>
      </c>
      <c r="R1559" s="260">
        <v>0.989028213166144</v>
      </c>
      <c r="S1559" s="260">
        <v>0.97206656657715</v>
      </c>
      <c r="T1559" s="262">
        <v>0.9</v>
      </c>
      <c r="U1559" s="260">
        <v>0.975995914198161</v>
      </c>
      <c r="V1559" s="260">
        <v>0.966806919121085</v>
      </c>
      <c r="W1559" s="260">
        <v>0.955590386624869</v>
      </c>
      <c r="X1559" s="260">
        <v>0.938170053498552</v>
      </c>
      <c r="Y1559" s="262">
        <v>0.92</v>
      </c>
      <c r="Z1559" s="262" t="s">
        <v>33</v>
      </c>
      <c r="AA1559" s="262" t="s">
        <v>33</v>
      </c>
      <c r="AB1559" s="262" t="s">
        <v>33</v>
      </c>
      <c r="AC1559" s="262" t="s">
        <v>33</v>
      </c>
      <c r="AD1559" s="262">
        <v>0.92</v>
      </c>
      <c r="AE1559" s="260">
        <v>0.682539682539683</v>
      </c>
      <c r="AF1559" s="260">
        <v>0.78</v>
      </c>
      <c r="AG1559" s="260">
        <v>0.75</v>
      </c>
      <c r="AH1559" s="260">
        <v>0.781544256120527</v>
      </c>
      <c r="AI1559" s="262">
        <v>0.92</v>
      </c>
      <c r="AJ1559" s="260">
        <v>0.982170147733062</v>
      </c>
      <c r="AK1559" s="260">
        <v>0.979925303454715</v>
      </c>
      <c r="AL1559" s="260">
        <v>0.982236154649948</v>
      </c>
      <c r="AM1559" s="260">
        <v>0.971820580474934</v>
      </c>
      <c r="AN1559" s="259">
        <v>0.99</v>
      </c>
      <c r="AO1559" s="264">
        <v>1</v>
      </c>
      <c r="AP1559" s="264">
        <v>1</v>
      </c>
      <c r="AQ1559" s="264">
        <v>1</v>
      </c>
      <c r="AR1559" s="265">
        <v>1</v>
      </c>
      <c r="AS1559" s="286">
        <v>0.110069253262963</v>
      </c>
      <c r="AT1559" s="267">
        <v>0.133333333333333</v>
      </c>
      <c r="AU1559" s="268">
        <v>0.0625</v>
      </c>
      <c r="AV1559" s="268">
        <v>0</v>
      </c>
      <c r="AW1559" s="268">
        <v>0.0410958904109589</v>
      </c>
      <c r="AX1559" s="224"/>
      <c r="AY1559" s="222"/>
    </row>
    <row r="1560" ht="15" spans="1:51">
      <c r="A1560" s="220"/>
      <c r="B1560" s="224"/>
      <c r="C1560" s="283" t="s">
        <v>1455</v>
      </c>
      <c r="D1560" s="111" t="s">
        <v>25</v>
      </c>
      <c r="E1560" s="111" t="s">
        <v>1456</v>
      </c>
      <c r="F1560" s="290" t="s">
        <v>1601</v>
      </c>
      <c r="G1560" s="290" t="s">
        <v>1601</v>
      </c>
      <c r="H1560" s="290" t="s">
        <v>1601</v>
      </c>
      <c r="I1560" s="290" t="s">
        <v>1601</v>
      </c>
      <c r="J1560" s="259">
        <v>0.9</v>
      </c>
      <c r="K1560" s="260">
        <v>1</v>
      </c>
      <c r="L1560" s="260">
        <v>1</v>
      </c>
      <c r="M1560" s="261">
        <v>1</v>
      </c>
      <c r="N1560" s="261">
        <v>0.976648351648352</v>
      </c>
      <c r="O1560" s="262">
        <v>0.9</v>
      </c>
      <c r="P1560" s="263">
        <v>0.991431451612903</v>
      </c>
      <c r="Q1560" s="260">
        <v>0.981938591210114</v>
      </c>
      <c r="R1560" s="260">
        <v>0.994656917885264</v>
      </c>
      <c r="S1560" s="260">
        <v>0.99358965327773</v>
      </c>
      <c r="T1560" s="262">
        <v>0.9</v>
      </c>
      <c r="U1560" s="260">
        <v>0.870463709677419</v>
      </c>
      <c r="V1560" s="260">
        <v>0.873570138470801</v>
      </c>
      <c r="W1560" s="260">
        <v>0.938413948256468</v>
      </c>
      <c r="X1560" s="260">
        <v>0.917130418856281</v>
      </c>
      <c r="Y1560" s="262">
        <v>0.92</v>
      </c>
      <c r="Z1560" s="262" t="s">
        <v>33</v>
      </c>
      <c r="AA1560" s="262" t="s">
        <v>33</v>
      </c>
      <c r="AB1560" s="262" t="s">
        <v>33</v>
      </c>
      <c r="AC1560" s="262" t="s">
        <v>33</v>
      </c>
      <c r="AD1560" s="262">
        <v>0.92</v>
      </c>
      <c r="AE1560" s="260">
        <v>0.227272727272727</v>
      </c>
      <c r="AF1560" s="260">
        <v>0.352941176470588</v>
      </c>
      <c r="AG1560" s="260">
        <v>0.833333333333333</v>
      </c>
      <c r="AH1560" s="260">
        <v>0.575320512820513</v>
      </c>
      <c r="AI1560" s="262">
        <v>0.92</v>
      </c>
      <c r="AJ1560" s="260">
        <v>0.946068548387097</v>
      </c>
      <c r="AK1560" s="260">
        <v>0.958157736303432</v>
      </c>
      <c r="AL1560" s="260">
        <v>0.976377952755906</v>
      </c>
      <c r="AM1560" s="260">
        <v>0.975034869468434</v>
      </c>
      <c r="AN1560" s="259">
        <v>0.99</v>
      </c>
      <c r="AO1560" s="264">
        <v>1</v>
      </c>
      <c r="AP1560" s="264">
        <v>1</v>
      </c>
      <c r="AQ1560" s="264">
        <v>1</v>
      </c>
      <c r="AR1560" s="265">
        <v>1</v>
      </c>
      <c r="AS1560" s="286">
        <v>0.110069253262963</v>
      </c>
      <c r="AT1560" s="267">
        <v>0.0555555555555556</v>
      </c>
      <c r="AU1560" s="268">
        <v>0</v>
      </c>
      <c r="AV1560" s="268">
        <v>0</v>
      </c>
      <c r="AW1560" s="268">
        <v>0.0652173913043478</v>
      </c>
      <c r="AX1560" s="224"/>
      <c r="AY1560" s="222"/>
    </row>
    <row r="1561" ht="15" spans="1:51">
      <c r="A1561" s="220"/>
      <c r="B1561" s="224"/>
      <c r="C1561" s="283" t="s">
        <v>1455</v>
      </c>
      <c r="D1561" s="111" t="s">
        <v>25</v>
      </c>
      <c r="E1561" s="111" t="s">
        <v>1456</v>
      </c>
      <c r="F1561" s="290" t="s">
        <v>1602</v>
      </c>
      <c r="G1561" s="290" t="s">
        <v>1602</v>
      </c>
      <c r="H1561" s="290" t="s">
        <v>1602</v>
      </c>
      <c r="I1561" s="290" t="s">
        <v>1602</v>
      </c>
      <c r="J1561" s="259">
        <v>0.9</v>
      </c>
      <c r="K1561" s="260">
        <v>0.958333333333333</v>
      </c>
      <c r="L1561" s="260">
        <v>0.954545454545455</v>
      </c>
      <c r="M1561" s="261">
        <v>0.96</v>
      </c>
      <c r="N1561" s="261">
        <v>0.945794392523365</v>
      </c>
      <c r="O1561" s="262">
        <v>0.9</v>
      </c>
      <c r="P1561" s="263">
        <v>0.86044318717586</v>
      </c>
      <c r="Q1561" s="260">
        <v>0.860623781676413</v>
      </c>
      <c r="R1561" s="260">
        <v>0.881348314606742</v>
      </c>
      <c r="S1561" s="260">
        <v>0.874022920329612</v>
      </c>
      <c r="T1561" s="262">
        <v>0.9</v>
      </c>
      <c r="U1561" s="260">
        <v>0.735502121640735</v>
      </c>
      <c r="V1561" s="260">
        <v>0.733430799220273</v>
      </c>
      <c r="W1561" s="260">
        <v>0.757303370786517</v>
      </c>
      <c r="X1561" s="260">
        <v>0.748490689940051</v>
      </c>
      <c r="Y1561" s="262">
        <v>0.92</v>
      </c>
      <c r="Z1561" s="262" t="s">
        <v>33</v>
      </c>
      <c r="AA1561" s="262" t="s">
        <v>33</v>
      </c>
      <c r="AB1561" s="262" t="s">
        <v>33</v>
      </c>
      <c r="AC1561" s="262" t="s">
        <v>33</v>
      </c>
      <c r="AD1561" s="262">
        <v>0.92</v>
      </c>
      <c r="AE1561" s="260">
        <v>0.993421052631579</v>
      </c>
      <c r="AF1561" s="260">
        <v>0.975069252077562</v>
      </c>
      <c r="AG1561" s="260">
        <v>0.895412844036697</v>
      </c>
      <c r="AH1561" s="260">
        <v>0.929508196721311</v>
      </c>
      <c r="AI1561" s="262">
        <v>0.92</v>
      </c>
      <c r="AJ1561" s="260">
        <v>0.851956624233852</v>
      </c>
      <c r="AK1561" s="260">
        <v>0.875730994152047</v>
      </c>
      <c r="AL1561" s="260">
        <v>0.893033707865169</v>
      </c>
      <c r="AM1561" s="260">
        <v>0.875145635181223</v>
      </c>
      <c r="AN1561" s="259">
        <v>0.99</v>
      </c>
      <c r="AO1561" s="264" t="s">
        <v>33</v>
      </c>
      <c r="AP1561" s="264">
        <v>1</v>
      </c>
      <c r="AQ1561" s="264">
        <v>1</v>
      </c>
      <c r="AR1561" s="265">
        <v>1</v>
      </c>
      <c r="AS1561" s="286">
        <v>0.110069253262963</v>
      </c>
      <c r="AT1561" s="267">
        <v>0.0344827586206897</v>
      </c>
      <c r="AU1561" s="268">
        <v>0.0571428571428571</v>
      </c>
      <c r="AV1561" s="268">
        <v>0.0857142857142857</v>
      </c>
      <c r="AW1561" s="268">
        <v>0.07125</v>
      </c>
      <c r="AX1561" s="224"/>
      <c r="AY1561" s="222"/>
    </row>
    <row r="1562" ht="15" spans="1:51">
      <c r="A1562" s="220"/>
      <c r="B1562" s="224"/>
      <c r="C1562" s="283" t="s">
        <v>1455</v>
      </c>
      <c r="D1562" s="111" t="s">
        <v>25</v>
      </c>
      <c r="E1562" s="111" t="s">
        <v>1456</v>
      </c>
      <c r="F1562" s="290" t="s">
        <v>1603</v>
      </c>
      <c r="G1562" s="290" t="s">
        <v>1603</v>
      </c>
      <c r="H1562" s="290" t="s">
        <v>1603</v>
      </c>
      <c r="I1562" s="290" t="s">
        <v>1603</v>
      </c>
      <c r="J1562" s="259">
        <v>0.9</v>
      </c>
      <c r="K1562" s="260">
        <v>0.864864864864865</v>
      </c>
      <c r="L1562" s="260">
        <v>0.918918918918919</v>
      </c>
      <c r="M1562" s="261">
        <v>0.9</v>
      </c>
      <c r="N1562" s="261">
        <v>0.896162528216704</v>
      </c>
      <c r="O1562" s="262">
        <v>0.9</v>
      </c>
      <c r="P1562" s="263">
        <v>0.333333333333333</v>
      </c>
      <c r="Q1562" s="260">
        <v>0</v>
      </c>
      <c r="R1562" s="260" t="s">
        <v>33</v>
      </c>
      <c r="S1562" s="260">
        <v>0.25</v>
      </c>
      <c r="T1562" s="262">
        <v>0.9</v>
      </c>
      <c r="U1562" s="260">
        <v>0.666666666666667</v>
      </c>
      <c r="V1562" s="260">
        <v>0</v>
      </c>
      <c r="W1562" s="260" t="s">
        <v>33</v>
      </c>
      <c r="X1562" s="260">
        <v>0.5</v>
      </c>
      <c r="Y1562" s="262">
        <v>0.92</v>
      </c>
      <c r="Z1562" s="262">
        <v>0.5</v>
      </c>
      <c r="AA1562" s="262" t="s">
        <v>33</v>
      </c>
      <c r="AB1562" s="262" t="s">
        <v>33</v>
      </c>
      <c r="AC1562" s="262">
        <v>0.5</v>
      </c>
      <c r="AD1562" s="262">
        <v>0.92</v>
      </c>
      <c r="AE1562" s="260">
        <v>0</v>
      </c>
      <c r="AF1562" s="260">
        <v>0.882352941176471</v>
      </c>
      <c r="AG1562" s="260">
        <v>0.5</v>
      </c>
      <c r="AH1562" s="260">
        <v>0.507042253521127</v>
      </c>
      <c r="AI1562" s="262">
        <v>0.92</v>
      </c>
      <c r="AJ1562" s="260">
        <v>0.850642927794263</v>
      </c>
      <c r="AK1562" s="260">
        <v>0.897536945812808</v>
      </c>
      <c r="AL1562" s="260">
        <v>0.904134650567142</v>
      </c>
      <c r="AM1562" s="260">
        <v>0.909617021276596</v>
      </c>
      <c r="AN1562" s="259">
        <v>0.99</v>
      </c>
      <c r="AO1562" s="264" t="s">
        <v>33</v>
      </c>
      <c r="AP1562" s="264" t="s">
        <v>33</v>
      </c>
      <c r="AQ1562" s="264" t="s">
        <v>33</v>
      </c>
      <c r="AR1562" s="265">
        <v>1</v>
      </c>
      <c r="AS1562" s="286">
        <v>0.110069253262963</v>
      </c>
      <c r="AT1562" s="267">
        <v>0.0526315789473684</v>
      </c>
      <c r="AU1562" s="268">
        <v>0.0526315789473684</v>
      </c>
      <c r="AV1562" s="268">
        <v>-0.04</v>
      </c>
      <c r="AW1562" s="268">
        <v>0.0665236051502146</v>
      </c>
      <c r="AX1562" s="224"/>
      <c r="AY1562" s="222"/>
    </row>
    <row r="1563" ht="15" spans="1:51">
      <c r="A1563" s="220"/>
      <c r="B1563" s="224"/>
      <c r="C1563" s="283" t="s">
        <v>1455</v>
      </c>
      <c r="D1563" s="111" t="s">
        <v>25</v>
      </c>
      <c r="E1563" s="111" t="s">
        <v>1456</v>
      </c>
      <c r="F1563" s="290" t="s">
        <v>1604</v>
      </c>
      <c r="G1563" s="290" t="s">
        <v>1604</v>
      </c>
      <c r="H1563" s="290" t="s">
        <v>1604</v>
      </c>
      <c r="I1563" s="290" t="s">
        <v>1604</v>
      </c>
      <c r="J1563" s="259">
        <v>0.9</v>
      </c>
      <c r="K1563" s="260">
        <v>1</v>
      </c>
      <c r="L1563" s="260">
        <v>0.875</v>
      </c>
      <c r="M1563" s="261">
        <v>1</v>
      </c>
      <c r="N1563" s="261">
        <v>0.987654320987654</v>
      </c>
      <c r="O1563" s="262">
        <v>0.9</v>
      </c>
      <c r="P1563" s="263">
        <v>1</v>
      </c>
      <c r="Q1563" s="260">
        <v>1</v>
      </c>
      <c r="R1563" s="260">
        <v>0.999319727891156</v>
      </c>
      <c r="S1563" s="260">
        <v>0.993486775513797</v>
      </c>
      <c r="T1563" s="262">
        <v>0.9</v>
      </c>
      <c r="U1563" s="260">
        <v>0.980704697986577</v>
      </c>
      <c r="V1563" s="260">
        <v>0.978384527872582</v>
      </c>
      <c r="W1563" s="260">
        <v>0.981632653061224</v>
      </c>
      <c r="X1563" s="260">
        <v>0.981164458918277</v>
      </c>
      <c r="Y1563" s="262">
        <v>0.92</v>
      </c>
      <c r="Z1563" s="262" t="s">
        <v>33</v>
      </c>
      <c r="AA1563" s="262" t="s">
        <v>33</v>
      </c>
      <c r="AB1563" s="262" t="s">
        <v>33</v>
      </c>
      <c r="AC1563" s="262" t="s">
        <v>33</v>
      </c>
      <c r="AD1563" s="262">
        <v>0.92</v>
      </c>
      <c r="AE1563" s="260" t="s">
        <v>33</v>
      </c>
      <c r="AF1563" s="260">
        <v>0</v>
      </c>
      <c r="AG1563" s="260">
        <v>0</v>
      </c>
      <c r="AH1563" s="260">
        <v>0.0147058823529412</v>
      </c>
      <c r="AI1563" s="262">
        <v>0.92</v>
      </c>
      <c r="AJ1563" s="260">
        <v>0.982412060301508</v>
      </c>
      <c r="AK1563" s="260">
        <v>0.992036405005688</v>
      </c>
      <c r="AL1563" s="260">
        <v>0.983673469387755</v>
      </c>
      <c r="AM1563" s="260">
        <v>0.988299463358846</v>
      </c>
      <c r="AN1563" s="259">
        <v>0.99</v>
      </c>
      <c r="AO1563" s="264" t="s">
        <v>33</v>
      </c>
      <c r="AP1563" s="264" t="s">
        <v>33</v>
      </c>
      <c r="AQ1563" s="264" t="s">
        <v>33</v>
      </c>
      <c r="AR1563" s="265" t="s">
        <v>33</v>
      </c>
      <c r="AS1563" s="286">
        <v>0.110069253262963</v>
      </c>
      <c r="AT1563" s="267">
        <v>0</v>
      </c>
      <c r="AU1563" s="268">
        <v>0.2</v>
      </c>
      <c r="AV1563" s="268">
        <v>0.0588235294117647</v>
      </c>
      <c r="AW1563" s="268">
        <v>0.0612244897959184</v>
      </c>
      <c r="AX1563" s="224"/>
      <c r="AY1563" s="222"/>
    </row>
    <row r="1564" ht="15" spans="1:51">
      <c r="A1564" s="220"/>
      <c r="B1564" s="224"/>
      <c r="C1564" s="283" t="s">
        <v>1455</v>
      </c>
      <c r="D1564" s="111" t="s">
        <v>25</v>
      </c>
      <c r="E1564" s="111" t="s">
        <v>1456</v>
      </c>
      <c r="F1564" s="290" t="s">
        <v>1605</v>
      </c>
      <c r="G1564" s="290" t="s">
        <v>1605</v>
      </c>
      <c r="H1564" s="290" t="s">
        <v>1605</v>
      </c>
      <c r="I1564" s="290" t="s">
        <v>1605</v>
      </c>
      <c r="J1564" s="259">
        <v>0.9</v>
      </c>
      <c r="K1564" s="260">
        <v>0.975</v>
      </c>
      <c r="L1564" s="260">
        <v>1</v>
      </c>
      <c r="M1564" s="261">
        <v>0.897435897435897</v>
      </c>
      <c r="N1564" s="261">
        <v>0.950892857142857</v>
      </c>
      <c r="O1564" s="262">
        <v>0.9</v>
      </c>
      <c r="P1564" s="263">
        <v>0.995171414775471</v>
      </c>
      <c r="Q1564" s="260">
        <v>0.996876951905059</v>
      </c>
      <c r="R1564" s="260">
        <v>0.998271391529818</v>
      </c>
      <c r="S1564" s="260">
        <v>0.994221755858692</v>
      </c>
      <c r="T1564" s="262">
        <v>0.9</v>
      </c>
      <c r="U1564" s="260">
        <v>0.939642684693385</v>
      </c>
      <c r="V1564" s="260">
        <v>0.959400374765771</v>
      </c>
      <c r="W1564" s="260">
        <v>0.965715932008067</v>
      </c>
      <c r="X1564" s="260">
        <v>0.952095138160196</v>
      </c>
      <c r="Y1564" s="262">
        <v>0.92</v>
      </c>
      <c r="Z1564" s="262" t="s">
        <v>33</v>
      </c>
      <c r="AA1564" s="262" t="s">
        <v>33</v>
      </c>
      <c r="AB1564" s="262" t="s">
        <v>33</v>
      </c>
      <c r="AC1564" s="262" t="s">
        <v>33</v>
      </c>
      <c r="AD1564" s="262">
        <v>0.92</v>
      </c>
      <c r="AE1564" s="260">
        <v>1</v>
      </c>
      <c r="AF1564" s="260">
        <v>0.986666666666667</v>
      </c>
      <c r="AG1564" s="260">
        <v>0.76</v>
      </c>
      <c r="AH1564" s="260">
        <v>0.968655207280081</v>
      </c>
      <c r="AI1564" s="262">
        <v>0.92</v>
      </c>
      <c r="AJ1564" s="260">
        <v>0.967165620473201</v>
      </c>
      <c r="AK1564" s="260">
        <v>0.976577139287945</v>
      </c>
      <c r="AL1564" s="260">
        <v>0.986459233650245</v>
      </c>
      <c r="AM1564" s="260">
        <v>0.982777194823365</v>
      </c>
      <c r="AN1564" s="259">
        <v>0.99</v>
      </c>
      <c r="AO1564" s="264">
        <v>1</v>
      </c>
      <c r="AP1564" s="264">
        <v>1</v>
      </c>
      <c r="AQ1564" s="264">
        <v>1</v>
      </c>
      <c r="AR1564" s="265">
        <v>1</v>
      </c>
      <c r="AS1564" s="286">
        <v>0.110069253262963</v>
      </c>
      <c r="AT1564" s="267">
        <v>0</v>
      </c>
      <c r="AU1564" s="268">
        <v>0.111111111111111</v>
      </c>
      <c r="AV1564" s="268">
        <v>0</v>
      </c>
      <c r="AW1564" s="268">
        <v>0.0558510638297872</v>
      </c>
      <c r="AX1564" s="224"/>
      <c r="AY1564" s="222"/>
    </row>
    <row r="1565" ht="15" spans="1:51">
      <c r="A1565" s="220"/>
      <c r="B1565" s="224"/>
      <c r="C1565" s="283" t="s">
        <v>1455</v>
      </c>
      <c r="D1565" s="111" t="s">
        <v>25</v>
      </c>
      <c r="E1565" s="111" t="s">
        <v>1456</v>
      </c>
      <c r="F1565" s="290" t="s">
        <v>1606</v>
      </c>
      <c r="G1565" s="290" t="s">
        <v>1606</v>
      </c>
      <c r="H1565" s="290" t="s">
        <v>1606</v>
      </c>
      <c r="I1565" s="290" t="s">
        <v>1606</v>
      </c>
      <c r="J1565" s="259">
        <v>0.9</v>
      </c>
      <c r="K1565" s="260">
        <v>0.625</v>
      </c>
      <c r="L1565" s="260">
        <v>0.875</v>
      </c>
      <c r="M1565" s="261">
        <v>0.909090909090909</v>
      </c>
      <c r="N1565" s="261">
        <v>0.744868035190616</v>
      </c>
      <c r="O1565" s="262">
        <v>0.9</v>
      </c>
      <c r="P1565" s="263" t="s">
        <v>33</v>
      </c>
      <c r="Q1565" s="260" t="s">
        <v>33</v>
      </c>
      <c r="R1565" s="260" t="s">
        <v>33</v>
      </c>
      <c r="S1565" s="260" t="s">
        <v>33</v>
      </c>
      <c r="T1565" s="262">
        <v>0.9</v>
      </c>
      <c r="U1565" s="260" t="s">
        <v>33</v>
      </c>
      <c r="V1565" s="260" t="s">
        <v>33</v>
      </c>
      <c r="W1565" s="260" t="s">
        <v>33</v>
      </c>
      <c r="X1565" s="260" t="s">
        <v>33</v>
      </c>
      <c r="Y1565" s="262">
        <v>0.92</v>
      </c>
      <c r="Z1565" s="262" t="s">
        <v>33</v>
      </c>
      <c r="AA1565" s="262" t="s">
        <v>33</v>
      </c>
      <c r="AB1565" s="262" t="s">
        <v>33</v>
      </c>
      <c r="AC1565" s="262" t="s">
        <v>33</v>
      </c>
      <c r="AD1565" s="262">
        <v>0.92</v>
      </c>
      <c r="AE1565" s="260">
        <v>0</v>
      </c>
      <c r="AF1565" s="260">
        <v>0.111111111111111</v>
      </c>
      <c r="AG1565" s="260">
        <v>0</v>
      </c>
      <c r="AH1565" s="260">
        <v>0.119318181818182</v>
      </c>
      <c r="AI1565" s="262">
        <v>0.92</v>
      </c>
      <c r="AJ1565" s="260">
        <v>0.66821499668215</v>
      </c>
      <c r="AK1565" s="260">
        <v>0.741216216216216</v>
      </c>
      <c r="AL1565" s="260">
        <v>0.580174927113703</v>
      </c>
      <c r="AM1565" s="260">
        <v>0.720810415651326</v>
      </c>
      <c r="AN1565" s="259">
        <v>0.99</v>
      </c>
      <c r="AO1565" s="264" t="s">
        <v>33</v>
      </c>
      <c r="AP1565" s="264" t="s">
        <v>33</v>
      </c>
      <c r="AQ1565" s="264" t="s">
        <v>33</v>
      </c>
      <c r="AR1565" s="265" t="s">
        <v>33</v>
      </c>
      <c r="AS1565" s="286">
        <v>0.110069253262963</v>
      </c>
      <c r="AT1565" s="267">
        <v>0</v>
      </c>
      <c r="AU1565" s="268">
        <v>0.428571428571429</v>
      </c>
      <c r="AV1565" s="268">
        <v>0</v>
      </c>
      <c r="AW1565" s="268">
        <v>0.084985835694051</v>
      </c>
      <c r="AX1565" s="224"/>
      <c r="AY1565" s="222"/>
    </row>
    <row r="1566" ht="15" spans="1:51">
      <c r="A1566" s="220"/>
      <c r="B1566" s="224"/>
      <c r="C1566" s="283" t="s">
        <v>1455</v>
      </c>
      <c r="D1566" s="111" t="s">
        <v>25</v>
      </c>
      <c r="E1566" s="111" t="s">
        <v>1456</v>
      </c>
      <c r="F1566" s="290" t="s">
        <v>1607</v>
      </c>
      <c r="G1566" s="290" t="s">
        <v>1607</v>
      </c>
      <c r="H1566" s="290" t="s">
        <v>1607</v>
      </c>
      <c r="I1566" s="290" t="s">
        <v>1607</v>
      </c>
      <c r="J1566" s="259">
        <v>0.9</v>
      </c>
      <c r="K1566" s="260">
        <v>0.875</v>
      </c>
      <c r="L1566" s="260">
        <v>0.666666666666667</v>
      </c>
      <c r="M1566" s="261">
        <v>0.75</v>
      </c>
      <c r="N1566" s="261">
        <v>0.747641509433962</v>
      </c>
      <c r="O1566" s="262">
        <v>0.9</v>
      </c>
      <c r="P1566" s="263" t="s">
        <v>33</v>
      </c>
      <c r="Q1566" s="260" t="s">
        <v>33</v>
      </c>
      <c r="R1566" s="260" t="s">
        <v>33</v>
      </c>
      <c r="S1566" s="260">
        <v>0.5</v>
      </c>
      <c r="T1566" s="262">
        <v>0.9</v>
      </c>
      <c r="U1566" s="260" t="s">
        <v>33</v>
      </c>
      <c r="V1566" s="260" t="s">
        <v>33</v>
      </c>
      <c r="W1566" s="260" t="s">
        <v>33</v>
      </c>
      <c r="X1566" s="260">
        <v>1</v>
      </c>
      <c r="Y1566" s="262">
        <v>0.92</v>
      </c>
      <c r="Z1566" s="262" t="s">
        <v>33</v>
      </c>
      <c r="AA1566" s="262" t="s">
        <v>33</v>
      </c>
      <c r="AB1566" s="262" t="s">
        <v>33</v>
      </c>
      <c r="AC1566" s="262" t="s">
        <v>33</v>
      </c>
      <c r="AD1566" s="262">
        <v>0.92</v>
      </c>
      <c r="AE1566" s="260">
        <v>0</v>
      </c>
      <c r="AF1566" s="260">
        <v>0</v>
      </c>
      <c r="AG1566" s="260">
        <v>0</v>
      </c>
      <c r="AH1566" s="260">
        <v>0.0887096774193548</v>
      </c>
      <c r="AI1566" s="262">
        <v>0.92</v>
      </c>
      <c r="AJ1566" s="260">
        <v>0.889669711876318</v>
      </c>
      <c r="AK1566" s="260">
        <v>0.943099273607748</v>
      </c>
      <c r="AL1566" s="260">
        <v>0.969009826152683</v>
      </c>
      <c r="AM1566" s="260">
        <v>0.938227704701366</v>
      </c>
      <c r="AN1566" s="259">
        <v>0.99</v>
      </c>
      <c r="AO1566" s="264" t="s">
        <v>33</v>
      </c>
      <c r="AP1566" s="264">
        <v>1</v>
      </c>
      <c r="AQ1566" s="264" t="s">
        <v>33</v>
      </c>
      <c r="AR1566" s="265">
        <v>1</v>
      </c>
      <c r="AS1566" s="286">
        <v>0.110069253262963</v>
      </c>
      <c r="AT1566" s="267">
        <v>0.0833333333333333</v>
      </c>
      <c r="AU1566" s="268">
        <v>0</v>
      </c>
      <c r="AV1566" s="268">
        <v>0.0952380952380952</v>
      </c>
      <c r="AW1566" s="268">
        <v>0.0719178082191781</v>
      </c>
      <c r="AX1566" s="224"/>
      <c r="AY1566" s="222"/>
    </row>
    <row r="1567" ht="15" spans="1:51">
      <c r="A1567" s="220"/>
      <c r="B1567" s="224"/>
      <c r="C1567" s="283" t="s">
        <v>1455</v>
      </c>
      <c r="D1567" s="111" t="s">
        <v>25</v>
      </c>
      <c r="E1567" s="111" t="s">
        <v>1456</v>
      </c>
      <c r="F1567" s="290" t="s">
        <v>1608</v>
      </c>
      <c r="G1567" s="290" t="s">
        <v>1608</v>
      </c>
      <c r="H1567" s="290" t="s">
        <v>1608</v>
      </c>
      <c r="I1567" s="290" t="s">
        <v>1608</v>
      </c>
      <c r="J1567" s="259">
        <v>0.9</v>
      </c>
      <c r="K1567" s="260">
        <v>0.363636363636364</v>
      </c>
      <c r="L1567" s="260">
        <v>0.357142857142857</v>
      </c>
      <c r="M1567" s="261">
        <v>0.636363636363636</v>
      </c>
      <c r="N1567" s="261">
        <v>0.469565217391304</v>
      </c>
      <c r="O1567" s="262">
        <v>0.9</v>
      </c>
      <c r="P1567" s="263" t="s">
        <v>33</v>
      </c>
      <c r="Q1567" s="260" t="s">
        <v>33</v>
      </c>
      <c r="R1567" s="260" t="s">
        <v>33</v>
      </c>
      <c r="S1567" s="260">
        <v>0.333333333333333</v>
      </c>
      <c r="T1567" s="262">
        <v>0.9</v>
      </c>
      <c r="U1567" s="260" t="s">
        <v>33</v>
      </c>
      <c r="V1567" s="260" t="s">
        <v>33</v>
      </c>
      <c r="W1567" s="260" t="s">
        <v>33</v>
      </c>
      <c r="X1567" s="260">
        <v>0.5</v>
      </c>
      <c r="Y1567" s="262">
        <v>0.92</v>
      </c>
      <c r="Z1567" s="262" t="s">
        <v>33</v>
      </c>
      <c r="AA1567" s="262" t="s">
        <v>33</v>
      </c>
      <c r="AB1567" s="262" t="s">
        <v>33</v>
      </c>
      <c r="AC1567" s="262" t="s">
        <v>33</v>
      </c>
      <c r="AD1567" s="262">
        <v>0.92</v>
      </c>
      <c r="AE1567" s="260">
        <v>0.2</v>
      </c>
      <c r="AF1567" s="260">
        <v>0.222222222222222</v>
      </c>
      <c r="AG1567" s="260">
        <v>0.375</v>
      </c>
      <c r="AH1567" s="260">
        <v>0.125</v>
      </c>
      <c r="AI1567" s="262">
        <v>0.92</v>
      </c>
      <c r="AJ1567" s="260">
        <v>0.901660280970626</v>
      </c>
      <c r="AK1567" s="260">
        <v>0.973333333333333</v>
      </c>
      <c r="AL1567" s="260">
        <v>0.950900163666121</v>
      </c>
      <c r="AM1567" s="260">
        <v>0.924030247864445</v>
      </c>
      <c r="AN1567" s="259">
        <v>0.99</v>
      </c>
      <c r="AO1567" s="264">
        <v>1</v>
      </c>
      <c r="AP1567" s="264" t="s">
        <v>33</v>
      </c>
      <c r="AQ1567" s="264" t="s">
        <v>33</v>
      </c>
      <c r="AR1567" s="265">
        <v>1</v>
      </c>
      <c r="AS1567" s="286">
        <v>0.110069253262963</v>
      </c>
      <c r="AT1567" s="267">
        <v>0</v>
      </c>
      <c r="AU1567" s="268">
        <v>0.125</v>
      </c>
      <c r="AV1567" s="268">
        <v>0</v>
      </c>
      <c r="AW1567" s="268">
        <v>0.0843373493975904</v>
      </c>
      <c r="AX1567" s="224"/>
      <c r="AY1567" s="222"/>
    </row>
    <row r="1568" ht="15" spans="1:51">
      <c r="A1568" s="220"/>
      <c r="B1568" s="224"/>
      <c r="C1568" s="283" t="s">
        <v>1455</v>
      </c>
      <c r="D1568" s="111" t="s">
        <v>25</v>
      </c>
      <c r="E1568" s="111" t="s">
        <v>1456</v>
      </c>
      <c r="F1568" s="290" t="s">
        <v>1609</v>
      </c>
      <c r="G1568" s="290" t="s">
        <v>1609</v>
      </c>
      <c r="H1568" s="290" t="s">
        <v>1609</v>
      </c>
      <c r="I1568" s="290" t="s">
        <v>1609</v>
      </c>
      <c r="J1568" s="259">
        <v>0.9</v>
      </c>
      <c r="K1568" s="260">
        <v>0.8</v>
      </c>
      <c r="L1568" s="260">
        <v>0.857142857142857</v>
      </c>
      <c r="M1568" s="261">
        <v>1</v>
      </c>
      <c r="N1568" s="261">
        <v>0.885057471264368</v>
      </c>
      <c r="O1568" s="262">
        <v>0.9</v>
      </c>
      <c r="P1568" s="263" t="s">
        <v>33</v>
      </c>
      <c r="Q1568" s="260" t="s">
        <v>33</v>
      </c>
      <c r="R1568" s="260" t="s">
        <v>33</v>
      </c>
      <c r="S1568" s="260">
        <v>0</v>
      </c>
      <c r="T1568" s="262">
        <v>0.9</v>
      </c>
      <c r="U1568" s="260" t="s">
        <v>33</v>
      </c>
      <c r="V1568" s="260" t="s">
        <v>33</v>
      </c>
      <c r="W1568" s="260" t="s">
        <v>33</v>
      </c>
      <c r="X1568" s="260">
        <v>1</v>
      </c>
      <c r="Y1568" s="262">
        <v>0.92</v>
      </c>
      <c r="Z1568" s="262" t="s">
        <v>33</v>
      </c>
      <c r="AA1568" s="262" t="s">
        <v>33</v>
      </c>
      <c r="AB1568" s="262">
        <v>1</v>
      </c>
      <c r="AC1568" s="262">
        <v>1</v>
      </c>
      <c r="AD1568" s="262">
        <v>0.92</v>
      </c>
      <c r="AE1568" s="260">
        <v>1</v>
      </c>
      <c r="AF1568" s="260">
        <v>0.8</v>
      </c>
      <c r="AG1568" s="260">
        <v>1</v>
      </c>
      <c r="AH1568" s="260">
        <v>0.610619469026549</v>
      </c>
      <c r="AI1568" s="262">
        <v>0.92</v>
      </c>
      <c r="AJ1568" s="260">
        <v>0.854494902687674</v>
      </c>
      <c r="AK1568" s="260">
        <v>0.924778761061947</v>
      </c>
      <c r="AL1568" s="260">
        <v>0.939585211902615</v>
      </c>
      <c r="AM1568" s="260">
        <v>0.93874766950116</v>
      </c>
      <c r="AN1568" s="259">
        <v>0.99</v>
      </c>
      <c r="AO1568" s="264" t="s">
        <v>33</v>
      </c>
      <c r="AP1568" s="264" t="s">
        <v>33</v>
      </c>
      <c r="AQ1568" s="264" t="s">
        <v>33</v>
      </c>
      <c r="AR1568" s="265">
        <v>1</v>
      </c>
      <c r="AS1568" s="286">
        <v>0.110069253262963</v>
      </c>
      <c r="AT1568" s="267">
        <v>0.166666666666667</v>
      </c>
      <c r="AU1568" s="268">
        <v>-0.0769230769230769</v>
      </c>
      <c r="AV1568" s="268">
        <v>0.208333333333333</v>
      </c>
      <c r="AW1568" s="268">
        <v>0.0702179176755448</v>
      </c>
      <c r="AX1568" s="224"/>
      <c r="AY1568" s="222"/>
    </row>
    <row r="1569" ht="15" spans="1:51">
      <c r="A1569" s="220"/>
      <c r="B1569" s="224"/>
      <c r="C1569" s="283" t="s">
        <v>1455</v>
      </c>
      <c r="D1569" s="111" t="s">
        <v>25</v>
      </c>
      <c r="E1569" s="111" t="s">
        <v>1456</v>
      </c>
      <c r="F1569" s="290" t="s">
        <v>1610</v>
      </c>
      <c r="G1569" s="290" t="s">
        <v>1610</v>
      </c>
      <c r="H1569" s="290" t="s">
        <v>1610</v>
      </c>
      <c r="I1569" s="290" t="s">
        <v>1610</v>
      </c>
      <c r="J1569" s="259">
        <v>0.9</v>
      </c>
      <c r="K1569" s="260">
        <v>0.882352941176471</v>
      </c>
      <c r="L1569" s="260">
        <v>0.8</v>
      </c>
      <c r="M1569" s="261">
        <v>0.8</v>
      </c>
      <c r="N1569" s="261">
        <v>0.797202797202797</v>
      </c>
      <c r="O1569" s="262">
        <v>0.9</v>
      </c>
      <c r="P1569" s="263" t="s">
        <v>33</v>
      </c>
      <c r="Q1569" s="260" t="s">
        <v>33</v>
      </c>
      <c r="R1569" s="260" t="s">
        <v>33</v>
      </c>
      <c r="S1569" s="260">
        <v>0.666666666666667</v>
      </c>
      <c r="T1569" s="262">
        <v>0.9</v>
      </c>
      <c r="U1569" s="260" t="s">
        <v>33</v>
      </c>
      <c r="V1569" s="260" t="s">
        <v>33</v>
      </c>
      <c r="W1569" s="260" t="s">
        <v>33</v>
      </c>
      <c r="X1569" s="260">
        <v>0.666666666666667</v>
      </c>
      <c r="Y1569" s="262">
        <v>0.92</v>
      </c>
      <c r="Z1569" s="262" t="s">
        <v>33</v>
      </c>
      <c r="AA1569" s="262" t="s">
        <v>33</v>
      </c>
      <c r="AB1569" s="262" t="s">
        <v>33</v>
      </c>
      <c r="AC1569" s="262" t="s">
        <v>33</v>
      </c>
      <c r="AD1569" s="262">
        <v>0.92</v>
      </c>
      <c r="AE1569" s="260">
        <v>1</v>
      </c>
      <c r="AF1569" s="260">
        <v>0.2</v>
      </c>
      <c r="AG1569" s="260">
        <v>0.666666666666667</v>
      </c>
      <c r="AH1569" s="260">
        <v>0.131067961165049</v>
      </c>
      <c r="AI1569" s="262">
        <v>0.92</v>
      </c>
      <c r="AJ1569" s="260">
        <v>0.965862271924662</v>
      </c>
      <c r="AK1569" s="260">
        <v>0.978325859491779</v>
      </c>
      <c r="AL1569" s="260">
        <v>0.989971346704871</v>
      </c>
      <c r="AM1569" s="260">
        <v>0.983334367823226</v>
      </c>
      <c r="AN1569" s="259">
        <v>0.99</v>
      </c>
      <c r="AO1569" s="264" t="s">
        <v>33</v>
      </c>
      <c r="AP1569" s="264" t="s">
        <v>33</v>
      </c>
      <c r="AQ1569" s="264" t="s">
        <v>33</v>
      </c>
      <c r="AR1569" s="265">
        <v>1</v>
      </c>
      <c r="AS1569" s="286">
        <v>0.110069253262963</v>
      </c>
      <c r="AT1569" s="267">
        <v>0.0952380952380952</v>
      </c>
      <c r="AU1569" s="268">
        <v>0</v>
      </c>
      <c r="AV1569" s="268">
        <v>0</v>
      </c>
      <c r="AW1569" s="268">
        <v>0.0714285714285714</v>
      </c>
      <c r="AX1569" s="224"/>
      <c r="AY1569" s="222"/>
    </row>
    <row r="1570" ht="15" spans="1:51">
      <c r="A1570" s="220"/>
      <c r="B1570" s="224"/>
      <c r="C1570" s="283" t="s">
        <v>1455</v>
      </c>
      <c r="D1570" s="111" t="s">
        <v>25</v>
      </c>
      <c r="E1570" s="111" t="s">
        <v>1456</v>
      </c>
      <c r="F1570" s="290" t="s">
        <v>1611</v>
      </c>
      <c r="G1570" s="290" t="s">
        <v>1611</v>
      </c>
      <c r="H1570" s="290" t="s">
        <v>1611</v>
      </c>
      <c r="I1570" s="290" t="s">
        <v>1611</v>
      </c>
      <c r="J1570" s="259">
        <v>0.9</v>
      </c>
      <c r="K1570" s="260">
        <v>1</v>
      </c>
      <c r="L1570" s="260">
        <v>1</v>
      </c>
      <c r="M1570" s="261">
        <v>1</v>
      </c>
      <c r="N1570" s="261">
        <v>0.983761840324763</v>
      </c>
      <c r="O1570" s="262">
        <v>0.9</v>
      </c>
      <c r="P1570" s="263">
        <v>0.976190476190476</v>
      </c>
      <c r="Q1570" s="260">
        <v>0.997036158861885</v>
      </c>
      <c r="R1570" s="260">
        <v>0.983955074207782</v>
      </c>
      <c r="S1570" s="260">
        <v>0.983151387375154</v>
      </c>
      <c r="T1570" s="262">
        <v>0.9</v>
      </c>
      <c r="U1570" s="260">
        <v>0.59593837535014</v>
      </c>
      <c r="V1570" s="260">
        <v>0.806757557794902</v>
      </c>
      <c r="W1570" s="260">
        <v>0.708383473726434</v>
      </c>
      <c r="X1570" s="260">
        <v>0.691918740731476</v>
      </c>
      <c r="Y1570" s="262">
        <v>0.92</v>
      </c>
      <c r="Z1570" s="262" t="s">
        <v>33</v>
      </c>
      <c r="AA1570" s="262" t="s">
        <v>33</v>
      </c>
      <c r="AB1570" s="262" t="s">
        <v>33</v>
      </c>
      <c r="AC1570" s="262" t="s">
        <v>33</v>
      </c>
      <c r="AD1570" s="262">
        <v>0.92</v>
      </c>
      <c r="AE1570" s="260">
        <v>0.954545454545455</v>
      </c>
      <c r="AF1570" s="260">
        <v>0.76</v>
      </c>
      <c r="AG1570" s="260">
        <v>1</v>
      </c>
      <c r="AH1570" s="260">
        <v>0.985685071574642</v>
      </c>
      <c r="AI1570" s="262">
        <v>0.92</v>
      </c>
      <c r="AJ1570" s="260">
        <v>0.89250700280112</v>
      </c>
      <c r="AK1570" s="260">
        <v>0.899822169531713</v>
      </c>
      <c r="AL1570" s="260">
        <v>0.895306859205776</v>
      </c>
      <c r="AM1570" s="260">
        <v>0.907718420582455</v>
      </c>
      <c r="AN1570" s="259">
        <v>0.99</v>
      </c>
      <c r="AO1570" s="264">
        <v>1</v>
      </c>
      <c r="AP1570" s="264">
        <v>1</v>
      </c>
      <c r="AQ1570" s="264">
        <v>1</v>
      </c>
      <c r="AR1570" s="265">
        <v>1</v>
      </c>
      <c r="AS1570" s="286">
        <v>0.110069253262963</v>
      </c>
      <c r="AT1570" s="267">
        <v>0.117647058823529</v>
      </c>
      <c r="AU1570" s="268">
        <v>0.111111111111111</v>
      </c>
      <c r="AV1570" s="268">
        <v>0.117647058823529</v>
      </c>
      <c r="AW1570" s="268">
        <v>0.0711864406779661</v>
      </c>
      <c r="AX1570" s="224"/>
      <c r="AY1570" s="222"/>
    </row>
    <row r="1571" ht="15" spans="1:51">
      <c r="A1571" s="220"/>
      <c r="B1571" s="224"/>
      <c r="C1571" s="283" t="s">
        <v>1455</v>
      </c>
      <c r="D1571" s="111" t="s">
        <v>25</v>
      </c>
      <c r="E1571" s="111" t="s">
        <v>1456</v>
      </c>
      <c r="F1571" s="290" t="s">
        <v>1612</v>
      </c>
      <c r="G1571" s="290" t="s">
        <v>1612</v>
      </c>
      <c r="H1571" s="290" t="s">
        <v>1612</v>
      </c>
      <c r="I1571" s="290" t="s">
        <v>1612</v>
      </c>
      <c r="J1571" s="259">
        <v>0.9</v>
      </c>
      <c r="K1571" s="260">
        <v>0.975</v>
      </c>
      <c r="L1571" s="260">
        <v>0.976190476190476</v>
      </c>
      <c r="M1571" s="261">
        <v>1</v>
      </c>
      <c r="N1571" s="261">
        <v>0.977022977022977</v>
      </c>
      <c r="O1571" s="262">
        <v>0.9</v>
      </c>
      <c r="P1571" s="263">
        <v>0.92681807754072</v>
      </c>
      <c r="Q1571" s="260">
        <v>0.944890929965557</v>
      </c>
      <c r="R1571" s="260">
        <v>0.879564193168433</v>
      </c>
      <c r="S1571" s="260">
        <v>0.892800347953733</v>
      </c>
      <c r="T1571" s="262">
        <v>0.9</v>
      </c>
      <c r="U1571" s="260">
        <v>0.386556549667355</v>
      </c>
      <c r="V1571" s="260">
        <v>0.629735935706085</v>
      </c>
      <c r="W1571" s="260">
        <v>0.48527679623086</v>
      </c>
      <c r="X1571" s="260">
        <v>0.506000842700447</v>
      </c>
      <c r="Y1571" s="262">
        <v>0.92</v>
      </c>
      <c r="Z1571" s="262" t="s">
        <v>33</v>
      </c>
      <c r="AA1571" s="262">
        <v>0</v>
      </c>
      <c r="AB1571" s="262" t="s">
        <v>33</v>
      </c>
      <c r="AC1571" s="262">
        <v>0</v>
      </c>
      <c r="AD1571" s="262">
        <v>0.92</v>
      </c>
      <c r="AE1571" s="260">
        <v>0.929824561403509</v>
      </c>
      <c r="AF1571" s="260">
        <v>1</v>
      </c>
      <c r="AG1571" s="260">
        <v>1</v>
      </c>
      <c r="AH1571" s="260">
        <v>0.975128644939966</v>
      </c>
      <c r="AI1571" s="262">
        <v>0.92</v>
      </c>
      <c r="AJ1571" s="260">
        <v>0.891718284010094</v>
      </c>
      <c r="AK1571" s="260">
        <v>0.888188073394495</v>
      </c>
      <c r="AL1571" s="260">
        <v>0.887809187279152</v>
      </c>
      <c r="AM1571" s="260">
        <v>0.905987088005437</v>
      </c>
      <c r="AN1571" s="259">
        <v>0.99</v>
      </c>
      <c r="AO1571" s="264">
        <v>1</v>
      </c>
      <c r="AP1571" s="264">
        <v>1</v>
      </c>
      <c r="AQ1571" s="264">
        <v>1</v>
      </c>
      <c r="AR1571" s="265">
        <v>1</v>
      </c>
      <c r="AS1571" s="286">
        <v>0.110069253262963</v>
      </c>
      <c r="AT1571" s="267">
        <v>0</v>
      </c>
      <c r="AU1571" s="268">
        <v>0.181818181818182</v>
      </c>
      <c r="AV1571" s="268">
        <v>0.117647058823529</v>
      </c>
      <c r="AW1571" s="268">
        <v>0.065</v>
      </c>
      <c r="AX1571" s="224"/>
      <c r="AY1571" s="222"/>
    </row>
    <row r="1572" ht="15" spans="1:51">
      <c r="A1572" s="220"/>
      <c r="B1572" s="224"/>
      <c r="C1572" s="283" t="s">
        <v>1455</v>
      </c>
      <c r="D1572" s="111" t="s">
        <v>25</v>
      </c>
      <c r="E1572" s="111" t="s">
        <v>1456</v>
      </c>
      <c r="F1572" s="290" t="s">
        <v>1613</v>
      </c>
      <c r="G1572" s="290" t="s">
        <v>1613</v>
      </c>
      <c r="H1572" s="290" t="s">
        <v>1613</v>
      </c>
      <c r="I1572" s="290" t="s">
        <v>1613</v>
      </c>
      <c r="J1572" s="259">
        <v>0.9</v>
      </c>
      <c r="K1572" s="260">
        <v>1</v>
      </c>
      <c r="L1572" s="260">
        <v>1</v>
      </c>
      <c r="M1572" s="261">
        <v>0.979591836734694</v>
      </c>
      <c r="N1572" s="261">
        <v>0.991891891891892</v>
      </c>
      <c r="O1572" s="262">
        <v>0.9</v>
      </c>
      <c r="P1572" s="263">
        <v>0.980184147317854</v>
      </c>
      <c r="Q1572" s="260">
        <v>0.990214352283318</v>
      </c>
      <c r="R1572" s="260">
        <v>0.989071038251366</v>
      </c>
      <c r="S1572" s="260">
        <v>0.980029081655837</v>
      </c>
      <c r="T1572" s="262">
        <v>0.9</v>
      </c>
      <c r="U1572" s="260">
        <v>0.704963971176942</v>
      </c>
      <c r="V1572" s="260">
        <v>0.887698042870457</v>
      </c>
      <c r="W1572" s="260">
        <v>0.83879781420765</v>
      </c>
      <c r="X1572" s="260">
        <v>0.772004362248376</v>
      </c>
      <c r="Y1572" s="262">
        <v>0.92</v>
      </c>
      <c r="Z1572" s="262" t="s">
        <v>33</v>
      </c>
      <c r="AA1572" s="262" t="s">
        <v>33</v>
      </c>
      <c r="AB1572" s="262" t="s">
        <v>33</v>
      </c>
      <c r="AC1572" s="262">
        <v>0.0714285714285714</v>
      </c>
      <c r="AD1572" s="262">
        <v>0.92</v>
      </c>
      <c r="AE1572" s="260">
        <v>0.983739837398374</v>
      </c>
      <c r="AF1572" s="260">
        <v>0.972727272727273</v>
      </c>
      <c r="AG1572" s="260">
        <v>0.988636363636364</v>
      </c>
      <c r="AH1572" s="260">
        <v>0.92814371257485</v>
      </c>
      <c r="AI1572" s="262">
        <v>0.92</v>
      </c>
      <c r="AJ1572" s="260">
        <v>0.929543634907926</v>
      </c>
      <c r="AK1572" s="260">
        <v>0.931034482758621</v>
      </c>
      <c r="AL1572" s="260">
        <v>0.951912568306011</v>
      </c>
      <c r="AM1572" s="260">
        <v>0.948774448558642</v>
      </c>
      <c r="AN1572" s="259">
        <v>0.99</v>
      </c>
      <c r="AO1572" s="264">
        <v>1</v>
      </c>
      <c r="AP1572" s="264">
        <v>1</v>
      </c>
      <c r="AQ1572" s="264">
        <v>1</v>
      </c>
      <c r="AR1572" s="265">
        <v>1</v>
      </c>
      <c r="AS1572" s="286">
        <v>0.110069253262963</v>
      </c>
      <c r="AT1572" s="267">
        <v>0</v>
      </c>
      <c r="AU1572" s="268">
        <v>-0.05</v>
      </c>
      <c r="AV1572" s="268">
        <v>0</v>
      </c>
      <c r="AW1572" s="268">
        <v>0.0415704387990762</v>
      </c>
      <c r="AX1572" s="224"/>
      <c r="AY1572" s="222"/>
    </row>
    <row r="1573" ht="15" spans="1:51">
      <c r="A1573" s="220"/>
      <c r="B1573" s="224"/>
      <c r="C1573" s="283" t="s">
        <v>1455</v>
      </c>
      <c r="D1573" s="111" t="s">
        <v>25</v>
      </c>
      <c r="E1573" s="111" t="s">
        <v>1456</v>
      </c>
      <c r="F1573" s="290" t="s">
        <v>1614</v>
      </c>
      <c r="G1573" s="290" t="s">
        <v>1614</v>
      </c>
      <c r="H1573" s="290" t="s">
        <v>1614</v>
      </c>
      <c r="I1573" s="290" t="s">
        <v>1614</v>
      </c>
      <c r="J1573" s="259">
        <v>0.9</v>
      </c>
      <c r="K1573" s="260">
        <v>0.974358974358974</v>
      </c>
      <c r="L1573" s="260">
        <v>1</v>
      </c>
      <c r="M1573" s="261">
        <v>1</v>
      </c>
      <c r="N1573" s="261">
        <v>0.976744186046512</v>
      </c>
      <c r="O1573" s="262">
        <v>0.9</v>
      </c>
      <c r="P1573" s="263">
        <v>0.996536796536796</v>
      </c>
      <c r="Q1573" s="260">
        <v>0.999721215500418</v>
      </c>
      <c r="R1573" s="260">
        <v>0.996727913415555</v>
      </c>
      <c r="S1573" s="260">
        <v>0.995934959349594</v>
      </c>
      <c r="T1573" s="262">
        <v>0.9</v>
      </c>
      <c r="U1573" s="260">
        <v>0.889177489177489</v>
      </c>
      <c r="V1573" s="260">
        <v>0.958182325062726</v>
      </c>
      <c r="W1573" s="260">
        <v>0.942109237352127</v>
      </c>
      <c r="X1573" s="260">
        <v>0.949180924645067</v>
      </c>
      <c r="Y1573" s="262">
        <v>0.92</v>
      </c>
      <c r="Z1573" s="262" t="s">
        <v>33</v>
      </c>
      <c r="AA1573" s="262" t="s">
        <v>33</v>
      </c>
      <c r="AB1573" s="262" t="s">
        <v>33</v>
      </c>
      <c r="AC1573" s="262" t="s">
        <v>33</v>
      </c>
      <c r="AD1573" s="262">
        <v>0.92</v>
      </c>
      <c r="AE1573" s="260">
        <v>1</v>
      </c>
      <c r="AF1573" s="260">
        <v>1</v>
      </c>
      <c r="AG1573" s="260">
        <v>1</v>
      </c>
      <c r="AH1573" s="260">
        <v>0.998864926220204</v>
      </c>
      <c r="AI1573" s="262">
        <v>0.92</v>
      </c>
      <c r="AJ1573" s="260">
        <v>0.975768065772393</v>
      </c>
      <c r="AK1573" s="260">
        <v>0.981047937569677</v>
      </c>
      <c r="AL1573" s="260">
        <v>0.987918449534357</v>
      </c>
      <c r="AM1573" s="260">
        <v>0.988072270151554</v>
      </c>
      <c r="AN1573" s="259">
        <v>0.99</v>
      </c>
      <c r="AO1573" s="264">
        <v>1</v>
      </c>
      <c r="AP1573" s="264">
        <v>1</v>
      </c>
      <c r="AQ1573" s="264">
        <v>1</v>
      </c>
      <c r="AR1573" s="265">
        <v>1</v>
      </c>
      <c r="AS1573" s="286">
        <v>0.110069253262963</v>
      </c>
      <c r="AT1573" s="267">
        <v>0</v>
      </c>
      <c r="AU1573" s="268">
        <v>0</v>
      </c>
      <c r="AV1573" s="268">
        <v>0.2</v>
      </c>
      <c r="AW1573" s="268">
        <v>0.0442708333333333</v>
      </c>
      <c r="AX1573" s="224"/>
      <c r="AY1573" s="222"/>
    </row>
    <row r="1574" ht="15" spans="1:51">
      <c r="A1574" s="220"/>
      <c r="B1574" s="224"/>
      <c r="C1574" s="283" t="s">
        <v>1455</v>
      </c>
      <c r="D1574" s="111" t="s">
        <v>25</v>
      </c>
      <c r="E1574" s="111" t="s">
        <v>1456</v>
      </c>
      <c r="F1574" s="290" t="s">
        <v>1615</v>
      </c>
      <c r="G1574" s="290" t="s">
        <v>1615</v>
      </c>
      <c r="H1574" s="290" t="s">
        <v>1615</v>
      </c>
      <c r="I1574" s="290" t="s">
        <v>1615</v>
      </c>
      <c r="J1574" s="259">
        <v>0.9</v>
      </c>
      <c r="K1574" s="260">
        <v>0.884615384615385</v>
      </c>
      <c r="L1574" s="260">
        <v>0.8</v>
      </c>
      <c r="M1574" s="261">
        <v>1</v>
      </c>
      <c r="N1574" s="261">
        <v>0.86472602739726</v>
      </c>
      <c r="O1574" s="262">
        <v>0.9</v>
      </c>
      <c r="P1574" s="263">
        <v>0.987331749802059</v>
      </c>
      <c r="Q1574" s="260">
        <v>0.997747747747748</v>
      </c>
      <c r="R1574" s="260">
        <v>0.986706056129985</v>
      </c>
      <c r="S1574" s="260">
        <v>0.988940137876308</v>
      </c>
      <c r="T1574" s="262">
        <v>0.9</v>
      </c>
      <c r="U1574" s="260">
        <v>0.619160728424386</v>
      </c>
      <c r="V1574" s="260">
        <v>0.765202702702703</v>
      </c>
      <c r="W1574" s="260">
        <v>0.747415066469719</v>
      </c>
      <c r="X1574" s="260">
        <v>0.727570302038387</v>
      </c>
      <c r="Y1574" s="262">
        <v>0.92</v>
      </c>
      <c r="Z1574" s="262" t="s">
        <v>33</v>
      </c>
      <c r="AA1574" s="262" t="s">
        <v>33</v>
      </c>
      <c r="AB1574" s="262" t="s">
        <v>33</v>
      </c>
      <c r="AC1574" s="262" t="s">
        <v>33</v>
      </c>
      <c r="AD1574" s="262">
        <v>0.92</v>
      </c>
      <c r="AE1574" s="260">
        <v>0.296875</v>
      </c>
      <c r="AF1574" s="260">
        <v>1</v>
      </c>
      <c r="AG1574" s="260">
        <v>1</v>
      </c>
      <c r="AH1574" s="260">
        <v>0.921092564491654</v>
      </c>
      <c r="AI1574" s="262">
        <v>0.92</v>
      </c>
      <c r="AJ1574" s="260">
        <v>0.732383214568488</v>
      </c>
      <c r="AK1574" s="260">
        <v>0.845720720720721</v>
      </c>
      <c r="AL1574" s="260">
        <v>0.830625307730182</v>
      </c>
      <c r="AM1574" s="260">
        <v>0.814834102068145</v>
      </c>
      <c r="AN1574" s="259">
        <v>0.99</v>
      </c>
      <c r="AO1574" s="264">
        <v>1</v>
      </c>
      <c r="AP1574" s="264">
        <v>1</v>
      </c>
      <c r="AQ1574" s="264">
        <v>1</v>
      </c>
      <c r="AR1574" s="265">
        <v>1</v>
      </c>
      <c r="AS1574" s="286">
        <v>0.110069253262963</v>
      </c>
      <c r="AT1574" s="267">
        <v>0.0555555555555556</v>
      </c>
      <c r="AU1574" s="268">
        <v>0</v>
      </c>
      <c r="AV1574" s="268">
        <v>0.3125</v>
      </c>
      <c r="AW1574" s="268">
        <v>0.0719178082191781</v>
      </c>
      <c r="AX1574" s="224"/>
      <c r="AY1574" s="222"/>
    </row>
    <row r="1575" ht="15" spans="1:51">
      <c r="A1575" s="220"/>
      <c r="B1575" s="224"/>
      <c r="C1575" s="283" t="s">
        <v>1455</v>
      </c>
      <c r="D1575" s="111" t="s">
        <v>25</v>
      </c>
      <c r="E1575" s="111" t="s">
        <v>1456</v>
      </c>
      <c r="F1575" s="290" t="s">
        <v>1616</v>
      </c>
      <c r="G1575" s="290" t="s">
        <v>1616</v>
      </c>
      <c r="H1575" s="290" t="s">
        <v>1616</v>
      </c>
      <c r="I1575" s="290" t="s">
        <v>1616</v>
      </c>
      <c r="J1575" s="259">
        <v>0.9</v>
      </c>
      <c r="K1575" s="260">
        <v>1</v>
      </c>
      <c r="L1575" s="260">
        <v>1</v>
      </c>
      <c r="M1575" s="261">
        <v>1</v>
      </c>
      <c r="N1575" s="261">
        <v>1</v>
      </c>
      <c r="O1575" s="262">
        <v>0.9</v>
      </c>
      <c r="P1575" s="263">
        <v>0.964601769911504</v>
      </c>
      <c r="Q1575" s="260">
        <v>0.984679665738162</v>
      </c>
      <c r="R1575" s="260">
        <v>0.977385159010601</v>
      </c>
      <c r="S1575" s="260">
        <v>0.966209983258738</v>
      </c>
      <c r="T1575" s="262">
        <v>0.9</v>
      </c>
      <c r="U1575" s="260">
        <v>0.806671204901293</v>
      </c>
      <c r="V1575" s="260">
        <v>0.871866295264624</v>
      </c>
      <c r="W1575" s="260">
        <v>0.848763250883392</v>
      </c>
      <c r="X1575" s="260">
        <v>0.854111858963408</v>
      </c>
      <c r="Y1575" s="262">
        <v>0.92</v>
      </c>
      <c r="Z1575" s="262">
        <v>0.893013100436681</v>
      </c>
      <c r="AA1575" s="262">
        <v>0.879585326953748</v>
      </c>
      <c r="AB1575" s="262">
        <v>0.82516339869281</v>
      </c>
      <c r="AC1575" s="262">
        <v>0.884669363493767</v>
      </c>
      <c r="AD1575" s="262">
        <v>0.92</v>
      </c>
      <c r="AE1575" s="260">
        <v>0.888888888888889</v>
      </c>
      <c r="AF1575" s="260">
        <v>0.976190476190476</v>
      </c>
      <c r="AG1575" s="260">
        <v>1</v>
      </c>
      <c r="AH1575" s="260">
        <v>0.93134138588684</v>
      </c>
      <c r="AI1575" s="262">
        <v>0.92</v>
      </c>
      <c r="AJ1575" s="260">
        <v>0.929559748427673</v>
      </c>
      <c r="AK1575" s="260">
        <v>0.915821501014199</v>
      </c>
      <c r="AL1575" s="260">
        <v>0.929945732609768</v>
      </c>
      <c r="AM1575" s="260">
        <v>0.926555256467773</v>
      </c>
      <c r="AN1575" s="259">
        <v>0.99</v>
      </c>
      <c r="AO1575" s="264">
        <v>1</v>
      </c>
      <c r="AP1575" s="264">
        <v>1</v>
      </c>
      <c r="AQ1575" s="264">
        <v>1</v>
      </c>
      <c r="AR1575" s="265">
        <v>1</v>
      </c>
      <c r="AS1575" s="286">
        <v>0.110069253262963</v>
      </c>
      <c r="AT1575" s="267">
        <v>-0.142857142857143</v>
      </c>
      <c r="AU1575" s="268">
        <v>0</v>
      </c>
      <c r="AV1575" s="268">
        <v>0.333333333333333</v>
      </c>
      <c r="AW1575" s="268">
        <v>0.0687830687830688</v>
      </c>
      <c r="AX1575" s="224"/>
      <c r="AY1575" s="222"/>
    </row>
    <row r="1576" ht="15" spans="1:51">
      <c r="A1576" s="220"/>
      <c r="B1576" s="224"/>
      <c r="C1576" s="283" t="s">
        <v>1455</v>
      </c>
      <c r="D1576" s="111" t="s">
        <v>25</v>
      </c>
      <c r="E1576" s="111" t="s">
        <v>1456</v>
      </c>
      <c r="F1576" s="290" t="s">
        <v>1617</v>
      </c>
      <c r="G1576" s="290" t="s">
        <v>1617</v>
      </c>
      <c r="H1576" s="290" t="s">
        <v>1617</v>
      </c>
      <c r="I1576" s="290" t="s">
        <v>1617</v>
      </c>
      <c r="J1576" s="259">
        <v>0.9</v>
      </c>
      <c r="K1576" s="260">
        <v>0.84</v>
      </c>
      <c r="L1576" s="260">
        <v>0.884615384615385</v>
      </c>
      <c r="M1576" s="261">
        <v>0.7</v>
      </c>
      <c r="N1576" s="261">
        <v>0.751666666666667</v>
      </c>
      <c r="O1576" s="262">
        <v>0.9</v>
      </c>
      <c r="P1576" s="263" t="s">
        <v>33</v>
      </c>
      <c r="Q1576" s="260">
        <v>1</v>
      </c>
      <c r="R1576" s="260" t="s">
        <v>33</v>
      </c>
      <c r="S1576" s="260">
        <v>1</v>
      </c>
      <c r="T1576" s="262">
        <v>0.9</v>
      </c>
      <c r="U1576" s="260" t="s">
        <v>33</v>
      </c>
      <c r="V1576" s="260">
        <v>0</v>
      </c>
      <c r="W1576" s="260" t="s">
        <v>33</v>
      </c>
      <c r="X1576" s="260">
        <v>0</v>
      </c>
      <c r="Y1576" s="262">
        <v>0.92</v>
      </c>
      <c r="Z1576" s="262" t="s">
        <v>33</v>
      </c>
      <c r="AA1576" s="262" t="s">
        <v>33</v>
      </c>
      <c r="AB1576" s="262" t="s">
        <v>33</v>
      </c>
      <c r="AC1576" s="262" t="s">
        <v>33</v>
      </c>
      <c r="AD1576" s="262">
        <v>0.92</v>
      </c>
      <c r="AE1576" s="260">
        <v>0</v>
      </c>
      <c r="AF1576" s="260">
        <v>0</v>
      </c>
      <c r="AG1576" s="260">
        <v>0</v>
      </c>
      <c r="AH1576" s="260">
        <v>0.0716723549488055</v>
      </c>
      <c r="AI1576" s="262">
        <v>0.92</v>
      </c>
      <c r="AJ1576" s="260">
        <v>0.870154133582438</v>
      </c>
      <c r="AK1576" s="260">
        <v>0.926799511996747</v>
      </c>
      <c r="AL1576" s="260">
        <v>0.926917138445703</v>
      </c>
      <c r="AM1576" s="260">
        <v>0.917574406038254</v>
      </c>
      <c r="AN1576" s="259">
        <v>0.99</v>
      </c>
      <c r="AO1576" s="264" t="s">
        <v>33</v>
      </c>
      <c r="AP1576" s="264" t="s">
        <v>33</v>
      </c>
      <c r="AQ1576" s="264">
        <v>1</v>
      </c>
      <c r="AR1576" s="265">
        <v>1</v>
      </c>
      <c r="AS1576" s="286">
        <v>0.110069253262963</v>
      </c>
      <c r="AT1576" s="267">
        <v>0.1</v>
      </c>
      <c r="AU1576" s="268">
        <v>0.176470588235294</v>
      </c>
      <c r="AV1576" s="268">
        <v>0.0526315789473684</v>
      </c>
      <c r="AW1576" s="268">
        <v>0.0917431192660551</v>
      </c>
      <c r="AX1576" s="224"/>
      <c r="AY1576" s="222"/>
    </row>
    <row r="1577" ht="15" spans="1:51">
      <c r="A1577" s="220"/>
      <c r="B1577" s="224"/>
      <c r="C1577" s="283" t="s">
        <v>1455</v>
      </c>
      <c r="D1577" s="111" t="s">
        <v>25</v>
      </c>
      <c r="E1577" s="111" t="s">
        <v>1456</v>
      </c>
      <c r="F1577" s="290" t="s">
        <v>1618</v>
      </c>
      <c r="G1577" s="290" t="s">
        <v>1618</v>
      </c>
      <c r="H1577" s="290" t="s">
        <v>1618</v>
      </c>
      <c r="I1577" s="290" t="s">
        <v>1618</v>
      </c>
      <c r="J1577" s="259">
        <v>0.9</v>
      </c>
      <c r="K1577" s="260">
        <v>1</v>
      </c>
      <c r="L1577" s="260">
        <v>1</v>
      </c>
      <c r="M1577" s="261">
        <v>1</v>
      </c>
      <c r="N1577" s="261">
        <v>0.992805755395683</v>
      </c>
      <c r="O1577" s="262">
        <v>0.9</v>
      </c>
      <c r="P1577" s="263">
        <v>0.981905910735826</v>
      </c>
      <c r="Q1577" s="260">
        <v>0.999392835458409</v>
      </c>
      <c r="R1577" s="260">
        <v>0.996407185628743</v>
      </c>
      <c r="S1577" s="260">
        <v>0.992132297669757</v>
      </c>
      <c r="T1577" s="262">
        <v>0.9</v>
      </c>
      <c r="U1577" s="260">
        <v>0.932448733413752</v>
      </c>
      <c r="V1577" s="260">
        <v>0.958105646630237</v>
      </c>
      <c r="W1577" s="260">
        <v>0.940119760479042</v>
      </c>
      <c r="X1577" s="260">
        <v>0.911024805813079</v>
      </c>
      <c r="Y1577" s="262">
        <v>0.92</v>
      </c>
      <c r="Z1577" s="262" t="s">
        <v>33</v>
      </c>
      <c r="AA1577" s="262" t="s">
        <v>33</v>
      </c>
      <c r="AB1577" s="262" t="s">
        <v>33</v>
      </c>
      <c r="AC1577" s="262" t="s">
        <v>33</v>
      </c>
      <c r="AD1577" s="262">
        <v>0.92</v>
      </c>
      <c r="AE1577" s="260">
        <v>0.280701754385965</v>
      </c>
      <c r="AF1577" s="260">
        <v>0.378378378378378</v>
      </c>
      <c r="AG1577" s="260">
        <v>0.43</v>
      </c>
      <c r="AH1577" s="260">
        <v>0.338933528122717</v>
      </c>
      <c r="AI1577" s="262">
        <v>0.92</v>
      </c>
      <c r="AJ1577" s="260">
        <v>0.967430639324487</v>
      </c>
      <c r="AK1577" s="260">
        <v>0.981785063752277</v>
      </c>
      <c r="AL1577" s="260">
        <v>0.986826347305389</v>
      </c>
      <c r="AM1577" s="260">
        <v>0.977223753445252</v>
      </c>
      <c r="AN1577" s="259">
        <v>0.99</v>
      </c>
      <c r="AO1577" s="264">
        <v>1</v>
      </c>
      <c r="AP1577" s="264" t="s">
        <v>33</v>
      </c>
      <c r="AQ1577" s="264">
        <v>1</v>
      </c>
      <c r="AR1577" s="265">
        <v>1</v>
      </c>
      <c r="AS1577" s="286">
        <v>0.110069253262963</v>
      </c>
      <c r="AT1577" s="267">
        <v>0</v>
      </c>
      <c r="AU1577" s="268">
        <v>0.5</v>
      </c>
      <c r="AV1577" s="268">
        <v>0</v>
      </c>
      <c r="AW1577" s="268">
        <v>0.035</v>
      </c>
      <c r="AX1577" s="224"/>
      <c r="AY1577" s="222"/>
    </row>
    <row r="1578" ht="15" spans="1:51">
      <c r="A1578" s="220"/>
      <c r="B1578" s="224"/>
      <c r="C1578" s="283" t="s">
        <v>1455</v>
      </c>
      <c r="D1578" s="111" t="s">
        <v>25</v>
      </c>
      <c r="E1578" s="111" t="s">
        <v>1456</v>
      </c>
      <c r="F1578" s="290" t="s">
        <v>1619</v>
      </c>
      <c r="G1578" s="290" t="s">
        <v>1619</v>
      </c>
      <c r="H1578" s="290" t="s">
        <v>1619</v>
      </c>
      <c r="I1578" s="290" t="s">
        <v>1619</v>
      </c>
      <c r="J1578" s="259">
        <v>0.9</v>
      </c>
      <c r="K1578" s="260">
        <v>0.948717948717949</v>
      </c>
      <c r="L1578" s="260">
        <v>0.926829268292683</v>
      </c>
      <c r="M1578" s="261">
        <v>0.95</v>
      </c>
      <c r="N1578" s="261">
        <v>0.939328277356446</v>
      </c>
      <c r="O1578" s="262">
        <v>0.9</v>
      </c>
      <c r="P1578" s="263">
        <v>0.985355648535565</v>
      </c>
      <c r="Q1578" s="260">
        <v>0.997230614300101</v>
      </c>
      <c r="R1578" s="260">
        <v>0.994536817102138</v>
      </c>
      <c r="S1578" s="260">
        <v>0.990240940827271</v>
      </c>
      <c r="T1578" s="262">
        <v>0.9</v>
      </c>
      <c r="U1578" s="260">
        <v>0.956485355648536</v>
      </c>
      <c r="V1578" s="260">
        <v>0.967019133937563</v>
      </c>
      <c r="W1578" s="260">
        <v>0.961520190023753</v>
      </c>
      <c r="X1578" s="260">
        <v>0.946437606107282</v>
      </c>
      <c r="Y1578" s="262">
        <v>0.92</v>
      </c>
      <c r="Z1578" s="262" t="s">
        <v>33</v>
      </c>
      <c r="AA1578" s="262" t="s">
        <v>33</v>
      </c>
      <c r="AB1578" s="262" t="s">
        <v>33</v>
      </c>
      <c r="AC1578" s="262" t="s">
        <v>33</v>
      </c>
      <c r="AD1578" s="262">
        <v>0.92</v>
      </c>
      <c r="AE1578" s="260">
        <v>0.927835051546392</v>
      </c>
      <c r="AF1578" s="260">
        <v>0.890829694323144</v>
      </c>
      <c r="AG1578" s="260">
        <v>0.936454849498328</v>
      </c>
      <c r="AH1578" s="260">
        <v>0.958038963819311</v>
      </c>
      <c r="AI1578" s="262">
        <v>0.92</v>
      </c>
      <c r="AJ1578" s="260">
        <v>0.977405857740586</v>
      </c>
      <c r="AK1578" s="260">
        <v>0.982124874118832</v>
      </c>
      <c r="AL1578" s="260">
        <v>0.989073634204276</v>
      </c>
      <c r="AM1578" s="260">
        <v>0.98447320193832</v>
      </c>
      <c r="AN1578" s="259">
        <v>0.99</v>
      </c>
      <c r="AO1578" s="264">
        <v>1</v>
      </c>
      <c r="AP1578" s="264">
        <v>1</v>
      </c>
      <c r="AQ1578" s="264">
        <v>1</v>
      </c>
      <c r="AR1578" s="265">
        <v>1</v>
      </c>
      <c r="AS1578" s="286">
        <v>0.110069253262963</v>
      </c>
      <c r="AT1578" s="267">
        <v>0.0909090909090909</v>
      </c>
      <c r="AU1578" s="268">
        <v>0.15</v>
      </c>
      <c r="AV1578" s="268">
        <v>0.0526315789473684</v>
      </c>
      <c r="AW1578" s="268">
        <v>0.0724299065420561</v>
      </c>
      <c r="AX1578" s="224"/>
      <c r="AY1578" s="222"/>
    </row>
    <row r="1579" ht="15" spans="1:51">
      <c r="A1579" s="220"/>
      <c r="B1579" s="224"/>
      <c r="C1579" s="283" t="s">
        <v>1455</v>
      </c>
      <c r="D1579" s="111" t="s">
        <v>25</v>
      </c>
      <c r="E1579" s="111" t="s">
        <v>1456</v>
      </c>
      <c r="F1579" s="290" t="s">
        <v>1620</v>
      </c>
      <c r="G1579" s="290" t="s">
        <v>1620</v>
      </c>
      <c r="H1579" s="290" t="s">
        <v>1620</v>
      </c>
      <c r="I1579" s="290" t="s">
        <v>1620</v>
      </c>
      <c r="J1579" s="259">
        <v>0.9</v>
      </c>
      <c r="K1579" s="260">
        <v>0.739130434782609</v>
      </c>
      <c r="L1579" s="260">
        <v>0.75</v>
      </c>
      <c r="M1579" s="261">
        <v>0.857142857142857</v>
      </c>
      <c r="N1579" s="261">
        <v>0.743434343434343</v>
      </c>
      <c r="O1579" s="262">
        <v>0.9</v>
      </c>
      <c r="P1579" s="263">
        <v>0.996710526315789</v>
      </c>
      <c r="Q1579" s="260">
        <v>0.935030140656397</v>
      </c>
      <c r="R1579" s="260">
        <v>0.963302752293578</v>
      </c>
      <c r="S1579" s="260">
        <v>0.987212206031668</v>
      </c>
      <c r="T1579" s="262">
        <v>0.9</v>
      </c>
      <c r="U1579" s="260">
        <v>0.942982456140351</v>
      </c>
      <c r="V1579" s="260">
        <v>0.931011386470194</v>
      </c>
      <c r="W1579" s="260">
        <v>0.955325089748704</v>
      </c>
      <c r="X1579" s="260">
        <v>0.965478444609094</v>
      </c>
      <c r="Y1579" s="262">
        <v>0.92</v>
      </c>
      <c r="Z1579" s="262" t="s">
        <v>33</v>
      </c>
      <c r="AA1579" s="262" t="s">
        <v>33</v>
      </c>
      <c r="AB1579" s="262" t="s">
        <v>33</v>
      </c>
      <c r="AC1579" s="262" t="s">
        <v>33</v>
      </c>
      <c r="AD1579" s="262">
        <v>0.92</v>
      </c>
      <c r="AE1579" s="260">
        <v>0</v>
      </c>
      <c r="AF1579" s="260">
        <v>0</v>
      </c>
      <c r="AG1579" s="260">
        <v>0.25</v>
      </c>
      <c r="AH1579" s="260">
        <v>0.0655172413793104</v>
      </c>
      <c r="AI1579" s="262">
        <v>0.92</v>
      </c>
      <c r="AJ1579" s="260">
        <v>0.964403066812705</v>
      </c>
      <c r="AK1579" s="260">
        <v>0.968540829986613</v>
      </c>
      <c r="AL1579" s="260">
        <v>0.985640207419226</v>
      </c>
      <c r="AM1579" s="260">
        <v>0.982748690381503</v>
      </c>
      <c r="AN1579" s="259">
        <v>0.99</v>
      </c>
      <c r="AO1579" s="264">
        <v>1</v>
      </c>
      <c r="AP1579" s="264">
        <v>1</v>
      </c>
      <c r="AQ1579" s="264">
        <v>1</v>
      </c>
      <c r="AR1579" s="265">
        <v>1</v>
      </c>
      <c r="AS1579" s="286">
        <v>0.110069253262963</v>
      </c>
      <c r="AT1579" s="267">
        <v>0.12</v>
      </c>
      <c r="AU1579" s="268">
        <v>0.0571428571428571</v>
      </c>
      <c r="AV1579" s="268">
        <v>0.025</v>
      </c>
      <c r="AW1579" s="268">
        <v>0.0782122905027933</v>
      </c>
      <c r="AX1579" s="224"/>
      <c r="AY1579" s="222"/>
    </row>
    <row r="1580" ht="15" spans="1:51">
      <c r="A1580" s="220"/>
      <c r="B1580" s="224"/>
      <c r="C1580" s="283" t="s">
        <v>1455</v>
      </c>
      <c r="D1580" s="111" t="s">
        <v>25</v>
      </c>
      <c r="E1580" s="111" t="s">
        <v>1456</v>
      </c>
      <c r="F1580" s="290" t="s">
        <v>1621</v>
      </c>
      <c r="G1580" s="290" t="s">
        <v>1621</v>
      </c>
      <c r="H1580" s="290" t="s">
        <v>1621</v>
      </c>
      <c r="I1580" s="290" t="s">
        <v>1621</v>
      </c>
      <c r="J1580" s="259">
        <v>0.9</v>
      </c>
      <c r="K1580" s="260">
        <v>0.91304347826087</v>
      </c>
      <c r="L1580" s="260">
        <v>0.772727272727273</v>
      </c>
      <c r="M1580" s="261">
        <v>0.8</v>
      </c>
      <c r="N1580" s="261">
        <v>0.721280602636535</v>
      </c>
      <c r="O1580" s="262">
        <v>0.9</v>
      </c>
      <c r="P1580" s="263" t="s">
        <v>33</v>
      </c>
      <c r="Q1580" s="260" t="s">
        <v>33</v>
      </c>
      <c r="R1580" s="260" t="s">
        <v>33</v>
      </c>
      <c r="S1580" s="260">
        <v>0.12</v>
      </c>
      <c r="T1580" s="262">
        <v>0.9</v>
      </c>
      <c r="U1580" s="260" t="s">
        <v>33</v>
      </c>
      <c r="V1580" s="260" t="s">
        <v>33</v>
      </c>
      <c r="W1580" s="260" t="s">
        <v>33</v>
      </c>
      <c r="X1580" s="260">
        <v>0.12</v>
      </c>
      <c r="Y1580" s="262">
        <v>0.92</v>
      </c>
      <c r="Z1580" s="262" t="s">
        <v>33</v>
      </c>
      <c r="AA1580" s="262" t="s">
        <v>33</v>
      </c>
      <c r="AB1580" s="262" t="s">
        <v>33</v>
      </c>
      <c r="AC1580" s="262" t="s">
        <v>33</v>
      </c>
      <c r="AD1580" s="262">
        <v>0.92</v>
      </c>
      <c r="AE1580" s="260">
        <v>1</v>
      </c>
      <c r="AF1580" s="260">
        <v>1</v>
      </c>
      <c r="AG1580" s="260">
        <v>0.117647058823529</v>
      </c>
      <c r="AH1580" s="260">
        <v>0.593429158110883</v>
      </c>
      <c r="AI1580" s="262">
        <v>0.92</v>
      </c>
      <c r="AJ1580" s="260">
        <v>0.837382445141066</v>
      </c>
      <c r="AK1580" s="260">
        <v>0.82672138622891</v>
      </c>
      <c r="AL1580" s="260">
        <v>0.852163921869016</v>
      </c>
      <c r="AM1580" s="260">
        <v>0.869317132621782</v>
      </c>
      <c r="AN1580" s="259">
        <v>0.99</v>
      </c>
      <c r="AO1580" s="264" t="s">
        <v>33</v>
      </c>
      <c r="AP1580" s="264" t="s">
        <v>33</v>
      </c>
      <c r="AQ1580" s="264" t="s">
        <v>33</v>
      </c>
      <c r="AR1580" s="265">
        <v>1</v>
      </c>
      <c r="AS1580" s="286">
        <v>0.110069253262963</v>
      </c>
      <c r="AT1580" s="267">
        <v>0.133333333333333</v>
      </c>
      <c r="AU1580" s="268">
        <v>0</v>
      </c>
      <c r="AV1580" s="268">
        <v>0.09375</v>
      </c>
      <c r="AW1580" s="268">
        <v>0.0543318649045521</v>
      </c>
      <c r="AX1580" s="224"/>
      <c r="AY1580" s="222"/>
    </row>
    <row r="1581" ht="15" spans="1:51">
      <c r="A1581" s="220"/>
      <c r="B1581" s="224"/>
      <c r="C1581" s="283" t="s">
        <v>1455</v>
      </c>
      <c r="D1581" s="111" t="s">
        <v>25</v>
      </c>
      <c r="E1581" s="111" t="s">
        <v>1456</v>
      </c>
      <c r="F1581" s="290" t="s">
        <v>1622</v>
      </c>
      <c r="G1581" s="290" t="s">
        <v>1622</v>
      </c>
      <c r="H1581" s="290" t="s">
        <v>1622</v>
      </c>
      <c r="I1581" s="290" t="s">
        <v>1622</v>
      </c>
      <c r="J1581" s="259">
        <v>0.9</v>
      </c>
      <c r="K1581" s="260">
        <v>1</v>
      </c>
      <c r="L1581" s="260">
        <v>1</v>
      </c>
      <c r="M1581" s="261">
        <v>1</v>
      </c>
      <c r="N1581" s="261">
        <v>0.983354673495519</v>
      </c>
      <c r="O1581" s="262">
        <v>0.9</v>
      </c>
      <c r="P1581" s="263">
        <v>0.979130434782609</v>
      </c>
      <c r="Q1581" s="260">
        <v>0.934073808670727</v>
      </c>
      <c r="R1581" s="260">
        <v>0.946308724832215</v>
      </c>
      <c r="S1581" s="260">
        <v>0.985640072644338</v>
      </c>
      <c r="T1581" s="262">
        <v>0.9</v>
      </c>
      <c r="U1581" s="260">
        <v>0.904347826086957</v>
      </c>
      <c r="V1581" s="260">
        <v>0.930849158007882</v>
      </c>
      <c r="W1581" s="260">
        <v>0.935234899328859</v>
      </c>
      <c r="X1581" s="260">
        <v>0.927890639298334</v>
      </c>
      <c r="Y1581" s="262">
        <v>0.92</v>
      </c>
      <c r="Z1581" s="262" t="s">
        <v>33</v>
      </c>
      <c r="AA1581" s="262" t="s">
        <v>33</v>
      </c>
      <c r="AB1581" s="262" t="s">
        <v>33</v>
      </c>
      <c r="AC1581" s="262" t="s">
        <v>33</v>
      </c>
      <c r="AD1581" s="262">
        <v>0.92</v>
      </c>
      <c r="AE1581" s="260">
        <v>0.997701149425287</v>
      </c>
      <c r="AF1581" s="260">
        <v>0.982456140350877</v>
      </c>
      <c r="AG1581" s="260">
        <v>0.998178506375228</v>
      </c>
      <c r="AH1581" s="260">
        <v>0.983623749596644</v>
      </c>
      <c r="AI1581" s="262">
        <v>0.92</v>
      </c>
      <c r="AJ1581" s="260">
        <v>0.965565217391304</v>
      </c>
      <c r="AK1581" s="260">
        <v>0.983518452167682</v>
      </c>
      <c r="AL1581" s="260">
        <v>0.985570469798658</v>
      </c>
      <c r="AM1581" s="260">
        <v>0.977545015556588</v>
      </c>
      <c r="AN1581" s="259">
        <v>0.99</v>
      </c>
      <c r="AO1581" s="264">
        <v>1</v>
      </c>
      <c r="AP1581" s="264">
        <v>1</v>
      </c>
      <c r="AQ1581" s="264">
        <v>1</v>
      </c>
      <c r="AR1581" s="265">
        <v>1</v>
      </c>
      <c r="AS1581" s="286">
        <v>0.110069253262963</v>
      </c>
      <c r="AT1581" s="267">
        <v>0.032258064516129</v>
      </c>
      <c r="AU1581" s="268">
        <v>0.0769230769230769</v>
      </c>
      <c r="AV1581" s="268">
        <v>0.0294117647058824</v>
      </c>
      <c r="AW1581" s="268">
        <v>0.0481927710843374</v>
      </c>
      <c r="AX1581" s="224"/>
      <c r="AY1581" s="222"/>
    </row>
    <row r="1582" ht="15" spans="1:51">
      <c r="A1582" s="220"/>
      <c r="B1582" s="224"/>
      <c r="C1582" s="283" t="s">
        <v>1455</v>
      </c>
      <c r="D1582" s="111" t="s">
        <v>25</v>
      </c>
      <c r="E1582" s="111" t="s">
        <v>1456</v>
      </c>
      <c r="F1582" s="290" t="s">
        <v>1623</v>
      </c>
      <c r="G1582" s="290" t="s">
        <v>1623</v>
      </c>
      <c r="H1582" s="290" t="s">
        <v>1623</v>
      </c>
      <c r="I1582" s="290" t="s">
        <v>1623</v>
      </c>
      <c r="J1582" s="259">
        <v>0.9</v>
      </c>
      <c r="K1582" s="260">
        <v>0.958333333333333</v>
      </c>
      <c r="L1582" s="260">
        <v>0.958333333333333</v>
      </c>
      <c r="M1582" s="261">
        <v>0.916666666666667</v>
      </c>
      <c r="N1582" s="261">
        <v>0.926186291739895</v>
      </c>
      <c r="O1582" s="262">
        <v>0.9</v>
      </c>
      <c r="P1582" s="263">
        <v>0.965716829919858</v>
      </c>
      <c r="Q1582" s="260">
        <v>0.975476839237057</v>
      </c>
      <c r="R1582" s="260">
        <v>0.987352445193929</v>
      </c>
      <c r="S1582" s="260">
        <v>0.973642200858491</v>
      </c>
      <c r="T1582" s="262">
        <v>0.9</v>
      </c>
      <c r="U1582" s="260">
        <v>0.877114870881567</v>
      </c>
      <c r="V1582" s="260">
        <v>0.900544959128065</v>
      </c>
      <c r="W1582" s="260">
        <v>0.913996627318718</v>
      </c>
      <c r="X1582" s="260">
        <v>0.870481393451346</v>
      </c>
      <c r="Y1582" s="262">
        <v>0.92</v>
      </c>
      <c r="Z1582" s="262" t="s">
        <v>33</v>
      </c>
      <c r="AA1582" s="262" t="s">
        <v>33</v>
      </c>
      <c r="AB1582" s="262" t="s">
        <v>33</v>
      </c>
      <c r="AC1582" s="262" t="s">
        <v>33</v>
      </c>
      <c r="AD1582" s="262">
        <v>0.92</v>
      </c>
      <c r="AE1582" s="260">
        <v>0.985714285714286</v>
      </c>
      <c r="AF1582" s="260">
        <v>1</v>
      </c>
      <c r="AG1582" s="260">
        <v>0.997474747474748</v>
      </c>
      <c r="AH1582" s="260">
        <v>0.872605174797551</v>
      </c>
      <c r="AI1582" s="262">
        <v>0.92</v>
      </c>
      <c r="AJ1582" s="260">
        <v>0.948352626892253</v>
      </c>
      <c r="AK1582" s="260">
        <v>0.95322434150772</v>
      </c>
      <c r="AL1582" s="260">
        <v>0.967537942664418</v>
      </c>
      <c r="AM1582" s="260">
        <v>0.945068199152167</v>
      </c>
      <c r="AN1582" s="259">
        <v>0.99</v>
      </c>
      <c r="AO1582" s="264">
        <v>1</v>
      </c>
      <c r="AP1582" s="264">
        <v>1</v>
      </c>
      <c r="AQ1582" s="264">
        <v>1</v>
      </c>
      <c r="AR1582" s="265">
        <v>1</v>
      </c>
      <c r="AS1582" s="286">
        <v>0.110069253262963</v>
      </c>
      <c r="AT1582" s="267">
        <v>0.0384615384615385</v>
      </c>
      <c r="AU1582" s="268">
        <v>0</v>
      </c>
      <c r="AV1582" s="268">
        <v>0.0833333333333333</v>
      </c>
      <c r="AW1582" s="268">
        <v>0.0326409495548961</v>
      </c>
      <c r="AX1582" s="224"/>
      <c r="AY1582" s="222"/>
    </row>
    <row r="1583" ht="15" spans="1:51">
      <c r="A1583" s="220"/>
      <c r="B1583" s="224"/>
      <c r="C1583" s="283" t="s">
        <v>1455</v>
      </c>
      <c r="D1583" s="111" t="s">
        <v>25</v>
      </c>
      <c r="E1583" s="111" t="s">
        <v>1456</v>
      </c>
      <c r="F1583" s="290" t="s">
        <v>1624</v>
      </c>
      <c r="G1583" s="290" t="s">
        <v>1624</v>
      </c>
      <c r="H1583" s="290" t="s">
        <v>1624</v>
      </c>
      <c r="I1583" s="290" t="s">
        <v>1624</v>
      </c>
      <c r="J1583" s="259">
        <v>0.9</v>
      </c>
      <c r="K1583" s="260">
        <v>1</v>
      </c>
      <c r="L1583" s="260">
        <v>1</v>
      </c>
      <c r="M1583" s="261">
        <v>0.96</v>
      </c>
      <c r="N1583" s="261">
        <v>0.990342405618964</v>
      </c>
      <c r="O1583" s="262">
        <v>0.9</v>
      </c>
      <c r="P1583" s="263">
        <v>0.950844854070661</v>
      </c>
      <c r="Q1583" s="260">
        <v>0.996004566210046</v>
      </c>
      <c r="R1583" s="260">
        <v>0.960275771503611</v>
      </c>
      <c r="S1583" s="260">
        <v>0.968370206375501</v>
      </c>
      <c r="T1583" s="262">
        <v>0.9</v>
      </c>
      <c r="U1583" s="260">
        <v>0.816589861751152</v>
      </c>
      <c r="V1583" s="260">
        <v>0.890981735159817</v>
      </c>
      <c r="W1583" s="260">
        <v>0.863755745239659</v>
      </c>
      <c r="X1583" s="260">
        <v>0.828010094285582</v>
      </c>
      <c r="Y1583" s="262">
        <v>0.92</v>
      </c>
      <c r="Z1583" s="262">
        <v>0.869329388560158</v>
      </c>
      <c r="AA1583" s="262">
        <v>0.878899082568807</v>
      </c>
      <c r="AB1583" s="262">
        <v>0.930098684210526</v>
      </c>
      <c r="AC1583" s="262">
        <v>0.899627406334092</v>
      </c>
      <c r="AD1583" s="262">
        <v>0.92</v>
      </c>
      <c r="AE1583" s="260">
        <v>1</v>
      </c>
      <c r="AF1583" s="260">
        <v>0.995901639344262</v>
      </c>
      <c r="AG1583" s="260">
        <v>0.99737532808399</v>
      </c>
      <c r="AH1583" s="260">
        <v>0.952220726783311</v>
      </c>
      <c r="AI1583" s="262">
        <v>0.92</v>
      </c>
      <c r="AJ1583" s="260">
        <v>0.906681809577891</v>
      </c>
      <c r="AK1583" s="260">
        <v>0.915791824882734</v>
      </c>
      <c r="AL1583" s="260">
        <v>0.957297043641483</v>
      </c>
      <c r="AM1583" s="260">
        <v>0.933447884928789</v>
      </c>
      <c r="AN1583" s="259">
        <v>0.99</v>
      </c>
      <c r="AO1583" s="264">
        <v>1</v>
      </c>
      <c r="AP1583" s="264">
        <v>1</v>
      </c>
      <c r="AQ1583" s="264">
        <v>1</v>
      </c>
      <c r="AR1583" s="265">
        <v>1</v>
      </c>
      <c r="AS1583" s="286">
        <v>0.110069253262963</v>
      </c>
      <c r="AT1583" s="267">
        <v>0</v>
      </c>
      <c r="AU1583" s="268">
        <v>0.5</v>
      </c>
      <c r="AV1583" s="268">
        <v>0.176470588235294</v>
      </c>
      <c r="AW1583" s="268">
        <v>0.0561224489795918</v>
      </c>
      <c r="AX1583" s="224"/>
      <c r="AY1583" s="222"/>
    </row>
    <row r="1584" ht="15" spans="1:51">
      <c r="A1584" s="220"/>
      <c r="B1584" s="224"/>
      <c r="C1584" s="283" t="s">
        <v>1455</v>
      </c>
      <c r="D1584" s="111" t="s">
        <v>25</v>
      </c>
      <c r="E1584" s="111" t="s">
        <v>1456</v>
      </c>
      <c r="F1584" s="290" t="s">
        <v>1625</v>
      </c>
      <c r="G1584" s="290" t="s">
        <v>1625</v>
      </c>
      <c r="H1584" s="290" t="s">
        <v>1625</v>
      </c>
      <c r="I1584" s="290" t="s">
        <v>1625</v>
      </c>
      <c r="J1584" s="259">
        <v>0.9</v>
      </c>
      <c r="K1584" s="260">
        <v>0.888888888888889</v>
      </c>
      <c r="L1584" s="260">
        <v>0.916666666666667</v>
      </c>
      <c r="M1584" s="261">
        <v>1</v>
      </c>
      <c r="N1584" s="261">
        <v>0.964458804523425</v>
      </c>
      <c r="O1584" s="262">
        <v>0.9</v>
      </c>
      <c r="P1584" s="263">
        <v>0.957223001402525</v>
      </c>
      <c r="Q1584" s="260">
        <v>0.980926430517711</v>
      </c>
      <c r="R1584" s="260">
        <v>0.985358711566618</v>
      </c>
      <c r="S1584" s="260">
        <v>0.957182272203402</v>
      </c>
      <c r="T1584" s="262">
        <v>0.9</v>
      </c>
      <c r="U1584" s="260">
        <v>0.791023842917251</v>
      </c>
      <c r="V1584" s="260">
        <v>0.85149863760218</v>
      </c>
      <c r="W1584" s="260">
        <v>0.816983894582723</v>
      </c>
      <c r="X1584" s="260">
        <v>0.786889253658366</v>
      </c>
      <c r="Y1584" s="262">
        <v>0.92</v>
      </c>
      <c r="Z1584" s="262">
        <v>0.884875846501129</v>
      </c>
      <c r="AA1584" s="262">
        <v>0.875955819881054</v>
      </c>
      <c r="AB1584" s="262">
        <v>0.91231732776618</v>
      </c>
      <c r="AC1584" s="262">
        <v>0.890844114719985</v>
      </c>
      <c r="AD1584" s="262">
        <v>0.92</v>
      </c>
      <c r="AE1584" s="260">
        <v>0.986111111111111</v>
      </c>
      <c r="AF1584" s="260">
        <v>1</v>
      </c>
      <c r="AG1584" s="260">
        <v>0.931506849315068</v>
      </c>
      <c r="AH1584" s="260">
        <v>0.72349617813227</v>
      </c>
      <c r="AI1584" s="262">
        <v>0.92</v>
      </c>
      <c r="AJ1584" s="260">
        <v>0.912629757785467</v>
      </c>
      <c r="AK1584" s="260">
        <v>0.900575614861329</v>
      </c>
      <c r="AL1584" s="260">
        <v>0.943089430894309</v>
      </c>
      <c r="AM1584" s="260">
        <v>0.922212806211939</v>
      </c>
      <c r="AN1584" s="259">
        <v>0.99</v>
      </c>
      <c r="AO1584" s="264">
        <v>1</v>
      </c>
      <c r="AP1584" s="264">
        <v>1</v>
      </c>
      <c r="AQ1584" s="264">
        <v>1</v>
      </c>
      <c r="AR1584" s="265">
        <v>1</v>
      </c>
      <c r="AS1584" s="286">
        <v>0.110069253262963</v>
      </c>
      <c r="AT1584" s="267">
        <v>0.0714285714285714</v>
      </c>
      <c r="AU1584" s="268">
        <v>0</v>
      </c>
      <c r="AV1584" s="268">
        <v>0</v>
      </c>
      <c r="AW1584" s="268">
        <v>0.0476190476190476</v>
      </c>
      <c r="AX1584" s="224"/>
      <c r="AY1584" s="222"/>
    </row>
    <row r="1585" ht="15" spans="1:51">
      <c r="A1585" s="220"/>
      <c r="B1585" s="224"/>
      <c r="C1585" s="283" t="s">
        <v>1455</v>
      </c>
      <c r="D1585" s="111" t="s">
        <v>25</v>
      </c>
      <c r="E1585" s="111" t="s">
        <v>1456</v>
      </c>
      <c r="F1585" s="290" t="s">
        <v>1626</v>
      </c>
      <c r="G1585" s="290" t="s">
        <v>1626</v>
      </c>
      <c r="H1585" s="290" t="s">
        <v>1626</v>
      </c>
      <c r="I1585" s="290" t="s">
        <v>1626</v>
      </c>
      <c r="J1585" s="259">
        <v>0.9</v>
      </c>
      <c r="K1585" s="260">
        <v>0.90625</v>
      </c>
      <c r="L1585" s="260">
        <v>0.96551724137931</v>
      </c>
      <c r="M1585" s="261">
        <v>0.970588235294118</v>
      </c>
      <c r="N1585" s="261">
        <v>0.944370860927152</v>
      </c>
      <c r="O1585" s="262">
        <v>0.9</v>
      </c>
      <c r="P1585" s="263">
        <v>0.771965672251737</v>
      </c>
      <c r="Q1585" s="260">
        <v>0.981927710843373</v>
      </c>
      <c r="R1585" s="260">
        <v>0.966666666666667</v>
      </c>
      <c r="S1585" s="260">
        <v>0.907667039940276</v>
      </c>
      <c r="T1585" s="262">
        <v>0.9</v>
      </c>
      <c r="U1585" s="260">
        <v>0.519820187985288</v>
      </c>
      <c r="V1585" s="260">
        <v>0.852786144578313</v>
      </c>
      <c r="W1585" s="260">
        <v>0.734343434343434</v>
      </c>
      <c r="X1585" s="260">
        <v>0.717013811123554</v>
      </c>
      <c r="Y1585" s="262">
        <v>0.92</v>
      </c>
      <c r="Z1585" s="262">
        <v>1</v>
      </c>
      <c r="AA1585" s="262" t="s">
        <v>33</v>
      </c>
      <c r="AB1585" s="262" t="s">
        <v>33</v>
      </c>
      <c r="AC1585" s="262">
        <v>0.5</v>
      </c>
      <c r="AD1585" s="262">
        <v>0.92</v>
      </c>
      <c r="AE1585" s="260">
        <v>1</v>
      </c>
      <c r="AF1585" s="260">
        <v>0.62962962962963</v>
      </c>
      <c r="AG1585" s="260">
        <v>1</v>
      </c>
      <c r="AH1585" s="260">
        <v>0.943421949556919</v>
      </c>
      <c r="AI1585" s="262">
        <v>0.92</v>
      </c>
      <c r="AJ1585" s="260">
        <v>0.84109477124183</v>
      </c>
      <c r="AK1585" s="260">
        <v>0.964984939759036</v>
      </c>
      <c r="AL1585" s="260">
        <v>0.976767676767677</v>
      </c>
      <c r="AM1585" s="260">
        <v>0.95435746599579</v>
      </c>
      <c r="AN1585" s="259">
        <v>0.99</v>
      </c>
      <c r="AO1585" s="264">
        <v>1</v>
      </c>
      <c r="AP1585" s="264">
        <v>1</v>
      </c>
      <c r="AQ1585" s="264">
        <v>1</v>
      </c>
      <c r="AR1585" s="265">
        <v>1</v>
      </c>
      <c r="AS1585" s="286">
        <v>0.110069253262963</v>
      </c>
      <c r="AT1585" s="267">
        <v>0</v>
      </c>
      <c r="AU1585" s="268">
        <v>0.0833333333333333</v>
      </c>
      <c r="AV1585" s="268">
        <v>0.111111111111111</v>
      </c>
      <c r="AW1585" s="268">
        <v>0.0706521739130435</v>
      </c>
      <c r="AX1585" s="224"/>
      <c r="AY1585" s="222"/>
    </row>
    <row r="1586" ht="15" spans="1:51">
      <c r="A1586" s="220"/>
      <c r="B1586" s="224"/>
      <c r="C1586" s="283" t="s">
        <v>1455</v>
      </c>
      <c r="D1586" s="111" t="s">
        <v>25</v>
      </c>
      <c r="E1586" s="111" t="s">
        <v>1456</v>
      </c>
      <c r="F1586" s="290" t="s">
        <v>1627</v>
      </c>
      <c r="G1586" s="290" t="s">
        <v>1627</v>
      </c>
      <c r="H1586" s="290" t="s">
        <v>1627</v>
      </c>
      <c r="I1586" s="290" t="s">
        <v>1627</v>
      </c>
      <c r="J1586" s="259">
        <v>0.9</v>
      </c>
      <c r="K1586" s="260">
        <v>1</v>
      </c>
      <c r="L1586" s="260">
        <v>1</v>
      </c>
      <c r="M1586" s="261">
        <v>1</v>
      </c>
      <c r="N1586" s="261">
        <v>0.986870897155361</v>
      </c>
      <c r="O1586" s="262">
        <v>0.9</v>
      </c>
      <c r="P1586" s="263">
        <v>0.999234303215927</v>
      </c>
      <c r="Q1586" s="260">
        <v>0.998497370398197</v>
      </c>
      <c r="R1586" s="260">
        <v>1</v>
      </c>
      <c r="S1586" s="260">
        <v>0.998790850770833</v>
      </c>
      <c r="T1586" s="262">
        <v>0.9</v>
      </c>
      <c r="U1586" s="260">
        <v>0.966309341500766</v>
      </c>
      <c r="V1586" s="260">
        <v>0.962434259954921</v>
      </c>
      <c r="W1586" s="260">
        <v>0.963559915907498</v>
      </c>
      <c r="X1586" s="260">
        <v>0.946797433916636</v>
      </c>
      <c r="Y1586" s="262">
        <v>0.92</v>
      </c>
      <c r="Z1586" s="262" t="s">
        <v>33</v>
      </c>
      <c r="AA1586" s="262" t="s">
        <v>33</v>
      </c>
      <c r="AB1586" s="262" t="s">
        <v>33</v>
      </c>
      <c r="AC1586" s="262" t="s">
        <v>33</v>
      </c>
      <c r="AD1586" s="262">
        <v>0.92</v>
      </c>
      <c r="AE1586" s="260">
        <v>0.247058823529412</v>
      </c>
      <c r="AF1586" s="260">
        <v>1</v>
      </c>
      <c r="AG1586" s="260">
        <v>1</v>
      </c>
      <c r="AH1586" s="260">
        <v>0.963815789473684</v>
      </c>
      <c r="AI1586" s="262">
        <v>0.92</v>
      </c>
      <c r="AJ1586" s="260">
        <v>0.978560490045942</v>
      </c>
      <c r="AK1586" s="260">
        <v>0.975206611570248</v>
      </c>
      <c r="AL1586" s="260">
        <v>0.978976874562018</v>
      </c>
      <c r="AM1586" s="260">
        <v>0.971215530850099</v>
      </c>
      <c r="AN1586" s="259">
        <v>0.99</v>
      </c>
      <c r="AO1586" s="264">
        <v>1</v>
      </c>
      <c r="AP1586" s="264">
        <v>1</v>
      </c>
      <c r="AQ1586" s="264">
        <v>1</v>
      </c>
      <c r="AR1586" s="265">
        <v>1</v>
      </c>
      <c r="AS1586" s="286">
        <v>0.110069253262963</v>
      </c>
      <c r="AT1586" s="267">
        <v>0</v>
      </c>
      <c r="AU1586" s="268">
        <v>0.0222222222222222</v>
      </c>
      <c r="AV1586" s="268">
        <v>0.0649350649350649</v>
      </c>
      <c r="AW1586" s="268">
        <v>0.0362694300518135</v>
      </c>
      <c r="AX1586" s="224"/>
      <c r="AY1586" s="222"/>
    </row>
    <row r="1587" ht="15" spans="1:51">
      <c r="A1587" s="220"/>
      <c r="B1587" s="224"/>
      <c r="C1587" s="283" t="s">
        <v>1455</v>
      </c>
      <c r="D1587" s="111" t="s">
        <v>25</v>
      </c>
      <c r="E1587" s="111" t="s">
        <v>1456</v>
      </c>
      <c r="F1587" s="290" t="s">
        <v>1628</v>
      </c>
      <c r="G1587" s="290" t="s">
        <v>1628</v>
      </c>
      <c r="H1587" s="290" t="s">
        <v>1628</v>
      </c>
      <c r="I1587" s="290" t="s">
        <v>1628</v>
      </c>
      <c r="J1587" s="259">
        <v>0.9</v>
      </c>
      <c r="K1587" s="260">
        <v>0.933333333333333</v>
      </c>
      <c r="L1587" s="260">
        <v>1</v>
      </c>
      <c r="M1587" s="261">
        <v>1</v>
      </c>
      <c r="N1587" s="261">
        <v>0.923076923076923</v>
      </c>
      <c r="O1587" s="262">
        <v>0.9</v>
      </c>
      <c r="P1587" s="263">
        <v>0.759702725020644</v>
      </c>
      <c r="Q1587" s="260">
        <v>0.763662171753016</v>
      </c>
      <c r="R1587" s="260">
        <v>0.83111954459203</v>
      </c>
      <c r="S1587" s="260">
        <v>0.841506729810568</v>
      </c>
      <c r="T1587" s="262">
        <v>0.9</v>
      </c>
      <c r="U1587" s="260">
        <v>0.736581337737407</v>
      </c>
      <c r="V1587" s="260">
        <v>0.752306600425834</v>
      </c>
      <c r="W1587" s="260">
        <v>0.80550284629981</v>
      </c>
      <c r="X1587" s="260">
        <v>0.840977068793619</v>
      </c>
      <c r="Y1587" s="262">
        <v>0.92</v>
      </c>
      <c r="Z1587" s="262">
        <v>0.904150943396226</v>
      </c>
      <c r="AA1587" s="262">
        <v>0.887857142857143</v>
      </c>
      <c r="AB1587" s="262">
        <v>0.898094449047225</v>
      </c>
      <c r="AC1587" s="262">
        <v>0.933895413686766</v>
      </c>
      <c r="AD1587" s="262">
        <v>0.92</v>
      </c>
      <c r="AE1587" s="260">
        <v>0.720588235294118</v>
      </c>
      <c r="AF1587" s="260">
        <v>0.991689750692521</v>
      </c>
      <c r="AG1587" s="260">
        <v>1</v>
      </c>
      <c r="AH1587" s="260">
        <v>0.867162379421222</v>
      </c>
      <c r="AI1587" s="262">
        <v>0.92</v>
      </c>
      <c r="AJ1587" s="260">
        <v>0.902602523659306</v>
      </c>
      <c r="AK1587" s="260">
        <v>0.885724457102172</v>
      </c>
      <c r="AL1587" s="260">
        <v>0.900486510393631</v>
      </c>
      <c r="AM1587" s="260">
        <v>0.940942428455012</v>
      </c>
      <c r="AN1587" s="259">
        <v>0.99</v>
      </c>
      <c r="AO1587" s="264">
        <v>1</v>
      </c>
      <c r="AP1587" s="264">
        <v>1</v>
      </c>
      <c r="AQ1587" s="264">
        <v>1</v>
      </c>
      <c r="AR1587" s="265">
        <v>1</v>
      </c>
      <c r="AS1587" s="286">
        <v>0.110069253262963</v>
      </c>
      <c r="AT1587" s="267">
        <v>0.0476190476190476</v>
      </c>
      <c r="AU1587" s="268">
        <v>0.0566037735849057</v>
      </c>
      <c r="AV1587" s="268">
        <v>-0.0101010101010101</v>
      </c>
      <c r="AW1587" s="268">
        <v>0.0749279538904899</v>
      </c>
      <c r="AX1587" s="224"/>
      <c r="AY1587" s="222"/>
    </row>
    <row r="1588" ht="15" spans="1:51">
      <c r="A1588" s="220"/>
      <c r="B1588" s="224"/>
      <c r="C1588" s="283" t="s">
        <v>1455</v>
      </c>
      <c r="D1588" s="111" t="s">
        <v>25</v>
      </c>
      <c r="E1588" s="111" t="s">
        <v>1456</v>
      </c>
      <c r="F1588" s="290" t="s">
        <v>1629</v>
      </c>
      <c r="G1588" s="290" t="s">
        <v>1629</v>
      </c>
      <c r="H1588" s="290" t="s">
        <v>1629</v>
      </c>
      <c r="I1588" s="290" t="s">
        <v>1629</v>
      </c>
      <c r="J1588" s="259">
        <v>0.9</v>
      </c>
      <c r="K1588" s="260">
        <v>1</v>
      </c>
      <c r="L1588" s="260">
        <v>0.977777777777778</v>
      </c>
      <c r="M1588" s="261">
        <v>0.914893617021277</v>
      </c>
      <c r="N1588" s="261">
        <v>0.935272045028143</v>
      </c>
      <c r="O1588" s="262">
        <v>0.9</v>
      </c>
      <c r="P1588" s="263">
        <v>0.931097243889756</v>
      </c>
      <c r="Q1588" s="260">
        <v>0.970078366183804</v>
      </c>
      <c r="R1588" s="260">
        <v>0.889887640449438</v>
      </c>
      <c r="S1588" s="260">
        <v>0.911980954997024</v>
      </c>
      <c r="T1588" s="262">
        <v>0.9</v>
      </c>
      <c r="U1588" s="260">
        <v>0.957878315132605</v>
      </c>
      <c r="V1588" s="260">
        <v>0.950843030159107</v>
      </c>
      <c r="W1588" s="260">
        <v>0.925229826353422</v>
      </c>
      <c r="X1588" s="260">
        <v>0.935375177402371</v>
      </c>
      <c r="Y1588" s="262">
        <v>0.92</v>
      </c>
      <c r="Z1588" s="262" t="s">
        <v>33</v>
      </c>
      <c r="AA1588" s="262">
        <v>0</v>
      </c>
      <c r="AB1588" s="262">
        <v>0</v>
      </c>
      <c r="AC1588" s="262">
        <v>0.0909090909090909</v>
      </c>
      <c r="AD1588" s="262">
        <v>0.92</v>
      </c>
      <c r="AE1588" s="260">
        <v>1</v>
      </c>
      <c r="AF1588" s="260">
        <v>1</v>
      </c>
      <c r="AG1588" s="260">
        <v>0.995085995085995</v>
      </c>
      <c r="AH1588" s="260">
        <v>0.864874011629696</v>
      </c>
      <c r="AI1588" s="262">
        <v>0.92</v>
      </c>
      <c r="AJ1588" s="260">
        <v>0.968538741549662</v>
      </c>
      <c r="AK1588" s="260">
        <v>0.966769522905293</v>
      </c>
      <c r="AL1588" s="260">
        <v>0.973662719477338</v>
      </c>
      <c r="AM1588" s="260">
        <v>0.966994041353555</v>
      </c>
      <c r="AN1588" s="259">
        <v>0.99</v>
      </c>
      <c r="AO1588" s="264" t="s">
        <v>33</v>
      </c>
      <c r="AP1588" s="264">
        <v>1</v>
      </c>
      <c r="AQ1588" s="264" t="s">
        <v>33</v>
      </c>
      <c r="AR1588" s="265">
        <v>1</v>
      </c>
      <c r="AS1588" s="286">
        <v>0.110069253262963</v>
      </c>
      <c r="AT1588" s="267">
        <v>0.037037037037037</v>
      </c>
      <c r="AU1588" s="268">
        <v>0.0740740740740741</v>
      </c>
      <c r="AV1588" s="268">
        <v>0</v>
      </c>
      <c r="AW1588" s="268">
        <v>0.0383522727272727</v>
      </c>
      <c r="AX1588" s="224"/>
      <c r="AY1588" s="222"/>
    </row>
    <row r="1589" ht="15" spans="1:51">
      <c r="A1589" s="220"/>
      <c r="B1589" s="224"/>
      <c r="C1589" s="283" t="s">
        <v>1455</v>
      </c>
      <c r="D1589" s="111" t="s">
        <v>25</v>
      </c>
      <c r="E1589" s="111" t="s">
        <v>1456</v>
      </c>
      <c r="F1589" s="290" t="s">
        <v>1630</v>
      </c>
      <c r="G1589" s="290" t="s">
        <v>1630</v>
      </c>
      <c r="H1589" s="290" t="s">
        <v>1630</v>
      </c>
      <c r="I1589" s="290" t="s">
        <v>1630</v>
      </c>
      <c r="J1589" s="259">
        <v>0.9</v>
      </c>
      <c r="K1589" s="260">
        <v>0.6</v>
      </c>
      <c r="L1589" s="260">
        <v>0.703703703703704</v>
      </c>
      <c r="M1589" s="261">
        <v>0.727272727272727</v>
      </c>
      <c r="N1589" s="261">
        <v>0.745928338762215</v>
      </c>
      <c r="O1589" s="262">
        <v>0.9</v>
      </c>
      <c r="P1589" s="263">
        <v>0.792002077382498</v>
      </c>
      <c r="Q1589" s="260">
        <v>0.709940420194418</v>
      </c>
      <c r="R1589" s="260">
        <v>0.810074074074074</v>
      </c>
      <c r="S1589" s="260">
        <v>0.821790090570059</v>
      </c>
      <c r="T1589" s="262">
        <v>0.9</v>
      </c>
      <c r="U1589" s="260">
        <v>0.601661905998442</v>
      </c>
      <c r="V1589" s="260">
        <v>0.596425211665099</v>
      </c>
      <c r="W1589" s="260">
        <v>0.555851851851852</v>
      </c>
      <c r="X1589" s="260">
        <v>0.635310741006694</v>
      </c>
      <c r="Y1589" s="262">
        <v>0.92</v>
      </c>
      <c r="Z1589" s="262">
        <v>0.05</v>
      </c>
      <c r="AA1589" s="262">
        <v>0</v>
      </c>
      <c r="AB1589" s="262">
        <v>0.5</v>
      </c>
      <c r="AC1589" s="262">
        <v>0.157894736842105</v>
      </c>
      <c r="AD1589" s="262">
        <v>0.92</v>
      </c>
      <c r="AE1589" s="260">
        <v>1</v>
      </c>
      <c r="AF1589" s="260">
        <v>0.836065573770492</v>
      </c>
      <c r="AG1589" s="260">
        <v>0.984848484848485</v>
      </c>
      <c r="AH1589" s="260">
        <v>0.975079872204473</v>
      </c>
      <c r="AI1589" s="262">
        <v>0.92</v>
      </c>
      <c r="AJ1589" s="260">
        <v>0.900284164298631</v>
      </c>
      <c r="AK1589" s="260">
        <v>0.903478533375118</v>
      </c>
      <c r="AL1589" s="260">
        <v>0.845128812555523</v>
      </c>
      <c r="AM1589" s="260">
        <v>0.903600370456124</v>
      </c>
      <c r="AN1589" s="259">
        <v>0.99</v>
      </c>
      <c r="AO1589" s="264">
        <v>1</v>
      </c>
      <c r="AP1589" s="264">
        <v>1</v>
      </c>
      <c r="AQ1589" s="264">
        <v>1</v>
      </c>
      <c r="AR1589" s="265">
        <v>1</v>
      </c>
      <c r="AS1589" s="286">
        <v>0.110069253262963</v>
      </c>
      <c r="AT1589" s="267">
        <v>0.0645161290322581</v>
      </c>
      <c r="AU1589" s="268">
        <v>0.038961038961039</v>
      </c>
      <c r="AV1589" s="268">
        <v>0.0135135135135135</v>
      </c>
      <c r="AW1589" s="268">
        <v>0.0523708421797594</v>
      </c>
      <c r="AX1589" s="224"/>
      <c r="AY1589" s="222"/>
    </row>
    <row r="1590" ht="15" spans="1:51">
      <c r="A1590" s="220"/>
      <c r="B1590" s="224"/>
      <c r="C1590" s="283" t="s">
        <v>1455</v>
      </c>
      <c r="D1590" s="111" t="s">
        <v>125</v>
      </c>
      <c r="E1590" s="111" t="s">
        <v>1456</v>
      </c>
      <c r="F1590" s="290" t="s">
        <v>1631</v>
      </c>
      <c r="G1590" s="290" t="s">
        <v>1631</v>
      </c>
      <c r="H1590" s="290" t="s">
        <v>1631</v>
      </c>
      <c r="I1590" s="290" t="s">
        <v>1631</v>
      </c>
      <c r="J1590" s="259">
        <v>0.9</v>
      </c>
      <c r="K1590" s="260" t="s">
        <v>33</v>
      </c>
      <c r="L1590" s="260" t="s">
        <v>33</v>
      </c>
      <c r="M1590" s="261" t="s">
        <v>33</v>
      </c>
      <c r="N1590" s="261" t="s">
        <v>33</v>
      </c>
      <c r="O1590" s="262">
        <v>0.9</v>
      </c>
      <c r="P1590" s="263" t="s">
        <v>33</v>
      </c>
      <c r="Q1590" s="260" t="s">
        <v>33</v>
      </c>
      <c r="R1590" s="260" t="s">
        <v>33</v>
      </c>
      <c r="S1590" s="260">
        <v>0</v>
      </c>
      <c r="T1590" s="262">
        <v>0.9</v>
      </c>
      <c r="U1590" s="260" t="s">
        <v>33</v>
      </c>
      <c r="V1590" s="260" t="s">
        <v>33</v>
      </c>
      <c r="W1590" s="260" t="s">
        <v>33</v>
      </c>
      <c r="X1590" s="260">
        <v>1</v>
      </c>
      <c r="Y1590" s="262">
        <v>0.92</v>
      </c>
      <c r="Z1590" s="262" t="s">
        <v>33</v>
      </c>
      <c r="AA1590" s="262" t="s">
        <v>33</v>
      </c>
      <c r="AB1590" s="262" t="s">
        <v>33</v>
      </c>
      <c r="AC1590" s="262" t="s">
        <v>33</v>
      </c>
      <c r="AD1590" s="262">
        <v>0.92</v>
      </c>
      <c r="AE1590" s="260">
        <v>1</v>
      </c>
      <c r="AF1590" s="260">
        <v>1</v>
      </c>
      <c r="AG1590" s="260">
        <v>0.274826789838337</v>
      </c>
      <c r="AH1590" s="260">
        <v>0.780935832195606</v>
      </c>
      <c r="AI1590" s="262">
        <v>0.92</v>
      </c>
      <c r="AJ1590" s="260" t="s">
        <v>33</v>
      </c>
      <c r="AK1590" s="260" t="s">
        <v>33</v>
      </c>
      <c r="AL1590" s="260" t="s">
        <v>33</v>
      </c>
      <c r="AM1590" s="260">
        <v>1</v>
      </c>
      <c r="AN1590" s="259">
        <v>0.99</v>
      </c>
      <c r="AO1590" s="264">
        <v>1</v>
      </c>
      <c r="AP1590" s="264">
        <v>1</v>
      </c>
      <c r="AQ1590" s="264">
        <v>1</v>
      </c>
      <c r="AR1590" s="265">
        <v>1</v>
      </c>
      <c r="AS1590" s="286">
        <v>0.110069253262963</v>
      </c>
      <c r="AT1590" s="267" t="s">
        <v>33</v>
      </c>
      <c r="AU1590" s="268" t="s">
        <v>33</v>
      </c>
      <c r="AV1590" s="268" t="s">
        <v>33</v>
      </c>
      <c r="AW1590" s="268" t="s">
        <v>33</v>
      </c>
      <c r="AX1590" s="224"/>
      <c r="AY1590" s="222"/>
    </row>
    <row r="1591" ht="15" spans="1:51">
      <c r="A1591" s="220"/>
      <c r="B1591" s="224"/>
      <c r="C1591" s="283" t="s">
        <v>1455</v>
      </c>
      <c r="D1591" s="111" t="s">
        <v>125</v>
      </c>
      <c r="E1591" s="111" t="s">
        <v>1456</v>
      </c>
      <c r="F1591" s="290" t="s">
        <v>1632</v>
      </c>
      <c r="G1591" s="290" t="s">
        <v>1632</v>
      </c>
      <c r="H1591" s="290" t="s">
        <v>1632</v>
      </c>
      <c r="I1591" s="290" t="s">
        <v>1632</v>
      </c>
      <c r="J1591" s="259">
        <v>0.9</v>
      </c>
      <c r="K1591" s="260" t="s">
        <v>33</v>
      </c>
      <c r="L1591" s="260" t="s">
        <v>33</v>
      </c>
      <c r="M1591" s="261" t="s">
        <v>33</v>
      </c>
      <c r="N1591" s="261" t="s">
        <v>33</v>
      </c>
      <c r="O1591" s="262">
        <v>0.9</v>
      </c>
      <c r="P1591" s="263" t="s">
        <v>33</v>
      </c>
      <c r="Q1591" s="260">
        <v>0</v>
      </c>
      <c r="R1591" s="260" t="s">
        <v>33</v>
      </c>
      <c r="S1591" s="260">
        <v>0</v>
      </c>
      <c r="T1591" s="262">
        <v>0.9</v>
      </c>
      <c r="U1591" s="260" t="s">
        <v>33</v>
      </c>
      <c r="V1591" s="260">
        <v>1</v>
      </c>
      <c r="W1591" s="260" t="s">
        <v>33</v>
      </c>
      <c r="X1591" s="260">
        <v>0.75</v>
      </c>
      <c r="Y1591" s="262">
        <v>0.92</v>
      </c>
      <c r="Z1591" s="262" t="s">
        <v>33</v>
      </c>
      <c r="AA1591" s="262" t="s">
        <v>33</v>
      </c>
      <c r="AB1591" s="262" t="s">
        <v>33</v>
      </c>
      <c r="AC1591" s="262" t="s">
        <v>33</v>
      </c>
      <c r="AD1591" s="262">
        <v>0.92</v>
      </c>
      <c r="AE1591" s="260">
        <v>1</v>
      </c>
      <c r="AF1591" s="260">
        <v>0.998531571218796</v>
      </c>
      <c r="AG1591" s="260">
        <v>0.946135831381733</v>
      </c>
      <c r="AH1591" s="260">
        <v>0.961143092105263</v>
      </c>
      <c r="AI1591" s="262">
        <v>0.92</v>
      </c>
      <c r="AJ1591" s="260" t="s">
        <v>33</v>
      </c>
      <c r="AK1591" s="260">
        <v>1</v>
      </c>
      <c r="AL1591" s="260" t="s">
        <v>33</v>
      </c>
      <c r="AM1591" s="260">
        <v>0.727272727272727</v>
      </c>
      <c r="AN1591" s="259">
        <v>0.99</v>
      </c>
      <c r="AO1591" s="264">
        <v>1</v>
      </c>
      <c r="AP1591" s="264">
        <v>1</v>
      </c>
      <c r="AQ1591" s="264">
        <v>1</v>
      </c>
      <c r="AR1591" s="265">
        <v>1</v>
      </c>
      <c r="AS1591" s="286">
        <v>0.110069253262963</v>
      </c>
      <c r="AT1591" s="267" t="s">
        <v>33</v>
      </c>
      <c r="AU1591" s="268" t="s">
        <v>33</v>
      </c>
      <c r="AV1591" s="268" t="s">
        <v>33</v>
      </c>
      <c r="AW1591" s="268" t="s">
        <v>33</v>
      </c>
      <c r="AX1591" s="224"/>
      <c r="AY1591" s="222"/>
    </row>
    <row r="1592" ht="15" spans="1:51">
      <c r="A1592" s="220"/>
      <c r="B1592" s="224"/>
      <c r="C1592" s="283" t="s">
        <v>1455</v>
      </c>
      <c r="D1592" s="111" t="s">
        <v>125</v>
      </c>
      <c r="E1592" s="111" t="s">
        <v>1456</v>
      </c>
      <c r="F1592" s="290" t="s">
        <v>1633</v>
      </c>
      <c r="G1592" s="290" t="s">
        <v>1633</v>
      </c>
      <c r="H1592" s="290" t="s">
        <v>1633</v>
      </c>
      <c r="I1592" s="290" t="s">
        <v>1633</v>
      </c>
      <c r="J1592" s="259">
        <v>0.9</v>
      </c>
      <c r="K1592" s="260" t="s">
        <v>33</v>
      </c>
      <c r="L1592" s="260" t="s">
        <v>33</v>
      </c>
      <c r="M1592" s="261" t="s">
        <v>33</v>
      </c>
      <c r="N1592" s="261" t="s">
        <v>33</v>
      </c>
      <c r="O1592" s="262">
        <v>0.9</v>
      </c>
      <c r="P1592" s="263" t="s">
        <v>33</v>
      </c>
      <c r="Q1592" s="260" t="s">
        <v>33</v>
      </c>
      <c r="R1592" s="260">
        <v>0</v>
      </c>
      <c r="S1592" s="260">
        <v>0</v>
      </c>
      <c r="T1592" s="262">
        <v>0.9</v>
      </c>
      <c r="U1592" s="260" t="s">
        <v>33</v>
      </c>
      <c r="V1592" s="260" t="s">
        <v>33</v>
      </c>
      <c r="W1592" s="260">
        <v>1</v>
      </c>
      <c r="X1592" s="260">
        <v>1</v>
      </c>
      <c r="Y1592" s="262">
        <v>0.92</v>
      </c>
      <c r="Z1592" s="262" t="s">
        <v>33</v>
      </c>
      <c r="AA1592" s="262" t="s">
        <v>33</v>
      </c>
      <c r="AB1592" s="262" t="s">
        <v>33</v>
      </c>
      <c r="AC1592" s="262" t="s">
        <v>33</v>
      </c>
      <c r="AD1592" s="262">
        <v>0.92</v>
      </c>
      <c r="AE1592" s="260">
        <v>0.996402877697842</v>
      </c>
      <c r="AF1592" s="260">
        <v>0.993779160186625</v>
      </c>
      <c r="AG1592" s="260">
        <v>0.78544061302682</v>
      </c>
      <c r="AH1592" s="260">
        <v>0.864541314248536</v>
      </c>
      <c r="AI1592" s="262">
        <v>0.92</v>
      </c>
      <c r="AJ1592" s="260" t="s">
        <v>33</v>
      </c>
      <c r="AK1592" s="260" t="s">
        <v>33</v>
      </c>
      <c r="AL1592" s="260">
        <v>1</v>
      </c>
      <c r="AM1592" s="260">
        <v>1</v>
      </c>
      <c r="AN1592" s="259">
        <v>0.99</v>
      </c>
      <c r="AO1592" s="264">
        <v>1</v>
      </c>
      <c r="AP1592" s="264">
        <v>1</v>
      </c>
      <c r="AQ1592" s="264" t="s">
        <v>33</v>
      </c>
      <c r="AR1592" s="265">
        <v>1</v>
      </c>
      <c r="AS1592" s="286">
        <v>0.110069253262963</v>
      </c>
      <c r="AT1592" s="267" t="s">
        <v>33</v>
      </c>
      <c r="AU1592" s="268" t="s">
        <v>33</v>
      </c>
      <c r="AV1592" s="268" t="s">
        <v>33</v>
      </c>
      <c r="AW1592" s="268" t="s">
        <v>33</v>
      </c>
      <c r="AX1592" s="224"/>
      <c r="AY1592" s="222"/>
    </row>
    <row r="1593" ht="15" spans="1:51">
      <c r="A1593" s="220"/>
      <c r="B1593" s="224"/>
      <c r="C1593" s="283" t="s">
        <v>1455</v>
      </c>
      <c r="D1593" s="111" t="s">
        <v>125</v>
      </c>
      <c r="E1593" s="111" t="s">
        <v>1456</v>
      </c>
      <c r="F1593" s="290" t="s">
        <v>1634</v>
      </c>
      <c r="G1593" s="290" t="s">
        <v>1634</v>
      </c>
      <c r="H1593" s="290" t="s">
        <v>1634</v>
      </c>
      <c r="I1593" s="290" t="s">
        <v>1634</v>
      </c>
      <c r="J1593" s="259">
        <v>0.9</v>
      </c>
      <c r="K1593" s="260" t="s">
        <v>33</v>
      </c>
      <c r="L1593" s="260" t="s">
        <v>33</v>
      </c>
      <c r="M1593" s="261" t="s">
        <v>33</v>
      </c>
      <c r="N1593" s="261" t="s">
        <v>33</v>
      </c>
      <c r="O1593" s="262">
        <v>0.9</v>
      </c>
      <c r="P1593" s="263" t="s">
        <v>33</v>
      </c>
      <c r="Q1593" s="260" t="s">
        <v>33</v>
      </c>
      <c r="R1593" s="260" t="s">
        <v>33</v>
      </c>
      <c r="S1593" s="260" t="s">
        <v>33</v>
      </c>
      <c r="T1593" s="262">
        <v>0.9</v>
      </c>
      <c r="U1593" s="260" t="s">
        <v>33</v>
      </c>
      <c r="V1593" s="260" t="s">
        <v>33</v>
      </c>
      <c r="W1593" s="260" t="s">
        <v>33</v>
      </c>
      <c r="X1593" s="260" t="s">
        <v>33</v>
      </c>
      <c r="Y1593" s="262">
        <v>0.92</v>
      </c>
      <c r="Z1593" s="262" t="s">
        <v>33</v>
      </c>
      <c r="AA1593" s="262" t="s">
        <v>33</v>
      </c>
      <c r="AB1593" s="262" t="s">
        <v>33</v>
      </c>
      <c r="AC1593" s="262" t="s">
        <v>33</v>
      </c>
      <c r="AD1593" s="262">
        <v>0.92</v>
      </c>
      <c r="AE1593" s="260">
        <v>0.955696202531646</v>
      </c>
      <c r="AF1593" s="260">
        <v>1</v>
      </c>
      <c r="AG1593" s="260">
        <v>1</v>
      </c>
      <c r="AH1593" s="260">
        <v>0.924138977393415</v>
      </c>
      <c r="AI1593" s="262">
        <v>0.92</v>
      </c>
      <c r="AJ1593" s="260" t="s">
        <v>33</v>
      </c>
      <c r="AK1593" s="260" t="s">
        <v>33</v>
      </c>
      <c r="AL1593" s="260" t="s">
        <v>33</v>
      </c>
      <c r="AM1593" s="260" t="s">
        <v>33</v>
      </c>
      <c r="AN1593" s="259">
        <v>0.99</v>
      </c>
      <c r="AO1593" s="264" t="s">
        <v>33</v>
      </c>
      <c r="AP1593" s="264" t="s">
        <v>33</v>
      </c>
      <c r="AQ1593" s="264" t="s">
        <v>33</v>
      </c>
      <c r="AR1593" s="265">
        <v>1</v>
      </c>
      <c r="AS1593" s="286">
        <v>0.110069253262963</v>
      </c>
      <c r="AT1593" s="267" t="s">
        <v>33</v>
      </c>
      <c r="AU1593" s="268" t="s">
        <v>33</v>
      </c>
      <c r="AV1593" s="268" t="s">
        <v>33</v>
      </c>
      <c r="AW1593" s="268" t="s">
        <v>33</v>
      </c>
      <c r="AX1593" s="224"/>
      <c r="AY1593" s="222"/>
    </row>
    <row r="1594" ht="15" spans="1:51">
      <c r="A1594" s="220"/>
      <c r="B1594" s="224"/>
      <c r="C1594" s="283" t="s">
        <v>1455</v>
      </c>
      <c r="D1594" s="111" t="s">
        <v>25</v>
      </c>
      <c r="E1594" s="111" t="s">
        <v>1456</v>
      </c>
      <c r="F1594" s="290" t="s">
        <v>1635</v>
      </c>
      <c r="G1594" s="290" t="s">
        <v>1635</v>
      </c>
      <c r="H1594" s="290" t="s">
        <v>1635</v>
      </c>
      <c r="I1594" s="290" t="s">
        <v>1635</v>
      </c>
      <c r="J1594" s="259">
        <v>0.9</v>
      </c>
      <c r="K1594" s="260">
        <v>1</v>
      </c>
      <c r="L1594" s="260">
        <v>0.972222222222222</v>
      </c>
      <c r="M1594" s="261">
        <v>1</v>
      </c>
      <c r="N1594" s="261">
        <v>0.991071428571429</v>
      </c>
      <c r="O1594" s="262">
        <v>0.9</v>
      </c>
      <c r="P1594" s="263">
        <v>0.851557907113463</v>
      </c>
      <c r="Q1594" s="260">
        <v>0.968147751605996</v>
      </c>
      <c r="R1594" s="260">
        <v>0.947159513768296</v>
      </c>
      <c r="S1594" s="260">
        <v>0.941714394203082</v>
      </c>
      <c r="T1594" s="262">
        <v>0.9</v>
      </c>
      <c r="U1594" s="260">
        <v>0.957671957671958</v>
      </c>
      <c r="V1594" s="260">
        <v>0.973233404710921</v>
      </c>
      <c r="W1594" s="260">
        <v>0.962540312577524</v>
      </c>
      <c r="X1594" s="260">
        <v>0.969338353953739</v>
      </c>
      <c r="Y1594" s="262">
        <v>0.92</v>
      </c>
      <c r="Z1594" s="262">
        <v>0.75</v>
      </c>
      <c r="AA1594" s="262">
        <v>0</v>
      </c>
      <c r="AB1594" s="262">
        <v>0</v>
      </c>
      <c r="AC1594" s="262">
        <v>0.160583941605839</v>
      </c>
      <c r="AD1594" s="262">
        <v>0.92</v>
      </c>
      <c r="AE1594" s="260">
        <v>1</v>
      </c>
      <c r="AF1594" s="260">
        <v>0.985507246376812</v>
      </c>
      <c r="AG1594" s="260">
        <v>0.983333333333333</v>
      </c>
      <c r="AH1594" s="260">
        <v>0.822463768115942</v>
      </c>
      <c r="AI1594" s="262">
        <v>0.92</v>
      </c>
      <c r="AJ1594" s="260">
        <v>0.977980035231944</v>
      </c>
      <c r="AK1594" s="260">
        <v>0.98689138576779</v>
      </c>
      <c r="AL1594" s="260">
        <v>0.984138785625775</v>
      </c>
      <c r="AM1594" s="260">
        <v>0.985159985676069</v>
      </c>
      <c r="AN1594" s="259">
        <v>0.99</v>
      </c>
      <c r="AO1594" s="264">
        <v>1</v>
      </c>
      <c r="AP1594" s="264">
        <v>1</v>
      </c>
      <c r="AQ1594" s="264">
        <v>1</v>
      </c>
      <c r="AR1594" s="265">
        <v>1</v>
      </c>
      <c r="AS1594" s="286">
        <v>0.110069253262963</v>
      </c>
      <c r="AT1594" s="267">
        <v>0.0487804878048781</v>
      </c>
      <c r="AU1594" s="268">
        <v>0.0269230769230769</v>
      </c>
      <c r="AV1594" s="268">
        <v>0.032258064516129</v>
      </c>
      <c r="AW1594" s="268">
        <v>0.0458742065781881</v>
      </c>
      <c r="AX1594" s="224"/>
      <c r="AY1594" s="222"/>
    </row>
    <row r="1595" ht="15" spans="1:51">
      <c r="A1595" s="220"/>
      <c r="B1595" s="224"/>
      <c r="C1595" s="283" t="s">
        <v>1455</v>
      </c>
      <c r="D1595" s="111" t="s">
        <v>125</v>
      </c>
      <c r="E1595" s="111" t="s">
        <v>1456</v>
      </c>
      <c r="F1595" s="290" t="s">
        <v>1636</v>
      </c>
      <c r="G1595" s="290" t="s">
        <v>1636</v>
      </c>
      <c r="H1595" s="290" t="s">
        <v>1636</v>
      </c>
      <c r="I1595" s="290" t="s">
        <v>1636</v>
      </c>
      <c r="J1595" s="259">
        <v>0.9</v>
      </c>
      <c r="K1595" s="260" t="s">
        <v>33</v>
      </c>
      <c r="L1595" s="260" t="s">
        <v>33</v>
      </c>
      <c r="M1595" s="261" t="s">
        <v>33</v>
      </c>
      <c r="N1595" s="261" t="s">
        <v>33</v>
      </c>
      <c r="O1595" s="262">
        <v>0.9</v>
      </c>
      <c r="P1595" s="263" t="s">
        <v>33</v>
      </c>
      <c r="Q1595" s="260" t="s">
        <v>33</v>
      </c>
      <c r="R1595" s="260" t="s">
        <v>33</v>
      </c>
      <c r="S1595" s="260">
        <v>0</v>
      </c>
      <c r="T1595" s="262">
        <v>0.9</v>
      </c>
      <c r="U1595" s="260" t="s">
        <v>33</v>
      </c>
      <c r="V1595" s="260" t="s">
        <v>33</v>
      </c>
      <c r="W1595" s="260" t="s">
        <v>33</v>
      </c>
      <c r="X1595" s="260">
        <v>0</v>
      </c>
      <c r="Y1595" s="262">
        <v>0.92</v>
      </c>
      <c r="Z1595" s="262" t="s">
        <v>33</v>
      </c>
      <c r="AA1595" s="262" t="s">
        <v>33</v>
      </c>
      <c r="AB1595" s="262" t="s">
        <v>33</v>
      </c>
      <c r="AC1595" s="262" t="s">
        <v>33</v>
      </c>
      <c r="AD1595" s="262">
        <v>0.92</v>
      </c>
      <c r="AE1595" s="260">
        <v>0.991735537190083</v>
      </c>
      <c r="AF1595" s="260">
        <v>1</v>
      </c>
      <c r="AG1595" s="260">
        <v>0.972972972972973</v>
      </c>
      <c r="AH1595" s="260">
        <v>0.900373599003736</v>
      </c>
      <c r="AI1595" s="262">
        <v>0.92</v>
      </c>
      <c r="AJ1595" s="260" t="s">
        <v>33</v>
      </c>
      <c r="AK1595" s="260" t="s">
        <v>33</v>
      </c>
      <c r="AL1595" s="260" t="s">
        <v>33</v>
      </c>
      <c r="AM1595" s="260">
        <v>0</v>
      </c>
      <c r="AN1595" s="259">
        <v>0.99</v>
      </c>
      <c r="AO1595" s="264" t="s">
        <v>33</v>
      </c>
      <c r="AP1595" s="264" t="s">
        <v>33</v>
      </c>
      <c r="AQ1595" s="264">
        <v>1</v>
      </c>
      <c r="AR1595" s="265">
        <v>1</v>
      </c>
      <c r="AS1595" s="286">
        <v>0.110069253262963</v>
      </c>
      <c r="AT1595" s="267" t="s">
        <v>33</v>
      </c>
      <c r="AU1595" s="268" t="s">
        <v>33</v>
      </c>
      <c r="AV1595" s="268" t="s">
        <v>33</v>
      </c>
      <c r="AW1595" s="268" t="s">
        <v>33</v>
      </c>
      <c r="AX1595" s="224"/>
      <c r="AY1595" s="222"/>
    </row>
    <row r="1596" ht="15" spans="1:51">
      <c r="A1596" s="220"/>
      <c r="B1596" s="224"/>
      <c r="C1596" s="283" t="s">
        <v>1455</v>
      </c>
      <c r="D1596" s="111" t="s">
        <v>25</v>
      </c>
      <c r="E1596" s="111" t="s">
        <v>1456</v>
      </c>
      <c r="F1596" s="290" t="s">
        <v>1637</v>
      </c>
      <c r="G1596" s="290" t="s">
        <v>1637</v>
      </c>
      <c r="H1596" s="290" t="s">
        <v>1637</v>
      </c>
      <c r="I1596" s="290" t="s">
        <v>1637</v>
      </c>
      <c r="J1596" s="259">
        <v>0.9</v>
      </c>
      <c r="K1596" s="260">
        <v>0.936170212765957</v>
      </c>
      <c r="L1596" s="260">
        <v>0.959183673469388</v>
      </c>
      <c r="M1596" s="261">
        <v>0.936170212765957</v>
      </c>
      <c r="N1596" s="261">
        <v>0.965796579657966</v>
      </c>
      <c r="O1596" s="262">
        <v>0.9</v>
      </c>
      <c r="P1596" s="263">
        <v>0.994788273615635</v>
      </c>
      <c r="Q1596" s="260">
        <v>0.991943605236657</v>
      </c>
      <c r="R1596" s="260">
        <v>0.987339415378887</v>
      </c>
      <c r="S1596" s="260">
        <v>0.989425662169895</v>
      </c>
      <c r="T1596" s="262">
        <v>0.9</v>
      </c>
      <c r="U1596" s="260">
        <v>0.834093376764387</v>
      </c>
      <c r="V1596" s="260">
        <v>0.824370594159114</v>
      </c>
      <c r="W1596" s="260">
        <v>0.78495624650903</v>
      </c>
      <c r="X1596" s="260">
        <v>0.804637344892728</v>
      </c>
      <c r="Y1596" s="262">
        <v>0.92</v>
      </c>
      <c r="Z1596" s="262" t="s">
        <v>33</v>
      </c>
      <c r="AA1596" s="262" t="s">
        <v>33</v>
      </c>
      <c r="AB1596" s="262">
        <v>0</v>
      </c>
      <c r="AC1596" s="262">
        <v>0.134831460674157</v>
      </c>
      <c r="AD1596" s="262">
        <v>0.92</v>
      </c>
      <c r="AE1596" s="260">
        <v>0.970350404312669</v>
      </c>
      <c r="AF1596" s="260">
        <v>0.836065573770492</v>
      </c>
      <c r="AG1596" s="260">
        <v>0.89</v>
      </c>
      <c r="AH1596" s="260">
        <v>0.877945152568559</v>
      </c>
      <c r="AI1596" s="262">
        <v>0.92</v>
      </c>
      <c r="AJ1596" s="260">
        <v>0.932681867535288</v>
      </c>
      <c r="AK1596" s="260">
        <v>0.934944612286002</v>
      </c>
      <c r="AL1596" s="260">
        <v>0.904336497301321</v>
      </c>
      <c r="AM1596" s="260">
        <v>0.924137985054752</v>
      </c>
      <c r="AN1596" s="259">
        <v>0.99</v>
      </c>
      <c r="AO1596" s="264">
        <v>1</v>
      </c>
      <c r="AP1596" s="264">
        <v>1</v>
      </c>
      <c r="AQ1596" s="264">
        <v>1</v>
      </c>
      <c r="AR1596" s="265">
        <v>1</v>
      </c>
      <c r="AS1596" s="286">
        <v>0.110069253262963</v>
      </c>
      <c r="AT1596" s="267">
        <v>0.0276923076923077</v>
      </c>
      <c r="AU1596" s="268">
        <v>0.0220820189274448</v>
      </c>
      <c r="AV1596" s="268">
        <v>0.0463917525773196</v>
      </c>
      <c r="AW1596" s="268">
        <v>0.0243539691392452</v>
      </c>
      <c r="AX1596" s="224"/>
      <c r="AY1596" s="222"/>
    </row>
    <row r="1597" ht="15" spans="1:51">
      <c r="A1597" s="220"/>
      <c r="B1597" s="224"/>
      <c r="C1597" s="283" t="s">
        <v>1455</v>
      </c>
      <c r="D1597" s="111" t="s">
        <v>25</v>
      </c>
      <c r="E1597" s="111" t="s">
        <v>1456</v>
      </c>
      <c r="F1597" s="290" t="s">
        <v>1638</v>
      </c>
      <c r="G1597" s="290" t="s">
        <v>1638</v>
      </c>
      <c r="H1597" s="290" t="s">
        <v>1638</v>
      </c>
      <c r="I1597" s="290" t="s">
        <v>1638</v>
      </c>
      <c r="J1597" s="259">
        <v>0.9</v>
      </c>
      <c r="K1597" s="260">
        <v>0.96969696969697</v>
      </c>
      <c r="L1597" s="260">
        <v>0.970588235294118</v>
      </c>
      <c r="M1597" s="261">
        <v>0.9375</v>
      </c>
      <c r="N1597" s="261">
        <v>0.954659949622166</v>
      </c>
      <c r="O1597" s="262">
        <v>0.9</v>
      </c>
      <c r="P1597" s="263">
        <v>0.971133285816108</v>
      </c>
      <c r="Q1597" s="260">
        <v>0.99236641221374</v>
      </c>
      <c r="R1597" s="260">
        <v>0.9913336543091</v>
      </c>
      <c r="S1597" s="260">
        <v>0.968937388579763</v>
      </c>
      <c r="T1597" s="262">
        <v>0.9</v>
      </c>
      <c r="U1597" s="260">
        <v>0.688168210976479</v>
      </c>
      <c r="V1597" s="260">
        <v>0.731436502428869</v>
      </c>
      <c r="W1597" s="260">
        <v>0.682715454983149</v>
      </c>
      <c r="X1597" s="260">
        <v>0.656258440927016</v>
      </c>
      <c r="Y1597" s="262">
        <v>0.92</v>
      </c>
      <c r="Z1597" s="262">
        <v>0.890625</v>
      </c>
      <c r="AA1597" s="262">
        <v>0.90998268897865</v>
      </c>
      <c r="AB1597" s="262">
        <v>0.913834370512207</v>
      </c>
      <c r="AC1597" s="262">
        <v>0.895416973883348</v>
      </c>
      <c r="AD1597" s="262">
        <v>0.92</v>
      </c>
      <c r="AE1597" s="260">
        <v>0.988505747126437</v>
      </c>
      <c r="AF1597" s="260">
        <v>1</v>
      </c>
      <c r="AG1597" s="260">
        <v>1</v>
      </c>
      <c r="AH1597" s="260">
        <v>0.994255413168361</v>
      </c>
      <c r="AI1597" s="262">
        <v>0.92</v>
      </c>
      <c r="AJ1597" s="260">
        <v>0.912206473450391</v>
      </c>
      <c r="AK1597" s="260">
        <v>0.921865154379332</v>
      </c>
      <c r="AL1597" s="260">
        <v>0.9309186855361</v>
      </c>
      <c r="AM1597" s="260">
        <v>0.911288892208023</v>
      </c>
      <c r="AN1597" s="259">
        <v>0.99</v>
      </c>
      <c r="AO1597" s="264" t="s">
        <v>33</v>
      </c>
      <c r="AP1597" s="264" t="s">
        <v>33</v>
      </c>
      <c r="AQ1597" s="264" t="s">
        <v>33</v>
      </c>
      <c r="AR1597" s="265">
        <v>1</v>
      </c>
      <c r="AS1597" s="286">
        <v>0.110069253262963</v>
      </c>
      <c r="AT1597" s="267">
        <v>0.0365853658536585</v>
      </c>
      <c r="AU1597" s="268">
        <v>0.0784313725490196</v>
      </c>
      <c r="AV1597" s="268">
        <v>0.03125</v>
      </c>
      <c r="AW1597" s="268">
        <v>0.0393996247654784</v>
      </c>
      <c r="AX1597" s="224"/>
      <c r="AY1597" s="222"/>
    </row>
    <row r="1598" ht="15" spans="1:51">
      <c r="A1598" s="220"/>
      <c r="B1598" s="224"/>
      <c r="C1598" s="283" t="s">
        <v>1455</v>
      </c>
      <c r="D1598" s="111" t="s">
        <v>125</v>
      </c>
      <c r="E1598" s="111" t="s">
        <v>1456</v>
      </c>
      <c r="F1598" s="290" t="s">
        <v>1639</v>
      </c>
      <c r="G1598" s="290" t="s">
        <v>1639</v>
      </c>
      <c r="H1598" s="290" t="s">
        <v>1639</v>
      </c>
      <c r="I1598" s="290" t="s">
        <v>1639</v>
      </c>
      <c r="J1598" s="259">
        <v>0.9</v>
      </c>
      <c r="K1598" s="260" t="s">
        <v>33</v>
      </c>
      <c r="L1598" s="260" t="s">
        <v>33</v>
      </c>
      <c r="M1598" s="261" t="s">
        <v>33</v>
      </c>
      <c r="N1598" s="261" t="s">
        <v>33</v>
      </c>
      <c r="O1598" s="262">
        <v>0.9</v>
      </c>
      <c r="P1598" s="263" t="s">
        <v>33</v>
      </c>
      <c r="Q1598" s="260" t="s">
        <v>33</v>
      </c>
      <c r="R1598" s="260" t="s">
        <v>33</v>
      </c>
      <c r="S1598" s="260">
        <v>0</v>
      </c>
      <c r="T1598" s="262">
        <v>0.9</v>
      </c>
      <c r="U1598" s="260" t="s">
        <v>33</v>
      </c>
      <c r="V1598" s="260" t="s">
        <v>33</v>
      </c>
      <c r="W1598" s="260" t="s">
        <v>33</v>
      </c>
      <c r="X1598" s="260">
        <v>0</v>
      </c>
      <c r="Y1598" s="262">
        <v>0.92</v>
      </c>
      <c r="Z1598" s="262" t="s">
        <v>33</v>
      </c>
      <c r="AA1598" s="262" t="s">
        <v>33</v>
      </c>
      <c r="AB1598" s="262" t="s">
        <v>33</v>
      </c>
      <c r="AC1598" s="262" t="s">
        <v>33</v>
      </c>
      <c r="AD1598" s="262">
        <v>0.92</v>
      </c>
      <c r="AE1598" s="260">
        <v>0.919254658385093</v>
      </c>
      <c r="AF1598" s="260">
        <v>0.944</v>
      </c>
      <c r="AG1598" s="260">
        <v>0.245283018867925</v>
      </c>
      <c r="AH1598" s="260">
        <v>0.709794696321642</v>
      </c>
      <c r="AI1598" s="262">
        <v>0.92</v>
      </c>
      <c r="AJ1598" s="260" t="s">
        <v>33</v>
      </c>
      <c r="AK1598" s="260" t="s">
        <v>33</v>
      </c>
      <c r="AL1598" s="260" t="s">
        <v>33</v>
      </c>
      <c r="AM1598" s="260">
        <v>0</v>
      </c>
      <c r="AN1598" s="259">
        <v>0.99</v>
      </c>
      <c r="AO1598" s="264">
        <v>1</v>
      </c>
      <c r="AP1598" s="264">
        <v>1</v>
      </c>
      <c r="AQ1598" s="264">
        <v>1</v>
      </c>
      <c r="AR1598" s="265">
        <v>1</v>
      </c>
      <c r="AS1598" s="286">
        <v>0.110069253262963</v>
      </c>
      <c r="AT1598" s="267" t="s">
        <v>33</v>
      </c>
      <c r="AU1598" s="268" t="s">
        <v>33</v>
      </c>
      <c r="AV1598" s="268" t="s">
        <v>33</v>
      </c>
      <c r="AW1598" s="268" t="s">
        <v>33</v>
      </c>
      <c r="AX1598" s="224"/>
      <c r="AY1598" s="222"/>
    </row>
    <row r="1599" ht="15" spans="1:51">
      <c r="A1599" s="220"/>
      <c r="B1599" s="224"/>
      <c r="C1599" s="283" t="s">
        <v>1455</v>
      </c>
      <c r="D1599" s="111" t="s">
        <v>125</v>
      </c>
      <c r="E1599" s="111" t="s">
        <v>1456</v>
      </c>
      <c r="F1599" s="290" t="s">
        <v>1640</v>
      </c>
      <c r="G1599" s="290" t="s">
        <v>1640</v>
      </c>
      <c r="H1599" s="290" t="s">
        <v>1640</v>
      </c>
      <c r="I1599" s="290" t="s">
        <v>1640</v>
      </c>
      <c r="J1599" s="259">
        <v>0.9</v>
      </c>
      <c r="K1599" s="260" t="s">
        <v>33</v>
      </c>
      <c r="L1599" s="260" t="s">
        <v>33</v>
      </c>
      <c r="M1599" s="261" t="s">
        <v>33</v>
      </c>
      <c r="N1599" s="261" t="s">
        <v>33</v>
      </c>
      <c r="O1599" s="262">
        <v>0.9</v>
      </c>
      <c r="P1599" s="263" t="s">
        <v>33</v>
      </c>
      <c r="Q1599" s="260">
        <v>0</v>
      </c>
      <c r="R1599" s="260" t="s">
        <v>33</v>
      </c>
      <c r="S1599" s="260">
        <v>0.0833333333333333</v>
      </c>
      <c r="T1599" s="262">
        <v>0.9</v>
      </c>
      <c r="U1599" s="260" t="s">
        <v>33</v>
      </c>
      <c r="V1599" s="260">
        <v>1</v>
      </c>
      <c r="W1599" s="260" t="s">
        <v>33</v>
      </c>
      <c r="X1599" s="260">
        <v>0.916666666666667</v>
      </c>
      <c r="Y1599" s="262">
        <v>0.92</v>
      </c>
      <c r="Z1599" s="262" t="s">
        <v>33</v>
      </c>
      <c r="AA1599" s="262" t="s">
        <v>33</v>
      </c>
      <c r="AB1599" s="262" t="s">
        <v>33</v>
      </c>
      <c r="AC1599" s="262" t="s">
        <v>33</v>
      </c>
      <c r="AD1599" s="262">
        <v>0.92</v>
      </c>
      <c r="AE1599" s="260">
        <v>0.935779816513762</v>
      </c>
      <c r="AF1599" s="260">
        <v>0.262626262626263</v>
      </c>
      <c r="AG1599" s="260">
        <v>0.545454545454545</v>
      </c>
      <c r="AH1599" s="260">
        <v>0.522538766678687</v>
      </c>
      <c r="AI1599" s="262">
        <v>0.92</v>
      </c>
      <c r="AJ1599" s="260" t="s">
        <v>33</v>
      </c>
      <c r="AK1599" s="260">
        <v>1</v>
      </c>
      <c r="AL1599" s="260" t="s">
        <v>33</v>
      </c>
      <c r="AM1599" s="260">
        <v>1</v>
      </c>
      <c r="AN1599" s="259">
        <v>0.99</v>
      </c>
      <c r="AO1599" s="264">
        <v>1</v>
      </c>
      <c r="AP1599" s="264">
        <v>1</v>
      </c>
      <c r="AQ1599" s="264">
        <v>1</v>
      </c>
      <c r="AR1599" s="265">
        <v>1</v>
      </c>
      <c r="AS1599" s="286">
        <v>0.110069253262963</v>
      </c>
      <c r="AT1599" s="267" t="s">
        <v>33</v>
      </c>
      <c r="AU1599" s="268" t="s">
        <v>33</v>
      </c>
      <c r="AV1599" s="268" t="s">
        <v>33</v>
      </c>
      <c r="AW1599" s="268">
        <v>0.333333333333333</v>
      </c>
      <c r="AX1599" s="224"/>
      <c r="AY1599" s="222"/>
    </row>
    <row r="1600" ht="15" spans="1:51">
      <c r="A1600" s="220"/>
      <c r="B1600" s="224"/>
      <c r="C1600" s="283" t="s">
        <v>1455</v>
      </c>
      <c r="D1600" s="111" t="s">
        <v>25</v>
      </c>
      <c r="E1600" s="111" t="s">
        <v>1456</v>
      </c>
      <c r="F1600" s="290" t="s">
        <v>1641</v>
      </c>
      <c r="G1600" s="290" t="s">
        <v>1641</v>
      </c>
      <c r="H1600" s="290" t="s">
        <v>1641</v>
      </c>
      <c r="I1600" s="290" t="s">
        <v>1641</v>
      </c>
      <c r="J1600" s="259">
        <v>0.9</v>
      </c>
      <c r="K1600" s="260">
        <v>0.96078431372549</v>
      </c>
      <c r="L1600" s="260">
        <v>0.978723404255319</v>
      </c>
      <c r="M1600" s="261">
        <v>0.957446808510638</v>
      </c>
      <c r="N1600" s="261">
        <v>0.983549783549784</v>
      </c>
      <c r="O1600" s="262">
        <v>0.9</v>
      </c>
      <c r="P1600" s="263">
        <v>0.93847110006215</v>
      </c>
      <c r="Q1600" s="260">
        <v>0.974504249291785</v>
      </c>
      <c r="R1600" s="260">
        <v>0.953881629515757</v>
      </c>
      <c r="S1600" s="260">
        <v>0.975562228469205</v>
      </c>
      <c r="T1600" s="262">
        <v>0.9</v>
      </c>
      <c r="U1600" s="260">
        <v>0.858918582970789</v>
      </c>
      <c r="V1600" s="260">
        <v>0.886685552407932</v>
      </c>
      <c r="W1600" s="260">
        <v>0.876249039200615</v>
      </c>
      <c r="X1600" s="260">
        <v>0.876693074367493</v>
      </c>
      <c r="Y1600" s="262">
        <v>0.92</v>
      </c>
      <c r="Z1600" s="262">
        <v>0.926196269261963</v>
      </c>
      <c r="AA1600" s="262">
        <v>0.940740740740741</v>
      </c>
      <c r="AB1600" s="262">
        <v>0.945829750644884</v>
      </c>
      <c r="AC1600" s="262">
        <v>0.939371602321939</v>
      </c>
      <c r="AD1600" s="262">
        <v>0.92</v>
      </c>
      <c r="AE1600" s="260">
        <v>1</v>
      </c>
      <c r="AF1600" s="260">
        <v>0.990654205607477</v>
      </c>
      <c r="AG1600" s="260">
        <v>1</v>
      </c>
      <c r="AH1600" s="260">
        <v>0.995962954167656</v>
      </c>
      <c r="AI1600" s="262">
        <v>0.92</v>
      </c>
      <c r="AJ1600" s="260">
        <v>0.946868402533427</v>
      </c>
      <c r="AK1600" s="260">
        <v>0.951208791208791</v>
      </c>
      <c r="AL1600" s="260">
        <v>0.95578093306288</v>
      </c>
      <c r="AM1600" s="260">
        <v>0.951208825600501</v>
      </c>
      <c r="AN1600" s="259">
        <v>0.99</v>
      </c>
      <c r="AO1600" s="264">
        <v>1</v>
      </c>
      <c r="AP1600" s="264">
        <v>1</v>
      </c>
      <c r="AQ1600" s="264">
        <v>1</v>
      </c>
      <c r="AR1600" s="265">
        <v>1</v>
      </c>
      <c r="AS1600" s="286">
        <v>0.110069253262963</v>
      </c>
      <c r="AT1600" s="267">
        <v>0</v>
      </c>
      <c r="AU1600" s="268">
        <v>0</v>
      </c>
      <c r="AV1600" s="268">
        <v>0.142857142857143</v>
      </c>
      <c r="AW1600" s="268">
        <v>0.0298661174047374</v>
      </c>
      <c r="AX1600" s="224"/>
      <c r="AY1600" s="222"/>
    </row>
    <row r="1601" ht="15" spans="1:51">
      <c r="A1601" s="220"/>
      <c r="B1601" s="224"/>
      <c r="C1601" s="283" t="s">
        <v>1455</v>
      </c>
      <c r="D1601" s="111" t="s">
        <v>125</v>
      </c>
      <c r="E1601" s="111" t="s">
        <v>1456</v>
      </c>
      <c r="F1601" s="290" t="s">
        <v>1642</v>
      </c>
      <c r="G1601" s="290" t="s">
        <v>1642</v>
      </c>
      <c r="H1601" s="290" t="s">
        <v>1642</v>
      </c>
      <c r="I1601" s="290" t="s">
        <v>1642</v>
      </c>
      <c r="J1601" s="259">
        <v>0.9</v>
      </c>
      <c r="K1601" s="260" t="s">
        <v>33</v>
      </c>
      <c r="L1601" s="260" t="s">
        <v>33</v>
      </c>
      <c r="M1601" s="261" t="s">
        <v>33</v>
      </c>
      <c r="N1601" s="261" t="s">
        <v>33</v>
      </c>
      <c r="O1601" s="262">
        <v>0.9</v>
      </c>
      <c r="P1601" s="263">
        <v>0</v>
      </c>
      <c r="Q1601" s="260">
        <v>0</v>
      </c>
      <c r="R1601" s="260">
        <v>0</v>
      </c>
      <c r="S1601" s="260">
        <v>0</v>
      </c>
      <c r="T1601" s="262">
        <v>0.9</v>
      </c>
      <c r="U1601" s="260">
        <v>1</v>
      </c>
      <c r="V1601" s="260">
        <v>1</v>
      </c>
      <c r="W1601" s="260">
        <v>0</v>
      </c>
      <c r="X1601" s="260">
        <v>0.933333333333333</v>
      </c>
      <c r="Y1601" s="262">
        <v>0.92</v>
      </c>
      <c r="Z1601" s="262" t="s">
        <v>33</v>
      </c>
      <c r="AA1601" s="262" t="s">
        <v>33</v>
      </c>
      <c r="AB1601" s="262" t="s">
        <v>33</v>
      </c>
      <c r="AC1601" s="262">
        <v>1</v>
      </c>
      <c r="AD1601" s="262">
        <v>0.92</v>
      </c>
      <c r="AE1601" s="260">
        <v>0.959935897435897</v>
      </c>
      <c r="AF1601" s="260">
        <v>0.971107544141252</v>
      </c>
      <c r="AG1601" s="260">
        <v>0.995647442872688</v>
      </c>
      <c r="AH1601" s="260">
        <v>0.977068448951371</v>
      </c>
      <c r="AI1601" s="262">
        <v>0.92</v>
      </c>
      <c r="AJ1601" s="260">
        <v>1</v>
      </c>
      <c r="AK1601" s="260">
        <v>1</v>
      </c>
      <c r="AL1601" s="260">
        <v>0</v>
      </c>
      <c r="AM1601" s="260">
        <v>0.909090909090909</v>
      </c>
      <c r="AN1601" s="259">
        <v>0.99</v>
      </c>
      <c r="AO1601" s="264">
        <v>1</v>
      </c>
      <c r="AP1601" s="264" t="s">
        <v>33</v>
      </c>
      <c r="AQ1601" s="264">
        <v>1</v>
      </c>
      <c r="AR1601" s="265">
        <v>1</v>
      </c>
      <c r="AS1601" s="286">
        <v>0.110069253262963</v>
      </c>
      <c r="AT1601" s="267" t="s">
        <v>33</v>
      </c>
      <c r="AU1601" s="268" t="s">
        <v>33</v>
      </c>
      <c r="AV1601" s="268" t="s">
        <v>33</v>
      </c>
      <c r="AW1601" s="268" t="s">
        <v>33</v>
      </c>
      <c r="AX1601" s="224"/>
      <c r="AY1601" s="222"/>
    </row>
    <row r="1602" ht="15" spans="1:51">
      <c r="A1602" s="220"/>
      <c r="B1602" s="224"/>
      <c r="C1602" s="283" t="s">
        <v>1455</v>
      </c>
      <c r="D1602" s="111" t="s">
        <v>125</v>
      </c>
      <c r="E1602" s="111" t="s">
        <v>1456</v>
      </c>
      <c r="F1602" s="290" t="s">
        <v>1643</v>
      </c>
      <c r="G1602" s="290" t="s">
        <v>1643</v>
      </c>
      <c r="H1602" s="290" t="s">
        <v>1643</v>
      </c>
      <c r="I1602" s="290" t="s">
        <v>1643</v>
      </c>
      <c r="J1602" s="259">
        <v>0.9</v>
      </c>
      <c r="K1602" s="260" t="s">
        <v>33</v>
      </c>
      <c r="L1602" s="260" t="s">
        <v>33</v>
      </c>
      <c r="M1602" s="261" t="s">
        <v>33</v>
      </c>
      <c r="N1602" s="261" t="s">
        <v>33</v>
      </c>
      <c r="O1602" s="262">
        <v>0.9</v>
      </c>
      <c r="P1602" s="263" t="s">
        <v>33</v>
      </c>
      <c r="Q1602" s="260">
        <v>0</v>
      </c>
      <c r="R1602" s="260" t="s">
        <v>33</v>
      </c>
      <c r="S1602" s="260">
        <v>0</v>
      </c>
      <c r="T1602" s="262">
        <v>0.9</v>
      </c>
      <c r="U1602" s="260" t="s">
        <v>33</v>
      </c>
      <c r="V1602" s="260">
        <v>1</v>
      </c>
      <c r="W1602" s="260" t="s">
        <v>33</v>
      </c>
      <c r="X1602" s="260">
        <v>1</v>
      </c>
      <c r="Y1602" s="262">
        <v>0.92</v>
      </c>
      <c r="Z1602" s="262" t="s">
        <v>33</v>
      </c>
      <c r="AA1602" s="262" t="s">
        <v>33</v>
      </c>
      <c r="AB1602" s="262" t="s">
        <v>33</v>
      </c>
      <c r="AC1602" s="262" t="s">
        <v>33</v>
      </c>
      <c r="AD1602" s="262">
        <v>0.92</v>
      </c>
      <c r="AE1602" s="260">
        <v>0.945169712793734</v>
      </c>
      <c r="AF1602" s="260">
        <v>0.922503725782414</v>
      </c>
      <c r="AG1602" s="260">
        <v>0.998452012383901</v>
      </c>
      <c r="AH1602" s="260">
        <v>0.803277220630373</v>
      </c>
      <c r="AI1602" s="262">
        <v>0.92</v>
      </c>
      <c r="AJ1602" s="260" t="s">
        <v>33</v>
      </c>
      <c r="AK1602" s="260">
        <v>1</v>
      </c>
      <c r="AL1602" s="260" t="s">
        <v>33</v>
      </c>
      <c r="AM1602" s="260">
        <v>1</v>
      </c>
      <c r="AN1602" s="259">
        <v>0.99</v>
      </c>
      <c r="AO1602" s="264">
        <v>1</v>
      </c>
      <c r="AP1602" s="264">
        <v>1</v>
      </c>
      <c r="AQ1602" s="264">
        <v>1</v>
      </c>
      <c r="AR1602" s="265">
        <v>1</v>
      </c>
      <c r="AS1602" s="286">
        <v>0.110069253262963</v>
      </c>
      <c r="AT1602" s="267" t="s">
        <v>33</v>
      </c>
      <c r="AU1602" s="268" t="s">
        <v>33</v>
      </c>
      <c r="AV1602" s="268" t="s">
        <v>33</v>
      </c>
      <c r="AW1602" s="268" t="s">
        <v>33</v>
      </c>
      <c r="AX1602" s="224"/>
      <c r="AY1602" s="222"/>
    </row>
    <row r="1603" ht="15" spans="1:51">
      <c r="A1603" s="220"/>
      <c r="B1603" s="224"/>
      <c r="C1603" s="283" t="s">
        <v>1455</v>
      </c>
      <c r="D1603" s="111" t="s">
        <v>125</v>
      </c>
      <c r="E1603" s="111" t="s">
        <v>1456</v>
      </c>
      <c r="F1603" s="290" t="s">
        <v>1644</v>
      </c>
      <c r="G1603" s="290" t="s">
        <v>1644</v>
      </c>
      <c r="H1603" s="290" t="s">
        <v>1644</v>
      </c>
      <c r="I1603" s="290" t="s">
        <v>1644</v>
      </c>
      <c r="J1603" s="259">
        <v>0.9</v>
      </c>
      <c r="K1603" s="260" t="s">
        <v>33</v>
      </c>
      <c r="L1603" s="260" t="s">
        <v>33</v>
      </c>
      <c r="M1603" s="261" t="s">
        <v>33</v>
      </c>
      <c r="N1603" s="261" t="s">
        <v>33</v>
      </c>
      <c r="O1603" s="262">
        <v>0.9</v>
      </c>
      <c r="P1603" s="263" t="s">
        <v>33</v>
      </c>
      <c r="Q1603" s="260" t="s">
        <v>33</v>
      </c>
      <c r="R1603" s="260" t="s">
        <v>33</v>
      </c>
      <c r="S1603" s="260">
        <v>0</v>
      </c>
      <c r="T1603" s="262">
        <v>0.9</v>
      </c>
      <c r="U1603" s="260" t="s">
        <v>33</v>
      </c>
      <c r="V1603" s="260" t="s">
        <v>33</v>
      </c>
      <c r="W1603" s="260" t="s">
        <v>33</v>
      </c>
      <c r="X1603" s="260">
        <v>1</v>
      </c>
      <c r="Y1603" s="262">
        <v>0.92</v>
      </c>
      <c r="Z1603" s="262" t="s">
        <v>33</v>
      </c>
      <c r="AA1603" s="262" t="s">
        <v>33</v>
      </c>
      <c r="AB1603" s="262" t="s">
        <v>33</v>
      </c>
      <c r="AC1603" s="262" t="s">
        <v>33</v>
      </c>
      <c r="AD1603" s="262">
        <v>0.92</v>
      </c>
      <c r="AE1603" s="260">
        <v>1</v>
      </c>
      <c r="AF1603" s="260">
        <v>0.954545454545455</v>
      </c>
      <c r="AG1603" s="260">
        <v>0.990990990990991</v>
      </c>
      <c r="AH1603" s="260">
        <v>0.686163676579012</v>
      </c>
      <c r="AI1603" s="262">
        <v>0.92</v>
      </c>
      <c r="AJ1603" s="260" t="s">
        <v>33</v>
      </c>
      <c r="AK1603" s="260" t="s">
        <v>33</v>
      </c>
      <c r="AL1603" s="260" t="s">
        <v>33</v>
      </c>
      <c r="AM1603" s="260">
        <v>1</v>
      </c>
      <c r="AN1603" s="259">
        <v>0.99</v>
      </c>
      <c r="AO1603" s="264">
        <v>1</v>
      </c>
      <c r="AP1603" s="264" t="s">
        <v>33</v>
      </c>
      <c r="AQ1603" s="264">
        <v>1</v>
      </c>
      <c r="AR1603" s="265">
        <v>1</v>
      </c>
      <c r="AS1603" s="286">
        <v>0.110069253262963</v>
      </c>
      <c r="AT1603" s="267" t="s">
        <v>33</v>
      </c>
      <c r="AU1603" s="268" t="s">
        <v>33</v>
      </c>
      <c r="AV1603" s="268" t="s">
        <v>33</v>
      </c>
      <c r="AW1603" s="268" t="s">
        <v>33</v>
      </c>
      <c r="AX1603" s="224"/>
      <c r="AY1603" s="222"/>
    </row>
    <row r="1604" ht="15" spans="1:51">
      <c r="A1604" s="220"/>
      <c r="B1604" s="224"/>
      <c r="C1604" s="283" t="s">
        <v>1455</v>
      </c>
      <c r="D1604" s="111" t="s">
        <v>125</v>
      </c>
      <c r="E1604" s="111" t="s">
        <v>1456</v>
      </c>
      <c r="F1604" s="290" t="s">
        <v>1645</v>
      </c>
      <c r="G1604" s="290" t="s">
        <v>1645</v>
      </c>
      <c r="H1604" s="290" t="s">
        <v>1645</v>
      </c>
      <c r="I1604" s="290" t="s">
        <v>1645</v>
      </c>
      <c r="J1604" s="259">
        <v>0.9</v>
      </c>
      <c r="K1604" s="260" t="s">
        <v>33</v>
      </c>
      <c r="L1604" s="260" t="s">
        <v>33</v>
      </c>
      <c r="M1604" s="261" t="s">
        <v>33</v>
      </c>
      <c r="N1604" s="261" t="s">
        <v>33</v>
      </c>
      <c r="O1604" s="262">
        <v>0.9</v>
      </c>
      <c r="P1604" s="263" t="s">
        <v>33</v>
      </c>
      <c r="Q1604" s="260" t="s">
        <v>33</v>
      </c>
      <c r="R1604" s="260" t="s">
        <v>33</v>
      </c>
      <c r="S1604" s="260">
        <v>0</v>
      </c>
      <c r="T1604" s="262">
        <v>0.9</v>
      </c>
      <c r="U1604" s="260" t="s">
        <v>33</v>
      </c>
      <c r="V1604" s="260" t="s">
        <v>33</v>
      </c>
      <c r="W1604" s="260" t="s">
        <v>33</v>
      </c>
      <c r="X1604" s="260">
        <v>0.6</v>
      </c>
      <c r="Y1604" s="262">
        <v>0.92</v>
      </c>
      <c r="Z1604" s="262" t="s">
        <v>33</v>
      </c>
      <c r="AA1604" s="262" t="s">
        <v>33</v>
      </c>
      <c r="AB1604" s="262" t="s">
        <v>33</v>
      </c>
      <c r="AC1604" s="262" t="s">
        <v>33</v>
      </c>
      <c r="AD1604" s="262">
        <v>0.92</v>
      </c>
      <c r="AE1604" s="260">
        <v>0.951401869158878</v>
      </c>
      <c r="AF1604" s="260">
        <v>0.694204685573366</v>
      </c>
      <c r="AG1604" s="260">
        <v>0.756213017751479</v>
      </c>
      <c r="AH1604" s="260">
        <v>0.855667205396669</v>
      </c>
      <c r="AI1604" s="262">
        <v>0.92</v>
      </c>
      <c r="AJ1604" s="260" t="s">
        <v>33</v>
      </c>
      <c r="AK1604" s="260" t="s">
        <v>33</v>
      </c>
      <c r="AL1604" s="260" t="s">
        <v>33</v>
      </c>
      <c r="AM1604" s="260">
        <v>0.6</v>
      </c>
      <c r="AN1604" s="259">
        <v>0.99</v>
      </c>
      <c r="AO1604" s="264">
        <v>1</v>
      </c>
      <c r="AP1604" s="264">
        <v>1</v>
      </c>
      <c r="AQ1604" s="264">
        <v>1</v>
      </c>
      <c r="AR1604" s="265">
        <v>1</v>
      </c>
      <c r="AS1604" s="286">
        <v>0.110069253262963</v>
      </c>
      <c r="AT1604" s="267" t="s">
        <v>33</v>
      </c>
      <c r="AU1604" s="268" t="s">
        <v>33</v>
      </c>
      <c r="AV1604" s="268" t="s">
        <v>33</v>
      </c>
      <c r="AW1604" s="268" t="s">
        <v>33</v>
      </c>
      <c r="AX1604" s="224"/>
      <c r="AY1604" s="222"/>
    </row>
    <row r="1605" ht="15" spans="1:51">
      <c r="A1605" s="220"/>
      <c r="B1605" s="224"/>
      <c r="C1605" s="283" t="s">
        <v>1455</v>
      </c>
      <c r="D1605" s="111" t="s">
        <v>125</v>
      </c>
      <c r="E1605" s="111" t="s">
        <v>1456</v>
      </c>
      <c r="F1605" s="290" t="s">
        <v>1646</v>
      </c>
      <c r="G1605" s="290" t="s">
        <v>1646</v>
      </c>
      <c r="H1605" s="290" t="s">
        <v>1646</v>
      </c>
      <c r="I1605" s="290" t="s">
        <v>1646</v>
      </c>
      <c r="J1605" s="259">
        <v>0.9</v>
      </c>
      <c r="K1605" s="260" t="s">
        <v>33</v>
      </c>
      <c r="L1605" s="260" t="s">
        <v>33</v>
      </c>
      <c r="M1605" s="261" t="s">
        <v>33</v>
      </c>
      <c r="N1605" s="261" t="s">
        <v>33</v>
      </c>
      <c r="O1605" s="262">
        <v>0.9</v>
      </c>
      <c r="P1605" s="263" t="s">
        <v>33</v>
      </c>
      <c r="Q1605" s="260" t="s">
        <v>33</v>
      </c>
      <c r="R1605" s="260" t="s">
        <v>33</v>
      </c>
      <c r="S1605" s="260" t="s">
        <v>33</v>
      </c>
      <c r="T1605" s="262">
        <v>0.9</v>
      </c>
      <c r="U1605" s="260" t="s">
        <v>33</v>
      </c>
      <c r="V1605" s="260" t="s">
        <v>33</v>
      </c>
      <c r="W1605" s="260" t="s">
        <v>33</v>
      </c>
      <c r="X1605" s="260" t="s">
        <v>33</v>
      </c>
      <c r="Y1605" s="262">
        <v>0.92</v>
      </c>
      <c r="Z1605" s="262" t="s">
        <v>33</v>
      </c>
      <c r="AA1605" s="262" t="s">
        <v>33</v>
      </c>
      <c r="AB1605" s="262" t="s">
        <v>33</v>
      </c>
      <c r="AC1605" s="262">
        <v>0</v>
      </c>
      <c r="AD1605" s="262">
        <v>0.92</v>
      </c>
      <c r="AE1605" s="260">
        <v>0.998897464167585</v>
      </c>
      <c r="AF1605" s="260">
        <v>0.994703389830508</v>
      </c>
      <c r="AG1605" s="260">
        <v>0.999037536092397</v>
      </c>
      <c r="AH1605" s="260">
        <v>0.881036513545348</v>
      </c>
      <c r="AI1605" s="262">
        <v>0.92</v>
      </c>
      <c r="AJ1605" s="260" t="s">
        <v>33</v>
      </c>
      <c r="AK1605" s="260" t="s">
        <v>33</v>
      </c>
      <c r="AL1605" s="260" t="s">
        <v>33</v>
      </c>
      <c r="AM1605" s="260">
        <v>0</v>
      </c>
      <c r="AN1605" s="259">
        <v>0.99</v>
      </c>
      <c r="AO1605" s="264">
        <v>1</v>
      </c>
      <c r="AP1605" s="264">
        <v>1</v>
      </c>
      <c r="AQ1605" s="264">
        <v>1</v>
      </c>
      <c r="AR1605" s="265">
        <v>1</v>
      </c>
      <c r="AS1605" s="286">
        <v>0.110069253262963</v>
      </c>
      <c r="AT1605" s="267" t="s">
        <v>33</v>
      </c>
      <c r="AU1605" s="268" t="s">
        <v>33</v>
      </c>
      <c r="AV1605" s="268" t="s">
        <v>33</v>
      </c>
      <c r="AW1605" s="268" t="s">
        <v>33</v>
      </c>
      <c r="AX1605" s="224"/>
      <c r="AY1605" s="222"/>
    </row>
    <row r="1606" ht="15" spans="1:51">
      <c r="A1606" s="220"/>
      <c r="B1606" s="224"/>
      <c r="C1606" s="283" t="s">
        <v>1455</v>
      </c>
      <c r="D1606" s="111" t="s">
        <v>125</v>
      </c>
      <c r="E1606" s="111" t="s">
        <v>1456</v>
      </c>
      <c r="F1606" s="290" t="s">
        <v>1647</v>
      </c>
      <c r="G1606" s="290" t="s">
        <v>1647</v>
      </c>
      <c r="H1606" s="290" t="s">
        <v>1647</v>
      </c>
      <c r="I1606" s="290" t="s">
        <v>1647</v>
      </c>
      <c r="J1606" s="259">
        <v>0.9</v>
      </c>
      <c r="K1606" s="260" t="s">
        <v>33</v>
      </c>
      <c r="L1606" s="260" t="s">
        <v>33</v>
      </c>
      <c r="M1606" s="261" t="s">
        <v>33</v>
      </c>
      <c r="N1606" s="261" t="s">
        <v>33</v>
      </c>
      <c r="O1606" s="262">
        <v>0.9</v>
      </c>
      <c r="P1606" s="263">
        <v>0</v>
      </c>
      <c r="Q1606" s="260" t="s">
        <v>33</v>
      </c>
      <c r="R1606" s="260">
        <v>0</v>
      </c>
      <c r="S1606" s="260">
        <v>0</v>
      </c>
      <c r="T1606" s="262">
        <v>0.9</v>
      </c>
      <c r="U1606" s="260">
        <v>0</v>
      </c>
      <c r="V1606" s="260" t="s">
        <v>33</v>
      </c>
      <c r="W1606" s="260">
        <v>1</v>
      </c>
      <c r="X1606" s="260">
        <v>0.833333333333333</v>
      </c>
      <c r="Y1606" s="262">
        <v>0.92</v>
      </c>
      <c r="Z1606" s="262" t="s">
        <v>33</v>
      </c>
      <c r="AA1606" s="262" t="s">
        <v>33</v>
      </c>
      <c r="AB1606" s="262">
        <v>1</v>
      </c>
      <c r="AC1606" s="262">
        <v>1</v>
      </c>
      <c r="AD1606" s="262">
        <v>0.92</v>
      </c>
      <c r="AE1606" s="260">
        <v>1</v>
      </c>
      <c r="AF1606" s="260">
        <v>1</v>
      </c>
      <c r="AG1606" s="260">
        <v>0.994186046511628</v>
      </c>
      <c r="AH1606" s="260">
        <v>0.977395324942204</v>
      </c>
      <c r="AI1606" s="262">
        <v>0.92</v>
      </c>
      <c r="AJ1606" s="260">
        <v>0</v>
      </c>
      <c r="AK1606" s="260" t="s">
        <v>33</v>
      </c>
      <c r="AL1606" s="260">
        <v>1</v>
      </c>
      <c r="AM1606" s="260">
        <v>0.857142857142857</v>
      </c>
      <c r="AN1606" s="259">
        <v>0.99</v>
      </c>
      <c r="AO1606" s="264" t="s">
        <v>33</v>
      </c>
      <c r="AP1606" s="264">
        <v>1</v>
      </c>
      <c r="AQ1606" s="264" t="s">
        <v>33</v>
      </c>
      <c r="AR1606" s="265">
        <v>1</v>
      </c>
      <c r="AS1606" s="286">
        <v>0.110069253262963</v>
      </c>
      <c r="AT1606" s="267" t="s">
        <v>33</v>
      </c>
      <c r="AU1606" s="268" t="s">
        <v>33</v>
      </c>
      <c r="AV1606" s="268" t="s">
        <v>33</v>
      </c>
      <c r="AW1606" s="268" t="s">
        <v>33</v>
      </c>
      <c r="AX1606" s="224"/>
      <c r="AY1606" s="222"/>
    </row>
    <row r="1607" ht="15" spans="1:51">
      <c r="A1607" s="220"/>
      <c r="B1607" s="224"/>
      <c r="C1607" s="283" t="s">
        <v>1455</v>
      </c>
      <c r="D1607" s="111" t="s">
        <v>125</v>
      </c>
      <c r="E1607" s="111" t="s">
        <v>1456</v>
      </c>
      <c r="F1607" s="290" t="s">
        <v>1648</v>
      </c>
      <c r="G1607" s="290" t="s">
        <v>1648</v>
      </c>
      <c r="H1607" s="290" t="s">
        <v>1648</v>
      </c>
      <c r="I1607" s="290" t="s">
        <v>1648</v>
      </c>
      <c r="J1607" s="259">
        <v>0.9</v>
      </c>
      <c r="K1607" s="260" t="s">
        <v>33</v>
      </c>
      <c r="L1607" s="260" t="s">
        <v>33</v>
      </c>
      <c r="M1607" s="261" t="s">
        <v>33</v>
      </c>
      <c r="N1607" s="261" t="s">
        <v>33</v>
      </c>
      <c r="O1607" s="262">
        <v>0.9</v>
      </c>
      <c r="P1607" s="263" t="s">
        <v>33</v>
      </c>
      <c r="Q1607" s="260" t="s">
        <v>33</v>
      </c>
      <c r="R1607" s="260">
        <v>0</v>
      </c>
      <c r="S1607" s="260">
        <v>0</v>
      </c>
      <c r="T1607" s="262">
        <v>0.9</v>
      </c>
      <c r="U1607" s="260" t="s">
        <v>33</v>
      </c>
      <c r="V1607" s="260" t="s">
        <v>33</v>
      </c>
      <c r="W1607" s="260">
        <v>0</v>
      </c>
      <c r="X1607" s="260">
        <v>0.4</v>
      </c>
      <c r="Y1607" s="262">
        <v>0.92</v>
      </c>
      <c r="Z1607" s="262" t="s">
        <v>33</v>
      </c>
      <c r="AA1607" s="262" t="s">
        <v>33</v>
      </c>
      <c r="AB1607" s="262" t="s">
        <v>33</v>
      </c>
      <c r="AC1607" s="262" t="s">
        <v>33</v>
      </c>
      <c r="AD1607" s="262">
        <v>0.92</v>
      </c>
      <c r="AE1607" s="260">
        <v>1</v>
      </c>
      <c r="AF1607" s="260">
        <v>1</v>
      </c>
      <c r="AG1607" s="260">
        <v>1</v>
      </c>
      <c r="AH1607" s="260">
        <v>0.864864864864865</v>
      </c>
      <c r="AI1607" s="262">
        <v>0.92</v>
      </c>
      <c r="AJ1607" s="260" t="s">
        <v>33</v>
      </c>
      <c r="AK1607" s="260" t="s">
        <v>33</v>
      </c>
      <c r="AL1607" s="260">
        <v>0</v>
      </c>
      <c r="AM1607" s="260">
        <v>0.571428571428571</v>
      </c>
      <c r="AN1607" s="259">
        <v>0.99</v>
      </c>
      <c r="AO1607" s="264">
        <v>1</v>
      </c>
      <c r="AP1607" s="264">
        <v>1</v>
      </c>
      <c r="AQ1607" s="264">
        <v>1</v>
      </c>
      <c r="AR1607" s="265">
        <v>1</v>
      </c>
      <c r="AS1607" s="286">
        <v>0.110069253262963</v>
      </c>
      <c r="AT1607" s="267" t="s">
        <v>33</v>
      </c>
      <c r="AU1607" s="268" t="s">
        <v>33</v>
      </c>
      <c r="AV1607" s="268" t="s">
        <v>33</v>
      </c>
      <c r="AW1607" s="268" t="s">
        <v>33</v>
      </c>
      <c r="AX1607" s="224"/>
      <c r="AY1607" s="222"/>
    </row>
    <row r="1608" ht="15" spans="1:51">
      <c r="A1608" s="220"/>
      <c r="B1608" s="224"/>
      <c r="C1608" s="283" t="s">
        <v>1455</v>
      </c>
      <c r="D1608" s="111" t="s">
        <v>125</v>
      </c>
      <c r="E1608" s="111" t="s">
        <v>1456</v>
      </c>
      <c r="F1608" s="290" t="s">
        <v>1649</v>
      </c>
      <c r="G1608" s="290" t="s">
        <v>1649</v>
      </c>
      <c r="H1608" s="290" t="s">
        <v>1649</v>
      </c>
      <c r="I1608" s="290" t="s">
        <v>1649</v>
      </c>
      <c r="J1608" s="259">
        <v>0.9</v>
      </c>
      <c r="K1608" s="260" t="s">
        <v>33</v>
      </c>
      <c r="L1608" s="260" t="s">
        <v>33</v>
      </c>
      <c r="M1608" s="261" t="s">
        <v>33</v>
      </c>
      <c r="N1608" s="261" t="s">
        <v>33</v>
      </c>
      <c r="O1608" s="262">
        <v>0.9</v>
      </c>
      <c r="P1608" s="263" t="s">
        <v>33</v>
      </c>
      <c r="Q1608" s="260" t="s">
        <v>33</v>
      </c>
      <c r="R1608" s="260" t="s">
        <v>33</v>
      </c>
      <c r="S1608" s="260" t="s">
        <v>33</v>
      </c>
      <c r="T1608" s="262">
        <v>0.9</v>
      </c>
      <c r="U1608" s="260" t="s">
        <v>33</v>
      </c>
      <c r="V1608" s="260" t="s">
        <v>33</v>
      </c>
      <c r="W1608" s="260" t="s">
        <v>33</v>
      </c>
      <c r="X1608" s="260" t="s">
        <v>33</v>
      </c>
      <c r="Y1608" s="262">
        <v>0.92</v>
      </c>
      <c r="Z1608" s="262" t="s">
        <v>33</v>
      </c>
      <c r="AA1608" s="262" t="s">
        <v>33</v>
      </c>
      <c r="AB1608" s="262" t="s">
        <v>33</v>
      </c>
      <c r="AC1608" s="262" t="s">
        <v>33</v>
      </c>
      <c r="AD1608" s="262">
        <v>0.92</v>
      </c>
      <c r="AE1608" s="260">
        <v>1</v>
      </c>
      <c r="AF1608" s="260">
        <v>0.993788819875776</v>
      </c>
      <c r="AG1608" s="260">
        <v>0.9921875</v>
      </c>
      <c r="AH1608" s="260">
        <v>0.953136094674556</v>
      </c>
      <c r="AI1608" s="262">
        <v>0.92</v>
      </c>
      <c r="AJ1608" s="260" t="s">
        <v>33</v>
      </c>
      <c r="AK1608" s="260" t="s">
        <v>33</v>
      </c>
      <c r="AL1608" s="260" t="s">
        <v>33</v>
      </c>
      <c r="AM1608" s="260" t="s">
        <v>33</v>
      </c>
      <c r="AN1608" s="259">
        <v>0.99</v>
      </c>
      <c r="AO1608" s="264">
        <v>1</v>
      </c>
      <c r="AP1608" s="264">
        <v>1</v>
      </c>
      <c r="AQ1608" s="264">
        <v>1</v>
      </c>
      <c r="AR1608" s="265">
        <v>1</v>
      </c>
      <c r="AS1608" s="286">
        <v>0.110069253262963</v>
      </c>
      <c r="AT1608" s="267" t="s">
        <v>33</v>
      </c>
      <c r="AU1608" s="268" t="s">
        <v>33</v>
      </c>
      <c r="AV1608" s="268" t="s">
        <v>33</v>
      </c>
      <c r="AW1608" s="268" t="s">
        <v>33</v>
      </c>
      <c r="AX1608" s="224"/>
      <c r="AY1608" s="222"/>
    </row>
    <row r="1609" ht="15" spans="1:51">
      <c r="A1609" s="220"/>
      <c r="B1609" s="224"/>
      <c r="C1609" s="283" t="s">
        <v>1455</v>
      </c>
      <c r="D1609" s="111" t="s">
        <v>125</v>
      </c>
      <c r="E1609" s="111" t="s">
        <v>1456</v>
      </c>
      <c r="F1609" s="290" t="s">
        <v>1650</v>
      </c>
      <c r="G1609" s="290" t="s">
        <v>1650</v>
      </c>
      <c r="H1609" s="290" t="s">
        <v>1650</v>
      </c>
      <c r="I1609" s="290" t="s">
        <v>1650</v>
      </c>
      <c r="J1609" s="259">
        <v>0.9</v>
      </c>
      <c r="K1609" s="260" t="s">
        <v>33</v>
      </c>
      <c r="L1609" s="260" t="s">
        <v>33</v>
      </c>
      <c r="M1609" s="261" t="s">
        <v>33</v>
      </c>
      <c r="N1609" s="261" t="s">
        <v>33</v>
      </c>
      <c r="O1609" s="262">
        <v>0.9</v>
      </c>
      <c r="P1609" s="263" t="s">
        <v>33</v>
      </c>
      <c r="Q1609" s="260">
        <v>0</v>
      </c>
      <c r="R1609" s="260">
        <v>0</v>
      </c>
      <c r="S1609" s="260">
        <v>0</v>
      </c>
      <c r="T1609" s="262">
        <v>0.9</v>
      </c>
      <c r="U1609" s="260" t="s">
        <v>33</v>
      </c>
      <c r="V1609" s="260">
        <v>0</v>
      </c>
      <c r="W1609" s="260">
        <v>1</v>
      </c>
      <c r="X1609" s="260">
        <v>0.8</v>
      </c>
      <c r="Y1609" s="262">
        <v>0.92</v>
      </c>
      <c r="Z1609" s="262" t="s">
        <v>33</v>
      </c>
      <c r="AA1609" s="262" t="s">
        <v>33</v>
      </c>
      <c r="AB1609" s="262" t="s">
        <v>33</v>
      </c>
      <c r="AC1609" s="262" t="s">
        <v>33</v>
      </c>
      <c r="AD1609" s="262">
        <v>0.92</v>
      </c>
      <c r="AE1609" s="260">
        <v>0.945652173913043</v>
      </c>
      <c r="AF1609" s="260">
        <v>0.968503937007874</v>
      </c>
      <c r="AG1609" s="260">
        <v>0.998520710059172</v>
      </c>
      <c r="AH1609" s="260">
        <v>0.920406252250954</v>
      </c>
      <c r="AI1609" s="262">
        <v>0.92</v>
      </c>
      <c r="AJ1609" s="260" t="s">
        <v>33</v>
      </c>
      <c r="AK1609" s="260">
        <v>0</v>
      </c>
      <c r="AL1609" s="260">
        <v>1</v>
      </c>
      <c r="AM1609" s="260">
        <v>0.8</v>
      </c>
      <c r="AN1609" s="259">
        <v>0.99</v>
      </c>
      <c r="AO1609" s="264">
        <v>1</v>
      </c>
      <c r="AP1609" s="264">
        <v>1</v>
      </c>
      <c r="AQ1609" s="264">
        <v>1</v>
      </c>
      <c r="AR1609" s="265">
        <v>1</v>
      </c>
      <c r="AS1609" s="286">
        <v>0.110069253262963</v>
      </c>
      <c r="AT1609" s="267" t="s">
        <v>33</v>
      </c>
      <c r="AU1609" s="268" t="s">
        <v>33</v>
      </c>
      <c r="AV1609" s="268" t="s">
        <v>33</v>
      </c>
      <c r="AW1609" s="268" t="s">
        <v>33</v>
      </c>
      <c r="AX1609" s="224"/>
      <c r="AY1609" s="222"/>
    </row>
    <row r="1610" ht="15" spans="1:51">
      <c r="A1610" s="220"/>
      <c r="B1610" s="224"/>
      <c r="C1610" s="283" t="s">
        <v>1455</v>
      </c>
      <c r="D1610" s="111" t="s">
        <v>25</v>
      </c>
      <c r="E1610" s="111" t="s">
        <v>1456</v>
      </c>
      <c r="F1610" s="290" t="s">
        <v>1651</v>
      </c>
      <c r="G1610" s="290" t="s">
        <v>1651</v>
      </c>
      <c r="H1610" s="290" t="s">
        <v>1651</v>
      </c>
      <c r="I1610" s="290" t="s">
        <v>1651</v>
      </c>
      <c r="J1610" s="259">
        <v>0.9</v>
      </c>
      <c r="K1610" s="260">
        <v>1</v>
      </c>
      <c r="L1610" s="260">
        <v>0.953488372093023</v>
      </c>
      <c r="M1610" s="261">
        <v>1</v>
      </c>
      <c r="N1610" s="261">
        <v>0.97678916827853</v>
      </c>
      <c r="O1610" s="262">
        <v>0.9</v>
      </c>
      <c r="P1610" s="263">
        <v>0.947525120952735</v>
      </c>
      <c r="Q1610" s="260">
        <v>0.958831341301461</v>
      </c>
      <c r="R1610" s="260">
        <v>0.942435048395313</v>
      </c>
      <c r="S1610" s="260">
        <v>0.937369969151302</v>
      </c>
      <c r="T1610" s="262">
        <v>0.9</v>
      </c>
      <c r="U1610" s="260">
        <v>0.665426125790845</v>
      </c>
      <c r="V1610" s="260">
        <v>0.677954847277556</v>
      </c>
      <c r="W1610" s="260">
        <v>0.696892511462048</v>
      </c>
      <c r="X1610" s="260">
        <v>0.676214219097496</v>
      </c>
      <c r="Y1610" s="262">
        <v>0.92</v>
      </c>
      <c r="Z1610" s="262">
        <v>0.892497712717292</v>
      </c>
      <c r="AA1610" s="262">
        <v>0.902080162354135</v>
      </c>
      <c r="AB1610" s="262">
        <v>0.926807364167041</v>
      </c>
      <c r="AC1610" s="262">
        <v>0.899192535438722</v>
      </c>
      <c r="AD1610" s="262">
        <v>0.92</v>
      </c>
      <c r="AE1610" s="260">
        <v>0.607843137254902</v>
      </c>
      <c r="AF1610" s="260">
        <v>0.9</v>
      </c>
      <c r="AG1610" s="260">
        <v>0.666666666666667</v>
      </c>
      <c r="AH1610" s="260">
        <v>0.961190168175938</v>
      </c>
      <c r="AI1610" s="262">
        <v>0.92</v>
      </c>
      <c r="AJ1610" s="260">
        <v>0.910732608249538</v>
      </c>
      <c r="AK1610" s="260">
        <v>0.914318573893042</v>
      </c>
      <c r="AL1610" s="260">
        <v>0.940615311233007</v>
      </c>
      <c r="AM1610" s="260">
        <v>0.92296726646763</v>
      </c>
      <c r="AN1610" s="259">
        <v>0.99</v>
      </c>
      <c r="AO1610" s="264">
        <v>1</v>
      </c>
      <c r="AP1610" s="264">
        <v>1</v>
      </c>
      <c r="AQ1610" s="264" t="s">
        <v>33</v>
      </c>
      <c r="AR1610" s="265">
        <v>1</v>
      </c>
      <c r="AS1610" s="286">
        <v>0.110069253262963</v>
      </c>
      <c r="AT1610" s="267">
        <v>0.0422535211267606</v>
      </c>
      <c r="AU1610" s="268">
        <v>0.0983606557377049</v>
      </c>
      <c r="AV1610" s="268">
        <v>0.107142857142857</v>
      </c>
      <c r="AW1610" s="268">
        <v>0.0562273276904474</v>
      </c>
      <c r="AX1610" s="224"/>
      <c r="AY1610" s="222"/>
    </row>
    <row r="1611" ht="15" spans="1:51">
      <c r="A1611" s="220"/>
      <c r="B1611" s="224"/>
      <c r="C1611" s="283" t="s">
        <v>1455</v>
      </c>
      <c r="D1611" s="111" t="s">
        <v>125</v>
      </c>
      <c r="E1611" s="111" t="s">
        <v>1456</v>
      </c>
      <c r="F1611" s="290" t="s">
        <v>1652</v>
      </c>
      <c r="G1611" s="290" t="s">
        <v>1652</v>
      </c>
      <c r="H1611" s="290" t="s">
        <v>1652</v>
      </c>
      <c r="I1611" s="290" t="s">
        <v>1652</v>
      </c>
      <c r="J1611" s="259">
        <v>0.9</v>
      </c>
      <c r="K1611" s="260" t="s">
        <v>33</v>
      </c>
      <c r="L1611" s="260" t="s">
        <v>33</v>
      </c>
      <c r="M1611" s="261" t="s">
        <v>33</v>
      </c>
      <c r="N1611" s="261" t="s">
        <v>33</v>
      </c>
      <c r="O1611" s="262">
        <v>0.9</v>
      </c>
      <c r="P1611" s="263" t="s">
        <v>33</v>
      </c>
      <c r="Q1611" s="260">
        <v>0</v>
      </c>
      <c r="R1611" s="260" t="s">
        <v>33</v>
      </c>
      <c r="S1611" s="260">
        <v>0</v>
      </c>
      <c r="T1611" s="262">
        <v>0.9</v>
      </c>
      <c r="U1611" s="260" t="s">
        <v>33</v>
      </c>
      <c r="V1611" s="260">
        <v>1</v>
      </c>
      <c r="W1611" s="260" t="s">
        <v>33</v>
      </c>
      <c r="X1611" s="260">
        <v>0.666666666666667</v>
      </c>
      <c r="Y1611" s="262">
        <v>0.92</v>
      </c>
      <c r="Z1611" s="262" t="s">
        <v>33</v>
      </c>
      <c r="AA1611" s="262" t="s">
        <v>33</v>
      </c>
      <c r="AB1611" s="262" t="s">
        <v>33</v>
      </c>
      <c r="AC1611" s="262" t="s">
        <v>33</v>
      </c>
      <c r="AD1611" s="262">
        <v>0.92</v>
      </c>
      <c r="AE1611" s="260">
        <v>0.992307692307692</v>
      </c>
      <c r="AF1611" s="260">
        <v>0.995169082125604</v>
      </c>
      <c r="AG1611" s="260">
        <v>0.992481203007519</v>
      </c>
      <c r="AH1611" s="260">
        <v>0.963912630579297</v>
      </c>
      <c r="AI1611" s="262">
        <v>0.92</v>
      </c>
      <c r="AJ1611" s="260" t="s">
        <v>33</v>
      </c>
      <c r="AK1611" s="260">
        <v>1</v>
      </c>
      <c r="AL1611" s="260" t="s">
        <v>33</v>
      </c>
      <c r="AM1611" s="260">
        <v>0.75</v>
      </c>
      <c r="AN1611" s="259">
        <v>0.99</v>
      </c>
      <c r="AO1611" s="264">
        <v>1</v>
      </c>
      <c r="AP1611" s="264">
        <v>1</v>
      </c>
      <c r="AQ1611" s="264">
        <v>1</v>
      </c>
      <c r="AR1611" s="265">
        <v>1</v>
      </c>
      <c r="AS1611" s="286">
        <v>0.110069253262963</v>
      </c>
      <c r="AT1611" s="267" t="s">
        <v>33</v>
      </c>
      <c r="AU1611" s="268" t="s">
        <v>33</v>
      </c>
      <c r="AV1611" s="268" t="s">
        <v>33</v>
      </c>
      <c r="AW1611" s="268" t="s">
        <v>33</v>
      </c>
      <c r="AX1611" s="224"/>
      <c r="AY1611" s="222"/>
    </row>
    <row r="1612" ht="15" spans="1:51">
      <c r="A1612" s="220"/>
      <c r="B1612" s="224"/>
      <c r="C1612" s="283" t="s">
        <v>1455</v>
      </c>
      <c r="D1612" s="111" t="s">
        <v>125</v>
      </c>
      <c r="E1612" s="111" t="s">
        <v>1456</v>
      </c>
      <c r="F1612" s="290" t="s">
        <v>1653</v>
      </c>
      <c r="G1612" s="290" t="s">
        <v>1653</v>
      </c>
      <c r="H1612" s="290" t="s">
        <v>1653</v>
      </c>
      <c r="I1612" s="290" t="s">
        <v>1653</v>
      </c>
      <c r="J1612" s="259">
        <v>0.9</v>
      </c>
      <c r="K1612" s="260" t="s">
        <v>33</v>
      </c>
      <c r="L1612" s="260" t="s">
        <v>33</v>
      </c>
      <c r="M1612" s="261" t="s">
        <v>33</v>
      </c>
      <c r="N1612" s="261" t="s">
        <v>33</v>
      </c>
      <c r="O1612" s="262">
        <v>0.9</v>
      </c>
      <c r="P1612" s="263" t="s">
        <v>33</v>
      </c>
      <c r="Q1612" s="260" t="s">
        <v>33</v>
      </c>
      <c r="R1612" s="260" t="s">
        <v>33</v>
      </c>
      <c r="S1612" s="260" t="s">
        <v>33</v>
      </c>
      <c r="T1612" s="262">
        <v>0.9</v>
      </c>
      <c r="U1612" s="260" t="s">
        <v>33</v>
      </c>
      <c r="V1612" s="260" t="s">
        <v>33</v>
      </c>
      <c r="W1612" s="260" t="s">
        <v>33</v>
      </c>
      <c r="X1612" s="260" t="s">
        <v>33</v>
      </c>
      <c r="Y1612" s="262">
        <v>0.92</v>
      </c>
      <c r="Z1612" s="262" t="s">
        <v>33</v>
      </c>
      <c r="AA1612" s="262" t="s">
        <v>33</v>
      </c>
      <c r="AB1612" s="262" t="s">
        <v>33</v>
      </c>
      <c r="AC1612" s="262" t="s">
        <v>33</v>
      </c>
      <c r="AD1612" s="262">
        <v>0.92</v>
      </c>
      <c r="AE1612" s="260">
        <v>1</v>
      </c>
      <c r="AF1612" s="260">
        <v>1</v>
      </c>
      <c r="AG1612" s="260">
        <v>1</v>
      </c>
      <c r="AH1612" s="260">
        <v>0.992402844063504</v>
      </c>
      <c r="AI1612" s="262">
        <v>0.92</v>
      </c>
      <c r="AJ1612" s="260" t="s">
        <v>33</v>
      </c>
      <c r="AK1612" s="260" t="s">
        <v>33</v>
      </c>
      <c r="AL1612" s="260" t="s">
        <v>33</v>
      </c>
      <c r="AM1612" s="260" t="s">
        <v>33</v>
      </c>
      <c r="AN1612" s="259">
        <v>0.99</v>
      </c>
      <c r="AO1612" s="264">
        <v>1</v>
      </c>
      <c r="AP1612" s="264">
        <v>1</v>
      </c>
      <c r="AQ1612" s="264">
        <v>1</v>
      </c>
      <c r="AR1612" s="265">
        <v>1</v>
      </c>
      <c r="AS1612" s="286">
        <v>0.110069253262963</v>
      </c>
      <c r="AT1612" s="267" t="s">
        <v>33</v>
      </c>
      <c r="AU1612" s="268" t="s">
        <v>33</v>
      </c>
      <c r="AV1612" s="268" t="s">
        <v>33</v>
      </c>
      <c r="AW1612" s="268" t="s">
        <v>33</v>
      </c>
      <c r="AX1612" s="224"/>
      <c r="AY1612" s="222"/>
    </row>
    <row r="1613" ht="15" spans="1:51">
      <c r="A1613" s="220"/>
      <c r="B1613" s="224"/>
      <c r="C1613" s="283" t="s">
        <v>1455</v>
      </c>
      <c r="D1613" s="111" t="s">
        <v>125</v>
      </c>
      <c r="E1613" s="111" t="s">
        <v>1456</v>
      </c>
      <c r="F1613" s="290" t="s">
        <v>1654</v>
      </c>
      <c r="G1613" s="290" t="s">
        <v>1654</v>
      </c>
      <c r="H1613" s="290" t="s">
        <v>1654</v>
      </c>
      <c r="I1613" s="290" t="s">
        <v>1654</v>
      </c>
      <c r="J1613" s="259">
        <v>0.9</v>
      </c>
      <c r="K1613" s="260" t="s">
        <v>33</v>
      </c>
      <c r="L1613" s="260" t="s">
        <v>33</v>
      </c>
      <c r="M1613" s="261" t="s">
        <v>33</v>
      </c>
      <c r="N1613" s="261" t="s">
        <v>33</v>
      </c>
      <c r="O1613" s="262">
        <v>0.9</v>
      </c>
      <c r="P1613" s="263">
        <v>0</v>
      </c>
      <c r="Q1613" s="260">
        <v>0</v>
      </c>
      <c r="R1613" s="260" t="s">
        <v>33</v>
      </c>
      <c r="S1613" s="260">
        <v>0</v>
      </c>
      <c r="T1613" s="262">
        <v>0.9</v>
      </c>
      <c r="U1613" s="260">
        <v>0</v>
      </c>
      <c r="V1613" s="260">
        <v>1</v>
      </c>
      <c r="W1613" s="260" t="s">
        <v>33</v>
      </c>
      <c r="X1613" s="260">
        <v>0.555555555555556</v>
      </c>
      <c r="Y1613" s="262">
        <v>0.92</v>
      </c>
      <c r="Z1613" s="262" t="s">
        <v>33</v>
      </c>
      <c r="AA1613" s="262" t="s">
        <v>33</v>
      </c>
      <c r="AB1613" s="262" t="s">
        <v>33</v>
      </c>
      <c r="AC1613" s="262" t="s">
        <v>33</v>
      </c>
      <c r="AD1613" s="262">
        <v>0.92</v>
      </c>
      <c r="AE1613" s="260">
        <v>0.994555353901996</v>
      </c>
      <c r="AF1613" s="260">
        <v>1</v>
      </c>
      <c r="AG1613" s="260">
        <v>0.998639455782313</v>
      </c>
      <c r="AH1613" s="260">
        <v>0.995675415940897</v>
      </c>
      <c r="AI1613" s="262">
        <v>0.92</v>
      </c>
      <c r="AJ1613" s="260">
        <v>0.142857142857143</v>
      </c>
      <c r="AK1613" s="260">
        <v>1</v>
      </c>
      <c r="AL1613" s="260" t="s">
        <v>33</v>
      </c>
      <c r="AM1613" s="260">
        <v>0.636363636363636</v>
      </c>
      <c r="AN1613" s="259">
        <v>0.99</v>
      </c>
      <c r="AO1613" s="264">
        <v>1</v>
      </c>
      <c r="AP1613" s="264">
        <v>1</v>
      </c>
      <c r="AQ1613" s="264">
        <v>1</v>
      </c>
      <c r="AR1613" s="265">
        <v>1</v>
      </c>
      <c r="AS1613" s="286">
        <v>0.110069253262963</v>
      </c>
      <c r="AT1613" s="267" t="s">
        <v>33</v>
      </c>
      <c r="AU1613" s="268" t="s">
        <v>33</v>
      </c>
      <c r="AV1613" s="268" t="s">
        <v>33</v>
      </c>
      <c r="AW1613" s="268" t="s">
        <v>33</v>
      </c>
      <c r="AX1613" s="224"/>
      <c r="AY1613" s="222"/>
    </row>
    <row r="1614" ht="15" spans="1:51">
      <c r="A1614" s="220"/>
      <c r="B1614" s="224"/>
      <c r="C1614" s="283" t="s">
        <v>1455</v>
      </c>
      <c r="D1614" s="111" t="s">
        <v>25</v>
      </c>
      <c r="E1614" s="111" t="s">
        <v>1456</v>
      </c>
      <c r="F1614" s="290" t="s">
        <v>1655</v>
      </c>
      <c r="G1614" s="290" t="s">
        <v>1655</v>
      </c>
      <c r="H1614" s="290" t="s">
        <v>1655</v>
      </c>
      <c r="I1614" s="290" t="s">
        <v>1655</v>
      </c>
      <c r="J1614" s="259">
        <v>0.9</v>
      </c>
      <c r="K1614" s="260">
        <v>0.972222222222222</v>
      </c>
      <c r="L1614" s="260">
        <v>1</v>
      </c>
      <c r="M1614" s="261">
        <v>1</v>
      </c>
      <c r="N1614" s="261">
        <v>0.952264381884945</v>
      </c>
      <c r="O1614" s="262">
        <v>0.9</v>
      </c>
      <c r="P1614" s="263">
        <v>0.905414012738853</v>
      </c>
      <c r="Q1614" s="260">
        <v>0.852388211382114</v>
      </c>
      <c r="R1614" s="260">
        <v>0.940284581292279</v>
      </c>
      <c r="S1614" s="260">
        <v>0.904733554996406</v>
      </c>
      <c r="T1614" s="262">
        <v>0.9</v>
      </c>
      <c r="U1614" s="260">
        <v>0.989171974522293</v>
      </c>
      <c r="V1614" s="260">
        <v>0.98729674796748</v>
      </c>
      <c r="W1614" s="260">
        <v>0.988570095637975</v>
      </c>
      <c r="X1614" s="260">
        <v>0.990901329978433</v>
      </c>
      <c r="Y1614" s="262">
        <v>0.92</v>
      </c>
      <c r="Z1614" s="262">
        <v>0.1</v>
      </c>
      <c r="AA1614" s="262">
        <v>0.6</v>
      </c>
      <c r="AB1614" s="262">
        <v>0.571428571428571</v>
      </c>
      <c r="AC1614" s="262">
        <v>0.486338797814208</v>
      </c>
      <c r="AD1614" s="262">
        <v>0.92</v>
      </c>
      <c r="AE1614" s="260">
        <v>0.995215311004785</v>
      </c>
      <c r="AF1614" s="260">
        <v>0.975047984644914</v>
      </c>
      <c r="AG1614" s="260">
        <v>1</v>
      </c>
      <c r="AH1614" s="260">
        <v>0.994248741912293</v>
      </c>
      <c r="AI1614" s="262">
        <v>0.92</v>
      </c>
      <c r="AJ1614" s="260">
        <v>0.989556962025317</v>
      </c>
      <c r="AK1614" s="260">
        <v>0.99543263131185</v>
      </c>
      <c r="AL1614" s="260">
        <v>0.993246390312063</v>
      </c>
      <c r="AM1614" s="260">
        <v>0.994608469522721</v>
      </c>
      <c r="AN1614" s="259">
        <v>0.99</v>
      </c>
      <c r="AO1614" s="264">
        <v>1</v>
      </c>
      <c r="AP1614" s="264">
        <v>1</v>
      </c>
      <c r="AQ1614" s="264">
        <v>1</v>
      </c>
      <c r="AR1614" s="265">
        <v>1</v>
      </c>
      <c r="AS1614" s="286">
        <v>0.110069253262963</v>
      </c>
      <c r="AT1614" s="267">
        <v>0.0847457627118644</v>
      </c>
      <c r="AU1614" s="268">
        <v>0.0336134453781513</v>
      </c>
      <c r="AV1614" s="268">
        <v>0.0833333333333333</v>
      </c>
      <c r="AW1614" s="268">
        <v>0.0473061760840999</v>
      </c>
      <c r="AX1614" s="224"/>
      <c r="AY1614" s="222"/>
    </row>
    <row r="1615" ht="15" spans="1:51">
      <c r="A1615" s="220"/>
      <c r="B1615" s="224"/>
      <c r="C1615" s="283" t="s">
        <v>1455</v>
      </c>
      <c r="D1615" s="111" t="s">
        <v>125</v>
      </c>
      <c r="E1615" s="111" t="s">
        <v>1456</v>
      </c>
      <c r="F1615" s="290" t="s">
        <v>1656</v>
      </c>
      <c r="G1615" s="290" t="s">
        <v>1656</v>
      </c>
      <c r="H1615" s="290" t="s">
        <v>1656</v>
      </c>
      <c r="I1615" s="290" t="s">
        <v>1656</v>
      </c>
      <c r="J1615" s="259">
        <v>0.9</v>
      </c>
      <c r="K1615" s="260" t="s">
        <v>33</v>
      </c>
      <c r="L1615" s="260" t="s">
        <v>33</v>
      </c>
      <c r="M1615" s="261" t="s">
        <v>33</v>
      </c>
      <c r="N1615" s="261" t="s">
        <v>33</v>
      </c>
      <c r="O1615" s="262">
        <v>0.9</v>
      </c>
      <c r="P1615" s="263" t="s">
        <v>33</v>
      </c>
      <c r="Q1615" s="260" t="s">
        <v>33</v>
      </c>
      <c r="R1615" s="260" t="s">
        <v>33</v>
      </c>
      <c r="S1615" s="260">
        <v>0</v>
      </c>
      <c r="T1615" s="262">
        <v>0.9</v>
      </c>
      <c r="U1615" s="260" t="s">
        <v>33</v>
      </c>
      <c r="V1615" s="260" t="s">
        <v>33</v>
      </c>
      <c r="W1615" s="260" t="s">
        <v>33</v>
      </c>
      <c r="X1615" s="260">
        <v>1</v>
      </c>
      <c r="Y1615" s="262">
        <v>0.92</v>
      </c>
      <c r="Z1615" s="262" t="s">
        <v>33</v>
      </c>
      <c r="AA1615" s="262" t="s">
        <v>33</v>
      </c>
      <c r="AB1615" s="262" t="s">
        <v>33</v>
      </c>
      <c r="AC1615" s="262" t="s">
        <v>33</v>
      </c>
      <c r="AD1615" s="262">
        <v>0.92</v>
      </c>
      <c r="AE1615" s="260">
        <v>1</v>
      </c>
      <c r="AF1615" s="260">
        <v>1</v>
      </c>
      <c r="AG1615" s="260">
        <v>1</v>
      </c>
      <c r="AH1615" s="260">
        <v>0.862195239471909</v>
      </c>
      <c r="AI1615" s="262">
        <v>0.92</v>
      </c>
      <c r="AJ1615" s="260" t="s">
        <v>33</v>
      </c>
      <c r="AK1615" s="260" t="s">
        <v>33</v>
      </c>
      <c r="AL1615" s="260" t="s">
        <v>33</v>
      </c>
      <c r="AM1615" s="260">
        <v>1</v>
      </c>
      <c r="AN1615" s="259">
        <v>0.99</v>
      </c>
      <c r="AO1615" s="264">
        <v>1</v>
      </c>
      <c r="AP1615" s="264">
        <v>1</v>
      </c>
      <c r="AQ1615" s="264">
        <v>1</v>
      </c>
      <c r="AR1615" s="265">
        <v>1</v>
      </c>
      <c r="AS1615" s="286">
        <v>0.110069253262963</v>
      </c>
      <c r="AT1615" s="267" t="s">
        <v>33</v>
      </c>
      <c r="AU1615" s="268" t="s">
        <v>33</v>
      </c>
      <c r="AV1615" s="268" t="s">
        <v>33</v>
      </c>
      <c r="AW1615" s="268" t="s">
        <v>33</v>
      </c>
      <c r="AX1615" s="224"/>
      <c r="AY1615" s="222"/>
    </row>
    <row r="1616" ht="15" spans="1:51">
      <c r="A1616" s="220"/>
      <c r="B1616" s="224"/>
      <c r="C1616" s="283" t="s">
        <v>1455</v>
      </c>
      <c r="D1616" s="111" t="s">
        <v>125</v>
      </c>
      <c r="E1616" s="111" t="s">
        <v>1456</v>
      </c>
      <c r="F1616" s="290" t="s">
        <v>1657</v>
      </c>
      <c r="G1616" s="290" t="s">
        <v>1657</v>
      </c>
      <c r="H1616" s="290" t="s">
        <v>1657</v>
      </c>
      <c r="I1616" s="290" t="s">
        <v>1657</v>
      </c>
      <c r="J1616" s="259">
        <v>0.9</v>
      </c>
      <c r="K1616" s="260" t="s">
        <v>33</v>
      </c>
      <c r="L1616" s="260" t="s">
        <v>33</v>
      </c>
      <c r="M1616" s="261" t="s">
        <v>33</v>
      </c>
      <c r="N1616" s="261" t="s">
        <v>33</v>
      </c>
      <c r="O1616" s="262">
        <v>0.9</v>
      </c>
      <c r="P1616" s="263" t="s">
        <v>33</v>
      </c>
      <c r="Q1616" s="260" t="s">
        <v>33</v>
      </c>
      <c r="R1616" s="260" t="s">
        <v>33</v>
      </c>
      <c r="S1616" s="260">
        <v>0</v>
      </c>
      <c r="T1616" s="262">
        <v>0.9</v>
      </c>
      <c r="U1616" s="260" t="s">
        <v>33</v>
      </c>
      <c r="V1616" s="260" t="s">
        <v>33</v>
      </c>
      <c r="W1616" s="260" t="s">
        <v>33</v>
      </c>
      <c r="X1616" s="260">
        <v>1</v>
      </c>
      <c r="Y1616" s="262">
        <v>0.92</v>
      </c>
      <c r="Z1616" s="262" t="s">
        <v>33</v>
      </c>
      <c r="AA1616" s="262">
        <v>1</v>
      </c>
      <c r="AB1616" s="262" t="s">
        <v>33</v>
      </c>
      <c r="AC1616" s="262">
        <v>1</v>
      </c>
      <c r="AD1616" s="262">
        <v>0.92</v>
      </c>
      <c r="AE1616" s="260">
        <v>1</v>
      </c>
      <c r="AF1616" s="260">
        <v>1</v>
      </c>
      <c r="AG1616" s="260">
        <v>1</v>
      </c>
      <c r="AH1616" s="260">
        <v>0.982583621683968</v>
      </c>
      <c r="AI1616" s="262">
        <v>0.92</v>
      </c>
      <c r="AJ1616" s="260" t="s">
        <v>33</v>
      </c>
      <c r="AK1616" s="260">
        <v>1</v>
      </c>
      <c r="AL1616" s="260">
        <v>1</v>
      </c>
      <c r="AM1616" s="260">
        <v>1</v>
      </c>
      <c r="AN1616" s="259">
        <v>0.99</v>
      </c>
      <c r="AO1616" s="264">
        <v>1</v>
      </c>
      <c r="AP1616" s="264">
        <v>1</v>
      </c>
      <c r="AQ1616" s="264">
        <v>1</v>
      </c>
      <c r="AR1616" s="265">
        <v>1</v>
      </c>
      <c r="AS1616" s="286">
        <v>0.110069253262963</v>
      </c>
      <c r="AT1616" s="267" t="s">
        <v>33</v>
      </c>
      <c r="AU1616" s="268" t="s">
        <v>33</v>
      </c>
      <c r="AV1616" s="268" t="s">
        <v>33</v>
      </c>
      <c r="AW1616" s="268" t="s">
        <v>33</v>
      </c>
      <c r="AX1616" s="224"/>
      <c r="AY1616" s="222"/>
    </row>
    <row r="1617" ht="15" spans="1:51">
      <c r="A1617" s="220"/>
      <c r="B1617" s="224"/>
      <c r="C1617" s="283" t="s">
        <v>1455</v>
      </c>
      <c r="D1617" s="111" t="s">
        <v>125</v>
      </c>
      <c r="E1617" s="111" t="s">
        <v>1456</v>
      </c>
      <c r="F1617" s="290" t="s">
        <v>1658</v>
      </c>
      <c r="G1617" s="290" t="s">
        <v>1658</v>
      </c>
      <c r="H1617" s="290" t="s">
        <v>1658</v>
      </c>
      <c r="I1617" s="290" t="s">
        <v>1658</v>
      </c>
      <c r="J1617" s="259">
        <v>0.9</v>
      </c>
      <c r="K1617" s="260" t="s">
        <v>33</v>
      </c>
      <c r="L1617" s="260" t="s">
        <v>33</v>
      </c>
      <c r="M1617" s="261" t="s">
        <v>33</v>
      </c>
      <c r="N1617" s="261" t="s">
        <v>33</v>
      </c>
      <c r="O1617" s="262">
        <v>0.9</v>
      </c>
      <c r="P1617" s="263">
        <v>0</v>
      </c>
      <c r="Q1617" s="260" t="s">
        <v>33</v>
      </c>
      <c r="R1617" s="260">
        <v>0</v>
      </c>
      <c r="S1617" s="260">
        <v>0</v>
      </c>
      <c r="T1617" s="262">
        <v>0.9</v>
      </c>
      <c r="U1617" s="260">
        <v>1</v>
      </c>
      <c r="V1617" s="260" t="s">
        <v>33</v>
      </c>
      <c r="W1617" s="260">
        <v>1</v>
      </c>
      <c r="X1617" s="260">
        <v>1</v>
      </c>
      <c r="Y1617" s="262">
        <v>0.92</v>
      </c>
      <c r="Z1617" s="262" t="s">
        <v>33</v>
      </c>
      <c r="AA1617" s="262" t="s">
        <v>33</v>
      </c>
      <c r="AB1617" s="262" t="s">
        <v>33</v>
      </c>
      <c r="AC1617" s="262" t="s">
        <v>33</v>
      </c>
      <c r="AD1617" s="262">
        <v>0.92</v>
      </c>
      <c r="AE1617" s="260">
        <v>0.951754385964912</v>
      </c>
      <c r="AF1617" s="260">
        <v>0.921011058451817</v>
      </c>
      <c r="AG1617" s="260">
        <v>0.593201754385965</v>
      </c>
      <c r="AH1617" s="260">
        <v>0.928546501483162</v>
      </c>
      <c r="AI1617" s="262">
        <v>0.92</v>
      </c>
      <c r="AJ1617" s="260">
        <v>1</v>
      </c>
      <c r="AK1617" s="260" t="s">
        <v>33</v>
      </c>
      <c r="AL1617" s="260">
        <v>1</v>
      </c>
      <c r="AM1617" s="260">
        <v>1</v>
      </c>
      <c r="AN1617" s="259">
        <v>0.99</v>
      </c>
      <c r="AO1617" s="264">
        <v>1</v>
      </c>
      <c r="AP1617" s="264">
        <v>1</v>
      </c>
      <c r="AQ1617" s="264">
        <v>1</v>
      </c>
      <c r="AR1617" s="265">
        <v>1</v>
      </c>
      <c r="AS1617" s="286">
        <v>0.110069253262963</v>
      </c>
      <c r="AT1617" s="267" t="s">
        <v>33</v>
      </c>
      <c r="AU1617" s="268" t="s">
        <v>33</v>
      </c>
      <c r="AV1617" s="268" t="s">
        <v>33</v>
      </c>
      <c r="AW1617" s="268" t="s">
        <v>33</v>
      </c>
      <c r="AX1617" s="224"/>
      <c r="AY1617" s="222"/>
    </row>
    <row r="1618" ht="15" spans="1:51">
      <c r="A1618" s="220"/>
      <c r="B1618" s="224"/>
      <c r="C1618" s="283" t="s">
        <v>1455</v>
      </c>
      <c r="D1618" s="111" t="s">
        <v>125</v>
      </c>
      <c r="E1618" s="111" t="s">
        <v>1456</v>
      </c>
      <c r="F1618" s="290" t="s">
        <v>1659</v>
      </c>
      <c r="G1618" s="290" t="s">
        <v>1659</v>
      </c>
      <c r="H1618" s="290" t="s">
        <v>1659</v>
      </c>
      <c r="I1618" s="290" t="s">
        <v>1659</v>
      </c>
      <c r="J1618" s="259">
        <v>0.9</v>
      </c>
      <c r="K1618" s="260" t="s">
        <v>33</v>
      </c>
      <c r="L1618" s="260" t="s">
        <v>33</v>
      </c>
      <c r="M1618" s="261" t="s">
        <v>33</v>
      </c>
      <c r="N1618" s="261" t="s">
        <v>33</v>
      </c>
      <c r="O1618" s="262">
        <v>0.9</v>
      </c>
      <c r="P1618" s="263">
        <v>0</v>
      </c>
      <c r="Q1618" s="260" t="s">
        <v>33</v>
      </c>
      <c r="R1618" s="260" t="s">
        <v>33</v>
      </c>
      <c r="S1618" s="260">
        <v>0</v>
      </c>
      <c r="T1618" s="262">
        <v>0.9</v>
      </c>
      <c r="U1618" s="260">
        <v>0</v>
      </c>
      <c r="V1618" s="260" t="s">
        <v>33</v>
      </c>
      <c r="W1618" s="260" t="s">
        <v>33</v>
      </c>
      <c r="X1618" s="260">
        <v>0.833333333333333</v>
      </c>
      <c r="Y1618" s="262">
        <v>0.92</v>
      </c>
      <c r="Z1618" s="262" t="s">
        <v>33</v>
      </c>
      <c r="AA1618" s="262" t="s">
        <v>33</v>
      </c>
      <c r="AB1618" s="262" t="s">
        <v>33</v>
      </c>
      <c r="AC1618" s="262">
        <v>1</v>
      </c>
      <c r="AD1618" s="262">
        <v>0.92</v>
      </c>
      <c r="AE1618" s="260">
        <v>1</v>
      </c>
      <c r="AF1618" s="260">
        <v>0.984347826086956</v>
      </c>
      <c r="AG1618" s="260">
        <v>0.997041420118343</v>
      </c>
      <c r="AH1618" s="260">
        <v>0.985713299744634</v>
      </c>
      <c r="AI1618" s="262">
        <v>0.92</v>
      </c>
      <c r="AJ1618" s="260">
        <v>0</v>
      </c>
      <c r="AK1618" s="260" t="s">
        <v>33</v>
      </c>
      <c r="AL1618" s="260" t="s">
        <v>33</v>
      </c>
      <c r="AM1618" s="260">
        <v>0.857142857142857</v>
      </c>
      <c r="AN1618" s="259">
        <v>0.99</v>
      </c>
      <c r="AO1618" s="264" t="s">
        <v>33</v>
      </c>
      <c r="AP1618" s="264">
        <v>1</v>
      </c>
      <c r="AQ1618" s="264">
        <v>1</v>
      </c>
      <c r="AR1618" s="265">
        <v>1</v>
      </c>
      <c r="AS1618" s="286">
        <v>0.110069253262963</v>
      </c>
      <c r="AT1618" s="267" t="s">
        <v>33</v>
      </c>
      <c r="AU1618" s="268" t="s">
        <v>33</v>
      </c>
      <c r="AV1618" s="268" t="s">
        <v>33</v>
      </c>
      <c r="AW1618" s="268" t="s">
        <v>33</v>
      </c>
      <c r="AX1618" s="224"/>
      <c r="AY1618" s="222"/>
    </row>
    <row r="1619" ht="15" spans="1:51">
      <c r="A1619" s="220"/>
      <c r="B1619" s="224"/>
      <c r="C1619" s="283" t="s">
        <v>1455</v>
      </c>
      <c r="D1619" s="111" t="s">
        <v>125</v>
      </c>
      <c r="E1619" s="111" t="s">
        <v>1456</v>
      </c>
      <c r="F1619" s="290" t="s">
        <v>1660</v>
      </c>
      <c r="G1619" s="290" t="s">
        <v>1660</v>
      </c>
      <c r="H1619" s="290" t="s">
        <v>1660</v>
      </c>
      <c r="I1619" s="290" t="s">
        <v>1660</v>
      </c>
      <c r="J1619" s="259">
        <v>0.9</v>
      </c>
      <c r="K1619" s="260" t="s">
        <v>33</v>
      </c>
      <c r="L1619" s="260" t="s">
        <v>33</v>
      </c>
      <c r="M1619" s="261" t="s">
        <v>33</v>
      </c>
      <c r="N1619" s="261" t="s">
        <v>33</v>
      </c>
      <c r="O1619" s="262">
        <v>0.9</v>
      </c>
      <c r="P1619" s="263" t="s">
        <v>33</v>
      </c>
      <c r="Q1619" s="260" t="s">
        <v>33</v>
      </c>
      <c r="R1619" s="260">
        <v>0</v>
      </c>
      <c r="S1619" s="260">
        <v>0</v>
      </c>
      <c r="T1619" s="262">
        <v>0.9</v>
      </c>
      <c r="U1619" s="260" t="s">
        <v>33</v>
      </c>
      <c r="V1619" s="260" t="s">
        <v>33</v>
      </c>
      <c r="W1619" s="260">
        <v>1</v>
      </c>
      <c r="X1619" s="260">
        <v>0.666666666666667</v>
      </c>
      <c r="Y1619" s="262">
        <v>0.92</v>
      </c>
      <c r="Z1619" s="262">
        <v>0</v>
      </c>
      <c r="AA1619" s="262" t="s">
        <v>33</v>
      </c>
      <c r="AB1619" s="262" t="s">
        <v>33</v>
      </c>
      <c r="AC1619" s="262">
        <v>0.5</v>
      </c>
      <c r="AD1619" s="262">
        <v>0.92</v>
      </c>
      <c r="AE1619" s="260">
        <v>0.900900900900901</v>
      </c>
      <c r="AF1619" s="260">
        <v>0.850374064837905</v>
      </c>
      <c r="AG1619" s="260">
        <v>0.869565217391304</v>
      </c>
      <c r="AH1619" s="260">
        <v>0.891200846411568</v>
      </c>
      <c r="AI1619" s="262">
        <v>0.92</v>
      </c>
      <c r="AJ1619" s="260">
        <v>0</v>
      </c>
      <c r="AK1619" s="260">
        <v>0</v>
      </c>
      <c r="AL1619" s="260">
        <v>1</v>
      </c>
      <c r="AM1619" s="260">
        <v>0.642857142857143</v>
      </c>
      <c r="AN1619" s="259">
        <v>0.99</v>
      </c>
      <c r="AO1619" s="264">
        <v>1</v>
      </c>
      <c r="AP1619" s="264">
        <v>1</v>
      </c>
      <c r="AQ1619" s="264">
        <v>1</v>
      </c>
      <c r="AR1619" s="265">
        <v>1</v>
      </c>
      <c r="AS1619" s="286">
        <v>0.110069253262963</v>
      </c>
      <c r="AT1619" s="267" t="s">
        <v>33</v>
      </c>
      <c r="AU1619" s="268" t="s">
        <v>33</v>
      </c>
      <c r="AV1619" s="268" t="s">
        <v>33</v>
      </c>
      <c r="AW1619" s="268" t="s">
        <v>33</v>
      </c>
      <c r="AX1619" s="224"/>
      <c r="AY1619" s="222"/>
    </row>
    <row r="1620" ht="15" spans="1:51">
      <c r="A1620" s="220"/>
      <c r="B1620" s="224"/>
      <c r="C1620" s="283" t="s">
        <v>1455</v>
      </c>
      <c r="D1620" s="111" t="s">
        <v>25</v>
      </c>
      <c r="E1620" s="111" t="s">
        <v>1456</v>
      </c>
      <c r="F1620" s="290" t="s">
        <v>1661</v>
      </c>
      <c r="G1620" s="290" t="s">
        <v>1661</v>
      </c>
      <c r="H1620" s="290" t="s">
        <v>1661</v>
      </c>
      <c r="I1620" s="290" t="s">
        <v>1661</v>
      </c>
      <c r="J1620" s="259">
        <v>0.9</v>
      </c>
      <c r="K1620" s="260">
        <v>0.954545454545455</v>
      </c>
      <c r="L1620" s="260">
        <v>0.956521739130435</v>
      </c>
      <c r="M1620" s="261">
        <v>0.91304347826087</v>
      </c>
      <c r="N1620" s="261">
        <v>0.929577464788732</v>
      </c>
      <c r="O1620" s="262">
        <v>0.9</v>
      </c>
      <c r="P1620" s="263">
        <v>0.794210526315789</v>
      </c>
      <c r="Q1620" s="260">
        <v>0.19570602807597</v>
      </c>
      <c r="R1620" s="260">
        <v>0.27266530334015</v>
      </c>
      <c r="S1620" s="260">
        <v>0.792062698015675</v>
      </c>
      <c r="T1620" s="262">
        <v>0.9</v>
      </c>
      <c r="U1620" s="260">
        <v>0.542105263157895</v>
      </c>
      <c r="V1620" s="260">
        <v>0.540875309661437</v>
      </c>
      <c r="W1620" s="260">
        <v>0.554873892297205</v>
      </c>
      <c r="X1620" s="260">
        <v>0.527347006836752</v>
      </c>
      <c r="Y1620" s="262">
        <v>0.92</v>
      </c>
      <c r="Z1620" s="262">
        <v>0.595924104005622</v>
      </c>
      <c r="AA1620" s="262">
        <v>0.727542687453601</v>
      </c>
      <c r="AB1620" s="262">
        <v>0.641901931649331</v>
      </c>
      <c r="AC1620" s="262">
        <v>0.693538423523598</v>
      </c>
      <c r="AD1620" s="262">
        <v>0.92</v>
      </c>
      <c r="AE1620" s="260">
        <v>0.964788732394366</v>
      </c>
      <c r="AF1620" s="260">
        <v>1</v>
      </c>
      <c r="AG1620" s="260">
        <v>1</v>
      </c>
      <c r="AH1620" s="260">
        <v>0.993020009306654</v>
      </c>
      <c r="AI1620" s="262">
        <v>0.92</v>
      </c>
      <c r="AJ1620" s="260">
        <v>0.727354799879627</v>
      </c>
      <c r="AK1620" s="260">
        <v>0.802657288003126</v>
      </c>
      <c r="AL1620" s="260">
        <v>0.730181301102026</v>
      </c>
      <c r="AM1620" s="260">
        <v>0.757866877229923</v>
      </c>
      <c r="AN1620" s="259">
        <v>0.99</v>
      </c>
      <c r="AO1620" s="264">
        <v>1</v>
      </c>
      <c r="AP1620" s="264">
        <v>1</v>
      </c>
      <c r="AQ1620" s="264" t="s">
        <v>33</v>
      </c>
      <c r="AR1620" s="265">
        <v>1</v>
      </c>
      <c r="AS1620" s="286">
        <v>0.110069253262963</v>
      </c>
      <c r="AT1620" s="267">
        <v>0.159090909090909</v>
      </c>
      <c r="AU1620" s="268">
        <v>0.0246913580246914</v>
      </c>
      <c r="AV1620" s="268">
        <v>0</v>
      </c>
      <c r="AW1620" s="268">
        <v>0.121143717080512</v>
      </c>
      <c r="AX1620" s="224"/>
      <c r="AY1620" s="222"/>
    </row>
    <row r="1621" ht="15" spans="1:51">
      <c r="A1621" s="220"/>
      <c r="B1621" s="224"/>
      <c r="C1621" s="283" t="s">
        <v>1455</v>
      </c>
      <c r="D1621" s="111" t="s">
        <v>125</v>
      </c>
      <c r="E1621" s="111" t="s">
        <v>1456</v>
      </c>
      <c r="F1621" s="290" t="s">
        <v>1662</v>
      </c>
      <c r="G1621" s="290" t="s">
        <v>1662</v>
      </c>
      <c r="H1621" s="290" t="s">
        <v>1662</v>
      </c>
      <c r="I1621" s="290" t="s">
        <v>1662</v>
      </c>
      <c r="J1621" s="259">
        <v>0.9</v>
      </c>
      <c r="K1621" s="260" t="s">
        <v>33</v>
      </c>
      <c r="L1621" s="260" t="s">
        <v>33</v>
      </c>
      <c r="M1621" s="261" t="s">
        <v>33</v>
      </c>
      <c r="N1621" s="261" t="s">
        <v>33</v>
      </c>
      <c r="O1621" s="262">
        <v>0.9</v>
      </c>
      <c r="P1621" s="263" t="s">
        <v>33</v>
      </c>
      <c r="Q1621" s="260" t="s">
        <v>33</v>
      </c>
      <c r="R1621" s="260" t="s">
        <v>33</v>
      </c>
      <c r="S1621" s="260">
        <v>0</v>
      </c>
      <c r="T1621" s="262">
        <v>0.9</v>
      </c>
      <c r="U1621" s="260" t="s">
        <v>33</v>
      </c>
      <c r="V1621" s="260" t="s">
        <v>33</v>
      </c>
      <c r="W1621" s="260" t="s">
        <v>33</v>
      </c>
      <c r="X1621" s="260">
        <v>0.8</v>
      </c>
      <c r="Y1621" s="262">
        <v>0.92</v>
      </c>
      <c r="Z1621" s="262" t="s">
        <v>33</v>
      </c>
      <c r="AA1621" s="262" t="s">
        <v>33</v>
      </c>
      <c r="AB1621" s="262" t="s">
        <v>33</v>
      </c>
      <c r="AC1621" s="262">
        <v>1</v>
      </c>
      <c r="AD1621" s="262">
        <v>0.92</v>
      </c>
      <c r="AE1621" s="260">
        <v>1</v>
      </c>
      <c r="AF1621" s="260">
        <v>0.994134897360704</v>
      </c>
      <c r="AG1621" s="260">
        <v>1</v>
      </c>
      <c r="AH1621" s="260">
        <v>0.974613686534216</v>
      </c>
      <c r="AI1621" s="262">
        <v>0.92</v>
      </c>
      <c r="AJ1621" s="260" t="s">
        <v>33</v>
      </c>
      <c r="AK1621" s="260" t="s">
        <v>33</v>
      </c>
      <c r="AL1621" s="260" t="s">
        <v>33</v>
      </c>
      <c r="AM1621" s="260">
        <v>0.944444444444444</v>
      </c>
      <c r="AN1621" s="259">
        <v>0.99</v>
      </c>
      <c r="AO1621" s="264">
        <v>1</v>
      </c>
      <c r="AP1621" s="264">
        <v>1</v>
      </c>
      <c r="AQ1621" s="264">
        <v>1</v>
      </c>
      <c r="AR1621" s="265">
        <v>1</v>
      </c>
      <c r="AS1621" s="286">
        <v>0.110069253262963</v>
      </c>
      <c r="AT1621" s="267" t="s">
        <v>33</v>
      </c>
      <c r="AU1621" s="268" t="s">
        <v>33</v>
      </c>
      <c r="AV1621" s="268" t="s">
        <v>33</v>
      </c>
      <c r="AW1621" s="268" t="s">
        <v>33</v>
      </c>
      <c r="AX1621" s="224"/>
      <c r="AY1621" s="222"/>
    </row>
    <row r="1622" ht="15" spans="1:51">
      <c r="A1622" s="220"/>
      <c r="B1622" s="224"/>
      <c r="C1622" s="283" t="s">
        <v>1455</v>
      </c>
      <c r="D1622" s="111" t="s">
        <v>25</v>
      </c>
      <c r="E1622" s="111" t="s">
        <v>1456</v>
      </c>
      <c r="F1622" s="290" t="s">
        <v>1663</v>
      </c>
      <c r="G1622" s="290" t="s">
        <v>1663</v>
      </c>
      <c r="H1622" s="290" t="s">
        <v>1663</v>
      </c>
      <c r="I1622" s="290" t="s">
        <v>1663</v>
      </c>
      <c r="J1622" s="259">
        <v>0.9</v>
      </c>
      <c r="K1622" s="260">
        <v>0.933333333333333</v>
      </c>
      <c r="L1622" s="260">
        <v>1</v>
      </c>
      <c r="M1622" s="261">
        <v>1</v>
      </c>
      <c r="N1622" s="261">
        <v>0.963302752293578</v>
      </c>
      <c r="O1622" s="262">
        <v>0.9</v>
      </c>
      <c r="P1622" s="263">
        <v>0.994520547945206</v>
      </c>
      <c r="Q1622" s="260">
        <v>0.95417348608838</v>
      </c>
      <c r="R1622" s="260">
        <v>0.992518703241895</v>
      </c>
      <c r="S1622" s="260">
        <v>0.991076578563431</v>
      </c>
      <c r="T1622" s="262">
        <v>0.9</v>
      </c>
      <c r="U1622" s="260">
        <v>0.924200913242009</v>
      </c>
      <c r="V1622" s="260">
        <v>0.942716857610475</v>
      </c>
      <c r="W1622" s="260">
        <v>0.944305901911887</v>
      </c>
      <c r="X1622" s="260">
        <v>0.940386116106267</v>
      </c>
      <c r="Y1622" s="262">
        <v>0.92</v>
      </c>
      <c r="Z1622" s="262" t="s">
        <v>33</v>
      </c>
      <c r="AA1622" s="262" t="s">
        <v>33</v>
      </c>
      <c r="AB1622" s="262" t="s">
        <v>33</v>
      </c>
      <c r="AC1622" s="262" t="s">
        <v>33</v>
      </c>
      <c r="AD1622" s="262">
        <v>0.92</v>
      </c>
      <c r="AE1622" s="260">
        <v>0.968553459119497</v>
      </c>
      <c r="AF1622" s="260">
        <v>0.660714285714286</v>
      </c>
      <c r="AG1622" s="260">
        <v>0.976470588235294</v>
      </c>
      <c r="AH1622" s="260">
        <v>0.969294605809129</v>
      </c>
      <c r="AI1622" s="262">
        <v>0.92</v>
      </c>
      <c r="AJ1622" s="260">
        <v>0.960730593607306</v>
      </c>
      <c r="AK1622" s="260">
        <v>0.967266775777414</v>
      </c>
      <c r="AL1622" s="260">
        <v>0.978387364921031</v>
      </c>
      <c r="AM1622" s="260">
        <v>0.979744172632579</v>
      </c>
      <c r="AN1622" s="259">
        <v>0.99</v>
      </c>
      <c r="AO1622" s="264" t="s">
        <v>33</v>
      </c>
      <c r="AP1622" s="264">
        <v>1</v>
      </c>
      <c r="AQ1622" s="264" t="s">
        <v>33</v>
      </c>
      <c r="AR1622" s="265">
        <v>1</v>
      </c>
      <c r="AS1622" s="286">
        <v>0.110069253262963</v>
      </c>
      <c r="AT1622" s="267">
        <v>0.02</v>
      </c>
      <c r="AU1622" s="268">
        <v>0.032967032967033</v>
      </c>
      <c r="AV1622" s="268">
        <v>0.00793650793650794</v>
      </c>
      <c r="AW1622" s="268">
        <v>0.0499031007751938</v>
      </c>
      <c r="AX1622" s="224"/>
      <c r="AY1622" s="222"/>
    </row>
    <row r="1623" ht="15" spans="1:51">
      <c r="A1623" s="220"/>
      <c r="B1623" s="224"/>
      <c r="C1623" s="283" t="s">
        <v>1455</v>
      </c>
      <c r="D1623" s="111" t="s">
        <v>25</v>
      </c>
      <c r="E1623" s="111" t="s">
        <v>1456</v>
      </c>
      <c r="F1623" s="290" t="s">
        <v>1664</v>
      </c>
      <c r="G1623" s="290" t="s">
        <v>1664</v>
      </c>
      <c r="H1623" s="290" t="s">
        <v>1664</v>
      </c>
      <c r="I1623" s="290" t="s">
        <v>1664</v>
      </c>
      <c r="J1623" s="259">
        <v>0.9</v>
      </c>
      <c r="K1623" s="260">
        <v>0.954545454545455</v>
      </c>
      <c r="L1623" s="260">
        <v>0.958333333333333</v>
      </c>
      <c r="M1623" s="261">
        <v>0.91304347826087</v>
      </c>
      <c r="N1623" s="261">
        <v>0.933579335793358</v>
      </c>
      <c r="O1623" s="262">
        <v>0.9</v>
      </c>
      <c r="P1623" s="263">
        <v>0.352905569007264</v>
      </c>
      <c r="Q1623" s="260">
        <v>0.976190476190476</v>
      </c>
      <c r="R1623" s="260">
        <v>0.978896103896104</v>
      </c>
      <c r="S1623" s="260">
        <v>0.913435990338164</v>
      </c>
      <c r="T1623" s="262">
        <v>0.9</v>
      </c>
      <c r="U1623" s="260">
        <v>0.62590799031477</v>
      </c>
      <c r="V1623" s="260">
        <v>0.709750566893424</v>
      </c>
      <c r="W1623" s="260">
        <v>0.689123376623377</v>
      </c>
      <c r="X1623" s="260">
        <v>0.658152173913043</v>
      </c>
      <c r="Y1623" s="262">
        <v>0.92</v>
      </c>
      <c r="Z1623" s="262">
        <v>0.915044247787611</v>
      </c>
      <c r="AA1623" s="262">
        <v>0.947058823529412</v>
      </c>
      <c r="AB1623" s="262">
        <v>0.953161592505855</v>
      </c>
      <c r="AC1623" s="262">
        <v>0.835456790123457</v>
      </c>
      <c r="AD1623" s="262">
        <v>0.92</v>
      </c>
      <c r="AE1623" s="260">
        <v>1</v>
      </c>
      <c r="AF1623" s="260">
        <v>1</v>
      </c>
      <c r="AG1623" s="260">
        <v>1</v>
      </c>
      <c r="AH1623" s="260">
        <v>0.968698517298188</v>
      </c>
      <c r="AI1623" s="262">
        <v>0.92</v>
      </c>
      <c r="AJ1623" s="260">
        <v>0.937095614665708</v>
      </c>
      <c r="AK1623" s="260">
        <v>0.95583596214511</v>
      </c>
      <c r="AL1623" s="260">
        <v>0.961416070007955</v>
      </c>
      <c r="AM1623" s="260">
        <v>0.882398312555094</v>
      </c>
      <c r="AN1623" s="259">
        <v>0.99</v>
      </c>
      <c r="AO1623" s="264">
        <v>1</v>
      </c>
      <c r="AP1623" s="264">
        <v>1</v>
      </c>
      <c r="AQ1623" s="264">
        <v>1</v>
      </c>
      <c r="AR1623" s="265">
        <v>1</v>
      </c>
      <c r="AS1623" s="286">
        <v>0.110069253262963</v>
      </c>
      <c r="AT1623" s="267">
        <v>0.121951219512195</v>
      </c>
      <c r="AU1623" s="268">
        <v>0.0625</v>
      </c>
      <c r="AV1623" s="268">
        <v>0.111111111111111</v>
      </c>
      <c r="AW1623" s="268">
        <v>0.082039911308204</v>
      </c>
      <c r="AX1623" s="224"/>
      <c r="AY1623" s="222"/>
    </row>
    <row r="1624" ht="15" spans="1:51">
      <c r="A1624" s="220"/>
      <c r="B1624" s="224"/>
      <c r="C1624" s="283" t="s">
        <v>1455</v>
      </c>
      <c r="D1624" s="111" t="s">
        <v>25</v>
      </c>
      <c r="E1624" s="111" t="s">
        <v>1456</v>
      </c>
      <c r="F1624" s="290" t="s">
        <v>1665</v>
      </c>
      <c r="G1624" s="290" t="s">
        <v>1665</v>
      </c>
      <c r="H1624" s="290" t="s">
        <v>1665</v>
      </c>
      <c r="I1624" s="290" t="s">
        <v>1665</v>
      </c>
      <c r="J1624" s="259">
        <v>0.9</v>
      </c>
      <c r="K1624" s="260">
        <v>0.96875</v>
      </c>
      <c r="L1624" s="260">
        <v>1</v>
      </c>
      <c r="M1624" s="261">
        <v>1</v>
      </c>
      <c r="N1624" s="261">
        <v>0.995839112343967</v>
      </c>
      <c r="O1624" s="262">
        <v>0.9</v>
      </c>
      <c r="P1624" s="263">
        <v>0.888979591836735</v>
      </c>
      <c r="Q1624" s="260">
        <v>0.952412868632708</v>
      </c>
      <c r="R1624" s="260">
        <v>0.977741137675185</v>
      </c>
      <c r="S1624" s="260">
        <v>0.864390243902439</v>
      </c>
      <c r="T1624" s="262">
        <v>0.9</v>
      </c>
      <c r="U1624" s="260">
        <v>0.863673469387755</v>
      </c>
      <c r="V1624" s="260">
        <v>0.922922252010724</v>
      </c>
      <c r="W1624" s="260">
        <v>0.938169826875515</v>
      </c>
      <c r="X1624" s="260">
        <v>0.90077474892396</v>
      </c>
      <c r="Y1624" s="262">
        <v>0.92</v>
      </c>
      <c r="Z1624" s="262">
        <v>0.944349315068493</v>
      </c>
      <c r="AA1624" s="262">
        <v>0.826585179526356</v>
      </c>
      <c r="AB1624" s="262">
        <v>0.79424216765453</v>
      </c>
      <c r="AC1624" s="262">
        <v>0.809198241069815</v>
      </c>
      <c r="AD1624" s="262">
        <v>0.92</v>
      </c>
      <c r="AE1624" s="260">
        <v>1</v>
      </c>
      <c r="AF1624" s="260">
        <v>0.962962962962963</v>
      </c>
      <c r="AG1624" s="260">
        <v>0.985611510791367</v>
      </c>
      <c r="AH1624" s="260">
        <v>0.897976878612717</v>
      </c>
      <c r="AI1624" s="262">
        <v>0.92</v>
      </c>
      <c r="AJ1624" s="260">
        <v>0.953614709569578</v>
      </c>
      <c r="AK1624" s="260">
        <v>0.903248839700107</v>
      </c>
      <c r="AL1624" s="260">
        <v>0.885594989561587</v>
      </c>
      <c r="AM1624" s="260">
        <v>0.892627310393465</v>
      </c>
      <c r="AN1624" s="259">
        <v>0.99</v>
      </c>
      <c r="AO1624" s="264" t="s">
        <v>33</v>
      </c>
      <c r="AP1624" s="264" t="s">
        <v>33</v>
      </c>
      <c r="AQ1624" s="264" t="s">
        <v>33</v>
      </c>
      <c r="AR1624" s="265">
        <v>1</v>
      </c>
      <c r="AS1624" s="286">
        <v>0.110069253262963</v>
      </c>
      <c r="AT1624" s="267">
        <v>0.0352112676056338</v>
      </c>
      <c r="AU1624" s="268">
        <v>0.0404624277456647</v>
      </c>
      <c r="AV1624" s="268">
        <v>0.0642201834862385</v>
      </c>
      <c r="AW1624" s="268">
        <v>0.0351163740302164</v>
      </c>
      <c r="AX1624" s="224"/>
      <c r="AY1624" s="222"/>
    </row>
    <row r="1625" ht="15" spans="1:51">
      <c r="A1625" s="220"/>
      <c r="B1625" s="224"/>
      <c r="C1625" s="283" t="s">
        <v>1455</v>
      </c>
      <c r="D1625" s="111" t="s">
        <v>25</v>
      </c>
      <c r="E1625" s="111" t="s">
        <v>1456</v>
      </c>
      <c r="F1625" s="290" t="s">
        <v>1666</v>
      </c>
      <c r="G1625" s="290" t="s">
        <v>1666</v>
      </c>
      <c r="H1625" s="290" t="s">
        <v>1666</v>
      </c>
      <c r="I1625" s="290" t="s">
        <v>1666</v>
      </c>
      <c r="J1625" s="259">
        <v>0.9</v>
      </c>
      <c r="K1625" s="260">
        <v>0.925925925925926</v>
      </c>
      <c r="L1625" s="260">
        <v>0.888888888888889</v>
      </c>
      <c r="M1625" s="261">
        <v>1</v>
      </c>
      <c r="N1625" s="261">
        <v>0.939542483660131</v>
      </c>
      <c r="O1625" s="262">
        <v>0.9</v>
      </c>
      <c r="P1625" s="263">
        <v>0.94675701839303</v>
      </c>
      <c r="Q1625" s="260">
        <v>0.98503861003861</v>
      </c>
      <c r="R1625" s="260">
        <v>0.979113384484228</v>
      </c>
      <c r="S1625" s="260">
        <v>0.976806104033022</v>
      </c>
      <c r="T1625" s="262">
        <v>0.9</v>
      </c>
      <c r="U1625" s="260">
        <v>0.938528557599226</v>
      </c>
      <c r="V1625" s="260">
        <v>0.933397683397683</v>
      </c>
      <c r="W1625" s="260">
        <v>0.955669224211424</v>
      </c>
      <c r="X1625" s="260">
        <v>0.937941139681575</v>
      </c>
      <c r="Y1625" s="262">
        <v>0.92</v>
      </c>
      <c r="Z1625" s="262">
        <v>0</v>
      </c>
      <c r="AA1625" s="262">
        <v>1</v>
      </c>
      <c r="AB1625" s="262">
        <v>0</v>
      </c>
      <c r="AC1625" s="262">
        <v>0.16304347826087</v>
      </c>
      <c r="AD1625" s="262">
        <v>0.92</v>
      </c>
      <c r="AE1625" s="260">
        <v>1</v>
      </c>
      <c r="AF1625" s="260">
        <v>0.750692520775623</v>
      </c>
      <c r="AG1625" s="260">
        <v>1</v>
      </c>
      <c r="AH1625" s="260">
        <v>0.913989290495315</v>
      </c>
      <c r="AI1625" s="262">
        <v>0.92</v>
      </c>
      <c r="AJ1625" s="260">
        <v>0.960982658959538</v>
      </c>
      <c r="AK1625" s="260">
        <v>0.967695274831244</v>
      </c>
      <c r="AL1625" s="260">
        <v>0.978270132083511</v>
      </c>
      <c r="AM1625" s="260">
        <v>0.973918938204652</v>
      </c>
      <c r="AN1625" s="259">
        <v>0.99</v>
      </c>
      <c r="AO1625" s="264">
        <v>1</v>
      </c>
      <c r="AP1625" s="264" t="s">
        <v>33</v>
      </c>
      <c r="AQ1625" s="264" t="s">
        <v>33</v>
      </c>
      <c r="AR1625" s="265">
        <v>1</v>
      </c>
      <c r="AS1625" s="286">
        <v>0.110069253262963</v>
      </c>
      <c r="AT1625" s="267">
        <v>0.0144927536231884</v>
      </c>
      <c r="AU1625" s="268">
        <v>0.021505376344086</v>
      </c>
      <c r="AV1625" s="268">
        <v>0.0380952380952381</v>
      </c>
      <c r="AW1625" s="268">
        <v>0.0278662420382166</v>
      </c>
      <c r="AX1625" s="224"/>
      <c r="AY1625" s="222"/>
    </row>
    <row r="1626" ht="15" spans="1:51">
      <c r="A1626" s="220"/>
      <c r="B1626" s="224"/>
      <c r="C1626" s="283" t="s">
        <v>1455</v>
      </c>
      <c r="D1626" s="111" t="s">
        <v>25</v>
      </c>
      <c r="E1626" s="111" t="s">
        <v>1456</v>
      </c>
      <c r="F1626" s="290" t="s">
        <v>1667</v>
      </c>
      <c r="G1626" s="290" t="s">
        <v>1667</v>
      </c>
      <c r="H1626" s="290" t="s">
        <v>1667</v>
      </c>
      <c r="I1626" s="290" t="s">
        <v>1667</v>
      </c>
      <c r="J1626" s="259">
        <v>0.9</v>
      </c>
      <c r="K1626" s="260">
        <v>0.906976744186046</v>
      </c>
      <c r="L1626" s="260">
        <v>0.878048780487805</v>
      </c>
      <c r="M1626" s="261">
        <v>0.951219512195122</v>
      </c>
      <c r="N1626" s="261">
        <v>0.899895724713243</v>
      </c>
      <c r="O1626" s="262">
        <v>0.9</v>
      </c>
      <c r="P1626" s="263">
        <v>0.931701030927835</v>
      </c>
      <c r="Q1626" s="260">
        <v>0.976989187690602</v>
      </c>
      <c r="R1626" s="260">
        <v>0.980560320182962</v>
      </c>
      <c r="S1626" s="260">
        <v>0.953745708335679</v>
      </c>
      <c r="T1626" s="262">
        <v>0.9</v>
      </c>
      <c r="U1626" s="260">
        <v>0.965528350515464</v>
      </c>
      <c r="V1626" s="260">
        <v>0.974216800665373</v>
      </c>
      <c r="W1626" s="260">
        <v>0.96169239565466</v>
      </c>
      <c r="X1626" s="260">
        <v>0.970495863117015</v>
      </c>
      <c r="Y1626" s="262">
        <v>0.92</v>
      </c>
      <c r="Z1626" s="262">
        <v>0</v>
      </c>
      <c r="AA1626" s="262">
        <v>0</v>
      </c>
      <c r="AB1626" s="262" t="s">
        <v>33</v>
      </c>
      <c r="AC1626" s="262">
        <v>0.0526315789473684</v>
      </c>
      <c r="AD1626" s="262">
        <v>0.92</v>
      </c>
      <c r="AE1626" s="260">
        <v>0.283018867924528</v>
      </c>
      <c r="AF1626" s="260">
        <v>0.869127516778524</v>
      </c>
      <c r="AG1626" s="260">
        <v>0.961165048543689</v>
      </c>
      <c r="AH1626" s="260">
        <v>0.849056603773585</v>
      </c>
      <c r="AI1626" s="262">
        <v>0.92</v>
      </c>
      <c r="AJ1626" s="260">
        <v>0.971373431971695</v>
      </c>
      <c r="AK1626" s="260">
        <v>0.982553309332595</v>
      </c>
      <c r="AL1626" s="260">
        <v>0.983995427264933</v>
      </c>
      <c r="AM1626" s="260">
        <v>0.985673287941027</v>
      </c>
      <c r="AN1626" s="259">
        <v>0.99</v>
      </c>
      <c r="AO1626" s="264" t="s">
        <v>33</v>
      </c>
      <c r="AP1626" s="264" t="s">
        <v>33</v>
      </c>
      <c r="AQ1626" s="264">
        <v>1</v>
      </c>
      <c r="AR1626" s="265">
        <v>1</v>
      </c>
      <c r="AS1626" s="286">
        <v>0.110069253262963</v>
      </c>
      <c r="AT1626" s="267">
        <v>0.121212121212121</v>
      </c>
      <c r="AU1626" s="268">
        <v>0.03125</v>
      </c>
      <c r="AV1626" s="268">
        <v>0.0303030303030303</v>
      </c>
      <c r="AW1626" s="268">
        <v>0.0524017467248908</v>
      </c>
      <c r="AX1626" s="224"/>
      <c r="AY1626" s="222"/>
    </row>
    <row r="1627" ht="15" spans="1:51">
      <c r="A1627" s="220"/>
      <c r="B1627" s="224"/>
      <c r="C1627" s="283" t="s">
        <v>1455</v>
      </c>
      <c r="D1627" s="111" t="s">
        <v>25</v>
      </c>
      <c r="E1627" s="111" t="s">
        <v>1456</v>
      </c>
      <c r="F1627" s="290" t="s">
        <v>1668</v>
      </c>
      <c r="G1627" s="290" t="s">
        <v>1668</v>
      </c>
      <c r="H1627" s="290" t="s">
        <v>1668</v>
      </c>
      <c r="I1627" s="290" t="s">
        <v>1668</v>
      </c>
      <c r="J1627" s="259">
        <v>0.9</v>
      </c>
      <c r="K1627" s="260">
        <v>1</v>
      </c>
      <c r="L1627" s="260">
        <v>1</v>
      </c>
      <c r="M1627" s="261">
        <v>1</v>
      </c>
      <c r="N1627" s="261">
        <v>0.989751098096633</v>
      </c>
      <c r="O1627" s="262">
        <v>0.9</v>
      </c>
      <c r="P1627" s="263">
        <v>0.918987341772152</v>
      </c>
      <c r="Q1627" s="260">
        <v>0.959271168274384</v>
      </c>
      <c r="R1627" s="260">
        <v>0.989413680781759</v>
      </c>
      <c r="S1627" s="260">
        <v>0.93172237527799</v>
      </c>
      <c r="T1627" s="262">
        <v>0.9</v>
      </c>
      <c r="U1627" s="260">
        <v>0.813924050632911</v>
      </c>
      <c r="V1627" s="260">
        <v>0.890675241157556</v>
      </c>
      <c r="W1627" s="260">
        <v>0.911237785016287</v>
      </c>
      <c r="X1627" s="260">
        <v>0.868124937763468</v>
      </c>
      <c r="Y1627" s="262">
        <v>0.92</v>
      </c>
      <c r="Z1627" s="262">
        <v>0.930472103004292</v>
      </c>
      <c r="AA1627" s="262">
        <v>0.953095684803002</v>
      </c>
      <c r="AB1627" s="262">
        <v>0.938775510204082</v>
      </c>
      <c r="AC1627" s="262">
        <v>0.925557564798071</v>
      </c>
      <c r="AD1627" s="262">
        <v>0.92</v>
      </c>
      <c r="AE1627" s="260">
        <v>0.966767371601209</v>
      </c>
      <c r="AF1627" s="260">
        <v>0.836829836829837</v>
      </c>
      <c r="AG1627" s="260">
        <v>1</v>
      </c>
      <c r="AH1627" s="260">
        <v>0.96501539322698</v>
      </c>
      <c r="AI1627" s="262">
        <v>0.92</v>
      </c>
      <c r="AJ1627" s="260">
        <v>0.935154826958106</v>
      </c>
      <c r="AK1627" s="260">
        <v>0.963481740870435</v>
      </c>
      <c r="AL1627" s="260">
        <v>0.963684676705049</v>
      </c>
      <c r="AM1627" s="260">
        <v>0.946445829306495</v>
      </c>
      <c r="AN1627" s="259">
        <v>0.99</v>
      </c>
      <c r="AO1627" s="264" t="s">
        <v>33</v>
      </c>
      <c r="AP1627" s="264">
        <v>1</v>
      </c>
      <c r="AQ1627" s="264">
        <v>1</v>
      </c>
      <c r="AR1627" s="265">
        <v>1</v>
      </c>
      <c r="AS1627" s="286">
        <v>0.110069253262963</v>
      </c>
      <c r="AT1627" s="267">
        <v>0.0294117647058824</v>
      </c>
      <c r="AU1627" s="268">
        <v>0.0434782608695652</v>
      </c>
      <c r="AV1627" s="268">
        <v>0.05</v>
      </c>
      <c r="AW1627" s="268">
        <v>0.0546296296296296</v>
      </c>
      <c r="AX1627" s="224"/>
      <c r="AY1627" s="222"/>
    </row>
    <row r="1628" ht="15" spans="1:51">
      <c r="A1628" s="220"/>
      <c r="B1628" s="224"/>
      <c r="C1628" s="283" t="s">
        <v>1455</v>
      </c>
      <c r="D1628" s="111" t="s">
        <v>25</v>
      </c>
      <c r="E1628" s="111" t="s">
        <v>1456</v>
      </c>
      <c r="F1628" s="290" t="s">
        <v>1669</v>
      </c>
      <c r="G1628" s="290" t="s">
        <v>1669</v>
      </c>
      <c r="H1628" s="290" t="s">
        <v>1669</v>
      </c>
      <c r="I1628" s="290" t="s">
        <v>1669</v>
      </c>
      <c r="J1628" s="259">
        <v>0.9</v>
      </c>
      <c r="K1628" s="260">
        <v>1</v>
      </c>
      <c r="L1628" s="260">
        <v>1</v>
      </c>
      <c r="M1628" s="261">
        <v>1</v>
      </c>
      <c r="N1628" s="261">
        <v>0.991379310344828</v>
      </c>
      <c r="O1628" s="262">
        <v>0.9</v>
      </c>
      <c r="P1628" s="263">
        <v>0.832855387136419</v>
      </c>
      <c r="Q1628" s="260">
        <v>0.869492470719465</v>
      </c>
      <c r="R1628" s="260">
        <v>0.876804619826757</v>
      </c>
      <c r="S1628" s="260">
        <v>0.88370607028754</v>
      </c>
      <c r="T1628" s="262">
        <v>0.9</v>
      </c>
      <c r="U1628" s="260">
        <v>0.860712822613683</v>
      </c>
      <c r="V1628" s="260">
        <v>0.891243725599554</v>
      </c>
      <c r="W1628" s="260">
        <v>0.887872954764196</v>
      </c>
      <c r="X1628" s="260">
        <v>0.892438764643237</v>
      </c>
      <c r="Y1628" s="262">
        <v>0.92</v>
      </c>
      <c r="Z1628" s="262" t="s">
        <v>33</v>
      </c>
      <c r="AA1628" s="262">
        <v>0</v>
      </c>
      <c r="AB1628" s="262">
        <v>0.75</v>
      </c>
      <c r="AC1628" s="262">
        <v>0.486486486486487</v>
      </c>
      <c r="AD1628" s="262">
        <v>0.92</v>
      </c>
      <c r="AE1628" s="260">
        <v>1</v>
      </c>
      <c r="AF1628" s="260">
        <v>0.99290780141844</v>
      </c>
      <c r="AG1628" s="260">
        <v>1</v>
      </c>
      <c r="AH1628" s="260">
        <v>0.993839835728953</v>
      </c>
      <c r="AI1628" s="262">
        <v>0.92</v>
      </c>
      <c r="AJ1628" s="260">
        <v>0.944285129045473</v>
      </c>
      <c r="AK1628" s="260">
        <v>0.956013363028953</v>
      </c>
      <c r="AL1628" s="260">
        <v>0.958233317330773</v>
      </c>
      <c r="AM1628" s="260">
        <v>0.962550732857168</v>
      </c>
      <c r="AN1628" s="259">
        <v>0.99</v>
      </c>
      <c r="AO1628" s="264" t="s">
        <v>33</v>
      </c>
      <c r="AP1628" s="264">
        <v>1</v>
      </c>
      <c r="AQ1628" s="264">
        <v>1</v>
      </c>
      <c r="AR1628" s="265">
        <v>1</v>
      </c>
      <c r="AS1628" s="286">
        <v>0.110069253262963</v>
      </c>
      <c r="AT1628" s="267">
        <v>0</v>
      </c>
      <c r="AU1628" s="268">
        <v>0.0128205128205128</v>
      </c>
      <c r="AV1628" s="268">
        <v>-0.0555555555555556</v>
      </c>
      <c r="AW1628" s="268">
        <v>0.0326876513317191</v>
      </c>
      <c r="AX1628" s="224"/>
      <c r="AY1628" s="222"/>
    </row>
    <row r="1629" ht="15" spans="1:51">
      <c r="A1629" s="220"/>
      <c r="B1629" s="224"/>
      <c r="C1629" s="283" t="s">
        <v>1455</v>
      </c>
      <c r="D1629" s="111" t="s">
        <v>25</v>
      </c>
      <c r="E1629" s="111" t="s">
        <v>1456</v>
      </c>
      <c r="F1629" s="290" t="s">
        <v>1670</v>
      </c>
      <c r="G1629" s="290" t="s">
        <v>1670</v>
      </c>
      <c r="H1629" s="290" t="s">
        <v>1670</v>
      </c>
      <c r="I1629" s="290" t="s">
        <v>1670</v>
      </c>
      <c r="J1629" s="259">
        <v>0.9</v>
      </c>
      <c r="K1629" s="260">
        <v>1</v>
      </c>
      <c r="L1629" s="260">
        <v>1</v>
      </c>
      <c r="M1629" s="261">
        <v>1</v>
      </c>
      <c r="N1629" s="261">
        <v>0.992660550458716</v>
      </c>
      <c r="O1629" s="262">
        <v>0.9</v>
      </c>
      <c r="P1629" s="263">
        <v>0.992597162245527</v>
      </c>
      <c r="Q1629" s="260">
        <v>0.997532387415176</v>
      </c>
      <c r="R1629" s="260">
        <v>0.999410029498525</v>
      </c>
      <c r="S1629" s="260">
        <v>0.996129792905475</v>
      </c>
      <c r="T1629" s="262">
        <v>0.9</v>
      </c>
      <c r="U1629" s="260">
        <v>0.940160394818014</v>
      </c>
      <c r="V1629" s="260">
        <v>0.951264651449722</v>
      </c>
      <c r="W1629" s="260">
        <v>0.956342182890855</v>
      </c>
      <c r="X1629" s="260">
        <v>0.947124256715194</v>
      </c>
      <c r="Y1629" s="262">
        <v>0.92</v>
      </c>
      <c r="Z1629" s="262" t="s">
        <v>33</v>
      </c>
      <c r="AA1629" s="262" t="s">
        <v>33</v>
      </c>
      <c r="AB1629" s="262" t="s">
        <v>33</v>
      </c>
      <c r="AC1629" s="262" t="s">
        <v>33</v>
      </c>
      <c r="AD1629" s="262">
        <v>0.92</v>
      </c>
      <c r="AE1629" s="260">
        <v>0.973684210526316</v>
      </c>
      <c r="AF1629" s="260">
        <v>0.796296296296296</v>
      </c>
      <c r="AG1629" s="260">
        <v>0.928571428571429</v>
      </c>
      <c r="AH1629" s="260">
        <v>0.964325529542921</v>
      </c>
      <c r="AI1629" s="262">
        <v>0.92</v>
      </c>
      <c r="AJ1629" s="260">
        <v>0.962985811227637</v>
      </c>
      <c r="AK1629" s="260">
        <v>0.977791486736582</v>
      </c>
      <c r="AL1629" s="260">
        <v>0.976401179941003</v>
      </c>
      <c r="AM1629" s="260">
        <v>0.979751896657781</v>
      </c>
      <c r="AN1629" s="259">
        <v>0.99</v>
      </c>
      <c r="AO1629" s="264">
        <v>1</v>
      </c>
      <c r="AP1629" s="264">
        <v>1</v>
      </c>
      <c r="AQ1629" s="264">
        <v>1</v>
      </c>
      <c r="AR1629" s="265">
        <v>1</v>
      </c>
      <c r="AS1629" s="286">
        <v>0.110069253262963</v>
      </c>
      <c r="AT1629" s="267">
        <v>0.1</v>
      </c>
      <c r="AU1629" s="268">
        <v>0.0392156862745098</v>
      </c>
      <c r="AV1629" s="268">
        <v>0.0128205128205128</v>
      </c>
      <c r="AW1629" s="268">
        <v>0.0454106280193237</v>
      </c>
      <c r="AX1629" s="224"/>
      <c r="AY1629" s="222"/>
    </row>
    <row r="1630" ht="15" spans="1:51">
      <c r="A1630" s="220"/>
      <c r="B1630" s="224"/>
      <c r="C1630" s="283" t="s">
        <v>1455</v>
      </c>
      <c r="D1630" s="111" t="s">
        <v>25</v>
      </c>
      <c r="E1630" s="111" t="s">
        <v>1456</v>
      </c>
      <c r="F1630" s="290" t="s">
        <v>1671</v>
      </c>
      <c r="G1630" s="290" t="s">
        <v>1671</v>
      </c>
      <c r="H1630" s="290" t="s">
        <v>1671</v>
      </c>
      <c r="I1630" s="290" t="s">
        <v>1671</v>
      </c>
      <c r="J1630" s="259">
        <v>0.9</v>
      </c>
      <c r="K1630" s="260">
        <v>0.956521739130435</v>
      </c>
      <c r="L1630" s="260">
        <v>0.88</v>
      </c>
      <c r="M1630" s="261">
        <v>0.978723404255319</v>
      </c>
      <c r="N1630" s="261">
        <v>0.959821428571429</v>
      </c>
      <c r="O1630" s="262">
        <v>0.9</v>
      </c>
      <c r="P1630" s="263">
        <v>0.964942528735632</v>
      </c>
      <c r="Q1630" s="260">
        <v>0.957260273972603</v>
      </c>
      <c r="R1630" s="260">
        <v>0.977906365071015</v>
      </c>
      <c r="S1630" s="260">
        <v>0.952207717305709</v>
      </c>
      <c r="T1630" s="262">
        <v>0.9</v>
      </c>
      <c r="U1630" s="260">
        <v>0.880459770114942</v>
      </c>
      <c r="V1630" s="260">
        <v>0.906301369863014</v>
      </c>
      <c r="W1630" s="260">
        <v>0.921620199894792</v>
      </c>
      <c r="X1630" s="260">
        <v>0.907410077527978</v>
      </c>
      <c r="Y1630" s="262">
        <v>0.92</v>
      </c>
      <c r="Z1630" s="262" t="s">
        <v>33</v>
      </c>
      <c r="AA1630" s="262" t="s">
        <v>33</v>
      </c>
      <c r="AB1630" s="262" t="s">
        <v>33</v>
      </c>
      <c r="AC1630" s="262">
        <v>1</v>
      </c>
      <c r="AD1630" s="262">
        <v>0.92</v>
      </c>
      <c r="AE1630" s="260">
        <v>0.96900826446281</v>
      </c>
      <c r="AF1630" s="260">
        <v>0.961770623742455</v>
      </c>
      <c r="AG1630" s="260">
        <v>0.874538745387454</v>
      </c>
      <c r="AH1630" s="260">
        <v>0.942690668753805</v>
      </c>
      <c r="AI1630" s="262">
        <v>0.92</v>
      </c>
      <c r="AJ1630" s="260">
        <v>0.930459770114943</v>
      </c>
      <c r="AK1630" s="260">
        <v>0.956986301369863</v>
      </c>
      <c r="AL1630" s="260">
        <v>0.957916885849553</v>
      </c>
      <c r="AM1630" s="260">
        <v>0.960987402413059</v>
      </c>
      <c r="AN1630" s="259">
        <v>0.99</v>
      </c>
      <c r="AO1630" s="264">
        <v>1</v>
      </c>
      <c r="AP1630" s="264">
        <v>1</v>
      </c>
      <c r="AQ1630" s="264">
        <v>1</v>
      </c>
      <c r="AR1630" s="265">
        <v>1</v>
      </c>
      <c r="AS1630" s="286">
        <v>0.110069253262963</v>
      </c>
      <c r="AT1630" s="267">
        <v>0.0142857142857143</v>
      </c>
      <c r="AU1630" s="268">
        <v>0.0689655172413793</v>
      </c>
      <c r="AV1630" s="268">
        <v>0.0559440559440559</v>
      </c>
      <c r="AW1630" s="268">
        <v>0.0358498523829608</v>
      </c>
      <c r="AX1630" s="224"/>
      <c r="AY1630" s="222"/>
    </row>
    <row r="1631" ht="15" spans="1:51">
      <c r="A1631" s="220"/>
      <c r="B1631" s="224"/>
      <c r="C1631" s="283" t="s">
        <v>1455</v>
      </c>
      <c r="D1631" s="111" t="s">
        <v>25</v>
      </c>
      <c r="E1631" s="111" t="s">
        <v>1456</v>
      </c>
      <c r="F1631" s="290" t="s">
        <v>1672</v>
      </c>
      <c r="G1631" s="290" t="s">
        <v>1672</v>
      </c>
      <c r="H1631" s="290" t="s">
        <v>1672</v>
      </c>
      <c r="I1631" s="290" t="s">
        <v>1672</v>
      </c>
      <c r="J1631" s="259">
        <v>0.9</v>
      </c>
      <c r="K1631" s="260">
        <v>1</v>
      </c>
      <c r="L1631" s="260">
        <v>1</v>
      </c>
      <c r="M1631" s="261">
        <v>0.96875</v>
      </c>
      <c r="N1631" s="261">
        <v>0.96056338028169</v>
      </c>
      <c r="O1631" s="262">
        <v>0.9</v>
      </c>
      <c r="P1631" s="263">
        <v>0.964349376114082</v>
      </c>
      <c r="Q1631" s="260">
        <v>0.965369816160752</v>
      </c>
      <c r="R1631" s="260">
        <v>0.970470869912211</v>
      </c>
      <c r="S1631" s="260">
        <v>0.965920590000858</v>
      </c>
      <c r="T1631" s="262">
        <v>0.9</v>
      </c>
      <c r="U1631" s="260">
        <v>0.862745098039216</v>
      </c>
      <c r="V1631" s="260">
        <v>0.890551517742625</v>
      </c>
      <c r="W1631" s="260">
        <v>0.887470071827614</v>
      </c>
      <c r="X1631" s="260">
        <v>0.885275705342595</v>
      </c>
      <c r="Y1631" s="262">
        <v>0.92</v>
      </c>
      <c r="Z1631" s="262" t="s">
        <v>33</v>
      </c>
      <c r="AA1631" s="262" t="s">
        <v>33</v>
      </c>
      <c r="AB1631" s="262" t="s">
        <v>33</v>
      </c>
      <c r="AC1631" s="262" t="s">
        <v>33</v>
      </c>
      <c r="AD1631" s="262">
        <v>0.92</v>
      </c>
      <c r="AE1631" s="260">
        <v>0.981617647058823</v>
      </c>
      <c r="AF1631" s="260">
        <v>0.987096774193548</v>
      </c>
      <c r="AG1631" s="260">
        <v>1</v>
      </c>
      <c r="AH1631" s="260">
        <v>0.949371835739734</v>
      </c>
      <c r="AI1631" s="262">
        <v>0.92</v>
      </c>
      <c r="AJ1631" s="260">
        <v>0.901069518716578</v>
      </c>
      <c r="AK1631" s="260">
        <v>0.930312099187687</v>
      </c>
      <c r="AL1631" s="260">
        <v>0.924212205823694</v>
      </c>
      <c r="AM1631" s="260">
        <v>0.937296333138957</v>
      </c>
      <c r="AN1631" s="259">
        <v>0.99</v>
      </c>
      <c r="AO1631" s="264">
        <v>1</v>
      </c>
      <c r="AP1631" s="264">
        <v>1</v>
      </c>
      <c r="AQ1631" s="264">
        <v>1</v>
      </c>
      <c r="AR1631" s="265">
        <v>1</v>
      </c>
      <c r="AS1631" s="286">
        <v>0.110069253262963</v>
      </c>
      <c r="AT1631" s="267">
        <v>0.176470588235294</v>
      </c>
      <c r="AU1631" s="268">
        <v>0.0384615384615385</v>
      </c>
      <c r="AV1631" s="268">
        <v>0.0306122448979592</v>
      </c>
      <c r="AW1631" s="268">
        <v>0.0551626591230552</v>
      </c>
      <c r="AX1631" s="224"/>
      <c r="AY1631" s="222"/>
    </row>
    <row r="1632" ht="15" spans="1:51">
      <c r="A1632" s="220"/>
      <c r="B1632" s="224"/>
      <c r="C1632" s="283" t="s">
        <v>1455</v>
      </c>
      <c r="D1632" s="111" t="s">
        <v>25</v>
      </c>
      <c r="E1632" s="111" t="s">
        <v>1456</v>
      </c>
      <c r="F1632" s="290" t="s">
        <v>1673</v>
      </c>
      <c r="G1632" s="290" t="s">
        <v>1673</v>
      </c>
      <c r="H1632" s="290" t="s">
        <v>1673</v>
      </c>
      <c r="I1632" s="290" t="s">
        <v>1673</v>
      </c>
      <c r="J1632" s="259">
        <v>0.9</v>
      </c>
      <c r="K1632" s="260">
        <v>1</v>
      </c>
      <c r="L1632" s="260">
        <v>0.96551724137931</v>
      </c>
      <c r="M1632" s="261">
        <v>0.888888888888889</v>
      </c>
      <c r="N1632" s="261">
        <v>0.929230769230769</v>
      </c>
      <c r="O1632" s="262">
        <v>0.9</v>
      </c>
      <c r="P1632" s="263">
        <v>0.944108761329305</v>
      </c>
      <c r="Q1632" s="260">
        <v>0.971604938271605</v>
      </c>
      <c r="R1632" s="260">
        <v>0.956866197183099</v>
      </c>
      <c r="S1632" s="260">
        <v>0.949316913604002</v>
      </c>
      <c r="T1632" s="262">
        <v>0.9</v>
      </c>
      <c r="U1632" s="260">
        <v>0.74773413897281</v>
      </c>
      <c r="V1632" s="260">
        <v>0.788888888888889</v>
      </c>
      <c r="W1632" s="260">
        <v>0.763204225352113</v>
      </c>
      <c r="X1632" s="260">
        <v>0.749701751010198</v>
      </c>
      <c r="Y1632" s="262">
        <v>0.92</v>
      </c>
      <c r="Z1632" s="262">
        <v>0.838411819021237</v>
      </c>
      <c r="AA1632" s="262">
        <v>0.883047210300429</v>
      </c>
      <c r="AB1632" s="262">
        <v>0.890191897654584</v>
      </c>
      <c r="AC1632" s="262">
        <v>0.884369056398711</v>
      </c>
      <c r="AD1632" s="262">
        <v>0.92</v>
      </c>
      <c r="AE1632" s="260">
        <v>1</v>
      </c>
      <c r="AF1632" s="260">
        <v>0.927710843373494</v>
      </c>
      <c r="AG1632" s="260">
        <v>0.957142857142857</v>
      </c>
      <c r="AH1632" s="260">
        <v>0.863599348534202</v>
      </c>
      <c r="AI1632" s="262">
        <v>0.92</v>
      </c>
      <c r="AJ1632" s="260">
        <v>0.877025342750312</v>
      </c>
      <c r="AK1632" s="260">
        <v>0.907577497129736</v>
      </c>
      <c r="AL1632" s="260">
        <v>0.890120481927711</v>
      </c>
      <c r="AM1632" s="260">
        <v>0.904058256552896</v>
      </c>
      <c r="AN1632" s="259">
        <v>0.99</v>
      </c>
      <c r="AO1632" s="264">
        <v>1</v>
      </c>
      <c r="AP1632" s="264">
        <v>1</v>
      </c>
      <c r="AQ1632" s="264">
        <v>1</v>
      </c>
      <c r="AR1632" s="265">
        <v>1</v>
      </c>
      <c r="AS1632" s="286">
        <v>0.110069253262963</v>
      </c>
      <c r="AT1632" s="267">
        <v>0.0740740740740741</v>
      </c>
      <c r="AU1632" s="268">
        <v>0.0404040404040404</v>
      </c>
      <c r="AV1632" s="268">
        <v>0.1</v>
      </c>
      <c r="AW1632" s="268">
        <v>0.0516129032258065</v>
      </c>
      <c r="AX1632" s="224"/>
      <c r="AY1632" s="222"/>
    </row>
    <row r="1633" ht="15" spans="1:51">
      <c r="A1633" s="220"/>
      <c r="B1633" s="224"/>
      <c r="C1633" s="283" t="s">
        <v>1455</v>
      </c>
      <c r="D1633" s="111" t="s">
        <v>25</v>
      </c>
      <c r="E1633" s="111" t="s">
        <v>1456</v>
      </c>
      <c r="F1633" s="290" t="s">
        <v>1674</v>
      </c>
      <c r="G1633" s="290" t="s">
        <v>1674</v>
      </c>
      <c r="H1633" s="290" t="s">
        <v>1674</v>
      </c>
      <c r="I1633" s="290" t="s">
        <v>1674</v>
      </c>
      <c r="J1633" s="259">
        <v>0.9</v>
      </c>
      <c r="K1633" s="260">
        <v>0.947368421052632</v>
      </c>
      <c r="L1633" s="260">
        <v>0.909090909090909</v>
      </c>
      <c r="M1633" s="261">
        <v>0.944444444444444</v>
      </c>
      <c r="N1633" s="261">
        <v>0.920987654320988</v>
      </c>
      <c r="O1633" s="262">
        <v>0.9</v>
      </c>
      <c r="P1633" s="263">
        <v>0.976974990075427</v>
      </c>
      <c r="Q1633" s="260">
        <v>0.980559875583204</v>
      </c>
      <c r="R1633" s="260">
        <v>0.984326018808777</v>
      </c>
      <c r="S1633" s="260">
        <v>0.897170058696573</v>
      </c>
      <c r="T1633" s="262">
        <v>0.9</v>
      </c>
      <c r="U1633" s="260">
        <v>0.739579198094482</v>
      </c>
      <c r="V1633" s="260">
        <v>0.704510108864697</v>
      </c>
      <c r="W1633" s="260">
        <v>0.700104493207941</v>
      </c>
      <c r="X1633" s="260">
        <v>0.666155677027654</v>
      </c>
      <c r="Y1633" s="262">
        <v>0.92</v>
      </c>
      <c r="Z1633" s="262">
        <v>0.826750921537651</v>
      </c>
      <c r="AA1633" s="262">
        <v>0.824729891956783</v>
      </c>
      <c r="AB1633" s="262">
        <v>0.810716365754222</v>
      </c>
      <c r="AC1633" s="262">
        <v>0.782094963525969</v>
      </c>
      <c r="AD1633" s="262">
        <v>0.92</v>
      </c>
      <c r="AE1633" s="260">
        <v>0.311475409836066</v>
      </c>
      <c r="AF1633" s="260">
        <v>0.590200445434298</v>
      </c>
      <c r="AG1633" s="260">
        <v>1</v>
      </c>
      <c r="AH1633" s="260">
        <v>0.872837774661057</v>
      </c>
      <c r="AI1633" s="262">
        <v>0.92</v>
      </c>
      <c r="AJ1633" s="260">
        <v>0.882752376641014</v>
      </c>
      <c r="AK1633" s="260">
        <v>0.85032170673891</v>
      </c>
      <c r="AL1633" s="260">
        <v>0.866263070996148</v>
      </c>
      <c r="AM1633" s="260">
        <v>0.839967718945206</v>
      </c>
      <c r="AN1633" s="259">
        <v>0.99</v>
      </c>
      <c r="AO1633" s="264">
        <v>1</v>
      </c>
      <c r="AP1633" s="264" t="s">
        <v>33</v>
      </c>
      <c r="AQ1633" s="264">
        <v>1</v>
      </c>
      <c r="AR1633" s="265">
        <v>1</v>
      </c>
      <c r="AS1633" s="286">
        <v>0.110069253262963</v>
      </c>
      <c r="AT1633" s="267">
        <v>0.0810810810810811</v>
      </c>
      <c r="AU1633" s="268">
        <v>0.0754716981132075</v>
      </c>
      <c r="AV1633" s="268">
        <v>0.0277777777777778</v>
      </c>
      <c r="AW1633" s="268">
        <v>0.0717213114754098</v>
      </c>
      <c r="AX1633" s="224"/>
      <c r="AY1633" s="222"/>
    </row>
    <row r="1634" ht="15" spans="1:51">
      <c r="A1634" s="220"/>
      <c r="B1634" s="224"/>
      <c r="C1634" s="283" t="s">
        <v>1455</v>
      </c>
      <c r="D1634" s="111" t="s">
        <v>25</v>
      </c>
      <c r="E1634" s="111" t="s">
        <v>1456</v>
      </c>
      <c r="F1634" s="290" t="s">
        <v>1675</v>
      </c>
      <c r="G1634" s="290" t="s">
        <v>1675</v>
      </c>
      <c r="H1634" s="290" t="s">
        <v>1675</v>
      </c>
      <c r="I1634" s="290" t="s">
        <v>1675</v>
      </c>
      <c r="J1634" s="259">
        <v>0.9</v>
      </c>
      <c r="K1634" s="260">
        <v>1</v>
      </c>
      <c r="L1634" s="260">
        <v>1</v>
      </c>
      <c r="M1634" s="261">
        <v>1</v>
      </c>
      <c r="N1634" s="261">
        <v>0.996636771300448</v>
      </c>
      <c r="O1634" s="262">
        <v>0.9</v>
      </c>
      <c r="P1634" s="263">
        <v>0.846650524616626</v>
      </c>
      <c r="Q1634" s="260">
        <v>0.821295354357409</v>
      </c>
      <c r="R1634" s="260">
        <v>0.973255456501691</v>
      </c>
      <c r="S1634" s="260">
        <v>0.885401943462898</v>
      </c>
      <c r="T1634" s="262">
        <v>0.9</v>
      </c>
      <c r="U1634" s="260">
        <v>0.907452246435297</v>
      </c>
      <c r="V1634" s="260">
        <v>0.930824008138352</v>
      </c>
      <c r="W1634" s="260">
        <v>0.91238856440209</v>
      </c>
      <c r="X1634" s="260">
        <v>0.88107332155477</v>
      </c>
      <c r="Y1634" s="262">
        <v>0.92</v>
      </c>
      <c r="Z1634" s="262" t="s">
        <v>33</v>
      </c>
      <c r="AA1634" s="262">
        <v>0.230769230769231</v>
      </c>
      <c r="AB1634" s="262">
        <v>0.285714285714286</v>
      </c>
      <c r="AC1634" s="262">
        <v>0.0559006211180124</v>
      </c>
      <c r="AD1634" s="262">
        <v>0.92</v>
      </c>
      <c r="AE1634" s="260">
        <v>0.283333333333333</v>
      </c>
      <c r="AF1634" s="260">
        <v>1</v>
      </c>
      <c r="AG1634" s="260">
        <v>1</v>
      </c>
      <c r="AH1634" s="260">
        <v>0.958612534489555</v>
      </c>
      <c r="AI1634" s="262">
        <v>0.92</v>
      </c>
      <c r="AJ1634" s="260">
        <v>0.976324993274146</v>
      </c>
      <c r="AK1634" s="260">
        <v>0.977387782652717</v>
      </c>
      <c r="AL1634" s="260">
        <v>0.980368098159509</v>
      </c>
      <c r="AM1634" s="260">
        <v>0.969181546310142</v>
      </c>
      <c r="AN1634" s="259">
        <v>0.99</v>
      </c>
      <c r="AO1634" s="264">
        <v>1</v>
      </c>
      <c r="AP1634" s="264">
        <v>1</v>
      </c>
      <c r="AQ1634" s="264">
        <v>1</v>
      </c>
      <c r="AR1634" s="265">
        <v>1</v>
      </c>
      <c r="AS1634" s="286">
        <v>0.110069253262963</v>
      </c>
      <c r="AT1634" s="267">
        <v>0.0161290322580645</v>
      </c>
      <c r="AU1634" s="268">
        <v>0.0222222222222222</v>
      </c>
      <c r="AV1634" s="268">
        <v>0</v>
      </c>
      <c r="AW1634" s="268">
        <v>0.0466867469879518</v>
      </c>
      <c r="AX1634" s="224"/>
      <c r="AY1634" s="222"/>
    </row>
    <row r="1635" ht="15" spans="1:51">
      <c r="A1635" s="220"/>
      <c r="B1635" s="224"/>
      <c r="C1635" s="283" t="s">
        <v>1455</v>
      </c>
      <c r="D1635" s="111" t="s">
        <v>25</v>
      </c>
      <c r="E1635" s="111" t="s">
        <v>1456</v>
      </c>
      <c r="F1635" s="290" t="s">
        <v>1676</v>
      </c>
      <c r="G1635" s="290" t="s">
        <v>1676</v>
      </c>
      <c r="H1635" s="290" t="s">
        <v>1676</v>
      </c>
      <c r="I1635" s="290" t="s">
        <v>1676</v>
      </c>
      <c r="J1635" s="259">
        <v>0.9</v>
      </c>
      <c r="K1635" s="260">
        <v>0.930232558139535</v>
      </c>
      <c r="L1635" s="260">
        <v>0.957446808510638</v>
      </c>
      <c r="M1635" s="261">
        <v>0.925</v>
      </c>
      <c r="N1635" s="261">
        <v>0.927734375</v>
      </c>
      <c r="O1635" s="262">
        <v>0.9</v>
      </c>
      <c r="P1635" s="263">
        <v>0.907583582495243</v>
      </c>
      <c r="Q1635" s="260">
        <v>0.934393136512743</v>
      </c>
      <c r="R1635" s="260">
        <v>0.925263415829454</v>
      </c>
      <c r="S1635" s="260">
        <v>0.926571023581461</v>
      </c>
      <c r="T1635" s="262">
        <v>0.9</v>
      </c>
      <c r="U1635" s="260">
        <v>0.79532481652623</v>
      </c>
      <c r="V1635" s="260">
        <v>0.808983093615948</v>
      </c>
      <c r="W1635" s="260">
        <v>0.8147512864494</v>
      </c>
      <c r="X1635" s="260">
        <v>0.811283879558438</v>
      </c>
      <c r="Y1635" s="262">
        <v>0.92</v>
      </c>
      <c r="Z1635" s="262" t="s">
        <v>33</v>
      </c>
      <c r="AA1635" s="262" t="s">
        <v>33</v>
      </c>
      <c r="AB1635" s="262" t="s">
        <v>33</v>
      </c>
      <c r="AC1635" s="262">
        <v>1</v>
      </c>
      <c r="AD1635" s="262">
        <v>0.92</v>
      </c>
      <c r="AE1635" s="260">
        <v>0.956349206349206</v>
      </c>
      <c r="AF1635" s="260">
        <v>0.979166666666667</v>
      </c>
      <c r="AG1635" s="260">
        <v>0.979323308270677</v>
      </c>
      <c r="AH1635" s="260">
        <v>0.960579475932125</v>
      </c>
      <c r="AI1635" s="262">
        <v>0.92</v>
      </c>
      <c r="AJ1635" s="260">
        <v>0.904321826583311</v>
      </c>
      <c r="AK1635" s="260">
        <v>0.953822861468584</v>
      </c>
      <c r="AL1635" s="260">
        <v>0.940700808625337</v>
      </c>
      <c r="AM1635" s="260">
        <v>0.92769932885906</v>
      </c>
      <c r="AN1635" s="259">
        <v>0.99</v>
      </c>
      <c r="AO1635" s="264">
        <v>1</v>
      </c>
      <c r="AP1635" s="264">
        <v>1</v>
      </c>
      <c r="AQ1635" s="264">
        <v>1</v>
      </c>
      <c r="AR1635" s="265">
        <v>1</v>
      </c>
      <c r="AS1635" s="286">
        <v>0.110069253262963</v>
      </c>
      <c r="AT1635" s="267">
        <v>0.0952380952380952</v>
      </c>
      <c r="AU1635" s="268">
        <v>0.0254237288135593</v>
      </c>
      <c r="AV1635" s="268">
        <v>0.0191387559808612</v>
      </c>
      <c r="AW1635" s="268">
        <v>0.0604332953249715</v>
      </c>
      <c r="AX1635" s="224"/>
      <c r="AY1635" s="222"/>
    </row>
    <row r="1636" ht="15" spans="1:51">
      <c r="A1636" s="220"/>
      <c r="B1636" s="224"/>
      <c r="C1636" s="283" t="s">
        <v>1455</v>
      </c>
      <c r="D1636" s="111" t="s">
        <v>25</v>
      </c>
      <c r="E1636" s="111" t="s">
        <v>1456</v>
      </c>
      <c r="F1636" s="290" t="s">
        <v>1677</v>
      </c>
      <c r="G1636" s="290" t="s">
        <v>1677</v>
      </c>
      <c r="H1636" s="290" t="s">
        <v>1677</v>
      </c>
      <c r="I1636" s="290" t="s">
        <v>1677</v>
      </c>
      <c r="J1636" s="259">
        <v>0.9</v>
      </c>
      <c r="K1636" s="260">
        <v>1</v>
      </c>
      <c r="L1636" s="260">
        <v>1</v>
      </c>
      <c r="M1636" s="261">
        <v>0.962962962962963</v>
      </c>
      <c r="N1636" s="261">
        <v>0.961666666666667</v>
      </c>
      <c r="O1636" s="262">
        <v>0.9</v>
      </c>
      <c r="P1636" s="263">
        <v>0.777350576721426</v>
      </c>
      <c r="Q1636" s="260">
        <v>0.83495145631068</v>
      </c>
      <c r="R1636" s="260">
        <v>0.817093311312964</v>
      </c>
      <c r="S1636" s="260">
        <v>0.863369979673892</v>
      </c>
      <c r="T1636" s="262">
        <v>0.9</v>
      </c>
      <c r="U1636" s="260">
        <v>0.839916113247116</v>
      </c>
      <c r="V1636" s="260">
        <v>0.917244567730005</v>
      </c>
      <c r="W1636" s="260">
        <v>0.892650701899257</v>
      </c>
      <c r="X1636" s="260">
        <v>0.884972033055889</v>
      </c>
      <c r="Y1636" s="262">
        <v>0.92</v>
      </c>
      <c r="Z1636" s="262" t="s">
        <v>33</v>
      </c>
      <c r="AA1636" s="262">
        <v>0</v>
      </c>
      <c r="AB1636" s="262">
        <v>0.272727272727273</v>
      </c>
      <c r="AC1636" s="262">
        <v>0.133720930232558</v>
      </c>
      <c r="AD1636" s="262">
        <v>0.92</v>
      </c>
      <c r="AE1636" s="260">
        <v>0.995575221238938</v>
      </c>
      <c r="AF1636" s="260">
        <v>1</v>
      </c>
      <c r="AG1636" s="260">
        <v>1</v>
      </c>
      <c r="AH1636" s="260">
        <v>0.993778280542986</v>
      </c>
      <c r="AI1636" s="262">
        <v>0.92</v>
      </c>
      <c r="AJ1636" s="260">
        <v>0.948619363858791</v>
      </c>
      <c r="AK1636" s="260">
        <v>0.966789667896679</v>
      </c>
      <c r="AL1636" s="260">
        <v>0.960558751027116</v>
      </c>
      <c r="AM1636" s="260">
        <v>0.964222830509728</v>
      </c>
      <c r="AN1636" s="259">
        <v>0.99</v>
      </c>
      <c r="AO1636" s="264">
        <v>1</v>
      </c>
      <c r="AP1636" s="264">
        <v>1</v>
      </c>
      <c r="AQ1636" s="264">
        <v>1</v>
      </c>
      <c r="AR1636" s="265">
        <v>1</v>
      </c>
      <c r="AS1636" s="286">
        <v>0.110069253262963</v>
      </c>
      <c r="AT1636" s="267">
        <v>0.0263157894736842</v>
      </c>
      <c r="AU1636" s="268">
        <v>0.0769230769230769</v>
      </c>
      <c r="AV1636" s="268">
        <v>0</v>
      </c>
      <c r="AW1636" s="268">
        <v>0.0346358792184725</v>
      </c>
      <c r="AX1636" s="224"/>
      <c r="AY1636" s="222"/>
    </row>
    <row r="1637" ht="15" spans="1:51">
      <c r="A1637" s="220"/>
      <c r="B1637" s="224"/>
      <c r="C1637" s="283" t="s">
        <v>1455</v>
      </c>
      <c r="D1637" s="111" t="s">
        <v>25</v>
      </c>
      <c r="E1637" s="111" t="s">
        <v>1456</v>
      </c>
      <c r="F1637" s="290" t="s">
        <v>1678</v>
      </c>
      <c r="G1637" s="290" t="s">
        <v>1678</v>
      </c>
      <c r="H1637" s="290" t="s">
        <v>1678</v>
      </c>
      <c r="I1637" s="290" t="s">
        <v>1678</v>
      </c>
      <c r="J1637" s="259">
        <v>0.9</v>
      </c>
      <c r="K1637" s="260">
        <v>0.928571428571429</v>
      </c>
      <c r="L1637" s="260">
        <v>0.961538461538462</v>
      </c>
      <c r="M1637" s="261">
        <v>0.961538461538462</v>
      </c>
      <c r="N1637" s="261">
        <v>0.968454258675079</v>
      </c>
      <c r="O1637" s="262">
        <v>0.9</v>
      </c>
      <c r="P1637" s="263">
        <v>0.988227599738391</v>
      </c>
      <c r="Q1637" s="260">
        <v>0.977035490605428</v>
      </c>
      <c r="R1637" s="260">
        <v>0.98742665549036</v>
      </c>
      <c r="S1637" s="260">
        <v>0.981688919715623</v>
      </c>
      <c r="T1637" s="262">
        <v>0.9</v>
      </c>
      <c r="U1637" s="260">
        <v>0.880313930673643</v>
      </c>
      <c r="V1637" s="260">
        <v>0.878914405010438</v>
      </c>
      <c r="W1637" s="260">
        <v>0.801341156747695</v>
      </c>
      <c r="X1637" s="260">
        <v>0.85375411825906</v>
      </c>
      <c r="Y1637" s="262">
        <v>0.92</v>
      </c>
      <c r="Z1637" s="262">
        <v>0.819574468085106</v>
      </c>
      <c r="AA1637" s="262">
        <v>0.895619757688723</v>
      </c>
      <c r="AB1637" s="262">
        <v>0.839388145315488</v>
      </c>
      <c r="AC1637" s="262">
        <v>0.859584529640263</v>
      </c>
      <c r="AD1637" s="262">
        <v>0.92</v>
      </c>
      <c r="AE1637" s="260">
        <v>0.722222222222222</v>
      </c>
      <c r="AF1637" s="260">
        <v>1</v>
      </c>
      <c r="AG1637" s="260">
        <v>1</v>
      </c>
      <c r="AH1637" s="260">
        <v>0.827567270730368</v>
      </c>
      <c r="AI1637" s="262">
        <v>0.92</v>
      </c>
      <c r="AJ1637" s="260">
        <v>0.895710059171598</v>
      </c>
      <c r="AK1637" s="260">
        <v>0.922736220472441</v>
      </c>
      <c r="AL1637" s="260">
        <v>0.879857079053149</v>
      </c>
      <c r="AM1637" s="260">
        <v>0.903573444636412</v>
      </c>
      <c r="AN1637" s="259">
        <v>0.99</v>
      </c>
      <c r="AO1637" s="264">
        <v>1</v>
      </c>
      <c r="AP1637" s="264" t="s">
        <v>33</v>
      </c>
      <c r="AQ1637" s="264">
        <v>1</v>
      </c>
      <c r="AR1637" s="265">
        <v>1</v>
      </c>
      <c r="AS1637" s="286">
        <v>0.110069253262963</v>
      </c>
      <c r="AT1637" s="267">
        <v>0.0333333333333333</v>
      </c>
      <c r="AU1637" s="268">
        <v>0.0125</v>
      </c>
      <c r="AV1637" s="268">
        <v>0</v>
      </c>
      <c r="AW1637" s="268">
        <v>0.0311457174638487</v>
      </c>
      <c r="AX1637" s="224"/>
      <c r="AY1637" s="222"/>
    </row>
    <row r="1638" ht="15" spans="1:51">
      <c r="A1638" s="220"/>
      <c r="B1638" s="224"/>
      <c r="C1638" s="283" t="s">
        <v>1455</v>
      </c>
      <c r="D1638" s="111" t="s">
        <v>25</v>
      </c>
      <c r="E1638" s="111" t="s">
        <v>1456</v>
      </c>
      <c r="F1638" s="290" t="s">
        <v>1679</v>
      </c>
      <c r="G1638" s="290" t="s">
        <v>1679</v>
      </c>
      <c r="H1638" s="290" t="s">
        <v>1679</v>
      </c>
      <c r="I1638" s="290" t="s">
        <v>1679</v>
      </c>
      <c r="J1638" s="259">
        <v>0.9</v>
      </c>
      <c r="K1638" s="260">
        <v>1</v>
      </c>
      <c r="L1638" s="260">
        <v>0.964285714285714</v>
      </c>
      <c r="M1638" s="261">
        <v>0.96551724137931</v>
      </c>
      <c r="N1638" s="261">
        <v>0.959016393442623</v>
      </c>
      <c r="O1638" s="262">
        <v>0.9</v>
      </c>
      <c r="P1638" s="263">
        <v>0.960390006093845</v>
      </c>
      <c r="Q1638" s="260">
        <v>0.967680608365019</v>
      </c>
      <c r="R1638" s="260">
        <v>0.968421052631579</v>
      </c>
      <c r="S1638" s="260">
        <v>0.972811547315374</v>
      </c>
      <c r="T1638" s="262">
        <v>0.9</v>
      </c>
      <c r="U1638" s="260">
        <v>0.706886045094455</v>
      </c>
      <c r="V1638" s="260">
        <v>0.688212927756654</v>
      </c>
      <c r="W1638" s="260">
        <v>0.729323308270677</v>
      </c>
      <c r="X1638" s="260">
        <v>0.742611833509612</v>
      </c>
      <c r="Y1638" s="262">
        <v>0.92</v>
      </c>
      <c r="Z1638" s="262">
        <v>0.813353566009105</v>
      </c>
      <c r="AA1638" s="262">
        <v>0.766173752310536</v>
      </c>
      <c r="AB1638" s="262">
        <v>0.752036199095023</v>
      </c>
      <c r="AC1638" s="262">
        <v>0.793128311232327</v>
      </c>
      <c r="AD1638" s="262">
        <v>0.92</v>
      </c>
      <c r="AE1638" s="260">
        <v>1</v>
      </c>
      <c r="AF1638" s="260" t="s">
        <v>33</v>
      </c>
      <c r="AG1638" s="260">
        <v>1</v>
      </c>
      <c r="AH1638" s="260">
        <v>0.831877729257642</v>
      </c>
      <c r="AI1638" s="262">
        <v>0.92</v>
      </c>
      <c r="AJ1638" s="260">
        <v>0.865833051706658</v>
      </c>
      <c r="AK1638" s="260">
        <v>0.819587628865979</v>
      </c>
      <c r="AL1638" s="260">
        <v>0.817248459958932</v>
      </c>
      <c r="AM1638" s="260">
        <v>0.839326403845554</v>
      </c>
      <c r="AN1638" s="259">
        <v>0.99</v>
      </c>
      <c r="AO1638" s="264" t="s">
        <v>33</v>
      </c>
      <c r="AP1638" s="264" t="s">
        <v>33</v>
      </c>
      <c r="AQ1638" s="264" t="s">
        <v>33</v>
      </c>
      <c r="AR1638" s="265">
        <v>1</v>
      </c>
      <c r="AS1638" s="286">
        <v>0.110069253262963</v>
      </c>
      <c r="AT1638" s="267">
        <v>0.0227272727272727</v>
      </c>
      <c r="AU1638" s="268">
        <v>0.102040816326531</v>
      </c>
      <c r="AV1638" s="268">
        <v>0.111111111111111</v>
      </c>
      <c r="AW1638" s="268">
        <v>0.0457719162141195</v>
      </c>
      <c r="AX1638" s="224"/>
      <c r="AY1638" s="222"/>
    </row>
    <row r="1639" ht="15" spans="1:51">
      <c r="A1639" s="220"/>
      <c r="B1639" s="224"/>
      <c r="C1639" s="283" t="s">
        <v>1455</v>
      </c>
      <c r="D1639" s="111" t="s">
        <v>25</v>
      </c>
      <c r="E1639" s="111" t="s">
        <v>1456</v>
      </c>
      <c r="F1639" s="290" t="s">
        <v>1680</v>
      </c>
      <c r="G1639" s="290" t="s">
        <v>1680</v>
      </c>
      <c r="H1639" s="290" t="s">
        <v>1680</v>
      </c>
      <c r="I1639" s="290" t="s">
        <v>1680</v>
      </c>
      <c r="J1639" s="259">
        <v>0.9</v>
      </c>
      <c r="K1639" s="260">
        <v>1</v>
      </c>
      <c r="L1639" s="260">
        <v>1</v>
      </c>
      <c r="M1639" s="261">
        <v>1</v>
      </c>
      <c r="N1639" s="261">
        <v>0.959821428571429</v>
      </c>
      <c r="O1639" s="262">
        <v>0.9</v>
      </c>
      <c r="P1639" s="263">
        <v>0.830371063299033</v>
      </c>
      <c r="Q1639" s="260">
        <v>0.803777949113338</v>
      </c>
      <c r="R1639" s="260">
        <v>0.765512265512265</v>
      </c>
      <c r="S1639" s="260">
        <v>0.829897996934623</v>
      </c>
      <c r="T1639" s="262">
        <v>0.9</v>
      </c>
      <c r="U1639" s="260">
        <v>0.833801060180854</v>
      </c>
      <c r="V1639" s="260">
        <v>0.864687740940632</v>
      </c>
      <c r="W1639" s="260">
        <v>0.794372294372294</v>
      </c>
      <c r="X1639" s="260">
        <v>0.7654722266265</v>
      </c>
      <c r="Y1639" s="262">
        <v>0.92</v>
      </c>
      <c r="Z1639" s="262">
        <v>1</v>
      </c>
      <c r="AA1639" s="262">
        <v>0</v>
      </c>
      <c r="AB1639" s="262">
        <v>0</v>
      </c>
      <c r="AC1639" s="262">
        <v>0.0578947368421053</v>
      </c>
      <c r="AD1639" s="262">
        <v>0.92</v>
      </c>
      <c r="AE1639" s="260">
        <v>0.489417989417989</v>
      </c>
      <c r="AF1639" s="260">
        <v>0.99537037037037</v>
      </c>
      <c r="AG1639" s="260">
        <v>1</v>
      </c>
      <c r="AH1639" s="260">
        <v>0.871420853592653</v>
      </c>
      <c r="AI1639" s="262">
        <v>0.92</v>
      </c>
      <c r="AJ1639" s="260">
        <v>0.924563591022444</v>
      </c>
      <c r="AK1639" s="260">
        <v>0.936538461538462</v>
      </c>
      <c r="AL1639" s="260">
        <v>0.917867435158501</v>
      </c>
      <c r="AM1639" s="260">
        <v>0.914930898646957</v>
      </c>
      <c r="AN1639" s="259">
        <v>0.99</v>
      </c>
      <c r="AO1639" s="264">
        <v>1</v>
      </c>
      <c r="AP1639" s="264">
        <v>1</v>
      </c>
      <c r="AQ1639" s="264">
        <v>1</v>
      </c>
      <c r="AR1639" s="265">
        <v>1</v>
      </c>
      <c r="AS1639" s="286">
        <v>0.110069253262963</v>
      </c>
      <c r="AT1639" s="267">
        <v>0</v>
      </c>
      <c r="AU1639" s="268">
        <v>0.0980392156862745</v>
      </c>
      <c r="AV1639" s="268">
        <v>0.108108108108108</v>
      </c>
      <c r="AW1639" s="268">
        <v>0.0418502202643172</v>
      </c>
      <c r="AX1639" s="224"/>
      <c r="AY1639" s="222"/>
    </row>
    <row r="1640" ht="15" spans="1:51">
      <c r="A1640" s="220"/>
      <c r="B1640" s="224"/>
      <c r="C1640" s="283" t="s">
        <v>1455</v>
      </c>
      <c r="D1640" s="111" t="s">
        <v>25</v>
      </c>
      <c r="E1640" s="111" t="s">
        <v>1456</v>
      </c>
      <c r="F1640" s="290" t="s">
        <v>1681</v>
      </c>
      <c r="G1640" s="290" t="s">
        <v>1681</v>
      </c>
      <c r="H1640" s="290" t="s">
        <v>1681</v>
      </c>
      <c r="I1640" s="290" t="s">
        <v>1681</v>
      </c>
      <c r="J1640" s="259">
        <v>0.9</v>
      </c>
      <c r="K1640" s="260">
        <v>1</v>
      </c>
      <c r="L1640" s="260">
        <v>1</v>
      </c>
      <c r="M1640" s="261">
        <v>0.970588235294118</v>
      </c>
      <c r="N1640" s="261">
        <v>0.962703962703963</v>
      </c>
      <c r="O1640" s="262">
        <v>0.9</v>
      </c>
      <c r="P1640" s="263">
        <v>0.953408533594899</v>
      </c>
      <c r="Q1640" s="260">
        <v>0.981497797356828</v>
      </c>
      <c r="R1640" s="260">
        <v>0.980879541108987</v>
      </c>
      <c r="S1640" s="260">
        <v>0.960841393558081</v>
      </c>
      <c r="T1640" s="262">
        <v>0.9</v>
      </c>
      <c r="U1640" s="260">
        <v>0.713094654242276</v>
      </c>
      <c r="V1640" s="260">
        <v>0.784140969162996</v>
      </c>
      <c r="W1640" s="260">
        <v>0.715742511153601</v>
      </c>
      <c r="X1640" s="260">
        <v>0.652526058784862</v>
      </c>
      <c r="Y1640" s="262">
        <v>0.92</v>
      </c>
      <c r="Z1640" s="262">
        <v>0.844816053511706</v>
      </c>
      <c r="AA1640" s="262">
        <v>0.890441176470588</v>
      </c>
      <c r="AB1640" s="262">
        <v>0.910043130006161</v>
      </c>
      <c r="AC1640" s="262">
        <v>0.809386154542255</v>
      </c>
      <c r="AD1640" s="262">
        <v>0.92</v>
      </c>
      <c r="AE1640" s="260">
        <v>1</v>
      </c>
      <c r="AF1640" s="260">
        <v>1</v>
      </c>
      <c r="AG1640" s="260">
        <v>1</v>
      </c>
      <c r="AH1640" s="260">
        <v>0.965260545905707</v>
      </c>
      <c r="AI1640" s="262">
        <v>0.92</v>
      </c>
      <c r="AJ1640" s="260">
        <v>0.873833097595474</v>
      </c>
      <c r="AK1640" s="260">
        <v>0.906650641025641</v>
      </c>
      <c r="AL1640" s="260">
        <v>0.921151439299124</v>
      </c>
      <c r="AM1640" s="260">
        <v>0.847446318088075</v>
      </c>
      <c r="AN1640" s="259">
        <v>0.99</v>
      </c>
      <c r="AO1640" s="264">
        <v>1</v>
      </c>
      <c r="AP1640" s="264">
        <v>1</v>
      </c>
      <c r="AQ1640" s="264">
        <v>1</v>
      </c>
      <c r="AR1640" s="265">
        <v>1</v>
      </c>
      <c r="AS1640" s="286">
        <v>0.110069253262963</v>
      </c>
      <c r="AT1640" s="267">
        <v>0.0508474576271186</v>
      </c>
      <c r="AU1640" s="268">
        <v>0.0357142857142857</v>
      </c>
      <c r="AV1640" s="268">
        <v>0.16</v>
      </c>
      <c r="AW1640" s="268">
        <v>0.0670690811535882</v>
      </c>
      <c r="AX1640" s="224"/>
      <c r="AY1640" s="222"/>
    </row>
    <row r="1641" ht="15" spans="1:51">
      <c r="A1641" s="220"/>
      <c r="B1641" s="224"/>
      <c r="C1641" s="283" t="s">
        <v>1455</v>
      </c>
      <c r="D1641" s="111" t="s">
        <v>25</v>
      </c>
      <c r="E1641" s="111" t="s">
        <v>1456</v>
      </c>
      <c r="F1641" s="290" t="s">
        <v>1682</v>
      </c>
      <c r="G1641" s="290" t="s">
        <v>1682</v>
      </c>
      <c r="H1641" s="290" t="s">
        <v>1682</v>
      </c>
      <c r="I1641" s="290" t="s">
        <v>1682</v>
      </c>
      <c r="J1641" s="259">
        <v>0.9</v>
      </c>
      <c r="K1641" s="260">
        <v>1</v>
      </c>
      <c r="L1641" s="260">
        <v>0.944444444444444</v>
      </c>
      <c r="M1641" s="261">
        <v>1</v>
      </c>
      <c r="N1641" s="261">
        <v>0.926454445664105</v>
      </c>
      <c r="O1641" s="262">
        <v>0.9</v>
      </c>
      <c r="P1641" s="263">
        <v>0.845468935496636</v>
      </c>
      <c r="Q1641" s="260">
        <v>0.84689349112426</v>
      </c>
      <c r="R1641" s="260">
        <v>0.816418875242405</v>
      </c>
      <c r="S1641" s="260">
        <v>0.865329678019544</v>
      </c>
      <c r="T1641" s="262">
        <v>0.9</v>
      </c>
      <c r="U1641" s="260">
        <v>0.73605065294816</v>
      </c>
      <c r="V1641" s="260">
        <v>0.835552268244576</v>
      </c>
      <c r="W1641" s="260">
        <v>0.867269984917044</v>
      </c>
      <c r="X1641" s="260">
        <v>0.815612470876864</v>
      </c>
      <c r="Y1641" s="262">
        <v>0.92</v>
      </c>
      <c r="Z1641" s="262">
        <v>0</v>
      </c>
      <c r="AA1641" s="262">
        <v>0</v>
      </c>
      <c r="AB1641" s="262" t="s">
        <v>33</v>
      </c>
      <c r="AC1641" s="262">
        <v>0</v>
      </c>
      <c r="AD1641" s="262">
        <v>0.92</v>
      </c>
      <c r="AE1641" s="260">
        <v>0.845238095238095</v>
      </c>
      <c r="AF1641" s="260">
        <v>0.992452830188679</v>
      </c>
      <c r="AG1641" s="260">
        <v>0.984126984126984</v>
      </c>
      <c r="AH1641" s="260">
        <v>0.913739266198283</v>
      </c>
      <c r="AI1641" s="262">
        <v>0.92</v>
      </c>
      <c r="AJ1641" s="260">
        <v>0.931764240506329</v>
      </c>
      <c r="AK1641" s="260">
        <v>0.937654016757023</v>
      </c>
      <c r="AL1641" s="260">
        <v>0.959069366652305</v>
      </c>
      <c r="AM1641" s="260">
        <v>0.961086002650795</v>
      </c>
      <c r="AN1641" s="259">
        <v>0.99</v>
      </c>
      <c r="AO1641" s="264">
        <v>1</v>
      </c>
      <c r="AP1641" s="264">
        <v>1</v>
      </c>
      <c r="AQ1641" s="264">
        <v>1</v>
      </c>
      <c r="AR1641" s="265">
        <v>1</v>
      </c>
      <c r="AS1641" s="286">
        <v>0.110069253262963</v>
      </c>
      <c r="AT1641" s="267">
        <v>0.2</v>
      </c>
      <c r="AU1641" s="268">
        <v>0.0714285714285714</v>
      </c>
      <c r="AV1641" s="268">
        <v>0</v>
      </c>
      <c r="AW1641" s="268">
        <v>0.0437235543018336</v>
      </c>
      <c r="AX1641" s="224"/>
      <c r="AY1641" s="222"/>
    </row>
    <row r="1642" ht="15" spans="1:51">
      <c r="A1642" s="220"/>
      <c r="B1642" s="224"/>
      <c r="C1642" s="283" t="s">
        <v>1455</v>
      </c>
      <c r="D1642" s="111" t="s">
        <v>25</v>
      </c>
      <c r="E1642" s="111" t="s">
        <v>1456</v>
      </c>
      <c r="F1642" s="290" t="s">
        <v>1683</v>
      </c>
      <c r="G1642" s="290" t="s">
        <v>1683</v>
      </c>
      <c r="H1642" s="290" t="s">
        <v>1683</v>
      </c>
      <c r="I1642" s="290" t="s">
        <v>1683</v>
      </c>
      <c r="J1642" s="259">
        <v>0.9</v>
      </c>
      <c r="K1642" s="260">
        <v>0.930232558139535</v>
      </c>
      <c r="L1642" s="260">
        <v>0.948717948717949</v>
      </c>
      <c r="M1642" s="261">
        <v>0.952380952380952</v>
      </c>
      <c r="N1642" s="261">
        <v>0.939167556029883</v>
      </c>
      <c r="O1642" s="262">
        <v>0.9</v>
      </c>
      <c r="P1642" s="263">
        <v>0.870500339597012</v>
      </c>
      <c r="Q1642" s="260">
        <v>0.945171480144404</v>
      </c>
      <c r="R1642" s="260">
        <v>0.938196753373753</v>
      </c>
      <c r="S1642" s="260">
        <v>0.952894749584389</v>
      </c>
      <c r="T1642" s="262">
        <v>0.9</v>
      </c>
      <c r="U1642" s="260">
        <v>0.891102558297487</v>
      </c>
      <c r="V1642" s="260">
        <v>0.920803249097473</v>
      </c>
      <c r="W1642" s="260">
        <v>0.883434382945433</v>
      </c>
      <c r="X1642" s="260">
        <v>0.912818567716319</v>
      </c>
      <c r="Y1642" s="262">
        <v>0.92</v>
      </c>
      <c r="Z1642" s="262" t="s">
        <v>33</v>
      </c>
      <c r="AA1642" s="262">
        <v>0</v>
      </c>
      <c r="AB1642" s="262" t="s">
        <v>33</v>
      </c>
      <c r="AC1642" s="262">
        <v>0</v>
      </c>
      <c r="AD1642" s="262">
        <v>0.92</v>
      </c>
      <c r="AE1642" s="260">
        <v>1</v>
      </c>
      <c r="AF1642" s="260">
        <v>0.142857142857143</v>
      </c>
      <c r="AG1642" s="260">
        <v>1</v>
      </c>
      <c r="AH1642" s="260">
        <v>0.979924717691342</v>
      </c>
      <c r="AI1642" s="262">
        <v>0.92</v>
      </c>
      <c r="AJ1642" s="260">
        <v>0.958342766583654</v>
      </c>
      <c r="AK1642" s="260">
        <v>0.959639233370913</v>
      </c>
      <c r="AL1642" s="260">
        <v>0.949931547036965</v>
      </c>
      <c r="AM1642" s="260">
        <v>0.96793035845388</v>
      </c>
      <c r="AN1642" s="259">
        <v>0.99</v>
      </c>
      <c r="AO1642" s="264" t="s">
        <v>33</v>
      </c>
      <c r="AP1642" s="264" t="s">
        <v>33</v>
      </c>
      <c r="AQ1642" s="264">
        <v>1</v>
      </c>
      <c r="AR1642" s="265">
        <v>1</v>
      </c>
      <c r="AS1642" s="286">
        <v>0.110069253262963</v>
      </c>
      <c r="AT1642" s="267">
        <v>0.0387596899224806</v>
      </c>
      <c r="AU1642" s="268">
        <v>0.0535714285714286</v>
      </c>
      <c r="AV1642" s="268">
        <v>0.0102040816326531</v>
      </c>
      <c r="AW1642" s="268">
        <v>0.047246891651865</v>
      </c>
      <c r="AX1642" s="224"/>
      <c r="AY1642" s="222"/>
    </row>
    <row r="1643" ht="15" spans="1:51">
      <c r="A1643" s="220"/>
      <c r="B1643" s="224"/>
      <c r="C1643" s="283" t="s">
        <v>1455</v>
      </c>
      <c r="D1643" s="111" t="s">
        <v>25</v>
      </c>
      <c r="E1643" s="111" t="s">
        <v>1456</v>
      </c>
      <c r="F1643" s="290" t="s">
        <v>1684</v>
      </c>
      <c r="G1643" s="290" t="s">
        <v>1684</v>
      </c>
      <c r="H1643" s="290" t="s">
        <v>1684</v>
      </c>
      <c r="I1643" s="290" t="s">
        <v>1684</v>
      </c>
      <c r="J1643" s="259">
        <v>0.9</v>
      </c>
      <c r="K1643" s="260">
        <v>0.947368421052632</v>
      </c>
      <c r="L1643" s="260">
        <v>1</v>
      </c>
      <c r="M1643" s="261">
        <v>1</v>
      </c>
      <c r="N1643" s="261">
        <v>0.971830985915493</v>
      </c>
      <c r="O1643" s="262">
        <v>0.9</v>
      </c>
      <c r="P1643" s="263">
        <v>0.938044034818228</v>
      </c>
      <c r="Q1643" s="260">
        <v>0.972108285479902</v>
      </c>
      <c r="R1643" s="260">
        <v>0.973324658425504</v>
      </c>
      <c r="S1643" s="260">
        <v>0.970764955945567</v>
      </c>
      <c r="T1643" s="262">
        <v>0.9</v>
      </c>
      <c r="U1643" s="260">
        <v>0.867383512544803</v>
      </c>
      <c r="V1643" s="260">
        <v>0.906480721903199</v>
      </c>
      <c r="W1643" s="260">
        <v>0.924528301886792</v>
      </c>
      <c r="X1643" s="260">
        <v>0.884009784596385</v>
      </c>
      <c r="Y1643" s="262">
        <v>0.92</v>
      </c>
      <c r="Z1643" s="262">
        <v>0.915676959619953</v>
      </c>
      <c r="AA1643" s="262">
        <v>0.941176470588235</v>
      </c>
      <c r="AB1643" s="262">
        <v>0.95625</v>
      </c>
      <c r="AC1643" s="262">
        <v>0.931935740574953</v>
      </c>
      <c r="AD1643" s="262">
        <v>0.92</v>
      </c>
      <c r="AE1643" s="260">
        <v>0.920353982300885</v>
      </c>
      <c r="AF1643" s="260">
        <v>0.847619047619048</v>
      </c>
      <c r="AG1643" s="260">
        <v>1</v>
      </c>
      <c r="AH1643" s="260">
        <v>0.98828541001065</v>
      </c>
      <c r="AI1643" s="262">
        <v>0.92</v>
      </c>
      <c r="AJ1643" s="260">
        <v>0.941451346893898</v>
      </c>
      <c r="AK1643" s="260">
        <v>0.953591160220994</v>
      </c>
      <c r="AL1643" s="260">
        <v>0.964741437206179</v>
      </c>
      <c r="AM1643" s="260">
        <v>0.948047847471006</v>
      </c>
      <c r="AN1643" s="259">
        <v>0.99</v>
      </c>
      <c r="AO1643" s="264">
        <v>1</v>
      </c>
      <c r="AP1643" s="264">
        <v>1</v>
      </c>
      <c r="AQ1643" s="264">
        <v>1</v>
      </c>
      <c r="AR1643" s="265">
        <v>1</v>
      </c>
      <c r="AS1643" s="286">
        <v>0.110069253262963</v>
      </c>
      <c r="AT1643" s="267">
        <v>0.0625</v>
      </c>
      <c r="AU1643" s="268">
        <v>0.0121951219512195</v>
      </c>
      <c r="AV1643" s="268">
        <v>0</v>
      </c>
      <c r="AW1643" s="268">
        <v>0.0382475660639777</v>
      </c>
      <c r="AX1643" s="224"/>
      <c r="AY1643" s="222"/>
    </row>
    <row r="1644" ht="15" spans="1:51">
      <c r="A1644" s="220"/>
      <c r="B1644" s="224"/>
      <c r="C1644" s="283" t="s">
        <v>1455</v>
      </c>
      <c r="D1644" s="111" t="s">
        <v>25</v>
      </c>
      <c r="E1644" s="111" t="s">
        <v>1456</v>
      </c>
      <c r="F1644" s="290" t="s">
        <v>1685</v>
      </c>
      <c r="G1644" s="290" t="s">
        <v>1685</v>
      </c>
      <c r="H1644" s="290" t="s">
        <v>1685</v>
      </c>
      <c r="I1644" s="290" t="s">
        <v>1685</v>
      </c>
      <c r="J1644" s="259">
        <v>0.9</v>
      </c>
      <c r="K1644" s="260">
        <v>1</v>
      </c>
      <c r="L1644" s="260">
        <v>1</v>
      </c>
      <c r="M1644" s="261">
        <v>1</v>
      </c>
      <c r="N1644" s="261">
        <v>0.995560488346282</v>
      </c>
      <c r="O1644" s="262">
        <v>0.9</v>
      </c>
      <c r="P1644" s="263">
        <v>0.99474030243261</v>
      </c>
      <c r="Q1644" s="260">
        <v>0.993081761006289</v>
      </c>
      <c r="R1644" s="260">
        <v>0.989943431803897</v>
      </c>
      <c r="S1644" s="260">
        <v>0.984911918225315</v>
      </c>
      <c r="T1644" s="262">
        <v>0.9</v>
      </c>
      <c r="U1644" s="260">
        <v>0.95069033530572</v>
      </c>
      <c r="V1644" s="260">
        <v>0.950314465408805</v>
      </c>
      <c r="W1644" s="260">
        <v>0.947203016970459</v>
      </c>
      <c r="X1644" s="260">
        <v>0.928555893866899</v>
      </c>
      <c r="Y1644" s="262">
        <v>0.92</v>
      </c>
      <c r="Z1644" s="262">
        <v>0.932314410480349</v>
      </c>
      <c r="AA1644" s="262">
        <v>0.943353474320242</v>
      </c>
      <c r="AB1644" s="262">
        <v>0.97037422037422</v>
      </c>
      <c r="AC1644" s="262">
        <v>0.955772530023211</v>
      </c>
      <c r="AD1644" s="262">
        <v>0.92</v>
      </c>
      <c r="AE1644" s="260">
        <v>0.939325842696629</v>
      </c>
      <c r="AF1644" s="260">
        <v>0.884735202492212</v>
      </c>
      <c r="AG1644" s="260">
        <v>1</v>
      </c>
      <c r="AH1644" s="260">
        <v>0.976163873370577</v>
      </c>
      <c r="AI1644" s="262">
        <v>0.92</v>
      </c>
      <c r="AJ1644" s="260">
        <v>0.952878019683865</v>
      </c>
      <c r="AK1644" s="260">
        <v>0.962607204116638</v>
      </c>
      <c r="AL1644" s="260">
        <v>0.97328027288232</v>
      </c>
      <c r="AM1644" s="260">
        <v>0.963162094632602</v>
      </c>
      <c r="AN1644" s="259">
        <v>0.99</v>
      </c>
      <c r="AO1644" s="264">
        <v>1</v>
      </c>
      <c r="AP1644" s="264">
        <v>1</v>
      </c>
      <c r="AQ1644" s="264">
        <v>1</v>
      </c>
      <c r="AR1644" s="265">
        <v>1</v>
      </c>
      <c r="AS1644" s="286">
        <v>0.110069253262963</v>
      </c>
      <c r="AT1644" s="267">
        <v>0</v>
      </c>
      <c r="AU1644" s="268">
        <v>0</v>
      </c>
      <c r="AV1644" s="268">
        <v>0</v>
      </c>
      <c r="AW1644" s="268">
        <v>0.0514285714285714</v>
      </c>
      <c r="AX1644" s="224"/>
      <c r="AY1644" s="222"/>
    </row>
    <row r="1645" ht="15" spans="1:51">
      <c r="A1645" s="220"/>
      <c r="B1645" s="224"/>
      <c r="C1645" s="283" t="s">
        <v>1455</v>
      </c>
      <c r="D1645" s="111" t="s">
        <v>922</v>
      </c>
      <c r="E1645" s="111" t="s">
        <v>1456</v>
      </c>
      <c r="F1645" s="290" t="s">
        <v>1686</v>
      </c>
      <c r="G1645" s="290" t="s">
        <v>1686</v>
      </c>
      <c r="H1645" s="290" t="s">
        <v>1686</v>
      </c>
      <c r="I1645" s="290" t="s">
        <v>1686</v>
      </c>
      <c r="J1645" s="259">
        <v>0.9</v>
      </c>
      <c r="K1645" s="260" t="s">
        <v>33</v>
      </c>
      <c r="L1645" s="260" t="s">
        <v>33</v>
      </c>
      <c r="M1645" s="261" t="s">
        <v>33</v>
      </c>
      <c r="N1645" s="261" t="s">
        <v>33</v>
      </c>
      <c r="O1645" s="262">
        <v>0.9</v>
      </c>
      <c r="P1645" s="263" t="s">
        <v>33</v>
      </c>
      <c r="Q1645" s="260" t="s">
        <v>33</v>
      </c>
      <c r="R1645" s="260" t="s">
        <v>33</v>
      </c>
      <c r="S1645" s="260" t="s">
        <v>33</v>
      </c>
      <c r="T1645" s="262">
        <v>0.9</v>
      </c>
      <c r="U1645" s="260" t="s">
        <v>33</v>
      </c>
      <c r="V1645" s="260" t="s">
        <v>33</v>
      </c>
      <c r="W1645" s="260" t="s">
        <v>33</v>
      </c>
      <c r="X1645" s="260" t="s">
        <v>33</v>
      </c>
      <c r="Y1645" s="262">
        <v>0.92</v>
      </c>
      <c r="Z1645" s="262" t="s">
        <v>33</v>
      </c>
      <c r="AA1645" s="262" t="s">
        <v>33</v>
      </c>
      <c r="AB1645" s="262" t="s">
        <v>33</v>
      </c>
      <c r="AC1645" s="262" t="s">
        <v>33</v>
      </c>
      <c r="AD1645" s="262">
        <v>0.92</v>
      </c>
      <c r="AE1645" s="260" t="s">
        <v>33</v>
      </c>
      <c r="AF1645" s="260" t="s">
        <v>33</v>
      </c>
      <c r="AG1645" s="260" t="s">
        <v>33</v>
      </c>
      <c r="AH1645" s="260" t="s">
        <v>33</v>
      </c>
      <c r="AI1645" s="262">
        <v>0.92</v>
      </c>
      <c r="AJ1645" s="260" t="s">
        <v>33</v>
      </c>
      <c r="AK1645" s="260" t="s">
        <v>33</v>
      </c>
      <c r="AL1645" s="260" t="s">
        <v>33</v>
      </c>
      <c r="AM1645" s="260" t="s">
        <v>33</v>
      </c>
      <c r="AN1645" s="259">
        <v>0.99</v>
      </c>
      <c r="AO1645" s="264" t="s">
        <v>33</v>
      </c>
      <c r="AP1645" s="264" t="s">
        <v>33</v>
      </c>
      <c r="AQ1645" s="264" t="s">
        <v>33</v>
      </c>
      <c r="AR1645" s="265" t="s">
        <v>33</v>
      </c>
      <c r="AS1645" s="286">
        <v>0.110069253262963</v>
      </c>
      <c r="AT1645" s="267" t="s">
        <v>33</v>
      </c>
      <c r="AU1645" s="268" t="s">
        <v>33</v>
      </c>
      <c r="AV1645" s="268" t="s">
        <v>33</v>
      </c>
      <c r="AW1645" s="268" t="s">
        <v>33</v>
      </c>
      <c r="AX1645" s="224"/>
      <c r="AY1645" s="222"/>
    </row>
    <row r="1646" ht="15" spans="1:51">
      <c r="A1646" s="220"/>
      <c r="B1646" s="224"/>
      <c r="C1646" s="283" t="s">
        <v>1455</v>
      </c>
      <c r="D1646" s="111" t="s">
        <v>922</v>
      </c>
      <c r="E1646" s="111" t="s">
        <v>1456</v>
      </c>
      <c r="F1646" s="290" t="s">
        <v>1687</v>
      </c>
      <c r="G1646" s="290" t="s">
        <v>1687</v>
      </c>
      <c r="H1646" s="290" t="s">
        <v>1687</v>
      </c>
      <c r="I1646" s="290" t="s">
        <v>1687</v>
      </c>
      <c r="J1646" s="259">
        <v>0.9</v>
      </c>
      <c r="K1646" s="260" t="s">
        <v>33</v>
      </c>
      <c r="L1646" s="260" t="s">
        <v>33</v>
      </c>
      <c r="M1646" s="261" t="s">
        <v>33</v>
      </c>
      <c r="N1646" s="261" t="s">
        <v>33</v>
      </c>
      <c r="O1646" s="262">
        <v>0.9</v>
      </c>
      <c r="P1646" s="263" t="s">
        <v>33</v>
      </c>
      <c r="Q1646" s="260" t="s">
        <v>33</v>
      </c>
      <c r="R1646" s="260" t="s">
        <v>33</v>
      </c>
      <c r="S1646" s="260" t="s">
        <v>33</v>
      </c>
      <c r="T1646" s="262">
        <v>0.9</v>
      </c>
      <c r="U1646" s="260" t="s">
        <v>33</v>
      </c>
      <c r="V1646" s="260" t="s">
        <v>33</v>
      </c>
      <c r="W1646" s="260" t="s">
        <v>33</v>
      </c>
      <c r="X1646" s="260" t="s">
        <v>33</v>
      </c>
      <c r="Y1646" s="262">
        <v>0.92</v>
      </c>
      <c r="Z1646" s="262" t="s">
        <v>33</v>
      </c>
      <c r="AA1646" s="262" t="s">
        <v>33</v>
      </c>
      <c r="AB1646" s="262" t="s">
        <v>33</v>
      </c>
      <c r="AC1646" s="262" t="s">
        <v>33</v>
      </c>
      <c r="AD1646" s="262">
        <v>0.92</v>
      </c>
      <c r="AE1646" s="260" t="s">
        <v>33</v>
      </c>
      <c r="AF1646" s="260" t="s">
        <v>33</v>
      </c>
      <c r="AG1646" s="260" t="s">
        <v>33</v>
      </c>
      <c r="AH1646" s="260" t="s">
        <v>33</v>
      </c>
      <c r="AI1646" s="262">
        <v>0.92</v>
      </c>
      <c r="AJ1646" s="260" t="s">
        <v>33</v>
      </c>
      <c r="AK1646" s="260" t="s">
        <v>33</v>
      </c>
      <c r="AL1646" s="260" t="s">
        <v>33</v>
      </c>
      <c r="AM1646" s="260" t="s">
        <v>33</v>
      </c>
      <c r="AN1646" s="259">
        <v>0.99</v>
      </c>
      <c r="AO1646" s="264" t="s">
        <v>33</v>
      </c>
      <c r="AP1646" s="264" t="s">
        <v>33</v>
      </c>
      <c r="AQ1646" s="264" t="s">
        <v>33</v>
      </c>
      <c r="AR1646" s="265" t="s">
        <v>33</v>
      </c>
      <c r="AS1646" s="286">
        <v>0.110069253262963</v>
      </c>
      <c r="AT1646" s="267" t="s">
        <v>33</v>
      </c>
      <c r="AU1646" s="268" t="s">
        <v>33</v>
      </c>
      <c r="AV1646" s="268" t="s">
        <v>33</v>
      </c>
      <c r="AW1646" s="268" t="s">
        <v>33</v>
      </c>
      <c r="AX1646" s="224"/>
      <c r="AY1646" s="222"/>
    </row>
    <row r="1647" ht="15" spans="1:51">
      <c r="A1647" s="220"/>
      <c r="B1647" s="224"/>
      <c r="C1647" s="283" t="s">
        <v>1455</v>
      </c>
      <c r="D1647" s="111" t="s">
        <v>125</v>
      </c>
      <c r="E1647" s="111" t="s">
        <v>1456</v>
      </c>
      <c r="F1647" s="290" t="s">
        <v>1688</v>
      </c>
      <c r="G1647" s="290" t="s">
        <v>1688</v>
      </c>
      <c r="H1647" s="290" t="s">
        <v>1688</v>
      </c>
      <c r="I1647" s="290" t="s">
        <v>1688</v>
      </c>
      <c r="J1647" s="259">
        <v>0.9</v>
      </c>
      <c r="K1647" s="260" t="s">
        <v>33</v>
      </c>
      <c r="L1647" s="260" t="s">
        <v>33</v>
      </c>
      <c r="M1647" s="261" t="s">
        <v>33</v>
      </c>
      <c r="N1647" s="261" t="s">
        <v>33</v>
      </c>
      <c r="O1647" s="262">
        <v>0.9</v>
      </c>
      <c r="P1647" s="263" t="s">
        <v>33</v>
      </c>
      <c r="Q1647" s="260" t="s">
        <v>33</v>
      </c>
      <c r="R1647" s="260" t="s">
        <v>33</v>
      </c>
      <c r="S1647" s="260" t="s">
        <v>33</v>
      </c>
      <c r="T1647" s="262">
        <v>0.9</v>
      </c>
      <c r="U1647" s="260" t="s">
        <v>33</v>
      </c>
      <c r="V1647" s="260" t="s">
        <v>33</v>
      </c>
      <c r="W1647" s="260" t="s">
        <v>33</v>
      </c>
      <c r="X1647" s="260" t="s">
        <v>33</v>
      </c>
      <c r="Y1647" s="262">
        <v>0.92</v>
      </c>
      <c r="Z1647" s="262" t="s">
        <v>33</v>
      </c>
      <c r="AA1647" s="262" t="s">
        <v>33</v>
      </c>
      <c r="AB1647" s="262" t="s">
        <v>33</v>
      </c>
      <c r="AC1647" s="262" t="s">
        <v>33</v>
      </c>
      <c r="AD1647" s="262">
        <v>0.92</v>
      </c>
      <c r="AE1647" s="260" t="s">
        <v>33</v>
      </c>
      <c r="AF1647" s="260" t="s">
        <v>33</v>
      </c>
      <c r="AG1647" s="260" t="s">
        <v>33</v>
      </c>
      <c r="AH1647" s="260" t="s">
        <v>33</v>
      </c>
      <c r="AI1647" s="262">
        <v>0.92</v>
      </c>
      <c r="AJ1647" s="260" t="s">
        <v>33</v>
      </c>
      <c r="AK1647" s="260" t="s">
        <v>33</v>
      </c>
      <c r="AL1647" s="260" t="s">
        <v>33</v>
      </c>
      <c r="AM1647" s="260" t="s">
        <v>33</v>
      </c>
      <c r="AN1647" s="259">
        <v>0.99</v>
      </c>
      <c r="AO1647" s="264" t="s">
        <v>33</v>
      </c>
      <c r="AP1647" s="264" t="s">
        <v>33</v>
      </c>
      <c r="AQ1647" s="264" t="s">
        <v>33</v>
      </c>
      <c r="AR1647" s="265" t="s">
        <v>33</v>
      </c>
      <c r="AS1647" s="286">
        <v>0.110069253262963</v>
      </c>
      <c r="AT1647" s="267" t="s">
        <v>33</v>
      </c>
      <c r="AU1647" s="268" t="s">
        <v>33</v>
      </c>
      <c r="AV1647" s="268" t="s">
        <v>33</v>
      </c>
      <c r="AW1647" s="268" t="s">
        <v>33</v>
      </c>
      <c r="AX1647" s="224"/>
      <c r="AY1647" s="222"/>
    </row>
    <row r="1648" ht="15" spans="1:51">
      <c r="A1648" s="220"/>
      <c r="B1648" s="224"/>
      <c r="C1648" s="283" t="s">
        <v>1455</v>
      </c>
      <c r="D1648" s="111" t="s">
        <v>25</v>
      </c>
      <c r="E1648" s="111" t="s">
        <v>1456</v>
      </c>
      <c r="F1648" s="290" t="s">
        <v>1689</v>
      </c>
      <c r="G1648" s="290" t="s">
        <v>1689</v>
      </c>
      <c r="H1648" s="290" t="s">
        <v>1689</v>
      </c>
      <c r="I1648" s="290" t="s">
        <v>1689</v>
      </c>
      <c r="J1648" s="259">
        <v>0.9</v>
      </c>
      <c r="K1648" s="260">
        <v>0.958333333333333</v>
      </c>
      <c r="L1648" s="260">
        <v>0.925925925925926</v>
      </c>
      <c r="M1648" s="261">
        <v>0.875</v>
      </c>
      <c r="N1648" s="261">
        <v>0.941176470588235</v>
      </c>
      <c r="O1648" s="262">
        <v>0.9</v>
      </c>
      <c r="P1648" s="263">
        <v>0.970466627288836</v>
      </c>
      <c r="Q1648" s="260">
        <v>0.98838334946757</v>
      </c>
      <c r="R1648" s="260">
        <v>0.990528808208366</v>
      </c>
      <c r="S1648" s="260">
        <v>0.969970570587731</v>
      </c>
      <c r="T1648" s="262">
        <v>0.9</v>
      </c>
      <c r="U1648" s="260">
        <v>0.845245126993503</v>
      </c>
      <c r="V1648" s="260">
        <v>0.824782187802517</v>
      </c>
      <c r="W1648" s="260">
        <v>0.844514601420679</v>
      </c>
      <c r="X1648" s="260">
        <v>0.7889653990114</v>
      </c>
      <c r="Y1648" s="262">
        <v>0.92</v>
      </c>
      <c r="Z1648" s="262">
        <v>0.924137931034483</v>
      </c>
      <c r="AA1648" s="262">
        <v>0.932489451476793</v>
      </c>
      <c r="AB1648" s="262">
        <v>0.932075471698113</v>
      </c>
      <c r="AC1648" s="262">
        <v>0.924603291429917</v>
      </c>
      <c r="AD1648" s="262">
        <v>0.92</v>
      </c>
      <c r="AE1648" s="260">
        <v>0.135416666666667</v>
      </c>
      <c r="AF1648" s="260">
        <v>0.919191919191919</v>
      </c>
      <c r="AG1648" s="260">
        <v>1</v>
      </c>
      <c r="AH1648" s="260">
        <v>0.932642487046632</v>
      </c>
      <c r="AI1648" s="262">
        <v>0.92</v>
      </c>
      <c r="AJ1648" s="260">
        <v>0.945630420280187</v>
      </c>
      <c r="AK1648" s="260">
        <v>0.941839495040577</v>
      </c>
      <c r="AL1648" s="260">
        <v>0.947530864197531</v>
      </c>
      <c r="AM1648" s="260">
        <v>0.94259205566831</v>
      </c>
      <c r="AN1648" s="259">
        <v>0.99</v>
      </c>
      <c r="AO1648" s="264">
        <v>1</v>
      </c>
      <c r="AP1648" s="264">
        <v>1</v>
      </c>
      <c r="AQ1648" s="264">
        <v>1</v>
      </c>
      <c r="AR1648" s="265">
        <v>1</v>
      </c>
      <c r="AS1648" s="286">
        <v>0.110069253262963</v>
      </c>
      <c r="AT1648" s="267">
        <v>0.179487179487179</v>
      </c>
      <c r="AU1648" s="268">
        <v>0</v>
      </c>
      <c r="AV1648" s="268">
        <v>0.0677966101694915</v>
      </c>
      <c r="AW1648" s="268">
        <v>0.0435967302452316</v>
      </c>
      <c r="AX1648" s="224"/>
      <c r="AY1648" s="222"/>
    </row>
    <row r="1649" ht="15" spans="1:51">
      <c r="A1649" s="220"/>
      <c r="B1649" s="224"/>
      <c r="C1649" s="283" t="s">
        <v>1455</v>
      </c>
      <c r="D1649" s="111" t="s">
        <v>125</v>
      </c>
      <c r="E1649" s="111" t="s">
        <v>1456</v>
      </c>
      <c r="F1649" s="290" t="s">
        <v>1690</v>
      </c>
      <c r="G1649" s="290" t="s">
        <v>1690</v>
      </c>
      <c r="H1649" s="290" t="s">
        <v>1690</v>
      </c>
      <c r="I1649" s="290" t="s">
        <v>1690</v>
      </c>
      <c r="J1649" s="259">
        <v>0.9</v>
      </c>
      <c r="K1649" s="260" t="s">
        <v>33</v>
      </c>
      <c r="L1649" s="260" t="s">
        <v>33</v>
      </c>
      <c r="M1649" s="261" t="s">
        <v>33</v>
      </c>
      <c r="N1649" s="261" t="s">
        <v>33</v>
      </c>
      <c r="O1649" s="262">
        <v>0.9</v>
      </c>
      <c r="P1649" s="263" t="s">
        <v>33</v>
      </c>
      <c r="Q1649" s="260" t="s">
        <v>33</v>
      </c>
      <c r="R1649" s="260" t="s">
        <v>33</v>
      </c>
      <c r="S1649" s="260" t="s">
        <v>33</v>
      </c>
      <c r="T1649" s="262">
        <v>0.9</v>
      </c>
      <c r="U1649" s="260" t="s">
        <v>33</v>
      </c>
      <c r="V1649" s="260" t="s">
        <v>33</v>
      </c>
      <c r="W1649" s="260" t="s">
        <v>33</v>
      </c>
      <c r="X1649" s="260" t="s">
        <v>33</v>
      </c>
      <c r="Y1649" s="262">
        <v>0.92</v>
      </c>
      <c r="Z1649" s="262" t="s">
        <v>33</v>
      </c>
      <c r="AA1649" s="262" t="s">
        <v>33</v>
      </c>
      <c r="AB1649" s="262" t="s">
        <v>33</v>
      </c>
      <c r="AC1649" s="262" t="s">
        <v>33</v>
      </c>
      <c r="AD1649" s="262">
        <v>0.92</v>
      </c>
      <c r="AE1649" s="260">
        <v>1</v>
      </c>
      <c r="AF1649" s="260">
        <v>0.996840442338073</v>
      </c>
      <c r="AG1649" s="260">
        <v>0.996212121212121</v>
      </c>
      <c r="AH1649" s="260">
        <v>0.995656438279389</v>
      </c>
      <c r="AI1649" s="262">
        <v>0.92</v>
      </c>
      <c r="AJ1649" s="260" t="s">
        <v>33</v>
      </c>
      <c r="AK1649" s="260" t="s">
        <v>33</v>
      </c>
      <c r="AL1649" s="260" t="s">
        <v>33</v>
      </c>
      <c r="AM1649" s="260" t="s">
        <v>33</v>
      </c>
      <c r="AN1649" s="259">
        <v>0.99</v>
      </c>
      <c r="AO1649" s="264">
        <v>1</v>
      </c>
      <c r="AP1649" s="264">
        <v>1</v>
      </c>
      <c r="AQ1649" s="264">
        <v>1</v>
      </c>
      <c r="AR1649" s="265">
        <v>1</v>
      </c>
      <c r="AS1649" s="286">
        <v>0.110069253262963</v>
      </c>
      <c r="AT1649" s="267" t="s">
        <v>33</v>
      </c>
      <c r="AU1649" s="268" t="s">
        <v>33</v>
      </c>
      <c r="AV1649" s="268" t="s">
        <v>33</v>
      </c>
      <c r="AW1649" s="268" t="s">
        <v>33</v>
      </c>
      <c r="AX1649" s="224"/>
      <c r="AY1649" s="222"/>
    </row>
    <row r="1650" ht="15" spans="1:51">
      <c r="A1650" s="220"/>
      <c r="B1650" s="224"/>
      <c r="C1650" s="283" t="s">
        <v>1455</v>
      </c>
      <c r="D1650" s="111" t="s">
        <v>25</v>
      </c>
      <c r="E1650" s="111" t="s">
        <v>1456</v>
      </c>
      <c r="F1650" s="290" t="s">
        <v>1691</v>
      </c>
      <c r="G1650" s="290" t="s">
        <v>1691</v>
      </c>
      <c r="H1650" s="290" t="s">
        <v>1691</v>
      </c>
      <c r="I1650" s="290" t="s">
        <v>1691</v>
      </c>
      <c r="J1650" s="259">
        <v>0.9</v>
      </c>
      <c r="K1650" s="260">
        <v>0.848484848484849</v>
      </c>
      <c r="L1650" s="260">
        <v>0.783783783783784</v>
      </c>
      <c r="M1650" s="261">
        <v>0.8125</v>
      </c>
      <c r="N1650" s="261">
        <v>0.799265605875153</v>
      </c>
      <c r="O1650" s="262">
        <v>0.9</v>
      </c>
      <c r="P1650" s="263">
        <v>0.973249409913454</v>
      </c>
      <c r="Q1650" s="260">
        <v>0.95158550396376</v>
      </c>
      <c r="R1650" s="260">
        <v>0.991079812206573</v>
      </c>
      <c r="S1650" s="260">
        <v>0.981047150008074</v>
      </c>
      <c r="T1650" s="262">
        <v>0.9</v>
      </c>
      <c r="U1650" s="260">
        <v>0.828481510621558</v>
      </c>
      <c r="V1650" s="260">
        <v>0.804643261608154</v>
      </c>
      <c r="W1650" s="260">
        <v>0.836384976525822</v>
      </c>
      <c r="X1650" s="260">
        <v>0.816688196350719</v>
      </c>
      <c r="Y1650" s="262">
        <v>0.92</v>
      </c>
      <c r="Z1650" s="262">
        <v>0</v>
      </c>
      <c r="AA1650" s="262">
        <v>0</v>
      </c>
      <c r="AB1650" s="262">
        <v>0</v>
      </c>
      <c r="AC1650" s="262">
        <v>0.16</v>
      </c>
      <c r="AD1650" s="262">
        <v>0.92</v>
      </c>
      <c r="AE1650" s="260">
        <v>0.790940766550523</v>
      </c>
      <c r="AF1650" s="260">
        <v>0.3375</v>
      </c>
      <c r="AG1650" s="260">
        <v>0.3</v>
      </c>
      <c r="AH1650" s="260">
        <v>0.721020092735703</v>
      </c>
      <c r="AI1650" s="262">
        <v>0.92</v>
      </c>
      <c r="AJ1650" s="260">
        <v>0.898793917147352</v>
      </c>
      <c r="AK1650" s="260">
        <v>0.905031091011871</v>
      </c>
      <c r="AL1650" s="260">
        <v>0.887535145267104</v>
      </c>
      <c r="AM1650" s="260">
        <v>0.90301067457675</v>
      </c>
      <c r="AN1650" s="259">
        <v>0.99</v>
      </c>
      <c r="AO1650" s="264">
        <v>1</v>
      </c>
      <c r="AP1650" s="264">
        <v>1</v>
      </c>
      <c r="AQ1650" s="264">
        <v>1</v>
      </c>
      <c r="AR1650" s="265">
        <v>1</v>
      </c>
      <c r="AS1650" s="286">
        <v>0.110069253262963</v>
      </c>
      <c r="AT1650" s="267">
        <v>0.0719424460431655</v>
      </c>
      <c r="AU1650" s="268">
        <v>0.0301507537688442</v>
      </c>
      <c r="AV1650" s="268">
        <v>0.0364963503649635</v>
      </c>
      <c r="AW1650" s="268">
        <v>0.0674531155474894</v>
      </c>
      <c r="AX1650" s="224"/>
      <c r="AY1650" s="222"/>
    </row>
    <row r="1651" ht="15" spans="1:51">
      <c r="A1651" s="220"/>
      <c r="B1651" s="224"/>
      <c r="C1651" s="283" t="s">
        <v>1455</v>
      </c>
      <c r="D1651" s="111" t="s">
        <v>25</v>
      </c>
      <c r="E1651" s="111" t="s">
        <v>1456</v>
      </c>
      <c r="F1651" s="290" t="s">
        <v>1692</v>
      </c>
      <c r="G1651" s="290" t="s">
        <v>1692</v>
      </c>
      <c r="H1651" s="290" t="s">
        <v>1692</v>
      </c>
      <c r="I1651" s="290" t="s">
        <v>1692</v>
      </c>
      <c r="J1651" s="259">
        <v>0.9</v>
      </c>
      <c r="K1651" s="260">
        <v>1</v>
      </c>
      <c r="L1651" s="260">
        <v>1</v>
      </c>
      <c r="M1651" s="261">
        <v>0.975609756097561</v>
      </c>
      <c r="N1651" s="261">
        <v>0.977035490605428</v>
      </c>
      <c r="O1651" s="262">
        <v>0.9</v>
      </c>
      <c r="P1651" s="263">
        <v>0.979925650557621</v>
      </c>
      <c r="Q1651" s="260">
        <v>0.952149229521492</v>
      </c>
      <c r="R1651" s="260">
        <v>0.969251336898396</v>
      </c>
      <c r="S1651" s="260">
        <v>0.963972860191763</v>
      </c>
      <c r="T1651" s="262">
        <v>0.9</v>
      </c>
      <c r="U1651" s="260">
        <v>0.88996282527881</v>
      </c>
      <c r="V1651" s="260">
        <v>0.904298459042985</v>
      </c>
      <c r="W1651" s="260">
        <v>0.938502673796791</v>
      </c>
      <c r="X1651" s="260">
        <v>0.916350778836046</v>
      </c>
      <c r="Y1651" s="262">
        <v>0.92</v>
      </c>
      <c r="Z1651" s="262">
        <v>0.929230769230769</v>
      </c>
      <c r="AA1651" s="262">
        <v>0.962962962962963</v>
      </c>
      <c r="AB1651" s="262">
        <v>0.967153284671533</v>
      </c>
      <c r="AC1651" s="262">
        <v>0.965835553863723</v>
      </c>
      <c r="AD1651" s="262">
        <v>0.92</v>
      </c>
      <c r="AE1651" s="260">
        <v>0.0359066427289048</v>
      </c>
      <c r="AF1651" s="260">
        <v>0.58974358974359</v>
      </c>
      <c r="AG1651" s="260">
        <v>1</v>
      </c>
      <c r="AH1651" s="260">
        <v>0.549397590361446</v>
      </c>
      <c r="AI1651" s="262">
        <v>0.92</v>
      </c>
      <c r="AJ1651" s="260">
        <v>0.943667296786389</v>
      </c>
      <c r="AK1651" s="260">
        <v>0.963682432432432</v>
      </c>
      <c r="AL1651" s="260">
        <v>0.972445064527381</v>
      </c>
      <c r="AM1651" s="260">
        <v>0.969941057782438</v>
      </c>
      <c r="AN1651" s="259">
        <v>0.99</v>
      </c>
      <c r="AO1651" s="264">
        <v>1</v>
      </c>
      <c r="AP1651" s="264">
        <v>1</v>
      </c>
      <c r="AQ1651" s="264">
        <v>1</v>
      </c>
      <c r="AR1651" s="265">
        <v>1</v>
      </c>
      <c r="AS1651" s="286">
        <v>0.110069253262963</v>
      </c>
      <c r="AT1651" s="267">
        <v>0.205128205128205</v>
      </c>
      <c r="AU1651" s="268">
        <v>0.072289156626506</v>
      </c>
      <c r="AV1651" s="268">
        <v>0.294117647058824</v>
      </c>
      <c r="AW1651" s="268">
        <v>0.0748502994011976</v>
      </c>
      <c r="AX1651" s="224"/>
      <c r="AY1651" s="222"/>
    </row>
    <row r="1652" ht="15" spans="1:51">
      <c r="A1652" s="220"/>
      <c r="B1652" s="224"/>
      <c r="C1652" s="283" t="s">
        <v>1455</v>
      </c>
      <c r="D1652" s="111" t="s">
        <v>125</v>
      </c>
      <c r="E1652" s="111" t="s">
        <v>1456</v>
      </c>
      <c r="F1652" s="290" t="s">
        <v>1693</v>
      </c>
      <c r="G1652" s="290" t="s">
        <v>1693</v>
      </c>
      <c r="H1652" s="290" t="s">
        <v>1693</v>
      </c>
      <c r="I1652" s="290" t="s">
        <v>1693</v>
      </c>
      <c r="J1652" s="259">
        <v>0.9</v>
      </c>
      <c r="K1652" s="260" t="s">
        <v>33</v>
      </c>
      <c r="L1652" s="260" t="s">
        <v>33</v>
      </c>
      <c r="M1652" s="261" t="s">
        <v>33</v>
      </c>
      <c r="N1652" s="261" t="s">
        <v>33</v>
      </c>
      <c r="O1652" s="262">
        <v>0.9</v>
      </c>
      <c r="P1652" s="263" t="s">
        <v>33</v>
      </c>
      <c r="Q1652" s="260" t="s">
        <v>33</v>
      </c>
      <c r="R1652" s="260" t="s">
        <v>33</v>
      </c>
      <c r="S1652" s="260" t="s">
        <v>33</v>
      </c>
      <c r="T1652" s="262">
        <v>0.9</v>
      </c>
      <c r="U1652" s="260" t="s">
        <v>33</v>
      </c>
      <c r="V1652" s="260" t="s">
        <v>33</v>
      </c>
      <c r="W1652" s="260" t="s">
        <v>33</v>
      </c>
      <c r="X1652" s="260" t="s">
        <v>33</v>
      </c>
      <c r="Y1652" s="262">
        <v>0.92</v>
      </c>
      <c r="Z1652" s="262" t="s">
        <v>33</v>
      </c>
      <c r="AA1652" s="262" t="s">
        <v>33</v>
      </c>
      <c r="AB1652" s="262" t="s">
        <v>33</v>
      </c>
      <c r="AC1652" s="262" t="s">
        <v>33</v>
      </c>
      <c r="AD1652" s="262">
        <v>0.92</v>
      </c>
      <c r="AE1652" s="260">
        <v>1</v>
      </c>
      <c r="AF1652" s="260">
        <v>1</v>
      </c>
      <c r="AG1652" s="260">
        <v>1</v>
      </c>
      <c r="AH1652" s="260">
        <v>0.999073387694589</v>
      </c>
      <c r="AI1652" s="262">
        <v>0.92</v>
      </c>
      <c r="AJ1652" s="260" t="s">
        <v>33</v>
      </c>
      <c r="AK1652" s="260" t="s">
        <v>33</v>
      </c>
      <c r="AL1652" s="260" t="s">
        <v>33</v>
      </c>
      <c r="AM1652" s="260" t="s">
        <v>33</v>
      </c>
      <c r="AN1652" s="259">
        <v>0.99</v>
      </c>
      <c r="AO1652" s="264" t="s">
        <v>33</v>
      </c>
      <c r="AP1652" s="264">
        <v>1</v>
      </c>
      <c r="AQ1652" s="264">
        <v>1</v>
      </c>
      <c r="AR1652" s="265">
        <v>1</v>
      </c>
      <c r="AS1652" s="286">
        <v>0.110069253262963</v>
      </c>
      <c r="AT1652" s="267" t="s">
        <v>33</v>
      </c>
      <c r="AU1652" s="268" t="s">
        <v>33</v>
      </c>
      <c r="AV1652" s="268" t="s">
        <v>33</v>
      </c>
      <c r="AW1652" s="268" t="s">
        <v>33</v>
      </c>
      <c r="AX1652" s="224"/>
      <c r="AY1652" s="222"/>
    </row>
    <row r="1653" ht="15" spans="1:51">
      <c r="A1653" s="220"/>
      <c r="B1653" s="224"/>
      <c r="C1653" s="283" t="s">
        <v>1455</v>
      </c>
      <c r="D1653" s="111" t="s">
        <v>125</v>
      </c>
      <c r="E1653" s="111" t="s">
        <v>1456</v>
      </c>
      <c r="F1653" s="290" t="s">
        <v>1694</v>
      </c>
      <c r="G1653" s="290" t="s">
        <v>1694</v>
      </c>
      <c r="H1653" s="290" t="s">
        <v>1694</v>
      </c>
      <c r="I1653" s="290" t="s">
        <v>1694</v>
      </c>
      <c r="J1653" s="259">
        <v>0.9</v>
      </c>
      <c r="K1653" s="260" t="s">
        <v>33</v>
      </c>
      <c r="L1653" s="260" t="s">
        <v>33</v>
      </c>
      <c r="M1653" s="261" t="s">
        <v>33</v>
      </c>
      <c r="N1653" s="261" t="s">
        <v>33</v>
      </c>
      <c r="O1653" s="262">
        <v>0.9</v>
      </c>
      <c r="P1653" s="263">
        <v>0</v>
      </c>
      <c r="Q1653" s="260" t="s">
        <v>33</v>
      </c>
      <c r="R1653" s="260" t="s">
        <v>33</v>
      </c>
      <c r="S1653" s="260">
        <v>0</v>
      </c>
      <c r="T1653" s="262">
        <v>0.9</v>
      </c>
      <c r="U1653" s="260">
        <v>0</v>
      </c>
      <c r="V1653" s="260" t="s">
        <v>33</v>
      </c>
      <c r="W1653" s="260" t="s">
        <v>33</v>
      </c>
      <c r="X1653" s="260">
        <v>0</v>
      </c>
      <c r="Y1653" s="262">
        <v>0.92</v>
      </c>
      <c r="Z1653" s="262" t="s">
        <v>33</v>
      </c>
      <c r="AA1653" s="262" t="s">
        <v>33</v>
      </c>
      <c r="AB1653" s="262" t="s">
        <v>33</v>
      </c>
      <c r="AC1653" s="262" t="s">
        <v>33</v>
      </c>
      <c r="AD1653" s="262">
        <v>0.92</v>
      </c>
      <c r="AE1653" s="260">
        <v>1</v>
      </c>
      <c r="AF1653" s="260">
        <v>0.998559077809798</v>
      </c>
      <c r="AG1653" s="260">
        <v>1</v>
      </c>
      <c r="AH1653" s="260">
        <v>0.99820586277744</v>
      </c>
      <c r="AI1653" s="262">
        <v>0.92</v>
      </c>
      <c r="AJ1653" s="260">
        <v>1</v>
      </c>
      <c r="AK1653" s="260" t="s">
        <v>33</v>
      </c>
      <c r="AL1653" s="260" t="s">
        <v>33</v>
      </c>
      <c r="AM1653" s="260">
        <v>1</v>
      </c>
      <c r="AN1653" s="259">
        <v>0.99</v>
      </c>
      <c r="AO1653" s="264">
        <v>1</v>
      </c>
      <c r="AP1653" s="264">
        <v>1</v>
      </c>
      <c r="AQ1653" s="264">
        <v>1</v>
      </c>
      <c r="AR1653" s="265">
        <v>1</v>
      </c>
      <c r="AS1653" s="286">
        <v>0.110069253262963</v>
      </c>
      <c r="AT1653" s="267" t="s">
        <v>33</v>
      </c>
      <c r="AU1653" s="268" t="s">
        <v>33</v>
      </c>
      <c r="AV1653" s="268" t="s">
        <v>33</v>
      </c>
      <c r="AW1653" s="268" t="s">
        <v>33</v>
      </c>
      <c r="AX1653" s="224"/>
      <c r="AY1653" s="222"/>
    </row>
    <row r="1654" ht="15" spans="1:51">
      <c r="A1654" s="220"/>
      <c r="B1654" s="224"/>
      <c r="C1654" s="283" t="s">
        <v>1455</v>
      </c>
      <c r="D1654" s="111" t="s">
        <v>25</v>
      </c>
      <c r="E1654" s="111" t="s">
        <v>1456</v>
      </c>
      <c r="F1654" s="290" t="s">
        <v>1695</v>
      </c>
      <c r="G1654" s="290" t="s">
        <v>1695</v>
      </c>
      <c r="H1654" s="290" t="s">
        <v>1695</v>
      </c>
      <c r="I1654" s="290" t="s">
        <v>1695</v>
      </c>
      <c r="J1654" s="259">
        <v>0.9</v>
      </c>
      <c r="K1654" s="260">
        <v>0.829268292682927</v>
      </c>
      <c r="L1654" s="260">
        <v>0.714285714285714</v>
      </c>
      <c r="M1654" s="261">
        <v>0.810810810810811</v>
      </c>
      <c r="N1654" s="261">
        <v>0.796385542168675</v>
      </c>
      <c r="O1654" s="262">
        <v>0.9</v>
      </c>
      <c r="P1654" s="263">
        <v>0.895196506550218</v>
      </c>
      <c r="Q1654" s="260">
        <v>0.872537095597178</v>
      </c>
      <c r="R1654" s="260">
        <v>0.871859875547361</v>
      </c>
      <c r="S1654" s="260">
        <v>0.895420824272441</v>
      </c>
      <c r="T1654" s="262">
        <v>0.9</v>
      </c>
      <c r="U1654" s="260">
        <v>0.758027228358592</v>
      </c>
      <c r="V1654" s="260">
        <v>0.743614692288981</v>
      </c>
      <c r="W1654" s="260">
        <v>0.75708688637935</v>
      </c>
      <c r="X1654" s="260">
        <v>0.747859201531594</v>
      </c>
      <c r="Y1654" s="262">
        <v>0.92</v>
      </c>
      <c r="Z1654" s="262" t="s">
        <v>33</v>
      </c>
      <c r="AA1654" s="262">
        <v>0.2</v>
      </c>
      <c r="AB1654" s="262" t="s">
        <v>33</v>
      </c>
      <c r="AC1654" s="262">
        <v>0.291666666666667</v>
      </c>
      <c r="AD1654" s="262">
        <v>0.92</v>
      </c>
      <c r="AE1654" s="260">
        <v>0.934272300469484</v>
      </c>
      <c r="AF1654" s="260">
        <v>0.892857142857143</v>
      </c>
      <c r="AG1654" s="260">
        <v>0.970760233918129</v>
      </c>
      <c r="AH1654" s="260">
        <v>0.835646457268079</v>
      </c>
      <c r="AI1654" s="262">
        <v>0.92</v>
      </c>
      <c r="AJ1654" s="260">
        <v>0.884664782943745</v>
      </c>
      <c r="AK1654" s="260">
        <v>0.860544217687075</v>
      </c>
      <c r="AL1654" s="260">
        <v>0.886840285780134</v>
      </c>
      <c r="AM1654" s="260">
        <v>0.896393538119064</v>
      </c>
      <c r="AN1654" s="259">
        <v>0.99</v>
      </c>
      <c r="AO1654" s="264">
        <v>1</v>
      </c>
      <c r="AP1654" s="264">
        <v>1</v>
      </c>
      <c r="AQ1654" s="264">
        <v>1</v>
      </c>
      <c r="AR1654" s="265">
        <v>1</v>
      </c>
      <c r="AS1654" s="286">
        <v>0.110069253262963</v>
      </c>
      <c r="AT1654" s="267">
        <v>0.0612244897959184</v>
      </c>
      <c r="AU1654" s="268">
        <v>0.0360824742268041</v>
      </c>
      <c r="AV1654" s="268">
        <v>0.0882352941176471</v>
      </c>
      <c r="AW1654" s="268">
        <v>0.0984455958549223</v>
      </c>
      <c r="AX1654" s="224"/>
      <c r="AY1654" s="222"/>
    </row>
    <row r="1655" ht="15" spans="1:51">
      <c r="A1655" s="220"/>
      <c r="B1655" s="224"/>
      <c r="C1655" s="283" t="s">
        <v>1455</v>
      </c>
      <c r="D1655" s="111" t="s">
        <v>125</v>
      </c>
      <c r="E1655" s="111" t="s">
        <v>1456</v>
      </c>
      <c r="F1655" s="290" t="s">
        <v>1696</v>
      </c>
      <c r="G1655" s="290" t="s">
        <v>1696</v>
      </c>
      <c r="H1655" s="290" t="s">
        <v>1696</v>
      </c>
      <c r="I1655" s="290" t="s">
        <v>1696</v>
      </c>
      <c r="J1655" s="259">
        <v>0.9</v>
      </c>
      <c r="K1655" s="260" t="s">
        <v>33</v>
      </c>
      <c r="L1655" s="260" t="s">
        <v>33</v>
      </c>
      <c r="M1655" s="261" t="s">
        <v>33</v>
      </c>
      <c r="N1655" s="261" t="s">
        <v>33</v>
      </c>
      <c r="O1655" s="262">
        <v>0.9</v>
      </c>
      <c r="P1655" s="263">
        <v>0</v>
      </c>
      <c r="Q1655" s="260">
        <v>0</v>
      </c>
      <c r="R1655" s="260" t="s">
        <v>33</v>
      </c>
      <c r="S1655" s="260">
        <v>0</v>
      </c>
      <c r="T1655" s="262">
        <v>0.9</v>
      </c>
      <c r="U1655" s="260">
        <v>1</v>
      </c>
      <c r="V1655" s="260">
        <v>1</v>
      </c>
      <c r="W1655" s="260" t="s">
        <v>33</v>
      </c>
      <c r="X1655" s="260">
        <v>1</v>
      </c>
      <c r="Y1655" s="262">
        <v>0.92</v>
      </c>
      <c r="Z1655" s="262" t="s">
        <v>33</v>
      </c>
      <c r="AA1655" s="262">
        <v>1</v>
      </c>
      <c r="AB1655" s="262" t="s">
        <v>33</v>
      </c>
      <c r="AC1655" s="262">
        <v>1</v>
      </c>
      <c r="AD1655" s="262">
        <v>0.92</v>
      </c>
      <c r="AE1655" s="260">
        <v>0.931914893617021</v>
      </c>
      <c r="AF1655" s="260">
        <v>0.924418604651163</v>
      </c>
      <c r="AG1655" s="260">
        <v>0.963133640552995</v>
      </c>
      <c r="AH1655" s="260">
        <v>0.960831509846827</v>
      </c>
      <c r="AI1655" s="262">
        <v>0.92</v>
      </c>
      <c r="AJ1655" s="260">
        <v>1</v>
      </c>
      <c r="AK1655" s="260">
        <v>1</v>
      </c>
      <c r="AL1655" s="260" t="s">
        <v>33</v>
      </c>
      <c r="AM1655" s="260">
        <v>0.9</v>
      </c>
      <c r="AN1655" s="259">
        <v>0.99</v>
      </c>
      <c r="AO1655" s="264">
        <v>1</v>
      </c>
      <c r="AP1655" s="264">
        <v>1</v>
      </c>
      <c r="AQ1655" s="264">
        <v>1</v>
      </c>
      <c r="AR1655" s="265">
        <v>1</v>
      </c>
      <c r="AS1655" s="286">
        <v>0.110069253262963</v>
      </c>
      <c r="AT1655" s="267" t="s">
        <v>33</v>
      </c>
      <c r="AU1655" s="268" t="s">
        <v>33</v>
      </c>
      <c r="AV1655" s="268" t="s">
        <v>33</v>
      </c>
      <c r="AW1655" s="268" t="s">
        <v>33</v>
      </c>
      <c r="AX1655" s="224"/>
      <c r="AY1655" s="222"/>
    </row>
    <row r="1656" ht="15" spans="1:51">
      <c r="A1656" s="220"/>
      <c r="B1656" s="224"/>
      <c r="C1656" s="283" t="s">
        <v>1455</v>
      </c>
      <c r="D1656" s="111" t="s">
        <v>125</v>
      </c>
      <c r="E1656" s="111" t="s">
        <v>1456</v>
      </c>
      <c r="F1656" s="290" t="s">
        <v>1697</v>
      </c>
      <c r="G1656" s="290" t="s">
        <v>1697</v>
      </c>
      <c r="H1656" s="290" t="s">
        <v>1697</v>
      </c>
      <c r="I1656" s="290" t="s">
        <v>1697</v>
      </c>
      <c r="J1656" s="259">
        <v>0.9</v>
      </c>
      <c r="K1656" s="260" t="s">
        <v>33</v>
      </c>
      <c r="L1656" s="260" t="s">
        <v>33</v>
      </c>
      <c r="M1656" s="261" t="s">
        <v>33</v>
      </c>
      <c r="N1656" s="261" t="s">
        <v>33</v>
      </c>
      <c r="O1656" s="262">
        <v>0.9</v>
      </c>
      <c r="P1656" s="263" t="s">
        <v>33</v>
      </c>
      <c r="Q1656" s="260" t="s">
        <v>33</v>
      </c>
      <c r="R1656" s="260" t="s">
        <v>33</v>
      </c>
      <c r="S1656" s="260">
        <v>0</v>
      </c>
      <c r="T1656" s="262">
        <v>0.9</v>
      </c>
      <c r="U1656" s="260" t="s">
        <v>33</v>
      </c>
      <c r="V1656" s="260" t="s">
        <v>33</v>
      </c>
      <c r="W1656" s="260" t="s">
        <v>33</v>
      </c>
      <c r="X1656" s="260">
        <v>1</v>
      </c>
      <c r="Y1656" s="262">
        <v>0.92</v>
      </c>
      <c r="Z1656" s="262" t="s">
        <v>33</v>
      </c>
      <c r="AA1656" s="262" t="s">
        <v>33</v>
      </c>
      <c r="AB1656" s="262" t="s">
        <v>33</v>
      </c>
      <c r="AC1656" s="262" t="s">
        <v>33</v>
      </c>
      <c r="AD1656" s="262">
        <v>0.92</v>
      </c>
      <c r="AE1656" s="260">
        <v>1</v>
      </c>
      <c r="AF1656" s="260">
        <v>1</v>
      </c>
      <c r="AG1656" s="260">
        <v>1</v>
      </c>
      <c r="AH1656" s="260">
        <v>0.827751196172249</v>
      </c>
      <c r="AI1656" s="262">
        <v>0.92</v>
      </c>
      <c r="AJ1656" s="260" t="s">
        <v>33</v>
      </c>
      <c r="AK1656" s="260" t="s">
        <v>33</v>
      </c>
      <c r="AL1656" s="260" t="s">
        <v>33</v>
      </c>
      <c r="AM1656" s="260">
        <v>1</v>
      </c>
      <c r="AN1656" s="259">
        <v>0.99</v>
      </c>
      <c r="AO1656" s="264">
        <v>1</v>
      </c>
      <c r="AP1656" s="264">
        <v>1</v>
      </c>
      <c r="AQ1656" s="264">
        <v>1</v>
      </c>
      <c r="AR1656" s="265">
        <v>1</v>
      </c>
      <c r="AS1656" s="286">
        <v>0.110069253262963</v>
      </c>
      <c r="AT1656" s="267" t="s">
        <v>33</v>
      </c>
      <c r="AU1656" s="268" t="s">
        <v>33</v>
      </c>
      <c r="AV1656" s="268" t="s">
        <v>33</v>
      </c>
      <c r="AW1656" s="268" t="s">
        <v>33</v>
      </c>
      <c r="AX1656" s="224"/>
      <c r="AY1656" s="222"/>
    </row>
    <row r="1657" ht="15" spans="1:51">
      <c r="A1657" s="220"/>
      <c r="B1657" s="224"/>
      <c r="C1657" s="283" t="s">
        <v>1455</v>
      </c>
      <c r="D1657" s="111" t="s">
        <v>125</v>
      </c>
      <c r="E1657" s="111" t="s">
        <v>1456</v>
      </c>
      <c r="F1657" s="290" t="s">
        <v>1698</v>
      </c>
      <c r="G1657" s="290" t="s">
        <v>1698</v>
      </c>
      <c r="H1657" s="290" t="s">
        <v>1698</v>
      </c>
      <c r="I1657" s="290" t="s">
        <v>1698</v>
      </c>
      <c r="J1657" s="259">
        <v>0.9</v>
      </c>
      <c r="K1657" s="260" t="s">
        <v>33</v>
      </c>
      <c r="L1657" s="260" t="s">
        <v>33</v>
      </c>
      <c r="M1657" s="261" t="s">
        <v>33</v>
      </c>
      <c r="N1657" s="261" t="s">
        <v>33</v>
      </c>
      <c r="O1657" s="262">
        <v>0.9</v>
      </c>
      <c r="P1657" s="263" t="s">
        <v>33</v>
      </c>
      <c r="Q1657" s="260">
        <v>0</v>
      </c>
      <c r="R1657" s="260" t="s">
        <v>33</v>
      </c>
      <c r="S1657" s="260">
        <v>0</v>
      </c>
      <c r="T1657" s="262">
        <v>0.9</v>
      </c>
      <c r="U1657" s="260" t="s">
        <v>33</v>
      </c>
      <c r="V1657" s="260">
        <v>1</v>
      </c>
      <c r="W1657" s="260" t="s">
        <v>33</v>
      </c>
      <c r="X1657" s="260">
        <v>0.8</v>
      </c>
      <c r="Y1657" s="262">
        <v>0.92</v>
      </c>
      <c r="Z1657" s="262" t="s">
        <v>33</v>
      </c>
      <c r="AA1657" s="262" t="s">
        <v>33</v>
      </c>
      <c r="AB1657" s="262" t="s">
        <v>33</v>
      </c>
      <c r="AC1657" s="262">
        <v>0</v>
      </c>
      <c r="AD1657" s="262">
        <v>0.92</v>
      </c>
      <c r="AE1657" s="260">
        <v>0.99288256227758</v>
      </c>
      <c r="AF1657" s="260">
        <v>1</v>
      </c>
      <c r="AG1657" s="260">
        <v>1</v>
      </c>
      <c r="AH1657" s="260">
        <v>0.876555418211784</v>
      </c>
      <c r="AI1657" s="262">
        <v>0.92</v>
      </c>
      <c r="AJ1657" s="260">
        <v>1</v>
      </c>
      <c r="AK1657" s="260">
        <v>1</v>
      </c>
      <c r="AL1657" s="260">
        <v>1</v>
      </c>
      <c r="AM1657" s="260">
        <v>0.8</v>
      </c>
      <c r="AN1657" s="259">
        <v>0.99</v>
      </c>
      <c r="AO1657" s="264">
        <v>1</v>
      </c>
      <c r="AP1657" s="264">
        <v>1</v>
      </c>
      <c r="AQ1657" s="264">
        <v>1</v>
      </c>
      <c r="AR1657" s="265">
        <v>1</v>
      </c>
      <c r="AS1657" s="286">
        <v>0.110069253262963</v>
      </c>
      <c r="AT1657" s="267" t="s">
        <v>33</v>
      </c>
      <c r="AU1657" s="268" t="s">
        <v>33</v>
      </c>
      <c r="AV1657" s="268" t="s">
        <v>33</v>
      </c>
      <c r="AW1657" s="268" t="s">
        <v>33</v>
      </c>
      <c r="AX1657" s="224"/>
      <c r="AY1657" s="222"/>
    </row>
    <row r="1658" ht="15" spans="1:51">
      <c r="A1658" s="220"/>
      <c r="B1658" s="224"/>
      <c r="C1658" s="283" t="s">
        <v>1455</v>
      </c>
      <c r="D1658" s="111" t="s">
        <v>25</v>
      </c>
      <c r="E1658" s="111" t="s">
        <v>1456</v>
      </c>
      <c r="F1658" s="290" t="s">
        <v>1699</v>
      </c>
      <c r="G1658" s="290" t="s">
        <v>1699</v>
      </c>
      <c r="H1658" s="290" t="s">
        <v>1699</v>
      </c>
      <c r="I1658" s="290" t="s">
        <v>1699</v>
      </c>
      <c r="J1658" s="259">
        <v>0.9</v>
      </c>
      <c r="K1658" s="260">
        <v>1</v>
      </c>
      <c r="L1658" s="260">
        <v>1</v>
      </c>
      <c r="M1658" s="261">
        <v>1</v>
      </c>
      <c r="N1658" s="261">
        <v>0.960893854748603</v>
      </c>
      <c r="O1658" s="262">
        <v>0.9</v>
      </c>
      <c r="P1658" s="263" t="s">
        <v>33</v>
      </c>
      <c r="Q1658" s="260" t="s">
        <v>33</v>
      </c>
      <c r="R1658" s="260" t="s">
        <v>33</v>
      </c>
      <c r="S1658" s="260">
        <v>0</v>
      </c>
      <c r="T1658" s="262">
        <v>0.9</v>
      </c>
      <c r="U1658" s="260" t="s">
        <v>33</v>
      </c>
      <c r="V1658" s="260" t="s">
        <v>33</v>
      </c>
      <c r="W1658" s="260" t="s">
        <v>33</v>
      </c>
      <c r="X1658" s="260">
        <v>0</v>
      </c>
      <c r="Y1658" s="262">
        <v>0.92</v>
      </c>
      <c r="Z1658" s="262" t="s">
        <v>33</v>
      </c>
      <c r="AA1658" s="262" t="s">
        <v>33</v>
      </c>
      <c r="AB1658" s="262" t="s">
        <v>33</v>
      </c>
      <c r="AC1658" s="262" t="s">
        <v>33</v>
      </c>
      <c r="AD1658" s="262">
        <v>0.92</v>
      </c>
      <c r="AE1658" s="260" t="s">
        <v>33</v>
      </c>
      <c r="AF1658" s="260">
        <v>1</v>
      </c>
      <c r="AG1658" s="260">
        <v>1</v>
      </c>
      <c r="AH1658" s="260">
        <v>0.585365853658537</v>
      </c>
      <c r="AI1658" s="262">
        <v>0.92</v>
      </c>
      <c r="AJ1658" s="260">
        <v>0.492979719188768</v>
      </c>
      <c r="AK1658" s="260">
        <v>0.387315968289921</v>
      </c>
      <c r="AL1658" s="260">
        <v>0.388195232690125</v>
      </c>
      <c r="AM1658" s="260">
        <v>0.301940820871779</v>
      </c>
      <c r="AN1658" s="259">
        <v>0.99</v>
      </c>
      <c r="AO1658" s="264" t="s">
        <v>33</v>
      </c>
      <c r="AP1658" s="264" t="s">
        <v>33</v>
      </c>
      <c r="AQ1658" s="264" t="s">
        <v>33</v>
      </c>
      <c r="AR1658" s="265">
        <v>1</v>
      </c>
      <c r="AS1658" s="286">
        <v>0.110069253262963</v>
      </c>
      <c r="AT1658" s="267">
        <v>0</v>
      </c>
      <c r="AU1658" s="268">
        <v>0.111111111111111</v>
      </c>
      <c r="AV1658" s="268">
        <v>0</v>
      </c>
      <c r="AW1658" s="268">
        <v>0.0509259259259259</v>
      </c>
      <c r="AX1658" s="224"/>
      <c r="AY1658" s="222"/>
    </row>
    <row r="1659" ht="15" spans="1:51">
      <c r="A1659" s="220"/>
      <c r="B1659" s="224"/>
      <c r="C1659" s="283" t="s">
        <v>1455</v>
      </c>
      <c r="D1659" s="111" t="s">
        <v>25</v>
      </c>
      <c r="E1659" s="111" t="s">
        <v>1456</v>
      </c>
      <c r="F1659" s="290" t="s">
        <v>1700</v>
      </c>
      <c r="G1659" s="290" t="s">
        <v>1700</v>
      </c>
      <c r="H1659" s="290" t="s">
        <v>1700</v>
      </c>
      <c r="I1659" s="290" t="s">
        <v>1700</v>
      </c>
      <c r="J1659" s="259">
        <v>0.9</v>
      </c>
      <c r="K1659" s="260">
        <v>1</v>
      </c>
      <c r="L1659" s="260">
        <v>1</v>
      </c>
      <c r="M1659" s="261">
        <v>1</v>
      </c>
      <c r="N1659" s="261">
        <v>0.9860529986053</v>
      </c>
      <c r="O1659" s="262">
        <v>0.9</v>
      </c>
      <c r="P1659" s="263">
        <v>0.917301414581066</v>
      </c>
      <c r="Q1659" s="260">
        <v>0.992117117117117</v>
      </c>
      <c r="R1659" s="260">
        <v>0.875308207115181</v>
      </c>
      <c r="S1659" s="260">
        <v>0.952585611444535</v>
      </c>
      <c r="T1659" s="262">
        <v>0.9</v>
      </c>
      <c r="U1659" s="260">
        <v>0.451033732317737</v>
      </c>
      <c r="V1659" s="260">
        <v>0.712274774774775</v>
      </c>
      <c r="W1659" s="260">
        <v>0.494188094399436</v>
      </c>
      <c r="X1659" s="260">
        <v>0.583846260111437</v>
      </c>
      <c r="Y1659" s="262">
        <v>0.92</v>
      </c>
      <c r="Z1659" s="262" t="s">
        <v>33</v>
      </c>
      <c r="AA1659" s="262" t="s">
        <v>33</v>
      </c>
      <c r="AB1659" s="262" t="s">
        <v>33</v>
      </c>
      <c r="AC1659" s="262">
        <v>1</v>
      </c>
      <c r="AD1659" s="262">
        <v>0.92</v>
      </c>
      <c r="AE1659" s="260">
        <v>0.953271028037383</v>
      </c>
      <c r="AF1659" s="260">
        <v>1</v>
      </c>
      <c r="AG1659" s="260">
        <v>1</v>
      </c>
      <c r="AH1659" s="260">
        <v>0.994368463395012</v>
      </c>
      <c r="AI1659" s="262">
        <v>0.92</v>
      </c>
      <c r="AJ1659" s="260">
        <v>0.881664853101197</v>
      </c>
      <c r="AK1659" s="260">
        <v>0.888513513513513</v>
      </c>
      <c r="AL1659" s="260">
        <v>0.915110954561465</v>
      </c>
      <c r="AM1659" s="260">
        <v>0.921043745203377</v>
      </c>
      <c r="AN1659" s="259">
        <v>0.99</v>
      </c>
      <c r="AO1659" s="264">
        <v>1</v>
      </c>
      <c r="AP1659" s="264">
        <v>1</v>
      </c>
      <c r="AQ1659" s="264">
        <v>1</v>
      </c>
      <c r="AR1659" s="265">
        <v>1</v>
      </c>
      <c r="AS1659" s="286">
        <v>0.110069253262963</v>
      </c>
      <c r="AT1659" s="267">
        <v>0</v>
      </c>
      <c r="AU1659" s="268">
        <v>0</v>
      </c>
      <c r="AV1659" s="268">
        <v>0</v>
      </c>
      <c r="AW1659" s="268">
        <v>0.0340314136125654</v>
      </c>
      <c r="AX1659" s="224"/>
      <c r="AY1659" s="222"/>
    </row>
    <row r="1660" ht="15" spans="1:51">
      <c r="A1660" s="220"/>
      <c r="B1660" s="224"/>
      <c r="C1660" s="283" t="s">
        <v>1455</v>
      </c>
      <c r="D1660" s="111" t="s">
        <v>922</v>
      </c>
      <c r="E1660" s="111" t="s">
        <v>1456</v>
      </c>
      <c r="F1660" s="290" t="s">
        <v>1701</v>
      </c>
      <c r="G1660" s="290" t="s">
        <v>1701</v>
      </c>
      <c r="H1660" s="290" t="s">
        <v>1701</v>
      </c>
      <c r="I1660" s="290" t="s">
        <v>1701</v>
      </c>
      <c r="J1660" s="259">
        <v>0.9</v>
      </c>
      <c r="K1660" s="260" t="s">
        <v>33</v>
      </c>
      <c r="L1660" s="260" t="s">
        <v>33</v>
      </c>
      <c r="M1660" s="261" t="s">
        <v>33</v>
      </c>
      <c r="N1660" s="261" t="s">
        <v>33</v>
      </c>
      <c r="O1660" s="262">
        <v>0.9</v>
      </c>
      <c r="P1660" s="263" t="s">
        <v>33</v>
      </c>
      <c r="Q1660" s="260" t="s">
        <v>33</v>
      </c>
      <c r="R1660" s="260" t="s">
        <v>33</v>
      </c>
      <c r="S1660" s="260" t="s">
        <v>33</v>
      </c>
      <c r="T1660" s="262">
        <v>0.9</v>
      </c>
      <c r="U1660" s="260" t="s">
        <v>33</v>
      </c>
      <c r="V1660" s="260" t="s">
        <v>33</v>
      </c>
      <c r="W1660" s="260" t="s">
        <v>33</v>
      </c>
      <c r="X1660" s="260" t="s">
        <v>33</v>
      </c>
      <c r="Y1660" s="262">
        <v>0.92</v>
      </c>
      <c r="Z1660" s="262" t="s">
        <v>33</v>
      </c>
      <c r="AA1660" s="262" t="s">
        <v>33</v>
      </c>
      <c r="AB1660" s="262" t="s">
        <v>33</v>
      </c>
      <c r="AC1660" s="262" t="s">
        <v>33</v>
      </c>
      <c r="AD1660" s="262">
        <v>0.92</v>
      </c>
      <c r="AE1660" s="260" t="s">
        <v>33</v>
      </c>
      <c r="AF1660" s="260" t="s">
        <v>33</v>
      </c>
      <c r="AG1660" s="260" t="s">
        <v>33</v>
      </c>
      <c r="AH1660" s="260" t="s">
        <v>33</v>
      </c>
      <c r="AI1660" s="262">
        <v>0.92</v>
      </c>
      <c r="AJ1660" s="260" t="s">
        <v>33</v>
      </c>
      <c r="AK1660" s="260" t="s">
        <v>33</v>
      </c>
      <c r="AL1660" s="260" t="s">
        <v>33</v>
      </c>
      <c r="AM1660" s="260" t="s">
        <v>33</v>
      </c>
      <c r="AN1660" s="259">
        <v>0.99</v>
      </c>
      <c r="AO1660" s="264" t="s">
        <v>33</v>
      </c>
      <c r="AP1660" s="264" t="s">
        <v>33</v>
      </c>
      <c r="AQ1660" s="264" t="s">
        <v>33</v>
      </c>
      <c r="AR1660" s="265" t="s">
        <v>33</v>
      </c>
      <c r="AS1660" s="286">
        <v>0.110069253262963</v>
      </c>
      <c r="AT1660" s="267" t="s">
        <v>33</v>
      </c>
      <c r="AU1660" s="268" t="s">
        <v>33</v>
      </c>
      <c r="AV1660" s="268" t="s">
        <v>33</v>
      </c>
      <c r="AW1660" s="268" t="s">
        <v>33</v>
      </c>
      <c r="AX1660" s="224"/>
      <c r="AY1660" s="222"/>
    </row>
    <row r="1661" ht="15" spans="1:51">
      <c r="A1661" s="220"/>
      <c r="B1661" s="224"/>
      <c r="C1661" s="283" t="s">
        <v>1455</v>
      </c>
      <c r="D1661" s="111" t="s">
        <v>922</v>
      </c>
      <c r="E1661" s="111" t="s">
        <v>1456</v>
      </c>
      <c r="F1661" s="290" t="s">
        <v>1702</v>
      </c>
      <c r="G1661" s="290" t="s">
        <v>1702</v>
      </c>
      <c r="H1661" s="290" t="s">
        <v>1702</v>
      </c>
      <c r="I1661" s="290" t="s">
        <v>1702</v>
      </c>
      <c r="J1661" s="259">
        <v>0.9</v>
      </c>
      <c r="K1661" s="260" t="s">
        <v>33</v>
      </c>
      <c r="L1661" s="260" t="s">
        <v>33</v>
      </c>
      <c r="M1661" s="261" t="s">
        <v>33</v>
      </c>
      <c r="N1661" s="261" t="s">
        <v>33</v>
      </c>
      <c r="O1661" s="262">
        <v>0.9</v>
      </c>
      <c r="P1661" s="263" t="s">
        <v>33</v>
      </c>
      <c r="Q1661" s="260" t="s">
        <v>33</v>
      </c>
      <c r="R1661" s="260" t="s">
        <v>33</v>
      </c>
      <c r="S1661" s="260" t="s">
        <v>33</v>
      </c>
      <c r="T1661" s="262">
        <v>0.9</v>
      </c>
      <c r="U1661" s="260" t="s">
        <v>33</v>
      </c>
      <c r="V1661" s="260" t="s">
        <v>33</v>
      </c>
      <c r="W1661" s="260" t="s">
        <v>33</v>
      </c>
      <c r="X1661" s="260" t="s">
        <v>33</v>
      </c>
      <c r="Y1661" s="262">
        <v>0.92</v>
      </c>
      <c r="Z1661" s="262" t="s">
        <v>33</v>
      </c>
      <c r="AA1661" s="262" t="s">
        <v>33</v>
      </c>
      <c r="AB1661" s="262" t="s">
        <v>33</v>
      </c>
      <c r="AC1661" s="262" t="s">
        <v>33</v>
      </c>
      <c r="AD1661" s="262">
        <v>0.92</v>
      </c>
      <c r="AE1661" s="260" t="s">
        <v>33</v>
      </c>
      <c r="AF1661" s="260" t="s">
        <v>33</v>
      </c>
      <c r="AG1661" s="260" t="s">
        <v>33</v>
      </c>
      <c r="AH1661" s="260" t="s">
        <v>33</v>
      </c>
      <c r="AI1661" s="262">
        <v>0.92</v>
      </c>
      <c r="AJ1661" s="260" t="s">
        <v>33</v>
      </c>
      <c r="AK1661" s="260" t="s">
        <v>33</v>
      </c>
      <c r="AL1661" s="260" t="s">
        <v>33</v>
      </c>
      <c r="AM1661" s="260" t="s">
        <v>33</v>
      </c>
      <c r="AN1661" s="259">
        <v>0.99</v>
      </c>
      <c r="AO1661" s="264" t="s">
        <v>33</v>
      </c>
      <c r="AP1661" s="264" t="s">
        <v>33</v>
      </c>
      <c r="AQ1661" s="264" t="s">
        <v>33</v>
      </c>
      <c r="AR1661" s="265" t="s">
        <v>33</v>
      </c>
      <c r="AS1661" s="286">
        <v>0.110069253262963</v>
      </c>
      <c r="AT1661" s="267" t="s">
        <v>33</v>
      </c>
      <c r="AU1661" s="268" t="s">
        <v>33</v>
      </c>
      <c r="AV1661" s="268" t="s">
        <v>33</v>
      </c>
      <c r="AW1661" s="268" t="s">
        <v>33</v>
      </c>
      <c r="AX1661" s="224"/>
      <c r="AY1661" s="222"/>
    </row>
    <row r="1662" ht="15" spans="1:51">
      <c r="A1662" s="220"/>
      <c r="B1662" s="224"/>
      <c r="C1662" s="283" t="s">
        <v>1455</v>
      </c>
      <c r="D1662" s="111" t="s">
        <v>125</v>
      </c>
      <c r="E1662" s="111" t="s">
        <v>1456</v>
      </c>
      <c r="F1662" s="290" t="s">
        <v>1703</v>
      </c>
      <c r="G1662" s="290" t="s">
        <v>1703</v>
      </c>
      <c r="H1662" s="290" t="s">
        <v>1703</v>
      </c>
      <c r="I1662" s="290" t="s">
        <v>1703</v>
      </c>
      <c r="J1662" s="259">
        <v>0.9</v>
      </c>
      <c r="K1662" s="260" t="s">
        <v>33</v>
      </c>
      <c r="L1662" s="260" t="s">
        <v>33</v>
      </c>
      <c r="M1662" s="261" t="s">
        <v>33</v>
      </c>
      <c r="N1662" s="261" t="s">
        <v>33</v>
      </c>
      <c r="O1662" s="262">
        <v>0.9</v>
      </c>
      <c r="P1662" s="263">
        <v>0</v>
      </c>
      <c r="Q1662" s="260" t="s">
        <v>33</v>
      </c>
      <c r="R1662" s="260" t="s">
        <v>33</v>
      </c>
      <c r="S1662" s="260">
        <v>0</v>
      </c>
      <c r="T1662" s="262">
        <v>0.9</v>
      </c>
      <c r="U1662" s="260">
        <v>0</v>
      </c>
      <c r="V1662" s="260" t="s">
        <v>33</v>
      </c>
      <c r="W1662" s="260" t="s">
        <v>33</v>
      </c>
      <c r="X1662" s="260">
        <v>0.4375</v>
      </c>
      <c r="Y1662" s="262">
        <v>0.92</v>
      </c>
      <c r="Z1662" s="262" t="s">
        <v>33</v>
      </c>
      <c r="AA1662" s="262" t="s">
        <v>33</v>
      </c>
      <c r="AB1662" s="262" t="s">
        <v>33</v>
      </c>
      <c r="AC1662" s="262" t="s">
        <v>33</v>
      </c>
      <c r="AD1662" s="262">
        <v>0.92</v>
      </c>
      <c r="AE1662" s="260">
        <v>1</v>
      </c>
      <c r="AF1662" s="260">
        <v>0.999388753056235</v>
      </c>
      <c r="AG1662" s="260">
        <v>0.988036976617727</v>
      </c>
      <c r="AH1662" s="260">
        <v>0.975195932470013</v>
      </c>
      <c r="AI1662" s="262">
        <v>0.92</v>
      </c>
      <c r="AJ1662" s="260">
        <v>0</v>
      </c>
      <c r="AK1662" s="260" t="s">
        <v>33</v>
      </c>
      <c r="AL1662" s="260" t="s">
        <v>33</v>
      </c>
      <c r="AM1662" s="260">
        <v>0.676470588235294</v>
      </c>
      <c r="AN1662" s="259">
        <v>0.99</v>
      </c>
      <c r="AO1662" s="264">
        <v>1</v>
      </c>
      <c r="AP1662" s="264">
        <v>1</v>
      </c>
      <c r="AQ1662" s="264">
        <v>1</v>
      </c>
      <c r="AR1662" s="265">
        <v>1</v>
      </c>
      <c r="AS1662" s="286">
        <v>0.110069253262963</v>
      </c>
      <c r="AT1662" s="267" t="s">
        <v>33</v>
      </c>
      <c r="AU1662" s="268" t="s">
        <v>33</v>
      </c>
      <c r="AV1662" s="268" t="s">
        <v>33</v>
      </c>
      <c r="AW1662" s="268" t="s">
        <v>33</v>
      </c>
      <c r="AX1662" s="224"/>
      <c r="AY1662" s="222"/>
    </row>
    <row r="1663" ht="15" spans="1:51">
      <c r="A1663" s="220"/>
      <c r="B1663" s="224"/>
      <c r="C1663" s="283" t="s">
        <v>1455</v>
      </c>
      <c r="D1663" s="111" t="s">
        <v>125</v>
      </c>
      <c r="E1663" s="111" t="s">
        <v>1456</v>
      </c>
      <c r="F1663" s="290" t="s">
        <v>1704</v>
      </c>
      <c r="G1663" s="290" t="s">
        <v>1704</v>
      </c>
      <c r="H1663" s="290" t="s">
        <v>1704</v>
      </c>
      <c r="I1663" s="290" t="s">
        <v>1704</v>
      </c>
      <c r="J1663" s="259">
        <v>0.9</v>
      </c>
      <c r="K1663" s="260" t="s">
        <v>33</v>
      </c>
      <c r="L1663" s="260" t="s">
        <v>33</v>
      </c>
      <c r="M1663" s="261" t="s">
        <v>33</v>
      </c>
      <c r="N1663" s="261" t="s">
        <v>33</v>
      </c>
      <c r="O1663" s="262">
        <v>0.9</v>
      </c>
      <c r="P1663" s="263" t="s">
        <v>33</v>
      </c>
      <c r="Q1663" s="260" t="s">
        <v>33</v>
      </c>
      <c r="R1663" s="260">
        <v>0</v>
      </c>
      <c r="S1663" s="260">
        <v>0</v>
      </c>
      <c r="T1663" s="262">
        <v>0.9</v>
      </c>
      <c r="U1663" s="260" t="s">
        <v>33</v>
      </c>
      <c r="V1663" s="260" t="s">
        <v>33</v>
      </c>
      <c r="W1663" s="260">
        <v>0</v>
      </c>
      <c r="X1663" s="260">
        <v>0</v>
      </c>
      <c r="Y1663" s="262">
        <v>0.92</v>
      </c>
      <c r="Z1663" s="262" t="s">
        <v>33</v>
      </c>
      <c r="AA1663" s="262" t="s">
        <v>33</v>
      </c>
      <c r="AB1663" s="262" t="s">
        <v>33</v>
      </c>
      <c r="AC1663" s="262" t="s">
        <v>33</v>
      </c>
      <c r="AD1663" s="262">
        <v>0.92</v>
      </c>
      <c r="AE1663" s="260">
        <v>0.999033816425121</v>
      </c>
      <c r="AF1663" s="260">
        <v>0.73972602739726</v>
      </c>
      <c r="AG1663" s="260">
        <v>0.812435233160622</v>
      </c>
      <c r="AH1663" s="260">
        <v>0.870981441372574</v>
      </c>
      <c r="AI1663" s="262">
        <v>0.92</v>
      </c>
      <c r="AJ1663" s="260" t="s">
        <v>33</v>
      </c>
      <c r="AK1663" s="260" t="s">
        <v>33</v>
      </c>
      <c r="AL1663" s="260">
        <v>0</v>
      </c>
      <c r="AM1663" s="260">
        <v>0</v>
      </c>
      <c r="AN1663" s="259">
        <v>0.99</v>
      </c>
      <c r="AO1663" s="264" t="s">
        <v>33</v>
      </c>
      <c r="AP1663" s="264" t="s">
        <v>33</v>
      </c>
      <c r="AQ1663" s="264" t="s">
        <v>33</v>
      </c>
      <c r="AR1663" s="265">
        <v>1</v>
      </c>
      <c r="AS1663" s="286">
        <v>0.110069253262963</v>
      </c>
      <c r="AT1663" s="267" t="s">
        <v>33</v>
      </c>
      <c r="AU1663" s="268" t="s">
        <v>33</v>
      </c>
      <c r="AV1663" s="268" t="s">
        <v>33</v>
      </c>
      <c r="AW1663" s="268" t="s">
        <v>33</v>
      </c>
      <c r="AX1663" s="224"/>
      <c r="AY1663" s="222"/>
    </row>
    <row r="1664" ht="15" spans="1:51">
      <c r="A1664" s="220"/>
      <c r="B1664" s="224"/>
      <c r="C1664" s="283" t="s">
        <v>1455</v>
      </c>
      <c r="D1664" s="111" t="s">
        <v>25</v>
      </c>
      <c r="E1664" s="111" t="s">
        <v>1456</v>
      </c>
      <c r="F1664" s="290" t="s">
        <v>1705</v>
      </c>
      <c r="G1664" s="290" t="s">
        <v>1705</v>
      </c>
      <c r="H1664" s="290" t="s">
        <v>1705</v>
      </c>
      <c r="I1664" s="290" t="s">
        <v>1705</v>
      </c>
      <c r="J1664" s="259">
        <v>0.9</v>
      </c>
      <c r="K1664" s="260" t="s">
        <v>33</v>
      </c>
      <c r="L1664" s="260" t="s">
        <v>33</v>
      </c>
      <c r="M1664" s="261" t="s">
        <v>33</v>
      </c>
      <c r="N1664" s="261" t="s">
        <v>33</v>
      </c>
      <c r="O1664" s="262">
        <v>0.9</v>
      </c>
      <c r="P1664" s="263">
        <v>0</v>
      </c>
      <c r="Q1664" s="260">
        <v>0</v>
      </c>
      <c r="R1664" s="260">
        <v>0</v>
      </c>
      <c r="S1664" s="260">
        <v>0</v>
      </c>
      <c r="T1664" s="262">
        <v>0.9</v>
      </c>
      <c r="U1664" s="260">
        <v>0</v>
      </c>
      <c r="V1664" s="260">
        <v>0.75</v>
      </c>
      <c r="W1664" s="260">
        <v>0</v>
      </c>
      <c r="X1664" s="260">
        <v>0.860869565217391</v>
      </c>
      <c r="Y1664" s="262">
        <v>0.92</v>
      </c>
      <c r="Z1664" s="262">
        <v>1</v>
      </c>
      <c r="AA1664" s="262" t="s">
        <v>33</v>
      </c>
      <c r="AB1664" s="262">
        <v>0</v>
      </c>
      <c r="AC1664" s="262">
        <v>0.882352941176471</v>
      </c>
      <c r="AD1664" s="262">
        <v>0.92</v>
      </c>
      <c r="AE1664" s="260">
        <v>0.997155049786629</v>
      </c>
      <c r="AF1664" s="260">
        <v>0.989978525411596</v>
      </c>
      <c r="AG1664" s="260">
        <v>0.973095737246681</v>
      </c>
      <c r="AH1664" s="260">
        <v>0.986314753162036</v>
      </c>
      <c r="AI1664" s="262">
        <v>0.92</v>
      </c>
      <c r="AJ1664" s="260">
        <v>0.5</v>
      </c>
      <c r="AK1664" s="260">
        <v>0.857142857142857</v>
      </c>
      <c r="AL1664" s="260">
        <v>0.25</v>
      </c>
      <c r="AM1664" s="260">
        <v>0.870786516853933</v>
      </c>
      <c r="AN1664" s="259">
        <v>0.99</v>
      </c>
      <c r="AO1664" s="264">
        <v>1</v>
      </c>
      <c r="AP1664" s="264">
        <v>1</v>
      </c>
      <c r="AQ1664" s="264">
        <v>1</v>
      </c>
      <c r="AR1664" s="265">
        <v>1</v>
      </c>
      <c r="AS1664" s="286">
        <v>0.110069253262963</v>
      </c>
      <c r="AT1664" s="267" t="s">
        <v>33</v>
      </c>
      <c r="AU1664" s="268" t="s">
        <v>33</v>
      </c>
      <c r="AV1664" s="268" t="s">
        <v>33</v>
      </c>
      <c r="AW1664" s="268" t="s">
        <v>33</v>
      </c>
      <c r="AX1664" s="224"/>
      <c r="AY1664" s="222"/>
    </row>
    <row r="1665" ht="15" spans="1:73">
      <c r="A1665" s="220"/>
      <c r="B1665" s="224"/>
      <c r="C1665" s="283" t="s">
        <v>1455</v>
      </c>
      <c r="D1665" s="111" t="s">
        <v>25</v>
      </c>
      <c r="E1665" s="111" t="s">
        <v>1456</v>
      </c>
      <c r="F1665" s="290" t="s">
        <v>1706</v>
      </c>
      <c r="G1665" s="290" t="s">
        <v>1706</v>
      </c>
      <c r="H1665" s="290" t="s">
        <v>1706</v>
      </c>
      <c r="I1665" s="290" t="s">
        <v>1706</v>
      </c>
      <c r="J1665" s="259">
        <v>0.9</v>
      </c>
      <c r="K1665" s="260">
        <v>1</v>
      </c>
      <c r="L1665" s="260">
        <v>0.941176470588235</v>
      </c>
      <c r="M1665" s="261">
        <v>1</v>
      </c>
      <c r="N1665" s="261">
        <v>0.986607142857143</v>
      </c>
      <c r="O1665" s="262">
        <v>0.9</v>
      </c>
      <c r="P1665" s="263">
        <v>0.870794734275963</v>
      </c>
      <c r="Q1665" s="260">
        <v>0.928865979381443</v>
      </c>
      <c r="R1665" s="260">
        <v>0.888742593811718</v>
      </c>
      <c r="S1665" s="260">
        <v>0.83904480407363</v>
      </c>
      <c r="T1665" s="262">
        <v>0.9</v>
      </c>
      <c r="U1665" s="260">
        <v>0.454900048756704</v>
      </c>
      <c r="V1665" s="260">
        <v>0.664948453608247</v>
      </c>
      <c r="W1665" s="260">
        <v>0.582620144832126</v>
      </c>
      <c r="X1665" s="260">
        <v>0.64276725878669</v>
      </c>
      <c r="Y1665" s="262">
        <v>0.92</v>
      </c>
      <c r="Z1665" s="262" t="s">
        <v>33</v>
      </c>
      <c r="AA1665" s="262" t="s">
        <v>33</v>
      </c>
      <c r="AB1665" s="262" t="s">
        <v>33</v>
      </c>
      <c r="AC1665" s="262" t="s">
        <v>33</v>
      </c>
      <c r="AD1665" s="262">
        <v>0.92</v>
      </c>
      <c r="AE1665" s="260">
        <v>0.961538461538462</v>
      </c>
      <c r="AF1665" s="260">
        <v>1</v>
      </c>
      <c r="AG1665" s="260">
        <v>1</v>
      </c>
      <c r="AH1665" s="260">
        <v>0.992248062015504</v>
      </c>
      <c r="AI1665" s="262">
        <v>0.92</v>
      </c>
      <c r="AJ1665" s="260">
        <v>0.835202340321794</v>
      </c>
      <c r="AK1665" s="260">
        <v>0.829896907216495</v>
      </c>
      <c r="AL1665" s="260">
        <v>0.875576036866359</v>
      </c>
      <c r="AM1665" s="260">
        <v>0.896959410026046</v>
      </c>
      <c r="AN1665" s="259">
        <v>0.99</v>
      </c>
      <c r="AO1665" s="264">
        <v>1</v>
      </c>
      <c r="AP1665" s="264">
        <v>1</v>
      </c>
      <c r="AQ1665" s="264">
        <v>1</v>
      </c>
      <c r="AR1665" s="265">
        <v>1</v>
      </c>
      <c r="AS1665" s="286">
        <v>0.110069253262963</v>
      </c>
      <c r="AT1665" s="267">
        <v>0.125</v>
      </c>
      <c r="AU1665" s="268">
        <v>0</v>
      </c>
      <c r="AV1665" s="268">
        <v>0</v>
      </c>
      <c r="AW1665" s="268">
        <v>0.0625</v>
      </c>
      <c r="AX1665" s="224"/>
      <c r="AY1665" s="222"/>
    </row>
    <row r="1666" ht="15" spans="1:73">
      <c r="A1666" s="220"/>
      <c r="B1666" s="224"/>
      <c r="C1666" s="283" t="s">
        <v>1455</v>
      </c>
      <c r="D1666" s="111" t="s">
        <v>25</v>
      </c>
      <c r="E1666" s="111" t="s">
        <v>1456</v>
      </c>
      <c r="F1666" s="290" t="s">
        <v>1707</v>
      </c>
      <c r="G1666" s="290" t="s">
        <v>1707</v>
      </c>
      <c r="H1666" s="290" t="s">
        <v>1707</v>
      </c>
      <c r="I1666" s="290" t="s">
        <v>1707</v>
      </c>
      <c r="J1666" s="259">
        <v>0.9</v>
      </c>
      <c r="K1666" s="260">
        <v>0.2</v>
      </c>
      <c r="L1666" s="260">
        <v>0.25</v>
      </c>
      <c r="M1666" s="261">
        <v>0.2</v>
      </c>
      <c r="N1666" s="261">
        <v>0.333333333333333</v>
      </c>
      <c r="O1666" s="262">
        <v>0.9</v>
      </c>
      <c r="P1666" s="263" t="s">
        <v>33</v>
      </c>
      <c r="Q1666" s="260" t="s">
        <v>33</v>
      </c>
      <c r="R1666" s="260" t="s">
        <v>33</v>
      </c>
      <c r="S1666" s="260" t="s">
        <v>33</v>
      </c>
      <c r="T1666" s="262">
        <v>0.9</v>
      </c>
      <c r="U1666" s="260" t="s">
        <v>33</v>
      </c>
      <c r="V1666" s="260" t="s">
        <v>33</v>
      </c>
      <c r="W1666" s="260" t="s">
        <v>33</v>
      </c>
      <c r="X1666" s="260" t="s">
        <v>33</v>
      </c>
      <c r="Y1666" s="262">
        <v>0.92</v>
      </c>
      <c r="Z1666" s="262" t="s">
        <v>33</v>
      </c>
      <c r="AA1666" s="262" t="s">
        <v>33</v>
      </c>
      <c r="AB1666" s="262" t="s">
        <v>33</v>
      </c>
      <c r="AC1666" s="262" t="s">
        <v>33</v>
      </c>
      <c r="AD1666" s="262">
        <v>0.92</v>
      </c>
      <c r="AE1666" s="260">
        <v>0</v>
      </c>
      <c r="AF1666" s="260">
        <v>0</v>
      </c>
      <c r="AG1666" s="260">
        <v>1</v>
      </c>
      <c r="AH1666" s="260">
        <v>0.368421052631579</v>
      </c>
      <c r="AI1666" s="262">
        <v>0.92</v>
      </c>
      <c r="AJ1666" s="260">
        <v>0.752100840336134</v>
      </c>
      <c r="AK1666" s="260">
        <v>0.896449704142012</v>
      </c>
      <c r="AL1666" s="260">
        <v>0.906593406593407</v>
      </c>
      <c r="AM1666" s="260">
        <v>0.794918057434972</v>
      </c>
      <c r="AN1666" s="259">
        <v>0.99</v>
      </c>
      <c r="AO1666" s="264" t="s">
        <v>33</v>
      </c>
      <c r="AP1666" s="264" t="s">
        <v>33</v>
      </c>
      <c r="AQ1666" s="264" t="s">
        <v>33</v>
      </c>
      <c r="AR1666" s="265" t="s">
        <v>33</v>
      </c>
      <c r="AS1666" s="286">
        <v>0.110069253262963</v>
      </c>
      <c r="AT1666" s="267">
        <v>0.0833333333333333</v>
      </c>
      <c r="AU1666" s="268">
        <v>0</v>
      </c>
      <c r="AV1666" s="268">
        <v>0</v>
      </c>
      <c r="AW1666" s="268">
        <v>0.0714285714285714</v>
      </c>
      <c r="AX1666" s="224"/>
      <c r="AY1666" s="222"/>
    </row>
    <row r="1667" ht="15" spans="1:73">
      <c r="A1667" s="220"/>
      <c r="B1667" s="224"/>
      <c r="C1667" s="283" t="s">
        <v>1455</v>
      </c>
      <c r="D1667" s="111" t="s">
        <v>25</v>
      </c>
      <c r="E1667" s="111" t="s">
        <v>1456</v>
      </c>
      <c r="F1667" s="290" t="s">
        <v>1708</v>
      </c>
      <c r="G1667" s="290" t="s">
        <v>1708</v>
      </c>
      <c r="H1667" s="290" t="s">
        <v>1708</v>
      </c>
      <c r="I1667" s="290" t="s">
        <v>1708</v>
      </c>
      <c r="J1667" s="259">
        <v>0.9</v>
      </c>
      <c r="K1667" s="260">
        <v>1</v>
      </c>
      <c r="L1667" s="260">
        <v>1</v>
      </c>
      <c r="M1667" s="261">
        <v>1</v>
      </c>
      <c r="N1667" s="261">
        <v>0.997389033942559</v>
      </c>
      <c r="O1667" s="262">
        <v>0.9</v>
      </c>
      <c r="P1667" s="263">
        <v>0.830173775671406</v>
      </c>
      <c r="Q1667" s="260">
        <v>0.971428571428571</v>
      </c>
      <c r="R1667" s="260">
        <v>0.990690457719162</v>
      </c>
      <c r="S1667" s="260">
        <v>0.94018839338647</v>
      </c>
      <c r="T1667" s="262">
        <v>0.9</v>
      </c>
      <c r="U1667" s="260">
        <v>0.879936808846761</v>
      </c>
      <c r="V1667" s="260">
        <v>0.942857142857143</v>
      </c>
      <c r="W1667" s="260">
        <v>0.966640806826998</v>
      </c>
      <c r="X1667" s="260">
        <v>0.937882879915684</v>
      </c>
      <c r="Y1667" s="262">
        <v>0.92</v>
      </c>
      <c r="Z1667" s="262" t="s">
        <v>33</v>
      </c>
      <c r="AA1667" s="262" t="s">
        <v>33</v>
      </c>
      <c r="AB1667" s="262" t="s">
        <v>33</v>
      </c>
      <c r="AC1667" s="262" t="s">
        <v>33</v>
      </c>
      <c r="AD1667" s="262">
        <v>0.92</v>
      </c>
      <c r="AE1667" s="260">
        <v>0.021978021978022</v>
      </c>
      <c r="AF1667" s="260">
        <v>0.903846153846154</v>
      </c>
      <c r="AG1667" s="260">
        <v>0.415929203539823</v>
      </c>
      <c r="AH1667" s="260">
        <v>0.318863879957128</v>
      </c>
      <c r="AI1667" s="262">
        <v>0.92</v>
      </c>
      <c r="AJ1667" s="260">
        <v>0.960505529225908</v>
      </c>
      <c r="AK1667" s="260">
        <v>0.980694980694981</v>
      </c>
      <c r="AL1667" s="260">
        <v>0.995345228859581</v>
      </c>
      <c r="AM1667" s="260">
        <v>0.988274817205718</v>
      </c>
      <c r="AN1667" s="259">
        <v>0.99</v>
      </c>
      <c r="AO1667" s="264">
        <v>1</v>
      </c>
      <c r="AP1667" s="264">
        <v>1</v>
      </c>
      <c r="AQ1667" s="264">
        <v>1</v>
      </c>
      <c r="AR1667" s="265">
        <v>1</v>
      </c>
      <c r="AS1667" s="286">
        <v>0.110069253262963</v>
      </c>
      <c r="AT1667" s="267">
        <v>0.0561797752808989</v>
      </c>
      <c r="AU1667" s="268">
        <v>0.012987012987013</v>
      </c>
      <c r="AV1667" s="268">
        <v>0</v>
      </c>
      <c r="AW1667" s="268">
        <v>0.0480854853072128</v>
      </c>
      <c r="AX1667" s="224"/>
      <c r="AY1667" s="222"/>
    </row>
    <row r="1668" ht="15" spans="1:73">
      <c r="A1668" s="220"/>
      <c r="B1668" s="224"/>
      <c r="C1668" s="283" t="s">
        <v>1455</v>
      </c>
      <c r="D1668" s="111" t="s">
        <v>25</v>
      </c>
      <c r="E1668" s="111" t="s">
        <v>1456</v>
      </c>
      <c r="F1668" s="290" t="s">
        <v>1709</v>
      </c>
      <c r="G1668" s="290" t="s">
        <v>1709</v>
      </c>
      <c r="H1668" s="290" t="s">
        <v>1709</v>
      </c>
      <c r="I1668" s="290" t="s">
        <v>1709</v>
      </c>
      <c r="J1668" s="259">
        <v>0.9</v>
      </c>
      <c r="K1668" s="260">
        <v>1</v>
      </c>
      <c r="L1668" s="260">
        <v>0.958333333333333</v>
      </c>
      <c r="M1668" s="261">
        <v>0.954545454545455</v>
      </c>
      <c r="N1668" s="261">
        <v>0.970873786407767</v>
      </c>
      <c r="O1668" s="262">
        <v>0.9</v>
      </c>
      <c r="P1668" s="263">
        <v>0.9736328125</v>
      </c>
      <c r="Q1668" s="260">
        <v>0.975898135516144</v>
      </c>
      <c r="R1668" s="260">
        <v>0.972049689440994</v>
      </c>
      <c r="S1668" s="260">
        <v>0.96252051448418</v>
      </c>
      <c r="T1668" s="262">
        <v>0.9</v>
      </c>
      <c r="U1668" s="260">
        <v>0.9462890625</v>
      </c>
      <c r="V1668" s="260">
        <v>0.959072305593452</v>
      </c>
      <c r="W1668" s="260">
        <v>0.917036379769299</v>
      </c>
      <c r="X1668" s="260">
        <v>0.933437655051334</v>
      </c>
      <c r="Y1668" s="262">
        <v>0.92</v>
      </c>
      <c r="Z1668" s="262" t="s">
        <v>33</v>
      </c>
      <c r="AA1668" s="262" t="s">
        <v>33</v>
      </c>
      <c r="AB1668" s="262" t="s">
        <v>33</v>
      </c>
      <c r="AC1668" s="262" t="s">
        <v>33</v>
      </c>
      <c r="AD1668" s="262">
        <v>0.92</v>
      </c>
      <c r="AE1668" s="260">
        <v>0.993006993006993</v>
      </c>
      <c r="AF1668" s="260">
        <v>0.757322175732218</v>
      </c>
      <c r="AG1668" s="260">
        <v>0.994871794871795</v>
      </c>
      <c r="AH1668" s="260">
        <v>0.944324970131422</v>
      </c>
      <c r="AI1668" s="262">
        <v>0.92</v>
      </c>
      <c r="AJ1668" s="260">
        <v>0.95458984375</v>
      </c>
      <c r="AK1668" s="260">
        <v>0.979536152796726</v>
      </c>
      <c r="AL1668" s="260">
        <v>0.968944099378882</v>
      </c>
      <c r="AM1668" s="260">
        <v>0.961109096807435</v>
      </c>
      <c r="AN1668" s="259">
        <v>0.99</v>
      </c>
      <c r="AO1668" s="264">
        <v>1</v>
      </c>
      <c r="AP1668" s="264">
        <v>1</v>
      </c>
      <c r="AQ1668" s="264">
        <v>1</v>
      </c>
      <c r="AR1668" s="265">
        <v>1</v>
      </c>
      <c r="AS1668" s="286">
        <v>0.110069253262963</v>
      </c>
      <c r="AT1668" s="267">
        <v>0.0666666666666667</v>
      </c>
      <c r="AU1668" s="268">
        <v>0.0238095238095238</v>
      </c>
      <c r="AV1668" s="268">
        <v>0.00884955752212389</v>
      </c>
      <c r="AW1668" s="268">
        <v>0.0452572845629262</v>
      </c>
      <c r="AX1668" s="224"/>
      <c r="AY1668" s="222"/>
    </row>
    <row r="1669" ht="15" spans="1:73">
      <c r="A1669" s="220"/>
      <c r="B1669" s="224"/>
      <c r="C1669" s="283" t="s">
        <v>1455</v>
      </c>
      <c r="D1669" s="111" t="s">
        <v>25</v>
      </c>
      <c r="E1669" s="111" t="s">
        <v>1456</v>
      </c>
      <c r="F1669" s="290" t="s">
        <v>1710</v>
      </c>
      <c r="G1669" s="290" t="s">
        <v>1710</v>
      </c>
      <c r="H1669" s="290" t="s">
        <v>1710</v>
      </c>
      <c r="I1669" s="290" t="s">
        <v>1710</v>
      </c>
      <c r="J1669" s="259">
        <v>0.9</v>
      </c>
      <c r="K1669" s="260">
        <v>0.941176470588235</v>
      </c>
      <c r="L1669" s="260">
        <v>0.944444444444444</v>
      </c>
      <c r="M1669" s="261">
        <v>0.95</v>
      </c>
      <c r="N1669" s="261">
        <v>0.930957683741648</v>
      </c>
      <c r="O1669" s="262">
        <v>0.9</v>
      </c>
      <c r="P1669" s="263">
        <v>0.947314049586777</v>
      </c>
      <c r="Q1669" s="260">
        <v>0.925321463897132</v>
      </c>
      <c r="R1669" s="260">
        <v>0.94017094017094</v>
      </c>
      <c r="S1669" s="260">
        <v>0.905075508118542</v>
      </c>
      <c r="T1669" s="262">
        <v>0.9</v>
      </c>
      <c r="U1669" s="260">
        <v>0.670454545454545</v>
      </c>
      <c r="V1669" s="260">
        <v>0.693867457962413</v>
      </c>
      <c r="W1669" s="260">
        <v>0.705802968960864</v>
      </c>
      <c r="X1669" s="260">
        <v>0.645509254002498</v>
      </c>
      <c r="Y1669" s="262">
        <v>0.92</v>
      </c>
      <c r="Z1669" s="262" t="s">
        <v>33</v>
      </c>
      <c r="AA1669" s="262">
        <v>0</v>
      </c>
      <c r="AB1669" s="262" t="s">
        <v>33</v>
      </c>
      <c r="AC1669" s="262">
        <v>0</v>
      </c>
      <c r="AD1669" s="262">
        <v>0.92</v>
      </c>
      <c r="AE1669" s="260">
        <v>0.722222222222222</v>
      </c>
      <c r="AF1669" s="260">
        <v>0.833333333333333</v>
      </c>
      <c r="AG1669" s="260">
        <v>0.678571428571429</v>
      </c>
      <c r="AH1669" s="260">
        <v>0.561674008810573</v>
      </c>
      <c r="AI1669" s="262">
        <v>0.92</v>
      </c>
      <c r="AJ1669" s="260">
        <v>0.731404958677686</v>
      </c>
      <c r="AK1669" s="260">
        <v>0.753336628769155</v>
      </c>
      <c r="AL1669" s="260">
        <v>0.777777777777778</v>
      </c>
      <c r="AM1669" s="260">
        <v>0.735080388772822</v>
      </c>
      <c r="AN1669" s="259">
        <v>0.99</v>
      </c>
      <c r="AO1669" s="264">
        <v>1</v>
      </c>
      <c r="AP1669" s="264">
        <v>1</v>
      </c>
      <c r="AQ1669" s="264">
        <v>1</v>
      </c>
      <c r="AR1669" s="265">
        <v>1</v>
      </c>
      <c r="AS1669" s="286">
        <v>0.110069253262963</v>
      </c>
      <c r="AT1669" s="267">
        <v>0.0714285714285714</v>
      </c>
      <c r="AU1669" s="268">
        <v>0.105263157894737</v>
      </c>
      <c r="AV1669" s="268">
        <v>0.0967741935483871</v>
      </c>
      <c r="AW1669" s="268">
        <v>0.08835904628331</v>
      </c>
      <c r="AX1669" s="224"/>
      <c r="AY1669" s="222"/>
    </row>
    <row r="1670" ht="15" spans="1:73">
      <c r="A1670" s="220"/>
      <c r="B1670" s="224"/>
      <c r="C1670" s="283" t="s">
        <v>1455</v>
      </c>
      <c r="D1670" s="111" t="s">
        <v>25</v>
      </c>
      <c r="E1670" s="111" t="s">
        <v>1456</v>
      </c>
      <c r="F1670" s="290" t="s">
        <v>1711</v>
      </c>
      <c r="G1670" s="290" t="s">
        <v>1711</v>
      </c>
      <c r="H1670" s="290" t="s">
        <v>1711</v>
      </c>
      <c r="I1670" s="290" t="s">
        <v>1711</v>
      </c>
      <c r="J1670" s="259">
        <v>0.9</v>
      </c>
      <c r="K1670" s="260">
        <v>0.8</v>
      </c>
      <c r="L1670" s="260">
        <v>0.8</v>
      </c>
      <c r="M1670" s="261">
        <v>0.8</v>
      </c>
      <c r="N1670" s="261">
        <v>0.796875</v>
      </c>
      <c r="O1670" s="262">
        <v>0.9</v>
      </c>
      <c r="P1670" s="263">
        <v>0.995203836930456</v>
      </c>
      <c r="Q1670" s="260">
        <v>0.994230769230769</v>
      </c>
      <c r="R1670" s="260">
        <v>0.997584541062802</v>
      </c>
      <c r="S1670" s="260">
        <v>0.994997498749375</v>
      </c>
      <c r="T1670" s="262">
        <v>0.9</v>
      </c>
      <c r="U1670" s="260">
        <v>0.877697841726619</v>
      </c>
      <c r="V1670" s="260">
        <v>0.971153846153846</v>
      </c>
      <c r="W1670" s="260">
        <v>0.980676328502415</v>
      </c>
      <c r="X1670" s="260">
        <v>0.966783391695848</v>
      </c>
      <c r="Y1670" s="262">
        <v>0.92</v>
      </c>
      <c r="Z1670" s="262" t="s">
        <v>33</v>
      </c>
      <c r="AA1670" s="262" t="s">
        <v>33</v>
      </c>
      <c r="AB1670" s="262" t="s">
        <v>33</v>
      </c>
      <c r="AC1670" s="262" t="s">
        <v>33</v>
      </c>
      <c r="AD1670" s="262">
        <v>0.92</v>
      </c>
      <c r="AE1670" s="260">
        <v>0.5</v>
      </c>
      <c r="AF1670" s="260">
        <v>0</v>
      </c>
      <c r="AG1670" s="260">
        <v>0</v>
      </c>
      <c r="AH1670" s="260">
        <v>0.075</v>
      </c>
      <c r="AI1670" s="262">
        <v>0.92</v>
      </c>
      <c r="AJ1670" s="260">
        <v>0.935251798561151</v>
      </c>
      <c r="AK1670" s="260">
        <v>0.982692307692308</v>
      </c>
      <c r="AL1670" s="260">
        <v>0.992753623188406</v>
      </c>
      <c r="AM1670" s="260">
        <v>0.987695078031212</v>
      </c>
      <c r="AN1670" s="259">
        <v>0.99</v>
      </c>
      <c r="AO1670" s="264" t="s">
        <v>33</v>
      </c>
      <c r="AP1670" s="264" t="s">
        <v>33</v>
      </c>
      <c r="AQ1670" s="264" t="s">
        <v>33</v>
      </c>
      <c r="AR1670" s="265">
        <v>1</v>
      </c>
      <c r="AS1670" s="286">
        <v>0.110069253262963</v>
      </c>
      <c r="AT1670" s="267">
        <v>0</v>
      </c>
      <c r="AU1670" s="268">
        <v>0</v>
      </c>
      <c r="AV1670" s="268">
        <v>0.25</v>
      </c>
      <c r="AW1670" s="268">
        <v>0.0654205607476635</v>
      </c>
      <c r="AX1670" s="224"/>
      <c r="AY1670" s="222"/>
    </row>
    <row r="1671" ht="15" spans="1:73">
      <c r="A1671" s="220"/>
      <c r="B1671" s="224"/>
      <c r="C1671" s="283" t="s">
        <v>1455</v>
      </c>
      <c r="D1671" s="111" t="s">
        <v>25</v>
      </c>
      <c r="E1671" s="111" t="s">
        <v>1456</v>
      </c>
      <c r="F1671" s="290" t="s">
        <v>1712</v>
      </c>
      <c r="G1671" s="290" t="s">
        <v>1712</v>
      </c>
      <c r="H1671" s="290" t="s">
        <v>1712</v>
      </c>
      <c r="I1671" s="290" t="s">
        <v>1712</v>
      </c>
      <c r="J1671" s="259">
        <v>0.9</v>
      </c>
      <c r="K1671" s="260">
        <v>1</v>
      </c>
      <c r="L1671" s="260">
        <v>1</v>
      </c>
      <c r="M1671" s="261">
        <v>1</v>
      </c>
      <c r="N1671" s="261">
        <v>0.918918918918919</v>
      </c>
      <c r="O1671" s="262">
        <v>0.9</v>
      </c>
      <c r="P1671" s="263" t="s">
        <v>33</v>
      </c>
      <c r="Q1671" s="260" t="s">
        <v>33</v>
      </c>
      <c r="R1671" s="260">
        <v>1</v>
      </c>
      <c r="S1671" s="260">
        <v>1</v>
      </c>
      <c r="T1671" s="262">
        <v>0.9</v>
      </c>
      <c r="U1671" s="260" t="s">
        <v>33</v>
      </c>
      <c r="V1671" s="260" t="s">
        <v>33</v>
      </c>
      <c r="W1671" s="260">
        <v>1</v>
      </c>
      <c r="X1671" s="260">
        <v>0.5</v>
      </c>
      <c r="Y1671" s="262">
        <v>0.92</v>
      </c>
      <c r="Z1671" s="262" t="s">
        <v>33</v>
      </c>
      <c r="AA1671" s="262" t="s">
        <v>33</v>
      </c>
      <c r="AB1671" s="262" t="s">
        <v>33</v>
      </c>
      <c r="AC1671" s="262" t="s">
        <v>33</v>
      </c>
      <c r="AD1671" s="262">
        <v>0.92</v>
      </c>
      <c r="AE1671" s="260">
        <v>0</v>
      </c>
      <c r="AF1671" s="260">
        <v>0</v>
      </c>
      <c r="AG1671" s="260">
        <v>0</v>
      </c>
      <c r="AH1671" s="260">
        <v>0.05</v>
      </c>
      <c r="AI1671" s="262">
        <v>0.92</v>
      </c>
      <c r="AJ1671" s="260">
        <v>0.82145536384096</v>
      </c>
      <c r="AK1671" s="260">
        <v>0.876453488372093</v>
      </c>
      <c r="AL1671" s="260">
        <v>0.884018264840183</v>
      </c>
      <c r="AM1671" s="260">
        <v>0.887620352399437</v>
      </c>
      <c r="AN1671" s="259">
        <v>0.99</v>
      </c>
      <c r="AO1671" s="264" t="s">
        <v>33</v>
      </c>
      <c r="AP1671" s="264">
        <v>1</v>
      </c>
      <c r="AQ1671" s="264">
        <v>1</v>
      </c>
      <c r="AR1671" s="265">
        <v>1</v>
      </c>
      <c r="AS1671" s="286">
        <v>0.110069253262963</v>
      </c>
      <c r="AT1671" s="267">
        <v>0.0666666666666667</v>
      </c>
      <c r="AU1671" s="268">
        <v>0</v>
      </c>
      <c r="AV1671" s="268">
        <v>0.214285714285714</v>
      </c>
      <c r="AW1671" s="268">
        <v>0.0735785953177258</v>
      </c>
      <c r="AX1671" s="224"/>
      <c r="AY1671" s="222"/>
    </row>
    <row r="1672" ht="15" spans="1:73">
      <c r="A1672" s="220"/>
      <c r="B1672" s="224"/>
      <c r="C1672" s="283" t="s">
        <v>1455</v>
      </c>
      <c r="D1672" s="111" t="s">
        <v>25</v>
      </c>
      <c r="E1672" s="111" t="s">
        <v>1456</v>
      </c>
      <c r="F1672" s="290" t="s">
        <v>1713</v>
      </c>
      <c r="G1672" s="290" t="s">
        <v>1713</v>
      </c>
      <c r="H1672" s="290" t="s">
        <v>1713</v>
      </c>
      <c r="I1672" s="290" t="s">
        <v>1713</v>
      </c>
      <c r="J1672" s="259">
        <v>0.9</v>
      </c>
      <c r="K1672" s="260">
        <v>0.974358974358974</v>
      </c>
      <c r="L1672" s="260">
        <v>0.971428571428571</v>
      </c>
      <c r="M1672" s="261">
        <v>0.96875</v>
      </c>
      <c r="N1672" s="261">
        <v>0.964328180737218</v>
      </c>
      <c r="O1672" s="262">
        <v>0.9</v>
      </c>
      <c r="P1672" s="263">
        <v>0.867232494695362</v>
      </c>
      <c r="Q1672" s="260">
        <v>0.851116625310174</v>
      </c>
      <c r="R1672" s="260">
        <v>0.832796486090776</v>
      </c>
      <c r="S1672" s="260">
        <v>0.785204012387568</v>
      </c>
      <c r="T1672" s="262">
        <v>0.9</v>
      </c>
      <c r="U1672" s="260">
        <v>0.728099424067899</v>
      </c>
      <c r="V1672" s="260">
        <v>0.730769230769231</v>
      </c>
      <c r="W1672" s="260">
        <v>0.736456808199122</v>
      </c>
      <c r="X1672" s="260">
        <v>0.698417006995768</v>
      </c>
      <c r="Y1672" s="262">
        <v>0.92</v>
      </c>
      <c r="Z1672" s="262" t="s">
        <v>33</v>
      </c>
      <c r="AA1672" s="262" t="s">
        <v>33</v>
      </c>
      <c r="AB1672" s="262" t="s">
        <v>33</v>
      </c>
      <c r="AC1672" s="262" t="s">
        <v>33</v>
      </c>
      <c r="AD1672" s="262">
        <v>0.92</v>
      </c>
      <c r="AE1672" s="260">
        <v>0.921052631578947</v>
      </c>
      <c r="AF1672" s="260">
        <v>1</v>
      </c>
      <c r="AG1672" s="260">
        <v>0.833333333333333</v>
      </c>
      <c r="AH1672" s="260">
        <v>0.966492721779731</v>
      </c>
      <c r="AI1672" s="262">
        <v>0.92</v>
      </c>
      <c r="AJ1672" s="260">
        <v>0.932403758714762</v>
      </c>
      <c r="AK1672" s="260">
        <v>0.900744416873449</v>
      </c>
      <c r="AL1672" s="260">
        <v>0.92913616398243</v>
      </c>
      <c r="AM1672" s="260">
        <v>0.90655035842515</v>
      </c>
      <c r="AN1672" s="259">
        <v>0.99</v>
      </c>
      <c r="AO1672" s="264">
        <v>1</v>
      </c>
      <c r="AP1672" s="264">
        <v>1</v>
      </c>
      <c r="AQ1672" s="264" t="s">
        <v>33</v>
      </c>
      <c r="AR1672" s="265">
        <v>1</v>
      </c>
      <c r="AS1672" s="286">
        <v>0.110069253262963</v>
      </c>
      <c r="AT1672" s="267">
        <v>0.0294117647058824</v>
      </c>
      <c r="AU1672" s="268">
        <v>0.0481927710843374</v>
      </c>
      <c r="AV1672" s="268">
        <v>0</v>
      </c>
      <c r="AW1672" s="268">
        <v>0.0357470210815765</v>
      </c>
      <c r="AX1672" s="224"/>
      <c r="AY1672" s="222"/>
    </row>
    <row r="1673" ht="15" spans="1:73">
      <c r="A1673" s="220"/>
      <c r="B1673" s="224"/>
      <c r="C1673" s="283" t="s">
        <v>1455</v>
      </c>
      <c r="D1673" s="111" t="s">
        <v>25</v>
      </c>
      <c r="E1673" s="111" t="s">
        <v>1456</v>
      </c>
      <c r="F1673" s="290" t="s">
        <v>1714</v>
      </c>
      <c r="G1673" s="290" t="s">
        <v>1714</v>
      </c>
      <c r="H1673" s="290" t="s">
        <v>1714</v>
      </c>
      <c r="I1673" s="290" t="s">
        <v>1714</v>
      </c>
      <c r="J1673" s="259">
        <v>0.9</v>
      </c>
      <c r="K1673" s="260">
        <v>0.923076923076923</v>
      </c>
      <c r="L1673" s="260">
        <v>0.958333333333333</v>
      </c>
      <c r="M1673" s="261">
        <v>0.96</v>
      </c>
      <c r="N1673" s="261">
        <v>0.917667238421955</v>
      </c>
      <c r="O1673" s="262">
        <v>0.9</v>
      </c>
      <c r="P1673" s="263">
        <v>0.886658301965705</v>
      </c>
      <c r="Q1673" s="260">
        <v>0.922528940338379</v>
      </c>
      <c r="R1673" s="260">
        <v>0.973557692307692</v>
      </c>
      <c r="S1673" s="260">
        <v>0.922116105607956</v>
      </c>
      <c r="T1673" s="262">
        <v>0.9</v>
      </c>
      <c r="U1673" s="260">
        <v>0.579255541614387</v>
      </c>
      <c r="V1673" s="260">
        <v>0.578361531611754</v>
      </c>
      <c r="W1673" s="260">
        <v>0.627884615384615</v>
      </c>
      <c r="X1673" s="260">
        <v>0.62013102332373</v>
      </c>
      <c r="Y1673" s="262">
        <v>0.92</v>
      </c>
      <c r="Z1673" s="262" t="s">
        <v>33</v>
      </c>
      <c r="AA1673" s="262" t="s">
        <v>33</v>
      </c>
      <c r="AB1673" s="262" t="s">
        <v>33</v>
      </c>
      <c r="AC1673" s="262" t="s">
        <v>33</v>
      </c>
      <c r="AD1673" s="262">
        <v>0.92</v>
      </c>
      <c r="AE1673" s="260">
        <v>1</v>
      </c>
      <c r="AF1673" s="260">
        <v>0.807692307692308</v>
      </c>
      <c r="AG1673" s="260">
        <v>0.857142857142857</v>
      </c>
      <c r="AH1673" s="260">
        <v>0.281045751633987</v>
      </c>
      <c r="AI1673" s="262">
        <v>0.92</v>
      </c>
      <c r="AJ1673" s="260">
        <v>0.88874947720619</v>
      </c>
      <c r="AK1673" s="260">
        <v>0.890471950133571</v>
      </c>
      <c r="AL1673" s="260">
        <v>0.932692307692308</v>
      </c>
      <c r="AM1673" s="260">
        <v>0.913414104739729</v>
      </c>
      <c r="AN1673" s="259">
        <v>0.99</v>
      </c>
      <c r="AO1673" s="264">
        <v>1</v>
      </c>
      <c r="AP1673" s="264">
        <v>1</v>
      </c>
      <c r="AQ1673" s="264">
        <v>1</v>
      </c>
      <c r="AR1673" s="265">
        <v>1</v>
      </c>
      <c r="AS1673" s="286">
        <v>0.110069253262963</v>
      </c>
      <c r="AT1673" s="267">
        <v>0.04</v>
      </c>
      <c r="AU1673" s="268">
        <v>0.0666666666666667</v>
      </c>
      <c r="AV1673" s="268">
        <v>0</v>
      </c>
      <c r="AW1673" s="268">
        <v>0.0712909441233141</v>
      </c>
      <c r="AX1673" s="224"/>
      <c r="AY1673" s="222"/>
    </row>
    <row r="1674" ht="15" spans="1:73">
      <c r="A1674" s="220"/>
      <c r="B1674" s="224"/>
      <c r="C1674" s="283" t="s">
        <v>1455</v>
      </c>
      <c r="D1674" s="111" t="s">
        <v>25</v>
      </c>
      <c r="E1674" s="111" t="s">
        <v>1456</v>
      </c>
      <c r="F1674" s="290" t="s">
        <v>1715</v>
      </c>
      <c r="G1674" s="290" t="s">
        <v>1715</v>
      </c>
      <c r="H1674" s="290" t="s">
        <v>1715</v>
      </c>
      <c r="I1674" s="290" t="s">
        <v>1715</v>
      </c>
      <c r="J1674" s="259">
        <v>0.9</v>
      </c>
      <c r="K1674" s="260">
        <v>0.2</v>
      </c>
      <c r="L1674" s="260">
        <v>0.25</v>
      </c>
      <c r="M1674" s="261">
        <v>0.285714285714286</v>
      </c>
      <c r="N1674" s="261">
        <v>0.245535714285714</v>
      </c>
      <c r="O1674" s="262">
        <v>0.9</v>
      </c>
      <c r="P1674" s="263">
        <v>0.826446280991736</v>
      </c>
      <c r="Q1674" s="260">
        <v>0.672131147540984</v>
      </c>
      <c r="R1674" s="260">
        <v>0.987301587301587</v>
      </c>
      <c r="S1674" s="260">
        <v>0.913528591352859</v>
      </c>
      <c r="T1674" s="262">
        <v>0.9</v>
      </c>
      <c r="U1674" s="260">
        <v>0.578512396694215</v>
      </c>
      <c r="V1674" s="260">
        <v>0.786885245901639</v>
      </c>
      <c r="W1674" s="260">
        <v>0.73968253968254</v>
      </c>
      <c r="X1674" s="260">
        <v>0.739825028527957</v>
      </c>
      <c r="Y1674" s="262">
        <v>0.92</v>
      </c>
      <c r="Z1674" s="262" t="s">
        <v>33</v>
      </c>
      <c r="AA1674" s="262" t="s">
        <v>33</v>
      </c>
      <c r="AB1674" s="262" t="s">
        <v>33</v>
      </c>
      <c r="AC1674" s="262" t="s">
        <v>33</v>
      </c>
      <c r="AD1674" s="262">
        <v>0.92</v>
      </c>
      <c r="AE1674" s="260" t="s">
        <v>33</v>
      </c>
      <c r="AF1674" s="260" t="s">
        <v>33</v>
      </c>
      <c r="AG1674" s="260">
        <v>0</v>
      </c>
      <c r="AH1674" s="260">
        <v>0.32</v>
      </c>
      <c r="AI1674" s="262">
        <v>0.92</v>
      </c>
      <c r="AJ1674" s="260">
        <v>0.669421487603306</v>
      </c>
      <c r="AK1674" s="260">
        <v>0.846153846153846</v>
      </c>
      <c r="AL1674" s="260">
        <v>0.83433734939759</v>
      </c>
      <c r="AM1674" s="260">
        <v>0.862651127328178</v>
      </c>
      <c r="AN1674" s="259">
        <v>0.99</v>
      </c>
      <c r="AO1674" s="264" t="s">
        <v>33</v>
      </c>
      <c r="AP1674" s="264" t="s">
        <v>33</v>
      </c>
      <c r="AQ1674" s="264">
        <v>1</v>
      </c>
      <c r="AR1674" s="265">
        <v>1</v>
      </c>
      <c r="AS1674" s="286">
        <v>0.110069253262963</v>
      </c>
      <c r="AT1674" s="267">
        <v>0.217391304347826</v>
      </c>
      <c r="AU1674" s="268">
        <v>0.0408163265306122</v>
      </c>
      <c r="AV1674" s="268">
        <v>0</v>
      </c>
      <c r="AW1674" s="268">
        <v>0.0908071748878924</v>
      </c>
      <c r="AX1674" s="224"/>
      <c r="AY1674" s="222"/>
    </row>
    <row r="1675" ht="17.25" customHeight="1" spans="1:73">
      <c r="A1675" s="220"/>
      <c r="B1675" s="224"/>
      <c r="C1675" s="313" t="s">
        <v>1716</v>
      </c>
      <c r="D1675" s="314"/>
      <c r="E1675" s="314"/>
      <c r="F1675" s="314"/>
      <c r="G1675" s="314"/>
      <c r="H1675" s="314"/>
      <c r="I1675" s="314"/>
      <c r="J1675" s="315" t="s">
        <v>33</v>
      </c>
      <c r="K1675" s="316">
        <v>0.943613827969035</v>
      </c>
      <c r="L1675" s="316">
        <v>0.945118748491688</v>
      </c>
      <c r="M1675" s="316">
        <v>0.933290570878768</v>
      </c>
      <c r="N1675" s="316">
        <v>0.938265150855075</v>
      </c>
      <c r="O1675" s="315" t="s">
        <v>33</v>
      </c>
      <c r="P1675" s="317">
        <v>0.95701114362264</v>
      </c>
      <c r="Q1675" s="317">
        <v>0.956115163013684</v>
      </c>
      <c r="R1675" s="317">
        <v>0.961140472674531</v>
      </c>
      <c r="S1675" s="316">
        <v>0.953051357705269</v>
      </c>
      <c r="T1675" s="315" t="s">
        <v>33</v>
      </c>
      <c r="U1675" s="317">
        <v>0.89607782339617</v>
      </c>
      <c r="V1675" s="317">
        <v>0.898028437368993</v>
      </c>
      <c r="W1675" s="317">
        <v>0.907299261883696</v>
      </c>
      <c r="X1675" s="318">
        <v>0.897643733074557</v>
      </c>
      <c r="Y1675" s="315" t="s">
        <v>33</v>
      </c>
      <c r="Z1675" s="319">
        <v>0.928626707637879</v>
      </c>
      <c r="AA1675" s="319">
        <v>0.942660801540594</v>
      </c>
      <c r="AB1675" s="319">
        <v>0.94228364358347</v>
      </c>
      <c r="AC1675" s="319">
        <v>0.938347574842279</v>
      </c>
      <c r="AD1675" s="315" t="s">
        <v>33</v>
      </c>
      <c r="AE1675" s="317">
        <v>0.990467767007213</v>
      </c>
      <c r="AF1675" s="317">
        <v>0.978892512796577</v>
      </c>
      <c r="AG1675" s="317">
        <v>0.973041848741294</v>
      </c>
      <c r="AH1675" s="318">
        <v>0.97272698098588</v>
      </c>
      <c r="AI1675" s="315" t="s">
        <v>33</v>
      </c>
      <c r="AJ1675" s="317">
        <v>0.951099855558454</v>
      </c>
      <c r="AK1675" s="317">
        <v>0.962949066432445</v>
      </c>
      <c r="AL1675" s="317">
        <v>0.957470615145369</v>
      </c>
      <c r="AM1675" s="318">
        <v>0.960089366095596</v>
      </c>
      <c r="AN1675" s="315" t="s">
        <v>33</v>
      </c>
      <c r="AO1675" s="318">
        <v>0.993860090588827</v>
      </c>
      <c r="AP1675" s="318">
        <v>0.995241614829761</v>
      </c>
      <c r="AQ1675" s="318">
        <v>0.996109010547043</v>
      </c>
      <c r="AR1675" s="318">
        <v>0.993893423084675</v>
      </c>
      <c r="AS1675" s="315" t="s">
        <v>33</v>
      </c>
      <c r="AT1675" s="318">
        <v>0.0357973035797304</v>
      </c>
      <c r="AU1675" s="318">
        <v>0.0608413551029091</v>
      </c>
      <c r="AV1675" s="318">
        <v>0.068866362659386</v>
      </c>
      <c r="AW1675" s="318">
        <v>0.0558485612324256</v>
      </c>
      <c r="AX1675" s="224"/>
      <c r="AY1675" s="222"/>
    </row>
    <row r="1676" ht="24" customHeight="1" spans="1:73">
      <c r="A1676" s="220"/>
      <c r="B1676" s="224"/>
      <c r="C1676" s="320"/>
      <c r="D1676" s="320"/>
      <c r="E1676" s="320"/>
      <c r="F1676" s="320"/>
      <c r="G1676" s="320"/>
      <c r="H1676" s="320"/>
      <c r="I1676" s="320"/>
      <c r="J1676" s="321"/>
      <c r="K1676" s="321"/>
      <c r="L1676" s="321"/>
      <c r="M1676" s="321"/>
      <c r="N1676" s="321"/>
      <c r="O1676" s="321"/>
      <c r="P1676" s="321"/>
      <c r="Q1676" s="321"/>
      <c r="R1676" s="321"/>
      <c r="S1676" s="321"/>
      <c r="T1676" s="321"/>
      <c r="U1676" s="322"/>
      <c r="V1676" s="321"/>
      <c r="W1676" s="321"/>
      <c r="X1676" s="321"/>
      <c r="Y1676" s="321"/>
      <c r="Z1676" s="321"/>
      <c r="AA1676" s="321"/>
      <c r="AB1676" s="321"/>
      <c r="AC1676" s="321"/>
      <c r="AD1676" s="321"/>
      <c r="AE1676" s="321"/>
      <c r="AF1676" s="321"/>
      <c r="AG1676" s="321"/>
      <c r="AH1676" s="321"/>
      <c r="AI1676" s="321"/>
      <c r="AJ1676" s="321"/>
      <c r="AK1676" s="321"/>
      <c r="AL1676" s="321"/>
      <c r="AM1676" s="321"/>
      <c r="AN1676" s="321"/>
      <c r="AO1676" s="321"/>
      <c r="AP1676" s="321"/>
      <c r="AQ1676" s="321"/>
      <c r="AR1676" s="321"/>
      <c r="AS1676" s="321"/>
      <c r="AT1676" s="321"/>
      <c r="AU1676" s="321"/>
      <c r="AV1676" s="321"/>
      <c r="AW1676" s="321"/>
      <c r="AX1676" s="224"/>
      <c r="AY1676" s="222"/>
    </row>
    <row r="1677" ht="10.5" customHeight="1" spans="1:73">
      <c r="A1677" s="222" t="s">
        <v>1717</v>
      </c>
      <c r="B1677" s="222"/>
      <c r="C1677" s="323"/>
      <c r="D1677" s="323"/>
      <c r="E1677" s="323"/>
      <c r="F1677" s="323"/>
      <c r="G1677" s="323"/>
      <c r="H1677" s="323"/>
      <c r="I1677" s="324"/>
      <c r="J1677" s="325"/>
      <c r="K1677" s="325"/>
      <c r="L1677" s="325"/>
      <c r="M1677" s="325"/>
      <c r="N1677" s="325"/>
      <c r="O1677" s="325"/>
      <c r="P1677" s="325"/>
      <c r="Q1677" s="325"/>
      <c r="R1677" s="325"/>
      <c r="S1677" s="325"/>
      <c r="T1677" s="325"/>
      <c r="U1677" s="325"/>
      <c r="V1677" s="325"/>
      <c r="W1677" s="325"/>
      <c r="X1677" s="325"/>
      <c r="Y1677" s="325"/>
      <c r="Z1677" s="325"/>
      <c r="AA1677" s="325"/>
      <c r="AB1677" s="325"/>
      <c r="AC1677" s="325"/>
      <c r="AD1677" s="325"/>
      <c r="AE1677" s="325"/>
      <c r="AF1677" s="325"/>
      <c r="AG1677" s="325"/>
      <c r="AH1677" s="325"/>
      <c r="AI1677" s="325"/>
      <c r="AJ1677" s="325"/>
      <c r="AK1677" s="325"/>
      <c r="AL1677" s="325"/>
      <c r="AM1677" s="325"/>
      <c r="AN1677" s="325"/>
      <c r="AO1677" s="325"/>
      <c r="AP1677" s="325"/>
      <c r="AQ1677" s="325"/>
      <c r="AR1677" s="325"/>
      <c r="AS1677" s="326"/>
      <c r="AT1677" s="325"/>
      <c r="AU1677" s="325"/>
      <c r="AV1677" s="325"/>
      <c r="AW1677" s="325"/>
      <c r="AX1677" s="222"/>
      <c r="AY1677" s="222"/>
    </row>
    <row r="1678" ht="409.5" hidden="1" customHeight="1" spans="1:73">
      <c r="C1678" s="327" t="s">
        <v>1718</v>
      </c>
      <c r="D1678" s="328"/>
      <c r="E1678" s="328"/>
      <c r="F1678" s="328"/>
      <c r="G1678" s="328"/>
      <c r="H1678" s="328"/>
      <c r="I1678" s="328"/>
      <c r="J1678" s="328"/>
      <c r="K1678" s="328"/>
      <c r="L1678" s="328"/>
      <c r="M1678" s="328"/>
      <c r="N1678" s="328"/>
      <c r="O1678" s="328"/>
      <c r="P1678" s="328"/>
      <c r="Q1678" s="328"/>
      <c r="R1678" s="328"/>
      <c r="S1678" s="328"/>
      <c r="T1678" s="328"/>
      <c r="U1678" s="328" t="s">
        <v>1719</v>
      </c>
      <c r="V1678" s="328"/>
      <c r="W1678" s="328"/>
      <c r="X1678" s="328"/>
      <c r="Y1678" s="328"/>
      <c r="Z1678" s="328"/>
      <c r="AA1678" s="328"/>
      <c r="AB1678" s="328"/>
      <c r="AC1678" s="328"/>
      <c r="AD1678" s="328"/>
      <c r="AE1678" s="328"/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BE1678" s="329" t="s">
        <v>1720</v>
      </c>
      <c r="BF1678" s="330"/>
      <c r="BG1678" s="330"/>
      <c r="BH1678" s="330"/>
      <c r="BI1678" s="330"/>
      <c r="BJ1678" s="330"/>
      <c r="BK1678" s="330"/>
      <c r="BL1678" s="330"/>
      <c r="BM1678" s="330"/>
      <c r="BN1678" s="330"/>
      <c r="BO1678" s="330"/>
      <c r="BP1678" s="330"/>
      <c r="BQ1678" s="330"/>
      <c r="BR1678" s="330"/>
      <c r="BS1678" s="330"/>
      <c r="BT1678" s="330"/>
      <c r="BU1678" s="331"/>
    </row>
    <row r="1679" ht="327" hidden="1" customHeight="1" spans="1:73">
      <c r="C1679" s="327"/>
      <c r="D1679" s="328"/>
      <c r="E1679" s="328"/>
      <c r="F1679" s="328"/>
      <c r="G1679" s="328"/>
      <c r="H1679" s="328"/>
      <c r="I1679" s="328"/>
      <c r="J1679" s="328"/>
      <c r="K1679" s="328"/>
      <c r="L1679" s="328"/>
      <c r="M1679" s="328"/>
      <c r="N1679" s="328"/>
      <c r="O1679" s="328"/>
      <c r="P1679" s="328"/>
      <c r="Q1679" s="328"/>
      <c r="R1679" s="328"/>
      <c r="S1679" s="328"/>
      <c r="T1679" s="328"/>
      <c r="U1679" s="328"/>
      <c r="V1679" s="328"/>
      <c r="W1679" s="328"/>
      <c r="X1679" s="328"/>
      <c r="Y1679" s="328"/>
      <c r="Z1679" s="328"/>
      <c r="AA1679" s="328"/>
      <c r="AB1679" s="328"/>
      <c r="AC1679" s="328"/>
      <c r="AD1679" s="328"/>
      <c r="AE1679" s="328"/>
      <c r="AF1679" s="328"/>
      <c r="AG1679" s="328"/>
      <c r="AH1679" s="328"/>
      <c r="AI1679" s="328"/>
      <c r="AJ1679" s="328"/>
      <c r="AK1679" s="328"/>
      <c r="AL1679" s="328"/>
      <c r="AM1679" s="328"/>
      <c r="AN1679" s="328"/>
      <c r="AO1679" s="328"/>
      <c r="AP1679" s="328"/>
      <c r="AQ1679" s="328"/>
      <c r="AR1679" s="328"/>
      <c r="AS1679" s="328"/>
      <c r="AT1679" s="328"/>
      <c r="AU1679" s="328"/>
      <c r="AV1679" s="328"/>
      <c r="AW1679" s="328"/>
      <c r="AX1679" s="328"/>
      <c r="BE1679" s="332"/>
      <c r="BF1679" s="333"/>
      <c r="BG1679" s="333"/>
      <c r="BH1679" s="333"/>
      <c r="BI1679" s="333"/>
      <c r="BJ1679" s="333"/>
      <c r="BK1679" s="333"/>
      <c r="BL1679" s="333"/>
      <c r="BM1679" s="333"/>
      <c r="BN1679" s="333"/>
      <c r="BO1679" s="333"/>
      <c r="BP1679" s="333"/>
      <c r="BQ1679" s="333"/>
      <c r="BR1679" s="333"/>
      <c r="BS1679" s="333"/>
      <c r="BT1679" s="333"/>
      <c r="BU1679" s="334"/>
    </row>
  </sheetData>
  <autoFilter xmlns:etc="http://www.wps.cn/officeDocument/2017/etCustomData" ref="C8:AW1675" etc:filterBottomFollowUsedRange="0">
    <extLst/>
  </autoFilter>
  <mergeCells count="25">
    <mergeCell ref="C4:S4"/>
    <mergeCell ref="U4:AW4"/>
    <mergeCell ref="J6:X6"/>
    <mergeCell ref="Y6:AC6"/>
    <mergeCell ref="AD6:AM6"/>
    <mergeCell ref="AN6:AW6"/>
    <mergeCell ref="J7:N7"/>
    <mergeCell ref="O7:S7"/>
    <mergeCell ref="T7:X7"/>
    <mergeCell ref="Y7:AC7"/>
    <mergeCell ref="AD7:AH7"/>
    <mergeCell ref="AI7:AM7"/>
    <mergeCell ref="AN7:AR7"/>
    <mergeCell ref="AS7:AW7"/>
    <mergeCell ref="C1675:I1675"/>
    <mergeCell ref="C6:C8"/>
    <mergeCell ref="D6:D8"/>
    <mergeCell ref="E6:E8"/>
    <mergeCell ref="F6:F8"/>
    <mergeCell ref="G6:G8"/>
    <mergeCell ref="I6:I8"/>
    <mergeCell ref="B1:AX2"/>
    <mergeCell ref="C1678:S1679"/>
    <mergeCell ref="U1678:AX1679"/>
    <mergeCell ref="BE1678:BU1679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AR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5" operator="greaterThan">
      <formula>0.96</formula>
    </cfRule>
    <cfRule type="cellIs" dxfId="1" priority="36" operator="greaterThan">
      <formula>0.97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O79:O1674">
    <cfRule type="cellIs" dxfId="1" priority="33" operator="greaterThan">
      <formula>0.96</formula>
    </cfRule>
    <cfRule type="cellIs" dxfId="1" priority="34" operator="greaterThan">
      <formula>0.97</formula>
    </cfRule>
  </conditionalFormatting>
  <conditionalFormatting sqref="Y9:Y1674">
    <cfRule type="cellIs" dxfId="1" priority="1" operator="greaterThan">
      <formula>0.96</formula>
    </cfRule>
    <cfRule type="cellIs" dxfId="1" priority="2" operator="greaterThan">
      <formula>0.97</formula>
    </cfRule>
  </conditionalFormatting>
  <conditionalFormatting sqref="AD9:AD78">
    <cfRule type="cellIs" dxfId="1" priority="31" operator="greaterThan">
      <formula>0.96</formula>
    </cfRule>
    <cfRule type="cellIs" dxfId="1" priority="32" operator="greaterThan">
      <formula>0.97</formula>
    </cfRule>
  </conditionalFormatting>
  <conditionalFormatting sqref="AD79:AD322">
    <cfRule type="cellIs" dxfId="1" priority="29" operator="greaterThan">
      <formula>0.96</formula>
    </cfRule>
    <cfRule type="cellIs" dxfId="1" priority="30" operator="greaterThan">
      <formula>0.97</formula>
    </cfRule>
  </conditionalFormatting>
  <conditionalFormatting sqref="AD323:AD345">
    <cfRule type="cellIs" dxfId="1" priority="13" operator="greaterThan">
      <formula>0.96</formula>
    </cfRule>
    <cfRule type="cellIs" dxfId="1" priority="14" operator="greaterThan">
      <formula>0.97</formula>
    </cfRule>
  </conditionalFormatting>
  <conditionalFormatting sqref="AD346:AD636">
    <cfRule type="cellIs" dxfId="1" priority="27" operator="greaterThan">
      <formula>0.96</formula>
    </cfRule>
    <cfRule type="cellIs" dxfId="1" priority="28" operator="greaterThan">
      <formula>0.97</formula>
    </cfRule>
  </conditionalFormatting>
  <conditionalFormatting sqref="AD637:AD892">
    <cfRule type="cellIs" dxfId="1" priority="25" operator="greaterThan">
      <formula>0.96</formula>
    </cfRule>
    <cfRule type="cellIs" dxfId="1" priority="26" operator="greaterThan">
      <formula>0.97</formula>
    </cfRule>
  </conditionalFormatting>
  <conditionalFormatting sqref="AD893:AD1048">
    <cfRule type="cellIs" dxfId="1" priority="23" operator="greaterThan">
      <formula>0.96</formula>
    </cfRule>
    <cfRule type="cellIs" dxfId="1" priority="24" operator="greaterThan">
      <formula>0.97</formula>
    </cfRule>
  </conditionalFormatting>
  <conditionalFormatting sqref="AD1049:AD1415">
    <cfRule type="cellIs" dxfId="1" priority="21" operator="greaterThan">
      <formula>0.96</formula>
    </cfRule>
    <cfRule type="cellIs" dxfId="1" priority="22" operator="greaterThan">
      <formula>0.97</formula>
    </cfRule>
  </conditionalFormatting>
  <conditionalFormatting sqref="AD1416:AD1674">
    <cfRule type="cellIs" dxfId="1" priority="19" operator="greaterThan">
      <formula>0.96</formula>
    </cfRule>
    <cfRule type="cellIs" dxfId="1" priority="20" operator="greaterThan">
      <formula>0.97</formula>
    </cfRule>
  </conditionalFormatting>
  <conditionalFormatting sqref="AI9:AI322">
    <cfRule type="cellIs" dxfId="1" priority="17" operator="greaterThan">
      <formula>0.96</formula>
    </cfRule>
    <cfRule type="cellIs" dxfId="1" priority="18" operator="greaterThan">
      <formula>0.97</formula>
    </cfRule>
  </conditionalFormatting>
  <conditionalFormatting sqref="AI323:AI345">
    <cfRule type="cellIs" dxfId="1" priority="15" operator="greaterThan">
      <formula>0.96</formula>
    </cfRule>
    <cfRule type="cellIs" dxfId="1" priority="16" operator="greaterThan">
      <formula>0.97</formula>
    </cfRule>
  </conditionalFormatting>
  <conditionalFormatting sqref="K9:N1674">
    <cfRule type="cellIs" dxfId="2" priority="11" operator="lessThan">
      <formula>0.9</formula>
    </cfRule>
    <cfRule type="cellIs" dxfId="1" priority="12" operator="greaterThan">
      <formula>0.9</formula>
    </cfRule>
  </conditionalFormatting>
  <conditionalFormatting sqref="P9:S1674">
    <cfRule type="cellIs" dxfId="2" priority="9" operator="lessThan">
      <formula>0.9</formula>
    </cfRule>
    <cfRule type="cellIs" dxfId="1" priority="10" operator="greaterThan">
      <formula>0.9</formula>
    </cfRule>
  </conditionalFormatting>
  <conditionalFormatting sqref="AE9:AH1674">
    <cfRule type="cellIs" dxfId="2" priority="7" operator="lessThan">
      <formula>0.92</formula>
    </cfRule>
    <cfRule type="cellIs" dxfId="1" priority="8" operator="greaterThan">
      <formula>0.92</formula>
    </cfRule>
  </conditionalFormatting>
  <conditionalFormatting sqref="AJ9:AM1674">
    <cfRule type="cellIs" dxfId="2" priority="5" operator="lessThan">
      <formula>0.92</formula>
    </cfRule>
    <cfRule type="cellIs" dxfId="1" priority="6" operator="greaterThan">
      <formula>0.92</formula>
    </cfRule>
  </conditionalFormatting>
  <conditionalFormatting sqref="AO9:AR1674">
    <cfRule type="cellIs" dxfId="2" priority="3" operator="lessThan">
      <formula>0.99</formula>
    </cfRule>
    <cfRule type="cellIs" dxfId="1" priority="4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1711"/>
  <sheetViews>
    <sheetView zoomScale="70" zoomScaleNormal="70" zoomScaleSheetLayoutView="50" workbookViewId="0">
      <pane ySplit="4" topLeftCell="A5" activePane="bottomLeft" state="frozen"/>
      <selection/>
      <selection pane="bottomLeft" activeCell="A4" sqref="A4:AD1711"/>
    </sheetView>
  </sheetViews>
  <sheetFormatPr defaultColWidth="9.81904761904762" defaultRowHeight="16.5"/>
  <cols>
    <col min="1" max="1" width="21.5428571428571" style="87" customWidth="1"/>
    <col min="2" max="2" width="37" style="110" customWidth="1"/>
    <col min="3" max="3" width="30" style="110" customWidth="1"/>
    <col min="4" max="4" width="12.2761904761905" style="111" customWidth="1"/>
    <col min="5" max="5" width="10.5428571428571" style="111" customWidth="1"/>
    <col min="6" max="6" width="14.5333333333333" style="111" hidden="1" customWidth="1"/>
    <col min="7" max="7" width="14.7047619047619" style="111" hidden="1" customWidth="1"/>
    <col min="8" max="8" width="16.0285714285714" style="111" hidden="1" customWidth="1"/>
    <col min="9" max="9" width="15.5238095238095" style="111" hidden="1" customWidth="1"/>
    <col min="10" max="10" width="9.81904761904762" style="111" hidden="1" customWidth="1"/>
    <col min="11" max="13" width="10.5428571428571" style="110" customWidth="1"/>
    <col min="14" max="14" width="14.2190476190476" style="111" hidden="1" customWidth="1"/>
    <col min="15" max="15" width="24.3428571428571" style="111" hidden="1" customWidth="1"/>
    <col min="16" max="16" width="18.9142857142857" style="111" customWidth="1"/>
    <col min="17" max="18" width="14.2857142857143" style="111" hidden="1" customWidth="1"/>
    <col min="19" max="19" width="14.2857142857143" style="111" customWidth="1"/>
    <col min="20" max="20" width="10.4571428571429" style="111" customWidth="1"/>
    <col min="21" max="22" width="9.90476190476191" style="111" customWidth="1"/>
    <col min="23" max="23" width="13.2952380952381" style="110" customWidth="1"/>
    <col min="24" max="24" width="17.152380952381" style="110" hidden="1" customWidth="1"/>
    <col min="25" max="27" width="16.8857142857143" style="110" hidden="1" customWidth="1"/>
    <col min="28" max="28" width="16.8857142857143" style="110" customWidth="1"/>
    <col min="29" max="29" width="16.5619047619048" style="110" customWidth="1"/>
    <col min="30" max="30" width="13.2952380952381" style="110" customWidth="1"/>
    <col min="31" max="31" width="9.81904761904762" style="112" customWidth="1"/>
    <col min="32" max="32" width="11.4571428571429" style="113" customWidth="1"/>
    <col min="33" max="33" width="27.9238095238095" style="112" customWidth="1"/>
    <col min="34" max="34" width="9.81904761904762" style="112"/>
    <col min="35" max="35" width="9.81904761904762" style="87"/>
    <col min="36" max="36" width="11.4571428571429" style="87"/>
    <col min="37" max="37" width="11.3142857142857" style="87"/>
    <col min="38" max="16384" width="9.81904761904762" style="87"/>
  </cols>
  <sheetData>
    <row r="1" ht="54" customHeight="1" spans="1:38">
      <c r="A1" s="168" t="str">
        <f>CONCATENATE("网管-打卡准点率报表爪哇-巴厘",TEXT($T$3,"MM月DD日"),"
NM-Persentase Absensi Tepat Waktu Sprinter Agent Jawa-Bali ",TEXT($T$3,"DD MMM YYYY"))</f>
        <v>网管-打卡准点率报表爪哇-巴厘09月24日
NM-Persentase Absensi Tepat Waktu Sprinter Agent Jawa-Bali 24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9"/>
      <c r="AG1" s="196"/>
      <c r="AH1" s="196"/>
    </row>
    <row r="2" ht="67" customHeight="1" spans="1:38">
      <c r="A2" s="118" t="s">
        <v>5</v>
      </c>
      <c r="B2" s="121" t="s">
        <v>1721</v>
      </c>
      <c r="C2" s="118" t="s">
        <v>1722</v>
      </c>
      <c r="D2" s="120" t="s">
        <v>1723</v>
      </c>
      <c r="E2" s="120" t="s">
        <v>1724</v>
      </c>
      <c r="F2" s="122" t="str">
        <f>"总人数"&amp;CHAR(10)&amp;"Total Orang"&amp;CHAR(10)&amp;TEXT($U$3,"dd/mm/yyyy")</f>
        <v>总人数
Total Orang
23/09/2026</v>
      </c>
      <c r="G2" s="122" t="str">
        <f>"打卡人数"&amp;CHAR(10)&amp;"Jumlah yang Absensi"&amp;CHAR(10)&amp;TEXT($U$3,"dd/mm/yyyy")</f>
        <v>打卡人数
Jumlah yang Absensi
23/09/2026</v>
      </c>
      <c r="H2" s="122" t="str">
        <f>"总人数"&amp;CHAR(10)&amp;"Total Orang"&amp;CHAR(10)&amp;TEXT($V$3,"dd/mm/yyyy")</f>
        <v>总人数
Total Orang
22/09/2026</v>
      </c>
      <c r="I2" s="122" t="str">
        <f>"打卡人数"&amp;CHAR(10)&amp;"Jumlah yang Absensi"&amp;CHAR(10)&amp;TEXT($V$3,"dd/mm/yyyy")</f>
        <v>打卡人数
Jumlah yang Absensi
22/09/2026</v>
      </c>
      <c r="J2" s="120" t="s">
        <v>1725</v>
      </c>
      <c r="K2" s="185" t="str">
        <f>CONCATENATE(TEXT($T$3,"DD日"),"打卡率
Persentase Absensi")</f>
        <v>24日打卡率
Persentase Absensi</v>
      </c>
      <c r="L2" s="186"/>
      <c r="M2" s="187"/>
      <c r="N2" s="120" t="s">
        <v>1726</v>
      </c>
      <c r="O2" s="120" t="s">
        <v>1727</v>
      </c>
      <c r="P2" s="120" t="s">
        <v>1728</v>
      </c>
      <c r="Q2" s="197" t="str">
        <f>"准点打卡人数"&amp;CHAR(10)&amp;"Jumlah Absensi Tepat Waktu"&amp;CHAR(10)&amp;TEXT($U$3,"dd/mm/yyyy")</f>
        <v>准点打卡人数
Jumlah Absensi Tepat Waktu
23/09/2026</v>
      </c>
      <c r="R2" s="197" t="str">
        <f>"准点打卡人数"&amp;CHAR(10)&amp;"Jumlah Absensi Tepat Waktu"&amp;CHAR(10)&amp;TEXT($V$3,"dd/mm/yyyy")</f>
        <v>准点打卡人数
Jumlah Absensi Tepat Waktu
22/09/2026</v>
      </c>
      <c r="S2" s="118" t="s">
        <v>1729</v>
      </c>
      <c r="T2" s="118" t="s">
        <v>1730</v>
      </c>
      <c r="U2" s="118"/>
      <c r="V2" s="118"/>
      <c r="W2" s="118" t="s">
        <v>1731</v>
      </c>
      <c r="X2" s="197" t="str">
        <f>"总人数"&amp;CHAR(10)&amp;"Total Orang Mingguan"&amp;CHAR(10)&amp;TEXT($AJ$6,"dd/mm/yyyy")&amp;" - "&amp;TEXT($AJ$5,"dd/mm/yyyy")</f>
        <v>总人数
Total Orang Mingguan
18/09/2026 - 24/09/2026</v>
      </c>
      <c r="Y2" s="197" t="str">
        <f>"准点打卡人数"&amp;CHAR(10)&amp;"Jumlah Absensi Tepat Waktu"&amp;CHAR(10)&amp;TEXT($AJ$6,"dd/mm/yyyy")&amp;" - "&amp;TEXT($AJ$5,"dd/mm/yyyy")</f>
        <v>准点打卡人数
Jumlah Absensi Tepat Waktu
18/09/2026 - 24/09/2026</v>
      </c>
      <c r="Z2" s="197" t="str">
        <f>"总人数"&amp;CHAR(10)&amp;"Total Orang Mingguan"&amp;CHAR(10)&amp;TEXT($AK$6,"dd/mm/yyyy")&amp;" - "&amp;TEXT($AK$5,"dd/mm/yyyy")</f>
        <v>总人数
Total Orang Mingguan
11/09/2026 - 17/09/2026</v>
      </c>
      <c r="AA2" s="197" t="str">
        <f>"准点打卡人数"&amp;CHAR(10)&amp;"Jumlah Absensi Tepat Waktu"&amp;CHAR(10)&amp;TEXT($AK$6,"dd/mm/yyyy")&amp;" - "&amp;TEXT($AK$5,"dd/mm/yyyy")</f>
        <v>准点打卡人数
Jumlah Absensi Tepat Waktu
11/09/2026 - 17/09/2026</v>
      </c>
      <c r="AB2" s="118" t="s">
        <v>1732</v>
      </c>
      <c r="AC2" s="118"/>
      <c r="AD2" s="118" t="s">
        <v>1733</v>
      </c>
      <c r="AG2" s="198"/>
      <c r="AH2" s="196"/>
    </row>
    <row r="3" ht="18" customHeight="1" spans="1:38">
      <c r="A3" s="123"/>
      <c r="B3" s="118"/>
      <c r="C3" s="124"/>
      <c r="D3" s="125"/>
      <c r="E3" s="125"/>
      <c r="F3" s="120"/>
      <c r="G3" s="120"/>
      <c r="H3" s="120"/>
      <c r="I3" s="120"/>
      <c r="J3" s="125"/>
      <c r="K3" s="126">
        <f>T3</f>
        <v>46289</v>
      </c>
      <c r="L3" s="126">
        <f>K3-1</f>
        <v>46288</v>
      </c>
      <c r="M3" s="126">
        <f>K3-2</f>
        <v>46287</v>
      </c>
      <c r="N3" s="125"/>
      <c r="O3" s="125"/>
      <c r="P3" s="125"/>
      <c r="Q3" s="199"/>
      <c r="R3" s="199"/>
      <c r="S3" s="124"/>
      <c r="T3" s="126">
        <f>'ALL DP DATA'!K8</f>
        <v>46289</v>
      </c>
      <c r="U3" s="126">
        <f>T3-1</f>
        <v>46288</v>
      </c>
      <c r="V3" s="126">
        <f>T3-2</f>
        <v>46287</v>
      </c>
      <c r="W3" s="124"/>
      <c r="X3" s="199"/>
      <c r="Y3" s="199"/>
      <c r="Z3" s="199"/>
      <c r="AA3" s="199"/>
      <c r="AB3" s="127" t="str">
        <f>TEXT(AJ6,"dd mmm")&amp;" - "&amp;TEXT(AJ5,"dd mmm")</f>
        <v>18 Sep - 24 Sep</v>
      </c>
      <c r="AC3" s="127" t="str">
        <f>TEXT(AK6,"dd mmm")&amp;" - "&amp;TEXT(AK5,"dd mmm")</f>
        <v>11 Sep - 17 Sep</v>
      </c>
      <c r="AD3" s="124"/>
      <c r="AG3" s="198"/>
      <c r="AH3" s="196"/>
    </row>
    <row r="4" ht="18" spans="1:38">
      <c r="A4" s="128"/>
      <c r="B4" s="128"/>
      <c r="C4" s="128"/>
      <c r="D4" s="129">
        <v>46409</v>
      </c>
      <c r="E4" s="129">
        <v>45419</v>
      </c>
      <c r="F4" s="130">
        <v>6056</v>
      </c>
      <c r="G4" s="130">
        <v>5875</v>
      </c>
      <c r="H4" s="130">
        <v>5933</v>
      </c>
      <c r="I4" s="130">
        <v>5755</v>
      </c>
      <c r="J4" s="132">
        <v>0.9</v>
      </c>
      <c r="K4" s="200">
        <v>0.978667930789287</v>
      </c>
      <c r="L4" s="200">
        <v>0.970112285336856</v>
      </c>
      <c r="M4" s="200">
        <v>0.969998314512051</v>
      </c>
      <c r="N4" s="129">
        <v>1058980</v>
      </c>
      <c r="O4" s="129">
        <v>992974</v>
      </c>
      <c r="P4" s="129">
        <v>43740</v>
      </c>
      <c r="Q4" s="133">
        <v>5677</v>
      </c>
      <c r="R4" s="133">
        <v>5470</v>
      </c>
      <c r="S4" s="134">
        <v>0.937670210957714</v>
      </c>
      <c r="T4" s="134">
        <v>0.942489603309703</v>
      </c>
      <c r="U4" s="134">
        <v>0.937417437252312</v>
      </c>
      <c r="V4" s="134">
        <v>0.921961907972358</v>
      </c>
      <c r="W4" s="135">
        <v>0.00507216605739114</v>
      </c>
      <c r="X4" s="130">
        <v>39546</v>
      </c>
      <c r="Y4" s="201">
        <v>36716</v>
      </c>
      <c r="Z4" s="201">
        <v>40572</v>
      </c>
      <c r="AA4" s="201">
        <v>37906</v>
      </c>
      <c r="AB4" s="202">
        <v>0.928437768674455</v>
      </c>
      <c r="AC4" s="202">
        <v>0.934289657892142</v>
      </c>
      <c r="AD4" s="135">
        <v>-0.00585188921768731</v>
      </c>
      <c r="AE4" s="112">
        <v>5</v>
      </c>
      <c r="AF4" s="136"/>
      <c r="AG4" s="198"/>
      <c r="AH4" s="196"/>
    </row>
    <row r="5" s="108" customFormat="1" ht="19" customHeight="1" spans="1:38">
      <c r="B5" s="138"/>
      <c r="C5" s="138"/>
      <c r="D5" s="139"/>
      <c r="E5" s="139"/>
      <c r="F5" s="140"/>
      <c r="G5" s="140"/>
      <c r="H5" s="203"/>
      <c r="I5" s="203"/>
      <c r="J5" s="141"/>
      <c r="K5" s="188"/>
      <c r="L5" s="204"/>
      <c r="M5" s="137"/>
      <c r="N5" s="142"/>
      <c r="O5" s="142"/>
      <c r="P5" s="142"/>
      <c r="Q5" s="143"/>
      <c r="R5" s="143"/>
      <c r="S5" s="143"/>
      <c r="T5" s="143"/>
      <c r="U5" s="143"/>
      <c r="V5" s="143"/>
      <c r="W5" s="144"/>
      <c r="X5" s="144"/>
      <c r="Y5" s="143"/>
      <c r="Z5" s="143"/>
      <c r="AA5" s="143"/>
      <c r="AB5" s="143"/>
      <c r="AC5" s="143"/>
      <c r="AD5" s="144"/>
      <c r="AE5" s="146"/>
      <c r="AF5" s="147"/>
      <c r="AG5" s="146"/>
      <c r="AH5" s="146"/>
      <c r="AJ5" s="205">
        <f>K3</f>
        <v>46289</v>
      </c>
      <c r="AK5" s="205">
        <f>AJ6-1</f>
        <v>46282</v>
      </c>
    </row>
    <row r="6" spans="1:38">
      <c r="A6" s="87" t="s">
        <v>24</v>
      </c>
      <c r="B6" s="206" t="s">
        <v>1734</v>
      </c>
      <c r="C6" s="171" t="s">
        <v>1735</v>
      </c>
      <c r="D6" s="153">
        <v>0</v>
      </c>
      <c r="E6" s="153">
        <v>0</v>
      </c>
      <c r="F6" s="151">
        <v>0</v>
      </c>
      <c r="G6" s="151">
        <v>0</v>
      </c>
      <c r="H6" s="151">
        <v>0</v>
      </c>
      <c r="I6" s="151">
        <v>0</v>
      </c>
      <c r="J6" s="172">
        <v>0.9</v>
      </c>
      <c r="K6" s="154">
        <v>0</v>
      </c>
      <c r="L6" s="154">
        <v>0</v>
      </c>
      <c r="M6" s="154">
        <v>0</v>
      </c>
      <c r="N6" s="207">
        <v>0</v>
      </c>
      <c r="O6" s="153">
        <v>0</v>
      </c>
      <c r="P6" s="153">
        <v>0</v>
      </c>
      <c r="Q6" s="151">
        <v>0</v>
      </c>
      <c r="R6" s="151">
        <v>0</v>
      </c>
      <c r="S6" s="154">
        <v>0</v>
      </c>
      <c r="T6" s="154">
        <v>0</v>
      </c>
      <c r="U6" s="155">
        <v>0</v>
      </c>
      <c r="V6" s="155">
        <v>0</v>
      </c>
      <c r="W6" s="173">
        <v>0</v>
      </c>
      <c r="X6" s="158">
        <v>0</v>
      </c>
      <c r="Y6" s="208">
        <v>0</v>
      </c>
      <c r="Z6" s="208">
        <v>0</v>
      </c>
      <c r="AA6" s="208">
        <v>0</v>
      </c>
      <c r="AB6" s="209">
        <v>0</v>
      </c>
      <c r="AC6" s="155">
        <v>0</v>
      </c>
      <c r="AD6" s="173">
        <v>0</v>
      </c>
      <c r="AE6" s="159"/>
      <c r="AF6" s="161"/>
      <c r="AJ6" s="164">
        <f>K3-6</f>
        <v>46283</v>
      </c>
      <c r="AK6" s="164">
        <f>AJ5-13</f>
        <v>46276</v>
      </c>
    </row>
    <row r="7" spans="1:38">
      <c r="A7" s="87" t="s">
        <v>24</v>
      </c>
      <c r="B7" s="206" t="s">
        <v>1734</v>
      </c>
      <c r="C7" s="171" t="s">
        <v>28</v>
      </c>
      <c r="D7" s="153">
        <v>120</v>
      </c>
      <c r="E7" s="153">
        <v>115</v>
      </c>
      <c r="F7" s="151">
        <v>122</v>
      </c>
      <c r="G7" s="151">
        <v>118</v>
      </c>
      <c r="H7" s="151">
        <v>122</v>
      </c>
      <c r="I7" s="151">
        <v>115</v>
      </c>
      <c r="J7" s="172">
        <v>0.9</v>
      </c>
      <c r="K7" s="154">
        <v>0.958333333333333</v>
      </c>
      <c r="L7" s="154">
        <v>0.967213114754098</v>
      </c>
      <c r="M7" s="154">
        <v>0.942622950819672</v>
      </c>
      <c r="N7" s="207">
        <v>2767</v>
      </c>
      <c r="O7" s="153">
        <v>2437</v>
      </c>
      <c r="P7" s="153">
        <v>110</v>
      </c>
      <c r="Q7" s="151">
        <v>113</v>
      </c>
      <c r="R7" s="151">
        <v>114</v>
      </c>
      <c r="S7" s="154">
        <v>0.880737260571016</v>
      </c>
      <c r="T7" s="154">
        <v>0.916666666666667</v>
      </c>
      <c r="U7" s="155">
        <v>0.926229508196721</v>
      </c>
      <c r="V7" s="155">
        <v>0.934426229508197</v>
      </c>
      <c r="W7" s="173">
        <v>-0.00956284153005471</v>
      </c>
      <c r="X7" s="158">
        <v>806</v>
      </c>
      <c r="Y7" s="208">
        <v>718</v>
      </c>
      <c r="Z7" s="208">
        <v>819</v>
      </c>
      <c r="AA7" s="208">
        <v>723</v>
      </c>
      <c r="AB7" s="209">
        <v>0.890818858560794</v>
      </c>
      <c r="AC7" s="155">
        <v>0.882783882783883</v>
      </c>
      <c r="AD7" s="173">
        <v>0.00803497577691126</v>
      </c>
      <c r="AE7" s="159"/>
      <c r="AF7" s="161"/>
    </row>
    <row r="8" spans="1:38">
      <c r="A8" s="87" t="s">
        <v>24</v>
      </c>
      <c r="B8" s="206" t="s">
        <v>1734</v>
      </c>
      <c r="C8" s="171" t="s">
        <v>1736</v>
      </c>
      <c r="D8" s="153">
        <v>0</v>
      </c>
      <c r="E8" s="153">
        <v>0</v>
      </c>
      <c r="F8" s="151">
        <v>0</v>
      </c>
      <c r="G8" s="151">
        <v>0</v>
      </c>
      <c r="H8" s="151">
        <v>0</v>
      </c>
      <c r="I8" s="151">
        <v>0</v>
      </c>
      <c r="J8" s="172">
        <v>0.9</v>
      </c>
      <c r="K8" s="154">
        <v>0</v>
      </c>
      <c r="L8" s="154">
        <v>0</v>
      </c>
      <c r="M8" s="154">
        <v>0</v>
      </c>
      <c r="N8" s="207">
        <v>0</v>
      </c>
      <c r="O8" s="153">
        <v>0</v>
      </c>
      <c r="P8" s="153">
        <v>0</v>
      </c>
      <c r="Q8" s="151">
        <v>0</v>
      </c>
      <c r="R8" s="151">
        <v>0</v>
      </c>
      <c r="S8" s="154">
        <v>0</v>
      </c>
      <c r="T8" s="154">
        <v>0</v>
      </c>
      <c r="U8" s="155">
        <v>0</v>
      </c>
      <c r="V8" s="155">
        <v>0</v>
      </c>
      <c r="W8" s="173">
        <v>0</v>
      </c>
      <c r="X8" s="158">
        <v>0</v>
      </c>
      <c r="Y8" s="208">
        <v>0</v>
      </c>
      <c r="Z8" s="208">
        <v>0</v>
      </c>
      <c r="AA8" s="208">
        <v>0</v>
      </c>
      <c r="AB8" s="209">
        <v>0</v>
      </c>
      <c r="AC8" s="155">
        <v>0</v>
      </c>
      <c r="AD8" s="173">
        <v>0</v>
      </c>
      <c r="AE8" s="159"/>
      <c r="AF8" s="161"/>
      <c r="AJ8" s="210">
        <v>46266</v>
      </c>
    </row>
    <row r="9" spans="1:38">
      <c r="A9" s="87" t="s">
        <v>24</v>
      </c>
      <c r="B9" s="206" t="s">
        <v>1734</v>
      </c>
      <c r="C9" s="171" t="s">
        <v>31</v>
      </c>
      <c r="D9" s="153">
        <v>54</v>
      </c>
      <c r="E9" s="153">
        <v>53</v>
      </c>
      <c r="F9" s="151">
        <v>52</v>
      </c>
      <c r="G9" s="151">
        <v>52</v>
      </c>
      <c r="H9" s="151">
        <v>51</v>
      </c>
      <c r="I9" s="151">
        <v>51</v>
      </c>
      <c r="J9" s="172">
        <v>0.9</v>
      </c>
      <c r="K9" s="154">
        <v>0.981481481481482</v>
      </c>
      <c r="L9" s="154">
        <v>1</v>
      </c>
      <c r="M9" s="154">
        <v>1</v>
      </c>
      <c r="N9" s="207">
        <v>1254</v>
      </c>
      <c r="O9" s="153">
        <v>1117</v>
      </c>
      <c r="P9" s="153">
        <v>51</v>
      </c>
      <c r="Q9" s="151">
        <v>49</v>
      </c>
      <c r="R9" s="151">
        <v>48</v>
      </c>
      <c r="S9" s="154">
        <v>0.890749601275917</v>
      </c>
      <c r="T9" s="154">
        <v>0.944444444444444</v>
      </c>
      <c r="U9" s="155">
        <v>0.942307692307692</v>
      </c>
      <c r="V9" s="155">
        <v>0.941176470588235</v>
      </c>
      <c r="W9" s="173">
        <v>0.00213675213675213</v>
      </c>
      <c r="X9" s="158">
        <v>352</v>
      </c>
      <c r="Y9" s="208">
        <v>319</v>
      </c>
      <c r="Z9" s="208">
        <v>362</v>
      </c>
      <c r="AA9" s="208">
        <v>326</v>
      </c>
      <c r="AB9" s="209">
        <v>0.90625</v>
      </c>
      <c r="AC9" s="155">
        <v>0.900552486187845</v>
      </c>
      <c r="AD9" s="173">
        <v>0.00569751381215466</v>
      </c>
      <c r="AE9" s="159"/>
      <c r="AF9" s="161"/>
    </row>
    <row r="10" spans="1:38">
      <c r="A10" s="87" t="s">
        <v>24</v>
      </c>
      <c r="B10" s="206" t="s">
        <v>1734</v>
      </c>
      <c r="C10" s="171" t="s">
        <v>35</v>
      </c>
      <c r="D10" s="153">
        <v>31</v>
      </c>
      <c r="E10" s="153">
        <v>31</v>
      </c>
      <c r="F10" s="151">
        <v>31</v>
      </c>
      <c r="G10" s="151">
        <v>30</v>
      </c>
      <c r="H10" s="151">
        <v>17</v>
      </c>
      <c r="I10" s="151">
        <v>17</v>
      </c>
      <c r="J10" s="172">
        <v>0.9</v>
      </c>
      <c r="K10" s="154">
        <v>1</v>
      </c>
      <c r="L10" s="154">
        <v>0.967741935483871</v>
      </c>
      <c r="M10" s="154">
        <v>1</v>
      </c>
      <c r="N10" s="207">
        <v>645</v>
      </c>
      <c r="O10" s="153">
        <v>620</v>
      </c>
      <c r="P10" s="153">
        <v>30</v>
      </c>
      <c r="Q10" s="151">
        <v>30</v>
      </c>
      <c r="R10" s="151">
        <v>17</v>
      </c>
      <c r="S10" s="154">
        <v>0.961240310077519</v>
      </c>
      <c r="T10" s="154">
        <v>0.967741935483871</v>
      </c>
      <c r="U10" s="155">
        <v>0.967741935483871</v>
      </c>
      <c r="V10" s="155">
        <v>1</v>
      </c>
      <c r="W10" s="173">
        <v>0</v>
      </c>
      <c r="X10" s="158">
        <v>189</v>
      </c>
      <c r="Y10" s="208">
        <v>187</v>
      </c>
      <c r="Z10" s="208">
        <v>192</v>
      </c>
      <c r="AA10" s="208">
        <v>183</v>
      </c>
      <c r="AB10" s="209">
        <v>0.989417989417989</v>
      </c>
      <c r="AC10" s="155">
        <v>0.953125</v>
      </c>
      <c r="AD10" s="173">
        <v>0.0362929894179894</v>
      </c>
      <c r="AE10" s="159"/>
      <c r="AF10" s="161"/>
    </row>
    <row r="11" spans="1:38">
      <c r="A11" s="87" t="s">
        <v>24</v>
      </c>
      <c r="B11" s="206" t="s">
        <v>1734</v>
      </c>
      <c r="C11" s="171" t="s">
        <v>32</v>
      </c>
      <c r="D11" s="153">
        <v>0</v>
      </c>
      <c r="E11" s="153">
        <v>0</v>
      </c>
      <c r="F11" s="151">
        <v>0</v>
      </c>
      <c r="G11" s="151">
        <v>0</v>
      </c>
      <c r="H11" s="151">
        <v>0</v>
      </c>
      <c r="I11" s="151">
        <v>0</v>
      </c>
      <c r="J11" s="172">
        <v>0.9</v>
      </c>
      <c r="K11" s="154">
        <v>0</v>
      </c>
      <c r="L11" s="154">
        <v>0</v>
      </c>
      <c r="M11" s="154">
        <v>0</v>
      </c>
      <c r="N11" s="207">
        <v>0</v>
      </c>
      <c r="O11" s="153">
        <v>0</v>
      </c>
      <c r="P11" s="153">
        <v>0</v>
      </c>
      <c r="Q11" s="151">
        <v>0</v>
      </c>
      <c r="R11" s="151">
        <v>0</v>
      </c>
      <c r="S11" s="154">
        <v>0</v>
      </c>
      <c r="T11" s="154">
        <v>0</v>
      </c>
      <c r="U11" s="155">
        <v>0</v>
      </c>
      <c r="V11" s="155">
        <v>0</v>
      </c>
      <c r="W11" s="173">
        <v>0</v>
      </c>
      <c r="X11" s="158">
        <v>0</v>
      </c>
      <c r="Y11" s="208">
        <v>0</v>
      </c>
      <c r="Z11" s="208">
        <v>0</v>
      </c>
      <c r="AA11" s="208">
        <v>0</v>
      </c>
      <c r="AB11" s="209">
        <v>0</v>
      </c>
      <c r="AC11" s="155">
        <v>0</v>
      </c>
      <c r="AD11" s="173">
        <v>0</v>
      </c>
      <c r="AE11" s="159"/>
      <c r="AF11" s="161"/>
    </row>
    <row r="12" spans="1:38">
      <c r="A12" s="87" t="s">
        <v>24</v>
      </c>
      <c r="B12" s="206" t="s">
        <v>1734</v>
      </c>
      <c r="C12" s="171" t="s">
        <v>27</v>
      </c>
      <c r="D12" s="153">
        <v>67</v>
      </c>
      <c r="E12" s="153">
        <v>63</v>
      </c>
      <c r="F12" s="151">
        <v>66</v>
      </c>
      <c r="G12" s="151">
        <v>63</v>
      </c>
      <c r="H12" s="151">
        <v>65</v>
      </c>
      <c r="I12" s="151">
        <v>60</v>
      </c>
      <c r="J12" s="172">
        <v>0.9</v>
      </c>
      <c r="K12" s="154">
        <v>0.940298507462687</v>
      </c>
      <c r="L12" s="154">
        <v>0.954545454545455</v>
      </c>
      <c r="M12" s="154">
        <v>0.923076923076923</v>
      </c>
      <c r="N12" s="207">
        <v>1442</v>
      </c>
      <c r="O12" s="153">
        <v>1303</v>
      </c>
      <c r="P12" s="153">
        <v>58</v>
      </c>
      <c r="Q12" s="151">
        <v>61</v>
      </c>
      <c r="R12" s="151">
        <v>54</v>
      </c>
      <c r="S12" s="154">
        <v>0.903606102635229</v>
      </c>
      <c r="T12" s="154">
        <v>0.865671641791045</v>
      </c>
      <c r="U12" s="155">
        <v>0.924242424242424</v>
      </c>
      <c r="V12" s="155">
        <v>0.830769230769231</v>
      </c>
      <c r="W12" s="173">
        <v>-0.0585707824513795</v>
      </c>
      <c r="X12" s="158">
        <v>424</v>
      </c>
      <c r="Y12" s="208">
        <v>379</v>
      </c>
      <c r="Z12" s="208">
        <v>418</v>
      </c>
      <c r="AA12" s="208">
        <v>374</v>
      </c>
      <c r="AB12" s="209">
        <v>0.893867924528302</v>
      </c>
      <c r="AC12" s="155">
        <v>0.894736842105263</v>
      </c>
      <c r="AD12" s="173">
        <v>-0.000868917576961281</v>
      </c>
      <c r="AE12" s="159"/>
      <c r="AF12" s="161"/>
    </row>
    <row r="13" spans="1:38">
      <c r="A13" s="87" t="s">
        <v>24</v>
      </c>
      <c r="B13" s="206" t="s">
        <v>1734</v>
      </c>
      <c r="C13" s="171" t="s">
        <v>30</v>
      </c>
      <c r="D13" s="153">
        <v>124</v>
      </c>
      <c r="E13" s="153">
        <v>119</v>
      </c>
      <c r="F13" s="151">
        <v>121</v>
      </c>
      <c r="G13" s="151">
        <v>116</v>
      </c>
      <c r="H13" s="151">
        <v>115</v>
      </c>
      <c r="I13" s="151">
        <v>110</v>
      </c>
      <c r="J13" s="172">
        <v>0.9</v>
      </c>
      <c r="K13" s="154">
        <v>0.959677419354839</v>
      </c>
      <c r="L13" s="154">
        <v>0.958677685950413</v>
      </c>
      <c r="M13" s="154">
        <v>0.956521739130435</v>
      </c>
      <c r="N13" s="207">
        <v>2731</v>
      </c>
      <c r="O13" s="153">
        <v>2508</v>
      </c>
      <c r="P13" s="153">
        <v>107</v>
      </c>
      <c r="Q13" s="151">
        <v>110</v>
      </c>
      <c r="R13" s="151">
        <v>109</v>
      </c>
      <c r="S13" s="154">
        <v>0.918344928597583</v>
      </c>
      <c r="T13" s="154">
        <v>0.862903225806452</v>
      </c>
      <c r="U13" s="155">
        <v>0.909090909090909</v>
      </c>
      <c r="V13" s="155">
        <v>0.947826086956522</v>
      </c>
      <c r="W13" s="173">
        <v>-0.0461876832844574</v>
      </c>
      <c r="X13" s="158">
        <v>790</v>
      </c>
      <c r="Y13" s="208">
        <v>718</v>
      </c>
      <c r="Z13" s="208">
        <v>813</v>
      </c>
      <c r="AA13" s="208">
        <v>747</v>
      </c>
      <c r="AB13" s="209">
        <v>0.908860759493671</v>
      </c>
      <c r="AC13" s="155">
        <v>0.918819188191882</v>
      </c>
      <c r="AD13" s="173">
        <v>-0.00995842869821106</v>
      </c>
      <c r="AE13" s="159"/>
      <c r="AF13" s="161"/>
      <c r="AJ13" s="211"/>
      <c r="AK13" s="211"/>
      <c r="AL13" s="211"/>
    </row>
    <row r="14" spans="1:38">
      <c r="A14" s="87" t="s">
        <v>24</v>
      </c>
      <c r="B14" s="206" t="s">
        <v>1734</v>
      </c>
      <c r="C14" s="171" t="s">
        <v>1737</v>
      </c>
      <c r="D14" s="153">
        <v>86</v>
      </c>
      <c r="E14" s="153">
        <v>81</v>
      </c>
      <c r="F14" s="151">
        <v>85</v>
      </c>
      <c r="G14" s="151">
        <v>83</v>
      </c>
      <c r="H14" s="151">
        <v>85</v>
      </c>
      <c r="I14" s="151">
        <v>83</v>
      </c>
      <c r="J14" s="172">
        <v>0.9</v>
      </c>
      <c r="K14" s="154">
        <v>0.941860465116279</v>
      </c>
      <c r="L14" s="154">
        <v>0.976470588235294</v>
      </c>
      <c r="M14" s="154">
        <v>0.976470588235294</v>
      </c>
      <c r="N14" s="207">
        <v>1964</v>
      </c>
      <c r="O14" s="153">
        <v>1828</v>
      </c>
      <c r="P14" s="153">
        <v>79</v>
      </c>
      <c r="Q14" s="151">
        <v>83</v>
      </c>
      <c r="R14" s="151">
        <v>75</v>
      </c>
      <c r="S14" s="154">
        <v>0.930753564154786</v>
      </c>
      <c r="T14" s="154">
        <v>0.918604651162791</v>
      </c>
      <c r="U14" s="155">
        <v>0.929411764705882</v>
      </c>
      <c r="V14" s="155">
        <v>0.929411764705882</v>
      </c>
      <c r="W14" s="173">
        <v>-0.0108071135430917</v>
      </c>
      <c r="X14" s="158">
        <v>578</v>
      </c>
      <c r="Y14" s="208">
        <v>535</v>
      </c>
      <c r="Z14" s="208">
        <v>593</v>
      </c>
      <c r="AA14" s="208">
        <v>544</v>
      </c>
      <c r="AB14" s="209">
        <v>0.92560553633218</v>
      </c>
      <c r="AC14" s="155">
        <v>0.917369308600337</v>
      </c>
      <c r="AD14" s="173">
        <v>0.00823622773184263</v>
      </c>
      <c r="AE14" s="159"/>
      <c r="AF14" s="161"/>
      <c r="AJ14" s="211"/>
      <c r="AK14" s="211"/>
      <c r="AL14" s="211"/>
    </row>
    <row r="15" spans="1:38">
      <c r="A15" s="87" t="s">
        <v>24</v>
      </c>
      <c r="B15" s="206" t="s">
        <v>1734</v>
      </c>
      <c r="C15" s="171" t="s">
        <v>34</v>
      </c>
      <c r="D15" s="153">
        <v>126</v>
      </c>
      <c r="E15" s="153">
        <v>124</v>
      </c>
      <c r="F15" s="151">
        <v>129</v>
      </c>
      <c r="G15" s="151">
        <v>126</v>
      </c>
      <c r="H15" s="151">
        <v>119</v>
      </c>
      <c r="I15" s="151">
        <v>119</v>
      </c>
      <c r="J15" s="172">
        <v>0.9</v>
      </c>
      <c r="K15" s="154">
        <v>0.984126984126984</v>
      </c>
      <c r="L15" s="154">
        <v>0.976744186046512</v>
      </c>
      <c r="M15" s="154">
        <v>1</v>
      </c>
      <c r="N15" s="207">
        <v>2926</v>
      </c>
      <c r="O15" s="153">
        <v>2892</v>
      </c>
      <c r="P15" s="153">
        <v>124</v>
      </c>
      <c r="Q15" s="151">
        <v>126</v>
      </c>
      <c r="R15" s="151">
        <v>119</v>
      </c>
      <c r="S15" s="154">
        <v>0.98838004101162</v>
      </c>
      <c r="T15" s="154">
        <v>0.984126984126984</v>
      </c>
      <c r="U15" s="155">
        <v>0.976744186046512</v>
      </c>
      <c r="V15" s="155">
        <v>1</v>
      </c>
      <c r="W15" s="173">
        <v>0.00738279808047249</v>
      </c>
      <c r="X15" s="158">
        <v>848</v>
      </c>
      <c r="Y15" s="208">
        <v>837</v>
      </c>
      <c r="Z15" s="208">
        <v>865</v>
      </c>
      <c r="AA15" s="208">
        <v>853</v>
      </c>
      <c r="AB15" s="209">
        <v>0.987028301886792</v>
      </c>
      <c r="AC15" s="155">
        <v>0.986127167630058</v>
      </c>
      <c r="AD15" s="173">
        <v>0.000901134256734659</v>
      </c>
      <c r="AE15" s="159"/>
      <c r="AF15" s="161"/>
      <c r="AJ15" s="212"/>
      <c r="AK15" s="211"/>
      <c r="AL15" s="211"/>
    </row>
    <row r="16" spans="1:38">
      <c r="A16" s="87" t="s">
        <v>24</v>
      </c>
      <c r="B16" s="206" t="s">
        <v>1734</v>
      </c>
      <c r="C16" s="171" t="s">
        <v>29</v>
      </c>
      <c r="D16" s="153">
        <v>29</v>
      </c>
      <c r="E16" s="153">
        <v>26</v>
      </c>
      <c r="F16" s="151">
        <v>30</v>
      </c>
      <c r="G16" s="151">
        <v>28</v>
      </c>
      <c r="H16" s="151">
        <v>31</v>
      </c>
      <c r="I16" s="151">
        <v>31</v>
      </c>
      <c r="J16" s="172">
        <v>0.9</v>
      </c>
      <c r="K16" s="154">
        <v>0.896551724137931</v>
      </c>
      <c r="L16" s="154">
        <v>0.933333333333333</v>
      </c>
      <c r="M16" s="154">
        <v>1</v>
      </c>
      <c r="N16" s="207">
        <v>687</v>
      </c>
      <c r="O16" s="153">
        <v>637</v>
      </c>
      <c r="P16" s="153">
        <v>24</v>
      </c>
      <c r="Q16" s="151">
        <v>28</v>
      </c>
      <c r="R16" s="151">
        <v>31</v>
      </c>
      <c r="S16" s="154">
        <v>0.927219796215429</v>
      </c>
      <c r="T16" s="154">
        <v>0.827586206896552</v>
      </c>
      <c r="U16" s="155">
        <v>0.933333333333333</v>
      </c>
      <c r="V16" s="155">
        <v>1</v>
      </c>
      <c r="W16" s="173">
        <v>-0.105747126436782</v>
      </c>
      <c r="X16" s="158">
        <v>197</v>
      </c>
      <c r="Y16" s="208">
        <v>182</v>
      </c>
      <c r="Z16" s="208">
        <v>204</v>
      </c>
      <c r="AA16" s="208">
        <v>185</v>
      </c>
      <c r="AB16" s="209">
        <v>0.923857868020305</v>
      </c>
      <c r="AC16" s="155">
        <v>0.906862745098039</v>
      </c>
      <c r="AD16" s="173">
        <v>0.0169951229222653</v>
      </c>
      <c r="AE16" s="159"/>
      <c r="AF16" s="161"/>
      <c r="AJ16" s="212"/>
      <c r="AK16" s="211"/>
      <c r="AL16" s="211"/>
    </row>
    <row r="17" spans="1:38">
      <c r="A17" s="87" t="s">
        <v>24</v>
      </c>
      <c r="B17" s="206" t="s">
        <v>1738</v>
      </c>
      <c r="C17" s="171" t="s">
        <v>1739</v>
      </c>
      <c r="D17" s="153">
        <v>0</v>
      </c>
      <c r="E17" s="153">
        <v>0</v>
      </c>
      <c r="F17" s="151">
        <v>0</v>
      </c>
      <c r="G17" s="151">
        <v>0</v>
      </c>
      <c r="H17" s="151">
        <v>0</v>
      </c>
      <c r="I17" s="151">
        <v>0</v>
      </c>
      <c r="J17" s="172">
        <v>0.9</v>
      </c>
      <c r="K17" s="154">
        <v>0</v>
      </c>
      <c r="L17" s="154">
        <v>0</v>
      </c>
      <c r="M17" s="154">
        <v>0</v>
      </c>
      <c r="N17" s="207">
        <v>0</v>
      </c>
      <c r="O17" s="153">
        <v>0</v>
      </c>
      <c r="P17" s="153">
        <v>0</v>
      </c>
      <c r="Q17" s="151">
        <v>0</v>
      </c>
      <c r="R17" s="151">
        <v>0</v>
      </c>
      <c r="S17" s="154">
        <v>0</v>
      </c>
      <c r="T17" s="154">
        <v>0</v>
      </c>
      <c r="U17" s="155">
        <v>0</v>
      </c>
      <c r="V17" s="155">
        <v>0</v>
      </c>
      <c r="W17" s="173">
        <v>0</v>
      </c>
      <c r="X17" s="158">
        <v>0</v>
      </c>
      <c r="Y17" s="208">
        <v>0</v>
      </c>
      <c r="Z17" s="208">
        <v>0</v>
      </c>
      <c r="AA17" s="208">
        <v>0</v>
      </c>
      <c r="AB17" s="209">
        <v>0</v>
      </c>
      <c r="AC17" s="155">
        <v>0</v>
      </c>
      <c r="AD17" s="173">
        <v>0</v>
      </c>
      <c r="AE17" s="159"/>
      <c r="AF17" s="161"/>
      <c r="AJ17" s="212"/>
      <c r="AK17" s="211"/>
      <c r="AL17" s="211"/>
    </row>
    <row r="18" spans="1:38">
      <c r="A18" s="87" t="s">
        <v>24</v>
      </c>
      <c r="B18" s="206" t="s">
        <v>1738</v>
      </c>
      <c r="C18" s="171" t="s">
        <v>38</v>
      </c>
      <c r="D18" s="153">
        <v>19</v>
      </c>
      <c r="E18" s="153">
        <v>18</v>
      </c>
      <c r="F18" s="151">
        <v>17</v>
      </c>
      <c r="G18" s="151">
        <v>15</v>
      </c>
      <c r="H18" s="151">
        <v>18</v>
      </c>
      <c r="I18" s="151">
        <v>17</v>
      </c>
      <c r="J18" s="172">
        <v>0.9</v>
      </c>
      <c r="K18" s="154">
        <v>0.947368421052632</v>
      </c>
      <c r="L18" s="154">
        <v>0.882352941176471</v>
      </c>
      <c r="M18" s="154">
        <v>0.944444444444444</v>
      </c>
      <c r="N18" s="207">
        <v>432</v>
      </c>
      <c r="O18" s="153">
        <v>350</v>
      </c>
      <c r="P18" s="153">
        <v>17</v>
      </c>
      <c r="Q18" s="151">
        <v>14</v>
      </c>
      <c r="R18" s="151">
        <v>14</v>
      </c>
      <c r="S18" s="154">
        <v>0.810185185185185</v>
      </c>
      <c r="T18" s="154">
        <v>0.894736842105263</v>
      </c>
      <c r="U18" s="155">
        <v>0.823529411764706</v>
      </c>
      <c r="V18" s="155">
        <v>0.777777777777778</v>
      </c>
      <c r="W18" s="173">
        <v>0.0712074303405573</v>
      </c>
      <c r="X18" s="158">
        <v>122</v>
      </c>
      <c r="Y18" s="208">
        <v>100</v>
      </c>
      <c r="Z18" s="208">
        <v>128</v>
      </c>
      <c r="AA18" s="208">
        <v>103</v>
      </c>
      <c r="AB18" s="209">
        <v>0.819672131147541</v>
      </c>
      <c r="AC18" s="155">
        <v>0.8046875</v>
      </c>
      <c r="AD18" s="173">
        <v>0.014984631147541</v>
      </c>
      <c r="AE18" s="159"/>
      <c r="AF18" s="161"/>
    </row>
    <row r="19" spans="1:38">
      <c r="A19" s="87" t="s">
        <v>24</v>
      </c>
      <c r="B19" s="206" t="s">
        <v>1738</v>
      </c>
      <c r="C19" s="171" t="s">
        <v>36</v>
      </c>
      <c r="D19" s="153">
        <v>100</v>
      </c>
      <c r="E19" s="153">
        <v>98</v>
      </c>
      <c r="F19" s="151">
        <v>99</v>
      </c>
      <c r="G19" s="151">
        <v>97</v>
      </c>
      <c r="H19" s="151">
        <v>101</v>
      </c>
      <c r="I19" s="151">
        <v>96</v>
      </c>
      <c r="J19" s="172">
        <v>0.9</v>
      </c>
      <c r="K19" s="154">
        <v>0.98</v>
      </c>
      <c r="L19" s="154">
        <v>0.97979797979798</v>
      </c>
      <c r="M19" s="154">
        <v>0.95049504950495</v>
      </c>
      <c r="N19" s="207">
        <v>2246</v>
      </c>
      <c r="O19" s="153">
        <v>1989</v>
      </c>
      <c r="P19" s="153">
        <v>90</v>
      </c>
      <c r="Q19" s="151">
        <v>93</v>
      </c>
      <c r="R19" s="151">
        <v>96</v>
      </c>
      <c r="S19" s="154">
        <v>0.885574354407836</v>
      </c>
      <c r="T19" s="154">
        <v>0.9</v>
      </c>
      <c r="U19" s="155">
        <v>0.939393939393939</v>
      </c>
      <c r="V19" s="155">
        <v>0.95049504950495</v>
      </c>
      <c r="W19" s="173">
        <v>-0.0393939393939394</v>
      </c>
      <c r="X19" s="158">
        <v>649</v>
      </c>
      <c r="Y19" s="208">
        <v>581</v>
      </c>
      <c r="Z19" s="208">
        <v>657</v>
      </c>
      <c r="AA19" s="208">
        <v>580</v>
      </c>
      <c r="AB19" s="209">
        <v>0.895223420647149</v>
      </c>
      <c r="AC19" s="155">
        <v>0.882800608828006</v>
      </c>
      <c r="AD19" s="173">
        <v>0.0124228118191434</v>
      </c>
      <c r="AE19" s="159"/>
      <c r="AF19" s="161"/>
    </row>
    <row r="20" spans="1:38">
      <c r="A20" s="87" t="s">
        <v>24</v>
      </c>
      <c r="B20" s="206" t="s">
        <v>1738</v>
      </c>
      <c r="C20" s="171" t="s">
        <v>41</v>
      </c>
      <c r="D20" s="153">
        <v>46</v>
      </c>
      <c r="E20" s="153">
        <v>46</v>
      </c>
      <c r="F20" s="151">
        <v>45</v>
      </c>
      <c r="G20" s="151">
        <v>45</v>
      </c>
      <c r="H20" s="151">
        <v>45</v>
      </c>
      <c r="I20" s="151">
        <v>45</v>
      </c>
      <c r="J20" s="172">
        <v>0.9</v>
      </c>
      <c r="K20" s="154">
        <v>1</v>
      </c>
      <c r="L20" s="154">
        <v>1</v>
      </c>
      <c r="M20" s="154">
        <v>1</v>
      </c>
      <c r="N20" s="207">
        <v>1086</v>
      </c>
      <c r="O20" s="153">
        <v>986</v>
      </c>
      <c r="P20" s="153">
        <v>44</v>
      </c>
      <c r="Q20" s="151">
        <v>41</v>
      </c>
      <c r="R20" s="151">
        <v>40</v>
      </c>
      <c r="S20" s="154">
        <v>0.907918968692449</v>
      </c>
      <c r="T20" s="154">
        <v>0.956521739130435</v>
      </c>
      <c r="U20" s="155">
        <v>0.911111111111111</v>
      </c>
      <c r="V20" s="155">
        <v>0.888888888888889</v>
      </c>
      <c r="W20" s="173">
        <v>0.0454106280193237</v>
      </c>
      <c r="X20" s="158">
        <v>314</v>
      </c>
      <c r="Y20" s="208">
        <v>285</v>
      </c>
      <c r="Z20" s="208">
        <v>323</v>
      </c>
      <c r="AA20" s="208">
        <v>292</v>
      </c>
      <c r="AB20" s="209">
        <v>0.907643312101911</v>
      </c>
      <c r="AC20" s="155">
        <v>0.904024767801858</v>
      </c>
      <c r="AD20" s="173">
        <v>0.00361854430005326</v>
      </c>
      <c r="AE20" s="159"/>
      <c r="AF20" s="161"/>
    </row>
    <row r="21" spans="1:38">
      <c r="A21" s="87" t="s">
        <v>24</v>
      </c>
      <c r="B21" s="206" t="s">
        <v>1738</v>
      </c>
      <c r="C21" s="171" t="s">
        <v>39</v>
      </c>
      <c r="D21" s="153">
        <v>122</v>
      </c>
      <c r="E21" s="153">
        <v>112</v>
      </c>
      <c r="F21" s="151">
        <v>121</v>
      </c>
      <c r="G21" s="151">
        <v>112</v>
      </c>
      <c r="H21" s="151">
        <v>121</v>
      </c>
      <c r="I21" s="151">
        <v>114</v>
      </c>
      <c r="J21" s="172">
        <v>0.9</v>
      </c>
      <c r="K21" s="154">
        <v>0.918032786885246</v>
      </c>
      <c r="L21" s="154">
        <v>0.925619834710744</v>
      </c>
      <c r="M21" s="154">
        <v>0.942148760330578</v>
      </c>
      <c r="N21" s="207">
        <v>2930</v>
      </c>
      <c r="O21" s="153">
        <v>2747</v>
      </c>
      <c r="P21" s="153">
        <v>112</v>
      </c>
      <c r="Q21" s="151">
        <v>110</v>
      </c>
      <c r="R21" s="151">
        <v>114</v>
      </c>
      <c r="S21" s="154">
        <v>0.937542662116041</v>
      </c>
      <c r="T21" s="154">
        <v>0.918032786885246</v>
      </c>
      <c r="U21" s="155">
        <v>0.909090909090909</v>
      </c>
      <c r="V21" s="155">
        <v>0.942148760330578</v>
      </c>
      <c r="W21" s="173">
        <v>0.00894187779433686</v>
      </c>
      <c r="X21" s="158">
        <v>828</v>
      </c>
      <c r="Y21" s="208">
        <v>769</v>
      </c>
      <c r="Z21" s="208">
        <v>845</v>
      </c>
      <c r="AA21" s="208">
        <v>787</v>
      </c>
      <c r="AB21" s="209">
        <v>0.928743961352657</v>
      </c>
      <c r="AC21" s="155">
        <v>0.931360946745562</v>
      </c>
      <c r="AD21" s="173">
        <v>-0.00261698539290511</v>
      </c>
      <c r="AE21" s="159"/>
      <c r="AF21" s="161"/>
    </row>
    <row r="22" spans="1:38">
      <c r="A22" s="87" t="s">
        <v>24</v>
      </c>
      <c r="B22" s="206" t="s">
        <v>1738</v>
      </c>
      <c r="C22" s="171" t="s">
        <v>37</v>
      </c>
      <c r="D22" s="153">
        <v>117</v>
      </c>
      <c r="E22" s="153">
        <v>116</v>
      </c>
      <c r="F22" s="151">
        <v>121</v>
      </c>
      <c r="G22" s="151">
        <v>118</v>
      </c>
      <c r="H22" s="151">
        <v>123</v>
      </c>
      <c r="I22" s="151">
        <v>122</v>
      </c>
      <c r="J22" s="172">
        <v>0.9</v>
      </c>
      <c r="K22" s="154">
        <v>0.991452991452991</v>
      </c>
      <c r="L22" s="154">
        <v>0.975206611570248</v>
      </c>
      <c r="M22" s="154">
        <v>0.991869918699187</v>
      </c>
      <c r="N22" s="207">
        <v>2820</v>
      </c>
      <c r="O22" s="153">
        <v>2769</v>
      </c>
      <c r="P22" s="153">
        <v>114</v>
      </c>
      <c r="Q22" s="151">
        <v>117</v>
      </c>
      <c r="R22" s="151">
        <v>122</v>
      </c>
      <c r="S22" s="154">
        <v>0.981914893617021</v>
      </c>
      <c r="T22" s="154">
        <v>0.974358974358974</v>
      </c>
      <c r="U22" s="155">
        <v>0.966942148760331</v>
      </c>
      <c r="V22" s="155">
        <v>0.991869918699187</v>
      </c>
      <c r="W22" s="173">
        <v>0.00741682559864376</v>
      </c>
      <c r="X22" s="158">
        <v>809</v>
      </c>
      <c r="Y22" s="208">
        <v>789</v>
      </c>
      <c r="Z22" s="208">
        <v>826</v>
      </c>
      <c r="AA22" s="208">
        <v>813</v>
      </c>
      <c r="AB22" s="209">
        <v>0.975278121137206</v>
      </c>
      <c r="AC22" s="155">
        <v>0.984261501210654</v>
      </c>
      <c r="AD22" s="173">
        <v>-0.00898338007344723</v>
      </c>
      <c r="AE22" s="159"/>
      <c r="AF22" s="161"/>
    </row>
    <row r="23" spans="1:38">
      <c r="A23" s="87" t="s">
        <v>24</v>
      </c>
      <c r="B23" s="206" t="s">
        <v>1738</v>
      </c>
      <c r="C23" s="171" t="s">
        <v>40</v>
      </c>
      <c r="D23" s="153">
        <v>17</v>
      </c>
      <c r="E23" s="153">
        <v>12</v>
      </c>
      <c r="F23" s="151">
        <v>17</v>
      </c>
      <c r="G23" s="151">
        <v>16</v>
      </c>
      <c r="H23" s="151">
        <v>16</v>
      </c>
      <c r="I23" s="151">
        <v>16</v>
      </c>
      <c r="J23" s="172">
        <v>0.9</v>
      </c>
      <c r="K23" s="154">
        <v>0.705882352941177</v>
      </c>
      <c r="L23" s="154">
        <v>0.941176470588235</v>
      </c>
      <c r="M23" s="154">
        <v>1</v>
      </c>
      <c r="N23" s="207">
        <v>397</v>
      </c>
      <c r="O23" s="153">
        <v>362</v>
      </c>
      <c r="P23" s="153">
        <v>11</v>
      </c>
      <c r="Q23" s="151">
        <v>16</v>
      </c>
      <c r="R23" s="151">
        <v>15</v>
      </c>
      <c r="S23" s="154">
        <v>0.91183879093199</v>
      </c>
      <c r="T23" s="154">
        <v>0.647058823529412</v>
      </c>
      <c r="U23" s="155">
        <v>0.941176470588235</v>
      </c>
      <c r="V23" s="155">
        <v>0.9375</v>
      </c>
      <c r="W23" s="173">
        <v>-0.294117647058823</v>
      </c>
      <c r="X23" s="158">
        <v>113</v>
      </c>
      <c r="Y23" s="208">
        <v>99</v>
      </c>
      <c r="Z23" s="208">
        <v>118</v>
      </c>
      <c r="AA23" s="208">
        <v>113</v>
      </c>
      <c r="AB23" s="209">
        <v>0.876106194690266</v>
      </c>
      <c r="AC23" s="155">
        <v>0.957627118644068</v>
      </c>
      <c r="AD23" s="173">
        <v>-0.0815209239538023</v>
      </c>
      <c r="AE23" s="159"/>
      <c r="AF23" s="161"/>
    </row>
    <row r="24" spans="1:38">
      <c r="A24" s="87" t="s">
        <v>24</v>
      </c>
      <c r="B24" s="206" t="s">
        <v>1740</v>
      </c>
      <c r="C24" s="171" t="s">
        <v>1741</v>
      </c>
      <c r="D24" s="153">
        <v>0</v>
      </c>
      <c r="E24" s="153">
        <v>0</v>
      </c>
      <c r="F24" s="151">
        <v>0</v>
      </c>
      <c r="G24" s="151">
        <v>0</v>
      </c>
      <c r="H24" s="151">
        <v>0</v>
      </c>
      <c r="I24" s="151">
        <v>0</v>
      </c>
      <c r="J24" s="172">
        <v>0.9</v>
      </c>
      <c r="K24" s="154">
        <v>0</v>
      </c>
      <c r="L24" s="154">
        <v>0</v>
      </c>
      <c r="M24" s="154">
        <v>0</v>
      </c>
      <c r="N24" s="207">
        <v>0</v>
      </c>
      <c r="O24" s="153">
        <v>0</v>
      </c>
      <c r="P24" s="153">
        <v>0</v>
      </c>
      <c r="Q24" s="151">
        <v>0</v>
      </c>
      <c r="R24" s="151">
        <v>0</v>
      </c>
      <c r="S24" s="154">
        <v>0</v>
      </c>
      <c r="T24" s="154">
        <v>0</v>
      </c>
      <c r="U24" s="155">
        <v>0</v>
      </c>
      <c r="V24" s="155">
        <v>0</v>
      </c>
      <c r="W24" s="173">
        <v>0</v>
      </c>
      <c r="X24" s="158">
        <v>0</v>
      </c>
      <c r="Y24" s="208">
        <v>0</v>
      </c>
      <c r="Z24" s="208">
        <v>0</v>
      </c>
      <c r="AA24" s="208">
        <v>0</v>
      </c>
      <c r="AB24" s="209">
        <v>0</v>
      </c>
      <c r="AC24" s="155">
        <v>0</v>
      </c>
      <c r="AD24" s="173">
        <v>0</v>
      </c>
      <c r="AE24" s="159"/>
      <c r="AF24" s="161"/>
    </row>
    <row r="25" spans="1:38">
      <c r="A25" s="87" t="s">
        <v>24</v>
      </c>
      <c r="B25" s="206" t="s">
        <v>1740</v>
      </c>
      <c r="C25" s="171" t="s">
        <v>1742</v>
      </c>
      <c r="D25" s="153">
        <v>0</v>
      </c>
      <c r="E25" s="153">
        <v>0</v>
      </c>
      <c r="F25" s="151">
        <v>0</v>
      </c>
      <c r="G25" s="151">
        <v>0</v>
      </c>
      <c r="H25" s="151">
        <v>0</v>
      </c>
      <c r="I25" s="151">
        <v>0</v>
      </c>
      <c r="J25" s="172">
        <v>0.9</v>
      </c>
      <c r="K25" s="154">
        <v>0</v>
      </c>
      <c r="L25" s="154">
        <v>0</v>
      </c>
      <c r="M25" s="154">
        <v>0</v>
      </c>
      <c r="N25" s="207">
        <v>0</v>
      </c>
      <c r="O25" s="153">
        <v>0</v>
      </c>
      <c r="P25" s="153">
        <v>0</v>
      </c>
      <c r="Q25" s="151">
        <v>0</v>
      </c>
      <c r="R25" s="151">
        <v>0</v>
      </c>
      <c r="S25" s="154">
        <v>0</v>
      </c>
      <c r="T25" s="154">
        <v>0</v>
      </c>
      <c r="U25" s="155">
        <v>0</v>
      </c>
      <c r="V25" s="155">
        <v>0</v>
      </c>
      <c r="W25" s="173">
        <v>0</v>
      </c>
      <c r="X25" s="158">
        <v>0</v>
      </c>
      <c r="Y25" s="208">
        <v>0</v>
      </c>
      <c r="Z25" s="208">
        <v>0</v>
      </c>
      <c r="AA25" s="208">
        <v>0</v>
      </c>
      <c r="AB25" s="209">
        <v>0</v>
      </c>
      <c r="AC25" s="155">
        <v>0</v>
      </c>
      <c r="AD25" s="173">
        <v>0</v>
      </c>
      <c r="AE25" s="159"/>
      <c r="AF25" s="161"/>
    </row>
    <row r="26" spans="1:38">
      <c r="A26" s="87" t="s">
        <v>24</v>
      </c>
      <c r="B26" s="206" t="s">
        <v>1740</v>
      </c>
      <c r="C26" s="171" t="s">
        <v>1743</v>
      </c>
      <c r="D26" s="153">
        <v>0</v>
      </c>
      <c r="E26" s="153">
        <v>0</v>
      </c>
      <c r="F26" s="151">
        <v>0</v>
      </c>
      <c r="G26" s="151">
        <v>0</v>
      </c>
      <c r="H26" s="151">
        <v>0</v>
      </c>
      <c r="I26" s="151">
        <v>0</v>
      </c>
      <c r="J26" s="172">
        <v>0.9</v>
      </c>
      <c r="K26" s="154">
        <v>0</v>
      </c>
      <c r="L26" s="154">
        <v>0</v>
      </c>
      <c r="M26" s="154">
        <v>0</v>
      </c>
      <c r="N26" s="207">
        <v>0</v>
      </c>
      <c r="O26" s="153">
        <v>0</v>
      </c>
      <c r="P26" s="153">
        <v>0</v>
      </c>
      <c r="Q26" s="151">
        <v>0</v>
      </c>
      <c r="R26" s="151">
        <v>0</v>
      </c>
      <c r="S26" s="154">
        <v>0</v>
      </c>
      <c r="T26" s="154">
        <v>0</v>
      </c>
      <c r="U26" s="155">
        <v>0</v>
      </c>
      <c r="V26" s="155">
        <v>0</v>
      </c>
      <c r="W26" s="173">
        <v>0</v>
      </c>
      <c r="X26" s="158">
        <v>0</v>
      </c>
      <c r="Y26" s="208">
        <v>0</v>
      </c>
      <c r="Z26" s="208">
        <v>0</v>
      </c>
      <c r="AA26" s="208">
        <v>0</v>
      </c>
      <c r="AB26" s="209">
        <v>0</v>
      </c>
      <c r="AC26" s="155">
        <v>0</v>
      </c>
      <c r="AD26" s="173">
        <v>0</v>
      </c>
      <c r="AE26" s="159"/>
      <c r="AF26" s="161"/>
    </row>
    <row r="27" spans="1:38">
      <c r="A27" s="87" t="s">
        <v>24</v>
      </c>
      <c r="B27" s="206" t="s">
        <v>1740</v>
      </c>
      <c r="C27" s="171" t="s">
        <v>1744</v>
      </c>
      <c r="D27" s="153">
        <v>0</v>
      </c>
      <c r="E27" s="153">
        <v>0</v>
      </c>
      <c r="F27" s="151">
        <v>0</v>
      </c>
      <c r="G27" s="151">
        <v>0</v>
      </c>
      <c r="H27" s="151">
        <v>0</v>
      </c>
      <c r="I27" s="151">
        <v>0</v>
      </c>
      <c r="J27" s="172">
        <v>0.9</v>
      </c>
      <c r="K27" s="154">
        <v>0</v>
      </c>
      <c r="L27" s="154">
        <v>0</v>
      </c>
      <c r="M27" s="154">
        <v>0</v>
      </c>
      <c r="N27" s="207">
        <v>0</v>
      </c>
      <c r="O27" s="153">
        <v>0</v>
      </c>
      <c r="P27" s="153">
        <v>0</v>
      </c>
      <c r="Q27" s="151">
        <v>0</v>
      </c>
      <c r="R27" s="151">
        <v>0</v>
      </c>
      <c r="S27" s="154">
        <v>0</v>
      </c>
      <c r="T27" s="154">
        <v>0</v>
      </c>
      <c r="U27" s="155">
        <v>0</v>
      </c>
      <c r="V27" s="155">
        <v>0</v>
      </c>
      <c r="W27" s="173">
        <v>0</v>
      </c>
      <c r="X27" s="158">
        <v>0</v>
      </c>
      <c r="Y27" s="208">
        <v>0</v>
      </c>
      <c r="Z27" s="208">
        <v>0</v>
      </c>
      <c r="AA27" s="208">
        <v>0</v>
      </c>
      <c r="AB27" s="209">
        <v>0</v>
      </c>
      <c r="AC27" s="155">
        <v>0</v>
      </c>
      <c r="AD27" s="173">
        <v>0</v>
      </c>
      <c r="AE27" s="159"/>
      <c r="AF27" s="161"/>
    </row>
    <row r="28" spans="1:38">
      <c r="A28" s="87" t="s">
        <v>24</v>
      </c>
      <c r="B28" s="206" t="s">
        <v>1740</v>
      </c>
      <c r="C28" s="171" t="s">
        <v>48</v>
      </c>
      <c r="D28" s="153">
        <v>67</v>
      </c>
      <c r="E28" s="153">
        <v>67</v>
      </c>
      <c r="F28" s="151">
        <v>65</v>
      </c>
      <c r="G28" s="151">
        <v>65</v>
      </c>
      <c r="H28" s="151">
        <v>66</v>
      </c>
      <c r="I28" s="151">
        <v>66</v>
      </c>
      <c r="J28" s="172">
        <v>0.9</v>
      </c>
      <c r="K28" s="154">
        <v>1</v>
      </c>
      <c r="L28" s="154">
        <v>1</v>
      </c>
      <c r="M28" s="154">
        <v>1</v>
      </c>
      <c r="N28" s="207">
        <v>1531</v>
      </c>
      <c r="O28" s="153">
        <v>1410</v>
      </c>
      <c r="P28" s="153">
        <v>63</v>
      </c>
      <c r="Q28" s="151">
        <v>55</v>
      </c>
      <c r="R28" s="151">
        <v>60</v>
      </c>
      <c r="S28" s="154">
        <v>0.920966688438929</v>
      </c>
      <c r="T28" s="154">
        <v>0.940298507462687</v>
      </c>
      <c r="U28" s="155">
        <v>0.846153846153846</v>
      </c>
      <c r="V28" s="155">
        <v>0.909090909090909</v>
      </c>
      <c r="W28" s="173">
        <v>0.0941446613088405</v>
      </c>
      <c r="X28" s="158">
        <v>438</v>
      </c>
      <c r="Y28" s="208">
        <v>388</v>
      </c>
      <c r="Z28" s="208">
        <v>455</v>
      </c>
      <c r="AA28" s="208">
        <v>416</v>
      </c>
      <c r="AB28" s="209">
        <v>0.885844748858447</v>
      </c>
      <c r="AC28" s="155">
        <v>0.914285714285714</v>
      </c>
      <c r="AD28" s="173">
        <v>-0.0284409654272668</v>
      </c>
      <c r="AE28" s="159"/>
      <c r="AF28" s="161"/>
    </row>
    <row r="29" spans="1:38">
      <c r="A29" s="87" t="s">
        <v>24</v>
      </c>
      <c r="B29" s="206" t="s">
        <v>1740</v>
      </c>
      <c r="C29" s="171" t="s">
        <v>47</v>
      </c>
      <c r="D29" s="153">
        <v>55</v>
      </c>
      <c r="E29" s="153">
        <v>54</v>
      </c>
      <c r="F29" s="151">
        <v>56</v>
      </c>
      <c r="G29" s="151">
        <v>56</v>
      </c>
      <c r="H29" s="151">
        <v>55</v>
      </c>
      <c r="I29" s="151">
        <v>55</v>
      </c>
      <c r="J29" s="172">
        <v>0.9</v>
      </c>
      <c r="K29" s="154">
        <v>0.981818181818182</v>
      </c>
      <c r="L29" s="154">
        <v>1</v>
      </c>
      <c r="M29" s="154">
        <v>1</v>
      </c>
      <c r="N29" s="207">
        <v>1297</v>
      </c>
      <c r="O29" s="153">
        <v>1273</v>
      </c>
      <c r="P29" s="153">
        <v>54</v>
      </c>
      <c r="Q29" s="151">
        <v>55</v>
      </c>
      <c r="R29" s="151">
        <v>51</v>
      </c>
      <c r="S29" s="154">
        <v>0.981495759444873</v>
      </c>
      <c r="T29" s="154">
        <v>0.981818181818182</v>
      </c>
      <c r="U29" s="155">
        <v>0.982142857142857</v>
      </c>
      <c r="V29" s="155">
        <v>0.927272727272727</v>
      </c>
      <c r="W29" s="173">
        <v>-0.000324675324675283</v>
      </c>
      <c r="X29" s="158">
        <v>369</v>
      </c>
      <c r="Y29" s="208">
        <v>362</v>
      </c>
      <c r="Z29" s="208">
        <v>389</v>
      </c>
      <c r="AA29" s="208">
        <v>378</v>
      </c>
      <c r="AB29" s="209">
        <v>0.981029810298103</v>
      </c>
      <c r="AC29" s="155">
        <v>0.97172236503856</v>
      </c>
      <c r="AD29" s="173">
        <v>0.00930744525954252</v>
      </c>
      <c r="AE29" s="159"/>
      <c r="AF29" s="161"/>
    </row>
    <row r="30" spans="1:38">
      <c r="A30" s="87" t="s">
        <v>24</v>
      </c>
      <c r="B30" s="206" t="s">
        <v>1740</v>
      </c>
      <c r="C30" s="171" t="s">
        <v>42</v>
      </c>
      <c r="D30" s="153">
        <v>160</v>
      </c>
      <c r="E30" s="153">
        <v>155</v>
      </c>
      <c r="F30" s="151">
        <v>156</v>
      </c>
      <c r="G30" s="151">
        <v>148</v>
      </c>
      <c r="H30" s="151">
        <v>157</v>
      </c>
      <c r="I30" s="151">
        <v>149</v>
      </c>
      <c r="J30" s="172">
        <v>0.9</v>
      </c>
      <c r="K30" s="154">
        <v>0.96875</v>
      </c>
      <c r="L30" s="154">
        <v>0.948717948717949</v>
      </c>
      <c r="M30" s="154">
        <v>0.949044585987261</v>
      </c>
      <c r="N30" s="207">
        <v>3464</v>
      </c>
      <c r="O30" s="153">
        <v>3084</v>
      </c>
      <c r="P30" s="153">
        <v>147</v>
      </c>
      <c r="Q30" s="151">
        <v>142</v>
      </c>
      <c r="R30" s="151">
        <v>140</v>
      </c>
      <c r="S30" s="154">
        <v>0.890300230946882</v>
      </c>
      <c r="T30" s="154">
        <v>0.91875</v>
      </c>
      <c r="U30" s="155">
        <v>0.91025641025641</v>
      </c>
      <c r="V30" s="155">
        <v>0.89171974522293</v>
      </c>
      <c r="W30" s="173">
        <v>0.00849358974358971</v>
      </c>
      <c r="X30" s="158">
        <v>998</v>
      </c>
      <c r="Y30" s="208">
        <v>870</v>
      </c>
      <c r="Z30" s="208">
        <v>1005</v>
      </c>
      <c r="AA30" s="208">
        <v>893</v>
      </c>
      <c r="AB30" s="209">
        <v>0.871743486973948</v>
      </c>
      <c r="AC30" s="155">
        <v>0.888557213930348</v>
      </c>
      <c r="AD30" s="173">
        <v>-0.0168137269564004</v>
      </c>
      <c r="AE30" s="159"/>
      <c r="AF30" s="161"/>
    </row>
    <row r="31" spans="1:38">
      <c r="A31" s="87" t="s">
        <v>24</v>
      </c>
      <c r="B31" s="206" t="s">
        <v>1740</v>
      </c>
      <c r="C31" s="171" t="s">
        <v>43</v>
      </c>
      <c r="D31" s="153">
        <v>147</v>
      </c>
      <c r="E31" s="153">
        <v>133</v>
      </c>
      <c r="F31" s="151">
        <v>145</v>
      </c>
      <c r="G31" s="151">
        <v>137</v>
      </c>
      <c r="H31" s="151">
        <v>145</v>
      </c>
      <c r="I31" s="151">
        <v>136</v>
      </c>
      <c r="J31" s="172">
        <v>0.9</v>
      </c>
      <c r="K31" s="154">
        <v>0.904761904761905</v>
      </c>
      <c r="L31" s="154">
        <v>0.944827586206897</v>
      </c>
      <c r="M31" s="154">
        <v>0.937931034482759</v>
      </c>
      <c r="N31" s="207">
        <v>3423</v>
      </c>
      <c r="O31" s="153">
        <v>3045</v>
      </c>
      <c r="P31" s="153">
        <v>130</v>
      </c>
      <c r="Q31" s="151">
        <v>130</v>
      </c>
      <c r="R31" s="151">
        <v>132</v>
      </c>
      <c r="S31" s="154">
        <v>0.889570552147239</v>
      </c>
      <c r="T31" s="154">
        <v>0.884353741496599</v>
      </c>
      <c r="U31" s="155">
        <v>0.896551724137931</v>
      </c>
      <c r="V31" s="155">
        <v>0.910344827586207</v>
      </c>
      <c r="W31" s="173">
        <v>-0.0121979826413324</v>
      </c>
      <c r="X31" s="158">
        <v>966</v>
      </c>
      <c r="Y31" s="208">
        <v>874</v>
      </c>
      <c r="Z31" s="208">
        <v>1001</v>
      </c>
      <c r="AA31" s="208">
        <v>902</v>
      </c>
      <c r="AB31" s="209">
        <v>0.904761904761905</v>
      </c>
      <c r="AC31" s="155">
        <v>0.901098901098901</v>
      </c>
      <c r="AD31" s="173">
        <v>0.00366300366300365</v>
      </c>
      <c r="AE31" s="159"/>
      <c r="AF31" s="161"/>
    </row>
    <row r="32" spans="1:38">
      <c r="A32" s="87" t="s">
        <v>24</v>
      </c>
      <c r="B32" s="206" t="s">
        <v>1740</v>
      </c>
      <c r="C32" s="171" t="s">
        <v>45</v>
      </c>
      <c r="D32" s="153">
        <v>106</v>
      </c>
      <c r="E32" s="153">
        <v>98</v>
      </c>
      <c r="F32" s="151">
        <v>111</v>
      </c>
      <c r="G32" s="151">
        <v>106</v>
      </c>
      <c r="H32" s="151">
        <v>106</v>
      </c>
      <c r="I32" s="151">
        <v>99</v>
      </c>
      <c r="J32" s="172">
        <v>0.9</v>
      </c>
      <c r="K32" s="154">
        <v>0.924528301886792</v>
      </c>
      <c r="L32" s="154">
        <v>0.954954954954955</v>
      </c>
      <c r="M32" s="154">
        <v>0.933962264150943</v>
      </c>
      <c r="N32" s="207">
        <v>2481</v>
      </c>
      <c r="O32" s="153">
        <v>2311</v>
      </c>
      <c r="P32" s="153">
        <v>98</v>
      </c>
      <c r="Q32" s="151">
        <v>103</v>
      </c>
      <c r="R32" s="151">
        <v>99</v>
      </c>
      <c r="S32" s="154">
        <v>0.931479242241032</v>
      </c>
      <c r="T32" s="154">
        <v>0.924528301886792</v>
      </c>
      <c r="U32" s="155">
        <v>0.927927927927928</v>
      </c>
      <c r="V32" s="155">
        <v>0.933962264150943</v>
      </c>
      <c r="W32" s="173">
        <v>-0.00339962604113542</v>
      </c>
      <c r="X32" s="158">
        <v>710</v>
      </c>
      <c r="Y32" s="208">
        <v>657</v>
      </c>
      <c r="Z32" s="208">
        <v>730</v>
      </c>
      <c r="AA32" s="208">
        <v>683</v>
      </c>
      <c r="AB32" s="209">
        <v>0.925352112676056</v>
      </c>
      <c r="AC32" s="155">
        <v>0.935616438356164</v>
      </c>
      <c r="AD32" s="173">
        <v>-0.010264325680108</v>
      </c>
      <c r="AE32" s="159"/>
      <c r="AF32" s="161"/>
    </row>
    <row r="33" spans="1:32">
      <c r="A33" s="87" t="s">
        <v>24</v>
      </c>
      <c r="B33" s="206" t="s">
        <v>1740</v>
      </c>
      <c r="C33" s="171" t="s">
        <v>44</v>
      </c>
      <c r="D33" s="153">
        <v>107</v>
      </c>
      <c r="E33" s="153">
        <v>106</v>
      </c>
      <c r="F33" s="151">
        <v>112</v>
      </c>
      <c r="G33" s="151">
        <v>111</v>
      </c>
      <c r="H33" s="151">
        <v>107</v>
      </c>
      <c r="I33" s="151">
        <v>105</v>
      </c>
      <c r="J33" s="172">
        <v>0.9</v>
      </c>
      <c r="K33" s="154">
        <v>0.990654205607477</v>
      </c>
      <c r="L33" s="154">
        <v>0.991071428571429</v>
      </c>
      <c r="M33" s="154">
        <v>0.981308411214953</v>
      </c>
      <c r="N33" s="207">
        <v>2400</v>
      </c>
      <c r="O33" s="153">
        <v>2260</v>
      </c>
      <c r="P33" s="153">
        <v>102</v>
      </c>
      <c r="Q33" s="151">
        <v>107</v>
      </c>
      <c r="R33" s="151">
        <v>102</v>
      </c>
      <c r="S33" s="154">
        <v>0.941666666666667</v>
      </c>
      <c r="T33" s="154">
        <v>0.953271028037383</v>
      </c>
      <c r="U33" s="155">
        <v>0.955357142857143</v>
      </c>
      <c r="V33" s="155">
        <v>0.953271028037383</v>
      </c>
      <c r="W33" s="173">
        <v>-0.00208611481975973</v>
      </c>
      <c r="X33" s="158">
        <v>688</v>
      </c>
      <c r="Y33" s="208">
        <v>655</v>
      </c>
      <c r="Z33" s="208">
        <v>698</v>
      </c>
      <c r="AA33" s="208">
        <v>654</v>
      </c>
      <c r="AB33" s="209">
        <v>0.95203488372093</v>
      </c>
      <c r="AC33" s="155">
        <v>0.936962750716332</v>
      </c>
      <c r="AD33" s="173">
        <v>0.0150721330045979</v>
      </c>
      <c r="AE33" s="159"/>
      <c r="AF33" s="161"/>
    </row>
    <row r="34" spans="1:32">
      <c r="A34" s="87" t="s">
        <v>24</v>
      </c>
      <c r="B34" s="206" t="s">
        <v>1740</v>
      </c>
      <c r="C34" s="171" t="s">
        <v>46</v>
      </c>
      <c r="D34" s="153">
        <v>108</v>
      </c>
      <c r="E34" s="153">
        <v>106</v>
      </c>
      <c r="F34" s="151">
        <v>103</v>
      </c>
      <c r="G34" s="151">
        <v>100</v>
      </c>
      <c r="H34" s="151">
        <v>103</v>
      </c>
      <c r="I34" s="151">
        <v>100</v>
      </c>
      <c r="J34" s="172">
        <v>0.9</v>
      </c>
      <c r="K34" s="154">
        <v>0.981481481481482</v>
      </c>
      <c r="L34" s="154">
        <v>0.970873786407767</v>
      </c>
      <c r="M34" s="154">
        <v>0.970873786407767</v>
      </c>
      <c r="N34" s="207">
        <v>2325</v>
      </c>
      <c r="O34" s="153">
        <v>2211</v>
      </c>
      <c r="P34" s="153">
        <v>104</v>
      </c>
      <c r="Q34" s="151">
        <v>99</v>
      </c>
      <c r="R34" s="151">
        <v>94</v>
      </c>
      <c r="S34" s="154">
        <v>0.950967741935484</v>
      </c>
      <c r="T34" s="154">
        <v>0.962962962962963</v>
      </c>
      <c r="U34" s="155">
        <v>0.961165048543689</v>
      </c>
      <c r="V34" s="155">
        <v>0.912621359223301</v>
      </c>
      <c r="W34" s="173">
        <v>0.00179791441927357</v>
      </c>
      <c r="X34" s="158">
        <v>669</v>
      </c>
      <c r="Y34" s="208">
        <v>636</v>
      </c>
      <c r="Z34" s="208">
        <v>666</v>
      </c>
      <c r="AA34" s="208">
        <v>628</v>
      </c>
      <c r="AB34" s="209">
        <v>0.95067264573991</v>
      </c>
      <c r="AC34" s="155">
        <v>0.942942942942943</v>
      </c>
      <c r="AD34" s="173">
        <v>0.00772970279696739</v>
      </c>
      <c r="AE34" s="159"/>
      <c r="AF34" s="161"/>
    </row>
    <row r="35" spans="1:32">
      <c r="A35" s="87" t="s">
        <v>24</v>
      </c>
      <c r="B35" s="206" t="s">
        <v>1745</v>
      </c>
      <c r="C35" s="171" t="s">
        <v>1746</v>
      </c>
      <c r="D35" s="153">
        <v>0</v>
      </c>
      <c r="E35" s="153">
        <v>0</v>
      </c>
      <c r="F35" s="151">
        <v>0</v>
      </c>
      <c r="G35" s="151">
        <v>0</v>
      </c>
      <c r="H35" s="151">
        <v>0</v>
      </c>
      <c r="I35" s="151">
        <v>0</v>
      </c>
      <c r="J35" s="172">
        <v>0.9</v>
      </c>
      <c r="K35" s="154">
        <v>0</v>
      </c>
      <c r="L35" s="154">
        <v>0</v>
      </c>
      <c r="M35" s="154">
        <v>0</v>
      </c>
      <c r="N35" s="207">
        <v>0</v>
      </c>
      <c r="O35" s="153">
        <v>0</v>
      </c>
      <c r="P35" s="153">
        <v>0</v>
      </c>
      <c r="Q35" s="151">
        <v>0</v>
      </c>
      <c r="R35" s="151">
        <v>0</v>
      </c>
      <c r="S35" s="154">
        <v>0</v>
      </c>
      <c r="T35" s="154">
        <v>0</v>
      </c>
      <c r="U35" s="155">
        <v>0</v>
      </c>
      <c r="V35" s="155">
        <v>0</v>
      </c>
      <c r="W35" s="173">
        <v>0</v>
      </c>
      <c r="X35" s="158">
        <v>0</v>
      </c>
      <c r="Y35" s="208">
        <v>0</v>
      </c>
      <c r="Z35" s="208">
        <v>0</v>
      </c>
      <c r="AA35" s="208">
        <v>0</v>
      </c>
      <c r="AB35" s="209">
        <v>0</v>
      </c>
      <c r="AC35" s="155">
        <v>0</v>
      </c>
      <c r="AD35" s="173">
        <v>0</v>
      </c>
      <c r="AE35" s="159"/>
      <c r="AF35" s="161"/>
    </row>
    <row r="36" spans="1:32">
      <c r="A36" s="87" t="s">
        <v>24</v>
      </c>
      <c r="B36" s="206" t="s">
        <v>1745</v>
      </c>
      <c r="C36" s="171" t="s">
        <v>1747</v>
      </c>
      <c r="D36" s="153">
        <v>0</v>
      </c>
      <c r="E36" s="153">
        <v>0</v>
      </c>
      <c r="F36" s="151">
        <v>0</v>
      </c>
      <c r="G36" s="151">
        <v>0</v>
      </c>
      <c r="H36" s="151">
        <v>0</v>
      </c>
      <c r="I36" s="151">
        <v>0</v>
      </c>
      <c r="J36" s="172">
        <v>0.9</v>
      </c>
      <c r="K36" s="154">
        <v>0</v>
      </c>
      <c r="L36" s="154">
        <v>0</v>
      </c>
      <c r="M36" s="154">
        <v>0</v>
      </c>
      <c r="N36" s="207">
        <v>0</v>
      </c>
      <c r="O36" s="153">
        <v>0</v>
      </c>
      <c r="P36" s="153">
        <v>0</v>
      </c>
      <c r="Q36" s="151">
        <v>0</v>
      </c>
      <c r="R36" s="151">
        <v>0</v>
      </c>
      <c r="S36" s="154">
        <v>0</v>
      </c>
      <c r="T36" s="154">
        <v>0</v>
      </c>
      <c r="U36" s="155">
        <v>0</v>
      </c>
      <c r="V36" s="155">
        <v>0</v>
      </c>
      <c r="W36" s="173">
        <v>0</v>
      </c>
      <c r="X36" s="158">
        <v>0</v>
      </c>
      <c r="Y36" s="208">
        <v>0</v>
      </c>
      <c r="Z36" s="208">
        <v>0</v>
      </c>
      <c r="AA36" s="208">
        <v>0</v>
      </c>
      <c r="AB36" s="209">
        <v>0</v>
      </c>
      <c r="AC36" s="155">
        <v>0</v>
      </c>
      <c r="AD36" s="173">
        <v>0</v>
      </c>
      <c r="AE36" s="159"/>
      <c r="AF36" s="161"/>
    </row>
    <row r="37" spans="1:32">
      <c r="A37" s="87" t="s">
        <v>24</v>
      </c>
      <c r="B37" s="206" t="s">
        <v>1745</v>
      </c>
      <c r="C37" s="171" t="s">
        <v>1748</v>
      </c>
      <c r="D37" s="153">
        <v>0</v>
      </c>
      <c r="E37" s="153">
        <v>0</v>
      </c>
      <c r="F37" s="151">
        <v>0</v>
      </c>
      <c r="G37" s="151">
        <v>0</v>
      </c>
      <c r="H37" s="151">
        <v>0</v>
      </c>
      <c r="I37" s="151">
        <v>0</v>
      </c>
      <c r="J37" s="172">
        <v>0.9</v>
      </c>
      <c r="K37" s="154">
        <v>0</v>
      </c>
      <c r="L37" s="154">
        <v>0</v>
      </c>
      <c r="M37" s="154">
        <v>0</v>
      </c>
      <c r="N37" s="207">
        <v>0</v>
      </c>
      <c r="O37" s="153">
        <v>0</v>
      </c>
      <c r="P37" s="153">
        <v>0</v>
      </c>
      <c r="Q37" s="151">
        <v>0</v>
      </c>
      <c r="R37" s="151">
        <v>0</v>
      </c>
      <c r="S37" s="154">
        <v>0</v>
      </c>
      <c r="T37" s="154">
        <v>0</v>
      </c>
      <c r="U37" s="155">
        <v>0</v>
      </c>
      <c r="V37" s="155">
        <v>0</v>
      </c>
      <c r="W37" s="173">
        <v>0</v>
      </c>
      <c r="X37" s="158">
        <v>0</v>
      </c>
      <c r="Y37" s="208">
        <v>0</v>
      </c>
      <c r="Z37" s="208">
        <v>0</v>
      </c>
      <c r="AA37" s="208">
        <v>0</v>
      </c>
      <c r="AB37" s="209">
        <v>0</v>
      </c>
      <c r="AC37" s="155">
        <v>0</v>
      </c>
      <c r="AD37" s="173">
        <v>0</v>
      </c>
      <c r="AE37" s="159"/>
      <c r="AF37" s="161"/>
    </row>
    <row r="38" spans="1:32">
      <c r="A38" s="87" t="s">
        <v>24</v>
      </c>
      <c r="B38" s="206" t="s">
        <v>1745</v>
      </c>
      <c r="C38" s="171" t="s">
        <v>1749</v>
      </c>
      <c r="D38" s="153">
        <v>0</v>
      </c>
      <c r="E38" s="153">
        <v>0</v>
      </c>
      <c r="F38" s="151">
        <v>0</v>
      </c>
      <c r="G38" s="151">
        <v>0</v>
      </c>
      <c r="H38" s="151">
        <v>0</v>
      </c>
      <c r="I38" s="151">
        <v>0</v>
      </c>
      <c r="J38" s="172">
        <v>0.9</v>
      </c>
      <c r="K38" s="154">
        <v>0</v>
      </c>
      <c r="L38" s="154">
        <v>0</v>
      </c>
      <c r="M38" s="154">
        <v>0</v>
      </c>
      <c r="N38" s="207">
        <v>0</v>
      </c>
      <c r="O38" s="153">
        <v>0</v>
      </c>
      <c r="P38" s="153">
        <v>0</v>
      </c>
      <c r="Q38" s="151">
        <v>0</v>
      </c>
      <c r="R38" s="151">
        <v>0</v>
      </c>
      <c r="S38" s="154">
        <v>0</v>
      </c>
      <c r="T38" s="154">
        <v>0</v>
      </c>
      <c r="U38" s="155">
        <v>0</v>
      </c>
      <c r="V38" s="155">
        <v>0</v>
      </c>
      <c r="W38" s="173">
        <v>0</v>
      </c>
      <c r="X38" s="158">
        <v>0</v>
      </c>
      <c r="Y38" s="208">
        <v>0</v>
      </c>
      <c r="Z38" s="208">
        <v>0</v>
      </c>
      <c r="AA38" s="208">
        <v>0</v>
      </c>
      <c r="AB38" s="209">
        <v>0</v>
      </c>
      <c r="AC38" s="155">
        <v>0</v>
      </c>
      <c r="AD38" s="173">
        <v>0</v>
      </c>
      <c r="AE38" s="159"/>
      <c r="AF38" s="161"/>
    </row>
    <row r="39" spans="1:32">
      <c r="A39" s="87" t="s">
        <v>24</v>
      </c>
      <c r="B39" s="206" t="s">
        <v>1745</v>
      </c>
      <c r="C39" s="171" t="s">
        <v>54</v>
      </c>
      <c r="D39" s="153">
        <v>93</v>
      </c>
      <c r="E39" s="153">
        <v>87</v>
      </c>
      <c r="F39" s="151">
        <v>94</v>
      </c>
      <c r="G39" s="151">
        <v>88</v>
      </c>
      <c r="H39" s="151">
        <v>90</v>
      </c>
      <c r="I39" s="151">
        <v>87</v>
      </c>
      <c r="J39" s="172">
        <v>0.9</v>
      </c>
      <c r="K39" s="154">
        <v>0.935483870967742</v>
      </c>
      <c r="L39" s="154">
        <v>0.936170212765957</v>
      </c>
      <c r="M39" s="154">
        <v>0.966666666666667</v>
      </c>
      <c r="N39" s="207">
        <v>2177</v>
      </c>
      <c r="O39" s="153">
        <v>1993</v>
      </c>
      <c r="P39" s="153">
        <v>84</v>
      </c>
      <c r="Q39" s="151">
        <v>85</v>
      </c>
      <c r="R39" s="151">
        <v>79</v>
      </c>
      <c r="S39" s="154">
        <v>0.915480018373909</v>
      </c>
      <c r="T39" s="154">
        <v>0.903225806451613</v>
      </c>
      <c r="U39" s="155">
        <v>0.904255319148936</v>
      </c>
      <c r="V39" s="155">
        <v>0.877777777777778</v>
      </c>
      <c r="W39" s="173">
        <v>-0.00102951269732332</v>
      </c>
      <c r="X39" s="158">
        <v>628</v>
      </c>
      <c r="Y39" s="208">
        <v>569</v>
      </c>
      <c r="Z39" s="208">
        <v>631</v>
      </c>
      <c r="AA39" s="208">
        <v>583</v>
      </c>
      <c r="AB39" s="209">
        <v>0.906050955414013</v>
      </c>
      <c r="AC39" s="155">
        <v>0.923930269413629</v>
      </c>
      <c r="AD39" s="173">
        <v>-0.0178793139996165</v>
      </c>
      <c r="AE39" s="159"/>
      <c r="AF39" s="161"/>
    </row>
    <row r="40" spans="1:32">
      <c r="A40" s="87" t="s">
        <v>24</v>
      </c>
      <c r="B40" s="206" t="s">
        <v>1745</v>
      </c>
      <c r="C40" s="171" t="s">
        <v>51</v>
      </c>
      <c r="D40" s="153">
        <v>71</v>
      </c>
      <c r="E40" s="153">
        <v>69</v>
      </c>
      <c r="F40" s="151">
        <v>74</v>
      </c>
      <c r="G40" s="151">
        <v>72</v>
      </c>
      <c r="H40" s="151">
        <v>73</v>
      </c>
      <c r="I40" s="151">
        <v>71</v>
      </c>
      <c r="J40" s="172">
        <v>0.9</v>
      </c>
      <c r="K40" s="154">
        <v>0.971830985915493</v>
      </c>
      <c r="L40" s="154">
        <v>0.972972972972973</v>
      </c>
      <c r="M40" s="154">
        <v>0.972602739726027</v>
      </c>
      <c r="N40" s="207">
        <v>1665</v>
      </c>
      <c r="O40" s="153">
        <v>1573</v>
      </c>
      <c r="P40" s="153">
        <v>68</v>
      </c>
      <c r="Q40" s="151">
        <v>70</v>
      </c>
      <c r="R40" s="151">
        <v>71</v>
      </c>
      <c r="S40" s="154">
        <v>0.944744744744745</v>
      </c>
      <c r="T40" s="154">
        <v>0.957746478873239</v>
      </c>
      <c r="U40" s="155">
        <v>0.945945945945946</v>
      </c>
      <c r="V40" s="155">
        <v>0.972602739726027</v>
      </c>
      <c r="W40" s="173">
        <v>0.0118005329272934</v>
      </c>
      <c r="X40" s="158">
        <v>478</v>
      </c>
      <c r="Y40" s="208">
        <v>454</v>
      </c>
      <c r="Z40" s="208">
        <v>489</v>
      </c>
      <c r="AA40" s="208">
        <v>454</v>
      </c>
      <c r="AB40" s="209">
        <v>0.949790794979079</v>
      </c>
      <c r="AC40" s="155">
        <v>0.928425357873211</v>
      </c>
      <c r="AD40" s="173">
        <v>0.0213654371058688</v>
      </c>
      <c r="AE40" s="159"/>
      <c r="AF40" s="161"/>
    </row>
    <row r="41" spans="1:32">
      <c r="A41" s="87" t="s">
        <v>24</v>
      </c>
      <c r="B41" s="206" t="s">
        <v>1745</v>
      </c>
      <c r="C41" s="171" t="s">
        <v>52</v>
      </c>
      <c r="D41" s="153">
        <v>69</v>
      </c>
      <c r="E41" s="153">
        <v>66</v>
      </c>
      <c r="F41" s="151">
        <v>64</v>
      </c>
      <c r="G41" s="151">
        <v>62</v>
      </c>
      <c r="H41" s="151">
        <v>65</v>
      </c>
      <c r="I41" s="151">
        <v>64</v>
      </c>
      <c r="J41" s="172">
        <v>0.9</v>
      </c>
      <c r="K41" s="154">
        <v>0.956521739130435</v>
      </c>
      <c r="L41" s="154">
        <v>0.96875</v>
      </c>
      <c r="M41" s="154">
        <v>0.984615384615385</v>
      </c>
      <c r="N41" s="207">
        <v>1631</v>
      </c>
      <c r="O41" s="153">
        <v>1518</v>
      </c>
      <c r="P41" s="153">
        <v>65</v>
      </c>
      <c r="Q41" s="151">
        <v>60</v>
      </c>
      <c r="R41" s="151">
        <v>64</v>
      </c>
      <c r="S41" s="154">
        <v>0.93071735131821</v>
      </c>
      <c r="T41" s="154">
        <v>0.942028985507246</v>
      </c>
      <c r="U41" s="155">
        <v>0.9375</v>
      </c>
      <c r="V41" s="155">
        <v>0.984615384615385</v>
      </c>
      <c r="W41" s="173">
        <v>0.00452898550724634</v>
      </c>
      <c r="X41" s="158">
        <v>448</v>
      </c>
      <c r="Y41" s="208">
        <v>418</v>
      </c>
      <c r="Z41" s="208">
        <v>481</v>
      </c>
      <c r="AA41" s="208">
        <v>430</v>
      </c>
      <c r="AB41" s="209">
        <v>0.933035714285714</v>
      </c>
      <c r="AC41" s="155">
        <v>0.893970893970894</v>
      </c>
      <c r="AD41" s="173">
        <v>0.0390648203148203</v>
      </c>
      <c r="AE41" s="159"/>
      <c r="AF41" s="161"/>
    </row>
    <row r="42" spans="1:32">
      <c r="A42" s="87" t="s">
        <v>24</v>
      </c>
      <c r="B42" s="206" t="s">
        <v>1745</v>
      </c>
      <c r="C42" s="171" t="s">
        <v>50</v>
      </c>
      <c r="D42" s="153">
        <v>90</v>
      </c>
      <c r="E42" s="153">
        <v>89</v>
      </c>
      <c r="F42" s="151">
        <v>92</v>
      </c>
      <c r="G42" s="151">
        <v>92</v>
      </c>
      <c r="H42" s="151">
        <v>91</v>
      </c>
      <c r="I42" s="151">
        <v>90</v>
      </c>
      <c r="J42" s="172">
        <v>0.9</v>
      </c>
      <c r="K42" s="154">
        <v>0.988888888888889</v>
      </c>
      <c r="L42" s="154">
        <v>1</v>
      </c>
      <c r="M42" s="154">
        <v>0.989010989010989</v>
      </c>
      <c r="N42" s="207">
        <v>2047</v>
      </c>
      <c r="O42" s="153">
        <v>1989</v>
      </c>
      <c r="P42" s="153">
        <v>89</v>
      </c>
      <c r="Q42" s="151">
        <v>91</v>
      </c>
      <c r="R42" s="151">
        <v>88</v>
      </c>
      <c r="S42" s="154">
        <v>0.971665852467025</v>
      </c>
      <c r="T42" s="154">
        <v>0.988888888888889</v>
      </c>
      <c r="U42" s="155">
        <v>0.989130434782609</v>
      </c>
      <c r="V42" s="155">
        <v>0.967032967032967</v>
      </c>
      <c r="W42" s="173">
        <v>-0.000241545893719719</v>
      </c>
      <c r="X42" s="158">
        <v>582</v>
      </c>
      <c r="Y42" s="208">
        <v>564</v>
      </c>
      <c r="Z42" s="208">
        <v>586</v>
      </c>
      <c r="AA42" s="208">
        <v>574</v>
      </c>
      <c r="AB42" s="209">
        <v>0.969072164948454</v>
      </c>
      <c r="AC42" s="155">
        <v>0.979522184300341</v>
      </c>
      <c r="AD42" s="173">
        <v>-0.0104500193518877</v>
      </c>
      <c r="AE42" s="159"/>
      <c r="AF42" s="161"/>
    </row>
    <row r="43" spans="1:32">
      <c r="A43" s="87" t="s">
        <v>24</v>
      </c>
      <c r="B43" s="206" t="s">
        <v>1745</v>
      </c>
      <c r="C43" s="171" t="s">
        <v>53</v>
      </c>
      <c r="D43" s="153">
        <v>120</v>
      </c>
      <c r="E43" s="153">
        <v>119</v>
      </c>
      <c r="F43" s="151">
        <v>117</v>
      </c>
      <c r="G43" s="151">
        <v>117</v>
      </c>
      <c r="H43" s="151">
        <v>121</v>
      </c>
      <c r="I43" s="151">
        <v>119</v>
      </c>
      <c r="J43" s="172">
        <v>0.9</v>
      </c>
      <c r="K43" s="154">
        <v>0.991666666666667</v>
      </c>
      <c r="L43" s="154">
        <v>1</v>
      </c>
      <c r="M43" s="154">
        <v>0.983471074380165</v>
      </c>
      <c r="N43" s="207">
        <v>2781</v>
      </c>
      <c r="O43" s="153">
        <v>2723</v>
      </c>
      <c r="P43" s="153">
        <v>119</v>
      </c>
      <c r="Q43" s="151">
        <v>117</v>
      </c>
      <c r="R43" s="151">
        <v>114</v>
      </c>
      <c r="S43" s="154">
        <v>0.979144192736426</v>
      </c>
      <c r="T43" s="154">
        <v>0.991666666666667</v>
      </c>
      <c r="U43" s="155">
        <v>1</v>
      </c>
      <c r="V43" s="155">
        <v>0.942148760330578</v>
      </c>
      <c r="W43" s="173">
        <v>-0.0083333333333333</v>
      </c>
      <c r="X43" s="158">
        <v>777</v>
      </c>
      <c r="Y43" s="208">
        <v>759</v>
      </c>
      <c r="Z43" s="208">
        <v>827</v>
      </c>
      <c r="AA43" s="208">
        <v>808</v>
      </c>
      <c r="AB43" s="209">
        <v>0.976833976833977</v>
      </c>
      <c r="AC43" s="155">
        <v>0.977025392986699</v>
      </c>
      <c r="AD43" s="173">
        <v>-0.000191416152722002</v>
      </c>
      <c r="AE43" s="159"/>
      <c r="AF43" s="161"/>
    </row>
    <row r="44" spans="1:32">
      <c r="A44" s="87" t="s">
        <v>24</v>
      </c>
      <c r="B44" s="206" t="s">
        <v>1745</v>
      </c>
      <c r="C44" s="171" t="s">
        <v>49</v>
      </c>
      <c r="D44" s="153">
        <v>64</v>
      </c>
      <c r="E44" s="153">
        <v>60</v>
      </c>
      <c r="F44" s="151">
        <v>68</v>
      </c>
      <c r="G44" s="151">
        <v>63</v>
      </c>
      <c r="H44" s="151">
        <v>64</v>
      </c>
      <c r="I44" s="151">
        <v>58</v>
      </c>
      <c r="J44" s="172">
        <v>0.9</v>
      </c>
      <c r="K44" s="154">
        <v>0.9375</v>
      </c>
      <c r="L44" s="154">
        <v>0.926470588235294</v>
      </c>
      <c r="M44" s="154">
        <v>0.90625</v>
      </c>
      <c r="N44" s="207">
        <v>1588</v>
      </c>
      <c r="O44" s="153">
        <v>1442</v>
      </c>
      <c r="P44" s="153">
        <v>60</v>
      </c>
      <c r="Q44" s="151">
        <v>63</v>
      </c>
      <c r="R44" s="151">
        <v>57</v>
      </c>
      <c r="S44" s="154">
        <v>0.908060453400504</v>
      </c>
      <c r="T44" s="154">
        <v>0.9375</v>
      </c>
      <c r="U44" s="155">
        <v>0.926470588235294</v>
      </c>
      <c r="V44" s="155">
        <v>0.890625</v>
      </c>
      <c r="W44" s="173">
        <v>0.0110294117647058</v>
      </c>
      <c r="X44" s="158">
        <v>460</v>
      </c>
      <c r="Y44" s="208">
        <v>418</v>
      </c>
      <c r="Z44" s="208">
        <v>467</v>
      </c>
      <c r="AA44" s="208">
        <v>426</v>
      </c>
      <c r="AB44" s="209">
        <v>0.908695652173913</v>
      </c>
      <c r="AC44" s="155">
        <v>0.91220556745182</v>
      </c>
      <c r="AD44" s="173">
        <v>-0.00350991527790712</v>
      </c>
      <c r="AE44" s="159"/>
      <c r="AF44" s="161"/>
    </row>
    <row r="45" spans="1:32">
      <c r="A45" s="87" t="s">
        <v>24</v>
      </c>
      <c r="B45" s="206" t="s">
        <v>1750</v>
      </c>
      <c r="C45" s="171" t="s">
        <v>1751</v>
      </c>
      <c r="D45" s="153">
        <v>87</v>
      </c>
      <c r="E45" s="153">
        <v>85</v>
      </c>
      <c r="F45" s="151">
        <v>88</v>
      </c>
      <c r="G45" s="151">
        <v>86</v>
      </c>
      <c r="H45" s="151">
        <v>84</v>
      </c>
      <c r="I45" s="151">
        <v>83</v>
      </c>
      <c r="J45" s="172">
        <v>0.9</v>
      </c>
      <c r="K45" s="154">
        <v>0.977011494252874</v>
      </c>
      <c r="L45" s="154">
        <v>0.977272727272727</v>
      </c>
      <c r="M45" s="154">
        <v>0.988095238095238</v>
      </c>
      <c r="N45" s="207">
        <v>1986</v>
      </c>
      <c r="O45" s="153">
        <v>1877</v>
      </c>
      <c r="P45" s="153">
        <v>84</v>
      </c>
      <c r="Q45" s="151">
        <v>85</v>
      </c>
      <c r="R45" s="151">
        <v>83</v>
      </c>
      <c r="S45" s="154">
        <v>0.945115810674723</v>
      </c>
      <c r="T45" s="154">
        <v>0.96551724137931</v>
      </c>
      <c r="U45" s="155">
        <v>0.954545454545455</v>
      </c>
      <c r="V45" s="155">
        <v>1</v>
      </c>
      <c r="W45" s="173">
        <v>0.0109717868338558</v>
      </c>
      <c r="X45" s="158">
        <v>567</v>
      </c>
      <c r="Y45" s="208">
        <v>540</v>
      </c>
      <c r="Z45" s="208">
        <v>575</v>
      </c>
      <c r="AA45" s="208">
        <v>544</v>
      </c>
      <c r="AB45" s="209">
        <v>0.952380952380952</v>
      </c>
      <c r="AC45" s="155">
        <v>0.946086956521739</v>
      </c>
      <c r="AD45" s="173">
        <v>0.0062939958592132</v>
      </c>
      <c r="AE45" s="159"/>
      <c r="AF45" s="161"/>
    </row>
    <row r="46" spans="1:32">
      <c r="A46" s="87" t="s">
        <v>24</v>
      </c>
      <c r="B46" s="206" t="s">
        <v>1750</v>
      </c>
      <c r="C46" s="171" t="s">
        <v>1752</v>
      </c>
      <c r="D46" s="153">
        <v>0</v>
      </c>
      <c r="E46" s="153">
        <v>0</v>
      </c>
      <c r="F46" s="151">
        <v>0</v>
      </c>
      <c r="G46" s="151">
        <v>0</v>
      </c>
      <c r="H46" s="151">
        <v>0</v>
      </c>
      <c r="I46" s="151">
        <v>0</v>
      </c>
      <c r="J46" s="172">
        <v>0.9</v>
      </c>
      <c r="K46" s="154">
        <v>0</v>
      </c>
      <c r="L46" s="154">
        <v>0</v>
      </c>
      <c r="M46" s="154">
        <v>0</v>
      </c>
      <c r="N46" s="207">
        <v>0</v>
      </c>
      <c r="O46" s="153">
        <v>0</v>
      </c>
      <c r="P46" s="153">
        <v>0</v>
      </c>
      <c r="Q46" s="151">
        <v>0</v>
      </c>
      <c r="R46" s="151">
        <v>0</v>
      </c>
      <c r="S46" s="154">
        <v>0</v>
      </c>
      <c r="T46" s="154">
        <v>0</v>
      </c>
      <c r="U46" s="155">
        <v>0</v>
      </c>
      <c r="V46" s="155">
        <v>0</v>
      </c>
      <c r="W46" s="173">
        <v>0</v>
      </c>
      <c r="X46" s="158">
        <v>0</v>
      </c>
      <c r="Y46" s="208">
        <v>0</v>
      </c>
      <c r="Z46" s="208">
        <v>0</v>
      </c>
      <c r="AA46" s="208">
        <v>0</v>
      </c>
      <c r="AB46" s="209">
        <v>0</v>
      </c>
      <c r="AC46" s="155">
        <v>0</v>
      </c>
      <c r="AD46" s="173">
        <v>0</v>
      </c>
      <c r="AE46" s="159"/>
      <c r="AF46" s="161"/>
    </row>
    <row r="47" spans="1:32">
      <c r="A47" s="87" t="s">
        <v>24</v>
      </c>
      <c r="B47" s="206" t="s">
        <v>1750</v>
      </c>
      <c r="C47" s="171" t="s">
        <v>1753</v>
      </c>
      <c r="D47" s="153">
        <v>0</v>
      </c>
      <c r="E47" s="153">
        <v>0</v>
      </c>
      <c r="F47" s="151">
        <v>0</v>
      </c>
      <c r="G47" s="151">
        <v>0</v>
      </c>
      <c r="H47" s="151">
        <v>0</v>
      </c>
      <c r="I47" s="151">
        <v>0</v>
      </c>
      <c r="J47" s="172">
        <v>0.9</v>
      </c>
      <c r="K47" s="154">
        <v>0</v>
      </c>
      <c r="L47" s="154">
        <v>0</v>
      </c>
      <c r="M47" s="154">
        <v>0</v>
      </c>
      <c r="N47" s="207">
        <v>0</v>
      </c>
      <c r="O47" s="153">
        <v>0</v>
      </c>
      <c r="P47" s="153">
        <v>0</v>
      </c>
      <c r="Q47" s="151">
        <v>0</v>
      </c>
      <c r="R47" s="151">
        <v>0</v>
      </c>
      <c r="S47" s="154">
        <v>0</v>
      </c>
      <c r="T47" s="154">
        <v>0</v>
      </c>
      <c r="U47" s="155">
        <v>0</v>
      </c>
      <c r="V47" s="155">
        <v>0</v>
      </c>
      <c r="W47" s="173">
        <v>0</v>
      </c>
      <c r="X47" s="158">
        <v>0</v>
      </c>
      <c r="Y47" s="208">
        <v>0</v>
      </c>
      <c r="Z47" s="208">
        <v>0</v>
      </c>
      <c r="AA47" s="208">
        <v>0</v>
      </c>
      <c r="AB47" s="209">
        <v>0</v>
      </c>
      <c r="AC47" s="155">
        <v>0</v>
      </c>
      <c r="AD47" s="173">
        <v>0</v>
      </c>
      <c r="AE47" s="159"/>
      <c r="AF47" s="161"/>
    </row>
    <row r="48" spans="1:32">
      <c r="A48" s="87" t="s">
        <v>24</v>
      </c>
      <c r="B48" s="206" t="s">
        <v>1750</v>
      </c>
      <c r="C48" s="171" t="s">
        <v>1754</v>
      </c>
      <c r="D48" s="153">
        <v>0</v>
      </c>
      <c r="E48" s="153">
        <v>0</v>
      </c>
      <c r="F48" s="151">
        <v>0</v>
      </c>
      <c r="G48" s="151">
        <v>0</v>
      </c>
      <c r="H48" s="151">
        <v>0</v>
      </c>
      <c r="I48" s="151">
        <v>0</v>
      </c>
      <c r="J48" s="172">
        <v>0.9</v>
      </c>
      <c r="K48" s="154">
        <v>0</v>
      </c>
      <c r="L48" s="154">
        <v>0</v>
      </c>
      <c r="M48" s="154">
        <v>0</v>
      </c>
      <c r="N48" s="207">
        <v>0</v>
      </c>
      <c r="O48" s="153">
        <v>0</v>
      </c>
      <c r="P48" s="153">
        <v>0</v>
      </c>
      <c r="Q48" s="151">
        <v>0</v>
      </c>
      <c r="R48" s="151">
        <v>0</v>
      </c>
      <c r="S48" s="154">
        <v>0</v>
      </c>
      <c r="T48" s="154">
        <v>0</v>
      </c>
      <c r="U48" s="155">
        <v>0</v>
      </c>
      <c r="V48" s="155">
        <v>0</v>
      </c>
      <c r="W48" s="173">
        <v>0</v>
      </c>
      <c r="X48" s="158">
        <v>0</v>
      </c>
      <c r="Y48" s="208">
        <v>0</v>
      </c>
      <c r="Z48" s="208">
        <v>0</v>
      </c>
      <c r="AA48" s="208">
        <v>0</v>
      </c>
      <c r="AB48" s="209">
        <v>0</v>
      </c>
      <c r="AC48" s="155">
        <v>0</v>
      </c>
      <c r="AD48" s="173">
        <v>0</v>
      </c>
      <c r="AE48" s="159"/>
      <c r="AF48" s="161"/>
    </row>
    <row r="49" spans="1:32">
      <c r="A49" s="87" t="s">
        <v>24</v>
      </c>
      <c r="B49" s="206" t="s">
        <v>1750</v>
      </c>
      <c r="C49" s="171" t="s">
        <v>1755</v>
      </c>
      <c r="D49" s="153">
        <v>0</v>
      </c>
      <c r="E49" s="153">
        <v>0</v>
      </c>
      <c r="F49" s="151">
        <v>0</v>
      </c>
      <c r="G49" s="151">
        <v>0</v>
      </c>
      <c r="H49" s="151">
        <v>0</v>
      </c>
      <c r="I49" s="151">
        <v>0</v>
      </c>
      <c r="J49" s="172">
        <v>0.9</v>
      </c>
      <c r="K49" s="154">
        <v>0</v>
      </c>
      <c r="L49" s="154">
        <v>0</v>
      </c>
      <c r="M49" s="154">
        <v>0</v>
      </c>
      <c r="N49" s="207">
        <v>0</v>
      </c>
      <c r="O49" s="153">
        <v>0</v>
      </c>
      <c r="P49" s="153">
        <v>0</v>
      </c>
      <c r="Q49" s="151">
        <v>0</v>
      </c>
      <c r="R49" s="151">
        <v>0</v>
      </c>
      <c r="S49" s="154">
        <v>0</v>
      </c>
      <c r="T49" s="154">
        <v>0</v>
      </c>
      <c r="U49" s="155">
        <v>0</v>
      </c>
      <c r="V49" s="155">
        <v>0</v>
      </c>
      <c r="W49" s="173">
        <v>0</v>
      </c>
      <c r="X49" s="158">
        <v>0</v>
      </c>
      <c r="Y49" s="208">
        <v>0</v>
      </c>
      <c r="Z49" s="208">
        <v>0</v>
      </c>
      <c r="AA49" s="208">
        <v>0</v>
      </c>
      <c r="AB49" s="209">
        <v>0</v>
      </c>
      <c r="AC49" s="155">
        <v>0</v>
      </c>
      <c r="AD49" s="173">
        <v>0</v>
      </c>
      <c r="AE49" s="159"/>
      <c r="AF49" s="161"/>
    </row>
    <row r="50" spans="1:32">
      <c r="A50" s="87" t="s">
        <v>24</v>
      </c>
      <c r="B50" s="206" t="s">
        <v>1750</v>
      </c>
      <c r="C50" s="171" t="s">
        <v>1756</v>
      </c>
      <c r="D50" s="153">
        <v>0</v>
      </c>
      <c r="E50" s="153">
        <v>0</v>
      </c>
      <c r="F50" s="151">
        <v>0</v>
      </c>
      <c r="G50" s="151">
        <v>0</v>
      </c>
      <c r="H50" s="151">
        <v>0</v>
      </c>
      <c r="I50" s="151">
        <v>0</v>
      </c>
      <c r="J50" s="172">
        <v>0.9</v>
      </c>
      <c r="K50" s="154">
        <v>0</v>
      </c>
      <c r="L50" s="154">
        <v>0</v>
      </c>
      <c r="M50" s="154">
        <v>0</v>
      </c>
      <c r="N50" s="207">
        <v>0</v>
      </c>
      <c r="O50" s="153">
        <v>0</v>
      </c>
      <c r="P50" s="153">
        <v>0</v>
      </c>
      <c r="Q50" s="151">
        <v>0</v>
      </c>
      <c r="R50" s="151">
        <v>0</v>
      </c>
      <c r="S50" s="154">
        <v>0</v>
      </c>
      <c r="T50" s="154">
        <v>0</v>
      </c>
      <c r="U50" s="155">
        <v>0</v>
      </c>
      <c r="V50" s="155">
        <v>0</v>
      </c>
      <c r="W50" s="173">
        <v>0</v>
      </c>
      <c r="X50" s="158">
        <v>0</v>
      </c>
      <c r="Y50" s="208">
        <v>0</v>
      </c>
      <c r="Z50" s="208">
        <v>0</v>
      </c>
      <c r="AA50" s="208">
        <v>0</v>
      </c>
      <c r="AB50" s="209">
        <v>0</v>
      </c>
      <c r="AC50" s="155">
        <v>0</v>
      </c>
      <c r="AD50" s="173">
        <v>0</v>
      </c>
      <c r="AE50" s="159"/>
      <c r="AF50" s="161"/>
    </row>
    <row r="51" spans="1:32">
      <c r="A51" s="87" t="s">
        <v>24</v>
      </c>
      <c r="B51" s="206" t="s">
        <v>1750</v>
      </c>
      <c r="C51" s="171" t="s">
        <v>56</v>
      </c>
      <c r="D51" s="153">
        <v>0</v>
      </c>
      <c r="E51" s="153">
        <v>0</v>
      </c>
      <c r="F51" s="151">
        <v>0</v>
      </c>
      <c r="G51" s="151">
        <v>0</v>
      </c>
      <c r="H51" s="151">
        <v>0</v>
      </c>
      <c r="I51" s="151">
        <v>0</v>
      </c>
      <c r="J51" s="172">
        <v>0.9</v>
      </c>
      <c r="K51" s="154">
        <v>0</v>
      </c>
      <c r="L51" s="154">
        <v>0</v>
      </c>
      <c r="M51" s="154">
        <v>0</v>
      </c>
      <c r="N51" s="207">
        <v>0</v>
      </c>
      <c r="O51" s="153">
        <v>0</v>
      </c>
      <c r="P51" s="153">
        <v>0</v>
      </c>
      <c r="Q51" s="151">
        <v>0</v>
      </c>
      <c r="R51" s="151">
        <v>0</v>
      </c>
      <c r="S51" s="154">
        <v>0</v>
      </c>
      <c r="T51" s="154">
        <v>0</v>
      </c>
      <c r="U51" s="155">
        <v>0</v>
      </c>
      <c r="V51" s="155">
        <v>0</v>
      </c>
      <c r="W51" s="173">
        <v>0</v>
      </c>
      <c r="X51" s="158">
        <v>0</v>
      </c>
      <c r="Y51" s="208">
        <v>0</v>
      </c>
      <c r="Z51" s="208">
        <v>0</v>
      </c>
      <c r="AA51" s="208">
        <v>0</v>
      </c>
      <c r="AB51" s="209">
        <v>0</v>
      </c>
      <c r="AC51" s="155">
        <v>0</v>
      </c>
      <c r="AD51" s="173">
        <v>0</v>
      </c>
      <c r="AE51" s="159"/>
      <c r="AF51" s="161"/>
    </row>
    <row r="52" spans="1:32">
      <c r="A52" s="87" t="s">
        <v>24</v>
      </c>
      <c r="B52" s="206" t="s">
        <v>1750</v>
      </c>
      <c r="C52" s="171" t="s">
        <v>1757</v>
      </c>
      <c r="D52" s="153">
        <v>152</v>
      </c>
      <c r="E52" s="153">
        <v>150</v>
      </c>
      <c r="F52" s="151">
        <v>146</v>
      </c>
      <c r="G52" s="151">
        <v>143</v>
      </c>
      <c r="H52" s="151">
        <v>145</v>
      </c>
      <c r="I52" s="151">
        <v>142</v>
      </c>
      <c r="J52" s="172">
        <v>0.9</v>
      </c>
      <c r="K52" s="154">
        <v>0.986842105263158</v>
      </c>
      <c r="L52" s="154">
        <v>0.979452054794521</v>
      </c>
      <c r="M52" s="154">
        <v>0.979310344827586</v>
      </c>
      <c r="N52" s="207">
        <v>3279</v>
      </c>
      <c r="O52" s="153">
        <v>3100</v>
      </c>
      <c r="P52" s="153">
        <v>147</v>
      </c>
      <c r="Q52" s="151">
        <v>139</v>
      </c>
      <c r="R52" s="151">
        <v>139</v>
      </c>
      <c r="S52" s="154">
        <v>0.945410186032327</v>
      </c>
      <c r="T52" s="154">
        <v>0.967105263157895</v>
      </c>
      <c r="U52" s="155">
        <v>0.952054794520548</v>
      </c>
      <c r="V52" s="155">
        <v>0.958620689655172</v>
      </c>
      <c r="W52" s="173">
        <v>0.0150504686373467</v>
      </c>
      <c r="X52" s="158">
        <v>960</v>
      </c>
      <c r="Y52" s="208">
        <v>918</v>
      </c>
      <c r="Z52" s="208">
        <v>963</v>
      </c>
      <c r="AA52" s="208">
        <v>911</v>
      </c>
      <c r="AB52" s="209">
        <v>0.95625</v>
      </c>
      <c r="AC52" s="155">
        <v>0.946002076843198</v>
      </c>
      <c r="AD52" s="173">
        <v>0.0102479231568017</v>
      </c>
      <c r="AE52" s="159"/>
      <c r="AF52" s="161"/>
    </row>
    <row r="53" spans="1:32">
      <c r="A53" s="87" t="s">
        <v>24</v>
      </c>
      <c r="B53" s="206" t="s">
        <v>1750</v>
      </c>
      <c r="C53" s="171" t="s">
        <v>55</v>
      </c>
      <c r="D53" s="153">
        <v>158</v>
      </c>
      <c r="E53" s="153">
        <v>157</v>
      </c>
      <c r="F53" s="151">
        <v>160</v>
      </c>
      <c r="G53" s="151">
        <v>157</v>
      </c>
      <c r="H53" s="151">
        <v>154</v>
      </c>
      <c r="I53" s="151">
        <v>152</v>
      </c>
      <c r="J53" s="172">
        <v>0.9</v>
      </c>
      <c r="K53" s="154">
        <v>0.993670886075949</v>
      </c>
      <c r="L53" s="154">
        <v>0.98125</v>
      </c>
      <c r="M53" s="154">
        <v>0.987012987012987</v>
      </c>
      <c r="N53" s="207">
        <v>3710</v>
      </c>
      <c r="O53" s="153">
        <v>3518</v>
      </c>
      <c r="P53" s="153">
        <v>154</v>
      </c>
      <c r="Q53" s="151">
        <v>155</v>
      </c>
      <c r="R53" s="151">
        <v>149</v>
      </c>
      <c r="S53" s="154">
        <v>0.948247978436658</v>
      </c>
      <c r="T53" s="154">
        <v>0.974683544303797</v>
      </c>
      <c r="U53" s="155">
        <v>0.96875</v>
      </c>
      <c r="V53" s="155">
        <v>0.967532467532468</v>
      </c>
      <c r="W53" s="173">
        <v>0.00593354430379744</v>
      </c>
      <c r="X53" s="158">
        <v>1051</v>
      </c>
      <c r="Y53" s="208">
        <v>1012</v>
      </c>
      <c r="Z53" s="208">
        <v>1068</v>
      </c>
      <c r="AA53" s="208">
        <v>1017</v>
      </c>
      <c r="AB53" s="209">
        <v>0.962892483349191</v>
      </c>
      <c r="AC53" s="155">
        <v>0.952247191011236</v>
      </c>
      <c r="AD53" s="173">
        <v>0.0106452923379552</v>
      </c>
      <c r="AE53" s="159"/>
      <c r="AF53" s="161"/>
    </row>
    <row r="54" spans="1:32">
      <c r="A54" s="87" t="s">
        <v>24</v>
      </c>
      <c r="B54" s="206" t="s">
        <v>1750</v>
      </c>
      <c r="C54" s="171" t="s">
        <v>59</v>
      </c>
      <c r="D54" s="153">
        <v>0</v>
      </c>
      <c r="E54" s="153">
        <v>0</v>
      </c>
      <c r="F54" s="151">
        <v>0</v>
      </c>
      <c r="G54" s="151">
        <v>0</v>
      </c>
      <c r="H54" s="151">
        <v>0</v>
      </c>
      <c r="I54" s="151">
        <v>0</v>
      </c>
      <c r="J54" s="172">
        <v>0.9</v>
      </c>
      <c r="K54" s="154">
        <v>0</v>
      </c>
      <c r="L54" s="154">
        <v>0</v>
      </c>
      <c r="M54" s="154">
        <v>0</v>
      </c>
      <c r="N54" s="207">
        <v>0</v>
      </c>
      <c r="O54" s="153">
        <v>0</v>
      </c>
      <c r="P54" s="153">
        <v>0</v>
      </c>
      <c r="Q54" s="151">
        <v>0</v>
      </c>
      <c r="R54" s="151">
        <v>0</v>
      </c>
      <c r="S54" s="154">
        <v>0</v>
      </c>
      <c r="T54" s="154">
        <v>0</v>
      </c>
      <c r="U54" s="155">
        <v>0</v>
      </c>
      <c r="V54" s="155">
        <v>0</v>
      </c>
      <c r="W54" s="173">
        <v>0</v>
      </c>
      <c r="X54" s="158">
        <v>0</v>
      </c>
      <c r="Y54" s="208">
        <v>0</v>
      </c>
      <c r="Z54" s="208">
        <v>0</v>
      </c>
      <c r="AA54" s="208">
        <v>0</v>
      </c>
      <c r="AB54" s="209">
        <v>0</v>
      </c>
      <c r="AC54" s="155">
        <v>0</v>
      </c>
      <c r="AD54" s="173">
        <v>0</v>
      </c>
      <c r="AE54" s="159"/>
      <c r="AF54" s="161"/>
    </row>
    <row r="55" spans="1:32">
      <c r="A55" s="87" t="s">
        <v>24</v>
      </c>
      <c r="B55" s="206" t="s">
        <v>1750</v>
      </c>
      <c r="C55" s="171" t="s">
        <v>61</v>
      </c>
      <c r="D55" s="153">
        <v>138</v>
      </c>
      <c r="E55" s="153">
        <v>137</v>
      </c>
      <c r="F55" s="151">
        <v>145</v>
      </c>
      <c r="G55" s="151">
        <v>144</v>
      </c>
      <c r="H55" s="151">
        <v>142</v>
      </c>
      <c r="I55" s="151">
        <v>141</v>
      </c>
      <c r="J55" s="172">
        <v>0.9</v>
      </c>
      <c r="K55" s="154">
        <v>0.992753623188406</v>
      </c>
      <c r="L55" s="154">
        <v>0.993103448275862</v>
      </c>
      <c r="M55" s="154">
        <v>0.992957746478873</v>
      </c>
      <c r="N55" s="207">
        <v>3251</v>
      </c>
      <c r="O55" s="153">
        <v>3173</v>
      </c>
      <c r="P55" s="153">
        <v>136</v>
      </c>
      <c r="Q55" s="151">
        <v>144</v>
      </c>
      <c r="R55" s="151">
        <v>140</v>
      </c>
      <c r="S55" s="154">
        <v>0.976007382343894</v>
      </c>
      <c r="T55" s="154">
        <v>0.985507246376812</v>
      </c>
      <c r="U55" s="155">
        <v>0.993103448275862</v>
      </c>
      <c r="V55" s="155">
        <v>0.985915492957746</v>
      </c>
      <c r="W55" s="173">
        <v>-0.00759620189905041</v>
      </c>
      <c r="X55" s="158">
        <v>908</v>
      </c>
      <c r="Y55" s="208">
        <v>897</v>
      </c>
      <c r="Z55" s="208">
        <v>959</v>
      </c>
      <c r="AA55" s="208">
        <v>937</v>
      </c>
      <c r="AB55" s="209">
        <v>0.987885462555066</v>
      </c>
      <c r="AC55" s="155">
        <v>0.977059436913452</v>
      </c>
      <c r="AD55" s="173">
        <v>0.0108260256416145</v>
      </c>
      <c r="AE55" s="159"/>
      <c r="AF55" s="161"/>
    </row>
    <row r="56" spans="1:32">
      <c r="A56" s="87" t="s">
        <v>24</v>
      </c>
      <c r="B56" s="206" t="s">
        <v>1750</v>
      </c>
      <c r="C56" s="171" t="s">
        <v>58</v>
      </c>
      <c r="D56" s="153">
        <v>62</v>
      </c>
      <c r="E56" s="153">
        <v>61</v>
      </c>
      <c r="F56" s="151">
        <v>60</v>
      </c>
      <c r="G56" s="151">
        <v>60</v>
      </c>
      <c r="H56" s="151">
        <v>58</v>
      </c>
      <c r="I56" s="151">
        <v>58</v>
      </c>
      <c r="J56" s="172">
        <v>0.9</v>
      </c>
      <c r="K56" s="154">
        <v>0.983870967741935</v>
      </c>
      <c r="L56" s="154">
        <v>1</v>
      </c>
      <c r="M56" s="154">
        <v>1</v>
      </c>
      <c r="N56" s="207">
        <v>1413</v>
      </c>
      <c r="O56" s="153">
        <v>1316</v>
      </c>
      <c r="P56" s="153">
        <v>59</v>
      </c>
      <c r="Q56" s="151">
        <v>56</v>
      </c>
      <c r="R56" s="151">
        <v>41</v>
      </c>
      <c r="S56" s="154">
        <v>0.931351733899505</v>
      </c>
      <c r="T56" s="154">
        <v>0.951612903225806</v>
      </c>
      <c r="U56" s="155">
        <v>0.933333333333333</v>
      </c>
      <c r="V56" s="155">
        <v>0.706896551724138</v>
      </c>
      <c r="W56" s="173">
        <v>0.0182795698924731</v>
      </c>
      <c r="X56" s="158">
        <v>399</v>
      </c>
      <c r="Y56" s="208">
        <v>348</v>
      </c>
      <c r="Z56" s="208">
        <v>409</v>
      </c>
      <c r="AA56" s="208">
        <v>394</v>
      </c>
      <c r="AB56" s="209">
        <v>0.87218045112782</v>
      </c>
      <c r="AC56" s="155">
        <v>0.963325183374083</v>
      </c>
      <c r="AD56" s="173">
        <v>-0.0911447322462636</v>
      </c>
      <c r="AE56" s="159"/>
      <c r="AF56" s="161"/>
    </row>
    <row r="57" spans="1:32">
      <c r="A57" s="87" t="s">
        <v>24</v>
      </c>
      <c r="B57" s="206" t="s">
        <v>1750</v>
      </c>
      <c r="C57" s="171" t="s">
        <v>57</v>
      </c>
      <c r="D57" s="153">
        <v>66</v>
      </c>
      <c r="E57" s="153">
        <v>66</v>
      </c>
      <c r="F57" s="151">
        <v>70</v>
      </c>
      <c r="G57" s="151">
        <v>70</v>
      </c>
      <c r="H57" s="151">
        <v>64</v>
      </c>
      <c r="I57" s="151">
        <v>64</v>
      </c>
      <c r="J57" s="172">
        <v>0.9</v>
      </c>
      <c r="K57" s="154">
        <v>1</v>
      </c>
      <c r="L57" s="154">
        <v>1</v>
      </c>
      <c r="M57" s="154">
        <v>1</v>
      </c>
      <c r="N57" s="207">
        <v>1549</v>
      </c>
      <c r="O57" s="153">
        <v>1514</v>
      </c>
      <c r="P57" s="153">
        <v>66</v>
      </c>
      <c r="Q57" s="151">
        <v>70</v>
      </c>
      <c r="R57" s="151">
        <v>64</v>
      </c>
      <c r="S57" s="154">
        <v>0.977404777275662</v>
      </c>
      <c r="T57" s="154">
        <v>1</v>
      </c>
      <c r="U57" s="155">
        <v>1</v>
      </c>
      <c r="V57" s="155">
        <v>1</v>
      </c>
      <c r="W57" s="173">
        <v>0</v>
      </c>
      <c r="X57" s="158">
        <v>457</v>
      </c>
      <c r="Y57" s="208">
        <v>453</v>
      </c>
      <c r="Z57" s="208">
        <v>456</v>
      </c>
      <c r="AA57" s="208">
        <v>443</v>
      </c>
      <c r="AB57" s="209">
        <v>0.991247264770241</v>
      </c>
      <c r="AC57" s="155">
        <v>0.971491228070175</v>
      </c>
      <c r="AD57" s="173">
        <v>0.0197560367000653</v>
      </c>
      <c r="AE57" s="159"/>
      <c r="AF57" s="161"/>
    </row>
    <row r="58" spans="1:32">
      <c r="A58" s="87" t="s">
        <v>24</v>
      </c>
      <c r="B58" s="206" t="s">
        <v>1750</v>
      </c>
      <c r="C58" s="171" t="s">
        <v>60</v>
      </c>
      <c r="D58" s="153">
        <v>116</v>
      </c>
      <c r="E58" s="153">
        <v>114</v>
      </c>
      <c r="F58" s="151">
        <v>120</v>
      </c>
      <c r="G58" s="151">
        <v>118</v>
      </c>
      <c r="H58" s="151">
        <v>116</v>
      </c>
      <c r="I58" s="151">
        <v>115</v>
      </c>
      <c r="J58" s="172">
        <v>0.9</v>
      </c>
      <c r="K58" s="154">
        <v>0.982758620689655</v>
      </c>
      <c r="L58" s="154">
        <v>0.983333333333333</v>
      </c>
      <c r="M58" s="154">
        <v>0.991379310344828</v>
      </c>
      <c r="N58" s="207">
        <v>2834</v>
      </c>
      <c r="O58" s="153">
        <v>2727</v>
      </c>
      <c r="P58" s="153">
        <v>110</v>
      </c>
      <c r="Q58" s="151">
        <v>107</v>
      </c>
      <c r="R58" s="151">
        <v>106</v>
      </c>
      <c r="S58" s="154">
        <v>0.962244177840508</v>
      </c>
      <c r="T58" s="154">
        <v>0.948275862068966</v>
      </c>
      <c r="U58" s="155">
        <v>0.891666666666667</v>
      </c>
      <c r="V58" s="155">
        <v>0.913793103448276</v>
      </c>
      <c r="W58" s="173">
        <v>0.0566091954022988</v>
      </c>
      <c r="X58" s="158">
        <v>776</v>
      </c>
      <c r="Y58" s="208">
        <v>727</v>
      </c>
      <c r="Z58" s="208">
        <v>894</v>
      </c>
      <c r="AA58" s="208">
        <v>886</v>
      </c>
      <c r="AB58" s="209">
        <v>0.936855670103093</v>
      </c>
      <c r="AC58" s="155">
        <v>0.991051454138702</v>
      </c>
      <c r="AD58" s="173">
        <v>-0.0541957840356097</v>
      </c>
      <c r="AE58" s="159"/>
      <c r="AF58" s="161"/>
    </row>
    <row r="59" spans="1:32">
      <c r="A59" s="87" t="s">
        <v>24</v>
      </c>
      <c r="B59" s="206" t="s">
        <v>1758</v>
      </c>
      <c r="C59" s="171" t="s">
        <v>1759</v>
      </c>
      <c r="D59" s="153">
        <v>0</v>
      </c>
      <c r="E59" s="153">
        <v>0</v>
      </c>
      <c r="F59" s="151">
        <v>0</v>
      </c>
      <c r="G59" s="151">
        <v>0</v>
      </c>
      <c r="H59" s="151">
        <v>0</v>
      </c>
      <c r="I59" s="151">
        <v>0</v>
      </c>
      <c r="J59" s="172">
        <v>0.9</v>
      </c>
      <c r="K59" s="154">
        <v>0</v>
      </c>
      <c r="L59" s="154">
        <v>0</v>
      </c>
      <c r="M59" s="154">
        <v>0</v>
      </c>
      <c r="N59" s="207">
        <v>0</v>
      </c>
      <c r="O59" s="153">
        <v>0</v>
      </c>
      <c r="P59" s="153">
        <v>0</v>
      </c>
      <c r="Q59" s="151">
        <v>0</v>
      </c>
      <c r="R59" s="151">
        <v>0</v>
      </c>
      <c r="S59" s="154">
        <v>0</v>
      </c>
      <c r="T59" s="154">
        <v>0</v>
      </c>
      <c r="U59" s="155">
        <v>0</v>
      </c>
      <c r="V59" s="155">
        <v>0</v>
      </c>
      <c r="W59" s="173">
        <v>0</v>
      </c>
      <c r="X59" s="158">
        <v>0</v>
      </c>
      <c r="Y59" s="208">
        <v>0</v>
      </c>
      <c r="Z59" s="208">
        <v>0</v>
      </c>
      <c r="AA59" s="208">
        <v>0</v>
      </c>
      <c r="AB59" s="209">
        <v>0</v>
      </c>
      <c r="AC59" s="155">
        <v>0</v>
      </c>
      <c r="AD59" s="173">
        <v>0</v>
      </c>
      <c r="AE59" s="159"/>
      <c r="AF59" s="161"/>
    </row>
    <row r="60" spans="1:32">
      <c r="A60" s="87" t="s">
        <v>24</v>
      </c>
      <c r="B60" s="206" t="s">
        <v>1758</v>
      </c>
      <c r="C60" s="171" t="s">
        <v>1760</v>
      </c>
      <c r="D60" s="153">
        <v>0</v>
      </c>
      <c r="E60" s="153">
        <v>0</v>
      </c>
      <c r="F60" s="151">
        <v>0</v>
      </c>
      <c r="G60" s="151">
        <v>0</v>
      </c>
      <c r="H60" s="151">
        <v>0</v>
      </c>
      <c r="I60" s="151">
        <v>0</v>
      </c>
      <c r="J60" s="172">
        <v>0.9</v>
      </c>
      <c r="K60" s="154">
        <v>0</v>
      </c>
      <c r="L60" s="154">
        <v>0</v>
      </c>
      <c r="M60" s="154">
        <v>0</v>
      </c>
      <c r="N60" s="207">
        <v>0</v>
      </c>
      <c r="O60" s="153">
        <v>0</v>
      </c>
      <c r="P60" s="153">
        <v>0</v>
      </c>
      <c r="Q60" s="151">
        <v>0</v>
      </c>
      <c r="R60" s="151">
        <v>0</v>
      </c>
      <c r="S60" s="154">
        <v>0</v>
      </c>
      <c r="T60" s="154">
        <v>0</v>
      </c>
      <c r="U60" s="155">
        <v>0</v>
      </c>
      <c r="V60" s="155">
        <v>0</v>
      </c>
      <c r="W60" s="173">
        <v>0</v>
      </c>
      <c r="X60" s="158">
        <v>0</v>
      </c>
      <c r="Y60" s="208">
        <v>0</v>
      </c>
      <c r="Z60" s="208">
        <v>0</v>
      </c>
      <c r="AA60" s="208">
        <v>0</v>
      </c>
      <c r="AB60" s="209">
        <v>0</v>
      </c>
      <c r="AC60" s="155">
        <v>0</v>
      </c>
      <c r="AD60" s="173">
        <v>0</v>
      </c>
      <c r="AE60" s="159"/>
      <c r="AF60" s="161"/>
    </row>
    <row r="61" spans="1:32">
      <c r="A61" s="87" t="s">
        <v>24</v>
      </c>
      <c r="B61" s="206" t="s">
        <v>1758</v>
      </c>
      <c r="C61" s="171" t="s">
        <v>1761</v>
      </c>
      <c r="D61" s="153">
        <v>0</v>
      </c>
      <c r="E61" s="153">
        <v>0</v>
      </c>
      <c r="F61" s="151">
        <v>0</v>
      </c>
      <c r="G61" s="151">
        <v>0</v>
      </c>
      <c r="H61" s="151">
        <v>0</v>
      </c>
      <c r="I61" s="151">
        <v>0</v>
      </c>
      <c r="J61" s="172">
        <v>0.9</v>
      </c>
      <c r="K61" s="154">
        <v>0</v>
      </c>
      <c r="L61" s="154">
        <v>0</v>
      </c>
      <c r="M61" s="154">
        <v>0</v>
      </c>
      <c r="N61" s="207">
        <v>0</v>
      </c>
      <c r="O61" s="153">
        <v>0</v>
      </c>
      <c r="P61" s="153">
        <v>0</v>
      </c>
      <c r="Q61" s="151">
        <v>0</v>
      </c>
      <c r="R61" s="151">
        <v>0</v>
      </c>
      <c r="S61" s="154">
        <v>0</v>
      </c>
      <c r="T61" s="154">
        <v>0</v>
      </c>
      <c r="U61" s="155">
        <v>0</v>
      </c>
      <c r="V61" s="155">
        <v>0</v>
      </c>
      <c r="W61" s="173">
        <v>0</v>
      </c>
      <c r="X61" s="158">
        <v>0</v>
      </c>
      <c r="Y61" s="208">
        <v>0</v>
      </c>
      <c r="Z61" s="208">
        <v>0</v>
      </c>
      <c r="AA61" s="208">
        <v>0</v>
      </c>
      <c r="AB61" s="209">
        <v>0</v>
      </c>
      <c r="AC61" s="155">
        <v>0</v>
      </c>
      <c r="AD61" s="173">
        <v>0</v>
      </c>
      <c r="AE61" s="159"/>
      <c r="AF61" s="161"/>
    </row>
    <row r="62" spans="1:32">
      <c r="A62" s="87" t="s">
        <v>24</v>
      </c>
      <c r="B62" s="206" t="s">
        <v>1758</v>
      </c>
      <c r="C62" s="171" t="s">
        <v>1762</v>
      </c>
      <c r="D62" s="153">
        <v>0</v>
      </c>
      <c r="E62" s="153">
        <v>0</v>
      </c>
      <c r="F62" s="151">
        <v>0</v>
      </c>
      <c r="G62" s="151">
        <v>0</v>
      </c>
      <c r="H62" s="151">
        <v>0</v>
      </c>
      <c r="I62" s="151">
        <v>0</v>
      </c>
      <c r="J62" s="172">
        <v>0.9</v>
      </c>
      <c r="K62" s="154">
        <v>0</v>
      </c>
      <c r="L62" s="154">
        <v>0</v>
      </c>
      <c r="M62" s="154">
        <v>0</v>
      </c>
      <c r="N62" s="207">
        <v>0</v>
      </c>
      <c r="O62" s="153">
        <v>0</v>
      </c>
      <c r="P62" s="153">
        <v>0</v>
      </c>
      <c r="Q62" s="151">
        <v>0</v>
      </c>
      <c r="R62" s="151">
        <v>0</v>
      </c>
      <c r="S62" s="154">
        <v>0</v>
      </c>
      <c r="T62" s="154">
        <v>0</v>
      </c>
      <c r="U62" s="155">
        <v>0</v>
      </c>
      <c r="V62" s="155">
        <v>0</v>
      </c>
      <c r="W62" s="173">
        <v>0</v>
      </c>
      <c r="X62" s="158">
        <v>0</v>
      </c>
      <c r="Y62" s="208">
        <v>0</v>
      </c>
      <c r="Z62" s="208">
        <v>0</v>
      </c>
      <c r="AA62" s="208">
        <v>0</v>
      </c>
      <c r="AB62" s="209">
        <v>0</v>
      </c>
      <c r="AC62" s="155">
        <v>0</v>
      </c>
      <c r="AD62" s="173">
        <v>0</v>
      </c>
      <c r="AE62" s="159"/>
      <c r="AF62" s="161"/>
    </row>
    <row r="63" spans="1:32">
      <c r="A63" s="87" t="s">
        <v>24</v>
      </c>
      <c r="B63" s="206" t="s">
        <v>1758</v>
      </c>
      <c r="C63" s="171" t="s">
        <v>62</v>
      </c>
      <c r="D63" s="153">
        <v>0</v>
      </c>
      <c r="E63" s="153">
        <v>0</v>
      </c>
      <c r="F63" s="151">
        <v>0</v>
      </c>
      <c r="G63" s="151">
        <v>0</v>
      </c>
      <c r="H63" s="151">
        <v>0</v>
      </c>
      <c r="I63" s="151">
        <v>0</v>
      </c>
      <c r="J63" s="172">
        <v>0.9</v>
      </c>
      <c r="K63" s="154">
        <v>0</v>
      </c>
      <c r="L63" s="154">
        <v>0</v>
      </c>
      <c r="M63" s="154">
        <v>0</v>
      </c>
      <c r="N63" s="207">
        <v>0</v>
      </c>
      <c r="O63" s="153">
        <v>0</v>
      </c>
      <c r="P63" s="153">
        <v>0</v>
      </c>
      <c r="Q63" s="151">
        <v>0</v>
      </c>
      <c r="R63" s="151">
        <v>0</v>
      </c>
      <c r="S63" s="154">
        <v>0</v>
      </c>
      <c r="T63" s="154">
        <v>0</v>
      </c>
      <c r="U63" s="155">
        <v>0</v>
      </c>
      <c r="V63" s="155">
        <v>0</v>
      </c>
      <c r="W63" s="173">
        <v>0</v>
      </c>
      <c r="X63" s="158">
        <v>0</v>
      </c>
      <c r="Y63" s="208">
        <v>0</v>
      </c>
      <c r="Z63" s="208">
        <v>0</v>
      </c>
      <c r="AA63" s="208">
        <v>0</v>
      </c>
      <c r="AB63" s="209">
        <v>0</v>
      </c>
      <c r="AC63" s="155">
        <v>0</v>
      </c>
      <c r="AD63" s="173">
        <v>0</v>
      </c>
      <c r="AE63" s="159"/>
      <c r="AF63" s="161"/>
    </row>
    <row r="64" spans="1:32">
      <c r="A64" s="87" t="s">
        <v>24</v>
      </c>
      <c r="B64" s="206" t="s">
        <v>1758</v>
      </c>
      <c r="C64" s="171" t="s">
        <v>1763</v>
      </c>
      <c r="D64" s="153">
        <v>0</v>
      </c>
      <c r="E64" s="153">
        <v>0</v>
      </c>
      <c r="F64" s="151">
        <v>0</v>
      </c>
      <c r="G64" s="151">
        <v>0</v>
      </c>
      <c r="H64" s="151">
        <v>0</v>
      </c>
      <c r="I64" s="151">
        <v>0</v>
      </c>
      <c r="J64" s="172">
        <v>0.9</v>
      </c>
      <c r="K64" s="154">
        <v>0</v>
      </c>
      <c r="L64" s="154">
        <v>0</v>
      </c>
      <c r="M64" s="154">
        <v>0</v>
      </c>
      <c r="N64" s="207">
        <v>0</v>
      </c>
      <c r="O64" s="153">
        <v>0</v>
      </c>
      <c r="P64" s="153">
        <v>0</v>
      </c>
      <c r="Q64" s="151">
        <v>0</v>
      </c>
      <c r="R64" s="151">
        <v>0</v>
      </c>
      <c r="S64" s="154">
        <v>0</v>
      </c>
      <c r="T64" s="154">
        <v>0</v>
      </c>
      <c r="U64" s="155">
        <v>0</v>
      </c>
      <c r="V64" s="155">
        <v>0</v>
      </c>
      <c r="W64" s="173">
        <v>0</v>
      </c>
      <c r="X64" s="158">
        <v>0</v>
      </c>
      <c r="Y64" s="208">
        <v>0</v>
      </c>
      <c r="Z64" s="208">
        <v>0</v>
      </c>
      <c r="AA64" s="208">
        <v>0</v>
      </c>
      <c r="AB64" s="209">
        <v>0</v>
      </c>
      <c r="AC64" s="155">
        <v>0</v>
      </c>
      <c r="AD64" s="173">
        <v>0</v>
      </c>
      <c r="AE64" s="159"/>
      <c r="AF64" s="161"/>
    </row>
    <row r="65" spans="1:32">
      <c r="A65" s="87" t="s">
        <v>24</v>
      </c>
      <c r="B65" s="206" t="s">
        <v>1758</v>
      </c>
      <c r="C65" s="171" t="s">
        <v>65</v>
      </c>
      <c r="D65" s="153">
        <v>130</v>
      </c>
      <c r="E65" s="153">
        <v>117</v>
      </c>
      <c r="F65" s="151">
        <v>128</v>
      </c>
      <c r="G65" s="151">
        <v>113</v>
      </c>
      <c r="H65" s="151">
        <v>130</v>
      </c>
      <c r="I65" s="151">
        <v>119</v>
      </c>
      <c r="J65" s="172">
        <v>0.9</v>
      </c>
      <c r="K65" s="154">
        <v>0.9</v>
      </c>
      <c r="L65" s="154">
        <v>0.8828125</v>
      </c>
      <c r="M65" s="154">
        <v>0.915384615384615</v>
      </c>
      <c r="N65" s="207">
        <v>2843</v>
      </c>
      <c r="O65" s="153">
        <v>2457</v>
      </c>
      <c r="P65" s="153">
        <v>109</v>
      </c>
      <c r="Q65" s="151">
        <v>106</v>
      </c>
      <c r="R65" s="151">
        <v>108</v>
      </c>
      <c r="S65" s="154">
        <v>0.864227928244812</v>
      </c>
      <c r="T65" s="154">
        <v>0.838461538461538</v>
      </c>
      <c r="U65" s="155">
        <v>0.828125</v>
      </c>
      <c r="V65" s="155">
        <v>0.830769230769231</v>
      </c>
      <c r="W65" s="173">
        <v>0.0103365384615385</v>
      </c>
      <c r="X65" s="158">
        <v>824</v>
      </c>
      <c r="Y65" s="208">
        <v>702</v>
      </c>
      <c r="Z65" s="208">
        <v>816</v>
      </c>
      <c r="AA65" s="208">
        <v>739</v>
      </c>
      <c r="AB65" s="209">
        <v>0.851941747572815</v>
      </c>
      <c r="AC65" s="155">
        <v>0.905637254901961</v>
      </c>
      <c r="AD65" s="173">
        <v>-0.0536955073291453</v>
      </c>
      <c r="AE65" s="159"/>
      <c r="AF65" s="161"/>
    </row>
    <row r="66" spans="1:32">
      <c r="A66" s="87" t="s">
        <v>24</v>
      </c>
      <c r="B66" s="206" t="s">
        <v>1758</v>
      </c>
      <c r="C66" s="171" t="s">
        <v>63</v>
      </c>
      <c r="D66" s="153">
        <v>66</v>
      </c>
      <c r="E66" s="153">
        <v>56</v>
      </c>
      <c r="F66" s="151">
        <v>63</v>
      </c>
      <c r="G66" s="151">
        <v>54</v>
      </c>
      <c r="H66" s="151">
        <v>64</v>
      </c>
      <c r="I66" s="151">
        <v>58</v>
      </c>
      <c r="J66" s="172">
        <v>0.9</v>
      </c>
      <c r="K66" s="154">
        <v>0.848484848484849</v>
      </c>
      <c r="L66" s="154">
        <v>0.857142857142857</v>
      </c>
      <c r="M66" s="154">
        <v>0.90625</v>
      </c>
      <c r="N66" s="207">
        <v>1458</v>
      </c>
      <c r="O66" s="153">
        <v>1207</v>
      </c>
      <c r="P66" s="153">
        <v>52</v>
      </c>
      <c r="Q66" s="151">
        <v>50</v>
      </c>
      <c r="R66" s="151">
        <v>52</v>
      </c>
      <c r="S66" s="154">
        <v>0.827846364883402</v>
      </c>
      <c r="T66" s="154">
        <v>0.787878787878788</v>
      </c>
      <c r="U66" s="155">
        <v>0.793650793650794</v>
      </c>
      <c r="V66" s="155">
        <v>0.8125</v>
      </c>
      <c r="W66" s="173">
        <v>-0.00577200577200576</v>
      </c>
      <c r="X66" s="158">
        <v>418</v>
      </c>
      <c r="Y66" s="208">
        <v>338</v>
      </c>
      <c r="Z66" s="208">
        <v>431</v>
      </c>
      <c r="AA66" s="208">
        <v>351</v>
      </c>
      <c r="AB66" s="209">
        <v>0.808612440191388</v>
      </c>
      <c r="AC66" s="155">
        <v>0.814385150812065</v>
      </c>
      <c r="AD66" s="173">
        <v>-0.00577271062067741</v>
      </c>
      <c r="AE66" s="159"/>
      <c r="AF66" s="161"/>
    </row>
    <row r="67" spans="1:32">
      <c r="A67" s="87" t="s">
        <v>24</v>
      </c>
      <c r="B67" s="206" t="s">
        <v>1758</v>
      </c>
      <c r="C67" s="171" t="s">
        <v>1764</v>
      </c>
      <c r="D67" s="153">
        <v>90</v>
      </c>
      <c r="E67" s="153">
        <v>84</v>
      </c>
      <c r="F67" s="151">
        <v>95</v>
      </c>
      <c r="G67" s="151">
        <v>93</v>
      </c>
      <c r="H67" s="151">
        <v>93</v>
      </c>
      <c r="I67" s="151">
        <v>90</v>
      </c>
      <c r="J67" s="172">
        <v>0.9</v>
      </c>
      <c r="K67" s="154">
        <v>0.933333333333333</v>
      </c>
      <c r="L67" s="154">
        <v>0.978947368421053</v>
      </c>
      <c r="M67" s="154">
        <v>0.967741935483871</v>
      </c>
      <c r="N67" s="207">
        <v>2058</v>
      </c>
      <c r="O67" s="153">
        <v>1799</v>
      </c>
      <c r="P67" s="153">
        <v>81</v>
      </c>
      <c r="Q67" s="151">
        <v>83</v>
      </c>
      <c r="R67" s="151">
        <v>81</v>
      </c>
      <c r="S67" s="154">
        <v>0.874149659863946</v>
      </c>
      <c r="T67" s="154">
        <v>0.9</v>
      </c>
      <c r="U67" s="155">
        <v>0.873684210526316</v>
      </c>
      <c r="V67" s="155">
        <v>0.870967741935484</v>
      </c>
      <c r="W67" s="173">
        <v>0.0263157894736842</v>
      </c>
      <c r="X67" s="158">
        <v>597</v>
      </c>
      <c r="Y67" s="208">
        <v>533</v>
      </c>
      <c r="Z67" s="208">
        <v>593</v>
      </c>
      <c r="AA67" s="208">
        <v>503</v>
      </c>
      <c r="AB67" s="209">
        <v>0.892797319932998</v>
      </c>
      <c r="AC67" s="155">
        <v>0.84822934232715</v>
      </c>
      <c r="AD67" s="173">
        <v>0.0445679776058483</v>
      </c>
      <c r="AE67" s="159"/>
      <c r="AF67" s="161"/>
    </row>
    <row r="68" spans="1:32">
      <c r="A68" s="87" t="s">
        <v>24</v>
      </c>
      <c r="B68" s="206" t="s">
        <v>1758</v>
      </c>
      <c r="C68" s="171" t="s">
        <v>64</v>
      </c>
      <c r="D68" s="153">
        <v>62</v>
      </c>
      <c r="E68" s="153">
        <v>62</v>
      </c>
      <c r="F68" s="151">
        <v>60</v>
      </c>
      <c r="G68" s="151">
        <v>60</v>
      </c>
      <c r="H68" s="151">
        <v>64</v>
      </c>
      <c r="I68" s="151">
        <v>64</v>
      </c>
      <c r="J68" s="172">
        <v>0.9</v>
      </c>
      <c r="K68" s="154">
        <v>1</v>
      </c>
      <c r="L68" s="154">
        <v>1</v>
      </c>
      <c r="M68" s="154">
        <v>1</v>
      </c>
      <c r="N68" s="207">
        <v>1467</v>
      </c>
      <c r="O68" s="153">
        <v>1322</v>
      </c>
      <c r="P68" s="153">
        <v>57</v>
      </c>
      <c r="Q68" s="151">
        <v>53</v>
      </c>
      <c r="R68" s="151">
        <v>58</v>
      </c>
      <c r="S68" s="154">
        <v>0.901158827539196</v>
      </c>
      <c r="T68" s="154">
        <v>0.919354838709677</v>
      </c>
      <c r="U68" s="155">
        <v>0.883333333333333</v>
      </c>
      <c r="V68" s="155">
        <v>0.90625</v>
      </c>
      <c r="W68" s="173">
        <v>0.0360215053763441</v>
      </c>
      <c r="X68" s="158">
        <v>425</v>
      </c>
      <c r="Y68" s="208">
        <v>374</v>
      </c>
      <c r="Z68" s="208">
        <v>412</v>
      </c>
      <c r="AA68" s="208">
        <v>372</v>
      </c>
      <c r="AB68" s="209">
        <v>0.88</v>
      </c>
      <c r="AC68" s="155">
        <v>0.902912621359223</v>
      </c>
      <c r="AD68" s="173">
        <v>-0.0229126213592233</v>
      </c>
      <c r="AE68" s="159"/>
      <c r="AF68" s="161"/>
    </row>
    <row r="69" spans="1:32">
      <c r="A69" s="87" t="s">
        <v>24</v>
      </c>
      <c r="B69" s="206" t="s">
        <v>1758</v>
      </c>
      <c r="C69" s="171" t="s">
        <v>67</v>
      </c>
      <c r="D69" s="153">
        <v>51</v>
      </c>
      <c r="E69" s="153">
        <v>51</v>
      </c>
      <c r="F69" s="151">
        <v>52</v>
      </c>
      <c r="G69" s="151">
        <v>51</v>
      </c>
      <c r="H69" s="151">
        <v>50</v>
      </c>
      <c r="I69" s="151">
        <v>50</v>
      </c>
      <c r="J69" s="172">
        <v>0.9</v>
      </c>
      <c r="K69" s="154">
        <v>1</v>
      </c>
      <c r="L69" s="154">
        <v>0.980769230769231</v>
      </c>
      <c r="M69" s="154">
        <v>1</v>
      </c>
      <c r="N69" s="207">
        <v>1212</v>
      </c>
      <c r="O69" s="153">
        <v>1169</v>
      </c>
      <c r="P69" s="153">
        <v>50</v>
      </c>
      <c r="Q69" s="151">
        <v>51</v>
      </c>
      <c r="R69" s="151">
        <v>47</v>
      </c>
      <c r="S69" s="154">
        <v>0.964521452145215</v>
      </c>
      <c r="T69" s="154">
        <v>0.980392156862745</v>
      </c>
      <c r="U69" s="155">
        <v>0.980769230769231</v>
      </c>
      <c r="V69" s="155">
        <v>0.94</v>
      </c>
      <c r="W69" s="173">
        <v>-0.00037707390648567</v>
      </c>
      <c r="X69" s="158">
        <v>343</v>
      </c>
      <c r="Y69" s="208">
        <v>324</v>
      </c>
      <c r="Z69" s="208">
        <v>357</v>
      </c>
      <c r="AA69" s="208">
        <v>349</v>
      </c>
      <c r="AB69" s="209">
        <v>0.944606413994169</v>
      </c>
      <c r="AC69" s="155">
        <v>0.977591036414566</v>
      </c>
      <c r="AD69" s="173">
        <v>-0.0329846224203967</v>
      </c>
      <c r="AE69" s="159"/>
      <c r="AF69" s="161"/>
    </row>
    <row r="70" spans="1:32">
      <c r="A70" s="87" t="s">
        <v>24</v>
      </c>
      <c r="B70" s="206" t="s">
        <v>1758</v>
      </c>
      <c r="C70" s="171" t="s">
        <v>1765</v>
      </c>
      <c r="D70" s="153">
        <v>59</v>
      </c>
      <c r="E70" s="153">
        <v>57</v>
      </c>
      <c r="F70" s="151">
        <v>58</v>
      </c>
      <c r="G70" s="151">
        <v>56</v>
      </c>
      <c r="H70" s="151">
        <v>56</v>
      </c>
      <c r="I70" s="151">
        <v>52</v>
      </c>
      <c r="J70" s="172">
        <v>0.9</v>
      </c>
      <c r="K70" s="154">
        <v>0.966101694915254</v>
      </c>
      <c r="L70" s="154">
        <v>0.96551724137931</v>
      </c>
      <c r="M70" s="154">
        <v>0.928571428571429</v>
      </c>
      <c r="N70" s="207">
        <v>1293</v>
      </c>
      <c r="O70" s="153">
        <v>1199</v>
      </c>
      <c r="P70" s="153">
        <v>56</v>
      </c>
      <c r="Q70" s="151">
        <v>53</v>
      </c>
      <c r="R70" s="151">
        <v>40</v>
      </c>
      <c r="S70" s="154">
        <v>0.927300850734725</v>
      </c>
      <c r="T70" s="154">
        <v>0.949152542372881</v>
      </c>
      <c r="U70" s="155">
        <v>0.913793103448276</v>
      </c>
      <c r="V70" s="155">
        <v>0.714285714285714</v>
      </c>
      <c r="W70" s="173">
        <v>0.0353594389246055</v>
      </c>
      <c r="X70" s="158">
        <v>371</v>
      </c>
      <c r="Y70" s="208">
        <v>337</v>
      </c>
      <c r="Z70" s="208">
        <v>382</v>
      </c>
      <c r="AA70" s="208">
        <v>358</v>
      </c>
      <c r="AB70" s="209">
        <v>0.908355795148248</v>
      </c>
      <c r="AC70" s="155">
        <v>0.93717277486911</v>
      </c>
      <c r="AD70" s="173">
        <v>-0.0288169797208621</v>
      </c>
      <c r="AE70" s="159"/>
      <c r="AF70" s="161"/>
    </row>
    <row r="71" spans="1:32">
      <c r="A71" s="87" t="s">
        <v>24</v>
      </c>
      <c r="B71" s="206" t="s">
        <v>1758</v>
      </c>
      <c r="C71" s="171" t="s">
        <v>66</v>
      </c>
      <c r="D71" s="153">
        <v>71</v>
      </c>
      <c r="E71" s="153">
        <v>65</v>
      </c>
      <c r="F71" s="151">
        <v>70</v>
      </c>
      <c r="G71" s="151">
        <v>62</v>
      </c>
      <c r="H71" s="151">
        <v>63</v>
      </c>
      <c r="I71" s="151">
        <v>57</v>
      </c>
      <c r="J71" s="172">
        <v>0.9</v>
      </c>
      <c r="K71" s="154">
        <v>0.915492957746479</v>
      </c>
      <c r="L71" s="154">
        <v>0.885714285714286</v>
      </c>
      <c r="M71" s="154">
        <v>0.904761904761905</v>
      </c>
      <c r="N71" s="207">
        <v>1602</v>
      </c>
      <c r="O71" s="153">
        <v>1511</v>
      </c>
      <c r="P71" s="153">
        <v>65</v>
      </c>
      <c r="Q71" s="151">
        <v>60</v>
      </c>
      <c r="R71" s="151">
        <v>54</v>
      </c>
      <c r="S71" s="154">
        <v>0.943196004993758</v>
      </c>
      <c r="T71" s="154">
        <v>0.915492957746479</v>
      </c>
      <c r="U71" s="155">
        <v>0.857142857142857</v>
      </c>
      <c r="V71" s="155">
        <v>0.857142857142857</v>
      </c>
      <c r="W71" s="173">
        <v>0.0583501006036218</v>
      </c>
      <c r="X71" s="158">
        <v>460</v>
      </c>
      <c r="Y71" s="208">
        <v>414</v>
      </c>
      <c r="Z71" s="208">
        <v>476</v>
      </c>
      <c r="AA71" s="208">
        <v>451</v>
      </c>
      <c r="AB71" s="209">
        <v>0.9</v>
      </c>
      <c r="AC71" s="155">
        <v>0.947478991596639</v>
      </c>
      <c r="AD71" s="173">
        <v>-0.0474789915966386</v>
      </c>
      <c r="AE71" s="159"/>
      <c r="AF71" s="161"/>
    </row>
    <row r="72" spans="1:32">
      <c r="A72" s="87" t="s">
        <v>24</v>
      </c>
      <c r="B72" s="206" t="s">
        <v>1766</v>
      </c>
      <c r="C72" s="171" t="s">
        <v>1767</v>
      </c>
      <c r="D72" s="153">
        <v>0</v>
      </c>
      <c r="E72" s="153">
        <v>0</v>
      </c>
      <c r="F72" s="151">
        <v>0</v>
      </c>
      <c r="G72" s="151">
        <v>0</v>
      </c>
      <c r="H72" s="151">
        <v>0</v>
      </c>
      <c r="I72" s="151">
        <v>0</v>
      </c>
      <c r="J72" s="172">
        <v>0.9</v>
      </c>
      <c r="K72" s="154">
        <v>0</v>
      </c>
      <c r="L72" s="154">
        <v>0</v>
      </c>
      <c r="M72" s="154">
        <v>0</v>
      </c>
      <c r="N72" s="207">
        <v>0</v>
      </c>
      <c r="O72" s="153">
        <v>0</v>
      </c>
      <c r="P72" s="153">
        <v>0</v>
      </c>
      <c r="Q72" s="151">
        <v>0</v>
      </c>
      <c r="R72" s="151">
        <v>0</v>
      </c>
      <c r="S72" s="154">
        <v>0</v>
      </c>
      <c r="T72" s="154">
        <v>0</v>
      </c>
      <c r="U72" s="155">
        <v>0</v>
      </c>
      <c r="V72" s="155">
        <v>0</v>
      </c>
      <c r="W72" s="173">
        <v>0</v>
      </c>
      <c r="X72" s="158">
        <v>0</v>
      </c>
      <c r="Y72" s="208">
        <v>0</v>
      </c>
      <c r="Z72" s="208">
        <v>0</v>
      </c>
      <c r="AA72" s="208">
        <v>0</v>
      </c>
      <c r="AB72" s="209">
        <v>0</v>
      </c>
      <c r="AC72" s="155">
        <v>0</v>
      </c>
      <c r="AD72" s="173">
        <v>0</v>
      </c>
      <c r="AE72" s="159"/>
      <c r="AF72" s="161"/>
    </row>
    <row r="73" spans="1:32">
      <c r="A73" s="87" t="s">
        <v>24</v>
      </c>
      <c r="B73" s="206" t="s">
        <v>1766</v>
      </c>
      <c r="C73" s="171" t="s">
        <v>1768</v>
      </c>
      <c r="D73" s="153">
        <v>100</v>
      </c>
      <c r="E73" s="153">
        <v>100</v>
      </c>
      <c r="F73" s="151">
        <v>101</v>
      </c>
      <c r="G73" s="151">
        <v>99</v>
      </c>
      <c r="H73" s="151">
        <v>95</v>
      </c>
      <c r="I73" s="151">
        <v>91</v>
      </c>
      <c r="J73" s="172">
        <v>0.9</v>
      </c>
      <c r="K73" s="154">
        <v>1</v>
      </c>
      <c r="L73" s="154">
        <v>0.98019801980198</v>
      </c>
      <c r="M73" s="154">
        <v>0.957894736842105</v>
      </c>
      <c r="N73" s="207">
        <v>2167</v>
      </c>
      <c r="O73" s="153">
        <v>2054</v>
      </c>
      <c r="P73" s="153">
        <v>100</v>
      </c>
      <c r="Q73" s="151">
        <v>98</v>
      </c>
      <c r="R73" s="151">
        <v>82</v>
      </c>
      <c r="S73" s="154">
        <v>0.947854176280572</v>
      </c>
      <c r="T73" s="154">
        <v>1</v>
      </c>
      <c r="U73" s="155">
        <v>0.99009900990099</v>
      </c>
      <c r="V73" s="155">
        <v>1.05263157894737</v>
      </c>
      <c r="W73" s="173">
        <v>0.00990099009900991</v>
      </c>
      <c r="X73" s="158">
        <v>605</v>
      </c>
      <c r="Y73" s="208">
        <v>559</v>
      </c>
      <c r="Z73" s="208">
        <v>633</v>
      </c>
      <c r="AA73" s="208">
        <v>596</v>
      </c>
      <c r="AB73" s="209">
        <v>0.92396694214876</v>
      </c>
      <c r="AC73" s="155">
        <v>0.941548183254344</v>
      </c>
      <c r="AD73" s="173">
        <v>-0.0175812411055841</v>
      </c>
      <c r="AE73" s="159"/>
      <c r="AF73" s="161"/>
    </row>
    <row r="74" spans="1:32">
      <c r="A74" s="87" t="s">
        <v>24</v>
      </c>
      <c r="B74" s="206" t="s">
        <v>1766</v>
      </c>
      <c r="C74" s="171" t="s">
        <v>1769</v>
      </c>
      <c r="D74" s="153">
        <v>0</v>
      </c>
      <c r="E74" s="153">
        <v>0</v>
      </c>
      <c r="F74" s="151">
        <v>0</v>
      </c>
      <c r="G74" s="151">
        <v>0</v>
      </c>
      <c r="H74" s="151">
        <v>0</v>
      </c>
      <c r="I74" s="151">
        <v>0</v>
      </c>
      <c r="J74" s="172">
        <v>0.9</v>
      </c>
      <c r="K74" s="154">
        <v>0</v>
      </c>
      <c r="L74" s="154">
        <v>0</v>
      </c>
      <c r="M74" s="154">
        <v>0</v>
      </c>
      <c r="N74" s="207">
        <v>0</v>
      </c>
      <c r="O74" s="153">
        <v>0</v>
      </c>
      <c r="P74" s="153">
        <v>0</v>
      </c>
      <c r="Q74" s="151">
        <v>0</v>
      </c>
      <c r="R74" s="151">
        <v>0</v>
      </c>
      <c r="S74" s="154">
        <v>0</v>
      </c>
      <c r="T74" s="154">
        <v>0</v>
      </c>
      <c r="U74" s="155">
        <v>0</v>
      </c>
      <c r="V74" s="155">
        <v>0</v>
      </c>
      <c r="W74" s="173">
        <v>0</v>
      </c>
      <c r="X74" s="158">
        <v>0</v>
      </c>
      <c r="Y74" s="208">
        <v>0</v>
      </c>
      <c r="Z74" s="208">
        <v>0</v>
      </c>
      <c r="AA74" s="208">
        <v>0</v>
      </c>
      <c r="AB74" s="209">
        <v>0</v>
      </c>
      <c r="AC74" s="155">
        <v>0</v>
      </c>
      <c r="AD74" s="173">
        <v>0</v>
      </c>
      <c r="AE74" s="159"/>
      <c r="AF74" s="161"/>
    </row>
    <row r="75" spans="1:32">
      <c r="A75" s="87" t="s">
        <v>24</v>
      </c>
      <c r="B75" s="206" t="s">
        <v>1766</v>
      </c>
      <c r="C75" s="171" t="s">
        <v>1770</v>
      </c>
      <c r="D75" s="153">
        <v>0</v>
      </c>
      <c r="E75" s="153">
        <v>0</v>
      </c>
      <c r="F75" s="151">
        <v>0</v>
      </c>
      <c r="G75" s="151">
        <v>0</v>
      </c>
      <c r="H75" s="151">
        <v>0</v>
      </c>
      <c r="I75" s="151">
        <v>0</v>
      </c>
      <c r="J75" s="172">
        <v>0.9</v>
      </c>
      <c r="K75" s="154">
        <v>0</v>
      </c>
      <c r="L75" s="154">
        <v>0</v>
      </c>
      <c r="M75" s="154">
        <v>0</v>
      </c>
      <c r="N75" s="207">
        <v>0</v>
      </c>
      <c r="O75" s="153">
        <v>0</v>
      </c>
      <c r="P75" s="153">
        <v>0</v>
      </c>
      <c r="Q75" s="151">
        <v>0</v>
      </c>
      <c r="R75" s="151">
        <v>0</v>
      </c>
      <c r="S75" s="154">
        <v>0</v>
      </c>
      <c r="T75" s="154">
        <v>0</v>
      </c>
      <c r="U75" s="155">
        <v>0</v>
      </c>
      <c r="V75" s="155">
        <v>0</v>
      </c>
      <c r="W75" s="173">
        <v>0</v>
      </c>
      <c r="X75" s="158">
        <v>0</v>
      </c>
      <c r="Y75" s="208">
        <v>0</v>
      </c>
      <c r="Z75" s="208">
        <v>0</v>
      </c>
      <c r="AA75" s="208">
        <v>0</v>
      </c>
      <c r="AB75" s="209">
        <v>0</v>
      </c>
      <c r="AC75" s="155">
        <v>0</v>
      </c>
      <c r="AD75" s="173">
        <v>0</v>
      </c>
      <c r="AE75" s="159"/>
      <c r="AF75" s="161"/>
    </row>
    <row r="76" spans="1:32">
      <c r="A76" s="87" t="s">
        <v>24</v>
      </c>
      <c r="B76" s="206" t="s">
        <v>1766</v>
      </c>
      <c r="C76" s="171" t="s">
        <v>72</v>
      </c>
      <c r="D76" s="153">
        <v>24</v>
      </c>
      <c r="E76" s="153">
        <v>24</v>
      </c>
      <c r="F76" s="151">
        <v>25</v>
      </c>
      <c r="G76" s="151">
        <v>25</v>
      </c>
      <c r="H76" s="151">
        <v>23</v>
      </c>
      <c r="I76" s="151">
        <v>23</v>
      </c>
      <c r="J76" s="172">
        <v>0.9</v>
      </c>
      <c r="K76" s="154">
        <v>1</v>
      </c>
      <c r="L76" s="154">
        <v>1</v>
      </c>
      <c r="M76" s="154">
        <v>1</v>
      </c>
      <c r="N76" s="207">
        <v>536</v>
      </c>
      <c r="O76" s="153">
        <v>500</v>
      </c>
      <c r="P76" s="153">
        <v>24</v>
      </c>
      <c r="Q76" s="151">
        <v>25</v>
      </c>
      <c r="R76" s="151">
        <v>21</v>
      </c>
      <c r="S76" s="154">
        <v>0.932835820895522</v>
      </c>
      <c r="T76" s="154">
        <v>1</v>
      </c>
      <c r="U76" s="155">
        <v>1</v>
      </c>
      <c r="V76" s="155">
        <v>0.91304347826087</v>
      </c>
      <c r="W76" s="173">
        <v>0</v>
      </c>
      <c r="X76" s="158">
        <v>148</v>
      </c>
      <c r="Y76" s="208">
        <v>140</v>
      </c>
      <c r="Z76" s="208">
        <v>159</v>
      </c>
      <c r="AA76" s="208">
        <v>145</v>
      </c>
      <c r="AB76" s="209">
        <v>0.945945945945946</v>
      </c>
      <c r="AC76" s="155">
        <v>0.911949685534591</v>
      </c>
      <c r="AD76" s="173">
        <v>0.0339962604113547</v>
      </c>
      <c r="AE76" s="159"/>
      <c r="AF76" s="161"/>
    </row>
    <row r="77" spans="1:32">
      <c r="A77" s="87" t="s">
        <v>24</v>
      </c>
      <c r="B77" s="206" t="s">
        <v>1766</v>
      </c>
      <c r="C77" s="171" t="s">
        <v>68</v>
      </c>
      <c r="D77" s="153">
        <v>64</v>
      </c>
      <c r="E77" s="153">
        <v>62</v>
      </c>
      <c r="F77" s="151">
        <v>61</v>
      </c>
      <c r="G77" s="151">
        <v>60</v>
      </c>
      <c r="H77" s="151">
        <v>64</v>
      </c>
      <c r="I77" s="151">
        <v>63</v>
      </c>
      <c r="J77" s="172">
        <v>0.9</v>
      </c>
      <c r="K77" s="154">
        <v>0.96875</v>
      </c>
      <c r="L77" s="154">
        <v>0.983606557377049</v>
      </c>
      <c r="M77" s="154">
        <v>0.984375</v>
      </c>
      <c r="N77" s="207">
        <v>1405</v>
      </c>
      <c r="O77" s="153">
        <v>1308</v>
      </c>
      <c r="P77" s="153">
        <v>60</v>
      </c>
      <c r="Q77" s="151">
        <v>59</v>
      </c>
      <c r="R77" s="151">
        <v>59</v>
      </c>
      <c r="S77" s="154">
        <v>0.930960854092527</v>
      </c>
      <c r="T77" s="154">
        <v>0.9375</v>
      </c>
      <c r="U77" s="155">
        <v>0.967213114754098</v>
      </c>
      <c r="V77" s="155">
        <v>0.921875</v>
      </c>
      <c r="W77" s="173">
        <v>-0.0297131147540983</v>
      </c>
      <c r="X77" s="158">
        <v>407</v>
      </c>
      <c r="Y77" s="208">
        <v>380</v>
      </c>
      <c r="Z77" s="208">
        <v>407</v>
      </c>
      <c r="AA77" s="208">
        <v>381</v>
      </c>
      <c r="AB77" s="209">
        <v>0.933660933660934</v>
      </c>
      <c r="AC77" s="155">
        <v>0.936117936117936</v>
      </c>
      <c r="AD77" s="173">
        <v>-0.00245700245700253</v>
      </c>
      <c r="AE77" s="159"/>
      <c r="AF77" s="161"/>
    </row>
    <row r="78" spans="1:32">
      <c r="A78" s="87" t="s">
        <v>24</v>
      </c>
      <c r="B78" s="206" t="s">
        <v>1766</v>
      </c>
      <c r="C78" s="171" t="s">
        <v>71</v>
      </c>
      <c r="D78" s="153">
        <v>50</v>
      </c>
      <c r="E78" s="153">
        <v>49</v>
      </c>
      <c r="F78" s="151">
        <v>52</v>
      </c>
      <c r="G78" s="151">
        <v>52</v>
      </c>
      <c r="H78" s="151">
        <v>49</v>
      </c>
      <c r="I78" s="151">
        <v>48</v>
      </c>
      <c r="J78" s="172">
        <v>0.9</v>
      </c>
      <c r="K78" s="154">
        <v>0.98</v>
      </c>
      <c r="L78" s="154">
        <v>1</v>
      </c>
      <c r="M78" s="154">
        <v>0.979591836734694</v>
      </c>
      <c r="N78" s="207">
        <v>1163</v>
      </c>
      <c r="O78" s="153">
        <v>1086</v>
      </c>
      <c r="P78" s="153">
        <v>46</v>
      </c>
      <c r="Q78" s="151">
        <v>50</v>
      </c>
      <c r="R78" s="151">
        <v>48</v>
      </c>
      <c r="S78" s="154">
        <v>0.933791917454858</v>
      </c>
      <c r="T78" s="154">
        <v>0.92</v>
      </c>
      <c r="U78" s="155">
        <v>0.961538461538462</v>
      </c>
      <c r="V78" s="155">
        <v>0.979591836734694</v>
      </c>
      <c r="W78" s="173">
        <v>-0.0415384615384615</v>
      </c>
      <c r="X78" s="158">
        <v>339</v>
      </c>
      <c r="Y78" s="208">
        <v>315</v>
      </c>
      <c r="Z78" s="208">
        <v>340</v>
      </c>
      <c r="AA78" s="208">
        <v>317</v>
      </c>
      <c r="AB78" s="209">
        <v>0.929203539823009</v>
      </c>
      <c r="AC78" s="155">
        <v>0.932352941176471</v>
      </c>
      <c r="AD78" s="173">
        <v>-0.00314940135346176</v>
      </c>
      <c r="AE78" s="159"/>
      <c r="AF78" s="161"/>
    </row>
    <row r="79" spans="1:32">
      <c r="A79" s="87" t="s">
        <v>24</v>
      </c>
      <c r="B79" s="206" t="s">
        <v>1766</v>
      </c>
      <c r="C79" s="171" t="s">
        <v>70</v>
      </c>
      <c r="D79" s="153">
        <v>82</v>
      </c>
      <c r="E79" s="153">
        <v>82</v>
      </c>
      <c r="F79" s="151">
        <v>88</v>
      </c>
      <c r="G79" s="151">
        <v>88</v>
      </c>
      <c r="H79" s="151">
        <v>84</v>
      </c>
      <c r="I79" s="151">
        <v>83</v>
      </c>
      <c r="J79" s="172">
        <v>0.9</v>
      </c>
      <c r="K79" s="154">
        <v>1</v>
      </c>
      <c r="L79" s="154">
        <v>1</v>
      </c>
      <c r="M79" s="154">
        <v>0.988095238095238</v>
      </c>
      <c r="N79" s="207">
        <v>1952</v>
      </c>
      <c r="O79" s="153">
        <v>1904</v>
      </c>
      <c r="P79" s="153">
        <v>78</v>
      </c>
      <c r="Q79" s="151">
        <v>85</v>
      </c>
      <c r="R79" s="151">
        <v>78</v>
      </c>
      <c r="S79" s="154">
        <v>0.975409836065574</v>
      </c>
      <c r="T79" s="154">
        <v>0.951219512195122</v>
      </c>
      <c r="U79" s="155">
        <v>0.965909090909091</v>
      </c>
      <c r="V79" s="155">
        <v>0.928571428571429</v>
      </c>
      <c r="W79" s="173">
        <v>-0.014689578713969</v>
      </c>
      <c r="X79" s="158">
        <v>557</v>
      </c>
      <c r="Y79" s="208">
        <v>536</v>
      </c>
      <c r="Z79" s="208">
        <v>560</v>
      </c>
      <c r="AA79" s="208">
        <v>549</v>
      </c>
      <c r="AB79" s="209">
        <v>0.96229802513465</v>
      </c>
      <c r="AC79" s="155">
        <v>0.980357142857143</v>
      </c>
      <c r="AD79" s="173">
        <v>-0.0180591177224929</v>
      </c>
      <c r="AE79" s="159"/>
      <c r="AF79" s="161"/>
    </row>
    <row r="80" spans="1:32">
      <c r="A80" s="87" t="s">
        <v>24</v>
      </c>
      <c r="B80" s="206" t="s">
        <v>1766</v>
      </c>
      <c r="C80" s="171" t="s">
        <v>73</v>
      </c>
      <c r="D80" s="153">
        <v>0</v>
      </c>
      <c r="E80" s="153">
        <v>0</v>
      </c>
      <c r="F80" s="151">
        <v>0</v>
      </c>
      <c r="G80" s="151">
        <v>0</v>
      </c>
      <c r="H80" s="151">
        <v>0</v>
      </c>
      <c r="I80" s="151">
        <v>0</v>
      </c>
      <c r="J80" s="172">
        <v>0.9</v>
      </c>
      <c r="K80" s="154">
        <v>0</v>
      </c>
      <c r="L80" s="154">
        <v>0</v>
      </c>
      <c r="M80" s="154">
        <v>0</v>
      </c>
      <c r="N80" s="207">
        <v>0</v>
      </c>
      <c r="O80" s="153">
        <v>0</v>
      </c>
      <c r="P80" s="153">
        <v>0</v>
      </c>
      <c r="Q80" s="151">
        <v>0</v>
      </c>
      <c r="R80" s="151">
        <v>0</v>
      </c>
      <c r="S80" s="154">
        <v>0</v>
      </c>
      <c r="T80" s="154">
        <v>0</v>
      </c>
      <c r="U80" s="155">
        <v>0</v>
      </c>
      <c r="V80" s="155">
        <v>0</v>
      </c>
      <c r="W80" s="173">
        <v>0</v>
      </c>
      <c r="X80" s="158">
        <v>0</v>
      </c>
      <c r="Y80" s="208">
        <v>0</v>
      </c>
      <c r="Z80" s="208">
        <v>0</v>
      </c>
      <c r="AA80" s="208">
        <v>0</v>
      </c>
      <c r="AB80" s="209">
        <v>0</v>
      </c>
      <c r="AC80" s="155">
        <v>0</v>
      </c>
      <c r="AD80" s="173">
        <v>0</v>
      </c>
      <c r="AE80" s="159"/>
      <c r="AF80" s="161"/>
    </row>
    <row r="81" spans="1:32">
      <c r="A81" s="87" t="s">
        <v>24</v>
      </c>
      <c r="B81" s="206" t="s">
        <v>1766</v>
      </c>
      <c r="C81" s="171" t="s">
        <v>69</v>
      </c>
      <c r="D81" s="153">
        <v>99</v>
      </c>
      <c r="E81" s="153">
        <v>96</v>
      </c>
      <c r="F81" s="151">
        <v>102</v>
      </c>
      <c r="G81" s="151">
        <v>99</v>
      </c>
      <c r="H81" s="151">
        <v>98</v>
      </c>
      <c r="I81" s="151">
        <v>94</v>
      </c>
      <c r="J81" s="172">
        <v>0.9</v>
      </c>
      <c r="K81" s="154">
        <v>0.96969696969697</v>
      </c>
      <c r="L81" s="154">
        <v>0.970588235294118</v>
      </c>
      <c r="M81" s="154">
        <v>0.959183673469388</v>
      </c>
      <c r="N81" s="207">
        <v>2209</v>
      </c>
      <c r="O81" s="153">
        <v>2038</v>
      </c>
      <c r="P81" s="153">
        <v>95</v>
      </c>
      <c r="Q81" s="151">
        <v>97</v>
      </c>
      <c r="R81" s="151">
        <v>94</v>
      </c>
      <c r="S81" s="154">
        <v>0.92258940697148</v>
      </c>
      <c r="T81" s="154">
        <v>0.95959595959596</v>
      </c>
      <c r="U81" s="155">
        <v>0.950980392156863</v>
      </c>
      <c r="V81" s="155">
        <v>0.959183673469388</v>
      </c>
      <c r="W81" s="173">
        <v>0.00861556743909686</v>
      </c>
      <c r="X81" s="158">
        <v>642</v>
      </c>
      <c r="Y81" s="208">
        <v>593</v>
      </c>
      <c r="Z81" s="208">
        <v>642</v>
      </c>
      <c r="AA81" s="208">
        <v>584</v>
      </c>
      <c r="AB81" s="209">
        <v>0.923676012461059</v>
      </c>
      <c r="AC81" s="155">
        <v>0.909657320872274</v>
      </c>
      <c r="AD81" s="173">
        <v>0.0140186915887851</v>
      </c>
      <c r="AE81" s="159"/>
      <c r="AF81" s="161"/>
    </row>
    <row r="82" spans="1:32">
      <c r="A82" s="87" t="s">
        <v>24</v>
      </c>
      <c r="B82" s="206" t="s">
        <v>1766</v>
      </c>
      <c r="C82" s="171" t="s">
        <v>75</v>
      </c>
      <c r="D82" s="153">
        <v>71</v>
      </c>
      <c r="E82" s="153">
        <v>70</v>
      </c>
      <c r="F82" s="151">
        <v>72</v>
      </c>
      <c r="G82" s="151">
        <v>72</v>
      </c>
      <c r="H82" s="151">
        <v>72</v>
      </c>
      <c r="I82" s="151">
        <v>71</v>
      </c>
      <c r="J82" s="172">
        <v>0.9</v>
      </c>
      <c r="K82" s="154">
        <v>0.985915492957746</v>
      </c>
      <c r="L82" s="154">
        <v>1</v>
      </c>
      <c r="M82" s="154">
        <v>0.986111111111111</v>
      </c>
      <c r="N82" s="207">
        <v>1652</v>
      </c>
      <c r="O82" s="153">
        <v>1594</v>
      </c>
      <c r="P82" s="153">
        <v>70</v>
      </c>
      <c r="Q82" s="151">
        <v>72</v>
      </c>
      <c r="R82" s="151">
        <v>70</v>
      </c>
      <c r="S82" s="154">
        <v>0.964891041162228</v>
      </c>
      <c r="T82" s="154">
        <v>0.985915492957746</v>
      </c>
      <c r="U82" s="155">
        <v>1</v>
      </c>
      <c r="V82" s="155">
        <v>0.972222222222222</v>
      </c>
      <c r="W82" s="173">
        <v>-0.0140845070422535</v>
      </c>
      <c r="X82" s="158">
        <v>460</v>
      </c>
      <c r="Y82" s="208">
        <v>437</v>
      </c>
      <c r="Z82" s="208">
        <v>478</v>
      </c>
      <c r="AA82" s="208">
        <v>463</v>
      </c>
      <c r="AB82" s="209">
        <v>0.95</v>
      </c>
      <c r="AC82" s="155">
        <v>0.968619246861925</v>
      </c>
      <c r="AD82" s="173">
        <v>-0.0186192468619247</v>
      </c>
      <c r="AE82" s="159"/>
      <c r="AF82" s="161"/>
    </row>
    <row r="83" spans="1:32">
      <c r="A83" s="87" t="s">
        <v>24</v>
      </c>
      <c r="B83" s="206" t="s">
        <v>1766</v>
      </c>
      <c r="C83" s="171" t="s">
        <v>76</v>
      </c>
      <c r="D83" s="153">
        <v>30</v>
      </c>
      <c r="E83" s="153">
        <v>30</v>
      </c>
      <c r="F83" s="151">
        <v>30</v>
      </c>
      <c r="G83" s="151">
        <v>30</v>
      </c>
      <c r="H83" s="151">
        <v>31</v>
      </c>
      <c r="I83" s="151">
        <v>31</v>
      </c>
      <c r="J83" s="172">
        <v>0.9</v>
      </c>
      <c r="K83" s="154">
        <v>1</v>
      </c>
      <c r="L83" s="154">
        <v>1</v>
      </c>
      <c r="M83" s="154">
        <v>1</v>
      </c>
      <c r="N83" s="207">
        <v>727</v>
      </c>
      <c r="O83" s="153">
        <v>721</v>
      </c>
      <c r="P83" s="153">
        <v>30</v>
      </c>
      <c r="Q83" s="151">
        <v>30</v>
      </c>
      <c r="R83" s="151">
        <v>31</v>
      </c>
      <c r="S83" s="154">
        <v>0.991746905089409</v>
      </c>
      <c r="T83" s="154">
        <v>1</v>
      </c>
      <c r="U83" s="155">
        <v>1</v>
      </c>
      <c r="V83" s="155">
        <v>1</v>
      </c>
      <c r="W83" s="173">
        <v>0</v>
      </c>
      <c r="X83" s="158">
        <v>206</v>
      </c>
      <c r="Y83" s="208">
        <v>206</v>
      </c>
      <c r="Z83" s="208">
        <v>212</v>
      </c>
      <c r="AA83" s="208">
        <v>208</v>
      </c>
      <c r="AB83" s="209">
        <v>1</v>
      </c>
      <c r="AC83" s="155">
        <v>0.981132075471698</v>
      </c>
      <c r="AD83" s="173">
        <v>0.0188679245283019</v>
      </c>
      <c r="AE83" s="159"/>
      <c r="AF83" s="161"/>
    </row>
    <row r="84" spans="1:32">
      <c r="A84" s="87" t="s">
        <v>24</v>
      </c>
      <c r="B84" s="206" t="s">
        <v>1766</v>
      </c>
      <c r="C84" s="171" t="s">
        <v>74</v>
      </c>
      <c r="D84" s="153">
        <v>84</v>
      </c>
      <c r="E84" s="153">
        <v>84</v>
      </c>
      <c r="F84" s="151">
        <v>86</v>
      </c>
      <c r="G84" s="151">
        <v>86</v>
      </c>
      <c r="H84" s="151">
        <v>86</v>
      </c>
      <c r="I84" s="151">
        <v>86</v>
      </c>
      <c r="J84" s="172">
        <v>0.9</v>
      </c>
      <c r="K84" s="154">
        <v>1</v>
      </c>
      <c r="L84" s="154">
        <v>1</v>
      </c>
      <c r="M84" s="154">
        <v>1</v>
      </c>
      <c r="N84" s="207">
        <v>1912</v>
      </c>
      <c r="O84" s="153">
        <v>1903</v>
      </c>
      <c r="P84" s="153">
        <v>84</v>
      </c>
      <c r="Q84" s="151">
        <v>86</v>
      </c>
      <c r="R84" s="151">
        <v>86</v>
      </c>
      <c r="S84" s="154">
        <v>0.995292887029289</v>
      </c>
      <c r="T84" s="154">
        <v>1</v>
      </c>
      <c r="U84" s="155">
        <v>1</v>
      </c>
      <c r="V84" s="155">
        <v>1</v>
      </c>
      <c r="W84" s="173">
        <v>0</v>
      </c>
      <c r="X84" s="158">
        <v>542</v>
      </c>
      <c r="Y84" s="208">
        <v>540</v>
      </c>
      <c r="Z84" s="208">
        <v>560</v>
      </c>
      <c r="AA84" s="208">
        <v>560</v>
      </c>
      <c r="AB84" s="209">
        <v>0.996309963099631</v>
      </c>
      <c r="AC84" s="155">
        <v>1</v>
      </c>
      <c r="AD84" s="173">
        <v>-0.00369003690036895</v>
      </c>
      <c r="AE84" s="159"/>
      <c r="AF84" s="161"/>
    </row>
    <row r="85" spans="1:32">
      <c r="A85" s="87" t="s">
        <v>24</v>
      </c>
      <c r="B85" s="206" t="s">
        <v>1771</v>
      </c>
      <c r="C85" s="171" t="s">
        <v>1772</v>
      </c>
      <c r="D85" s="153">
        <v>0</v>
      </c>
      <c r="E85" s="153">
        <v>0</v>
      </c>
      <c r="F85" s="151">
        <v>0</v>
      </c>
      <c r="G85" s="151">
        <v>0</v>
      </c>
      <c r="H85" s="151">
        <v>0</v>
      </c>
      <c r="I85" s="151">
        <v>0</v>
      </c>
      <c r="J85" s="172">
        <v>0.9</v>
      </c>
      <c r="K85" s="154">
        <v>0</v>
      </c>
      <c r="L85" s="154">
        <v>0</v>
      </c>
      <c r="M85" s="154">
        <v>0</v>
      </c>
      <c r="N85" s="207">
        <v>0</v>
      </c>
      <c r="O85" s="153">
        <v>0</v>
      </c>
      <c r="P85" s="153">
        <v>0</v>
      </c>
      <c r="Q85" s="151">
        <v>0</v>
      </c>
      <c r="R85" s="151">
        <v>0</v>
      </c>
      <c r="S85" s="154">
        <v>0</v>
      </c>
      <c r="T85" s="154">
        <v>0</v>
      </c>
      <c r="U85" s="155">
        <v>0</v>
      </c>
      <c r="V85" s="155">
        <v>0</v>
      </c>
      <c r="W85" s="173">
        <v>0</v>
      </c>
      <c r="X85" s="158">
        <v>0</v>
      </c>
      <c r="Y85" s="208">
        <v>0</v>
      </c>
      <c r="Z85" s="208">
        <v>0</v>
      </c>
      <c r="AA85" s="208">
        <v>0</v>
      </c>
      <c r="AB85" s="209">
        <v>0</v>
      </c>
      <c r="AC85" s="155">
        <v>0</v>
      </c>
      <c r="AD85" s="173">
        <v>0</v>
      </c>
      <c r="AE85" s="159"/>
      <c r="AF85" s="161"/>
    </row>
    <row r="86" spans="1:32">
      <c r="A86" s="87" t="s">
        <v>24</v>
      </c>
      <c r="B86" s="206" t="s">
        <v>1771</v>
      </c>
      <c r="C86" s="171" t="s">
        <v>1773</v>
      </c>
      <c r="D86" s="153">
        <v>0</v>
      </c>
      <c r="E86" s="153">
        <v>0</v>
      </c>
      <c r="F86" s="151">
        <v>0</v>
      </c>
      <c r="G86" s="151">
        <v>0</v>
      </c>
      <c r="H86" s="151">
        <v>0</v>
      </c>
      <c r="I86" s="151">
        <v>0</v>
      </c>
      <c r="J86" s="172">
        <v>0.9</v>
      </c>
      <c r="K86" s="154">
        <v>0</v>
      </c>
      <c r="L86" s="154">
        <v>0</v>
      </c>
      <c r="M86" s="154">
        <v>0</v>
      </c>
      <c r="N86" s="207">
        <v>0</v>
      </c>
      <c r="O86" s="153">
        <v>0</v>
      </c>
      <c r="P86" s="153">
        <v>0</v>
      </c>
      <c r="Q86" s="151">
        <v>0</v>
      </c>
      <c r="R86" s="151">
        <v>0</v>
      </c>
      <c r="S86" s="154">
        <v>0</v>
      </c>
      <c r="T86" s="154">
        <v>0</v>
      </c>
      <c r="U86" s="155">
        <v>0</v>
      </c>
      <c r="V86" s="155">
        <v>0</v>
      </c>
      <c r="W86" s="173">
        <v>0</v>
      </c>
      <c r="X86" s="158">
        <v>0</v>
      </c>
      <c r="Y86" s="208">
        <v>0</v>
      </c>
      <c r="Z86" s="208">
        <v>0</v>
      </c>
      <c r="AA86" s="208">
        <v>0</v>
      </c>
      <c r="AB86" s="209">
        <v>0</v>
      </c>
      <c r="AC86" s="155">
        <v>0</v>
      </c>
      <c r="AD86" s="173">
        <v>0</v>
      </c>
      <c r="AE86" s="159"/>
      <c r="AF86" s="161"/>
    </row>
    <row r="87" spans="1:32">
      <c r="A87" s="87" t="s">
        <v>24</v>
      </c>
      <c r="B87" s="206" t="s">
        <v>1771</v>
      </c>
      <c r="C87" s="171" t="s">
        <v>1774</v>
      </c>
      <c r="D87" s="153">
        <v>0</v>
      </c>
      <c r="E87" s="153">
        <v>0</v>
      </c>
      <c r="F87" s="151">
        <v>0</v>
      </c>
      <c r="G87" s="151">
        <v>0</v>
      </c>
      <c r="H87" s="151">
        <v>0</v>
      </c>
      <c r="I87" s="151">
        <v>0</v>
      </c>
      <c r="J87" s="172">
        <v>0.9</v>
      </c>
      <c r="K87" s="154">
        <v>0</v>
      </c>
      <c r="L87" s="154">
        <v>0</v>
      </c>
      <c r="M87" s="154">
        <v>0</v>
      </c>
      <c r="N87" s="207">
        <v>0</v>
      </c>
      <c r="O87" s="153">
        <v>0</v>
      </c>
      <c r="P87" s="153">
        <v>0</v>
      </c>
      <c r="Q87" s="151">
        <v>0</v>
      </c>
      <c r="R87" s="151">
        <v>0</v>
      </c>
      <c r="S87" s="154">
        <v>0</v>
      </c>
      <c r="T87" s="154">
        <v>0</v>
      </c>
      <c r="U87" s="155">
        <v>0</v>
      </c>
      <c r="V87" s="155">
        <v>0</v>
      </c>
      <c r="W87" s="173">
        <v>0</v>
      </c>
      <c r="X87" s="158">
        <v>0</v>
      </c>
      <c r="Y87" s="208">
        <v>0</v>
      </c>
      <c r="Z87" s="208">
        <v>0</v>
      </c>
      <c r="AA87" s="208">
        <v>0</v>
      </c>
      <c r="AB87" s="209">
        <v>0</v>
      </c>
      <c r="AC87" s="155">
        <v>0</v>
      </c>
      <c r="AD87" s="173">
        <v>0</v>
      </c>
      <c r="AE87" s="159"/>
      <c r="AF87" s="161"/>
    </row>
    <row r="88" spans="1:32">
      <c r="A88" s="87" t="s">
        <v>24</v>
      </c>
      <c r="B88" s="206" t="s">
        <v>1771</v>
      </c>
      <c r="C88" s="171" t="s">
        <v>1775</v>
      </c>
      <c r="D88" s="153">
        <v>0</v>
      </c>
      <c r="E88" s="153">
        <v>0</v>
      </c>
      <c r="F88" s="151">
        <v>0</v>
      </c>
      <c r="G88" s="151">
        <v>0</v>
      </c>
      <c r="H88" s="151">
        <v>0</v>
      </c>
      <c r="I88" s="151">
        <v>0</v>
      </c>
      <c r="J88" s="172">
        <v>0.9</v>
      </c>
      <c r="K88" s="154">
        <v>0</v>
      </c>
      <c r="L88" s="154">
        <v>0</v>
      </c>
      <c r="M88" s="154">
        <v>0</v>
      </c>
      <c r="N88" s="207">
        <v>0</v>
      </c>
      <c r="O88" s="153">
        <v>0</v>
      </c>
      <c r="P88" s="153">
        <v>0</v>
      </c>
      <c r="Q88" s="151">
        <v>0</v>
      </c>
      <c r="R88" s="151">
        <v>0</v>
      </c>
      <c r="S88" s="154">
        <v>0</v>
      </c>
      <c r="T88" s="154">
        <v>0</v>
      </c>
      <c r="U88" s="155">
        <v>0</v>
      </c>
      <c r="V88" s="155">
        <v>0</v>
      </c>
      <c r="W88" s="173">
        <v>0</v>
      </c>
      <c r="X88" s="158">
        <v>0</v>
      </c>
      <c r="Y88" s="208">
        <v>0</v>
      </c>
      <c r="Z88" s="208">
        <v>0</v>
      </c>
      <c r="AA88" s="208">
        <v>0</v>
      </c>
      <c r="AB88" s="209">
        <v>0</v>
      </c>
      <c r="AC88" s="155">
        <v>0</v>
      </c>
      <c r="AD88" s="173">
        <v>0</v>
      </c>
      <c r="AE88" s="159"/>
      <c r="AF88" s="161"/>
    </row>
    <row r="89" spans="1:32">
      <c r="A89" s="87" t="s">
        <v>24</v>
      </c>
      <c r="B89" s="206" t="s">
        <v>1771</v>
      </c>
      <c r="C89" s="171" t="s">
        <v>78</v>
      </c>
      <c r="D89" s="153">
        <v>73</v>
      </c>
      <c r="E89" s="153">
        <v>73</v>
      </c>
      <c r="F89" s="151">
        <v>75</v>
      </c>
      <c r="G89" s="151">
        <v>75</v>
      </c>
      <c r="H89" s="151">
        <v>76</v>
      </c>
      <c r="I89" s="151">
        <v>76</v>
      </c>
      <c r="J89" s="172">
        <v>0.9</v>
      </c>
      <c r="K89" s="154">
        <v>1</v>
      </c>
      <c r="L89" s="154">
        <v>1</v>
      </c>
      <c r="M89" s="154">
        <v>1</v>
      </c>
      <c r="N89" s="207">
        <v>1747</v>
      </c>
      <c r="O89" s="153">
        <v>1612</v>
      </c>
      <c r="P89" s="153">
        <v>66</v>
      </c>
      <c r="Q89" s="151">
        <v>72</v>
      </c>
      <c r="R89" s="151">
        <v>71</v>
      </c>
      <c r="S89" s="154">
        <v>0.922724670864339</v>
      </c>
      <c r="T89" s="154">
        <v>0.904109589041096</v>
      </c>
      <c r="U89" s="155">
        <v>0.96</v>
      </c>
      <c r="V89" s="155">
        <v>0.934210526315789</v>
      </c>
      <c r="W89" s="173">
        <v>-0.0558904109589041</v>
      </c>
      <c r="X89" s="158">
        <v>485</v>
      </c>
      <c r="Y89" s="208">
        <v>453</v>
      </c>
      <c r="Z89" s="208">
        <v>508</v>
      </c>
      <c r="AA89" s="208">
        <v>452</v>
      </c>
      <c r="AB89" s="209">
        <v>0.934020618556701</v>
      </c>
      <c r="AC89" s="155">
        <v>0.889763779527559</v>
      </c>
      <c r="AD89" s="173">
        <v>0.044256839029142</v>
      </c>
      <c r="AE89" s="159"/>
      <c r="AF89" s="161"/>
    </row>
    <row r="90" spans="1:32">
      <c r="A90" s="87" t="s">
        <v>24</v>
      </c>
      <c r="B90" s="206" t="s">
        <v>1771</v>
      </c>
      <c r="C90" s="171" t="s">
        <v>77</v>
      </c>
      <c r="D90" s="153">
        <v>102</v>
      </c>
      <c r="E90" s="153">
        <v>101</v>
      </c>
      <c r="F90" s="151">
        <v>101</v>
      </c>
      <c r="G90" s="151">
        <v>100</v>
      </c>
      <c r="H90" s="151">
        <v>103</v>
      </c>
      <c r="I90" s="151">
        <v>101</v>
      </c>
      <c r="J90" s="172">
        <v>0.9</v>
      </c>
      <c r="K90" s="154">
        <v>0.990196078431373</v>
      </c>
      <c r="L90" s="154">
        <v>0.99009900990099</v>
      </c>
      <c r="M90" s="154">
        <v>0.980582524271845</v>
      </c>
      <c r="N90" s="207">
        <v>2270</v>
      </c>
      <c r="O90" s="153">
        <v>2159</v>
      </c>
      <c r="P90" s="153">
        <v>98</v>
      </c>
      <c r="Q90" s="151">
        <v>99</v>
      </c>
      <c r="R90" s="151">
        <v>98</v>
      </c>
      <c r="S90" s="154">
        <v>0.951101321585903</v>
      </c>
      <c r="T90" s="154">
        <v>0.96078431372549</v>
      </c>
      <c r="U90" s="155">
        <v>0.98019801980198</v>
      </c>
      <c r="V90" s="155">
        <v>0.951456310679612</v>
      </c>
      <c r="W90" s="173">
        <v>-0.01941370607649</v>
      </c>
      <c r="X90" s="158">
        <v>653</v>
      </c>
      <c r="Y90" s="208">
        <v>622</v>
      </c>
      <c r="Z90" s="208">
        <v>659</v>
      </c>
      <c r="AA90" s="208">
        <v>618</v>
      </c>
      <c r="AB90" s="209">
        <v>0.952526799387443</v>
      </c>
      <c r="AC90" s="155">
        <v>0.937784522003035</v>
      </c>
      <c r="AD90" s="173">
        <v>0.0147422773844077</v>
      </c>
      <c r="AE90" s="159"/>
      <c r="AF90" s="161"/>
    </row>
    <row r="91" spans="1:32">
      <c r="A91" s="87" t="s">
        <v>24</v>
      </c>
      <c r="B91" s="206" t="s">
        <v>1771</v>
      </c>
      <c r="C91" s="171" t="s">
        <v>83</v>
      </c>
      <c r="D91" s="153">
        <v>119</v>
      </c>
      <c r="E91" s="153">
        <v>116</v>
      </c>
      <c r="F91" s="151">
        <v>118</v>
      </c>
      <c r="G91" s="151">
        <v>114</v>
      </c>
      <c r="H91" s="151">
        <v>112</v>
      </c>
      <c r="I91" s="151">
        <v>107</v>
      </c>
      <c r="J91" s="172">
        <v>0.9</v>
      </c>
      <c r="K91" s="154">
        <v>0.974789915966387</v>
      </c>
      <c r="L91" s="154">
        <v>0.966101694915254</v>
      </c>
      <c r="M91" s="154">
        <v>0.955357142857143</v>
      </c>
      <c r="N91" s="207">
        <v>2725</v>
      </c>
      <c r="O91" s="153">
        <v>2592</v>
      </c>
      <c r="P91" s="153">
        <v>114</v>
      </c>
      <c r="Q91" s="151">
        <v>111</v>
      </c>
      <c r="R91" s="151">
        <v>103</v>
      </c>
      <c r="S91" s="154">
        <v>0.951192660550459</v>
      </c>
      <c r="T91" s="154">
        <v>0.957983193277311</v>
      </c>
      <c r="U91" s="155">
        <v>0.940677966101695</v>
      </c>
      <c r="V91" s="155">
        <v>0.919642857142857</v>
      </c>
      <c r="W91" s="173">
        <v>0.017305227175616</v>
      </c>
      <c r="X91" s="158">
        <v>767</v>
      </c>
      <c r="Y91" s="208">
        <v>723</v>
      </c>
      <c r="Z91" s="208">
        <v>793</v>
      </c>
      <c r="AA91" s="208">
        <v>753</v>
      </c>
      <c r="AB91" s="209">
        <v>0.942633637548892</v>
      </c>
      <c r="AC91" s="155">
        <v>0.949558638083228</v>
      </c>
      <c r="AD91" s="173">
        <v>-0.00692500053433653</v>
      </c>
      <c r="AE91" s="159"/>
      <c r="AF91" s="161"/>
    </row>
    <row r="92" spans="1:32">
      <c r="A92" s="87" t="s">
        <v>24</v>
      </c>
      <c r="B92" s="206" t="s">
        <v>1771</v>
      </c>
      <c r="C92" s="171" t="s">
        <v>81</v>
      </c>
      <c r="D92" s="153">
        <v>46</v>
      </c>
      <c r="E92" s="153">
        <v>45</v>
      </c>
      <c r="F92" s="151">
        <v>44</v>
      </c>
      <c r="G92" s="151">
        <v>43</v>
      </c>
      <c r="H92" s="151">
        <v>43</v>
      </c>
      <c r="I92" s="151">
        <v>42</v>
      </c>
      <c r="J92" s="172">
        <v>0.9</v>
      </c>
      <c r="K92" s="154">
        <v>0.978260869565217</v>
      </c>
      <c r="L92" s="154">
        <v>0.977272727272727</v>
      </c>
      <c r="M92" s="154">
        <v>0.976744186046512</v>
      </c>
      <c r="N92" s="207">
        <v>997</v>
      </c>
      <c r="O92" s="153">
        <v>920</v>
      </c>
      <c r="P92" s="153">
        <v>41</v>
      </c>
      <c r="Q92" s="151">
        <v>41</v>
      </c>
      <c r="R92" s="151">
        <v>39</v>
      </c>
      <c r="S92" s="154">
        <v>0.922768304914744</v>
      </c>
      <c r="T92" s="154">
        <v>0.891304347826087</v>
      </c>
      <c r="U92" s="155">
        <v>0.931818181818182</v>
      </c>
      <c r="V92" s="155">
        <v>0.906976744186046</v>
      </c>
      <c r="W92" s="173">
        <v>-0.0405138339920948</v>
      </c>
      <c r="X92" s="158">
        <v>279</v>
      </c>
      <c r="Y92" s="208">
        <v>253</v>
      </c>
      <c r="Z92" s="208">
        <v>288</v>
      </c>
      <c r="AA92" s="208">
        <v>259</v>
      </c>
      <c r="AB92" s="209">
        <v>0.906810035842294</v>
      </c>
      <c r="AC92" s="155">
        <v>0.899305555555556</v>
      </c>
      <c r="AD92" s="173">
        <v>0.00750448028673834</v>
      </c>
      <c r="AE92" s="159"/>
      <c r="AF92" s="161"/>
    </row>
    <row r="93" spans="1:32">
      <c r="A93" s="87" t="s">
        <v>24</v>
      </c>
      <c r="B93" s="206" t="s">
        <v>1771</v>
      </c>
      <c r="C93" s="171" t="s">
        <v>82</v>
      </c>
      <c r="D93" s="153">
        <v>94</v>
      </c>
      <c r="E93" s="153">
        <v>94</v>
      </c>
      <c r="F93" s="151">
        <v>96</v>
      </c>
      <c r="G93" s="151">
        <v>96</v>
      </c>
      <c r="H93" s="151">
        <v>94</v>
      </c>
      <c r="I93" s="151">
        <v>93</v>
      </c>
      <c r="J93" s="172">
        <v>0.9</v>
      </c>
      <c r="K93" s="154">
        <v>1</v>
      </c>
      <c r="L93" s="154">
        <v>1</v>
      </c>
      <c r="M93" s="154">
        <v>0.98936170212766</v>
      </c>
      <c r="N93" s="207">
        <v>2174</v>
      </c>
      <c r="O93" s="153">
        <v>2109</v>
      </c>
      <c r="P93" s="153">
        <v>94</v>
      </c>
      <c r="Q93" s="151">
        <v>96</v>
      </c>
      <c r="R93" s="151">
        <v>92</v>
      </c>
      <c r="S93" s="154">
        <v>0.970101195952162</v>
      </c>
      <c r="T93" s="154">
        <v>1</v>
      </c>
      <c r="U93" s="155">
        <v>1</v>
      </c>
      <c r="V93" s="155">
        <v>0.978723404255319</v>
      </c>
      <c r="W93" s="173">
        <v>0</v>
      </c>
      <c r="X93" s="158">
        <v>624</v>
      </c>
      <c r="Y93" s="208">
        <v>609</v>
      </c>
      <c r="Z93" s="208">
        <v>623</v>
      </c>
      <c r="AA93" s="208">
        <v>602</v>
      </c>
      <c r="AB93" s="209">
        <v>0.975961538461538</v>
      </c>
      <c r="AC93" s="155">
        <v>0.966292134831461</v>
      </c>
      <c r="AD93" s="173">
        <v>0.00966940363007773</v>
      </c>
      <c r="AE93" s="159"/>
      <c r="AF93" s="161"/>
    </row>
    <row r="94" spans="1:32">
      <c r="A94" s="87" t="s">
        <v>24</v>
      </c>
      <c r="B94" s="206" t="s">
        <v>1771</v>
      </c>
      <c r="C94" s="171" t="s">
        <v>79</v>
      </c>
      <c r="D94" s="153">
        <v>86</v>
      </c>
      <c r="E94" s="153">
        <v>86</v>
      </c>
      <c r="F94" s="151">
        <v>94</v>
      </c>
      <c r="G94" s="151">
        <v>93</v>
      </c>
      <c r="H94" s="151">
        <v>92</v>
      </c>
      <c r="I94" s="151">
        <v>92</v>
      </c>
      <c r="J94" s="172">
        <v>0.9</v>
      </c>
      <c r="K94" s="154">
        <v>1</v>
      </c>
      <c r="L94" s="154">
        <v>0.98936170212766</v>
      </c>
      <c r="M94" s="154">
        <v>1</v>
      </c>
      <c r="N94" s="207">
        <v>2009</v>
      </c>
      <c r="O94" s="153">
        <v>1878</v>
      </c>
      <c r="P94" s="153">
        <v>84</v>
      </c>
      <c r="Q94" s="151">
        <v>92</v>
      </c>
      <c r="R94" s="151">
        <v>91</v>
      </c>
      <c r="S94" s="154">
        <v>0.934793429566949</v>
      </c>
      <c r="T94" s="154">
        <v>0.976744186046512</v>
      </c>
      <c r="U94" s="155">
        <v>0.978723404255319</v>
      </c>
      <c r="V94" s="155">
        <v>0.989130434782609</v>
      </c>
      <c r="W94" s="173">
        <v>-0.00197921820880753</v>
      </c>
      <c r="X94" s="158">
        <v>581</v>
      </c>
      <c r="Y94" s="208">
        <v>553</v>
      </c>
      <c r="Z94" s="208">
        <v>598</v>
      </c>
      <c r="AA94" s="208">
        <v>556</v>
      </c>
      <c r="AB94" s="209">
        <v>0.951807228915663</v>
      </c>
      <c r="AC94" s="155">
        <v>0.929765886287625</v>
      </c>
      <c r="AD94" s="173">
        <v>0.0220413426280371</v>
      </c>
      <c r="AE94" s="159"/>
      <c r="AF94" s="161"/>
    </row>
    <row r="95" spans="1:32">
      <c r="A95" s="87" t="s">
        <v>24</v>
      </c>
      <c r="B95" s="206" t="s">
        <v>1776</v>
      </c>
      <c r="C95" s="171" t="s">
        <v>1777</v>
      </c>
      <c r="D95" s="153">
        <v>0</v>
      </c>
      <c r="E95" s="153">
        <v>0</v>
      </c>
      <c r="F95" s="151">
        <v>0</v>
      </c>
      <c r="G95" s="151">
        <v>0</v>
      </c>
      <c r="H95" s="151">
        <v>0</v>
      </c>
      <c r="I95" s="151">
        <v>0</v>
      </c>
      <c r="J95" s="172">
        <v>0.9</v>
      </c>
      <c r="K95" s="154">
        <v>0</v>
      </c>
      <c r="L95" s="154">
        <v>0</v>
      </c>
      <c r="M95" s="154">
        <v>0</v>
      </c>
      <c r="N95" s="207">
        <v>0</v>
      </c>
      <c r="O95" s="153">
        <v>0</v>
      </c>
      <c r="P95" s="153">
        <v>0</v>
      </c>
      <c r="Q95" s="151">
        <v>0</v>
      </c>
      <c r="R95" s="151">
        <v>0</v>
      </c>
      <c r="S95" s="154">
        <v>0</v>
      </c>
      <c r="T95" s="154">
        <v>0</v>
      </c>
      <c r="U95" s="155">
        <v>0</v>
      </c>
      <c r="V95" s="155">
        <v>0</v>
      </c>
      <c r="W95" s="173">
        <v>0</v>
      </c>
      <c r="X95" s="158">
        <v>0</v>
      </c>
      <c r="Y95" s="208">
        <v>0</v>
      </c>
      <c r="Z95" s="208">
        <v>0</v>
      </c>
      <c r="AA95" s="208">
        <v>0</v>
      </c>
      <c r="AB95" s="209">
        <v>0</v>
      </c>
      <c r="AC95" s="155">
        <v>0</v>
      </c>
      <c r="AD95" s="173">
        <v>0</v>
      </c>
      <c r="AE95" s="159"/>
      <c r="AF95" s="161"/>
    </row>
    <row r="96" spans="1:32">
      <c r="A96" s="87" t="s">
        <v>24</v>
      </c>
      <c r="B96" s="206" t="s">
        <v>1776</v>
      </c>
      <c r="C96" s="171" t="s">
        <v>1778</v>
      </c>
      <c r="D96" s="153">
        <v>0</v>
      </c>
      <c r="E96" s="153">
        <v>0</v>
      </c>
      <c r="F96" s="151">
        <v>0</v>
      </c>
      <c r="G96" s="151">
        <v>0</v>
      </c>
      <c r="H96" s="151">
        <v>0</v>
      </c>
      <c r="I96" s="151">
        <v>0</v>
      </c>
      <c r="J96" s="172">
        <v>0.9</v>
      </c>
      <c r="K96" s="154">
        <v>0</v>
      </c>
      <c r="L96" s="154">
        <v>0</v>
      </c>
      <c r="M96" s="154">
        <v>0</v>
      </c>
      <c r="N96" s="207">
        <v>0</v>
      </c>
      <c r="O96" s="153">
        <v>0</v>
      </c>
      <c r="P96" s="153">
        <v>0</v>
      </c>
      <c r="Q96" s="151">
        <v>0</v>
      </c>
      <c r="R96" s="151">
        <v>0</v>
      </c>
      <c r="S96" s="154">
        <v>0</v>
      </c>
      <c r="T96" s="154">
        <v>0</v>
      </c>
      <c r="U96" s="155">
        <v>0</v>
      </c>
      <c r="V96" s="155">
        <v>0</v>
      </c>
      <c r="W96" s="173">
        <v>0</v>
      </c>
      <c r="X96" s="158">
        <v>0</v>
      </c>
      <c r="Y96" s="208">
        <v>0</v>
      </c>
      <c r="Z96" s="208">
        <v>0</v>
      </c>
      <c r="AA96" s="208">
        <v>0</v>
      </c>
      <c r="AB96" s="209">
        <v>0</v>
      </c>
      <c r="AC96" s="155">
        <v>0</v>
      </c>
      <c r="AD96" s="173">
        <v>0</v>
      </c>
      <c r="AE96" s="159"/>
      <c r="AF96" s="161"/>
    </row>
    <row r="97" spans="1:32">
      <c r="A97" s="87" t="s">
        <v>24</v>
      </c>
      <c r="B97" s="206" t="s">
        <v>1776</v>
      </c>
      <c r="C97" s="171" t="s">
        <v>1779</v>
      </c>
      <c r="D97" s="153">
        <v>0</v>
      </c>
      <c r="E97" s="153">
        <v>0</v>
      </c>
      <c r="F97" s="151">
        <v>0</v>
      </c>
      <c r="G97" s="151">
        <v>0</v>
      </c>
      <c r="H97" s="151">
        <v>0</v>
      </c>
      <c r="I97" s="151">
        <v>0</v>
      </c>
      <c r="J97" s="172">
        <v>0.9</v>
      </c>
      <c r="K97" s="154">
        <v>0</v>
      </c>
      <c r="L97" s="154">
        <v>0</v>
      </c>
      <c r="M97" s="154">
        <v>0</v>
      </c>
      <c r="N97" s="207">
        <v>0</v>
      </c>
      <c r="O97" s="153">
        <v>0</v>
      </c>
      <c r="P97" s="153">
        <v>0</v>
      </c>
      <c r="Q97" s="151">
        <v>0</v>
      </c>
      <c r="R97" s="151">
        <v>0</v>
      </c>
      <c r="S97" s="154">
        <v>0</v>
      </c>
      <c r="T97" s="154">
        <v>0</v>
      </c>
      <c r="U97" s="155">
        <v>0</v>
      </c>
      <c r="V97" s="155">
        <v>0</v>
      </c>
      <c r="W97" s="173">
        <v>0</v>
      </c>
      <c r="X97" s="158">
        <v>0</v>
      </c>
      <c r="Y97" s="208">
        <v>0</v>
      </c>
      <c r="Z97" s="208">
        <v>0</v>
      </c>
      <c r="AA97" s="208">
        <v>0</v>
      </c>
      <c r="AB97" s="209">
        <v>0</v>
      </c>
      <c r="AC97" s="155">
        <v>0</v>
      </c>
      <c r="AD97" s="173">
        <v>0</v>
      </c>
      <c r="AE97" s="159"/>
      <c r="AF97" s="161"/>
    </row>
    <row r="98" spans="1:32">
      <c r="A98" s="87" t="s">
        <v>24</v>
      </c>
      <c r="B98" s="206" t="s">
        <v>1776</v>
      </c>
      <c r="C98" s="171" t="s">
        <v>1780</v>
      </c>
      <c r="D98" s="153">
        <v>0</v>
      </c>
      <c r="E98" s="153">
        <v>0</v>
      </c>
      <c r="F98" s="151">
        <v>0</v>
      </c>
      <c r="G98" s="151">
        <v>0</v>
      </c>
      <c r="H98" s="151">
        <v>0</v>
      </c>
      <c r="I98" s="151">
        <v>0</v>
      </c>
      <c r="J98" s="172">
        <v>0.9</v>
      </c>
      <c r="K98" s="154">
        <v>0</v>
      </c>
      <c r="L98" s="154">
        <v>0</v>
      </c>
      <c r="M98" s="154">
        <v>0</v>
      </c>
      <c r="N98" s="207">
        <v>0</v>
      </c>
      <c r="O98" s="153">
        <v>0</v>
      </c>
      <c r="P98" s="153">
        <v>0</v>
      </c>
      <c r="Q98" s="151">
        <v>0</v>
      </c>
      <c r="R98" s="151">
        <v>0</v>
      </c>
      <c r="S98" s="154">
        <v>0</v>
      </c>
      <c r="T98" s="154">
        <v>0</v>
      </c>
      <c r="U98" s="155">
        <v>0</v>
      </c>
      <c r="V98" s="155">
        <v>0</v>
      </c>
      <c r="W98" s="173">
        <v>0</v>
      </c>
      <c r="X98" s="158">
        <v>0</v>
      </c>
      <c r="Y98" s="208">
        <v>0</v>
      </c>
      <c r="Z98" s="208">
        <v>0</v>
      </c>
      <c r="AA98" s="208">
        <v>0</v>
      </c>
      <c r="AB98" s="209">
        <v>0</v>
      </c>
      <c r="AC98" s="155">
        <v>0</v>
      </c>
      <c r="AD98" s="173">
        <v>0</v>
      </c>
      <c r="AE98" s="159"/>
      <c r="AF98" s="161"/>
    </row>
    <row r="99" spans="1:32">
      <c r="A99" s="87" t="s">
        <v>24</v>
      </c>
      <c r="B99" s="206" t="s">
        <v>1776</v>
      </c>
      <c r="C99" s="171" t="s">
        <v>86</v>
      </c>
      <c r="D99" s="153">
        <v>0</v>
      </c>
      <c r="E99" s="153">
        <v>0</v>
      </c>
      <c r="F99" s="151">
        <v>0</v>
      </c>
      <c r="G99" s="151">
        <v>0</v>
      </c>
      <c r="H99" s="151">
        <v>0</v>
      </c>
      <c r="I99" s="151">
        <v>0</v>
      </c>
      <c r="J99" s="172">
        <v>0.9</v>
      </c>
      <c r="K99" s="154">
        <v>0</v>
      </c>
      <c r="L99" s="154">
        <v>0</v>
      </c>
      <c r="M99" s="154">
        <v>0</v>
      </c>
      <c r="N99" s="207">
        <v>0</v>
      </c>
      <c r="O99" s="153">
        <v>0</v>
      </c>
      <c r="P99" s="153">
        <v>0</v>
      </c>
      <c r="Q99" s="151">
        <v>0</v>
      </c>
      <c r="R99" s="151">
        <v>0</v>
      </c>
      <c r="S99" s="154">
        <v>0</v>
      </c>
      <c r="T99" s="154">
        <v>0</v>
      </c>
      <c r="U99" s="155">
        <v>0</v>
      </c>
      <c r="V99" s="155">
        <v>0</v>
      </c>
      <c r="W99" s="173">
        <v>0</v>
      </c>
      <c r="X99" s="158">
        <v>0</v>
      </c>
      <c r="Y99" s="208">
        <v>0</v>
      </c>
      <c r="Z99" s="208">
        <v>0</v>
      </c>
      <c r="AA99" s="208">
        <v>0</v>
      </c>
      <c r="AB99" s="209">
        <v>0</v>
      </c>
      <c r="AC99" s="155">
        <v>0</v>
      </c>
      <c r="AD99" s="173">
        <v>0</v>
      </c>
      <c r="AE99" s="159"/>
      <c r="AF99" s="161"/>
    </row>
    <row r="100" spans="1:32">
      <c r="A100" s="87" t="s">
        <v>24</v>
      </c>
      <c r="B100" s="206" t="s">
        <v>1776</v>
      </c>
      <c r="C100" s="171" t="s">
        <v>84</v>
      </c>
      <c r="D100" s="153">
        <v>75</v>
      </c>
      <c r="E100" s="153">
        <v>75</v>
      </c>
      <c r="F100" s="151">
        <v>78</v>
      </c>
      <c r="G100" s="151">
        <v>78</v>
      </c>
      <c r="H100" s="151">
        <v>69</v>
      </c>
      <c r="I100" s="151">
        <v>69</v>
      </c>
      <c r="J100" s="172">
        <v>0.9</v>
      </c>
      <c r="K100" s="154">
        <v>1</v>
      </c>
      <c r="L100" s="154">
        <v>1</v>
      </c>
      <c r="M100" s="154">
        <v>1</v>
      </c>
      <c r="N100" s="207">
        <v>1773</v>
      </c>
      <c r="O100" s="153">
        <v>1534</v>
      </c>
      <c r="P100" s="153">
        <v>70</v>
      </c>
      <c r="Q100" s="151">
        <v>73</v>
      </c>
      <c r="R100" s="151">
        <v>67</v>
      </c>
      <c r="S100" s="154">
        <v>0.865200225606317</v>
      </c>
      <c r="T100" s="154">
        <v>0.933333333333333</v>
      </c>
      <c r="U100" s="155">
        <v>0.935897435897436</v>
      </c>
      <c r="V100" s="155">
        <v>0.971014492753623</v>
      </c>
      <c r="W100" s="173">
        <v>-0.00256410256410255</v>
      </c>
      <c r="X100" s="158">
        <v>495</v>
      </c>
      <c r="Y100" s="208">
        <v>453</v>
      </c>
      <c r="Z100" s="208">
        <v>521</v>
      </c>
      <c r="AA100" s="208">
        <v>440</v>
      </c>
      <c r="AB100" s="209">
        <v>0.915151515151515</v>
      </c>
      <c r="AC100" s="155">
        <v>0.844529750479846</v>
      </c>
      <c r="AD100" s="173">
        <v>0.0706217646716687</v>
      </c>
      <c r="AE100" s="159"/>
      <c r="AF100" s="161"/>
    </row>
    <row r="101" spans="1:32">
      <c r="A101" s="87" t="s">
        <v>24</v>
      </c>
      <c r="B101" s="206" t="s">
        <v>1776</v>
      </c>
      <c r="C101" s="171" t="s">
        <v>87</v>
      </c>
      <c r="D101" s="153">
        <v>91</v>
      </c>
      <c r="E101" s="153">
        <v>91</v>
      </c>
      <c r="F101" s="151">
        <v>92</v>
      </c>
      <c r="G101" s="151">
        <v>92</v>
      </c>
      <c r="H101" s="151">
        <v>89</v>
      </c>
      <c r="I101" s="151">
        <v>88</v>
      </c>
      <c r="J101" s="172">
        <v>0.9</v>
      </c>
      <c r="K101" s="154">
        <v>1</v>
      </c>
      <c r="L101" s="154">
        <v>1</v>
      </c>
      <c r="M101" s="154">
        <v>0.98876404494382</v>
      </c>
      <c r="N101" s="207">
        <v>2040</v>
      </c>
      <c r="O101" s="153">
        <v>1937</v>
      </c>
      <c r="P101" s="153">
        <v>90</v>
      </c>
      <c r="Q101" s="151">
        <v>88</v>
      </c>
      <c r="R101" s="151">
        <v>79</v>
      </c>
      <c r="S101" s="154">
        <v>0.949509803921569</v>
      </c>
      <c r="T101" s="154">
        <v>0.989010989010989</v>
      </c>
      <c r="U101" s="155">
        <v>0.956521739130435</v>
      </c>
      <c r="V101" s="155">
        <v>0.887640449438202</v>
      </c>
      <c r="W101" s="173">
        <v>0.0324892498805542</v>
      </c>
      <c r="X101" s="158">
        <v>588</v>
      </c>
      <c r="Y101" s="208">
        <v>556</v>
      </c>
      <c r="Z101" s="208">
        <v>592</v>
      </c>
      <c r="AA101" s="208">
        <v>559</v>
      </c>
      <c r="AB101" s="209">
        <v>0.945578231292517</v>
      </c>
      <c r="AC101" s="155">
        <v>0.944256756756757</v>
      </c>
      <c r="AD101" s="173">
        <v>0.00132147453576026</v>
      </c>
      <c r="AE101" s="159"/>
      <c r="AF101" s="161"/>
    </row>
    <row r="102" spans="1:32">
      <c r="A102" s="87" t="s">
        <v>24</v>
      </c>
      <c r="B102" s="206" t="s">
        <v>1776</v>
      </c>
      <c r="C102" s="171" t="s">
        <v>98</v>
      </c>
      <c r="D102" s="153">
        <v>87</v>
      </c>
      <c r="E102" s="153">
        <v>83</v>
      </c>
      <c r="F102" s="151">
        <v>89</v>
      </c>
      <c r="G102" s="151">
        <v>83</v>
      </c>
      <c r="H102" s="151">
        <v>87</v>
      </c>
      <c r="I102" s="151">
        <v>83</v>
      </c>
      <c r="J102" s="172">
        <v>0.9</v>
      </c>
      <c r="K102" s="154">
        <v>0.954022988505747</v>
      </c>
      <c r="L102" s="154">
        <v>0.932584269662921</v>
      </c>
      <c r="M102" s="154">
        <v>0.954022988505747</v>
      </c>
      <c r="N102" s="207">
        <v>2004</v>
      </c>
      <c r="O102" s="153">
        <v>1882</v>
      </c>
      <c r="P102" s="153">
        <v>81</v>
      </c>
      <c r="Q102" s="151">
        <v>83</v>
      </c>
      <c r="R102" s="151">
        <v>82</v>
      </c>
      <c r="S102" s="154">
        <v>0.939121756487026</v>
      </c>
      <c r="T102" s="154">
        <v>0.931034482758621</v>
      </c>
      <c r="U102" s="155">
        <v>0.932584269662921</v>
      </c>
      <c r="V102" s="155">
        <v>0.942528735632184</v>
      </c>
      <c r="W102" s="173">
        <v>-0.00154978690430063</v>
      </c>
      <c r="X102" s="158">
        <v>577</v>
      </c>
      <c r="Y102" s="208">
        <v>549</v>
      </c>
      <c r="Z102" s="208">
        <v>593</v>
      </c>
      <c r="AA102" s="208">
        <v>563</v>
      </c>
      <c r="AB102" s="209">
        <v>0.951473136915078</v>
      </c>
      <c r="AC102" s="155">
        <v>0.949409780775717</v>
      </c>
      <c r="AD102" s="173">
        <v>0.00206335613936126</v>
      </c>
      <c r="AE102" s="159"/>
      <c r="AF102" s="161"/>
    </row>
    <row r="103" spans="1:32">
      <c r="A103" s="87" t="s">
        <v>24</v>
      </c>
      <c r="B103" s="206" t="s">
        <v>1776</v>
      </c>
      <c r="C103" s="171" t="s">
        <v>89</v>
      </c>
      <c r="D103" s="153">
        <v>146</v>
      </c>
      <c r="E103" s="153">
        <v>138</v>
      </c>
      <c r="F103" s="151">
        <v>152</v>
      </c>
      <c r="G103" s="151">
        <v>143</v>
      </c>
      <c r="H103" s="151">
        <v>145</v>
      </c>
      <c r="I103" s="151">
        <v>139</v>
      </c>
      <c r="J103" s="172">
        <v>0.9</v>
      </c>
      <c r="K103" s="154">
        <v>0.945205479452055</v>
      </c>
      <c r="L103" s="154">
        <v>0.940789473684211</v>
      </c>
      <c r="M103" s="154">
        <v>0.958620689655172</v>
      </c>
      <c r="N103" s="207">
        <v>3554</v>
      </c>
      <c r="O103" s="153">
        <v>3348</v>
      </c>
      <c r="P103" s="153">
        <v>134</v>
      </c>
      <c r="Q103" s="151">
        <v>143</v>
      </c>
      <c r="R103" s="151">
        <v>138</v>
      </c>
      <c r="S103" s="154">
        <v>0.942037141249297</v>
      </c>
      <c r="T103" s="154">
        <v>0.917808219178082</v>
      </c>
      <c r="U103" s="155">
        <v>0.940789473684211</v>
      </c>
      <c r="V103" s="155">
        <v>0.951724137931034</v>
      </c>
      <c r="W103" s="173">
        <v>-0.0229812545061283</v>
      </c>
      <c r="X103" s="158">
        <v>996</v>
      </c>
      <c r="Y103" s="208">
        <v>925</v>
      </c>
      <c r="Z103" s="208">
        <v>1097</v>
      </c>
      <c r="AA103" s="208">
        <v>1052</v>
      </c>
      <c r="AB103" s="209">
        <v>0.928714859437751</v>
      </c>
      <c r="AC103" s="155">
        <v>0.95897903372835</v>
      </c>
      <c r="AD103" s="173">
        <v>-0.030264174290599</v>
      </c>
      <c r="AE103" s="159"/>
      <c r="AF103" s="161"/>
    </row>
    <row r="104" spans="1:32">
      <c r="A104" s="87" t="s">
        <v>24</v>
      </c>
      <c r="B104" s="206" t="s">
        <v>1776</v>
      </c>
      <c r="C104" s="171" t="s">
        <v>90</v>
      </c>
      <c r="D104" s="153">
        <v>73</v>
      </c>
      <c r="E104" s="153">
        <v>71</v>
      </c>
      <c r="F104" s="151">
        <v>69</v>
      </c>
      <c r="G104" s="151">
        <v>68</v>
      </c>
      <c r="H104" s="151">
        <v>74</v>
      </c>
      <c r="I104" s="151">
        <v>72</v>
      </c>
      <c r="J104" s="172">
        <v>0.9</v>
      </c>
      <c r="K104" s="154">
        <v>0.972602739726027</v>
      </c>
      <c r="L104" s="154">
        <v>0.985507246376812</v>
      </c>
      <c r="M104" s="154">
        <v>0.972972972972973</v>
      </c>
      <c r="N104" s="207">
        <v>1560</v>
      </c>
      <c r="O104" s="153">
        <v>1457</v>
      </c>
      <c r="P104" s="153">
        <v>70</v>
      </c>
      <c r="Q104" s="151">
        <v>65</v>
      </c>
      <c r="R104" s="151">
        <v>71</v>
      </c>
      <c r="S104" s="154">
        <v>0.933974358974359</v>
      </c>
      <c r="T104" s="154">
        <v>0.958904109589041</v>
      </c>
      <c r="U104" s="155">
        <v>0.942028985507246</v>
      </c>
      <c r="V104" s="155">
        <v>0.959459459459459</v>
      </c>
      <c r="W104" s="173">
        <v>0.0168751240817947</v>
      </c>
      <c r="X104" s="158">
        <v>459</v>
      </c>
      <c r="Y104" s="208">
        <v>426</v>
      </c>
      <c r="Z104" s="208">
        <v>450</v>
      </c>
      <c r="AA104" s="208">
        <v>418</v>
      </c>
      <c r="AB104" s="209">
        <v>0.928104575163399</v>
      </c>
      <c r="AC104" s="155">
        <v>0.928888888888889</v>
      </c>
      <c r="AD104" s="173">
        <v>-0.000784313725490149</v>
      </c>
      <c r="AE104" s="159"/>
      <c r="AF104" s="161"/>
    </row>
    <row r="105" spans="1:32">
      <c r="A105" s="87" t="s">
        <v>24</v>
      </c>
      <c r="B105" s="206" t="s">
        <v>1776</v>
      </c>
      <c r="C105" s="171" t="s">
        <v>88</v>
      </c>
      <c r="D105" s="153">
        <v>121</v>
      </c>
      <c r="E105" s="153">
        <v>116</v>
      </c>
      <c r="F105" s="151">
        <v>119</v>
      </c>
      <c r="G105" s="151">
        <v>116</v>
      </c>
      <c r="H105" s="151">
        <v>119</v>
      </c>
      <c r="I105" s="151">
        <v>113</v>
      </c>
      <c r="J105" s="172">
        <v>0.9</v>
      </c>
      <c r="K105" s="154">
        <v>0.958677685950413</v>
      </c>
      <c r="L105" s="154">
        <v>0.974789915966387</v>
      </c>
      <c r="M105" s="154">
        <v>0.949579831932773</v>
      </c>
      <c r="N105" s="207">
        <v>2732</v>
      </c>
      <c r="O105" s="153">
        <v>2606</v>
      </c>
      <c r="P105" s="153">
        <v>108</v>
      </c>
      <c r="Q105" s="151">
        <v>111</v>
      </c>
      <c r="R105" s="151">
        <v>104</v>
      </c>
      <c r="S105" s="154">
        <v>0.953879941434846</v>
      </c>
      <c r="T105" s="154">
        <v>0.892561983471074</v>
      </c>
      <c r="U105" s="155">
        <v>0.932773109243697</v>
      </c>
      <c r="V105" s="155">
        <v>0.873949579831933</v>
      </c>
      <c r="W105" s="173">
        <v>-0.0402111257726231</v>
      </c>
      <c r="X105" s="158">
        <v>787</v>
      </c>
      <c r="Y105" s="208">
        <v>730</v>
      </c>
      <c r="Z105" s="208">
        <v>796</v>
      </c>
      <c r="AA105" s="208">
        <v>769</v>
      </c>
      <c r="AB105" s="209">
        <v>0.927573062261754</v>
      </c>
      <c r="AC105" s="155">
        <v>0.96608040201005</v>
      </c>
      <c r="AD105" s="173">
        <v>-0.0385073397482968</v>
      </c>
      <c r="AE105" s="159"/>
      <c r="AF105" s="161"/>
    </row>
    <row r="106" spans="1:32">
      <c r="A106" s="87" t="s">
        <v>24</v>
      </c>
      <c r="B106" s="206" t="s">
        <v>1776</v>
      </c>
      <c r="C106" s="171" t="s">
        <v>85</v>
      </c>
      <c r="D106" s="153">
        <v>57</v>
      </c>
      <c r="E106" s="153">
        <v>54</v>
      </c>
      <c r="F106" s="151">
        <v>58</v>
      </c>
      <c r="G106" s="151">
        <v>57</v>
      </c>
      <c r="H106" s="151">
        <v>57</v>
      </c>
      <c r="I106" s="151">
        <v>55</v>
      </c>
      <c r="J106" s="172">
        <v>0.9</v>
      </c>
      <c r="K106" s="154">
        <v>0.947368421052632</v>
      </c>
      <c r="L106" s="154">
        <v>0.982758620689655</v>
      </c>
      <c r="M106" s="154">
        <v>0.964912280701754</v>
      </c>
      <c r="N106" s="207">
        <v>1385</v>
      </c>
      <c r="O106" s="153">
        <v>1313</v>
      </c>
      <c r="P106" s="153">
        <v>53</v>
      </c>
      <c r="Q106" s="151">
        <v>55</v>
      </c>
      <c r="R106" s="151">
        <v>54</v>
      </c>
      <c r="S106" s="154">
        <v>0.948014440433213</v>
      </c>
      <c r="T106" s="154">
        <v>0.929824561403509</v>
      </c>
      <c r="U106" s="155">
        <v>0.948275862068966</v>
      </c>
      <c r="V106" s="155">
        <v>0.947368421052632</v>
      </c>
      <c r="W106" s="173">
        <v>-0.0184513006654567</v>
      </c>
      <c r="X106" s="158">
        <v>394</v>
      </c>
      <c r="Y106" s="208">
        <v>357</v>
      </c>
      <c r="Z106" s="208">
        <v>410</v>
      </c>
      <c r="AA106" s="208">
        <v>389</v>
      </c>
      <c r="AB106" s="209">
        <v>0.906091370558376</v>
      </c>
      <c r="AC106" s="155">
        <v>0.948780487804878</v>
      </c>
      <c r="AD106" s="173">
        <v>-0.0426891172465024</v>
      </c>
      <c r="AE106" s="159"/>
      <c r="AF106" s="161"/>
    </row>
    <row r="107" spans="1:32">
      <c r="A107" s="87" t="s">
        <v>24</v>
      </c>
      <c r="B107" s="206" t="s">
        <v>1781</v>
      </c>
      <c r="C107" s="171" t="s">
        <v>1782</v>
      </c>
      <c r="D107" s="153">
        <v>0</v>
      </c>
      <c r="E107" s="153">
        <v>0</v>
      </c>
      <c r="F107" s="151">
        <v>0</v>
      </c>
      <c r="G107" s="151">
        <v>0</v>
      </c>
      <c r="H107" s="151">
        <v>0</v>
      </c>
      <c r="I107" s="151">
        <v>0</v>
      </c>
      <c r="J107" s="172">
        <v>0.9</v>
      </c>
      <c r="K107" s="154">
        <v>0</v>
      </c>
      <c r="L107" s="154">
        <v>0</v>
      </c>
      <c r="M107" s="154">
        <v>0</v>
      </c>
      <c r="N107" s="207">
        <v>0</v>
      </c>
      <c r="O107" s="153">
        <v>0</v>
      </c>
      <c r="P107" s="153">
        <v>0</v>
      </c>
      <c r="Q107" s="151">
        <v>0</v>
      </c>
      <c r="R107" s="151">
        <v>0</v>
      </c>
      <c r="S107" s="154">
        <v>0</v>
      </c>
      <c r="T107" s="154">
        <v>0</v>
      </c>
      <c r="U107" s="155">
        <v>0</v>
      </c>
      <c r="V107" s="155">
        <v>0</v>
      </c>
      <c r="W107" s="173">
        <v>0</v>
      </c>
      <c r="X107" s="158">
        <v>0</v>
      </c>
      <c r="Y107" s="208">
        <v>0</v>
      </c>
      <c r="Z107" s="208">
        <v>0</v>
      </c>
      <c r="AA107" s="208">
        <v>0</v>
      </c>
      <c r="AB107" s="209">
        <v>0</v>
      </c>
      <c r="AC107" s="155">
        <v>0</v>
      </c>
      <c r="AD107" s="173">
        <v>0</v>
      </c>
      <c r="AE107" s="159"/>
      <c r="AF107" s="161"/>
    </row>
    <row r="108" spans="1:32">
      <c r="A108" s="87" t="s">
        <v>24</v>
      </c>
      <c r="B108" s="206" t="s">
        <v>1781</v>
      </c>
      <c r="C108" s="171" t="s">
        <v>1783</v>
      </c>
      <c r="D108" s="153">
        <v>0</v>
      </c>
      <c r="E108" s="153">
        <v>0</v>
      </c>
      <c r="F108" s="151">
        <v>0</v>
      </c>
      <c r="G108" s="151">
        <v>0</v>
      </c>
      <c r="H108" s="151">
        <v>0</v>
      </c>
      <c r="I108" s="151">
        <v>0</v>
      </c>
      <c r="J108" s="172">
        <v>0.9</v>
      </c>
      <c r="K108" s="154">
        <v>0</v>
      </c>
      <c r="L108" s="154">
        <v>0</v>
      </c>
      <c r="M108" s="154">
        <v>0</v>
      </c>
      <c r="N108" s="207">
        <v>0</v>
      </c>
      <c r="O108" s="153">
        <v>0</v>
      </c>
      <c r="P108" s="153">
        <v>0</v>
      </c>
      <c r="Q108" s="151">
        <v>0</v>
      </c>
      <c r="R108" s="151">
        <v>0</v>
      </c>
      <c r="S108" s="154">
        <v>0</v>
      </c>
      <c r="T108" s="154">
        <v>0</v>
      </c>
      <c r="U108" s="155">
        <v>0</v>
      </c>
      <c r="V108" s="155">
        <v>0</v>
      </c>
      <c r="W108" s="173">
        <v>0</v>
      </c>
      <c r="X108" s="158">
        <v>0</v>
      </c>
      <c r="Y108" s="208">
        <v>0</v>
      </c>
      <c r="Z108" s="208">
        <v>0</v>
      </c>
      <c r="AA108" s="208">
        <v>0</v>
      </c>
      <c r="AB108" s="209">
        <v>0</v>
      </c>
      <c r="AC108" s="155">
        <v>0</v>
      </c>
      <c r="AD108" s="173">
        <v>0</v>
      </c>
      <c r="AE108" s="159"/>
      <c r="AF108" s="161"/>
    </row>
    <row r="109" spans="1:32">
      <c r="A109" s="87" t="s">
        <v>24</v>
      </c>
      <c r="B109" s="206" t="s">
        <v>1781</v>
      </c>
      <c r="C109" s="171" t="s">
        <v>91</v>
      </c>
      <c r="D109" s="153">
        <v>96</v>
      </c>
      <c r="E109" s="153">
        <v>92</v>
      </c>
      <c r="F109" s="151">
        <v>93</v>
      </c>
      <c r="G109" s="151">
        <v>89</v>
      </c>
      <c r="H109" s="151">
        <v>88</v>
      </c>
      <c r="I109" s="151">
        <v>82</v>
      </c>
      <c r="J109" s="172">
        <v>0.9</v>
      </c>
      <c r="K109" s="154">
        <v>0.958333333333333</v>
      </c>
      <c r="L109" s="154">
        <v>0.956989247311828</v>
      </c>
      <c r="M109" s="154">
        <v>0.931818181818182</v>
      </c>
      <c r="N109" s="207">
        <v>2238</v>
      </c>
      <c r="O109" s="153">
        <v>1853</v>
      </c>
      <c r="P109" s="153">
        <v>87</v>
      </c>
      <c r="Q109" s="151">
        <v>74</v>
      </c>
      <c r="R109" s="151">
        <v>53</v>
      </c>
      <c r="S109" s="154">
        <v>0.827971403038427</v>
      </c>
      <c r="T109" s="154">
        <v>0.90625</v>
      </c>
      <c r="U109" s="155">
        <v>0.795698924731183</v>
      </c>
      <c r="V109" s="155">
        <v>0.602272727272727</v>
      </c>
      <c r="W109" s="173">
        <v>0.110551075268817</v>
      </c>
      <c r="X109" s="158">
        <v>628</v>
      </c>
      <c r="Y109" s="208">
        <v>518</v>
      </c>
      <c r="Z109" s="208">
        <v>653</v>
      </c>
      <c r="AA109" s="208">
        <v>569</v>
      </c>
      <c r="AB109" s="209">
        <v>0.82484076433121</v>
      </c>
      <c r="AC109" s="155">
        <v>0.871362940275651</v>
      </c>
      <c r="AD109" s="173">
        <v>-0.0465221759444406</v>
      </c>
      <c r="AE109" s="159"/>
      <c r="AF109" s="161"/>
    </row>
    <row r="110" spans="1:32">
      <c r="A110" s="87" t="s">
        <v>24</v>
      </c>
      <c r="B110" s="206" t="s">
        <v>1781</v>
      </c>
      <c r="C110" s="171" t="s">
        <v>93</v>
      </c>
      <c r="D110" s="153">
        <v>108</v>
      </c>
      <c r="E110" s="153">
        <v>103</v>
      </c>
      <c r="F110" s="151">
        <v>104</v>
      </c>
      <c r="G110" s="151">
        <v>102</v>
      </c>
      <c r="H110" s="151">
        <v>109</v>
      </c>
      <c r="I110" s="151">
        <v>108</v>
      </c>
      <c r="J110" s="172">
        <v>0.9</v>
      </c>
      <c r="K110" s="154">
        <v>0.953703703703704</v>
      </c>
      <c r="L110" s="154">
        <v>0.980769230769231</v>
      </c>
      <c r="M110" s="154">
        <v>0.990825688073395</v>
      </c>
      <c r="N110" s="207">
        <v>2430</v>
      </c>
      <c r="O110" s="153">
        <v>2147</v>
      </c>
      <c r="P110" s="153">
        <v>97</v>
      </c>
      <c r="Q110" s="151">
        <v>93</v>
      </c>
      <c r="R110" s="151">
        <v>104</v>
      </c>
      <c r="S110" s="154">
        <v>0.883539094650206</v>
      </c>
      <c r="T110" s="154">
        <v>0.898148148148148</v>
      </c>
      <c r="U110" s="155">
        <v>0.894230769230769</v>
      </c>
      <c r="V110" s="155">
        <v>0.954128440366973</v>
      </c>
      <c r="W110" s="173">
        <v>0.00391737891737887</v>
      </c>
      <c r="X110" s="158">
        <v>707</v>
      </c>
      <c r="Y110" s="208">
        <v>637</v>
      </c>
      <c r="Z110" s="208">
        <v>702</v>
      </c>
      <c r="AA110" s="208">
        <v>641</v>
      </c>
      <c r="AB110" s="209">
        <v>0.900990099009901</v>
      </c>
      <c r="AC110" s="155">
        <v>0.913105413105413</v>
      </c>
      <c r="AD110" s="173">
        <v>-0.0121153140955121</v>
      </c>
      <c r="AE110" s="159"/>
      <c r="AF110" s="161"/>
    </row>
    <row r="111" spans="1:32">
      <c r="A111" s="87" t="s">
        <v>24</v>
      </c>
      <c r="B111" s="206" t="s">
        <v>1781</v>
      </c>
      <c r="C111" s="171" t="s">
        <v>95</v>
      </c>
      <c r="D111" s="153">
        <v>96</v>
      </c>
      <c r="E111" s="153">
        <v>92</v>
      </c>
      <c r="F111" s="151">
        <v>98</v>
      </c>
      <c r="G111" s="151">
        <v>90</v>
      </c>
      <c r="H111" s="151">
        <v>93</v>
      </c>
      <c r="I111" s="151">
        <v>88</v>
      </c>
      <c r="J111" s="172">
        <v>0.9</v>
      </c>
      <c r="K111" s="154">
        <v>0.958333333333333</v>
      </c>
      <c r="L111" s="154">
        <v>0.918367346938776</v>
      </c>
      <c r="M111" s="154">
        <v>0.946236559139785</v>
      </c>
      <c r="N111" s="207">
        <v>2159</v>
      </c>
      <c r="O111" s="153">
        <v>1932</v>
      </c>
      <c r="P111" s="153">
        <v>82</v>
      </c>
      <c r="Q111" s="151">
        <v>82</v>
      </c>
      <c r="R111" s="151">
        <v>79</v>
      </c>
      <c r="S111" s="154">
        <v>0.894858730893932</v>
      </c>
      <c r="T111" s="154">
        <v>0.854166666666667</v>
      </c>
      <c r="U111" s="155">
        <v>0.836734693877551</v>
      </c>
      <c r="V111" s="155">
        <v>0.849462365591398</v>
      </c>
      <c r="W111" s="173">
        <v>0.0174319727891156</v>
      </c>
      <c r="X111" s="158">
        <v>642</v>
      </c>
      <c r="Y111" s="208">
        <v>557</v>
      </c>
      <c r="Z111" s="208">
        <v>628</v>
      </c>
      <c r="AA111" s="208">
        <v>562</v>
      </c>
      <c r="AB111" s="209">
        <v>0.867601246105919</v>
      </c>
      <c r="AC111" s="155">
        <v>0.894904458598726</v>
      </c>
      <c r="AD111" s="173">
        <v>-0.0273032124928071</v>
      </c>
      <c r="AE111" s="159"/>
      <c r="AF111" s="161"/>
    </row>
    <row r="112" spans="1:32">
      <c r="A112" s="87" t="s">
        <v>24</v>
      </c>
      <c r="B112" s="206" t="s">
        <v>1781</v>
      </c>
      <c r="C112" s="171" t="s">
        <v>97</v>
      </c>
      <c r="D112" s="153">
        <v>78</v>
      </c>
      <c r="E112" s="153">
        <v>77</v>
      </c>
      <c r="F112" s="151">
        <v>84</v>
      </c>
      <c r="G112" s="151">
        <v>79</v>
      </c>
      <c r="H112" s="151">
        <v>84</v>
      </c>
      <c r="I112" s="151">
        <v>79</v>
      </c>
      <c r="J112" s="172">
        <v>0.9</v>
      </c>
      <c r="K112" s="154">
        <v>0.987179487179487</v>
      </c>
      <c r="L112" s="154">
        <v>0.94047619047619</v>
      </c>
      <c r="M112" s="154">
        <v>0.94047619047619</v>
      </c>
      <c r="N112" s="207">
        <v>1889</v>
      </c>
      <c r="O112" s="153">
        <v>1783</v>
      </c>
      <c r="P112" s="153">
        <v>76</v>
      </c>
      <c r="Q112" s="151">
        <v>78</v>
      </c>
      <c r="R112" s="151">
        <v>78</v>
      </c>
      <c r="S112" s="154">
        <v>0.943885653785071</v>
      </c>
      <c r="T112" s="154">
        <v>0.974358974358974</v>
      </c>
      <c r="U112" s="155">
        <v>0.928571428571429</v>
      </c>
      <c r="V112" s="155">
        <v>0.928571428571429</v>
      </c>
      <c r="W112" s="173">
        <v>0.0457875457875457</v>
      </c>
      <c r="X112" s="158">
        <v>548</v>
      </c>
      <c r="Y112" s="208">
        <v>513</v>
      </c>
      <c r="Z112" s="208">
        <v>550</v>
      </c>
      <c r="AA112" s="208">
        <v>518</v>
      </c>
      <c r="AB112" s="209">
        <v>0.936131386861314</v>
      </c>
      <c r="AC112" s="155">
        <v>0.941818181818182</v>
      </c>
      <c r="AD112" s="173">
        <v>-0.00568679495686786</v>
      </c>
      <c r="AE112" s="159"/>
      <c r="AF112" s="161"/>
    </row>
    <row r="113" spans="1:32">
      <c r="A113" s="87" t="s">
        <v>24</v>
      </c>
      <c r="B113" s="206" t="s">
        <v>1781</v>
      </c>
      <c r="C113" s="171" t="s">
        <v>92</v>
      </c>
      <c r="D113" s="153">
        <v>128</v>
      </c>
      <c r="E113" s="153">
        <v>128</v>
      </c>
      <c r="F113" s="151">
        <v>134</v>
      </c>
      <c r="G113" s="151">
        <v>134</v>
      </c>
      <c r="H113" s="151">
        <v>136</v>
      </c>
      <c r="I113" s="151">
        <v>136</v>
      </c>
      <c r="J113" s="172">
        <v>0.9</v>
      </c>
      <c r="K113" s="154">
        <v>1</v>
      </c>
      <c r="L113" s="154">
        <v>1</v>
      </c>
      <c r="M113" s="154">
        <v>1</v>
      </c>
      <c r="N113" s="207">
        <v>3300</v>
      </c>
      <c r="O113" s="153">
        <v>3161</v>
      </c>
      <c r="P113" s="153">
        <v>123</v>
      </c>
      <c r="Q113" s="151">
        <v>134</v>
      </c>
      <c r="R113" s="151">
        <v>116</v>
      </c>
      <c r="S113" s="154">
        <v>0.957878787878788</v>
      </c>
      <c r="T113" s="154">
        <v>0.9609375</v>
      </c>
      <c r="U113" s="155">
        <v>1</v>
      </c>
      <c r="V113" s="155">
        <v>0.852941176470588</v>
      </c>
      <c r="W113" s="173">
        <v>-0.0390625</v>
      </c>
      <c r="X113" s="158">
        <v>908</v>
      </c>
      <c r="Y113" s="208">
        <v>849</v>
      </c>
      <c r="Z113" s="208">
        <v>996</v>
      </c>
      <c r="AA113" s="208">
        <v>963</v>
      </c>
      <c r="AB113" s="209">
        <v>0.935022026431718</v>
      </c>
      <c r="AC113" s="155">
        <v>0.966867469879518</v>
      </c>
      <c r="AD113" s="173">
        <v>-0.0318454434478</v>
      </c>
      <c r="AE113" s="159"/>
      <c r="AF113" s="161"/>
    </row>
    <row r="114" spans="1:32">
      <c r="A114" s="87" t="s">
        <v>24</v>
      </c>
      <c r="B114" s="206" t="s">
        <v>1781</v>
      </c>
      <c r="C114" s="171" t="s">
        <v>94</v>
      </c>
      <c r="D114" s="153">
        <v>96</v>
      </c>
      <c r="E114" s="153">
        <v>88</v>
      </c>
      <c r="F114" s="151">
        <v>95</v>
      </c>
      <c r="G114" s="151">
        <v>91</v>
      </c>
      <c r="H114" s="151">
        <v>91</v>
      </c>
      <c r="I114" s="151">
        <v>87</v>
      </c>
      <c r="J114" s="172">
        <v>0.9</v>
      </c>
      <c r="K114" s="154">
        <v>0.916666666666667</v>
      </c>
      <c r="L114" s="154">
        <v>0.957894736842105</v>
      </c>
      <c r="M114" s="154">
        <v>0.956043956043956</v>
      </c>
      <c r="N114" s="207">
        <v>2161</v>
      </c>
      <c r="O114" s="153">
        <v>2056</v>
      </c>
      <c r="P114" s="153">
        <v>88</v>
      </c>
      <c r="Q114" s="151">
        <v>91</v>
      </c>
      <c r="R114" s="151">
        <v>87</v>
      </c>
      <c r="S114" s="154">
        <v>0.951411383618695</v>
      </c>
      <c r="T114" s="154">
        <v>0.916666666666667</v>
      </c>
      <c r="U114" s="155">
        <v>0.957894736842105</v>
      </c>
      <c r="V114" s="155">
        <v>0.956043956043956</v>
      </c>
      <c r="W114" s="173">
        <v>-0.0412280701754386</v>
      </c>
      <c r="X114" s="158">
        <v>631</v>
      </c>
      <c r="Y114" s="208">
        <v>593</v>
      </c>
      <c r="Z114" s="208">
        <v>623</v>
      </c>
      <c r="AA114" s="208">
        <v>599</v>
      </c>
      <c r="AB114" s="209">
        <v>0.939778129952456</v>
      </c>
      <c r="AC114" s="155">
        <v>0.961476725521669</v>
      </c>
      <c r="AD114" s="173">
        <v>-0.0216985955692128</v>
      </c>
      <c r="AE114" s="159"/>
      <c r="AF114" s="161"/>
    </row>
    <row r="115" spans="1:32">
      <c r="A115" s="87" t="s">
        <v>24</v>
      </c>
      <c r="B115" s="206" t="s">
        <v>1781</v>
      </c>
      <c r="C115" s="213" t="s">
        <v>96</v>
      </c>
      <c r="D115" s="153">
        <v>17</v>
      </c>
      <c r="E115" s="153">
        <v>17</v>
      </c>
      <c r="F115" s="151">
        <v>18</v>
      </c>
      <c r="G115" s="151">
        <v>18</v>
      </c>
      <c r="H115" s="151">
        <v>15</v>
      </c>
      <c r="I115" s="151">
        <v>15</v>
      </c>
      <c r="J115" s="172">
        <v>0.9</v>
      </c>
      <c r="K115" s="154">
        <v>1</v>
      </c>
      <c r="L115" s="154">
        <v>1</v>
      </c>
      <c r="M115" s="154">
        <v>1</v>
      </c>
      <c r="N115" s="207">
        <v>398</v>
      </c>
      <c r="O115" s="153">
        <v>372</v>
      </c>
      <c r="P115" s="153">
        <v>17</v>
      </c>
      <c r="Q115" s="151">
        <v>14</v>
      </c>
      <c r="R115" s="151">
        <v>14</v>
      </c>
      <c r="S115" s="154">
        <v>0.934673366834171</v>
      </c>
      <c r="T115" s="154">
        <v>1</v>
      </c>
      <c r="U115" s="155">
        <v>0.777777777777778</v>
      </c>
      <c r="V115" s="155">
        <v>0.933333333333333</v>
      </c>
      <c r="W115" s="173">
        <v>0.222222222222222</v>
      </c>
      <c r="X115" s="158">
        <v>105</v>
      </c>
      <c r="Y115" s="208">
        <v>95</v>
      </c>
      <c r="Z115" s="208">
        <v>122</v>
      </c>
      <c r="AA115" s="208">
        <v>114</v>
      </c>
      <c r="AB115" s="209">
        <v>0.904761904761905</v>
      </c>
      <c r="AC115" s="155">
        <v>0.934426229508197</v>
      </c>
      <c r="AD115" s="173">
        <v>-0.029664324746292</v>
      </c>
      <c r="AE115" s="159"/>
      <c r="AF115" s="161"/>
    </row>
    <row r="116" spans="1:32">
      <c r="A116" s="175" t="s">
        <v>99</v>
      </c>
      <c r="B116" s="214" t="s">
        <v>1784</v>
      </c>
      <c r="C116" s="214" t="s">
        <v>101</v>
      </c>
      <c r="D116" s="153">
        <v>72</v>
      </c>
      <c r="E116" s="153">
        <v>69</v>
      </c>
      <c r="F116" s="151">
        <v>76</v>
      </c>
      <c r="G116" s="151">
        <v>74</v>
      </c>
      <c r="H116" s="151">
        <v>70</v>
      </c>
      <c r="I116" s="151">
        <v>67</v>
      </c>
      <c r="J116" s="172">
        <v>0.9</v>
      </c>
      <c r="K116" s="154">
        <v>0.958333333333333</v>
      </c>
      <c r="L116" s="154">
        <v>0.973684210526316</v>
      </c>
      <c r="M116" s="154">
        <v>0.957142857142857</v>
      </c>
      <c r="N116" s="207">
        <v>1659</v>
      </c>
      <c r="O116" s="153">
        <v>1563</v>
      </c>
      <c r="P116" s="153">
        <v>67</v>
      </c>
      <c r="Q116" s="151">
        <v>70</v>
      </c>
      <c r="R116" s="151">
        <v>66</v>
      </c>
      <c r="S116" s="154">
        <v>0.942133815551537</v>
      </c>
      <c r="T116" s="154">
        <v>0.930555555555556</v>
      </c>
      <c r="U116" s="155">
        <v>0.921052631578947</v>
      </c>
      <c r="V116" s="155">
        <v>0.942857142857143</v>
      </c>
      <c r="W116" s="173">
        <v>0.00950292397660824</v>
      </c>
      <c r="X116" s="158">
        <v>490</v>
      </c>
      <c r="Y116" s="208">
        <v>458</v>
      </c>
      <c r="Z116" s="208">
        <v>485</v>
      </c>
      <c r="AA116" s="208">
        <v>466</v>
      </c>
      <c r="AB116" s="209">
        <v>0.93469387755102</v>
      </c>
      <c r="AC116" s="155">
        <v>0.960824742268041</v>
      </c>
      <c r="AD116" s="173">
        <v>-0.0261308647170209</v>
      </c>
    </row>
    <row r="117" spans="1:32">
      <c r="A117" s="175" t="s">
        <v>99</v>
      </c>
      <c r="B117" s="214" t="s">
        <v>1784</v>
      </c>
      <c r="C117" s="214" t="s">
        <v>102</v>
      </c>
      <c r="D117" s="153">
        <v>58</v>
      </c>
      <c r="E117" s="153">
        <v>57</v>
      </c>
      <c r="F117" s="151">
        <v>58</v>
      </c>
      <c r="G117" s="151">
        <v>57</v>
      </c>
      <c r="H117" s="151">
        <v>53</v>
      </c>
      <c r="I117" s="151">
        <v>52</v>
      </c>
      <c r="J117" s="172">
        <v>0.9</v>
      </c>
      <c r="K117" s="154">
        <v>0.982758620689655</v>
      </c>
      <c r="L117" s="154">
        <v>0.982758620689655</v>
      </c>
      <c r="M117" s="154">
        <v>0.981132075471698</v>
      </c>
      <c r="N117" s="207">
        <v>1296</v>
      </c>
      <c r="O117" s="153">
        <v>1187</v>
      </c>
      <c r="P117" s="153">
        <v>55</v>
      </c>
      <c r="Q117" s="151">
        <v>54</v>
      </c>
      <c r="R117" s="151">
        <v>50</v>
      </c>
      <c r="S117" s="154">
        <v>0.915895061728395</v>
      </c>
      <c r="T117" s="154">
        <v>0.948275862068966</v>
      </c>
      <c r="U117" s="155">
        <v>0.931034482758621</v>
      </c>
      <c r="V117" s="155">
        <v>0.943396226415094</v>
      </c>
      <c r="W117" s="173">
        <v>0.0172413793103449</v>
      </c>
      <c r="X117" s="158">
        <v>383</v>
      </c>
      <c r="Y117" s="208">
        <v>357</v>
      </c>
      <c r="Z117" s="208">
        <v>381</v>
      </c>
      <c r="AA117" s="208">
        <v>340</v>
      </c>
      <c r="AB117" s="209">
        <v>0.932114882506527</v>
      </c>
      <c r="AC117" s="155">
        <v>0.89238845144357</v>
      </c>
      <c r="AD117" s="173">
        <v>0.0397264310629578</v>
      </c>
    </row>
    <row r="118" spans="1:32">
      <c r="A118" s="175" t="s">
        <v>99</v>
      </c>
      <c r="B118" s="214" t="s">
        <v>1784</v>
      </c>
      <c r="C118" s="214" t="s">
        <v>103</v>
      </c>
      <c r="D118" s="153">
        <v>102</v>
      </c>
      <c r="E118" s="153">
        <v>96</v>
      </c>
      <c r="F118" s="151">
        <v>104</v>
      </c>
      <c r="G118" s="151">
        <v>101</v>
      </c>
      <c r="H118" s="151">
        <v>97</v>
      </c>
      <c r="I118" s="151">
        <v>93</v>
      </c>
      <c r="J118" s="172">
        <v>0.9</v>
      </c>
      <c r="K118" s="154">
        <v>0.941176470588235</v>
      </c>
      <c r="L118" s="154">
        <v>0.971153846153846</v>
      </c>
      <c r="M118" s="154">
        <v>0.958762886597938</v>
      </c>
      <c r="N118" s="207">
        <v>2413</v>
      </c>
      <c r="O118" s="153">
        <v>2284</v>
      </c>
      <c r="P118" s="153">
        <v>96</v>
      </c>
      <c r="Q118" s="151">
        <v>99</v>
      </c>
      <c r="R118" s="151">
        <v>93</v>
      </c>
      <c r="S118" s="154">
        <v>0.946539577289681</v>
      </c>
      <c r="T118" s="154">
        <v>0.941176470588235</v>
      </c>
      <c r="U118" s="155">
        <v>0.951923076923077</v>
      </c>
      <c r="V118" s="155">
        <v>0.958762886597938</v>
      </c>
      <c r="W118" s="173">
        <v>-0.0107466063348416</v>
      </c>
      <c r="X118" s="158">
        <v>711</v>
      </c>
      <c r="Y118" s="208">
        <v>672</v>
      </c>
      <c r="Z118" s="208">
        <v>691</v>
      </c>
      <c r="AA118" s="208">
        <v>650</v>
      </c>
      <c r="AB118" s="209">
        <v>0.945147679324895</v>
      </c>
      <c r="AC118" s="155">
        <v>0.940665701881331</v>
      </c>
      <c r="AD118" s="173">
        <v>0.00448197744356316</v>
      </c>
    </row>
    <row r="119" spans="1:32">
      <c r="A119" s="175" t="s">
        <v>99</v>
      </c>
      <c r="B119" s="214" t="s">
        <v>1784</v>
      </c>
      <c r="C119" s="214" t="s">
        <v>104</v>
      </c>
      <c r="D119" s="153">
        <v>143</v>
      </c>
      <c r="E119" s="153">
        <v>143</v>
      </c>
      <c r="F119" s="151">
        <v>149</v>
      </c>
      <c r="G119" s="151">
        <v>149</v>
      </c>
      <c r="H119" s="151">
        <v>135</v>
      </c>
      <c r="I119" s="151">
        <v>135</v>
      </c>
      <c r="J119" s="172">
        <v>0.9</v>
      </c>
      <c r="K119" s="154">
        <v>1</v>
      </c>
      <c r="L119" s="154">
        <v>1</v>
      </c>
      <c r="M119" s="154">
        <v>1</v>
      </c>
      <c r="N119" s="207">
        <v>3253</v>
      </c>
      <c r="O119" s="153">
        <v>2942</v>
      </c>
      <c r="P119" s="153">
        <v>134</v>
      </c>
      <c r="Q119" s="151">
        <v>134</v>
      </c>
      <c r="R119" s="151">
        <v>119</v>
      </c>
      <c r="S119" s="154">
        <v>0.904395942207193</v>
      </c>
      <c r="T119" s="154">
        <v>0.937062937062937</v>
      </c>
      <c r="U119" s="155">
        <v>0.899328859060403</v>
      </c>
      <c r="V119" s="155">
        <v>0.881481481481482</v>
      </c>
      <c r="W119" s="173">
        <v>0.0377340780025344</v>
      </c>
      <c r="X119" s="158">
        <v>960</v>
      </c>
      <c r="Y119" s="208">
        <v>874</v>
      </c>
      <c r="Z119" s="208">
        <v>934</v>
      </c>
      <c r="AA119" s="208">
        <v>863</v>
      </c>
      <c r="AB119" s="209">
        <v>0.910416666666667</v>
      </c>
      <c r="AC119" s="155">
        <v>0.923982869379015</v>
      </c>
      <c r="AD119" s="173">
        <v>-0.0135662027123483</v>
      </c>
    </row>
    <row r="120" spans="1:32">
      <c r="A120" s="175" t="s">
        <v>99</v>
      </c>
      <c r="B120" s="214" t="s">
        <v>1784</v>
      </c>
      <c r="C120" s="214" t="s">
        <v>105</v>
      </c>
      <c r="D120" s="153">
        <v>95</v>
      </c>
      <c r="E120" s="153">
        <v>94</v>
      </c>
      <c r="F120" s="151">
        <v>94</v>
      </c>
      <c r="G120" s="151">
        <v>93</v>
      </c>
      <c r="H120" s="151">
        <v>85</v>
      </c>
      <c r="I120" s="151">
        <v>84</v>
      </c>
      <c r="J120" s="172">
        <v>0.9</v>
      </c>
      <c r="K120" s="154">
        <v>0.989473684210526</v>
      </c>
      <c r="L120" s="154">
        <v>0.98936170212766</v>
      </c>
      <c r="M120" s="154">
        <v>0.988235294117647</v>
      </c>
      <c r="N120" s="207">
        <v>2082</v>
      </c>
      <c r="O120" s="153">
        <v>1970</v>
      </c>
      <c r="P120" s="153">
        <v>92</v>
      </c>
      <c r="Q120" s="151">
        <v>89</v>
      </c>
      <c r="R120" s="151">
        <v>74</v>
      </c>
      <c r="S120" s="154">
        <v>0.946205571565802</v>
      </c>
      <c r="T120" s="154">
        <v>0.968421052631579</v>
      </c>
      <c r="U120" s="155">
        <v>0.946808510638298</v>
      </c>
      <c r="V120" s="155">
        <v>0.870588235294118</v>
      </c>
      <c r="W120" s="173">
        <v>0.0216125419932811</v>
      </c>
      <c r="X120" s="158">
        <v>607</v>
      </c>
      <c r="Y120" s="208">
        <v>573</v>
      </c>
      <c r="Z120" s="208">
        <v>605</v>
      </c>
      <c r="AA120" s="208">
        <v>573</v>
      </c>
      <c r="AB120" s="209">
        <v>0.943986820428336</v>
      </c>
      <c r="AC120" s="155">
        <v>0.947107438016529</v>
      </c>
      <c r="AD120" s="173">
        <v>-0.00312061758819293</v>
      </c>
    </row>
    <row r="121" spans="1:32">
      <c r="A121" s="175" t="s">
        <v>99</v>
      </c>
      <c r="B121" s="214" t="s">
        <v>1784</v>
      </c>
      <c r="C121" s="214" t="s">
        <v>106</v>
      </c>
      <c r="D121" s="153">
        <v>63</v>
      </c>
      <c r="E121" s="153">
        <v>63</v>
      </c>
      <c r="F121" s="151">
        <v>66</v>
      </c>
      <c r="G121" s="151">
        <v>66</v>
      </c>
      <c r="H121" s="151">
        <v>56</v>
      </c>
      <c r="I121" s="151">
        <v>56</v>
      </c>
      <c r="J121" s="172">
        <v>0.9</v>
      </c>
      <c r="K121" s="154">
        <v>1</v>
      </c>
      <c r="L121" s="154">
        <v>1</v>
      </c>
      <c r="M121" s="154">
        <v>1</v>
      </c>
      <c r="N121" s="207">
        <v>1470</v>
      </c>
      <c r="O121" s="153">
        <v>1384</v>
      </c>
      <c r="P121" s="153">
        <v>60</v>
      </c>
      <c r="Q121" s="151">
        <v>62</v>
      </c>
      <c r="R121" s="151">
        <v>52</v>
      </c>
      <c r="S121" s="154">
        <v>0.941496598639456</v>
      </c>
      <c r="T121" s="154">
        <v>0.952380952380952</v>
      </c>
      <c r="U121" s="155">
        <v>0.939393939393939</v>
      </c>
      <c r="V121" s="155">
        <v>0.928571428571429</v>
      </c>
      <c r="W121" s="173">
        <v>0.0129870129870129</v>
      </c>
      <c r="X121" s="158">
        <v>432</v>
      </c>
      <c r="Y121" s="208">
        <v>404</v>
      </c>
      <c r="Z121" s="208">
        <v>421</v>
      </c>
      <c r="AA121" s="208">
        <v>394</v>
      </c>
      <c r="AB121" s="209">
        <v>0.935185185185185</v>
      </c>
      <c r="AC121" s="155">
        <v>0.935866983372922</v>
      </c>
      <c r="AD121" s="173">
        <v>-0.000681798187736393</v>
      </c>
    </row>
    <row r="122" spans="1:32">
      <c r="A122" s="175" t="s">
        <v>99</v>
      </c>
      <c r="B122" s="214" t="s">
        <v>1784</v>
      </c>
      <c r="C122" s="214" t="s">
        <v>107</v>
      </c>
      <c r="D122" s="153">
        <v>68</v>
      </c>
      <c r="E122" s="153">
        <v>66</v>
      </c>
      <c r="F122" s="151">
        <v>68</v>
      </c>
      <c r="G122" s="151">
        <v>64</v>
      </c>
      <c r="H122" s="151">
        <v>62</v>
      </c>
      <c r="I122" s="151">
        <v>62</v>
      </c>
      <c r="J122" s="172">
        <v>0.9</v>
      </c>
      <c r="K122" s="154">
        <v>0.970588235294118</v>
      </c>
      <c r="L122" s="154">
        <v>0.941176470588235</v>
      </c>
      <c r="M122" s="154">
        <v>1</v>
      </c>
      <c r="N122" s="207">
        <v>1532</v>
      </c>
      <c r="O122" s="153">
        <v>1460</v>
      </c>
      <c r="P122" s="153">
        <v>65</v>
      </c>
      <c r="Q122" s="151">
        <v>61</v>
      </c>
      <c r="R122" s="151">
        <v>61</v>
      </c>
      <c r="S122" s="154">
        <v>0.953002610966057</v>
      </c>
      <c r="T122" s="154">
        <v>0.955882352941177</v>
      </c>
      <c r="U122" s="155">
        <v>0.897058823529412</v>
      </c>
      <c r="V122" s="155">
        <v>0.983870967741935</v>
      </c>
      <c r="W122" s="173">
        <v>0.0588235294117647</v>
      </c>
      <c r="X122" s="158">
        <v>447</v>
      </c>
      <c r="Y122" s="208">
        <v>422</v>
      </c>
      <c r="Z122" s="208">
        <v>446</v>
      </c>
      <c r="AA122" s="208">
        <v>431</v>
      </c>
      <c r="AB122" s="209">
        <v>0.94407158836689</v>
      </c>
      <c r="AC122" s="155">
        <v>0.966367713004484</v>
      </c>
      <c r="AD122" s="173">
        <v>-0.0222961246375939</v>
      </c>
    </row>
    <row r="123" spans="1:32">
      <c r="A123" s="175" t="s">
        <v>99</v>
      </c>
      <c r="B123" s="214" t="s">
        <v>1784</v>
      </c>
      <c r="C123" s="214" t="s">
        <v>108</v>
      </c>
      <c r="D123" s="153">
        <v>84</v>
      </c>
      <c r="E123" s="153">
        <v>84</v>
      </c>
      <c r="F123" s="151">
        <v>86</v>
      </c>
      <c r="G123" s="151">
        <v>86</v>
      </c>
      <c r="H123" s="151">
        <v>81</v>
      </c>
      <c r="I123" s="151">
        <v>81</v>
      </c>
      <c r="J123" s="172">
        <v>0.9</v>
      </c>
      <c r="K123" s="154">
        <v>1</v>
      </c>
      <c r="L123" s="154">
        <v>1</v>
      </c>
      <c r="M123" s="154">
        <v>1</v>
      </c>
      <c r="N123" s="207">
        <v>1972</v>
      </c>
      <c r="O123" s="153">
        <v>1817</v>
      </c>
      <c r="P123" s="153">
        <v>74</v>
      </c>
      <c r="Q123" s="151">
        <v>82</v>
      </c>
      <c r="R123" s="151">
        <v>77</v>
      </c>
      <c r="S123" s="154">
        <v>0.921399594320487</v>
      </c>
      <c r="T123" s="154">
        <v>0.880952380952381</v>
      </c>
      <c r="U123" s="155">
        <v>0.953488372093023</v>
      </c>
      <c r="V123" s="155">
        <v>0.950617283950617</v>
      </c>
      <c r="W123" s="173">
        <v>-0.0725359911406424</v>
      </c>
      <c r="X123" s="158">
        <v>576</v>
      </c>
      <c r="Y123" s="208">
        <v>527</v>
      </c>
      <c r="Z123" s="208">
        <v>573</v>
      </c>
      <c r="AA123" s="208">
        <v>533</v>
      </c>
      <c r="AB123" s="209">
        <v>0.914930555555556</v>
      </c>
      <c r="AC123" s="155">
        <v>0.930191972076789</v>
      </c>
      <c r="AD123" s="173">
        <v>-0.0152614165212333</v>
      </c>
    </row>
    <row r="124" spans="1:32">
      <c r="A124" s="175" t="s">
        <v>99</v>
      </c>
      <c r="B124" s="214" t="s">
        <v>1784</v>
      </c>
      <c r="C124" s="214" t="s">
        <v>109</v>
      </c>
      <c r="D124" s="153">
        <v>45</v>
      </c>
      <c r="E124" s="153">
        <v>45</v>
      </c>
      <c r="F124" s="151">
        <v>45</v>
      </c>
      <c r="G124" s="151">
        <v>45</v>
      </c>
      <c r="H124" s="151">
        <v>39</v>
      </c>
      <c r="I124" s="151">
        <v>39</v>
      </c>
      <c r="J124" s="172">
        <v>0.9</v>
      </c>
      <c r="K124" s="154">
        <v>1</v>
      </c>
      <c r="L124" s="154">
        <v>1</v>
      </c>
      <c r="M124" s="154">
        <v>1</v>
      </c>
      <c r="N124" s="207">
        <v>1007</v>
      </c>
      <c r="O124" s="153">
        <v>972</v>
      </c>
      <c r="P124" s="153">
        <v>45</v>
      </c>
      <c r="Q124" s="151">
        <v>43</v>
      </c>
      <c r="R124" s="151">
        <v>39</v>
      </c>
      <c r="S124" s="154">
        <v>0.965243296921549</v>
      </c>
      <c r="T124" s="154">
        <v>1</v>
      </c>
      <c r="U124" s="155">
        <v>0.955555555555556</v>
      </c>
      <c r="V124" s="155">
        <v>1</v>
      </c>
      <c r="W124" s="173">
        <v>0.0444444444444444</v>
      </c>
      <c r="X124" s="158">
        <v>292</v>
      </c>
      <c r="Y124" s="208">
        <v>283</v>
      </c>
      <c r="Z124" s="208">
        <v>294</v>
      </c>
      <c r="AA124" s="208">
        <v>279</v>
      </c>
      <c r="AB124" s="209">
        <v>0.969178082191781</v>
      </c>
      <c r="AC124" s="155">
        <v>0.948979591836735</v>
      </c>
      <c r="AD124" s="173">
        <v>0.0201984903550461</v>
      </c>
    </row>
    <row r="125" spans="1:32">
      <c r="A125" s="175" t="s">
        <v>99</v>
      </c>
      <c r="B125" s="214" t="s">
        <v>1784</v>
      </c>
      <c r="C125" s="214" t="s">
        <v>110</v>
      </c>
      <c r="D125" s="153">
        <v>60</v>
      </c>
      <c r="E125" s="153">
        <v>60</v>
      </c>
      <c r="F125" s="151">
        <v>60</v>
      </c>
      <c r="G125" s="151">
        <v>60</v>
      </c>
      <c r="H125" s="151">
        <v>56</v>
      </c>
      <c r="I125" s="151">
        <v>53</v>
      </c>
      <c r="J125" s="172">
        <v>0.9</v>
      </c>
      <c r="K125" s="154">
        <v>1</v>
      </c>
      <c r="L125" s="154">
        <v>1</v>
      </c>
      <c r="M125" s="154">
        <v>0.946428571428571</v>
      </c>
      <c r="N125" s="207">
        <v>1389</v>
      </c>
      <c r="O125" s="153">
        <v>1154</v>
      </c>
      <c r="P125" s="153">
        <v>55</v>
      </c>
      <c r="Q125" s="151">
        <v>49</v>
      </c>
      <c r="R125" s="151">
        <v>45</v>
      </c>
      <c r="S125" s="154">
        <v>0.830813534917207</v>
      </c>
      <c r="T125" s="154">
        <v>0.916666666666667</v>
      </c>
      <c r="U125" s="155">
        <v>0.816666666666667</v>
      </c>
      <c r="V125" s="155">
        <v>0.803571428571429</v>
      </c>
      <c r="W125" s="173">
        <v>0.1</v>
      </c>
      <c r="X125" s="158">
        <v>395</v>
      </c>
      <c r="Y125" s="208">
        <v>310</v>
      </c>
      <c r="Z125" s="208">
        <v>411</v>
      </c>
      <c r="AA125" s="208">
        <v>347</v>
      </c>
      <c r="AB125" s="209">
        <v>0.784810126582278</v>
      </c>
      <c r="AC125" s="155">
        <v>0.844282238442822</v>
      </c>
      <c r="AD125" s="173">
        <v>-0.0594721118605439</v>
      </c>
    </row>
    <row r="126" spans="1:32">
      <c r="A126" s="175" t="s">
        <v>99</v>
      </c>
      <c r="B126" s="214" t="s">
        <v>1784</v>
      </c>
      <c r="C126" s="214" t="s">
        <v>111</v>
      </c>
      <c r="D126" s="153">
        <v>67</v>
      </c>
      <c r="E126" s="153">
        <v>67</v>
      </c>
      <c r="F126" s="151">
        <v>66</v>
      </c>
      <c r="G126" s="151">
        <v>66</v>
      </c>
      <c r="H126" s="151">
        <v>59</v>
      </c>
      <c r="I126" s="151">
        <v>59</v>
      </c>
      <c r="J126" s="172">
        <v>0.9</v>
      </c>
      <c r="K126" s="154">
        <v>1</v>
      </c>
      <c r="L126" s="154">
        <v>1</v>
      </c>
      <c r="M126" s="154">
        <v>1</v>
      </c>
      <c r="N126" s="207">
        <v>1501</v>
      </c>
      <c r="O126" s="153">
        <v>1405</v>
      </c>
      <c r="P126" s="153">
        <v>65</v>
      </c>
      <c r="Q126" s="151">
        <v>63</v>
      </c>
      <c r="R126" s="151">
        <v>55</v>
      </c>
      <c r="S126" s="154">
        <v>0.936042638241173</v>
      </c>
      <c r="T126" s="154">
        <v>0.970149253731343</v>
      </c>
      <c r="U126" s="155">
        <v>0.954545454545455</v>
      </c>
      <c r="V126" s="155">
        <v>0.932203389830508</v>
      </c>
      <c r="W126" s="173">
        <v>0.0156037991858887</v>
      </c>
      <c r="X126" s="158">
        <v>437</v>
      </c>
      <c r="Y126" s="208">
        <v>410</v>
      </c>
      <c r="Z126" s="208">
        <v>431</v>
      </c>
      <c r="AA126" s="208">
        <v>405</v>
      </c>
      <c r="AB126" s="209">
        <v>0.938215102974828</v>
      </c>
      <c r="AC126" s="155">
        <v>0.939675174013921</v>
      </c>
      <c r="AD126" s="173">
        <v>-0.00146007103909274</v>
      </c>
    </row>
    <row r="127" spans="1:32">
      <c r="A127" s="175" t="s">
        <v>99</v>
      </c>
      <c r="B127" s="214" t="s">
        <v>1784</v>
      </c>
      <c r="C127" s="214" t="s">
        <v>112</v>
      </c>
      <c r="D127" s="153">
        <v>67</v>
      </c>
      <c r="E127" s="153">
        <v>66</v>
      </c>
      <c r="F127" s="151">
        <v>70</v>
      </c>
      <c r="G127" s="151">
        <v>69</v>
      </c>
      <c r="H127" s="151">
        <v>57</v>
      </c>
      <c r="I127" s="151">
        <v>56</v>
      </c>
      <c r="J127" s="172">
        <v>0.9</v>
      </c>
      <c r="K127" s="154">
        <v>0.985074626865672</v>
      </c>
      <c r="L127" s="154">
        <v>0.985714285714286</v>
      </c>
      <c r="M127" s="154">
        <v>0.982456140350877</v>
      </c>
      <c r="N127" s="207">
        <v>1465</v>
      </c>
      <c r="O127" s="153">
        <v>1381</v>
      </c>
      <c r="P127" s="153">
        <v>64</v>
      </c>
      <c r="Q127" s="151">
        <v>68</v>
      </c>
      <c r="R127" s="151">
        <v>54</v>
      </c>
      <c r="S127" s="154">
        <v>0.942662116040956</v>
      </c>
      <c r="T127" s="154">
        <v>0.955223880597015</v>
      </c>
      <c r="U127" s="155">
        <v>0.971428571428571</v>
      </c>
      <c r="V127" s="155">
        <v>0.947368421052632</v>
      </c>
      <c r="W127" s="173">
        <v>-0.0162046908315565</v>
      </c>
      <c r="X127" s="158">
        <v>430</v>
      </c>
      <c r="Y127" s="208">
        <v>405</v>
      </c>
      <c r="Z127" s="208">
        <v>428</v>
      </c>
      <c r="AA127" s="208">
        <v>401</v>
      </c>
      <c r="AB127" s="209">
        <v>0.941860465116279</v>
      </c>
      <c r="AC127" s="155">
        <v>0.936915887850467</v>
      </c>
      <c r="AD127" s="173">
        <v>0.00494457726581177</v>
      </c>
    </row>
    <row r="128" spans="1:32">
      <c r="A128" s="175" t="s">
        <v>99</v>
      </c>
      <c r="B128" s="214" t="s">
        <v>1784</v>
      </c>
      <c r="C128" s="214" t="s">
        <v>113</v>
      </c>
      <c r="D128" s="153">
        <v>54</v>
      </c>
      <c r="E128" s="153">
        <v>54</v>
      </c>
      <c r="F128" s="151">
        <v>55</v>
      </c>
      <c r="G128" s="151">
        <v>55</v>
      </c>
      <c r="H128" s="151">
        <v>53</v>
      </c>
      <c r="I128" s="151">
        <v>53</v>
      </c>
      <c r="J128" s="172">
        <v>0.9</v>
      </c>
      <c r="K128" s="154">
        <v>1</v>
      </c>
      <c r="L128" s="154">
        <v>1</v>
      </c>
      <c r="M128" s="154">
        <v>1</v>
      </c>
      <c r="N128" s="207">
        <v>1271</v>
      </c>
      <c r="O128" s="153">
        <v>1219</v>
      </c>
      <c r="P128" s="153">
        <v>53</v>
      </c>
      <c r="Q128" s="151">
        <v>53</v>
      </c>
      <c r="R128" s="151">
        <v>52</v>
      </c>
      <c r="S128" s="154">
        <v>0.959087332808812</v>
      </c>
      <c r="T128" s="154">
        <v>0.981481481481482</v>
      </c>
      <c r="U128" s="155">
        <v>0.963636363636364</v>
      </c>
      <c r="V128" s="155">
        <v>0.981132075471698</v>
      </c>
      <c r="W128" s="173">
        <v>0.0178451178451179</v>
      </c>
      <c r="X128" s="158">
        <v>370</v>
      </c>
      <c r="Y128" s="208">
        <v>361</v>
      </c>
      <c r="Z128" s="208">
        <v>370</v>
      </c>
      <c r="AA128" s="208">
        <v>352</v>
      </c>
      <c r="AB128" s="209">
        <v>0.975675675675676</v>
      </c>
      <c r="AC128" s="155">
        <v>0.951351351351351</v>
      </c>
      <c r="AD128" s="173">
        <v>0.0243243243243243</v>
      </c>
    </row>
    <row r="129" spans="1:30">
      <c r="A129" s="175" t="s">
        <v>99</v>
      </c>
      <c r="B129" s="214" t="s">
        <v>1784</v>
      </c>
      <c r="C129" s="214" t="s">
        <v>114</v>
      </c>
      <c r="D129" s="153">
        <v>57</v>
      </c>
      <c r="E129" s="153">
        <v>55</v>
      </c>
      <c r="F129" s="151">
        <v>56</v>
      </c>
      <c r="G129" s="151">
        <v>55</v>
      </c>
      <c r="H129" s="151">
        <v>49</v>
      </c>
      <c r="I129" s="151">
        <v>48</v>
      </c>
      <c r="J129" s="172">
        <v>0.9</v>
      </c>
      <c r="K129" s="154">
        <v>0.964912280701754</v>
      </c>
      <c r="L129" s="154">
        <v>0.982142857142857</v>
      </c>
      <c r="M129" s="154">
        <v>0.979591836734694</v>
      </c>
      <c r="N129" s="207">
        <v>1307</v>
      </c>
      <c r="O129" s="153">
        <v>1237</v>
      </c>
      <c r="P129" s="153">
        <v>53</v>
      </c>
      <c r="Q129" s="151">
        <v>52</v>
      </c>
      <c r="R129" s="151">
        <v>45</v>
      </c>
      <c r="S129" s="154">
        <v>0.946442234123948</v>
      </c>
      <c r="T129" s="154">
        <v>0.929824561403509</v>
      </c>
      <c r="U129" s="155">
        <v>0.928571428571429</v>
      </c>
      <c r="V129" s="155">
        <v>0.918367346938776</v>
      </c>
      <c r="W129" s="173">
        <v>0.00125313283208017</v>
      </c>
      <c r="X129" s="158">
        <v>362</v>
      </c>
      <c r="Y129" s="208">
        <v>341</v>
      </c>
      <c r="Z129" s="208">
        <v>378</v>
      </c>
      <c r="AA129" s="208">
        <v>361</v>
      </c>
      <c r="AB129" s="209">
        <v>0.941988950276243</v>
      </c>
      <c r="AC129" s="155">
        <v>0.955026455026455</v>
      </c>
      <c r="AD129" s="173">
        <v>-0.0130375047502119</v>
      </c>
    </row>
    <row r="130" spans="1:30">
      <c r="A130" s="175" t="s">
        <v>99</v>
      </c>
      <c r="B130" s="214" t="s">
        <v>1784</v>
      </c>
      <c r="C130" s="214" t="s">
        <v>115</v>
      </c>
      <c r="D130" s="153">
        <v>84</v>
      </c>
      <c r="E130" s="153">
        <v>83</v>
      </c>
      <c r="F130" s="151">
        <v>83</v>
      </c>
      <c r="G130" s="151">
        <v>82</v>
      </c>
      <c r="H130" s="151">
        <v>70</v>
      </c>
      <c r="I130" s="151">
        <v>69</v>
      </c>
      <c r="J130" s="172">
        <v>0.9</v>
      </c>
      <c r="K130" s="154">
        <v>0.988095238095238</v>
      </c>
      <c r="L130" s="154">
        <v>0.987951807228916</v>
      </c>
      <c r="M130" s="154">
        <v>0.985714285714286</v>
      </c>
      <c r="N130" s="207">
        <v>1765</v>
      </c>
      <c r="O130" s="153">
        <v>1658</v>
      </c>
      <c r="P130" s="153">
        <v>82</v>
      </c>
      <c r="Q130" s="151">
        <v>76</v>
      </c>
      <c r="R130" s="151">
        <v>64</v>
      </c>
      <c r="S130" s="154">
        <v>0.939376770538244</v>
      </c>
      <c r="T130" s="154">
        <v>0.976190476190476</v>
      </c>
      <c r="U130" s="155">
        <v>0.91566265060241</v>
      </c>
      <c r="V130" s="155">
        <v>0.914285714285714</v>
      </c>
      <c r="W130" s="173">
        <v>0.0605278255880666</v>
      </c>
      <c r="X130" s="158">
        <v>530</v>
      </c>
      <c r="Y130" s="208">
        <v>498</v>
      </c>
      <c r="Z130" s="208">
        <v>501</v>
      </c>
      <c r="AA130" s="208">
        <v>470</v>
      </c>
      <c r="AB130" s="209">
        <v>0.939622641509434</v>
      </c>
      <c r="AC130" s="155">
        <v>0.93812375249501</v>
      </c>
      <c r="AD130" s="173">
        <v>0.00149888901442397</v>
      </c>
    </row>
    <row r="131" spans="1:30">
      <c r="A131" s="175" t="s">
        <v>99</v>
      </c>
      <c r="B131" s="214" t="s">
        <v>1784</v>
      </c>
      <c r="C131" s="214" t="s">
        <v>116</v>
      </c>
      <c r="D131" s="153">
        <v>70</v>
      </c>
      <c r="E131" s="153">
        <v>70</v>
      </c>
      <c r="F131" s="151">
        <v>69</v>
      </c>
      <c r="G131" s="151">
        <v>69</v>
      </c>
      <c r="H131" s="151">
        <v>67</v>
      </c>
      <c r="I131" s="151">
        <v>67</v>
      </c>
      <c r="J131" s="172">
        <v>0.9</v>
      </c>
      <c r="K131" s="154">
        <v>1</v>
      </c>
      <c r="L131" s="154">
        <v>1</v>
      </c>
      <c r="M131" s="154">
        <v>1</v>
      </c>
      <c r="N131" s="207">
        <v>1607</v>
      </c>
      <c r="O131" s="153">
        <v>1528</v>
      </c>
      <c r="P131" s="153">
        <v>68</v>
      </c>
      <c r="Q131" s="151">
        <v>67</v>
      </c>
      <c r="R131" s="151">
        <v>62</v>
      </c>
      <c r="S131" s="154">
        <v>0.950840074673304</v>
      </c>
      <c r="T131" s="154">
        <v>0.971428571428571</v>
      </c>
      <c r="U131" s="155">
        <v>0.971014492753623</v>
      </c>
      <c r="V131" s="155">
        <v>0.925373134328358</v>
      </c>
      <c r="W131" s="173">
        <v>0.000414078674948248</v>
      </c>
      <c r="X131" s="158">
        <v>467</v>
      </c>
      <c r="Y131" s="208">
        <v>445</v>
      </c>
      <c r="Z131" s="208">
        <v>475</v>
      </c>
      <c r="AA131" s="208">
        <v>451</v>
      </c>
      <c r="AB131" s="209">
        <v>0.952890792291221</v>
      </c>
      <c r="AC131" s="155">
        <v>0.949473684210526</v>
      </c>
      <c r="AD131" s="173">
        <v>0.00341710808069418</v>
      </c>
    </row>
    <row r="132" spans="1:30">
      <c r="A132" s="175" t="s">
        <v>99</v>
      </c>
      <c r="B132" s="214" t="s">
        <v>1785</v>
      </c>
      <c r="C132" s="214" t="s">
        <v>117</v>
      </c>
      <c r="D132" s="153">
        <v>0</v>
      </c>
      <c r="E132" s="153">
        <v>0</v>
      </c>
      <c r="F132" s="151">
        <v>0</v>
      </c>
      <c r="G132" s="151">
        <v>0</v>
      </c>
      <c r="H132" s="151">
        <v>0</v>
      </c>
      <c r="I132" s="151">
        <v>0</v>
      </c>
      <c r="J132" s="172">
        <v>0.9</v>
      </c>
      <c r="K132" s="154">
        <v>0</v>
      </c>
      <c r="L132" s="154">
        <v>0</v>
      </c>
      <c r="M132" s="154">
        <v>0</v>
      </c>
      <c r="N132" s="207">
        <v>226</v>
      </c>
      <c r="O132" s="153">
        <v>208</v>
      </c>
      <c r="P132" s="153">
        <v>0</v>
      </c>
      <c r="Q132" s="151">
        <v>0</v>
      </c>
      <c r="R132" s="151">
        <v>0</v>
      </c>
      <c r="S132" s="154">
        <v>0.920353982300885</v>
      </c>
      <c r="T132" s="154">
        <v>0</v>
      </c>
      <c r="U132" s="155">
        <v>0</v>
      </c>
      <c r="V132" s="155">
        <v>0</v>
      </c>
      <c r="W132" s="173">
        <v>0</v>
      </c>
      <c r="X132" s="158">
        <v>0</v>
      </c>
      <c r="Y132" s="208">
        <v>0</v>
      </c>
      <c r="Z132" s="208">
        <v>0</v>
      </c>
      <c r="AA132" s="208">
        <v>0</v>
      </c>
      <c r="AB132" s="209">
        <v>0</v>
      </c>
      <c r="AC132" s="155">
        <v>0</v>
      </c>
      <c r="AD132" s="173">
        <v>0</v>
      </c>
    </row>
    <row r="133" spans="1:30">
      <c r="A133" s="175" t="s">
        <v>99</v>
      </c>
      <c r="B133" s="214" t="s">
        <v>1785</v>
      </c>
      <c r="C133" s="214" t="s">
        <v>118</v>
      </c>
      <c r="D133" s="153">
        <v>0</v>
      </c>
      <c r="E133" s="153">
        <v>0</v>
      </c>
      <c r="F133" s="151">
        <v>0</v>
      </c>
      <c r="G133" s="151">
        <v>0</v>
      </c>
      <c r="H133" s="151">
        <v>0</v>
      </c>
      <c r="I133" s="151">
        <v>0</v>
      </c>
      <c r="J133" s="172">
        <v>0.9</v>
      </c>
      <c r="K133" s="154">
        <v>0</v>
      </c>
      <c r="L133" s="154">
        <v>0</v>
      </c>
      <c r="M133" s="154">
        <v>0</v>
      </c>
      <c r="N133" s="207">
        <v>0</v>
      </c>
      <c r="O133" s="153">
        <v>0</v>
      </c>
      <c r="P133" s="153">
        <v>0</v>
      </c>
      <c r="Q133" s="151">
        <v>0</v>
      </c>
      <c r="R133" s="151">
        <v>0</v>
      </c>
      <c r="S133" s="154">
        <v>0</v>
      </c>
      <c r="T133" s="154">
        <v>0</v>
      </c>
      <c r="U133" s="155">
        <v>0</v>
      </c>
      <c r="V133" s="155">
        <v>0</v>
      </c>
      <c r="W133" s="173">
        <v>0</v>
      </c>
      <c r="X133" s="158">
        <v>0</v>
      </c>
      <c r="Y133" s="208">
        <v>0</v>
      </c>
      <c r="Z133" s="208">
        <v>0</v>
      </c>
      <c r="AA133" s="208">
        <v>0</v>
      </c>
      <c r="AB133" s="209">
        <v>0</v>
      </c>
      <c r="AC133" s="155">
        <v>0</v>
      </c>
      <c r="AD133" s="173">
        <v>0</v>
      </c>
    </row>
    <row r="134" spans="1:30">
      <c r="A134" s="175" t="s">
        <v>99</v>
      </c>
      <c r="B134" s="214" t="s">
        <v>1785</v>
      </c>
      <c r="C134" s="214" t="s">
        <v>119</v>
      </c>
      <c r="D134" s="153">
        <v>47</v>
      </c>
      <c r="E134" s="153">
        <v>47</v>
      </c>
      <c r="F134" s="151">
        <v>44</v>
      </c>
      <c r="G134" s="151">
        <v>44</v>
      </c>
      <c r="H134" s="151">
        <v>41</v>
      </c>
      <c r="I134" s="151">
        <v>41</v>
      </c>
      <c r="J134" s="172">
        <v>0.9</v>
      </c>
      <c r="K134" s="154">
        <v>1</v>
      </c>
      <c r="L134" s="154">
        <v>1</v>
      </c>
      <c r="M134" s="154">
        <v>1</v>
      </c>
      <c r="N134" s="207">
        <v>961</v>
      </c>
      <c r="O134" s="153">
        <v>897</v>
      </c>
      <c r="P134" s="153">
        <v>45</v>
      </c>
      <c r="Q134" s="151">
        <v>42</v>
      </c>
      <c r="R134" s="151">
        <v>41</v>
      </c>
      <c r="S134" s="154">
        <v>0.933402705515088</v>
      </c>
      <c r="T134" s="154">
        <v>0.957446808510638</v>
      </c>
      <c r="U134" s="155">
        <v>0.954545454545455</v>
      </c>
      <c r="V134" s="155">
        <v>1</v>
      </c>
      <c r="W134" s="173">
        <v>0.00290135396518376</v>
      </c>
      <c r="X134" s="158">
        <v>281</v>
      </c>
      <c r="Y134" s="208">
        <v>267</v>
      </c>
      <c r="Z134" s="208">
        <v>280</v>
      </c>
      <c r="AA134" s="208">
        <v>276</v>
      </c>
      <c r="AB134" s="209">
        <v>0.950177935943061</v>
      </c>
      <c r="AC134" s="155">
        <v>0.985714285714286</v>
      </c>
      <c r="AD134" s="173">
        <v>-0.0355363497712252</v>
      </c>
    </row>
    <row r="135" spans="1:30">
      <c r="A135" s="175" t="s">
        <v>99</v>
      </c>
      <c r="B135" s="214" t="s">
        <v>1785</v>
      </c>
      <c r="C135" s="214" t="s">
        <v>120</v>
      </c>
      <c r="D135" s="153">
        <v>54</v>
      </c>
      <c r="E135" s="153">
        <v>52</v>
      </c>
      <c r="F135" s="151">
        <v>53</v>
      </c>
      <c r="G135" s="151">
        <v>51</v>
      </c>
      <c r="H135" s="151">
        <v>51</v>
      </c>
      <c r="I135" s="151">
        <v>50</v>
      </c>
      <c r="J135" s="172">
        <v>0.9</v>
      </c>
      <c r="K135" s="154">
        <v>0.962962962962963</v>
      </c>
      <c r="L135" s="154">
        <v>0.962264150943396</v>
      </c>
      <c r="M135" s="154">
        <v>0.980392156862745</v>
      </c>
      <c r="N135" s="207">
        <v>1145</v>
      </c>
      <c r="O135" s="153">
        <v>1055</v>
      </c>
      <c r="P135" s="153">
        <v>50</v>
      </c>
      <c r="Q135" s="151">
        <v>47</v>
      </c>
      <c r="R135" s="151">
        <v>45</v>
      </c>
      <c r="S135" s="154">
        <v>0.921397379912664</v>
      </c>
      <c r="T135" s="154">
        <v>0.925925925925926</v>
      </c>
      <c r="U135" s="155">
        <v>0.886792452830189</v>
      </c>
      <c r="V135" s="155">
        <v>0.882352941176471</v>
      </c>
      <c r="W135" s="173">
        <v>0.0391334730957372</v>
      </c>
      <c r="X135" s="158">
        <v>341</v>
      </c>
      <c r="Y135" s="208">
        <v>306</v>
      </c>
      <c r="Z135" s="208">
        <v>328</v>
      </c>
      <c r="AA135" s="208">
        <v>301</v>
      </c>
      <c r="AB135" s="209">
        <v>0.897360703812317</v>
      </c>
      <c r="AC135" s="155">
        <v>0.917682926829268</v>
      </c>
      <c r="AD135" s="173">
        <v>-0.0203222230169516</v>
      </c>
    </row>
    <row r="136" spans="1:30">
      <c r="A136" s="175" t="s">
        <v>99</v>
      </c>
      <c r="B136" s="214" t="s">
        <v>1785</v>
      </c>
      <c r="C136" s="214" t="s">
        <v>121</v>
      </c>
      <c r="D136" s="153">
        <v>0</v>
      </c>
      <c r="E136" s="153">
        <v>0</v>
      </c>
      <c r="F136" s="151">
        <v>0</v>
      </c>
      <c r="G136" s="151">
        <v>0</v>
      </c>
      <c r="H136" s="151">
        <v>0</v>
      </c>
      <c r="I136" s="151">
        <v>0</v>
      </c>
      <c r="J136" s="172">
        <v>0.9</v>
      </c>
      <c r="K136" s="154">
        <v>0</v>
      </c>
      <c r="L136" s="154">
        <v>0</v>
      </c>
      <c r="M136" s="154">
        <v>0</v>
      </c>
      <c r="N136" s="207">
        <v>327</v>
      </c>
      <c r="O136" s="153">
        <v>312</v>
      </c>
      <c r="P136" s="153">
        <v>0</v>
      </c>
      <c r="Q136" s="151">
        <v>0</v>
      </c>
      <c r="R136" s="151">
        <v>0</v>
      </c>
      <c r="S136" s="154">
        <v>0.954128440366973</v>
      </c>
      <c r="T136" s="154">
        <v>0</v>
      </c>
      <c r="U136" s="155">
        <v>0</v>
      </c>
      <c r="V136" s="155">
        <v>0</v>
      </c>
      <c r="W136" s="173">
        <v>0</v>
      </c>
      <c r="X136" s="158">
        <v>0</v>
      </c>
      <c r="Y136" s="208">
        <v>0</v>
      </c>
      <c r="Z136" s="208">
        <v>0</v>
      </c>
      <c r="AA136" s="208">
        <v>0</v>
      </c>
      <c r="AB136" s="209">
        <v>0</v>
      </c>
      <c r="AC136" s="155">
        <v>0</v>
      </c>
      <c r="AD136" s="173">
        <v>0</v>
      </c>
    </row>
    <row r="137" spans="1:30">
      <c r="A137" s="175" t="s">
        <v>99</v>
      </c>
      <c r="B137" s="214" t="s">
        <v>1785</v>
      </c>
      <c r="C137" s="214" t="s">
        <v>122</v>
      </c>
      <c r="D137" s="153">
        <v>0</v>
      </c>
      <c r="E137" s="153">
        <v>0</v>
      </c>
      <c r="F137" s="151">
        <v>0</v>
      </c>
      <c r="G137" s="151">
        <v>0</v>
      </c>
      <c r="H137" s="151">
        <v>0</v>
      </c>
      <c r="I137" s="151">
        <v>0</v>
      </c>
      <c r="J137" s="172">
        <v>0.9</v>
      </c>
      <c r="K137" s="154">
        <v>0</v>
      </c>
      <c r="L137" s="154">
        <v>0</v>
      </c>
      <c r="M137" s="154">
        <v>0</v>
      </c>
      <c r="N137" s="207">
        <v>624</v>
      </c>
      <c r="O137" s="153">
        <v>599</v>
      </c>
      <c r="P137" s="153">
        <v>0</v>
      </c>
      <c r="Q137" s="151">
        <v>0</v>
      </c>
      <c r="R137" s="151">
        <v>0</v>
      </c>
      <c r="S137" s="154">
        <v>0.959935897435897</v>
      </c>
      <c r="T137" s="154">
        <v>0</v>
      </c>
      <c r="U137" s="155">
        <v>0</v>
      </c>
      <c r="V137" s="155">
        <v>0</v>
      </c>
      <c r="W137" s="173">
        <v>0</v>
      </c>
      <c r="X137" s="158">
        <v>0</v>
      </c>
      <c r="Y137" s="208">
        <v>0</v>
      </c>
      <c r="Z137" s="208">
        <v>0</v>
      </c>
      <c r="AA137" s="208">
        <v>0</v>
      </c>
      <c r="AB137" s="209">
        <v>0</v>
      </c>
      <c r="AC137" s="155">
        <v>0</v>
      </c>
      <c r="AD137" s="173">
        <v>0</v>
      </c>
    </row>
    <row r="138" spans="1:30">
      <c r="A138" s="175" t="s">
        <v>99</v>
      </c>
      <c r="B138" s="214" t="s">
        <v>1786</v>
      </c>
      <c r="C138" s="214" t="s">
        <v>123</v>
      </c>
      <c r="D138" s="153">
        <v>0</v>
      </c>
      <c r="E138" s="153">
        <v>0</v>
      </c>
      <c r="F138" s="151">
        <v>0</v>
      </c>
      <c r="G138" s="151">
        <v>0</v>
      </c>
      <c r="H138" s="151">
        <v>0</v>
      </c>
      <c r="I138" s="151">
        <v>0</v>
      </c>
      <c r="J138" s="172">
        <v>0.9</v>
      </c>
      <c r="K138" s="154">
        <v>0</v>
      </c>
      <c r="L138" s="154">
        <v>0</v>
      </c>
      <c r="M138" s="154">
        <v>0</v>
      </c>
      <c r="N138" s="207">
        <v>0</v>
      </c>
      <c r="O138" s="153">
        <v>0</v>
      </c>
      <c r="P138" s="153">
        <v>0</v>
      </c>
      <c r="Q138" s="151">
        <v>0</v>
      </c>
      <c r="R138" s="151">
        <v>0</v>
      </c>
      <c r="S138" s="154">
        <v>0</v>
      </c>
      <c r="T138" s="154">
        <v>0</v>
      </c>
      <c r="U138" s="155">
        <v>0</v>
      </c>
      <c r="V138" s="155">
        <v>0</v>
      </c>
      <c r="W138" s="173">
        <v>0</v>
      </c>
      <c r="X138" s="158">
        <v>0</v>
      </c>
      <c r="Y138" s="208">
        <v>0</v>
      </c>
      <c r="Z138" s="208">
        <v>0</v>
      </c>
      <c r="AA138" s="208">
        <v>0</v>
      </c>
      <c r="AB138" s="209">
        <v>0</v>
      </c>
      <c r="AC138" s="155">
        <v>0</v>
      </c>
      <c r="AD138" s="173">
        <v>0</v>
      </c>
    </row>
    <row r="139" spans="1:30">
      <c r="A139" s="175" t="s">
        <v>99</v>
      </c>
      <c r="B139" s="214" t="s">
        <v>1786</v>
      </c>
      <c r="C139" s="214" t="s">
        <v>124</v>
      </c>
      <c r="D139" s="153">
        <v>85</v>
      </c>
      <c r="E139" s="153">
        <v>84</v>
      </c>
      <c r="F139" s="151">
        <v>82</v>
      </c>
      <c r="G139" s="151">
        <v>81</v>
      </c>
      <c r="H139" s="151">
        <v>82</v>
      </c>
      <c r="I139" s="151">
        <v>81</v>
      </c>
      <c r="J139" s="172">
        <v>0.9</v>
      </c>
      <c r="K139" s="154">
        <v>0.988235294117647</v>
      </c>
      <c r="L139" s="154">
        <v>0.98780487804878</v>
      </c>
      <c r="M139" s="154">
        <v>0.98780487804878</v>
      </c>
      <c r="N139" s="207">
        <v>2032</v>
      </c>
      <c r="O139" s="153">
        <v>1942</v>
      </c>
      <c r="P139" s="153">
        <v>83</v>
      </c>
      <c r="Q139" s="151">
        <v>78</v>
      </c>
      <c r="R139" s="151">
        <v>81</v>
      </c>
      <c r="S139" s="154">
        <v>0.955708661417323</v>
      </c>
      <c r="T139" s="154">
        <v>0.976470588235294</v>
      </c>
      <c r="U139" s="155">
        <v>0.951219512195122</v>
      </c>
      <c r="V139" s="155">
        <v>0.98780487804878</v>
      </c>
      <c r="W139" s="173">
        <v>0.0252510760401722</v>
      </c>
      <c r="X139" s="158">
        <v>571</v>
      </c>
      <c r="Y139" s="208">
        <v>547</v>
      </c>
      <c r="Z139" s="208">
        <v>591</v>
      </c>
      <c r="AA139" s="208">
        <v>565</v>
      </c>
      <c r="AB139" s="209">
        <v>0.957968476357268</v>
      </c>
      <c r="AC139" s="155">
        <v>0.956006768189509</v>
      </c>
      <c r="AD139" s="173">
        <v>0.00196170816775865</v>
      </c>
    </row>
    <row r="140" spans="1:30">
      <c r="A140" s="175" t="s">
        <v>99</v>
      </c>
      <c r="B140" s="214" t="s">
        <v>1786</v>
      </c>
      <c r="C140" s="214" t="s">
        <v>126</v>
      </c>
      <c r="D140" s="153">
        <v>0</v>
      </c>
      <c r="E140" s="153">
        <v>0</v>
      </c>
      <c r="F140" s="151">
        <v>0</v>
      </c>
      <c r="G140" s="151">
        <v>0</v>
      </c>
      <c r="H140" s="151">
        <v>0</v>
      </c>
      <c r="I140" s="151">
        <v>0</v>
      </c>
      <c r="J140" s="172">
        <v>0.9</v>
      </c>
      <c r="K140" s="154">
        <v>0</v>
      </c>
      <c r="L140" s="154">
        <v>0</v>
      </c>
      <c r="M140" s="154">
        <v>0</v>
      </c>
      <c r="N140" s="207">
        <v>0</v>
      </c>
      <c r="O140" s="153">
        <v>0</v>
      </c>
      <c r="P140" s="153">
        <v>0</v>
      </c>
      <c r="Q140" s="151">
        <v>0</v>
      </c>
      <c r="R140" s="151">
        <v>0</v>
      </c>
      <c r="S140" s="154">
        <v>0</v>
      </c>
      <c r="T140" s="154">
        <v>0</v>
      </c>
      <c r="U140" s="155">
        <v>0</v>
      </c>
      <c r="V140" s="155">
        <v>0</v>
      </c>
      <c r="W140" s="173">
        <v>0</v>
      </c>
      <c r="X140" s="158">
        <v>0</v>
      </c>
      <c r="Y140" s="208">
        <v>0</v>
      </c>
      <c r="Z140" s="208">
        <v>0</v>
      </c>
      <c r="AA140" s="208">
        <v>0</v>
      </c>
      <c r="AB140" s="209">
        <v>0</v>
      </c>
      <c r="AC140" s="155">
        <v>0</v>
      </c>
      <c r="AD140" s="173">
        <v>0</v>
      </c>
    </row>
    <row r="141" spans="1:30">
      <c r="A141" s="175" t="s">
        <v>99</v>
      </c>
      <c r="B141" s="214" t="s">
        <v>1786</v>
      </c>
      <c r="C141" s="214" t="s">
        <v>127</v>
      </c>
      <c r="D141" s="153">
        <v>85</v>
      </c>
      <c r="E141" s="153">
        <v>85</v>
      </c>
      <c r="F141" s="151">
        <v>91</v>
      </c>
      <c r="G141" s="151">
        <v>88</v>
      </c>
      <c r="H141" s="151">
        <v>87</v>
      </c>
      <c r="I141" s="151">
        <v>85</v>
      </c>
      <c r="J141" s="172">
        <v>0.9</v>
      </c>
      <c r="K141" s="154">
        <v>1</v>
      </c>
      <c r="L141" s="154">
        <v>0.967032967032967</v>
      </c>
      <c r="M141" s="154">
        <v>0.977011494252874</v>
      </c>
      <c r="N141" s="207">
        <v>2015</v>
      </c>
      <c r="O141" s="153">
        <v>1807</v>
      </c>
      <c r="P141" s="153">
        <v>75</v>
      </c>
      <c r="Q141" s="151">
        <v>80</v>
      </c>
      <c r="R141" s="151">
        <v>79</v>
      </c>
      <c r="S141" s="154">
        <v>0.896774193548387</v>
      </c>
      <c r="T141" s="154">
        <v>0.882352941176471</v>
      </c>
      <c r="U141" s="155">
        <v>0.879120879120879</v>
      </c>
      <c r="V141" s="155">
        <v>0.908045977011494</v>
      </c>
      <c r="W141" s="173">
        <v>0.00323206205559146</v>
      </c>
      <c r="X141" s="158">
        <v>580</v>
      </c>
      <c r="Y141" s="208">
        <v>515</v>
      </c>
      <c r="Z141" s="208">
        <v>586</v>
      </c>
      <c r="AA141" s="208">
        <v>521</v>
      </c>
      <c r="AB141" s="209">
        <v>0.887931034482759</v>
      </c>
      <c r="AC141" s="155">
        <v>0.889078498293515</v>
      </c>
      <c r="AD141" s="173">
        <v>-0.0011474638107567</v>
      </c>
    </row>
    <row r="142" spans="1:30">
      <c r="A142" s="175" t="s">
        <v>99</v>
      </c>
      <c r="B142" s="214" t="s">
        <v>1786</v>
      </c>
      <c r="C142" s="214" t="s">
        <v>128</v>
      </c>
      <c r="D142" s="153">
        <v>0</v>
      </c>
      <c r="E142" s="153">
        <v>0</v>
      </c>
      <c r="F142" s="151">
        <v>0</v>
      </c>
      <c r="G142" s="151">
        <v>0</v>
      </c>
      <c r="H142" s="151">
        <v>0</v>
      </c>
      <c r="I142" s="151">
        <v>0</v>
      </c>
      <c r="J142" s="172">
        <v>0.9</v>
      </c>
      <c r="K142" s="154">
        <v>0</v>
      </c>
      <c r="L142" s="154">
        <v>0</v>
      </c>
      <c r="M142" s="154">
        <v>0</v>
      </c>
      <c r="N142" s="207">
        <v>0</v>
      </c>
      <c r="O142" s="153">
        <v>0</v>
      </c>
      <c r="P142" s="153">
        <v>0</v>
      </c>
      <c r="Q142" s="151">
        <v>0</v>
      </c>
      <c r="R142" s="151">
        <v>0</v>
      </c>
      <c r="S142" s="154">
        <v>0</v>
      </c>
      <c r="T142" s="154">
        <v>0</v>
      </c>
      <c r="U142" s="155">
        <v>0</v>
      </c>
      <c r="V142" s="155">
        <v>0</v>
      </c>
      <c r="W142" s="173">
        <v>0</v>
      </c>
      <c r="X142" s="158">
        <v>0</v>
      </c>
      <c r="Y142" s="208">
        <v>0</v>
      </c>
      <c r="Z142" s="208">
        <v>0</v>
      </c>
      <c r="AA142" s="208">
        <v>0</v>
      </c>
      <c r="AB142" s="209">
        <v>0</v>
      </c>
      <c r="AC142" s="155">
        <v>0</v>
      </c>
      <c r="AD142" s="173">
        <v>0</v>
      </c>
    </row>
    <row r="143" spans="1:30">
      <c r="A143" s="175" t="s">
        <v>99</v>
      </c>
      <c r="B143" s="214" t="s">
        <v>1786</v>
      </c>
      <c r="C143" s="214" t="s">
        <v>129</v>
      </c>
      <c r="D143" s="153">
        <v>52</v>
      </c>
      <c r="E143" s="153">
        <v>52</v>
      </c>
      <c r="F143" s="151">
        <v>55</v>
      </c>
      <c r="G143" s="151">
        <v>55</v>
      </c>
      <c r="H143" s="151">
        <v>53</v>
      </c>
      <c r="I143" s="151">
        <v>53</v>
      </c>
      <c r="J143" s="172">
        <v>0.9</v>
      </c>
      <c r="K143" s="154">
        <v>1</v>
      </c>
      <c r="L143" s="154">
        <v>1</v>
      </c>
      <c r="M143" s="154">
        <v>1</v>
      </c>
      <c r="N143" s="207">
        <v>1258</v>
      </c>
      <c r="O143" s="153">
        <v>1258</v>
      </c>
      <c r="P143" s="153">
        <v>52</v>
      </c>
      <c r="Q143" s="151">
        <v>55</v>
      </c>
      <c r="R143" s="151">
        <v>53</v>
      </c>
      <c r="S143" s="154">
        <v>1</v>
      </c>
      <c r="T143" s="154">
        <v>1</v>
      </c>
      <c r="U143" s="155">
        <v>1</v>
      </c>
      <c r="V143" s="155">
        <v>1</v>
      </c>
      <c r="W143" s="173">
        <v>0</v>
      </c>
      <c r="X143" s="158">
        <v>365</v>
      </c>
      <c r="Y143" s="208">
        <v>365</v>
      </c>
      <c r="Z143" s="208">
        <v>364</v>
      </c>
      <c r="AA143" s="208">
        <v>364</v>
      </c>
      <c r="AB143" s="209">
        <v>1</v>
      </c>
      <c r="AC143" s="155">
        <v>1</v>
      </c>
      <c r="AD143" s="173">
        <v>0</v>
      </c>
    </row>
    <row r="144" spans="1:30">
      <c r="A144" s="175" t="s">
        <v>99</v>
      </c>
      <c r="B144" s="214" t="s">
        <v>1786</v>
      </c>
      <c r="C144" s="214" t="s">
        <v>130</v>
      </c>
      <c r="D144" s="153">
        <v>40</v>
      </c>
      <c r="E144" s="153">
        <v>40</v>
      </c>
      <c r="F144" s="151">
        <v>43</v>
      </c>
      <c r="G144" s="151">
        <v>42</v>
      </c>
      <c r="H144" s="151">
        <v>39</v>
      </c>
      <c r="I144" s="151">
        <v>39</v>
      </c>
      <c r="J144" s="172">
        <v>0.9</v>
      </c>
      <c r="K144" s="154">
        <v>1</v>
      </c>
      <c r="L144" s="154">
        <v>0.976744186046512</v>
      </c>
      <c r="M144" s="154">
        <v>1</v>
      </c>
      <c r="N144" s="207">
        <v>982</v>
      </c>
      <c r="O144" s="153">
        <v>932</v>
      </c>
      <c r="P144" s="153">
        <v>39</v>
      </c>
      <c r="Q144" s="151">
        <v>41</v>
      </c>
      <c r="R144" s="151">
        <v>39</v>
      </c>
      <c r="S144" s="154">
        <v>0.94908350305499</v>
      </c>
      <c r="T144" s="154">
        <v>0.975</v>
      </c>
      <c r="U144" s="155">
        <v>0.953488372093023</v>
      </c>
      <c r="V144" s="155">
        <v>1</v>
      </c>
      <c r="W144" s="173">
        <v>0.0215116279069767</v>
      </c>
      <c r="X144" s="158">
        <v>288</v>
      </c>
      <c r="Y144" s="208">
        <v>281</v>
      </c>
      <c r="Z144" s="208">
        <v>289</v>
      </c>
      <c r="AA144" s="208">
        <v>269</v>
      </c>
      <c r="AB144" s="209">
        <v>0.975694444444444</v>
      </c>
      <c r="AC144" s="155">
        <v>0.930795847750865</v>
      </c>
      <c r="AD144" s="173">
        <v>0.0448985966935793</v>
      </c>
    </row>
    <row r="145" spans="1:30">
      <c r="A145" s="175" t="s">
        <v>99</v>
      </c>
      <c r="B145" s="214" t="s">
        <v>1786</v>
      </c>
      <c r="C145" s="214" t="s">
        <v>131</v>
      </c>
      <c r="D145" s="153">
        <v>65</v>
      </c>
      <c r="E145" s="153">
        <v>64</v>
      </c>
      <c r="F145" s="151">
        <v>66</v>
      </c>
      <c r="G145" s="151">
        <v>66</v>
      </c>
      <c r="H145" s="151">
        <v>61</v>
      </c>
      <c r="I145" s="151">
        <v>61</v>
      </c>
      <c r="J145" s="172">
        <v>0.9</v>
      </c>
      <c r="K145" s="154">
        <v>0.984615384615385</v>
      </c>
      <c r="L145" s="154">
        <v>1</v>
      </c>
      <c r="M145" s="154">
        <v>1</v>
      </c>
      <c r="N145" s="207">
        <v>1476</v>
      </c>
      <c r="O145" s="153">
        <v>1463</v>
      </c>
      <c r="P145" s="153">
        <v>64</v>
      </c>
      <c r="Q145" s="151">
        <v>65</v>
      </c>
      <c r="R145" s="151">
        <v>61</v>
      </c>
      <c r="S145" s="154">
        <v>0.991192411924119</v>
      </c>
      <c r="T145" s="154">
        <v>0.984615384615385</v>
      </c>
      <c r="U145" s="155">
        <v>0.984848484848485</v>
      </c>
      <c r="V145" s="155">
        <v>1</v>
      </c>
      <c r="W145" s="173">
        <v>-0.000233100233100192</v>
      </c>
      <c r="X145" s="158">
        <v>427</v>
      </c>
      <c r="Y145" s="208">
        <v>424</v>
      </c>
      <c r="Z145" s="208">
        <v>427</v>
      </c>
      <c r="AA145" s="208">
        <v>421</v>
      </c>
      <c r="AB145" s="209">
        <v>0.992974238875878</v>
      </c>
      <c r="AC145" s="155">
        <v>0.985948477751756</v>
      </c>
      <c r="AD145" s="173">
        <v>0.00702576112412179</v>
      </c>
    </row>
    <row r="146" spans="1:30">
      <c r="A146" s="175" t="s">
        <v>99</v>
      </c>
      <c r="B146" s="214" t="s">
        <v>1786</v>
      </c>
      <c r="C146" s="214" t="s">
        <v>132</v>
      </c>
      <c r="D146" s="153">
        <v>0</v>
      </c>
      <c r="E146" s="153">
        <v>0</v>
      </c>
      <c r="F146" s="151">
        <v>0</v>
      </c>
      <c r="G146" s="151">
        <v>0</v>
      </c>
      <c r="H146" s="151">
        <v>0</v>
      </c>
      <c r="I146" s="151">
        <v>0</v>
      </c>
      <c r="J146" s="172">
        <v>0.9</v>
      </c>
      <c r="K146" s="154">
        <v>0</v>
      </c>
      <c r="L146" s="154">
        <v>0</v>
      </c>
      <c r="M146" s="154">
        <v>0</v>
      </c>
      <c r="N146" s="207">
        <v>0</v>
      </c>
      <c r="O146" s="153">
        <v>0</v>
      </c>
      <c r="P146" s="153">
        <v>0</v>
      </c>
      <c r="Q146" s="151">
        <v>0</v>
      </c>
      <c r="R146" s="151">
        <v>0</v>
      </c>
      <c r="S146" s="154">
        <v>0</v>
      </c>
      <c r="T146" s="154">
        <v>0</v>
      </c>
      <c r="U146" s="155">
        <v>0</v>
      </c>
      <c r="V146" s="155">
        <v>0</v>
      </c>
      <c r="W146" s="173">
        <v>0</v>
      </c>
      <c r="X146" s="158">
        <v>0</v>
      </c>
      <c r="Y146" s="208">
        <v>0</v>
      </c>
      <c r="Z146" s="208">
        <v>0</v>
      </c>
      <c r="AA146" s="208">
        <v>0</v>
      </c>
      <c r="AB146" s="209">
        <v>0</v>
      </c>
      <c r="AC146" s="155">
        <v>0</v>
      </c>
      <c r="AD146" s="173">
        <v>0</v>
      </c>
    </row>
    <row r="147" spans="1:30">
      <c r="A147" s="175" t="s">
        <v>99</v>
      </c>
      <c r="B147" s="214" t="s">
        <v>1786</v>
      </c>
      <c r="C147" s="214" t="s">
        <v>133</v>
      </c>
      <c r="D147" s="153">
        <v>96</v>
      </c>
      <c r="E147" s="153">
        <v>96</v>
      </c>
      <c r="F147" s="151">
        <v>100</v>
      </c>
      <c r="G147" s="151">
        <v>100</v>
      </c>
      <c r="H147" s="151">
        <v>89</v>
      </c>
      <c r="I147" s="151">
        <v>88</v>
      </c>
      <c r="J147" s="172">
        <v>0.9</v>
      </c>
      <c r="K147" s="154">
        <v>1</v>
      </c>
      <c r="L147" s="154">
        <v>1</v>
      </c>
      <c r="M147" s="154">
        <v>0.98876404494382</v>
      </c>
      <c r="N147" s="207">
        <v>2269</v>
      </c>
      <c r="O147" s="153">
        <v>2066</v>
      </c>
      <c r="P147" s="153">
        <v>92</v>
      </c>
      <c r="Q147" s="151">
        <v>95</v>
      </c>
      <c r="R147" s="151">
        <v>88</v>
      </c>
      <c r="S147" s="154">
        <v>0.910533274570295</v>
      </c>
      <c r="T147" s="154">
        <v>0.958333333333333</v>
      </c>
      <c r="U147" s="155">
        <v>0.95</v>
      </c>
      <c r="V147" s="155">
        <v>0.98876404494382</v>
      </c>
      <c r="W147" s="173">
        <v>0.00833333333333341</v>
      </c>
      <c r="X147" s="158">
        <v>640</v>
      </c>
      <c r="Y147" s="208">
        <v>612</v>
      </c>
      <c r="Z147" s="208">
        <v>679</v>
      </c>
      <c r="AA147" s="208">
        <v>595</v>
      </c>
      <c r="AB147" s="209">
        <v>0.95625</v>
      </c>
      <c r="AC147" s="155">
        <v>0.876288659793814</v>
      </c>
      <c r="AD147" s="173">
        <v>0.0799613402061856</v>
      </c>
    </row>
    <row r="148" spans="1:30">
      <c r="A148" s="175" t="s">
        <v>99</v>
      </c>
      <c r="B148" s="214" t="s">
        <v>1786</v>
      </c>
      <c r="C148" s="214" t="s">
        <v>134</v>
      </c>
      <c r="D148" s="153">
        <v>0</v>
      </c>
      <c r="E148" s="153">
        <v>0</v>
      </c>
      <c r="F148" s="151">
        <v>0</v>
      </c>
      <c r="G148" s="151">
        <v>0</v>
      </c>
      <c r="H148" s="151">
        <v>0</v>
      </c>
      <c r="I148" s="151">
        <v>0</v>
      </c>
      <c r="J148" s="172">
        <v>0.9</v>
      </c>
      <c r="K148" s="154">
        <v>0</v>
      </c>
      <c r="L148" s="154">
        <v>0</v>
      </c>
      <c r="M148" s="154">
        <v>0</v>
      </c>
      <c r="N148" s="207">
        <v>0</v>
      </c>
      <c r="O148" s="153">
        <v>0</v>
      </c>
      <c r="P148" s="153">
        <v>0</v>
      </c>
      <c r="Q148" s="151">
        <v>0</v>
      </c>
      <c r="R148" s="151">
        <v>0</v>
      </c>
      <c r="S148" s="154">
        <v>0</v>
      </c>
      <c r="T148" s="154">
        <v>0</v>
      </c>
      <c r="U148" s="155">
        <v>0</v>
      </c>
      <c r="V148" s="155">
        <v>0</v>
      </c>
      <c r="W148" s="173">
        <v>0</v>
      </c>
      <c r="X148" s="158">
        <v>0</v>
      </c>
      <c r="Y148" s="208">
        <v>0</v>
      </c>
      <c r="Z148" s="208">
        <v>0</v>
      </c>
      <c r="AA148" s="208">
        <v>0</v>
      </c>
      <c r="AB148" s="209">
        <v>0</v>
      </c>
      <c r="AC148" s="155">
        <v>0</v>
      </c>
      <c r="AD148" s="173">
        <v>0</v>
      </c>
    </row>
    <row r="149" spans="1:30">
      <c r="A149" s="175" t="s">
        <v>99</v>
      </c>
      <c r="B149" s="214" t="s">
        <v>1786</v>
      </c>
      <c r="C149" s="214" t="s">
        <v>135</v>
      </c>
      <c r="D149" s="153">
        <v>67</v>
      </c>
      <c r="E149" s="153">
        <v>65</v>
      </c>
      <c r="F149" s="151">
        <v>67</v>
      </c>
      <c r="G149" s="151">
        <v>65</v>
      </c>
      <c r="H149" s="151">
        <v>68</v>
      </c>
      <c r="I149" s="151">
        <v>67</v>
      </c>
      <c r="J149" s="172">
        <v>0.9</v>
      </c>
      <c r="K149" s="154">
        <v>0.970149253731343</v>
      </c>
      <c r="L149" s="154">
        <v>0.970149253731343</v>
      </c>
      <c r="M149" s="154">
        <v>0.985294117647059</v>
      </c>
      <c r="N149" s="207">
        <v>1577</v>
      </c>
      <c r="O149" s="153">
        <v>1523</v>
      </c>
      <c r="P149" s="153">
        <v>65</v>
      </c>
      <c r="Q149" s="151">
        <v>65</v>
      </c>
      <c r="R149" s="151">
        <v>67</v>
      </c>
      <c r="S149" s="154">
        <v>0.96575776791376</v>
      </c>
      <c r="T149" s="154">
        <v>0.970149253731343</v>
      </c>
      <c r="U149" s="155">
        <v>0.970149253731343</v>
      </c>
      <c r="V149" s="155">
        <v>0.985294117647059</v>
      </c>
      <c r="W149" s="173">
        <v>0</v>
      </c>
      <c r="X149" s="158">
        <v>451</v>
      </c>
      <c r="Y149" s="208">
        <v>436</v>
      </c>
      <c r="Z149" s="208">
        <v>451</v>
      </c>
      <c r="AA149" s="208">
        <v>425</v>
      </c>
      <c r="AB149" s="209">
        <v>0.966740576496674</v>
      </c>
      <c r="AC149" s="155">
        <v>0.942350332594235</v>
      </c>
      <c r="AD149" s="173">
        <v>0.024390243902439</v>
      </c>
    </row>
    <row r="150" spans="1:30">
      <c r="A150" s="175" t="s">
        <v>99</v>
      </c>
      <c r="B150" s="214" t="s">
        <v>1786</v>
      </c>
      <c r="C150" s="214" t="s">
        <v>136</v>
      </c>
      <c r="D150" s="153">
        <v>94</v>
      </c>
      <c r="E150" s="153">
        <v>94</v>
      </c>
      <c r="F150" s="151">
        <v>95</v>
      </c>
      <c r="G150" s="151">
        <v>95</v>
      </c>
      <c r="H150" s="151">
        <v>93</v>
      </c>
      <c r="I150" s="151">
        <v>93</v>
      </c>
      <c r="J150" s="172">
        <v>0.9</v>
      </c>
      <c r="K150" s="154">
        <v>1</v>
      </c>
      <c r="L150" s="154">
        <v>1</v>
      </c>
      <c r="M150" s="154">
        <v>1</v>
      </c>
      <c r="N150" s="207">
        <v>2245</v>
      </c>
      <c r="O150" s="153">
        <v>2092</v>
      </c>
      <c r="P150" s="153">
        <v>89</v>
      </c>
      <c r="Q150" s="151">
        <v>90</v>
      </c>
      <c r="R150" s="151">
        <v>90</v>
      </c>
      <c r="S150" s="154">
        <v>0.93184855233853</v>
      </c>
      <c r="T150" s="154">
        <v>0.946808510638298</v>
      </c>
      <c r="U150" s="155">
        <v>0.947368421052632</v>
      </c>
      <c r="V150" s="155">
        <v>0.967741935483871</v>
      </c>
      <c r="W150" s="173">
        <v>-0.000559910414333675</v>
      </c>
      <c r="X150" s="158">
        <v>651</v>
      </c>
      <c r="Y150" s="208">
        <v>613</v>
      </c>
      <c r="Z150" s="208">
        <v>664</v>
      </c>
      <c r="AA150" s="208">
        <v>616</v>
      </c>
      <c r="AB150" s="209">
        <v>0.941628264208909</v>
      </c>
      <c r="AC150" s="155">
        <v>0.927710843373494</v>
      </c>
      <c r="AD150" s="173">
        <v>0.0139174208354154</v>
      </c>
    </row>
    <row r="151" spans="1:30">
      <c r="A151" s="175" t="s">
        <v>99</v>
      </c>
      <c r="B151" s="214" t="s">
        <v>1786</v>
      </c>
      <c r="C151" s="214" t="s">
        <v>137</v>
      </c>
      <c r="D151" s="153">
        <v>85</v>
      </c>
      <c r="E151" s="153">
        <v>83</v>
      </c>
      <c r="F151" s="151">
        <v>87</v>
      </c>
      <c r="G151" s="151">
        <v>85</v>
      </c>
      <c r="H151" s="151">
        <v>83</v>
      </c>
      <c r="I151" s="151">
        <v>81</v>
      </c>
      <c r="J151" s="172">
        <v>0.9</v>
      </c>
      <c r="K151" s="154">
        <v>0.976470588235294</v>
      </c>
      <c r="L151" s="154">
        <v>0.977011494252874</v>
      </c>
      <c r="M151" s="154">
        <v>0.975903614457831</v>
      </c>
      <c r="N151" s="207">
        <v>1911</v>
      </c>
      <c r="O151" s="153">
        <v>1775</v>
      </c>
      <c r="P151" s="153">
        <v>78</v>
      </c>
      <c r="Q151" s="151">
        <v>79</v>
      </c>
      <c r="R151" s="151">
        <v>77</v>
      </c>
      <c r="S151" s="154">
        <v>0.928833071690215</v>
      </c>
      <c r="T151" s="154">
        <v>0.917647058823529</v>
      </c>
      <c r="U151" s="155">
        <v>0.908045977011494</v>
      </c>
      <c r="V151" s="155">
        <v>0.927710843373494</v>
      </c>
      <c r="W151" s="173">
        <v>0.00960108181203512</v>
      </c>
      <c r="X151" s="158">
        <v>552</v>
      </c>
      <c r="Y151" s="208">
        <v>508</v>
      </c>
      <c r="Z151" s="208">
        <v>551</v>
      </c>
      <c r="AA151" s="208">
        <v>513</v>
      </c>
      <c r="AB151" s="209">
        <v>0.920289855072464</v>
      </c>
      <c r="AC151" s="155">
        <v>0.931034482758621</v>
      </c>
      <c r="AD151" s="173">
        <v>-0.0107446276861569</v>
      </c>
    </row>
    <row r="152" spans="1:30">
      <c r="A152" s="175" t="s">
        <v>99</v>
      </c>
      <c r="B152" s="214" t="s">
        <v>803</v>
      </c>
      <c r="C152" s="214" t="s">
        <v>138</v>
      </c>
      <c r="D152" s="153">
        <v>100</v>
      </c>
      <c r="E152" s="153">
        <v>100</v>
      </c>
      <c r="F152" s="151">
        <v>106</v>
      </c>
      <c r="G152" s="151">
        <v>106</v>
      </c>
      <c r="H152" s="151">
        <v>86</v>
      </c>
      <c r="I152" s="151">
        <v>86</v>
      </c>
      <c r="J152" s="172">
        <v>0.9</v>
      </c>
      <c r="K152" s="154">
        <v>1</v>
      </c>
      <c r="L152" s="154">
        <v>1</v>
      </c>
      <c r="M152" s="154">
        <v>1</v>
      </c>
      <c r="N152" s="207">
        <v>2274</v>
      </c>
      <c r="O152" s="153">
        <v>2238</v>
      </c>
      <c r="P152" s="153">
        <v>99</v>
      </c>
      <c r="Q152" s="151">
        <v>104</v>
      </c>
      <c r="R152" s="151">
        <v>86</v>
      </c>
      <c r="S152" s="154">
        <v>0.984168865435356</v>
      </c>
      <c r="T152" s="154">
        <v>0.99</v>
      </c>
      <c r="U152" s="155">
        <v>0.981132075471698</v>
      </c>
      <c r="V152" s="155">
        <v>1</v>
      </c>
      <c r="W152" s="173">
        <v>0.00886792452830187</v>
      </c>
      <c r="X152" s="158">
        <v>640</v>
      </c>
      <c r="Y152" s="208">
        <v>630</v>
      </c>
      <c r="Z152" s="208">
        <v>646</v>
      </c>
      <c r="AA152" s="208">
        <v>638</v>
      </c>
      <c r="AB152" s="209">
        <v>0.984375</v>
      </c>
      <c r="AC152" s="155">
        <v>0.987616099071207</v>
      </c>
      <c r="AD152" s="173">
        <v>-0.0032410990712074</v>
      </c>
    </row>
    <row r="153" spans="1:30">
      <c r="A153" s="175" t="s">
        <v>99</v>
      </c>
      <c r="B153" s="214" t="s">
        <v>803</v>
      </c>
      <c r="C153" s="214" t="s">
        <v>139</v>
      </c>
      <c r="D153" s="153">
        <v>91</v>
      </c>
      <c r="E153" s="153">
        <v>87</v>
      </c>
      <c r="F153" s="151">
        <v>98</v>
      </c>
      <c r="G153" s="151">
        <v>98</v>
      </c>
      <c r="H153" s="151">
        <v>77</v>
      </c>
      <c r="I153" s="151">
        <v>75</v>
      </c>
      <c r="J153" s="172">
        <v>0.9</v>
      </c>
      <c r="K153" s="154">
        <v>0.956043956043956</v>
      </c>
      <c r="L153" s="154">
        <v>1</v>
      </c>
      <c r="M153" s="154">
        <v>0.974025974025974</v>
      </c>
      <c r="N153" s="207">
        <v>2177</v>
      </c>
      <c r="O153" s="153">
        <v>2041</v>
      </c>
      <c r="P153" s="153">
        <v>84</v>
      </c>
      <c r="Q153" s="151">
        <v>95</v>
      </c>
      <c r="R153" s="151">
        <v>73</v>
      </c>
      <c r="S153" s="154">
        <v>0.937528709232889</v>
      </c>
      <c r="T153" s="154">
        <v>0.923076923076923</v>
      </c>
      <c r="U153" s="155">
        <v>0.969387755102041</v>
      </c>
      <c r="V153" s="155">
        <v>0.948051948051948</v>
      </c>
      <c r="W153" s="173">
        <v>-0.0463108320251177</v>
      </c>
      <c r="X153" s="158">
        <v>645</v>
      </c>
      <c r="Y153" s="208">
        <v>610</v>
      </c>
      <c r="Z153" s="208">
        <v>633</v>
      </c>
      <c r="AA153" s="208">
        <v>588</v>
      </c>
      <c r="AB153" s="209">
        <v>0.945736434108527</v>
      </c>
      <c r="AC153" s="155">
        <v>0.928909952606635</v>
      </c>
      <c r="AD153" s="173">
        <v>0.016826481501892</v>
      </c>
    </row>
    <row r="154" spans="1:30">
      <c r="A154" s="175" t="s">
        <v>99</v>
      </c>
      <c r="B154" s="214" t="s">
        <v>803</v>
      </c>
      <c r="C154" s="214" t="s">
        <v>140</v>
      </c>
      <c r="D154" s="153">
        <v>83</v>
      </c>
      <c r="E154" s="153">
        <v>82</v>
      </c>
      <c r="F154" s="151">
        <v>82</v>
      </c>
      <c r="G154" s="151">
        <v>80</v>
      </c>
      <c r="H154" s="151">
        <v>69</v>
      </c>
      <c r="I154" s="151">
        <v>69</v>
      </c>
      <c r="J154" s="172">
        <v>0.9</v>
      </c>
      <c r="K154" s="154">
        <v>0.987951807228916</v>
      </c>
      <c r="L154" s="154">
        <v>0.975609756097561</v>
      </c>
      <c r="M154" s="154">
        <v>1</v>
      </c>
      <c r="N154" s="207">
        <v>1861</v>
      </c>
      <c r="O154" s="153">
        <v>1805</v>
      </c>
      <c r="P154" s="153">
        <v>81</v>
      </c>
      <c r="Q154" s="151">
        <v>78</v>
      </c>
      <c r="R154" s="151">
        <v>69</v>
      </c>
      <c r="S154" s="154">
        <v>0.969908651262762</v>
      </c>
      <c r="T154" s="154">
        <v>0.975903614457831</v>
      </c>
      <c r="U154" s="155">
        <v>0.951219512195122</v>
      </c>
      <c r="V154" s="155">
        <v>1</v>
      </c>
      <c r="W154" s="173">
        <v>0.0246841022627095</v>
      </c>
      <c r="X154" s="158">
        <v>558</v>
      </c>
      <c r="Y154" s="208">
        <v>546</v>
      </c>
      <c r="Z154" s="208">
        <v>548</v>
      </c>
      <c r="AA154" s="208">
        <v>539</v>
      </c>
      <c r="AB154" s="209">
        <v>0.978494623655914</v>
      </c>
      <c r="AC154" s="155">
        <v>0.983576642335766</v>
      </c>
      <c r="AD154" s="173">
        <v>-0.00508201867985247</v>
      </c>
    </row>
    <row r="155" spans="1:30">
      <c r="A155" s="175" t="s">
        <v>99</v>
      </c>
      <c r="B155" s="214" t="s">
        <v>803</v>
      </c>
      <c r="C155" s="214" t="s">
        <v>141</v>
      </c>
      <c r="D155" s="153">
        <v>93</v>
      </c>
      <c r="E155" s="153">
        <v>92</v>
      </c>
      <c r="F155" s="151">
        <v>94</v>
      </c>
      <c r="G155" s="151">
        <v>93</v>
      </c>
      <c r="H155" s="151">
        <v>80</v>
      </c>
      <c r="I155" s="151">
        <v>79</v>
      </c>
      <c r="J155" s="172">
        <v>0.9</v>
      </c>
      <c r="K155" s="154">
        <v>0.989247311827957</v>
      </c>
      <c r="L155" s="154">
        <v>0.98936170212766</v>
      </c>
      <c r="M155" s="154">
        <v>0.9875</v>
      </c>
      <c r="N155" s="207">
        <v>2130</v>
      </c>
      <c r="O155" s="153">
        <v>2044</v>
      </c>
      <c r="P155" s="153">
        <v>87</v>
      </c>
      <c r="Q155" s="151">
        <v>91</v>
      </c>
      <c r="R155" s="151">
        <v>79</v>
      </c>
      <c r="S155" s="154">
        <v>0.95962441314554</v>
      </c>
      <c r="T155" s="154">
        <v>0.935483870967742</v>
      </c>
      <c r="U155" s="155">
        <v>0.968085106382979</v>
      </c>
      <c r="V155" s="155">
        <v>0.9875</v>
      </c>
      <c r="W155" s="173">
        <v>-0.0326012354152369</v>
      </c>
      <c r="X155" s="158">
        <v>613</v>
      </c>
      <c r="Y155" s="208">
        <v>592</v>
      </c>
      <c r="Z155" s="208">
        <v>630</v>
      </c>
      <c r="AA155" s="208">
        <v>606</v>
      </c>
      <c r="AB155" s="209">
        <v>0.965742251223491</v>
      </c>
      <c r="AC155" s="155">
        <v>0.961904761904762</v>
      </c>
      <c r="AD155" s="173">
        <v>0.00383748931872907</v>
      </c>
    </row>
    <row r="156" spans="1:30">
      <c r="A156" s="175" t="s">
        <v>99</v>
      </c>
      <c r="B156" s="214" t="s">
        <v>33</v>
      </c>
      <c r="C156" s="214" t="s">
        <v>142</v>
      </c>
      <c r="D156" s="153">
        <v>102</v>
      </c>
      <c r="E156" s="153">
        <v>95</v>
      </c>
      <c r="F156" s="151">
        <v>102</v>
      </c>
      <c r="G156" s="151">
        <v>96</v>
      </c>
      <c r="H156" s="151">
        <v>74</v>
      </c>
      <c r="I156" s="151">
        <v>68</v>
      </c>
      <c r="J156" s="172">
        <v>0.9</v>
      </c>
      <c r="K156" s="154">
        <v>0.931372549019608</v>
      </c>
      <c r="L156" s="154">
        <v>0.941176470588235</v>
      </c>
      <c r="M156" s="154">
        <v>0.918918918918919</v>
      </c>
      <c r="N156" s="207">
        <v>2167</v>
      </c>
      <c r="O156" s="153">
        <v>2016</v>
      </c>
      <c r="P156" s="153">
        <v>91</v>
      </c>
      <c r="Q156" s="151">
        <v>94</v>
      </c>
      <c r="R156" s="151">
        <v>67</v>
      </c>
      <c r="S156" s="154">
        <v>0.930318412551915</v>
      </c>
      <c r="T156" s="154">
        <v>0.892156862745098</v>
      </c>
      <c r="U156" s="155">
        <v>0.92156862745098</v>
      </c>
      <c r="V156" s="155">
        <v>0.905405405405405</v>
      </c>
      <c r="W156" s="173">
        <v>-0.0294117647058822</v>
      </c>
      <c r="X156" s="158">
        <v>642</v>
      </c>
      <c r="Y156" s="208">
        <v>590</v>
      </c>
      <c r="Z156" s="208">
        <v>632</v>
      </c>
      <c r="AA156" s="208">
        <v>598</v>
      </c>
      <c r="AB156" s="209">
        <v>0.919003115264797</v>
      </c>
      <c r="AC156" s="155">
        <v>0.94620253164557</v>
      </c>
      <c r="AD156" s="173">
        <v>-0.0271994163807722</v>
      </c>
    </row>
    <row r="157" spans="1:30">
      <c r="A157" s="175" t="s">
        <v>99</v>
      </c>
      <c r="B157" s="214" t="s">
        <v>803</v>
      </c>
      <c r="C157" s="214" t="s">
        <v>143</v>
      </c>
      <c r="D157" s="153">
        <v>29</v>
      </c>
      <c r="E157" s="153">
        <v>29</v>
      </c>
      <c r="F157" s="151">
        <v>32</v>
      </c>
      <c r="G157" s="151">
        <v>32</v>
      </c>
      <c r="H157" s="151">
        <v>27</v>
      </c>
      <c r="I157" s="151">
        <v>27</v>
      </c>
      <c r="J157" s="172">
        <v>0.9</v>
      </c>
      <c r="K157" s="154">
        <v>1</v>
      </c>
      <c r="L157" s="154">
        <v>1</v>
      </c>
      <c r="M157" s="154">
        <v>1</v>
      </c>
      <c r="N157" s="207">
        <v>728</v>
      </c>
      <c r="O157" s="153">
        <v>727</v>
      </c>
      <c r="P157" s="153">
        <v>29</v>
      </c>
      <c r="Q157" s="151">
        <v>32</v>
      </c>
      <c r="R157" s="151">
        <v>27</v>
      </c>
      <c r="S157" s="154">
        <v>0.998626373626374</v>
      </c>
      <c r="T157" s="154">
        <v>1</v>
      </c>
      <c r="U157" s="155">
        <v>1</v>
      </c>
      <c r="V157" s="155">
        <v>1</v>
      </c>
      <c r="W157" s="173">
        <v>0</v>
      </c>
      <c r="X157" s="158">
        <v>208</v>
      </c>
      <c r="Y157" s="208">
        <v>207</v>
      </c>
      <c r="Z157" s="208">
        <v>215</v>
      </c>
      <c r="AA157" s="208">
        <v>215</v>
      </c>
      <c r="AB157" s="209">
        <v>0.995192307692308</v>
      </c>
      <c r="AC157" s="155">
        <v>1</v>
      </c>
      <c r="AD157" s="173">
        <v>-0.00480769230769229</v>
      </c>
    </row>
    <row r="158" spans="1:30">
      <c r="A158" s="175" t="s">
        <v>99</v>
      </c>
      <c r="B158" s="214" t="s">
        <v>803</v>
      </c>
      <c r="C158" s="214" t="s">
        <v>144</v>
      </c>
      <c r="D158" s="153">
        <v>71</v>
      </c>
      <c r="E158" s="153">
        <v>71</v>
      </c>
      <c r="F158" s="151">
        <v>71</v>
      </c>
      <c r="G158" s="151">
        <v>71</v>
      </c>
      <c r="H158" s="151">
        <v>62</v>
      </c>
      <c r="I158" s="151">
        <v>62</v>
      </c>
      <c r="J158" s="172">
        <v>0.9</v>
      </c>
      <c r="K158" s="154">
        <v>1</v>
      </c>
      <c r="L158" s="154">
        <v>1</v>
      </c>
      <c r="M158" s="154">
        <v>1</v>
      </c>
      <c r="N158" s="207">
        <v>1640</v>
      </c>
      <c r="O158" s="153">
        <v>1631</v>
      </c>
      <c r="P158" s="153">
        <v>71</v>
      </c>
      <c r="Q158" s="151">
        <v>70</v>
      </c>
      <c r="R158" s="151">
        <v>62</v>
      </c>
      <c r="S158" s="154">
        <v>0.994512195121951</v>
      </c>
      <c r="T158" s="154">
        <v>1</v>
      </c>
      <c r="U158" s="155">
        <v>0.985915492957746</v>
      </c>
      <c r="V158" s="155">
        <v>1</v>
      </c>
      <c r="W158" s="173">
        <v>0.0140845070422535</v>
      </c>
      <c r="X158" s="158">
        <v>483</v>
      </c>
      <c r="Y158" s="208">
        <v>481</v>
      </c>
      <c r="Z158" s="208">
        <v>483</v>
      </c>
      <c r="AA158" s="208">
        <v>481</v>
      </c>
      <c r="AB158" s="209">
        <v>0.995859213250518</v>
      </c>
      <c r="AC158" s="155">
        <v>0.995859213250518</v>
      </c>
      <c r="AD158" s="173">
        <v>0</v>
      </c>
    </row>
    <row r="159" spans="1:30">
      <c r="A159" s="175" t="s">
        <v>99</v>
      </c>
      <c r="B159" s="214" t="s">
        <v>803</v>
      </c>
      <c r="C159" s="214" t="s">
        <v>145</v>
      </c>
      <c r="D159" s="153">
        <v>79</v>
      </c>
      <c r="E159" s="153">
        <v>79</v>
      </c>
      <c r="F159" s="151">
        <v>82</v>
      </c>
      <c r="G159" s="151">
        <v>82</v>
      </c>
      <c r="H159" s="151">
        <v>63</v>
      </c>
      <c r="I159" s="151">
        <v>63</v>
      </c>
      <c r="J159" s="172">
        <v>0.9</v>
      </c>
      <c r="K159" s="154">
        <v>1</v>
      </c>
      <c r="L159" s="154">
        <v>1</v>
      </c>
      <c r="M159" s="154">
        <v>1</v>
      </c>
      <c r="N159" s="207">
        <v>1860</v>
      </c>
      <c r="O159" s="153">
        <v>1828</v>
      </c>
      <c r="P159" s="153">
        <v>79</v>
      </c>
      <c r="Q159" s="151">
        <v>82</v>
      </c>
      <c r="R159" s="151">
        <v>63</v>
      </c>
      <c r="S159" s="154">
        <v>0.982795698924731</v>
      </c>
      <c r="T159" s="154">
        <v>1</v>
      </c>
      <c r="U159" s="155">
        <v>1</v>
      </c>
      <c r="V159" s="155">
        <v>1</v>
      </c>
      <c r="W159" s="173">
        <v>0</v>
      </c>
      <c r="X159" s="158">
        <v>535</v>
      </c>
      <c r="Y159" s="208">
        <v>529</v>
      </c>
      <c r="Z159" s="208">
        <v>537</v>
      </c>
      <c r="AA159" s="208">
        <v>528</v>
      </c>
      <c r="AB159" s="209">
        <v>0.988785046728972</v>
      </c>
      <c r="AC159" s="155">
        <v>0.983240223463687</v>
      </c>
      <c r="AD159" s="173">
        <v>0.00554482326528483</v>
      </c>
    </row>
    <row r="160" spans="1:30">
      <c r="A160" s="175" t="s">
        <v>99</v>
      </c>
      <c r="B160" s="214" t="s">
        <v>803</v>
      </c>
      <c r="C160" s="214" t="s">
        <v>146</v>
      </c>
      <c r="D160" s="153">
        <v>69</v>
      </c>
      <c r="E160" s="153">
        <v>69</v>
      </c>
      <c r="F160" s="151">
        <v>72</v>
      </c>
      <c r="G160" s="151">
        <v>72</v>
      </c>
      <c r="H160" s="151">
        <v>53</v>
      </c>
      <c r="I160" s="151">
        <v>53</v>
      </c>
      <c r="J160" s="172">
        <v>0.9</v>
      </c>
      <c r="K160" s="154">
        <v>1</v>
      </c>
      <c r="L160" s="154">
        <v>1</v>
      </c>
      <c r="M160" s="154">
        <v>1</v>
      </c>
      <c r="N160" s="207">
        <v>1551</v>
      </c>
      <c r="O160" s="153">
        <v>1540</v>
      </c>
      <c r="P160" s="153">
        <v>69</v>
      </c>
      <c r="Q160" s="151">
        <v>71</v>
      </c>
      <c r="R160" s="151">
        <v>53</v>
      </c>
      <c r="S160" s="154">
        <v>0.99290780141844</v>
      </c>
      <c r="T160" s="154">
        <v>1</v>
      </c>
      <c r="U160" s="155">
        <v>0.986111111111111</v>
      </c>
      <c r="V160" s="155">
        <v>1</v>
      </c>
      <c r="W160" s="173">
        <v>0.0138888888888888</v>
      </c>
      <c r="X160" s="158">
        <v>456</v>
      </c>
      <c r="Y160" s="208">
        <v>453</v>
      </c>
      <c r="Z160" s="208">
        <v>460</v>
      </c>
      <c r="AA160" s="208">
        <v>457</v>
      </c>
      <c r="AB160" s="209">
        <v>0.993421052631579</v>
      </c>
      <c r="AC160" s="155">
        <v>0.993478260869565</v>
      </c>
      <c r="AD160" s="173">
        <v>-5.72082379862726e-5</v>
      </c>
    </row>
    <row r="161" spans="1:30">
      <c r="A161" s="175" t="s">
        <v>99</v>
      </c>
      <c r="B161" s="214" t="s">
        <v>803</v>
      </c>
      <c r="C161" s="214" t="s">
        <v>147</v>
      </c>
      <c r="D161" s="153">
        <v>60</v>
      </c>
      <c r="E161" s="153">
        <v>60</v>
      </c>
      <c r="F161" s="151">
        <v>61</v>
      </c>
      <c r="G161" s="151">
        <v>61</v>
      </c>
      <c r="H161" s="151">
        <v>54</v>
      </c>
      <c r="I161" s="151">
        <v>54</v>
      </c>
      <c r="J161" s="172">
        <v>0.9</v>
      </c>
      <c r="K161" s="154">
        <v>1</v>
      </c>
      <c r="L161" s="154">
        <v>1</v>
      </c>
      <c r="M161" s="154">
        <v>1</v>
      </c>
      <c r="N161" s="207">
        <v>1379</v>
      </c>
      <c r="O161" s="153">
        <v>1357</v>
      </c>
      <c r="P161" s="153">
        <v>60</v>
      </c>
      <c r="Q161" s="151">
        <v>60</v>
      </c>
      <c r="R161" s="151">
        <v>54</v>
      </c>
      <c r="S161" s="154">
        <v>0.98404641044235</v>
      </c>
      <c r="T161" s="154">
        <v>1</v>
      </c>
      <c r="U161" s="155">
        <v>0.983606557377049</v>
      </c>
      <c r="V161" s="155">
        <v>1</v>
      </c>
      <c r="W161" s="173">
        <v>0.0163934426229508</v>
      </c>
      <c r="X161" s="158">
        <v>405</v>
      </c>
      <c r="Y161" s="208">
        <v>399</v>
      </c>
      <c r="Z161" s="208">
        <v>399</v>
      </c>
      <c r="AA161" s="208">
        <v>393</v>
      </c>
      <c r="AB161" s="209">
        <v>0.985185185185185</v>
      </c>
      <c r="AC161" s="155">
        <v>0.984962406015038</v>
      </c>
      <c r="AD161" s="173">
        <v>0.000222779170147569</v>
      </c>
    </row>
    <row r="162" spans="1:30">
      <c r="A162" s="175" t="s">
        <v>99</v>
      </c>
      <c r="B162" s="214" t="s">
        <v>803</v>
      </c>
      <c r="C162" s="214" t="s">
        <v>148</v>
      </c>
      <c r="D162" s="153">
        <v>37</v>
      </c>
      <c r="E162" s="153">
        <v>37</v>
      </c>
      <c r="F162" s="151">
        <v>38</v>
      </c>
      <c r="G162" s="151">
        <v>38</v>
      </c>
      <c r="H162" s="151">
        <v>31</v>
      </c>
      <c r="I162" s="151">
        <v>31</v>
      </c>
      <c r="J162" s="172">
        <v>0.9</v>
      </c>
      <c r="K162" s="154">
        <v>1</v>
      </c>
      <c r="L162" s="154">
        <v>1</v>
      </c>
      <c r="M162" s="154">
        <v>1</v>
      </c>
      <c r="N162" s="207">
        <v>866</v>
      </c>
      <c r="O162" s="153">
        <v>859</v>
      </c>
      <c r="P162" s="153">
        <v>37</v>
      </c>
      <c r="Q162" s="151">
        <v>37</v>
      </c>
      <c r="R162" s="151">
        <v>31</v>
      </c>
      <c r="S162" s="154">
        <v>0.991916859122402</v>
      </c>
      <c r="T162" s="154">
        <v>1</v>
      </c>
      <c r="U162" s="155">
        <v>0.973684210526316</v>
      </c>
      <c r="V162" s="155">
        <v>1</v>
      </c>
      <c r="W162" s="173">
        <v>0.0263157894736842</v>
      </c>
      <c r="X162" s="158">
        <v>250</v>
      </c>
      <c r="Y162" s="208">
        <v>248</v>
      </c>
      <c r="Z162" s="208">
        <v>249</v>
      </c>
      <c r="AA162" s="208">
        <v>246</v>
      </c>
      <c r="AB162" s="209">
        <v>0.992</v>
      </c>
      <c r="AC162" s="155">
        <v>0.987951807228916</v>
      </c>
      <c r="AD162" s="173">
        <v>0.00404819277108437</v>
      </c>
    </row>
    <row r="163" spans="1:30">
      <c r="A163" s="175" t="s">
        <v>99</v>
      </c>
      <c r="B163" s="214" t="s">
        <v>803</v>
      </c>
      <c r="C163" s="214" t="s">
        <v>149</v>
      </c>
      <c r="D163" s="153">
        <v>108</v>
      </c>
      <c r="E163" s="153">
        <v>108</v>
      </c>
      <c r="F163" s="151">
        <v>111</v>
      </c>
      <c r="G163" s="151">
        <v>111</v>
      </c>
      <c r="H163" s="151">
        <v>93</v>
      </c>
      <c r="I163" s="151">
        <v>93</v>
      </c>
      <c r="J163" s="172">
        <v>0.9</v>
      </c>
      <c r="K163" s="154">
        <v>1</v>
      </c>
      <c r="L163" s="154">
        <v>1</v>
      </c>
      <c r="M163" s="154">
        <v>1</v>
      </c>
      <c r="N163" s="207">
        <v>2448</v>
      </c>
      <c r="O163" s="153">
        <v>2410</v>
      </c>
      <c r="P163" s="153">
        <v>107</v>
      </c>
      <c r="Q163" s="151">
        <v>109</v>
      </c>
      <c r="R163" s="151">
        <v>92</v>
      </c>
      <c r="S163" s="154">
        <v>0.984477124183007</v>
      </c>
      <c r="T163" s="154">
        <v>0.990740740740741</v>
      </c>
      <c r="U163" s="155">
        <v>0.981981981981982</v>
      </c>
      <c r="V163" s="155">
        <v>0.989247311827957</v>
      </c>
      <c r="W163" s="173">
        <v>0.00875875875875876</v>
      </c>
      <c r="X163" s="158">
        <v>712</v>
      </c>
      <c r="Y163" s="208">
        <v>700</v>
      </c>
      <c r="Z163" s="208">
        <v>724</v>
      </c>
      <c r="AA163" s="208">
        <v>709</v>
      </c>
      <c r="AB163" s="209">
        <v>0.98314606741573</v>
      </c>
      <c r="AC163" s="155">
        <v>0.979281767955801</v>
      </c>
      <c r="AD163" s="173">
        <v>0.00386429945992917</v>
      </c>
    </row>
    <row r="164" spans="1:30">
      <c r="A164" s="175" t="s">
        <v>99</v>
      </c>
      <c r="B164" s="214" t="s">
        <v>803</v>
      </c>
      <c r="C164" s="214" t="s">
        <v>150</v>
      </c>
      <c r="D164" s="153">
        <v>52</v>
      </c>
      <c r="E164" s="153">
        <v>52</v>
      </c>
      <c r="F164" s="151">
        <v>52</v>
      </c>
      <c r="G164" s="151">
        <v>52</v>
      </c>
      <c r="H164" s="151">
        <v>48</v>
      </c>
      <c r="I164" s="151">
        <v>48</v>
      </c>
      <c r="J164" s="172">
        <v>0.9</v>
      </c>
      <c r="K164" s="154">
        <v>1</v>
      </c>
      <c r="L164" s="154">
        <v>1</v>
      </c>
      <c r="M164" s="154">
        <v>1</v>
      </c>
      <c r="N164" s="207">
        <v>1197</v>
      </c>
      <c r="O164" s="153">
        <v>1195</v>
      </c>
      <c r="P164" s="153">
        <v>52</v>
      </c>
      <c r="Q164" s="151">
        <v>52</v>
      </c>
      <c r="R164" s="151">
        <v>48</v>
      </c>
      <c r="S164" s="154">
        <v>0.998329156223893</v>
      </c>
      <c r="T164" s="154">
        <v>1</v>
      </c>
      <c r="U164" s="155">
        <v>1</v>
      </c>
      <c r="V164" s="155">
        <v>1</v>
      </c>
      <c r="W164" s="173">
        <v>0</v>
      </c>
      <c r="X164" s="158">
        <v>355</v>
      </c>
      <c r="Y164" s="208">
        <v>354</v>
      </c>
      <c r="Z164" s="208">
        <v>351</v>
      </c>
      <c r="AA164" s="208">
        <v>351</v>
      </c>
      <c r="AB164" s="209">
        <v>0.997183098591549</v>
      </c>
      <c r="AC164" s="155">
        <v>1</v>
      </c>
      <c r="AD164" s="173">
        <v>-0.0028169014084507</v>
      </c>
    </row>
    <row r="165" spans="1:30">
      <c r="A165" s="175" t="s">
        <v>99</v>
      </c>
      <c r="B165" s="214" t="s">
        <v>803</v>
      </c>
      <c r="C165" s="214" t="s">
        <v>151</v>
      </c>
      <c r="D165" s="153">
        <v>57</v>
      </c>
      <c r="E165" s="153">
        <v>57</v>
      </c>
      <c r="F165" s="151">
        <v>57</v>
      </c>
      <c r="G165" s="151">
        <v>57</v>
      </c>
      <c r="H165" s="151">
        <v>50</v>
      </c>
      <c r="I165" s="151">
        <v>50</v>
      </c>
      <c r="J165" s="172">
        <v>0.9</v>
      </c>
      <c r="K165" s="154">
        <v>1</v>
      </c>
      <c r="L165" s="154">
        <v>1</v>
      </c>
      <c r="M165" s="154">
        <v>1</v>
      </c>
      <c r="N165" s="207">
        <v>1320</v>
      </c>
      <c r="O165" s="153">
        <v>1306</v>
      </c>
      <c r="P165" s="153">
        <v>56</v>
      </c>
      <c r="Q165" s="151">
        <v>57</v>
      </c>
      <c r="R165" s="151">
        <v>50</v>
      </c>
      <c r="S165" s="154">
        <v>0.989393939393939</v>
      </c>
      <c r="T165" s="154">
        <v>0.982456140350877</v>
      </c>
      <c r="U165" s="155">
        <v>1</v>
      </c>
      <c r="V165" s="155">
        <v>1</v>
      </c>
      <c r="W165" s="173">
        <v>-0.0175438596491229</v>
      </c>
      <c r="X165" s="158">
        <v>377</v>
      </c>
      <c r="Y165" s="208">
        <v>373</v>
      </c>
      <c r="Z165" s="208">
        <v>386</v>
      </c>
      <c r="AA165" s="208">
        <v>380</v>
      </c>
      <c r="AB165" s="209">
        <v>0.989389920424403</v>
      </c>
      <c r="AC165" s="155">
        <v>0.984455958549223</v>
      </c>
      <c r="AD165" s="173">
        <v>0.00493396187518047</v>
      </c>
    </row>
    <row r="166" spans="1:30">
      <c r="A166" s="175" t="s">
        <v>99</v>
      </c>
      <c r="B166" s="214" t="s">
        <v>803</v>
      </c>
      <c r="C166" s="214" t="s">
        <v>152</v>
      </c>
      <c r="D166" s="153">
        <v>60</v>
      </c>
      <c r="E166" s="153">
        <v>60</v>
      </c>
      <c r="F166" s="151">
        <v>60</v>
      </c>
      <c r="G166" s="151">
        <v>60</v>
      </c>
      <c r="H166" s="151">
        <v>48</v>
      </c>
      <c r="I166" s="151">
        <v>47</v>
      </c>
      <c r="J166" s="172">
        <v>0.9</v>
      </c>
      <c r="K166" s="154">
        <v>1</v>
      </c>
      <c r="L166" s="154">
        <v>1</v>
      </c>
      <c r="M166" s="154">
        <v>0.979166666666667</v>
      </c>
      <c r="N166" s="207">
        <v>1350</v>
      </c>
      <c r="O166" s="153">
        <v>1339</v>
      </c>
      <c r="P166" s="153">
        <v>60</v>
      </c>
      <c r="Q166" s="151">
        <v>60</v>
      </c>
      <c r="R166" s="151">
        <v>46</v>
      </c>
      <c r="S166" s="154">
        <v>0.991851851851852</v>
      </c>
      <c r="T166" s="154">
        <v>1</v>
      </c>
      <c r="U166" s="155">
        <v>1</v>
      </c>
      <c r="V166" s="155">
        <v>0.958333333333333</v>
      </c>
      <c r="W166" s="173">
        <v>0</v>
      </c>
      <c r="X166" s="158">
        <v>392</v>
      </c>
      <c r="Y166" s="208">
        <v>387</v>
      </c>
      <c r="Z166" s="208">
        <v>387</v>
      </c>
      <c r="AA166" s="208">
        <v>385</v>
      </c>
      <c r="AB166" s="209">
        <v>0.987244897959184</v>
      </c>
      <c r="AC166" s="155">
        <v>0.994832041343669</v>
      </c>
      <c r="AD166" s="173">
        <v>-0.00758714338448552</v>
      </c>
    </row>
    <row r="167" spans="1:30">
      <c r="A167" s="175" t="s">
        <v>99</v>
      </c>
      <c r="B167" s="214" t="s">
        <v>803</v>
      </c>
      <c r="C167" s="214" t="s">
        <v>153</v>
      </c>
      <c r="D167" s="153">
        <v>60</v>
      </c>
      <c r="E167" s="153">
        <v>60</v>
      </c>
      <c r="F167" s="151">
        <v>60</v>
      </c>
      <c r="G167" s="151">
        <v>60</v>
      </c>
      <c r="H167" s="151">
        <v>50</v>
      </c>
      <c r="I167" s="151">
        <v>50</v>
      </c>
      <c r="J167" s="172">
        <v>0.9</v>
      </c>
      <c r="K167" s="154">
        <v>1</v>
      </c>
      <c r="L167" s="154">
        <v>1</v>
      </c>
      <c r="M167" s="154">
        <v>1</v>
      </c>
      <c r="N167" s="207">
        <v>1342</v>
      </c>
      <c r="O167" s="153">
        <v>1324</v>
      </c>
      <c r="P167" s="153">
        <v>56</v>
      </c>
      <c r="Q167" s="151">
        <v>60</v>
      </c>
      <c r="R167" s="151">
        <v>49</v>
      </c>
      <c r="S167" s="154">
        <v>0.986587183308495</v>
      </c>
      <c r="T167" s="154">
        <v>0.933333333333333</v>
      </c>
      <c r="U167" s="155">
        <v>1</v>
      </c>
      <c r="V167" s="155">
        <v>0.98</v>
      </c>
      <c r="W167" s="173">
        <v>-0.0666666666666667</v>
      </c>
      <c r="X167" s="158">
        <v>396</v>
      </c>
      <c r="Y167" s="208">
        <v>391</v>
      </c>
      <c r="Z167" s="208">
        <v>391</v>
      </c>
      <c r="AA167" s="208">
        <v>385</v>
      </c>
      <c r="AB167" s="209">
        <v>0.987373737373737</v>
      </c>
      <c r="AC167" s="155">
        <v>0.9846547314578</v>
      </c>
      <c r="AD167" s="173">
        <v>0.00271900591593688</v>
      </c>
    </row>
    <row r="168" spans="1:30">
      <c r="A168" s="175" t="s">
        <v>99</v>
      </c>
      <c r="B168" s="214" t="s">
        <v>803</v>
      </c>
      <c r="C168" s="214" t="s">
        <v>154</v>
      </c>
      <c r="D168" s="153">
        <v>36</v>
      </c>
      <c r="E168" s="153">
        <v>36</v>
      </c>
      <c r="F168" s="151">
        <v>36</v>
      </c>
      <c r="G168" s="151">
        <v>36</v>
      </c>
      <c r="H168" s="151">
        <v>28</v>
      </c>
      <c r="I168" s="151">
        <v>28</v>
      </c>
      <c r="J168" s="172">
        <v>0.9</v>
      </c>
      <c r="K168" s="154">
        <v>1</v>
      </c>
      <c r="L168" s="154">
        <v>1</v>
      </c>
      <c r="M168" s="154">
        <v>1</v>
      </c>
      <c r="N168" s="207">
        <v>792</v>
      </c>
      <c r="O168" s="153">
        <v>776</v>
      </c>
      <c r="P168" s="153">
        <v>35</v>
      </c>
      <c r="Q168" s="151">
        <v>36</v>
      </c>
      <c r="R168" s="151">
        <v>27</v>
      </c>
      <c r="S168" s="154">
        <v>0.97979797979798</v>
      </c>
      <c r="T168" s="154">
        <v>0.972222222222222</v>
      </c>
      <c r="U168" s="155">
        <v>1</v>
      </c>
      <c r="V168" s="155">
        <v>0.964285714285714</v>
      </c>
      <c r="W168" s="173">
        <v>-0.0277777777777778</v>
      </c>
      <c r="X168" s="158">
        <v>239</v>
      </c>
      <c r="Y168" s="208">
        <v>233</v>
      </c>
      <c r="Z168" s="208">
        <v>235</v>
      </c>
      <c r="AA168" s="208">
        <v>232</v>
      </c>
      <c r="AB168" s="209">
        <v>0.97489539748954</v>
      </c>
      <c r="AC168" s="155">
        <v>0.987234042553191</v>
      </c>
      <c r="AD168" s="173">
        <v>-0.0123386450636517</v>
      </c>
    </row>
    <row r="169" spans="1:30">
      <c r="A169" s="175" t="s">
        <v>99</v>
      </c>
      <c r="B169" s="214" t="s">
        <v>803</v>
      </c>
      <c r="C169" s="214" t="s">
        <v>155</v>
      </c>
      <c r="D169" s="153">
        <v>22</v>
      </c>
      <c r="E169" s="153">
        <v>21</v>
      </c>
      <c r="F169" s="151">
        <v>23</v>
      </c>
      <c r="G169" s="151">
        <v>23</v>
      </c>
      <c r="H169" s="151">
        <v>16</v>
      </c>
      <c r="I169" s="151">
        <v>16</v>
      </c>
      <c r="J169" s="172">
        <v>0.9</v>
      </c>
      <c r="K169" s="154">
        <v>0.954545454545455</v>
      </c>
      <c r="L169" s="154">
        <v>1</v>
      </c>
      <c r="M169" s="154">
        <v>1</v>
      </c>
      <c r="N169" s="207">
        <v>495</v>
      </c>
      <c r="O169" s="153">
        <v>490</v>
      </c>
      <c r="P169" s="153">
        <v>20</v>
      </c>
      <c r="Q169" s="151">
        <v>23</v>
      </c>
      <c r="R169" s="151">
        <v>16</v>
      </c>
      <c r="S169" s="154">
        <v>0.98989898989899</v>
      </c>
      <c r="T169" s="154">
        <v>0.909090909090909</v>
      </c>
      <c r="U169" s="155">
        <v>1</v>
      </c>
      <c r="V169" s="155">
        <v>1</v>
      </c>
      <c r="W169" s="173">
        <v>-0.0909090909090909</v>
      </c>
      <c r="X169" s="158">
        <v>145</v>
      </c>
      <c r="Y169" s="208">
        <v>143</v>
      </c>
      <c r="Z169" s="208">
        <v>148</v>
      </c>
      <c r="AA169" s="208">
        <v>147</v>
      </c>
      <c r="AB169" s="209">
        <v>0.986206896551724</v>
      </c>
      <c r="AC169" s="155">
        <v>0.993243243243243</v>
      </c>
      <c r="AD169" s="173">
        <v>-0.00703634669151909</v>
      </c>
    </row>
    <row r="170" spans="1:30">
      <c r="A170" s="175" t="s">
        <v>99</v>
      </c>
      <c r="B170" s="214" t="s">
        <v>803</v>
      </c>
      <c r="C170" s="214" t="s">
        <v>156</v>
      </c>
      <c r="D170" s="153">
        <v>76</v>
      </c>
      <c r="E170" s="153">
        <v>76</v>
      </c>
      <c r="F170" s="151">
        <v>79</v>
      </c>
      <c r="G170" s="151">
        <v>78</v>
      </c>
      <c r="H170" s="151">
        <v>68</v>
      </c>
      <c r="I170" s="151">
        <v>68</v>
      </c>
      <c r="J170" s="172">
        <v>0.9</v>
      </c>
      <c r="K170" s="154">
        <v>1</v>
      </c>
      <c r="L170" s="154">
        <v>0.987341772151899</v>
      </c>
      <c r="M170" s="154">
        <v>1</v>
      </c>
      <c r="N170" s="207">
        <v>1751</v>
      </c>
      <c r="O170" s="153">
        <v>1661</v>
      </c>
      <c r="P170" s="153">
        <v>76</v>
      </c>
      <c r="Q170" s="151">
        <v>78</v>
      </c>
      <c r="R170" s="151">
        <v>68</v>
      </c>
      <c r="S170" s="154">
        <v>0.948600799543118</v>
      </c>
      <c r="T170" s="154">
        <v>1</v>
      </c>
      <c r="U170" s="155">
        <v>0.987341772151899</v>
      </c>
      <c r="V170" s="155">
        <v>1</v>
      </c>
      <c r="W170" s="173">
        <v>0.0126582278481012</v>
      </c>
      <c r="X170" s="158">
        <v>514</v>
      </c>
      <c r="Y170" s="208">
        <v>507</v>
      </c>
      <c r="Z170" s="208">
        <v>516</v>
      </c>
      <c r="AA170" s="208">
        <v>507</v>
      </c>
      <c r="AB170" s="209">
        <v>0.986381322957198</v>
      </c>
      <c r="AC170" s="155">
        <v>0.982558139534884</v>
      </c>
      <c r="AD170" s="173">
        <v>0.0038231834223148</v>
      </c>
    </row>
    <row r="171" spans="1:30">
      <c r="A171" s="175" t="s">
        <v>99</v>
      </c>
      <c r="B171" s="214" t="s">
        <v>803</v>
      </c>
      <c r="C171" s="214" t="s">
        <v>157</v>
      </c>
      <c r="D171" s="153">
        <v>71</v>
      </c>
      <c r="E171" s="153">
        <v>69</v>
      </c>
      <c r="F171" s="151">
        <v>73</v>
      </c>
      <c r="G171" s="151">
        <v>71</v>
      </c>
      <c r="H171" s="151">
        <v>63</v>
      </c>
      <c r="I171" s="151">
        <v>61</v>
      </c>
      <c r="J171" s="172">
        <v>0.9</v>
      </c>
      <c r="K171" s="154">
        <v>0.971830985915493</v>
      </c>
      <c r="L171" s="154">
        <v>0.972602739726027</v>
      </c>
      <c r="M171" s="154">
        <v>0.968253968253968</v>
      </c>
      <c r="N171" s="207">
        <v>1691</v>
      </c>
      <c r="O171" s="153">
        <v>1613</v>
      </c>
      <c r="P171" s="153">
        <v>69</v>
      </c>
      <c r="Q171" s="151">
        <v>70</v>
      </c>
      <c r="R171" s="151">
        <v>60</v>
      </c>
      <c r="S171" s="154">
        <v>0.953873447664104</v>
      </c>
      <c r="T171" s="154">
        <v>0.971830985915493</v>
      </c>
      <c r="U171" s="155">
        <v>0.958904109589041</v>
      </c>
      <c r="V171" s="155">
        <v>0.952380952380952</v>
      </c>
      <c r="W171" s="173">
        <v>0.012926876326452</v>
      </c>
      <c r="X171" s="158">
        <v>471</v>
      </c>
      <c r="Y171" s="208">
        <v>451</v>
      </c>
      <c r="Z171" s="208">
        <v>495</v>
      </c>
      <c r="AA171" s="208">
        <v>466</v>
      </c>
      <c r="AB171" s="209">
        <v>0.957537154989384</v>
      </c>
      <c r="AC171" s="155">
        <v>0.941414141414141</v>
      </c>
      <c r="AD171" s="173">
        <v>0.0161230135752429</v>
      </c>
    </row>
    <row r="172" spans="1:30">
      <c r="A172" s="175" t="s">
        <v>99</v>
      </c>
      <c r="B172" s="214" t="s">
        <v>803</v>
      </c>
      <c r="C172" s="214" t="s">
        <v>158</v>
      </c>
      <c r="D172" s="153">
        <v>45</v>
      </c>
      <c r="E172" s="153">
        <v>45</v>
      </c>
      <c r="F172" s="151">
        <v>47</v>
      </c>
      <c r="G172" s="151">
        <v>47</v>
      </c>
      <c r="H172" s="151">
        <v>45</v>
      </c>
      <c r="I172" s="151">
        <v>45</v>
      </c>
      <c r="J172" s="172">
        <v>0.9</v>
      </c>
      <c r="K172" s="154">
        <v>1</v>
      </c>
      <c r="L172" s="154">
        <v>1</v>
      </c>
      <c r="M172" s="154">
        <v>1</v>
      </c>
      <c r="N172" s="207">
        <v>1071</v>
      </c>
      <c r="O172" s="153">
        <v>1052</v>
      </c>
      <c r="P172" s="153">
        <v>44</v>
      </c>
      <c r="Q172" s="151">
        <v>47</v>
      </c>
      <c r="R172" s="151">
        <v>42</v>
      </c>
      <c r="S172" s="154">
        <v>0.982259570494865</v>
      </c>
      <c r="T172" s="154">
        <v>0.977777777777778</v>
      </c>
      <c r="U172" s="155">
        <v>1</v>
      </c>
      <c r="V172" s="155">
        <v>0.933333333333333</v>
      </c>
      <c r="W172" s="173">
        <v>-0.0222222222222223</v>
      </c>
      <c r="X172" s="158">
        <v>319</v>
      </c>
      <c r="Y172" s="208">
        <v>312</v>
      </c>
      <c r="Z172" s="208">
        <v>317</v>
      </c>
      <c r="AA172" s="208">
        <v>315</v>
      </c>
      <c r="AB172" s="209">
        <v>0.978056426332288</v>
      </c>
      <c r="AC172" s="155">
        <v>0.993690851735016</v>
      </c>
      <c r="AD172" s="173">
        <v>-0.0156344254027274</v>
      </c>
    </row>
    <row r="173" spans="1:30">
      <c r="A173" s="175" t="s">
        <v>99</v>
      </c>
      <c r="B173" s="214" t="s">
        <v>803</v>
      </c>
      <c r="C173" s="214" t="s">
        <v>159</v>
      </c>
      <c r="D173" s="153">
        <v>32</v>
      </c>
      <c r="E173" s="153">
        <v>32</v>
      </c>
      <c r="F173" s="151">
        <v>33</v>
      </c>
      <c r="G173" s="151">
        <v>33</v>
      </c>
      <c r="H173" s="151">
        <v>30</v>
      </c>
      <c r="I173" s="151">
        <v>30</v>
      </c>
      <c r="J173" s="172">
        <v>0.9</v>
      </c>
      <c r="K173" s="154">
        <v>1</v>
      </c>
      <c r="L173" s="154">
        <v>1</v>
      </c>
      <c r="M173" s="154">
        <v>1</v>
      </c>
      <c r="N173" s="207">
        <v>745</v>
      </c>
      <c r="O173" s="153">
        <v>738</v>
      </c>
      <c r="P173" s="153">
        <v>31</v>
      </c>
      <c r="Q173" s="151">
        <v>32</v>
      </c>
      <c r="R173" s="151">
        <v>30</v>
      </c>
      <c r="S173" s="154">
        <v>0.990604026845638</v>
      </c>
      <c r="T173" s="154">
        <v>0.96875</v>
      </c>
      <c r="U173" s="155">
        <v>0.96969696969697</v>
      </c>
      <c r="V173" s="155">
        <v>1</v>
      </c>
      <c r="W173" s="173">
        <v>-0.000946969696969724</v>
      </c>
      <c r="X173" s="158">
        <v>223</v>
      </c>
      <c r="Y173" s="208">
        <v>220</v>
      </c>
      <c r="Z173" s="208">
        <v>217</v>
      </c>
      <c r="AA173" s="208">
        <v>216</v>
      </c>
      <c r="AB173" s="209">
        <v>0.986547085201794</v>
      </c>
      <c r="AC173" s="155">
        <v>0.995391705069124</v>
      </c>
      <c r="AD173" s="173">
        <v>-0.00884461986733076</v>
      </c>
    </row>
    <row r="174" spans="1:30">
      <c r="A174" s="175" t="s">
        <v>99</v>
      </c>
      <c r="B174" s="214" t="s">
        <v>803</v>
      </c>
      <c r="C174" s="214" t="s">
        <v>160</v>
      </c>
      <c r="D174" s="153">
        <v>67</v>
      </c>
      <c r="E174" s="153">
        <v>67</v>
      </c>
      <c r="F174" s="151">
        <v>71</v>
      </c>
      <c r="G174" s="151">
        <v>71</v>
      </c>
      <c r="H174" s="151">
        <v>61</v>
      </c>
      <c r="I174" s="151">
        <v>61</v>
      </c>
      <c r="J174" s="172">
        <v>0.9</v>
      </c>
      <c r="K174" s="154">
        <v>1</v>
      </c>
      <c r="L174" s="154">
        <v>1</v>
      </c>
      <c r="M174" s="154">
        <v>1</v>
      </c>
      <c r="N174" s="207">
        <v>1651</v>
      </c>
      <c r="O174" s="153">
        <v>1604</v>
      </c>
      <c r="P174" s="153">
        <v>66</v>
      </c>
      <c r="Q174" s="151">
        <v>69</v>
      </c>
      <c r="R174" s="151">
        <v>59</v>
      </c>
      <c r="S174" s="154">
        <v>0.971532404603271</v>
      </c>
      <c r="T174" s="154">
        <v>0.985074626865672</v>
      </c>
      <c r="U174" s="155">
        <v>0.971830985915493</v>
      </c>
      <c r="V174" s="155">
        <v>0.967213114754098</v>
      </c>
      <c r="W174" s="173">
        <v>0.0132436409501786</v>
      </c>
      <c r="X174" s="158">
        <v>472</v>
      </c>
      <c r="Y174" s="208">
        <v>459</v>
      </c>
      <c r="Z174" s="208">
        <v>488</v>
      </c>
      <c r="AA174" s="208">
        <v>473</v>
      </c>
      <c r="AB174" s="209">
        <v>0.972457627118644</v>
      </c>
      <c r="AC174" s="155">
        <v>0.969262295081967</v>
      </c>
      <c r="AD174" s="173">
        <v>0.00319533203667677</v>
      </c>
    </row>
    <row r="175" spans="1:30">
      <c r="A175" s="175" t="s">
        <v>99</v>
      </c>
      <c r="B175" s="214" t="s">
        <v>1787</v>
      </c>
      <c r="C175" s="214" t="s">
        <v>161</v>
      </c>
      <c r="D175" s="153">
        <v>101</v>
      </c>
      <c r="E175" s="153">
        <v>101</v>
      </c>
      <c r="F175" s="151">
        <v>100</v>
      </c>
      <c r="G175" s="151">
        <v>100</v>
      </c>
      <c r="H175" s="151">
        <v>93</v>
      </c>
      <c r="I175" s="151">
        <v>93</v>
      </c>
      <c r="J175" s="172">
        <v>0.9</v>
      </c>
      <c r="K175" s="154">
        <v>1</v>
      </c>
      <c r="L175" s="154">
        <v>1</v>
      </c>
      <c r="M175" s="154">
        <v>1</v>
      </c>
      <c r="N175" s="207">
        <v>2190</v>
      </c>
      <c r="O175" s="153">
        <v>2127</v>
      </c>
      <c r="P175" s="153">
        <v>101</v>
      </c>
      <c r="Q175" s="151">
        <v>100</v>
      </c>
      <c r="R175" s="151">
        <v>91</v>
      </c>
      <c r="S175" s="154">
        <v>0.971232876712329</v>
      </c>
      <c r="T175" s="154">
        <v>1</v>
      </c>
      <c r="U175" s="155">
        <v>1</v>
      </c>
      <c r="V175" s="155">
        <v>0.978494623655914</v>
      </c>
      <c r="W175" s="173">
        <v>0</v>
      </c>
      <c r="X175" s="158">
        <v>640</v>
      </c>
      <c r="Y175" s="208">
        <v>616</v>
      </c>
      <c r="Z175" s="208">
        <v>645</v>
      </c>
      <c r="AA175" s="208">
        <v>631</v>
      </c>
      <c r="AB175" s="209">
        <v>0.9625</v>
      </c>
      <c r="AC175" s="155">
        <v>0.978294573643411</v>
      </c>
      <c r="AD175" s="173">
        <v>-0.0157945736434109</v>
      </c>
    </row>
    <row r="176" spans="1:30">
      <c r="A176" s="175" t="s">
        <v>99</v>
      </c>
      <c r="B176" s="214" t="s">
        <v>1787</v>
      </c>
      <c r="C176" s="214" t="s">
        <v>162</v>
      </c>
      <c r="D176" s="153">
        <v>73</v>
      </c>
      <c r="E176" s="153">
        <v>73</v>
      </c>
      <c r="F176" s="151">
        <v>75</v>
      </c>
      <c r="G176" s="151">
        <v>75</v>
      </c>
      <c r="H176" s="151">
        <v>75</v>
      </c>
      <c r="I176" s="151">
        <v>75</v>
      </c>
      <c r="J176" s="172">
        <v>0.9</v>
      </c>
      <c r="K176" s="154">
        <v>1</v>
      </c>
      <c r="L176" s="154">
        <v>1</v>
      </c>
      <c r="M176" s="154">
        <v>1</v>
      </c>
      <c r="N176" s="207">
        <v>1776</v>
      </c>
      <c r="O176" s="153">
        <v>1759</v>
      </c>
      <c r="P176" s="153">
        <v>69</v>
      </c>
      <c r="Q176" s="151">
        <v>75</v>
      </c>
      <c r="R176" s="151">
        <v>75</v>
      </c>
      <c r="S176" s="154">
        <v>0.990427927927928</v>
      </c>
      <c r="T176" s="154">
        <v>0.945205479452055</v>
      </c>
      <c r="U176" s="155">
        <v>1</v>
      </c>
      <c r="V176" s="155">
        <v>1</v>
      </c>
      <c r="W176" s="173">
        <v>-0.0547945205479452</v>
      </c>
      <c r="X176" s="158">
        <v>503</v>
      </c>
      <c r="Y176" s="208">
        <v>497</v>
      </c>
      <c r="Z176" s="208">
        <v>523</v>
      </c>
      <c r="AA176" s="208">
        <v>518</v>
      </c>
      <c r="AB176" s="209">
        <v>0.988071570576541</v>
      </c>
      <c r="AC176" s="155">
        <v>0.990439770554493</v>
      </c>
      <c r="AD176" s="173">
        <v>-0.00236819997795257</v>
      </c>
    </row>
    <row r="177" spans="1:30">
      <c r="A177" s="175" t="s">
        <v>99</v>
      </c>
      <c r="B177" s="214" t="s">
        <v>1787</v>
      </c>
      <c r="C177" s="214" t="s">
        <v>163</v>
      </c>
      <c r="D177" s="153">
        <v>110</v>
      </c>
      <c r="E177" s="153">
        <v>107</v>
      </c>
      <c r="F177" s="151">
        <v>109</v>
      </c>
      <c r="G177" s="151">
        <v>108</v>
      </c>
      <c r="H177" s="151">
        <v>118</v>
      </c>
      <c r="I177" s="151">
        <v>117</v>
      </c>
      <c r="J177" s="172">
        <v>0.9</v>
      </c>
      <c r="K177" s="154">
        <v>0.972727272727273</v>
      </c>
      <c r="L177" s="154">
        <v>0.990825688073395</v>
      </c>
      <c r="M177" s="154">
        <v>0.991525423728814</v>
      </c>
      <c r="N177" s="207">
        <v>2650</v>
      </c>
      <c r="O177" s="153">
        <v>2566</v>
      </c>
      <c r="P177" s="153">
        <v>106</v>
      </c>
      <c r="Q177" s="151">
        <v>108</v>
      </c>
      <c r="R177" s="151">
        <v>114</v>
      </c>
      <c r="S177" s="154">
        <v>0.968301886792453</v>
      </c>
      <c r="T177" s="154">
        <v>0.963636363636364</v>
      </c>
      <c r="U177" s="155">
        <v>0.990825688073395</v>
      </c>
      <c r="V177" s="155">
        <v>0.966101694915254</v>
      </c>
      <c r="W177" s="173">
        <v>-0.0271893244370309</v>
      </c>
      <c r="X177" s="158">
        <v>768</v>
      </c>
      <c r="Y177" s="208">
        <v>751</v>
      </c>
      <c r="Z177" s="208">
        <v>782</v>
      </c>
      <c r="AA177" s="208">
        <v>759</v>
      </c>
      <c r="AB177" s="209">
        <v>0.977864583333333</v>
      </c>
      <c r="AC177" s="155">
        <v>0.970588235294118</v>
      </c>
      <c r="AD177" s="173">
        <v>0.00727634803921573</v>
      </c>
    </row>
    <row r="178" spans="1:30">
      <c r="A178" s="175" t="s">
        <v>99</v>
      </c>
      <c r="B178" s="214" t="s">
        <v>1787</v>
      </c>
      <c r="C178" s="214" t="s">
        <v>164</v>
      </c>
      <c r="D178" s="153">
        <v>101</v>
      </c>
      <c r="E178" s="153">
        <v>100</v>
      </c>
      <c r="F178" s="151">
        <v>100</v>
      </c>
      <c r="G178" s="151">
        <v>99</v>
      </c>
      <c r="H178" s="151">
        <v>98</v>
      </c>
      <c r="I178" s="151">
        <v>96</v>
      </c>
      <c r="J178" s="172">
        <v>0.9</v>
      </c>
      <c r="K178" s="154">
        <v>0.99009900990099</v>
      </c>
      <c r="L178" s="154">
        <v>0.99</v>
      </c>
      <c r="M178" s="154">
        <v>0.979591836734694</v>
      </c>
      <c r="N178" s="207">
        <v>2226</v>
      </c>
      <c r="O178" s="153">
        <v>2192</v>
      </c>
      <c r="P178" s="153">
        <v>99</v>
      </c>
      <c r="Q178" s="151">
        <v>99</v>
      </c>
      <c r="R178" s="151">
        <v>96</v>
      </c>
      <c r="S178" s="154">
        <v>0.984725965858041</v>
      </c>
      <c r="T178" s="154">
        <v>0.98019801980198</v>
      </c>
      <c r="U178" s="155">
        <v>0.99</v>
      </c>
      <c r="V178" s="155">
        <v>0.979591836734694</v>
      </c>
      <c r="W178" s="173">
        <v>-0.00980198019801981</v>
      </c>
      <c r="X178" s="158">
        <v>667</v>
      </c>
      <c r="Y178" s="208">
        <v>656</v>
      </c>
      <c r="Z178" s="208">
        <v>644</v>
      </c>
      <c r="AA178" s="208">
        <v>629</v>
      </c>
      <c r="AB178" s="209">
        <v>0.983508245877061</v>
      </c>
      <c r="AC178" s="155">
        <v>0.976708074534162</v>
      </c>
      <c r="AD178" s="173">
        <v>0.0068001713428999</v>
      </c>
    </row>
    <row r="179" spans="1:30">
      <c r="A179" s="175" t="s">
        <v>99</v>
      </c>
      <c r="B179" s="214" t="s">
        <v>1787</v>
      </c>
      <c r="C179" s="214" t="s">
        <v>165</v>
      </c>
      <c r="D179" s="153">
        <v>86</v>
      </c>
      <c r="E179" s="153">
        <v>86</v>
      </c>
      <c r="F179" s="151">
        <v>91</v>
      </c>
      <c r="G179" s="151">
        <v>91</v>
      </c>
      <c r="H179" s="151">
        <v>82</v>
      </c>
      <c r="I179" s="151">
        <v>82</v>
      </c>
      <c r="J179" s="172">
        <v>0.9</v>
      </c>
      <c r="K179" s="154">
        <v>1</v>
      </c>
      <c r="L179" s="154">
        <v>1</v>
      </c>
      <c r="M179" s="154">
        <v>1</v>
      </c>
      <c r="N179" s="207">
        <v>1961</v>
      </c>
      <c r="O179" s="153">
        <v>1960</v>
      </c>
      <c r="P179" s="153">
        <v>86</v>
      </c>
      <c r="Q179" s="151">
        <v>91</v>
      </c>
      <c r="R179" s="151">
        <v>82</v>
      </c>
      <c r="S179" s="154">
        <v>0.99949005609383</v>
      </c>
      <c r="T179" s="154">
        <v>1</v>
      </c>
      <c r="U179" s="155">
        <v>1</v>
      </c>
      <c r="V179" s="155">
        <v>1</v>
      </c>
      <c r="W179" s="173">
        <v>0</v>
      </c>
      <c r="X179" s="158">
        <v>583</v>
      </c>
      <c r="Y179" s="208">
        <v>583</v>
      </c>
      <c r="Z179" s="208">
        <v>568</v>
      </c>
      <c r="AA179" s="208">
        <v>567</v>
      </c>
      <c r="AB179" s="209">
        <v>1</v>
      </c>
      <c r="AC179" s="155">
        <v>0.998239436619718</v>
      </c>
      <c r="AD179" s="173">
        <v>0.00176056338028174</v>
      </c>
    </row>
    <row r="180" spans="1:30">
      <c r="A180" s="175" t="s">
        <v>99</v>
      </c>
      <c r="B180" s="214" t="s">
        <v>1787</v>
      </c>
      <c r="C180" s="214" t="s">
        <v>166</v>
      </c>
      <c r="D180" s="153">
        <v>50</v>
      </c>
      <c r="E180" s="153">
        <v>50</v>
      </c>
      <c r="F180" s="151">
        <v>51</v>
      </c>
      <c r="G180" s="151">
        <v>51</v>
      </c>
      <c r="H180" s="151">
        <v>47</v>
      </c>
      <c r="I180" s="151">
        <v>47</v>
      </c>
      <c r="J180" s="172">
        <v>0.9</v>
      </c>
      <c r="K180" s="154">
        <v>1</v>
      </c>
      <c r="L180" s="154">
        <v>1</v>
      </c>
      <c r="M180" s="154">
        <v>1</v>
      </c>
      <c r="N180" s="207">
        <v>1170</v>
      </c>
      <c r="O180" s="153">
        <v>1170</v>
      </c>
      <c r="P180" s="153">
        <v>50</v>
      </c>
      <c r="Q180" s="151">
        <v>51</v>
      </c>
      <c r="R180" s="151">
        <v>47</v>
      </c>
      <c r="S180" s="154">
        <v>1</v>
      </c>
      <c r="T180" s="154">
        <v>1</v>
      </c>
      <c r="U180" s="155">
        <v>1</v>
      </c>
      <c r="V180" s="155">
        <v>1</v>
      </c>
      <c r="W180" s="173">
        <v>0</v>
      </c>
      <c r="X180" s="158">
        <v>341</v>
      </c>
      <c r="Y180" s="208">
        <v>341</v>
      </c>
      <c r="Z180" s="208">
        <v>336</v>
      </c>
      <c r="AA180" s="208">
        <v>336</v>
      </c>
      <c r="AB180" s="209">
        <v>1</v>
      </c>
      <c r="AC180" s="155">
        <v>1</v>
      </c>
      <c r="AD180" s="173">
        <v>0</v>
      </c>
    </row>
    <row r="181" spans="1:30">
      <c r="A181" s="175" t="s">
        <v>99</v>
      </c>
      <c r="B181" s="214" t="s">
        <v>1787</v>
      </c>
      <c r="C181" s="214" t="s">
        <v>167</v>
      </c>
      <c r="D181" s="153">
        <v>87</v>
      </c>
      <c r="E181" s="153">
        <v>87</v>
      </c>
      <c r="F181" s="151">
        <v>90</v>
      </c>
      <c r="G181" s="151">
        <v>90</v>
      </c>
      <c r="H181" s="151">
        <v>80</v>
      </c>
      <c r="I181" s="151">
        <v>80</v>
      </c>
      <c r="J181" s="172">
        <v>0.9</v>
      </c>
      <c r="K181" s="154">
        <v>1</v>
      </c>
      <c r="L181" s="154">
        <v>1</v>
      </c>
      <c r="M181" s="154">
        <v>1</v>
      </c>
      <c r="N181" s="207">
        <v>1925</v>
      </c>
      <c r="O181" s="153">
        <v>1873</v>
      </c>
      <c r="P181" s="153">
        <v>84</v>
      </c>
      <c r="Q181" s="151">
        <v>90</v>
      </c>
      <c r="R181" s="151">
        <v>79</v>
      </c>
      <c r="S181" s="154">
        <v>0.972987012987013</v>
      </c>
      <c r="T181" s="154">
        <v>0.96551724137931</v>
      </c>
      <c r="U181" s="155">
        <v>1</v>
      </c>
      <c r="V181" s="155">
        <v>0.9875</v>
      </c>
      <c r="W181" s="173">
        <v>-0.0344827586206896</v>
      </c>
      <c r="X181" s="158">
        <v>561</v>
      </c>
      <c r="Y181" s="208">
        <v>551</v>
      </c>
      <c r="Z181" s="208">
        <v>569</v>
      </c>
      <c r="AA181" s="208">
        <v>556</v>
      </c>
      <c r="AB181" s="209">
        <v>0.982174688057041</v>
      </c>
      <c r="AC181" s="155">
        <v>0.977152899824253</v>
      </c>
      <c r="AD181" s="173">
        <v>0.00502178823278787</v>
      </c>
    </row>
    <row r="182" spans="1:30">
      <c r="A182" s="175" t="s">
        <v>99</v>
      </c>
      <c r="B182" s="214" t="s">
        <v>1787</v>
      </c>
      <c r="C182" s="214" t="s">
        <v>168</v>
      </c>
      <c r="D182" s="153">
        <v>109</v>
      </c>
      <c r="E182" s="153">
        <v>109</v>
      </c>
      <c r="F182" s="151">
        <v>115</v>
      </c>
      <c r="G182" s="151">
        <v>115</v>
      </c>
      <c r="H182" s="151">
        <v>108</v>
      </c>
      <c r="I182" s="151">
        <v>108</v>
      </c>
      <c r="J182" s="172">
        <v>0.9</v>
      </c>
      <c r="K182" s="154">
        <v>1</v>
      </c>
      <c r="L182" s="154">
        <v>1</v>
      </c>
      <c r="M182" s="154">
        <v>1</v>
      </c>
      <c r="N182" s="207">
        <v>2574</v>
      </c>
      <c r="O182" s="153">
        <v>2420</v>
      </c>
      <c r="P182" s="153">
        <v>105</v>
      </c>
      <c r="Q182" s="151">
        <v>114</v>
      </c>
      <c r="R182" s="151">
        <v>100</v>
      </c>
      <c r="S182" s="154">
        <v>0.94017094017094</v>
      </c>
      <c r="T182" s="154">
        <v>0.963302752293578</v>
      </c>
      <c r="U182" s="155">
        <v>0.991304347826087</v>
      </c>
      <c r="V182" s="155">
        <v>0.925925925925926</v>
      </c>
      <c r="W182" s="173">
        <v>-0.028001595532509</v>
      </c>
      <c r="X182" s="158">
        <v>739</v>
      </c>
      <c r="Y182" s="208">
        <v>705</v>
      </c>
      <c r="Z182" s="208">
        <v>748</v>
      </c>
      <c r="AA182" s="208">
        <v>700</v>
      </c>
      <c r="AB182" s="209">
        <v>0.953991880920162</v>
      </c>
      <c r="AC182" s="155">
        <v>0.935828877005348</v>
      </c>
      <c r="AD182" s="173">
        <v>0.0181630039148148</v>
      </c>
    </row>
    <row r="183" spans="1:30">
      <c r="A183" s="175" t="s">
        <v>99</v>
      </c>
      <c r="B183" s="214" t="s">
        <v>1787</v>
      </c>
      <c r="C183" s="214" t="s">
        <v>169</v>
      </c>
      <c r="D183" s="153">
        <v>92</v>
      </c>
      <c r="E183" s="153">
        <v>92</v>
      </c>
      <c r="F183" s="151">
        <v>91</v>
      </c>
      <c r="G183" s="151">
        <v>91</v>
      </c>
      <c r="H183" s="151">
        <v>87</v>
      </c>
      <c r="I183" s="151">
        <v>87</v>
      </c>
      <c r="J183" s="172">
        <v>0.9</v>
      </c>
      <c r="K183" s="154">
        <v>1</v>
      </c>
      <c r="L183" s="154">
        <v>1</v>
      </c>
      <c r="M183" s="154">
        <v>1</v>
      </c>
      <c r="N183" s="207">
        <v>2049</v>
      </c>
      <c r="O183" s="153">
        <v>1934</v>
      </c>
      <c r="P183" s="153">
        <v>87</v>
      </c>
      <c r="Q183" s="151">
        <v>89</v>
      </c>
      <c r="R183" s="151">
        <v>82</v>
      </c>
      <c r="S183" s="154">
        <v>0.943875061005368</v>
      </c>
      <c r="T183" s="154">
        <v>0.945652173913043</v>
      </c>
      <c r="U183" s="155">
        <v>0.978021978021978</v>
      </c>
      <c r="V183" s="155">
        <v>0.942528735632184</v>
      </c>
      <c r="W183" s="173">
        <v>-0.0323698041089345</v>
      </c>
      <c r="X183" s="158">
        <v>596</v>
      </c>
      <c r="Y183" s="208">
        <v>563</v>
      </c>
      <c r="Z183" s="208">
        <v>576</v>
      </c>
      <c r="AA183" s="208">
        <v>547</v>
      </c>
      <c r="AB183" s="209">
        <v>0.944630872483222</v>
      </c>
      <c r="AC183" s="155">
        <v>0.949652777777778</v>
      </c>
      <c r="AD183" s="173">
        <v>-0.00502190529455626</v>
      </c>
    </row>
    <row r="184" spans="1:30">
      <c r="A184" s="175" t="s">
        <v>99</v>
      </c>
      <c r="B184" s="214" t="s">
        <v>1787</v>
      </c>
      <c r="C184" s="214" t="s">
        <v>170</v>
      </c>
      <c r="D184" s="153">
        <v>85</v>
      </c>
      <c r="E184" s="153">
        <v>85</v>
      </c>
      <c r="F184" s="151">
        <v>83</v>
      </c>
      <c r="G184" s="151">
        <v>82</v>
      </c>
      <c r="H184" s="151">
        <v>81</v>
      </c>
      <c r="I184" s="151">
        <v>81</v>
      </c>
      <c r="J184" s="172">
        <v>0.9</v>
      </c>
      <c r="K184" s="154">
        <v>1</v>
      </c>
      <c r="L184" s="154">
        <v>0.987951807228916</v>
      </c>
      <c r="M184" s="154">
        <v>1</v>
      </c>
      <c r="N184" s="207">
        <v>1881</v>
      </c>
      <c r="O184" s="153">
        <v>1848</v>
      </c>
      <c r="P184" s="153">
        <v>84</v>
      </c>
      <c r="Q184" s="151">
        <v>81</v>
      </c>
      <c r="R184" s="151">
        <v>81</v>
      </c>
      <c r="S184" s="154">
        <v>0.982456140350877</v>
      </c>
      <c r="T184" s="154">
        <v>0.988235294117647</v>
      </c>
      <c r="U184" s="155">
        <v>0.975903614457831</v>
      </c>
      <c r="V184" s="155">
        <v>1</v>
      </c>
      <c r="W184" s="173">
        <v>0.0123316796598157</v>
      </c>
      <c r="X184" s="158">
        <v>560</v>
      </c>
      <c r="Y184" s="208">
        <v>552</v>
      </c>
      <c r="Z184" s="208">
        <v>543</v>
      </c>
      <c r="AA184" s="208">
        <v>531</v>
      </c>
      <c r="AB184" s="209">
        <v>0.985714285714286</v>
      </c>
      <c r="AC184" s="155">
        <v>0.977900552486188</v>
      </c>
      <c r="AD184" s="173">
        <v>0.00781373322809797</v>
      </c>
    </row>
    <row r="185" spans="1:30">
      <c r="A185" s="175" t="s">
        <v>99</v>
      </c>
      <c r="B185" s="214" t="s">
        <v>1787</v>
      </c>
      <c r="C185" s="214" t="s">
        <v>171</v>
      </c>
      <c r="D185" s="153">
        <v>87</v>
      </c>
      <c r="E185" s="153">
        <v>87</v>
      </c>
      <c r="F185" s="151">
        <v>90</v>
      </c>
      <c r="G185" s="151">
        <v>90</v>
      </c>
      <c r="H185" s="151">
        <v>85</v>
      </c>
      <c r="I185" s="151">
        <v>85</v>
      </c>
      <c r="J185" s="172">
        <v>0.9</v>
      </c>
      <c r="K185" s="154">
        <v>1</v>
      </c>
      <c r="L185" s="154">
        <v>1</v>
      </c>
      <c r="M185" s="154">
        <v>1</v>
      </c>
      <c r="N185" s="207">
        <v>1947</v>
      </c>
      <c r="O185" s="153">
        <v>1832</v>
      </c>
      <c r="P185" s="153">
        <v>87</v>
      </c>
      <c r="Q185" s="151">
        <v>90</v>
      </c>
      <c r="R185" s="151">
        <v>85</v>
      </c>
      <c r="S185" s="154">
        <v>0.940934771443246</v>
      </c>
      <c r="T185" s="154">
        <v>1</v>
      </c>
      <c r="U185" s="155">
        <v>1</v>
      </c>
      <c r="V185" s="155">
        <v>1</v>
      </c>
      <c r="W185" s="173">
        <v>0</v>
      </c>
      <c r="X185" s="158">
        <v>576</v>
      </c>
      <c r="Y185" s="208">
        <v>574</v>
      </c>
      <c r="Z185" s="208">
        <v>572</v>
      </c>
      <c r="AA185" s="208">
        <v>551</v>
      </c>
      <c r="AB185" s="209">
        <v>0.996527777777778</v>
      </c>
      <c r="AC185" s="155">
        <v>0.963286713286713</v>
      </c>
      <c r="AD185" s="173">
        <v>0.0332410644910645</v>
      </c>
    </row>
    <row r="186" spans="1:30">
      <c r="A186" s="175" t="s">
        <v>99</v>
      </c>
      <c r="B186" s="214" t="s">
        <v>1787</v>
      </c>
      <c r="C186" s="214" t="s">
        <v>172</v>
      </c>
      <c r="D186" s="153">
        <v>25</v>
      </c>
      <c r="E186" s="153">
        <v>23</v>
      </c>
      <c r="F186" s="151">
        <v>24</v>
      </c>
      <c r="G186" s="151">
        <v>24</v>
      </c>
      <c r="H186" s="151">
        <v>21</v>
      </c>
      <c r="I186" s="151">
        <v>21</v>
      </c>
      <c r="J186" s="172">
        <v>0.9</v>
      </c>
      <c r="K186" s="154">
        <v>0.92</v>
      </c>
      <c r="L186" s="154">
        <v>1</v>
      </c>
      <c r="M186" s="154">
        <v>1</v>
      </c>
      <c r="N186" s="207">
        <v>512</v>
      </c>
      <c r="O186" s="153">
        <v>448</v>
      </c>
      <c r="P186" s="153">
        <v>23</v>
      </c>
      <c r="Q186" s="151">
        <v>20</v>
      </c>
      <c r="R186" s="151">
        <v>19</v>
      </c>
      <c r="S186" s="154">
        <v>0.875</v>
      </c>
      <c r="T186" s="154">
        <v>0.92</v>
      </c>
      <c r="U186" s="155">
        <v>0.833333333333333</v>
      </c>
      <c r="V186" s="155">
        <v>0.904761904761905</v>
      </c>
      <c r="W186" s="173">
        <v>0.0866666666666667</v>
      </c>
      <c r="X186" s="158">
        <v>148</v>
      </c>
      <c r="Y186" s="208">
        <v>135</v>
      </c>
      <c r="Z186" s="208">
        <v>147</v>
      </c>
      <c r="AA186" s="208">
        <v>122</v>
      </c>
      <c r="AB186" s="209">
        <v>0.912162162162162</v>
      </c>
      <c r="AC186" s="155">
        <v>0.829931972789116</v>
      </c>
      <c r="AD186" s="173">
        <v>0.0822301893730465</v>
      </c>
    </row>
    <row r="187" spans="1:30">
      <c r="A187" s="175" t="s">
        <v>99</v>
      </c>
      <c r="B187" s="214" t="s">
        <v>1787</v>
      </c>
      <c r="C187" s="214" t="s">
        <v>173</v>
      </c>
      <c r="D187" s="153">
        <v>63</v>
      </c>
      <c r="E187" s="153">
        <v>63</v>
      </c>
      <c r="F187" s="151">
        <v>68</v>
      </c>
      <c r="G187" s="151">
        <v>68</v>
      </c>
      <c r="H187" s="151">
        <v>65</v>
      </c>
      <c r="I187" s="151">
        <v>65</v>
      </c>
      <c r="J187" s="172">
        <v>0.9</v>
      </c>
      <c r="K187" s="154">
        <v>1</v>
      </c>
      <c r="L187" s="154">
        <v>1</v>
      </c>
      <c r="M187" s="154">
        <v>1</v>
      </c>
      <c r="N187" s="207">
        <v>1507</v>
      </c>
      <c r="O187" s="153">
        <v>1499</v>
      </c>
      <c r="P187" s="153">
        <v>63</v>
      </c>
      <c r="Q187" s="151">
        <v>68</v>
      </c>
      <c r="R187" s="151">
        <v>65</v>
      </c>
      <c r="S187" s="154">
        <v>0.994691439946914</v>
      </c>
      <c r="T187" s="154">
        <v>1</v>
      </c>
      <c r="U187" s="155">
        <v>1</v>
      </c>
      <c r="V187" s="155">
        <v>1</v>
      </c>
      <c r="W187" s="173">
        <v>0</v>
      </c>
      <c r="X187" s="158">
        <v>440</v>
      </c>
      <c r="Y187" s="208">
        <v>440</v>
      </c>
      <c r="Z187" s="208">
        <v>428</v>
      </c>
      <c r="AA187" s="208">
        <v>422</v>
      </c>
      <c r="AB187" s="209">
        <v>1</v>
      </c>
      <c r="AC187" s="155">
        <v>0.985981308411215</v>
      </c>
      <c r="AD187" s="173">
        <v>0.014018691588785</v>
      </c>
    </row>
    <row r="188" spans="1:30">
      <c r="A188" s="175" t="s">
        <v>99</v>
      </c>
      <c r="B188" s="214" t="s">
        <v>33</v>
      </c>
      <c r="C188" s="214" t="s">
        <v>174</v>
      </c>
      <c r="D188" s="153">
        <v>0</v>
      </c>
      <c r="E188" s="153">
        <v>0</v>
      </c>
      <c r="F188" s="151">
        <v>0</v>
      </c>
      <c r="G188" s="151">
        <v>0</v>
      </c>
      <c r="H188" s="151">
        <v>0</v>
      </c>
      <c r="I188" s="151">
        <v>0</v>
      </c>
      <c r="J188" s="172">
        <v>0.9</v>
      </c>
      <c r="K188" s="154">
        <v>0</v>
      </c>
      <c r="L188" s="154">
        <v>0</v>
      </c>
      <c r="M188" s="154">
        <v>0</v>
      </c>
      <c r="N188" s="207">
        <v>0</v>
      </c>
      <c r="O188" s="153">
        <v>0</v>
      </c>
      <c r="P188" s="153">
        <v>0</v>
      </c>
      <c r="Q188" s="151">
        <v>0</v>
      </c>
      <c r="R188" s="151">
        <v>0</v>
      </c>
      <c r="S188" s="154">
        <v>0</v>
      </c>
      <c r="T188" s="154">
        <v>0</v>
      </c>
      <c r="U188" s="155">
        <v>0</v>
      </c>
      <c r="V188" s="155">
        <v>0</v>
      </c>
      <c r="W188" s="173">
        <v>0</v>
      </c>
      <c r="X188" s="158">
        <v>0</v>
      </c>
      <c r="Y188" s="208">
        <v>0</v>
      </c>
      <c r="Z188" s="208">
        <v>0</v>
      </c>
      <c r="AA188" s="208">
        <v>0</v>
      </c>
      <c r="AB188" s="209">
        <v>0</v>
      </c>
      <c r="AC188" s="155">
        <v>0</v>
      </c>
      <c r="AD188" s="173">
        <v>0</v>
      </c>
    </row>
    <row r="189" spans="1:30">
      <c r="A189" s="175" t="s">
        <v>99</v>
      </c>
      <c r="B189" s="214" t="s">
        <v>1788</v>
      </c>
      <c r="C189" s="214" t="s">
        <v>175</v>
      </c>
      <c r="D189" s="153">
        <v>87</v>
      </c>
      <c r="E189" s="153">
        <v>87</v>
      </c>
      <c r="F189" s="151">
        <v>89</v>
      </c>
      <c r="G189" s="151">
        <v>89</v>
      </c>
      <c r="H189" s="151">
        <v>83</v>
      </c>
      <c r="I189" s="151">
        <v>83</v>
      </c>
      <c r="J189" s="172">
        <v>0.9</v>
      </c>
      <c r="K189" s="154">
        <v>1</v>
      </c>
      <c r="L189" s="154">
        <v>1</v>
      </c>
      <c r="M189" s="154">
        <v>1</v>
      </c>
      <c r="N189" s="207">
        <v>1998</v>
      </c>
      <c r="O189" s="153">
        <v>1944</v>
      </c>
      <c r="P189" s="153">
        <v>85</v>
      </c>
      <c r="Q189" s="151">
        <v>87</v>
      </c>
      <c r="R189" s="151">
        <v>81</v>
      </c>
      <c r="S189" s="154">
        <v>0.972972972972973</v>
      </c>
      <c r="T189" s="154">
        <v>0.977011494252874</v>
      </c>
      <c r="U189" s="155">
        <v>0.97752808988764</v>
      </c>
      <c r="V189" s="155">
        <v>0.975903614457831</v>
      </c>
      <c r="W189" s="173">
        <v>-0.000516595634766803</v>
      </c>
      <c r="X189" s="158">
        <v>579</v>
      </c>
      <c r="Y189" s="208">
        <v>565</v>
      </c>
      <c r="Z189" s="208">
        <v>583</v>
      </c>
      <c r="AA189" s="208">
        <v>568</v>
      </c>
      <c r="AB189" s="209">
        <v>0.975820379965458</v>
      </c>
      <c r="AC189" s="155">
        <v>0.974271012006861</v>
      </c>
      <c r="AD189" s="173">
        <v>0.00154936795859661</v>
      </c>
    </row>
    <row r="190" spans="1:30">
      <c r="A190" s="175" t="s">
        <v>99</v>
      </c>
      <c r="B190" s="214" t="s">
        <v>1788</v>
      </c>
      <c r="C190" s="214" t="s">
        <v>176</v>
      </c>
      <c r="D190" s="153">
        <v>124</v>
      </c>
      <c r="E190" s="153">
        <v>121</v>
      </c>
      <c r="F190" s="151">
        <v>128</v>
      </c>
      <c r="G190" s="151">
        <v>125</v>
      </c>
      <c r="H190" s="151">
        <v>124</v>
      </c>
      <c r="I190" s="151">
        <v>121</v>
      </c>
      <c r="J190" s="172">
        <v>0.9</v>
      </c>
      <c r="K190" s="154">
        <v>0.975806451612903</v>
      </c>
      <c r="L190" s="154">
        <v>0.9765625</v>
      </c>
      <c r="M190" s="154">
        <v>0.975806451612903</v>
      </c>
      <c r="N190" s="207">
        <v>2890</v>
      </c>
      <c r="O190" s="153">
        <v>2802</v>
      </c>
      <c r="P190" s="153">
        <v>121</v>
      </c>
      <c r="Q190" s="151">
        <v>125</v>
      </c>
      <c r="R190" s="151">
        <v>120</v>
      </c>
      <c r="S190" s="154">
        <v>0.969550173010381</v>
      </c>
      <c r="T190" s="154">
        <v>0.975806451612903</v>
      </c>
      <c r="U190" s="155">
        <v>0.9765625</v>
      </c>
      <c r="V190" s="155">
        <v>0.967741935483871</v>
      </c>
      <c r="W190" s="173">
        <v>-0.000756048387096753</v>
      </c>
      <c r="X190" s="158">
        <v>838</v>
      </c>
      <c r="Y190" s="208">
        <v>816</v>
      </c>
      <c r="Z190" s="208">
        <v>843</v>
      </c>
      <c r="AA190" s="208">
        <v>816</v>
      </c>
      <c r="AB190" s="209">
        <v>0.973747016706444</v>
      </c>
      <c r="AC190" s="155">
        <v>0.96797153024911</v>
      </c>
      <c r="AD190" s="173">
        <v>0.00577548645733361</v>
      </c>
    </row>
    <row r="191" spans="1:30">
      <c r="A191" s="175" t="s">
        <v>99</v>
      </c>
      <c r="B191" s="214" t="s">
        <v>1788</v>
      </c>
      <c r="C191" s="214" t="s">
        <v>177</v>
      </c>
      <c r="D191" s="153">
        <v>70</v>
      </c>
      <c r="E191" s="153">
        <v>69</v>
      </c>
      <c r="F191" s="151">
        <v>69</v>
      </c>
      <c r="G191" s="151">
        <v>67</v>
      </c>
      <c r="H191" s="151">
        <v>72</v>
      </c>
      <c r="I191" s="151">
        <v>70</v>
      </c>
      <c r="J191" s="172">
        <v>0.9</v>
      </c>
      <c r="K191" s="154">
        <v>0.985714285714286</v>
      </c>
      <c r="L191" s="154">
        <v>0.971014492753623</v>
      </c>
      <c r="M191" s="154">
        <v>0.972222222222222</v>
      </c>
      <c r="N191" s="207">
        <v>1635</v>
      </c>
      <c r="O191" s="153">
        <v>1575</v>
      </c>
      <c r="P191" s="153">
        <v>68</v>
      </c>
      <c r="Q191" s="151">
        <v>67</v>
      </c>
      <c r="R191" s="151">
        <v>69</v>
      </c>
      <c r="S191" s="154">
        <v>0.963302752293578</v>
      </c>
      <c r="T191" s="154">
        <v>0.971428571428571</v>
      </c>
      <c r="U191" s="155">
        <v>0.971014492753623</v>
      </c>
      <c r="V191" s="155">
        <v>0.958333333333333</v>
      </c>
      <c r="W191" s="173">
        <v>0.000414078674948248</v>
      </c>
      <c r="X191" s="158">
        <v>468</v>
      </c>
      <c r="Y191" s="208">
        <v>452</v>
      </c>
      <c r="Z191" s="208">
        <v>480</v>
      </c>
      <c r="AA191" s="208">
        <v>460</v>
      </c>
      <c r="AB191" s="209">
        <v>0.965811965811966</v>
      </c>
      <c r="AC191" s="155">
        <v>0.958333333333333</v>
      </c>
      <c r="AD191" s="173">
        <v>0.00747863247863245</v>
      </c>
    </row>
    <row r="192" spans="1:30">
      <c r="A192" s="175" t="s">
        <v>99</v>
      </c>
      <c r="B192" s="214" t="s">
        <v>1788</v>
      </c>
      <c r="C192" s="214" t="s">
        <v>178</v>
      </c>
      <c r="D192" s="153">
        <v>61</v>
      </c>
      <c r="E192" s="153">
        <v>61</v>
      </c>
      <c r="F192" s="151">
        <v>61</v>
      </c>
      <c r="G192" s="151">
        <v>61</v>
      </c>
      <c r="H192" s="151">
        <v>59</v>
      </c>
      <c r="I192" s="151">
        <v>59</v>
      </c>
      <c r="J192" s="172">
        <v>0.9</v>
      </c>
      <c r="K192" s="154">
        <v>1</v>
      </c>
      <c r="L192" s="154">
        <v>1</v>
      </c>
      <c r="M192" s="154">
        <v>1</v>
      </c>
      <c r="N192" s="207">
        <v>1328</v>
      </c>
      <c r="O192" s="153">
        <v>1290</v>
      </c>
      <c r="P192" s="153">
        <v>61</v>
      </c>
      <c r="Q192" s="151">
        <v>61</v>
      </c>
      <c r="R192" s="151">
        <v>58</v>
      </c>
      <c r="S192" s="154">
        <v>0.971385542168675</v>
      </c>
      <c r="T192" s="154">
        <v>1</v>
      </c>
      <c r="U192" s="155">
        <v>1</v>
      </c>
      <c r="V192" s="155">
        <v>0.983050847457627</v>
      </c>
      <c r="W192" s="173">
        <v>0</v>
      </c>
      <c r="X192" s="158">
        <v>397</v>
      </c>
      <c r="Y192" s="208">
        <v>391</v>
      </c>
      <c r="Z192" s="208">
        <v>387</v>
      </c>
      <c r="AA192" s="208">
        <v>374</v>
      </c>
      <c r="AB192" s="209">
        <v>0.984886649874055</v>
      </c>
      <c r="AC192" s="155">
        <v>0.96640826873385</v>
      </c>
      <c r="AD192" s="173">
        <v>0.0184783811402053</v>
      </c>
    </row>
    <row r="193" spans="1:30">
      <c r="A193" s="175" t="s">
        <v>99</v>
      </c>
      <c r="B193" s="214" t="s">
        <v>1788</v>
      </c>
      <c r="C193" s="214" t="s">
        <v>179</v>
      </c>
      <c r="D193" s="153">
        <v>110</v>
      </c>
      <c r="E193" s="153">
        <v>109</v>
      </c>
      <c r="F193" s="151">
        <v>113</v>
      </c>
      <c r="G193" s="151">
        <v>111</v>
      </c>
      <c r="H193" s="151">
        <v>105</v>
      </c>
      <c r="I193" s="151">
        <v>105</v>
      </c>
      <c r="J193" s="172">
        <v>0.9</v>
      </c>
      <c r="K193" s="154">
        <v>0.990909090909091</v>
      </c>
      <c r="L193" s="154">
        <v>0.982300884955752</v>
      </c>
      <c r="M193" s="154">
        <v>1</v>
      </c>
      <c r="N193" s="207">
        <v>2543</v>
      </c>
      <c r="O193" s="153">
        <v>2405</v>
      </c>
      <c r="P193" s="153">
        <v>102</v>
      </c>
      <c r="Q193" s="151">
        <v>110</v>
      </c>
      <c r="R193" s="151">
        <v>102</v>
      </c>
      <c r="S193" s="154">
        <v>0.945733385764845</v>
      </c>
      <c r="T193" s="154">
        <v>0.927272727272727</v>
      </c>
      <c r="U193" s="155">
        <v>0.973451327433628</v>
      </c>
      <c r="V193" s="155">
        <v>0.971428571428571</v>
      </c>
      <c r="W193" s="173">
        <v>-0.046178600160901</v>
      </c>
      <c r="X193" s="158">
        <v>728</v>
      </c>
      <c r="Y193" s="208">
        <v>690</v>
      </c>
      <c r="Z193" s="208">
        <v>754</v>
      </c>
      <c r="AA193" s="208">
        <v>712</v>
      </c>
      <c r="AB193" s="209">
        <v>0.947802197802198</v>
      </c>
      <c r="AC193" s="155">
        <v>0.944297082228117</v>
      </c>
      <c r="AD193" s="173">
        <v>0.00350511557408106</v>
      </c>
    </row>
    <row r="194" spans="1:30">
      <c r="A194" s="175" t="s">
        <v>99</v>
      </c>
      <c r="B194" s="214" t="s">
        <v>1788</v>
      </c>
      <c r="C194" s="214" t="s">
        <v>180</v>
      </c>
      <c r="D194" s="153">
        <v>0</v>
      </c>
      <c r="E194" s="153">
        <v>0</v>
      </c>
      <c r="F194" s="151">
        <v>0</v>
      </c>
      <c r="G194" s="151">
        <v>0</v>
      </c>
      <c r="H194" s="151">
        <v>0</v>
      </c>
      <c r="I194" s="151">
        <v>0</v>
      </c>
      <c r="J194" s="172">
        <v>0.9</v>
      </c>
      <c r="K194" s="154">
        <v>0</v>
      </c>
      <c r="L194" s="154">
        <v>0</v>
      </c>
      <c r="M194" s="154">
        <v>0</v>
      </c>
      <c r="N194" s="207">
        <v>1494</v>
      </c>
      <c r="O194" s="153">
        <v>1455</v>
      </c>
      <c r="P194" s="153">
        <v>0</v>
      </c>
      <c r="Q194" s="151">
        <v>0</v>
      </c>
      <c r="R194" s="151">
        <v>0</v>
      </c>
      <c r="S194" s="154">
        <v>0.973895582329317</v>
      </c>
      <c r="T194" s="154">
        <v>0</v>
      </c>
      <c r="U194" s="155">
        <v>0</v>
      </c>
      <c r="V194" s="155">
        <v>0</v>
      </c>
      <c r="W194" s="173">
        <v>0</v>
      </c>
      <c r="X194" s="158">
        <v>2</v>
      </c>
      <c r="Y194" s="208">
        <v>2</v>
      </c>
      <c r="Z194" s="208">
        <v>610</v>
      </c>
      <c r="AA194" s="208">
        <v>598</v>
      </c>
      <c r="AB194" s="209">
        <v>1</v>
      </c>
      <c r="AC194" s="155">
        <v>0.980327868852459</v>
      </c>
      <c r="AD194" s="173">
        <v>0.019672131147541</v>
      </c>
    </row>
    <row r="195" spans="1:30">
      <c r="A195" s="175" t="s">
        <v>99</v>
      </c>
      <c r="B195" s="214" t="s">
        <v>1788</v>
      </c>
      <c r="C195" s="214" t="s">
        <v>181</v>
      </c>
      <c r="D195" s="153">
        <v>73</v>
      </c>
      <c r="E195" s="153">
        <v>73</v>
      </c>
      <c r="F195" s="151">
        <v>75</v>
      </c>
      <c r="G195" s="151">
        <v>74</v>
      </c>
      <c r="H195" s="151">
        <v>67</v>
      </c>
      <c r="I195" s="151">
        <v>67</v>
      </c>
      <c r="J195" s="172">
        <v>0.9</v>
      </c>
      <c r="K195" s="154">
        <v>1</v>
      </c>
      <c r="L195" s="154">
        <v>0.986666666666667</v>
      </c>
      <c r="M195" s="154">
        <v>1</v>
      </c>
      <c r="N195" s="207">
        <v>1628</v>
      </c>
      <c r="O195" s="153">
        <v>1583</v>
      </c>
      <c r="P195" s="153">
        <v>72</v>
      </c>
      <c r="Q195" s="151">
        <v>74</v>
      </c>
      <c r="R195" s="151">
        <v>65</v>
      </c>
      <c r="S195" s="154">
        <v>0.972358722358722</v>
      </c>
      <c r="T195" s="154">
        <v>0.986301369863014</v>
      </c>
      <c r="U195" s="155">
        <v>0.986666666666667</v>
      </c>
      <c r="V195" s="155">
        <v>0.970149253731343</v>
      </c>
      <c r="W195" s="173">
        <v>-0.000365296803653048</v>
      </c>
      <c r="X195" s="158">
        <v>477</v>
      </c>
      <c r="Y195" s="208">
        <v>461</v>
      </c>
      <c r="Z195" s="208">
        <v>467</v>
      </c>
      <c r="AA195" s="208">
        <v>455</v>
      </c>
      <c r="AB195" s="209">
        <v>0.966457023060797</v>
      </c>
      <c r="AC195" s="155">
        <v>0.974304068522484</v>
      </c>
      <c r="AD195" s="173">
        <v>-0.00784704546168735</v>
      </c>
    </row>
    <row r="196" spans="1:30">
      <c r="A196" s="175" t="s">
        <v>99</v>
      </c>
      <c r="B196" s="214" t="s">
        <v>1788</v>
      </c>
      <c r="C196" s="214" t="s">
        <v>182</v>
      </c>
      <c r="D196" s="153">
        <v>35</v>
      </c>
      <c r="E196" s="153">
        <v>34</v>
      </c>
      <c r="F196" s="151">
        <v>37</v>
      </c>
      <c r="G196" s="151">
        <v>37</v>
      </c>
      <c r="H196" s="151">
        <v>33</v>
      </c>
      <c r="I196" s="151">
        <v>32</v>
      </c>
      <c r="J196" s="172">
        <v>0.9</v>
      </c>
      <c r="K196" s="154">
        <v>0.971428571428571</v>
      </c>
      <c r="L196" s="154">
        <v>1</v>
      </c>
      <c r="M196" s="154">
        <v>0.96969696969697</v>
      </c>
      <c r="N196" s="207">
        <v>824</v>
      </c>
      <c r="O196" s="153">
        <v>792</v>
      </c>
      <c r="P196" s="153">
        <v>31</v>
      </c>
      <c r="Q196" s="151">
        <v>34</v>
      </c>
      <c r="R196" s="151">
        <v>32</v>
      </c>
      <c r="S196" s="154">
        <v>0.961165048543689</v>
      </c>
      <c r="T196" s="154">
        <v>0.885714285714286</v>
      </c>
      <c r="U196" s="155">
        <v>0.918918918918919</v>
      </c>
      <c r="V196" s="155">
        <v>0.96969696969697</v>
      </c>
      <c r="W196" s="173">
        <v>-0.0332046332046333</v>
      </c>
      <c r="X196" s="158">
        <v>237</v>
      </c>
      <c r="Y196" s="208">
        <v>223</v>
      </c>
      <c r="Z196" s="208">
        <v>243</v>
      </c>
      <c r="AA196" s="208">
        <v>233</v>
      </c>
      <c r="AB196" s="209">
        <v>0.940928270042194</v>
      </c>
      <c r="AC196" s="155">
        <v>0.958847736625514</v>
      </c>
      <c r="AD196" s="173">
        <v>-0.0179194665833202</v>
      </c>
    </row>
    <row r="197" spans="1:30">
      <c r="A197" s="175" t="s">
        <v>99</v>
      </c>
      <c r="B197" s="214" t="s">
        <v>1788</v>
      </c>
      <c r="C197" s="214" t="s">
        <v>183</v>
      </c>
      <c r="D197" s="153">
        <v>111</v>
      </c>
      <c r="E197" s="153">
        <v>110</v>
      </c>
      <c r="F197" s="151">
        <v>106</v>
      </c>
      <c r="G197" s="151">
        <v>105</v>
      </c>
      <c r="H197" s="151">
        <v>106</v>
      </c>
      <c r="I197" s="151">
        <v>106</v>
      </c>
      <c r="J197" s="172">
        <v>0.9</v>
      </c>
      <c r="K197" s="154">
        <v>0.990990990990991</v>
      </c>
      <c r="L197" s="154">
        <v>0.990566037735849</v>
      </c>
      <c r="M197" s="154">
        <v>1</v>
      </c>
      <c r="N197" s="207">
        <v>2508</v>
      </c>
      <c r="O197" s="153">
        <v>2423</v>
      </c>
      <c r="P197" s="153">
        <v>108</v>
      </c>
      <c r="Q197" s="151">
        <v>99</v>
      </c>
      <c r="R197" s="151">
        <v>103</v>
      </c>
      <c r="S197" s="154">
        <v>0.966108452950558</v>
      </c>
      <c r="T197" s="154">
        <v>0.972972972972973</v>
      </c>
      <c r="U197" s="155">
        <v>0.933962264150943</v>
      </c>
      <c r="V197" s="155">
        <v>0.971698113207547</v>
      </c>
      <c r="W197" s="173">
        <v>0.0390107088220296</v>
      </c>
      <c r="X197" s="158">
        <v>733</v>
      </c>
      <c r="Y197" s="208">
        <v>705</v>
      </c>
      <c r="Z197" s="208">
        <v>724</v>
      </c>
      <c r="AA197" s="208">
        <v>700</v>
      </c>
      <c r="AB197" s="209">
        <v>0.961800818553888</v>
      </c>
      <c r="AC197" s="155">
        <v>0.966850828729282</v>
      </c>
      <c r="AD197" s="173">
        <v>-0.00505001017539364</v>
      </c>
    </row>
    <row r="198" spans="1:30">
      <c r="A198" s="175" t="s">
        <v>99</v>
      </c>
      <c r="B198" s="214" t="s">
        <v>1788</v>
      </c>
      <c r="C198" s="214" t="s">
        <v>184</v>
      </c>
      <c r="D198" s="153">
        <v>61</v>
      </c>
      <c r="E198" s="153">
        <v>61</v>
      </c>
      <c r="F198" s="151">
        <v>60</v>
      </c>
      <c r="G198" s="151">
        <v>60</v>
      </c>
      <c r="H198" s="151">
        <v>58</v>
      </c>
      <c r="I198" s="151">
        <v>58</v>
      </c>
      <c r="J198" s="172">
        <v>0.9</v>
      </c>
      <c r="K198" s="154">
        <v>1</v>
      </c>
      <c r="L198" s="154">
        <v>1</v>
      </c>
      <c r="M198" s="154">
        <v>1</v>
      </c>
      <c r="N198" s="207">
        <v>1352</v>
      </c>
      <c r="O198" s="153">
        <v>1266</v>
      </c>
      <c r="P198" s="153">
        <v>56</v>
      </c>
      <c r="Q198" s="151">
        <v>55</v>
      </c>
      <c r="R198" s="151">
        <v>58</v>
      </c>
      <c r="S198" s="154">
        <v>0.936390532544379</v>
      </c>
      <c r="T198" s="154">
        <v>0.918032786885246</v>
      </c>
      <c r="U198" s="155">
        <v>0.916666666666667</v>
      </c>
      <c r="V198" s="155">
        <v>1</v>
      </c>
      <c r="W198" s="173">
        <v>0.00136612021857929</v>
      </c>
      <c r="X198" s="158">
        <v>392</v>
      </c>
      <c r="Y198" s="208">
        <v>372</v>
      </c>
      <c r="Z198" s="208">
        <v>385</v>
      </c>
      <c r="AA198" s="208">
        <v>360</v>
      </c>
      <c r="AB198" s="209">
        <v>0.948979591836735</v>
      </c>
      <c r="AC198" s="155">
        <v>0.935064935064935</v>
      </c>
      <c r="AD198" s="173">
        <v>0.0139146567717997</v>
      </c>
    </row>
    <row r="199" spans="1:30">
      <c r="A199" s="175" t="s">
        <v>99</v>
      </c>
      <c r="B199" s="214" t="s">
        <v>1788</v>
      </c>
      <c r="C199" s="214" t="s">
        <v>185</v>
      </c>
      <c r="D199" s="153">
        <v>49</v>
      </c>
      <c r="E199" s="153">
        <v>49</v>
      </c>
      <c r="F199" s="151">
        <v>50</v>
      </c>
      <c r="G199" s="151">
        <v>50</v>
      </c>
      <c r="H199" s="151">
        <v>45</v>
      </c>
      <c r="I199" s="151">
        <v>45</v>
      </c>
      <c r="J199" s="172">
        <v>0.9</v>
      </c>
      <c r="K199" s="154">
        <v>1</v>
      </c>
      <c r="L199" s="154">
        <v>1</v>
      </c>
      <c r="M199" s="154">
        <v>1</v>
      </c>
      <c r="N199" s="207">
        <v>1130</v>
      </c>
      <c r="O199" s="153">
        <v>1088</v>
      </c>
      <c r="P199" s="153">
        <v>48</v>
      </c>
      <c r="Q199" s="151">
        <v>49</v>
      </c>
      <c r="R199" s="151">
        <v>43</v>
      </c>
      <c r="S199" s="154">
        <v>0.96283185840708</v>
      </c>
      <c r="T199" s="154">
        <v>0.979591836734694</v>
      </c>
      <c r="U199" s="155">
        <v>0.98</v>
      </c>
      <c r="V199" s="155">
        <v>0.955555555555556</v>
      </c>
      <c r="W199" s="173">
        <v>-0.000408163265306127</v>
      </c>
      <c r="X199" s="158">
        <v>327</v>
      </c>
      <c r="Y199" s="208">
        <v>316</v>
      </c>
      <c r="Z199" s="208">
        <v>336</v>
      </c>
      <c r="AA199" s="208">
        <v>318</v>
      </c>
      <c r="AB199" s="209">
        <v>0.966360856269113</v>
      </c>
      <c r="AC199" s="155">
        <v>0.946428571428571</v>
      </c>
      <c r="AD199" s="173">
        <v>0.0199322848405418</v>
      </c>
    </row>
    <row r="200" spans="1:30">
      <c r="A200" s="175" t="s">
        <v>99</v>
      </c>
      <c r="B200" s="214" t="s">
        <v>1788</v>
      </c>
      <c r="C200" s="214" t="s">
        <v>186</v>
      </c>
      <c r="D200" s="153">
        <v>52</v>
      </c>
      <c r="E200" s="153">
        <v>51</v>
      </c>
      <c r="F200" s="151">
        <v>47</v>
      </c>
      <c r="G200" s="151">
        <v>47</v>
      </c>
      <c r="H200" s="151">
        <v>48</v>
      </c>
      <c r="I200" s="151">
        <v>48</v>
      </c>
      <c r="J200" s="172">
        <v>0.9</v>
      </c>
      <c r="K200" s="154">
        <v>0.980769230769231</v>
      </c>
      <c r="L200" s="154">
        <v>1</v>
      </c>
      <c r="M200" s="154">
        <v>1</v>
      </c>
      <c r="N200" s="207">
        <v>1150</v>
      </c>
      <c r="O200" s="153">
        <v>1133</v>
      </c>
      <c r="P200" s="153">
        <v>50</v>
      </c>
      <c r="Q200" s="151">
        <v>47</v>
      </c>
      <c r="R200" s="151">
        <v>48</v>
      </c>
      <c r="S200" s="154">
        <v>0.985217391304348</v>
      </c>
      <c r="T200" s="154">
        <v>0.961538461538462</v>
      </c>
      <c r="U200" s="155">
        <v>1</v>
      </c>
      <c r="V200" s="155">
        <v>1</v>
      </c>
      <c r="W200" s="173">
        <v>-0.0384615384615384</v>
      </c>
      <c r="X200" s="158">
        <v>326</v>
      </c>
      <c r="Y200" s="208">
        <v>323</v>
      </c>
      <c r="Z200" s="208">
        <v>331</v>
      </c>
      <c r="AA200" s="208">
        <v>328</v>
      </c>
      <c r="AB200" s="209">
        <v>0.99079754601227</v>
      </c>
      <c r="AC200" s="155">
        <v>0.990936555891239</v>
      </c>
      <c r="AD200" s="173">
        <v>-0.000139009878968643</v>
      </c>
    </row>
    <row r="201" spans="1:30">
      <c r="A201" s="175" t="s">
        <v>99</v>
      </c>
      <c r="B201" s="214" t="s">
        <v>1788</v>
      </c>
      <c r="C201" s="214" t="s">
        <v>187</v>
      </c>
      <c r="D201" s="153">
        <v>110</v>
      </c>
      <c r="E201" s="153">
        <v>109</v>
      </c>
      <c r="F201" s="151">
        <v>113</v>
      </c>
      <c r="G201" s="151">
        <v>111</v>
      </c>
      <c r="H201" s="151">
        <v>103</v>
      </c>
      <c r="I201" s="151">
        <v>101</v>
      </c>
      <c r="J201" s="172">
        <v>0.9</v>
      </c>
      <c r="K201" s="154">
        <v>0.990909090909091</v>
      </c>
      <c r="L201" s="154">
        <v>0.982300884955752</v>
      </c>
      <c r="M201" s="154">
        <v>0.980582524271845</v>
      </c>
      <c r="N201" s="207">
        <v>2451</v>
      </c>
      <c r="O201" s="153">
        <v>2375</v>
      </c>
      <c r="P201" s="153">
        <v>108</v>
      </c>
      <c r="Q201" s="151">
        <v>109</v>
      </c>
      <c r="R201" s="151">
        <v>97</v>
      </c>
      <c r="S201" s="154">
        <v>0.968992248062015</v>
      </c>
      <c r="T201" s="154">
        <v>0.981818181818182</v>
      </c>
      <c r="U201" s="155">
        <v>0.964601769911504</v>
      </c>
      <c r="V201" s="155">
        <v>0.941747572815534</v>
      </c>
      <c r="W201" s="173">
        <v>0.0172164119066774</v>
      </c>
      <c r="X201" s="158">
        <v>720</v>
      </c>
      <c r="Y201" s="208">
        <v>699</v>
      </c>
      <c r="Z201" s="208">
        <v>716</v>
      </c>
      <c r="AA201" s="208">
        <v>691</v>
      </c>
      <c r="AB201" s="209">
        <v>0.970833333333333</v>
      </c>
      <c r="AC201" s="155">
        <v>0.965083798882682</v>
      </c>
      <c r="AD201" s="173">
        <v>0.00574953445065174</v>
      </c>
    </row>
    <row r="202" spans="1:30">
      <c r="A202" s="175" t="s">
        <v>99</v>
      </c>
      <c r="B202" s="214" t="s">
        <v>1788</v>
      </c>
      <c r="C202" s="214" t="s">
        <v>188</v>
      </c>
      <c r="D202" s="153">
        <v>51</v>
      </c>
      <c r="E202" s="153">
        <v>51</v>
      </c>
      <c r="F202" s="151">
        <v>54</v>
      </c>
      <c r="G202" s="151">
        <v>54</v>
      </c>
      <c r="H202" s="151">
        <v>49</v>
      </c>
      <c r="I202" s="151">
        <v>49</v>
      </c>
      <c r="J202" s="172">
        <v>0.9</v>
      </c>
      <c r="K202" s="154">
        <v>1</v>
      </c>
      <c r="L202" s="154">
        <v>1</v>
      </c>
      <c r="M202" s="154">
        <v>1</v>
      </c>
      <c r="N202" s="207">
        <v>1174</v>
      </c>
      <c r="O202" s="153">
        <v>1132</v>
      </c>
      <c r="P202" s="153">
        <v>49</v>
      </c>
      <c r="Q202" s="151">
        <v>53</v>
      </c>
      <c r="R202" s="151">
        <v>48</v>
      </c>
      <c r="S202" s="154">
        <v>0.964224872231687</v>
      </c>
      <c r="T202" s="154">
        <v>0.96078431372549</v>
      </c>
      <c r="U202" s="155">
        <v>0.981481481481482</v>
      </c>
      <c r="V202" s="155">
        <v>0.979591836734694</v>
      </c>
      <c r="W202" s="173">
        <v>-0.0206971677559913</v>
      </c>
      <c r="X202" s="158">
        <v>335</v>
      </c>
      <c r="Y202" s="208">
        <v>319</v>
      </c>
      <c r="Z202" s="208">
        <v>339</v>
      </c>
      <c r="AA202" s="208">
        <v>324</v>
      </c>
      <c r="AB202" s="209">
        <v>0.952238805970149</v>
      </c>
      <c r="AC202" s="155">
        <v>0.955752212389381</v>
      </c>
      <c r="AD202" s="173">
        <v>-0.00351340641923137</v>
      </c>
    </row>
    <row r="203" spans="1:30">
      <c r="A203" s="175" t="s">
        <v>99</v>
      </c>
      <c r="B203" s="214" t="s">
        <v>1788</v>
      </c>
      <c r="C203" s="214" t="s">
        <v>189</v>
      </c>
      <c r="D203" s="153">
        <v>53</v>
      </c>
      <c r="E203" s="153">
        <v>53</v>
      </c>
      <c r="F203" s="151">
        <v>56</v>
      </c>
      <c r="G203" s="151">
        <v>56</v>
      </c>
      <c r="H203" s="151">
        <v>56</v>
      </c>
      <c r="I203" s="151">
        <v>56</v>
      </c>
      <c r="J203" s="172">
        <v>0.9</v>
      </c>
      <c r="K203" s="154">
        <v>1</v>
      </c>
      <c r="L203" s="154">
        <v>1</v>
      </c>
      <c r="M203" s="154">
        <v>1</v>
      </c>
      <c r="N203" s="207">
        <v>1280</v>
      </c>
      <c r="O203" s="153">
        <v>1258</v>
      </c>
      <c r="P203" s="153">
        <v>51</v>
      </c>
      <c r="Q203" s="151">
        <v>53</v>
      </c>
      <c r="R203" s="151">
        <v>54</v>
      </c>
      <c r="S203" s="154">
        <v>0.9828125</v>
      </c>
      <c r="T203" s="154">
        <v>0.962264150943396</v>
      </c>
      <c r="U203" s="155">
        <v>0.946428571428571</v>
      </c>
      <c r="V203" s="155">
        <v>0.964285714285714</v>
      </c>
      <c r="W203" s="173">
        <v>0.0158355795148248</v>
      </c>
      <c r="X203" s="158">
        <v>371</v>
      </c>
      <c r="Y203" s="208">
        <v>359</v>
      </c>
      <c r="Z203" s="208">
        <v>373</v>
      </c>
      <c r="AA203" s="208">
        <v>368</v>
      </c>
      <c r="AB203" s="209">
        <v>0.967654986522911</v>
      </c>
      <c r="AC203" s="155">
        <v>0.986595174262735</v>
      </c>
      <c r="AD203" s="173">
        <v>-0.0189401877398235</v>
      </c>
    </row>
    <row r="204" spans="1:30">
      <c r="A204" s="175" t="s">
        <v>99</v>
      </c>
      <c r="B204" s="214" t="s">
        <v>1788</v>
      </c>
      <c r="C204" s="214" t="s">
        <v>190</v>
      </c>
      <c r="D204" s="153">
        <v>44</v>
      </c>
      <c r="E204" s="153">
        <v>43</v>
      </c>
      <c r="F204" s="151">
        <v>45</v>
      </c>
      <c r="G204" s="151">
        <v>44</v>
      </c>
      <c r="H204" s="151">
        <v>46</v>
      </c>
      <c r="I204" s="151">
        <v>45</v>
      </c>
      <c r="J204" s="172">
        <v>0.9</v>
      </c>
      <c r="K204" s="154">
        <v>0.977272727272727</v>
      </c>
      <c r="L204" s="154">
        <v>0.977777777777778</v>
      </c>
      <c r="M204" s="154">
        <v>0.978260869565217</v>
      </c>
      <c r="N204" s="207">
        <v>1018</v>
      </c>
      <c r="O204" s="153">
        <v>963</v>
      </c>
      <c r="P204" s="153">
        <v>38</v>
      </c>
      <c r="Q204" s="151">
        <v>44</v>
      </c>
      <c r="R204" s="151">
        <v>43</v>
      </c>
      <c r="S204" s="154">
        <v>0.945972495088409</v>
      </c>
      <c r="T204" s="154">
        <v>0.863636363636364</v>
      </c>
      <c r="U204" s="155">
        <v>0.977777777777778</v>
      </c>
      <c r="V204" s="155">
        <v>0.934782608695652</v>
      </c>
      <c r="W204" s="173">
        <v>-0.114141414141414</v>
      </c>
      <c r="X204" s="158">
        <v>297</v>
      </c>
      <c r="Y204" s="208">
        <v>280</v>
      </c>
      <c r="Z204" s="208">
        <v>293</v>
      </c>
      <c r="AA204" s="208">
        <v>275</v>
      </c>
      <c r="AB204" s="209">
        <v>0.942760942760943</v>
      </c>
      <c r="AC204" s="155">
        <v>0.938566552901024</v>
      </c>
      <c r="AD204" s="173">
        <v>0.00419438985991893</v>
      </c>
    </row>
    <row r="205" spans="1:30">
      <c r="A205" s="175" t="s">
        <v>99</v>
      </c>
      <c r="B205" s="214" t="s">
        <v>1789</v>
      </c>
      <c r="C205" s="214" t="s">
        <v>191</v>
      </c>
      <c r="D205" s="153">
        <v>70</v>
      </c>
      <c r="E205" s="153">
        <v>70</v>
      </c>
      <c r="F205" s="151">
        <v>73</v>
      </c>
      <c r="G205" s="151">
        <v>73</v>
      </c>
      <c r="H205" s="151">
        <v>67</v>
      </c>
      <c r="I205" s="151">
        <v>67</v>
      </c>
      <c r="J205" s="172">
        <v>0.9</v>
      </c>
      <c r="K205" s="154">
        <v>1</v>
      </c>
      <c r="L205" s="154">
        <v>1</v>
      </c>
      <c r="M205" s="154">
        <v>1</v>
      </c>
      <c r="N205" s="207">
        <v>1645</v>
      </c>
      <c r="O205" s="153">
        <v>1596</v>
      </c>
      <c r="P205" s="153">
        <v>67</v>
      </c>
      <c r="Q205" s="151">
        <v>71</v>
      </c>
      <c r="R205" s="151">
        <v>66</v>
      </c>
      <c r="S205" s="154">
        <v>0.970212765957447</v>
      </c>
      <c r="T205" s="154">
        <v>0.957142857142857</v>
      </c>
      <c r="U205" s="155">
        <v>0.972602739726027</v>
      </c>
      <c r="V205" s="155">
        <v>0.985074626865672</v>
      </c>
      <c r="W205" s="173">
        <v>-0.0154598825831702</v>
      </c>
      <c r="X205" s="158">
        <v>471</v>
      </c>
      <c r="Y205" s="208">
        <v>459</v>
      </c>
      <c r="Z205" s="208">
        <v>474</v>
      </c>
      <c r="AA205" s="208">
        <v>455</v>
      </c>
      <c r="AB205" s="209">
        <v>0.974522292993631</v>
      </c>
      <c r="AC205" s="155">
        <v>0.959915611814346</v>
      </c>
      <c r="AD205" s="173">
        <v>0.0146066811792845</v>
      </c>
    </row>
    <row r="206" spans="1:30">
      <c r="A206" s="175" t="s">
        <v>99</v>
      </c>
      <c r="B206" s="214" t="s">
        <v>1789</v>
      </c>
      <c r="C206" s="214" t="s">
        <v>192</v>
      </c>
      <c r="D206" s="153">
        <v>86</v>
      </c>
      <c r="E206" s="153">
        <v>86</v>
      </c>
      <c r="F206" s="151">
        <v>88</v>
      </c>
      <c r="G206" s="151">
        <v>88</v>
      </c>
      <c r="H206" s="151">
        <v>74</v>
      </c>
      <c r="I206" s="151">
        <v>74</v>
      </c>
      <c r="J206" s="172">
        <v>0.9</v>
      </c>
      <c r="K206" s="154">
        <v>1</v>
      </c>
      <c r="L206" s="154">
        <v>1</v>
      </c>
      <c r="M206" s="154">
        <v>1</v>
      </c>
      <c r="N206" s="207">
        <v>1923</v>
      </c>
      <c r="O206" s="153">
        <v>1850</v>
      </c>
      <c r="P206" s="153">
        <v>85</v>
      </c>
      <c r="Q206" s="151">
        <v>82</v>
      </c>
      <c r="R206" s="151">
        <v>70</v>
      </c>
      <c r="S206" s="154">
        <v>0.962038481539262</v>
      </c>
      <c r="T206" s="154">
        <v>0.988372093023256</v>
      </c>
      <c r="U206" s="155">
        <v>0.931818181818182</v>
      </c>
      <c r="V206" s="155">
        <v>0.945945945945946</v>
      </c>
      <c r="W206" s="173">
        <v>0.056553911205074</v>
      </c>
      <c r="X206" s="158">
        <v>574</v>
      </c>
      <c r="Y206" s="208">
        <v>554</v>
      </c>
      <c r="Z206" s="208">
        <v>545</v>
      </c>
      <c r="AA206" s="208">
        <v>515</v>
      </c>
      <c r="AB206" s="209">
        <v>0.965156794425087</v>
      </c>
      <c r="AC206" s="155">
        <v>0.944954128440367</v>
      </c>
      <c r="AD206" s="173">
        <v>0.0202026659847201</v>
      </c>
    </row>
    <row r="207" spans="1:30">
      <c r="A207" s="175" t="s">
        <v>99</v>
      </c>
      <c r="B207" s="214" t="s">
        <v>1789</v>
      </c>
      <c r="C207" s="214" t="s">
        <v>193</v>
      </c>
      <c r="D207" s="153">
        <v>80</v>
      </c>
      <c r="E207" s="153">
        <v>80</v>
      </c>
      <c r="F207" s="151">
        <v>81</v>
      </c>
      <c r="G207" s="151">
        <v>81</v>
      </c>
      <c r="H207" s="151">
        <v>74</v>
      </c>
      <c r="I207" s="151">
        <v>74</v>
      </c>
      <c r="J207" s="172">
        <v>0.9</v>
      </c>
      <c r="K207" s="154">
        <v>1</v>
      </c>
      <c r="L207" s="154">
        <v>1</v>
      </c>
      <c r="M207" s="154">
        <v>1</v>
      </c>
      <c r="N207" s="207">
        <v>1731</v>
      </c>
      <c r="O207" s="153">
        <v>1615</v>
      </c>
      <c r="P207" s="153">
        <v>76</v>
      </c>
      <c r="Q207" s="151">
        <v>75</v>
      </c>
      <c r="R207" s="151">
        <v>68</v>
      </c>
      <c r="S207" s="154">
        <v>0.932986712882727</v>
      </c>
      <c r="T207" s="154">
        <v>0.95</v>
      </c>
      <c r="U207" s="155">
        <v>0.925925925925926</v>
      </c>
      <c r="V207" s="155">
        <v>0.918918918918919</v>
      </c>
      <c r="W207" s="173">
        <v>0.024074074074074</v>
      </c>
      <c r="X207" s="158">
        <v>506</v>
      </c>
      <c r="Y207" s="208">
        <v>462</v>
      </c>
      <c r="Z207" s="208">
        <v>495</v>
      </c>
      <c r="AA207" s="208">
        <v>462</v>
      </c>
      <c r="AB207" s="209">
        <v>0.91304347826087</v>
      </c>
      <c r="AC207" s="155">
        <v>0.933333333333333</v>
      </c>
      <c r="AD207" s="173">
        <v>-0.0202898550724638</v>
      </c>
    </row>
    <row r="208" spans="1:30">
      <c r="A208" s="175" t="s">
        <v>99</v>
      </c>
      <c r="B208" s="214" t="s">
        <v>1789</v>
      </c>
      <c r="C208" s="214" t="s">
        <v>194</v>
      </c>
      <c r="D208" s="153">
        <v>53</v>
      </c>
      <c r="E208" s="153">
        <v>52</v>
      </c>
      <c r="F208" s="151">
        <v>54</v>
      </c>
      <c r="G208" s="151">
        <v>53</v>
      </c>
      <c r="H208" s="151">
        <v>49</v>
      </c>
      <c r="I208" s="151">
        <v>48</v>
      </c>
      <c r="J208" s="172">
        <v>0.9</v>
      </c>
      <c r="K208" s="154">
        <v>0.981132075471698</v>
      </c>
      <c r="L208" s="154">
        <v>0.981481481481482</v>
      </c>
      <c r="M208" s="154">
        <v>0.979591836734694</v>
      </c>
      <c r="N208" s="207">
        <v>1223</v>
      </c>
      <c r="O208" s="153">
        <v>1195</v>
      </c>
      <c r="P208" s="153">
        <v>51</v>
      </c>
      <c r="Q208" s="151">
        <v>52</v>
      </c>
      <c r="R208" s="151">
        <v>47</v>
      </c>
      <c r="S208" s="154">
        <v>0.977105478331971</v>
      </c>
      <c r="T208" s="154">
        <v>0.962264150943396</v>
      </c>
      <c r="U208" s="155">
        <v>0.962962962962963</v>
      </c>
      <c r="V208" s="155">
        <v>0.959183673469388</v>
      </c>
      <c r="W208" s="173">
        <v>-0.000698812019566675</v>
      </c>
      <c r="X208" s="158">
        <v>340</v>
      </c>
      <c r="Y208" s="208">
        <v>329</v>
      </c>
      <c r="Z208" s="208">
        <v>355</v>
      </c>
      <c r="AA208" s="208">
        <v>347</v>
      </c>
      <c r="AB208" s="209">
        <v>0.967647058823529</v>
      </c>
      <c r="AC208" s="155">
        <v>0.977464788732394</v>
      </c>
      <c r="AD208" s="173">
        <v>-0.00981772990886498</v>
      </c>
    </row>
    <row r="209" spans="1:30">
      <c r="A209" s="175" t="s">
        <v>99</v>
      </c>
      <c r="B209" s="214" t="s">
        <v>1789</v>
      </c>
      <c r="C209" s="214" t="s">
        <v>195</v>
      </c>
      <c r="D209" s="153">
        <v>76</v>
      </c>
      <c r="E209" s="153">
        <v>76</v>
      </c>
      <c r="F209" s="151">
        <v>75</v>
      </c>
      <c r="G209" s="151">
        <v>75</v>
      </c>
      <c r="H209" s="151">
        <v>72</v>
      </c>
      <c r="I209" s="151">
        <v>72</v>
      </c>
      <c r="J209" s="172">
        <v>0.9</v>
      </c>
      <c r="K209" s="154">
        <v>1</v>
      </c>
      <c r="L209" s="154">
        <v>1</v>
      </c>
      <c r="M209" s="154">
        <v>1</v>
      </c>
      <c r="N209" s="207">
        <v>1749</v>
      </c>
      <c r="O209" s="153">
        <v>1634</v>
      </c>
      <c r="P209" s="153">
        <v>74</v>
      </c>
      <c r="Q209" s="151">
        <v>68</v>
      </c>
      <c r="R209" s="151">
        <v>70</v>
      </c>
      <c r="S209" s="154">
        <v>0.934248141795312</v>
      </c>
      <c r="T209" s="154">
        <v>0.973684210526316</v>
      </c>
      <c r="U209" s="155">
        <v>0.906666666666667</v>
      </c>
      <c r="V209" s="155">
        <v>0.972222222222222</v>
      </c>
      <c r="W209" s="173">
        <v>0.0670175438596492</v>
      </c>
      <c r="X209" s="158">
        <v>505</v>
      </c>
      <c r="Y209" s="208">
        <v>478</v>
      </c>
      <c r="Z209" s="208">
        <v>504</v>
      </c>
      <c r="AA209" s="208">
        <v>464</v>
      </c>
      <c r="AB209" s="209">
        <v>0.946534653465346</v>
      </c>
      <c r="AC209" s="155">
        <v>0.920634920634921</v>
      </c>
      <c r="AD209" s="173">
        <v>0.0258997328304259</v>
      </c>
    </row>
    <row r="210" spans="1:30">
      <c r="A210" s="175" t="s">
        <v>99</v>
      </c>
      <c r="B210" s="214" t="s">
        <v>1789</v>
      </c>
      <c r="C210" s="214" t="s">
        <v>196</v>
      </c>
      <c r="D210" s="153">
        <v>73</v>
      </c>
      <c r="E210" s="153">
        <v>71</v>
      </c>
      <c r="F210" s="151">
        <v>72</v>
      </c>
      <c r="G210" s="151">
        <v>71</v>
      </c>
      <c r="H210" s="151">
        <v>73</v>
      </c>
      <c r="I210" s="151">
        <v>67</v>
      </c>
      <c r="J210" s="172">
        <v>0.9</v>
      </c>
      <c r="K210" s="154">
        <v>0.972602739726027</v>
      </c>
      <c r="L210" s="154">
        <v>0.986111111111111</v>
      </c>
      <c r="M210" s="154">
        <v>0.917808219178082</v>
      </c>
      <c r="N210" s="207">
        <v>1669</v>
      </c>
      <c r="O210" s="153">
        <v>1544</v>
      </c>
      <c r="P210" s="153">
        <v>67</v>
      </c>
      <c r="Q210" s="151">
        <v>71</v>
      </c>
      <c r="R210" s="151">
        <v>62</v>
      </c>
      <c r="S210" s="154">
        <v>0.925104853205512</v>
      </c>
      <c r="T210" s="154">
        <v>0.917808219178082</v>
      </c>
      <c r="U210" s="155">
        <v>0.986111111111111</v>
      </c>
      <c r="V210" s="155">
        <v>0.849315068493151</v>
      </c>
      <c r="W210" s="173">
        <v>-0.068302891933029</v>
      </c>
      <c r="X210" s="158">
        <v>486</v>
      </c>
      <c r="Y210" s="208">
        <v>451</v>
      </c>
      <c r="Z210" s="208">
        <v>480</v>
      </c>
      <c r="AA210" s="208">
        <v>437</v>
      </c>
      <c r="AB210" s="209">
        <v>0.92798353909465</v>
      </c>
      <c r="AC210" s="155">
        <v>0.910416666666667</v>
      </c>
      <c r="AD210" s="173">
        <v>0.0175668724279836</v>
      </c>
    </row>
    <row r="211" spans="1:30">
      <c r="A211" s="175" t="s">
        <v>99</v>
      </c>
      <c r="B211" s="214" t="s">
        <v>1789</v>
      </c>
      <c r="C211" s="214" t="s">
        <v>197</v>
      </c>
      <c r="D211" s="153">
        <v>80</v>
      </c>
      <c r="E211" s="153">
        <v>78</v>
      </c>
      <c r="F211" s="151">
        <v>84</v>
      </c>
      <c r="G211" s="151">
        <v>83</v>
      </c>
      <c r="H211" s="151">
        <v>78</v>
      </c>
      <c r="I211" s="151">
        <v>78</v>
      </c>
      <c r="J211" s="172">
        <v>0.9</v>
      </c>
      <c r="K211" s="154">
        <v>0.975</v>
      </c>
      <c r="L211" s="154">
        <v>0.988095238095238</v>
      </c>
      <c r="M211" s="154">
        <v>1</v>
      </c>
      <c r="N211" s="207">
        <v>1898</v>
      </c>
      <c r="O211" s="153">
        <v>1755</v>
      </c>
      <c r="P211" s="153">
        <v>74</v>
      </c>
      <c r="Q211" s="151">
        <v>79</v>
      </c>
      <c r="R211" s="151">
        <v>72</v>
      </c>
      <c r="S211" s="154">
        <v>0.924657534246575</v>
      </c>
      <c r="T211" s="154">
        <v>0.925</v>
      </c>
      <c r="U211" s="155">
        <v>0.94047619047619</v>
      </c>
      <c r="V211" s="155">
        <v>0.923076923076923</v>
      </c>
      <c r="W211" s="173">
        <v>-0.0154761904761904</v>
      </c>
      <c r="X211" s="158">
        <v>551</v>
      </c>
      <c r="Y211" s="208">
        <v>516</v>
      </c>
      <c r="Z211" s="208">
        <v>554</v>
      </c>
      <c r="AA211" s="208">
        <v>500</v>
      </c>
      <c r="AB211" s="209">
        <v>0.936479128856624</v>
      </c>
      <c r="AC211" s="155">
        <v>0.902527075812274</v>
      </c>
      <c r="AD211" s="173">
        <v>0.03395205304435</v>
      </c>
    </row>
    <row r="212" spans="1:30">
      <c r="A212" s="175" t="s">
        <v>99</v>
      </c>
      <c r="B212" s="214" t="s">
        <v>1789</v>
      </c>
      <c r="C212" s="214" t="s">
        <v>198</v>
      </c>
      <c r="D212" s="153">
        <v>47</v>
      </c>
      <c r="E212" s="153">
        <v>47</v>
      </c>
      <c r="F212" s="151">
        <v>47</v>
      </c>
      <c r="G212" s="151">
        <v>47</v>
      </c>
      <c r="H212" s="151">
        <v>45</v>
      </c>
      <c r="I212" s="151">
        <v>45</v>
      </c>
      <c r="J212" s="172">
        <v>0.9</v>
      </c>
      <c r="K212" s="154">
        <v>1</v>
      </c>
      <c r="L212" s="154">
        <v>1</v>
      </c>
      <c r="M212" s="154">
        <v>1</v>
      </c>
      <c r="N212" s="207">
        <v>1058</v>
      </c>
      <c r="O212" s="153">
        <v>997</v>
      </c>
      <c r="P212" s="153">
        <v>45</v>
      </c>
      <c r="Q212" s="151">
        <v>46</v>
      </c>
      <c r="R212" s="151">
        <v>44</v>
      </c>
      <c r="S212" s="154">
        <v>0.94234404536862</v>
      </c>
      <c r="T212" s="154">
        <v>0.957446808510638</v>
      </c>
      <c r="U212" s="155">
        <v>0.978723404255319</v>
      </c>
      <c r="V212" s="155">
        <v>0.977777777777778</v>
      </c>
      <c r="W212" s="173">
        <v>-0.0212765957446808</v>
      </c>
      <c r="X212" s="158">
        <v>315</v>
      </c>
      <c r="Y212" s="208">
        <v>303</v>
      </c>
      <c r="Z212" s="208">
        <v>295</v>
      </c>
      <c r="AA212" s="208">
        <v>270</v>
      </c>
      <c r="AB212" s="209">
        <v>0.961904761904762</v>
      </c>
      <c r="AC212" s="155">
        <v>0.915254237288136</v>
      </c>
      <c r="AD212" s="173">
        <v>0.0466505246166263</v>
      </c>
    </row>
    <row r="213" spans="1:30">
      <c r="A213" s="175" t="s">
        <v>99</v>
      </c>
      <c r="B213" s="214" t="s">
        <v>1789</v>
      </c>
      <c r="C213" s="214" t="s">
        <v>199</v>
      </c>
      <c r="D213" s="153">
        <v>80</v>
      </c>
      <c r="E213" s="153">
        <v>79</v>
      </c>
      <c r="F213" s="151">
        <v>80</v>
      </c>
      <c r="G213" s="151">
        <v>79</v>
      </c>
      <c r="H213" s="151">
        <v>76</v>
      </c>
      <c r="I213" s="151">
        <v>76</v>
      </c>
      <c r="J213" s="172">
        <v>0.9</v>
      </c>
      <c r="K213" s="154">
        <v>0.9875</v>
      </c>
      <c r="L213" s="154">
        <v>0.9875</v>
      </c>
      <c r="M213" s="154">
        <v>1</v>
      </c>
      <c r="N213" s="207">
        <v>1725</v>
      </c>
      <c r="O213" s="153">
        <v>1687</v>
      </c>
      <c r="P213" s="153">
        <v>76</v>
      </c>
      <c r="Q213" s="151">
        <v>77</v>
      </c>
      <c r="R213" s="151">
        <v>74</v>
      </c>
      <c r="S213" s="154">
        <v>0.977971014492754</v>
      </c>
      <c r="T213" s="154">
        <v>0.95</v>
      </c>
      <c r="U213" s="155">
        <v>0.9625</v>
      </c>
      <c r="V213" s="155">
        <v>0.973684210526316</v>
      </c>
      <c r="W213" s="173">
        <v>-0.0125000000000001</v>
      </c>
      <c r="X213" s="158">
        <v>502</v>
      </c>
      <c r="Y213" s="208">
        <v>489</v>
      </c>
      <c r="Z213" s="208">
        <v>496</v>
      </c>
      <c r="AA213" s="208">
        <v>486</v>
      </c>
      <c r="AB213" s="209">
        <v>0.974103585657371</v>
      </c>
      <c r="AC213" s="155">
        <v>0.979838709677419</v>
      </c>
      <c r="AD213" s="173">
        <v>-0.00573512402004883</v>
      </c>
    </row>
    <row r="214" spans="1:30">
      <c r="A214" s="175" t="s">
        <v>99</v>
      </c>
      <c r="B214" s="214" t="s">
        <v>1790</v>
      </c>
      <c r="C214" s="214" t="s">
        <v>200</v>
      </c>
      <c r="D214" s="153">
        <v>0</v>
      </c>
      <c r="E214" s="153">
        <v>0</v>
      </c>
      <c r="F214" s="151">
        <v>0</v>
      </c>
      <c r="G214" s="151">
        <v>0</v>
      </c>
      <c r="H214" s="151">
        <v>0</v>
      </c>
      <c r="I214" s="151">
        <v>0</v>
      </c>
      <c r="J214" s="172">
        <v>0.9</v>
      </c>
      <c r="K214" s="154">
        <v>0</v>
      </c>
      <c r="L214" s="154">
        <v>0</v>
      </c>
      <c r="M214" s="154">
        <v>0</v>
      </c>
      <c r="N214" s="207">
        <v>0</v>
      </c>
      <c r="O214" s="153">
        <v>0</v>
      </c>
      <c r="P214" s="153">
        <v>0</v>
      </c>
      <c r="Q214" s="151">
        <v>0</v>
      </c>
      <c r="R214" s="151">
        <v>0</v>
      </c>
      <c r="S214" s="154">
        <v>0</v>
      </c>
      <c r="T214" s="154">
        <v>0</v>
      </c>
      <c r="U214" s="155">
        <v>0</v>
      </c>
      <c r="V214" s="155">
        <v>0</v>
      </c>
      <c r="W214" s="173">
        <v>0</v>
      </c>
      <c r="X214" s="158">
        <v>0</v>
      </c>
      <c r="Y214" s="208">
        <v>0</v>
      </c>
      <c r="Z214" s="208">
        <v>0</v>
      </c>
      <c r="AA214" s="208">
        <v>0</v>
      </c>
      <c r="AB214" s="209">
        <v>0</v>
      </c>
      <c r="AC214" s="155">
        <v>0</v>
      </c>
      <c r="AD214" s="173">
        <v>0</v>
      </c>
    </row>
    <row r="215" spans="1:30">
      <c r="A215" s="175" t="s">
        <v>99</v>
      </c>
      <c r="B215" s="214" t="s">
        <v>1790</v>
      </c>
      <c r="C215" s="214" t="s">
        <v>201</v>
      </c>
      <c r="D215" s="153">
        <v>75</v>
      </c>
      <c r="E215" s="153">
        <v>73</v>
      </c>
      <c r="F215" s="151">
        <v>79</v>
      </c>
      <c r="G215" s="151">
        <v>77</v>
      </c>
      <c r="H215" s="151">
        <v>77</v>
      </c>
      <c r="I215" s="151">
        <v>74</v>
      </c>
      <c r="J215" s="172">
        <v>0.9</v>
      </c>
      <c r="K215" s="154">
        <v>0.973333333333333</v>
      </c>
      <c r="L215" s="154">
        <v>0.974683544303797</v>
      </c>
      <c r="M215" s="154">
        <v>0.961038961038961</v>
      </c>
      <c r="N215" s="207">
        <v>1780</v>
      </c>
      <c r="O215" s="153">
        <v>1646</v>
      </c>
      <c r="P215" s="153">
        <v>72</v>
      </c>
      <c r="Q215" s="151">
        <v>74</v>
      </c>
      <c r="R215" s="151">
        <v>70</v>
      </c>
      <c r="S215" s="154">
        <v>0.924719101123595</v>
      </c>
      <c r="T215" s="154">
        <v>0.96</v>
      </c>
      <c r="U215" s="155">
        <v>0.936708860759494</v>
      </c>
      <c r="V215" s="155">
        <v>0.909090909090909</v>
      </c>
      <c r="W215" s="173">
        <v>0.0232911392405063</v>
      </c>
      <c r="X215" s="158">
        <v>519</v>
      </c>
      <c r="Y215" s="208">
        <v>486</v>
      </c>
      <c r="Z215" s="208">
        <v>519</v>
      </c>
      <c r="AA215" s="208">
        <v>479</v>
      </c>
      <c r="AB215" s="209">
        <v>0.936416184971098</v>
      </c>
      <c r="AC215" s="155">
        <v>0.922928709055877</v>
      </c>
      <c r="AD215" s="173">
        <v>0.0134874759152216</v>
      </c>
    </row>
    <row r="216" spans="1:30">
      <c r="A216" s="175" t="s">
        <v>99</v>
      </c>
      <c r="B216" s="214" t="s">
        <v>1790</v>
      </c>
      <c r="C216" s="214" t="s">
        <v>202</v>
      </c>
      <c r="D216" s="153">
        <v>0</v>
      </c>
      <c r="E216" s="153">
        <v>0</v>
      </c>
      <c r="F216" s="151">
        <v>0</v>
      </c>
      <c r="G216" s="151">
        <v>0</v>
      </c>
      <c r="H216" s="151">
        <v>0</v>
      </c>
      <c r="I216" s="151">
        <v>0</v>
      </c>
      <c r="J216" s="172">
        <v>0.9</v>
      </c>
      <c r="K216" s="154">
        <v>0</v>
      </c>
      <c r="L216" s="154">
        <v>0</v>
      </c>
      <c r="M216" s="154">
        <v>0</v>
      </c>
      <c r="N216" s="207">
        <v>0</v>
      </c>
      <c r="O216" s="153">
        <v>0</v>
      </c>
      <c r="P216" s="153">
        <v>0</v>
      </c>
      <c r="Q216" s="151">
        <v>0</v>
      </c>
      <c r="R216" s="151">
        <v>0</v>
      </c>
      <c r="S216" s="154">
        <v>0</v>
      </c>
      <c r="T216" s="154">
        <v>0</v>
      </c>
      <c r="U216" s="155">
        <v>0</v>
      </c>
      <c r="V216" s="155">
        <v>0</v>
      </c>
      <c r="W216" s="173">
        <v>0</v>
      </c>
      <c r="X216" s="158">
        <v>0</v>
      </c>
      <c r="Y216" s="208">
        <v>0</v>
      </c>
      <c r="Z216" s="208">
        <v>0</v>
      </c>
      <c r="AA216" s="208">
        <v>0</v>
      </c>
      <c r="AB216" s="209">
        <v>0</v>
      </c>
      <c r="AC216" s="155">
        <v>0</v>
      </c>
      <c r="AD216" s="173">
        <v>0</v>
      </c>
    </row>
    <row r="217" spans="1:30">
      <c r="A217" s="175" t="s">
        <v>99</v>
      </c>
      <c r="B217" s="214" t="s">
        <v>1790</v>
      </c>
      <c r="C217" s="214" t="s">
        <v>203</v>
      </c>
      <c r="D217" s="153">
        <v>60</v>
      </c>
      <c r="E217" s="153">
        <v>60</v>
      </c>
      <c r="F217" s="151">
        <v>58</v>
      </c>
      <c r="G217" s="151">
        <v>58</v>
      </c>
      <c r="H217" s="151">
        <v>56</v>
      </c>
      <c r="I217" s="151">
        <v>56</v>
      </c>
      <c r="J217" s="172">
        <v>0.9</v>
      </c>
      <c r="K217" s="154">
        <v>1</v>
      </c>
      <c r="L217" s="154">
        <v>1</v>
      </c>
      <c r="M217" s="154">
        <v>1</v>
      </c>
      <c r="N217" s="207">
        <v>1360</v>
      </c>
      <c r="O217" s="153">
        <v>1342</v>
      </c>
      <c r="P217" s="153">
        <v>59</v>
      </c>
      <c r="Q217" s="151">
        <v>57</v>
      </c>
      <c r="R217" s="151">
        <v>56</v>
      </c>
      <c r="S217" s="154">
        <v>0.986764705882353</v>
      </c>
      <c r="T217" s="154">
        <v>0.983333333333333</v>
      </c>
      <c r="U217" s="155">
        <v>0.982758620689655</v>
      </c>
      <c r="V217" s="155">
        <v>1</v>
      </c>
      <c r="W217" s="173">
        <v>0.000574712643678144</v>
      </c>
      <c r="X217" s="158">
        <v>396</v>
      </c>
      <c r="Y217" s="208">
        <v>390</v>
      </c>
      <c r="Z217" s="208">
        <v>402</v>
      </c>
      <c r="AA217" s="208">
        <v>394</v>
      </c>
      <c r="AB217" s="209">
        <v>0.984848484848485</v>
      </c>
      <c r="AC217" s="155">
        <v>0.980099502487562</v>
      </c>
      <c r="AD217" s="173">
        <v>0.00474898236092269</v>
      </c>
    </row>
    <row r="218" spans="1:30">
      <c r="A218" s="175" t="s">
        <v>99</v>
      </c>
      <c r="B218" s="214" t="s">
        <v>1790</v>
      </c>
      <c r="C218" s="214" t="s">
        <v>204</v>
      </c>
      <c r="D218" s="153">
        <v>51</v>
      </c>
      <c r="E218" s="153">
        <v>51</v>
      </c>
      <c r="F218" s="151">
        <v>49</v>
      </c>
      <c r="G218" s="151">
        <v>49</v>
      </c>
      <c r="H218" s="151">
        <v>49</v>
      </c>
      <c r="I218" s="151">
        <v>49</v>
      </c>
      <c r="J218" s="172">
        <v>0.9</v>
      </c>
      <c r="K218" s="154">
        <v>1</v>
      </c>
      <c r="L218" s="154">
        <v>1</v>
      </c>
      <c r="M218" s="154">
        <v>1</v>
      </c>
      <c r="N218" s="207">
        <v>1155</v>
      </c>
      <c r="O218" s="153">
        <v>1084</v>
      </c>
      <c r="P218" s="153">
        <v>46</v>
      </c>
      <c r="Q218" s="151">
        <v>47</v>
      </c>
      <c r="R218" s="151">
        <v>46</v>
      </c>
      <c r="S218" s="154">
        <v>0.938528138528139</v>
      </c>
      <c r="T218" s="154">
        <v>0.901960784313726</v>
      </c>
      <c r="U218" s="155">
        <v>0.959183673469388</v>
      </c>
      <c r="V218" s="155">
        <v>0.938775510204082</v>
      </c>
      <c r="W218" s="173">
        <v>-0.0572228891556622</v>
      </c>
      <c r="X218" s="158">
        <v>333</v>
      </c>
      <c r="Y218" s="208">
        <v>311</v>
      </c>
      <c r="Z218" s="208">
        <v>338</v>
      </c>
      <c r="AA218" s="208">
        <v>322</v>
      </c>
      <c r="AB218" s="209">
        <v>0.933933933933934</v>
      </c>
      <c r="AC218" s="155">
        <v>0.952662721893491</v>
      </c>
      <c r="AD218" s="173">
        <v>-0.0187287879595571</v>
      </c>
    </row>
    <row r="219" spans="1:30">
      <c r="A219" s="175" t="s">
        <v>99</v>
      </c>
      <c r="B219" s="214" t="s">
        <v>1790</v>
      </c>
      <c r="C219" s="214" t="s">
        <v>205</v>
      </c>
      <c r="D219" s="153">
        <v>49</v>
      </c>
      <c r="E219" s="153">
        <v>49</v>
      </c>
      <c r="F219" s="151">
        <v>46</v>
      </c>
      <c r="G219" s="151">
        <v>46</v>
      </c>
      <c r="H219" s="151">
        <v>47</v>
      </c>
      <c r="I219" s="151">
        <v>47</v>
      </c>
      <c r="J219" s="172">
        <v>0.9</v>
      </c>
      <c r="K219" s="154">
        <v>1</v>
      </c>
      <c r="L219" s="154">
        <v>1</v>
      </c>
      <c r="M219" s="154">
        <v>1</v>
      </c>
      <c r="N219" s="207">
        <v>1097</v>
      </c>
      <c r="O219" s="153">
        <v>1050</v>
      </c>
      <c r="P219" s="153">
        <v>49</v>
      </c>
      <c r="Q219" s="151">
        <v>45</v>
      </c>
      <c r="R219" s="151">
        <v>47</v>
      </c>
      <c r="S219" s="154">
        <v>0.957155879671832</v>
      </c>
      <c r="T219" s="154">
        <v>1</v>
      </c>
      <c r="U219" s="155">
        <v>0.978260869565217</v>
      </c>
      <c r="V219" s="155">
        <v>1</v>
      </c>
      <c r="W219" s="173">
        <v>0.0217391304347826</v>
      </c>
      <c r="X219" s="158">
        <v>321</v>
      </c>
      <c r="Y219" s="208">
        <v>316</v>
      </c>
      <c r="Z219" s="208">
        <v>325</v>
      </c>
      <c r="AA219" s="208">
        <v>316</v>
      </c>
      <c r="AB219" s="209">
        <v>0.984423676012461</v>
      </c>
      <c r="AC219" s="155">
        <v>0.972307692307692</v>
      </c>
      <c r="AD219" s="173">
        <v>0.0121159837047687</v>
      </c>
    </row>
    <row r="220" spans="1:30">
      <c r="A220" s="175" t="s">
        <v>99</v>
      </c>
      <c r="B220" s="214" t="s">
        <v>1790</v>
      </c>
      <c r="C220" s="214" t="s">
        <v>206</v>
      </c>
      <c r="D220" s="153">
        <v>0</v>
      </c>
      <c r="E220" s="153">
        <v>0</v>
      </c>
      <c r="F220" s="151">
        <v>0</v>
      </c>
      <c r="G220" s="151">
        <v>0</v>
      </c>
      <c r="H220" s="151">
        <v>0</v>
      </c>
      <c r="I220" s="151">
        <v>0</v>
      </c>
      <c r="J220" s="172">
        <v>0.9</v>
      </c>
      <c r="K220" s="154">
        <v>0</v>
      </c>
      <c r="L220" s="154">
        <v>0</v>
      </c>
      <c r="M220" s="154">
        <v>0</v>
      </c>
      <c r="N220" s="207">
        <v>0</v>
      </c>
      <c r="O220" s="153">
        <v>0</v>
      </c>
      <c r="P220" s="153">
        <v>0</v>
      </c>
      <c r="Q220" s="151">
        <v>0</v>
      </c>
      <c r="R220" s="151">
        <v>0</v>
      </c>
      <c r="S220" s="154">
        <v>0</v>
      </c>
      <c r="T220" s="154">
        <v>0</v>
      </c>
      <c r="U220" s="155">
        <v>0</v>
      </c>
      <c r="V220" s="155">
        <v>0</v>
      </c>
      <c r="W220" s="173">
        <v>0</v>
      </c>
      <c r="X220" s="158">
        <v>0</v>
      </c>
      <c r="Y220" s="208">
        <v>0</v>
      </c>
      <c r="Z220" s="208">
        <v>0</v>
      </c>
      <c r="AA220" s="208">
        <v>0</v>
      </c>
      <c r="AB220" s="209">
        <v>0</v>
      </c>
      <c r="AC220" s="155">
        <v>0</v>
      </c>
      <c r="AD220" s="173">
        <v>0</v>
      </c>
    </row>
    <row r="221" spans="1:30">
      <c r="A221" s="175" t="s">
        <v>99</v>
      </c>
      <c r="B221" s="214" t="s">
        <v>1790</v>
      </c>
      <c r="C221" s="214" t="s">
        <v>207</v>
      </c>
      <c r="D221" s="153">
        <v>0</v>
      </c>
      <c r="E221" s="153">
        <v>0</v>
      </c>
      <c r="F221" s="151">
        <v>0</v>
      </c>
      <c r="G221" s="151">
        <v>0</v>
      </c>
      <c r="H221" s="151">
        <v>0</v>
      </c>
      <c r="I221" s="151">
        <v>0</v>
      </c>
      <c r="J221" s="172">
        <v>0.9</v>
      </c>
      <c r="K221" s="154">
        <v>0</v>
      </c>
      <c r="L221" s="154">
        <v>0</v>
      </c>
      <c r="M221" s="154">
        <v>0</v>
      </c>
      <c r="N221" s="207">
        <v>0</v>
      </c>
      <c r="O221" s="153">
        <v>0</v>
      </c>
      <c r="P221" s="153">
        <v>0</v>
      </c>
      <c r="Q221" s="151">
        <v>0</v>
      </c>
      <c r="R221" s="151">
        <v>0</v>
      </c>
      <c r="S221" s="154">
        <v>0</v>
      </c>
      <c r="T221" s="154">
        <v>0</v>
      </c>
      <c r="U221" s="155">
        <v>0</v>
      </c>
      <c r="V221" s="155">
        <v>0</v>
      </c>
      <c r="W221" s="173">
        <v>0</v>
      </c>
      <c r="X221" s="158">
        <v>0</v>
      </c>
      <c r="Y221" s="208">
        <v>0</v>
      </c>
      <c r="Z221" s="208">
        <v>0</v>
      </c>
      <c r="AA221" s="208">
        <v>0</v>
      </c>
      <c r="AB221" s="209">
        <v>0</v>
      </c>
      <c r="AC221" s="155">
        <v>0</v>
      </c>
      <c r="AD221" s="173">
        <v>0</v>
      </c>
    </row>
    <row r="222" spans="1:30">
      <c r="A222" s="175" t="s">
        <v>99</v>
      </c>
      <c r="B222" s="214" t="s">
        <v>1790</v>
      </c>
      <c r="C222" s="214" t="s">
        <v>208</v>
      </c>
      <c r="D222" s="153">
        <v>0</v>
      </c>
      <c r="E222" s="153">
        <v>0</v>
      </c>
      <c r="F222" s="151">
        <v>0</v>
      </c>
      <c r="G222" s="151">
        <v>0</v>
      </c>
      <c r="H222" s="151">
        <v>0</v>
      </c>
      <c r="I222" s="151">
        <v>0</v>
      </c>
      <c r="J222" s="172">
        <v>0.9</v>
      </c>
      <c r="K222" s="154">
        <v>0</v>
      </c>
      <c r="L222" s="154">
        <v>0</v>
      </c>
      <c r="M222" s="154">
        <v>0</v>
      </c>
      <c r="N222" s="207">
        <v>0</v>
      </c>
      <c r="O222" s="153">
        <v>0</v>
      </c>
      <c r="P222" s="153">
        <v>0</v>
      </c>
      <c r="Q222" s="151">
        <v>0</v>
      </c>
      <c r="R222" s="151">
        <v>0</v>
      </c>
      <c r="S222" s="154">
        <v>0</v>
      </c>
      <c r="T222" s="154">
        <v>0</v>
      </c>
      <c r="U222" s="155">
        <v>0</v>
      </c>
      <c r="V222" s="155">
        <v>0</v>
      </c>
      <c r="W222" s="173">
        <v>0</v>
      </c>
      <c r="X222" s="158">
        <v>0</v>
      </c>
      <c r="Y222" s="208">
        <v>0</v>
      </c>
      <c r="Z222" s="208">
        <v>0</v>
      </c>
      <c r="AA222" s="208">
        <v>0</v>
      </c>
      <c r="AB222" s="209">
        <v>0</v>
      </c>
      <c r="AC222" s="155">
        <v>0</v>
      </c>
      <c r="AD222" s="173">
        <v>0</v>
      </c>
    </row>
    <row r="223" spans="1:30">
      <c r="A223" s="175" t="s">
        <v>99</v>
      </c>
      <c r="B223" s="214" t="s">
        <v>33</v>
      </c>
      <c r="C223" s="214" t="s">
        <v>209</v>
      </c>
      <c r="D223" s="153">
        <v>0</v>
      </c>
      <c r="E223" s="153">
        <v>0</v>
      </c>
      <c r="F223" s="151">
        <v>0</v>
      </c>
      <c r="G223" s="151">
        <v>0</v>
      </c>
      <c r="H223" s="151">
        <v>0</v>
      </c>
      <c r="I223" s="151">
        <v>0</v>
      </c>
      <c r="J223" s="172">
        <v>0.9</v>
      </c>
      <c r="K223" s="154">
        <v>0</v>
      </c>
      <c r="L223" s="154">
        <v>0</v>
      </c>
      <c r="M223" s="154">
        <v>0</v>
      </c>
      <c r="N223" s="207">
        <v>0</v>
      </c>
      <c r="O223" s="153">
        <v>0</v>
      </c>
      <c r="P223" s="153">
        <v>0</v>
      </c>
      <c r="Q223" s="151">
        <v>0</v>
      </c>
      <c r="R223" s="151">
        <v>0</v>
      </c>
      <c r="S223" s="154">
        <v>0</v>
      </c>
      <c r="T223" s="154">
        <v>0</v>
      </c>
      <c r="U223" s="155">
        <v>0</v>
      </c>
      <c r="V223" s="155">
        <v>0</v>
      </c>
      <c r="W223" s="173">
        <v>0</v>
      </c>
      <c r="X223" s="158">
        <v>0</v>
      </c>
      <c r="Y223" s="208">
        <v>0</v>
      </c>
      <c r="Z223" s="208">
        <v>0</v>
      </c>
      <c r="AA223" s="208">
        <v>0</v>
      </c>
      <c r="AB223" s="209">
        <v>0</v>
      </c>
      <c r="AC223" s="155">
        <v>0</v>
      </c>
      <c r="AD223" s="173">
        <v>0</v>
      </c>
    </row>
    <row r="224" spans="1:30">
      <c r="A224" s="175" t="s">
        <v>210</v>
      </c>
      <c r="B224" s="214" t="s">
        <v>1791</v>
      </c>
      <c r="C224" s="214" t="s">
        <v>212</v>
      </c>
      <c r="D224" s="153">
        <v>0</v>
      </c>
      <c r="E224" s="153">
        <v>0</v>
      </c>
      <c r="F224" s="151">
        <v>0</v>
      </c>
      <c r="G224" s="151">
        <v>0</v>
      </c>
      <c r="H224" s="151">
        <v>0</v>
      </c>
      <c r="I224" s="151">
        <v>0</v>
      </c>
      <c r="J224" s="172">
        <v>0.9</v>
      </c>
      <c r="K224" s="154">
        <v>0</v>
      </c>
      <c r="L224" s="154">
        <v>0</v>
      </c>
      <c r="M224" s="154">
        <v>0</v>
      </c>
      <c r="N224" s="207">
        <v>0</v>
      </c>
      <c r="O224" s="153">
        <v>0</v>
      </c>
      <c r="P224" s="153">
        <v>0</v>
      </c>
      <c r="Q224" s="151">
        <v>0</v>
      </c>
      <c r="R224" s="151">
        <v>0</v>
      </c>
      <c r="S224" s="154">
        <v>0</v>
      </c>
      <c r="T224" s="154">
        <v>0</v>
      </c>
      <c r="U224" s="155">
        <v>0</v>
      </c>
      <c r="V224" s="155">
        <v>0</v>
      </c>
      <c r="W224" s="173">
        <v>0</v>
      </c>
      <c r="X224" s="158">
        <v>0</v>
      </c>
      <c r="Y224" s="208">
        <v>0</v>
      </c>
      <c r="Z224" s="208">
        <v>0</v>
      </c>
      <c r="AA224" s="208">
        <v>0</v>
      </c>
      <c r="AB224" s="209">
        <v>0</v>
      </c>
      <c r="AC224" s="155">
        <v>0</v>
      </c>
      <c r="AD224" s="173">
        <v>0</v>
      </c>
    </row>
    <row r="225" spans="1:30">
      <c r="A225" s="175" t="s">
        <v>210</v>
      </c>
      <c r="B225" s="214" t="s">
        <v>1792</v>
      </c>
      <c r="C225" s="214" t="s">
        <v>213</v>
      </c>
      <c r="D225" s="153">
        <v>63</v>
      </c>
      <c r="E225" s="153">
        <v>63</v>
      </c>
      <c r="F225" s="151">
        <v>59</v>
      </c>
      <c r="G225" s="151">
        <v>58</v>
      </c>
      <c r="H225" s="151">
        <v>59</v>
      </c>
      <c r="I225" s="151">
        <v>59</v>
      </c>
      <c r="J225" s="172">
        <v>0.9</v>
      </c>
      <c r="K225" s="154">
        <v>1</v>
      </c>
      <c r="L225" s="154">
        <v>0.983050847457627</v>
      </c>
      <c r="M225" s="154">
        <v>1</v>
      </c>
      <c r="N225" s="207">
        <v>1358</v>
      </c>
      <c r="O225" s="153">
        <v>1337</v>
      </c>
      <c r="P225" s="153">
        <v>62</v>
      </c>
      <c r="Q225" s="151">
        <v>58</v>
      </c>
      <c r="R225" s="151">
        <v>59</v>
      </c>
      <c r="S225" s="154">
        <v>0.984536082474227</v>
      </c>
      <c r="T225" s="154">
        <v>0.984126984126984</v>
      </c>
      <c r="U225" s="155">
        <v>0.983050847457627</v>
      </c>
      <c r="V225" s="155">
        <v>1</v>
      </c>
      <c r="W225" s="173">
        <v>0.00107613666935691</v>
      </c>
      <c r="X225" s="158">
        <v>400</v>
      </c>
      <c r="Y225" s="208">
        <v>395</v>
      </c>
      <c r="Z225" s="208">
        <v>388</v>
      </c>
      <c r="AA225" s="208">
        <v>386</v>
      </c>
      <c r="AB225" s="209">
        <v>0.9875</v>
      </c>
      <c r="AC225" s="155">
        <v>0.994845360824742</v>
      </c>
      <c r="AD225" s="173">
        <v>-0.00734536082474224</v>
      </c>
    </row>
    <row r="226" spans="1:30">
      <c r="A226" s="175" t="s">
        <v>210</v>
      </c>
      <c r="B226" s="214" t="s">
        <v>1792</v>
      </c>
      <c r="C226" s="214" t="s">
        <v>214</v>
      </c>
      <c r="D226" s="153">
        <v>73</v>
      </c>
      <c r="E226" s="153">
        <v>72</v>
      </c>
      <c r="F226" s="151">
        <v>80</v>
      </c>
      <c r="G226" s="151">
        <v>80</v>
      </c>
      <c r="H226" s="151">
        <v>76</v>
      </c>
      <c r="I226" s="151">
        <v>76</v>
      </c>
      <c r="J226" s="172">
        <v>0.9</v>
      </c>
      <c r="K226" s="154">
        <v>0.986301369863014</v>
      </c>
      <c r="L226" s="154">
        <v>1</v>
      </c>
      <c r="M226" s="154">
        <v>1</v>
      </c>
      <c r="N226" s="207">
        <v>1752</v>
      </c>
      <c r="O226" s="153">
        <v>1724</v>
      </c>
      <c r="P226" s="153">
        <v>72</v>
      </c>
      <c r="Q226" s="151">
        <v>79</v>
      </c>
      <c r="R226" s="151">
        <v>75</v>
      </c>
      <c r="S226" s="154">
        <v>0.984018264840183</v>
      </c>
      <c r="T226" s="154">
        <v>0.986301369863014</v>
      </c>
      <c r="U226" s="155">
        <v>0.9875</v>
      </c>
      <c r="V226" s="155">
        <v>0.986842105263158</v>
      </c>
      <c r="W226" s="173">
        <v>-0.0011986301369864</v>
      </c>
      <c r="X226" s="158">
        <v>510</v>
      </c>
      <c r="Y226" s="208">
        <v>499</v>
      </c>
      <c r="Z226" s="208">
        <v>505</v>
      </c>
      <c r="AA226" s="208">
        <v>498</v>
      </c>
      <c r="AB226" s="209">
        <v>0.97843137254902</v>
      </c>
      <c r="AC226" s="155">
        <v>0.986138613861386</v>
      </c>
      <c r="AD226" s="173">
        <v>-0.00770724131236655</v>
      </c>
    </row>
    <row r="227" spans="1:30">
      <c r="A227" s="175" t="s">
        <v>210</v>
      </c>
      <c r="B227" s="214" t="s">
        <v>1792</v>
      </c>
      <c r="C227" s="214" t="s">
        <v>215</v>
      </c>
      <c r="D227" s="153">
        <v>0</v>
      </c>
      <c r="E227" s="153">
        <v>0</v>
      </c>
      <c r="F227" s="151">
        <v>0</v>
      </c>
      <c r="G227" s="151">
        <v>0</v>
      </c>
      <c r="H227" s="151">
        <v>0</v>
      </c>
      <c r="I227" s="151">
        <v>0</v>
      </c>
      <c r="J227" s="172">
        <v>0.9</v>
      </c>
      <c r="K227" s="154">
        <v>0</v>
      </c>
      <c r="L227" s="154">
        <v>0</v>
      </c>
      <c r="M227" s="154">
        <v>0</v>
      </c>
      <c r="N227" s="207">
        <v>0</v>
      </c>
      <c r="O227" s="153">
        <v>0</v>
      </c>
      <c r="P227" s="153">
        <v>0</v>
      </c>
      <c r="Q227" s="151">
        <v>0</v>
      </c>
      <c r="R227" s="151">
        <v>0</v>
      </c>
      <c r="S227" s="154">
        <v>0</v>
      </c>
      <c r="T227" s="154">
        <v>0</v>
      </c>
      <c r="U227" s="155">
        <v>0</v>
      </c>
      <c r="V227" s="155">
        <v>0</v>
      </c>
      <c r="W227" s="173">
        <v>0</v>
      </c>
      <c r="X227" s="158">
        <v>0</v>
      </c>
      <c r="Y227" s="208">
        <v>0</v>
      </c>
      <c r="Z227" s="208">
        <v>0</v>
      </c>
      <c r="AA227" s="208">
        <v>0</v>
      </c>
      <c r="AB227" s="209">
        <v>0</v>
      </c>
      <c r="AC227" s="155">
        <v>0</v>
      </c>
      <c r="AD227" s="173">
        <v>0</v>
      </c>
    </row>
    <row r="228" spans="1:30">
      <c r="A228" s="175" t="s">
        <v>210</v>
      </c>
      <c r="B228" s="214" t="s">
        <v>1791</v>
      </c>
      <c r="C228" s="214" t="s">
        <v>216</v>
      </c>
      <c r="D228" s="153">
        <v>123</v>
      </c>
      <c r="E228" s="153">
        <v>122</v>
      </c>
      <c r="F228" s="151">
        <v>128</v>
      </c>
      <c r="G228" s="151">
        <v>126</v>
      </c>
      <c r="H228" s="151">
        <v>117</v>
      </c>
      <c r="I228" s="151">
        <v>117</v>
      </c>
      <c r="J228" s="172">
        <v>0.9</v>
      </c>
      <c r="K228" s="154">
        <v>0.991869918699187</v>
      </c>
      <c r="L228" s="154">
        <v>0.984375</v>
      </c>
      <c r="M228" s="154">
        <v>1</v>
      </c>
      <c r="N228" s="207">
        <v>2668</v>
      </c>
      <c r="O228" s="153">
        <v>2494</v>
      </c>
      <c r="P228" s="153">
        <v>113</v>
      </c>
      <c r="Q228" s="151">
        <v>117</v>
      </c>
      <c r="R228" s="151">
        <v>110</v>
      </c>
      <c r="S228" s="154">
        <v>0.934782608695652</v>
      </c>
      <c r="T228" s="154">
        <v>0.91869918699187</v>
      </c>
      <c r="U228" s="155">
        <v>0.9140625</v>
      </c>
      <c r="V228" s="155">
        <v>0.94017094017094</v>
      </c>
      <c r="W228" s="173">
        <v>0.00463668699186992</v>
      </c>
      <c r="X228" s="158">
        <v>774</v>
      </c>
      <c r="Y228" s="208">
        <v>722</v>
      </c>
      <c r="Z228" s="208">
        <v>741</v>
      </c>
      <c r="AA228" s="208">
        <v>690</v>
      </c>
      <c r="AB228" s="209">
        <v>0.9328165374677</v>
      </c>
      <c r="AC228" s="155">
        <v>0.931174089068826</v>
      </c>
      <c r="AD228" s="173">
        <v>0.00164244839887429</v>
      </c>
    </row>
    <row r="229" spans="1:30">
      <c r="A229" s="175" t="s">
        <v>210</v>
      </c>
      <c r="B229" s="214" t="s">
        <v>1793</v>
      </c>
      <c r="C229" s="214" t="s">
        <v>217</v>
      </c>
      <c r="D229" s="153">
        <v>86</v>
      </c>
      <c r="E229" s="153">
        <v>79</v>
      </c>
      <c r="F229" s="151">
        <v>87</v>
      </c>
      <c r="G229" s="151">
        <v>82</v>
      </c>
      <c r="H229" s="151">
        <v>82</v>
      </c>
      <c r="I229" s="151">
        <v>79</v>
      </c>
      <c r="J229" s="172">
        <v>0.9</v>
      </c>
      <c r="K229" s="154">
        <v>0.918604651162791</v>
      </c>
      <c r="L229" s="154">
        <v>0.942528735632184</v>
      </c>
      <c r="M229" s="154">
        <v>0.963414634146341</v>
      </c>
      <c r="N229" s="207">
        <v>1892</v>
      </c>
      <c r="O229" s="153">
        <v>1786</v>
      </c>
      <c r="P229" s="153">
        <v>75</v>
      </c>
      <c r="Q229" s="151">
        <v>79</v>
      </c>
      <c r="R229" s="151">
        <v>79</v>
      </c>
      <c r="S229" s="154">
        <v>0.943974630021142</v>
      </c>
      <c r="T229" s="154">
        <v>0.872093023255814</v>
      </c>
      <c r="U229" s="155">
        <v>0.908045977011494</v>
      </c>
      <c r="V229" s="155">
        <v>0.963414634146341</v>
      </c>
      <c r="W229" s="173">
        <v>-0.0359529537556803</v>
      </c>
      <c r="X229" s="158">
        <v>551</v>
      </c>
      <c r="Y229" s="208">
        <v>510</v>
      </c>
      <c r="Z229" s="208">
        <v>541</v>
      </c>
      <c r="AA229" s="208">
        <v>519</v>
      </c>
      <c r="AB229" s="209">
        <v>0.925589836660617</v>
      </c>
      <c r="AC229" s="155">
        <v>0.959334565619224</v>
      </c>
      <c r="AD229" s="173">
        <v>-0.0337447289586067</v>
      </c>
    </row>
    <row r="230" spans="1:30">
      <c r="A230" s="175" t="s">
        <v>210</v>
      </c>
      <c r="B230" s="214" t="s">
        <v>1793</v>
      </c>
      <c r="C230" s="214" t="s">
        <v>218</v>
      </c>
      <c r="D230" s="153">
        <v>40</v>
      </c>
      <c r="E230" s="153">
        <v>39</v>
      </c>
      <c r="F230" s="151">
        <v>42</v>
      </c>
      <c r="G230" s="151">
        <v>41</v>
      </c>
      <c r="H230" s="151">
        <v>38</v>
      </c>
      <c r="I230" s="151">
        <v>38</v>
      </c>
      <c r="J230" s="172">
        <v>0.9</v>
      </c>
      <c r="K230" s="154">
        <v>0.975</v>
      </c>
      <c r="L230" s="154">
        <v>0.976190476190476</v>
      </c>
      <c r="M230" s="154">
        <v>1</v>
      </c>
      <c r="N230" s="207">
        <v>878</v>
      </c>
      <c r="O230" s="153">
        <v>839</v>
      </c>
      <c r="P230" s="153">
        <v>37</v>
      </c>
      <c r="Q230" s="151">
        <v>40</v>
      </c>
      <c r="R230" s="151">
        <v>38</v>
      </c>
      <c r="S230" s="154">
        <v>0.955580865603645</v>
      </c>
      <c r="T230" s="154">
        <v>0.925</v>
      </c>
      <c r="U230" s="155">
        <v>0.952380952380952</v>
      </c>
      <c r="V230" s="155">
        <v>1</v>
      </c>
      <c r="W230" s="173">
        <v>-0.0273809523809523</v>
      </c>
      <c r="X230" s="158">
        <v>263</v>
      </c>
      <c r="Y230" s="208">
        <v>251</v>
      </c>
      <c r="Z230" s="208">
        <v>249</v>
      </c>
      <c r="AA230" s="208">
        <v>241</v>
      </c>
      <c r="AB230" s="209">
        <v>0.954372623574145</v>
      </c>
      <c r="AC230" s="155">
        <v>0.967871485943775</v>
      </c>
      <c r="AD230" s="173">
        <v>-0.0134988623696306</v>
      </c>
    </row>
    <row r="231" spans="1:30">
      <c r="A231" s="175" t="s">
        <v>210</v>
      </c>
      <c r="B231" s="214" t="s">
        <v>1793</v>
      </c>
      <c r="C231" s="214" t="s">
        <v>219</v>
      </c>
      <c r="D231" s="153">
        <v>0</v>
      </c>
      <c r="E231" s="153">
        <v>0</v>
      </c>
      <c r="F231" s="151">
        <v>0</v>
      </c>
      <c r="G231" s="151">
        <v>0</v>
      </c>
      <c r="H231" s="151">
        <v>0</v>
      </c>
      <c r="I231" s="151">
        <v>0</v>
      </c>
      <c r="J231" s="172">
        <v>0.9</v>
      </c>
      <c r="K231" s="154">
        <v>0</v>
      </c>
      <c r="L231" s="154">
        <v>0</v>
      </c>
      <c r="M231" s="154">
        <v>0</v>
      </c>
      <c r="N231" s="207">
        <v>0</v>
      </c>
      <c r="O231" s="153">
        <v>0</v>
      </c>
      <c r="P231" s="153">
        <v>0</v>
      </c>
      <c r="Q231" s="151">
        <v>0</v>
      </c>
      <c r="R231" s="151">
        <v>0</v>
      </c>
      <c r="S231" s="154">
        <v>0</v>
      </c>
      <c r="T231" s="154">
        <v>0</v>
      </c>
      <c r="U231" s="155">
        <v>0</v>
      </c>
      <c r="V231" s="155">
        <v>0</v>
      </c>
      <c r="W231" s="173">
        <v>0</v>
      </c>
      <c r="X231" s="158">
        <v>0</v>
      </c>
      <c r="Y231" s="208">
        <v>0</v>
      </c>
      <c r="Z231" s="208">
        <v>0</v>
      </c>
      <c r="AA231" s="208">
        <v>0</v>
      </c>
      <c r="AB231" s="209">
        <v>0</v>
      </c>
      <c r="AC231" s="155">
        <v>0</v>
      </c>
      <c r="AD231" s="173">
        <v>0</v>
      </c>
    </row>
    <row r="232" spans="1:30">
      <c r="A232" s="175" t="s">
        <v>210</v>
      </c>
      <c r="B232" s="214" t="s">
        <v>1793</v>
      </c>
      <c r="C232" s="214" t="s">
        <v>220</v>
      </c>
      <c r="D232" s="153">
        <v>71</v>
      </c>
      <c r="E232" s="153">
        <v>67</v>
      </c>
      <c r="F232" s="151">
        <v>78</v>
      </c>
      <c r="G232" s="151">
        <v>76</v>
      </c>
      <c r="H232" s="151">
        <v>70</v>
      </c>
      <c r="I232" s="151">
        <v>70</v>
      </c>
      <c r="J232" s="172">
        <v>0.9</v>
      </c>
      <c r="K232" s="154">
        <v>0.943661971830986</v>
      </c>
      <c r="L232" s="154">
        <v>0.974358974358974</v>
      </c>
      <c r="M232" s="154">
        <v>1</v>
      </c>
      <c r="N232" s="207">
        <v>1683</v>
      </c>
      <c r="O232" s="153">
        <v>1527</v>
      </c>
      <c r="P232" s="153">
        <v>61</v>
      </c>
      <c r="Q232" s="151">
        <v>71</v>
      </c>
      <c r="R232" s="151">
        <v>69</v>
      </c>
      <c r="S232" s="154">
        <v>0.907308377896613</v>
      </c>
      <c r="T232" s="154">
        <v>0.859154929577465</v>
      </c>
      <c r="U232" s="155">
        <v>0.91025641025641</v>
      </c>
      <c r="V232" s="155">
        <v>0.985714285714286</v>
      </c>
      <c r="W232" s="173">
        <v>-0.0511014806789455</v>
      </c>
      <c r="X232" s="158">
        <v>483</v>
      </c>
      <c r="Y232" s="208">
        <v>433</v>
      </c>
      <c r="Z232" s="208">
        <v>474</v>
      </c>
      <c r="AA232" s="208">
        <v>427</v>
      </c>
      <c r="AB232" s="209">
        <v>0.89648033126294</v>
      </c>
      <c r="AC232" s="155">
        <v>0.90084388185654</v>
      </c>
      <c r="AD232" s="173">
        <v>-0.00436355059360016</v>
      </c>
    </row>
    <row r="233" spans="1:30">
      <c r="A233" s="175" t="s">
        <v>210</v>
      </c>
      <c r="B233" s="214" t="s">
        <v>1793</v>
      </c>
      <c r="C233" s="214" t="s">
        <v>221</v>
      </c>
      <c r="D233" s="153">
        <v>43</v>
      </c>
      <c r="E233" s="153">
        <v>41</v>
      </c>
      <c r="F233" s="151">
        <v>41</v>
      </c>
      <c r="G233" s="151">
        <v>40</v>
      </c>
      <c r="H233" s="151">
        <v>41</v>
      </c>
      <c r="I233" s="151">
        <v>41</v>
      </c>
      <c r="J233" s="172">
        <v>0.9</v>
      </c>
      <c r="K233" s="154">
        <v>0.953488372093023</v>
      </c>
      <c r="L233" s="154">
        <v>0.975609756097561</v>
      </c>
      <c r="M233" s="154">
        <v>1</v>
      </c>
      <c r="N233" s="207">
        <v>967</v>
      </c>
      <c r="O233" s="153">
        <v>915</v>
      </c>
      <c r="P233" s="153">
        <v>41</v>
      </c>
      <c r="Q233" s="151">
        <v>40</v>
      </c>
      <c r="R233" s="151">
        <v>41</v>
      </c>
      <c r="S233" s="154">
        <v>0.946225439503619</v>
      </c>
      <c r="T233" s="154">
        <v>0.953488372093023</v>
      </c>
      <c r="U233" s="155">
        <v>0.975609756097561</v>
      </c>
      <c r="V233" s="155">
        <v>1</v>
      </c>
      <c r="W233" s="173">
        <v>-0.0221213840045377</v>
      </c>
      <c r="X233" s="158">
        <v>279</v>
      </c>
      <c r="Y233" s="208">
        <v>261</v>
      </c>
      <c r="Z233" s="208">
        <v>272</v>
      </c>
      <c r="AA233" s="208">
        <v>254</v>
      </c>
      <c r="AB233" s="209">
        <v>0.935483870967742</v>
      </c>
      <c r="AC233" s="155">
        <v>0.933823529411765</v>
      </c>
      <c r="AD233" s="173">
        <v>0.00166034155597716</v>
      </c>
    </row>
    <row r="234" spans="1:30">
      <c r="A234" s="175" t="s">
        <v>210</v>
      </c>
      <c r="B234" s="214" t="s">
        <v>1794</v>
      </c>
      <c r="C234" s="214" t="s">
        <v>222</v>
      </c>
      <c r="D234" s="153">
        <v>75</v>
      </c>
      <c r="E234" s="153">
        <v>75</v>
      </c>
      <c r="F234" s="151">
        <v>79</v>
      </c>
      <c r="G234" s="151">
        <v>79</v>
      </c>
      <c r="H234" s="151">
        <v>70</v>
      </c>
      <c r="I234" s="151">
        <v>69</v>
      </c>
      <c r="J234" s="172">
        <v>0.9</v>
      </c>
      <c r="K234" s="154">
        <v>1</v>
      </c>
      <c r="L234" s="154">
        <v>1</v>
      </c>
      <c r="M234" s="154">
        <v>0.985714285714286</v>
      </c>
      <c r="N234" s="207">
        <v>1755</v>
      </c>
      <c r="O234" s="153">
        <v>1712</v>
      </c>
      <c r="P234" s="153">
        <v>71</v>
      </c>
      <c r="Q234" s="151">
        <v>79</v>
      </c>
      <c r="R234" s="151">
        <v>68</v>
      </c>
      <c r="S234" s="154">
        <v>0.975498575498576</v>
      </c>
      <c r="T234" s="154">
        <v>0.946666666666667</v>
      </c>
      <c r="U234" s="155">
        <v>1</v>
      </c>
      <c r="V234" s="155">
        <v>0.971428571428571</v>
      </c>
      <c r="W234" s="173">
        <v>-0.0533333333333333</v>
      </c>
      <c r="X234" s="158">
        <v>495</v>
      </c>
      <c r="Y234" s="208">
        <v>483</v>
      </c>
      <c r="Z234" s="208">
        <v>501</v>
      </c>
      <c r="AA234" s="208">
        <v>486</v>
      </c>
      <c r="AB234" s="209">
        <v>0.975757575757576</v>
      </c>
      <c r="AC234" s="155">
        <v>0.970059880239521</v>
      </c>
      <c r="AD234" s="173">
        <v>0.00569769551805477</v>
      </c>
    </row>
    <row r="235" spans="1:30">
      <c r="A235" s="175" t="s">
        <v>210</v>
      </c>
      <c r="B235" s="214" t="s">
        <v>1794</v>
      </c>
      <c r="C235" s="214" t="s">
        <v>223</v>
      </c>
      <c r="D235" s="153">
        <v>93</v>
      </c>
      <c r="E235" s="153">
        <v>93</v>
      </c>
      <c r="F235" s="151">
        <v>87</v>
      </c>
      <c r="G235" s="151">
        <v>87</v>
      </c>
      <c r="H235" s="151">
        <v>78</v>
      </c>
      <c r="I235" s="151">
        <v>78</v>
      </c>
      <c r="J235" s="172">
        <v>0.9</v>
      </c>
      <c r="K235" s="154">
        <v>1</v>
      </c>
      <c r="L235" s="154">
        <v>1</v>
      </c>
      <c r="M235" s="154">
        <v>1</v>
      </c>
      <c r="N235" s="207">
        <v>2004</v>
      </c>
      <c r="O235" s="153">
        <v>1930</v>
      </c>
      <c r="P235" s="153">
        <v>90</v>
      </c>
      <c r="Q235" s="151">
        <v>86</v>
      </c>
      <c r="R235" s="151">
        <v>74</v>
      </c>
      <c r="S235" s="154">
        <v>0.963073852295409</v>
      </c>
      <c r="T235" s="154">
        <v>0.967741935483871</v>
      </c>
      <c r="U235" s="155">
        <v>0.988505747126437</v>
      </c>
      <c r="V235" s="155">
        <v>0.948717948717949</v>
      </c>
      <c r="W235" s="173">
        <v>-0.0207638116425658</v>
      </c>
      <c r="X235" s="158">
        <v>575</v>
      </c>
      <c r="Y235" s="208">
        <v>557</v>
      </c>
      <c r="Z235" s="208">
        <v>574</v>
      </c>
      <c r="AA235" s="208">
        <v>552</v>
      </c>
      <c r="AB235" s="209">
        <v>0.968695652173913</v>
      </c>
      <c r="AC235" s="155">
        <v>0.961672473867596</v>
      </c>
      <c r="AD235" s="173">
        <v>0.00702317830631727</v>
      </c>
    </row>
    <row r="236" spans="1:30">
      <c r="A236" s="175" t="s">
        <v>210</v>
      </c>
      <c r="B236" s="214" t="s">
        <v>1794</v>
      </c>
      <c r="C236" s="214" t="s">
        <v>224</v>
      </c>
      <c r="D236" s="153">
        <v>0</v>
      </c>
      <c r="E236" s="153">
        <v>0</v>
      </c>
      <c r="F236" s="151">
        <v>0</v>
      </c>
      <c r="G236" s="151">
        <v>0</v>
      </c>
      <c r="H236" s="151">
        <v>0</v>
      </c>
      <c r="I236" s="151">
        <v>0</v>
      </c>
      <c r="J236" s="172">
        <v>0.9</v>
      </c>
      <c r="K236" s="154">
        <v>0</v>
      </c>
      <c r="L236" s="154">
        <v>0</v>
      </c>
      <c r="M236" s="154">
        <v>0</v>
      </c>
      <c r="N236" s="207">
        <v>0</v>
      </c>
      <c r="O236" s="153">
        <v>0</v>
      </c>
      <c r="P236" s="153">
        <v>0</v>
      </c>
      <c r="Q236" s="151">
        <v>0</v>
      </c>
      <c r="R236" s="151">
        <v>0</v>
      </c>
      <c r="S236" s="154">
        <v>0</v>
      </c>
      <c r="T236" s="154">
        <v>0</v>
      </c>
      <c r="U236" s="155">
        <v>0</v>
      </c>
      <c r="V236" s="155">
        <v>0</v>
      </c>
      <c r="W236" s="173">
        <v>0</v>
      </c>
      <c r="X236" s="158">
        <v>0</v>
      </c>
      <c r="Y236" s="208">
        <v>0</v>
      </c>
      <c r="Z236" s="208">
        <v>0</v>
      </c>
      <c r="AA236" s="208">
        <v>0</v>
      </c>
      <c r="AB236" s="209">
        <v>0</v>
      </c>
      <c r="AC236" s="155">
        <v>0</v>
      </c>
      <c r="AD236" s="173">
        <v>0</v>
      </c>
    </row>
    <row r="237" spans="1:30">
      <c r="A237" s="175" t="s">
        <v>210</v>
      </c>
      <c r="B237" s="214" t="s">
        <v>1795</v>
      </c>
      <c r="C237" s="214" t="s">
        <v>225</v>
      </c>
      <c r="D237" s="153">
        <v>123</v>
      </c>
      <c r="E237" s="153">
        <v>123</v>
      </c>
      <c r="F237" s="151">
        <v>127</v>
      </c>
      <c r="G237" s="151">
        <v>127</v>
      </c>
      <c r="H237" s="151">
        <v>120</v>
      </c>
      <c r="I237" s="151">
        <v>119</v>
      </c>
      <c r="J237" s="172">
        <v>0.9</v>
      </c>
      <c r="K237" s="154">
        <v>1</v>
      </c>
      <c r="L237" s="154">
        <v>1</v>
      </c>
      <c r="M237" s="154">
        <v>0.991666666666667</v>
      </c>
      <c r="N237" s="207">
        <v>2918</v>
      </c>
      <c r="O237" s="153">
        <v>2845</v>
      </c>
      <c r="P237" s="153">
        <v>120</v>
      </c>
      <c r="Q237" s="151">
        <v>127</v>
      </c>
      <c r="R237" s="151">
        <v>117</v>
      </c>
      <c r="S237" s="154">
        <v>0.974982864976011</v>
      </c>
      <c r="T237" s="154">
        <v>0.975609756097561</v>
      </c>
      <c r="U237" s="155">
        <v>1</v>
      </c>
      <c r="V237" s="155">
        <v>0.975</v>
      </c>
      <c r="W237" s="173">
        <v>-0.024390243902439</v>
      </c>
      <c r="X237" s="158">
        <v>823</v>
      </c>
      <c r="Y237" s="208">
        <v>811</v>
      </c>
      <c r="Z237" s="208">
        <v>844</v>
      </c>
      <c r="AA237" s="208">
        <v>814</v>
      </c>
      <c r="AB237" s="209">
        <v>0.985419198055893</v>
      </c>
      <c r="AC237" s="155">
        <v>0.964454976303318</v>
      </c>
      <c r="AD237" s="173">
        <v>0.0209642217525755</v>
      </c>
    </row>
    <row r="238" spans="1:30">
      <c r="A238" s="175" t="s">
        <v>210</v>
      </c>
      <c r="B238" s="214" t="s">
        <v>1795</v>
      </c>
      <c r="C238" s="214" t="s">
        <v>226</v>
      </c>
      <c r="D238" s="153">
        <v>0</v>
      </c>
      <c r="E238" s="153">
        <v>0</v>
      </c>
      <c r="F238" s="151">
        <v>0</v>
      </c>
      <c r="G238" s="151">
        <v>0</v>
      </c>
      <c r="H238" s="151">
        <v>0</v>
      </c>
      <c r="I238" s="151">
        <v>0</v>
      </c>
      <c r="J238" s="172">
        <v>0.9</v>
      </c>
      <c r="K238" s="154">
        <v>0</v>
      </c>
      <c r="L238" s="154">
        <v>0</v>
      </c>
      <c r="M238" s="154">
        <v>0</v>
      </c>
      <c r="N238" s="207">
        <v>0</v>
      </c>
      <c r="O238" s="153">
        <v>0</v>
      </c>
      <c r="P238" s="153">
        <v>0</v>
      </c>
      <c r="Q238" s="151">
        <v>0</v>
      </c>
      <c r="R238" s="151">
        <v>0</v>
      </c>
      <c r="S238" s="154">
        <v>0</v>
      </c>
      <c r="T238" s="154">
        <v>0</v>
      </c>
      <c r="U238" s="155">
        <v>0</v>
      </c>
      <c r="V238" s="155">
        <v>0</v>
      </c>
      <c r="W238" s="173">
        <v>0</v>
      </c>
      <c r="X238" s="158">
        <v>0</v>
      </c>
      <c r="Y238" s="208">
        <v>0</v>
      </c>
      <c r="Z238" s="208">
        <v>0</v>
      </c>
      <c r="AA238" s="208">
        <v>0</v>
      </c>
      <c r="AB238" s="209">
        <v>0</v>
      </c>
      <c r="AC238" s="155">
        <v>0</v>
      </c>
      <c r="AD238" s="173">
        <v>0</v>
      </c>
    </row>
    <row r="239" spans="1:30">
      <c r="A239" s="175" t="s">
        <v>210</v>
      </c>
      <c r="B239" s="214" t="s">
        <v>1795</v>
      </c>
      <c r="C239" s="214" t="s">
        <v>227</v>
      </c>
      <c r="D239" s="153">
        <v>74</v>
      </c>
      <c r="E239" s="153">
        <v>73</v>
      </c>
      <c r="F239" s="151">
        <v>79</v>
      </c>
      <c r="G239" s="151">
        <v>77</v>
      </c>
      <c r="H239" s="151">
        <v>73</v>
      </c>
      <c r="I239" s="151">
        <v>71</v>
      </c>
      <c r="J239" s="172">
        <v>0.9</v>
      </c>
      <c r="K239" s="154">
        <v>0.986486486486487</v>
      </c>
      <c r="L239" s="154">
        <v>0.974683544303797</v>
      </c>
      <c r="M239" s="154">
        <v>0.972602739726027</v>
      </c>
      <c r="N239" s="207">
        <v>1728</v>
      </c>
      <c r="O239" s="153">
        <v>1595</v>
      </c>
      <c r="P239" s="153">
        <v>67</v>
      </c>
      <c r="Q239" s="151">
        <v>73</v>
      </c>
      <c r="R239" s="151">
        <v>69</v>
      </c>
      <c r="S239" s="154">
        <v>0.923032407407407</v>
      </c>
      <c r="T239" s="154">
        <v>0.905405405405405</v>
      </c>
      <c r="U239" s="155">
        <v>0.924050632911392</v>
      </c>
      <c r="V239" s="155">
        <v>0.945205479452055</v>
      </c>
      <c r="W239" s="173">
        <v>-0.0186452275059871</v>
      </c>
      <c r="X239" s="158">
        <v>496</v>
      </c>
      <c r="Y239" s="208">
        <v>458</v>
      </c>
      <c r="Z239" s="208">
        <v>492</v>
      </c>
      <c r="AA239" s="208">
        <v>448</v>
      </c>
      <c r="AB239" s="209">
        <v>0.923387096774194</v>
      </c>
      <c r="AC239" s="155">
        <v>0.910569105691057</v>
      </c>
      <c r="AD239" s="173">
        <v>0.0128179910831366</v>
      </c>
    </row>
    <row r="240" spans="1:30">
      <c r="A240" s="175" t="s">
        <v>210</v>
      </c>
      <c r="B240" s="214" t="s">
        <v>1792</v>
      </c>
      <c r="C240" s="214" t="s">
        <v>228</v>
      </c>
      <c r="D240" s="153">
        <v>0</v>
      </c>
      <c r="E240" s="153">
        <v>0</v>
      </c>
      <c r="F240" s="151">
        <v>0</v>
      </c>
      <c r="G240" s="151">
        <v>0</v>
      </c>
      <c r="H240" s="151">
        <v>0</v>
      </c>
      <c r="I240" s="151">
        <v>0</v>
      </c>
      <c r="J240" s="172">
        <v>0.9</v>
      </c>
      <c r="K240" s="154">
        <v>0</v>
      </c>
      <c r="L240" s="154">
        <v>0</v>
      </c>
      <c r="M240" s="154">
        <v>0</v>
      </c>
      <c r="N240" s="207">
        <v>0</v>
      </c>
      <c r="O240" s="153">
        <v>0</v>
      </c>
      <c r="P240" s="153">
        <v>0</v>
      </c>
      <c r="Q240" s="151">
        <v>0</v>
      </c>
      <c r="R240" s="151">
        <v>0</v>
      </c>
      <c r="S240" s="154">
        <v>0</v>
      </c>
      <c r="T240" s="154">
        <v>0</v>
      </c>
      <c r="U240" s="155">
        <v>0</v>
      </c>
      <c r="V240" s="155">
        <v>0</v>
      </c>
      <c r="W240" s="173">
        <v>0</v>
      </c>
      <c r="X240" s="158">
        <v>0</v>
      </c>
      <c r="Y240" s="208">
        <v>0</v>
      </c>
      <c r="Z240" s="208">
        <v>0</v>
      </c>
      <c r="AA240" s="208">
        <v>0</v>
      </c>
      <c r="AB240" s="209">
        <v>0</v>
      </c>
      <c r="AC240" s="155">
        <v>0</v>
      </c>
      <c r="AD240" s="173">
        <v>0</v>
      </c>
    </row>
    <row r="241" spans="1:30">
      <c r="A241" s="175" t="s">
        <v>210</v>
      </c>
      <c r="B241" s="214" t="s">
        <v>1795</v>
      </c>
      <c r="C241" s="214" t="s">
        <v>229</v>
      </c>
      <c r="D241" s="153">
        <v>56</v>
      </c>
      <c r="E241" s="153">
        <v>55</v>
      </c>
      <c r="F241" s="151">
        <v>59</v>
      </c>
      <c r="G241" s="151">
        <v>59</v>
      </c>
      <c r="H241" s="151">
        <v>51</v>
      </c>
      <c r="I241" s="151">
        <v>51</v>
      </c>
      <c r="J241" s="172">
        <v>0.9</v>
      </c>
      <c r="K241" s="154">
        <v>0.982142857142857</v>
      </c>
      <c r="L241" s="154">
        <v>1</v>
      </c>
      <c r="M241" s="154">
        <v>1</v>
      </c>
      <c r="N241" s="207">
        <v>1285</v>
      </c>
      <c r="O241" s="153">
        <v>1244</v>
      </c>
      <c r="P241" s="153">
        <v>53</v>
      </c>
      <c r="Q241" s="151">
        <v>58</v>
      </c>
      <c r="R241" s="151">
        <v>50</v>
      </c>
      <c r="S241" s="154">
        <v>0.968093385214008</v>
      </c>
      <c r="T241" s="154">
        <v>0.946428571428571</v>
      </c>
      <c r="U241" s="155">
        <v>0.983050847457627</v>
      </c>
      <c r="V241" s="155">
        <v>0.980392156862745</v>
      </c>
      <c r="W241" s="173">
        <v>-0.0366222760290558</v>
      </c>
      <c r="X241" s="158">
        <v>369</v>
      </c>
      <c r="Y241" s="208">
        <v>359</v>
      </c>
      <c r="Z241" s="208">
        <v>370</v>
      </c>
      <c r="AA241" s="208">
        <v>356</v>
      </c>
      <c r="AB241" s="209">
        <v>0.97289972899729</v>
      </c>
      <c r="AC241" s="155">
        <v>0.962162162162162</v>
      </c>
      <c r="AD241" s="173">
        <v>0.0107375668351277</v>
      </c>
    </row>
    <row r="242" spans="1:30">
      <c r="A242" s="175" t="s">
        <v>210</v>
      </c>
      <c r="B242" s="214" t="s">
        <v>1796</v>
      </c>
      <c r="C242" s="214" t="s">
        <v>230</v>
      </c>
      <c r="D242" s="153">
        <v>104</v>
      </c>
      <c r="E242" s="153">
        <v>102</v>
      </c>
      <c r="F242" s="151">
        <v>109</v>
      </c>
      <c r="G242" s="151">
        <v>103</v>
      </c>
      <c r="H242" s="151">
        <v>101</v>
      </c>
      <c r="I242" s="151">
        <v>96</v>
      </c>
      <c r="J242" s="172">
        <v>0.9</v>
      </c>
      <c r="K242" s="154">
        <v>0.980769230769231</v>
      </c>
      <c r="L242" s="154">
        <v>0.944954128440367</v>
      </c>
      <c r="M242" s="154">
        <v>0.95049504950495</v>
      </c>
      <c r="N242" s="207">
        <v>2371</v>
      </c>
      <c r="O242" s="153">
        <v>2155</v>
      </c>
      <c r="P242" s="153">
        <v>97</v>
      </c>
      <c r="Q242" s="151">
        <v>96</v>
      </c>
      <c r="R242" s="151">
        <v>85</v>
      </c>
      <c r="S242" s="154">
        <v>0.908899198650359</v>
      </c>
      <c r="T242" s="154">
        <v>0.932692307692308</v>
      </c>
      <c r="U242" s="155">
        <v>0.880733944954128</v>
      </c>
      <c r="V242" s="155">
        <v>0.841584158415842</v>
      </c>
      <c r="W242" s="173">
        <v>0.0519583627381792</v>
      </c>
      <c r="X242" s="158">
        <v>672</v>
      </c>
      <c r="Y242" s="208">
        <v>590</v>
      </c>
      <c r="Z242" s="208">
        <v>674</v>
      </c>
      <c r="AA242" s="208">
        <v>611</v>
      </c>
      <c r="AB242" s="209">
        <v>0.87797619047619</v>
      </c>
      <c r="AC242" s="155">
        <v>0.906528189910979</v>
      </c>
      <c r="AD242" s="173">
        <v>-0.0285519994347888</v>
      </c>
    </row>
    <row r="243" spans="1:30">
      <c r="A243" s="175" t="s">
        <v>210</v>
      </c>
      <c r="B243" s="214" t="s">
        <v>1796</v>
      </c>
      <c r="C243" s="214" t="s">
        <v>231</v>
      </c>
      <c r="D243" s="153">
        <v>0</v>
      </c>
      <c r="E243" s="153">
        <v>0</v>
      </c>
      <c r="F243" s="151">
        <v>0</v>
      </c>
      <c r="G243" s="151">
        <v>0</v>
      </c>
      <c r="H243" s="151">
        <v>0</v>
      </c>
      <c r="I243" s="151">
        <v>0</v>
      </c>
      <c r="J243" s="172">
        <v>0.9</v>
      </c>
      <c r="K243" s="154">
        <v>0</v>
      </c>
      <c r="L243" s="154">
        <v>0</v>
      </c>
      <c r="M243" s="154">
        <v>0</v>
      </c>
      <c r="N243" s="207">
        <v>0</v>
      </c>
      <c r="O243" s="153">
        <v>0</v>
      </c>
      <c r="P243" s="153">
        <v>0</v>
      </c>
      <c r="Q243" s="151">
        <v>0</v>
      </c>
      <c r="R243" s="151">
        <v>0</v>
      </c>
      <c r="S243" s="154">
        <v>0</v>
      </c>
      <c r="T243" s="154">
        <v>0</v>
      </c>
      <c r="U243" s="155">
        <v>0</v>
      </c>
      <c r="V243" s="155">
        <v>0</v>
      </c>
      <c r="W243" s="173">
        <v>0</v>
      </c>
      <c r="X243" s="158">
        <v>0</v>
      </c>
      <c r="Y243" s="208">
        <v>0</v>
      </c>
      <c r="Z243" s="208">
        <v>0</v>
      </c>
      <c r="AA243" s="208">
        <v>0</v>
      </c>
      <c r="AB243" s="209">
        <v>0</v>
      </c>
      <c r="AC243" s="155">
        <v>0</v>
      </c>
      <c r="AD243" s="173">
        <v>0</v>
      </c>
    </row>
    <row r="244" spans="1:30">
      <c r="A244" s="175" t="s">
        <v>210</v>
      </c>
      <c r="B244" s="214" t="s">
        <v>1794</v>
      </c>
      <c r="C244" s="214" t="s">
        <v>232</v>
      </c>
      <c r="D244" s="153">
        <v>185</v>
      </c>
      <c r="E244" s="153">
        <v>183</v>
      </c>
      <c r="F244" s="151">
        <v>178</v>
      </c>
      <c r="G244" s="151">
        <v>177</v>
      </c>
      <c r="H244" s="151">
        <v>169</v>
      </c>
      <c r="I244" s="151">
        <v>168</v>
      </c>
      <c r="J244" s="172">
        <v>0.9</v>
      </c>
      <c r="K244" s="154">
        <v>0.989189189189189</v>
      </c>
      <c r="L244" s="154">
        <v>0.99438202247191</v>
      </c>
      <c r="M244" s="154">
        <v>0.994082840236686</v>
      </c>
      <c r="N244" s="207">
        <v>4267</v>
      </c>
      <c r="O244" s="153">
        <v>4033</v>
      </c>
      <c r="P244" s="153">
        <v>176</v>
      </c>
      <c r="Q244" s="151">
        <v>169</v>
      </c>
      <c r="R244" s="151">
        <v>158</v>
      </c>
      <c r="S244" s="154">
        <v>0.945160534333255</v>
      </c>
      <c r="T244" s="154">
        <v>0.951351351351351</v>
      </c>
      <c r="U244" s="155">
        <v>0.949438202247191</v>
      </c>
      <c r="V244" s="155">
        <v>0.93491124260355</v>
      </c>
      <c r="W244" s="173">
        <v>0.00191314910416041</v>
      </c>
      <c r="X244" s="158">
        <v>1213</v>
      </c>
      <c r="Y244" s="208">
        <v>1143</v>
      </c>
      <c r="Z244" s="208">
        <v>1237</v>
      </c>
      <c r="AA244" s="208">
        <v>1165</v>
      </c>
      <c r="AB244" s="209">
        <v>0.942291838417148</v>
      </c>
      <c r="AC244" s="155">
        <v>0.941794664510914</v>
      </c>
      <c r="AD244" s="173">
        <v>0.00049717390623405</v>
      </c>
    </row>
    <row r="245" spans="1:30">
      <c r="A245" s="175" t="s">
        <v>210</v>
      </c>
      <c r="B245" s="214" t="s">
        <v>1791</v>
      </c>
      <c r="C245" s="214" t="s">
        <v>233</v>
      </c>
      <c r="D245" s="153">
        <v>133</v>
      </c>
      <c r="E245" s="153">
        <v>133</v>
      </c>
      <c r="F245" s="151">
        <v>138</v>
      </c>
      <c r="G245" s="151">
        <v>138</v>
      </c>
      <c r="H245" s="151">
        <v>122</v>
      </c>
      <c r="I245" s="151">
        <v>122</v>
      </c>
      <c r="J245" s="172">
        <v>0.9</v>
      </c>
      <c r="K245" s="154">
        <v>1</v>
      </c>
      <c r="L245" s="154">
        <v>1</v>
      </c>
      <c r="M245" s="154">
        <v>1</v>
      </c>
      <c r="N245" s="207">
        <v>3023</v>
      </c>
      <c r="O245" s="153">
        <v>2850</v>
      </c>
      <c r="P245" s="153">
        <v>126</v>
      </c>
      <c r="Q245" s="151">
        <v>130</v>
      </c>
      <c r="R245" s="151">
        <v>114</v>
      </c>
      <c r="S245" s="154">
        <v>0.942772080714522</v>
      </c>
      <c r="T245" s="154">
        <v>0.947368421052632</v>
      </c>
      <c r="U245" s="155">
        <v>0.942028985507246</v>
      </c>
      <c r="V245" s="155">
        <v>0.934426229508197</v>
      </c>
      <c r="W245" s="173">
        <v>0.00533943554538518</v>
      </c>
      <c r="X245" s="158">
        <v>861</v>
      </c>
      <c r="Y245" s="208">
        <v>808</v>
      </c>
      <c r="Z245" s="208">
        <v>871</v>
      </c>
      <c r="AA245" s="208">
        <v>825</v>
      </c>
      <c r="AB245" s="209">
        <v>0.938443670150987</v>
      </c>
      <c r="AC245" s="155">
        <v>0.947187141216992</v>
      </c>
      <c r="AD245" s="173">
        <v>-0.00874347106600482</v>
      </c>
    </row>
    <row r="246" spans="1:30">
      <c r="A246" s="175" t="s">
        <v>210</v>
      </c>
      <c r="B246" s="214" t="s">
        <v>1794</v>
      </c>
      <c r="C246" s="214" t="s">
        <v>234</v>
      </c>
      <c r="D246" s="153">
        <v>140</v>
      </c>
      <c r="E246" s="153">
        <v>137</v>
      </c>
      <c r="F246" s="151">
        <v>141</v>
      </c>
      <c r="G246" s="151">
        <v>139</v>
      </c>
      <c r="H246" s="151">
        <v>129</v>
      </c>
      <c r="I246" s="151">
        <v>128</v>
      </c>
      <c r="J246" s="172">
        <v>0.9</v>
      </c>
      <c r="K246" s="154">
        <v>0.978571428571429</v>
      </c>
      <c r="L246" s="154">
        <v>0.985815602836879</v>
      </c>
      <c r="M246" s="154">
        <v>0.992248062015504</v>
      </c>
      <c r="N246" s="207">
        <v>3160</v>
      </c>
      <c r="O246" s="153">
        <v>2978</v>
      </c>
      <c r="P246" s="153">
        <v>131</v>
      </c>
      <c r="Q246" s="151">
        <v>131</v>
      </c>
      <c r="R246" s="151">
        <v>124</v>
      </c>
      <c r="S246" s="154">
        <v>0.942405063291139</v>
      </c>
      <c r="T246" s="154">
        <v>0.935714285714286</v>
      </c>
      <c r="U246" s="155">
        <v>0.929078014184397</v>
      </c>
      <c r="V246" s="155">
        <v>0.961240310077519</v>
      </c>
      <c r="W246" s="173">
        <v>0.00663627152988855</v>
      </c>
      <c r="X246" s="158">
        <v>899</v>
      </c>
      <c r="Y246" s="208">
        <v>843</v>
      </c>
      <c r="Z246" s="208">
        <v>908</v>
      </c>
      <c r="AA246" s="208">
        <v>860</v>
      </c>
      <c r="AB246" s="209">
        <v>0.937708565072303</v>
      </c>
      <c r="AC246" s="155">
        <v>0.947136563876652</v>
      </c>
      <c r="AD246" s="173">
        <v>-0.00942799880434941</v>
      </c>
    </row>
    <row r="247" spans="1:30">
      <c r="A247" s="175" t="s">
        <v>210</v>
      </c>
      <c r="B247" s="214" t="s">
        <v>1791</v>
      </c>
      <c r="C247" s="214" t="s">
        <v>235</v>
      </c>
      <c r="D247" s="153">
        <v>73</v>
      </c>
      <c r="E247" s="153">
        <v>73</v>
      </c>
      <c r="F247" s="151">
        <v>70</v>
      </c>
      <c r="G247" s="151">
        <v>70</v>
      </c>
      <c r="H247" s="151">
        <v>65</v>
      </c>
      <c r="I247" s="151">
        <v>64</v>
      </c>
      <c r="J247" s="172">
        <v>0.9</v>
      </c>
      <c r="K247" s="154">
        <v>1</v>
      </c>
      <c r="L247" s="154">
        <v>1</v>
      </c>
      <c r="M247" s="154">
        <v>0.984615384615385</v>
      </c>
      <c r="N247" s="207">
        <v>1597</v>
      </c>
      <c r="O247" s="153">
        <v>1503</v>
      </c>
      <c r="P247" s="153">
        <v>71</v>
      </c>
      <c r="Q247" s="151">
        <v>64</v>
      </c>
      <c r="R247" s="151">
        <v>61</v>
      </c>
      <c r="S247" s="154">
        <v>0.941139636819036</v>
      </c>
      <c r="T247" s="154">
        <v>0.972602739726027</v>
      </c>
      <c r="U247" s="155">
        <v>0.914285714285714</v>
      </c>
      <c r="V247" s="155">
        <v>0.938461538461538</v>
      </c>
      <c r="W247" s="173">
        <v>0.0583170254403131</v>
      </c>
      <c r="X247" s="158">
        <v>465</v>
      </c>
      <c r="Y247" s="208">
        <v>438</v>
      </c>
      <c r="Z247" s="208">
        <v>461</v>
      </c>
      <c r="AA247" s="208">
        <v>437</v>
      </c>
      <c r="AB247" s="209">
        <v>0.941935483870968</v>
      </c>
      <c r="AC247" s="155">
        <v>0.947939262472885</v>
      </c>
      <c r="AD247" s="173">
        <v>-0.00600377860191736</v>
      </c>
    </row>
    <row r="248" spans="1:30">
      <c r="A248" s="175" t="s">
        <v>210</v>
      </c>
      <c r="B248" s="214" t="s">
        <v>1794</v>
      </c>
      <c r="C248" s="214" t="s">
        <v>236</v>
      </c>
      <c r="D248" s="153">
        <v>114</v>
      </c>
      <c r="E248" s="153">
        <v>114</v>
      </c>
      <c r="F248" s="151">
        <v>118</v>
      </c>
      <c r="G248" s="151">
        <v>118</v>
      </c>
      <c r="H248" s="151">
        <v>106</v>
      </c>
      <c r="I248" s="151">
        <v>105</v>
      </c>
      <c r="J248" s="172">
        <v>0.9</v>
      </c>
      <c r="K248" s="154">
        <v>1</v>
      </c>
      <c r="L248" s="154">
        <v>1</v>
      </c>
      <c r="M248" s="154">
        <v>0.990566037735849</v>
      </c>
      <c r="N248" s="207">
        <v>2582</v>
      </c>
      <c r="O248" s="153">
        <v>2451</v>
      </c>
      <c r="P248" s="153">
        <v>106</v>
      </c>
      <c r="Q248" s="151">
        <v>111</v>
      </c>
      <c r="R248" s="151">
        <v>98</v>
      </c>
      <c r="S248" s="154">
        <v>0.949264136328428</v>
      </c>
      <c r="T248" s="154">
        <v>0.929824561403509</v>
      </c>
      <c r="U248" s="155">
        <v>0.940677966101695</v>
      </c>
      <c r="V248" s="155">
        <v>0.924528301886792</v>
      </c>
      <c r="W248" s="173">
        <v>-0.0108534046981862</v>
      </c>
      <c r="X248" s="158">
        <v>744</v>
      </c>
      <c r="Y248" s="208">
        <v>698</v>
      </c>
      <c r="Z248" s="208">
        <v>752</v>
      </c>
      <c r="AA248" s="208">
        <v>723</v>
      </c>
      <c r="AB248" s="209">
        <v>0.938172043010753</v>
      </c>
      <c r="AC248" s="155">
        <v>0.961436170212766</v>
      </c>
      <c r="AD248" s="173">
        <v>-0.0232641272020132</v>
      </c>
    </row>
    <row r="249" spans="1:30">
      <c r="A249" s="175" t="s">
        <v>210</v>
      </c>
      <c r="B249" s="214" t="s">
        <v>1792</v>
      </c>
      <c r="C249" s="214" t="s">
        <v>237</v>
      </c>
      <c r="D249" s="153">
        <v>81</v>
      </c>
      <c r="E249" s="153">
        <v>76</v>
      </c>
      <c r="F249" s="151">
        <v>86</v>
      </c>
      <c r="G249" s="151">
        <v>81</v>
      </c>
      <c r="H249" s="151">
        <v>84</v>
      </c>
      <c r="I249" s="151">
        <v>77</v>
      </c>
      <c r="J249" s="172">
        <v>0.9</v>
      </c>
      <c r="K249" s="154">
        <v>0.938271604938272</v>
      </c>
      <c r="L249" s="154">
        <v>0.941860465116279</v>
      </c>
      <c r="M249" s="154">
        <v>0.916666666666667</v>
      </c>
      <c r="N249" s="207">
        <v>1849</v>
      </c>
      <c r="O249" s="153">
        <v>1744</v>
      </c>
      <c r="P249" s="153">
        <v>76</v>
      </c>
      <c r="Q249" s="151">
        <v>81</v>
      </c>
      <c r="R249" s="151">
        <v>77</v>
      </c>
      <c r="S249" s="154">
        <v>0.943212547322877</v>
      </c>
      <c r="T249" s="154">
        <v>0.938271604938272</v>
      </c>
      <c r="U249" s="155">
        <v>0.941860465116279</v>
      </c>
      <c r="V249" s="155">
        <v>0.916666666666667</v>
      </c>
      <c r="W249" s="173">
        <v>-0.00358886017800752</v>
      </c>
      <c r="X249" s="158">
        <v>556</v>
      </c>
      <c r="Y249" s="208">
        <v>515</v>
      </c>
      <c r="Z249" s="208">
        <v>528</v>
      </c>
      <c r="AA249" s="208">
        <v>501</v>
      </c>
      <c r="AB249" s="209">
        <v>0.926258992805755</v>
      </c>
      <c r="AC249" s="155">
        <v>0.948863636363636</v>
      </c>
      <c r="AD249" s="173">
        <v>-0.0226046435578809</v>
      </c>
    </row>
    <row r="250" spans="1:30">
      <c r="A250" s="175" t="s">
        <v>210</v>
      </c>
      <c r="B250" s="214" t="s">
        <v>1791</v>
      </c>
      <c r="C250" s="214" t="s">
        <v>238</v>
      </c>
      <c r="D250" s="153">
        <v>100</v>
      </c>
      <c r="E250" s="153">
        <v>97</v>
      </c>
      <c r="F250" s="151">
        <v>99</v>
      </c>
      <c r="G250" s="151">
        <v>96</v>
      </c>
      <c r="H250" s="151">
        <v>93</v>
      </c>
      <c r="I250" s="151">
        <v>92</v>
      </c>
      <c r="J250" s="172">
        <v>0.9</v>
      </c>
      <c r="K250" s="154">
        <v>0.97</v>
      </c>
      <c r="L250" s="154">
        <v>0.96969696969697</v>
      </c>
      <c r="M250" s="154">
        <v>0.989247311827957</v>
      </c>
      <c r="N250" s="207">
        <v>2280</v>
      </c>
      <c r="O250" s="153">
        <v>2137</v>
      </c>
      <c r="P250" s="153">
        <v>94</v>
      </c>
      <c r="Q250" s="151">
        <v>94</v>
      </c>
      <c r="R250" s="151">
        <v>91</v>
      </c>
      <c r="S250" s="154">
        <v>0.937280701754386</v>
      </c>
      <c r="T250" s="154">
        <v>0.94</v>
      </c>
      <c r="U250" s="155">
        <v>0.94949494949495</v>
      </c>
      <c r="V250" s="155">
        <v>0.978494623655914</v>
      </c>
      <c r="W250" s="173">
        <v>-0.00949494949494956</v>
      </c>
      <c r="X250" s="158">
        <v>655</v>
      </c>
      <c r="Y250" s="208">
        <v>624</v>
      </c>
      <c r="Z250" s="208">
        <v>684</v>
      </c>
      <c r="AA250" s="208">
        <v>633</v>
      </c>
      <c r="AB250" s="209">
        <v>0.952671755725191</v>
      </c>
      <c r="AC250" s="155">
        <v>0.925438596491228</v>
      </c>
      <c r="AD250" s="173">
        <v>0.0272331592339627</v>
      </c>
    </row>
    <row r="251" spans="1:30">
      <c r="A251" s="175" t="s">
        <v>210</v>
      </c>
      <c r="B251" s="214" t="s">
        <v>1795</v>
      </c>
      <c r="C251" s="214" t="s">
        <v>239</v>
      </c>
      <c r="D251" s="153">
        <v>70</v>
      </c>
      <c r="E251" s="153">
        <v>68</v>
      </c>
      <c r="F251" s="151">
        <v>70</v>
      </c>
      <c r="G251" s="151">
        <v>69</v>
      </c>
      <c r="H251" s="151">
        <v>72</v>
      </c>
      <c r="I251" s="151">
        <v>70</v>
      </c>
      <c r="J251" s="172">
        <v>0.9</v>
      </c>
      <c r="K251" s="154">
        <v>0.971428571428571</v>
      </c>
      <c r="L251" s="154">
        <v>0.985714285714286</v>
      </c>
      <c r="M251" s="154">
        <v>0.972222222222222</v>
      </c>
      <c r="N251" s="207">
        <v>1637</v>
      </c>
      <c r="O251" s="153">
        <v>1536</v>
      </c>
      <c r="P251" s="153">
        <v>64</v>
      </c>
      <c r="Q251" s="151">
        <v>68</v>
      </c>
      <c r="R251" s="151">
        <v>66</v>
      </c>
      <c r="S251" s="154">
        <v>0.938301771533293</v>
      </c>
      <c r="T251" s="154">
        <v>0.914285714285714</v>
      </c>
      <c r="U251" s="155">
        <v>0.971428571428571</v>
      </c>
      <c r="V251" s="155">
        <v>0.916666666666667</v>
      </c>
      <c r="W251" s="173">
        <v>-0.0571428571428572</v>
      </c>
      <c r="X251" s="158">
        <v>476</v>
      </c>
      <c r="Y251" s="208">
        <v>447</v>
      </c>
      <c r="Z251" s="208">
        <v>470</v>
      </c>
      <c r="AA251" s="208">
        <v>443</v>
      </c>
      <c r="AB251" s="209">
        <v>0.939075630252101</v>
      </c>
      <c r="AC251" s="155">
        <v>0.942553191489362</v>
      </c>
      <c r="AD251" s="173">
        <v>-0.00347756123726084</v>
      </c>
    </row>
    <row r="252" spans="1:30">
      <c r="A252" s="175" t="s">
        <v>210</v>
      </c>
      <c r="B252" s="214" t="s">
        <v>1796</v>
      </c>
      <c r="C252" s="214" t="s">
        <v>240</v>
      </c>
      <c r="D252" s="153">
        <v>119</v>
      </c>
      <c r="E252" s="153">
        <v>113</v>
      </c>
      <c r="F252" s="151">
        <v>128</v>
      </c>
      <c r="G252" s="151">
        <v>120</v>
      </c>
      <c r="H252" s="151">
        <v>122</v>
      </c>
      <c r="I252" s="151">
        <v>116</v>
      </c>
      <c r="J252" s="172">
        <v>0.9</v>
      </c>
      <c r="K252" s="154">
        <v>0.949579831932773</v>
      </c>
      <c r="L252" s="154">
        <v>0.9375</v>
      </c>
      <c r="M252" s="154">
        <v>0.950819672131147</v>
      </c>
      <c r="N252" s="207">
        <v>2807</v>
      </c>
      <c r="O252" s="153">
        <v>2632</v>
      </c>
      <c r="P252" s="153">
        <v>110</v>
      </c>
      <c r="Q252" s="151">
        <v>117</v>
      </c>
      <c r="R252" s="151">
        <v>115</v>
      </c>
      <c r="S252" s="154">
        <v>0.937655860349127</v>
      </c>
      <c r="T252" s="154">
        <v>0.92436974789916</v>
      </c>
      <c r="U252" s="155">
        <v>0.9140625</v>
      </c>
      <c r="V252" s="155">
        <v>0.942622950819672</v>
      </c>
      <c r="W252" s="173">
        <v>0.0103072478991597</v>
      </c>
      <c r="X252" s="158">
        <v>813</v>
      </c>
      <c r="Y252" s="208">
        <v>749</v>
      </c>
      <c r="Z252" s="208">
        <v>820</v>
      </c>
      <c r="AA252" s="208">
        <v>753</v>
      </c>
      <c r="AB252" s="209">
        <v>0.921279212792128</v>
      </c>
      <c r="AC252" s="155">
        <v>0.918292682926829</v>
      </c>
      <c r="AD252" s="173">
        <v>0.00298652986529857</v>
      </c>
    </row>
    <row r="253" spans="1:30">
      <c r="A253" s="175" t="s">
        <v>210</v>
      </c>
      <c r="B253" s="214" t="s">
        <v>1796</v>
      </c>
      <c r="C253" s="214" t="s">
        <v>241</v>
      </c>
      <c r="D253" s="153">
        <v>96</v>
      </c>
      <c r="E253" s="153">
        <v>96</v>
      </c>
      <c r="F253" s="151">
        <v>96</v>
      </c>
      <c r="G253" s="151">
        <v>96</v>
      </c>
      <c r="H253" s="151">
        <v>92</v>
      </c>
      <c r="I253" s="151">
        <v>92</v>
      </c>
      <c r="J253" s="172">
        <v>0.9</v>
      </c>
      <c r="K253" s="154">
        <v>1</v>
      </c>
      <c r="L253" s="154">
        <v>1</v>
      </c>
      <c r="M253" s="154">
        <v>1</v>
      </c>
      <c r="N253" s="207">
        <v>2197</v>
      </c>
      <c r="O253" s="153">
        <v>2129</v>
      </c>
      <c r="P253" s="153">
        <v>94</v>
      </c>
      <c r="Q253" s="151">
        <v>93</v>
      </c>
      <c r="R253" s="151">
        <v>90</v>
      </c>
      <c r="S253" s="154">
        <v>0.969048702776513</v>
      </c>
      <c r="T253" s="154">
        <v>0.979166666666667</v>
      </c>
      <c r="U253" s="155">
        <v>0.96875</v>
      </c>
      <c r="V253" s="155">
        <v>0.978260869565217</v>
      </c>
      <c r="W253" s="173">
        <v>0.0104166666666666</v>
      </c>
      <c r="X253" s="158">
        <v>622</v>
      </c>
      <c r="Y253" s="208">
        <v>608</v>
      </c>
      <c r="Z253" s="208">
        <v>638</v>
      </c>
      <c r="AA253" s="208">
        <v>613</v>
      </c>
      <c r="AB253" s="209">
        <v>0.977491961414791</v>
      </c>
      <c r="AC253" s="155">
        <v>0.960815047021944</v>
      </c>
      <c r="AD253" s="173">
        <v>0.0166769143928475</v>
      </c>
    </row>
    <row r="254" spans="1:30">
      <c r="A254" s="175" t="s">
        <v>210</v>
      </c>
      <c r="B254" s="214" t="s">
        <v>1794</v>
      </c>
      <c r="C254" s="214" t="s">
        <v>242</v>
      </c>
      <c r="D254" s="153">
        <v>169</v>
      </c>
      <c r="E254" s="153">
        <v>165</v>
      </c>
      <c r="F254" s="151">
        <v>165</v>
      </c>
      <c r="G254" s="151">
        <v>163</v>
      </c>
      <c r="H254" s="151">
        <v>161</v>
      </c>
      <c r="I254" s="151">
        <v>161</v>
      </c>
      <c r="J254" s="172">
        <v>0.9</v>
      </c>
      <c r="K254" s="154">
        <v>0.976331360946746</v>
      </c>
      <c r="L254" s="154">
        <v>0.987878787878788</v>
      </c>
      <c r="M254" s="154">
        <v>1</v>
      </c>
      <c r="N254" s="207">
        <v>3672</v>
      </c>
      <c r="O254" s="153">
        <v>3449</v>
      </c>
      <c r="P254" s="153">
        <v>159</v>
      </c>
      <c r="Q254" s="151">
        <v>154</v>
      </c>
      <c r="R254" s="151">
        <v>154</v>
      </c>
      <c r="S254" s="154">
        <v>0.939270152505447</v>
      </c>
      <c r="T254" s="154">
        <v>0.940828402366864</v>
      </c>
      <c r="U254" s="155">
        <v>0.933333333333333</v>
      </c>
      <c r="V254" s="155">
        <v>0.956521739130435</v>
      </c>
      <c r="W254" s="173">
        <v>0.00749506903353059</v>
      </c>
      <c r="X254" s="158">
        <v>1082</v>
      </c>
      <c r="Y254" s="208">
        <v>1010</v>
      </c>
      <c r="Z254" s="208">
        <v>1022</v>
      </c>
      <c r="AA254" s="208">
        <v>947</v>
      </c>
      <c r="AB254" s="209">
        <v>0.933456561922366</v>
      </c>
      <c r="AC254" s="155">
        <v>0.926614481409002</v>
      </c>
      <c r="AD254" s="173">
        <v>0.0068420805133641</v>
      </c>
    </row>
    <row r="255" spans="1:30">
      <c r="A255" s="175" t="s">
        <v>210</v>
      </c>
      <c r="B255" s="214" t="s">
        <v>1791</v>
      </c>
      <c r="C255" s="214" t="s">
        <v>243</v>
      </c>
      <c r="D255" s="153">
        <v>118</v>
      </c>
      <c r="E255" s="153">
        <v>116</v>
      </c>
      <c r="F255" s="151">
        <v>116</v>
      </c>
      <c r="G255" s="151">
        <v>113</v>
      </c>
      <c r="H255" s="151">
        <v>113</v>
      </c>
      <c r="I255" s="151">
        <v>111</v>
      </c>
      <c r="J255" s="172">
        <v>0.9</v>
      </c>
      <c r="K255" s="154">
        <v>0.983050847457627</v>
      </c>
      <c r="L255" s="154">
        <v>0.974137931034483</v>
      </c>
      <c r="M255" s="154">
        <v>0.982300884955752</v>
      </c>
      <c r="N255" s="207">
        <v>2665</v>
      </c>
      <c r="O255" s="153">
        <v>2468</v>
      </c>
      <c r="P255" s="153">
        <v>111</v>
      </c>
      <c r="Q255" s="151">
        <v>110</v>
      </c>
      <c r="R255" s="151">
        <v>104</v>
      </c>
      <c r="S255" s="154">
        <v>0.926078799249531</v>
      </c>
      <c r="T255" s="154">
        <v>0.940677966101695</v>
      </c>
      <c r="U255" s="155">
        <v>0.948275862068966</v>
      </c>
      <c r="V255" s="155">
        <v>0.920353982300885</v>
      </c>
      <c r="W255" s="173">
        <v>-0.00759789596727056</v>
      </c>
      <c r="X255" s="158">
        <v>763</v>
      </c>
      <c r="Y255" s="208">
        <v>718</v>
      </c>
      <c r="Z255" s="208">
        <v>775</v>
      </c>
      <c r="AA255" s="208">
        <v>725</v>
      </c>
      <c r="AB255" s="209">
        <v>0.941022280471822</v>
      </c>
      <c r="AC255" s="155">
        <v>0.935483870967742</v>
      </c>
      <c r="AD255" s="173">
        <v>0.00553840950407991</v>
      </c>
    </row>
    <row r="256" spans="1:30">
      <c r="A256" s="175" t="s">
        <v>210</v>
      </c>
      <c r="B256" s="214" t="s">
        <v>1797</v>
      </c>
      <c r="C256" s="214" t="s">
        <v>244</v>
      </c>
      <c r="D256" s="153">
        <v>72</v>
      </c>
      <c r="E256" s="153">
        <v>72</v>
      </c>
      <c r="F256" s="151">
        <v>78</v>
      </c>
      <c r="G256" s="151">
        <v>78</v>
      </c>
      <c r="H256" s="151">
        <v>69</v>
      </c>
      <c r="I256" s="151">
        <v>67</v>
      </c>
      <c r="J256" s="172">
        <v>0.9</v>
      </c>
      <c r="K256" s="154">
        <v>1</v>
      </c>
      <c r="L256" s="154">
        <v>1</v>
      </c>
      <c r="M256" s="154">
        <v>0.971014492753623</v>
      </c>
      <c r="N256" s="207">
        <v>1651</v>
      </c>
      <c r="O256" s="153">
        <v>1619</v>
      </c>
      <c r="P256" s="153">
        <v>70</v>
      </c>
      <c r="Q256" s="151">
        <v>77</v>
      </c>
      <c r="R256" s="151">
        <v>67</v>
      </c>
      <c r="S256" s="154">
        <v>0.980617807389461</v>
      </c>
      <c r="T256" s="154">
        <v>0.972222222222222</v>
      </c>
      <c r="U256" s="155">
        <v>0.987179487179487</v>
      </c>
      <c r="V256" s="155">
        <v>0.971014492753623</v>
      </c>
      <c r="W256" s="173">
        <v>-0.014957264957265</v>
      </c>
      <c r="X256" s="158">
        <v>479</v>
      </c>
      <c r="Y256" s="208">
        <v>464</v>
      </c>
      <c r="Z256" s="208">
        <v>467</v>
      </c>
      <c r="AA256" s="208">
        <v>457</v>
      </c>
      <c r="AB256" s="209">
        <v>0.968684759916493</v>
      </c>
      <c r="AC256" s="155">
        <v>0.978586723768737</v>
      </c>
      <c r="AD256" s="173">
        <v>-0.00990196385224384</v>
      </c>
    </row>
    <row r="257" spans="1:30">
      <c r="A257" s="175" t="s">
        <v>210</v>
      </c>
      <c r="B257" s="214" t="s">
        <v>1797</v>
      </c>
      <c r="C257" s="214" t="s">
        <v>245</v>
      </c>
      <c r="D257" s="153">
        <v>98</v>
      </c>
      <c r="E257" s="153">
        <v>97</v>
      </c>
      <c r="F257" s="151">
        <v>98</v>
      </c>
      <c r="G257" s="151">
        <v>95</v>
      </c>
      <c r="H257" s="151">
        <v>90</v>
      </c>
      <c r="I257" s="151">
        <v>86</v>
      </c>
      <c r="J257" s="172">
        <v>0.9</v>
      </c>
      <c r="K257" s="154">
        <v>0.989795918367347</v>
      </c>
      <c r="L257" s="154">
        <v>0.969387755102041</v>
      </c>
      <c r="M257" s="154">
        <v>0.955555555555556</v>
      </c>
      <c r="N257" s="207">
        <v>2252</v>
      </c>
      <c r="O257" s="153">
        <v>2118</v>
      </c>
      <c r="P257" s="153">
        <v>95</v>
      </c>
      <c r="Q257" s="151">
        <v>93</v>
      </c>
      <c r="R257" s="151">
        <v>81</v>
      </c>
      <c r="S257" s="154">
        <v>0.940497335701599</v>
      </c>
      <c r="T257" s="154">
        <v>0.969387755102041</v>
      </c>
      <c r="U257" s="155">
        <v>0.948979591836735</v>
      </c>
      <c r="V257" s="155">
        <v>0.9</v>
      </c>
      <c r="W257" s="173">
        <v>0.020408163265306</v>
      </c>
      <c r="X257" s="158">
        <v>628</v>
      </c>
      <c r="Y257" s="208">
        <v>590</v>
      </c>
      <c r="Z257" s="208">
        <v>649</v>
      </c>
      <c r="AA257" s="208">
        <v>608</v>
      </c>
      <c r="AB257" s="209">
        <v>0.939490445859873</v>
      </c>
      <c r="AC257" s="155">
        <v>0.936825885978428</v>
      </c>
      <c r="AD257" s="173">
        <v>0.00266455988144432</v>
      </c>
    </row>
    <row r="258" spans="1:30">
      <c r="A258" s="175" t="s">
        <v>210</v>
      </c>
      <c r="B258" s="214" t="s">
        <v>1796</v>
      </c>
      <c r="C258" s="214" t="s">
        <v>246</v>
      </c>
      <c r="D258" s="153">
        <v>89</v>
      </c>
      <c r="E258" s="153">
        <v>87</v>
      </c>
      <c r="F258" s="151">
        <v>95</v>
      </c>
      <c r="G258" s="151">
        <v>94</v>
      </c>
      <c r="H258" s="151">
        <v>84</v>
      </c>
      <c r="I258" s="151">
        <v>83</v>
      </c>
      <c r="J258" s="172">
        <v>0.9</v>
      </c>
      <c r="K258" s="154">
        <v>0.97752808988764</v>
      </c>
      <c r="L258" s="154">
        <v>0.989473684210526</v>
      </c>
      <c r="M258" s="154">
        <v>0.988095238095238</v>
      </c>
      <c r="N258" s="207">
        <v>2101</v>
      </c>
      <c r="O258" s="153">
        <v>1948</v>
      </c>
      <c r="P258" s="153">
        <v>78</v>
      </c>
      <c r="Q258" s="151">
        <v>90</v>
      </c>
      <c r="R258" s="151">
        <v>77</v>
      </c>
      <c r="S258" s="154">
        <v>0.927177534507377</v>
      </c>
      <c r="T258" s="154">
        <v>0.876404494382023</v>
      </c>
      <c r="U258" s="155">
        <v>0.947368421052632</v>
      </c>
      <c r="V258" s="155">
        <v>0.916666666666667</v>
      </c>
      <c r="W258" s="173">
        <v>-0.070963926670609</v>
      </c>
      <c r="X258" s="158">
        <v>616</v>
      </c>
      <c r="Y258" s="208">
        <v>561</v>
      </c>
      <c r="Z258" s="208">
        <v>612</v>
      </c>
      <c r="AA258" s="208">
        <v>560</v>
      </c>
      <c r="AB258" s="209">
        <v>0.910714285714286</v>
      </c>
      <c r="AC258" s="155">
        <v>0.915032679738562</v>
      </c>
      <c r="AD258" s="173">
        <v>-0.00431839402427636</v>
      </c>
    </row>
    <row r="259" spans="1:30">
      <c r="A259" s="175" t="s">
        <v>210</v>
      </c>
      <c r="B259" s="214" t="s">
        <v>1796</v>
      </c>
      <c r="C259" s="214" t="s">
        <v>247</v>
      </c>
      <c r="D259" s="153">
        <v>101</v>
      </c>
      <c r="E259" s="153">
        <v>99</v>
      </c>
      <c r="F259" s="151">
        <v>104</v>
      </c>
      <c r="G259" s="151">
        <v>103</v>
      </c>
      <c r="H259" s="151">
        <v>91</v>
      </c>
      <c r="I259" s="151">
        <v>90</v>
      </c>
      <c r="J259" s="172">
        <v>0.9</v>
      </c>
      <c r="K259" s="154">
        <v>0.98019801980198</v>
      </c>
      <c r="L259" s="154">
        <v>0.990384615384615</v>
      </c>
      <c r="M259" s="154">
        <v>0.989010989010989</v>
      </c>
      <c r="N259" s="207">
        <v>2295</v>
      </c>
      <c r="O259" s="153">
        <v>2120</v>
      </c>
      <c r="P259" s="153">
        <v>95</v>
      </c>
      <c r="Q259" s="151">
        <v>94</v>
      </c>
      <c r="R259" s="151">
        <v>82</v>
      </c>
      <c r="S259" s="154">
        <v>0.923747276688453</v>
      </c>
      <c r="T259" s="154">
        <v>0.940594059405941</v>
      </c>
      <c r="U259" s="155">
        <v>0.903846153846154</v>
      </c>
      <c r="V259" s="155">
        <v>0.901098901098901</v>
      </c>
      <c r="W259" s="173">
        <v>0.0367479055597867</v>
      </c>
      <c r="X259" s="158">
        <v>654</v>
      </c>
      <c r="Y259" s="208">
        <v>598</v>
      </c>
      <c r="Z259" s="208">
        <v>676</v>
      </c>
      <c r="AA259" s="208">
        <v>624</v>
      </c>
      <c r="AB259" s="209">
        <v>0.914373088685015</v>
      </c>
      <c r="AC259" s="155">
        <v>0.923076923076923</v>
      </c>
      <c r="AD259" s="173">
        <v>-0.00870383439190781</v>
      </c>
    </row>
    <row r="260" spans="1:30">
      <c r="A260" s="175" t="s">
        <v>210</v>
      </c>
      <c r="B260" s="214" t="s">
        <v>1795</v>
      </c>
      <c r="C260" s="214" t="s">
        <v>248</v>
      </c>
      <c r="D260" s="153">
        <v>138</v>
      </c>
      <c r="E260" s="153">
        <v>135</v>
      </c>
      <c r="F260" s="151">
        <v>138</v>
      </c>
      <c r="G260" s="151">
        <v>133</v>
      </c>
      <c r="H260" s="151">
        <v>130</v>
      </c>
      <c r="I260" s="151">
        <v>125</v>
      </c>
      <c r="J260" s="172">
        <v>0.9</v>
      </c>
      <c r="K260" s="154">
        <v>0.978260869565217</v>
      </c>
      <c r="L260" s="154">
        <v>0.963768115942029</v>
      </c>
      <c r="M260" s="154">
        <v>0.961538461538462</v>
      </c>
      <c r="N260" s="207">
        <v>3191</v>
      </c>
      <c r="O260" s="153">
        <v>2992</v>
      </c>
      <c r="P260" s="153">
        <v>134</v>
      </c>
      <c r="Q260" s="151">
        <v>132</v>
      </c>
      <c r="R260" s="151">
        <v>123</v>
      </c>
      <c r="S260" s="154">
        <v>0.937637104356001</v>
      </c>
      <c r="T260" s="154">
        <v>0.971014492753623</v>
      </c>
      <c r="U260" s="155">
        <v>0.956521739130435</v>
      </c>
      <c r="V260" s="155">
        <v>0.946153846153846</v>
      </c>
      <c r="W260" s="173">
        <v>0.0144927536231884</v>
      </c>
      <c r="X260" s="158">
        <v>923</v>
      </c>
      <c r="Y260" s="208">
        <v>856</v>
      </c>
      <c r="Z260" s="208">
        <v>927</v>
      </c>
      <c r="AA260" s="208">
        <v>858</v>
      </c>
      <c r="AB260" s="209">
        <v>0.927410617551463</v>
      </c>
      <c r="AC260" s="155">
        <v>0.925566343042071</v>
      </c>
      <c r="AD260" s="173">
        <v>0.0018442745093914</v>
      </c>
    </row>
    <row r="261" spans="1:30">
      <c r="A261" s="175" t="s">
        <v>210</v>
      </c>
      <c r="B261" s="214" t="s">
        <v>1795</v>
      </c>
      <c r="C261" s="214" t="s">
        <v>249</v>
      </c>
      <c r="D261" s="153">
        <v>20</v>
      </c>
      <c r="E261" s="153">
        <v>20</v>
      </c>
      <c r="F261" s="151">
        <v>21</v>
      </c>
      <c r="G261" s="151">
        <v>20</v>
      </c>
      <c r="H261" s="151">
        <v>18</v>
      </c>
      <c r="I261" s="151">
        <v>17</v>
      </c>
      <c r="J261" s="172">
        <v>0.9</v>
      </c>
      <c r="K261" s="154">
        <v>1</v>
      </c>
      <c r="L261" s="154">
        <v>0.952380952380952</v>
      </c>
      <c r="M261" s="154">
        <v>0.944444444444444</v>
      </c>
      <c r="N261" s="207">
        <v>429</v>
      </c>
      <c r="O261" s="153">
        <v>416</v>
      </c>
      <c r="P261" s="153">
        <v>20</v>
      </c>
      <c r="Q261" s="151">
        <v>20</v>
      </c>
      <c r="R261" s="151">
        <v>16</v>
      </c>
      <c r="S261" s="154">
        <v>0.96969696969697</v>
      </c>
      <c r="T261" s="154">
        <v>1</v>
      </c>
      <c r="U261" s="155">
        <v>0.952380952380952</v>
      </c>
      <c r="V261" s="155">
        <v>0.888888888888889</v>
      </c>
      <c r="W261" s="173">
        <v>0.0476190476190477</v>
      </c>
      <c r="X261" s="158">
        <v>128</v>
      </c>
      <c r="Y261" s="208">
        <v>119</v>
      </c>
      <c r="Z261" s="208">
        <v>120</v>
      </c>
      <c r="AA261" s="208">
        <v>118</v>
      </c>
      <c r="AB261" s="209">
        <v>0.9296875</v>
      </c>
      <c r="AC261" s="155">
        <v>0.983333333333333</v>
      </c>
      <c r="AD261" s="173">
        <v>-0.0536458333333333</v>
      </c>
    </row>
    <row r="262" spans="1:30">
      <c r="A262" s="175" t="s">
        <v>210</v>
      </c>
      <c r="B262" s="214" t="s">
        <v>1797</v>
      </c>
      <c r="C262" s="214" t="s">
        <v>250</v>
      </c>
      <c r="D262" s="153">
        <v>87</v>
      </c>
      <c r="E262" s="153">
        <v>83</v>
      </c>
      <c r="F262" s="151">
        <v>92</v>
      </c>
      <c r="G262" s="151">
        <v>89</v>
      </c>
      <c r="H262" s="151">
        <v>80</v>
      </c>
      <c r="I262" s="151">
        <v>79</v>
      </c>
      <c r="J262" s="172">
        <v>0.9</v>
      </c>
      <c r="K262" s="154">
        <v>0.954022988505747</v>
      </c>
      <c r="L262" s="154">
        <v>0.967391304347826</v>
      </c>
      <c r="M262" s="154">
        <v>0.9875</v>
      </c>
      <c r="N262" s="207">
        <v>2026</v>
      </c>
      <c r="O262" s="153">
        <v>1930</v>
      </c>
      <c r="P262" s="153">
        <v>81</v>
      </c>
      <c r="Q262" s="151">
        <v>86</v>
      </c>
      <c r="R262" s="151">
        <v>77</v>
      </c>
      <c r="S262" s="154">
        <v>0.952615992102665</v>
      </c>
      <c r="T262" s="154">
        <v>0.931034482758621</v>
      </c>
      <c r="U262" s="155">
        <v>0.934782608695652</v>
      </c>
      <c r="V262" s="155">
        <v>0.9625</v>
      </c>
      <c r="W262" s="173">
        <v>-0.00374812593703155</v>
      </c>
      <c r="X262" s="158">
        <v>571</v>
      </c>
      <c r="Y262" s="208">
        <v>543</v>
      </c>
      <c r="Z262" s="208">
        <v>576</v>
      </c>
      <c r="AA262" s="208">
        <v>553</v>
      </c>
      <c r="AB262" s="209">
        <v>0.950963222416813</v>
      </c>
      <c r="AC262" s="155">
        <v>0.960069444444444</v>
      </c>
      <c r="AD262" s="173">
        <v>-0.00910622202763178</v>
      </c>
    </row>
    <row r="263" spans="1:30">
      <c r="A263" s="175" t="s">
        <v>210</v>
      </c>
      <c r="B263" s="214" t="s">
        <v>1792</v>
      </c>
      <c r="C263" s="214" t="s">
        <v>251</v>
      </c>
      <c r="D263" s="153">
        <v>0</v>
      </c>
      <c r="E263" s="153">
        <v>0</v>
      </c>
      <c r="F263" s="151">
        <v>0</v>
      </c>
      <c r="G263" s="151">
        <v>0</v>
      </c>
      <c r="H263" s="151">
        <v>0</v>
      </c>
      <c r="I263" s="151">
        <v>0</v>
      </c>
      <c r="J263" s="172">
        <v>0.9</v>
      </c>
      <c r="K263" s="154">
        <v>0</v>
      </c>
      <c r="L263" s="154">
        <v>0</v>
      </c>
      <c r="M263" s="154">
        <v>0</v>
      </c>
      <c r="N263" s="207">
        <v>0</v>
      </c>
      <c r="O263" s="153">
        <v>0</v>
      </c>
      <c r="P263" s="153">
        <v>0</v>
      </c>
      <c r="Q263" s="151">
        <v>0</v>
      </c>
      <c r="R263" s="151">
        <v>0</v>
      </c>
      <c r="S263" s="154">
        <v>0</v>
      </c>
      <c r="T263" s="154">
        <v>0</v>
      </c>
      <c r="U263" s="155">
        <v>0</v>
      </c>
      <c r="V263" s="155">
        <v>0</v>
      </c>
      <c r="W263" s="173">
        <v>0</v>
      </c>
      <c r="X263" s="158">
        <v>0</v>
      </c>
      <c r="Y263" s="208">
        <v>0</v>
      </c>
      <c r="Z263" s="208">
        <v>0</v>
      </c>
      <c r="AA263" s="208">
        <v>0</v>
      </c>
      <c r="AB263" s="209">
        <v>0</v>
      </c>
      <c r="AC263" s="155">
        <v>0</v>
      </c>
      <c r="AD263" s="173">
        <v>0</v>
      </c>
    </row>
    <row r="264" spans="1:30">
      <c r="A264" s="175" t="s">
        <v>210</v>
      </c>
      <c r="B264" s="214" t="s">
        <v>1796</v>
      </c>
      <c r="C264" s="214" t="s">
        <v>252</v>
      </c>
      <c r="D264" s="153">
        <v>129</v>
      </c>
      <c r="E264" s="153">
        <v>129</v>
      </c>
      <c r="F264" s="151">
        <v>130</v>
      </c>
      <c r="G264" s="151">
        <v>130</v>
      </c>
      <c r="H264" s="151">
        <v>122</v>
      </c>
      <c r="I264" s="151">
        <v>122</v>
      </c>
      <c r="J264" s="172">
        <v>0.9</v>
      </c>
      <c r="K264" s="154">
        <v>1</v>
      </c>
      <c r="L264" s="154">
        <v>1</v>
      </c>
      <c r="M264" s="154">
        <v>1</v>
      </c>
      <c r="N264" s="207">
        <v>2976</v>
      </c>
      <c r="O264" s="153">
        <v>2875</v>
      </c>
      <c r="P264" s="153">
        <v>125</v>
      </c>
      <c r="Q264" s="151">
        <v>125</v>
      </c>
      <c r="R264" s="151">
        <v>118</v>
      </c>
      <c r="S264" s="154">
        <v>0.966061827956989</v>
      </c>
      <c r="T264" s="154">
        <v>0.968992248062015</v>
      </c>
      <c r="U264" s="155">
        <v>0.961538461538462</v>
      </c>
      <c r="V264" s="155">
        <v>0.967213114754098</v>
      </c>
      <c r="W264" s="173">
        <v>0.00745378652355388</v>
      </c>
      <c r="X264" s="158">
        <v>855</v>
      </c>
      <c r="Y264" s="208">
        <v>829</v>
      </c>
      <c r="Z264" s="208">
        <v>865</v>
      </c>
      <c r="AA264" s="208">
        <v>837</v>
      </c>
      <c r="AB264" s="209">
        <v>0.969590643274854</v>
      </c>
      <c r="AC264" s="155">
        <v>0.967630057803468</v>
      </c>
      <c r="AD264" s="173">
        <v>0.00196058547138556</v>
      </c>
    </row>
    <row r="265" spans="1:30">
      <c r="A265" s="175" t="s">
        <v>210</v>
      </c>
      <c r="B265" s="214" t="s">
        <v>1797</v>
      </c>
      <c r="C265" s="214" t="s">
        <v>253</v>
      </c>
      <c r="D265" s="153">
        <v>112</v>
      </c>
      <c r="E265" s="153">
        <v>106</v>
      </c>
      <c r="F265" s="151">
        <v>117</v>
      </c>
      <c r="G265" s="151">
        <v>112</v>
      </c>
      <c r="H265" s="151">
        <v>114</v>
      </c>
      <c r="I265" s="151">
        <v>106</v>
      </c>
      <c r="J265" s="172">
        <v>0.9</v>
      </c>
      <c r="K265" s="154">
        <v>0.946428571428571</v>
      </c>
      <c r="L265" s="154">
        <v>0.957264957264957</v>
      </c>
      <c r="M265" s="154">
        <v>0.929824561403509</v>
      </c>
      <c r="N265" s="207">
        <v>2584</v>
      </c>
      <c r="O265" s="153">
        <v>2425</v>
      </c>
      <c r="P265" s="153">
        <v>104</v>
      </c>
      <c r="Q265" s="151">
        <v>109</v>
      </c>
      <c r="R265" s="151">
        <v>105</v>
      </c>
      <c r="S265" s="154">
        <v>0.938467492260062</v>
      </c>
      <c r="T265" s="154">
        <v>0.928571428571429</v>
      </c>
      <c r="U265" s="155">
        <v>0.931623931623932</v>
      </c>
      <c r="V265" s="155">
        <v>0.921052631578947</v>
      </c>
      <c r="W265" s="173">
        <v>-0.00305250305250304</v>
      </c>
      <c r="X265" s="158">
        <v>747</v>
      </c>
      <c r="Y265" s="208">
        <v>691</v>
      </c>
      <c r="Z265" s="208">
        <v>743</v>
      </c>
      <c r="AA265" s="208">
        <v>700</v>
      </c>
      <c r="AB265" s="209">
        <v>0.925033467202142</v>
      </c>
      <c r="AC265" s="155">
        <v>0.942126514131898</v>
      </c>
      <c r="AD265" s="173">
        <v>-0.0170930469297559</v>
      </c>
    </row>
    <row r="266" spans="1:30">
      <c r="A266" s="175" t="s">
        <v>210</v>
      </c>
      <c r="B266" s="214" t="s">
        <v>1792</v>
      </c>
      <c r="C266" s="214" t="s">
        <v>254</v>
      </c>
      <c r="D266" s="153">
        <v>95</v>
      </c>
      <c r="E266" s="153">
        <v>94</v>
      </c>
      <c r="F266" s="151">
        <v>95</v>
      </c>
      <c r="G266" s="151">
        <v>95</v>
      </c>
      <c r="H266" s="151">
        <v>94</v>
      </c>
      <c r="I266" s="151">
        <v>94</v>
      </c>
      <c r="J266" s="172">
        <v>0.9</v>
      </c>
      <c r="K266" s="154">
        <v>0.989473684210526</v>
      </c>
      <c r="L266" s="154">
        <v>1</v>
      </c>
      <c r="M266" s="154">
        <v>1</v>
      </c>
      <c r="N266" s="207">
        <v>2248</v>
      </c>
      <c r="O266" s="153">
        <v>2218</v>
      </c>
      <c r="P266" s="153">
        <v>94</v>
      </c>
      <c r="Q266" s="151">
        <v>94</v>
      </c>
      <c r="R266" s="151">
        <v>92</v>
      </c>
      <c r="S266" s="154">
        <v>0.986654804270463</v>
      </c>
      <c r="T266" s="154">
        <v>0.989473684210526</v>
      </c>
      <c r="U266" s="155">
        <v>0.989473684210526</v>
      </c>
      <c r="V266" s="155">
        <v>0.978723404255319</v>
      </c>
      <c r="W266" s="173">
        <v>0</v>
      </c>
      <c r="X266" s="158">
        <v>632</v>
      </c>
      <c r="Y266" s="208">
        <v>621</v>
      </c>
      <c r="Z266" s="208">
        <v>652</v>
      </c>
      <c r="AA266" s="208">
        <v>643</v>
      </c>
      <c r="AB266" s="209">
        <v>0.982594936708861</v>
      </c>
      <c r="AC266" s="155">
        <v>0.986196319018405</v>
      </c>
      <c r="AD266" s="173">
        <v>-0.0036013823095441</v>
      </c>
    </row>
    <row r="267" spans="1:30">
      <c r="A267" s="175" t="s">
        <v>210</v>
      </c>
      <c r="B267" s="214" t="s">
        <v>1797</v>
      </c>
      <c r="C267" s="214" t="s">
        <v>255</v>
      </c>
      <c r="D267" s="153">
        <v>138</v>
      </c>
      <c r="E267" s="153">
        <v>128</v>
      </c>
      <c r="F267" s="151">
        <v>138</v>
      </c>
      <c r="G267" s="151">
        <v>128</v>
      </c>
      <c r="H267" s="151">
        <v>134</v>
      </c>
      <c r="I267" s="151">
        <v>124</v>
      </c>
      <c r="J267" s="172">
        <v>0.9</v>
      </c>
      <c r="K267" s="154">
        <v>0.927536231884058</v>
      </c>
      <c r="L267" s="154">
        <v>0.927536231884058</v>
      </c>
      <c r="M267" s="154">
        <v>0.925373134328358</v>
      </c>
      <c r="N267" s="207">
        <v>3110</v>
      </c>
      <c r="O267" s="153">
        <v>2854</v>
      </c>
      <c r="P267" s="153">
        <v>125</v>
      </c>
      <c r="Q267" s="151">
        <v>122</v>
      </c>
      <c r="R267" s="151">
        <v>124</v>
      </c>
      <c r="S267" s="154">
        <v>0.917684887459807</v>
      </c>
      <c r="T267" s="154">
        <v>0.905797101449275</v>
      </c>
      <c r="U267" s="155">
        <v>0.884057971014493</v>
      </c>
      <c r="V267" s="155">
        <v>0.925373134328358</v>
      </c>
      <c r="W267" s="173">
        <v>0.0217391304347826</v>
      </c>
      <c r="X267" s="158">
        <v>904</v>
      </c>
      <c r="Y267" s="208">
        <v>815</v>
      </c>
      <c r="Z267" s="208">
        <v>893</v>
      </c>
      <c r="AA267" s="208">
        <v>837</v>
      </c>
      <c r="AB267" s="209">
        <v>0.901548672566372</v>
      </c>
      <c r="AC267" s="155">
        <v>0.937290033594625</v>
      </c>
      <c r="AD267" s="173">
        <v>-0.0357413610282531</v>
      </c>
    </row>
    <row r="268" spans="1:30">
      <c r="A268" s="175" t="s">
        <v>210</v>
      </c>
      <c r="B268" s="214" t="s">
        <v>1795</v>
      </c>
      <c r="C268" s="214" t="s">
        <v>256</v>
      </c>
      <c r="D268" s="153">
        <v>62</v>
      </c>
      <c r="E268" s="153">
        <v>61</v>
      </c>
      <c r="F268" s="151">
        <v>64</v>
      </c>
      <c r="G268" s="151">
        <v>63</v>
      </c>
      <c r="H268" s="151">
        <v>58</v>
      </c>
      <c r="I268" s="151">
        <v>58</v>
      </c>
      <c r="J268" s="172">
        <v>0.9</v>
      </c>
      <c r="K268" s="154">
        <v>0.983870967741935</v>
      </c>
      <c r="L268" s="154">
        <v>0.984375</v>
      </c>
      <c r="M268" s="154">
        <v>1</v>
      </c>
      <c r="N268" s="207">
        <v>1374</v>
      </c>
      <c r="O268" s="153">
        <v>1324</v>
      </c>
      <c r="P268" s="153">
        <v>60</v>
      </c>
      <c r="Q268" s="151">
        <v>62</v>
      </c>
      <c r="R268" s="151">
        <v>55</v>
      </c>
      <c r="S268" s="154">
        <v>0.963609898107715</v>
      </c>
      <c r="T268" s="154">
        <v>0.967741935483871</v>
      </c>
      <c r="U268" s="155">
        <v>0.96875</v>
      </c>
      <c r="V268" s="155">
        <v>0.948275862068966</v>
      </c>
      <c r="W268" s="173">
        <v>-0.001008064516129</v>
      </c>
      <c r="X268" s="158">
        <v>395</v>
      </c>
      <c r="Y268" s="208">
        <v>380</v>
      </c>
      <c r="Z268" s="208">
        <v>388</v>
      </c>
      <c r="AA268" s="208">
        <v>374</v>
      </c>
      <c r="AB268" s="209">
        <v>0.962025316455696</v>
      </c>
      <c r="AC268" s="155">
        <v>0.963917525773196</v>
      </c>
      <c r="AD268" s="173">
        <v>-0.00189220931749967</v>
      </c>
    </row>
    <row r="269" spans="1:30">
      <c r="A269" s="175" t="s">
        <v>210</v>
      </c>
      <c r="B269" s="214" t="s">
        <v>1797</v>
      </c>
      <c r="C269" s="214" t="s">
        <v>257</v>
      </c>
      <c r="D269" s="153">
        <v>89</v>
      </c>
      <c r="E269" s="153">
        <v>89</v>
      </c>
      <c r="F269" s="151">
        <v>94</v>
      </c>
      <c r="G269" s="151">
        <v>94</v>
      </c>
      <c r="H269" s="151">
        <v>93</v>
      </c>
      <c r="I269" s="151">
        <v>93</v>
      </c>
      <c r="J269" s="172">
        <v>0.9</v>
      </c>
      <c r="K269" s="154">
        <v>1</v>
      </c>
      <c r="L269" s="154">
        <v>1</v>
      </c>
      <c r="M269" s="154">
        <v>1</v>
      </c>
      <c r="N269" s="207">
        <v>2190</v>
      </c>
      <c r="O269" s="153">
        <v>2079</v>
      </c>
      <c r="P269" s="153">
        <v>87</v>
      </c>
      <c r="Q269" s="151">
        <v>90</v>
      </c>
      <c r="R269" s="151">
        <v>92</v>
      </c>
      <c r="S269" s="154">
        <v>0.949315068493151</v>
      </c>
      <c r="T269" s="154">
        <v>0.97752808988764</v>
      </c>
      <c r="U269" s="155">
        <v>0.957446808510638</v>
      </c>
      <c r="V269" s="155">
        <v>0.989247311827957</v>
      </c>
      <c r="W269" s="173">
        <v>0.020081281377002</v>
      </c>
      <c r="X269" s="158">
        <v>626</v>
      </c>
      <c r="Y269" s="208">
        <v>603</v>
      </c>
      <c r="Z269" s="208">
        <v>643</v>
      </c>
      <c r="AA269" s="208">
        <v>609</v>
      </c>
      <c r="AB269" s="209">
        <v>0.963258785942492</v>
      </c>
      <c r="AC269" s="155">
        <v>0.947122861586314</v>
      </c>
      <c r="AD269" s="173">
        <v>0.0161359243561778</v>
      </c>
    </row>
    <row r="270" spans="1:30">
      <c r="A270" s="175" t="s">
        <v>210</v>
      </c>
      <c r="B270" s="214" t="s">
        <v>1792</v>
      </c>
      <c r="C270" s="214" t="s">
        <v>258</v>
      </c>
      <c r="D270" s="153">
        <v>63</v>
      </c>
      <c r="E270" s="153">
        <v>58</v>
      </c>
      <c r="F270" s="151">
        <v>62</v>
      </c>
      <c r="G270" s="151">
        <v>57</v>
      </c>
      <c r="H270" s="151">
        <v>60</v>
      </c>
      <c r="I270" s="151">
        <v>54</v>
      </c>
      <c r="J270" s="172">
        <v>0.9</v>
      </c>
      <c r="K270" s="154">
        <v>0.920634920634921</v>
      </c>
      <c r="L270" s="154">
        <v>0.919354838709677</v>
      </c>
      <c r="M270" s="154">
        <v>0.9</v>
      </c>
      <c r="N270" s="207">
        <v>1437</v>
      </c>
      <c r="O270" s="153">
        <v>1347</v>
      </c>
      <c r="P270" s="153">
        <v>58</v>
      </c>
      <c r="Q270" s="151">
        <v>57</v>
      </c>
      <c r="R270" s="151">
        <v>54</v>
      </c>
      <c r="S270" s="154">
        <v>0.937369519832985</v>
      </c>
      <c r="T270" s="154">
        <v>0.920634920634921</v>
      </c>
      <c r="U270" s="155">
        <v>0.919354838709677</v>
      </c>
      <c r="V270" s="155">
        <v>0.9</v>
      </c>
      <c r="W270" s="173">
        <v>0.0012800819252432</v>
      </c>
      <c r="X270" s="158">
        <v>405</v>
      </c>
      <c r="Y270" s="208">
        <v>376</v>
      </c>
      <c r="Z270" s="208">
        <v>417</v>
      </c>
      <c r="AA270" s="208">
        <v>390</v>
      </c>
      <c r="AB270" s="209">
        <v>0.928395061728395</v>
      </c>
      <c r="AC270" s="155">
        <v>0.935251798561151</v>
      </c>
      <c r="AD270" s="173">
        <v>-0.00685673683275601</v>
      </c>
    </row>
    <row r="271" spans="1:30">
      <c r="A271" s="175" t="s">
        <v>210</v>
      </c>
      <c r="B271" s="214" t="s">
        <v>1796</v>
      </c>
      <c r="C271" s="214" t="s">
        <v>259</v>
      </c>
      <c r="D271" s="153">
        <v>51</v>
      </c>
      <c r="E271" s="153">
        <v>51</v>
      </c>
      <c r="F271" s="151">
        <v>54</v>
      </c>
      <c r="G271" s="151">
        <v>54</v>
      </c>
      <c r="H271" s="151">
        <v>47</v>
      </c>
      <c r="I271" s="151">
        <v>47</v>
      </c>
      <c r="J271" s="172">
        <v>0.9</v>
      </c>
      <c r="K271" s="154">
        <v>1</v>
      </c>
      <c r="L271" s="154">
        <v>1</v>
      </c>
      <c r="M271" s="154">
        <v>1</v>
      </c>
      <c r="N271" s="207">
        <v>1163</v>
      </c>
      <c r="O271" s="153">
        <v>1112</v>
      </c>
      <c r="P271" s="153">
        <v>49</v>
      </c>
      <c r="Q271" s="151">
        <v>53</v>
      </c>
      <c r="R271" s="151">
        <v>45</v>
      </c>
      <c r="S271" s="154">
        <v>0.956147893379192</v>
      </c>
      <c r="T271" s="154">
        <v>0.96078431372549</v>
      </c>
      <c r="U271" s="155">
        <v>0.981481481481482</v>
      </c>
      <c r="V271" s="155">
        <v>0.957446808510638</v>
      </c>
      <c r="W271" s="173">
        <v>-0.0206971677559913</v>
      </c>
      <c r="X271" s="158">
        <v>345</v>
      </c>
      <c r="Y271" s="208">
        <v>334</v>
      </c>
      <c r="Z271" s="208">
        <v>339</v>
      </c>
      <c r="AA271" s="208">
        <v>322</v>
      </c>
      <c r="AB271" s="209">
        <v>0.968115942028986</v>
      </c>
      <c r="AC271" s="155">
        <v>0.949852507374631</v>
      </c>
      <c r="AD271" s="173">
        <v>0.0182634346543543</v>
      </c>
    </row>
    <row r="272" spans="1:30">
      <c r="A272" s="175" t="s">
        <v>260</v>
      </c>
      <c r="B272" s="214" t="s">
        <v>1798</v>
      </c>
      <c r="C272" s="214" t="s">
        <v>262</v>
      </c>
      <c r="D272" s="153">
        <v>95</v>
      </c>
      <c r="E272" s="153">
        <v>95</v>
      </c>
      <c r="F272" s="151">
        <v>94</v>
      </c>
      <c r="G272" s="151">
        <v>94</v>
      </c>
      <c r="H272" s="151">
        <v>93</v>
      </c>
      <c r="I272" s="151">
        <v>93</v>
      </c>
      <c r="J272" s="172">
        <v>0.9</v>
      </c>
      <c r="K272" s="154">
        <v>1</v>
      </c>
      <c r="L272" s="154">
        <v>1</v>
      </c>
      <c r="M272" s="154">
        <v>1</v>
      </c>
      <c r="N272" s="207">
        <v>2106</v>
      </c>
      <c r="O272" s="153">
        <v>2055</v>
      </c>
      <c r="P272" s="153">
        <v>94</v>
      </c>
      <c r="Q272" s="151">
        <v>92</v>
      </c>
      <c r="R272" s="151">
        <v>93</v>
      </c>
      <c r="S272" s="154">
        <v>0.975783475783476</v>
      </c>
      <c r="T272" s="154">
        <v>0.989473684210526</v>
      </c>
      <c r="U272" s="155">
        <v>0.978723404255319</v>
      </c>
      <c r="V272" s="155">
        <v>1</v>
      </c>
      <c r="W272" s="173">
        <v>0.0107502799552072</v>
      </c>
      <c r="X272" s="158">
        <v>618</v>
      </c>
      <c r="Y272" s="208">
        <v>608</v>
      </c>
      <c r="Z272" s="208">
        <v>602</v>
      </c>
      <c r="AA272" s="208">
        <v>583</v>
      </c>
      <c r="AB272" s="209">
        <v>0.983818770226537</v>
      </c>
      <c r="AC272" s="155">
        <v>0.96843853820598</v>
      </c>
      <c r="AD272" s="173">
        <v>0.0153802320205572</v>
      </c>
    </row>
    <row r="273" spans="1:30">
      <c r="A273" s="175" t="s">
        <v>260</v>
      </c>
      <c r="B273" s="214" t="s">
        <v>1798</v>
      </c>
      <c r="C273" s="214" t="s">
        <v>263</v>
      </c>
      <c r="D273" s="153">
        <v>66</v>
      </c>
      <c r="E273" s="153">
        <v>66</v>
      </c>
      <c r="F273" s="151">
        <v>66</v>
      </c>
      <c r="G273" s="151">
        <v>66</v>
      </c>
      <c r="H273" s="151">
        <v>60</v>
      </c>
      <c r="I273" s="151">
        <v>60</v>
      </c>
      <c r="J273" s="172">
        <v>0.9</v>
      </c>
      <c r="K273" s="154">
        <v>1</v>
      </c>
      <c r="L273" s="154">
        <v>1</v>
      </c>
      <c r="M273" s="154">
        <v>1</v>
      </c>
      <c r="N273" s="207">
        <v>1447</v>
      </c>
      <c r="O273" s="153">
        <v>1246</v>
      </c>
      <c r="P273" s="153">
        <v>55</v>
      </c>
      <c r="Q273" s="151">
        <v>59</v>
      </c>
      <c r="R273" s="151">
        <v>50</v>
      </c>
      <c r="S273" s="154">
        <v>0.86109191430546</v>
      </c>
      <c r="T273" s="154">
        <v>0.833333333333333</v>
      </c>
      <c r="U273" s="155">
        <v>0.893939393939394</v>
      </c>
      <c r="V273" s="155">
        <v>0.833333333333333</v>
      </c>
      <c r="W273" s="173">
        <v>-0.0606060606060606</v>
      </c>
      <c r="X273" s="158">
        <v>424</v>
      </c>
      <c r="Y273" s="208">
        <v>360</v>
      </c>
      <c r="Z273" s="208">
        <v>416</v>
      </c>
      <c r="AA273" s="208">
        <v>354</v>
      </c>
      <c r="AB273" s="209">
        <v>0.849056603773585</v>
      </c>
      <c r="AC273" s="155">
        <v>0.850961538461538</v>
      </c>
      <c r="AD273" s="173">
        <v>-0.0019049346879535</v>
      </c>
    </row>
    <row r="274" spans="1:30">
      <c r="A274" s="175" t="s">
        <v>260</v>
      </c>
      <c r="B274" s="214" t="s">
        <v>1798</v>
      </c>
      <c r="C274" s="214" t="s">
        <v>264</v>
      </c>
      <c r="D274" s="153">
        <v>82</v>
      </c>
      <c r="E274" s="153">
        <v>82</v>
      </c>
      <c r="F274" s="151">
        <v>84</v>
      </c>
      <c r="G274" s="151">
        <v>84</v>
      </c>
      <c r="H274" s="151">
        <v>83</v>
      </c>
      <c r="I274" s="151">
        <v>83</v>
      </c>
      <c r="J274" s="172">
        <v>0.9</v>
      </c>
      <c r="K274" s="154">
        <v>1</v>
      </c>
      <c r="L274" s="154">
        <v>1</v>
      </c>
      <c r="M274" s="154">
        <v>1</v>
      </c>
      <c r="N274" s="207">
        <v>1928</v>
      </c>
      <c r="O274" s="153">
        <v>1854</v>
      </c>
      <c r="P274" s="153">
        <v>81</v>
      </c>
      <c r="Q274" s="151">
        <v>81</v>
      </c>
      <c r="R274" s="151">
        <v>82</v>
      </c>
      <c r="S274" s="154">
        <v>0.961618257261411</v>
      </c>
      <c r="T274" s="154">
        <v>0.98780487804878</v>
      </c>
      <c r="U274" s="155">
        <v>0.964285714285714</v>
      </c>
      <c r="V274" s="155">
        <v>0.987951807228916</v>
      </c>
      <c r="W274" s="173">
        <v>0.0235191637630662</v>
      </c>
      <c r="X274" s="158">
        <v>566</v>
      </c>
      <c r="Y274" s="208">
        <v>552</v>
      </c>
      <c r="Z274" s="208">
        <v>549</v>
      </c>
      <c r="AA274" s="208">
        <v>524</v>
      </c>
      <c r="AB274" s="209">
        <v>0.975265017667845</v>
      </c>
      <c r="AC274" s="155">
        <v>0.954462659380692</v>
      </c>
      <c r="AD274" s="173">
        <v>0.0208023582871524</v>
      </c>
    </row>
    <row r="275" spans="1:30">
      <c r="A275" s="175" t="s">
        <v>260</v>
      </c>
      <c r="B275" s="214" t="s">
        <v>1798</v>
      </c>
      <c r="C275" s="214" t="s">
        <v>265</v>
      </c>
      <c r="D275" s="153">
        <v>142</v>
      </c>
      <c r="E275" s="153">
        <v>142</v>
      </c>
      <c r="F275" s="151">
        <v>149</v>
      </c>
      <c r="G275" s="151">
        <v>149</v>
      </c>
      <c r="H275" s="151">
        <v>139</v>
      </c>
      <c r="I275" s="151">
        <v>139</v>
      </c>
      <c r="J275" s="172">
        <v>0.9</v>
      </c>
      <c r="K275" s="154">
        <v>1</v>
      </c>
      <c r="L275" s="154">
        <v>1</v>
      </c>
      <c r="M275" s="154">
        <v>1</v>
      </c>
      <c r="N275" s="207">
        <v>3075</v>
      </c>
      <c r="O275" s="153">
        <v>3049</v>
      </c>
      <c r="P275" s="153">
        <v>139</v>
      </c>
      <c r="Q275" s="151">
        <v>147</v>
      </c>
      <c r="R275" s="151">
        <v>138</v>
      </c>
      <c r="S275" s="154">
        <v>0.991544715447155</v>
      </c>
      <c r="T275" s="154">
        <v>0.97887323943662</v>
      </c>
      <c r="U275" s="155">
        <v>0.986577181208054</v>
      </c>
      <c r="V275" s="155">
        <v>0.992805755395683</v>
      </c>
      <c r="W275" s="173">
        <v>-0.00770394177143396</v>
      </c>
      <c r="X275" s="158">
        <v>915</v>
      </c>
      <c r="Y275" s="208">
        <v>899</v>
      </c>
      <c r="Z275" s="208">
        <v>872</v>
      </c>
      <c r="AA275" s="208">
        <v>866</v>
      </c>
      <c r="AB275" s="209">
        <v>0.982513661202186</v>
      </c>
      <c r="AC275" s="155">
        <v>0.993119266055046</v>
      </c>
      <c r="AD275" s="173">
        <v>-0.0106056048528601</v>
      </c>
    </row>
    <row r="276" spans="1:30">
      <c r="A276" s="175" t="s">
        <v>260</v>
      </c>
      <c r="B276" s="214" t="s">
        <v>1798</v>
      </c>
      <c r="C276" s="214" t="s">
        <v>266</v>
      </c>
      <c r="D276" s="153">
        <v>108</v>
      </c>
      <c r="E276" s="153">
        <v>108</v>
      </c>
      <c r="F276" s="151">
        <v>108</v>
      </c>
      <c r="G276" s="151">
        <v>108</v>
      </c>
      <c r="H276" s="151">
        <v>109</v>
      </c>
      <c r="I276" s="151">
        <v>109</v>
      </c>
      <c r="J276" s="172">
        <v>0.9</v>
      </c>
      <c r="K276" s="154">
        <v>1</v>
      </c>
      <c r="L276" s="154">
        <v>1</v>
      </c>
      <c r="M276" s="154">
        <v>1</v>
      </c>
      <c r="N276" s="207">
        <v>2444</v>
      </c>
      <c r="O276" s="153">
        <v>2418</v>
      </c>
      <c r="P276" s="153">
        <v>106</v>
      </c>
      <c r="Q276" s="151">
        <v>108</v>
      </c>
      <c r="R276" s="151">
        <v>107</v>
      </c>
      <c r="S276" s="154">
        <v>0.98936170212766</v>
      </c>
      <c r="T276" s="154">
        <v>0.981481481481482</v>
      </c>
      <c r="U276" s="155">
        <v>1</v>
      </c>
      <c r="V276" s="155">
        <v>0.981651376146789</v>
      </c>
      <c r="W276" s="173">
        <v>-0.0185185185185185</v>
      </c>
      <c r="X276" s="158">
        <v>711</v>
      </c>
      <c r="Y276" s="208">
        <v>702</v>
      </c>
      <c r="Z276" s="208">
        <v>700</v>
      </c>
      <c r="AA276" s="208">
        <v>692</v>
      </c>
      <c r="AB276" s="209">
        <v>0.987341772151899</v>
      </c>
      <c r="AC276" s="155">
        <v>0.988571428571429</v>
      </c>
      <c r="AD276" s="173">
        <v>-0.00122965641952977</v>
      </c>
    </row>
    <row r="277" spans="1:30">
      <c r="A277" s="175" t="s">
        <v>260</v>
      </c>
      <c r="B277" s="214" t="s">
        <v>1798</v>
      </c>
      <c r="C277" s="214" t="s">
        <v>267</v>
      </c>
      <c r="D277" s="153">
        <v>99</v>
      </c>
      <c r="E277" s="153">
        <v>97</v>
      </c>
      <c r="F277" s="151">
        <v>112</v>
      </c>
      <c r="G277" s="151">
        <v>111</v>
      </c>
      <c r="H277" s="151">
        <v>104</v>
      </c>
      <c r="I277" s="151">
        <v>102</v>
      </c>
      <c r="J277" s="172">
        <v>0.9</v>
      </c>
      <c r="K277" s="154">
        <v>0.97979797979798</v>
      </c>
      <c r="L277" s="154">
        <v>0.991071428571429</v>
      </c>
      <c r="M277" s="154">
        <v>0.980769230769231</v>
      </c>
      <c r="N277" s="207">
        <v>2338</v>
      </c>
      <c r="O277" s="153">
        <v>2238</v>
      </c>
      <c r="P277" s="153">
        <v>93</v>
      </c>
      <c r="Q277" s="151">
        <v>107</v>
      </c>
      <c r="R277" s="151">
        <v>98</v>
      </c>
      <c r="S277" s="154">
        <v>0.957228400342173</v>
      </c>
      <c r="T277" s="154">
        <v>0.939393939393939</v>
      </c>
      <c r="U277" s="155">
        <v>0.955357142857143</v>
      </c>
      <c r="V277" s="155">
        <v>0.942307692307692</v>
      </c>
      <c r="W277" s="173">
        <v>-0.0159632034632035</v>
      </c>
      <c r="X277" s="158">
        <v>672</v>
      </c>
      <c r="Y277" s="208">
        <v>638</v>
      </c>
      <c r="Z277" s="208">
        <v>681</v>
      </c>
      <c r="AA277" s="208">
        <v>649</v>
      </c>
      <c r="AB277" s="209">
        <v>0.949404761904762</v>
      </c>
      <c r="AC277" s="155">
        <v>0.953010279001468</v>
      </c>
      <c r="AD277" s="173">
        <v>-0.00360551709670653</v>
      </c>
    </row>
    <row r="278" spans="1:30">
      <c r="A278" s="175" t="s">
        <v>260</v>
      </c>
      <c r="B278" s="214" t="s">
        <v>1798</v>
      </c>
      <c r="C278" s="214" t="s">
        <v>268</v>
      </c>
      <c r="D278" s="153">
        <v>104</v>
      </c>
      <c r="E278" s="153">
        <v>102</v>
      </c>
      <c r="F278" s="151">
        <v>110</v>
      </c>
      <c r="G278" s="151">
        <v>107</v>
      </c>
      <c r="H278" s="151">
        <v>103</v>
      </c>
      <c r="I278" s="151">
        <v>102</v>
      </c>
      <c r="J278" s="172">
        <v>0.9</v>
      </c>
      <c r="K278" s="154">
        <v>0.980769230769231</v>
      </c>
      <c r="L278" s="154">
        <v>0.972727272727273</v>
      </c>
      <c r="M278" s="154">
        <v>0.990291262135922</v>
      </c>
      <c r="N278" s="207">
        <v>2384</v>
      </c>
      <c r="O278" s="153">
        <v>2274</v>
      </c>
      <c r="P278" s="153">
        <v>97</v>
      </c>
      <c r="Q278" s="151">
        <v>103</v>
      </c>
      <c r="R278" s="151">
        <v>98</v>
      </c>
      <c r="S278" s="154">
        <v>0.953859060402685</v>
      </c>
      <c r="T278" s="154">
        <v>0.932692307692308</v>
      </c>
      <c r="U278" s="155">
        <v>0.936363636363636</v>
      </c>
      <c r="V278" s="155">
        <v>0.951456310679612</v>
      </c>
      <c r="W278" s="173">
        <v>-0.00367132867132869</v>
      </c>
      <c r="X278" s="158">
        <v>697</v>
      </c>
      <c r="Y278" s="208">
        <v>660</v>
      </c>
      <c r="Z278" s="208">
        <v>687</v>
      </c>
      <c r="AA278" s="208">
        <v>645</v>
      </c>
      <c r="AB278" s="209">
        <v>0.946915351506456</v>
      </c>
      <c r="AC278" s="155">
        <v>0.938864628820961</v>
      </c>
      <c r="AD278" s="173">
        <v>0.00805072268549556</v>
      </c>
    </row>
    <row r="279" spans="1:30">
      <c r="A279" s="175" t="s">
        <v>260</v>
      </c>
      <c r="B279" s="214" t="s">
        <v>1798</v>
      </c>
      <c r="C279" s="214" t="s">
        <v>269</v>
      </c>
      <c r="D279" s="153">
        <v>100</v>
      </c>
      <c r="E279" s="153">
        <v>100</v>
      </c>
      <c r="F279" s="151">
        <v>97</v>
      </c>
      <c r="G279" s="151">
        <v>97</v>
      </c>
      <c r="H279" s="151">
        <v>100</v>
      </c>
      <c r="I279" s="151">
        <v>100</v>
      </c>
      <c r="J279" s="172">
        <v>0.9</v>
      </c>
      <c r="K279" s="154">
        <v>1</v>
      </c>
      <c r="L279" s="154">
        <v>1</v>
      </c>
      <c r="M279" s="154">
        <v>1</v>
      </c>
      <c r="N279" s="207">
        <v>2202</v>
      </c>
      <c r="O279" s="153">
        <v>2122</v>
      </c>
      <c r="P279" s="153">
        <v>91</v>
      </c>
      <c r="Q279" s="151">
        <v>92</v>
      </c>
      <c r="R279" s="151">
        <v>98</v>
      </c>
      <c r="S279" s="154">
        <v>0.963669391462307</v>
      </c>
      <c r="T279" s="154">
        <v>0.91</v>
      </c>
      <c r="U279" s="155">
        <v>0.948453608247423</v>
      </c>
      <c r="V279" s="155">
        <v>0.98</v>
      </c>
      <c r="W279" s="173">
        <v>-0.0384536082474226</v>
      </c>
      <c r="X279" s="158">
        <v>644</v>
      </c>
      <c r="Y279" s="208">
        <v>616</v>
      </c>
      <c r="Z279" s="208">
        <v>632</v>
      </c>
      <c r="AA279" s="208">
        <v>610</v>
      </c>
      <c r="AB279" s="209">
        <v>0.956521739130435</v>
      </c>
      <c r="AC279" s="155">
        <v>0.965189873417722</v>
      </c>
      <c r="AD279" s="173">
        <v>-0.00866813428728674</v>
      </c>
    </row>
    <row r="280" spans="1:30">
      <c r="A280" s="175" t="s">
        <v>260</v>
      </c>
      <c r="B280" s="214" t="s">
        <v>1798</v>
      </c>
      <c r="C280" s="214" t="s">
        <v>270</v>
      </c>
      <c r="D280" s="153">
        <v>0</v>
      </c>
      <c r="E280" s="153">
        <v>0</v>
      </c>
      <c r="F280" s="151">
        <v>0</v>
      </c>
      <c r="G280" s="151">
        <v>0</v>
      </c>
      <c r="H280" s="151">
        <v>0</v>
      </c>
      <c r="I280" s="151">
        <v>0</v>
      </c>
      <c r="J280" s="172">
        <v>0.9</v>
      </c>
      <c r="K280" s="154">
        <v>0</v>
      </c>
      <c r="L280" s="154">
        <v>0</v>
      </c>
      <c r="M280" s="154">
        <v>0</v>
      </c>
      <c r="N280" s="207">
        <v>0</v>
      </c>
      <c r="O280" s="153">
        <v>0</v>
      </c>
      <c r="P280" s="153">
        <v>0</v>
      </c>
      <c r="Q280" s="151">
        <v>0</v>
      </c>
      <c r="R280" s="151">
        <v>0</v>
      </c>
      <c r="S280" s="154">
        <v>0</v>
      </c>
      <c r="T280" s="154">
        <v>0</v>
      </c>
      <c r="U280" s="155">
        <v>0</v>
      </c>
      <c r="V280" s="155">
        <v>0</v>
      </c>
      <c r="W280" s="173">
        <v>0</v>
      </c>
      <c r="X280" s="158">
        <v>0</v>
      </c>
      <c r="Y280" s="208">
        <v>0</v>
      </c>
      <c r="Z280" s="208">
        <v>0</v>
      </c>
      <c r="AA280" s="208">
        <v>0</v>
      </c>
      <c r="AB280" s="209">
        <v>0</v>
      </c>
      <c r="AC280" s="155">
        <v>0</v>
      </c>
      <c r="AD280" s="173">
        <v>0</v>
      </c>
    </row>
    <row r="281" spans="1:30">
      <c r="A281" s="175" t="s">
        <v>260</v>
      </c>
      <c r="B281" s="214" t="s">
        <v>1798</v>
      </c>
      <c r="C281" s="214" t="s">
        <v>271</v>
      </c>
      <c r="D281" s="153">
        <v>16</v>
      </c>
      <c r="E281" s="153">
        <v>15</v>
      </c>
      <c r="F281" s="151">
        <v>17</v>
      </c>
      <c r="G281" s="151">
        <v>16</v>
      </c>
      <c r="H281" s="151">
        <v>15</v>
      </c>
      <c r="I281" s="151">
        <v>14</v>
      </c>
      <c r="J281" s="172">
        <v>0.9</v>
      </c>
      <c r="K281" s="154">
        <v>0.9375</v>
      </c>
      <c r="L281" s="154">
        <v>0.941176470588235</v>
      </c>
      <c r="M281" s="154">
        <v>0.933333333333333</v>
      </c>
      <c r="N281" s="207">
        <v>361</v>
      </c>
      <c r="O281" s="153">
        <v>327</v>
      </c>
      <c r="P281" s="153">
        <v>14</v>
      </c>
      <c r="Q281" s="151">
        <v>16</v>
      </c>
      <c r="R281" s="151">
        <v>14</v>
      </c>
      <c r="S281" s="154">
        <v>0.905817174515235</v>
      </c>
      <c r="T281" s="154">
        <v>0.875</v>
      </c>
      <c r="U281" s="155">
        <v>0.941176470588235</v>
      </c>
      <c r="V281" s="155">
        <v>0.933333333333333</v>
      </c>
      <c r="W281" s="173">
        <v>-0.0661764705882353</v>
      </c>
      <c r="X281" s="158">
        <v>108</v>
      </c>
      <c r="Y281" s="208">
        <v>98</v>
      </c>
      <c r="Z281" s="208">
        <v>103</v>
      </c>
      <c r="AA281" s="208">
        <v>89</v>
      </c>
      <c r="AB281" s="209">
        <v>0.907407407407407</v>
      </c>
      <c r="AC281" s="155">
        <v>0.864077669902913</v>
      </c>
      <c r="AD281" s="173">
        <v>0.0433297375044949</v>
      </c>
    </row>
    <row r="282" spans="1:30">
      <c r="A282" s="175" t="s">
        <v>260</v>
      </c>
      <c r="B282" s="214" t="s">
        <v>1798</v>
      </c>
      <c r="C282" s="214" t="s">
        <v>272</v>
      </c>
      <c r="D282" s="153">
        <v>0</v>
      </c>
      <c r="E282" s="153">
        <v>0</v>
      </c>
      <c r="F282" s="151">
        <v>0</v>
      </c>
      <c r="G282" s="151">
        <v>0</v>
      </c>
      <c r="H282" s="151">
        <v>0</v>
      </c>
      <c r="I282" s="151">
        <v>0</v>
      </c>
      <c r="J282" s="172">
        <v>0.9</v>
      </c>
      <c r="K282" s="154">
        <v>0</v>
      </c>
      <c r="L282" s="154">
        <v>0</v>
      </c>
      <c r="M282" s="154">
        <v>0</v>
      </c>
      <c r="N282" s="207">
        <v>0</v>
      </c>
      <c r="O282" s="153">
        <v>0</v>
      </c>
      <c r="P282" s="153">
        <v>0</v>
      </c>
      <c r="Q282" s="151">
        <v>0</v>
      </c>
      <c r="R282" s="151">
        <v>0</v>
      </c>
      <c r="S282" s="154">
        <v>0</v>
      </c>
      <c r="T282" s="154">
        <v>0</v>
      </c>
      <c r="U282" s="155">
        <v>0</v>
      </c>
      <c r="V282" s="155">
        <v>0</v>
      </c>
      <c r="W282" s="173">
        <v>0</v>
      </c>
      <c r="X282" s="158">
        <v>0</v>
      </c>
      <c r="Y282" s="208">
        <v>0</v>
      </c>
      <c r="Z282" s="208">
        <v>0</v>
      </c>
      <c r="AA282" s="208">
        <v>0</v>
      </c>
      <c r="AB282" s="209">
        <v>0</v>
      </c>
      <c r="AC282" s="155">
        <v>0</v>
      </c>
      <c r="AD282" s="173">
        <v>0</v>
      </c>
    </row>
    <row r="283" spans="1:30">
      <c r="A283" s="175" t="s">
        <v>260</v>
      </c>
      <c r="B283" s="214" t="s">
        <v>1798</v>
      </c>
      <c r="C283" s="214" t="s">
        <v>273</v>
      </c>
      <c r="D283" s="153">
        <v>0</v>
      </c>
      <c r="E283" s="153">
        <v>0</v>
      </c>
      <c r="F283" s="151">
        <v>0</v>
      </c>
      <c r="G283" s="151">
        <v>0</v>
      </c>
      <c r="H283" s="151">
        <v>0</v>
      </c>
      <c r="I283" s="151">
        <v>0</v>
      </c>
      <c r="J283" s="172">
        <v>0.9</v>
      </c>
      <c r="K283" s="154">
        <v>0</v>
      </c>
      <c r="L283" s="154">
        <v>0</v>
      </c>
      <c r="M283" s="154">
        <v>0</v>
      </c>
      <c r="N283" s="207">
        <v>0</v>
      </c>
      <c r="O283" s="153">
        <v>0</v>
      </c>
      <c r="P283" s="153">
        <v>0</v>
      </c>
      <c r="Q283" s="151">
        <v>0</v>
      </c>
      <c r="R283" s="151">
        <v>0</v>
      </c>
      <c r="S283" s="154">
        <v>0</v>
      </c>
      <c r="T283" s="154">
        <v>0</v>
      </c>
      <c r="U283" s="155">
        <v>0</v>
      </c>
      <c r="V283" s="155">
        <v>0</v>
      </c>
      <c r="W283" s="173">
        <v>0</v>
      </c>
      <c r="X283" s="158">
        <v>0</v>
      </c>
      <c r="Y283" s="208">
        <v>0</v>
      </c>
      <c r="Z283" s="208">
        <v>0</v>
      </c>
      <c r="AA283" s="208">
        <v>0</v>
      </c>
      <c r="AB283" s="209">
        <v>0</v>
      </c>
      <c r="AC283" s="155">
        <v>0</v>
      </c>
      <c r="AD283" s="173">
        <v>0</v>
      </c>
    </row>
    <row r="284" spans="1:30">
      <c r="A284" s="175" t="s">
        <v>260</v>
      </c>
      <c r="B284" s="214" t="s">
        <v>1798</v>
      </c>
      <c r="C284" s="214" t="s">
        <v>274</v>
      </c>
      <c r="D284" s="153">
        <v>0</v>
      </c>
      <c r="E284" s="153">
        <v>0</v>
      </c>
      <c r="F284" s="151">
        <v>0</v>
      </c>
      <c r="G284" s="151">
        <v>0</v>
      </c>
      <c r="H284" s="151">
        <v>0</v>
      </c>
      <c r="I284" s="151">
        <v>0</v>
      </c>
      <c r="J284" s="172">
        <v>0.9</v>
      </c>
      <c r="K284" s="154">
        <v>0</v>
      </c>
      <c r="L284" s="154">
        <v>0</v>
      </c>
      <c r="M284" s="154">
        <v>0</v>
      </c>
      <c r="N284" s="207">
        <v>0</v>
      </c>
      <c r="O284" s="153">
        <v>0</v>
      </c>
      <c r="P284" s="153">
        <v>0</v>
      </c>
      <c r="Q284" s="151">
        <v>0</v>
      </c>
      <c r="R284" s="151">
        <v>0</v>
      </c>
      <c r="S284" s="154">
        <v>0</v>
      </c>
      <c r="T284" s="154">
        <v>0</v>
      </c>
      <c r="U284" s="155">
        <v>0</v>
      </c>
      <c r="V284" s="155">
        <v>0</v>
      </c>
      <c r="W284" s="173">
        <v>0</v>
      </c>
      <c r="X284" s="158">
        <v>0</v>
      </c>
      <c r="Y284" s="208">
        <v>0</v>
      </c>
      <c r="Z284" s="208">
        <v>0</v>
      </c>
      <c r="AA284" s="208">
        <v>0</v>
      </c>
      <c r="AB284" s="209">
        <v>0</v>
      </c>
      <c r="AC284" s="155">
        <v>0</v>
      </c>
      <c r="AD284" s="173">
        <v>0</v>
      </c>
    </row>
    <row r="285" spans="1:30">
      <c r="A285" s="175" t="s">
        <v>260</v>
      </c>
      <c r="B285" s="214" t="s">
        <v>1798</v>
      </c>
      <c r="C285" s="214" t="s">
        <v>275</v>
      </c>
      <c r="D285" s="153">
        <v>0</v>
      </c>
      <c r="E285" s="153">
        <v>0</v>
      </c>
      <c r="F285" s="151">
        <v>0</v>
      </c>
      <c r="G285" s="151">
        <v>0</v>
      </c>
      <c r="H285" s="151">
        <v>0</v>
      </c>
      <c r="I285" s="151">
        <v>0</v>
      </c>
      <c r="J285" s="172">
        <v>0.9</v>
      </c>
      <c r="K285" s="154">
        <v>0</v>
      </c>
      <c r="L285" s="154">
        <v>0</v>
      </c>
      <c r="M285" s="154">
        <v>0</v>
      </c>
      <c r="N285" s="207">
        <v>0</v>
      </c>
      <c r="O285" s="153">
        <v>0</v>
      </c>
      <c r="P285" s="153">
        <v>0</v>
      </c>
      <c r="Q285" s="151">
        <v>0</v>
      </c>
      <c r="R285" s="151">
        <v>0</v>
      </c>
      <c r="S285" s="154">
        <v>0</v>
      </c>
      <c r="T285" s="154">
        <v>0</v>
      </c>
      <c r="U285" s="155">
        <v>0</v>
      </c>
      <c r="V285" s="155">
        <v>0</v>
      </c>
      <c r="W285" s="173">
        <v>0</v>
      </c>
      <c r="X285" s="158">
        <v>0</v>
      </c>
      <c r="Y285" s="208">
        <v>0</v>
      </c>
      <c r="Z285" s="208">
        <v>0</v>
      </c>
      <c r="AA285" s="208">
        <v>0</v>
      </c>
      <c r="AB285" s="209">
        <v>0</v>
      </c>
      <c r="AC285" s="155">
        <v>0</v>
      </c>
      <c r="AD285" s="173">
        <v>0</v>
      </c>
    </row>
    <row r="286" spans="1:30">
      <c r="A286" s="175" t="s">
        <v>260</v>
      </c>
      <c r="B286" s="214" t="s">
        <v>1799</v>
      </c>
      <c r="C286" s="214" t="s">
        <v>276</v>
      </c>
      <c r="D286" s="153">
        <v>81</v>
      </c>
      <c r="E286" s="153">
        <v>80</v>
      </c>
      <c r="F286" s="151">
        <v>85</v>
      </c>
      <c r="G286" s="151">
        <v>82</v>
      </c>
      <c r="H286" s="151">
        <v>83</v>
      </c>
      <c r="I286" s="151">
        <v>82</v>
      </c>
      <c r="J286" s="172">
        <v>0.9</v>
      </c>
      <c r="K286" s="154">
        <v>0.987654320987654</v>
      </c>
      <c r="L286" s="154">
        <v>0.964705882352941</v>
      </c>
      <c r="M286" s="154">
        <v>0.987951807228916</v>
      </c>
      <c r="N286" s="207">
        <v>1865</v>
      </c>
      <c r="O286" s="153">
        <v>1668</v>
      </c>
      <c r="P286" s="153">
        <v>76</v>
      </c>
      <c r="Q286" s="151">
        <v>73</v>
      </c>
      <c r="R286" s="151">
        <v>62</v>
      </c>
      <c r="S286" s="154">
        <v>0.894369973190348</v>
      </c>
      <c r="T286" s="154">
        <v>0.938271604938272</v>
      </c>
      <c r="U286" s="155">
        <v>0.858823529411765</v>
      </c>
      <c r="V286" s="155">
        <v>0.746987951807229</v>
      </c>
      <c r="W286" s="173">
        <v>0.0794480755265069</v>
      </c>
      <c r="X286" s="158">
        <v>539</v>
      </c>
      <c r="Y286" s="208">
        <v>472</v>
      </c>
      <c r="Z286" s="208">
        <v>535</v>
      </c>
      <c r="AA286" s="208">
        <v>468</v>
      </c>
      <c r="AB286" s="209">
        <v>0.87569573283859</v>
      </c>
      <c r="AC286" s="155">
        <v>0.874766355140187</v>
      </c>
      <c r="AD286" s="173">
        <v>0.000929377698403067</v>
      </c>
    </row>
    <row r="287" spans="1:30">
      <c r="A287" s="175" t="s">
        <v>260</v>
      </c>
      <c r="B287" s="214" t="s">
        <v>1799</v>
      </c>
      <c r="C287" s="214" t="s">
        <v>277</v>
      </c>
      <c r="D287" s="153">
        <v>137</v>
      </c>
      <c r="E287" s="153">
        <v>136</v>
      </c>
      <c r="F287" s="151">
        <v>134</v>
      </c>
      <c r="G287" s="151">
        <v>134</v>
      </c>
      <c r="H287" s="151">
        <v>128</v>
      </c>
      <c r="I287" s="151">
        <v>124</v>
      </c>
      <c r="J287" s="172">
        <v>0.9</v>
      </c>
      <c r="K287" s="154">
        <v>0.992700729927007</v>
      </c>
      <c r="L287" s="154">
        <v>1</v>
      </c>
      <c r="M287" s="154">
        <v>0.96875</v>
      </c>
      <c r="N287" s="207">
        <v>2963</v>
      </c>
      <c r="O287" s="153">
        <v>2706</v>
      </c>
      <c r="P287" s="153">
        <v>121</v>
      </c>
      <c r="Q287" s="151">
        <v>131</v>
      </c>
      <c r="R287" s="151">
        <v>117</v>
      </c>
      <c r="S287" s="154">
        <v>0.913263584205197</v>
      </c>
      <c r="T287" s="154">
        <v>0.883211678832117</v>
      </c>
      <c r="U287" s="155">
        <v>0.977611940298508</v>
      </c>
      <c r="V287" s="155">
        <v>0.9140625</v>
      </c>
      <c r="W287" s="173">
        <v>-0.0944002614663907</v>
      </c>
      <c r="X287" s="158">
        <v>874</v>
      </c>
      <c r="Y287" s="208">
        <v>775</v>
      </c>
      <c r="Z287" s="208">
        <v>846</v>
      </c>
      <c r="AA287" s="208">
        <v>776</v>
      </c>
      <c r="AB287" s="209">
        <v>0.886727688787185</v>
      </c>
      <c r="AC287" s="155">
        <v>0.91725768321513</v>
      </c>
      <c r="AD287" s="173">
        <v>-0.0305299944279447</v>
      </c>
    </row>
    <row r="288" spans="1:30">
      <c r="A288" s="175" t="s">
        <v>260</v>
      </c>
      <c r="B288" s="214" t="s">
        <v>1799</v>
      </c>
      <c r="C288" s="214" t="s">
        <v>278</v>
      </c>
      <c r="D288" s="153">
        <v>106</v>
      </c>
      <c r="E288" s="153">
        <v>105</v>
      </c>
      <c r="F288" s="151">
        <v>107</v>
      </c>
      <c r="G288" s="151">
        <v>107</v>
      </c>
      <c r="H288" s="151">
        <v>104</v>
      </c>
      <c r="I288" s="151">
        <v>104</v>
      </c>
      <c r="J288" s="172">
        <v>0.9</v>
      </c>
      <c r="K288" s="154">
        <v>0.990566037735849</v>
      </c>
      <c r="L288" s="154">
        <v>1</v>
      </c>
      <c r="M288" s="154">
        <v>1</v>
      </c>
      <c r="N288" s="207">
        <v>2410</v>
      </c>
      <c r="O288" s="153">
        <v>2227</v>
      </c>
      <c r="P288" s="153">
        <v>100</v>
      </c>
      <c r="Q288" s="151">
        <v>101</v>
      </c>
      <c r="R288" s="151">
        <v>94</v>
      </c>
      <c r="S288" s="154">
        <v>0.924066390041494</v>
      </c>
      <c r="T288" s="154">
        <v>0.943396226415094</v>
      </c>
      <c r="U288" s="155">
        <v>0.94392523364486</v>
      </c>
      <c r="V288" s="155">
        <v>0.903846153846154</v>
      </c>
      <c r="W288" s="173">
        <v>-0.000529007229765455</v>
      </c>
      <c r="X288" s="158">
        <v>706</v>
      </c>
      <c r="Y288" s="208">
        <v>668</v>
      </c>
      <c r="Z288" s="208">
        <v>686</v>
      </c>
      <c r="AA288" s="208">
        <v>606</v>
      </c>
      <c r="AB288" s="209">
        <v>0.946175637393768</v>
      </c>
      <c r="AC288" s="155">
        <v>0.883381924198251</v>
      </c>
      <c r="AD288" s="173">
        <v>0.0627937131955171</v>
      </c>
    </row>
    <row r="289" spans="1:30">
      <c r="A289" s="175" t="s">
        <v>260</v>
      </c>
      <c r="B289" s="214" t="s">
        <v>1799</v>
      </c>
      <c r="C289" s="214" t="s">
        <v>279</v>
      </c>
      <c r="D289" s="153">
        <v>0</v>
      </c>
      <c r="E289" s="153">
        <v>0</v>
      </c>
      <c r="F289" s="151">
        <v>0</v>
      </c>
      <c r="G289" s="151">
        <v>0</v>
      </c>
      <c r="H289" s="151">
        <v>0</v>
      </c>
      <c r="I289" s="151">
        <v>0</v>
      </c>
      <c r="J289" s="172">
        <v>0.9</v>
      </c>
      <c r="K289" s="154">
        <v>0</v>
      </c>
      <c r="L289" s="154">
        <v>0</v>
      </c>
      <c r="M289" s="154">
        <v>0</v>
      </c>
      <c r="N289" s="207">
        <v>0</v>
      </c>
      <c r="O289" s="153">
        <v>0</v>
      </c>
      <c r="P289" s="153">
        <v>0</v>
      </c>
      <c r="Q289" s="151">
        <v>0</v>
      </c>
      <c r="R289" s="151">
        <v>0</v>
      </c>
      <c r="S289" s="154">
        <v>0</v>
      </c>
      <c r="T289" s="154">
        <v>0</v>
      </c>
      <c r="U289" s="155">
        <v>0</v>
      </c>
      <c r="V289" s="155">
        <v>0</v>
      </c>
      <c r="W289" s="173">
        <v>0</v>
      </c>
      <c r="X289" s="158">
        <v>0</v>
      </c>
      <c r="Y289" s="208">
        <v>0</v>
      </c>
      <c r="Z289" s="208">
        <v>0</v>
      </c>
      <c r="AA289" s="208">
        <v>0</v>
      </c>
      <c r="AB289" s="209">
        <v>0</v>
      </c>
      <c r="AC289" s="155">
        <v>0</v>
      </c>
      <c r="AD289" s="173">
        <v>0</v>
      </c>
    </row>
    <row r="290" spans="1:30">
      <c r="A290" s="175" t="s">
        <v>260</v>
      </c>
      <c r="B290" s="214" t="s">
        <v>1799</v>
      </c>
      <c r="C290" s="214" t="s">
        <v>280</v>
      </c>
      <c r="D290" s="153">
        <v>0</v>
      </c>
      <c r="E290" s="153">
        <v>0</v>
      </c>
      <c r="F290" s="151">
        <v>0</v>
      </c>
      <c r="G290" s="151">
        <v>0</v>
      </c>
      <c r="H290" s="151">
        <v>0</v>
      </c>
      <c r="I290" s="151">
        <v>0</v>
      </c>
      <c r="J290" s="172">
        <v>0.9</v>
      </c>
      <c r="K290" s="154">
        <v>0</v>
      </c>
      <c r="L290" s="154">
        <v>0</v>
      </c>
      <c r="M290" s="154">
        <v>0</v>
      </c>
      <c r="N290" s="207">
        <v>0</v>
      </c>
      <c r="O290" s="153">
        <v>0</v>
      </c>
      <c r="P290" s="153">
        <v>0</v>
      </c>
      <c r="Q290" s="151">
        <v>0</v>
      </c>
      <c r="R290" s="151">
        <v>0</v>
      </c>
      <c r="S290" s="154">
        <v>0</v>
      </c>
      <c r="T290" s="154">
        <v>0</v>
      </c>
      <c r="U290" s="155">
        <v>0</v>
      </c>
      <c r="V290" s="155">
        <v>0</v>
      </c>
      <c r="W290" s="173">
        <v>0</v>
      </c>
      <c r="X290" s="158">
        <v>0</v>
      </c>
      <c r="Y290" s="208">
        <v>0</v>
      </c>
      <c r="Z290" s="208">
        <v>0</v>
      </c>
      <c r="AA290" s="208">
        <v>0</v>
      </c>
      <c r="AB290" s="209">
        <v>0</v>
      </c>
      <c r="AC290" s="155">
        <v>0</v>
      </c>
      <c r="AD290" s="173">
        <v>0</v>
      </c>
    </row>
    <row r="291" spans="1:30">
      <c r="A291" s="175" t="s">
        <v>260</v>
      </c>
      <c r="B291" s="214" t="s">
        <v>1799</v>
      </c>
      <c r="C291" s="214" t="s">
        <v>281</v>
      </c>
      <c r="D291" s="153">
        <v>37</v>
      </c>
      <c r="E291" s="153">
        <v>36</v>
      </c>
      <c r="F291" s="151">
        <v>36</v>
      </c>
      <c r="G291" s="151">
        <v>35</v>
      </c>
      <c r="H291" s="151">
        <v>34</v>
      </c>
      <c r="I291" s="151">
        <v>33</v>
      </c>
      <c r="J291" s="172">
        <v>0.9</v>
      </c>
      <c r="K291" s="154">
        <v>0.972972972972973</v>
      </c>
      <c r="L291" s="154">
        <v>0.972222222222222</v>
      </c>
      <c r="M291" s="154">
        <v>0.970588235294118</v>
      </c>
      <c r="N291" s="207">
        <v>805</v>
      </c>
      <c r="O291" s="153">
        <v>665</v>
      </c>
      <c r="P291" s="153">
        <v>31</v>
      </c>
      <c r="Q291" s="151">
        <v>32</v>
      </c>
      <c r="R291" s="151">
        <v>31</v>
      </c>
      <c r="S291" s="154">
        <v>0.826086956521739</v>
      </c>
      <c r="T291" s="154">
        <v>0.837837837837838</v>
      </c>
      <c r="U291" s="155">
        <v>0.888888888888889</v>
      </c>
      <c r="V291" s="155">
        <v>0.911764705882353</v>
      </c>
      <c r="W291" s="173">
        <v>-0.051051051051051</v>
      </c>
      <c r="X291" s="158">
        <v>227</v>
      </c>
      <c r="Y291" s="208">
        <v>191</v>
      </c>
      <c r="Z291" s="208">
        <v>236</v>
      </c>
      <c r="AA291" s="208">
        <v>182</v>
      </c>
      <c r="AB291" s="209">
        <v>0.841409691629956</v>
      </c>
      <c r="AC291" s="155">
        <v>0.771186440677966</v>
      </c>
      <c r="AD291" s="173">
        <v>0.0702232509519898</v>
      </c>
    </row>
    <row r="292" spans="1:30">
      <c r="A292" s="175" t="s">
        <v>260</v>
      </c>
      <c r="B292" s="214" t="s">
        <v>1799</v>
      </c>
      <c r="C292" s="214" t="s">
        <v>282</v>
      </c>
      <c r="D292" s="153">
        <v>42</v>
      </c>
      <c r="E292" s="153">
        <v>42</v>
      </c>
      <c r="F292" s="151">
        <v>46</v>
      </c>
      <c r="G292" s="151">
        <v>46</v>
      </c>
      <c r="H292" s="151">
        <v>41</v>
      </c>
      <c r="I292" s="151">
        <v>41</v>
      </c>
      <c r="J292" s="172">
        <v>0.9</v>
      </c>
      <c r="K292" s="154">
        <v>1</v>
      </c>
      <c r="L292" s="154">
        <v>1</v>
      </c>
      <c r="M292" s="154">
        <v>1</v>
      </c>
      <c r="N292" s="207">
        <v>1006</v>
      </c>
      <c r="O292" s="153">
        <v>983</v>
      </c>
      <c r="P292" s="153">
        <v>42</v>
      </c>
      <c r="Q292" s="151">
        <v>44</v>
      </c>
      <c r="R292" s="151">
        <v>41</v>
      </c>
      <c r="S292" s="154">
        <v>0.97713717693837</v>
      </c>
      <c r="T292" s="154">
        <v>1</v>
      </c>
      <c r="U292" s="155">
        <v>0.956521739130435</v>
      </c>
      <c r="V292" s="155">
        <v>1</v>
      </c>
      <c r="W292" s="173">
        <v>0.0434782608695652</v>
      </c>
      <c r="X292" s="158">
        <v>295</v>
      </c>
      <c r="Y292" s="208">
        <v>290</v>
      </c>
      <c r="Z292" s="208">
        <v>292</v>
      </c>
      <c r="AA292" s="208">
        <v>287</v>
      </c>
      <c r="AB292" s="209">
        <v>0.983050847457627</v>
      </c>
      <c r="AC292" s="155">
        <v>0.982876712328767</v>
      </c>
      <c r="AD292" s="173">
        <v>0.000174135128859998</v>
      </c>
    </row>
    <row r="293" spans="1:30">
      <c r="A293" s="175" t="s">
        <v>260</v>
      </c>
      <c r="B293" s="214" t="s">
        <v>1799</v>
      </c>
      <c r="C293" s="214" t="s">
        <v>283</v>
      </c>
      <c r="D293" s="153">
        <v>0</v>
      </c>
      <c r="E293" s="153">
        <v>0</v>
      </c>
      <c r="F293" s="151">
        <v>0</v>
      </c>
      <c r="G293" s="151">
        <v>0</v>
      </c>
      <c r="H293" s="151">
        <v>0</v>
      </c>
      <c r="I293" s="151">
        <v>0</v>
      </c>
      <c r="J293" s="172">
        <v>0.9</v>
      </c>
      <c r="K293" s="154">
        <v>0</v>
      </c>
      <c r="L293" s="154">
        <v>0</v>
      </c>
      <c r="M293" s="154">
        <v>0</v>
      </c>
      <c r="N293" s="207">
        <v>0</v>
      </c>
      <c r="O293" s="153">
        <v>0</v>
      </c>
      <c r="P293" s="153">
        <v>0</v>
      </c>
      <c r="Q293" s="151">
        <v>0</v>
      </c>
      <c r="R293" s="151">
        <v>0</v>
      </c>
      <c r="S293" s="154">
        <v>0</v>
      </c>
      <c r="T293" s="154">
        <v>0</v>
      </c>
      <c r="U293" s="155">
        <v>0</v>
      </c>
      <c r="V293" s="155">
        <v>0</v>
      </c>
      <c r="W293" s="173">
        <v>0</v>
      </c>
      <c r="X293" s="158">
        <v>0</v>
      </c>
      <c r="Y293" s="208">
        <v>0</v>
      </c>
      <c r="Z293" s="208">
        <v>0</v>
      </c>
      <c r="AA293" s="208">
        <v>0</v>
      </c>
      <c r="AB293" s="209">
        <v>0</v>
      </c>
      <c r="AC293" s="155">
        <v>0</v>
      </c>
      <c r="AD293" s="173">
        <v>0</v>
      </c>
    </row>
    <row r="294" spans="1:30">
      <c r="A294" s="175" t="s">
        <v>260</v>
      </c>
      <c r="B294" s="214" t="s">
        <v>1799</v>
      </c>
      <c r="C294" s="214" t="s">
        <v>284</v>
      </c>
      <c r="D294" s="153">
        <v>0</v>
      </c>
      <c r="E294" s="153">
        <v>0</v>
      </c>
      <c r="F294" s="151">
        <v>0</v>
      </c>
      <c r="G294" s="151">
        <v>0</v>
      </c>
      <c r="H294" s="151">
        <v>0</v>
      </c>
      <c r="I294" s="151">
        <v>0</v>
      </c>
      <c r="J294" s="172">
        <v>0.9</v>
      </c>
      <c r="K294" s="154">
        <v>0</v>
      </c>
      <c r="L294" s="154">
        <v>0</v>
      </c>
      <c r="M294" s="154">
        <v>0</v>
      </c>
      <c r="N294" s="207">
        <v>0</v>
      </c>
      <c r="O294" s="153">
        <v>0</v>
      </c>
      <c r="P294" s="153">
        <v>0</v>
      </c>
      <c r="Q294" s="151">
        <v>0</v>
      </c>
      <c r="R294" s="151">
        <v>0</v>
      </c>
      <c r="S294" s="154">
        <v>0</v>
      </c>
      <c r="T294" s="154">
        <v>0</v>
      </c>
      <c r="U294" s="155">
        <v>0</v>
      </c>
      <c r="V294" s="155">
        <v>0</v>
      </c>
      <c r="W294" s="173">
        <v>0</v>
      </c>
      <c r="X294" s="158">
        <v>0</v>
      </c>
      <c r="Y294" s="208">
        <v>0</v>
      </c>
      <c r="Z294" s="208">
        <v>0</v>
      </c>
      <c r="AA294" s="208">
        <v>0</v>
      </c>
      <c r="AB294" s="209">
        <v>0</v>
      </c>
      <c r="AC294" s="155">
        <v>0</v>
      </c>
      <c r="AD294" s="173">
        <v>0</v>
      </c>
    </row>
    <row r="295" spans="1:30">
      <c r="A295" s="175" t="s">
        <v>260</v>
      </c>
      <c r="B295" s="214" t="s">
        <v>1799</v>
      </c>
      <c r="C295" s="214" t="s">
        <v>285</v>
      </c>
      <c r="D295" s="153">
        <v>0</v>
      </c>
      <c r="E295" s="153">
        <v>0</v>
      </c>
      <c r="F295" s="151">
        <v>0</v>
      </c>
      <c r="G295" s="151">
        <v>0</v>
      </c>
      <c r="H295" s="151">
        <v>0</v>
      </c>
      <c r="I295" s="151">
        <v>0</v>
      </c>
      <c r="J295" s="172">
        <v>0.9</v>
      </c>
      <c r="K295" s="154">
        <v>0</v>
      </c>
      <c r="L295" s="154">
        <v>0</v>
      </c>
      <c r="M295" s="154">
        <v>0</v>
      </c>
      <c r="N295" s="207">
        <v>0</v>
      </c>
      <c r="O295" s="153">
        <v>0</v>
      </c>
      <c r="P295" s="153">
        <v>0</v>
      </c>
      <c r="Q295" s="151">
        <v>0</v>
      </c>
      <c r="R295" s="151">
        <v>0</v>
      </c>
      <c r="S295" s="154">
        <v>0</v>
      </c>
      <c r="T295" s="154">
        <v>0</v>
      </c>
      <c r="U295" s="155">
        <v>0</v>
      </c>
      <c r="V295" s="155">
        <v>0</v>
      </c>
      <c r="W295" s="173">
        <v>0</v>
      </c>
      <c r="X295" s="158">
        <v>0</v>
      </c>
      <c r="Y295" s="208">
        <v>0</v>
      </c>
      <c r="Z295" s="208">
        <v>0</v>
      </c>
      <c r="AA295" s="208">
        <v>0</v>
      </c>
      <c r="AB295" s="209">
        <v>0</v>
      </c>
      <c r="AC295" s="155">
        <v>0</v>
      </c>
      <c r="AD295" s="173">
        <v>0</v>
      </c>
    </row>
    <row r="296" spans="1:30">
      <c r="A296" s="175" t="s">
        <v>260</v>
      </c>
      <c r="B296" s="214" t="s">
        <v>1799</v>
      </c>
      <c r="C296" s="214" t="s">
        <v>286</v>
      </c>
      <c r="D296" s="153">
        <v>0</v>
      </c>
      <c r="E296" s="153">
        <v>0</v>
      </c>
      <c r="F296" s="151">
        <v>0</v>
      </c>
      <c r="G296" s="151">
        <v>0</v>
      </c>
      <c r="H296" s="151">
        <v>0</v>
      </c>
      <c r="I296" s="151">
        <v>0</v>
      </c>
      <c r="J296" s="172">
        <v>0.9</v>
      </c>
      <c r="K296" s="154">
        <v>0</v>
      </c>
      <c r="L296" s="154">
        <v>0</v>
      </c>
      <c r="M296" s="154">
        <v>0</v>
      </c>
      <c r="N296" s="207">
        <v>0</v>
      </c>
      <c r="O296" s="153">
        <v>0</v>
      </c>
      <c r="P296" s="153">
        <v>0</v>
      </c>
      <c r="Q296" s="151">
        <v>0</v>
      </c>
      <c r="R296" s="151">
        <v>0</v>
      </c>
      <c r="S296" s="154">
        <v>0</v>
      </c>
      <c r="T296" s="154">
        <v>0</v>
      </c>
      <c r="U296" s="155">
        <v>0</v>
      </c>
      <c r="V296" s="155">
        <v>0</v>
      </c>
      <c r="W296" s="173">
        <v>0</v>
      </c>
      <c r="X296" s="158">
        <v>0</v>
      </c>
      <c r="Y296" s="208">
        <v>0</v>
      </c>
      <c r="Z296" s="208">
        <v>0</v>
      </c>
      <c r="AA296" s="208">
        <v>0</v>
      </c>
      <c r="AB296" s="209">
        <v>0</v>
      </c>
      <c r="AC296" s="155">
        <v>0</v>
      </c>
      <c r="AD296" s="173">
        <v>0</v>
      </c>
    </row>
    <row r="297" spans="1:30">
      <c r="A297" s="175" t="s">
        <v>260</v>
      </c>
      <c r="B297" s="214" t="s">
        <v>1799</v>
      </c>
      <c r="C297" s="214" t="s">
        <v>287</v>
      </c>
      <c r="D297" s="153">
        <v>0</v>
      </c>
      <c r="E297" s="153">
        <v>0</v>
      </c>
      <c r="F297" s="151">
        <v>0</v>
      </c>
      <c r="G297" s="151">
        <v>0</v>
      </c>
      <c r="H297" s="151">
        <v>0</v>
      </c>
      <c r="I297" s="151">
        <v>0</v>
      </c>
      <c r="J297" s="172">
        <v>0.9</v>
      </c>
      <c r="K297" s="154">
        <v>0</v>
      </c>
      <c r="L297" s="154">
        <v>0</v>
      </c>
      <c r="M297" s="154">
        <v>0</v>
      </c>
      <c r="N297" s="207">
        <v>0</v>
      </c>
      <c r="O297" s="153">
        <v>0</v>
      </c>
      <c r="P297" s="153">
        <v>0</v>
      </c>
      <c r="Q297" s="151">
        <v>0</v>
      </c>
      <c r="R297" s="151">
        <v>0</v>
      </c>
      <c r="S297" s="154">
        <v>0</v>
      </c>
      <c r="T297" s="154">
        <v>0</v>
      </c>
      <c r="U297" s="155">
        <v>0</v>
      </c>
      <c r="V297" s="155">
        <v>0</v>
      </c>
      <c r="W297" s="173">
        <v>0</v>
      </c>
      <c r="X297" s="158">
        <v>0</v>
      </c>
      <c r="Y297" s="208">
        <v>0</v>
      </c>
      <c r="Z297" s="208">
        <v>0</v>
      </c>
      <c r="AA297" s="208">
        <v>0</v>
      </c>
      <c r="AB297" s="209">
        <v>0</v>
      </c>
      <c r="AC297" s="155">
        <v>0</v>
      </c>
      <c r="AD297" s="173">
        <v>0</v>
      </c>
    </row>
    <row r="298" spans="1:30">
      <c r="A298" s="175" t="s">
        <v>260</v>
      </c>
      <c r="B298" s="214" t="s">
        <v>1799</v>
      </c>
      <c r="C298" s="214" t="s">
        <v>288</v>
      </c>
      <c r="D298" s="153">
        <v>0</v>
      </c>
      <c r="E298" s="153">
        <v>0</v>
      </c>
      <c r="F298" s="151">
        <v>0</v>
      </c>
      <c r="G298" s="151">
        <v>0</v>
      </c>
      <c r="H298" s="151">
        <v>0</v>
      </c>
      <c r="I298" s="151">
        <v>0</v>
      </c>
      <c r="J298" s="172">
        <v>0.9</v>
      </c>
      <c r="K298" s="154">
        <v>0</v>
      </c>
      <c r="L298" s="154">
        <v>0</v>
      </c>
      <c r="M298" s="154">
        <v>0</v>
      </c>
      <c r="N298" s="207">
        <v>0</v>
      </c>
      <c r="O298" s="153">
        <v>0</v>
      </c>
      <c r="P298" s="153">
        <v>0</v>
      </c>
      <c r="Q298" s="151">
        <v>0</v>
      </c>
      <c r="R298" s="151">
        <v>0</v>
      </c>
      <c r="S298" s="154">
        <v>0</v>
      </c>
      <c r="T298" s="154">
        <v>0</v>
      </c>
      <c r="U298" s="155">
        <v>0</v>
      </c>
      <c r="V298" s="155">
        <v>0</v>
      </c>
      <c r="W298" s="173">
        <v>0</v>
      </c>
      <c r="X298" s="158">
        <v>0</v>
      </c>
      <c r="Y298" s="208">
        <v>0</v>
      </c>
      <c r="Z298" s="208">
        <v>0</v>
      </c>
      <c r="AA298" s="208">
        <v>0</v>
      </c>
      <c r="AB298" s="209">
        <v>0</v>
      </c>
      <c r="AC298" s="155">
        <v>0</v>
      </c>
      <c r="AD298" s="173">
        <v>0</v>
      </c>
    </row>
    <row r="299" spans="1:30">
      <c r="A299" s="175" t="s">
        <v>260</v>
      </c>
      <c r="B299" s="214" t="s">
        <v>1799</v>
      </c>
      <c r="C299" s="214" t="s">
        <v>289</v>
      </c>
      <c r="D299" s="153">
        <v>0</v>
      </c>
      <c r="E299" s="153">
        <v>0</v>
      </c>
      <c r="F299" s="151">
        <v>0</v>
      </c>
      <c r="G299" s="151">
        <v>0</v>
      </c>
      <c r="H299" s="151">
        <v>0</v>
      </c>
      <c r="I299" s="151">
        <v>0</v>
      </c>
      <c r="J299" s="172">
        <v>0.9</v>
      </c>
      <c r="K299" s="154">
        <v>0</v>
      </c>
      <c r="L299" s="154">
        <v>0</v>
      </c>
      <c r="M299" s="154">
        <v>0</v>
      </c>
      <c r="N299" s="207">
        <v>0</v>
      </c>
      <c r="O299" s="153">
        <v>0</v>
      </c>
      <c r="P299" s="153">
        <v>0</v>
      </c>
      <c r="Q299" s="151">
        <v>0</v>
      </c>
      <c r="R299" s="151">
        <v>0</v>
      </c>
      <c r="S299" s="154">
        <v>0</v>
      </c>
      <c r="T299" s="154">
        <v>0</v>
      </c>
      <c r="U299" s="155">
        <v>0</v>
      </c>
      <c r="V299" s="155">
        <v>0</v>
      </c>
      <c r="W299" s="173">
        <v>0</v>
      </c>
      <c r="X299" s="158">
        <v>0</v>
      </c>
      <c r="Y299" s="208">
        <v>0</v>
      </c>
      <c r="Z299" s="208">
        <v>0</v>
      </c>
      <c r="AA299" s="208">
        <v>0</v>
      </c>
      <c r="AB299" s="209">
        <v>0</v>
      </c>
      <c r="AC299" s="155">
        <v>0</v>
      </c>
      <c r="AD299" s="173">
        <v>0</v>
      </c>
    </row>
    <row r="300" spans="1:30">
      <c r="A300" s="175" t="s">
        <v>260</v>
      </c>
      <c r="B300" s="214" t="s">
        <v>1799</v>
      </c>
      <c r="C300" s="214" t="s">
        <v>290</v>
      </c>
      <c r="D300" s="153">
        <v>0</v>
      </c>
      <c r="E300" s="153">
        <v>0</v>
      </c>
      <c r="F300" s="151">
        <v>0</v>
      </c>
      <c r="G300" s="151">
        <v>0</v>
      </c>
      <c r="H300" s="151">
        <v>0</v>
      </c>
      <c r="I300" s="151">
        <v>0</v>
      </c>
      <c r="J300" s="172">
        <v>0.9</v>
      </c>
      <c r="K300" s="154">
        <v>0</v>
      </c>
      <c r="L300" s="154">
        <v>0</v>
      </c>
      <c r="M300" s="154">
        <v>0</v>
      </c>
      <c r="N300" s="207">
        <v>0</v>
      </c>
      <c r="O300" s="153">
        <v>0</v>
      </c>
      <c r="P300" s="153">
        <v>0</v>
      </c>
      <c r="Q300" s="151">
        <v>0</v>
      </c>
      <c r="R300" s="151">
        <v>0</v>
      </c>
      <c r="S300" s="154">
        <v>0</v>
      </c>
      <c r="T300" s="154">
        <v>0</v>
      </c>
      <c r="U300" s="155">
        <v>0</v>
      </c>
      <c r="V300" s="155">
        <v>0</v>
      </c>
      <c r="W300" s="173">
        <v>0</v>
      </c>
      <c r="X300" s="158">
        <v>0</v>
      </c>
      <c r="Y300" s="208">
        <v>0</v>
      </c>
      <c r="Z300" s="208">
        <v>0</v>
      </c>
      <c r="AA300" s="208">
        <v>0</v>
      </c>
      <c r="AB300" s="209">
        <v>0</v>
      </c>
      <c r="AC300" s="155">
        <v>0</v>
      </c>
      <c r="AD300" s="173">
        <v>0</v>
      </c>
    </row>
    <row r="301" spans="1:30">
      <c r="A301" s="175" t="s">
        <v>260</v>
      </c>
      <c r="B301" s="214" t="s">
        <v>1799</v>
      </c>
      <c r="C301" s="214" t="s">
        <v>291</v>
      </c>
      <c r="D301" s="153">
        <v>112</v>
      </c>
      <c r="E301" s="153">
        <v>111</v>
      </c>
      <c r="F301" s="151">
        <v>109</v>
      </c>
      <c r="G301" s="151">
        <v>109</v>
      </c>
      <c r="H301" s="151">
        <v>106</v>
      </c>
      <c r="I301" s="151">
        <v>106</v>
      </c>
      <c r="J301" s="172">
        <v>0.9</v>
      </c>
      <c r="K301" s="154">
        <v>0.991071428571429</v>
      </c>
      <c r="L301" s="154">
        <v>1</v>
      </c>
      <c r="M301" s="154">
        <v>1</v>
      </c>
      <c r="N301" s="207">
        <v>2547</v>
      </c>
      <c r="O301" s="153">
        <v>2432</v>
      </c>
      <c r="P301" s="153">
        <v>108</v>
      </c>
      <c r="Q301" s="151">
        <v>104</v>
      </c>
      <c r="R301" s="151">
        <v>98</v>
      </c>
      <c r="S301" s="154">
        <v>0.954848841774637</v>
      </c>
      <c r="T301" s="154">
        <v>0.964285714285714</v>
      </c>
      <c r="U301" s="155">
        <v>0.954128440366973</v>
      </c>
      <c r="V301" s="155">
        <v>0.924528301886792</v>
      </c>
      <c r="W301" s="173">
        <v>0.0101572739187418</v>
      </c>
      <c r="X301" s="158">
        <v>727</v>
      </c>
      <c r="Y301" s="208">
        <v>691</v>
      </c>
      <c r="Z301" s="208">
        <v>740</v>
      </c>
      <c r="AA301" s="208">
        <v>705</v>
      </c>
      <c r="AB301" s="209">
        <v>0.950481430536451</v>
      </c>
      <c r="AC301" s="155">
        <v>0.952702702702703</v>
      </c>
      <c r="AD301" s="173">
        <v>-0.00222127216625156</v>
      </c>
    </row>
    <row r="302" spans="1:30">
      <c r="A302" s="175" t="s">
        <v>260</v>
      </c>
      <c r="B302" s="214" t="s">
        <v>1799</v>
      </c>
      <c r="C302" s="214" t="s">
        <v>292</v>
      </c>
      <c r="D302" s="153">
        <v>100</v>
      </c>
      <c r="E302" s="153">
        <v>100</v>
      </c>
      <c r="F302" s="151">
        <v>101</v>
      </c>
      <c r="G302" s="151">
        <v>101</v>
      </c>
      <c r="H302" s="151">
        <v>97</v>
      </c>
      <c r="I302" s="151">
        <v>97</v>
      </c>
      <c r="J302" s="172">
        <v>0.9</v>
      </c>
      <c r="K302" s="154">
        <v>1</v>
      </c>
      <c r="L302" s="154">
        <v>1</v>
      </c>
      <c r="M302" s="154">
        <v>1</v>
      </c>
      <c r="N302" s="207">
        <v>2321</v>
      </c>
      <c r="O302" s="153">
        <v>2138</v>
      </c>
      <c r="P302" s="153">
        <v>96</v>
      </c>
      <c r="Q302" s="151">
        <v>89</v>
      </c>
      <c r="R302" s="151">
        <v>95</v>
      </c>
      <c r="S302" s="154">
        <v>0.921154674709177</v>
      </c>
      <c r="T302" s="154">
        <v>0.96</v>
      </c>
      <c r="U302" s="155">
        <v>0.881188118811881</v>
      </c>
      <c r="V302" s="155">
        <v>0.979381443298969</v>
      </c>
      <c r="W302" s="173">
        <v>0.0788118811881188</v>
      </c>
      <c r="X302" s="158">
        <v>664</v>
      </c>
      <c r="Y302" s="208">
        <v>618</v>
      </c>
      <c r="Z302" s="208">
        <v>673</v>
      </c>
      <c r="AA302" s="208">
        <v>626</v>
      </c>
      <c r="AB302" s="209">
        <v>0.930722891566265</v>
      </c>
      <c r="AC302" s="155">
        <v>0.930163447251114</v>
      </c>
      <c r="AD302" s="173">
        <v>0.000559444315150648</v>
      </c>
    </row>
    <row r="303" spans="1:30">
      <c r="A303" s="175" t="s">
        <v>260</v>
      </c>
      <c r="B303" s="214" t="s">
        <v>1799</v>
      </c>
      <c r="C303" s="214" t="s">
        <v>293</v>
      </c>
      <c r="D303" s="153">
        <v>0</v>
      </c>
      <c r="E303" s="153">
        <v>0</v>
      </c>
      <c r="F303" s="151">
        <v>0</v>
      </c>
      <c r="G303" s="151">
        <v>0</v>
      </c>
      <c r="H303" s="151">
        <v>0</v>
      </c>
      <c r="I303" s="151">
        <v>0</v>
      </c>
      <c r="J303" s="172">
        <v>0.9</v>
      </c>
      <c r="K303" s="154">
        <v>0</v>
      </c>
      <c r="L303" s="154">
        <v>0</v>
      </c>
      <c r="M303" s="154">
        <v>0</v>
      </c>
      <c r="N303" s="207">
        <v>0</v>
      </c>
      <c r="O303" s="153">
        <v>0</v>
      </c>
      <c r="P303" s="153">
        <v>0</v>
      </c>
      <c r="Q303" s="151">
        <v>0</v>
      </c>
      <c r="R303" s="151">
        <v>0</v>
      </c>
      <c r="S303" s="154">
        <v>0</v>
      </c>
      <c r="T303" s="154">
        <v>0</v>
      </c>
      <c r="U303" s="155">
        <v>0</v>
      </c>
      <c r="V303" s="155">
        <v>0</v>
      </c>
      <c r="W303" s="173">
        <v>0</v>
      </c>
      <c r="X303" s="158">
        <v>0</v>
      </c>
      <c r="Y303" s="208">
        <v>0</v>
      </c>
      <c r="Z303" s="208">
        <v>0</v>
      </c>
      <c r="AA303" s="208">
        <v>0</v>
      </c>
      <c r="AB303" s="209">
        <v>0</v>
      </c>
      <c r="AC303" s="155">
        <v>0</v>
      </c>
      <c r="AD303" s="173">
        <v>0</v>
      </c>
    </row>
    <row r="304" spans="1:30">
      <c r="A304" s="175" t="s">
        <v>260</v>
      </c>
      <c r="B304" s="214" t="s">
        <v>1800</v>
      </c>
      <c r="C304" s="214" t="s">
        <v>294</v>
      </c>
      <c r="D304" s="153">
        <v>123</v>
      </c>
      <c r="E304" s="153">
        <v>122</v>
      </c>
      <c r="F304" s="151">
        <v>123</v>
      </c>
      <c r="G304" s="151">
        <v>119</v>
      </c>
      <c r="H304" s="151">
        <v>122</v>
      </c>
      <c r="I304" s="151">
        <v>122</v>
      </c>
      <c r="J304" s="172">
        <v>0.9</v>
      </c>
      <c r="K304" s="154">
        <v>0.991869918699187</v>
      </c>
      <c r="L304" s="154">
        <v>0.967479674796748</v>
      </c>
      <c r="M304" s="154">
        <v>1</v>
      </c>
      <c r="N304" s="207">
        <v>2858</v>
      </c>
      <c r="O304" s="153">
        <v>2535</v>
      </c>
      <c r="P304" s="153">
        <v>110</v>
      </c>
      <c r="Q304" s="151">
        <v>105</v>
      </c>
      <c r="R304" s="151">
        <v>99</v>
      </c>
      <c r="S304" s="154">
        <v>0.886983904828551</v>
      </c>
      <c r="T304" s="154">
        <v>0.894308943089431</v>
      </c>
      <c r="U304" s="155">
        <v>0.853658536585366</v>
      </c>
      <c r="V304" s="155">
        <v>0.811475409836066</v>
      </c>
      <c r="W304" s="173">
        <v>0.040650406504065</v>
      </c>
      <c r="X304" s="158">
        <v>831</v>
      </c>
      <c r="Y304" s="208">
        <v>732</v>
      </c>
      <c r="Z304" s="208">
        <v>828</v>
      </c>
      <c r="AA304" s="208">
        <v>724</v>
      </c>
      <c r="AB304" s="209">
        <v>0.88086642599278</v>
      </c>
      <c r="AC304" s="155">
        <v>0.8743961352657</v>
      </c>
      <c r="AD304" s="173">
        <v>0.00647029072707928</v>
      </c>
    </row>
    <row r="305" spans="1:30">
      <c r="A305" s="175" t="s">
        <v>260</v>
      </c>
      <c r="B305" s="214" t="s">
        <v>1800</v>
      </c>
      <c r="C305" s="214" t="s">
        <v>295</v>
      </c>
      <c r="D305" s="153">
        <v>143</v>
      </c>
      <c r="E305" s="153">
        <v>143</v>
      </c>
      <c r="F305" s="151">
        <v>146</v>
      </c>
      <c r="G305" s="151">
        <v>145</v>
      </c>
      <c r="H305" s="151">
        <v>145</v>
      </c>
      <c r="I305" s="151">
        <v>144</v>
      </c>
      <c r="J305" s="172">
        <v>0.9</v>
      </c>
      <c r="K305" s="154">
        <v>1</v>
      </c>
      <c r="L305" s="154">
        <v>0.993150684931507</v>
      </c>
      <c r="M305" s="154">
        <v>0.993103448275862</v>
      </c>
      <c r="N305" s="207">
        <v>3176</v>
      </c>
      <c r="O305" s="153">
        <v>3098</v>
      </c>
      <c r="P305" s="153">
        <v>143</v>
      </c>
      <c r="Q305" s="151">
        <v>143</v>
      </c>
      <c r="R305" s="151">
        <v>144</v>
      </c>
      <c r="S305" s="154">
        <v>0.97544080604534</v>
      </c>
      <c r="T305" s="154">
        <v>1</v>
      </c>
      <c r="U305" s="155">
        <v>0.979452054794521</v>
      </c>
      <c r="V305" s="155">
        <v>0.993103448275862</v>
      </c>
      <c r="W305" s="173">
        <v>0.0205479452054794</v>
      </c>
      <c r="X305" s="158">
        <v>945</v>
      </c>
      <c r="Y305" s="208">
        <v>931</v>
      </c>
      <c r="Z305" s="208">
        <v>913</v>
      </c>
      <c r="AA305" s="208">
        <v>882</v>
      </c>
      <c r="AB305" s="209">
        <v>0.985185185185185</v>
      </c>
      <c r="AC305" s="155">
        <v>0.96604600219058</v>
      </c>
      <c r="AD305" s="173">
        <v>0.0191391829946047</v>
      </c>
    </row>
    <row r="306" spans="1:30">
      <c r="A306" s="175" t="s">
        <v>260</v>
      </c>
      <c r="B306" s="214" t="s">
        <v>1800</v>
      </c>
      <c r="C306" s="214" t="s">
        <v>296</v>
      </c>
      <c r="D306" s="153">
        <v>197</v>
      </c>
      <c r="E306" s="153">
        <v>193</v>
      </c>
      <c r="F306" s="151">
        <v>200</v>
      </c>
      <c r="G306" s="151">
        <v>200</v>
      </c>
      <c r="H306" s="151">
        <v>187</v>
      </c>
      <c r="I306" s="151">
        <v>187</v>
      </c>
      <c r="J306" s="172">
        <v>0.9</v>
      </c>
      <c r="K306" s="154">
        <v>0.979695431472081</v>
      </c>
      <c r="L306" s="154">
        <v>1</v>
      </c>
      <c r="M306" s="154">
        <v>1</v>
      </c>
      <c r="N306" s="207">
        <v>4380</v>
      </c>
      <c r="O306" s="153">
        <v>4147</v>
      </c>
      <c r="P306" s="153">
        <v>182</v>
      </c>
      <c r="Q306" s="151">
        <v>200</v>
      </c>
      <c r="R306" s="151">
        <v>176</v>
      </c>
      <c r="S306" s="154">
        <v>0.946803652968036</v>
      </c>
      <c r="T306" s="154">
        <v>0.923857868020305</v>
      </c>
      <c r="U306" s="155">
        <v>1</v>
      </c>
      <c r="V306" s="155">
        <v>0.941176470588235</v>
      </c>
      <c r="W306" s="173">
        <v>-0.0761421319796954</v>
      </c>
      <c r="X306" s="158">
        <v>1272</v>
      </c>
      <c r="Y306" s="208">
        <v>1200</v>
      </c>
      <c r="Z306" s="208">
        <v>1251</v>
      </c>
      <c r="AA306" s="208">
        <v>1181</v>
      </c>
      <c r="AB306" s="209">
        <v>0.943396226415094</v>
      </c>
      <c r="AC306" s="155">
        <v>0.944044764188649</v>
      </c>
      <c r="AD306" s="173">
        <v>-0.00064853777355478</v>
      </c>
    </row>
    <row r="307" spans="1:30">
      <c r="A307" s="175" t="s">
        <v>260</v>
      </c>
      <c r="B307" s="214" t="s">
        <v>1800</v>
      </c>
      <c r="C307" s="214" t="s">
        <v>297</v>
      </c>
      <c r="D307" s="153">
        <v>107</v>
      </c>
      <c r="E307" s="153">
        <v>105</v>
      </c>
      <c r="F307" s="151">
        <v>117</v>
      </c>
      <c r="G307" s="151">
        <v>115</v>
      </c>
      <c r="H307" s="151">
        <v>113</v>
      </c>
      <c r="I307" s="151">
        <v>111</v>
      </c>
      <c r="J307" s="172">
        <v>0.9</v>
      </c>
      <c r="K307" s="154">
        <v>0.981308411214953</v>
      </c>
      <c r="L307" s="154">
        <v>0.982905982905983</v>
      </c>
      <c r="M307" s="154">
        <v>0.982300884955752</v>
      </c>
      <c r="N307" s="207">
        <v>2588</v>
      </c>
      <c r="O307" s="153">
        <v>2456</v>
      </c>
      <c r="P307" s="153">
        <v>97</v>
      </c>
      <c r="Q307" s="151">
        <v>114</v>
      </c>
      <c r="R307" s="151">
        <v>110</v>
      </c>
      <c r="S307" s="154">
        <v>0.948995363214838</v>
      </c>
      <c r="T307" s="154">
        <v>0.906542056074766</v>
      </c>
      <c r="U307" s="155">
        <v>0.974358974358974</v>
      </c>
      <c r="V307" s="155">
        <v>0.973451327433628</v>
      </c>
      <c r="W307" s="173">
        <v>-0.067816918284208</v>
      </c>
      <c r="X307" s="158">
        <v>738</v>
      </c>
      <c r="Y307" s="208">
        <v>707</v>
      </c>
      <c r="Z307" s="208">
        <v>792</v>
      </c>
      <c r="AA307" s="208">
        <v>737</v>
      </c>
      <c r="AB307" s="209">
        <v>0.9579945799458</v>
      </c>
      <c r="AC307" s="155">
        <v>0.930555555555556</v>
      </c>
      <c r="AD307" s="173">
        <v>0.0274390243902439</v>
      </c>
    </row>
    <row r="308" spans="1:30">
      <c r="A308" s="175" t="s">
        <v>260</v>
      </c>
      <c r="B308" s="214" t="s">
        <v>1800</v>
      </c>
      <c r="C308" s="214" t="s">
        <v>298</v>
      </c>
      <c r="D308" s="153">
        <v>96</v>
      </c>
      <c r="E308" s="153">
        <v>95</v>
      </c>
      <c r="F308" s="151">
        <v>100</v>
      </c>
      <c r="G308" s="151">
        <v>100</v>
      </c>
      <c r="H308" s="151">
        <v>94</v>
      </c>
      <c r="I308" s="151">
        <v>94</v>
      </c>
      <c r="J308" s="172">
        <v>0.9</v>
      </c>
      <c r="K308" s="154">
        <v>0.989583333333333</v>
      </c>
      <c r="L308" s="154">
        <v>1</v>
      </c>
      <c r="M308" s="154">
        <v>1</v>
      </c>
      <c r="N308" s="207">
        <v>2212</v>
      </c>
      <c r="O308" s="153">
        <v>2203</v>
      </c>
      <c r="P308" s="153">
        <v>95</v>
      </c>
      <c r="Q308" s="151">
        <v>100</v>
      </c>
      <c r="R308" s="151">
        <v>93</v>
      </c>
      <c r="S308" s="154">
        <v>0.995931283905967</v>
      </c>
      <c r="T308" s="154">
        <v>0.989583333333333</v>
      </c>
      <c r="U308" s="155">
        <v>1</v>
      </c>
      <c r="V308" s="155">
        <v>0.98936170212766</v>
      </c>
      <c r="W308" s="173">
        <v>-0.0104166666666666</v>
      </c>
      <c r="X308" s="158">
        <v>635</v>
      </c>
      <c r="Y308" s="208">
        <v>633</v>
      </c>
      <c r="Z308" s="208">
        <v>635</v>
      </c>
      <c r="AA308" s="208">
        <v>631</v>
      </c>
      <c r="AB308" s="209">
        <v>0.996850393700787</v>
      </c>
      <c r="AC308" s="155">
        <v>0.993700787401575</v>
      </c>
      <c r="AD308" s="173">
        <v>0.00314960629921268</v>
      </c>
    </row>
    <row r="309" spans="1:30">
      <c r="A309" s="175" t="s">
        <v>260</v>
      </c>
      <c r="B309" s="214" t="s">
        <v>1800</v>
      </c>
      <c r="C309" s="214" t="s">
        <v>299</v>
      </c>
      <c r="D309" s="153">
        <v>82</v>
      </c>
      <c r="E309" s="153">
        <v>81</v>
      </c>
      <c r="F309" s="151">
        <v>86</v>
      </c>
      <c r="G309" s="151">
        <v>86</v>
      </c>
      <c r="H309" s="151">
        <v>82</v>
      </c>
      <c r="I309" s="151">
        <v>81</v>
      </c>
      <c r="J309" s="172">
        <v>0.9</v>
      </c>
      <c r="K309" s="154">
        <v>0.98780487804878</v>
      </c>
      <c r="L309" s="154">
        <v>1</v>
      </c>
      <c r="M309" s="154">
        <v>0.98780487804878</v>
      </c>
      <c r="N309" s="207">
        <v>1946</v>
      </c>
      <c r="O309" s="153">
        <v>1865</v>
      </c>
      <c r="P309" s="153">
        <v>79</v>
      </c>
      <c r="Q309" s="151">
        <v>84</v>
      </c>
      <c r="R309" s="151">
        <v>75</v>
      </c>
      <c r="S309" s="154">
        <v>0.958376156217883</v>
      </c>
      <c r="T309" s="154">
        <v>0.963414634146341</v>
      </c>
      <c r="U309" s="155">
        <v>0.976744186046512</v>
      </c>
      <c r="V309" s="155">
        <v>0.914634146341463</v>
      </c>
      <c r="W309" s="173">
        <v>-0.0133295519001702</v>
      </c>
      <c r="X309" s="158">
        <v>561</v>
      </c>
      <c r="Y309" s="208">
        <v>540</v>
      </c>
      <c r="Z309" s="208">
        <v>563</v>
      </c>
      <c r="AA309" s="208">
        <v>537</v>
      </c>
      <c r="AB309" s="209">
        <v>0.962566844919786</v>
      </c>
      <c r="AC309" s="155">
        <v>0.953818827708703</v>
      </c>
      <c r="AD309" s="173">
        <v>0.00874801721108265</v>
      </c>
    </row>
    <row r="310" spans="1:30">
      <c r="A310" s="175" t="s">
        <v>260</v>
      </c>
      <c r="B310" s="214" t="s">
        <v>1800</v>
      </c>
      <c r="C310" s="214" t="s">
        <v>300</v>
      </c>
      <c r="D310" s="153">
        <v>159</v>
      </c>
      <c r="E310" s="153">
        <v>140</v>
      </c>
      <c r="F310" s="151">
        <v>161</v>
      </c>
      <c r="G310" s="151">
        <v>146</v>
      </c>
      <c r="H310" s="151">
        <v>157</v>
      </c>
      <c r="I310" s="151">
        <v>138</v>
      </c>
      <c r="J310" s="172">
        <v>0.9</v>
      </c>
      <c r="K310" s="154">
        <v>0.880503144654088</v>
      </c>
      <c r="L310" s="154">
        <v>0.906832298136646</v>
      </c>
      <c r="M310" s="154">
        <v>0.878980891719745</v>
      </c>
      <c r="N310" s="207">
        <v>3499</v>
      </c>
      <c r="O310" s="153">
        <v>3156</v>
      </c>
      <c r="P310" s="153">
        <v>139</v>
      </c>
      <c r="Q310" s="151">
        <v>146</v>
      </c>
      <c r="R310" s="151">
        <v>137</v>
      </c>
      <c r="S310" s="154">
        <v>0.901971991997714</v>
      </c>
      <c r="T310" s="154">
        <v>0.874213836477987</v>
      </c>
      <c r="U310" s="155">
        <v>0.906832298136646</v>
      </c>
      <c r="V310" s="155">
        <v>0.872611464968153</v>
      </c>
      <c r="W310" s="173">
        <v>-0.0326184616586586</v>
      </c>
      <c r="X310" s="158">
        <v>1044</v>
      </c>
      <c r="Y310" s="208">
        <v>904</v>
      </c>
      <c r="Z310" s="208">
        <v>1020</v>
      </c>
      <c r="AA310" s="208">
        <v>908</v>
      </c>
      <c r="AB310" s="209">
        <v>0.865900383141762</v>
      </c>
      <c r="AC310" s="155">
        <v>0.890196078431372</v>
      </c>
      <c r="AD310" s="173">
        <v>-0.0242956952896101</v>
      </c>
    </row>
    <row r="311" spans="1:30">
      <c r="A311" s="175" t="s">
        <v>260</v>
      </c>
      <c r="B311" s="214" t="s">
        <v>1800</v>
      </c>
      <c r="C311" s="214" t="s">
        <v>301</v>
      </c>
      <c r="D311" s="153">
        <v>0</v>
      </c>
      <c r="E311" s="153">
        <v>0</v>
      </c>
      <c r="F311" s="151">
        <v>0</v>
      </c>
      <c r="G311" s="151">
        <v>0</v>
      </c>
      <c r="H311" s="151">
        <v>0</v>
      </c>
      <c r="I311" s="151">
        <v>0</v>
      </c>
      <c r="J311" s="172">
        <v>0.9</v>
      </c>
      <c r="K311" s="154">
        <v>0</v>
      </c>
      <c r="L311" s="154">
        <v>0</v>
      </c>
      <c r="M311" s="154">
        <v>0</v>
      </c>
      <c r="N311" s="207">
        <v>0</v>
      </c>
      <c r="O311" s="153">
        <v>0</v>
      </c>
      <c r="P311" s="153">
        <v>0</v>
      </c>
      <c r="Q311" s="151">
        <v>0</v>
      </c>
      <c r="R311" s="151">
        <v>0</v>
      </c>
      <c r="S311" s="154">
        <v>0</v>
      </c>
      <c r="T311" s="154">
        <v>0</v>
      </c>
      <c r="U311" s="155">
        <v>0</v>
      </c>
      <c r="V311" s="155">
        <v>0</v>
      </c>
      <c r="W311" s="173">
        <v>0</v>
      </c>
      <c r="X311" s="158">
        <v>0</v>
      </c>
      <c r="Y311" s="208">
        <v>0</v>
      </c>
      <c r="Z311" s="208">
        <v>0</v>
      </c>
      <c r="AA311" s="208">
        <v>0</v>
      </c>
      <c r="AB311" s="209">
        <v>0</v>
      </c>
      <c r="AC311" s="155">
        <v>0</v>
      </c>
      <c r="AD311" s="173">
        <v>0</v>
      </c>
    </row>
    <row r="312" spans="1:30">
      <c r="A312" s="175" t="s">
        <v>260</v>
      </c>
      <c r="B312" s="214" t="s">
        <v>1800</v>
      </c>
      <c r="C312" s="214" t="s">
        <v>302</v>
      </c>
      <c r="D312" s="153">
        <v>0</v>
      </c>
      <c r="E312" s="153">
        <v>0</v>
      </c>
      <c r="F312" s="151">
        <v>0</v>
      </c>
      <c r="G312" s="151">
        <v>0</v>
      </c>
      <c r="H312" s="151">
        <v>0</v>
      </c>
      <c r="I312" s="151">
        <v>0</v>
      </c>
      <c r="J312" s="172">
        <v>0.9</v>
      </c>
      <c r="K312" s="154">
        <v>0</v>
      </c>
      <c r="L312" s="154">
        <v>0</v>
      </c>
      <c r="M312" s="154">
        <v>0</v>
      </c>
      <c r="N312" s="207">
        <v>0</v>
      </c>
      <c r="O312" s="153">
        <v>0</v>
      </c>
      <c r="P312" s="153">
        <v>0</v>
      </c>
      <c r="Q312" s="151">
        <v>0</v>
      </c>
      <c r="R312" s="151">
        <v>0</v>
      </c>
      <c r="S312" s="154">
        <v>0</v>
      </c>
      <c r="T312" s="154">
        <v>0</v>
      </c>
      <c r="U312" s="155">
        <v>0</v>
      </c>
      <c r="V312" s="155">
        <v>0</v>
      </c>
      <c r="W312" s="173">
        <v>0</v>
      </c>
      <c r="X312" s="158">
        <v>0</v>
      </c>
      <c r="Y312" s="208">
        <v>0</v>
      </c>
      <c r="Z312" s="208">
        <v>0</v>
      </c>
      <c r="AA312" s="208">
        <v>0</v>
      </c>
      <c r="AB312" s="209">
        <v>0</v>
      </c>
      <c r="AC312" s="155">
        <v>0</v>
      </c>
      <c r="AD312" s="173">
        <v>0</v>
      </c>
    </row>
    <row r="313" spans="1:30">
      <c r="A313" s="175" t="s">
        <v>260</v>
      </c>
      <c r="B313" s="214" t="s">
        <v>1800</v>
      </c>
      <c r="C313" s="214" t="s">
        <v>303</v>
      </c>
      <c r="D313" s="153">
        <v>0</v>
      </c>
      <c r="E313" s="153">
        <v>0</v>
      </c>
      <c r="F313" s="151">
        <v>0</v>
      </c>
      <c r="G313" s="151">
        <v>0</v>
      </c>
      <c r="H313" s="151">
        <v>0</v>
      </c>
      <c r="I313" s="151">
        <v>0</v>
      </c>
      <c r="J313" s="172">
        <v>0.9</v>
      </c>
      <c r="K313" s="154">
        <v>0</v>
      </c>
      <c r="L313" s="154">
        <v>0</v>
      </c>
      <c r="M313" s="154">
        <v>0</v>
      </c>
      <c r="N313" s="207">
        <v>0</v>
      </c>
      <c r="O313" s="153">
        <v>0</v>
      </c>
      <c r="P313" s="153">
        <v>0</v>
      </c>
      <c r="Q313" s="151">
        <v>0</v>
      </c>
      <c r="R313" s="151">
        <v>0</v>
      </c>
      <c r="S313" s="154">
        <v>0</v>
      </c>
      <c r="T313" s="154">
        <v>0</v>
      </c>
      <c r="U313" s="155">
        <v>0</v>
      </c>
      <c r="V313" s="155">
        <v>0</v>
      </c>
      <c r="W313" s="173">
        <v>0</v>
      </c>
      <c r="X313" s="158">
        <v>0</v>
      </c>
      <c r="Y313" s="208">
        <v>0</v>
      </c>
      <c r="Z313" s="208">
        <v>0</v>
      </c>
      <c r="AA313" s="208">
        <v>0</v>
      </c>
      <c r="AB313" s="209">
        <v>0</v>
      </c>
      <c r="AC313" s="155">
        <v>0</v>
      </c>
      <c r="AD313" s="173">
        <v>0</v>
      </c>
    </row>
    <row r="314" spans="1:30">
      <c r="A314" s="175" t="s">
        <v>260</v>
      </c>
      <c r="B314" s="214" t="s">
        <v>1800</v>
      </c>
      <c r="C314" s="214" t="s">
        <v>304</v>
      </c>
      <c r="D314" s="153">
        <v>0</v>
      </c>
      <c r="E314" s="153">
        <v>0</v>
      </c>
      <c r="F314" s="151">
        <v>0</v>
      </c>
      <c r="G314" s="151">
        <v>0</v>
      </c>
      <c r="H314" s="151">
        <v>0</v>
      </c>
      <c r="I314" s="151">
        <v>0</v>
      </c>
      <c r="J314" s="172">
        <v>0.9</v>
      </c>
      <c r="K314" s="154">
        <v>0</v>
      </c>
      <c r="L314" s="154">
        <v>0</v>
      </c>
      <c r="M314" s="154">
        <v>0</v>
      </c>
      <c r="N314" s="207">
        <v>0</v>
      </c>
      <c r="O314" s="153">
        <v>0</v>
      </c>
      <c r="P314" s="153">
        <v>0</v>
      </c>
      <c r="Q314" s="151">
        <v>0</v>
      </c>
      <c r="R314" s="151">
        <v>0</v>
      </c>
      <c r="S314" s="154">
        <v>0</v>
      </c>
      <c r="T314" s="154">
        <v>0</v>
      </c>
      <c r="U314" s="155">
        <v>0</v>
      </c>
      <c r="V314" s="155">
        <v>0</v>
      </c>
      <c r="W314" s="173">
        <v>0</v>
      </c>
      <c r="X314" s="158">
        <v>0</v>
      </c>
      <c r="Y314" s="208">
        <v>0</v>
      </c>
      <c r="Z314" s="208">
        <v>0</v>
      </c>
      <c r="AA314" s="208">
        <v>0</v>
      </c>
      <c r="AB314" s="209">
        <v>0</v>
      </c>
      <c r="AC314" s="155">
        <v>0</v>
      </c>
      <c r="AD314" s="173">
        <v>0</v>
      </c>
    </row>
    <row r="315" spans="1:30">
      <c r="A315" s="175" t="s">
        <v>260</v>
      </c>
      <c r="B315" s="214" t="s">
        <v>1800</v>
      </c>
      <c r="C315" s="214" t="s">
        <v>305</v>
      </c>
      <c r="D315" s="153">
        <v>17</v>
      </c>
      <c r="E315" s="153">
        <v>17</v>
      </c>
      <c r="F315" s="151">
        <v>17</v>
      </c>
      <c r="G315" s="151">
        <v>17</v>
      </c>
      <c r="H315" s="151">
        <v>15</v>
      </c>
      <c r="I315" s="151">
        <v>15</v>
      </c>
      <c r="J315" s="172">
        <v>0.9</v>
      </c>
      <c r="K315" s="154">
        <v>1</v>
      </c>
      <c r="L315" s="154">
        <v>1</v>
      </c>
      <c r="M315" s="154">
        <v>1</v>
      </c>
      <c r="N315" s="207">
        <v>398</v>
      </c>
      <c r="O315" s="153">
        <v>373</v>
      </c>
      <c r="P315" s="153">
        <v>17</v>
      </c>
      <c r="Q315" s="151">
        <v>16</v>
      </c>
      <c r="R315" s="151">
        <v>15</v>
      </c>
      <c r="S315" s="154">
        <v>0.937185929648241</v>
      </c>
      <c r="T315" s="154">
        <v>1</v>
      </c>
      <c r="U315" s="155">
        <v>0.941176470588235</v>
      </c>
      <c r="V315" s="155">
        <v>1</v>
      </c>
      <c r="W315" s="173">
        <v>0.0588235294117647</v>
      </c>
      <c r="X315" s="158">
        <v>114</v>
      </c>
      <c r="Y315" s="208">
        <v>108</v>
      </c>
      <c r="Z315" s="208">
        <v>120</v>
      </c>
      <c r="AA315" s="208">
        <v>111</v>
      </c>
      <c r="AB315" s="209">
        <v>0.947368421052632</v>
      </c>
      <c r="AC315" s="155">
        <v>0.925</v>
      </c>
      <c r="AD315" s="173">
        <v>0.0223684210526315</v>
      </c>
    </row>
    <row r="316" spans="1:30">
      <c r="A316" s="175" t="s">
        <v>260</v>
      </c>
      <c r="B316" s="214" t="s">
        <v>1800</v>
      </c>
      <c r="C316" s="214" t="s">
        <v>306</v>
      </c>
      <c r="D316" s="153">
        <v>0</v>
      </c>
      <c r="E316" s="153">
        <v>0</v>
      </c>
      <c r="F316" s="151">
        <v>0</v>
      </c>
      <c r="G316" s="151">
        <v>0</v>
      </c>
      <c r="H316" s="151">
        <v>0</v>
      </c>
      <c r="I316" s="151">
        <v>0</v>
      </c>
      <c r="J316" s="172">
        <v>0.9</v>
      </c>
      <c r="K316" s="154">
        <v>0</v>
      </c>
      <c r="L316" s="154">
        <v>0</v>
      </c>
      <c r="M316" s="154">
        <v>0</v>
      </c>
      <c r="N316" s="207">
        <v>0</v>
      </c>
      <c r="O316" s="153">
        <v>0</v>
      </c>
      <c r="P316" s="153">
        <v>0</v>
      </c>
      <c r="Q316" s="151">
        <v>0</v>
      </c>
      <c r="R316" s="151">
        <v>0</v>
      </c>
      <c r="S316" s="154">
        <v>0</v>
      </c>
      <c r="T316" s="154">
        <v>0</v>
      </c>
      <c r="U316" s="155">
        <v>0</v>
      </c>
      <c r="V316" s="155">
        <v>0</v>
      </c>
      <c r="W316" s="173">
        <v>0</v>
      </c>
      <c r="X316" s="158">
        <v>0</v>
      </c>
      <c r="Y316" s="208">
        <v>0</v>
      </c>
      <c r="Z316" s="208">
        <v>0</v>
      </c>
      <c r="AA316" s="208">
        <v>0</v>
      </c>
      <c r="AB316" s="209">
        <v>0</v>
      </c>
      <c r="AC316" s="155">
        <v>0</v>
      </c>
      <c r="AD316" s="173">
        <v>0</v>
      </c>
    </row>
    <row r="317" spans="1:30">
      <c r="A317" s="175" t="s">
        <v>260</v>
      </c>
      <c r="B317" s="214" t="s">
        <v>1800</v>
      </c>
      <c r="C317" s="214" t="s">
        <v>307</v>
      </c>
      <c r="D317" s="153">
        <v>162</v>
      </c>
      <c r="E317" s="153">
        <v>162</v>
      </c>
      <c r="F317" s="151">
        <v>164</v>
      </c>
      <c r="G317" s="151">
        <v>164</v>
      </c>
      <c r="H317" s="151">
        <v>158</v>
      </c>
      <c r="I317" s="151">
        <v>157</v>
      </c>
      <c r="J317" s="172">
        <v>0.9</v>
      </c>
      <c r="K317" s="154">
        <v>1</v>
      </c>
      <c r="L317" s="154">
        <v>1</v>
      </c>
      <c r="M317" s="154">
        <v>0.993670886075949</v>
      </c>
      <c r="N317" s="207">
        <v>3626</v>
      </c>
      <c r="O317" s="153">
        <v>3525</v>
      </c>
      <c r="P317" s="153">
        <v>157</v>
      </c>
      <c r="Q317" s="151">
        <v>157</v>
      </c>
      <c r="R317" s="151">
        <v>156</v>
      </c>
      <c r="S317" s="154">
        <v>0.972145615002758</v>
      </c>
      <c r="T317" s="154">
        <v>0.969135802469136</v>
      </c>
      <c r="U317" s="155">
        <v>0.957317073170732</v>
      </c>
      <c r="V317" s="155">
        <v>0.987341772151899</v>
      </c>
      <c r="W317" s="173">
        <v>0.0118187292984041</v>
      </c>
      <c r="X317" s="158">
        <v>1067</v>
      </c>
      <c r="Y317" s="208">
        <v>1038</v>
      </c>
      <c r="Z317" s="208">
        <v>1042</v>
      </c>
      <c r="AA317" s="208">
        <v>1015</v>
      </c>
      <c r="AB317" s="209">
        <v>0.97282099343955</v>
      </c>
      <c r="AC317" s="155">
        <v>0.974088291746641</v>
      </c>
      <c r="AD317" s="173">
        <v>-0.00126729830709094</v>
      </c>
    </row>
    <row r="318" spans="1:30">
      <c r="A318" s="175" t="s">
        <v>260</v>
      </c>
      <c r="B318" s="214" t="s">
        <v>1801</v>
      </c>
      <c r="C318" s="214" t="s">
        <v>308</v>
      </c>
      <c r="D318" s="153">
        <v>71</v>
      </c>
      <c r="E318" s="153">
        <v>71</v>
      </c>
      <c r="F318" s="151">
        <v>68</v>
      </c>
      <c r="G318" s="151">
        <v>68</v>
      </c>
      <c r="H318" s="151">
        <v>69</v>
      </c>
      <c r="I318" s="151">
        <v>69</v>
      </c>
      <c r="J318" s="172">
        <v>0.9</v>
      </c>
      <c r="K318" s="154">
        <v>1</v>
      </c>
      <c r="L318" s="154">
        <v>1</v>
      </c>
      <c r="M318" s="154">
        <v>1</v>
      </c>
      <c r="N318" s="207">
        <v>1535</v>
      </c>
      <c r="O318" s="153">
        <v>1408</v>
      </c>
      <c r="P318" s="153">
        <v>69</v>
      </c>
      <c r="Q318" s="151">
        <v>63</v>
      </c>
      <c r="R318" s="151">
        <v>65</v>
      </c>
      <c r="S318" s="154">
        <v>0.917263843648208</v>
      </c>
      <c r="T318" s="154">
        <v>0.971830985915493</v>
      </c>
      <c r="U318" s="155">
        <v>0.926470588235294</v>
      </c>
      <c r="V318" s="155">
        <v>0.942028985507246</v>
      </c>
      <c r="W318" s="173">
        <v>0.0453603976801988</v>
      </c>
      <c r="X318" s="158">
        <v>454</v>
      </c>
      <c r="Y318" s="208">
        <v>424</v>
      </c>
      <c r="Z318" s="208">
        <v>441</v>
      </c>
      <c r="AA318" s="208">
        <v>396</v>
      </c>
      <c r="AB318" s="209">
        <v>0.933920704845815</v>
      </c>
      <c r="AC318" s="155">
        <v>0.897959183673469</v>
      </c>
      <c r="AD318" s="173">
        <v>0.0359615211723456</v>
      </c>
    </row>
    <row r="319" spans="1:30">
      <c r="A319" s="175" t="s">
        <v>260</v>
      </c>
      <c r="B319" s="214" t="s">
        <v>1801</v>
      </c>
      <c r="C319" s="214" t="s">
        <v>309</v>
      </c>
      <c r="D319" s="153">
        <v>114</v>
      </c>
      <c r="E319" s="153">
        <v>108</v>
      </c>
      <c r="F319" s="151">
        <v>121</v>
      </c>
      <c r="G319" s="151">
        <v>118</v>
      </c>
      <c r="H319" s="151">
        <v>119</v>
      </c>
      <c r="I319" s="151">
        <v>115</v>
      </c>
      <c r="J319" s="172">
        <v>0.9</v>
      </c>
      <c r="K319" s="154">
        <v>0.947368421052632</v>
      </c>
      <c r="L319" s="154">
        <v>0.975206611570248</v>
      </c>
      <c r="M319" s="154">
        <v>0.966386554621849</v>
      </c>
      <c r="N319" s="207">
        <v>2688</v>
      </c>
      <c r="O319" s="153">
        <v>2530</v>
      </c>
      <c r="P319" s="153">
        <v>100</v>
      </c>
      <c r="Q319" s="151">
        <v>112</v>
      </c>
      <c r="R319" s="151">
        <v>114</v>
      </c>
      <c r="S319" s="154">
        <v>0.941220238095238</v>
      </c>
      <c r="T319" s="154">
        <v>0.87719298245614</v>
      </c>
      <c r="U319" s="155">
        <v>0.925619834710744</v>
      </c>
      <c r="V319" s="155">
        <v>0.957983193277311</v>
      </c>
      <c r="W319" s="173">
        <v>-0.0484268522546035</v>
      </c>
      <c r="X319" s="158">
        <v>776</v>
      </c>
      <c r="Y319" s="208">
        <v>710</v>
      </c>
      <c r="Z319" s="208">
        <v>767</v>
      </c>
      <c r="AA319" s="208">
        <v>729</v>
      </c>
      <c r="AB319" s="209">
        <v>0.914948453608247</v>
      </c>
      <c r="AC319" s="155">
        <v>0.950456323337679</v>
      </c>
      <c r="AD319" s="173">
        <v>-0.0355078697294319</v>
      </c>
    </row>
    <row r="320" spans="1:30">
      <c r="A320" s="175" t="s">
        <v>260</v>
      </c>
      <c r="B320" s="214" t="s">
        <v>1801</v>
      </c>
      <c r="C320" s="214" t="s">
        <v>310</v>
      </c>
      <c r="D320" s="153">
        <v>108</v>
      </c>
      <c r="E320" s="153">
        <v>107</v>
      </c>
      <c r="F320" s="151">
        <v>109</v>
      </c>
      <c r="G320" s="151">
        <v>109</v>
      </c>
      <c r="H320" s="151">
        <v>100</v>
      </c>
      <c r="I320" s="151">
        <v>99</v>
      </c>
      <c r="J320" s="172">
        <v>0.9</v>
      </c>
      <c r="K320" s="154">
        <v>0.990740740740741</v>
      </c>
      <c r="L320" s="154">
        <v>1</v>
      </c>
      <c r="M320" s="154">
        <v>0.99</v>
      </c>
      <c r="N320" s="207">
        <v>2412</v>
      </c>
      <c r="O320" s="153">
        <v>2190</v>
      </c>
      <c r="P320" s="153">
        <v>85</v>
      </c>
      <c r="Q320" s="151">
        <v>103</v>
      </c>
      <c r="R320" s="151">
        <v>86</v>
      </c>
      <c r="S320" s="154">
        <v>0.907960199004975</v>
      </c>
      <c r="T320" s="154">
        <v>0.787037037037037</v>
      </c>
      <c r="U320" s="155">
        <v>0.944954128440367</v>
      </c>
      <c r="V320" s="155">
        <v>0.86</v>
      </c>
      <c r="W320" s="173">
        <v>-0.15791709140333</v>
      </c>
      <c r="X320" s="158">
        <v>701</v>
      </c>
      <c r="Y320" s="208">
        <v>613</v>
      </c>
      <c r="Z320" s="208">
        <v>696</v>
      </c>
      <c r="AA320" s="208">
        <v>641</v>
      </c>
      <c r="AB320" s="209">
        <v>0.874465049928673</v>
      </c>
      <c r="AC320" s="155">
        <v>0.920977011494253</v>
      </c>
      <c r="AD320" s="173">
        <v>-0.0465119615655796</v>
      </c>
    </row>
    <row r="321" spans="1:30">
      <c r="A321" s="175" t="s">
        <v>260</v>
      </c>
      <c r="B321" s="214" t="s">
        <v>1801</v>
      </c>
      <c r="C321" s="214" t="s">
        <v>311</v>
      </c>
      <c r="D321" s="153">
        <v>110</v>
      </c>
      <c r="E321" s="153">
        <v>105</v>
      </c>
      <c r="F321" s="151">
        <v>115</v>
      </c>
      <c r="G321" s="151">
        <v>112</v>
      </c>
      <c r="H321" s="151">
        <v>108</v>
      </c>
      <c r="I321" s="151">
        <v>106</v>
      </c>
      <c r="J321" s="172">
        <v>0.9</v>
      </c>
      <c r="K321" s="154">
        <v>0.954545454545455</v>
      </c>
      <c r="L321" s="154">
        <v>0.973913043478261</v>
      </c>
      <c r="M321" s="154">
        <v>0.981481481481482</v>
      </c>
      <c r="N321" s="207">
        <v>2463</v>
      </c>
      <c r="O321" s="153">
        <v>2299</v>
      </c>
      <c r="P321" s="153">
        <v>101</v>
      </c>
      <c r="Q321" s="151">
        <v>109</v>
      </c>
      <c r="R321" s="151">
        <v>104</v>
      </c>
      <c r="S321" s="154">
        <v>0.933414535119773</v>
      </c>
      <c r="T321" s="154">
        <v>0.918181818181818</v>
      </c>
      <c r="U321" s="155">
        <v>0.947826086956522</v>
      </c>
      <c r="V321" s="155">
        <v>0.962962962962963</v>
      </c>
      <c r="W321" s="173">
        <v>-0.0296442687747035</v>
      </c>
      <c r="X321" s="158">
        <v>730</v>
      </c>
      <c r="Y321" s="208">
        <v>673</v>
      </c>
      <c r="Z321" s="208">
        <v>713</v>
      </c>
      <c r="AA321" s="208">
        <v>665</v>
      </c>
      <c r="AB321" s="209">
        <v>0.921917808219178</v>
      </c>
      <c r="AC321" s="155">
        <v>0.932678821879383</v>
      </c>
      <c r="AD321" s="173">
        <v>-0.0107610136602048</v>
      </c>
    </row>
    <row r="322" spans="1:30">
      <c r="A322" s="175" t="s">
        <v>260</v>
      </c>
      <c r="B322" s="214" t="s">
        <v>1801</v>
      </c>
      <c r="C322" s="214" t="s">
        <v>312</v>
      </c>
      <c r="D322" s="153">
        <v>110</v>
      </c>
      <c r="E322" s="153">
        <v>110</v>
      </c>
      <c r="F322" s="151">
        <v>116</v>
      </c>
      <c r="G322" s="151">
        <v>116</v>
      </c>
      <c r="H322" s="151">
        <v>101</v>
      </c>
      <c r="I322" s="151">
        <v>101</v>
      </c>
      <c r="J322" s="172">
        <v>0.9</v>
      </c>
      <c r="K322" s="154">
        <v>1</v>
      </c>
      <c r="L322" s="154">
        <v>1</v>
      </c>
      <c r="M322" s="154">
        <v>1</v>
      </c>
      <c r="N322" s="207">
        <v>2520</v>
      </c>
      <c r="O322" s="153">
        <v>2215</v>
      </c>
      <c r="P322" s="153">
        <v>104</v>
      </c>
      <c r="Q322" s="151">
        <v>112</v>
      </c>
      <c r="R322" s="151">
        <v>79</v>
      </c>
      <c r="S322" s="154">
        <v>0.878968253968254</v>
      </c>
      <c r="T322" s="154">
        <v>0.945454545454545</v>
      </c>
      <c r="U322" s="155">
        <v>0.96551724137931</v>
      </c>
      <c r="V322" s="155">
        <v>0.782178217821782</v>
      </c>
      <c r="W322" s="173">
        <v>-0.020062695924765</v>
      </c>
      <c r="X322" s="158">
        <v>730</v>
      </c>
      <c r="Y322" s="208">
        <v>653</v>
      </c>
      <c r="Z322" s="208">
        <v>730</v>
      </c>
      <c r="AA322" s="208">
        <v>636</v>
      </c>
      <c r="AB322" s="209">
        <v>0.894520547945206</v>
      </c>
      <c r="AC322" s="155">
        <v>0.871232876712329</v>
      </c>
      <c r="AD322" s="173">
        <v>0.0232876712328768</v>
      </c>
    </row>
    <row r="323" spans="1:30">
      <c r="A323" s="175" t="s">
        <v>260</v>
      </c>
      <c r="B323" s="214" t="s">
        <v>1801</v>
      </c>
      <c r="C323" s="214" t="s">
        <v>313</v>
      </c>
      <c r="D323" s="153">
        <v>104</v>
      </c>
      <c r="E323" s="153">
        <v>103</v>
      </c>
      <c r="F323" s="151">
        <v>108</v>
      </c>
      <c r="G323" s="151">
        <v>107</v>
      </c>
      <c r="H323" s="151">
        <v>103</v>
      </c>
      <c r="I323" s="151">
        <v>103</v>
      </c>
      <c r="J323" s="172">
        <v>0.9</v>
      </c>
      <c r="K323" s="154">
        <v>0.990384615384615</v>
      </c>
      <c r="L323" s="154">
        <v>0.990740740740741</v>
      </c>
      <c r="M323" s="154">
        <v>1</v>
      </c>
      <c r="N323" s="207">
        <v>2326</v>
      </c>
      <c r="O323" s="153">
        <v>2203</v>
      </c>
      <c r="P323" s="153">
        <v>98</v>
      </c>
      <c r="Q323" s="151">
        <v>102</v>
      </c>
      <c r="R323" s="151">
        <v>100</v>
      </c>
      <c r="S323" s="154">
        <v>0.947119518486672</v>
      </c>
      <c r="T323" s="154">
        <v>0.942307692307692</v>
      </c>
      <c r="U323" s="155">
        <v>0.944444444444444</v>
      </c>
      <c r="V323" s="155">
        <v>0.970873786407767</v>
      </c>
      <c r="W323" s="173">
        <v>-0.00213675213675213</v>
      </c>
      <c r="X323" s="158">
        <v>685</v>
      </c>
      <c r="Y323" s="208">
        <v>647</v>
      </c>
      <c r="Z323" s="208">
        <v>656</v>
      </c>
      <c r="AA323" s="208">
        <v>625</v>
      </c>
      <c r="AB323" s="209">
        <v>0.944525547445256</v>
      </c>
      <c r="AC323" s="155">
        <v>0.952743902439024</v>
      </c>
      <c r="AD323" s="173">
        <v>-0.00821835499376888</v>
      </c>
    </row>
    <row r="324" spans="1:30">
      <c r="A324" s="175" t="s">
        <v>260</v>
      </c>
      <c r="B324" s="214" t="s">
        <v>1801</v>
      </c>
      <c r="C324" s="214" t="s">
        <v>314</v>
      </c>
      <c r="D324" s="153">
        <v>0</v>
      </c>
      <c r="E324" s="153">
        <v>0</v>
      </c>
      <c r="F324" s="151">
        <v>0</v>
      </c>
      <c r="G324" s="151">
        <v>0</v>
      </c>
      <c r="H324" s="151">
        <v>0</v>
      </c>
      <c r="I324" s="151">
        <v>0</v>
      </c>
      <c r="J324" s="172">
        <v>0.9</v>
      </c>
      <c r="K324" s="154">
        <v>0</v>
      </c>
      <c r="L324" s="154">
        <v>0</v>
      </c>
      <c r="M324" s="154">
        <v>0</v>
      </c>
      <c r="N324" s="207">
        <v>0</v>
      </c>
      <c r="O324" s="153">
        <v>0</v>
      </c>
      <c r="P324" s="153">
        <v>0</v>
      </c>
      <c r="Q324" s="151">
        <v>0</v>
      </c>
      <c r="R324" s="151">
        <v>0</v>
      </c>
      <c r="S324" s="154">
        <v>0</v>
      </c>
      <c r="T324" s="154">
        <v>0</v>
      </c>
      <c r="U324" s="155">
        <v>0</v>
      </c>
      <c r="V324" s="155">
        <v>0</v>
      </c>
      <c r="W324" s="173">
        <v>0</v>
      </c>
      <c r="X324" s="158">
        <v>0</v>
      </c>
      <c r="Y324" s="208">
        <v>0</v>
      </c>
      <c r="Z324" s="208">
        <v>0</v>
      </c>
      <c r="AA324" s="208">
        <v>0</v>
      </c>
      <c r="AB324" s="209">
        <v>0</v>
      </c>
      <c r="AC324" s="155">
        <v>0</v>
      </c>
      <c r="AD324" s="173">
        <v>0</v>
      </c>
    </row>
    <row r="325" spans="1:30">
      <c r="A325" s="175" t="s">
        <v>260</v>
      </c>
      <c r="B325" s="214" t="s">
        <v>1801</v>
      </c>
      <c r="C325" s="214" t="s">
        <v>315</v>
      </c>
      <c r="D325" s="153">
        <v>0</v>
      </c>
      <c r="E325" s="153">
        <v>0</v>
      </c>
      <c r="F325" s="151">
        <v>0</v>
      </c>
      <c r="G325" s="151">
        <v>0</v>
      </c>
      <c r="H325" s="151">
        <v>0</v>
      </c>
      <c r="I325" s="151">
        <v>0</v>
      </c>
      <c r="J325" s="172">
        <v>0.9</v>
      </c>
      <c r="K325" s="154">
        <v>0</v>
      </c>
      <c r="L325" s="154">
        <v>0</v>
      </c>
      <c r="M325" s="154">
        <v>0</v>
      </c>
      <c r="N325" s="207">
        <v>0</v>
      </c>
      <c r="O325" s="153">
        <v>0</v>
      </c>
      <c r="P325" s="153">
        <v>0</v>
      </c>
      <c r="Q325" s="151">
        <v>0</v>
      </c>
      <c r="R325" s="151">
        <v>0</v>
      </c>
      <c r="S325" s="154">
        <v>0</v>
      </c>
      <c r="T325" s="154">
        <v>0</v>
      </c>
      <c r="U325" s="155">
        <v>0</v>
      </c>
      <c r="V325" s="155">
        <v>0</v>
      </c>
      <c r="W325" s="173">
        <v>0</v>
      </c>
      <c r="X325" s="158">
        <v>0</v>
      </c>
      <c r="Y325" s="208">
        <v>0</v>
      </c>
      <c r="Z325" s="208">
        <v>0</v>
      </c>
      <c r="AA325" s="208">
        <v>0</v>
      </c>
      <c r="AB325" s="209">
        <v>0</v>
      </c>
      <c r="AC325" s="155">
        <v>0</v>
      </c>
      <c r="AD325" s="173">
        <v>0</v>
      </c>
    </row>
    <row r="326" spans="1:30">
      <c r="A326" s="175" t="s">
        <v>260</v>
      </c>
      <c r="B326" s="214" t="s">
        <v>1801</v>
      </c>
      <c r="C326" s="214" t="s">
        <v>316</v>
      </c>
      <c r="D326" s="153">
        <v>0</v>
      </c>
      <c r="E326" s="153">
        <v>0</v>
      </c>
      <c r="F326" s="151">
        <v>0</v>
      </c>
      <c r="G326" s="151">
        <v>0</v>
      </c>
      <c r="H326" s="151">
        <v>0</v>
      </c>
      <c r="I326" s="151">
        <v>0</v>
      </c>
      <c r="J326" s="172">
        <v>0.9</v>
      </c>
      <c r="K326" s="154">
        <v>0</v>
      </c>
      <c r="L326" s="154">
        <v>0</v>
      </c>
      <c r="M326" s="154">
        <v>0</v>
      </c>
      <c r="N326" s="207">
        <v>0</v>
      </c>
      <c r="O326" s="153">
        <v>0</v>
      </c>
      <c r="P326" s="153">
        <v>0</v>
      </c>
      <c r="Q326" s="151">
        <v>0</v>
      </c>
      <c r="R326" s="151">
        <v>0</v>
      </c>
      <c r="S326" s="154">
        <v>0</v>
      </c>
      <c r="T326" s="154">
        <v>0</v>
      </c>
      <c r="U326" s="155">
        <v>0</v>
      </c>
      <c r="V326" s="155">
        <v>0</v>
      </c>
      <c r="W326" s="173">
        <v>0</v>
      </c>
      <c r="X326" s="158">
        <v>0</v>
      </c>
      <c r="Y326" s="208">
        <v>0</v>
      </c>
      <c r="Z326" s="208">
        <v>0</v>
      </c>
      <c r="AA326" s="208">
        <v>0</v>
      </c>
      <c r="AB326" s="209">
        <v>0</v>
      </c>
      <c r="AC326" s="155">
        <v>0</v>
      </c>
      <c r="AD326" s="173">
        <v>0</v>
      </c>
    </row>
    <row r="327" spans="1:30">
      <c r="A327" s="175" t="s">
        <v>260</v>
      </c>
      <c r="B327" s="214" t="s">
        <v>1801</v>
      </c>
      <c r="C327" s="214" t="s">
        <v>317</v>
      </c>
      <c r="D327" s="153">
        <v>0</v>
      </c>
      <c r="E327" s="153">
        <v>0</v>
      </c>
      <c r="F327" s="151">
        <v>0</v>
      </c>
      <c r="G327" s="151">
        <v>0</v>
      </c>
      <c r="H327" s="151">
        <v>0</v>
      </c>
      <c r="I327" s="151">
        <v>0</v>
      </c>
      <c r="J327" s="172">
        <v>0.9</v>
      </c>
      <c r="K327" s="154">
        <v>0</v>
      </c>
      <c r="L327" s="154">
        <v>0</v>
      </c>
      <c r="M327" s="154">
        <v>0</v>
      </c>
      <c r="N327" s="207">
        <v>0</v>
      </c>
      <c r="O327" s="153">
        <v>0</v>
      </c>
      <c r="P327" s="153">
        <v>0</v>
      </c>
      <c r="Q327" s="151">
        <v>0</v>
      </c>
      <c r="R327" s="151">
        <v>0</v>
      </c>
      <c r="S327" s="154">
        <v>0</v>
      </c>
      <c r="T327" s="154">
        <v>0</v>
      </c>
      <c r="U327" s="155">
        <v>0</v>
      </c>
      <c r="V327" s="155">
        <v>0</v>
      </c>
      <c r="W327" s="173">
        <v>0</v>
      </c>
      <c r="X327" s="158">
        <v>0</v>
      </c>
      <c r="Y327" s="208">
        <v>0</v>
      </c>
      <c r="Z327" s="208">
        <v>0</v>
      </c>
      <c r="AA327" s="208">
        <v>0</v>
      </c>
      <c r="AB327" s="209">
        <v>0</v>
      </c>
      <c r="AC327" s="155">
        <v>0</v>
      </c>
      <c r="AD327" s="173">
        <v>0</v>
      </c>
    </row>
    <row r="328" spans="1:30">
      <c r="A328" s="175" t="s">
        <v>260</v>
      </c>
      <c r="B328" s="214" t="s">
        <v>1801</v>
      </c>
      <c r="C328" s="214" t="s">
        <v>318</v>
      </c>
      <c r="D328" s="153">
        <v>0</v>
      </c>
      <c r="E328" s="153">
        <v>0</v>
      </c>
      <c r="F328" s="151">
        <v>0</v>
      </c>
      <c r="G328" s="151">
        <v>0</v>
      </c>
      <c r="H328" s="151">
        <v>0</v>
      </c>
      <c r="I328" s="151">
        <v>0</v>
      </c>
      <c r="J328" s="172">
        <v>0.9</v>
      </c>
      <c r="K328" s="154">
        <v>0</v>
      </c>
      <c r="L328" s="154">
        <v>0</v>
      </c>
      <c r="M328" s="154">
        <v>0</v>
      </c>
      <c r="N328" s="207">
        <v>0</v>
      </c>
      <c r="O328" s="153">
        <v>0</v>
      </c>
      <c r="P328" s="153">
        <v>0</v>
      </c>
      <c r="Q328" s="151">
        <v>0</v>
      </c>
      <c r="R328" s="151">
        <v>0</v>
      </c>
      <c r="S328" s="154">
        <v>0</v>
      </c>
      <c r="T328" s="154">
        <v>0</v>
      </c>
      <c r="U328" s="155">
        <v>0</v>
      </c>
      <c r="V328" s="155">
        <v>0</v>
      </c>
      <c r="W328" s="173">
        <v>0</v>
      </c>
      <c r="X328" s="158">
        <v>0</v>
      </c>
      <c r="Y328" s="208">
        <v>0</v>
      </c>
      <c r="Z328" s="208">
        <v>0</v>
      </c>
      <c r="AA328" s="208">
        <v>0</v>
      </c>
      <c r="AB328" s="209">
        <v>0</v>
      </c>
      <c r="AC328" s="155">
        <v>0</v>
      </c>
      <c r="AD328" s="173">
        <v>0</v>
      </c>
    </row>
    <row r="329" spans="1:30">
      <c r="A329" s="175" t="s">
        <v>260</v>
      </c>
      <c r="B329" s="214" t="s">
        <v>1801</v>
      </c>
      <c r="C329" s="214" t="s">
        <v>319</v>
      </c>
      <c r="D329" s="153">
        <v>0</v>
      </c>
      <c r="E329" s="153">
        <v>0</v>
      </c>
      <c r="F329" s="151">
        <v>0</v>
      </c>
      <c r="G329" s="151">
        <v>0</v>
      </c>
      <c r="H329" s="151">
        <v>0</v>
      </c>
      <c r="I329" s="151">
        <v>0</v>
      </c>
      <c r="J329" s="172">
        <v>0.9</v>
      </c>
      <c r="K329" s="154">
        <v>0</v>
      </c>
      <c r="L329" s="154">
        <v>0</v>
      </c>
      <c r="M329" s="154">
        <v>0</v>
      </c>
      <c r="N329" s="207">
        <v>0</v>
      </c>
      <c r="O329" s="153">
        <v>0</v>
      </c>
      <c r="P329" s="153">
        <v>0</v>
      </c>
      <c r="Q329" s="151">
        <v>0</v>
      </c>
      <c r="R329" s="151">
        <v>0</v>
      </c>
      <c r="S329" s="154">
        <v>0</v>
      </c>
      <c r="T329" s="154">
        <v>0</v>
      </c>
      <c r="U329" s="155">
        <v>0</v>
      </c>
      <c r="V329" s="155">
        <v>0</v>
      </c>
      <c r="W329" s="173">
        <v>0</v>
      </c>
      <c r="X329" s="158">
        <v>0</v>
      </c>
      <c r="Y329" s="208">
        <v>0</v>
      </c>
      <c r="Z329" s="208">
        <v>0</v>
      </c>
      <c r="AA329" s="208">
        <v>0</v>
      </c>
      <c r="AB329" s="209">
        <v>0</v>
      </c>
      <c r="AC329" s="155">
        <v>0</v>
      </c>
      <c r="AD329" s="173">
        <v>0</v>
      </c>
    </row>
    <row r="330" spans="1:30">
      <c r="A330" s="175" t="s">
        <v>260</v>
      </c>
      <c r="B330" s="214" t="s">
        <v>1801</v>
      </c>
      <c r="C330" s="214" t="s">
        <v>320</v>
      </c>
      <c r="D330" s="153">
        <v>120</v>
      </c>
      <c r="E330" s="153">
        <v>119</v>
      </c>
      <c r="F330" s="151">
        <v>121</v>
      </c>
      <c r="G330" s="151">
        <v>121</v>
      </c>
      <c r="H330" s="151">
        <v>112</v>
      </c>
      <c r="I330" s="151">
        <v>112</v>
      </c>
      <c r="J330" s="172">
        <v>0.9</v>
      </c>
      <c r="K330" s="154">
        <v>0.991666666666667</v>
      </c>
      <c r="L330" s="154">
        <v>1</v>
      </c>
      <c r="M330" s="154">
        <v>1</v>
      </c>
      <c r="N330" s="207">
        <v>2659</v>
      </c>
      <c r="O330" s="153">
        <v>2473</v>
      </c>
      <c r="P330" s="153">
        <v>110</v>
      </c>
      <c r="Q330" s="151">
        <v>117</v>
      </c>
      <c r="R330" s="151">
        <v>108</v>
      </c>
      <c r="S330" s="154">
        <v>0.930048890560361</v>
      </c>
      <c r="T330" s="154">
        <v>0.916666666666667</v>
      </c>
      <c r="U330" s="155">
        <v>0.966942148760331</v>
      </c>
      <c r="V330" s="155">
        <v>0.964285714285714</v>
      </c>
      <c r="W330" s="173">
        <v>-0.0502754820936639</v>
      </c>
      <c r="X330" s="158">
        <v>794</v>
      </c>
      <c r="Y330" s="208">
        <v>736</v>
      </c>
      <c r="Z330" s="208">
        <v>781</v>
      </c>
      <c r="AA330" s="208">
        <v>730</v>
      </c>
      <c r="AB330" s="209">
        <v>0.926952141057935</v>
      </c>
      <c r="AC330" s="155">
        <v>0.934699103713188</v>
      </c>
      <c r="AD330" s="173">
        <v>-0.00774696265525365</v>
      </c>
    </row>
    <row r="331" spans="1:30">
      <c r="A331" s="175" t="s">
        <v>260</v>
      </c>
      <c r="B331" s="214" t="s">
        <v>1802</v>
      </c>
      <c r="C331" s="214" t="s">
        <v>321</v>
      </c>
      <c r="D331" s="153">
        <v>0</v>
      </c>
      <c r="E331" s="153">
        <v>0</v>
      </c>
      <c r="F331" s="151">
        <v>0</v>
      </c>
      <c r="G331" s="151">
        <v>0</v>
      </c>
      <c r="H331" s="151">
        <v>0</v>
      </c>
      <c r="I331" s="151">
        <v>0</v>
      </c>
      <c r="J331" s="172">
        <v>0.9</v>
      </c>
      <c r="K331" s="154">
        <v>0</v>
      </c>
      <c r="L331" s="154">
        <v>0</v>
      </c>
      <c r="M331" s="154">
        <v>0</v>
      </c>
      <c r="N331" s="207">
        <v>0</v>
      </c>
      <c r="O331" s="153">
        <v>0</v>
      </c>
      <c r="P331" s="153">
        <v>0</v>
      </c>
      <c r="Q331" s="151">
        <v>0</v>
      </c>
      <c r="R331" s="151">
        <v>0</v>
      </c>
      <c r="S331" s="154">
        <v>0</v>
      </c>
      <c r="T331" s="154">
        <v>0</v>
      </c>
      <c r="U331" s="155">
        <v>0</v>
      </c>
      <c r="V331" s="155">
        <v>0</v>
      </c>
      <c r="W331" s="173">
        <v>0</v>
      </c>
      <c r="X331" s="158">
        <v>0</v>
      </c>
      <c r="Y331" s="208">
        <v>0</v>
      </c>
      <c r="Z331" s="208">
        <v>0</v>
      </c>
      <c r="AA331" s="208">
        <v>0</v>
      </c>
      <c r="AB331" s="209">
        <v>0</v>
      </c>
      <c r="AC331" s="155">
        <v>0</v>
      </c>
      <c r="AD331" s="173">
        <v>0</v>
      </c>
    </row>
    <row r="332" spans="1:30">
      <c r="A332" s="175" t="s">
        <v>260</v>
      </c>
      <c r="B332" s="214" t="s">
        <v>1802</v>
      </c>
      <c r="C332" s="214" t="s">
        <v>322</v>
      </c>
      <c r="D332" s="153">
        <v>139</v>
      </c>
      <c r="E332" s="153">
        <v>138</v>
      </c>
      <c r="F332" s="151">
        <v>141</v>
      </c>
      <c r="G332" s="151">
        <v>140</v>
      </c>
      <c r="H332" s="151">
        <v>136</v>
      </c>
      <c r="I332" s="151">
        <v>135</v>
      </c>
      <c r="J332" s="172">
        <v>0.9</v>
      </c>
      <c r="K332" s="154">
        <v>0.992805755395683</v>
      </c>
      <c r="L332" s="154">
        <v>0.99290780141844</v>
      </c>
      <c r="M332" s="154">
        <v>0.992647058823529</v>
      </c>
      <c r="N332" s="207">
        <v>3085</v>
      </c>
      <c r="O332" s="153">
        <v>3031</v>
      </c>
      <c r="P332" s="153">
        <v>138</v>
      </c>
      <c r="Q332" s="151">
        <v>139</v>
      </c>
      <c r="R332" s="151">
        <v>135</v>
      </c>
      <c r="S332" s="154">
        <v>0.982495948136143</v>
      </c>
      <c r="T332" s="154">
        <v>0.992805755395683</v>
      </c>
      <c r="U332" s="155">
        <v>0.985815602836879</v>
      </c>
      <c r="V332" s="155">
        <v>0.992647058823529</v>
      </c>
      <c r="W332" s="173">
        <v>0.00699015255880409</v>
      </c>
      <c r="X332" s="158">
        <v>905</v>
      </c>
      <c r="Y332" s="208">
        <v>894</v>
      </c>
      <c r="Z332" s="208">
        <v>884</v>
      </c>
      <c r="AA332" s="208">
        <v>866</v>
      </c>
      <c r="AB332" s="209">
        <v>0.987845303867403</v>
      </c>
      <c r="AC332" s="155">
        <v>0.979638009049774</v>
      </c>
      <c r="AD332" s="173">
        <v>0.00820729481762961</v>
      </c>
    </row>
    <row r="333" spans="1:30">
      <c r="A333" s="175" t="s">
        <v>260</v>
      </c>
      <c r="B333" s="214" t="s">
        <v>1802</v>
      </c>
      <c r="C333" s="214" t="s">
        <v>323</v>
      </c>
      <c r="D333" s="153">
        <v>201</v>
      </c>
      <c r="E333" s="153">
        <v>200</v>
      </c>
      <c r="F333" s="151">
        <v>204</v>
      </c>
      <c r="G333" s="151">
        <v>202</v>
      </c>
      <c r="H333" s="151">
        <v>195</v>
      </c>
      <c r="I333" s="151">
        <v>195</v>
      </c>
      <c r="J333" s="172">
        <v>0.9</v>
      </c>
      <c r="K333" s="154">
        <v>0.995024875621891</v>
      </c>
      <c r="L333" s="154">
        <v>0.990196078431373</v>
      </c>
      <c r="M333" s="154">
        <v>1</v>
      </c>
      <c r="N333" s="207">
        <v>4437</v>
      </c>
      <c r="O333" s="153">
        <v>4115</v>
      </c>
      <c r="P333" s="153">
        <v>186</v>
      </c>
      <c r="Q333" s="151">
        <v>183</v>
      </c>
      <c r="R333" s="151">
        <v>192</v>
      </c>
      <c r="S333" s="154">
        <v>0.927428442641424</v>
      </c>
      <c r="T333" s="154">
        <v>0.925373134328358</v>
      </c>
      <c r="U333" s="155">
        <v>0.897058823529412</v>
      </c>
      <c r="V333" s="155">
        <v>0.984615384615385</v>
      </c>
      <c r="W333" s="173">
        <v>0.0283143107989464</v>
      </c>
      <c r="X333" s="158">
        <v>1304</v>
      </c>
      <c r="Y333" s="208">
        <v>1219</v>
      </c>
      <c r="Z333" s="208">
        <v>1284</v>
      </c>
      <c r="AA333" s="208">
        <v>1207</v>
      </c>
      <c r="AB333" s="209">
        <v>0.934815950920245</v>
      </c>
      <c r="AC333" s="155">
        <v>0.940031152647975</v>
      </c>
      <c r="AD333" s="173">
        <v>-0.00521520172772971</v>
      </c>
    </row>
    <row r="334" spans="1:30">
      <c r="A334" s="175" t="s">
        <v>260</v>
      </c>
      <c r="B334" s="214" t="s">
        <v>1802</v>
      </c>
      <c r="C334" s="214" t="s">
        <v>324</v>
      </c>
      <c r="D334" s="153">
        <v>0</v>
      </c>
      <c r="E334" s="153">
        <v>0</v>
      </c>
      <c r="F334" s="151">
        <v>0</v>
      </c>
      <c r="G334" s="151">
        <v>0</v>
      </c>
      <c r="H334" s="151">
        <v>0</v>
      </c>
      <c r="I334" s="151">
        <v>0</v>
      </c>
      <c r="J334" s="172">
        <v>0.9</v>
      </c>
      <c r="K334" s="154">
        <v>0</v>
      </c>
      <c r="L334" s="154">
        <v>0</v>
      </c>
      <c r="M334" s="154">
        <v>0</v>
      </c>
      <c r="N334" s="207">
        <v>0</v>
      </c>
      <c r="O334" s="153">
        <v>0</v>
      </c>
      <c r="P334" s="153">
        <v>0</v>
      </c>
      <c r="Q334" s="151">
        <v>0</v>
      </c>
      <c r="R334" s="151">
        <v>0</v>
      </c>
      <c r="S334" s="154">
        <v>0</v>
      </c>
      <c r="T334" s="154">
        <v>0</v>
      </c>
      <c r="U334" s="155">
        <v>0</v>
      </c>
      <c r="V334" s="155">
        <v>0</v>
      </c>
      <c r="W334" s="173">
        <v>0</v>
      </c>
      <c r="X334" s="158">
        <v>0</v>
      </c>
      <c r="Y334" s="208">
        <v>0</v>
      </c>
      <c r="Z334" s="208">
        <v>0</v>
      </c>
      <c r="AA334" s="208">
        <v>0</v>
      </c>
      <c r="AB334" s="209">
        <v>0</v>
      </c>
      <c r="AC334" s="155">
        <v>0</v>
      </c>
      <c r="AD334" s="173">
        <v>0</v>
      </c>
    </row>
    <row r="335" spans="1:30">
      <c r="A335" s="175" t="s">
        <v>260</v>
      </c>
      <c r="B335" s="214" t="s">
        <v>1802</v>
      </c>
      <c r="C335" s="214" t="s">
        <v>325</v>
      </c>
      <c r="D335" s="153">
        <v>0</v>
      </c>
      <c r="E335" s="153">
        <v>0</v>
      </c>
      <c r="F335" s="151">
        <v>0</v>
      </c>
      <c r="G335" s="151">
        <v>0</v>
      </c>
      <c r="H335" s="151">
        <v>0</v>
      </c>
      <c r="I335" s="151">
        <v>0</v>
      </c>
      <c r="J335" s="172">
        <v>0.9</v>
      </c>
      <c r="K335" s="154">
        <v>0</v>
      </c>
      <c r="L335" s="154">
        <v>0</v>
      </c>
      <c r="M335" s="154">
        <v>0</v>
      </c>
      <c r="N335" s="207">
        <v>0</v>
      </c>
      <c r="O335" s="153">
        <v>0</v>
      </c>
      <c r="P335" s="153">
        <v>0</v>
      </c>
      <c r="Q335" s="151">
        <v>0</v>
      </c>
      <c r="R335" s="151">
        <v>0</v>
      </c>
      <c r="S335" s="154">
        <v>0</v>
      </c>
      <c r="T335" s="154">
        <v>0</v>
      </c>
      <c r="U335" s="155">
        <v>0</v>
      </c>
      <c r="V335" s="155">
        <v>0</v>
      </c>
      <c r="W335" s="173">
        <v>0</v>
      </c>
      <c r="X335" s="158">
        <v>0</v>
      </c>
      <c r="Y335" s="208">
        <v>0</v>
      </c>
      <c r="Z335" s="208">
        <v>0</v>
      </c>
      <c r="AA335" s="208">
        <v>0</v>
      </c>
      <c r="AB335" s="209">
        <v>0</v>
      </c>
      <c r="AC335" s="155">
        <v>0</v>
      </c>
      <c r="AD335" s="173">
        <v>0</v>
      </c>
    </row>
    <row r="336" spans="1:30">
      <c r="A336" s="175" t="s">
        <v>260</v>
      </c>
      <c r="B336" s="214" t="s">
        <v>1802</v>
      </c>
      <c r="C336" s="214" t="s">
        <v>326</v>
      </c>
      <c r="D336" s="153">
        <v>0</v>
      </c>
      <c r="E336" s="153">
        <v>0</v>
      </c>
      <c r="F336" s="151">
        <v>0</v>
      </c>
      <c r="G336" s="151">
        <v>0</v>
      </c>
      <c r="H336" s="151">
        <v>0</v>
      </c>
      <c r="I336" s="151">
        <v>0</v>
      </c>
      <c r="J336" s="172">
        <v>0.9</v>
      </c>
      <c r="K336" s="154">
        <v>0</v>
      </c>
      <c r="L336" s="154">
        <v>0</v>
      </c>
      <c r="M336" s="154">
        <v>0</v>
      </c>
      <c r="N336" s="207">
        <v>0</v>
      </c>
      <c r="O336" s="153">
        <v>0</v>
      </c>
      <c r="P336" s="153">
        <v>0</v>
      </c>
      <c r="Q336" s="151">
        <v>0</v>
      </c>
      <c r="R336" s="151">
        <v>0</v>
      </c>
      <c r="S336" s="154">
        <v>0</v>
      </c>
      <c r="T336" s="154">
        <v>0</v>
      </c>
      <c r="U336" s="155">
        <v>0</v>
      </c>
      <c r="V336" s="155">
        <v>0</v>
      </c>
      <c r="W336" s="173">
        <v>0</v>
      </c>
      <c r="X336" s="158">
        <v>0</v>
      </c>
      <c r="Y336" s="208">
        <v>0</v>
      </c>
      <c r="Z336" s="208">
        <v>0</v>
      </c>
      <c r="AA336" s="208">
        <v>0</v>
      </c>
      <c r="AB336" s="209">
        <v>0</v>
      </c>
      <c r="AC336" s="155">
        <v>0</v>
      </c>
      <c r="AD336" s="173">
        <v>0</v>
      </c>
    </row>
    <row r="337" spans="1:30">
      <c r="A337" s="175" t="s">
        <v>260</v>
      </c>
      <c r="B337" s="214" t="s">
        <v>1802</v>
      </c>
      <c r="C337" s="214" t="s">
        <v>327</v>
      </c>
      <c r="D337" s="153">
        <v>0</v>
      </c>
      <c r="E337" s="153">
        <v>0</v>
      </c>
      <c r="F337" s="151">
        <v>0</v>
      </c>
      <c r="G337" s="151">
        <v>0</v>
      </c>
      <c r="H337" s="151">
        <v>0</v>
      </c>
      <c r="I337" s="151">
        <v>0</v>
      </c>
      <c r="J337" s="172">
        <v>0.9</v>
      </c>
      <c r="K337" s="154">
        <v>0</v>
      </c>
      <c r="L337" s="154">
        <v>0</v>
      </c>
      <c r="M337" s="154">
        <v>0</v>
      </c>
      <c r="N337" s="207">
        <v>0</v>
      </c>
      <c r="O337" s="153">
        <v>0</v>
      </c>
      <c r="P337" s="153">
        <v>0</v>
      </c>
      <c r="Q337" s="151">
        <v>0</v>
      </c>
      <c r="R337" s="151">
        <v>0</v>
      </c>
      <c r="S337" s="154">
        <v>0</v>
      </c>
      <c r="T337" s="154">
        <v>0</v>
      </c>
      <c r="U337" s="155">
        <v>0</v>
      </c>
      <c r="V337" s="155">
        <v>0</v>
      </c>
      <c r="W337" s="173">
        <v>0</v>
      </c>
      <c r="X337" s="158">
        <v>0</v>
      </c>
      <c r="Y337" s="208">
        <v>0</v>
      </c>
      <c r="Z337" s="208">
        <v>0</v>
      </c>
      <c r="AA337" s="208">
        <v>0</v>
      </c>
      <c r="AB337" s="209">
        <v>0</v>
      </c>
      <c r="AC337" s="155">
        <v>0</v>
      </c>
      <c r="AD337" s="173">
        <v>0</v>
      </c>
    </row>
    <row r="338" spans="1:30">
      <c r="A338" s="175" t="s">
        <v>260</v>
      </c>
      <c r="B338" s="214" t="s">
        <v>1802</v>
      </c>
      <c r="C338" s="214" t="s">
        <v>328</v>
      </c>
      <c r="D338" s="153">
        <v>0</v>
      </c>
      <c r="E338" s="153">
        <v>0</v>
      </c>
      <c r="F338" s="151">
        <v>0</v>
      </c>
      <c r="G338" s="151">
        <v>0</v>
      </c>
      <c r="H338" s="151">
        <v>0</v>
      </c>
      <c r="I338" s="151">
        <v>0</v>
      </c>
      <c r="J338" s="172">
        <v>0.9</v>
      </c>
      <c r="K338" s="154">
        <v>0</v>
      </c>
      <c r="L338" s="154">
        <v>0</v>
      </c>
      <c r="M338" s="154">
        <v>0</v>
      </c>
      <c r="N338" s="207">
        <v>0</v>
      </c>
      <c r="O338" s="153">
        <v>0</v>
      </c>
      <c r="P338" s="153">
        <v>0</v>
      </c>
      <c r="Q338" s="151">
        <v>0</v>
      </c>
      <c r="R338" s="151">
        <v>0</v>
      </c>
      <c r="S338" s="154">
        <v>0</v>
      </c>
      <c r="T338" s="154">
        <v>0</v>
      </c>
      <c r="U338" s="155">
        <v>0</v>
      </c>
      <c r="V338" s="155">
        <v>0</v>
      </c>
      <c r="W338" s="173">
        <v>0</v>
      </c>
      <c r="X338" s="158">
        <v>0</v>
      </c>
      <c r="Y338" s="208">
        <v>0</v>
      </c>
      <c r="Z338" s="208">
        <v>0</v>
      </c>
      <c r="AA338" s="208">
        <v>0</v>
      </c>
      <c r="AB338" s="209">
        <v>0</v>
      </c>
      <c r="AC338" s="155">
        <v>0</v>
      </c>
      <c r="AD338" s="173">
        <v>0</v>
      </c>
    </row>
    <row r="339" spans="1:30">
      <c r="A339" s="175" t="s">
        <v>260</v>
      </c>
      <c r="B339" s="214" t="s">
        <v>1802</v>
      </c>
      <c r="C339" s="214" t="s">
        <v>329</v>
      </c>
      <c r="D339" s="153">
        <v>0</v>
      </c>
      <c r="E339" s="153">
        <v>0</v>
      </c>
      <c r="F339" s="151">
        <v>0</v>
      </c>
      <c r="G339" s="151">
        <v>0</v>
      </c>
      <c r="H339" s="151">
        <v>0</v>
      </c>
      <c r="I339" s="151">
        <v>0</v>
      </c>
      <c r="J339" s="172">
        <v>0.9</v>
      </c>
      <c r="K339" s="154">
        <v>0</v>
      </c>
      <c r="L339" s="154">
        <v>0</v>
      </c>
      <c r="M339" s="154">
        <v>0</v>
      </c>
      <c r="N339" s="207">
        <v>0</v>
      </c>
      <c r="O339" s="153">
        <v>0</v>
      </c>
      <c r="P339" s="153">
        <v>0</v>
      </c>
      <c r="Q339" s="151">
        <v>0</v>
      </c>
      <c r="R339" s="151">
        <v>0</v>
      </c>
      <c r="S339" s="154">
        <v>0</v>
      </c>
      <c r="T339" s="154">
        <v>0</v>
      </c>
      <c r="U339" s="155">
        <v>0</v>
      </c>
      <c r="V339" s="155">
        <v>0</v>
      </c>
      <c r="W339" s="173">
        <v>0</v>
      </c>
      <c r="X339" s="158">
        <v>0</v>
      </c>
      <c r="Y339" s="208">
        <v>0</v>
      </c>
      <c r="Z339" s="208">
        <v>0</v>
      </c>
      <c r="AA339" s="208">
        <v>0</v>
      </c>
      <c r="AB339" s="209">
        <v>0</v>
      </c>
      <c r="AC339" s="155">
        <v>0</v>
      </c>
      <c r="AD339" s="173">
        <v>0</v>
      </c>
    </row>
    <row r="340" spans="1:30">
      <c r="A340" s="175" t="s">
        <v>260</v>
      </c>
      <c r="B340" s="214" t="s">
        <v>1802</v>
      </c>
      <c r="C340" s="214" t="s">
        <v>330</v>
      </c>
      <c r="D340" s="153">
        <v>0</v>
      </c>
      <c r="E340" s="153">
        <v>0</v>
      </c>
      <c r="F340" s="151">
        <v>0</v>
      </c>
      <c r="G340" s="151">
        <v>0</v>
      </c>
      <c r="H340" s="151">
        <v>0</v>
      </c>
      <c r="I340" s="151">
        <v>0</v>
      </c>
      <c r="J340" s="172">
        <v>0.9</v>
      </c>
      <c r="K340" s="154">
        <v>0</v>
      </c>
      <c r="L340" s="154">
        <v>0</v>
      </c>
      <c r="M340" s="154">
        <v>0</v>
      </c>
      <c r="N340" s="207">
        <v>0</v>
      </c>
      <c r="O340" s="153">
        <v>0</v>
      </c>
      <c r="P340" s="153">
        <v>0</v>
      </c>
      <c r="Q340" s="151">
        <v>0</v>
      </c>
      <c r="R340" s="151">
        <v>0</v>
      </c>
      <c r="S340" s="154">
        <v>0</v>
      </c>
      <c r="T340" s="154">
        <v>0</v>
      </c>
      <c r="U340" s="155">
        <v>0</v>
      </c>
      <c r="V340" s="155">
        <v>0</v>
      </c>
      <c r="W340" s="173">
        <v>0</v>
      </c>
      <c r="X340" s="158">
        <v>0</v>
      </c>
      <c r="Y340" s="208">
        <v>0</v>
      </c>
      <c r="Z340" s="208">
        <v>0</v>
      </c>
      <c r="AA340" s="208">
        <v>0</v>
      </c>
      <c r="AB340" s="209">
        <v>0</v>
      </c>
      <c r="AC340" s="155">
        <v>0</v>
      </c>
      <c r="AD340" s="173">
        <v>0</v>
      </c>
    </row>
    <row r="341" spans="1:30">
      <c r="A341" s="175" t="s">
        <v>260</v>
      </c>
      <c r="B341" s="214" t="s">
        <v>1802</v>
      </c>
      <c r="C341" s="214" t="s">
        <v>331</v>
      </c>
      <c r="D341" s="153">
        <v>111</v>
      </c>
      <c r="E341" s="153">
        <v>110</v>
      </c>
      <c r="F341" s="151">
        <v>114</v>
      </c>
      <c r="G341" s="151">
        <v>114</v>
      </c>
      <c r="H341" s="151">
        <v>114</v>
      </c>
      <c r="I341" s="151">
        <v>114</v>
      </c>
      <c r="J341" s="172">
        <v>0.9</v>
      </c>
      <c r="K341" s="154">
        <v>0.990990990990991</v>
      </c>
      <c r="L341" s="154">
        <v>1</v>
      </c>
      <c r="M341" s="154">
        <v>1</v>
      </c>
      <c r="N341" s="207">
        <v>2592</v>
      </c>
      <c r="O341" s="153">
        <v>2516</v>
      </c>
      <c r="P341" s="153">
        <v>110</v>
      </c>
      <c r="Q341" s="151">
        <v>103</v>
      </c>
      <c r="R341" s="151">
        <v>111</v>
      </c>
      <c r="S341" s="154">
        <v>0.970679012345679</v>
      </c>
      <c r="T341" s="154">
        <v>0.990990990990991</v>
      </c>
      <c r="U341" s="155">
        <v>0.903508771929825</v>
      </c>
      <c r="V341" s="155">
        <v>0.973684210526316</v>
      </c>
      <c r="W341" s="173">
        <v>0.0874822190611664</v>
      </c>
      <c r="X341" s="158">
        <v>739</v>
      </c>
      <c r="Y341" s="208">
        <v>708</v>
      </c>
      <c r="Z341" s="208">
        <v>743</v>
      </c>
      <c r="AA341" s="208">
        <v>724</v>
      </c>
      <c r="AB341" s="209">
        <v>0.958051420838972</v>
      </c>
      <c r="AC341" s="155">
        <v>0.97442799461642</v>
      </c>
      <c r="AD341" s="173">
        <v>-0.0163765737774484</v>
      </c>
    </row>
    <row r="342" spans="1:30">
      <c r="A342" s="175" t="s">
        <v>260</v>
      </c>
      <c r="B342" s="214" t="s">
        <v>1802</v>
      </c>
      <c r="C342" s="214" t="s">
        <v>332</v>
      </c>
      <c r="D342" s="153">
        <v>0</v>
      </c>
      <c r="E342" s="153">
        <v>0</v>
      </c>
      <c r="F342" s="151">
        <v>0</v>
      </c>
      <c r="G342" s="151">
        <v>0</v>
      </c>
      <c r="H342" s="151">
        <v>0</v>
      </c>
      <c r="I342" s="151">
        <v>0</v>
      </c>
      <c r="J342" s="172">
        <v>0.9</v>
      </c>
      <c r="K342" s="154">
        <v>0</v>
      </c>
      <c r="L342" s="154">
        <v>0</v>
      </c>
      <c r="M342" s="154">
        <v>0</v>
      </c>
      <c r="N342" s="207">
        <v>0</v>
      </c>
      <c r="O342" s="153">
        <v>0</v>
      </c>
      <c r="P342" s="153">
        <v>0</v>
      </c>
      <c r="Q342" s="151">
        <v>0</v>
      </c>
      <c r="R342" s="151">
        <v>0</v>
      </c>
      <c r="S342" s="154">
        <v>0</v>
      </c>
      <c r="T342" s="154">
        <v>0</v>
      </c>
      <c r="U342" s="155">
        <v>0</v>
      </c>
      <c r="V342" s="155">
        <v>0</v>
      </c>
      <c r="W342" s="173">
        <v>0</v>
      </c>
      <c r="X342" s="158">
        <v>0</v>
      </c>
      <c r="Y342" s="208">
        <v>0</v>
      </c>
      <c r="Z342" s="208">
        <v>0</v>
      </c>
      <c r="AA342" s="208">
        <v>0</v>
      </c>
      <c r="AB342" s="209">
        <v>0</v>
      </c>
      <c r="AC342" s="155">
        <v>0</v>
      </c>
      <c r="AD342" s="173">
        <v>0</v>
      </c>
    </row>
    <row r="343" spans="1:30">
      <c r="A343" s="175" t="s">
        <v>260</v>
      </c>
      <c r="B343" s="214" t="s">
        <v>1802</v>
      </c>
      <c r="C343" s="214" t="s">
        <v>333</v>
      </c>
      <c r="D343" s="153">
        <v>0</v>
      </c>
      <c r="E343" s="153">
        <v>0</v>
      </c>
      <c r="F343" s="151">
        <v>0</v>
      </c>
      <c r="G343" s="151">
        <v>0</v>
      </c>
      <c r="H343" s="151">
        <v>0</v>
      </c>
      <c r="I343" s="151">
        <v>0</v>
      </c>
      <c r="J343" s="172">
        <v>0.9</v>
      </c>
      <c r="K343" s="154">
        <v>0</v>
      </c>
      <c r="L343" s="154">
        <v>0</v>
      </c>
      <c r="M343" s="154">
        <v>0</v>
      </c>
      <c r="N343" s="207">
        <v>0</v>
      </c>
      <c r="O343" s="153">
        <v>0</v>
      </c>
      <c r="P343" s="153">
        <v>0</v>
      </c>
      <c r="Q343" s="151">
        <v>0</v>
      </c>
      <c r="R343" s="151">
        <v>0</v>
      </c>
      <c r="S343" s="154">
        <v>0</v>
      </c>
      <c r="T343" s="154">
        <v>0</v>
      </c>
      <c r="U343" s="155">
        <v>0</v>
      </c>
      <c r="V343" s="155">
        <v>0</v>
      </c>
      <c r="W343" s="173">
        <v>0</v>
      </c>
      <c r="X343" s="158">
        <v>0</v>
      </c>
      <c r="Y343" s="208">
        <v>0</v>
      </c>
      <c r="Z343" s="208">
        <v>0</v>
      </c>
      <c r="AA343" s="208">
        <v>0</v>
      </c>
      <c r="AB343" s="209">
        <v>0</v>
      </c>
      <c r="AC343" s="155">
        <v>0</v>
      </c>
      <c r="AD343" s="173">
        <v>0</v>
      </c>
    </row>
    <row r="344" spans="1:30">
      <c r="A344" s="175" t="s">
        <v>260</v>
      </c>
      <c r="B344" s="214" t="s">
        <v>1802</v>
      </c>
      <c r="C344" s="214" t="s">
        <v>334</v>
      </c>
      <c r="D344" s="153">
        <v>82</v>
      </c>
      <c r="E344" s="153">
        <v>82</v>
      </c>
      <c r="F344" s="151">
        <v>91</v>
      </c>
      <c r="G344" s="151">
        <v>91</v>
      </c>
      <c r="H344" s="151">
        <v>83</v>
      </c>
      <c r="I344" s="151">
        <v>83</v>
      </c>
      <c r="J344" s="172">
        <v>0.9</v>
      </c>
      <c r="K344" s="154">
        <v>1</v>
      </c>
      <c r="L344" s="154">
        <v>1</v>
      </c>
      <c r="M344" s="154">
        <v>1</v>
      </c>
      <c r="N344" s="207">
        <v>1933</v>
      </c>
      <c r="O344" s="153">
        <v>1839</v>
      </c>
      <c r="P344" s="153">
        <v>79</v>
      </c>
      <c r="Q344" s="151">
        <v>83</v>
      </c>
      <c r="R344" s="151">
        <v>78</v>
      </c>
      <c r="S344" s="154">
        <v>0.951370926021728</v>
      </c>
      <c r="T344" s="154">
        <v>0.963414634146341</v>
      </c>
      <c r="U344" s="155">
        <v>0.912087912087912</v>
      </c>
      <c r="V344" s="155">
        <v>0.939759036144578</v>
      </c>
      <c r="W344" s="173">
        <v>0.0513267220584294</v>
      </c>
      <c r="X344" s="158">
        <v>560</v>
      </c>
      <c r="Y344" s="208">
        <v>519</v>
      </c>
      <c r="Z344" s="208">
        <v>558</v>
      </c>
      <c r="AA344" s="208">
        <v>537</v>
      </c>
      <c r="AB344" s="209">
        <v>0.926785714285714</v>
      </c>
      <c r="AC344" s="155">
        <v>0.962365591397849</v>
      </c>
      <c r="AD344" s="173">
        <v>-0.0355798771121352</v>
      </c>
    </row>
    <row r="345" spans="1:30">
      <c r="A345" s="175" t="s">
        <v>260</v>
      </c>
      <c r="B345" s="214" t="s">
        <v>1803</v>
      </c>
      <c r="C345" s="214" t="s">
        <v>335</v>
      </c>
      <c r="D345" s="153">
        <v>96</v>
      </c>
      <c r="E345" s="153">
        <v>96</v>
      </c>
      <c r="F345" s="151">
        <v>101</v>
      </c>
      <c r="G345" s="151">
        <v>101</v>
      </c>
      <c r="H345" s="151">
        <v>95</v>
      </c>
      <c r="I345" s="151">
        <v>95</v>
      </c>
      <c r="J345" s="172">
        <v>0.9</v>
      </c>
      <c r="K345" s="154">
        <v>1</v>
      </c>
      <c r="L345" s="154">
        <v>1</v>
      </c>
      <c r="M345" s="154">
        <v>1</v>
      </c>
      <c r="N345" s="207">
        <v>2263</v>
      </c>
      <c r="O345" s="153">
        <v>2196</v>
      </c>
      <c r="P345" s="153">
        <v>92</v>
      </c>
      <c r="Q345" s="151">
        <v>99</v>
      </c>
      <c r="R345" s="151">
        <v>91</v>
      </c>
      <c r="S345" s="154">
        <v>0.97039328325232</v>
      </c>
      <c r="T345" s="154">
        <v>0.958333333333333</v>
      </c>
      <c r="U345" s="155">
        <v>0.98019801980198</v>
      </c>
      <c r="V345" s="155">
        <v>0.957894736842105</v>
      </c>
      <c r="W345" s="173">
        <v>-0.0218646864686468</v>
      </c>
      <c r="X345" s="158">
        <v>657</v>
      </c>
      <c r="Y345" s="208">
        <v>638</v>
      </c>
      <c r="Z345" s="208">
        <v>658</v>
      </c>
      <c r="AA345" s="208">
        <v>636</v>
      </c>
      <c r="AB345" s="209">
        <v>0.971080669710807</v>
      </c>
      <c r="AC345" s="155">
        <v>0.966565349544073</v>
      </c>
      <c r="AD345" s="173">
        <v>0.00451532016673373</v>
      </c>
    </row>
    <row r="346" spans="1:30">
      <c r="A346" s="175" t="s">
        <v>260</v>
      </c>
      <c r="B346" s="214" t="s">
        <v>1803</v>
      </c>
      <c r="C346" s="214" t="s">
        <v>336</v>
      </c>
      <c r="D346" s="153">
        <v>201</v>
      </c>
      <c r="E346" s="153">
        <v>201</v>
      </c>
      <c r="F346" s="151">
        <v>209</v>
      </c>
      <c r="G346" s="151">
        <v>209</v>
      </c>
      <c r="H346" s="151">
        <v>197</v>
      </c>
      <c r="I346" s="151">
        <v>197</v>
      </c>
      <c r="J346" s="172">
        <v>0.9</v>
      </c>
      <c r="K346" s="154">
        <v>1</v>
      </c>
      <c r="L346" s="154">
        <v>1</v>
      </c>
      <c r="M346" s="154">
        <v>1</v>
      </c>
      <c r="N346" s="207">
        <v>4531</v>
      </c>
      <c r="O346" s="153">
        <v>4296</v>
      </c>
      <c r="P346" s="153">
        <v>191</v>
      </c>
      <c r="Q346" s="151">
        <v>198</v>
      </c>
      <c r="R346" s="151">
        <v>190</v>
      </c>
      <c r="S346" s="154">
        <v>0.948135069521077</v>
      </c>
      <c r="T346" s="154">
        <v>0.950248756218905</v>
      </c>
      <c r="U346" s="155">
        <v>0.947368421052632</v>
      </c>
      <c r="V346" s="155">
        <v>0.964467005076142</v>
      </c>
      <c r="W346" s="173">
        <v>0.00288033516627395</v>
      </c>
      <c r="X346" s="158">
        <v>1325</v>
      </c>
      <c r="Y346" s="208">
        <v>1260</v>
      </c>
      <c r="Z346" s="208">
        <v>1314</v>
      </c>
      <c r="AA346" s="208">
        <v>1245</v>
      </c>
      <c r="AB346" s="209">
        <v>0.950943396226415</v>
      </c>
      <c r="AC346" s="155">
        <v>0.947488584474886</v>
      </c>
      <c r="AD346" s="173">
        <v>0.00345481175152929</v>
      </c>
    </row>
    <row r="347" spans="1:30">
      <c r="A347" s="175" t="s">
        <v>260</v>
      </c>
      <c r="B347" s="214" t="s">
        <v>1803</v>
      </c>
      <c r="C347" s="214" t="s">
        <v>337</v>
      </c>
      <c r="D347" s="153">
        <v>109</v>
      </c>
      <c r="E347" s="153">
        <v>108</v>
      </c>
      <c r="F347" s="151">
        <v>112</v>
      </c>
      <c r="G347" s="151">
        <v>112</v>
      </c>
      <c r="H347" s="151">
        <v>103</v>
      </c>
      <c r="I347" s="151">
        <v>103</v>
      </c>
      <c r="J347" s="172">
        <v>0.9</v>
      </c>
      <c r="K347" s="154">
        <v>0.990825688073395</v>
      </c>
      <c r="L347" s="154">
        <v>1</v>
      </c>
      <c r="M347" s="154">
        <v>1</v>
      </c>
      <c r="N347" s="207">
        <v>2420</v>
      </c>
      <c r="O347" s="153">
        <v>2363</v>
      </c>
      <c r="P347" s="153">
        <v>103</v>
      </c>
      <c r="Q347" s="151">
        <v>110</v>
      </c>
      <c r="R347" s="151">
        <v>99</v>
      </c>
      <c r="S347" s="154">
        <v>0.976446280991736</v>
      </c>
      <c r="T347" s="154">
        <v>0.944954128440367</v>
      </c>
      <c r="U347" s="155">
        <v>0.982142857142857</v>
      </c>
      <c r="V347" s="155">
        <v>0.961165048543689</v>
      </c>
      <c r="W347" s="173">
        <v>-0.0371887287024901</v>
      </c>
      <c r="X347" s="158">
        <v>718</v>
      </c>
      <c r="Y347" s="208">
        <v>695</v>
      </c>
      <c r="Z347" s="208">
        <v>700</v>
      </c>
      <c r="AA347" s="208">
        <v>684</v>
      </c>
      <c r="AB347" s="209">
        <v>0.967966573816156</v>
      </c>
      <c r="AC347" s="155">
        <v>0.977142857142857</v>
      </c>
      <c r="AD347" s="173">
        <v>-0.00917628332670106</v>
      </c>
    </row>
    <row r="348" spans="1:30">
      <c r="A348" s="175" t="s">
        <v>260</v>
      </c>
      <c r="B348" s="214" t="s">
        <v>1803</v>
      </c>
      <c r="C348" s="214" t="s">
        <v>338</v>
      </c>
      <c r="D348" s="153">
        <v>85</v>
      </c>
      <c r="E348" s="153">
        <v>85</v>
      </c>
      <c r="F348" s="151">
        <v>84</v>
      </c>
      <c r="G348" s="151">
        <v>84</v>
      </c>
      <c r="H348" s="151">
        <v>87</v>
      </c>
      <c r="I348" s="151">
        <v>87</v>
      </c>
      <c r="J348" s="172">
        <v>0.9</v>
      </c>
      <c r="K348" s="154">
        <v>1</v>
      </c>
      <c r="L348" s="154">
        <v>1</v>
      </c>
      <c r="M348" s="154">
        <v>1</v>
      </c>
      <c r="N348" s="207">
        <v>2031</v>
      </c>
      <c r="O348" s="153">
        <v>2018</v>
      </c>
      <c r="P348" s="153">
        <v>85</v>
      </c>
      <c r="Q348" s="151">
        <v>83</v>
      </c>
      <c r="R348" s="151">
        <v>87</v>
      </c>
      <c r="S348" s="154">
        <v>0.993599212210734</v>
      </c>
      <c r="T348" s="154">
        <v>1</v>
      </c>
      <c r="U348" s="155">
        <v>0.988095238095238</v>
      </c>
      <c r="V348" s="155">
        <v>1</v>
      </c>
      <c r="W348" s="173">
        <v>0.0119047619047619</v>
      </c>
      <c r="X348" s="158">
        <v>597</v>
      </c>
      <c r="Y348" s="208">
        <v>591</v>
      </c>
      <c r="Z348" s="208">
        <v>590</v>
      </c>
      <c r="AA348" s="208">
        <v>588</v>
      </c>
      <c r="AB348" s="209">
        <v>0.989949748743719</v>
      </c>
      <c r="AC348" s="155">
        <v>0.996610169491525</v>
      </c>
      <c r="AD348" s="173">
        <v>-0.00666042074780693</v>
      </c>
    </row>
    <row r="349" spans="1:30">
      <c r="A349" s="175" t="s">
        <v>260</v>
      </c>
      <c r="B349" s="214" t="s">
        <v>1803</v>
      </c>
      <c r="C349" s="214" t="s">
        <v>339</v>
      </c>
      <c r="D349" s="153">
        <v>0</v>
      </c>
      <c r="E349" s="153">
        <v>0</v>
      </c>
      <c r="F349" s="151">
        <v>0</v>
      </c>
      <c r="G349" s="151">
        <v>0</v>
      </c>
      <c r="H349" s="151">
        <v>0</v>
      </c>
      <c r="I349" s="151">
        <v>0</v>
      </c>
      <c r="J349" s="172">
        <v>0.9</v>
      </c>
      <c r="K349" s="154">
        <v>0</v>
      </c>
      <c r="L349" s="154">
        <v>0</v>
      </c>
      <c r="M349" s="154">
        <v>0</v>
      </c>
      <c r="N349" s="207">
        <v>0</v>
      </c>
      <c r="O349" s="153">
        <v>0</v>
      </c>
      <c r="P349" s="153">
        <v>0</v>
      </c>
      <c r="Q349" s="151">
        <v>0</v>
      </c>
      <c r="R349" s="151">
        <v>0</v>
      </c>
      <c r="S349" s="154">
        <v>0</v>
      </c>
      <c r="T349" s="154">
        <v>0</v>
      </c>
      <c r="U349" s="155">
        <v>0</v>
      </c>
      <c r="V349" s="155">
        <v>0</v>
      </c>
      <c r="W349" s="173">
        <v>0</v>
      </c>
      <c r="X349" s="158">
        <v>0</v>
      </c>
      <c r="Y349" s="208">
        <v>0</v>
      </c>
      <c r="Z349" s="208">
        <v>0</v>
      </c>
      <c r="AA349" s="208">
        <v>0</v>
      </c>
      <c r="AB349" s="209">
        <v>0</v>
      </c>
      <c r="AC349" s="155">
        <v>0</v>
      </c>
      <c r="AD349" s="173">
        <v>0</v>
      </c>
    </row>
    <row r="350" spans="1:30">
      <c r="A350" s="175" t="s">
        <v>260</v>
      </c>
      <c r="B350" s="214" t="s">
        <v>1803</v>
      </c>
      <c r="C350" s="214" t="s">
        <v>340</v>
      </c>
      <c r="D350" s="153">
        <v>0</v>
      </c>
      <c r="E350" s="153">
        <v>0</v>
      </c>
      <c r="F350" s="151">
        <v>0</v>
      </c>
      <c r="G350" s="151">
        <v>0</v>
      </c>
      <c r="H350" s="151">
        <v>0</v>
      </c>
      <c r="I350" s="151">
        <v>0</v>
      </c>
      <c r="J350" s="172">
        <v>0.9</v>
      </c>
      <c r="K350" s="154">
        <v>0</v>
      </c>
      <c r="L350" s="154">
        <v>0</v>
      </c>
      <c r="M350" s="154">
        <v>0</v>
      </c>
      <c r="N350" s="207">
        <v>0</v>
      </c>
      <c r="O350" s="153">
        <v>0</v>
      </c>
      <c r="P350" s="153">
        <v>0</v>
      </c>
      <c r="Q350" s="151">
        <v>0</v>
      </c>
      <c r="R350" s="151">
        <v>0</v>
      </c>
      <c r="S350" s="154">
        <v>0</v>
      </c>
      <c r="T350" s="154">
        <v>0</v>
      </c>
      <c r="U350" s="155">
        <v>0</v>
      </c>
      <c r="V350" s="155">
        <v>0</v>
      </c>
      <c r="W350" s="173">
        <v>0</v>
      </c>
      <c r="X350" s="158">
        <v>0</v>
      </c>
      <c r="Y350" s="208">
        <v>0</v>
      </c>
      <c r="Z350" s="208">
        <v>0</v>
      </c>
      <c r="AA350" s="208">
        <v>0</v>
      </c>
      <c r="AB350" s="209">
        <v>0</v>
      </c>
      <c r="AC350" s="155">
        <v>0</v>
      </c>
      <c r="AD350" s="173">
        <v>0</v>
      </c>
    </row>
    <row r="351" spans="1:30">
      <c r="A351" s="175" t="s">
        <v>260</v>
      </c>
      <c r="B351" s="214" t="s">
        <v>1803</v>
      </c>
      <c r="C351" s="214" t="s">
        <v>341</v>
      </c>
      <c r="D351" s="153">
        <v>0</v>
      </c>
      <c r="E351" s="153">
        <v>0</v>
      </c>
      <c r="F351" s="151">
        <v>0</v>
      </c>
      <c r="G351" s="151">
        <v>0</v>
      </c>
      <c r="H351" s="151">
        <v>0</v>
      </c>
      <c r="I351" s="151">
        <v>0</v>
      </c>
      <c r="J351" s="172">
        <v>0.9</v>
      </c>
      <c r="K351" s="154">
        <v>0</v>
      </c>
      <c r="L351" s="154">
        <v>0</v>
      </c>
      <c r="M351" s="154">
        <v>0</v>
      </c>
      <c r="N351" s="207">
        <v>0</v>
      </c>
      <c r="O351" s="153">
        <v>0</v>
      </c>
      <c r="P351" s="153">
        <v>0</v>
      </c>
      <c r="Q351" s="151">
        <v>0</v>
      </c>
      <c r="R351" s="151">
        <v>0</v>
      </c>
      <c r="S351" s="154">
        <v>0</v>
      </c>
      <c r="T351" s="154">
        <v>0</v>
      </c>
      <c r="U351" s="155">
        <v>0</v>
      </c>
      <c r="V351" s="155">
        <v>0</v>
      </c>
      <c r="W351" s="173">
        <v>0</v>
      </c>
      <c r="X351" s="158">
        <v>0</v>
      </c>
      <c r="Y351" s="208">
        <v>0</v>
      </c>
      <c r="Z351" s="208">
        <v>0</v>
      </c>
      <c r="AA351" s="208">
        <v>0</v>
      </c>
      <c r="AB351" s="209">
        <v>0</v>
      </c>
      <c r="AC351" s="155">
        <v>0</v>
      </c>
      <c r="AD351" s="173">
        <v>0</v>
      </c>
    </row>
    <row r="352" spans="1:30">
      <c r="A352" s="175" t="s">
        <v>260</v>
      </c>
      <c r="B352" s="214" t="s">
        <v>1803</v>
      </c>
      <c r="C352" s="214" t="s">
        <v>342</v>
      </c>
      <c r="D352" s="153">
        <v>0</v>
      </c>
      <c r="E352" s="153">
        <v>0</v>
      </c>
      <c r="F352" s="151">
        <v>0</v>
      </c>
      <c r="G352" s="151">
        <v>0</v>
      </c>
      <c r="H352" s="151">
        <v>0</v>
      </c>
      <c r="I352" s="151">
        <v>0</v>
      </c>
      <c r="J352" s="172">
        <v>0.9</v>
      </c>
      <c r="K352" s="154">
        <v>0</v>
      </c>
      <c r="L352" s="154">
        <v>0</v>
      </c>
      <c r="M352" s="154">
        <v>0</v>
      </c>
      <c r="N352" s="207">
        <v>0</v>
      </c>
      <c r="O352" s="153">
        <v>0</v>
      </c>
      <c r="P352" s="153">
        <v>0</v>
      </c>
      <c r="Q352" s="151">
        <v>0</v>
      </c>
      <c r="R352" s="151">
        <v>0</v>
      </c>
      <c r="S352" s="154">
        <v>0</v>
      </c>
      <c r="T352" s="154">
        <v>0</v>
      </c>
      <c r="U352" s="155">
        <v>0</v>
      </c>
      <c r="V352" s="155">
        <v>0</v>
      </c>
      <c r="W352" s="173">
        <v>0</v>
      </c>
      <c r="X352" s="158">
        <v>0</v>
      </c>
      <c r="Y352" s="208">
        <v>0</v>
      </c>
      <c r="Z352" s="208">
        <v>0</v>
      </c>
      <c r="AA352" s="208">
        <v>0</v>
      </c>
      <c r="AB352" s="209">
        <v>0</v>
      </c>
      <c r="AC352" s="155">
        <v>0</v>
      </c>
      <c r="AD352" s="173">
        <v>0</v>
      </c>
    </row>
    <row r="353" spans="1:30">
      <c r="A353" s="175" t="s">
        <v>260</v>
      </c>
      <c r="B353" s="214" t="s">
        <v>1803</v>
      </c>
      <c r="C353" s="214" t="s">
        <v>343</v>
      </c>
      <c r="D353" s="153">
        <v>0</v>
      </c>
      <c r="E353" s="153">
        <v>0</v>
      </c>
      <c r="F353" s="151">
        <v>0</v>
      </c>
      <c r="G353" s="151">
        <v>0</v>
      </c>
      <c r="H353" s="151">
        <v>0</v>
      </c>
      <c r="I353" s="151">
        <v>0</v>
      </c>
      <c r="J353" s="172">
        <v>0.9</v>
      </c>
      <c r="K353" s="154">
        <v>0</v>
      </c>
      <c r="L353" s="154">
        <v>0</v>
      </c>
      <c r="M353" s="154">
        <v>0</v>
      </c>
      <c r="N353" s="207">
        <v>0</v>
      </c>
      <c r="O353" s="153">
        <v>0</v>
      </c>
      <c r="P353" s="153">
        <v>0</v>
      </c>
      <c r="Q353" s="151">
        <v>0</v>
      </c>
      <c r="R353" s="151">
        <v>0</v>
      </c>
      <c r="S353" s="154">
        <v>0</v>
      </c>
      <c r="T353" s="154">
        <v>0</v>
      </c>
      <c r="U353" s="155">
        <v>0</v>
      </c>
      <c r="V353" s="155">
        <v>0</v>
      </c>
      <c r="W353" s="173">
        <v>0</v>
      </c>
      <c r="X353" s="158">
        <v>0</v>
      </c>
      <c r="Y353" s="208">
        <v>0</v>
      </c>
      <c r="Z353" s="208">
        <v>0</v>
      </c>
      <c r="AA353" s="208">
        <v>0</v>
      </c>
      <c r="AB353" s="209">
        <v>0</v>
      </c>
      <c r="AC353" s="155">
        <v>0</v>
      </c>
      <c r="AD353" s="173">
        <v>0</v>
      </c>
    </row>
    <row r="354" spans="1:30">
      <c r="A354" s="175" t="s">
        <v>260</v>
      </c>
      <c r="B354" s="214" t="s">
        <v>1803</v>
      </c>
      <c r="C354" s="214" t="s">
        <v>344</v>
      </c>
      <c r="D354" s="153">
        <v>0</v>
      </c>
      <c r="E354" s="153">
        <v>0</v>
      </c>
      <c r="F354" s="151">
        <v>0</v>
      </c>
      <c r="G354" s="151">
        <v>0</v>
      </c>
      <c r="H354" s="151">
        <v>0</v>
      </c>
      <c r="I354" s="151">
        <v>0</v>
      </c>
      <c r="J354" s="172">
        <v>0.9</v>
      </c>
      <c r="K354" s="154">
        <v>0</v>
      </c>
      <c r="L354" s="154">
        <v>0</v>
      </c>
      <c r="M354" s="154">
        <v>0</v>
      </c>
      <c r="N354" s="207">
        <v>0</v>
      </c>
      <c r="O354" s="153">
        <v>0</v>
      </c>
      <c r="P354" s="153">
        <v>0</v>
      </c>
      <c r="Q354" s="151">
        <v>0</v>
      </c>
      <c r="R354" s="151">
        <v>0</v>
      </c>
      <c r="S354" s="154">
        <v>0</v>
      </c>
      <c r="T354" s="154">
        <v>0</v>
      </c>
      <c r="U354" s="155">
        <v>0</v>
      </c>
      <c r="V354" s="155">
        <v>0</v>
      </c>
      <c r="W354" s="173">
        <v>0</v>
      </c>
      <c r="X354" s="158">
        <v>0</v>
      </c>
      <c r="Y354" s="208">
        <v>0</v>
      </c>
      <c r="Z354" s="208">
        <v>0</v>
      </c>
      <c r="AA354" s="208">
        <v>0</v>
      </c>
      <c r="AB354" s="209">
        <v>0</v>
      </c>
      <c r="AC354" s="155">
        <v>0</v>
      </c>
      <c r="AD354" s="173">
        <v>0</v>
      </c>
    </row>
    <row r="355" spans="1:30">
      <c r="A355" s="175" t="s">
        <v>260</v>
      </c>
      <c r="B355" s="214" t="s">
        <v>1803</v>
      </c>
      <c r="C355" s="214" t="s">
        <v>345</v>
      </c>
      <c r="D355" s="153">
        <v>126</v>
      </c>
      <c r="E355" s="153">
        <v>126</v>
      </c>
      <c r="F355" s="151">
        <v>128</v>
      </c>
      <c r="G355" s="151">
        <v>128</v>
      </c>
      <c r="H355" s="151">
        <v>115</v>
      </c>
      <c r="I355" s="151">
        <v>115</v>
      </c>
      <c r="J355" s="172">
        <v>0.9</v>
      </c>
      <c r="K355" s="154">
        <v>1</v>
      </c>
      <c r="L355" s="154">
        <v>1</v>
      </c>
      <c r="M355" s="154">
        <v>1</v>
      </c>
      <c r="N355" s="207">
        <v>2706</v>
      </c>
      <c r="O355" s="153">
        <v>2696</v>
      </c>
      <c r="P355" s="153">
        <v>124</v>
      </c>
      <c r="Q355" s="151">
        <v>125</v>
      </c>
      <c r="R355" s="151">
        <v>115</v>
      </c>
      <c r="S355" s="154">
        <v>0.99630450849963</v>
      </c>
      <c r="T355" s="154">
        <v>0.984126984126984</v>
      </c>
      <c r="U355" s="155">
        <v>0.9765625</v>
      </c>
      <c r="V355" s="155">
        <v>1</v>
      </c>
      <c r="W355" s="173">
        <v>0.00756448412698407</v>
      </c>
      <c r="X355" s="158">
        <v>792</v>
      </c>
      <c r="Y355" s="208">
        <v>786</v>
      </c>
      <c r="Z355" s="208">
        <v>777</v>
      </c>
      <c r="AA355" s="208">
        <v>776</v>
      </c>
      <c r="AB355" s="209">
        <v>0.992424242424242</v>
      </c>
      <c r="AC355" s="155">
        <v>0.998712998712999</v>
      </c>
      <c r="AD355" s="173">
        <v>-0.00628875628875625</v>
      </c>
    </row>
    <row r="356" spans="1:30">
      <c r="A356" s="175" t="s">
        <v>260</v>
      </c>
      <c r="B356" s="214" t="s">
        <v>1803</v>
      </c>
      <c r="C356" s="214" t="s">
        <v>346</v>
      </c>
      <c r="D356" s="153">
        <v>0</v>
      </c>
      <c r="E356" s="153">
        <v>0</v>
      </c>
      <c r="F356" s="151">
        <v>0</v>
      </c>
      <c r="G356" s="151">
        <v>0</v>
      </c>
      <c r="H356" s="151">
        <v>0</v>
      </c>
      <c r="I356" s="151">
        <v>0</v>
      </c>
      <c r="J356" s="172">
        <v>0.9</v>
      </c>
      <c r="K356" s="154">
        <v>0</v>
      </c>
      <c r="L356" s="154">
        <v>0</v>
      </c>
      <c r="M356" s="154">
        <v>0</v>
      </c>
      <c r="N356" s="207">
        <v>0</v>
      </c>
      <c r="O356" s="153">
        <v>0</v>
      </c>
      <c r="P356" s="153">
        <v>0</v>
      </c>
      <c r="Q356" s="151">
        <v>0</v>
      </c>
      <c r="R356" s="151">
        <v>0</v>
      </c>
      <c r="S356" s="154">
        <v>0</v>
      </c>
      <c r="T356" s="154">
        <v>0</v>
      </c>
      <c r="U356" s="155">
        <v>0</v>
      </c>
      <c r="V356" s="155">
        <v>0</v>
      </c>
      <c r="W356" s="173">
        <v>0</v>
      </c>
      <c r="X356" s="158">
        <v>0</v>
      </c>
      <c r="Y356" s="208">
        <v>0</v>
      </c>
      <c r="Z356" s="208">
        <v>0</v>
      </c>
      <c r="AA356" s="208">
        <v>0</v>
      </c>
      <c r="AB356" s="209">
        <v>0</v>
      </c>
      <c r="AC356" s="155">
        <v>0</v>
      </c>
      <c r="AD356" s="173">
        <v>0</v>
      </c>
    </row>
    <row r="357" spans="1:30">
      <c r="A357" s="175" t="s">
        <v>260</v>
      </c>
      <c r="B357" s="214" t="s">
        <v>1803</v>
      </c>
      <c r="C357" s="214" t="s">
        <v>347</v>
      </c>
      <c r="D357" s="153">
        <v>27</v>
      </c>
      <c r="E357" s="153">
        <v>25</v>
      </c>
      <c r="F357" s="151">
        <v>29</v>
      </c>
      <c r="G357" s="151">
        <v>27</v>
      </c>
      <c r="H357" s="151">
        <v>26</v>
      </c>
      <c r="I357" s="151">
        <v>25</v>
      </c>
      <c r="J357" s="172">
        <v>0.9</v>
      </c>
      <c r="K357" s="154">
        <v>0.925925925925926</v>
      </c>
      <c r="L357" s="154">
        <v>0.931034482758621</v>
      </c>
      <c r="M357" s="154">
        <v>0.961538461538462</v>
      </c>
      <c r="N357" s="207">
        <v>667</v>
      </c>
      <c r="O357" s="153">
        <v>615</v>
      </c>
      <c r="P357" s="153">
        <v>25</v>
      </c>
      <c r="Q357" s="151">
        <v>27</v>
      </c>
      <c r="R357" s="151">
        <v>24</v>
      </c>
      <c r="S357" s="154">
        <v>0.922038980509745</v>
      </c>
      <c r="T357" s="154">
        <v>0.925925925925926</v>
      </c>
      <c r="U357" s="155">
        <v>0.931034482758621</v>
      </c>
      <c r="V357" s="155">
        <v>0.923076923076923</v>
      </c>
      <c r="W357" s="173">
        <v>-0.00510855683269473</v>
      </c>
      <c r="X357" s="158">
        <v>193</v>
      </c>
      <c r="Y357" s="208">
        <v>172</v>
      </c>
      <c r="Z357" s="208">
        <v>197</v>
      </c>
      <c r="AA357" s="208">
        <v>179</v>
      </c>
      <c r="AB357" s="209">
        <v>0.89119170984456</v>
      </c>
      <c r="AC357" s="155">
        <v>0.908629441624365</v>
      </c>
      <c r="AD357" s="173">
        <v>-0.0174377317798059</v>
      </c>
    </row>
    <row r="358" spans="1:30">
      <c r="A358" s="175" t="s">
        <v>260</v>
      </c>
      <c r="B358" s="214" t="s">
        <v>1803</v>
      </c>
      <c r="C358" s="214" t="s">
        <v>348</v>
      </c>
      <c r="D358" s="153">
        <v>33</v>
      </c>
      <c r="E358" s="153">
        <v>33</v>
      </c>
      <c r="F358" s="151">
        <v>32</v>
      </c>
      <c r="G358" s="151">
        <v>32</v>
      </c>
      <c r="H358" s="151">
        <v>29</v>
      </c>
      <c r="I358" s="151">
        <v>29</v>
      </c>
      <c r="J358" s="172">
        <v>0.9</v>
      </c>
      <c r="K358" s="154">
        <v>1</v>
      </c>
      <c r="L358" s="154">
        <v>1</v>
      </c>
      <c r="M358" s="154">
        <v>1</v>
      </c>
      <c r="N358" s="207">
        <v>690</v>
      </c>
      <c r="O358" s="153">
        <v>662</v>
      </c>
      <c r="P358" s="153">
        <v>33</v>
      </c>
      <c r="Q358" s="151">
        <v>32</v>
      </c>
      <c r="R358" s="151">
        <v>28</v>
      </c>
      <c r="S358" s="154">
        <v>0.959420289855072</v>
      </c>
      <c r="T358" s="154">
        <v>1</v>
      </c>
      <c r="U358" s="155">
        <v>1</v>
      </c>
      <c r="V358" s="155">
        <v>0.96551724137931</v>
      </c>
      <c r="W358" s="173">
        <v>0</v>
      </c>
      <c r="X358" s="158">
        <v>201</v>
      </c>
      <c r="Y358" s="208">
        <v>195</v>
      </c>
      <c r="Z358" s="208">
        <v>202</v>
      </c>
      <c r="AA358" s="208">
        <v>192</v>
      </c>
      <c r="AB358" s="209">
        <v>0.970149253731343</v>
      </c>
      <c r="AC358" s="155">
        <v>0.95049504950495</v>
      </c>
      <c r="AD358" s="173">
        <v>0.0196542042263929</v>
      </c>
    </row>
    <row r="359" spans="1:30">
      <c r="A359" s="175" t="s">
        <v>260</v>
      </c>
      <c r="B359" s="214" t="s">
        <v>1803</v>
      </c>
      <c r="C359" s="214" t="s">
        <v>349</v>
      </c>
      <c r="D359" s="153">
        <v>0</v>
      </c>
      <c r="E359" s="153">
        <v>0</v>
      </c>
      <c r="F359" s="151">
        <v>0</v>
      </c>
      <c r="G359" s="151">
        <v>0</v>
      </c>
      <c r="H359" s="151">
        <v>0</v>
      </c>
      <c r="I359" s="151">
        <v>0</v>
      </c>
      <c r="J359" s="172">
        <v>0.9</v>
      </c>
      <c r="K359" s="154">
        <v>0</v>
      </c>
      <c r="L359" s="154">
        <v>0</v>
      </c>
      <c r="M359" s="154">
        <v>0</v>
      </c>
      <c r="N359" s="207">
        <v>0</v>
      </c>
      <c r="O359" s="153">
        <v>0</v>
      </c>
      <c r="P359" s="153">
        <v>0</v>
      </c>
      <c r="Q359" s="151">
        <v>0</v>
      </c>
      <c r="R359" s="151">
        <v>0</v>
      </c>
      <c r="S359" s="154">
        <v>0</v>
      </c>
      <c r="T359" s="154">
        <v>0</v>
      </c>
      <c r="U359" s="155">
        <v>0</v>
      </c>
      <c r="V359" s="155">
        <v>0</v>
      </c>
      <c r="W359" s="173">
        <v>0</v>
      </c>
      <c r="X359" s="158">
        <v>0</v>
      </c>
      <c r="Y359" s="208">
        <v>0</v>
      </c>
      <c r="Z359" s="208">
        <v>0</v>
      </c>
      <c r="AA359" s="208">
        <v>0</v>
      </c>
      <c r="AB359" s="209">
        <v>0</v>
      </c>
      <c r="AC359" s="155">
        <v>0</v>
      </c>
      <c r="AD359" s="173">
        <v>0</v>
      </c>
    </row>
    <row r="360" spans="1:30">
      <c r="A360" s="175" t="s">
        <v>350</v>
      </c>
      <c r="B360" s="214" t="s">
        <v>1804</v>
      </c>
      <c r="C360" s="214" t="s">
        <v>352</v>
      </c>
      <c r="D360" s="153">
        <v>95</v>
      </c>
      <c r="E360" s="153">
        <v>89</v>
      </c>
      <c r="F360" s="151">
        <v>92</v>
      </c>
      <c r="G360" s="151">
        <v>87</v>
      </c>
      <c r="H360" s="151">
        <v>96</v>
      </c>
      <c r="I360" s="151">
        <v>92</v>
      </c>
      <c r="J360" s="172">
        <v>0.9</v>
      </c>
      <c r="K360" s="154">
        <v>0.936842105263158</v>
      </c>
      <c r="L360" s="154">
        <v>0.945652173913043</v>
      </c>
      <c r="M360" s="154">
        <v>0.958333333333333</v>
      </c>
      <c r="N360" s="207">
        <v>2166</v>
      </c>
      <c r="O360" s="153">
        <v>1994</v>
      </c>
      <c r="P360" s="153">
        <v>86</v>
      </c>
      <c r="Q360" s="151">
        <v>86</v>
      </c>
      <c r="R360" s="151">
        <v>92</v>
      </c>
      <c r="S360" s="154">
        <v>0.920590951061865</v>
      </c>
      <c r="T360" s="154">
        <v>0.905263157894737</v>
      </c>
      <c r="U360" s="155">
        <v>0.934782608695652</v>
      </c>
      <c r="V360" s="155">
        <v>0.958333333333333</v>
      </c>
      <c r="W360" s="173">
        <v>-0.0295194508009153</v>
      </c>
      <c r="X360" s="158">
        <v>615</v>
      </c>
      <c r="Y360" s="208">
        <v>563</v>
      </c>
      <c r="Z360" s="208">
        <v>627</v>
      </c>
      <c r="AA360" s="208">
        <v>582</v>
      </c>
      <c r="AB360" s="209">
        <v>0.915447154471545</v>
      </c>
      <c r="AC360" s="155">
        <v>0.92822966507177</v>
      </c>
      <c r="AD360" s="173">
        <v>-0.0127825106002256</v>
      </c>
    </row>
    <row r="361" spans="1:30">
      <c r="A361" s="175" t="s">
        <v>350</v>
      </c>
      <c r="B361" s="214" t="s">
        <v>1804</v>
      </c>
      <c r="C361" s="214" t="s">
        <v>353</v>
      </c>
      <c r="D361" s="153">
        <v>0</v>
      </c>
      <c r="E361" s="153">
        <v>0</v>
      </c>
      <c r="F361" s="151">
        <v>0</v>
      </c>
      <c r="G361" s="151">
        <v>0</v>
      </c>
      <c r="H361" s="151">
        <v>0</v>
      </c>
      <c r="I361" s="151">
        <v>0</v>
      </c>
      <c r="J361" s="172">
        <v>0.9</v>
      </c>
      <c r="K361" s="154">
        <v>0</v>
      </c>
      <c r="L361" s="154">
        <v>0</v>
      </c>
      <c r="M361" s="154">
        <v>0</v>
      </c>
      <c r="N361" s="207">
        <v>0</v>
      </c>
      <c r="O361" s="153">
        <v>0</v>
      </c>
      <c r="P361" s="153">
        <v>0</v>
      </c>
      <c r="Q361" s="151">
        <v>0</v>
      </c>
      <c r="R361" s="151">
        <v>0</v>
      </c>
      <c r="S361" s="154">
        <v>0</v>
      </c>
      <c r="T361" s="154">
        <v>0</v>
      </c>
      <c r="U361" s="155">
        <v>0</v>
      </c>
      <c r="V361" s="155">
        <v>0</v>
      </c>
      <c r="W361" s="173">
        <v>0</v>
      </c>
      <c r="X361" s="158">
        <v>0</v>
      </c>
      <c r="Y361" s="208">
        <v>0</v>
      </c>
      <c r="Z361" s="208">
        <v>0</v>
      </c>
      <c r="AA361" s="208">
        <v>0</v>
      </c>
      <c r="AB361" s="209">
        <v>0</v>
      </c>
      <c r="AC361" s="155">
        <v>0</v>
      </c>
      <c r="AD361" s="173">
        <v>0</v>
      </c>
    </row>
    <row r="362" spans="1:30">
      <c r="A362" s="175" t="s">
        <v>350</v>
      </c>
      <c r="B362" s="214" t="s">
        <v>1804</v>
      </c>
      <c r="C362" s="214" t="s">
        <v>354</v>
      </c>
      <c r="D362" s="153">
        <v>114</v>
      </c>
      <c r="E362" s="153">
        <v>112</v>
      </c>
      <c r="F362" s="151">
        <v>119</v>
      </c>
      <c r="G362" s="151">
        <v>117</v>
      </c>
      <c r="H362" s="151">
        <v>101</v>
      </c>
      <c r="I362" s="151">
        <v>98</v>
      </c>
      <c r="J362" s="172">
        <v>0.9</v>
      </c>
      <c r="K362" s="154">
        <v>0.982456140350877</v>
      </c>
      <c r="L362" s="154">
        <v>0.983193277310924</v>
      </c>
      <c r="M362" s="154">
        <v>0.97029702970297</v>
      </c>
      <c r="N362" s="207">
        <v>2552</v>
      </c>
      <c r="O362" s="153">
        <v>2418</v>
      </c>
      <c r="P362" s="153">
        <v>110</v>
      </c>
      <c r="Q362" s="151">
        <v>115</v>
      </c>
      <c r="R362" s="151">
        <v>98</v>
      </c>
      <c r="S362" s="154">
        <v>0.947492163009404</v>
      </c>
      <c r="T362" s="154">
        <v>0.964912280701754</v>
      </c>
      <c r="U362" s="155">
        <v>0.966386554621849</v>
      </c>
      <c r="V362" s="155">
        <v>0.97029702970297</v>
      </c>
      <c r="W362" s="173">
        <v>-0.00147427392009436</v>
      </c>
      <c r="X362" s="158">
        <v>725</v>
      </c>
      <c r="Y362" s="208">
        <v>694</v>
      </c>
      <c r="Z362" s="208">
        <v>737</v>
      </c>
      <c r="AA362" s="208">
        <v>707</v>
      </c>
      <c r="AB362" s="209">
        <v>0.957241379310345</v>
      </c>
      <c r="AC362" s="155">
        <v>0.959294436906377</v>
      </c>
      <c r="AD362" s="173">
        <v>-0.00205305759603236</v>
      </c>
    </row>
    <row r="363" spans="1:30">
      <c r="A363" s="175" t="s">
        <v>350</v>
      </c>
      <c r="B363" s="214" t="s">
        <v>1804</v>
      </c>
      <c r="C363" s="214" t="s">
        <v>355</v>
      </c>
      <c r="D363" s="153">
        <v>0</v>
      </c>
      <c r="E363" s="153">
        <v>0</v>
      </c>
      <c r="F363" s="151">
        <v>0</v>
      </c>
      <c r="G363" s="151">
        <v>0</v>
      </c>
      <c r="H363" s="151">
        <v>0</v>
      </c>
      <c r="I363" s="151">
        <v>0</v>
      </c>
      <c r="J363" s="172">
        <v>0.9</v>
      </c>
      <c r="K363" s="154">
        <v>0</v>
      </c>
      <c r="L363" s="154">
        <v>0</v>
      </c>
      <c r="M363" s="154">
        <v>0</v>
      </c>
      <c r="N363" s="207">
        <v>0</v>
      </c>
      <c r="O363" s="153">
        <v>0</v>
      </c>
      <c r="P363" s="153">
        <v>0</v>
      </c>
      <c r="Q363" s="151">
        <v>0</v>
      </c>
      <c r="R363" s="151">
        <v>0</v>
      </c>
      <c r="S363" s="154">
        <v>0</v>
      </c>
      <c r="T363" s="154">
        <v>0</v>
      </c>
      <c r="U363" s="155">
        <v>0</v>
      </c>
      <c r="V363" s="155">
        <v>0</v>
      </c>
      <c r="W363" s="173">
        <v>0</v>
      </c>
      <c r="X363" s="158">
        <v>0</v>
      </c>
      <c r="Y363" s="208">
        <v>0</v>
      </c>
      <c r="Z363" s="208">
        <v>0</v>
      </c>
      <c r="AA363" s="208">
        <v>0</v>
      </c>
      <c r="AB363" s="209">
        <v>0</v>
      </c>
      <c r="AC363" s="155">
        <v>0</v>
      </c>
      <c r="AD363" s="173">
        <v>0</v>
      </c>
    </row>
    <row r="364" spans="1:30">
      <c r="A364" s="175" t="s">
        <v>350</v>
      </c>
      <c r="B364" s="214" t="s">
        <v>1804</v>
      </c>
      <c r="C364" s="214" t="s">
        <v>356</v>
      </c>
      <c r="D364" s="153">
        <v>101</v>
      </c>
      <c r="E364" s="153">
        <v>101</v>
      </c>
      <c r="F364" s="151">
        <v>102</v>
      </c>
      <c r="G364" s="151">
        <v>101</v>
      </c>
      <c r="H364" s="151">
        <v>83</v>
      </c>
      <c r="I364" s="151">
        <v>80</v>
      </c>
      <c r="J364" s="172">
        <v>0.9</v>
      </c>
      <c r="K364" s="154">
        <v>1</v>
      </c>
      <c r="L364" s="154">
        <v>0.990196078431373</v>
      </c>
      <c r="M364" s="154">
        <v>0.963855421686747</v>
      </c>
      <c r="N364" s="207">
        <v>2134</v>
      </c>
      <c r="O364" s="153">
        <v>2030</v>
      </c>
      <c r="P364" s="153">
        <v>97</v>
      </c>
      <c r="Q364" s="151">
        <v>100</v>
      </c>
      <c r="R364" s="151">
        <v>78</v>
      </c>
      <c r="S364" s="154">
        <v>0.951265229615745</v>
      </c>
      <c r="T364" s="154">
        <v>0.96039603960396</v>
      </c>
      <c r="U364" s="155">
        <v>0.980392156862745</v>
      </c>
      <c r="V364" s="155">
        <v>0.939759036144578</v>
      </c>
      <c r="W364" s="173">
        <v>-0.0199961172587847</v>
      </c>
      <c r="X364" s="158">
        <v>621</v>
      </c>
      <c r="Y364" s="208">
        <v>588</v>
      </c>
      <c r="Z364" s="208">
        <v>614</v>
      </c>
      <c r="AA364" s="208">
        <v>580</v>
      </c>
      <c r="AB364" s="209">
        <v>0.946859903381642</v>
      </c>
      <c r="AC364" s="155">
        <v>0.944625407166124</v>
      </c>
      <c r="AD364" s="173">
        <v>0.00223449621551874</v>
      </c>
    </row>
    <row r="365" spans="1:30">
      <c r="A365" s="175" t="s">
        <v>350</v>
      </c>
      <c r="B365" s="214" t="s">
        <v>1804</v>
      </c>
      <c r="C365" s="214" t="s">
        <v>357</v>
      </c>
      <c r="D365" s="153">
        <v>44</v>
      </c>
      <c r="E365" s="153">
        <v>44</v>
      </c>
      <c r="F365" s="151">
        <v>46</v>
      </c>
      <c r="G365" s="151">
        <v>46</v>
      </c>
      <c r="H365" s="151">
        <v>42</v>
      </c>
      <c r="I365" s="151">
        <v>42</v>
      </c>
      <c r="J365" s="172">
        <v>0.9</v>
      </c>
      <c r="K365" s="154">
        <v>1</v>
      </c>
      <c r="L365" s="154">
        <v>1</v>
      </c>
      <c r="M365" s="154">
        <v>1</v>
      </c>
      <c r="N365" s="207">
        <v>988</v>
      </c>
      <c r="O365" s="153">
        <v>964</v>
      </c>
      <c r="P365" s="153">
        <v>43</v>
      </c>
      <c r="Q365" s="151">
        <v>45</v>
      </c>
      <c r="R365" s="151">
        <v>41</v>
      </c>
      <c r="S365" s="154">
        <v>0.975708502024291</v>
      </c>
      <c r="T365" s="154">
        <v>0.977272727272727</v>
      </c>
      <c r="U365" s="155">
        <v>0.978260869565217</v>
      </c>
      <c r="V365" s="155">
        <v>0.976190476190476</v>
      </c>
      <c r="W365" s="173">
        <v>-0.000988142292490113</v>
      </c>
      <c r="X365" s="158">
        <v>287</v>
      </c>
      <c r="Y365" s="208">
        <v>281</v>
      </c>
      <c r="Z365" s="208">
        <v>281</v>
      </c>
      <c r="AA365" s="208">
        <v>275</v>
      </c>
      <c r="AB365" s="209">
        <v>0.979094076655052</v>
      </c>
      <c r="AC365" s="155">
        <v>0.97864768683274</v>
      </c>
      <c r="AD365" s="173">
        <v>0.000446389822312043</v>
      </c>
    </row>
    <row r="366" spans="1:30">
      <c r="A366" s="175" t="s">
        <v>350</v>
      </c>
      <c r="B366" s="214" t="s">
        <v>1804</v>
      </c>
      <c r="C366" s="214" t="s">
        <v>358</v>
      </c>
      <c r="D366" s="153">
        <v>42</v>
      </c>
      <c r="E366" s="153">
        <v>41</v>
      </c>
      <c r="F366" s="151">
        <v>43</v>
      </c>
      <c r="G366" s="151">
        <v>42</v>
      </c>
      <c r="H366" s="151">
        <v>38</v>
      </c>
      <c r="I366" s="151">
        <v>38</v>
      </c>
      <c r="J366" s="172">
        <v>0.9</v>
      </c>
      <c r="K366" s="154">
        <v>0.976190476190476</v>
      </c>
      <c r="L366" s="154">
        <v>0.976744186046512</v>
      </c>
      <c r="M366" s="154">
        <v>1</v>
      </c>
      <c r="N366" s="207">
        <v>871</v>
      </c>
      <c r="O366" s="153">
        <v>840</v>
      </c>
      <c r="P366" s="153">
        <v>41</v>
      </c>
      <c r="Q366" s="151">
        <v>42</v>
      </c>
      <c r="R366" s="151">
        <v>38</v>
      </c>
      <c r="S366" s="154">
        <v>0.964408725602755</v>
      </c>
      <c r="T366" s="154">
        <v>0.976190476190476</v>
      </c>
      <c r="U366" s="155">
        <v>0.976744186046512</v>
      </c>
      <c r="V366" s="155">
        <v>1</v>
      </c>
      <c r="W366" s="173">
        <v>-0.000553709856035423</v>
      </c>
      <c r="X366" s="158">
        <v>257</v>
      </c>
      <c r="Y366" s="208">
        <v>252</v>
      </c>
      <c r="Z366" s="208">
        <v>239</v>
      </c>
      <c r="AA366" s="208">
        <v>228</v>
      </c>
      <c r="AB366" s="209">
        <v>0.980544747081712</v>
      </c>
      <c r="AC366" s="155">
        <v>0.95397489539749</v>
      </c>
      <c r="AD366" s="173">
        <v>0.0265698516842224</v>
      </c>
    </row>
    <row r="367" spans="1:30">
      <c r="A367" s="175" t="s">
        <v>350</v>
      </c>
      <c r="B367" s="214" t="s">
        <v>1804</v>
      </c>
      <c r="C367" s="214" t="s">
        <v>359</v>
      </c>
      <c r="D367" s="153">
        <v>56</v>
      </c>
      <c r="E367" s="153">
        <v>55</v>
      </c>
      <c r="F367" s="151">
        <v>60</v>
      </c>
      <c r="G367" s="151">
        <v>58</v>
      </c>
      <c r="H367" s="151">
        <v>55</v>
      </c>
      <c r="I367" s="151">
        <v>55</v>
      </c>
      <c r="J367" s="172">
        <v>0.9</v>
      </c>
      <c r="K367" s="154">
        <v>0.982142857142857</v>
      </c>
      <c r="L367" s="154">
        <v>0.966666666666667</v>
      </c>
      <c r="M367" s="154">
        <v>1</v>
      </c>
      <c r="N367" s="207">
        <v>1313</v>
      </c>
      <c r="O367" s="153">
        <v>1249</v>
      </c>
      <c r="P367" s="153">
        <v>54</v>
      </c>
      <c r="Q367" s="151">
        <v>57</v>
      </c>
      <c r="R367" s="151">
        <v>53</v>
      </c>
      <c r="S367" s="154">
        <v>0.951256664127951</v>
      </c>
      <c r="T367" s="154">
        <v>0.964285714285714</v>
      </c>
      <c r="U367" s="155">
        <v>0.95</v>
      </c>
      <c r="V367" s="155">
        <v>0.963636363636364</v>
      </c>
      <c r="W367" s="173">
        <v>0.0142857142857143</v>
      </c>
      <c r="X367" s="158">
        <v>377</v>
      </c>
      <c r="Y367" s="208">
        <v>360</v>
      </c>
      <c r="Z367" s="208">
        <v>370</v>
      </c>
      <c r="AA367" s="208">
        <v>353</v>
      </c>
      <c r="AB367" s="209">
        <v>0.954907161803713</v>
      </c>
      <c r="AC367" s="155">
        <v>0.954054054054054</v>
      </c>
      <c r="AD367" s="173">
        <v>0.00085310774965941</v>
      </c>
    </row>
    <row r="368" spans="1:30">
      <c r="A368" s="175" t="s">
        <v>350</v>
      </c>
      <c r="B368" s="214" t="s">
        <v>1804</v>
      </c>
      <c r="C368" s="214" t="s">
        <v>360</v>
      </c>
      <c r="D368" s="153">
        <v>87</v>
      </c>
      <c r="E368" s="153">
        <v>85</v>
      </c>
      <c r="F368" s="151">
        <v>85</v>
      </c>
      <c r="G368" s="151">
        <v>83</v>
      </c>
      <c r="H368" s="151">
        <v>81</v>
      </c>
      <c r="I368" s="151">
        <v>79</v>
      </c>
      <c r="J368" s="172">
        <v>0.9</v>
      </c>
      <c r="K368" s="154">
        <v>0.977011494252874</v>
      </c>
      <c r="L368" s="154">
        <v>0.976470588235294</v>
      </c>
      <c r="M368" s="154">
        <v>0.975308641975309</v>
      </c>
      <c r="N368" s="207">
        <v>1924</v>
      </c>
      <c r="O368" s="153">
        <v>1852</v>
      </c>
      <c r="P368" s="153">
        <v>84</v>
      </c>
      <c r="Q368" s="151">
        <v>83</v>
      </c>
      <c r="R368" s="151">
        <v>79</v>
      </c>
      <c r="S368" s="154">
        <v>0.962577962577963</v>
      </c>
      <c r="T368" s="154">
        <v>0.96551724137931</v>
      </c>
      <c r="U368" s="155">
        <v>0.976470588235294</v>
      </c>
      <c r="V368" s="155">
        <v>0.975308641975309</v>
      </c>
      <c r="W368" s="173">
        <v>-0.0109533468559837</v>
      </c>
      <c r="X368" s="158">
        <v>557</v>
      </c>
      <c r="Y368" s="208">
        <v>541</v>
      </c>
      <c r="Z368" s="208">
        <v>561</v>
      </c>
      <c r="AA368" s="208">
        <v>536</v>
      </c>
      <c r="AB368" s="209">
        <v>0.971274685816876</v>
      </c>
      <c r="AC368" s="155">
        <v>0.955436720142603</v>
      </c>
      <c r="AD368" s="173">
        <v>0.0158379656742736</v>
      </c>
    </row>
    <row r="369" spans="1:30">
      <c r="A369" s="175" t="s">
        <v>350</v>
      </c>
      <c r="B369" s="214" t="s">
        <v>1804</v>
      </c>
      <c r="C369" s="214" t="s">
        <v>361</v>
      </c>
      <c r="D369" s="153">
        <v>0</v>
      </c>
      <c r="E369" s="153">
        <v>0</v>
      </c>
      <c r="F369" s="151">
        <v>0</v>
      </c>
      <c r="G369" s="151">
        <v>0</v>
      </c>
      <c r="H369" s="151">
        <v>0</v>
      </c>
      <c r="I369" s="151">
        <v>0</v>
      </c>
      <c r="J369" s="172">
        <v>0.9</v>
      </c>
      <c r="K369" s="154">
        <v>0</v>
      </c>
      <c r="L369" s="154">
        <v>0</v>
      </c>
      <c r="M369" s="154">
        <v>0</v>
      </c>
      <c r="N369" s="207">
        <v>0</v>
      </c>
      <c r="O369" s="153">
        <v>0</v>
      </c>
      <c r="P369" s="153">
        <v>0</v>
      </c>
      <c r="Q369" s="151">
        <v>0</v>
      </c>
      <c r="R369" s="151">
        <v>0</v>
      </c>
      <c r="S369" s="154">
        <v>0</v>
      </c>
      <c r="T369" s="154">
        <v>0</v>
      </c>
      <c r="U369" s="155">
        <v>0</v>
      </c>
      <c r="V369" s="155">
        <v>0</v>
      </c>
      <c r="W369" s="173">
        <v>0</v>
      </c>
      <c r="X369" s="158">
        <v>0</v>
      </c>
      <c r="Y369" s="208">
        <v>0</v>
      </c>
      <c r="Z369" s="208">
        <v>0</v>
      </c>
      <c r="AA369" s="208">
        <v>0</v>
      </c>
      <c r="AB369" s="209">
        <v>0</v>
      </c>
      <c r="AC369" s="155">
        <v>0</v>
      </c>
      <c r="AD369" s="173">
        <v>0</v>
      </c>
    </row>
    <row r="370" spans="1:30">
      <c r="A370" s="175" t="s">
        <v>350</v>
      </c>
      <c r="B370" s="214" t="s">
        <v>1804</v>
      </c>
      <c r="C370" s="214" t="s">
        <v>362</v>
      </c>
      <c r="D370" s="153">
        <v>130</v>
      </c>
      <c r="E370" s="153">
        <v>122</v>
      </c>
      <c r="F370" s="151">
        <v>136</v>
      </c>
      <c r="G370" s="151">
        <v>129</v>
      </c>
      <c r="H370" s="151">
        <v>132</v>
      </c>
      <c r="I370" s="151">
        <v>124</v>
      </c>
      <c r="J370" s="172">
        <v>0.9</v>
      </c>
      <c r="K370" s="154">
        <v>0.938461538461538</v>
      </c>
      <c r="L370" s="154">
        <v>0.948529411764706</v>
      </c>
      <c r="M370" s="154">
        <v>0.939393939393939</v>
      </c>
      <c r="N370" s="207">
        <v>3035</v>
      </c>
      <c r="O370" s="153">
        <v>2741</v>
      </c>
      <c r="P370" s="153">
        <v>120</v>
      </c>
      <c r="Q370" s="151">
        <v>124</v>
      </c>
      <c r="R370" s="151">
        <v>118</v>
      </c>
      <c r="S370" s="154">
        <v>0.903130148270181</v>
      </c>
      <c r="T370" s="154">
        <v>0.923076923076923</v>
      </c>
      <c r="U370" s="155">
        <v>0.911764705882353</v>
      </c>
      <c r="V370" s="155">
        <v>0.893939393939394</v>
      </c>
      <c r="W370" s="173">
        <v>0.0113122171945702</v>
      </c>
      <c r="X370" s="158">
        <v>873</v>
      </c>
      <c r="Y370" s="208">
        <v>796</v>
      </c>
      <c r="Z370" s="208">
        <v>874</v>
      </c>
      <c r="AA370" s="208">
        <v>779</v>
      </c>
      <c r="AB370" s="209">
        <v>0.911798396334479</v>
      </c>
      <c r="AC370" s="155">
        <v>0.891304347826087</v>
      </c>
      <c r="AD370" s="173">
        <v>0.0204940485083919</v>
      </c>
    </row>
    <row r="371" spans="1:30">
      <c r="A371" s="175" t="s">
        <v>350</v>
      </c>
      <c r="B371" s="214" t="s">
        <v>1804</v>
      </c>
      <c r="C371" s="214" t="s">
        <v>363</v>
      </c>
      <c r="D371" s="153">
        <v>57</v>
      </c>
      <c r="E371" s="153">
        <v>57</v>
      </c>
      <c r="F371" s="151">
        <v>64</v>
      </c>
      <c r="G371" s="151">
        <v>64</v>
      </c>
      <c r="H371" s="151">
        <v>59</v>
      </c>
      <c r="I371" s="151">
        <v>59</v>
      </c>
      <c r="J371" s="172">
        <v>0.9</v>
      </c>
      <c r="K371" s="154">
        <v>1</v>
      </c>
      <c r="L371" s="154">
        <v>1</v>
      </c>
      <c r="M371" s="154">
        <v>1</v>
      </c>
      <c r="N371" s="207">
        <v>1383</v>
      </c>
      <c r="O371" s="153">
        <v>1332</v>
      </c>
      <c r="P371" s="153">
        <v>57</v>
      </c>
      <c r="Q371" s="151">
        <v>63</v>
      </c>
      <c r="R371" s="151">
        <v>59</v>
      </c>
      <c r="S371" s="154">
        <v>0.963123644251627</v>
      </c>
      <c r="T371" s="154">
        <v>1</v>
      </c>
      <c r="U371" s="155">
        <v>0.984375</v>
      </c>
      <c r="V371" s="155">
        <v>1</v>
      </c>
      <c r="W371" s="173">
        <v>0.015625</v>
      </c>
      <c r="X371" s="158">
        <v>392</v>
      </c>
      <c r="Y371" s="208">
        <v>379</v>
      </c>
      <c r="Z371" s="208">
        <v>396</v>
      </c>
      <c r="AA371" s="208">
        <v>381</v>
      </c>
      <c r="AB371" s="209">
        <v>0.966836734693878</v>
      </c>
      <c r="AC371" s="155">
        <v>0.962121212121212</v>
      </c>
      <c r="AD371" s="173">
        <v>0.00471552257266539</v>
      </c>
    </row>
    <row r="372" spans="1:30">
      <c r="A372" s="175" t="s">
        <v>350</v>
      </c>
      <c r="B372" s="214" t="s">
        <v>1804</v>
      </c>
      <c r="C372" s="214" t="s">
        <v>364</v>
      </c>
      <c r="D372" s="153">
        <v>0</v>
      </c>
      <c r="E372" s="153">
        <v>0</v>
      </c>
      <c r="F372" s="151">
        <v>0</v>
      </c>
      <c r="G372" s="151">
        <v>0</v>
      </c>
      <c r="H372" s="151">
        <v>0</v>
      </c>
      <c r="I372" s="151">
        <v>0</v>
      </c>
      <c r="J372" s="172">
        <v>0.9</v>
      </c>
      <c r="K372" s="154">
        <v>0</v>
      </c>
      <c r="L372" s="154">
        <v>0</v>
      </c>
      <c r="M372" s="154">
        <v>0</v>
      </c>
      <c r="N372" s="207">
        <v>0</v>
      </c>
      <c r="O372" s="153">
        <v>0</v>
      </c>
      <c r="P372" s="153">
        <v>0</v>
      </c>
      <c r="Q372" s="151">
        <v>0</v>
      </c>
      <c r="R372" s="151">
        <v>0</v>
      </c>
      <c r="S372" s="154">
        <v>0</v>
      </c>
      <c r="T372" s="154">
        <v>0</v>
      </c>
      <c r="U372" s="155">
        <v>0</v>
      </c>
      <c r="V372" s="155">
        <v>0</v>
      </c>
      <c r="W372" s="173">
        <v>0</v>
      </c>
      <c r="X372" s="158">
        <v>0</v>
      </c>
      <c r="Y372" s="208">
        <v>0</v>
      </c>
      <c r="Z372" s="208">
        <v>0</v>
      </c>
      <c r="AA372" s="208">
        <v>0</v>
      </c>
      <c r="AB372" s="209">
        <v>0</v>
      </c>
      <c r="AC372" s="155">
        <v>0</v>
      </c>
      <c r="AD372" s="173">
        <v>0</v>
      </c>
    </row>
    <row r="373" spans="1:30">
      <c r="A373" s="175" t="s">
        <v>350</v>
      </c>
      <c r="B373" s="214" t="s">
        <v>1804</v>
      </c>
      <c r="C373" s="214" t="s">
        <v>365</v>
      </c>
      <c r="D373" s="153">
        <v>95</v>
      </c>
      <c r="E373" s="153">
        <v>94</v>
      </c>
      <c r="F373" s="151">
        <v>99</v>
      </c>
      <c r="G373" s="151">
        <v>97</v>
      </c>
      <c r="H373" s="151">
        <v>93</v>
      </c>
      <c r="I373" s="151">
        <v>91</v>
      </c>
      <c r="J373" s="172">
        <v>0.9</v>
      </c>
      <c r="K373" s="154">
        <v>0.989473684210526</v>
      </c>
      <c r="L373" s="154">
        <v>0.97979797979798</v>
      </c>
      <c r="M373" s="154">
        <v>0.978494623655914</v>
      </c>
      <c r="N373" s="207">
        <v>2144</v>
      </c>
      <c r="O373" s="153">
        <v>2081</v>
      </c>
      <c r="P373" s="153">
        <v>92</v>
      </c>
      <c r="Q373" s="151">
        <v>97</v>
      </c>
      <c r="R373" s="151">
        <v>89</v>
      </c>
      <c r="S373" s="154">
        <v>0.970615671641791</v>
      </c>
      <c r="T373" s="154">
        <v>0.968421052631579</v>
      </c>
      <c r="U373" s="155">
        <v>0.97979797979798</v>
      </c>
      <c r="V373" s="155">
        <v>0.956989247311828</v>
      </c>
      <c r="W373" s="173">
        <v>-0.0113769271664008</v>
      </c>
      <c r="X373" s="158">
        <v>624</v>
      </c>
      <c r="Y373" s="208">
        <v>605</v>
      </c>
      <c r="Z373" s="208">
        <v>608</v>
      </c>
      <c r="AA373" s="208">
        <v>582</v>
      </c>
      <c r="AB373" s="209">
        <v>0.969551282051282</v>
      </c>
      <c r="AC373" s="155">
        <v>0.957236842105263</v>
      </c>
      <c r="AD373" s="173">
        <v>0.0123144399460189</v>
      </c>
    </row>
    <row r="374" spans="1:30">
      <c r="A374" s="175" t="s">
        <v>350</v>
      </c>
      <c r="B374" s="214" t="s">
        <v>1804</v>
      </c>
      <c r="C374" s="214" t="s">
        <v>366</v>
      </c>
      <c r="D374" s="153">
        <v>0</v>
      </c>
      <c r="E374" s="153">
        <v>0</v>
      </c>
      <c r="F374" s="151">
        <v>0</v>
      </c>
      <c r="G374" s="151">
        <v>0</v>
      </c>
      <c r="H374" s="151">
        <v>0</v>
      </c>
      <c r="I374" s="151">
        <v>0</v>
      </c>
      <c r="J374" s="172">
        <v>0.9</v>
      </c>
      <c r="K374" s="154">
        <v>0</v>
      </c>
      <c r="L374" s="154">
        <v>0</v>
      </c>
      <c r="M374" s="154">
        <v>0</v>
      </c>
      <c r="N374" s="207">
        <v>0</v>
      </c>
      <c r="O374" s="153">
        <v>0</v>
      </c>
      <c r="P374" s="153">
        <v>0</v>
      </c>
      <c r="Q374" s="151">
        <v>0</v>
      </c>
      <c r="R374" s="151">
        <v>0</v>
      </c>
      <c r="S374" s="154">
        <v>0</v>
      </c>
      <c r="T374" s="154">
        <v>0</v>
      </c>
      <c r="U374" s="155">
        <v>0</v>
      </c>
      <c r="V374" s="155">
        <v>0</v>
      </c>
      <c r="W374" s="173">
        <v>0</v>
      </c>
      <c r="X374" s="158">
        <v>0</v>
      </c>
      <c r="Y374" s="208">
        <v>0</v>
      </c>
      <c r="Z374" s="208">
        <v>0</v>
      </c>
      <c r="AA374" s="208">
        <v>0</v>
      </c>
      <c r="AB374" s="209">
        <v>0</v>
      </c>
      <c r="AC374" s="155">
        <v>0</v>
      </c>
      <c r="AD374" s="173">
        <v>0</v>
      </c>
    </row>
    <row r="375" spans="1:30">
      <c r="A375" s="175" t="s">
        <v>350</v>
      </c>
      <c r="B375" s="214" t="s">
        <v>1804</v>
      </c>
      <c r="C375" s="214" t="s">
        <v>367</v>
      </c>
      <c r="D375" s="153">
        <v>58</v>
      </c>
      <c r="E375" s="153">
        <v>55</v>
      </c>
      <c r="F375" s="151">
        <v>57</v>
      </c>
      <c r="G375" s="151">
        <v>54</v>
      </c>
      <c r="H375" s="151">
        <v>57</v>
      </c>
      <c r="I375" s="151">
        <v>54</v>
      </c>
      <c r="J375" s="172">
        <v>0.9</v>
      </c>
      <c r="K375" s="154">
        <v>0.948275862068966</v>
      </c>
      <c r="L375" s="154">
        <v>0.947368421052632</v>
      </c>
      <c r="M375" s="154">
        <v>0.947368421052632</v>
      </c>
      <c r="N375" s="207">
        <v>1371</v>
      </c>
      <c r="O375" s="153">
        <v>1289</v>
      </c>
      <c r="P375" s="153">
        <v>54</v>
      </c>
      <c r="Q375" s="151">
        <v>54</v>
      </c>
      <c r="R375" s="151">
        <v>54</v>
      </c>
      <c r="S375" s="154">
        <v>0.940189642596645</v>
      </c>
      <c r="T375" s="154">
        <v>0.931034482758621</v>
      </c>
      <c r="U375" s="155">
        <v>0.947368421052632</v>
      </c>
      <c r="V375" s="155">
        <v>0.947368421052632</v>
      </c>
      <c r="W375" s="173">
        <v>-0.0163339382940109</v>
      </c>
      <c r="X375" s="158">
        <v>401</v>
      </c>
      <c r="Y375" s="208">
        <v>379</v>
      </c>
      <c r="Z375" s="208">
        <v>401</v>
      </c>
      <c r="AA375" s="208">
        <v>381</v>
      </c>
      <c r="AB375" s="209">
        <v>0.945137157107232</v>
      </c>
      <c r="AC375" s="155">
        <v>0.950124688279302</v>
      </c>
      <c r="AD375" s="173">
        <v>-0.00498753117206985</v>
      </c>
    </row>
    <row r="376" spans="1:30">
      <c r="A376" s="175" t="s">
        <v>350</v>
      </c>
      <c r="B376" s="214" t="s">
        <v>1804</v>
      </c>
      <c r="C376" s="214" t="s">
        <v>368</v>
      </c>
      <c r="D376" s="153">
        <v>0</v>
      </c>
      <c r="E376" s="153">
        <v>0</v>
      </c>
      <c r="F376" s="151">
        <v>0</v>
      </c>
      <c r="G376" s="151">
        <v>0</v>
      </c>
      <c r="H376" s="151">
        <v>0</v>
      </c>
      <c r="I376" s="151">
        <v>0</v>
      </c>
      <c r="J376" s="172">
        <v>0.9</v>
      </c>
      <c r="K376" s="154">
        <v>0</v>
      </c>
      <c r="L376" s="154">
        <v>0</v>
      </c>
      <c r="M376" s="154">
        <v>0</v>
      </c>
      <c r="N376" s="207">
        <v>0</v>
      </c>
      <c r="O376" s="153">
        <v>0</v>
      </c>
      <c r="P376" s="153">
        <v>0</v>
      </c>
      <c r="Q376" s="151">
        <v>0</v>
      </c>
      <c r="R376" s="151">
        <v>0</v>
      </c>
      <c r="S376" s="154">
        <v>0</v>
      </c>
      <c r="T376" s="154">
        <v>0</v>
      </c>
      <c r="U376" s="155">
        <v>0</v>
      </c>
      <c r="V376" s="155">
        <v>0</v>
      </c>
      <c r="W376" s="173">
        <v>0</v>
      </c>
      <c r="X376" s="158">
        <v>0</v>
      </c>
      <c r="Y376" s="208">
        <v>0</v>
      </c>
      <c r="Z376" s="208">
        <v>0</v>
      </c>
      <c r="AA376" s="208">
        <v>0</v>
      </c>
      <c r="AB376" s="209">
        <v>0</v>
      </c>
      <c r="AC376" s="155">
        <v>0</v>
      </c>
      <c r="AD376" s="173">
        <v>0</v>
      </c>
    </row>
    <row r="377" spans="1:30">
      <c r="A377" s="175" t="s">
        <v>350</v>
      </c>
      <c r="B377" s="214" t="s">
        <v>1804</v>
      </c>
      <c r="C377" s="214" t="s">
        <v>369</v>
      </c>
      <c r="D377" s="153">
        <v>84</v>
      </c>
      <c r="E377" s="153">
        <v>80</v>
      </c>
      <c r="F377" s="151">
        <v>87</v>
      </c>
      <c r="G377" s="151">
        <v>82</v>
      </c>
      <c r="H377" s="151">
        <v>85</v>
      </c>
      <c r="I377" s="151">
        <v>78</v>
      </c>
      <c r="J377" s="172">
        <v>0.9</v>
      </c>
      <c r="K377" s="154">
        <v>0.952380952380952</v>
      </c>
      <c r="L377" s="154">
        <v>0.942528735632184</v>
      </c>
      <c r="M377" s="154">
        <v>0.917647058823529</v>
      </c>
      <c r="N377" s="207">
        <v>1896</v>
      </c>
      <c r="O377" s="153">
        <v>1766</v>
      </c>
      <c r="P377" s="153">
        <v>80</v>
      </c>
      <c r="Q377" s="151">
        <v>82</v>
      </c>
      <c r="R377" s="151">
        <v>78</v>
      </c>
      <c r="S377" s="154">
        <v>0.931434599156118</v>
      </c>
      <c r="T377" s="154">
        <v>0.952380952380952</v>
      </c>
      <c r="U377" s="155">
        <v>0.942528735632184</v>
      </c>
      <c r="V377" s="155">
        <v>0.917647058823529</v>
      </c>
      <c r="W377" s="173">
        <v>0.00985221674876846</v>
      </c>
      <c r="X377" s="158">
        <v>550</v>
      </c>
      <c r="Y377" s="208">
        <v>508</v>
      </c>
      <c r="Z377" s="208">
        <v>542</v>
      </c>
      <c r="AA377" s="208">
        <v>503</v>
      </c>
      <c r="AB377" s="209">
        <v>0.923636363636364</v>
      </c>
      <c r="AC377" s="155">
        <v>0.928044280442804</v>
      </c>
      <c r="AD377" s="173">
        <v>-0.00440791680644081</v>
      </c>
    </row>
    <row r="378" spans="1:30">
      <c r="A378" s="175" t="s">
        <v>350</v>
      </c>
      <c r="B378" s="214" t="s">
        <v>1804</v>
      </c>
      <c r="C378" s="214" t="s">
        <v>370</v>
      </c>
      <c r="D378" s="153">
        <v>0</v>
      </c>
      <c r="E378" s="153">
        <v>0</v>
      </c>
      <c r="F378" s="151">
        <v>0</v>
      </c>
      <c r="G378" s="151">
        <v>0</v>
      </c>
      <c r="H378" s="151">
        <v>0</v>
      </c>
      <c r="I378" s="151">
        <v>0</v>
      </c>
      <c r="J378" s="172">
        <v>0.9</v>
      </c>
      <c r="K378" s="154">
        <v>0</v>
      </c>
      <c r="L378" s="154">
        <v>0</v>
      </c>
      <c r="M378" s="154">
        <v>0</v>
      </c>
      <c r="N378" s="207">
        <v>0</v>
      </c>
      <c r="O378" s="153">
        <v>0</v>
      </c>
      <c r="P378" s="153">
        <v>0</v>
      </c>
      <c r="Q378" s="151">
        <v>0</v>
      </c>
      <c r="R378" s="151">
        <v>0</v>
      </c>
      <c r="S378" s="154">
        <v>0</v>
      </c>
      <c r="T378" s="154">
        <v>0</v>
      </c>
      <c r="U378" s="155">
        <v>0</v>
      </c>
      <c r="V378" s="155">
        <v>0</v>
      </c>
      <c r="W378" s="173">
        <v>0</v>
      </c>
      <c r="X378" s="158">
        <v>0</v>
      </c>
      <c r="Y378" s="208">
        <v>0</v>
      </c>
      <c r="Z378" s="208">
        <v>0</v>
      </c>
      <c r="AA378" s="208">
        <v>0</v>
      </c>
      <c r="AB378" s="209">
        <v>0</v>
      </c>
      <c r="AC378" s="155">
        <v>0</v>
      </c>
      <c r="AD378" s="173">
        <v>0</v>
      </c>
    </row>
    <row r="379" spans="1:30">
      <c r="A379" s="175" t="s">
        <v>350</v>
      </c>
      <c r="B379" s="214" t="s">
        <v>1804</v>
      </c>
      <c r="C379" s="214" t="s">
        <v>371</v>
      </c>
      <c r="D379" s="153">
        <v>0</v>
      </c>
      <c r="E379" s="153">
        <v>0</v>
      </c>
      <c r="F379" s="151">
        <v>0</v>
      </c>
      <c r="G379" s="151">
        <v>0</v>
      </c>
      <c r="H379" s="151">
        <v>0</v>
      </c>
      <c r="I379" s="151">
        <v>0</v>
      </c>
      <c r="J379" s="172">
        <v>0.9</v>
      </c>
      <c r="K379" s="154">
        <v>0</v>
      </c>
      <c r="L379" s="154">
        <v>0</v>
      </c>
      <c r="M379" s="154">
        <v>0</v>
      </c>
      <c r="N379" s="207">
        <v>0</v>
      </c>
      <c r="O379" s="153">
        <v>0</v>
      </c>
      <c r="P379" s="153">
        <v>0</v>
      </c>
      <c r="Q379" s="151">
        <v>0</v>
      </c>
      <c r="R379" s="151">
        <v>0</v>
      </c>
      <c r="S379" s="154">
        <v>0</v>
      </c>
      <c r="T379" s="154">
        <v>0</v>
      </c>
      <c r="U379" s="155">
        <v>0</v>
      </c>
      <c r="V379" s="155">
        <v>0</v>
      </c>
      <c r="W379" s="173">
        <v>0</v>
      </c>
      <c r="X379" s="158">
        <v>0</v>
      </c>
      <c r="Y379" s="208">
        <v>0</v>
      </c>
      <c r="Z379" s="208">
        <v>0</v>
      </c>
      <c r="AA379" s="208">
        <v>0</v>
      </c>
      <c r="AB379" s="209">
        <v>0</v>
      </c>
      <c r="AC379" s="155">
        <v>0</v>
      </c>
      <c r="AD379" s="173">
        <v>0</v>
      </c>
    </row>
    <row r="380" spans="1:30">
      <c r="A380" s="175" t="s">
        <v>350</v>
      </c>
      <c r="B380" s="214" t="s">
        <v>1804</v>
      </c>
      <c r="C380" s="214" t="s">
        <v>372</v>
      </c>
      <c r="D380" s="153">
        <v>0</v>
      </c>
      <c r="E380" s="153">
        <v>0</v>
      </c>
      <c r="F380" s="151">
        <v>0</v>
      </c>
      <c r="G380" s="151">
        <v>0</v>
      </c>
      <c r="H380" s="151">
        <v>0</v>
      </c>
      <c r="I380" s="151">
        <v>0</v>
      </c>
      <c r="J380" s="172">
        <v>0.9</v>
      </c>
      <c r="K380" s="154">
        <v>0</v>
      </c>
      <c r="L380" s="154">
        <v>0</v>
      </c>
      <c r="M380" s="154">
        <v>0</v>
      </c>
      <c r="N380" s="207">
        <v>0</v>
      </c>
      <c r="O380" s="153">
        <v>0</v>
      </c>
      <c r="P380" s="153">
        <v>0</v>
      </c>
      <c r="Q380" s="151">
        <v>0</v>
      </c>
      <c r="R380" s="151">
        <v>0</v>
      </c>
      <c r="S380" s="154">
        <v>0</v>
      </c>
      <c r="T380" s="154">
        <v>0</v>
      </c>
      <c r="U380" s="155">
        <v>0</v>
      </c>
      <c r="V380" s="155">
        <v>0</v>
      </c>
      <c r="W380" s="173">
        <v>0</v>
      </c>
      <c r="X380" s="158">
        <v>0</v>
      </c>
      <c r="Y380" s="208">
        <v>0</v>
      </c>
      <c r="Z380" s="208">
        <v>0</v>
      </c>
      <c r="AA380" s="208">
        <v>0</v>
      </c>
      <c r="AB380" s="209">
        <v>0</v>
      </c>
      <c r="AC380" s="155">
        <v>0</v>
      </c>
      <c r="AD380" s="173">
        <v>0</v>
      </c>
    </row>
    <row r="381" spans="1:30">
      <c r="A381" s="175" t="s">
        <v>350</v>
      </c>
      <c r="B381" s="214" t="s">
        <v>1804</v>
      </c>
      <c r="C381" s="214" t="s">
        <v>373</v>
      </c>
      <c r="D381" s="153">
        <v>0</v>
      </c>
      <c r="E381" s="153">
        <v>0</v>
      </c>
      <c r="F381" s="151">
        <v>0</v>
      </c>
      <c r="G381" s="151">
        <v>0</v>
      </c>
      <c r="H381" s="151">
        <v>0</v>
      </c>
      <c r="I381" s="151">
        <v>0</v>
      </c>
      <c r="J381" s="172">
        <v>0.9</v>
      </c>
      <c r="K381" s="154">
        <v>0</v>
      </c>
      <c r="L381" s="154">
        <v>0</v>
      </c>
      <c r="M381" s="154">
        <v>0</v>
      </c>
      <c r="N381" s="207">
        <v>0</v>
      </c>
      <c r="O381" s="153">
        <v>0</v>
      </c>
      <c r="P381" s="153">
        <v>0</v>
      </c>
      <c r="Q381" s="151">
        <v>0</v>
      </c>
      <c r="R381" s="151">
        <v>0</v>
      </c>
      <c r="S381" s="154">
        <v>0</v>
      </c>
      <c r="T381" s="154">
        <v>0</v>
      </c>
      <c r="U381" s="155">
        <v>0</v>
      </c>
      <c r="V381" s="155">
        <v>0</v>
      </c>
      <c r="W381" s="173">
        <v>0</v>
      </c>
      <c r="X381" s="158">
        <v>0</v>
      </c>
      <c r="Y381" s="208">
        <v>0</v>
      </c>
      <c r="Z381" s="208">
        <v>0</v>
      </c>
      <c r="AA381" s="208">
        <v>0</v>
      </c>
      <c r="AB381" s="209">
        <v>0</v>
      </c>
      <c r="AC381" s="155">
        <v>0</v>
      </c>
      <c r="AD381" s="173">
        <v>0</v>
      </c>
    </row>
    <row r="382" spans="1:30">
      <c r="A382" s="175" t="s">
        <v>350</v>
      </c>
      <c r="B382" s="214" t="s">
        <v>1804</v>
      </c>
      <c r="C382" s="214" t="s">
        <v>374</v>
      </c>
      <c r="D382" s="153">
        <v>0</v>
      </c>
      <c r="E382" s="153">
        <v>0</v>
      </c>
      <c r="F382" s="151">
        <v>0</v>
      </c>
      <c r="G382" s="151">
        <v>0</v>
      </c>
      <c r="H382" s="151">
        <v>0</v>
      </c>
      <c r="I382" s="151">
        <v>0</v>
      </c>
      <c r="J382" s="172">
        <v>0.9</v>
      </c>
      <c r="K382" s="154">
        <v>0</v>
      </c>
      <c r="L382" s="154">
        <v>0</v>
      </c>
      <c r="M382" s="154">
        <v>0</v>
      </c>
      <c r="N382" s="207">
        <v>0</v>
      </c>
      <c r="O382" s="153">
        <v>0</v>
      </c>
      <c r="P382" s="153">
        <v>0</v>
      </c>
      <c r="Q382" s="151">
        <v>0</v>
      </c>
      <c r="R382" s="151">
        <v>0</v>
      </c>
      <c r="S382" s="154">
        <v>0</v>
      </c>
      <c r="T382" s="154">
        <v>0</v>
      </c>
      <c r="U382" s="155">
        <v>0</v>
      </c>
      <c r="V382" s="155">
        <v>0</v>
      </c>
      <c r="W382" s="173">
        <v>0</v>
      </c>
      <c r="X382" s="158">
        <v>0</v>
      </c>
      <c r="Y382" s="208">
        <v>0</v>
      </c>
      <c r="Z382" s="208">
        <v>0</v>
      </c>
      <c r="AA382" s="208">
        <v>0</v>
      </c>
      <c r="AB382" s="209">
        <v>0</v>
      </c>
      <c r="AC382" s="155">
        <v>0</v>
      </c>
      <c r="AD382" s="173">
        <v>0</v>
      </c>
    </row>
    <row r="383" spans="1:30">
      <c r="A383" s="175" t="s">
        <v>375</v>
      </c>
      <c r="B383" s="214" t="s">
        <v>1805</v>
      </c>
      <c r="C383" s="214" t="s">
        <v>377</v>
      </c>
      <c r="D383" s="153">
        <v>44</v>
      </c>
      <c r="E383" s="153">
        <v>44</v>
      </c>
      <c r="F383" s="151">
        <v>44</v>
      </c>
      <c r="G383" s="151">
        <v>44</v>
      </c>
      <c r="H383" s="151">
        <v>37</v>
      </c>
      <c r="I383" s="151">
        <v>33</v>
      </c>
      <c r="J383" s="172">
        <v>0.9</v>
      </c>
      <c r="K383" s="154">
        <v>1</v>
      </c>
      <c r="L383" s="154">
        <v>1</v>
      </c>
      <c r="M383" s="154">
        <v>0.891891891891892</v>
      </c>
      <c r="N383" s="207">
        <v>1009</v>
      </c>
      <c r="O383" s="153">
        <v>942</v>
      </c>
      <c r="P383" s="153">
        <v>43</v>
      </c>
      <c r="Q383" s="151">
        <v>42</v>
      </c>
      <c r="R383" s="151">
        <v>33</v>
      </c>
      <c r="S383" s="154">
        <v>0.933597621407334</v>
      </c>
      <c r="T383" s="154">
        <v>0.977272727272727</v>
      </c>
      <c r="U383" s="155">
        <v>0.954545454545455</v>
      </c>
      <c r="V383" s="155">
        <v>0.891891891891892</v>
      </c>
      <c r="W383" s="173">
        <v>0.0227272727272727</v>
      </c>
      <c r="X383" s="158">
        <v>289</v>
      </c>
      <c r="Y383" s="208">
        <v>267</v>
      </c>
      <c r="Z383" s="208">
        <v>300</v>
      </c>
      <c r="AA383" s="208">
        <v>274</v>
      </c>
      <c r="AB383" s="209">
        <v>0.923875432525952</v>
      </c>
      <c r="AC383" s="155">
        <v>0.913333333333333</v>
      </c>
      <c r="AD383" s="173">
        <v>0.0105420991926183</v>
      </c>
    </row>
    <row r="384" spans="1:30">
      <c r="A384" s="175" t="s">
        <v>375</v>
      </c>
      <c r="B384" s="214" t="s">
        <v>1805</v>
      </c>
      <c r="C384" s="214" t="s">
        <v>378</v>
      </c>
      <c r="D384" s="153">
        <v>26</v>
      </c>
      <c r="E384" s="153">
        <v>26</v>
      </c>
      <c r="F384" s="151">
        <v>30</v>
      </c>
      <c r="G384" s="151">
        <v>29</v>
      </c>
      <c r="H384" s="151">
        <v>24</v>
      </c>
      <c r="I384" s="151">
        <v>23</v>
      </c>
      <c r="J384" s="172">
        <v>0.9</v>
      </c>
      <c r="K384" s="154">
        <v>1</v>
      </c>
      <c r="L384" s="154">
        <v>0.966666666666667</v>
      </c>
      <c r="M384" s="154">
        <v>0.958333333333333</v>
      </c>
      <c r="N384" s="207">
        <v>609</v>
      </c>
      <c r="O384" s="153">
        <v>599</v>
      </c>
      <c r="P384" s="153">
        <v>26</v>
      </c>
      <c r="Q384" s="151">
        <v>29</v>
      </c>
      <c r="R384" s="151">
        <v>23</v>
      </c>
      <c r="S384" s="154">
        <v>0.983579638752053</v>
      </c>
      <c r="T384" s="154">
        <v>1</v>
      </c>
      <c r="U384" s="155">
        <v>0.966666666666667</v>
      </c>
      <c r="V384" s="155">
        <v>0.958333333333333</v>
      </c>
      <c r="W384" s="173">
        <v>0.0333333333333333</v>
      </c>
      <c r="X384" s="158">
        <v>183</v>
      </c>
      <c r="Y384" s="208">
        <v>177</v>
      </c>
      <c r="Z384" s="208">
        <v>179</v>
      </c>
      <c r="AA384" s="208">
        <v>177</v>
      </c>
      <c r="AB384" s="209">
        <v>0.967213114754098</v>
      </c>
      <c r="AC384" s="155">
        <v>0.988826815642458</v>
      </c>
      <c r="AD384" s="173">
        <v>-0.0216137008883598</v>
      </c>
    </row>
    <row r="385" spans="1:30">
      <c r="A385" s="175" t="s">
        <v>375</v>
      </c>
      <c r="B385" s="214" t="s">
        <v>1805</v>
      </c>
      <c r="C385" s="214" t="s">
        <v>379</v>
      </c>
      <c r="D385" s="153">
        <v>49</v>
      </c>
      <c r="E385" s="153">
        <v>48</v>
      </c>
      <c r="F385" s="151">
        <v>51</v>
      </c>
      <c r="G385" s="151">
        <v>50</v>
      </c>
      <c r="H385" s="151">
        <v>38</v>
      </c>
      <c r="I385" s="151">
        <v>38</v>
      </c>
      <c r="J385" s="172">
        <v>0.9</v>
      </c>
      <c r="K385" s="154">
        <v>0.979591836734694</v>
      </c>
      <c r="L385" s="154">
        <v>0.980392156862745</v>
      </c>
      <c r="M385" s="154">
        <v>1</v>
      </c>
      <c r="N385" s="207">
        <v>1091</v>
      </c>
      <c r="O385" s="153">
        <v>1038</v>
      </c>
      <c r="P385" s="153">
        <v>48</v>
      </c>
      <c r="Q385" s="151">
        <v>49</v>
      </c>
      <c r="R385" s="151">
        <v>38</v>
      </c>
      <c r="S385" s="154">
        <v>0.951420714940422</v>
      </c>
      <c r="T385" s="154">
        <v>0.979591836734694</v>
      </c>
      <c r="U385" s="155">
        <v>0.96078431372549</v>
      </c>
      <c r="V385" s="155">
        <v>1</v>
      </c>
      <c r="W385" s="173">
        <v>0.0188075230092036</v>
      </c>
      <c r="X385" s="158">
        <v>321</v>
      </c>
      <c r="Y385" s="208">
        <v>308</v>
      </c>
      <c r="Z385" s="208">
        <v>311</v>
      </c>
      <c r="AA385" s="208">
        <v>288</v>
      </c>
      <c r="AB385" s="209">
        <v>0.959501557632399</v>
      </c>
      <c r="AC385" s="155">
        <v>0.92604501607717</v>
      </c>
      <c r="AD385" s="173">
        <v>0.0334565415552284</v>
      </c>
    </row>
    <row r="386" spans="1:30">
      <c r="A386" s="175" t="s">
        <v>375</v>
      </c>
      <c r="B386" s="214" t="s">
        <v>1805</v>
      </c>
      <c r="C386" s="214" t="s">
        <v>380</v>
      </c>
      <c r="D386" s="153">
        <v>52</v>
      </c>
      <c r="E386" s="153">
        <v>51</v>
      </c>
      <c r="F386" s="151">
        <v>52</v>
      </c>
      <c r="G386" s="151">
        <v>51</v>
      </c>
      <c r="H386" s="151">
        <v>40</v>
      </c>
      <c r="I386" s="151">
        <v>39</v>
      </c>
      <c r="J386" s="172">
        <v>0.9</v>
      </c>
      <c r="K386" s="154">
        <v>0.980769230769231</v>
      </c>
      <c r="L386" s="154">
        <v>0.980769230769231</v>
      </c>
      <c r="M386" s="154">
        <v>0.975</v>
      </c>
      <c r="N386" s="207">
        <v>1143</v>
      </c>
      <c r="O386" s="153">
        <v>1081</v>
      </c>
      <c r="P386" s="153">
        <v>50</v>
      </c>
      <c r="Q386" s="151">
        <v>51</v>
      </c>
      <c r="R386" s="151">
        <v>38</v>
      </c>
      <c r="S386" s="154">
        <v>0.94575678040245</v>
      </c>
      <c r="T386" s="154">
        <v>0.961538461538462</v>
      </c>
      <c r="U386" s="155">
        <v>0.980769230769231</v>
      </c>
      <c r="V386" s="155">
        <v>0.95</v>
      </c>
      <c r="W386" s="173">
        <v>-0.0192307692307692</v>
      </c>
      <c r="X386" s="158">
        <v>331</v>
      </c>
      <c r="Y386" s="208">
        <v>316</v>
      </c>
      <c r="Z386" s="208">
        <v>337</v>
      </c>
      <c r="AA386" s="208">
        <v>318</v>
      </c>
      <c r="AB386" s="209">
        <v>0.954682779456193</v>
      </c>
      <c r="AC386" s="155">
        <v>0.943620178041543</v>
      </c>
      <c r="AD386" s="173">
        <v>0.0110626014146503</v>
      </c>
    </row>
    <row r="387" spans="1:30">
      <c r="A387" s="175" t="s">
        <v>375</v>
      </c>
      <c r="B387" s="214" t="s">
        <v>1805</v>
      </c>
      <c r="C387" s="214" t="s">
        <v>381</v>
      </c>
      <c r="D387" s="153">
        <v>28</v>
      </c>
      <c r="E387" s="153">
        <v>27</v>
      </c>
      <c r="F387" s="151">
        <v>32</v>
      </c>
      <c r="G387" s="151">
        <v>32</v>
      </c>
      <c r="H387" s="151">
        <v>27</v>
      </c>
      <c r="I387" s="151">
        <v>27</v>
      </c>
      <c r="J387" s="172">
        <v>0.9</v>
      </c>
      <c r="K387" s="154">
        <v>0.964285714285714</v>
      </c>
      <c r="L387" s="154">
        <v>1</v>
      </c>
      <c r="M387" s="154">
        <v>1</v>
      </c>
      <c r="N387" s="207">
        <v>693</v>
      </c>
      <c r="O387" s="153">
        <v>675</v>
      </c>
      <c r="P387" s="153">
        <v>27</v>
      </c>
      <c r="Q387" s="151">
        <v>32</v>
      </c>
      <c r="R387" s="151">
        <v>27</v>
      </c>
      <c r="S387" s="154">
        <v>0.974025974025974</v>
      </c>
      <c r="T387" s="154">
        <v>0.964285714285714</v>
      </c>
      <c r="U387" s="155">
        <v>1</v>
      </c>
      <c r="V387" s="155">
        <v>1</v>
      </c>
      <c r="W387" s="173">
        <v>-0.0357142857142857</v>
      </c>
      <c r="X387" s="158">
        <v>202</v>
      </c>
      <c r="Y387" s="208">
        <v>200</v>
      </c>
      <c r="Z387" s="208">
        <v>204</v>
      </c>
      <c r="AA387" s="208">
        <v>196</v>
      </c>
      <c r="AB387" s="209">
        <v>0.99009900990099</v>
      </c>
      <c r="AC387" s="155">
        <v>0.96078431372549</v>
      </c>
      <c r="AD387" s="173">
        <v>0.0293146961754999</v>
      </c>
    </row>
    <row r="388" spans="1:30">
      <c r="A388" s="175" t="s">
        <v>375</v>
      </c>
      <c r="B388" s="214" t="s">
        <v>1805</v>
      </c>
      <c r="C388" s="214" t="s">
        <v>382</v>
      </c>
      <c r="D388" s="153">
        <v>52</v>
      </c>
      <c r="E388" s="153">
        <v>52</v>
      </c>
      <c r="F388" s="151">
        <v>51</v>
      </c>
      <c r="G388" s="151">
        <v>51</v>
      </c>
      <c r="H388" s="151">
        <v>44</v>
      </c>
      <c r="I388" s="151">
        <v>44</v>
      </c>
      <c r="J388" s="172">
        <v>0.9</v>
      </c>
      <c r="K388" s="154">
        <v>1</v>
      </c>
      <c r="L388" s="154">
        <v>1</v>
      </c>
      <c r="M388" s="154">
        <v>1</v>
      </c>
      <c r="N388" s="207">
        <v>1196</v>
      </c>
      <c r="O388" s="153">
        <v>1151</v>
      </c>
      <c r="P388" s="153">
        <v>52</v>
      </c>
      <c r="Q388" s="151">
        <v>49</v>
      </c>
      <c r="R388" s="151">
        <v>42</v>
      </c>
      <c r="S388" s="154">
        <v>0.962374581939799</v>
      </c>
      <c r="T388" s="154">
        <v>1</v>
      </c>
      <c r="U388" s="155">
        <v>0.96078431372549</v>
      </c>
      <c r="V388" s="155">
        <v>0.954545454545455</v>
      </c>
      <c r="W388" s="173">
        <v>0.0392156862745098</v>
      </c>
      <c r="X388" s="158">
        <v>348</v>
      </c>
      <c r="Y388" s="208">
        <v>334</v>
      </c>
      <c r="Z388" s="208">
        <v>346</v>
      </c>
      <c r="AA388" s="208">
        <v>335</v>
      </c>
      <c r="AB388" s="209">
        <v>0.959770114942529</v>
      </c>
      <c r="AC388" s="155">
        <v>0.968208092485549</v>
      </c>
      <c r="AD388" s="173">
        <v>-0.00843797754302045</v>
      </c>
    </row>
    <row r="389" spans="1:30">
      <c r="A389" s="175" t="s">
        <v>375</v>
      </c>
      <c r="B389" s="214" t="s">
        <v>1805</v>
      </c>
      <c r="C389" s="214" t="s">
        <v>383</v>
      </c>
      <c r="D389" s="153">
        <v>34</v>
      </c>
      <c r="E389" s="153">
        <v>34</v>
      </c>
      <c r="F389" s="151">
        <v>36</v>
      </c>
      <c r="G389" s="151">
        <v>36</v>
      </c>
      <c r="H389" s="151">
        <v>25</v>
      </c>
      <c r="I389" s="151">
        <v>24</v>
      </c>
      <c r="J389" s="172">
        <v>0.9</v>
      </c>
      <c r="K389" s="154">
        <v>1</v>
      </c>
      <c r="L389" s="154">
        <v>1</v>
      </c>
      <c r="M389" s="154">
        <v>0.96</v>
      </c>
      <c r="N389" s="207">
        <v>748</v>
      </c>
      <c r="O389" s="153">
        <v>726</v>
      </c>
      <c r="P389" s="153">
        <v>33</v>
      </c>
      <c r="Q389" s="151">
        <v>35</v>
      </c>
      <c r="R389" s="151">
        <v>24</v>
      </c>
      <c r="S389" s="154">
        <v>0.970588235294118</v>
      </c>
      <c r="T389" s="154">
        <v>0.970588235294118</v>
      </c>
      <c r="U389" s="155">
        <v>0.972222222222222</v>
      </c>
      <c r="V389" s="155">
        <v>0.96</v>
      </c>
      <c r="W389" s="173">
        <v>-0.00163398692810457</v>
      </c>
      <c r="X389" s="158">
        <v>215</v>
      </c>
      <c r="Y389" s="208">
        <v>208</v>
      </c>
      <c r="Z389" s="208">
        <v>221</v>
      </c>
      <c r="AA389" s="208">
        <v>211</v>
      </c>
      <c r="AB389" s="209">
        <v>0.967441860465116</v>
      </c>
      <c r="AC389" s="155">
        <v>0.95475113122172</v>
      </c>
      <c r="AD389" s="173">
        <v>0.0126907292433968</v>
      </c>
    </row>
    <row r="390" spans="1:30">
      <c r="A390" s="175" t="s">
        <v>375</v>
      </c>
      <c r="B390" s="214" t="s">
        <v>1805</v>
      </c>
      <c r="C390" s="214" t="s">
        <v>384</v>
      </c>
      <c r="D390" s="153">
        <v>18</v>
      </c>
      <c r="E390" s="153">
        <v>18</v>
      </c>
      <c r="F390" s="151">
        <v>20</v>
      </c>
      <c r="G390" s="151">
        <v>20</v>
      </c>
      <c r="H390" s="151">
        <v>18</v>
      </c>
      <c r="I390" s="151">
        <v>17</v>
      </c>
      <c r="J390" s="172">
        <v>0.9</v>
      </c>
      <c r="K390" s="154">
        <v>1</v>
      </c>
      <c r="L390" s="154">
        <v>1</v>
      </c>
      <c r="M390" s="154">
        <v>0.944444444444444</v>
      </c>
      <c r="N390" s="207">
        <v>454</v>
      </c>
      <c r="O390" s="153">
        <v>445</v>
      </c>
      <c r="P390" s="153">
        <v>18</v>
      </c>
      <c r="Q390" s="151">
        <v>20</v>
      </c>
      <c r="R390" s="151">
        <v>17</v>
      </c>
      <c r="S390" s="154">
        <v>0.980176211453744</v>
      </c>
      <c r="T390" s="154">
        <v>1</v>
      </c>
      <c r="U390" s="155">
        <v>1</v>
      </c>
      <c r="V390" s="155">
        <v>0.944444444444444</v>
      </c>
      <c r="W390" s="173">
        <v>0</v>
      </c>
      <c r="X390" s="158">
        <v>131</v>
      </c>
      <c r="Y390" s="208">
        <v>128</v>
      </c>
      <c r="Z390" s="208">
        <v>130</v>
      </c>
      <c r="AA390" s="208">
        <v>127</v>
      </c>
      <c r="AB390" s="209">
        <v>0.977099236641221</v>
      </c>
      <c r="AC390" s="155">
        <v>0.976923076923077</v>
      </c>
      <c r="AD390" s="173">
        <v>0.000176159718144442</v>
      </c>
    </row>
    <row r="391" spans="1:30">
      <c r="A391" s="175" t="s">
        <v>375</v>
      </c>
      <c r="B391" s="214" t="s">
        <v>1805</v>
      </c>
      <c r="C391" s="214" t="s">
        <v>385</v>
      </c>
      <c r="D391" s="153">
        <v>27</v>
      </c>
      <c r="E391" s="153">
        <v>27</v>
      </c>
      <c r="F391" s="151">
        <v>28</v>
      </c>
      <c r="G391" s="151">
        <v>28</v>
      </c>
      <c r="H391" s="151">
        <v>25</v>
      </c>
      <c r="I391" s="151">
        <v>25</v>
      </c>
      <c r="J391" s="172">
        <v>0.9</v>
      </c>
      <c r="K391" s="154">
        <v>1</v>
      </c>
      <c r="L391" s="154">
        <v>1</v>
      </c>
      <c r="M391" s="154">
        <v>1</v>
      </c>
      <c r="N391" s="207">
        <v>646</v>
      </c>
      <c r="O391" s="153">
        <v>623</v>
      </c>
      <c r="P391" s="153">
        <v>27</v>
      </c>
      <c r="Q391" s="151">
        <v>27</v>
      </c>
      <c r="R391" s="151">
        <v>24</v>
      </c>
      <c r="S391" s="154">
        <v>0.964396284829721</v>
      </c>
      <c r="T391" s="154">
        <v>1</v>
      </c>
      <c r="U391" s="155">
        <v>0.964285714285714</v>
      </c>
      <c r="V391" s="155">
        <v>0.96</v>
      </c>
      <c r="W391" s="173">
        <v>0.0357142857142857</v>
      </c>
      <c r="X391" s="158">
        <v>188</v>
      </c>
      <c r="Y391" s="208">
        <v>181</v>
      </c>
      <c r="Z391" s="208">
        <v>185</v>
      </c>
      <c r="AA391" s="208">
        <v>178</v>
      </c>
      <c r="AB391" s="209">
        <v>0.962765957446808</v>
      </c>
      <c r="AC391" s="155">
        <v>0.962162162162162</v>
      </c>
      <c r="AD391" s="173">
        <v>0.000603795284646269</v>
      </c>
    </row>
    <row r="392" spans="1:30">
      <c r="A392" s="175" t="s">
        <v>375</v>
      </c>
      <c r="B392" s="214" t="s">
        <v>1805</v>
      </c>
      <c r="C392" s="214" t="s">
        <v>386</v>
      </c>
      <c r="D392" s="153">
        <v>45</v>
      </c>
      <c r="E392" s="153">
        <v>45</v>
      </c>
      <c r="F392" s="151">
        <v>50</v>
      </c>
      <c r="G392" s="151">
        <v>50</v>
      </c>
      <c r="H392" s="151">
        <v>43</v>
      </c>
      <c r="I392" s="151">
        <v>43</v>
      </c>
      <c r="J392" s="172">
        <v>0.9</v>
      </c>
      <c r="K392" s="154">
        <v>1</v>
      </c>
      <c r="L392" s="154">
        <v>1</v>
      </c>
      <c r="M392" s="154">
        <v>1</v>
      </c>
      <c r="N392" s="207">
        <v>1082</v>
      </c>
      <c r="O392" s="153">
        <v>1064</v>
      </c>
      <c r="P392" s="153">
        <v>45</v>
      </c>
      <c r="Q392" s="151">
        <v>49</v>
      </c>
      <c r="R392" s="151">
        <v>43</v>
      </c>
      <c r="S392" s="154">
        <v>0.983364140480592</v>
      </c>
      <c r="T392" s="154">
        <v>1</v>
      </c>
      <c r="U392" s="155">
        <v>0.98</v>
      </c>
      <c r="V392" s="155">
        <v>1</v>
      </c>
      <c r="W392" s="173">
        <v>0.02</v>
      </c>
      <c r="X392" s="158">
        <v>313</v>
      </c>
      <c r="Y392" s="208">
        <v>311</v>
      </c>
      <c r="Z392" s="208">
        <v>314</v>
      </c>
      <c r="AA392" s="208">
        <v>303</v>
      </c>
      <c r="AB392" s="209">
        <v>0.993610223642173</v>
      </c>
      <c r="AC392" s="155">
        <v>0.964968152866242</v>
      </c>
      <c r="AD392" s="173">
        <v>0.0286420707759305</v>
      </c>
    </row>
    <row r="393" spans="1:30">
      <c r="A393" s="175" t="s">
        <v>375</v>
      </c>
      <c r="B393" s="214" t="s">
        <v>1805</v>
      </c>
      <c r="C393" s="214" t="s">
        <v>387</v>
      </c>
      <c r="D393" s="153">
        <v>52</v>
      </c>
      <c r="E393" s="153">
        <v>52</v>
      </c>
      <c r="F393" s="151">
        <v>55</v>
      </c>
      <c r="G393" s="151">
        <v>53</v>
      </c>
      <c r="H393" s="151">
        <v>45</v>
      </c>
      <c r="I393" s="151">
        <v>42</v>
      </c>
      <c r="J393" s="172">
        <v>0.9</v>
      </c>
      <c r="K393" s="154">
        <v>1</v>
      </c>
      <c r="L393" s="154">
        <v>0.963636363636364</v>
      </c>
      <c r="M393" s="154">
        <v>0.933333333333333</v>
      </c>
      <c r="N393" s="207">
        <v>1172</v>
      </c>
      <c r="O393" s="153">
        <v>1048</v>
      </c>
      <c r="P393" s="153">
        <v>51</v>
      </c>
      <c r="Q393" s="151">
        <v>52</v>
      </c>
      <c r="R393" s="151">
        <v>38</v>
      </c>
      <c r="S393" s="154">
        <v>0.89419795221843</v>
      </c>
      <c r="T393" s="154">
        <v>0.980769230769231</v>
      </c>
      <c r="U393" s="155">
        <v>0.945454545454545</v>
      </c>
      <c r="V393" s="155">
        <v>0.844444444444444</v>
      </c>
      <c r="W393" s="173">
        <v>0.0353146853146853</v>
      </c>
      <c r="X393" s="158">
        <v>340</v>
      </c>
      <c r="Y393" s="208">
        <v>307</v>
      </c>
      <c r="Z393" s="208">
        <v>340</v>
      </c>
      <c r="AA393" s="208">
        <v>301</v>
      </c>
      <c r="AB393" s="209">
        <v>0.902941176470588</v>
      </c>
      <c r="AC393" s="155">
        <v>0.885294117647059</v>
      </c>
      <c r="AD393" s="173">
        <v>0.0176470588235295</v>
      </c>
    </row>
    <row r="394" spans="1:30">
      <c r="A394" s="175" t="s">
        <v>375</v>
      </c>
      <c r="B394" s="214" t="s">
        <v>1805</v>
      </c>
      <c r="C394" s="214" t="s">
        <v>388</v>
      </c>
      <c r="D394" s="153">
        <v>48</v>
      </c>
      <c r="E394" s="153">
        <v>48</v>
      </c>
      <c r="F394" s="151">
        <v>49</v>
      </c>
      <c r="G394" s="151">
        <v>49</v>
      </c>
      <c r="H394" s="151">
        <v>34</v>
      </c>
      <c r="I394" s="151">
        <v>34</v>
      </c>
      <c r="J394" s="172">
        <v>0.9</v>
      </c>
      <c r="K394" s="154">
        <v>1</v>
      </c>
      <c r="L394" s="154">
        <v>1</v>
      </c>
      <c r="M394" s="154">
        <v>1</v>
      </c>
      <c r="N394" s="207">
        <v>1059</v>
      </c>
      <c r="O394" s="153">
        <v>1053</v>
      </c>
      <c r="P394" s="153">
        <v>48</v>
      </c>
      <c r="Q394" s="151">
        <v>49</v>
      </c>
      <c r="R394" s="151">
        <v>34</v>
      </c>
      <c r="S394" s="154">
        <v>0.994334277620397</v>
      </c>
      <c r="T394" s="154">
        <v>1</v>
      </c>
      <c r="U394" s="155">
        <v>1</v>
      </c>
      <c r="V394" s="155">
        <v>1</v>
      </c>
      <c r="W394" s="173">
        <v>0</v>
      </c>
      <c r="X394" s="158">
        <v>309</v>
      </c>
      <c r="Y394" s="208">
        <v>308</v>
      </c>
      <c r="Z394" s="208">
        <v>311</v>
      </c>
      <c r="AA394" s="208">
        <v>310</v>
      </c>
      <c r="AB394" s="209">
        <v>0.996763754045307</v>
      </c>
      <c r="AC394" s="155">
        <v>0.996784565916399</v>
      </c>
      <c r="AD394" s="173">
        <v>-2.08118710912641e-5</v>
      </c>
    </row>
    <row r="395" spans="1:30">
      <c r="A395" s="175" t="s">
        <v>375</v>
      </c>
      <c r="B395" s="214" t="s">
        <v>1805</v>
      </c>
      <c r="C395" s="214" t="s">
        <v>389</v>
      </c>
      <c r="D395" s="153">
        <v>56</v>
      </c>
      <c r="E395" s="153">
        <v>56</v>
      </c>
      <c r="F395" s="151">
        <v>56</v>
      </c>
      <c r="G395" s="151">
        <v>55</v>
      </c>
      <c r="H395" s="151">
        <v>42</v>
      </c>
      <c r="I395" s="151">
        <v>41</v>
      </c>
      <c r="J395" s="172">
        <v>0.9</v>
      </c>
      <c r="K395" s="154">
        <v>1</v>
      </c>
      <c r="L395" s="154">
        <v>0.982142857142857</v>
      </c>
      <c r="M395" s="154">
        <v>0.976190476190476</v>
      </c>
      <c r="N395" s="207">
        <v>1228</v>
      </c>
      <c r="O395" s="153">
        <v>1195</v>
      </c>
      <c r="P395" s="153">
        <v>56</v>
      </c>
      <c r="Q395" s="151">
        <v>55</v>
      </c>
      <c r="R395" s="151">
        <v>41</v>
      </c>
      <c r="S395" s="154">
        <v>0.973127035830619</v>
      </c>
      <c r="T395" s="154">
        <v>1</v>
      </c>
      <c r="U395" s="155">
        <v>0.982142857142857</v>
      </c>
      <c r="V395" s="155">
        <v>0.976190476190476</v>
      </c>
      <c r="W395" s="173">
        <v>0.0178571428571429</v>
      </c>
      <c r="X395" s="158">
        <v>350</v>
      </c>
      <c r="Y395" s="208">
        <v>344</v>
      </c>
      <c r="Z395" s="208">
        <v>361</v>
      </c>
      <c r="AA395" s="208">
        <v>349</v>
      </c>
      <c r="AB395" s="209">
        <v>0.982857142857143</v>
      </c>
      <c r="AC395" s="155">
        <v>0.966759002770083</v>
      </c>
      <c r="AD395" s="173">
        <v>0.0160981400870598</v>
      </c>
    </row>
    <row r="396" spans="1:30">
      <c r="A396" s="175" t="s">
        <v>375</v>
      </c>
      <c r="B396" s="214" t="s">
        <v>1806</v>
      </c>
      <c r="C396" s="214" t="s">
        <v>390</v>
      </c>
      <c r="D396" s="153">
        <v>62</v>
      </c>
      <c r="E396" s="153">
        <v>60</v>
      </c>
      <c r="F396" s="151">
        <v>66</v>
      </c>
      <c r="G396" s="151">
        <v>64</v>
      </c>
      <c r="H396" s="151">
        <v>65</v>
      </c>
      <c r="I396" s="151">
        <v>60</v>
      </c>
      <c r="J396" s="172">
        <v>0.9</v>
      </c>
      <c r="K396" s="154">
        <v>0.967741935483871</v>
      </c>
      <c r="L396" s="154">
        <v>0.96969696969697</v>
      </c>
      <c r="M396" s="154">
        <v>0.923076923076923</v>
      </c>
      <c r="N396" s="207">
        <v>1487</v>
      </c>
      <c r="O396" s="153">
        <v>1270</v>
      </c>
      <c r="P396" s="153">
        <v>54</v>
      </c>
      <c r="Q396" s="151">
        <v>57</v>
      </c>
      <c r="R396" s="151">
        <v>56</v>
      </c>
      <c r="S396" s="154">
        <v>0.854068594485541</v>
      </c>
      <c r="T396" s="154">
        <v>0.870967741935484</v>
      </c>
      <c r="U396" s="155">
        <v>0.863636363636364</v>
      </c>
      <c r="V396" s="155">
        <v>0.861538461538462</v>
      </c>
      <c r="W396" s="173">
        <v>0.00733137829912023</v>
      </c>
      <c r="X396" s="158">
        <v>419</v>
      </c>
      <c r="Y396" s="208">
        <v>356</v>
      </c>
      <c r="Z396" s="208">
        <v>444</v>
      </c>
      <c r="AA396" s="208">
        <v>372</v>
      </c>
      <c r="AB396" s="209">
        <v>0.84964200477327</v>
      </c>
      <c r="AC396" s="155">
        <v>0.837837837837838</v>
      </c>
      <c r="AD396" s="173">
        <v>0.0118041669354318</v>
      </c>
    </row>
    <row r="397" spans="1:30">
      <c r="A397" s="175" t="s">
        <v>375</v>
      </c>
      <c r="B397" s="214" t="s">
        <v>1806</v>
      </c>
      <c r="C397" s="214" t="s">
        <v>391</v>
      </c>
      <c r="D397" s="153">
        <v>53</v>
      </c>
      <c r="E397" s="153">
        <v>43</v>
      </c>
      <c r="F397" s="151">
        <v>53</v>
      </c>
      <c r="G397" s="151">
        <v>46</v>
      </c>
      <c r="H397" s="151">
        <v>48</v>
      </c>
      <c r="I397" s="151">
        <v>43</v>
      </c>
      <c r="J397" s="172">
        <v>0.9</v>
      </c>
      <c r="K397" s="154">
        <v>0.811320754716981</v>
      </c>
      <c r="L397" s="154">
        <v>0.867924528301887</v>
      </c>
      <c r="M397" s="154">
        <v>0.895833333333333</v>
      </c>
      <c r="N397" s="207">
        <v>1186</v>
      </c>
      <c r="O397" s="153">
        <v>919</v>
      </c>
      <c r="P397" s="153">
        <v>40</v>
      </c>
      <c r="Q397" s="151">
        <v>44</v>
      </c>
      <c r="R397" s="151">
        <v>32</v>
      </c>
      <c r="S397" s="154">
        <v>0.774873524451939</v>
      </c>
      <c r="T397" s="154">
        <v>0.754716981132076</v>
      </c>
      <c r="U397" s="155">
        <v>0.830188679245283</v>
      </c>
      <c r="V397" s="155">
        <v>0.666666666666667</v>
      </c>
      <c r="W397" s="173">
        <v>-0.0754716981132075</v>
      </c>
      <c r="X397" s="158">
        <v>336</v>
      </c>
      <c r="Y397" s="208">
        <v>244</v>
      </c>
      <c r="Z397" s="208">
        <v>353</v>
      </c>
      <c r="AA397" s="208">
        <v>280</v>
      </c>
      <c r="AB397" s="209">
        <v>0.726190476190476</v>
      </c>
      <c r="AC397" s="155">
        <v>0.793201133144476</v>
      </c>
      <c r="AD397" s="173">
        <v>-0.0670106569539998</v>
      </c>
    </row>
    <row r="398" spans="1:30">
      <c r="A398" s="175" t="s">
        <v>375</v>
      </c>
      <c r="B398" s="214" t="s">
        <v>1806</v>
      </c>
      <c r="C398" s="214" t="s">
        <v>392</v>
      </c>
      <c r="D398" s="153">
        <v>71</v>
      </c>
      <c r="E398" s="153">
        <v>56</v>
      </c>
      <c r="F398" s="151">
        <v>75</v>
      </c>
      <c r="G398" s="151">
        <v>58</v>
      </c>
      <c r="H398" s="151">
        <v>74</v>
      </c>
      <c r="I398" s="151">
        <v>61</v>
      </c>
      <c r="J398" s="172">
        <v>0.9</v>
      </c>
      <c r="K398" s="154">
        <v>0.788732394366197</v>
      </c>
      <c r="L398" s="154">
        <v>0.773333333333333</v>
      </c>
      <c r="M398" s="154">
        <v>0.824324324324324</v>
      </c>
      <c r="N398" s="207">
        <v>1660</v>
      </c>
      <c r="O398" s="153">
        <v>1143</v>
      </c>
      <c r="P398" s="153">
        <v>54</v>
      </c>
      <c r="Q398" s="151">
        <v>56</v>
      </c>
      <c r="R398" s="151">
        <v>53</v>
      </c>
      <c r="S398" s="154">
        <v>0.68855421686747</v>
      </c>
      <c r="T398" s="154">
        <v>0.76056338028169</v>
      </c>
      <c r="U398" s="155">
        <v>0.746666666666667</v>
      </c>
      <c r="V398" s="155">
        <v>0.716216216216216</v>
      </c>
      <c r="W398" s="173">
        <v>0.0138967136150234</v>
      </c>
      <c r="X398" s="158">
        <v>475</v>
      </c>
      <c r="Y398" s="208">
        <v>326</v>
      </c>
      <c r="Z398" s="208">
        <v>485</v>
      </c>
      <c r="AA398" s="208">
        <v>319</v>
      </c>
      <c r="AB398" s="209">
        <v>0.686315789473684</v>
      </c>
      <c r="AC398" s="155">
        <v>0.657731958762887</v>
      </c>
      <c r="AD398" s="173">
        <v>0.0285838307107976</v>
      </c>
    </row>
    <row r="399" spans="1:30">
      <c r="A399" s="175" t="s">
        <v>375</v>
      </c>
      <c r="B399" s="214" t="s">
        <v>1806</v>
      </c>
      <c r="C399" s="214" t="s">
        <v>393</v>
      </c>
      <c r="D399" s="153">
        <v>63</v>
      </c>
      <c r="E399" s="153">
        <v>58</v>
      </c>
      <c r="F399" s="151">
        <v>65</v>
      </c>
      <c r="G399" s="151">
        <v>61</v>
      </c>
      <c r="H399" s="151">
        <v>62</v>
      </c>
      <c r="I399" s="151">
        <v>57</v>
      </c>
      <c r="J399" s="172">
        <v>0.9</v>
      </c>
      <c r="K399" s="154">
        <v>0.920634920634921</v>
      </c>
      <c r="L399" s="154">
        <v>0.938461538461538</v>
      </c>
      <c r="M399" s="154">
        <v>0.919354838709677</v>
      </c>
      <c r="N399" s="207">
        <v>1409</v>
      </c>
      <c r="O399" s="153">
        <v>1275</v>
      </c>
      <c r="P399" s="153">
        <v>58</v>
      </c>
      <c r="Q399" s="151">
        <v>60</v>
      </c>
      <c r="R399" s="151">
        <v>56</v>
      </c>
      <c r="S399" s="154">
        <v>0.904897090134847</v>
      </c>
      <c r="T399" s="154">
        <v>0.920634920634921</v>
      </c>
      <c r="U399" s="155">
        <v>0.923076923076923</v>
      </c>
      <c r="V399" s="155">
        <v>0.903225806451613</v>
      </c>
      <c r="W399" s="173">
        <v>-0.00244200244200254</v>
      </c>
      <c r="X399" s="158">
        <v>406</v>
      </c>
      <c r="Y399" s="208">
        <v>368</v>
      </c>
      <c r="Z399" s="208">
        <v>408</v>
      </c>
      <c r="AA399" s="208">
        <v>365</v>
      </c>
      <c r="AB399" s="209">
        <v>0.9064039408867</v>
      </c>
      <c r="AC399" s="155">
        <v>0.894607843137255</v>
      </c>
      <c r="AD399" s="173">
        <v>0.0117960977494446</v>
      </c>
    </row>
    <row r="400" spans="1:30">
      <c r="A400" s="175" t="s">
        <v>375</v>
      </c>
      <c r="B400" s="214" t="s">
        <v>1806</v>
      </c>
      <c r="C400" s="214" t="s">
        <v>394</v>
      </c>
      <c r="D400" s="153">
        <v>59</v>
      </c>
      <c r="E400" s="153">
        <v>59</v>
      </c>
      <c r="F400" s="151">
        <v>60</v>
      </c>
      <c r="G400" s="151">
        <v>60</v>
      </c>
      <c r="H400" s="151">
        <v>57</v>
      </c>
      <c r="I400" s="151">
        <v>56</v>
      </c>
      <c r="J400" s="172">
        <v>0.9</v>
      </c>
      <c r="K400" s="154">
        <v>1</v>
      </c>
      <c r="L400" s="154">
        <v>1</v>
      </c>
      <c r="M400" s="154">
        <v>0.982456140350877</v>
      </c>
      <c r="N400" s="207">
        <v>1326</v>
      </c>
      <c r="O400" s="153">
        <v>1116</v>
      </c>
      <c r="P400" s="153">
        <v>55</v>
      </c>
      <c r="Q400" s="151">
        <v>50</v>
      </c>
      <c r="R400" s="151">
        <v>53</v>
      </c>
      <c r="S400" s="154">
        <v>0.841628959276018</v>
      </c>
      <c r="T400" s="154">
        <v>0.932203389830508</v>
      </c>
      <c r="U400" s="155">
        <v>0.833333333333333</v>
      </c>
      <c r="V400" s="155">
        <v>0.929824561403509</v>
      </c>
      <c r="W400" s="173">
        <v>0.0988700564971751</v>
      </c>
      <c r="X400" s="158">
        <v>380</v>
      </c>
      <c r="Y400" s="208">
        <v>325</v>
      </c>
      <c r="Z400" s="208">
        <v>385</v>
      </c>
      <c r="AA400" s="208">
        <v>318</v>
      </c>
      <c r="AB400" s="209">
        <v>0.855263157894737</v>
      </c>
      <c r="AC400" s="155">
        <v>0.825974025974026</v>
      </c>
      <c r="AD400" s="173">
        <v>0.0292891319207108</v>
      </c>
    </row>
    <row r="401" spans="1:30">
      <c r="A401" s="175" t="s">
        <v>375</v>
      </c>
      <c r="B401" s="214" t="s">
        <v>1806</v>
      </c>
      <c r="C401" s="214" t="s">
        <v>395</v>
      </c>
      <c r="D401" s="153">
        <v>63</v>
      </c>
      <c r="E401" s="153">
        <v>57</v>
      </c>
      <c r="F401" s="151">
        <v>65</v>
      </c>
      <c r="G401" s="151">
        <v>60</v>
      </c>
      <c r="H401" s="151">
        <v>60</v>
      </c>
      <c r="I401" s="151">
        <v>56</v>
      </c>
      <c r="J401" s="172">
        <v>0.9</v>
      </c>
      <c r="K401" s="154">
        <v>0.904761904761905</v>
      </c>
      <c r="L401" s="154">
        <v>0.923076923076923</v>
      </c>
      <c r="M401" s="154">
        <v>0.933333333333333</v>
      </c>
      <c r="N401" s="207">
        <v>1463</v>
      </c>
      <c r="O401" s="153">
        <v>1121</v>
      </c>
      <c r="P401" s="153">
        <v>48</v>
      </c>
      <c r="Q401" s="151">
        <v>51</v>
      </c>
      <c r="R401" s="151">
        <v>46</v>
      </c>
      <c r="S401" s="154">
        <v>0.766233766233766</v>
      </c>
      <c r="T401" s="154">
        <v>0.761904761904762</v>
      </c>
      <c r="U401" s="155">
        <v>0.784615384615385</v>
      </c>
      <c r="V401" s="155">
        <v>0.766666666666667</v>
      </c>
      <c r="W401" s="173">
        <v>-0.0227106227106227</v>
      </c>
      <c r="X401" s="158">
        <v>417</v>
      </c>
      <c r="Y401" s="208">
        <v>318</v>
      </c>
      <c r="Z401" s="208">
        <v>434</v>
      </c>
      <c r="AA401" s="208">
        <v>327</v>
      </c>
      <c r="AB401" s="209">
        <v>0.762589928057554</v>
      </c>
      <c r="AC401" s="155">
        <v>0.753456221198157</v>
      </c>
      <c r="AD401" s="173">
        <v>0.00913370685939729</v>
      </c>
    </row>
    <row r="402" spans="1:30">
      <c r="A402" s="175" t="s">
        <v>375</v>
      </c>
      <c r="B402" s="214" t="s">
        <v>1806</v>
      </c>
      <c r="C402" s="214" t="s">
        <v>396</v>
      </c>
      <c r="D402" s="153">
        <v>86</v>
      </c>
      <c r="E402" s="153">
        <v>76</v>
      </c>
      <c r="F402" s="151">
        <v>90</v>
      </c>
      <c r="G402" s="151">
        <v>84</v>
      </c>
      <c r="H402" s="151">
        <v>78</v>
      </c>
      <c r="I402" s="151">
        <v>67</v>
      </c>
      <c r="J402" s="172">
        <v>0.9</v>
      </c>
      <c r="K402" s="154">
        <v>0.883720930232558</v>
      </c>
      <c r="L402" s="154">
        <v>0.933333333333333</v>
      </c>
      <c r="M402" s="154">
        <v>0.858974358974359</v>
      </c>
      <c r="N402" s="207">
        <v>2036</v>
      </c>
      <c r="O402" s="153">
        <v>1425</v>
      </c>
      <c r="P402" s="153">
        <v>67</v>
      </c>
      <c r="Q402" s="151">
        <v>65</v>
      </c>
      <c r="R402" s="151">
        <v>53</v>
      </c>
      <c r="S402" s="154">
        <v>0.699901768172888</v>
      </c>
      <c r="T402" s="154">
        <v>0.779069767441861</v>
      </c>
      <c r="U402" s="155">
        <v>0.722222222222222</v>
      </c>
      <c r="V402" s="155">
        <v>0.67948717948718</v>
      </c>
      <c r="W402" s="173">
        <v>0.0568475452196383</v>
      </c>
      <c r="X402" s="158">
        <v>585</v>
      </c>
      <c r="Y402" s="208">
        <v>405</v>
      </c>
      <c r="Z402" s="208">
        <v>601</v>
      </c>
      <c r="AA402" s="208">
        <v>411</v>
      </c>
      <c r="AB402" s="209">
        <v>0.692307692307692</v>
      </c>
      <c r="AC402" s="155">
        <v>0.683860232945091</v>
      </c>
      <c r="AD402" s="173">
        <v>0.00844745936260083</v>
      </c>
    </row>
    <row r="403" spans="1:30">
      <c r="A403" s="175" t="s">
        <v>375</v>
      </c>
      <c r="B403" s="214" t="s">
        <v>1807</v>
      </c>
      <c r="C403" s="214" t="s">
        <v>397</v>
      </c>
      <c r="D403" s="153">
        <v>64</v>
      </c>
      <c r="E403" s="153">
        <v>64</v>
      </c>
      <c r="F403" s="151">
        <v>65</v>
      </c>
      <c r="G403" s="151">
        <v>65</v>
      </c>
      <c r="H403" s="151">
        <v>49</v>
      </c>
      <c r="I403" s="151">
        <v>48</v>
      </c>
      <c r="J403" s="172">
        <v>0.9</v>
      </c>
      <c r="K403" s="154">
        <v>1</v>
      </c>
      <c r="L403" s="154">
        <v>1</v>
      </c>
      <c r="M403" s="154">
        <v>0.979591836734694</v>
      </c>
      <c r="N403" s="207">
        <v>1381</v>
      </c>
      <c r="O403" s="153">
        <v>1341</v>
      </c>
      <c r="P403" s="153">
        <v>64</v>
      </c>
      <c r="Q403" s="151">
        <v>63</v>
      </c>
      <c r="R403" s="151">
        <v>48</v>
      </c>
      <c r="S403" s="154">
        <v>0.971035481535119</v>
      </c>
      <c r="T403" s="154">
        <v>1</v>
      </c>
      <c r="U403" s="155">
        <v>0.969230769230769</v>
      </c>
      <c r="V403" s="155">
        <v>0.979591836734694</v>
      </c>
      <c r="W403" s="173">
        <v>0.0307692307692308</v>
      </c>
      <c r="X403" s="158">
        <v>400</v>
      </c>
      <c r="Y403" s="208">
        <v>394</v>
      </c>
      <c r="Z403" s="208">
        <v>402</v>
      </c>
      <c r="AA403" s="208">
        <v>385</v>
      </c>
      <c r="AB403" s="209">
        <v>0.985</v>
      </c>
      <c r="AC403" s="155">
        <v>0.95771144278607</v>
      </c>
      <c r="AD403" s="173">
        <v>0.0272885572139303</v>
      </c>
    </row>
    <row r="404" spans="1:30">
      <c r="A404" s="175" t="s">
        <v>375</v>
      </c>
      <c r="B404" s="214" t="s">
        <v>1807</v>
      </c>
      <c r="C404" s="214" t="s">
        <v>398</v>
      </c>
      <c r="D404" s="153">
        <v>93</v>
      </c>
      <c r="E404" s="153">
        <v>83</v>
      </c>
      <c r="F404" s="151">
        <v>91</v>
      </c>
      <c r="G404" s="151">
        <v>83</v>
      </c>
      <c r="H404" s="151">
        <v>73</v>
      </c>
      <c r="I404" s="151">
        <v>63</v>
      </c>
      <c r="J404" s="172">
        <v>0.9</v>
      </c>
      <c r="K404" s="154">
        <v>0.89247311827957</v>
      </c>
      <c r="L404" s="154">
        <v>0.912087912087912</v>
      </c>
      <c r="M404" s="154">
        <v>0.863013698630137</v>
      </c>
      <c r="N404" s="207">
        <v>2032</v>
      </c>
      <c r="O404" s="153">
        <v>1648</v>
      </c>
      <c r="P404" s="153">
        <v>70</v>
      </c>
      <c r="Q404" s="151">
        <v>70</v>
      </c>
      <c r="R404" s="151">
        <v>52</v>
      </c>
      <c r="S404" s="154">
        <v>0.811023622047244</v>
      </c>
      <c r="T404" s="154">
        <v>0.752688172043011</v>
      </c>
      <c r="U404" s="155">
        <v>0.769230769230769</v>
      </c>
      <c r="V404" s="155">
        <v>0.712328767123288</v>
      </c>
      <c r="W404" s="173">
        <v>-0.0165425971877585</v>
      </c>
      <c r="X404" s="158">
        <v>587</v>
      </c>
      <c r="Y404" s="208">
        <v>441</v>
      </c>
      <c r="Z404" s="208">
        <v>595</v>
      </c>
      <c r="AA404" s="208">
        <v>453</v>
      </c>
      <c r="AB404" s="209">
        <v>0.751277683134583</v>
      </c>
      <c r="AC404" s="155">
        <v>0.761344537815126</v>
      </c>
      <c r="AD404" s="173">
        <v>-0.0100668546805434</v>
      </c>
    </row>
    <row r="405" spans="1:30">
      <c r="A405" s="175" t="s">
        <v>375</v>
      </c>
      <c r="B405" s="214" t="s">
        <v>1807</v>
      </c>
      <c r="C405" s="214" t="s">
        <v>399</v>
      </c>
      <c r="D405" s="153">
        <v>42</v>
      </c>
      <c r="E405" s="153">
        <v>36</v>
      </c>
      <c r="F405" s="151">
        <v>42</v>
      </c>
      <c r="G405" s="151">
        <v>36</v>
      </c>
      <c r="H405" s="151">
        <v>32</v>
      </c>
      <c r="I405" s="151">
        <v>21</v>
      </c>
      <c r="J405" s="172">
        <v>0.9</v>
      </c>
      <c r="K405" s="154">
        <v>0.857142857142857</v>
      </c>
      <c r="L405" s="154">
        <v>0.857142857142857</v>
      </c>
      <c r="M405" s="154">
        <v>0.65625</v>
      </c>
      <c r="N405" s="207">
        <v>924</v>
      </c>
      <c r="O405" s="153">
        <v>566</v>
      </c>
      <c r="P405" s="153">
        <v>24</v>
      </c>
      <c r="Q405" s="151">
        <v>29</v>
      </c>
      <c r="R405" s="151">
        <v>11</v>
      </c>
      <c r="S405" s="154">
        <v>0.612554112554113</v>
      </c>
      <c r="T405" s="154">
        <v>0.571428571428571</v>
      </c>
      <c r="U405" s="155">
        <v>0.69047619047619</v>
      </c>
      <c r="V405" s="155">
        <v>0.34375</v>
      </c>
      <c r="W405" s="173">
        <v>-0.119047619047619</v>
      </c>
      <c r="X405" s="158">
        <v>265</v>
      </c>
      <c r="Y405" s="208">
        <v>151</v>
      </c>
      <c r="Z405" s="208">
        <v>266</v>
      </c>
      <c r="AA405" s="208">
        <v>154</v>
      </c>
      <c r="AB405" s="209">
        <v>0.569811320754717</v>
      </c>
      <c r="AC405" s="155">
        <v>0.578947368421053</v>
      </c>
      <c r="AD405" s="173">
        <v>-0.00913604766633569</v>
      </c>
    </row>
    <row r="406" spans="1:30">
      <c r="A406" s="175" t="s">
        <v>375</v>
      </c>
      <c r="B406" s="214" t="s">
        <v>1807</v>
      </c>
      <c r="C406" s="214" t="s">
        <v>400</v>
      </c>
      <c r="D406" s="153">
        <v>60</v>
      </c>
      <c r="E406" s="153">
        <v>57</v>
      </c>
      <c r="F406" s="151">
        <v>59</v>
      </c>
      <c r="G406" s="151">
        <v>58</v>
      </c>
      <c r="H406" s="151">
        <v>50</v>
      </c>
      <c r="I406" s="151">
        <v>48</v>
      </c>
      <c r="J406" s="172">
        <v>0.9</v>
      </c>
      <c r="K406" s="154">
        <v>0.95</v>
      </c>
      <c r="L406" s="154">
        <v>0.983050847457627</v>
      </c>
      <c r="M406" s="154">
        <v>0.96</v>
      </c>
      <c r="N406" s="207">
        <v>1260</v>
      </c>
      <c r="O406" s="153">
        <v>1174</v>
      </c>
      <c r="P406" s="153">
        <v>55</v>
      </c>
      <c r="Q406" s="151">
        <v>56</v>
      </c>
      <c r="R406" s="151">
        <v>48</v>
      </c>
      <c r="S406" s="154">
        <v>0.931746031746032</v>
      </c>
      <c r="T406" s="154">
        <v>0.916666666666667</v>
      </c>
      <c r="U406" s="155">
        <v>0.949152542372881</v>
      </c>
      <c r="V406" s="155">
        <v>0.96</v>
      </c>
      <c r="W406" s="173">
        <v>-0.0324858757062148</v>
      </c>
      <c r="X406" s="158">
        <v>372</v>
      </c>
      <c r="Y406" s="208">
        <v>344</v>
      </c>
      <c r="Z406" s="208">
        <v>364</v>
      </c>
      <c r="AA406" s="208">
        <v>332</v>
      </c>
      <c r="AB406" s="209">
        <v>0.924731182795699</v>
      </c>
      <c r="AC406" s="155">
        <v>0.912087912087912</v>
      </c>
      <c r="AD406" s="173">
        <v>0.0126432707077868</v>
      </c>
    </row>
    <row r="407" spans="1:30">
      <c r="A407" s="175" t="s">
        <v>375</v>
      </c>
      <c r="B407" s="214" t="s">
        <v>1807</v>
      </c>
      <c r="C407" s="214" t="s">
        <v>401</v>
      </c>
      <c r="D407" s="153">
        <v>63</v>
      </c>
      <c r="E407" s="153">
        <v>57</v>
      </c>
      <c r="F407" s="151">
        <v>62</v>
      </c>
      <c r="G407" s="151">
        <v>60</v>
      </c>
      <c r="H407" s="151">
        <v>53</v>
      </c>
      <c r="I407" s="151">
        <v>45</v>
      </c>
      <c r="J407" s="172">
        <v>0.9</v>
      </c>
      <c r="K407" s="154">
        <v>0.904761904761905</v>
      </c>
      <c r="L407" s="154">
        <v>0.967741935483871</v>
      </c>
      <c r="M407" s="154">
        <v>0.849056603773585</v>
      </c>
      <c r="N407" s="207">
        <v>1391</v>
      </c>
      <c r="O407" s="153">
        <v>1223</v>
      </c>
      <c r="P407" s="153">
        <v>55</v>
      </c>
      <c r="Q407" s="151">
        <v>60</v>
      </c>
      <c r="R407" s="151">
        <v>45</v>
      </c>
      <c r="S407" s="154">
        <v>0.87922358015816</v>
      </c>
      <c r="T407" s="154">
        <v>0.873015873015873</v>
      </c>
      <c r="U407" s="155">
        <v>0.967741935483871</v>
      </c>
      <c r="V407" s="155">
        <v>0.849056603773585</v>
      </c>
      <c r="W407" s="173">
        <v>-0.094726062467998</v>
      </c>
      <c r="X407" s="158">
        <v>408</v>
      </c>
      <c r="Y407" s="208">
        <v>362</v>
      </c>
      <c r="Z407" s="208">
        <v>405</v>
      </c>
      <c r="AA407" s="208">
        <v>346</v>
      </c>
      <c r="AB407" s="209">
        <v>0.887254901960784</v>
      </c>
      <c r="AC407" s="155">
        <v>0.854320987654321</v>
      </c>
      <c r="AD407" s="173">
        <v>0.0329339143064633</v>
      </c>
    </row>
    <row r="408" spans="1:30">
      <c r="A408" s="175" t="s">
        <v>375</v>
      </c>
      <c r="B408" s="214" t="s">
        <v>1807</v>
      </c>
      <c r="C408" s="214" t="s">
        <v>402</v>
      </c>
      <c r="D408" s="153">
        <v>63</v>
      </c>
      <c r="E408" s="153">
        <v>63</v>
      </c>
      <c r="F408" s="151">
        <v>68</v>
      </c>
      <c r="G408" s="151">
        <v>68</v>
      </c>
      <c r="H408" s="151">
        <v>51</v>
      </c>
      <c r="I408" s="151">
        <v>51</v>
      </c>
      <c r="J408" s="172">
        <v>0.9</v>
      </c>
      <c r="K408" s="154">
        <v>1</v>
      </c>
      <c r="L408" s="154">
        <v>1</v>
      </c>
      <c r="M408" s="154">
        <v>1</v>
      </c>
      <c r="N408" s="207">
        <v>1437</v>
      </c>
      <c r="O408" s="153">
        <v>1431</v>
      </c>
      <c r="P408" s="153">
        <v>63</v>
      </c>
      <c r="Q408" s="151">
        <v>68</v>
      </c>
      <c r="R408" s="151">
        <v>51</v>
      </c>
      <c r="S408" s="154">
        <v>0.995824634655532</v>
      </c>
      <c r="T408" s="154">
        <v>1</v>
      </c>
      <c r="U408" s="155">
        <v>1</v>
      </c>
      <c r="V408" s="155">
        <v>1</v>
      </c>
      <c r="W408" s="173">
        <v>0</v>
      </c>
      <c r="X408" s="158">
        <v>413</v>
      </c>
      <c r="Y408" s="208">
        <v>410</v>
      </c>
      <c r="Z408" s="208">
        <v>418</v>
      </c>
      <c r="AA408" s="208">
        <v>417</v>
      </c>
      <c r="AB408" s="209">
        <v>0.99273607748184</v>
      </c>
      <c r="AC408" s="155">
        <v>0.997607655502392</v>
      </c>
      <c r="AD408" s="173">
        <v>-0.00487157802055216</v>
      </c>
    </row>
    <row r="409" spans="1:30">
      <c r="A409" s="175" t="s">
        <v>375</v>
      </c>
      <c r="B409" s="214" t="s">
        <v>1807</v>
      </c>
      <c r="C409" s="214" t="s">
        <v>403</v>
      </c>
      <c r="D409" s="153">
        <v>84</v>
      </c>
      <c r="E409" s="153">
        <v>82</v>
      </c>
      <c r="F409" s="151">
        <v>81</v>
      </c>
      <c r="G409" s="151">
        <v>81</v>
      </c>
      <c r="H409" s="151">
        <v>66</v>
      </c>
      <c r="I409" s="151">
        <v>62</v>
      </c>
      <c r="J409" s="172">
        <v>0.9</v>
      </c>
      <c r="K409" s="154">
        <v>0.976190476190476</v>
      </c>
      <c r="L409" s="154">
        <v>1</v>
      </c>
      <c r="M409" s="154">
        <v>0.939393939393939</v>
      </c>
      <c r="N409" s="207">
        <v>1820</v>
      </c>
      <c r="O409" s="153">
        <v>1674</v>
      </c>
      <c r="P409" s="153">
        <v>78</v>
      </c>
      <c r="Q409" s="151">
        <v>78</v>
      </c>
      <c r="R409" s="151">
        <v>57</v>
      </c>
      <c r="S409" s="154">
        <v>0.91978021978022</v>
      </c>
      <c r="T409" s="154">
        <v>0.928571428571429</v>
      </c>
      <c r="U409" s="155">
        <v>0.962962962962963</v>
      </c>
      <c r="V409" s="155">
        <v>0.863636363636364</v>
      </c>
      <c r="W409" s="173">
        <v>-0.0343915343915343</v>
      </c>
      <c r="X409" s="158">
        <v>532</v>
      </c>
      <c r="Y409" s="208">
        <v>496</v>
      </c>
      <c r="Z409" s="208">
        <v>533</v>
      </c>
      <c r="AA409" s="208">
        <v>472</v>
      </c>
      <c r="AB409" s="209">
        <v>0.932330827067669</v>
      </c>
      <c r="AC409" s="155">
        <v>0.885553470919325</v>
      </c>
      <c r="AD409" s="173">
        <v>0.0467773561483446</v>
      </c>
    </row>
    <row r="410" spans="1:30">
      <c r="A410" s="175" t="s">
        <v>375</v>
      </c>
      <c r="B410" s="214" t="s">
        <v>1807</v>
      </c>
      <c r="C410" s="214" t="s">
        <v>404</v>
      </c>
      <c r="D410" s="153">
        <v>99</v>
      </c>
      <c r="E410" s="153">
        <v>99</v>
      </c>
      <c r="F410" s="151">
        <v>101</v>
      </c>
      <c r="G410" s="151">
        <v>101</v>
      </c>
      <c r="H410" s="151">
        <v>73</v>
      </c>
      <c r="I410" s="151">
        <v>69</v>
      </c>
      <c r="J410" s="172">
        <v>0.9</v>
      </c>
      <c r="K410" s="154">
        <v>1</v>
      </c>
      <c r="L410" s="154">
        <v>1</v>
      </c>
      <c r="M410" s="154">
        <v>0.945205479452055</v>
      </c>
      <c r="N410" s="207">
        <v>2120</v>
      </c>
      <c r="O410" s="153">
        <v>2014</v>
      </c>
      <c r="P410" s="153">
        <v>98</v>
      </c>
      <c r="Q410" s="151">
        <v>98</v>
      </c>
      <c r="R410" s="151">
        <v>66</v>
      </c>
      <c r="S410" s="154">
        <v>0.95</v>
      </c>
      <c r="T410" s="154">
        <v>0.98989898989899</v>
      </c>
      <c r="U410" s="155">
        <v>0.97029702970297</v>
      </c>
      <c r="V410" s="155">
        <v>0.904109589041096</v>
      </c>
      <c r="W410" s="173">
        <v>0.0196019601960197</v>
      </c>
      <c r="X410" s="158">
        <v>619</v>
      </c>
      <c r="Y410" s="208">
        <v>593</v>
      </c>
      <c r="Z410" s="208">
        <v>622</v>
      </c>
      <c r="AA410" s="208">
        <v>585</v>
      </c>
      <c r="AB410" s="209">
        <v>0.957996768982229</v>
      </c>
      <c r="AC410" s="155">
        <v>0.940514469453376</v>
      </c>
      <c r="AD410" s="173">
        <v>0.0174822995288532</v>
      </c>
    </row>
    <row r="411" spans="1:30">
      <c r="A411" s="175" t="s">
        <v>375</v>
      </c>
      <c r="B411" s="214" t="s">
        <v>1807</v>
      </c>
      <c r="C411" s="214" t="s">
        <v>405</v>
      </c>
      <c r="D411" s="153">
        <v>36</v>
      </c>
      <c r="E411" s="153">
        <v>35</v>
      </c>
      <c r="F411" s="151">
        <v>37</v>
      </c>
      <c r="G411" s="151">
        <v>36</v>
      </c>
      <c r="H411" s="151">
        <v>34</v>
      </c>
      <c r="I411" s="151">
        <v>30</v>
      </c>
      <c r="J411" s="172">
        <v>0.9</v>
      </c>
      <c r="K411" s="154">
        <v>0.972222222222222</v>
      </c>
      <c r="L411" s="154">
        <v>0.972972972972973</v>
      </c>
      <c r="M411" s="154">
        <v>0.882352941176471</v>
      </c>
      <c r="N411" s="207">
        <v>823</v>
      </c>
      <c r="O411" s="153">
        <v>716</v>
      </c>
      <c r="P411" s="153">
        <v>34</v>
      </c>
      <c r="Q411" s="151">
        <v>35</v>
      </c>
      <c r="R411" s="151">
        <v>30</v>
      </c>
      <c r="S411" s="154">
        <v>0.869987849331713</v>
      </c>
      <c r="T411" s="154">
        <v>0.944444444444444</v>
      </c>
      <c r="U411" s="155">
        <v>0.945945945945946</v>
      </c>
      <c r="V411" s="155">
        <v>0.882352941176471</v>
      </c>
      <c r="W411" s="173">
        <v>-0.00150150150150152</v>
      </c>
      <c r="X411" s="158">
        <v>245</v>
      </c>
      <c r="Y411" s="208">
        <v>218</v>
      </c>
      <c r="Z411" s="208">
        <v>243</v>
      </c>
      <c r="AA411" s="208">
        <v>185</v>
      </c>
      <c r="AB411" s="209">
        <v>0.889795918367347</v>
      </c>
      <c r="AC411" s="155">
        <v>0.761316872427984</v>
      </c>
      <c r="AD411" s="173">
        <v>0.128479045939363</v>
      </c>
    </row>
    <row r="412" spans="1:30">
      <c r="A412" s="175" t="s">
        <v>375</v>
      </c>
      <c r="B412" s="214" t="s">
        <v>1807</v>
      </c>
      <c r="C412" s="214" t="s">
        <v>406</v>
      </c>
      <c r="D412" s="153">
        <v>48</v>
      </c>
      <c r="E412" s="153">
        <v>48</v>
      </c>
      <c r="F412" s="151">
        <v>52</v>
      </c>
      <c r="G412" s="151">
        <v>52</v>
      </c>
      <c r="H412" s="151">
        <v>45</v>
      </c>
      <c r="I412" s="151">
        <v>45</v>
      </c>
      <c r="J412" s="172">
        <v>0.9</v>
      </c>
      <c r="K412" s="154">
        <v>1</v>
      </c>
      <c r="L412" s="154">
        <v>1</v>
      </c>
      <c r="M412" s="154">
        <v>1</v>
      </c>
      <c r="N412" s="207">
        <v>1174</v>
      </c>
      <c r="O412" s="153">
        <v>1144</v>
      </c>
      <c r="P412" s="153">
        <v>48</v>
      </c>
      <c r="Q412" s="151">
        <v>51</v>
      </c>
      <c r="R412" s="151">
        <v>45</v>
      </c>
      <c r="S412" s="154">
        <v>0.974446337308348</v>
      </c>
      <c r="T412" s="154">
        <v>1</v>
      </c>
      <c r="U412" s="155">
        <v>0.980769230769231</v>
      </c>
      <c r="V412" s="155">
        <v>1</v>
      </c>
      <c r="W412" s="173">
        <v>0.0192307692307693</v>
      </c>
      <c r="X412" s="158">
        <v>341</v>
      </c>
      <c r="Y412" s="208">
        <v>334</v>
      </c>
      <c r="Z412" s="208">
        <v>347</v>
      </c>
      <c r="AA412" s="208">
        <v>341</v>
      </c>
      <c r="AB412" s="209">
        <v>0.979472140762463</v>
      </c>
      <c r="AC412" s="155">
        <v>0.982708933717579</v>
      </c>
      <c r="AD412" s="173">
        <v>-0.00323679295511592</v>
      </c>
    </row>
    <row r="413" spans="1:30">
      <c r="A413" s="175" t="s">
        <v>375</v>
      </c>
      <c r="B413" s="214" t="s">
        <v>1807</v>
      </c>
      <c r="C413" s="214" t="s">
        <v>407</v>
      </c>
      <c r="D413" s="153">
        <v>50</v>
      </c>
      <c r="E413" s="153">
        <v>48</v>
      </c>
      <c r="F413" s="151">
        <v>51</v>
      </c>
      <c r="G413" s="151">
        <v>50</v>
      </c>
      <c r="H413" s="151">
        <v>40</v>
      </c>
      <c r="I413" s="151">
        <v>37</v>
      </c>
      <c r="J413" s="172">
        <v>0.9</v>
      </c>
      <c r="K413" s="154">
        <v>0.96</v>
      </c>
      <c r="L413" s="154">
        <v>0.980392156862745</v>
      </c>
      <c r="M413" s="154">
        <v>0.925</v>
      </c>
      <c r="N413" s="207">
        <v>1102</v>
      </c>
      <c r="O413" s="153">
        <v>998</v>
      </c>
      <c r="P413" s="153">
        <v>45</v>
      </c>
      <c r="Q413" s="151">
        <v>45</v>
      </c>
      <c r="R413" s="151">
        <v>35</v>
      </c>
      <c r="S413" s="154">
        <v>0.90562613430127</v>
      </c>
      <c r="T413" s="154">
        <v>0.9</v>
      </c>
      <c r="U413" s="155">
        <v>0.882352941176471</v>
      </c>
      <c r="V413" s="155">
        <v>0.875</v>
      </c>
      <c r="W413" s="173">
        <v>0.0176470588235295</v>
      </c>
      <c r="X413" s="158">
        <v>321</v>
      </c>
      <c r="Y413" s="208">
        <v>284</v>
      </c>
      <c r="Z413" s="208">
        <v>319</v>
      </c>
      <c r="AA413" s="208">
        <v>284</v>
      </c>
      <c r="AB413" s="209">
        <v>0.884735202492212</v>
      </c>
      <c r="AC413" s="155">
        <v>0.890282131661442</v>
      </c>
      <c r="AD413" s="173">
        <v>-0.00554692916923016</v>
      </c>
    </row>
    <row r="414" spans="1:30">
      <c r="A414" s="175" t="s">
        <v>375</v>
      </c>
      <c r="B414" s="214" t="s">
        <v>1807</v>
      </c>
      <c r="C414" s="214" t="s">
        <v>408</v>
      </c>
      <c r="D414" s="153">
        <v>72</v>
      </c>
      <c r="E414" s="153">
        <v>57</v>
      </c>
      <c r="F414" s="151">
        <v>73</v>
      </c>
      <c r="G414" s="151">
        <v>64</v>
      </c>
      <c r="H414" s="151">
        <v>64</v>
      </c>
      <c r="I414" s="151">
        <v>61</v>
      </c>
      <c r="J414" s="172">
        <v>0.9</v>
      </c>
      <c r="K414" s="154">
        <v>0.791666666666667</v>
      </c>
      <c r="L414" s="154">
        <v>0.876712328767123</v>
      </c>
      <c r="M414" s="154">
        <v>0.953125</v>
      </c>
      <c r="N414" s="207">
        <v>1657</v>
      </c>
      <c r="O414" s="153">
        <v>1379</v>
      </c>
      <c r="P414" s="153">
        <v>56</v>
      </c>
      <c r="Q414" s="151">
        <v>60</v>
      </c>
      <c r="R414" s="151">
        <v>49</v>
      </c>
      <c r="S414" s="154">
        <v>0.832226916113458</v>
      </c>
      <c r="T414" s="154">
        <v>0.777777777777778</v>
      </c>
      <c r="U414" s="155">
        <v>0.821917808219178</v>
      </c>
      <c r="V414" s="155">
        <v>0.765625</v>
      </c>
      <c r="W414" s="173">
        <v>-0.0441400304414002</v>
      </c>
      <c r="X414" s="158">
        <v>485</v>
      </c>
      <c r="Y414" s="208">
        <v>376</v>
      </c>
      <c r="Z414" s="208">
        <v>481</v>
      </c>
      <c r="AA414" s="208">
        <v>405</v>
      </c>
      <c r="AB414" s="209">
        <v>0.775257731958763</v>
      </c>
      <c r="AC414" s="155">
        <v>0.841995841995842</v>
      </c>
      <c r="AD414" s="173">
        <v>-0.0667381100370791</v>
      </c>
    </row>
    <row r="415" spans="1:30">
      <c r="A415" s="175" t="s">
        <v>375</v>
      </c>
      <c r="B415" s="214" t="s">
        <v>1808</v>
      </c>
      <c r="C415" s="214" t="s">
        <v>409</v>
      </c>
      <c r="D415" s="153">
        <v>0</v>
      </c>
      <c r="E415" s="153">
        <v>0</v>
      </c>
      <c r="F415" s="151">
        <v>0</v>
      </c>
      <c r="G415" s="151">
        <v>0</v>
      </c>
      <c r="H415" s="151">
        <v>0</v>
      </c>
      <c r="I415" s="151">
        <v>0</v>
      </c>
      <c r="J415" s="172">
        <v>0.9</v>
      </c>
      <c r="K415" s="154">
        <v>0</v>
      </c>
      <c r="L415" s="154">
        <v>0</v>
      </c>
      <c r="M415" s="154">
        <v>0</v>
      </c>
      <c r="N415" s="207">
        <v>0</v>
      </c>
      <c r="O415" s="153">
        <v>0</v>
      </c>
      <c r="P415" s="153">
        <v>0</v>
      </c>
      <c r="Q415" s="151">
        <v>0</v>
      </c>
      <c r="R415" s="151">
        <v>0</v>
      </c>
      <c r="S415" s="154">
        <v>0</v>
      </c>
      <c r="T415" s="154">
        <v>0</v>
      </c>
      <c r="U415" s="155">
        <v>0</v>
      </c>
      <c r="V415" s="155">
        <v>0</v>
      </c>
      <c r="W415" s="173">
        <v>0</v>
      </c>
      <c r="X415" s="158">
        <v>0</v>
      </c>
      <c r="Y415" s="208">
        <v>0</v>
      </c>
      <c r="Z415" s="208">
        <v>0</v>
      </c>
      <c r="AA415" s="208">
        <v>0</v>
      </c>
      <c r="AB415" s="209">
        <v>0</v>
      </c>
      <c r="AC415" s="155">
        <v>0</v>
      </c>
      <c r="AD415" s="173">
        <v>0</v>
      </c>
    </row>
    <row r="416" spans="1:30">
      <c r="A416" s="175" t="s">
        <v>375</v>
      </c>
      <c r="B416" s="214" t="s">
        <v>1809</v>
      </c>
      <c r="C416" s="214" t="s">
        <v>410</v>
      </c>
      <c r="D416" s="153">
        <v>39</v>
      </c>
      <c r="E416" s="153">
        <v>37</v>
      </c>
      <c r="F416" s="151">
        <v>39</v>
      </c>
      <c r="G416" s="151">
        <v>35</v>
      </c>
      <c r="H416" s="151">
        <v>31</v>
      </c>
      <c r="I416" s="151">
        <v>27</v>
      </c>
      <c r="J416" s="172">
        <v>0.9</v>
      </c>
      <c r="K416" s="154">
        <v>0.948717948717949</v>
      </c>
      <c r="L416" s="154">
        <v>0.897435897435897</v>
      </c>
      <c r="M416" s="154">
        <v>0.870967741935484</v>
      </c>
      <c r="N416" s="207">
        <v>857</v>
      </c>
      <c r="O416" s="153">
        <v>803</v>
      </c>
      <c r="P416" s="153">
        <v>37</v>
      </c>
      <c r="Q416" s="151">
        <v>35</v>
      </c>
      <c r="R416" s="151">
        <v>27</v>
      </c>
      <c r="S416" s="154">
        <v>0.936989498249708</v>
      </c>
      <c r="T416" s="154">
        <v>0.948717948717949</v>
      </c>
      <c r="U416" s="155">
        <v>0.897435897435897</v>
      </c>
      <c r="V416" s="155">
        <v>0.870967741935484</v>
      </c>
      <c r="W416" s="173">
        <v>0.0512820512820512</v>
      </c>
      <c r="X416" s="158">
        <v>257</v>
      </c>
      <c r="Y416" s="208">
        <v>228</v>
      </c>
      <c r="Z416" s="208">
        <v>249</v>
      </c>
      <c r="AA416" s="208">
        <v>237</v>
      </c>
      <c r="AB416" s="209">
        <v>0.88715953307393</v>
      </c>
      <c r="AC416" s="155">
        <v>0.951807228915663</v>
      </c>
      <c r="AD416" s="173">
        <v>-0.0646476958417327</v>
      </c>
    </row>
    <row r="417" spans="1:30">
      <c r="A417" s="175" t="s">
        <v>375</v>
      </c>
      <c r="B417" s="214" t="s">
        <v>1809</v>
      </c>
      <c r="C417" s="214" t="s">
        <v>411</v>
      </c>
      <c r="D417" s="153">
        <v>32</v>
      </c>
      <c r="E417" s="153">
        <v>32</v>
      </c>
      <c r="F417" s="151">
        <v>33</v>
      </c>
      <c r="G417" s="151">
        <v>33</v>
      </c>
      <c r="H417" s="151">
        <v>27</v>
      </c>
      <c r="I417" s="151">
        <v>22</v>
      </c>
      <c r="J417" s="172">
        <v>0.9</v>
      </c>
      <c r="K417" s="154">
        <v>1</v>
      </c>
      <c r="L417" s="154">
        <v>1</v>
      </c>
      <c r="M417" s="154">
        <v>0.814814814814815</v>
      </c>
      <c r="N417" s="207">
        <v>717</v>
      </c>
      <c r="O417" s="153">
        <v>682</v>
      </c>
      <c r="P417" s="153">
        <v>32</v>
      </c>
      <c r="Q417" s="151">
        <v>33</v>
      </c>
      <c r="R417" s="151">
        <v>22</v>
      </c>
      <c r="S417" s="154">
        <v>0.95118549511855</v>
      </c>
      <c r="T417" s="154">
        <v>1</v>
      </c>
      <c r="U417" s="155">
        <v>1</v>
      </c>
      <c r="V417" s="155">
        <v>0.814814814814815</v>
      </c>
      <c r="W417" s="173">
        <v>0</v>
      </c>
      <c r="X417" s="158">
        <v>212</v>
      </c>
      <c r="Y417" s="208">
        <v>198</v>
      </c>
      <c r="Z417" s="208">
        <v>209</v>
      </c>
      <c r="AA417" s="208">
        <v>198</v>
      </c>
      <c r="AB417" s="209">
        <v>0.933962264150943</v>
      </c>
      <c r="AC417" s="155">
        <v>0.947368421052632</v>
      </c>
      <c r="AD417" s="173">
        <v>-0.0134061569016881</v>
      </c>
    </row>
    <row r="418" spans="1:30">
      <c r="A418" s="175" t="s">
        <v>375</v>
      </c>
      <c r="B418" s="214" t="s">
        <v>1809</v>
      </c>
      <c r="C418" s="214" t="s">
        <v>412</v>
      </c>
      <c r="D418" s="153">
        <v>28</v>
      </c>
      <c r="E418" s="153">
        <v>26</v>
      </c>
      <c r="F418" s="151">
        <v>29</v>
      </c>
      <c r="G418" s="151">
        <v>26</v>
      </c>
      <c r="H418" s="151">
        <v>23</v>
      </c>
      <c r="I418" s="151">
        <v>19</v>
      </c>
      <c r="J418" s="172">
        <v>0.9</v>
      </c>
      <c r="K418" s="154">
        <v>0.928571428571429</v>
      </c>
      <c r="L418" s="154">
        <v>0.896551724137931</v>
      </c>
      <c r="M418" s="154">
        <v>0.826086956521739</v>
      </c>
      <c r="N418" s="207">
        <v>597</v>
      </c>
      <c r="O418" s="153">
        <v>517</v>
      </c>
      <c r="P418" s="153">
        <v>25</v>
      </c>
      <c r="Q418" s="151">
        <v>26</v>
      </c>
      <c r="R418" s="151">
        <v>18</v>
      </c>
      <c r="S418" s="154">
        <v>0.865996649916248</v>
      </c>
      <c r="T418" s="154">
        <v>0.892857142857143</v>
      </c>
      <c r="U418" s="155">
        <v>0.896551724137931</v>
      </c>
      <c r="V418" s="155">
        <v>0.782608695652174</v>
      </c>
      <c r="W418" s="173">
        <v>-0.00369458128078815</v>
      </c>
      <c r="X418" s="158">
        <v>174</v>
      </c>
      <c r="Y418" s="208">
        <v>151</v>
      </c>
      <c r="Z418" s="208">
        <v>170</v>
      </c>
      <c r="AA418" s="208">
        <v>148</v>
      </c>
      <c r="AB418" s="209">
        <v>0.867816091954023</v>
      </c>
      <c r="AC418" s="155">
        <v>0.870588235294118</v>
      </c>
      <c r="AD418" s="173">
        <v>-0.00277214334009468</v>
      </c>
    </row>
    <row r="419" spans="1:30">
      <c r="A419" s="175" t="s">
        <v>375</v>
      </c>
      <c r="B419" s="214" t="s">
        <v>1809</v>
      </c>
      <c r="C419" s="214" t="s">
        <v>413</v>
      </c>
      <c r="D419" s="153">
        <v>44</v>
      </c>
      <c r="E419" s="153">
        <v>43</v>
      </c>
      <c r="F419" s="151">
        <v>46</v>
      </c>
      <c r="G419" s="151">
        <v>45</v>
      </c>
      <c r="H419" s="151">
        <v>40</v>
      </c>
      <c r="I419" s="151">
        <v>37</v>
      </c>
      <c r="J419" s="172">
        <v>0.9</v>
      </c>
      <c r="K419" s="154">
        <v>0.977272727272727</v>
      </c>
      <c r="L419" s="154">
        <v>0.978260869565217</v>
      </c>
      <c r="M419" s="154">
        <v>0.925</v>
      </c>
      <c r="N419" s="207">
        <v>997</v>
      </c>
      <c r="O419" s="153">
        <v>963</v>
      </c>
      <c r="P419" s="153">
        <v>43</v>
      </c>
      <c r="Q419" s="151">
        <v>45</v>
      </c>
      <c r="R419" s="151">
        <v>37</v>
      </c>
      <c r="S419" s="154">
        <v>0.965897693079238</v>
      </c>
      <c r="T419" s="154">
        <v>0.977272727272727</v>
      </c>
      <c r="U419" s="155">
        <v>0.978260869565217</v>
      </c>
      <c r="V419" s="155">
        <v>0.925</v>
      </c>
      <c r="W419" s="173">
        <v>-0.000988142292490113</v>
      </c>
      <c r="X419" s="158">
        <v>292</v>
      </c>
      <c r="Y419" s="208">
        <v>282</v>
      </c>
      <c r="Z419" s="208">
        <v>293</v>
      </c>
      <c r="AA419" s="208">
        <v>281</v>
      </c>
      <c r="AB419" s="209">
        <v>0.965753424657534</v>
      </c>
      <c r="AC419" s="155">
        <v>0.959044368600683</v>
      </c>
      <c r="AD419" s="173">
        <v>0.00670905605685168</v>
      </c>
    </row>
    <row r="420" spans="1:30">
      <c r="A420" s="175" t="s">
        <v>375</v>
      </c>
      <c r="B420" s="214" t="s">
        <v>1809</v>
      </c>
      <c r="C420" s="214" t="s">
        <v>414</v>
      </c>
      <c r="D420" s="153">
        <v>59</v>
      </c>
      <c r="E420" s="153">
        <v>59</v>
      </c>
      <c r="F420" s="151">
        <v>61</v>
      </c>
      <c r="G420" s="151">
        <v>61</v>
      </c>
      <c r="H420" s="151">
        <v>55</v>
      </c>
      <c r="I420" s="151">
        <v>55</v>
      </c>
      <c r="J420" s="172">
        <v>0.9</v>
      </c>
      <c r="K420" s="154">
        <v>1</v>
      </c>
      <c r="L420" s="154">
        <v>1</v>
      </c>
      <c r="M420" s="154">
        <v>1</v>
      </c>
      <c r="N420" s="207">
        <v>1423</v>
      </c>
      <c r="O420" s="153">
        <v>1380</v>
      </c>
      <c r="P420" s="153">
        <v>59</v>
      </c>
      <c r="Q420" s="151">
        <v>61</v>
      </c>
      <c r="R420" s="151">
        <v>55</v>
      </c>
      <c r="S420" s="154">
        <v>0.969782150386507</v>
      </c>
      <c r="T420" s="154">
        <v>1</v>
      </c>
      <c r="U420" s="155">
        <v>1</v>
      </c>
      <c r="V420" s="155">
        <v>1</v>
      </c>
      <c r="W420" s="173">
        <v>0</v>
      </c>
      <c r="X420" s="158">
        <v>413</v>
      </c>
      <c r="Y420" s="208">
        <v>406</v>
      </c>
      <c r="Z420" s="208">
        <v>413</v>
      </c>
      <c r="AA420" s="208">
        <v>396</v>
      </c>
      <c r="AB420" s="209">
        <v>0.983050847457627</v>
      </c>
      <c r="AC420" s="155">
        <v>0.958837772397094</v>
      </c>
      <c r="AD420" s="173">
        <v>0.0242130750605327</v>
      </c>
    </row>
    <row r="421" spans="1:30">
      <c r="A421" s="175" t="s">
        <v>375</v>
      </c>
      <c r="B421" s="214" t="s">
        <v>1809</v>
      </c>
      <c r="C421" s="214" t="s">
        <v>415</v>
      </c>
      <c r="D421" s="153">
        <v>47</v>
      </c>
      <c r="E421" s="153">
        <v>46</v>
      </c>
      <c r="F421" s="151">
        <v>46</v>
      </c>
      <c r="G421" s="151">
        <v>46</v>
      </c>
      <c r="H421" s="151">
        <v>35</v>
      </c>
      <c r="I421" s="151">
        <v>34</v>
      </c>
      <c r="J421" s="172">
        <v>0.9</v>
      </c>
      <c r="K421" s="154">
        <v>0.978723404255319</v>
      </c>
      <c r="L421" s="154">
        <v>1</v>
      </c>
      <c r="M421" s="154">
        <v>0.971428571428571</v>
      </c>
      <c r="N421" s="207">
        <v>1070</v>
      </c>
      <c r="O421" s="153">
        <v>1052</v>
      </c>
      <c r="P421" s="153">
        <v>46</v>
      </c>
      <c r="Q421" s="151">
        <v>46</v>
      </c>
      <c r="R421" s="151">
        <v>34</v>
      </c>
      <c r="S421" s="154">
        <v>0.983177570093458</v>
      </c>
      <c r="T421" s="154">
        <v>0.978723404255319</v>
      </c>
      <c r="U421" s="155">
        <v>1</v>
      </c>
      <c r="V421" s="155">
        <v>0.971428571428571</v>
      </c>
      <c r="W421" s="173">
        <v>-0.0212765957446809</v>
      </c>
      <c r="X421" s="158">
        <v>309</v>
      </c>
      <c r="Y421" s="208">
        <v>302</v>
      </c>
      <c r="Z421" s="208">
        <v>315</v>
      </c>
      <c r="AA421" s="208">
        <v>311</v>
      </c>
      <c r="AB421" s="209">
        <v>0.977346278317152</v>
      </c>
      <c r="AC421" s="155">
        <v>0.987301587301587</v>
      </c>
      <c r="AD421" s="173">
        <v>-0.0099553089844352</v>
      </c>
    </row>
    <row r="422" spans="1:30">
      <c r="A422" s="175" t="s">
        <v>375</v>
      </c>
      <c r="B422" s="214" t="s">
        <v>1809</v>
      </c>
      <c r="C422" s="214" t="s">
        <v>416</v>
      </c>
      <c r="D422" s="153">
        <v>43</v>
      </c>
      <c r="E422" s="153">
        <v>43</v>
      </c>
      <c r="F422" s="151">
        <v>45</v>
      </c>
      <c r="G422" s="151">
        <v>45</v>
      </c>
      <c r="H422" s="151">
        <v>35</v>
      </c>
      <c r="I422" s="151">
        <v>34</v>
      </c>
      <c r="J422" s="172">
        <v>0.9</v>
      </c>
      <c r="K422" s="154">
        <v>1</v>
      </c>
      <c r="L422" s="154">
        <v>1</v>
      </c>
      <c r="M422" s="154">
        <v>0.971428571428571</v>
      </c>
      <c r="N422" s="207">
        <v>1002</v>
      </c>
      <c r="O422" s="153">
        <v>983</v>
      </c>
      <c r="P422" s="153">
        <v>43</v>
      </c>
      <c r="Q422" s="151">
        <v>45</v>
      </c>
      <c r="R422" s="151">
        <v>34</v>
      </c>
      <c r="S422" s="154">
        <v>0.981037924151697</v>
      </c>
      <c r="T422" s="154">
        <v>1</v>
      </c>
      <c r="U422" s="155">
        <v>1</v>
      </c>
      <c r="V422" s="155">
        <v>0.971428571428571</v>
      </c>
      <c r="W422" s="173">
        <v>0</v>
      </c>
      <c r="X422" s="158">
        <v>283</v>
      </c>
      <c r="Y422" s="208">
        <v>277</v>
      </c>
      <c r="Z422" s="208">
        <v>295</v>
      </c>
      <c r="AA422" s="208">
        <v>290</v>
      </c>
      <c r="AB422" s="209">
        <v>0.978798586572438</v>
      </c>
      <c r="AC422" s="155">
        <v>0.983050847457627</v>
      </c>
      <c r="AD422" s="173">
        <v>-0.00425226088518904</v>
      </c>
    </row>
    <row r="423" spans="1:30">
      <c r="A423" s="175" t="s">
        <v>375</v>
      </c>
      <c r="B423" s="214" t="s">
        <v>1809</v>
      </c>
      <c r="C423" s="214" t="s">
        <v>417</v>
      </c>
      <c r="D423" s="153">
        <v>50</v>
      </c>
      <c r="E423" s="153">
        <v>50</v>
      </c>
      <c r="F423" s="151">
        <v>51</v>
      </c>
      <c r="G423" s="151">
        <v>51</v>
      </c>
      <c r="H423" s="151">
        <v>41</v>
      </c>
      <c r="I423" s="151">
        <v>41</v>
      </c>
      <c r="J423" s="172">
        <v>0.9</v>
      </c>
      <c r="K423" s="154">
        <v>1</v>
      </c>
      <c r="L423" s="154">
        <v>1</v>
      </c>
      <c r="M423" s="154">
        <v>1</v>
      </c>
      <c r="N423" s="207">
        <v>1086</v>
      </c>
      <c r="O423" s="153">
        <v>1030</v>
      </c>
      <c r="P423" s="153">
        <v>49</v>
      </c>
      <c r="Q423" s="151">
        <v>51</v>
      </c>
      <c r="R423" s="151">
        <v>37</v>
      </c>
      <c r="S423" s="154">
        <v>0.948434622467772</v>
      </c>
      <c r="T423" s="154">
        <v>0.98</v>
      </c>
      <c r="U423" s="155">
        <v>1</v>
      </c>
      <c r="V423" s="155">
        <v>0.902439024390244</v>
      </c>
      <c r="W423" s="173">
        <v>-0.02</v>
      </c>
      <c r="X423" s="158">
        <v>322</v>
      </c>
      <c r="Y423" s="208">
        <v>307</v>
      </c>
      <c r="Z423" s="208">
        <v>315</v>
      </c>
      <c r="AA423" s="208">
        <v>298</v>
      </c>
      <c r="AB423" s="209">
        <v>0.953416149068323</v>
      </c>
      <c r="AC423" s="155">
        <v>0.946031746031746</v>
      </c>
      <c r="AD423" s="173">
        <v>0.00738440303657695</v>
      </c>
    </row>
    <row r="424" spans="1:30">
      <c r="A424" s="175" t="s">
        <v>375</v>
      </c>
      <c r="B424" s="214" t="s">
        <v>1809</v>
      </c>
      <c r="C424" s="214" t="s">
        <v>418</v>
      </c>
      <c r="D424" s="153">
        <v>46</v>
      </c>
      <c r="E424" s="153">
        <v>44</v>
      </c>
      <c r="F424" s="151">
        <v>46</v>
      </c>
      <c r="G424" s="151">
        <v>45</v>
      </c>
      <c r="H424" s="151">
        <v>36</v>
      </c>
      <c r="I424" s="151">
        <v>31</v>
      </c>
      <c r="J424" s="172">
        <v>0.9</v>
      </c>
      <c r="K424" s="154">
        <v>0.956521739130435</v>
      </c>
      <c r="L424" s="154">
        <v>0.978260869565217</v>
      </c>
      <c r="M424" s="154">
        <v>0.861111111111111</v>
      </c>
      <c r="N424" s="207">
        <v>1020</v>
      </c>
      <c r="O424" s="153">
        <v>938</v>
      </c>
      <c r="P424" s="153">
        <v>43</v>
      </c>
      <c r="Q424" s="151">
        <v>45</v>
      </c>
      <c r="R424" s="151">
        <v>31</v>
      </c>
      <c r="S424" s="154">
        <v>0.919607843137255</v>
      </c>
      <c r="T424" s="154">
        <v>0.934782608695652</v>
      </c>
      <c r="U424" s="155">
        <v>0.978260869565217</v>
      </c>
      <c r="V424" s="155">
        <v>0.861111111111111</v>
      </c>
      <c r="W424" s="173">
        <v>-0.0434782608695652</v>
      </c>
      <c r="X424" s="158">
        <v>294</v>
      </c>
      <c r="Y424" s="208">
        <v>272</v>
      </c>
      <c r="Z424" s="208">
        <v>296</v>
      </c>
      <c r="AA424" s="208">
        <v>272</v>
      </c>
      <c r="AB424" s="209">
        <v>0.925170068027211</v>
      </c>
      <c r="AC424" s="155">
        <v>0.918918918918919</v>
      </c>
      <c r="AD424" s="173">
        <v>0.00625114910829194</v>
      </c>
    </row>
    <row r="425" spans="1:30">
      <c r="A425" s="175" t="s">
        <v>375</v>
      </c>
      <c r="B425" s="214" t="s">
        <v>1809</v>
      </c>
      <c r="C425" s="214" t="s">
        <v>419</v>
      </c>
      <c r="D425" s="153">
        <v>48</v>
      </c>
      <c r="E425" s="153">
        <v>48</v>
      </c>
      <c r="F425" s="151">
        <v>47</v>
      </c>
      <c r="G425" s="151">
        <v>47</v>
      </c>
      <c r="H425" s="151">
        <v>41</v>
      </c>
      <c r="I425" s="151">
        <v>41</v>
      </c>
      <c r="J425" s="172">
        <v>0.9</v>
      </c>
      <c r="K425" s="154">
        <v>1</v>
      </c>
      <c r="L425" s="154">
        <v>1</v>
      </c>
      <c r="M425" s="154">
        <v>1</v>
      </c>
      <c r="N425" s="207">
        <v>1036</v>
      </c>
      <c r="O425" s="153">
        <v>1025</v>
      </c>
      <c r="P425" s="153">
        <v>48</v>
      </c>
      <c r="Q425" s="151">
        <v>47</v>
      </c>
      <c r="R425" s="151">
        <v>41</v>
      </c>
      <c r="S425" s="154">
        <v>0.989382239382239</v>
      </c>
      <c r="T425" s="154">
        <v>1</v>
      </c>
      <c r="U425" s="155">
        <v>1</v>
      </c>
      <c r="V425" s="155">
        <v>1</v>
      </c>
      <c r="W425" s="173">
        <v>0</v>
      </c>
      <c r="X425" s="158">
        <v>303</v>
      </c>
      <c r="Y425" s="208">
        <v>297</v>
      </c>
      <c r="Z425" s="208">
        <v>303</v>
      </c>
      <c r="AA425" s="208">
        <v>299</v>
      </c>
      <c r="AB425" s="209">
        <v>0.98019801980198</v>
      </c>
      <c r="AC425" s="155">
        <v>0.986798679867987</v>
      </c>
      <c r="AD425" s="173">
        <v>-0.00660066006600657</v>
      </c>
    </row>
    <row r="426" spans="1:30">
      <c r="A426" s="175" t="s">
        <v>375</v>
      </c>
      <c r="B426" s="214" t="s">
        <v>1809</v>
      </c>
      <c r="C426" s="214" t="s">
        <v>420</v>
      </c>
      <c r="D426" s="153">
        <v>41</v>
      </c>
      <c r="E426" s="153">
        <v>41</v>
      </c>
      <c r="F426" s="151">
        <v>41</v>
      </c>
      <c r="G426" s="151">
        <v>41</v>
      </c>
      <c r="H426" s="151">
        <v>34</v>
      </c>
      <c r="I426" s="151">
        <v>34</v>
      </c>
      <c r="J426" s="172">
        <v>0.9</v>
      </c>
      <c r="K426" s="154">
        <v>1</v>
      </c>
      <c r="L426" s="154">
        <v>1</v>
      </c>
      <c r="M426" s="154">
        <v>1</v>
      </c>
      <c r="N426" s="207">
        <v>929</v>
      </c>
      <c r="O426" s="153">
        <v>909</v>
      </c>
      <c r="P426" s="153">
        <v>41</v>
      </c>
      <c r="Q426" s="151">
        <v>41</v>
      </c>
      <c r="R426" s="151">
        <v>34</v>
      </c>
      <c r="S426" s="154">
        <v>0.978471474703983</v>
      </c>
      <c r="T426" s="154">
        <v>1</v>
      </c>
      <c r="U426" s="155">
        <v>1</v>
      </c>
      <c r="V426" s="155">
        <v>1</v>
      </c>
      <c r="W426" s="173">
        <v>0</v>
      </c>
      <c r="X426" s="158">
        <v>264</v>
      </c>
      <c r="Y426" s="208">
        <v>262</v>
      </c>
      <c r="Z426" s="208">
        <v>272</v>
      </c>
      <c r="AA426" s="208">
        <v>265</v>
      </c>
      <c r="AB426" s="209">
        <v>0.992424242424242</v>
      </c>
      <c r="AC426" s="155">
        <v>0.974264705882353</v>
      </c>
      <c r="AD426" s="173">
        <v>0.0181595365418895</v>
      </c>
    </row>
    <row r="427" spans="1:30">
      <c r="A427" s="175" t="s">
        <v>375</v>
      </c>
      <c r="B427" s="214" t="s">
        <v>1809</v>
      </c>
      <c r="C427" s="214" t="s">
        <v>421</v>
      </c>
      <c r="D427" s="153">
        <v>30</v>
      </c>
      <c r="E427" s="153">
        <v>29</v>
      </c>
      <c r="F427" s="151">
        <v>30</v>
      </c>
      <c r="G427" s="151">
        <v>28</v>
      </c>
      <c r="H427" s="151">
        <v>22</v>
      </c>
      <c r="I427" s="151">
        <v>20</v>
      </c>
      <c r="J427" s="172">
        <v>0.9</v>
      </c>
      <c r="K427" s="154">
        <v>0.966666666666667</v>
      </c>
      <c r="L427" s="154">
        <v>0.933333333333333</v>
      </c>
      <c r="M427" s="154">
        <v>0.909090909090909</v>
      </c>
      <c r="N427" s="207">
        <v>691</v>
      </c>
      <c r="O427" s="153">
        <v>660</v>
      </c>
      <c r="P427" s="153">
        <v>28</v>
      </c>
      <c r="Q427" s="151">
        <v>27</v>
      </c>
      <c r="R427" s="151">
        <v>19</v>
      </c>
      <c r="S427" s="154">
        <v>0.955137481910275</v>
      </c>
      <c r="T427" s="154">
        <v>0.933333333333333</v>
      </c>
      <c r="U427" s="155">
        <v>0.9</v>
      </c>
      <c r="V427" s="155">
        <v>0.863636363636364</v>
      </c>
      <c r="W427" s="173">
        <v>0.0333333333333333</v>
      </c>
      <c r="X427" s="158">
        <v>201</v>
      </c>
      <c r="Y427" s="208">
        <v>187</v>
      </c>
      <c r="Z427" s="208">
        <v>206</v>
      </c>
      <c r="AA427" s="208">
        <v>199</v>
      </c>
      <c r="AB427" s="209">
        <v>0.930348258706468</v>
      </c>
      <c r="AC427" s="155">
        <v>0.966019417475728</v>
      </c>
      <c r="AD427" s="173">
        <v>-0.0356711587692605</v>
      </c>
    </row>
    <row r="428" spans="1:30">
      <c r="A428" s="175" t="s">
        <v>375</v>
      </c>
      <c r="B428" s="214" t="s">
        <v>1809</v>
      </c>
      <c r="C428" s="214" t="s">
        <v>422</v>
      </c>
      <c r="D428" s="153">
        <v>46</v>
      </c>
      <c r="E428" s="153">
        <v>43</v>
      </c>
      <c r="F428" s="151">
        <v>48</v>
      </c>
      <c r="G428" s="151">
        <v>47</v>
      </c>
      <c r="H428" s="151">
        <v>39</v>
      </c>
      <c r="I428" s="151">
        <v>39</v>
      </c>
      <c r="J428" s="172">
        <v>0.9</v>
      </c>
      <c r="K428" s="154">
        <v>0.934782608695652</v>
      </c>
      <c r="L428" s="154">
        <v>0.979166666666667</v>
      </c>
      <c r="M428" s="154">
        <v>1</v>
      </c>
      <c r="N428" s="207">
        <v>1078</v>
      </c>
      <c r="O428" s="153">
        <v>1058</v>
      </c>
      <c r="P428" s="153">
        <v>43</v>
      </c>
      <c r="Q428" s="151">
        <v>47</v>
      </c>
      <c r="R428" s="151">
        <v>39</v>
      </c>
      <c r="S428" s="154">
        <v>0.981447124304267</v>
      </c>
      <c r="T428" s="154">
        <v>0.934782608695652</v>
      </c>
      <c r="U428" s="155">
        <v>0.979166666666667</v>
      </c>
      <c r="V428" s="155">
        <v>1</v>
      </c>
      <c r="W428" s="173">
        <v>-0.0443840579710144</v>
      </c>
      <c r="X428" s="158">
        <v>318</v>
      </c>
      <c r="Y428" s="208">
        <v>307</v>
      </c>
      <c r="Z428" s="208">
        <v>316</v>
      </c>
      <c r="AA428" s="208">
        <v>312</v>
      </c>
      <c r="AB428" s="209">
        <v>0.965408805031447</v>
      </c>
      <c r="AC428" s="155">
        <v>0.987341772151899</v>
      </c>
      <c r="AD428" s="173">
        <v>-0.0219329671204522</v>
      </c>
    </row>
    <row r="429" spans="1:30">
      <c r="A429" s="175" t="s">
        <v>375</v>
      </c>
      <c r="B429" s="214" t="s">
        <v>1809</v>
      </c>
      <c r="C429" s="214" t="s">
        <v>423</v>
      </c>
      <c r="D429" s="153">
        <v>24</v>
      </c>
      <c r="E429" s="153">
        <v>24</v>
      </c>
      <c r="F429" s="151">
        <v>25</v>
      </c>
      <c r="G429" s="151">
        <v>25</v>
      </c>
      <c r="H429" s="151">
        <v>20</v>
      </c>
      <c r="I429" s="151">
        <v>19</v>
      </c>
      <c r="J429" s="172">
        <v>0.9</v>
      </c>
      <c r="K429" s="154">
        <v>1</v>
      </c>
      <c r="L429" s="154">
        <v>1</v>
      </c>
      <c r="M429" s="154">
        <v>0.95</v>
      </c>
      <c r="N429" s="207">
        <v>544</v>
      </c>
      <c r="O429" s="153">
        <v>509</v>
      </c>
      <c r="P429" s="153">
        <v>24</v>
      </c>
      <c r="Q429" s="151">
        <v>25</v>
      </c>
      <c r="R429" s="151">
        <v>19</v>
      </c>
      <c r="S429" s="154">
        <v>0.935661764705882</v>
      </c>
      <c r="T429" s="154">
        <v>1</v>
      </c>
      <c r="U429" s="155">
        <v>1</v>
      </c>
      <c r="V429" s="155">
        <v>0.95</v>
      </c>
      <c r="W429" s="173">
        <v>0</v>
      </c>
      <c r="X429" s="158">
        <v>155</v>
      </c>
      <c r="Y429" s="208">
        <v>151</v>
      </c>
      <c r="Z429" s="208">
        <v>163</v>
      </c>
      <c r="AA429" s="208">
        <v>146</v>
      </c>
      <c r="AB429" s="209">
        <v>0.974193548387097</v>
      </c>
      <c r="AC429" s="155">
        <v>0.895705521472393</v>
      </c>
      <c r="AD429" s="173">
        <v>0.0784880269147041</v>
      </c>
    </row>
    <row r="430" spans="1:30">
      <c r="A430" s="175" t="s">
        <v>375</v>
      </c>
      <c r="B430" s="214" t="s">
        <v>1809</v>
      </c>
      <c r="C430" s="214" t="s">
        <v>424</v>
      </c>
      <c r="D430" s="153">
        <v>41</v>
      </c>
      <c r="E430" s="153">
        <v>40</v>
      </c>
      <c r="F430" s="151">
        <v>41</v>
      </c>
      <c r="G430" s="151">
        <v>39</v>
      </c>
      <c r="H430" s="151">
        <v>35</v>
      </c>
      <c r="I430" s="151">
        <v>28</v>
      </c>
      <c r="J430" s="172">
        <v>0.9</v>
      </c>
      <c r="K430" s="154">
        <v>0.975609756097561</v>
      </c>
      <c r="L430" s="154">
        <v>0.951219512195122</v>
      </c>
      <c r="M430" s="154">
        <v>0.8</v>
      </c>
      <c r="N430" s="207">
        <v>886</v>
      </c>
      <c r="O430" s="153">
        <v>839</v>
      </c>
      <c r="P430" s="153">
        <v>40</v>
      </c>
      <c r="Q430" s="151">
        <v>39</v>
      </c>
      <c r="R430" s="151">
        <v>28</v>
      </c>
      <c r="S430" s="154">
        <v>0.946952595936795</v>
      </c>
      <c r="T430" s="154">
        <v>0.975609756097561</v>
      </c>
      <c r="U430" s="155">
        <v>0.951219512195122</v>
      </c>
      <c r="V430" s="155">
        <v>0.8</v>
      </c>
      <c r="W430" s="173">
        <v>0.024390243902439</v>
      </c>
      <c r="X430" s="158">
        <v>260</v>
      </c>
      <c r="Y430" s="208">
        <v>240</v>
      </c>
      <c r="Z430" s="208">
        <v>257</v>
      </c>
      <c r="AA430" s="208">
        <v>243</v>
      </c>
      <c r="AB430" s="209">
        <v>0.923076923076923</v>
      </c>
      <c r="AC430" s="155">
        <v>0.945525291828794</v>
      </c>
      <c r="AD430" s="173">
        <v>-0.0224483687518706</v>
      </c>
    </row>
    <row r="431" spans="1:30">
      <c r="A431" s="175" t="s">
        <v>375</v>
      </c>
      <c r="B431" s="214" t="s">
        <v>1809</v>
      </c>
      <c r="C431" s="214" t="s">
        <v>425</v>
      </c>
      <c r="D431" s="153">
        <v>26</v>
      </c>
      <c r="E431" s="153">
        <v>26</v>
      </c>
      <c r="F431" s="151">
        <v>27</v>
      </c>
      <c r="G431" s="151">
        <v>26</v>
      </c>
      <c r="H431" s="151">
        <v>18</v>
      </c>
      <c r="I431" s="151">
        <v>18</v>
      </c>
      <c r="J431" s="172">
        <v>0.9</v>
      </c>
      <c r="K431" s="154">
        <v>1</v>
      </c>
      <c r="L431" s="154">
        <v>0.962962962962963</v>
      </c>
      <c r="M431" s="154">
        <v>1</v>
      </c>
      <c r="N431" s="207">
        <v>570</v>
      </c>
      <c r="O431" s="153">
        <v>548</v>
      </c>
      <c r="P431" s="153">
        <v>26</v>
      </c>
      <c r="Q431" s="151">
        <v>26</v>
      </c>
      <c r="R431" s="151">
        <v>18</v>
      </c>
      <c r="S431" s="154">
        <v>0.96140350877193</v>
      </c>
      <c r="T431" s="154">
        <v>1</v>
      </c>
      <c r="U431" s="155">
        <v>0.962962962962963</v>
      </c>
      <c r="V431" s="155">
        <v>1</v>
      </c>
      <c r="W431" s="173">
        <v>0.0370370370370371</v>
      </c>
      <c r="X431" s="158">
        <v>171</v>
      </c>
      <c r="Y431" s="208">
        <v>166</v>
      </c>
      <c r="Z431" s="208">
        <v>163</v>
      </c>
      <c r="AA431" s="208">
        <v>158</v>
      </c>
      <c r="AB431" s="209">
        <v>0.970760233918129</v>
      </c>
      <c r="AC431" s="155">
        <v>0.969325153374233</v>
      </c>
      <c r="AD431" s="173">
        <v>0.00143508054389552</v>
      </c>
    </row>
    <row r="432" spans="1:30">
      <c r="A432" s="175" t="s">
        <v>375</v>
      </c>
      <c r="B432" s="214" t="s">
        <v>1809</v>
      </c>
      <c r="C432" s="214" t="s">
        <v>426</v>
      </c>
      <c r="D432" s="153">
        <v>31</v>
      </c>
      <c r="E432" s="153">
        <v>31</v>
      </c>
      <c r="F432" s="151">
        <v>31</v>
      </c>
      <c r="G432" s="151">
        <v>31</v>
      </c>
      <c r="H432" s="151">
        <v>22</v>
      </c>
      <c r="I432" s="151">
        <v>21</v>
      </c>
      <c r="J432" s="172">
        <v>0.9</v>
      </c>
      <c r="K432" s="154">
        <v>1</v>
      </c>
      <c r="L432" s="154">
        <v>1</v>
      </c>
      <c r="M432" s="154">
        <v>0.954545454545455</v>
      </c>
      <c r="N432" s="207">
        <v>674</v>
      </c>
      <c r="O432" s="153">
        <v>651</v>
      </c>
      <c r="P432" s="153">
        <v>30</v>
      </c>
      <c r="Q432" s="151">
        <v>31</v>
      </c>
      <c r="R432" s="151">
        <v>21</v>
      </c>
      <c r="S432" s="154">
        <v>0.965875370919881</v>
      </c>
      <c r="T432" s="154">
        <v>0.967741935483871</v>
      </c>
      <c r="U432" s="155">
        <v>1</v>
      </c>
      <c r="V432" s="155">
        <v>0.954545454545455</v>
      </c>
      <c r="W432" s="173">
        <v>-0.032258064516129</v>
      </c>
      <c r="X432" s="158">
        <v>196</v>
      </c>
      <c r="Y432" s="208">
        <v>191</v>
      </c>
      <c r="Z432" s="208">
        <v>198</v>
      </c>
      <c r="AA432" s="208">
        <v>191</v>
      </c>
      <c r="AB432" s="209">
        <v>0.974489795918367</v>
      </c>
      <c r="AC432" s="155">
        <v>0.964646464646465</v>
      </c>
      <c r="AD432" s="173">
        <v>0.00984333127190273</v>
      </c>
    </row>
    <row r="433" spans="1:30">
      <c r="A433" s="175" t="s">
        <v>375</v>
      </c>
      <c r="B433" s="214" t="s">
        <v>1809</v>
      </c>
      <c r="C433" s="214" t="s">
        <v>427</v>
      </c>
      <c r="D433" s="153">
        <v>42</v>
      </c>
      <c r="E433" s="153">
        <v>42</v>
      </c>
      <c r="F433" s="151">
        <v>43</v>
      </c>
      <c r="G433" s="151">
        <v>43</v>
      </c>
      <c r="H433" s="151">
        <v>34</v>
      </c>
      <c r="I433" s="151">
        <v>34</v>
      </c>
      <c r="J433" s="172">
        <v>0.9</v>
      </c>
      <c r="K433" s="154">
        <v>1</v>
      </c>
      <c r="L433" s="154">
        <v>1</v>
      </c>
      <c r="M433" s="154">
        <v>1</v>
      </c>
      <c r="N433" s="207">
        <v>892</v>
      </c>
      <c r="O433" s="153">
        <v>862</v>
      </c>
      <c r="P433" s="153">
        <v>42</v>
      </c>
      <c r="Q433" s="151">
        <v>43</v>
      </c>
      <c r="R433" s="151">
        <v>34</v>
      </c>
      <c r="S433" s="154">
        <v>0.966367713004484</v>
      </c>
      <c r="T433" s="154">
        <v>1</v>
      </c>
      <c r="U433" s="155">
        <v>1</v>
      </c>
      <c r="V433" s="155">
        <v>1</v>
      </c>
      <c r="W433" s="173">
        <v>0</v>
      </c>
      <c r="X433" s="158">
        <v>265</v>
      </c>
      <c r="Y433" s="208">
        <v>254</v>
      </c>
      <c r="Z433" s="208">
        <v>259</v>
      </c>
      <c r="AA433" s="208">
        <v>252</v>
      </c>
      <c r="AB433" s="209">
        <v>0.958490566037736</v>
      </c>
      <c r="AC433" s="155">
        <v>0.972972972972973</v>
      </c>
      <c r="AD433" s="173">
        <v>-0.0144824069352372</v>
      </c>
    </row>
    <row r="434" spans="1:30">
      <c r="A434" s="175" t="s">
        <v>375</v>
      </c>
      <c r="B434" s="214" t="s">
        <v>1809</v>
      </c>
      <c r="C434" s="214" t="s">
        <v>428</v>
      </c>
      <c r="D434" s="153">
        <v>46</v>
      </c>
      <c r="E434" s="153">
        <v>46</v>
      </c>
      <c r="F434" s="151">
        <v>49</v>
      </c>
      <c r="G434" s="151">
        <v>48</v>
      </c>
      <c r="H434" s="151">
        <v>37</v>
      </c>
      <c r="I434" s="151">
        <v>36</v>
      </c>
      <c r="J434" s="172">
        <v>0.9</v>
      </c>
      <c r="K434" s="154">
        <v>1</v>
      </c>
      <c r="L434" s="154">
        <v>0.979591836734694</v>
      </c>
      <c r="M434" s="154">
        <v>0.972972972972973</v>
      </c>
      <c r="N434" s="207">
        <v>985</v>
      </c>
      <c r="O434" s="153">
        <v>927</v>
      </c>
      <c r="P434" s="153">
        <v>46</v>
      </c>
      <c r="Q434" s="151">
        <v>48</v>
      </c>
      <c r="R434" s="151">
        <v>36</v>
      </c>
      <c r="S434" s="154">
        <v>0.941116751269035</v>
      </c>
      <c r="T434" s="154">
        <v>1</v>
      </c>
      <c r="U434" s="155">
        <v>0.979591836734694</v>
      </c>
      <c r="V434" s="155">
        <v>0.972972972972973</v>
      </c>
      <c r="W434" s="173">
        <v>0.0204081632653061</v>
      </c>
      <c r="X434" s="158">
        <v>304</v>
      </c>
      <c r="Y434" s="208">
        <v>289</v>
      </c>
      <c r="Z434" s="208">
        <v>297</v>
      </c>
      <c r="AA434" s="208">
        <v>276</v>
      </c>
      <c r="AB434" s="209">
        <v>0.950657894736842</v>
      </c>
      <c r="AC434" s="155">
        <v>0.929292929292929</v>
      </c>
      <c r="AD434" s="173">
        <v>0.0213649654439129</v>
      </c>
    </row>
    <row r="435" spans="1:30">
      <c r="A435" s="175" t="s">
        <v>375</v>
      </c>
      <c r="B435" s="214" t="s">
        <v>1809</v>
      </c>
      <c r="C435" s="214" t="s">
        <v>429</v>
      </c>
      <c r="D435" s="153">
        <v>45</v>
      </c>
      <c r="E435" s="153">
        <v>43</v>
      </c>
      <c r="F435" s="151">
        <v>45</v>
      </c>
      <c r="G435" s="151">
        <v>44</v>
      </c>
      <c r="H435" s="151">
        <v>35</v>
      </c>
      <c r="I435" s="151">
        <v>35</v>
      </c>
      <c r="J435" s="172">
        <v>0.9</v>
      </c>
      <c r="K435" s="154">
        <v>0.955555555555556</v>
      </c>
      <c r="L435" s="154">
        <v>0.977777777777778</v>
      </c>
      <c r="M435" s="154">
        <v>1</v>
      </c>
      <c r="N435" s="207">
        <v>1003</v>
      </c>
      <c r="O435" s="153">
        <v>989</v>
      </c>
      <c r="P435" s="153">
        <v>43</v>
      </c>
      <c r="Q435" s="151">
        <v>44</v>
      </c>
      <c r="R435" s="151">
        <v>35</v>
      </c>
      <c r="S435" s="154">
        <v>0.986041874376869</v>
      </c>
      <c r="T435" s="154">
        <v>0.955555555555556</v>
      </c>
      <c r="U435" s="155">
        <v>0.977777777777778</v>
      </c>
      <c r="V435" s="155">
        <v>1</v>
      </c>
      <c r="W435" s="173">
        <v>-0.0222222222222221</v>
      </c>
      <c r="X435" s="158">
        <v>291</v>
      </c>
      <c r="Y435" s="208">
        <v>288</v>
      </c>
      <c r="Z435" s="208">
        <v>292</v>
      </c>
      <c r="AA435" s="208">
        <v>287</v>
      </c>
      <c r="AB435" s="209">
        <v>0.989690721649485</v>
      </c>
      <c r="AC435" s="155">
        <v>0.982876712328767</v>
      </c>
      <c r="AD435" s="173">
        <v>0.00681400932071741</v>
      </c>
    </row>
    <row r="436" spans="1:30">
      <c r="A436" s="175" t="s">
        <v>375</v>
      </c>
      <c r="B436" s="214" t="s">
        <v>1809</v>
      </c>
      <c r="C436" s="214" t="s">
        <v>430</v>
      </c>
      <c r="D436" s="153">
        <v>29</v>
      </c>
      <c r="E436" s="153">
        <v>28</v>
      </c>
      <c r="F436" s="151">
        <v>30</v>
      </c>
      <c r="G436" s="151">
        <v>30</v>
      </c>
      <c r="H436" s="151">
        <v>25</v>
      </c>
      <c r="I436" s="151">
        <v>24</v>
      </c>
      <c r="J436" s="172">
        <v>0.9</v>
      </c>
      <c r="K436" s="154">
        <v>0.96551724137931</v>
      </c>
      <c r="L436" s="154">
        <v>1</v>
      </c>
      <c r="M436" s="154">
        <v>0.96</v>
      </c>
      <c r="N436" s="207">
        <v>643</v>
      </c>
      <c r="O436" s="153">
        <v>619</v>
      </c>
      <c r="P436" s="153">
        <v>28</v>
      </c>
      <c r="Q436" s="151">
        <v>30</v>
      </c>
      <c r="R436" s="151">
        <v>24</v>
      </c>
      <c r="S436" s="154">
        <v>0.962674961119751</v>
      </c>
      <c r="T436" s="154">
        <v>0.96551724137931</v>
      </c>
      <c r="U436" s="155">
        <v>1</v>
      </c>
      <c r="V436" s="155">
        <v>0.96</v>
      </c>
      <c r="W436" s="173">
        <v>-0.0344827586206896</v>
      </c>
      <c r="X436" s="158">
        <v>189</v>
      </c>
      <c r="Y436" s="208">
        <v>182</v>
      </c>
      <c r="Z436" s="208">
        <v>190</v>
      </c>
      <c r="AA436" s="208">
        <v>184</v>
      </c>
      <c r="AB436" s="209">
        <v>0.962962962962963</v>
      </c>
      <c r="AC436" s="155">
        <v>0.968421052631579</v>
      </c>
      <c r="AD436" s="173">
        <v>-0.00545808966861605</v>
      </c>
    </row>
    <row r="437" spans="1:30">
      <c r="A437" s="175" t="s">
        <v>375</v>
      </c>
      <c r="B437" s="214" t="s">
        <v>1809</v>
      </c>
      <c r="C437" s="214" t="s">
        <v>431</v>
      </c>
      <c r="D437" s="153">
        <v>19</v>
      </c>
      <c r="E437" s="153">
        <v>19</v>
      </c>
      <c r="F437" s="151">
        <v>18</v>
      </c>
      <c r="G437" s="151">
        <v>18</v>
      </c>
      <c r="H437" s="151">
        <v>16</v>
      </c>
      <c r="I437" s="151">
        <v>16</v>
      </c>
      <c r="J437" s="172">
        <v>0.9</v>
      </c>
      <c r="K437" s="154">
        <v>1</v>
      </c>
      <c r="L437" s="154">
        <v>1</v>
      </c>
      <c r="M437" s="154">
        <v>1</v>
      </c>
      <c r="N437" s="207">
        <v>405</v>
      </c>
      <c r="O437" s="153">
        <v>399</v>
      </c>
      <c r="P437" s="153">
        <v>19</v>
      </c>
      <c r="Q437" s="151">
        <v>18</v>
      </c>
      <c r="R437" s="151">
        <v>14</v>
      </c>
      <c r="S437" s="154">
        <v>0.985185185185185</v>
      </c>
      <c r="T437" s="154">
        <v>1</v>
      </c>
      <c r="U437" s="155">
        <v>1</v>
      </c>
      <c r="V437" s="155">
        <v>0.875</v>
      </c>
      <c r="W437" s="173">
        <v>0</v>
      </c>
      <c r="X437" s="158">
        <v>123</v>
      </c>
      <c r="Y437" s="208">
        <v>121</v>
      </c>
      <c r="Z437" s="208">
        <v>119</v>
      </c>
      <c r="AA437" s="208">
        <v>116</v>
      </c>
      <c r="AB437" s="209">
        <v>0.983739837398374</v>
      </c>
      <c r="AC437" s="155">
        <v>0.974789915966387</v>
      </c>
      <c r="AD437" s="173">
        <v>0.00894992143198747</v>
      </c>
    </row>
    <row r="438" spans="1:30">
      <c r="A438" s="175" t="s">
        <v>375</v>
      </c>
      <c r="B438" s="214" t="s">
        <v>1809</v>
      </c>
      <c r="C438" s="214" t="s">
        <v>432</v>
      </c>
      <c r="D438" s="153">
        <v>30</v>
      </c>
      <c r="E438" s="153">
        <v>30</v>
      </c>
      <c r="F438" s="151">
        <v>30</v>
      </c>
      <c r="G438" s="151">
        <v>30</v>
      </c>
      <c r="H438" s="151">
        <v>20</v>
      </c>
      <c r="I438" s="151">
        <v>20</v>
      </c>
      <c r="J438" s="172">
        <v>0.9</v>
      </c>
      <c r="K438" s="154">
        <v>1</v>
      </c>
      <c r="L438" s="154">
        <v>1</v>
      </c>
      <c r="M438" s="154">
        <v>1</v>
      </c>
      <c r="N438" s="207">
        <v>650</v>
      </c>
      <c r="O438" s="153">
        <v>647</v>
      </c>
      <c r="P438" s="153">
        <v>30</v>
      </c>
      <c r="Q438" s="151">
        <v>30</v>
      </c>
      <c r="R438" s="151">
        <v>20</v>
      </c>
      <c r="S438" s="154">
        <v>0.995384615384615</v>
      </c>
      <c r="T438" s="154">
        <v>1</v>
      </c>
      <c r="U438" s="155">
        <v>1</v>
      </c>
      <c r="V438" s="155">
        <v>1</v>
      </c>
      <c r="W438" s="173">
        <v>0</v>
      </c>
      <c r="X438" s="158">
        <v>186</v>
      </c>
      <c r="Y438" s="208">
        <v>186</v>
      </c>
      <c r="Z438" s="208">
        <v>191</v>
      </c>
      <c r="AA438" s="208">
        <v>189</v>
      </c>
      <c r="AB438" s="209">
        <v>1</v>
      </c>
      <c r="AC438" s="155">
        <v>0.989528795811518</v>
      </c>
      <c r="AD438" s="173">
        <v>0.0104712041884817</v>
      </c>
    </row>
    <row r="439" spans="1:30">
      <c r="A439" s="175" t="s">
        <v>375</v>
      </c>
      <c r="B439" s="214" t="s">
        <v>1809</v>
      </c>
      <c r="C439" s="214" t="s">
        <v>433</v>
      </c>
      <c r="D439" s="153">
        <v>52</v>
      </c>
      <c r="E439" s="153">
        <v>52</v>
      </c>
      <c r="F439" s="151">
        <v>54</v>
      </c>
      <c r="G439" s="151">
        <v>54</v>
      </c>
      <c r="H439" s="151">
        <v>49</v>
      </c>
      <c r="I439" s="151">
        <v>47</v>
      </c>
      <c r="J439" s="172">
        <v>0.9</v>
      </c>
      <c r="K439" s="154">
        <v>1</v>
      </c>
      <c r="L439" s="154">
        <v>1</v>
      </c>
      <c r="M439" s="154">
        <v>0.959183673469388</v>
      </c>
      <c r="N439" s="207">
        <v>1309</v>
      </c>
      <c r="O439" s="153">
        <v>1211</v>
      </c>
      <c r="P439" s="153">
        <v>48</v>
      </c>
      <c r="Q439" s="151">
        <v>52</v>
      </c>
      <c r="R439" s="151">
        <v>46</v>
      </c>
      <c r="S439" s="154">
        <v>0.925133689839572</v>
      </c>
      <c r="T439" s="154">
        <v>0.923076923076923</v>
      </c>
      <c r="U439" s="155">
        <v>0.962962962962963</v>
      </c>
      <c r="V439" s="155">
        <v>0.938775510204082</v>
      </c>
      <c r="W439" s="173">
        <v>-0.0398860398860398</v>
      </c>
      <c r="X439" s="158">
        <v>373</v>
      </c>
      <c r="Y439" s="208">
        <v>351</v>
      </c>
      <c r="Z439" s="208">
        <v>388</v>
      </c>
      <c r="AA439" s="208">
        <v>359</v>
      </c>
      <c r="AB439" s="209">
        <v>0.941018766756032</v>
      </c>
      <c r="AC439" s="155">
        <v>0.925257731958763</v>
      </c>
      <c r="AD439" s="173">
        <v>0.0157610347972692</v>
      </c>
    </row>
    <row r="440" spans="1:30">
      <c r="A440" s="175" t="s">
        <v>375</v>
      </c>
      <c r="B440" s="214" t="s">
        <v>1810</v>
      </c>
      <c r="C440" s="214" t="s">
        <v>434</v>
      </c>
      <c r="D440" s="153">
        <v>31</v>
      </c>
      <c r="E440" s="153">
        <v>31</v>
      </c>
      <c r="F440" s="151">
        <v>34</v>
      </c>
      <c r="G440" s="151">
        <v>34</v>
      </c>
      <c r="H440" s="151">
        <v>29</v>
      </c>
      <c r="I440" s="151">
        <v>29</v>
      </c>
      <c r="J440" s="172">
        <v>0.9</v>
      </c>
      <c r="K440" s="154">
        <v>1</v>
      </c>
      <c r="L440" s="154">
        <v>1</v>
      </c>
      <c r="M440" s="154">
        <v>1</v>
      </c>
      <c r="N440" s="207">
        <v>733</v>
      </c>
      <c r="O440" s="153">
        <v>723</v>
      </c>
      <c r="P440" s="153">
        <v>31</v>
      </c>
      <c r="Q440" s="151">
        <v>34</v>
      </c>
      <c r="R440" s="151">
        <v>29</v>
      </c>
      <c r="S440" s="154">
        <v>0.986357435197817</v>
      </c>
      <c r="T440" s="154">
        <v>1</v>
      </c>
      <c r="U440" s="155">
        <v>1</v>
      </c>
      <c r="V440" s="155">
        <v>1</v>
      </c>
      <c r="W440" s="173">
        <v>0</v>
      </c>
      <c r="X440" s="158">
        <v>210</v>
      </c>
      <c r="Y440" s="208">
        <v>209</v>
      </c>
      <c r="Z440" s="208">
        <v>220</v>
      </c>
      <c r="AA440" s="208">
        <v>216</v>
      </c>
      <c r="AB440" s="209">
        <v>0.995238095238095</v>
      </c>
      <c r="AC440" s="155">
        <v>0.981818181818182</v>
      </c>
      <c r="AD440" s="173">
        <v>0.0134199134199134</v>
      </c>
    </row>
    <row r="441" spans="1:30">
      <c r="A441" s="175" t="s">
        <v>375</v>
      </c>
      <c r="B441" s="214" t="s">
        <v>1810</v>
      </c>
      <c r="C441" s="214" t="s">
        <v>435</v>
      </c>
      <c r="D441" s="153">
        <v>55</v>
      </c>
      <c r="E441" s="153">
        <v>55</v>
      </c>
      <c r="F441" s="151">
        <v>52</v>
      </c>
      <c r="G441" s="151">
        <v>52</v>
      </c>
      <c r="H441" s="151">
        <v>56</v>
      </c>
      <c r="I441" s="151">
        <v>56</v>
      </c>
      <c r="J441" s="172">
        <v>0.9</v>
      </c>
      <c r="K441" s="154">
        <v>1</v>
      </c>
      <c r="L441" s="154">
        <v>1</v>
      </c>
      <c r="M441" s="154">
        <v>1</v>
      </c>
      <c r="N441" s="207">
        <v>1253</v>
      </c>
      <c r="O441" s="153">
        <v>1215</v>
      </c>
      <c r="P441" s="153">
        <v>55</v>
      </c>
      <c r="Q441" s="151">
        <v>52</v>
      </c>
      <c r="R441" s="151">
        <v>54</v>
      </c>
      <c r="S441" s="154">
        <v>0.969672785315243</v>
      </c>
      <c r="T441" s="154">
        <v>1</v>
      </c>
      <c r="U441" s="155">
        <v>1</v>
      </c>
      <c r="V441" s="155">
        <v>0.964285714285714</v>
      </c>
      <c r="W441" s="173">
        <v>0</v>
      </c>
      <c r="X441" s="158">
        <v>362</v>
      </c>
      <c r="Y441" s="208">
        <v>346</v>
      </c>
      <c r="Z441" s="208">
        <v>361</v>
      </c>
      <c r="AA441" s="208">
        <v>350</v>
      </c>
      <c r="AB441" s="209">
        <v>0.955801104972376</v>
      </c>
      <c r="AC441" s="155">
        <v>0.969529085872576</v>
      </c>
      <c r="AD441" s="173">
        <v>-0.0137279809002004</v>
      </c>
    </row>
    <row r="442" spans="1:30">
      <c r="A442" s="175" t="s">
        <v>375</v>
      </c>
      <c r="B442" s="214" t="s">
        <v>1810</v>
      </c>
      <c r="C442" s="214" t="s">
        <v>436</v>
      </c>
      <c r="D442" s="153">
        <v>59</v>
      </c>
      <c r="E442" s="153">
        <v>59</v>
      </c>
      <c r="F442" s="151">
        <v>61</v>
      </c>
      <c r="G442" s="151">
        <v>60</v>
      </c>
      <c r="H442" s="151">
        <v>55</v>
      </c>
      <c r="I442" s="151">
        <v>54</v>
      </c>
      <c r="J442" s="172">
        <v>0.9</v>
      </c>
      <c r="K442" s="154">
        <v>1</v>
      </c>
      <c r="L442" s="154">
        <v>0.983606557377049</v>
      </c>
      <c r="M442" s="154">
        <v>0.981818181818182</v>
      </c>
      <c r="N442" s="207">
        <v>1389</v>
      </c>
      <c r="O442" s="153">
        <v>1354</v>
      </c>
      <c r="P442" s="153">
        <v>56</v>
      </c>
      <c r="Q442" s="151">
        <v>58</v>
      </c>
      <c r="R442" s="151">
        <v>51</v>
      </c>
      <c r="S442" s="154">
        <v>0.974802015838733</v>
      </c>
      <c r="T442" s="154">
        <v>0.949152542372881</v>
      </c>
      <c r="U442" s="155">
        <v>0.950819672131147</v>
      </c>
      <c r="V442" s="155">
        <v>0.927272727272727</v>
      </c>
      <c r="W442" s="173">
        <v>-0.00166712975826611</v>
      </c>
      <c r="X442" s="158">
        <v>389</v>
      </c>
      <c r="Y442" s="208">
        <v>375</v>
      </c>
      <c r="Z442" s="208">
        <v>426</v>
      </c>
      <c r="AA442" s="208">
        <v>415</v>
      </c>
      <c r="AB442" s="209">
        <v>0.96401028277635</v>
      </c>
      <c r="AC442" s="155">
        <v>0.974178403755869</v>
      </c>
      <c r="AD442" s="173">
        <v>-0.0101681209795189</v>
      </c>
    </row>
    <row r="443" spans="1:30">
      <c r="A443" s="175" t="s">
        <v>375</v>
      </c>
      <c r="B443" s="214" t="s">
        <v>1810</v>
      </c>
      <c r="C443" s="214" t="s">
        <v>437</v>
      </c>
      <c r="D443" s="153">
        <v>55</v>
      </c>
      <c r="E443" s="153">
        <v>54</v>
      </c>
      <c r="F443" s="151">
        <v>55</v>
      </c>
      <c r="G443" s="151">
        <v>55</v>
      </c>
      <c r="H443" s="151">
        <v>51</v>
      </c>
      <c r="I443" s="151">
        <v>49</v>
      </c>
      <c r="J443" s="172">
        <v>0.9</v>
      </c>
      <c r="K443" s="154">
        <v>0.981818181818182</v>
      </c>
      <c r="L443" s="154">
        <v>1</v>
      </c>
      <c r="M443" s="154">
        <v>0.96078431372549</v>
      </c>
      <c r="N443" s="207">
        <v>1205</v>
      </c>
      <c r="O443" s="153">
        <v>1169</v>
      </c>
      <c r="P443" s="153">
        <v>53</v>
      </c>
      <c r="Q443" s="151">
        <v>53</v>
      </c>
      <c r="R443" s="151">
        <v>48</v>
      </c>
      <c r="S443" s="154">
        <v>0.970124481327801</v>
      </c>
      <c r="T443" s="154">
        <v>0.963636363636364</v>
      </c>
      <c r="U443" s="155">
        <v>0.963636363636364</v>
      </c>
      <c r="V443" s="155">
        <v>0.941176470588235</v>
      </c>
      <c r="W443" s="173">
        <v>0</v>
      </c>
      <c r="X443" s="158">
        <v>354</v>
      </c>
      <c r="Y443" s="208">
        <v>340</v>
      </c>
      <c r="Z443" s="208">
        <v>375</v>
      </c>
      <c r="AA443" s="208">
        <v>365</v>
      </c>
      <c r="AB443" s="209">
        <v>0.96045197740113</v>
      </c>
      <c r="AC443" s="155">
        <v>0.973333333333333</v>
      </c>
      <c r="AD443" s="173">
        <v>-0.0128813559322034</v>
      </c>
    </row>
    <row r="444" spans="1:30">
      <c r="A444" s="175" t="s">
        <v>375</v>
      </c>
      <c r="B444" s="214" t="s">
        <v>1810</v>
      </c>
      <c r="C444" s="214" t="s">
        <v>438</v>
      </c>
      <c r="D444" s="153">
        <v>59</v>
      </c>
      <c r="E444" s="153">
        <v>59</v>
      </c>
      <c r="F444" s="151">
        <v>60</v>
      </c>
      <c r="G444" s="151">
        <v>59</v>
      </c>
      <c r="H444" s="151">
        <v>56</v>
      </c>
      <c r="I444" s="151">
        <v>56</v>
      </c>
      <c r="J444" s="172">
        <v>0.9</v>
      </c>
      <c r="K444" s="154">
        <v>1</v>
      </c>
      <c r="L444" s="154">
        <v>0.983333333333333</v>
      </c>
      <c r="M444" s="154">
        <v>1</v>
      </c>
      <c r="N444" s="207">
        <v>1346</v>
      </c>
      <c r="O444" s="153">
        <v>1331</v>
      </c>
      <c r="P444" s="153">
        <v>59</v>
      </c>
      <c r="Q444" s="151">
        <v>59</v>
      </c>
      <c r="R444" s="151">
        <v>55</v>
      </c>
      <c r="S444" s="154">
        <v>0.988855869242199</v>
      </c>
      <c r="T444" s="154">
        <v>1</v>
      </c>
      <c r="U444" s="155">
        <v>0.983333333333333</v>
      </c>
      <c r="V444" s="155">
        <v>0.982142857142857</v>
      </c>
      <c r="W444" s="173">
        <v>0.0166666666666667</v>
      </c>
      <c r="X444" s="158">
        <v>393</v>
      </c>
      <c r="Y444" s="208">
        <v>387</v>
      </c>
      <c r="Z444" s="208">
        <v>397</v>
      </c>
      <c r="AA444" s="208">
        <v>392</v>
      </c>
      <c r="AB444" s="209">
        <v>0.984732824427481</v>
      </c>
      <c r="AC444" s="155">
        <v>0.987405541561713</v>
      </c>
      <c r="AD444" s="173">
        <v>-0.00267271713423201</v>
      </c>
    </row>
    <row r="445" spans="1:30">
      <c r="A445" s="175" t="s">
        <v>375</v>
      </c>
      <c r="B445" s="214" t="s">
        <v>1810</v>
      </c>
      <c r="C445" s="214" t="s">
        <v>439</v>
      </c>
      <c r="D445" s="153">
        <v>50</v>
      </c>
      <c r="E445" s="153">
        <v>50</v>
      </c>
      <c r="F445" s="151">
        <v>51</v>
      </c>
      <c r="G445" s="151">
        <v>51</v>
      </c>
      <c r="H445" s="151">
        <v>51</v>
      </c>
      <c r="I445" s="151">
        <v>51</v>
      </c>
      <c r="J445" s="172">
        <v>0.9</v>
      </c>
      <c r="K445" s="154">
        <v>1</v>
      </c>
      <c r="L445" s="154">
        <v>1</v>
      </c>
      <c r="M445" s="154">
        <v>1</v>
      </c>
      <c r="N445" s="207">
        <v>1182</v>
      </c>
      <c r="O445" s="153">
        <v>1143</v>
      </c>
      <c r="P445" s="153">
        <v>50</v>
      </c>
      <c r="Q445" s="151">
        <v>50</v>
      </c>
      <c r="R445" s="151">
        <v>51</v>
      </c>
      <c r="S445" s="154">
        <v>0.967005076142132</v>
      </c>
      <c r="T445" s="154">
        <v>1</v>
      </c>
      <c r="U445" s="155">
        <v>0.980392156862745</v>
      </c>
      <c r="V445" s="155">
        <v>1</v>
      </c>
      <c r="W445" s="173">
        <v>0.0196078431372549</v>
      </c>
      <c r="X445" s="158">
        <v>341</v>
      </c>
      <c r="Y445" s="208">
        <v>312</v>
      </c>
      <c r="Z445" s="208">
        <v>346</v>
      </c>
      <c r="AA445" s="208">
        <v>344</v>
      </c>
      <c r="AB445" s="209">
        <v>0.914956011730205</v>
      </c>
      <c r="AC445" s="155">
        <v>0.994219653179191</v>
      </c>
      <c r="AD445" s="173">
        <v>-0.0792636414489855</v>
      </c>
    </row>
    <row r="446" spans="1:30">
      <c r="A446" s="175" t="s">
        <v>375</v>
      </c>
      <c r="B446" s="214" t="s">
        <v>1810</v>
      </c>
      <c r="C446" s="214" t="s">
        <v>440</v>
      </c>
      <c r="D446" s="153">
        <v>52</v>
      </c>
      <c r="E446" s="153">
        <v>51</v>
      </c>
      <c r="F446" s="151">
        <v>53</v>
      </c>
      <c r="G446" s="151">
        <v>52</v>
      </c>
      <c r="H446" s="151">
        <v>48</v>
      </c>
      <c r="I446" s="151">
        <v>47</v>
      </c>
      <c r="J446" s="172">
        <v>0.9</v>
      </c>
      <c r="K446" s="154">
        <v>0.980769230769231</v>
      </c>
      <c r="L446" s="154">
        <v>0.981132075471698</v>
      </c>
      <c r="M446" s="154">
        <v>0.979166666666667</v>
      </c>
      <c r="N446" s="207">
        <v>1185</v>
      </c>
      <c r="O446" s="153">
        <v>1138</v>
      </c>
      <c r="P446" s="153">
        <v>51</v>
      </c>
      <c r="Q446" s="151">
        <v>52</v>
      </c>
      <c r="R446" s="151">
        <v>47</v>
      </c>
      <c r="S446" s="154">
        <v>0.960337552742616</v>
      </c>
      <c r="T446" s="154">
        <v>0.980769230769231</v>
      </c>
      <c r="U446" s="155">
        <v>0.981132075471698</v>
      </c>
      <c r="V446" s="155">
        <v>0.979166666666667</v>
      </c>
      <c r="W446" s="173">
        <v>-0.000362844702467391</v>
      </c>
      <c r="X446" s="158">
        <v>333</v>
      </c>
      <c r="Y446" s="208">
        <v>326</v>
      </c>
      <c r="Z446" s="208">
        <v>352</v>
      </c>
      <c r="AA446" s="208">
        <v>334</v>
      </c>
      <c r="AB446" s="209">
        <v>0.978978978978979</v>
      </c>
      <c r="AC446" s="155">
        <v>0.948863636363636</v>
      </c>
      <c r="AD446" s="173">
        <v>0.0301153426153427</v>
      </c>
    </row>
    <row r="447" spans="1:30">
      <c r="A447" s="175" t="s">
        <v>375</v>
      </c>
      <c r="B447" s="214" t="s">
        <v>1810</v>
      </c>
      <c r="C447" s="214" t="s">
        <v>441</v>
      </c>
      <c r="D447" s="153">
        <v>39</v>
      </c>
      <c r="E447" s="153">
        <v>38</v>
      </c>
      <c r="F447" s="151">
        <v>35</v>
      </c>
      <c r="G447" s="151">
        <v>35</v>
      </c>
      <c r="H447" s="151">
        <v>36</v>
      </c>
      <c r="I447" s="151">
        <v>36</v>
      </c>
      <c r="J447" s="172">
        <v>0.9</v>
      </c>
      <c r="K447" s="154">
        <v>0.974358974358974</v>
      </c>
      <c r="L447" s="154">
        <v>1</v>
      </c>
      <c r="M447" s="154">
        <v>1</v>
      </c>
      <c r="N447" s="207">
        <v>876</v>
      </c>
      <c r="O447" s="153">
        <v>859</v>
      </c>
      <c r="P447" s="153">
        <v>38</v>
      </c>
      <c r="Q447" s="151">
        <v>35</v>
      </c>
      <c r="R447" s="151">
        <v>34</v>
      </c>
      <c r="S447" s="154">
        <v>0.980593607305936</v>
      </c>
      <c r="T447" s="154">
        <v>0.974358974358974</v>
      </c>
      <c r="U447" s="155">
        <v>1</v>
      </c>
      <c r="V447" s="155">
        <v>0.944444444444444</v>
      </c>
      <c r="W447" s="173">
        <v>-0.0256410256410257</v>
      </c>
      <c r="X447" s="158">
        <v>251</v>
      </c>
      <c r="Y447" s="208">
        <v>247</v>
      </c>
      <c r="Z447" s="208">
        <v>262</v>
      </c>
      <c r="AA447" s="208">
        <v>256</v>
      </c>
      <c r="AB447" s="209">
        <v>0.98406374501992</v>
      </c>
      <c r="AC447" s="155">
        <v>0.977099236641221</v>
      </c>
      <c r="AD447" s="173">
        <v>0.006964508378699</v>
      </c>
    </row>
    <row r="448" spans="1:30">
      <c r="A448" s="175" t="s">
        <v>375</v>
      </c>
      <c r="B448" s="214" t="s">
        <v>1810</v>
      </c>
      <c r="C448" s="214" t="s">
        <v>442</v>
      </c>
      <c r="D448" s="153">
        <v>49</v>
      </c>
      <c r="E448" s="153">
        <v>46</v>
      </c>
      <c r="F448" s="151">
        <v>51</v>
      </c>
      <c r="G448" s="151">
        <v>49</v>
      </c>
      <c r="H448" s="151">
        <v>45</v>
      </c>
      <c r="I448" s="151">
        <v>44</v>
      </c>
      <c r="J448" s="172">
        <v>0.9</v>
      </c>
      <c r="K448" s="154">
        <v>0.938775510204082</v>
      </c>
      <c r="L448" s="154">
        <v>0.96078431372549</v>
      </c>
      <c r="M448" s="154">
        <v>0.977777777777778</v>
      </c>
      <c r="N448" s="207">
        <v>1145</v>
      </c>
      <c r="O448" s="153">
        <v>1084</v>
      </c>
      <c r="P448" s="153">
        <v>45</v>
      </c>
      <c r="Q448" s="151">
        <v>49</v>
      </c>
      <c r="R448" s="151">
        <v>44</v>
      </c>
      <c r="S448" s="154">
        <v>0.946724890829694</v>
      </c>
      <c r="T448" s="154">
        <v>0.918367346938776</v>
      </c>
      <c r="U448" s="155">
        <v>0.96078431372549</v>
      </c>
      <c r="V448" s="155">
        <v>0.977777777777778</v>
      </c>
      <c r="W448" s="173">
        <v>-0.0424169667867147</v>
      </c>
      <c r="X448" s="158">
        <v>316</v>
      </c>
      <c r="Y448" s="208">
        <v>294</v>
      </c>
      <c r="Z448" s="208">
        <v>359</v>
      </c>
      <c r="AA448" s="208">
        <v>334</v>
      </c>
      <c r="AB448" s="209">
        <v>0.930379746835443</v>
      </c>
      <c r="AC448" s="155">
        <v>0.930362116991644</v>
      </c>
      <c r="AD448" s="173">
        <v>1.76298437994937e-5</v>
      </c>
    </row>
    <row r="449" spans="1:30">
      <c r="A449" s="175" t="s">
        <v>375</v>
      </c>
      <c r="B449" s="214" t="s">
        <v>1810</v>
      </c>
      <c r="C449" s="214" t="s">
        <v>443</v>
      </c>
      <c r="D449" s="153">
        <v>102</v>
      </c>
      <c r="E449" s="153">
        <v>102</v>
      </c>
      <c r="F449" s="151">
        <v>107</v>
      </c>
      <c r="G449" s="151">
        <v>106</v>
      </c>
      <c r="H449" s="151">
        <v>99</v>
      </c>
      <c r="I449" s="151">
        <v>97</v>
      </c>
      <c r="J449" s="172">
        <v>0.9</v>
      </c>
      <c r="K449" s="154">
        <v>1</v>
      </c>
      <c r="L449" s="154">
        <v>0.990654205607477</v>
      </c>
      <c r="M449" s="154">
        <v>0.97979797979798</v>
      </c>
      <c r="N449" s="207">
        <v>2348</v>
      </c>
      <c r="O449" s="153">
        <v>2310</v>
      </c>
      <c r="P449" s="153">
        <v>101</v>
      </c>
      <c r="Q449" s="151">
        <v>106</v>
      </c>
      <c r="R449" s="151">
        <v>97</v>
      </c>
      <c r="S449" s="154">
        <v>0.98381601362862</v>
      </c>
      <c r="T449" s="154">
        <v>0.990196078431373</v>
      </c>
      <c r="U449" s="155">
        <v>0.990654205607477</v>
      </c>
      <c r="V449" s="155">
        <v>0.97979797979798</v>
      </c>
      <c r="W449" s="173">
        <v>-0.000458127176104051</v>
      </c>
      <c r="X449" s="158">
        <v>675</v>
      </c>
      <c r="Y449" s="208">
        <v>666</v>
      </c>
      <c r="Z449" s="208">
        <v>692</v>
      </c>
      <c r="AA449" s="208">
        <v>680</v>
      </c>
      <c r="AB449" s="209">
        <v>0.986666666666667</v>
      </c>
      <c r="AC449" s="155">
        <v>0.982658959537572</v>
      </c>
      <c r="AD449" s="173">
        <v>0.00400770712909448</v>
      </c>
    </row>
    <row r="450" spans="1:30">
      <c r="A450" s="175" t="s">
        <v>375</v>
      </c>
      <c r="B450" s="214" t="s">
        <v>1810</v>
      </c>
      <c r="C450" s="214" t="s">
        <v>444</v>
      </c>
      <c r="D450" s="153">
        <v>76</v>
      </c>
      <c r="E450" s="153">
        <v>76</v>
      </c>
      <c r="F450" s="151">
        <v>78</v>
      </c>
      <c r="G450" s="151">
        <v>78</v>
      </c>
      <c r="H450" s="151">
        <v>72</v>
      </c>
      <c r="I450" s="151">
        <v>71</v>
      </c>
      <c r="J450" s="172">
        <v>0.9</v>
      </c>
      <c r="K450" s="154">
        <v>1</v>
      </c>
      <c r="L450" s="154">
        <v>1</v>
      </c>
      <c r="M450" s="154">
        <v>0.986111111111111</v>
      </c>
      <c r="N450" s="207">
        <v>1787</v>
      </c>
      <c r="O450" s="153">
        <v>1780</v>
      </c>
      <c r="P450" s="153">
        <v>76</v>
      </c>
      <c r="Q450" s="151">
        <v>78</v>
      </c>
      <c r="R450" s="151">
        <v>71</v>
      </c>
      <c r="S450" s="154">
        <v>0.996082820369334</v>
      </c>
      <c r="T450" s="154">
        <v>1</v>
      </c>
      <c r="U450" s="155">
        <v>1</v>
      </c>
      <c r="V450" s="155">
        <v>0.986111111111111</v>
      </c>
      <c r="W450" s="173">
        <v>0</v>
      </c>
      <c r="X450" s="158">
        <v>502</v>
      </c>
      <c r="Y450" s="208">
        <v>500</v>
      </c>
      <c r="Z450" s="208">
        <v>523</v>
      </c>
      <c r="AA450" s="208">
        <v>523</v>
      </c>
      <c r="AB450" s="209">
        <v>0.99601593625498</v>
      </c>
      <c r="AC450" s="155">
        <v>1</v>
      </c>
      <c r="AD450" s="173">
        <v>-0.00398406374501992</v>
      </c>
    </row>
    <row r="451" spans="1:30">
      <c r="A451" s="175" t="s">
        <v>375</v>
      </c>
      <c r="B451" s="214" t="s">
        <v>1810</v>
      </c>
      <c r="C451" s="214" t="s">
        <v>445</v>
      </c>
      <c r="D451" s="153">
        <v>61</v>
      </c>
      <c r="E451" s="153">
        <v>60</v>
      </c>
      <c r="F451" s="151">
        <v>60</v>
      </c>
      <c r="G451" s="151">
        <v>60</v>
      </c>
      <c r="H451" s="151">
        <v>55</v>
      </c>
      <c r="I451" s="151">
        <v>55</v>
      </c>
      <c r="J451" s="172">
        <v>0.9</v>
      </c>
      <c r="K451" s="154">
        <v>0.983606557377049</v>
      </c>
      <c r="L451" s="154">
        <v>1</v>
      </c>
      <c r="M451" s="154">
        <v>1</v>
      </c>
      <c r="N451" s="207">
        <v>1386</v>
      </c>
      <c r="O451" s="153">
        <v>1377</v>
      </c>
      <c r="P451" s="153">
        <v>60</v>
      </c>
      <c r="Q451" s="151">
        <v>60</v>
      </c>
      <c r="R451" s="151">
        <v>55</v>
      </c>
      <c r="S451" s="154">
        <v>0.993506493506494</v>
      </c>
      <c r="T451" s="154">
        <v>0.983606557377049</v>
      </c>
      <c r="U451" s="155">
        <v>1</v>
      </c>
      <c r="V451" s="155">
        <v>1</v>
      </c>
      <c r="W451" s="173">
        <v>-0.0163934426229508</v>
      </c>
      <c r="X451" s="158">
        <v>387</v>
      </c>
      <c r="Y451" s="208">
        <v>385</v>
      </c>
      <c r="Z451" s="208">
        <v>404</v>
      </c>
      <c r="AA451" s="208">
        <v>401</v>
      </c>
      <c r="AB451" s="209">
        <v>0.994832041343669</v>
      </c>
      <c r="AC451" s="155">
        <v>0.992574257425743</v>
      </c>
      <c r="AD451" s="173">
        <v>0.00225778391792664</v>
      </c>
    </row>
    <row r="452" spans="1:30">
      <c r="A452" s="175" t="s">
        <v>375</v>
      </c>
      <c r="B452" s="214" t="s">
        <v>1810</v>
      </c>
      <c r="C452" s="214" t="s">
        <v>446</v>
      </c>
      <c r="D452" s="153">
        <v>53</v>
      </c>
      <c r="E452" s="153">
        <v>52</v>
      </c>
      <c r="F452" s="151">
        <v>56</v>
      </c>
      <c r="G452" s="151">
        <v>54</v>
      </c>
      <c r="H452" s="151">
        <v>51</v>
      </c>
      <c r="I452" s="151">
        <v>48</v>
      </c>
      <c r="J452" s="172">
        <v>0.9</v>
      </c>
      <c r="K452" s="154">
        <v>0.981132075471698</v>
      </c>
      <c r="L452" s="154">
        <v>0.964285714285714</v>
      </c>
      <c r="M452" s="154">
        <v>0.941176470588235</v>
      </c>
      <c r="N452" s="207">
        <v>1185</v>
      </c>
      <c r="O452" s="153">
        <v>1135</v>
      </c>
      <c r="P452" s="153">
        <v>52</v>
      </c>
      <c r="Q452" s="151">
        <v>54</v>
      </c>
      <c r="R452" s="151">
        <v>48</v>
      </c>
      <c r="S452" s="154">
        <v>0.957805907172996</v>
      </c>
      <c r="T452" s="154">
        <v>0.981132075471698</v>
      </c>
      <c r="U452" s="155">
        <v>0.964285714285714</v>
      </c>
      <c r="V452" s="155">
        <v>0.941176470588235</v>
      </c>
      <c r="W452" s="173">
        <v>0.0168463611859838</v>
      </c>
      <c r="X452" s="158">
        <v>344</v>
      </c>
      <c r="Y452" s="208">
        <v>331</v>
      </c>
      <c r="Z452" s="208">
        <v>346</v>
      </c>
      <c r="AA452" s="208">
        <v>325</v>
      </c>
      <c r="AB452" s="209">
        <v>0.962209302325581</v>
      </c>
      <c r="AC452" s="155">
        <v>0.939306358381503</v>
      </c>
      <c r="AD452" s="173">
        <v>0.0229029439440785</v>
      </c>
    </row>
    <row r="453" spans="1:30">
      <c r="A453" s="175" t="s">
        <v>375</v>
      </c>
      <c r="B453" s="214" t="s">
        <v>1810</v>
      </c>
      <c r="C453" s="214" t="s">
        <v>447</v>
      </c>
      <c r="D453" s="153">
        <v>43</v>
      </c>
      <c r="E453" s="153">
        <v>43</v>
      </c>
      <c r="F453" s="151">
        <v>43</v>
      </c>
      <c r="G453" s="151">
        <v>43</v>
      </c>
      <c r="H453" s="151">
        <v>39</v>
      </c>
      <c r="I453" s="151">
        <v>39</v>
      </c>
      <c r="J453" s="172">
        <v>0.9</v>
      </c>
      <c r="K453" s="154">
        <v>1</v>
      </c>
      <c r="L453" s="154">
        <v>1</v>
      </c>
      <c r="M453" s="154">
        <v>1</v>
      </c>
      <c r="N453" s="207">
        <v>994</v>
      </c>
      <c r="O453" s="153">
        <v>986</v>
      </c>
      <c r="P453" s="153">
        <v>43</v>
      </c>
      <c r="Q453" s="151">
        <v>43</v>
      </c>
      <c r="R453" s="151">
        <v>39</v>
      </c>
      <c r="S453" s="154">
        <v>0.991951710261569</v>
      </c>
      <c r="T453" s="154">
        <v>1</v>
      </c>
      <c r="U453" s="155">
        <v>1</v>
      </c>
      <c r="V453" s="155">
        <v>1</v>
      </c>
      <c r="W453" s="173">
        <v>0</v>
      </c>
      <c r="X453" s="158">
        <v>278</v>
      </c>
      <c r="Y453" s="208">
        <v>277</v>
      </c>
      <c r="Z453" s="208">
        <v>289</v>
      </c>
      <c r="AA453" s="208">
        <v>287</v>
      </c>
      <c r="AB453" s="209">
        <v>0.996402877697842</v>
      </c>
      <c r="AC453" s="155">
        <v>0.993079584775087</v>
      </c>
      <c r="AD453" s="173">
        <v>0.00332329292275524</v>
      </c>
    </row>
    <row r="454" spans="1:30">
      <c r="A454" s="175" t="s">
        <v>375</v>
      </c>
      <c r="B454" s="214" t="s">
        <v>1810</v>
      </c>
      <c r="C454" s="214" t="s">
        <v>448</v>
      </c>
      <c r="D454" s="153">
        <v>42</v>
      </c>
      <c r="E454" s="153">
        <v>42</v>
      </c>
      <c r="F454" s="151">
        <v>44</v>
      </c>
      <c r="G454" s="151">
        <v>44</v>
      </c>
      <c r="H454" s="151">
        <v>35</v>
      </c>
      <c r="I454" s="151">
        <v>34</v>
      </c>
      <c r="J454" s="172">
        <v>0.9</v>
      </c>
      <c r="K454" s="154">
        <v>1</v>
      </c>
      <c r="L454" s="154">
        <v>1</v>
      </c>
      <c r="M454" s="154">
        <v>0.971428571428571</v>
      </c>
      <c r="N454" s="207">
        <v>944</v>
      </c>
      <c r="O454" s="153">
        <v>939</v>
      </c>
      <c r="P454" s="153">
        <v>42</v>
      </c>
      <c r="Q454" s="151">
        <v>43</v>
      </c>
      <c r="R454" s="151">
        <v>34</v>
      </c>
      <c r="S454" s="154">
        <v>0.994703389830508</v>
      </c>
      <c r="T454" s="154">
        <v>1</v>
      </c>
      <c r="U454" s="155">
        <v>0.977272727272727</v>
      </c>
      <c r="V454" s="155">
        <v>0.971428571428571</v>
      </c>
      <c r="W454" s="173">
        <v>0.0227272727272727</v>
      </c>
      <c r="X454" s="158">
        <v>264</v>
      </c>
      <c r="Y454" s="208">
        <v>260</v>
      </c>
      <c r="Z454" s="208">
        <v>276</v>
      </c>
      <c r="AA454" s="208">
        <v>275</v>
      </c>
      <c r="AB454" s="209">
        <v>0.984848484848485</v>
      </c>
      <c r="AC454" s="155">
        <v>0.996376811594203</v>
      </c>
      <c r="AD454" s="173">
        <v>-0.011528326745718</v>
      </c>
    </row>
    <row r="455" spans="1:30">
      <c r="A455" s="175" t="s">
        <v>375</v>
      </c>
      <c r="B455" s="214" t="s">
        <v>1810</v>
      </c>
      <c r="C455" s="214" t="s">
        <v>449</v>
      </c>
      <c r="D455" s="153">
        <v>31</v>
      </c>
      <c r="E455" s="153">
        <v>30</v>
      </c>
      <c r="F455" s="151">
        <v>34</v>
      </c>
      <c r="G455" s="151">
        <v>33</v>
      </c>
      <c r="H455" s="151">
        <v>32</v>
      </c>
      <c r="I455" s="151">
        <v>30</v>
      </c>
      <c r="J455" s="172">
        <v>0.9</v>
      </c>
      <c r="K455" s="154">
        <v>0.967741935483871</v>
      </c>
      <c r="L455" s="154">
        <v>0.970588235294118</v>
      </c>
      <c r="M455" s="154">
        <v>0.9375</v>
      </c>
      <c r="N455" s="207">
        <v>716</v>
      </c>
      <c r="O455" s="153">
        <v>679</v>
      </c>
      <c r="P455" s="153">
        <v>30</v>
      </c>
      <c r="Q455" s="151">
        <v>32</v>
      </c>
      <c r="R455" s="151">
        <v>30</v>
      </c>
      <c r="S455" s="154">
        <v>0.948324022346369</v>
      </c>
      <c r="T455" s="154">
        <v>0.967741935483871</v>
      </c>
      <c r="U455" s="155">
        <v>0.941176470588235</v>
      </c>
      <c r="V455" s="155">
        <v>0.9375</v>
      </c>
      <c r="W455" s="173">
        <v>0.0265654648956357</v>
      </c>
      <c r="X455" s="158">
        <v>209</v>
      </c>
      <c r="Y455" s="208">
        <v>200</v>
      </c>
      <c r="Z455" s="208">
        <v>215</v>
      </c>
      <c r="AA455" s="208">
        <v>203</v>
      </c>
      <c r="AB455" s="209">
        <v>0.956937799043062</v>
      </c>
      <c r="AC455" s="155">
        <v>0.944186046511628</v>
      </c>
      <c r="AD455" s="173">
        <v>0.0127517525314343</v>
      </c>
    </row>
    <row r="456" spans="1:30">
      <c r="A456" s="175" t="s">
        <v>375</v>
      </c>
      <c r="B456" s="214" t="s">
        <v>1810</v>
      </c>
      <c r="C456" s="214" t="s">
        <v>450</v>
      </c>
      <c r="D456" s="153">
        <v>46</v>
      </c>
      <c r="E456" s="153">
        <v>45</v>
      </c>
      <c r="F456" s="151">
        <v>43</v>
      </c>
      <c r="G456" s="151">
        <v>43</v>
      </c>
      <c r="H456" s="151">
        <v>38</v>
      </c>
      <c r="I456" s="151">
        <v>38</v>
      </c>
      <c r="J456" s="172">
        <v>0.9</v>
      </c>
      <c r="K456" s="154">
        <v>0.978260869565217</v>
      </c>
      <c r="L456" s="154">
        <v>1</v>
      </c>
      <c r="M456" s="154">
        <v>1</v>
      </c>
      <c r="N456" s="207">
        <v>955</v>
      </c>
      <c r="O456" s="153">
        <v>919</v>
      </c>
      <c r="P456" s="153">
        <v>45</v>
      </c>
      <c r="Q456" s="151">
        <v>43</v>
      </c>
      <c r="R456" s="151">
        <v>37</v>
      </c>
      <c r="S456" s="154">
        <v>0.962303664921466</v>
      </c>
      <c r="T456" s="154">
        <v>0.978260869565217</v>
      </c>
      <c r="U456" s="155">
        <v>1</v>
      </c>
      <c r="V456" s="155">
        <v>0.973684210526316</v>
      </c>
      <c r="W456" s="173">
        <v>-0.0217391304347826</v>
      </c>
      <c r="X456" s="158">
        <v>286</v>
      </c>
      <c r="Y456" s="208">
        <v>276</v>
      </c>
      <c r="Z456" s="208">
        <v>275</v>
      </c>
      <c r="AA456" s="208">
        <v>262</v>
      </c>
      <c r="AB456" s="209">
        <v>0.965034965034965</v>
      </c>
      <c r="AC456" s="155">
        <v>0.952727272727273</v>
      </c>
      <c r="AD456" s="173">
        <v>0.0123076923076922</v>
      </c>
    </row>
    <row r="457" spans="1:30">
      <c r="A457" s="175" t="s">
        <v>375</v>
      </c>
      <c r="B457" s="214" t="s">
        <v>1810</v>
      </c>
      <c r="C457" s="214" t="s">
        <v>451</v>
      </c>
      <c r="D457" s="153">
        <v>36</v>
      </c>
      <c r="E457" s="153">
        <v>35</v>
      </c>
      <c r="F457" s="151">
        <v>37</v>
      </c>
      <c r="G457" s="151">
        <v>37</v>
      </c>
      <c r="H457" s="151">
        <v>37</v>
      </c>
      <c r="I457" s="151">
        <v>37</v>
      </c>
      <c r="J457" s="172">
        <v>0.9</v>
      </c>
      <c r="K457" s="154">
        <v>0.972222222222222</v>
      </c>
      <c r="L457" s="154">
        <v>1</v>
      </c>
      <c r="M457" s="154">
        <v>1</v>
      </c>
      <c r="N457" s="207">
        <v>815</v>
      </c>
      <c r="O457" s="153">
        <v>803</v>
      </c>
      <c r="P457" s="153">
        <v>35</v>
      </c>
      <c r="Q457" s="151">
        <v>37</v>
      </c>
      <c r="R457" s="151">
        <v>37</v>
      </c>
      <c r="S457" s="154">
        <v>0.985276073619632</v>
      </c>
      <c r="T457" s="154">
        <v>0.972222222222222</v>
      </c>
      <c r="U457" s="155">
        <v>1</v>
      </c>
      <c r="V457" s="155">
        <v>1</v>
      </c>
      <c r="W457" s="173">
        <v>-0.0277777777777778</v>
      </c>
      <c r="X457" s="158">
        <v>238</v>
      </c>
      <c r="Y457" s="208">
        <v>234</v>
      </c>
      <c r="Z457" s="208">
        <v>231</v>
      </c>
      <c r="AA457" s="208">
        <v>227</v>
      </c>
      <c r="AB457" s="209">
        <v>0.983193277310924</v>
      </c>
      <c r="AC457" s="155">
        <v>0.982683982683983</v>
      </c>
      <c r="AD457" s="173">
        <v>0.000509294626941603</v>
      </c>
    </row>
    <row r="458" spans="1:30">
      <c r="A458" s="175" t="s">
        <v>375</v>
      </c>
      <c r="B458" s="214" t="s">
        <v>1811</v>
      </c>
      <c r="C458" s="214" t="s">
        <v>452</v>
      </c>
      <c r="D458" s="153">
        <v>40</v>
      </c>
      <c r="E458" s="153">
        <v>39</v>
      </c>
      <c r="F458" s="151">
        <v>42</v>
      </c>
      <c r="G458" s="151">
        <v>42</v>
      </c>
      <c r="H458" s="151">
        <v>39</v>
      </c>
      <c r="I458" s="151">
        <v>37</v>
      </c>
      <c r="J458" s="172">
        <v>0.9</v>
      </c>
      <c r="K458" s="154">
        <v>0.975</v>
      </c>
      <c r="L458" s="154">
        <v>1</v>
      </c>
      <c r="M458" s="154">
        <v>0.948717948717949</v>
      </c>
      <c r="N458" s="207">
        <v>933</v>
      </c>
      <c r="O458" s="153">
        <v>884</v>
      </c>
      <c r="P458" s="153">
        <v>39</v>
      </c>
      <c r="Q458" s="151">
        <v>41</v>
      </c>
      <c r="R458" s="151">
        <v>36</v>
      </c>
      <c r="S458" s="154">
        <v>0.947481243301179</v>
      </c>
      <c r="T458" s="154">
        <v>0.975</v>
      </c>
      <c r="U458" s="155">
        <v>0.976190476190476</v>
      </c>
      <c r="V458" s="155">
        <v>0.923076923076923</v>
      </c>
      <c r="W458" s="173">
        <v>-0.00119047619047619</v>
      </c>
      <c r="X458" s="158">
        <v>272</v>
      </c>
      <c r="Y458" s="208">
        <v>254</v>
      </c>
      <c r="Z458" s="208">
        <v>275</v>
      </c>
      <c r="AA458" s="208">
        <v>259</v>
      </c>
      <c r="AB458" s="209">
        <v>0.933823529411765</v>
      </c>
      <c r="AC458" s="155">
        <v>0.941818181818182</v>
      </c>
      <c r="AD458" s="173">
        <v>-0.00799465240641706</v>
      </c>
    </row>
    <row r="459" spans="1:30">
      <c r="A459" s="175" t="s">
        <v>375</v>
      </c>
      <c r="B459" s="214" t="s">
        <v>1811</v>
      </c>
      <c r="C459" s="214" t="s">
        <v>453</v>
      </c>
      <c r="D459" s="153">
        <v>79</v>
      </c>
      <c r="E459" s="153">
        <v>79</v>
      </c>
      <c r="F459" s="151">
        <v>81</v>
      </c>
      <c r="G459" s="151">
        <v>81</v>
      </c>
      <c r="H459" s="151">
        <v>68</v>
      </c>
      <c r="I459" s="151">
        <v>68</v>
      </c>
      <c r="J459" s="172">
        <v>0.9</v>
      </c>
      <c r="K459" s="154">
        <v>1</v>
      </c>
      <c r="L459" s="154">
        <v>1</v>
      </c>
      <c r="M459" s="154">
        <v>1</v>
      </c>
      <c r="N459" s="207">
        <v>1805</v>
      </c>
      <c r="O459" s="153">
        <v>1772</v>
      </c>
      <c r="P459" s="153">
        <v>79</v>
      </c>
      <c r="Q459" s="151">
        <v>81</v>
      </c>
      <c r="R459" s="151">
        <v>66</v>
      </c>
      <c r="S459" s="154">
        <v>0.981717451523546</v>
      </c>
      <c r="T459" s="154">
        <v>1</v>
      </c>
      <c r="U459" s="155">
        <v>1</v>
      </c>
      <c r="V459" s="155">
        <v>0.970588235294118</v>
      </c>
      <c r="W459" s="173">
        <v>0</v>
      </c>
      <c r="X459" s="158">
        <v>519</v>
      </c>
      <c r="Y459" s="208">
        <v>509</v>
      </c>
      <c r="Z459" s="208">
        <v>526</v>
      </c>
      <c r="AA459" s="208">
        <v>514</v>
      </c>
      <c r="AB459" s="209">
        <v>0.980732177263969</v>
      </c>
      <c r="AC459" s="155">
        <v>0.977186311787072</v>
      </c>
      <c r="AD459" s="173">
        <v>0.00354586547689695</v>
      </c>
    </row>
    <row r="460" spans="1:30">
      <c r="A460" s="175" t="s">
        <v>375</v>
      </c>
      <c r="B460" s="214" t="s">
        <v>1811</v>
      </c>
      <c r="C460" s="214" t="s">
        <v>454</v>
      </c>
      <c r="D460" s="153">
        <v>45</v>
      </c>
      <c r="E460" s="153">
        <v>44</v>
      </c>
      <c r="F460" s="151">
        <v>45</v>
      </c>
      <c r="G460" s="151">
        <v>45</v>
      </c>
      <c r="H460" s="151">
        <v>44</v>
      </c>
      <c r="I460" s="151">
        <v>42</v>
      </c>
      <c r="J460" s="172">
        <v>0.9</v>
      </c>
      <c r="K460" s="154">
        <v>0.977777777777778</v>
      </c>
      <c r="L460" s="154">
        <v>1</v>
      </c>
      <c r="M460" s="154">
        <v>0.954545454545455</v>
      </c>
      <c r="N460" s="207">
        <v>1078</v>
      </c>
      <c r="O460" s="153">
        <v>989</v>
      </c>
      <c r="P460" s="153">
        <v>43</v>
      </c>
      <c r="Q460" s="151">
        <v>45</v>
      </c>
      <c r="R460" s="151">
        <v>38</v>
      </c>
      <c r="S460" s="154">
        <v>0.917439703153989</v>
      </c>
      <c r="T460" s="154">
        <v>0.955555555555556</v>
      </c>
      <c r="U460" s="155">
        <v>1</v>
      </c>
      <c r="V460" s="155">
        <v>0.863636363636364</v>
      </c>
      <c r="W460" s="173">
        <v>-0.0444444444444444</v>
      </c>
      <c r="X460" s="158">
        <v>309</v>
      </c>
      <c r="Y460" s="208">
        <v>291</v>
      </c>
      <c r="Z460" s="208">
        <v>310</v>
      </c>
      <c r="AA460" s="208">
        <v>284</v>
      </c>
      <c r="AB460" s="209">
        <v>0.941747572815534</v>
      </c>
      <c r="AC460" s="155">
        <v>0.916129032258065</v>
      </c>
      <c r="AD460" s="173">
        <v>0.0256185405574695</v>
      </c>
    </row>
    <row r="461" spans="1:30">
      <c r="A461" s="175" t="s">
        <v>375</v>
      </c>
      <c r="B461" s="214" t="s">
        <v>1811</v>
      </c>
      <c r="C461" s="214" t="s">
        <v>455</v>
      </c>
      <c r="D461" s="153">
        <v>25</v>
      </c>
      <c r="E461" s="153">
        <v>25</v>
      </c>
      <c r="F461" s="151">
        <v>28</v>
      </c>
      <c r="G461" s="151">
        <v>27</v>
      </c>
      <c r="H461" s="151">
        <v>27</v>
      </c>
      <c r="I461" s="151">
        <v>24</v>
      </c>
      <c r="J461" s="172">
        <v>0.9</v>
      </c>
      <c r="K461" s="154">
        <v>1</v>
      </c>
      <c r="L461" s="154">
        <v>0.964285714285714</v>
      </c>
      <c r="M461" s="154">
        <v>0.888888888888889</v>
      </c>
      <c r="N461" s="207">
        <v>607</v>
      </c>
      <c r="O461" s="153">
        <v>587</v>
      </c>
      <c r="P461" s="153">
        <v>25</v>
      </c>
      <c r="Q461" s="151">
        <v>27</v>
      </c>
      <c r="R461" s="151">
        <v>24</v>
      </c>
      <c r="S461" s="154">
        <v>0.967051070840198</v>
      </c>
      <c r="T461" s="154">
        <v>1</v>
      </c>
      <c r="U461" s="155">
        <v>0.964285714285714</v>
      </c>
      <c r="V461" s="155">
        <v>0.888888888888889</v>
      </c>
      <c r="W461" s="173">
        <v>0.0357142857142857</v>
      </c>
      <c r="X461" s="158">
        <v>173</v>
      </c>
      <c r="Y461" s="208">
        <v>167</v>
      </c>
      <c r="Z461" s="208">
        <v>176</v>
      </c>
      <c r="AA461" s="208">
        <v>171</v>
      </c>
      <c r="AB461" s="209">
        <v>0.965317919075145</v>
      </c>
      <c r="AC461" s="155">
        <v>0.971590909090909</v>
      </c>
      <c r="AD461" s="173">
        <v>-0.00627299001576453</v>
      </c>
    </row>
    <row r="462" spans="1:30">
      <c r="A462" s="175" t="s">
        <v>375</v>
      </c>
      <c r="B462" s="214" t="s">
        <v>1811</v>
      </c>
      <c r="C462" s="214" t="s">
        <v>456</v>
      </c>
      <c r="D462" s="153">
        <v>42</v>
      </c>
      <c r="E462" s="153">
        <v>39</v>
      </c>
      <c r="F462" s="151">
        <v>42</v>
      </c>
      <c r="G462" s="151">
        <v>41</v>
      </c>
      <c r="H462" s="151">
        <v>40</v>
      </c>
      <c r="I462" s="151">
        <v>37</v>
      </c>
      <c r="J462" s="172">
        <v>0.9</v>
      </c>
      <c r="K462" s="154">
        <v>0.928571428571429</v>
      </c>
      <c r="L462" s="154">
        <v>0.976190476190476</v>
      </c>
      <c r="M462" s="154">
        <v>0.925</v>
      </c>
      <c r="N462" s="207">
        <v>988</v>
      </c>
      <c r="O462" s="153">
        <v>860</v>
      </c>
      <c r="P462" s="153">
        <v>38</v>
      </c>
      <c r="Q462" s="151">
        <v>39</v>
      </c>
      <c r="R462" s="151">
        <v>34</v>
      </c>
      <c r="S462" s="154">
        <v>0.870445344129555</v>
      </c>
      <c r="T462" s="154">
        <v>0.904761904761905</v>
      </c>
      <c r="U462" s="155">
        <v>0.928571428571429</v>
      </c>
      <c r="V462" s="155">
        <v>0.85</v>
      </c>
      <c r="W462" s="173">
        <v>-0.0238095238095238</v>
      </c>
      <c r="X462" s="158">
        <v>289</v>
      </c>
      <c r="Y462" s="208">
        <v>248</v>
      </c>
      <c r="Z462" s="208">
        <v>290</v>
      </c>
      <c r="AA462" s="208">
        <v>255</v>
      </c>
      <c r="AB462" s="209">
        <v>0.858131487889273</v>
      </c>
      <c r="AC462" s="155">
        <v>0.879310344827586</v>
      </c>
      <c r="AD462" s="173">
        <v>-0.0211788569383128</v>
      </c>
    </row>
    <row r="463" spans="1:30">
      <c r="A463" s="175" t="s">
        <v>375</v>
      </c>
      <c r="B463" s="214" t="s">
        <v>1811</v>
      </c>
      <c r="C463" s="214" t="s">
        <v>457</v>
      </c>
      <c r="D463" s="153">
        <v>65</v>
      </c>
      <c r="E463" s="153">
        <v>64</v>
      </c>
      <c r="F463" s="151">
        <v>72</v>
      </c>
      <c r="G463" s="151">
        <v>72</v>
      </c>
      <c r="H463" s="151">
        <v>67</v>
      </c>
      <c r="I463" s="151">
        <v>66</v>
      </c>
      <c r="J463" s="172">
        <v>0.9</v>
      </c>
      <c r="K463" s="154">
        <v>0.984615384615385</v>
      </c>
      <c r="L463" s="154">
        <v>1</v>
      </c>
      <c r="M463" s="154">
        <v>0.985074626865672</v>
      </c>
      <c r="N463" s="207">
        <v>1593</v>
      </c>
      <c r="O463" s="153">
        <v>1531</v>
      </c>
      <c r="P463" s="153">
        <v>63</v>
      </c>
      <c r="Q463" s="151">
        <v>72</v>
      </c>
      <c r="R463" s="151">
        <v>65</v>
      </c>
      <c r="S463" s="154">
        <v>0.961079723791588</v>
      </c>
      <c r="T463" s="154">
        <v>0.969230769230769</v>
      </c>
      <c r="U463" s="155">
        <v>1</v>
      </c>
      <c r="V463" s="155">
        <v>0.970149253731343</v>
      </c>
      <c r="W463" s="173">
        <v>-0.0307692307692308</v>
      </c>
      <c r="X463" s="158">
        <v>455</v>
      </c>
      <c r="Y463" s="208">
        <v>445</v>
      </c>
      <c r="Z463" s="208">
        <v>462</v>
      </c>
      <c r="AA463" s="208">
        <v>450</v>
      </c>
      <c r="AB463" s="209">
        <v>0.978021978021978</v>
      </c>
      <c r="AC463" s="155">
        <v>0.974025974025974</v>
      </c>
      <c r="AD463" s="173">
        <v>0.00399600399600397</v>
      </c>
    </row>
    <row r="464" spans="1:30">
      <c r="A464" s="175" t="s">
        <v>375</v>
      </c>
      <c r="B464" s="214" t="s">
        <v>1811</v>
      </c>
      <c r="C464" s="214" t="s">
        <v>458</v>
      </c>
      <c r="D464" s="153">
        <v>50</v>
      </c>
      <c r="E464" s="153">
        <v>49</v>
      </c>
      <c r="F464" s="151">
        <v>51</v>
      </c>
      <c r="G464" s="151">
        <v>51</v>
      </c>
      <c r="H464" s="151">
        <v>43</v>
      </c>
      <c r="I464" s="151">
        <v>39</v>
      </c>
      <c r="J464" s="172">
        <v>0.9</v>
      </c>
      <c r="K464" s="154">
        <v>0.98</v>
      </c>
      <c r="L464" s="154">
        <v>1</v>
      </c>
      <c r="M464" s="154">
        <v>0.906976744186046</v>
      </c>
      <c r="N464" s="207">
        <v>1086</v>
      </c>
      <c r="O464" s="153">
        <v>1053</v>
      </c>
      <c r="P464" s="153">
        <v>49</v>
      </c>
      <c r="Q464" s="151">
        <v>51</v>
      </c>
      <c r="R464" s="151">
        <v>39</v>
      </c>
      <c r="S464" s="154">
        <v>0.969613259668508</v>
      </c>
      <c r="T464" s="154">
        <v>0.98</v>
      </c>
      <c r="U464" s="155">
        <v>1</v>
      </c>
      <c r="V464" s="155">
        <v>0.906976744186046</v>
      </c>
      <c r="W464" s="173">
        <v>-0.02</v>
      </c>
      <c r="X464" s="158">
        <v>311</v>
      </c>
      <c r="Y464" s="208">
        <v>305</v>
      </c>
      <c r="Z464" s="208">
        <v>321</v>
      </c>
      <c r="AA464" s="208">
        <v>312</v>
      </c>
      <c r="AB464" s="209">
        <v>0.980707395498392</v>
      </c>
      <c r="AC464" s="155">
        <v>0.97196261682243</v>
      </c>
      <c r="AD464" s="173">
        <v>0.00874477867596235</v>
      </c>
    </row>
    <row r="465" spans="1:30">
      <c r="A465" s="175" t="s">
        <v>375</v>
      </c>
      <c r="B465" s="214" t="s">
        <v>1811</v>
      </c>
      <c r="C465" s="214" t="s">
        <v>459</v>
      </c>
      <c r="D465" s="153">
        <v>62</v>
      </c>
      <c r="E465" s="153">
        <v>61</v>
      </c>
      <c r="F465" s="151">
        <v>61</v>
      </c>
      <c r="G465" s="151">
        <v>60</v>
      </c>
      <c r="H465" s="151">
        <v>59</v>
      </c>
      <c r="I465" s="151">
        <v>58</v>
      </c>
      <c r="J465" s="172">
        <v>0.9</v>
      </c>
      <c r="K465" s="154">
        <v>0.983870967741935</v>
      </c>
      <c r="L465" s="154">
        <v>0.983606557377049</v>
      </c>
      <c r="M465" s="154">
        <v>0.983050847457627</v>
      </c>
      <c r="N465" s="207">
        <v>1417</v>
      </c>
      <c r="O465" s="153">
        <v>1336</v>
      </c>
      <c r="P465" s="153">
        <v>60</v>
      </c>
      <c r="Q465" s="151">
        <v>57</v>
      </c>
      <c r="R465" s="151">
        <v>53</v>
      </c>
      <c r="S465" s="154">
        <v>0.942836979534227</v>
      </c>
      <c r="T465" s="154">
        <v>0.967741935483871</v>
      </c>
      <c r="U465" s="155">
        <v>0.934426229508197</v>
      </c>
      <c r="V465" s="155">
        <v>0.898305084745763</v>
      </c>
      <c r="W465" s="173">
        <v>0.0333157059756742</v>
      </c>
      <c r="X465" s="158">
        <v>409</v>
      </c>
      <c r="Y465" s="208">
        <v>386</v>
      </c>
      <c r="Z465" s="208">
        <v>410</v>
      </c>
      <c r="AA465" s="208">
        <v>392</v>
      </c>
      <c r="AB465" s="209">
        <v>0.943765281173594</v>
      </c>
      <c r="AC465" s="155">
        <v>0.95609756097561</v>
      </c>
      <c r="AD465" s="173">
        <v>-0.0123322798020156</v>
      </c>
    </row>
    <row r="466" spans="1:30">
      <c r="A466" s="175" t="s">
        <v>375</v>
      </c>
      <c r="B466" s="214" t="s">
        <v>1811</v>
      </c>
      <c r="C466" s="214" t="s">
        <v>460</v>
      </c>
      <c r="D466" s="153">
        <v>37</v>
      </c>
      <c r="E466" s="153">
        <v>35</v>
      </c>
      <c r="F466" s="151">
        <v>41</v>
      </c>
      <c r="G466" s="151">
        <v>39</v>
      </c>
      <c r="H466" s="151">
        <v>35</v>
      </c>
      <c r="I466" s="151">
        <v>34</v>
      </c>
      <c r="J466" s="172">
        <v>0.9</v>
      </c>
      <c r="K466" s="154">
        <v>0.945945945945946</v>
      </c>
      <c r="L466" s="154">
        <v>0.951219512195122</v>
      </c>
      <c r="M466" s="154">
        <v>0.971428571428571</v>
      </c>
      <c r="N466" s="207">
        <v>932</v>
      </c>
      <c r="O466" s="153">
        <v>769</v>
      </c>
      <c r="P466" s="153">
        <v>33</v>
      </c>
      <c r="Q466" s="151">
        <v>36</v>
      </c>
      <c r="R466" s="151">
        <v>31</v>
      </c>
      <c r="S466" s="154">
        <v>0.825107296137339</v>
      </c>
      <c r="T466" s="154">
        <v>0.891891891891892</v>
      </c>
      <c r="U466" s="155">
        <v>0.878048780487805</v>
      </c>
      <c r="V466" s="155">
        <v>0.885714285714286</v>
      </c>
      <c r="W466" s="173">
        <v>0.013843111404087</v>
      </c>
      <c r="X466" s="158">
        <v>268</v>
      </c>
      <c r="Y466" s="208">
        <v>231</v>
      </c>
      <c r="Z466" s="208">
        <v>272</v>
      </c>
      <c r="AA466" s="208">
        <v>222</v>
      </c>
      <c r="AB466" s="209">
        <v>0.861940298507463</v>
      </c>
      <c r="AC466" s="155">
        <v>0.816176470588235</v>
      </c>
      <c r="AD466" s="173">
        <v>0.0457638279192274</v>
      </c>
    </row>
    <row r="467" spans="1:30">
      <c r="A467" s="175" t="s">
        <v>375</v>
      </c>
      <c r="B467" s="214" t="s">
        <v>1811</v>
      </c>
      <c r="C467" s="214" t="s">
        <v>461</v>
      </c>
      <c r="D467" s="153">
        <v>60</v>
      </c>
      <c r="E467" s="153">
        <v>57</v>
      </c>
      <c r="F467" s="151">
        <v>61</v>
      </c>
      <c r="G467" s="151">
        <v>59</v>
      </c>
      <c r="H467" s="151">
        <v>58</v>
      </c>
      <c r="I467" s="151">
        <v>56</v>
      </c>
      <c r="J467" s="172">
        <v>0.9</v>
      </c>
      <c r="K467" s="154">
        <v>0.95</v>
      </c>
      <c r="L467" s="154">
        <v>0.967213114754098</v>
      </c>
      <c r="M467" s="154">
        <v>0.96551724137931</v>
      </c>
      <c r="N467" s="207">
        <v>1375</v>
      </c>
      <c r="O467" s="153">
        <v>1224</v>
      </c>
      <c r="P467" s="153">
        <v>55</v>
      </c>
      <c r="Q467" s="151">
        <v>56</v>
      </c>
      <c r="R467" s="151">
        <v>50</v>
      </c>
      <c r="S467" s="154">
        <v>0.890181818181818</v>
      </c>
      <c r="T467" s="154">
        <v>0.916666666666667</v>
      </c>
      <c r="U467" s="155">
        <v>0.918032786885246</v>
      </c>
      <c r="V467" s="155">
        <v>0.862068965517241</v>
      </c>
      <c r="W467" s="173">
        <v>-0.00136612021857929</v>
      </c>
      <c r="X467" s="158">
        <v>392</v>
      </c>
      <c r="Y467" s="208">
        <v>352</v>
      </c>
      <c r="Z467" s="208">
        <v>399</v>
      </c>
      <c r="AA467" s="208">
        <v>364</v>
      </c>
      <c r="AB467" s="209">
        <v>0.897959183673469</v>
      </c>
      <c r="AC467" s="155">
        <v>0.912280701754386</v>
      </c>
      <c r="AD467" s="173">
        <v>-0.0143215180809165</v>
      </c>
    </row>
    <row r="468" spans="1:30">
      <c r="A468" s="175" t="s">
        <v>375</v>
      </c>
      <c r="B468" s="214" t="s">
        <v>1811</v>
      </c>
      <c r="C468" s="214" t="s">
        <v>462</v>
      </c>
      <c r="D468" s="153">
        <v>44</v>
      </c>
      <c r="E468" s="153">
        <v>39</v>
      </c>
      <c r="F468" s="151">
        <v>46</v>
      </c>
      <c r="G468" s="151">
        <v>38</v>
      </c>
      <c r="H468" s="151">
        <v>38</v>
      </c>
      <c r="I468" s="151">
        <v>34</v>
      </c>
      <c r="J468" s="172">
        <v>0.9</v>
      </c>
      <c r="K468" s="154">
        <v>0.886363636363636</v>
      </c>
      <c r="L468" s="154">
        <v>0.826086956521739</v>
      </c>
      <c r="M468" s="154">
        <v>0.894736842105263</v>
      </c>
      <c r="N468" s="207">
        <v>942</v>
      </c>
      <c r="O468" s="153">
        <v>635</v>
      </c>
      <c r="P468" s="153">
        <v>32</v>
      </c>
      <c r="Q468" s="151">
        <v>33</v>
      </c>
      <c r="R468" s="151">
        <v>27</v>
      </c>
      <c r="S468" s="154">
        <v>0.674097664543524</v>
      </c>
      <c r="T468" s="154">
        <v>0.727272727272727</v>
      </c>
      <c r="U468" s="155">
        <v>0.717391304347826</v>
      </c>
      <c r="V468" s="155">
        <v>0.710526315789474</v>
      </c>
      <c r="W468" s="173">
        <v>0.00988142292490124</v>
      </c>
      <c r="X468" s="158">
        <v>287</v>
      </c>
      <c r="Y468" s="208">
        <v>205</v>
      </c>
      <c r="Z468" s="208">
        <v>271</v>
      </c>
      <c r="AA468" s="208">
        <v>166</v>
      </c>
      <c r="AB468" s="209">
        <v>0.714285714285714</v>
      </c>
      <c r="AC468" s="155">
        <v>0.612546125461255</v>
      </c>
      <c r="AD468" s="173">
        <v>0.10173958882446</v>
      </c>
    </row>
    <row r="469" spans="1:30">
      <c r="A469" s="175" t="s">
        <v>375</v>
      </c>
      <c r="B469" s="214" t="s">
        <v>1811</v>
      </c>
      <c r="C469" s="214" t="s">
        <v>463</v>
      </c>
      <c r="D469" s="153">
        <v>53</v>
      </c>
      <c r="E469" s="153">
        <v>49</v>
      </c>
      <c r="F469" s="151">
        <v>53</v>
      </c>
      <c r="G469" s="151">
        <v>46</v>
      </c>
      <c r="H469" s="151">
        <v>52</v>
      </c>
      <c r="I469" s="151">
        <v>44</v>
      </c>
      <c r="J469" s="172">
        <v>0.9</v>
      </c>
      <c r="K469" s="154">
        <v>0.924528301886792</v>
      </c>
      <c r="L469" s="154">
        <v>0.867924528301887</v>
      </c>
      <c r="M469" s="154">
        <v>0.846153846153846</v>
      </c>
      <c r="N469" s="207">
        <v>1247</v>
      </c>
      <c r="O469" s="153">
        <v>927</v>
      </c>
      <c r="P469" s="153">
        <v>42</v>
      </c>
      <c r="Q469" s="151">
        <v>39</v>
      </c>
      <c r="R469" s="151">
        <v>37</v>
      </c>
      <c r="S469" s="154">
        <v>0.743384121892542</v>
      </c>
      <c r="T469" s="154">
        <v>0.792452830188679</v>
      </c>
      <c r="U469" s="155">
        <v>0.735849056603774</v>
      </c>
      <c r="V469" s="155">
        <v>0.711538461538462</v>
      </c>
      <c r="W469" s="173">
        <v>0.0566037735849058</v>
      </c>
      <c r="X469" s="158">
        <v>361</v>
      </c>
      <c r="Y469" s="208">
        <v>264</v>
      </c>
      <c r="Z469" s="208">
        <v>366</v>
      </c>
      <c r="AA469" s="208">
        <v>265</v>
      </c>
      <c r="AB469" s="209">
        <v>0.731301939058172</v>
      </c>
      <c r="AC469" s="155">
        <v>0.724043715846995</v>
      </c>
      <c r="AD469" s="173">
        <v>0.00725822321117719</v>
      </c>
    </row>
    <row r="470" spans="1:30">
      <c r="A470" s="175" t="s">
        <v>375</v>
      </c>
      <c r="B470" s="214" t="s">
        <v>1811</v>
      </c>
      <c r="C470" s="214" t="s">
        <v>464</v>
      </c>
      <c r="D470" s="153">
        <v>64</v>
      </c>
      <c r="E470" s="153">
        <v>61</v>
      </c>
      <c r="F470" s="151">
        <v>65</v>
      </c>
      <c r="G470" s="151">
        <v>64</v>
      </c>
      <c r="H470" s="151">
        <v>61</v>
      </c>
      <c r="I470" s="151">
        <v>60</v>
      </c>
      <c r="J470" s="172">
        <v>0.9</v>
      </c>
      <c r="K470" s="154">
        <v>0.953125</v>
      </c>
      <c r="L470" s="154">
        <v>0.984615384615385</v>
      </c>
      <c r="M470" s="154">
        <v>0.983606557377049</v>
      </c>
      <c r="N470" s="207">
        <v>1373</v>
      </c>
      <c r="O470" s="153">
        <v>1322</v>
      </c>
      <c r="P470" s="153">
        <v>60</v>
      </c>
      <c r="Q470" s="151">
        <v>63</v>
      </c>
      <c r="R470" s="151">
        <v>57</v>
      </c>
      <c r="S470" s="154">
        <v>0.96285506190823</v>
      </c>
      <c r="T470" s="154">
        <v>0.9375</v>
      </c>
      <c r="U470" s="155">
        <v>0.969230769230769</v>
      </c>
      <c r="V470" s="155">
        <v>0.934426229508197</v>
      </c>
      <c r="W470" s="173">
        <v>-0.0317307692307692</v>
      </c>
      <c r="X470" s="158">
        <v>408</v>
      </c>
      <c r="Y470" s="208">
        <v>391</v>
      </c>
      <c r="Z470" s="208">
        <v>394</v>
      </c>
      <c r="AA470" s="208">
        <v>381</v>
      </c>
      <c r="AB470" s="209">
        <v>0.958333333333333</v>
      </c>
      <c r="AC470" s="155">
        <v>0.967005076142132</v>
      </c>
      <c r="AD470" s="173">
        <v>-0.00867174280879857</v>
      </c>
    </row>
    <row r="471" spans="1:30">
      <c r="A471" s="175" t="s">
        <v>375</v>
      </c>
      <c r="B471" s="214" t="s">
        <v>1811</v>
      </c>
      <c r="C471" s="214" t="s">
        <v>465</v>
      </c>
      <c r="D471" s="153">
        <v>55</v>
      </c>
      <c r="E471" s="153">
        <v>51</v>
      </c>
      <c r="F471" s="151">
        <v>59</v>
      </c>
      <c r="G471" s="151">
        <v>55</v>
      </c>
      <c r="H471" s="151">
        <v>55</v>
      </c>
      <c r="I471" s="151">
        <v>51</v>
      </c>
      <c r="J471" s="172">
        <v>0.9</v>
      </c>
      <c r="K471" s="154">
        <v>0.927272727272727</v>
      </c>
      <c r="L471" s="154">
        <v>0.932203389830508</v>
      </c>
      <c r="M471" s="154">
        <v>0.927272727272727</v>
      </c>
      <c r="N471" s="207">
        <v>1234</v>
      </c>
      <c r="O471" s="153">
        <v>1108</v>
      </c>
      <c r="P471" s="153">
        <v>47</v>
      </c>
      <c r="Q471" s="151">
        <v>52</v>
      </c>
      <c r="R471" s="151">
        <v>48</v>
      </c>
      <c r="S471" s="154">
        <v>0.897893030794165</v>
      </c>
      <c r="T471" s="154">
        <v>0.854545454545454</v>
      </c>
      <c r="U471" s="155">
        <v>0.88135593220339</v>
      </c>
      <c r="V471" s="155">
        <v>0.872727272727273</v>
      </c>
      <c r="W471" s="173">
        <v>-0.0268104776579353</v>
      </c>
      <c r="X471" s="158">
        <v>363</v>
      </c>
      <c r="Y471" s="208">
        <v>326</v>
      </c>
      <c r="Z471" s="208">
        <v>362</v>
      </c>
      <c r="AA471" s="208">
        <v>326</v>
      </c>
      <c r="AB471" s="209">
        <v>0.898071625344353</v>
      </c>
      <c r="AC471" s="155">
        <v>0.900552486187845</v>
      </c>
      <c r="AD471" s="173">
        <v>-0.00248086084349275</v>
      </c>
    </row>
    <row r="472" spans="1:30">
      <c r="A472" s="175" t="s">
        <v>375</v>
      </c>
      <c r="B472" s="214" t="s">
        <v>1811</v>
      </c>
      <c r="C472" s="214" t="s">
        <v>466</v>
      </c>
      <c r="D472" s="153">
        <v>50</v>
      </c>
      <c r="E472" s="153">
        <v>39</v>
      </c>
      <c r="F472" s="151">
        <v>51</v>
      </c>
      <c r="G472" s="151">
        <v>38</v>
      </c>
      <c r="H472" s="151">
        <v>50</v>
      </c>
      <c r="I472" s="151">
        <v>38</v>
      </c>
      <c r="J472" s="172">
        <v>0.9</v>
      </c>
      <c r="K472" s="154">
        <v>0.78</v>
      </c>
      <c r="L472" s="154">
        <v>0.745098039215686</v>
      </c>
      <c r="M472" s="154">
        <v>0.76</v>
      </c>
      <c r="N472" s="207">
        <v>1132</v>
      </c>
      <c r="O472" s="153">
        <v>735</v>
      </c>
      <c r="P472" s="153">
        <v>32</v>
      </c>
      <c r="Q472" s="151">
        <v>33</v>
      </c>
      <c r="R472" s="151">
        <v>31</v>
      </c>
      <c r="S472" s="154">
        <v>0.649293286219081</v>
      </c>
      <c r="T472" s="154">
        <v>0.64</v>
      </c>
      <c r="U472" s="155">
        <v>0.647058823529412</v>
      </c>
      <c r="V472" s="155">
        <v>0.62</v>
      </c>
      <c r="W472" s="173">
        <v>-0.00705882352941178</v>
      </c>
      <c r="X472" s="158">
        <v>326</v>
      </c>
      <c r="Y472" s="208">
        <v>214</v>
      </c>
      <c r="Z472" s="208">
        <v>309</v>
      </c>
      <c r="AA472" s="208">
        <v>198</v>
      </c>
      <c r="AB472" s="209">
        <v>0.656441717791411</v>
      </c>
      <c r="AC472" s="155">
        <v>0.640776699029126</v>
      </c>
      <c r="AD472" s="173">
        <v>0.0156650187622848</v>
      </c>
    </row>
    <row r="473" spans="1:30">
      <c r="A473" s="175" t="s">
        <v>375</v>
      </c>
      <c r="B473" s="214" t="s">
        <v>1811</v>
      </c>
      <c r="C473" s="214" t="s">
        <v>467</v>
      </c>
      <c r="D473" s="153">
        <v>91</v>
      </c>
      <c r="E473" s="153">
        <v>90</v>
      </c>
      <c r="F473" s="151">
        <v>92</v>
      </c>
      <c r="G473" s="151">
        <v>90</v>
      </c>
      <c r="H473" s="151">
        <v>90</v>
      </c>
      <c r="I473" s="151">
        <v>77</v>
      </c>
      <c r="J473" s="172">
        <v>0.9</v>
      </c>
      <c r="K473" s="154">
        <v>0.989010989010989</v>
      </c>
      <c r="L473" s="154">
        <v>0.978260869565217</v>
      </c>
      <c r="M473" s="154">
        <v>0.855555555555556</v>
      </c>
      <c r="N473" s="207">
        <v>2142</v>
      </c>
      <c r="O473" s="153">
        <v>2063</v>
      </c>
      <c r="P473" s="153">
        <v>89</v>
      </c>
      <c r="Q473" s="151">
        <v>90</v>
      </c>
      <c r="R473" s="151">
        <v>77</v>
      </c>
      <c r="S473" s="154">
        <v>0.96311858076564</v>
      </c>
      <c r="T473" s="154">
        <v>0.978021978021978</v>
      </c>
      <c r="U473" s="155">
        <v>0.978260869565217</v>
      </c>
      <c r="V473" s="155">
        <v>0.855555555555556</v>
      </c>
      <c r="W473" s="173">
        <v>-0.000238891543239417</v>
      </c>
      <c r="X473" s="158">
        <v>607</v>
      </c>
      <c r="Y473" s="208">
        <v>580</v>
      </c>
      <c r="Z473" s="208">
        <v>639</v>
      </c>
      <c r="AA473" s="208">
        <v>612</v>
      </c>
      <c r="AB473" s="209">
        <v>0.955518945634267</v>
      </c>
      <c r="AC473" s="155">
        <v>0.957746478873239</v>
      </c>
      <c r="AD473" s="173">
        <v>-0.00222753323897251</v>
      </c>
    </row>
    <row r="474" spans="1:30">
      <c r="A474" s="175" t="s">
        <v>375</v>
      </c>
      <c r="B474" s="214" t="s">
        <v>1811</v>
      </c>
      <c r="C474" s="214" t="s">
        <v>468</v>
      </c>
      <c r="D474" s="153">
        <v>20</v>
      </c>
      <c r="E474" s="153">
        <v>20</v>
      </c>
      <c r="F474" s="151">
        <v>21</v>
      </c>
      <c r="G474" s="151">
        <v>21</v>
      </c>
      <c r="H474" s="151">
        <v>19</v>
      </c>
      <c r="I474" s="151">
        <v>15</v>
      </c>
      <c r="J474" s="172">
        <v>0.9</v>
      </c>
      <c r="K474" s="154">
        <v>1</v>
      </c>
      <c r="L474" s="154">
        <v>1</v>
      </c>
      <c r="M474" s="154">
        <v>0.789473684210526</v>
      </c>
      <c r="N474" s="207">
        <v>454</v>
      </c>
      <c r="O474" s="153">
        <v>397</v>
      </c>
      <c r="P474" s="153">
        <v>20</v>
      </c>
      <c r="Q474" s="151">
        <v>21</v>
      </c>
      <c r="R474" s="151">
        <v>15</v>
      </c>
      <c r="S474" s="154">
        <v>0.874449339207048</v>
      </c>
      <c r="T474" s="154">
        <v>1</v>
      </c>
      <c r="U474" s="155">
        <v>1</v>
      </c>
      <c r="V474" s="155">
        <v>0.789473684210526</v>
      </c>
      <c r="W474" s="173">
        <v>0</v>
      </c>
      <c r="X474" s="158">
        <v>138</v>
      </c>
      <c r="Y474" s="208">
        <v>123</v>
      </c>
      <c r="Z474" s="208">
        <v>129</v>
      </c>
      <c r="AA474" s="208">
        <v>117</v>
      </c>
      <c r="AB474" s="209">
        <v>0.891304347826087</v>
      </c>
      <c r="AC474" s="155">
        <v>0.906976744186046</v>
      </c>
      <c r="AD474" s="173">
        <v>-0.0156723963599595</v>
      </c>
    </row>
    <row r="475" spans="1:30">
      <c r="A475" s="175" t="s">
        <v>375</v>
      </c>
      <c r="B475" s="214" t="s">
        <v>1811</v>
      </c>
      <c r="C475" s="214" t="s">
        <v>469</v>
      </c>
      <c r="D475" s="153">
        <v>61</v>
      </c>
      <c r="E475" s="153">
        <v>55</v>
      </c>
      <c r="F475" s="151">
        <v>63</v>
      </c>
      <c r="G475" s="151">
        <v>62</v>
      </c>
      <c r="H475" s="151">
        <v>61</v>
      </c>
      <c r="I475" s="151">
        <v>59</v>
      </c>
      <c r="J475" s="172">
        <v>0.9</v>
      </c>
      <c r="K475" s="154">
        <v>0.901639344262295</v>
      </c>
      <c r="L475" s="154">
        <v>0.984126984126984</v>
      </c>
      <c r="M475" s="154">
        <v>0.967213114754098</v>
      </c>
      <c r="N475" s="207">
        <v>1351</v>
      </c>
      <c r="O475" s="153">
        <v>1255</v>
      </c>
      <c r="P475" s="153">
        <v>54</v>
      </c>
      <c r="Q475" s="151">
        <v>62</v>
      </c>
      <c r="R475" s="151">
        <v>56</v>
      </c>
      <c r="S475" s="154">
        <v>0.928941524796447</v>
      </c>
      <c r="T475" s="154">
        <v>0.885245901639344</v>
      </c>
      <c r="U475" s="155">
        <v>0.984126984126984</v>
      </c>
      <c r="V475" s="155">
        <v>0.918032786885246</v>
      </c>
      <c r="W475" s="173">
        <v>-0.0988810824876398</v>
      </c>
      <c r="X475" s="158">
        <v>400</v>
      </c>
      <c r="Y475" s="208">
        <v>370</v>
      </c>
      <c r="Z475" s="208">
        <v>391</v>
      </c>
      <c r="AA475" s="208">
        <v>356</v>
      </c>
      <c r="AB475" s="209">
        <v>0.925</v>
      </c>
      <c r="AC475" s="155">
        <v>0.910485933503836</v>
      </c>
      <c r="AD475" s="173">
        <v>0.0145140664961637</v>
      </c>
    </row>
    <row r="476" spans="1:30">
      <c r="A476" s="175" t="s">
        <v>375</v>
      </c>
      <c r="B476" s="214" t="s">
        <v>1811</v>
      </c>
      <c r="C476" s="214" t="s">
        <v>470</v>
      </c>
      <c r="D476" s="153">
        <v>50</v>
      </c>
      <c r="E476" s="153">
        <v>50</v>
      </c>
      <c r="F476" s="151">
        <v>53</v>
      </c>
      <c r="G476" s="151">
        <v>53</v>
      </c>
      <c r="H476" s="151">
        <v>49</v>
      </c>
      <c r="I476" s="151">
        <v>48</v>
      </c>
      <c r="J476" s="172">
        <v>0.9</v>
      </c>
      <c r="K476" s="154">
        <v>1</v>
      </c>
      <c r="L476" s="154">
        <v>1</v>
      </c>
      <c r="M476" s="154">
        <v>0.979591836734694</v>
      </c>
      <c r="N476" s="207">
        <v>1204</v>
      </c>
      <c r="O476" s="153">
        <v>1158</v>
      </c>
      <c r="P476" s="153">
        <v>50</v>
      </c>
      <c r="Q476" s="151">
        <v>53</v>
      </c>
      <c r="R476" s="151">
        <v>48</v>
      </c>
      <c r="S476" s="154">
        <v>0.961794019933555</v>
      </c>
      <c r="T476" s="154">
        <v>1</v>
      </c>
      <c r="U476" s="155">
        <v>1</v>
      </c>
      <c r="V476" s="155">
        <v>0.979591836734694</v>
      </c>
      <c r="W476" s="173">
        <v>0</v>
      </c>
      <c r="X476" s="158">
        <v>347</v>
      </c>
      <c r="Y476" s="208">
        <v>341</v>
      </c>
      <c r="Z476" s="208">
        <v>355</v>
      </c>
      <c r="AA476" s="208">
        <v>349</v>
      </c>
      <c r="AB476" s="209">
        <v>0.982708933717579</v>
      </c>
      <c r="AC476" s="155">
        <v>0.983098591549296</v>
      </c>
      <c r="AD476" s="173">
        <v>-0.000389657831716517</v>
      </c>
    </row>
    <row r="477" spans="1:30">
      <c r="A477" s="175" t="s">
        <v>375</v>
      </c>
      <c r="B477" s="214" t="s">
        <v>1811</v>
      </c>
      <c r="C477" s="214" t="s">
        <v>471</v>
      </c>
      <c r="D477" s="153">
        <v>51</v>
      </c>
      <c r="E477" s="153">
        <v>51</v>
      </c>
      <c r="F477" s="151">
        <v>54</v>
      </c>
      <c r="G477" s="151">
        <v>53</v>
      </c>
      <c r="H477" s="151">
        <v>52</v>
      </c>
      <c r="I477" s="151">
        <v>47</v>
      </c>
      <c r="J477" s="172">
        <v>0.9</v>
      </c>
      <c r="K477" s="154">
        <v>1</v>
      </c>
      <c r="L477" s="154">
        <v>0.981481481481482</v>
      </c>
      <c r="M477" s="154">
        <v>0.903846153846154</v>
      </c>
      <c r="N477" s="207">
        <v>1197</v>
      </c>
      <c r="O477" s="153">
        <v>1100</v>
      </c>
      <c r="P477" s="153">
        <v>51</v>
      </c>
      <c r="Q477" s="151">
        <v>51</v>
      </c>
      <c r="R477" s="151">
        <v>46</v>
      </c>
      <c r="S477" s="154">
        <v>0.918964076858814</v>
      </c>
      <c r="T477" s="154">
        <v>1</v>
      </c>
      <c r="U477" s="155">
        <v>0.944444444444444</v>
      </c>
      <c r="V477" s="155">
        <v>0.884615384615385</v>
      </c>
      <c r="W477" s="173">
        <v>0.0555555555555556</v>
      </c>
      <c r="X477" s="158">
        <v>349</v>
      </c>
      <c r="Y477" s="208">
        <v>332</v>
      </c>
      <c r="Z477" s="208">
        <v>347</v>
      </c>
      <c r="AA477" s="208">
        <v>320</v>
      </c>
      <c r="AB477" s="209">
        <v>0.951289398280802</v>
      </c>
      <c r="AC477" s="155">
        <v>0.922190201729107</v>
      </c>
      <c r="AD477" s="173">
        <v>0.0290991965516957</v>
      </c>
    </row>
    <row r="478" spans="1:30">
      <c r="A478" s="175" t="s">
        <v>375</v>
      </c>
      <c r="B478" s="214" t="s">
        <v>1812</v>
      </c>
      <c r="C478" s="214" t="s">
        <v>472</v>
      </c>
      <c r="D478" s="153">
        <v>82</v>
      </c>
      <c r="E478" s="153">
        <v>80</v>
      </c>
      <c r="F478" s="151">
        <v>80</v>
      </c>
      <c r="G478" s="151">
        <v>78</v>
      </c>
      <c r="H478" s="151">
        <v>80</v>
      </c>
      <c r="I478" s="151">
        <v>72</v>
      </c>
      <c r="J478" s="172">
        <v>0.9</v>
      </c>
      <c r="K478" s="154">
        <v>0.975609756097561</v>
      </c>
      <c r="L478" s="154">
        <v>0.975</v>
      </c>
      <c r="M478" s="154">
        <v>0.9</v>
      </c>
      <c r="N478" s="207">
        <v>1856</v>
      </c>
      <c r="O478" s="153">
        <v>1767</v>
      </c>
      <c r="P478" s="153">
        <v>80</v>
      </c>
      <c r="Q478" s="151">
        <v>78</v>
      </c>
      <c r="R478" s="151">
        <v>58</v>
      </c>
      <c r="S478" s="154">
        <v>0.952047413793103</v>
      </c>
      <c r="T478" s="154">
        <v>0.975609756097561</v>
      </c>
      <c r="U478" s="155">
        <v>0.975</v>
      </c>
      <c r="V478" s="155">
        <v>0.725</v>
      </c>
      <c r="W478" s="173">
        <v>0.000609756097560976</v>
      </c>
      <c r="X478" s="158">
        <v>532</v>
      </c>
      <c r="Y478" s="208">
        <v>497</v>
      </c>
      <c r="Z478" s="208">
        <v>534</v>
      </c>
      <c r="AA478" s="208">
        <v>517</v>
      </c>
      <c r="AB478" s="209">
        <v>0.934210526315789</v>
      </c>
      <c r="AC478" s="155">
        <v>0.968164794007491</v>
      </c>
      <c r="AD478" s="173">
        <v>-0.0339542676917012</v>
      </c>
    </row>
    <row r="479" spans="1:30">
      <c r="A479" s="175" t="s">
        <v>375</v>
      </c>
      <c r="B479" s="214" t="s">
        <v>1812</v>
      </c>
      <c r="C479" s="214" t="s">
        <v>473</v>
      </c>
      <c r="D479" s="153">
        <v>64</v>
      </c>
      <c r="E479" s="153">
        <v>61</v>
      </c>
      <c r="F479" s="151">
        <v>67</v>
      </c>
      <c r="G479" s="151">
        <v>64</v>
      </c>
      <c r="H479" s="151">
        <v>62</v>
      </c>
      <c r="I479" s="151">
        <v>56</v>
      </c>
      <c r="J479" s="172">
        <v>0.9</v>
      </c>
      <c r="K479" s="154">
        <v>0.953125</v>
      </c>
      <c r="L479" s="154">
        <v>0.955223880597015</v>
      </c>
      <c r="M479" s="154">
        <v>0.903225806451613</v>
      </c>
      <c r="N479" s="207">
        <v>1483</v>
      </c>
      <c r="O479" s="153">
        <v>1390</v>
      </c>
      <c r="P479" s="153">
        <v>60</v>
      </c>
      <c r="Q479" s="151">
        <v>64</v>
      </c>
      <c r="R479" s="151">
        <v>55</v>
      </c>
      <c r="S479" s="154">
        <v>0.937289278489548</v>
      </c>
      <c r="T479" s="154">
        <v>0.9375</v>
      </c>
      <c r="U479" s="155">
        <v>0.955223880597015</v>
      </c>
      <c r="V479" s="155">
        <v>0.887096774193548</v>
      </c>
      <c r="W479" s="173">
        <v>-0.0177238805970149</v>
      </c>
      <c r="X479" s="158">
        <v>429</v>
      </c>
      <c r="Y479" s="208">
        <v>403</v>
      </c>
      <c r="Z479" s="208">
        <v>435</v>
      </c>
      <c r="AA479" s="208">
        <v>415</v>
      </c>
      <c r="AB479" s="209">
        <v>0.939393939393939</v>
      </c>
      <c r="AC479" s="155">
        <v>0.954022988505747</v>
      </c>
      <c r="AD479" s="173">
        <v>-0.0146290491118076</v>
      </c>
    </row>
    <row r="480" spans="1:30">
      <c r="A480" s="175" t="s">
        <v>375</v>
      </c>
      <c r="B480" s="214" t="s">
        <v>1812</v>
      </c>
      <c r="C480" s="214" t="s">
        <v>474</v>
      </c>
      <c r="D480" s="153">
        <v>56</v>
      </c>
      <c r="E480" s="153">
        <v>55</v>
      </c>
      <c r="F480" s="151">
        <v>59</v>
      </c>
      <c r="G480" s="151">
        <v>57</v>
      </c>
      <c r="H480" s="151">
        <v>55</v>
      </c>
      <c r="I480" s="151">
        <v>54</v>
      </c>
      <c r="J480" s="172">
        <v>0.9</v>
      </c>
      <c r="K480" s="154">
        <v>0.982142857142857</v>
      </c>
      <c r="L480" s="154">
        <v>0.966101694915254</v>
      </c>
      <c r="M480" s="154">
        <v>0.981818181818182</v>
      </c>
      <c r="N480" s="207">
        <v>1286</v>
      </c>
      <c r="O480" s="153">
        <v>1262</v>
      </c>
      <c r="P480" s="153">
        <v>55</v>
      </c>
      <c r="Q480" s="151">
        <v>56</v>
      </c>
      <c r="R480" s="151">
        <v>53</v>
      </c>
      <c r="S480" s="154">
        <v>0.981337480559876</v>
      </c>
      <c r="T480" s="154">
        <v>0.982142857142857</v>
      </c>
      <c r="U480" s="155">
        <v>0.949152542372881</v>
      </c>
      <c r="V480" s="155">
        <v>0.963636363636364</v>
      </c>
      <c r="W480" s="173">
        <v>0.0329903147699757</v>
      </c>
      <c r="X480" s="158">
        <v>371</v>
      </c>
      <c r="Y480" s="208">
        <v>364</v>
      </c>
      <c r="Z480" s="208">
        <v>372</v>
      </c>
      <c r="AA480" s="208">
        <v>369</v>
      </c>
      <c r="AB480" s="209">
        <v>0.981132075471698</v>
      </c>
      <c r="AC480" s="155">
        <v>0.991935483870968</v>
      </c>
      <c r="AD480" s="173">
        <v>-0.0108034083992696</v>
      </c>
    </row>
    <row r="481" spans="1:30">
      <c r="A481" s="175" t="s">
        <v>375</v>
      </c>
      <c r="B481" s="214" t="s">
        <v>1812</v>
      </c>
      <c r="C481" s="214" t="s">
        <v>475</v>
      </c>
      <c r="D481" s="153">
        <v>16</v>
      </c>
      <c r="E481" s="153">
        <v>16</v>
      </c>
      <c r="F481" s="151">
        <v>17</v>
      </c>
      <c r="G481" s="151">
        <v>16</v>
      </c>
      <c r="H481" s="151">
        <v>16</v>
      </c>
      <c r="I481" s="151">
        <v>15</v>
      </c>
      <c r="J481" s="172">
        <v>0.9</v>
      </c>
      <c r="K481" s="154">
        <v>1</v>
      </c>
      <c r="L481" s="154">
        <v>0.941176470588235</v>
      </c>
      <c r="M481" s="154">
        <v>0.9375</v>
      </c>
      <c r="N481" s="207">
        <v>363</v>
      </c>
      <c r="O481" s="153">
        <v>349</v>
      </c>
      <c r="P481" s="153">
        <v>16</v>
      </c>
      <c r="Q481" s="151">
        <v>16</v>
      </c>
      <c r="R481" s="151">
        <v>15</v>
      </c>
      <c r="S481" s="154">
        <v>0.961432506887052</v>
      </c>
      <c r="T481" s="154">
        <v>1</v>
      </c>
      <c r="U481" s="155">
        <v>0.941176470588235</v>
      </c>
      <c r="V481" s="155">
        <v>0.9375</v>
      </c>
      <c r="W481" s="173">
        <v>0.0588235294117647</v>
      </c>
      <c r="X481" s="158">
        <v>102</v>
      </c>
      <c r="Y481" s="208">
        <v>97</v>
      </c>
      <c r="Z481" s="208">
        <v>109</v>
      </c>
      <c r="AA481" s="208">
        <v>105</v>
      </c>
      <c r="AB481" s="209">
        <v>0.950980392156863</v>
      </c>
      <c r="AC481" s="155">
        <v>0.963302752293578</v>
      </c>
      <c r="AD481" s="173">
        <v>-0.0123223601367153</v>
      </c>
    </row>
    <row r="482" spans="1:30">
      <c r="A482" s="175" t="s">
        <v>375</v>
      </c>
      <c r="B482" s="214" t="s">
        <v>1812</v>
      </c>
      <c r="C482" s="214" t="s">
        <v>476</v>
      </c>
      <c r="D482" s="153">
        <v>44</v>
      </c>
      <c r="E482" s="153">
        <v>42</v>
      </c>
      <c r="F482" s="151">
        <v>42</v>
      </c>
      <c r="G482" s="151">
        <v>38</v>
      </c>
      <c r="H482" s="151">
        <v>35</v>
      </c>
      <c r="I482" s="151">
        <v>32</v>
      </c>
      <c r="J482" s="172">
        <v>0.9</v>
      </c>
      <c r="K482" s="154">
        <v>0.954545454545455</v>
      </c>
      <c r="L482" s="154">
        <v>0.904761904761905</v>
      </c>
      <c r="M482" s="154">
        <v>0.914285714285714</v>
      </c>
      <c r="N482" s="207">
        <v>913</v>
      </c>
      <c r="O482" s="153">
        <v>888</v>
      </c>
      <c r="P482" s="153">
        <v>42</v>
      </c>
      <c r="Q482" s="151">
        <v>38</v>
      </c>
      <c r="R482" s="151">
        <v>32</v>
      </c>
      <c r="S482" s="154">
        <v>0.972617743702081</v>
      </c>
      <c r="T482" s="154">
        <v>0.954545454545455</v>
      </c>
      <c r="U482" s="155">
        <v>0.904761904761905</v>
      </c>
      <c r="V482" s="155">
        <v>0.914285714285714</v>
      </c>
      <c r="W482" s="173">
        <v>0.0497835497835498</v>
      </c>
      <c r="X482" s="158">
        <v>265</v>
      </c>
      <c r="Y482" s="208">
        <v>253</v>
      </c>
      <c r="Z482" s="208">
        <v>268</v>
      </c>
      <c r="AA482" s="208">
        <v>262</v>
      </c>
      <c r="AB482" s="209">
        <v>0.954716981132075</v>
      </c>
      <c r="AC482" s="155">
        <v>0.977611940298508</v>
      </c>
      <c r="AD482" s="173">
        <v>-0.022894959166432</v>
      </c>
    </row>
    <row r="483" spans="1:30">
      <c r="A483" s="175" t="s">
        <v>375</v>
      </c>
      <c r="B483" s="214" t="s">
        <v>1812</v>
      </c>
      <c r="C483" s="214" t="s">
        <v>477</v>
      </c>
      <c r="D483" s="153">
        <v>74</v>
      </c>
      <c r="E483" s="153">
        <v>74</v>
      </c>
      <c r="F483" s="151">
        <v>74</v>
      </c>
      <c r="G483" s="151">
        <v>74</v>
      </c>
      <c r="H483" s="151">
        <v>74</v>
      </c>
      <c r="I483" s="151">
        <v>74</v>
      </c>
      <c r="J483" s="172">
        <v>0.9</v>
      </c>
      <c r="K483" s="154">
        <v>1</v>
      </c>
      <c r="L483" s="154">
        <v>1</v>
      </c>
      <c r="M483" s="154">
        <v>1</v>
      </c>
      <c r="N483" s="207">
        <v>1647</v>
      </c>
      <c r="O483" s="153">
        <v>1593</v>
      </c>
      <c r="P483" s="153">
        <v>73</v>
      </c>
      <c r="Q483" s="151">
        <v>73</v>
      </c>
      <c r="R483" s="151">
        <v>74</v>
      </c>
      <c r="S483" s="154">
        <v>0.967213114754098</v>
      </c>
      <c r="T483" s="154">
        <v>0.986486486486487</v>
      </c>
      <c r="U483" s="155">
        <v>0.986486486486487</v>
      </c>
      <c r="V483" s="155">
        <v>1</v>
      </c>
      <c r="W483" s="173">
        <v>0</v>
      </c>
      <c r="X483" s="158">
        <v>497</v>
      </c>
      <c r="Y483" s="208">
        <v>485</v>
      </c>
      <c r="Z483" s="208">
        <v>496</v>
      </c>
      <c r="AA483" s="208">
        <v>476</v>
      </c>
      <c r="AB483" s="209">
        <v>0.975855130784708</v>
      </c>
      <c r="AC483" s="155">
        <v>0.959677419354839</v>
      </c>
      <c r="AD483" s="173">
        <v>0.0161777114298695</v>
      </c>
    </row>
    <row r="484" spans="1:30">
      <c r="A484" s="175" t="s">
        <v>375</v>
      </c>
      <c r="B484" s="214" t="s">
        <v>1812</v>
      </c>
      <c r="C484" s="214" t="s">
        <v>478</v>
      </c>
      <c r="D484" s="153">
        <v>84</v>
      </c>
      <c r="E484" s="153">
        <v>83</v>
      </c>
      <c r="F484" s="151">
        <v>92</v>
      </c>
      <c r="G484" s="151">
        <v>91</v>
      </c>
      <c r="H484" s="151">
        <v>82</v>
      </c>
      <c r="I484" s="151">
        <v>77</v>
      </c>
      <c r="J484" s="172">
        <v>0.9</v>
      </c>
      <c r="K484" s="154">
        <v>0.988095238095238</v>
      </c>
      <c r="L484" s="154">
        <v>0.989130434782609</v>
      </c>
      <c r="M484" s="154">
        <v>0.939024390243902</v>
      </c>
      <c r="N484" s="207">
        <v>1985</v>
      </c>
      <c r="O484" s="153">
        <v>1866</v>
      </c>
      <c r="P484" s="153">
        <v>81</v>
      </c>
      <c r="Q484" s="151">
        <v>84</v>
      </c>
      <c r="R484" s="151">
        <v>76</v>
      </c>
      <c r="S484" s="154">
        <v>0.940050377833753</v>
      </c>
      <c r="T484" s="154">
        <v>0.964285714285714</v>
      </c>
      <c r="U484" s="155">
        <v>0.91304347826087</v>
      </c>
      <c r="V484" s="155">
        <v>0.926829268292683</v>
      </c>
      <c r="W484" s="173">
        <v>0.0512422360248448</v>
      </c>
      <c r="X484" s="158">
        <v>606</v>
      </c>
      <c r="Y484" s="208">
        <v>568</v>
      </c>
      <c r="Z484" s="208">
        <v>577</v>
      </c>
      <c r="AA484" s="208">
        <v>538</v>
      </c>
      <c r="AB484" s="209">
        <v>0.937293729372937</v>
      </c>
      <c r="AC484" s="155">
        <v>0.932409012131716</v>
      </c>
      <c r="AD484" s="173">
        <v>0.00488471724122153</v>
      </c>
    </row>
    <row r="485" spans="1:30">
      <c r="A485" s="175" t="s">
        <v>375</v>
      </c>
      <c r="B485" s="214" t="s">
        <v>1812</v>
      </c>
      <c r="C485" s="214" t="s">
        <v>479</v>
      </c>
      <c r="D485" s="153">
        <v>54</v>
      </c>
      <c r="E485" s="153">
        <v>51</v>
      </c>
      <c r="F485" s="151">
        <v>59</v>
      </c>
      <c r="G485" s="151">
        <v>59</v>
      </c>
      <c r="H485" s="151">
        <v>50</v>
      </c>
      <c r="I485" s="151">
        <v>50</v>
      </c>
      <c r="J485" s="172">
        <v>0.9</v>
      </c>
      <c r="K485" s="154">
        <v>0.944444444444444</v>
      </c>
      <c r="L485" s="154">
        <v>1</v>
      </c>
      <c r="M485" s="154">
        <v>1</v>
      </c>
      <c r="N485" s="207">
        <v>1281</v>
      </c>
      <c r="O485" s="153">
        <v>1242</v>
      </c>
      <c r="P485" s="153">
        <v>51</v>
      </c>
      <c r="Q485" s="151">
        <v>59</v>
      </c>
      <c r="R485" s="151">
        <v>50</v>
      </c>
      <c r="S485" s="154">
        <v>0.969555035128806</v>
      </c>
      <c r="T485" s="154">
        <v>0.944444444444444</v>
      </c>
      <c r="U485" s="155">
        <v>1</v>
      </c>
      <c r="V485" s="155">
        <v>1</v>
      </c>
      <c r="W485" s="173">
        <v>-0.0555555555555556</v>
      </c>
      <c r="X485" s="158">
        <v>373</v>
      </c>
      <c r="Y485" s="208">
        <v>368</v>
      </c>
      <c r="Z485" s="208">
        <v>378</v>
      </c>
      <c r="AA485" s="208">
        <v>358</v>
      </c>
      <c r="AB485" s="209">
        <v>0.986595174262735</v>
      </c>
      <c r="AC485" s="155">
        <v>0.947089947089947</v>
      </c>
      <c r="AD485" s="173">
        <v>0.0395052271727875</v>
      </c>
    </row>
    <row r="486" spans="1:30">
      <c r="A486" s="175" t="s">
        <v>375</v>
      </c>
      <c r="B486" s="214" t="s">
        <v>1812</v>
      </c>
      <c r="C486" s="214" t="s">
        <v>480</v>
      </c>
      <c r="D486" s="153">
        <v>47</v>
      </c>
      <c r="E486" s="153">
        <v>47</v>
      </c>
      <c r="F486" s="151">
        <v>50</v>
      </c>
      <c r="G486" s="151">
        <v>50</v>
      </c>
      <c r="H486" s="151">
        <v>45</v>
      </c>
      <c r="I486" s="151">
        <v>43</v>
      </c>
      <c r="J486" s="172">
        <v>0.9</v>
      </c>
      <c r="K486" s="154">
        <v>1</v>
      </c>
      <c r="L486" s="154">
        <v>1</v>
      </c>
      <c r="M486" s="154">
        <v>0.955555555555556</v>
      </c>
      <c r="N486" s="207">
        <v>1074</v>
      </c>
      <c r="O486" s="153">
        <v>1007</v>
      </c>
      <c r="P486" s="153">
        <v>47</v>
      </c>
      <c r="Q486" s="151">
        <v>50</v>
      </c>
      <c r="R486" s="151">
        <v>43</v>
      </c>
      <c r="S486" s="154">
        <v>0.937616387337058</v>
      </c>
      <c r="T486" s="154">
        <v>1</v>
      </c>
      <c r="U486" s="155">
        <v>1</v>
      </c>
      <c r="V486" s="155">
        <v>0.955555555555556</v>
      </c>
      <c r="W486" s="173">
        <v>0</v>
      </c>
      <c r="X486" s="158">
        <v>313</v>
      </c>
      <c r="Y486" s="208">
        <v>305</v>
      </c>
      <c r="Z486" s="208">
        <v>317</v>
      </c>
      <c r="AA486" s="208">
        <v>293</v>
      </c>
      <c r="AB486" s="209">
        <v>0.97444089456869</v>
      </c>
      <c r="AC486" s="155">
        <v>0.924290220820189</v>
      </c>
      <c r="AD486" s="173">
        <v>0.0501506737485008</v>
      </c>
    </row>
    <row r="487" spans="1:30">
      <c r="A487" s="175" t="s">
        <v>375</v>
      </c>
      <c r="B487" s="214" t="s">
        <v>1812</v>
      </c>
      <c r="C487" s="214" t="s">
        <v>481</v>
      </c>
      <c r="D487" s="153">
        <v>47</v>
      </c>
      <c r="E487" s="153">
        <v>46</v>
      </c>
      <c r="F487" s="151">
        <v>48</v>
      </c>
      <c r="G487" s="151">
        <v>48</v>
      </c>
      <c r="H487" s="151">
        <v>41</v>
      </c>
      <c r="I487" s="151">
        <v>41</v>
      </c>
      <c r="J487" s="172">
        <v>0.9</v>
      </c>
      <c r="K487" s="154">
        <v>0.978723404255319</v>
      </c>
      <c r="L487" s="154">
        <v>1</v>
      </c>
      <c r="M487" s="154">
        <v>1</v>
      </c>
      <c r="N487" s="207">
        <v>1065</v>
      </c>
      <c r="O487" s="153">
        <v>1052</v>
      </c>
      <c r="P487" s="153">
        <v>46</v>
      </c>
      <c r="Q487" s="151">
        <v>48</v>
      </c>
      <c r="R487" s="151">
        <v>41</v>
      </c>
      <c r="S487" s="154">
        <v>0.987793427230047</v>
      </c>
      <c r="T487" s="154">
        <v>0.978723404255319</v>
      </c>
      <c r="U487" s="155">
        <v>1</v>
      </c>
      <c r="V487" s="155">
        <v>1</v>
      </c>
      <c r="W487" s="173">
        <v>-0.0212765957446809</v>
      </c>
      <c r="X487" s="158">
        <v>301</v>
      </c>
      <c r="Y487" s="208">
        <v>298</v>
      </c>
      <c r="Z487" s="208">
        <v>314</v>
      </c>
      <c r="AA487" s="208">
        <v>310</v>
      </c>
      <c r="AB487" s="209">
        <v>0.990033222591362</v>
      </c>
      <c r="AC487" s="155">
        <v>0.987261146496815</v>
      </c>
      <c r="AD487" s="173">
        <v>0.00277207609454688</v>
      </c>
    </row>
    <row r="488" spans="1:30">
      <c r="A488" s="175" t="s">
        <v>375</v>
      </c>
      <c r="B488" s="214" t="s">
        <v>1812</v>
      </c>
      <c r="C488" s="214" t="s">
        <v>482</v>
      </c>
      <c r="D488" s="153">
        <v>40</v>
      </c>
      <c r="E488" s="153">
        <v>40</v>
      </c>
      <c r="F488" s="151">
        <v>38</v>
      </c>
      <c r="G488" s="151">
        <v>38</v>
      </c>
      <c r="H488" s="151">
        <v>39</v>
      </c>
      <c r="I488" s="151">
        <v>39</v>
      </c>
      <c r="J488" s="172">
        <v>0.9</v>
      </c>
      <c r="K488" s="154">
        <v>1</v>
      </c>
      <c r="L488" s="154">
        <v>1</v>
      </c>
      <c r="M488" s="154">
        <v>1</v>
      </c>
      <c r="N488" s="207">
        <v>872</v>
      </c>
      <c r="O488" s="153">
        <v>871</v>
      </c>
      <c r="P488" s="153">
        <v>40</v>
      </c>
      <c r="Q488" s="151">
        <v>38</v>
      </c>
      <c r="R488" s="151">
        <v>39</v>
      </c>
      <c r="S488" s="154">
        <v>0.998853211009174</v>
      </c>
      <c r="T488" s="154">
        <v>1</v>
      </c>
      <c r="U488" s="155">
        <v>1</v>
      </c>
      <c r="V488" s="155">
        <v>1</v>
      </c>
      <c r="W488" s="173">
        <v>0</v>
      </c>
      <c r="X488" s="158">
        <v>245</v>
      </c>
      <c r="Y488" s="208">
        <v>245</v>
      </c>
      <c r="Z488" s="208">
        <v>256</v>
      </c>
      <c r="AA488" s="208">
        <v>255</v>
      </c>
      <c r="AB488" s="209">
        <v>1</v>
      </c>
      <c r="AC488" s="155">
        <v>0.99609375</v>
      </c>
      <c r="AD488" s="173">
        <v>0.00390625</v>
      </c>
    </row>
    <row r="489" spans="1:30">
      <c r="A489" s="175" t="s">
        <v>375</v>
      </c>
      <c r="B489" s="214" t="s">
        <v>1812</v>
      </c>
      <c r="C489" s="214" t="s">
        <v>483</v>
      </c>
      <c r="D489" s="153">
        <v>77</v>
      </c>
      <c r="E489" s="153">
        <v>72</v>
      </c>
      <c r="F489" s="151">
        <v>77</v>
      </c>
      <c r="G489" s="151">
        <v>73</v>
      </c>
      <c r="H489" s="151">
        <v>67</v>
      </c>
      <c r="I489" s="151">
        <v>64</v>
      </c>
      <c r="J489" s="172">
        <v>0.9</v>
      </c>
      <c r="K489" s="154">
        <v>0.935064935064935</v>
      </c>
      <c r="L489" s="154">
        <v>0.948051948051948</v>
      </c>
      <c r="M489" s="154">
        <v>0.955223880597015</v>
      </c>
      <c r="N489" s="207">
        <v>1746</v>
      </c>
      <c r="O489" s="153">
        <v>1650</v>
      </c>
      <c r="P489" s="153">
        <v>72</v>
      </c>
      <c r="Q489" s="151">
        <v>73</v>
      </c>
      <c r="R489" s="151">
        <v>64</v>
      </c>
      <c r="S489" s="154">
        <v>0.945017182130584</v>
      </c>
      <c r="T489" s="154">
        <v>0.935064935064935</v>
      </c>
      <c r="U489" s="155">
        <v>0.948051948051948</v>
      </c>
      <c r="V489" s="155">
        <v>0.955223880597015</v>
      </c>
      <c r="W489" s="173">
        <v>-0.012987012987013</v>
      </c>
      <c r="X489" s="158">
        <v>494</v>
      </c>
      <c r="Y489" s="208">
        <v>465</v>
      </c>
      <c r="Z489" s="208">
        <v>523</v>
      </c>
      <c r="AA489" s="208">
        <v>485</v>
      </c>
      <c r="AB489" s="209">
        <v>0.941295546558704</v>
      </c>
      <c r="AC489" s="155">
        <v>0.927342256214149</v>
      </c>
      <c r="AD489" s="173">
        <v>0.0139532903445553</v>
      </c>
    </row>
    <row r="490" spans="1:30">
      <c r="A490" s="175" t="s">
        <v>375</v>
      </c>
      <c r="B490" s="214" t="s">
        <v>1812</v>
      </c>
      <c r="C490" s="214" t="s">
        <v>484</v>
      </c>
      <c r="D490" s="153">
        <v>71</v>
      </c>
      <c r="E490" s="153">
        <v>68</v>
      </c>
      <c r="F490" s="151">
        <v>73</v>
      </c>
      <c r="G490" s="151">
        <v>71</v>
      </c>
      <c r="H490" s="151">
        <v>68</v>
      </c>
      <c r="I490" s="151">
        <v>66</v>
      </c>
      <c r="J490" s="172">
        <v>0.9</v>
      </c>
      <c r="K490" s="154">
        <v>0.957746478873239</v>
      </c>
      <c r="L490" s="154">
        <v>0.972602739726027</v>
      </c>
      <c r="M490" s="154">
        <v>0.970588235294118</v>
      </c>
      <c r="N490" s="207">
        <v>1596</v>
      </c>
      <c r="O490" s="153">
        <v>1562</v>
      </c>
      <c r="P490" s="153">
        <v>68</v>
      </c>
      <c r="Q490" s="151">
        <v>71</v>
      </c>
      <c r="R490" s="151">
        <v>66</v>
      </c>
      <c r="S490" s="154">
        <v>0.978696741854637</v>
      </c>
      <c r="T490" s="154">
        <v>0.957746478873239</v>
      </c>
      <c r="U490" s="155">
        <v>0.972602739726027</v>
      </c>
      <c r="V490" s="155">
        <v>0.970588235294118</v>
      </c>
      <c r="W490" s="173">
        <v>-0.014856260852788</v>
      </c>
      <c r="X490" s="158">
        <v>476</v>
      </c>
      <c r="Y490" s="208">
        <v>460</v>
      </c>
      <c r="Z490" s="208">
        <v>461</v>
      </c>
      <c r="AA490" s="208">
        <v>453</v>
      </c>
      <c r="AB490" s="209">
        <v>0.966386554621849</v>
      </c>
      <c r="AC490" s="155">
        <v>0.982646420824295</v>
      </c>
      <c r="AD490" s="173">
        <v>-0.0162598662024462</v>
      </c>
    </row>
    <row r="491" spans="1:30">
      <c r="A491" s="175" t="s">
        <v>375</v>
      </c>
      <c r="B491" s="214" t="s">
        <v>1812</v>
      </c>
      <c r="C491" s="214" t="s">
        <v>485</v>
      </c>
      <c r="D491" s="153">
        <v>63</v>
      </c>
      <c r="E491" s="153">
        <v>62</v>
      </c>
      <c r="F491" s="151">
        <v>62</v>
      </c>
      <c r="G491" s="151">
        <v>60</v>
      </c>
      <c r="H491" s="151">
        <v>54</v>
      </c>
      <c r="I491" s="151">
        <v>53</v>
      </c>
      <c r="J491" s="172">
        <v>0.9</v>
      </c>
      <c r="K491" s="154">
        <v>0.984126984126984</v>
      </c>
      <c r="L491" s="154">
        <v>0.967741935483871</v>
      </c>
      <c r="M491" s="154">
        <v>0.981481481481482</v>
      </c>
      <c r="N491" s="207">
        <v>1345</v>
      </c>
      <c r="O491" s="153">
        <v>1297</v>
      </c>
      <c r="P491" s="153">
        <v>62</v>
      </c>
      <c r="Q491" s="151">
        <v>60</v>
      </c>
      <c r="R491" s="151">
        <v>52</v>
      </c>
      <c r="S491" s="154">
        <v>0.964312267657993</v>
      </c>
      <c r="T491" s="154">
        <v>0.984126984126984</v>
      </c>
      <c r="U491" s="155">
        <v>0.967741935483871</v>
      </c>
      <c r="V491" s="155">
        <v>0.962962962962963</v>
      </c>
      <c r="W491" s="173">
        <v>0.0163850486431131</v>
      </c>
      <c r="X491" s="158">
        <v>397</v>
      </c>
      <c r="Y491" s="208">
        <v>383</v>
      </c>
      <c r="Z491" s="208">
        <v>394</v>
      </c>
      <c r="AA491" s="208">
        <v>378</v>
      </c>
      <c r="AB491" s="209">
        <v>0.964735516372796</v>
      </c>
      <c r="AC491" s="155">
        <v>0.959390862944162</v>
      </c>
      <c r="AD491" s="173">
        <v>0.00534465342863355</v>
      </c>
    </row>
    <row r="492" spans="1:30">
      <c r="A492" s="175" t="s">
        <v>375</v>
      </c>
      <c r="B492" s="214" t="s">
        <v>1812</v>
      </c>
      <c r="C492" s="214" t="s">
        <v>486</v>
      </c>
      <c r="D492" s="153">
        <v>30</v>
      </c>
      <c r="E492" s="153">
        <v>29</v>
      </c>
      <c r="F492" s="151">
        <v>30</v>
      </c>
      <c r="G492" s="151">
        <v>30</v>
      </c>
      <c r="H492" s="151">
        <v>27</v>
      </c>
      <c r="I492" s="151">
        <v>26</v>
      </c>
      <c r="J492" s="172">
        <v>0.9</v>
      </c>
      <c r="K492" s="154">
        <v>0.966666666666667</v>
      </c>
      <c r="L492" s="154">
        <v>1</v>
      </c>
      <c r="M492" s="154">
        <v>0.962962962962963</v>
      </c>
      <c r="N492" s="207">
        <v>655</v>
      </c>
      <c r="O492" s="153">
        <v>627</v>
      </c>
      <c r="P492" s="153">
        <v>29</v>
      </c>
      <c r="Q492" s="151">
        <v>30</v>
      </c>
      <c r="R492" s="151">
        <v>26</v>
      </c>
      <c r="S492" s="154">
        <v>0.957251908396947</v>
      </c>
      <c r="T492" s="154">
        <v>0.966666666666667</v>
      </c>
      <c r="U492" s="155">
        <v>1</v>
      </c>
      <c r="V492" s="155">
        <v>0.962962962962963</v>
      </c>
      <c r="W492" s="173">
        <v>-0.0333333333333333</v>
      </c>
      <c r="X492" s="158">
        <v>185</v>
      </c>
      <c r="Y492" s="208">
        <v>181</v>
      </c>
      <c r="Z492" s="208">
        <v>190</v>
      </c>
      <c r="AA492" s="208">
        <v>181</v>
      </c>
      <c r="AB492" s="209">
        <v>0.978378378378378</v>
      </c>
      <c r="AC492" s="155">
        <v>0.952631578947368</v>
      </c>
      <c r="AD492" s="173">
        <v>0.02574679943101</v>
      </c>
    </row>
    <row r="493" spans="1:30">
      <c r="A493" s="175" t="s">
        <v>375</v>
      </c>
      <c r="B493" s="214" t="s">
        <v>1813</v>
      </c>
      <c r="C493" s="214" t="s">
        <v>487</v>
      </c>
      <c r="D493" s="153">
        <v>75</v>
      </c>
      <c r="E493" s="153">
        <v>75</v>
      </c>
      <c r="F493" s="151">
        <v>75</v>
      </c>
      <c r="G493" s="151">
        <v>75</v>
      </c>
      <c r="H493" s="151">
        <v>54</v>
      </c>
      <c r="I493" s="151">
        <v>54</v>
      </c>
      <c r="J493" s="172">
        <v>0.9</v>
      </c>
      <c r="K493" s="154">
        <v>1</v>
      </c>
      <c r="L493" s="154">
        <v>1</v>
      </c>
      <c r="M493" s="154">
        <v>1</v>
      </c>
      <c r="N493" s="207">
        <v>1617</v>
      </c>
      <c r="O493" s="153">
        <v>1617</v>
      </c>
      <c r="P493" s="153">
        <v>75</v>
      </c>
      <c r="Q493" s="151">
        <v>75</v>
      </c>
      <c r="R493" s="151">
        <v>54</v>
      </c>
      <c r="S493" s="154">
        <v>1</v>
      </c>
      <c r="T493" s="154">
        <v>1</v>
      </c>
      <c r="U493" s="155">
        <v>1</v>
      </c>
      <c r="V493" s="155">
        <v>1</v>
      </c>
      <c r="W493" s="173">
        <v>0</v>
      </c>
      <c r="X493" s="158">
        <v>470</v>
      </c>
      <c r="Y493" s="208">
        <v>470</v>
      </c>
      <c r="Z493" s="208">
        <v>478</v>
      </c>
      <c r="AA493" s="208">
        <v>478</v>
      </c>
      <c r="AB493" s="209">
        <v>1</v>
      </c>
      <c r="AC493" s="155">
        <v>1</v>
      </c>
      <c r="AD493" s="173">
        <v>0</v>
      </c>
    </row>
    <row r="494" spans="1:30">
      <c r="A494" s="175" t="s">
        <v>375</v>
      </c>
      <c r="B494" s="214" t="s">
        <v>1813</v>
      </c>
      <c r="C494" s="214" t="s">
        <v>488</v>
      </c>
      <c r="D494" s="153">
        <v>72</v>
      </c>
      <c r="E494" s="153">
        <v>72</v>
      </c>
      <c r="F494" s="151">
        <v>71</v>
      </c>
      <c r="G494" s="151">
        <v>71</v>
      </c>
      <c r="H494" s="151">
        <v>58</v>
      </c>
      <c r="I494" s="151">
        <v>58</v>
      </c>
      <c r="J494" s="172">
        <v>0.9</v>
      </c>
      <c r="K494" s="154">
        <v>1</v>
      </c>
      <c r="L494" s="154">
        <v>1</v>
      </c>
      <c r="M494" s="154">
        <v>1</v>
      </c>
      <c r="N494" s="207">
        <v>1604</v>
      </c>
      <c r="O494" s="153">
        <v>1603</v>
      </c>
      <c r="P494" s="153">
        <v>72</v>
      </c>
      <c r="Q494" s="151">
        <v>71</v>
      </c>
      <c r="R494" s="151">
        <v>58</v>
      </c>
      <c r="S494" s="154">
        <v>0.999376558603491</v>
      </c>
      <c r="T494" s="154">
        <v>1</v>
      </c>
      <c r="U494" s="155">
        <v>1</v>
      </c>
      <c r="V494" s="155">
        <v>1</v>
      </c>
      <c r="W494" s="173">
        <v>0</v>
      </c>
      <c r="X494" s="158">
        <v>465</v>
      </c>
      <c r="Y494" s="208">
        <v>465</v>
      </c>
      <c r="Z494" s="208">
        <v>466</v>
      </c>
      <c r="AA494" s="208">
        <v>466</v>
      </c>
      <c r="AB494" s="209">
        <v>1</v>
      </c>
      <c r="AC494" s="155">
        <v>1</v>
      </c>
      <c r="AD494" s="173">
        <v>0</v>
      </c>
    </row>
    <row r="495" spans="1:30">
      <c r="A495" s="175" t="s">
        <v>375</v>
      </c>
      <c r="B495" s="214" t="s">
        <v>1813</v>
      </c>
      <c r="C495" s="214" t="s">
        <v>489</v>
      </c>
      <c r="D495" s="153">
        <v>57</v>
      </c>
      <c r="E495" s="153">
        <v>54</v>
      </c>
      <c r="F495" s="151">
        <v>59</v>
      </c>
      <c r="G495" s="151">
        <v>57</v>
      </c>
      <c r="H495" s="151">
        <v>43</v>
      </c>
      <c r="I495" s="151">
        <v>42</v>
      </c>
      <c r="J495" s="172">
        <v>0.9</v>
      </c>
      <c r="K495" s="154">
        <v>0.947368421052632</v>
      </c>
      <c r="L495" s="154">
        <v>0.966101694915254</v>
      </c>
      <c r="M495" s="154">
        <v>0.976744186046512</v>
      </c>
      <c r="N495" s="207">
        <v>1234</v>
      </c>
      <c r="O495" s="153">
        <v>1215</v>
      </c>
      <c r="P495" s="153">
        <v>54</v>
      </c>
      <c r="Q495" s="151">
        <v>57</v>
      </c>
      <c r="R495" s="151">
        <v>42</v>
      </c>
      <c r="S495" s="154">
        <v>0.984602917341977</v>
      </c>
      <c r="T495" s="154">
        <v>0.947368421052632</v>
      </c>
      <c r="U495" s="155">
        <v>0.966101694915254</v>
      </c>
      <c r="V495" s="155">
        <v>0.976744186046512</v>
      </c>
      <c r="W495" s="173">
        <v>-0.0187332738626227</v>
      </c>
      <c r="X495" s="158">
        <v>359</v>
      </c>
      <c r="Y495" s="208">
        <v>348</v>
      </c>
      <c r="Z495" s="208">
        <v>357</v>
      </c>
      <c r="AA495" s="208">
        <v>352</v>
      </c>
      <c r="AB495" s="209">
        <v>0.969359331476323</v>
      </c>
      <c r="AC495" s="155">
        <v>0.985994397759104</v>
      </c>
      <c r="AD495" s="173">
        <v>-0.0166350662827806</v>
      </c>
    </row>
    <row r="496" spans="1:30">
      <c r="A496" s="175" t="s">
        <v>375</v>
      </c>
      <c r="B496" s="214" t="s">
        <v>1813</v>
      </c>
      <c r="C496" s="214" t="s">
        <v>490</v>
      </c>
      <c r="D496" s="153">
        <v>56</v>
      </c>
      <c r="E496" s="153">
        <v>56</v>
      </c>
      <c r="F496" s="151">
        <v>62</v>
      </c>
      <c r="G496" s="151">
        <v>62</v>
      </c>
      <c r="H496" s="151">
        <v>48</v>
      </c>
      <c r="I496" s="151">
        <v>48</v>
      </c>
      <c r="J496" s="172">
        <v>0.9</v>
      </c>
      <c r="K496" s="154">
        <v>1</v>
      </c>
      <c r="L496" s="154">
        <v>1</v>
      </c>
      <c r="M496" s="154">
        <v>1</v>
      </c>
      <c r="N496" s="207">
        <v>1310</v>
      </c>
      <c r="O496" s="153">
        <v>1294</v>
      </c>
      <c r="P496" s="153">
        <v>54</v>
      </c>
      <c r="Q496" s="151">
        <v>60</v>
      </c>
      <c r="R496" s="151">
        <v>48</v>
      </c>
      <c r="S496" s="154">
        <v>0.987786259541985</v>
      </c>
      <c r="T496" s="154">
        <v>0.964285714285714</v>
      </c>
      <c r="U496" s="155">
        <v>0.967741935483871</v>
      </c>
      <c r="V496" s="155">
        <v>1</v>
      </c>
      <c r="W496" s="173">
        <v>-0.00345622119815669</v>
      </c>
      <c r="X496" s="158">
        <v>379</v>
      </c>
      <c r="Y496" s="208">
        <v>375</v>
      </c>
      <c r="Z496" s="208">
        <v>384</v>
      </c>
      <c r="AA496" s="208">
        <v>377</v>
      </c>
      <c r="AB496" s="209">
        <v>0.989445910290237</v>
      </c>
      <c r="AC496" s="155">
        <v>0.981770833333333</v>
      </c>
      <c r="AD496" s="173">
        <v>0.00767507695690406</v>
      </c>
    </row>
    <row r="497" spans="1:30">
      <c r="A497" s="175" t="s">
        <v>375</v>
      </c>
      <c r="B497" s="214" t="s">
        <v>1813</v>
      </c>
      <c r="C497" s="214" t="s">
        <v>491</v>
      </c>
      <c r="D497" s="153">
        <v>55</v>
      </c>
      <c r="E497" s="153">
        <v>55</v>
      </c>
      <c r="F497" s="151">
        <v>55</v>
      </c>
      <c r="G497" s="151">
        <v>55</v>
      </c>
      <c r="H497" s="151">
        <v>40</v>
      </c>
      <c r="I497" s="151">
        <v>40</v>
      </c>
      <c r="J497" s="172">
        <v>0.9</v>
      </c>
      <c r="K497" s="154">
        <v>1</v>
      </c>
      <c r="L497" s="154">
        <v>1</v>
      </c>
      <c r="M497" s="154">
        <v>1</v>
      </c>
      <c r="N497" s="207">
        <v>1172</v>
      </c>
      <c r="O497" s="153">
        <v>1164</v>
      </c>
      <c r="P497" s="153">
        <v>54</v>
      </c>
      <c r="Q497" s="151">
        <v>55</v>
      </c>
      <c r="R497" s="151">
        <v>40</v>
      </c>
      <c r="S497" s="154">
        <v>0.993174061433447</v>
      </c>
      <c r="T497" s="154">
        <v>0.981818181818182</v>
      </c>
      <c r="U497" s="155">
        <v>1</v>
      </c>
      <c r="V497" s="155">
        <v>1</v>
      </c>
      <c r="W497" s="173">
        <v>-0.0181818181818182</v>
      </c>
      <c r="X497" s="158">
        <v>341</v>
      </c>
      <c r="Y497" s="208">
        <v>340</v>
      </c>
      <c r="Z497" s="208">
        <v>341</v>
      </c>
      <c r="AA497" s="208">
        <v>339</v>
      </c>
      <c r="AB497" s="209">
        <v>0.997067448680352</v>
      </c>
      <c r="AC497" s="155">
        <v>0.994134897360704</v>
      </c>
      <c r="AD497" s="173">
        <v>0.00293255131964809</v>
      </c>
    </row>
    <row r="498" spans="1:30">
      <c r="A498" s="175" t="s">
        <v>375</v>
      </c>
      <c r="B498" s="214" t="s">
        <v>1813</v>
      </c>
      <c r="C498" s="214" t="s">
        <v>492</v>
      </c>
      <c r="D498" s="153">
        <v>32</v>
      </c>
      <c r="E498" s="153">
        <v>32</v>
      </c>
      <c r="F498" s="151">
        <v>32</v>
      </c>
      <c r="G498" s="151">
        <v>32</v>
      </c>
      <c r="H498" s="151">
        <v>23</v>
      </c>
      <c r="I498" s="151">
        <v>23</v>
      </c>
      <c r="J498" s="172">
        <v>0.9</v>
      </c>
      <c r="K498" s="154">
        <v>1</v>
      </c>
      <c r="L498" s="154">
        <v>1</v>
      </c>
      <c r="M498" s="154">
        <v>1</v>
      </c>
      <c r="N498" s="207">
        <v>688</v>
      </c>
      <c r="O498" s="153">
        <v>688</v>
      </c>
      <c r="P498" s="153">
        <v>32</v>
      </c>
      <c r="Q498" s="151">
        <v>32</v>
      </c>
      <c r="R498" s="151">
        <v>23</v>
      </c>
      <c r="S498" s="154">
        <v>1</v>
      </c>
      <c r="T498" s="154">
        <v>1</v>
      </c>
      <c r="U498" s="155">
        <v>1</v>
      </c>
      <c r="V498" s="155">
        <v>1</v>
      </c>
      <c r="W498" s="173">
        <v>0</v>
      </c>
      <c r="X498" s="158">
        <v>199</v>
      </c>
      <c r="Y498" s="208">
        <v>199</v>
      </c>
      <c r="Z498" s="208">
        <v>200</v>
      </c>
      <c r="AA498" s="208">
        <v>200</v>
      </c>
      <c r="AB498" s="209">
        <v>1</v>
      </c>
      <c r="AC498" s="155">
        <v>1</v>
      </c>
      <c r="AD498" s="173">
        <v>0</v>
      </c>
    </row>
    <row r="499" spans="1:30">
      <c r="A499" s="175" t="s">
        <v>375</v>
      </c>
      <c r="B499" s="214" t="s">
        <v>1813</v>
      </c>
      <c r="C499" s="214" t="s">
        <v>493</v>
      </c>
      <c r="D499" s="153">
        <v>51</v>
      </c>
      <c r="E499" s="153">
        <v>51</v>
      </c>
      <c r="F499" s="151">
        <v>52</v>
      </c>
      <c r="G499" s="151">
        <v>52</v>
      </c>
      <c r="H499" s="151">
        <v>41</v>
      </c>
      <c r="I499" s="151">
        <v>40</v>
      </c>
      <c r="J499" s="172">
        <v>0.9</v>
      </c>
      <c r="K499" s="154">
        <v>1</v>
      </c>
      <c r="L499" s="154">
        <v>1</v>
      </c>
      <c r="M499" s="154">
        <v>0.975609756097561</v>
      </c>
      <c r="N499" s="207">
        <v>1145</v>
      </c>
      <c r="O499" s="153">
        <v>1126</v>
      </c>
      <c r="P499" s="153">
        <v>51</v>
      </c>
      <c r="Q499" s="151">
        <v>52</v>
      </c>
      <c r="R499" s="151">
        <v>40</v>
      </c>
      <c r="S499" s="154">
        <v>0.983406113537118</v>
      </c>
      <c r="T499" s="154">
        <v>1</v>
      </c>
      <c r="U499" s="155">
        <v>1</v>
      </c>
      <c r="V499" s="155">
        <v>0.975609756097561</v>
      </c>
      <c r="W499" s="173">
        <v>0</v>
      </c>
      <c r="X499" s="158">
        <v>332</v>
      </c>
      <c r="Y499" s="208">
        <v>327</v>
      </c>
      <c r="Z499" s="208">
        <v>334</v>
      </c>
      <c r="AA499" s="208">
        <v>328</v>
      </c>
      <c r="AB499" s="209">
        <v>0.984939759036145</v>
      </c>
      <c r="AC499" s="155">
        <v>0.982035928143713</v>
      </c>
      <c r="AD499" s="173">
        <v>0.00290383089243207</v>
      </c>
    </row>
    <row r="500" spans="1:30">
      <c r="A500" s="175" t="s">
        <v>375</v>
      </c>
      <c r="B500" s="214" t="s">
        <v>1813</v>
      </c>
      <c r="C500" s="214" t="s">
        <v>494</v>
      </c>
      <c r="D500" s="153">
        <v>52</v>
      </c>
      <c r="E500" s="153">
        <v>52</v>
      </c>
      <c r="F500" s="151">
        <v>57</v>
      </c>
      <c r="G500" s="151">
        <v>57</v>
      </c>
      <c r="H500" s="151">
        <v>39</v>
      </c>
      <c r="I500" s="151">
        <v>39</v>
      </c>
      <c r="J500" s="172">
        <v>0.9</v>
      </c>
      <c r="K500" s="154">
        <v>1</v>
      </c>
      <c r="L500" s="154">
        <v>1</v>
      </c>
      <c r="M500" s="154">
        <v>1</v>
      </c>
      <c r="N500" s="207">
        <v>1208</v>
      </c>
      <c r="O500" s="153">
        <v>1203</v>
      </c>
      <c r="P500" s="153">
        <v>52</v>
      </c>
      <c r="Q500" s="151">
        <v>56</v>
      </c>
      <c r="R500" s="151">
        <v>39</v>
      </c>
      <c r="S500" s="154">
        <v>0.995860927152318</v>
      </c>
      <c r="T500" s="154">
        <v>1</v>
      </c>
      <c r="U500" s="155">
        <v>0.982456140350877</v>
      </c>
      <c r="V500" s="155">
        <v>1</v>
      </c>
      <c r="W500" s="173">
        <v>0.0175438596491229</v>
      </c>
      <c r="X500" s="158">
        <v>348</v>
      </c>
      <c r="Y500" s="208">
        <v>347</v>
      </c>
      <c r="Z500" s="208">
        <v>357</v>
      </c>
      <c r="AA500" s="208">
        <v>356</v>
      </c>
      <c r="AB500" s="209">
        <v>0.997126436781609</v>
      </c>
      <c r="AC500" s="155">
        <v>0.997198879551821</v>
      </c>
      <c r="AD500" s="173">
        <v>-7.24427702115671e-5</v>
      </c>
    </row>
    <row r="501" spans="1:30">
      <c r="A501" s="175" t="s">
        <v>375</v>
      </c>
      <c r="B501" s="214" t="s">
        <v>1813</v>
      </c>
      <c r="C501" s="214" t="s">
        <v>495</v>
      </c>
      <c r="D501" s="153">
        <v>61</v>
      </c>
      <c r="E501" s="153">
        <v>61</v>
      </c>
      <c r="F501" s="151">
        <v>62</v>
      </c>
      <c r="G501" s="151">
        <v>60</v>
      </c>
      <c r="H501" s="151">
        <v>47</v>
      </c>
      <c r="I501" s="151">
        <v>47</v>
      </c>
      <c r="J501" s="172">
        <v>0.9</v>
      </c>
      <c r="K501" s="154">
        <v>1</v>
      </c>
      <c r="L501" s="154">
        <v>0.967741935483871</v>
      </c>
      <c r="M501" s="154">
        <v>1</v>
      </c>
      <c r="N501" s="207">
        <v>1316</v>
      </c>
      <c r="O501" s="153">
        <v>1303</v>
      </c>
      <c r="P501" s="153">
        <v>61</v>
      </c>
      <c r="Q501" s="151">
        <v>60</v>
      </c>
      <c r="R501" s="151">
        <v>47</v>
      </c>
      <c r="S501" s="154">
        <v>0.990121580547112</v>
      </c>
      <c r="T501" s="154">
        <v>1</v>
      </c>
      <c r="U501" s="155">
        <v>0.967741935483871</v>
      </c>
      <c r="V501" s="155">
        <v>1</v>
      </c>
      <c r="W501" s="173">
        <v>0.032258064516129</v>
      </c>
      <c r="X501" s="158">
        <v>384</v>
      </c>
      <c r="Y501" s="208">
        <v>379</v>
      </c>
      <c r="Z501" s="208">
        <v>384</v>
      </c>
      <c r="AA501" s="208">
        <v>381</v>
      </c>
      <c r="AB501" s="209">
        <v>0.986979166666667</v>
      </c>
      <c r="AC501" s="155">
        <v>0.9921875</v>
      </c>
      <c r="AD501" s="173">
        <v>-0.00520833333333337</v>
      </c>
    </row>
    <row r="502" spans="1:30">
      <c r="A502" s="175" t="s">
        <v>375</v>
      </c>
      <c r="B502" s="214" t="s">
        <v>1813</v>
      </c>
      <c r="C502" s="214" t="s">
        <v>496</v>
      </c>
      <c r="D502" s="153">
        <v>70</v>
      </c>
      <c r="E502" s="153">
        <v>70</v>
      </c>
      <c r="F502" s="151">
        <v>71</v>
      </c>
      <c r="G502" s="151">
        <v>71</v>
      </c>
      <c r="H502" s="151">
        <v>52</v>
      </c>
      <c r="I502" s="151">
        <v>51</v>
      </c>
      <c r="J502" s="172">
        <v>0.9</v>
      </c>
      <c r="K502" s="154">
        <v>1</v>
      </c>
      <c r="L502" s="154">
        <v>1</v>
      </c>
      <c r="M502" s="154">
        <v>0.980769230769231</v>
      </c>
      <c r="N502" s="207">
        <v>1548</v>
      </c>
      <c r="O502" s="153">
        <v>1534</v>
      </c>
      <c r="P502" s="153">
        <v>70</v>
      </c>
      <c r="Q502" s="151">
        <v>71</v>
      </c>
      <c r="R502" s="151">
        <v>51</v>
      </c>
      <c r="S502" s="154">
        <v>0.990956072351421</v>
      </c>
      <c r="T502" s="154">
        <v>1</v>
      </c>
      <c r="U502" s="155">
        <v>1</v>
      </c>
      <c r="V502" s="155">
        <v>0.980769230769231</v>
      </c>
      <c r="W502" s="173">
        <v>0</v>
      </c>
      <c r="X502" s="158">
        <v>449</v>
      </c>
      <c r="Y502" s="208">
        <v>444</v>
      </c>
      <c r="Z502" s="208">
        <v>459</v>
      </c>
      <c r="AA502" s="208">
        <v>455</v>
      </c>
      <c r="AB502" s="209">
        <v>0.988864142538975</v>
      </c>
      <c r="AC502" s="155">
        <v>0.991285403050109</v>
      </c>
      <c r="AD502" s="173">
        <v>-0.00242126051113345</v>
      </c>
    </row>
    <row r="503" spans="1:30">
      <c r="A503" s="175" t="s">
        <v>375</v>
      </c>
      <c r="B503" s="214" t="s">
        <v>1813</v>
      </c>
      <c r="C503" s="214" t="s">
        <v>497</v>
      </c>
      <c r="D503" s="153">
        <v>17</v>
      </c>
      <c r="E503" s="153">
        <v>17</v>
      </c>
      <c r="F503" s="151">
        <v>18</v>
      </c>
      <c r="G503" s="151">
        <v>18</v>
      </c>
      <c r="H503" s="151">
        <v>13</v>
      </c>
      <c r="I503" s="151">
        <v>13</v>
      </c>
      <c r="J503" s="172">
        <v>0.9</v>
      </c>
      <c r="K503" s="154">
        <v>1</v>
      </c>
      <c r="L503" s="154">
        <v>1</v>
      </c>
      <c r="M503" s="154">
        <v>1</v>
      </c>
      <c r="N503" s="207">
        <v>384</v>
      </c>
      <c r="O503" s="153">
        <v>384</v>
      </c>
      <c r="P503" s="153">
        <v>17</v>
      </c>
      <c r="Q503" s="151">
        <v>18</v>
      </c>
      <c r="R503" s="151">
        <v>13</v>
      </c>
      <c r="S503" s="154">
        <v>1</v>
      </c>
      <c r="T503" s="154">
        <v>1</v>
      </c>
      <c r="U503" s="155">
        <v>1</v>
      </c>
      <c r="V503" s="155">
        <v>1</v>
      </c>
      <c r="W503" s="173">
        <v>0</v>
      </c>
      <c r="X503" s="158">
        <v>106</v>
      </c>
      <c r="Y503" s="208">
        <v>106</v>
      </c>
      <c r="Z503" s="208">
        <v>110</v>
      </c>
      <c r="AA503" s="208">
        <v>110</v>
      </c>
      <c r="AB503" s="209">
        <v>1</v>
      </c>
      <c r="AC503" s="155">
        <v>1</v>
      </c>
      <c r="AD503" s="173">
        <v>0</v>
      </c>
    </row>
    <row r="504" spans="1:30">
      <c r="A504" s="175" t="s">
        <v>375</v>
      </c>
      <c r="B504" s="214" t="s">
        <v>1813</v>
      </c>
      <c r="C504" s="214" t="s">
        <v>498</v>
      </c>
      <c r="D504" s="153">
        <v>75</v>
      </c>
      <c r="E504" s="153">
        <v>75</v>
      </c>
      <c r="F504" s="151">
        <v>79</v>
      </c>
      <c r="G504" s="151">
        <v>79</v>
      </c>
      <c r="H504" s="151">
        <v>56</v>
      </c>
      <c r="I504" s="151">
        <v>54</v>
      </c>
      <c r="J504" s="172">
        <v>0.9</v>
      </c>
      <c r="K504" s="154">
        <v>1</v>
      </c>
      <c r="L504" s="154">
        <v>1</v>
      </c>
      <c r="M504" s="154">
        <v>0.964285714285714</v>
      </c>
      <c r="N504" s="207">
        <v>1668</v>
      </c>
      <c r="O504" s="153">
        <v>1612</v>
      </c>
      <c r="P504" s="153">
        <v>74</v>
      </c>
      <c r="Q504" s="151">
        <v>79</v>
      </c>
      <c r="R504" s="151">
        <v>54</v>
      </c>
      <c r="S504" s="154">
        <v>0.966426858513189</v>
      </c>
      <c r="T504" s="154">
        <v>0.986666666666667</v>
      </c>
      <c r="U504" s="155">
        <v>1</v>
      </c>
      <c r="V504" s="155">
        <v>0.964285714285714</v>
      </c>
      <c r="W504" s="173">
        <v>-0.0133333333333333</v>
      </c>
      <c r="X504" s="158">
        <v>490</v>
      </c>
      <c r="Y504" s="208">
        <v>475</v>
      </c>
      <c r="Z504" s="208">
        <v>489</v>
      </c>
      <c r="AA504" s="208">
        <v>464</v>
      </c>
      <c r="AB504" s="209">
        <v>0.969387755102041</v>
      </c>
      <c r="AC504" s="155">
        <v>0.948875255623722</v>
      </c>
      <c r="AD504" s="173">
        <v>0.0205124994783189</v>
      </c>
    </row>
    <row r="505" spans="1:30">
      <c r="A505" s="175" t="s">
        <v>375</v>
      </c>
      <c r="B505" s="214" t="s">
        <v>1813</v>
      </c>
      <c r="C505" s="214" t="s">
        <v>499</v>
      </c>
      <c r="D505" s="153">
        <v>59</v>
      </c>
      <c r="E505" s="153">
        <v>59</v>
      </c>
      <c r="F505" s="151">
        <v>60</v>
      </c>
      <c r="G505" s="151">
        <v>59</v>
      </c>
      <c r="H505" s="151">
        <v>40</v>
      </c>
      <c r="I505" s="151">
        <v>40</v>
      </c>
      <c r="J505" s="172">
        <v>0.9</v>
      </c>
      <c r="K505" s="154">
        <v>1</v>
      </c>
      <c r="L505" s="154">
        <v>0.983333333333333</v>
      </c>
      <c r="M505" s="154">
        <v>1</v>
      </c>
      <c r="N505" s="207">
        <v>1295</v>
      </c>
      <c r="O505" s="153">
        <v>1289</v>
      </c>
      <c r="P505" s="153">
        <v>59</v>
      </c>
      <c r="Q505" s="151">
        <v>59</v>
      </c>
      <c r="R505" s="151">
        <v>40</v>
      </c>
      <c r="S505" s="154">
        <v>0.995366795366795</v>
      </c>
      <c r="T505" s="154">
        <v>1</v>
      </c>
      <c r="U505" s="155">
        <v>0.983333333333333</v>
      </c>
      <c r="V505" s="155">
        <v>1</v>
      </c>
      <c r="W505" s="173">
        <v>0.0166666666666667</v>
      </c>
      <c r="X505" s="158">
        <v>383</v>
      </c>
      <c r="Y505" s="208">
        <v>381</v>
      </c>
      <c r="Z505" s="208">
        <v>385</v>
      </c>
      <c r="AA505" s="208">
        <v>384</v>
      </c>
      <c r="AB505" s="209">
        <v>0.994778067885117</v>
      </c>
      <c r="AC505" s="155">
        <v>0.997402597402597</v>
      </c>
      <c r="AD505" s="173">
        <v>-0.00262452951747993</v>
      </c>
    </row>
    <row r="506" spans="1:30">
      <c r="A506" s="175" t="s">
        <v>375</v>
      </c>
      <c r="B506" s="214" t="s">
        <v>1813</v>
      </c>
      <c r="C506" s="214" t="s">
        <v>500</v>
      </c>
      <c r="D506" s="153">
        <v>41</v>
      </c>
      <c r="E506" s="153">
        <v>39</v>
      </c>
      <c r="F506" s="151">
        <v>43</v>
      </c>
      <c r="G506" s="151">
        <v>41</v>
      </c>
      <c r="H506" s="151">
        <v>34</v>
      </c>
      <c r="I506" s="151">
        <v>34</v>
      </c>
      <c r="J506" s="172">
        <v>0.9</v>
      </c>
      <c r="K506" s="154">
        <v>0.951219512195122</v>
      </c>
      <c r="L506" s="154">
        <v>0.953488372093023</v>
      </c>
      <c r="M506" s="154">
        <v>1</v>
      </c>
      <c r="N506" s="207">
        <v>895</v>
      </c>
      <c r="O506" s="153">
        <v>880</v>
      </c>
      <c r="P506" s="153">
        <v>39</v>
      </c>
      <c r="Q506" s="151">
        <v>41</v>
      </c>
      <c r="R506" s="151">
        <v>34</v>
      </c>
      <c r="S506" s="154">
        <v>0.983240223463687</v>
      </c>
      <c r="T506" s="154">
        <v>0.951219512195122</v>
      </c>
      <c r="U506" s="155">
        <v>0.953488372093023</v>
      </c>
      <c r="V506" s="155">
        <v>1</v>
      </c>
      <c r="W506" s="173">
        <v>-0.00226885989790138</v>
      </c>
      <c r="X506" s="158">
        <v>262</v>
      </c>
      <c r="Y506" s="208">
        <v>255</v>
      </c>
      <c r="Z506" s="208">
        <v>261</v>
      </c>
      <c r="AA506" s="208">
        <v>258</v>
      </c>
      <c r="AB506" s="209">
        <v>0.973282442748092</v>
      </c>
      <c r="AC506" s="155">
        <v>0.988505747126437</v>
      </c>
      <c r="AD506" s="173">
        <v>-0.0152233043783452</v>
      </c>
    </row>
    <row r="507" spans="1:30">
      <c r="A507" s="175" t="s">
        <v>375</v>
      </c>
      <c r="B507" s="214" t="s">
        <v>1813</v>
      </c>
      <c r="C507" s="214" t="s">
        <v>501</v>
      </c>
      <c r="D507" s="153">
        <v>24</v>
      </c>
      <c r="E507" s="153">
        <v>24</v>
      </c>
      <c r="F507" s="151">
        <v>26</v>
      </c>
      <c r="G507" s="151">
        <v>25</v>
      </c>
      <c r="H507" s="151">
        <v>20</v>
      </c>
      <c r="I507" s="151">
        <v>20</v>
      </c>
      <c r="J507" s="172">
        <v>0.9</v>
      </c>
      <c r="K507" s="154">
        <v>1</v>
      </c>
      <c r="L507" s="154">
        <v>0.961538461538462</v>
      </c>
      <c r="M507" s="154">
        <v>1</v>
      </c>
      <c r="N507" s="207">
        <v>578</v>
      </c>
      <c r="O507" s="153">
        <v>558</v>
      </c>
      <c r="P507" s="153">
        <v>24</v>
      </c>
      <c r="Q507" s="151">
        <v>25</v>
      </c>
      <c r="R507" s="151">
        <v>20</v>
      </c>
      <c r="S507" s="154">
        <v>0.965397923875433</v>
      </c>
      <c r="T507" s="154">
        <v>1</v>
      </c>
      <c r="U507" s="155">
        <v>0.961538461538462</v>
      </c>
      <c r="V507" s="155">
        <v>1</v>
      </c>
      <c r="W507" s="173">
        <v>0.0384615384615384</v>
      </c>
      <c r="X507" s="158">
        <v>164</v>
      </c>
      <c r="Y507" s="208">
        <v>163</v>
      </c>
      <c r="Z507" s="208">
        <v>169</v>
      </c>
      <c r="AA507" s="208">
        <v>162</v>
      </c>
      <c r="AB507" s="209">
        <v>0.99390243902439</v>
      </c>
      <c r="AC507" s="155">
        <v>0.958579881656805</v>
      </c>
      <c r="AD507" s="173">
        <v>0.0353225573675855</v>
      </c>
    </row>
    <row r="508" spans="1:30">
      <c r="A508" s="175" t="s">
        <v>375</v>
      </c>
      <c r="B508" s="214" t="s">
        <v>1813</v>
      </c>
      <c r="C508" s="214" t="s">
        <v>502</v>
      </c>
      <c r="D508" s="153">
        <v>28</v>
      </c>
      <c r="E508" s="153">
        <v>28</v>
      </c>
      <c r="F508" s="151">
        <v>29</v>
      </c>
      <c r="G508" s="151">
        <v>29</v>
      </c>
      <c r="H508" s="151">
        <v>24</v>
      </c>
      <c r="I508" s="151">
        <v>24</v>
      </c>
      <c r="J508" s="172">
        <v>0.9</v>
      </c>
      <c r="K508" s="154">
        <v>1</v>
      </c>
      <c r="L508" s="154">
        <v>1</v>
      </c>
      <c r="M508" s="154">
        <v>1</v>
      </c>
      <c r="N508" s="207">
        <v>629</v>
      </c>
      <c r="O508" s="153">
        <v>628</v>
      </c>
      <c r="P508" s="153">
        <v>28</v>
      </c>
      <c r="Q508" s="151">
        <v>29</v>
      </c>
      <c r="R508" s="151">
        <v>24</v>
      </c>
      <c r="S508" s="154">
        <v>0.998410174880763</v>
      </c>
      <c r="T508" s="154">
        <v>1</v>
      </c>
      <c r="U508" s="155">
        <v>1</v>
      </c>
      <c r="V508" s="155">
        <v>1</v>
      </c>
      <c r="W508" s="173">
        <v>0</v>
      </c>
      <c r="X508" s="158">
        <v>182</v>
      </c>
      <c r="Y508" s="208">
        <v>181</v>
      </c>
      <c r="Z508" s="208">
        <v>184</v>
      </c>
      <c r="AA508" s="208">
        <v>184</v>
      </c>
      <c r="AB508" s="209">
        <v>0.994505494505495</v>
      </c>
      <c r="AC508" s="155">
        <v>1</v>
      </c>
      <c r="AD508" s="173">
        <v>-0.00549450549450547</v>
      </c>
    </row>
    <row r="509" spans="1:30">
      <c r="A509" s="175" t="s">
        <v>375</v>
      </c>
      <c r="B509" s="214" t="s">
        <v>1813</v>
      </c>
      <c r="C509" s="214" t="s">
        <v>503</v>
      </c>
      <c r="D509" s="153">
        <v>42</v>
      </c>
      <c r="E509" s="153">
        <v>42</v>
      </c>
      <c r="F509" s="151">
        <v>46</v>
      </c>
      <c r="G509" s="151">
        <v>46</v>
      </c>
      <c r="H509" s="151">
        <v>35</v>
      </c>
      <c r="I509" s="151">
        <v>35</v>
      </c>
      <c r="J509" s="172">
        <v>0.9</v>
      </c>
      <c r="K509" s="154">
        <v>1</v>
      </c>
      <c r="L509" s="154">
        <v>1</v>
      </c>
      <c r="M509" s="154">
        <v>1</v>
      </c>
      <c r="N509" s="207">
        <v>952</v>
      </c>
      <c r="O509" s="153">
        <v>942</v>
      </c>
      <c r="P509" s="153">
        <v>42</v>
      </c>
      <c r="Q509" s="151">
        <v>46</v>
      </c>
      <c r="R509" s="151">
        <v>35</v>
      </c>
      <c r="S509" s="154">
        <v>0.989495798319328</v>
      </c>
      <c r="T509" s="154">
        <v>1</v>
      </c>
      <c r="U509" s="155">
        <v>1</v>
      </c>
      <c r="V509" s="155">
        <v>1</v>
      </c>
      <c r="W509" s="173">
        <v>0</v>
      </c>
      <c r="X509" s="158">
        <v>277</v>
      </c>
      <c r="Y509" s="208">
        <v>274</v>
      </c>
      <c r="Z509" s="208">
        <v>279</v>
      </c>
      <c r="AA509" s="208">
        <v>276</v>
      </c>
      <c r="AB509" s="209">
        <v>0.989169675090253</v>
      </c>
      <c r="AC509" s="155">
        <v>0.989247311827957</v>
      </c>
      <c r="AD509" s="173">
        <v>-7.76367377043341e-5</v>
      </c>
    </row>
    <row r="510" spans="1:30">
      <c r="A510" s="175" t="s">
        <v>375</v>
      </c>
      <c r="B510" s="214" t="s">
        <v>1814</v>
      </c>
      <c r="C510" s="214" t="s">
        <v>504</v>
      </c>
      <c r="D510" s="153">
        <v>27</v>
      </c>
      <c r="E510" s="153">
        <v>27</v>
      </c>
      <c r="F510" s="151">
        <v>27</v>
      </c>
      <c r="G510" s="151">
        <v>27</v>
      </c>
      <c r="H510" s="151">
        <v>24</v>
      </c>
      <c r="I510" s="151">
        <v>23</v>
      </c>
      <c r="J510" s="172">
        <v>0.9</v>
      </c>
      <c r="K510" s="154">
        <v>1</v>
      </c>
      <c r="L510" s="154">
        <v>1</v>
      </c>
      <c r="M510" s="154">
        <v>0.958333333333333</v>
      </c>
      <c r="N510" s="207">
        <v>660</v>
      </c>
      <c r="O510" s="153">
        <v>644</v>
      </c>
      <c r="P510" s="153">
        <v>27</v>
      </c>
      <c r="Q510" s="151">
        <v>27</v>
      </c>
      <c r="R510" s="151">
        <v>23</v>
      </c>
      <c r="S510" s="154">
        <v>0.975757575757576</v>
      </c>
      <c r="T510" s="154">
        <v>1</v>
      </c>
      <c r="U510" s="155">
        <v>1</v>
      </c>
      <c r="V510" s="155">
        <v>0.958333333333333</v>
      </c>
      <c r="W510" s="173">
        <v>0</v>
      </c>
      <c r="X510" s="158">
        <v>189</v>
      </c>
      <c r="Y510" s="208">
        <v>184</v>
      </c>
      <c r="Z510" s="208">
        <v>196</v>
      </c>
      <c r="AA510" s="208">
        <v>192</v>
      </c>
      <c r="AB510" s="209">
        <v>0.973544973544973</v>
      </c>
      <c r="AC510" s="155">
        <v>0.979591836734694</v>
      </c>
      <c r="AD510" s="173">
        <v>-0.00604686318972036</v>
      </c>
    </row>
    <row r="511" spans="1:30">
      <c r="A511" s="175" t="s">
        <v>375</v>
      </c>
      <c r="B511" s="214" t="s">
        <v>1814</v>
      </c>
      <c r="C511" s="214" t="s">
        <v>505</v>
      </c>
      <c r="D511" s="153">
        <v>29</v>
      </c>
      <c r="E511" s="153">
        <v>27</v>
      </c>
      <c r="F511" s="151">
        <v>32</v>
      </c>
      <c r="G511" s="151">
        <v>30</v>
      </c>
      <c r="H511" s="151">
        <v>27</v>
      </c>
      <c r="I511" s="151">
        <v>24</v>
      </c>
      <c r="J511" s="172">
        <v>0.9</v>
      </c>
      <c r="K511" s="154">
        <v>0.931034482758621</v>
      </c>
      <c r="L511" s="154">
        <v>0.9375</v>
      </c>
      <c r="M511" s="154">
        <v>0.888888888888889</v>
      </c>
      <c r="N511" s="207">
        <v>644</v>
      </c>
      <c r="O511" s="153">
        <v>571</v>
      </c>
      <c r="P511" s="153">
        <v>25</v>
      </c>
      <c r="Q511" s="151">
        <v>27</v>
      </c>
      <c r="R511" s="151">
        <v>20</v>
      </c>
      <c r="S511" s="154">
        <v>0.886645962732919</v>
      </c>
      <c r="T511" s="154">
        <v>0.862068965517241</v>
      </c>
      <c r="U511" s="155">
        <v>0.84375</v>
      </c>
      <c r="V511" s="155">
        <v>0.740740740740741</v>
      </c>
      <c r="W511" s="173">
        <v>0.0183189655172413</v>
      </c>
      <c r="X511" s="158">
        <v>192</v>
      </c>
      <c r="Y511" s="208">
        <v>166</v>
      </c>
      <c r="Z511" s="208">
        <v>190</v>
      </c>
      <c r="AA511" s="208">
        <v>171</v>
      </c>
      <c r="AB511" s="209">
        <v>0.864583333333333</v>
      </c>
      <c r="AC511" s="155">
        <v>0.9</v>
      </c>
      <c r="AD511" s="173">
        <v>-0.0354166666666667</v>
      </c>
    </row>
    <row r="512" spans="1:30">
      <c r="A512" s="175" t="s">
        <v>375</v>
      </c>
      <c r="B512" s="214" t="s">
        <v>1814</v>
      </c>
      <c r="C512" s="214" t="s">
        <v>506</v>
      </c>
      <c r="D512" s="153">
        <v>49</v>
      </c>
      <c r="E512" s="153">
        <v>49</v>
      </c>
      <c r="F512" s="151">
        <v>51</v>
      </c>
      <c r="G512" s="151">
        <v>50</v>
      </c>
      <c r="H512" s="151">
        <v>48</v>
      </c>
      <c r="I512" s="151">
        <v>47</v>
      </c>
      <c r="J512" s="172">
        <v>0.9</v>
      </c>
      <c r="K512" s="154">
        <v>1</v>
      </c>
      <c r="L512" s="154">
        <v>0.980392156862745</v>
      </c>
      <c r="M512" s="154">
        <v>0.979166666666667</v>
      </c>
      <c r="N512" s="207">
        <v>1131</v>
      </c>
      <c r="O512" s="153">
        <v>1085</v>
      </c>
      <c r="P512" s="153">
        <v>48</v>
      </c>
      <c r="Q512" s="151">
        <v>49</v>
      </c>
      <c r="R512" s="151">
        <v>45</v>
      </c>
      <c r="S512" s="154">
        <v>0.959328028293546</v>
      </c>
      <c r="T512" s="154">
        <v>0.979591836734694</v>
      </c>
      <c r="U512" s="155">
        <v>0.96078431372549</v>
      </c>
      <c r="V512" s="155">
        <v>0.9375</v>
      </c>
      <c r="W512" s="173">
        <v>0.0188075230092036</v>
      </c>
      <c r="X512" s="158">
        <v>329</v>
      </c>
      <c r="Y512" s="208">
        <v>313</v>
      </c>
      <c r="Z512" s="208">
        <v>331</v>
      </c>
      <c r="AA512" s="208">
        <v>320</v>
      </c>
      <c r="AB512" s="209">
        <v>0.951367781155015</v>
      </c>
      <c r="AC512" s="155">
        <v>0.966767371601209</v>
      </c>
      <c r="AD512" s="173">
        <v>-0.0153995904461933</v>
      </c>
    </row>
    <row r="513" spans="1:30">
      <c r="A513" s="175" t="s">
        <v>375</v>
      </c>
      <c r="B513" s="214" t="s">
        <v>1814</v>
      </c>
      <c r="C513" s="214" t="s">
        <v>507</v>
      </c>
      <c r="D513" s="153">
        <v>34</v>
      </c>
      <c r="E513" s="153">
        <v>34</v>
      </c>
      <c r="F513" s="151">
        <v>39</v>
      </c>
      <c r="G513" s="151">
        <v>39</v>
      </c>
      <c r="H513" s="151">
        <v>36</v>
      </c>
      <c r="I513" s="151">
        <v>36</v>
      </c>
      <c r="J513" s="172">
        <v>0.9</v>
      </c>
      <c r="K513" s="154">
        <v>1</v>
      </c>
      <c r="L513" s="154">
        <v>1</v>
      </c>
      <c r="M513" s="154">
        <v>1</v>
      </c>
      <c r="N513" s="207">
        <v>837</v>
      </c>
      <c r="O513" s="153">
        <v>833</v>
      </c>
      <c r="P513" s="153">
        <v>34</v>
      </c>
      <c r="Q513" s="151">
        <v>39</v>
      </c>
      <c r="R513" s="151">
        <v>36</v>
      </c>
      <c r="S513" s="154">
        <v>0.995221027479092</v>
      </c>
      <c r="T513" s="154">
        <v>1</v>
      </c>
      <c r="U513" s="155">
        <v>1</v>
      </c>
      <c r="V513" s="155">
        <v>1</v>
      </c>
      <c r="W513" s="173">
        <v>0</v>
      </c>
      <c r="X513" s="158">
        <v>243</v>
      </c>
      <c r="Y513" s="208">
        <v>242</v>
      </c>
      <c r="Z513" s="208">
        <v>244</v>
      </c>
      <c r="AA513" s="208">
        <v>242</v>
      </c>
      <c r="AB513" s="209">
        <v>0.995884773662551</v>
      </c>
      <c r="AC513" s="155">
        <v>0.991803278688525</v>
      </c>
      <c r="AD513" s="173">
        <v>0.00408149497402688</v>
      </c>
    </row>
    <row r="514" spans="1:30">
      <c r="A514" s="175" t="s">
        <v>375</v>
      </c>
      <c r="B514" s="214" t="s">
        <v>1814</v>
      </c>
      <c r="C514" s="214" t="s">
        <v>508</v>
      </c>
      <c r="D514" s="153">
        <v>19</v>
      </c>
      <c r="E514" s="153">
        <v>19</v>
      </c>
      <c r="F514" s="151">
        <v>23</v>
      </c>
      <c r="G514" s="151">
        <v>21</v>
      </c>
      <c r="H514" s="151">
        <v>19</v>
      </c>
      <c r="I514" s="151">
        <v>17</v>
      </c>
      <c r="J514" s="172">
        <v>0.9</v>
      </c>
      <c r="K514" s="154">
        <v>1</v>
      </c>
      <c r="L514" s="154">
        <v>0.91304347826087</v>
      </c>
      <c r="M514" s="154">
        <v>0.894736842105263</v>
      </c>
      <c r="N514" s="207">
        <v>478</v>
      </c>
      <c r="O514" s="153">
        <v>441</v>
      </c>
      <c r="P514" s="153">
        <v>18</v>
      </c>
      <c r="Q514" s="151">
        <v>21</v>
      </c>
      <c r="R514" s="151">
        <v>17</v>
      </c>
      <c r="S514" s="154">
        <v>0.922594142259414</v>
      </c>
      <c r="T514" s="154">
        <v>0.947368421052632</v>
      </c>
      <c r="U514" s="155">
        <v>0.91304347826087</v>
      </c>
      <c r="V514" s="155">
        <v>0.894736842105263</v>
      </c>
      <c r="W514" s="173">
        <v>0.034324942791762</v>
      </c>
      <c r="X514" s="158">
        <v>141</v>
      </c>
      <c r="Y514" s="208">
        <v>129</v>
      </c>
      <c r="Z514" s="208">
        <v>139</v>
      </c>
      <c r="AA514" s="208">
        <v>129</v>
      </c>
      <c r="AB514" s="209">
        <v>0.914893617021277</v>
      </c>
      <c r="AC514" s="155">
        <v>0.928057553956835</v>
      </c>
      <c r="AD514" s="173">
        <v>-0.013163936935558</v>
      </c>
    </row>
    <row r="515" spans="1:30">
      <c r="A515" s="175" t="s">
        <v>375</v>
      </c>
      <c r="B515" s="214" t="s">
        <v>1814</v>
      </c>
      <c r="C515" s="214" t="s">
        <v>509</v>
      </c>
      <c r="D515" s="153">
        <v>55</v>
      </c>
      <c r="E515" s="153">
        <v>53</v>
      </c>
      <c r="F515" s="151">
        <v>54</v>
      </c>
      <c r="G515" s="151">
        <v>51</v>
      </c>
      <c r="H515" s="151">
        <v>52</v>
      </c>
      <c r="I515" s="151">
        <v>46</v>
      </c>
      <c r="J515" s="172">
        <v>0.9</v>
      </c>
      <c r="K515" s="154">
        <v>0.963636363636364</v>
      </c>
      <c r="L515" s="154">
        <v>0.944444444444444</v>
      </c>
      <c r="M515" s="154">
        <v>0.884615384615385</v>
      </c>
      <c r="N515" s="207">
        <v>1200</v>
      </c>
      <c r="O515" s="153">
        <v>1100</v>
      </c>
      <c r="P515" s="153">
        <v>53</v>
      </c>
      <c r="Q515" s="151">
        <v>51</v>
      </c>
      <c r="R515" s="151">
        <v>44</v>
      </c>
      <c r="S515" s="154">
        <v>0.916666666666667</v>
      </c>
      <c r="T515" s="154">
        <v>0.963636363636364</v>
      </c>
      <c r="U515" s="155">
        <v>0.944444444444444</v>
      </c>
      <c r="V515" s="155">
        <v>0.846153846153846</v>
      </c>
      <c r="W515" s="173">
        <v>0.0191919191919192</v>
      </c>
      <c r="X515" s="158">
        <v>349</v>
      </c>
      <c r="Y515" s="208">
        <v>322</v>
      </c>
      <c r="Z515" s="208">
        <v>351</v>
      </c>
      <c r="AA515" s="208">
        <v>321</v>
      </c>
      <c r="AB515" s="209">
        <v>0.922636103151863</v>
      </c>
      <c r="AC515" s="155">
        <v>0.914529914529915</v>
      </c>
      <c r="AD515" s="173">
        <v>0.00810618862194801</v>
      </c>
    </row>
    <row r="516" spans="1:30">
      <c r="A516" s="175" t="s">
        <v>375</v>
      </c>
      <c r="B516" s="214" t="s">
        <v>1814</v>
      </c>
      <c r="C516" s="214" t="s">
        <v>510</v>
      </c>
      <c r="D516" s="153">
        <v>40</v>
      </c>
      <c r="E516" s="153">
        <v>40</v>
      </c>
      <c r="F516" s="151">
        <v>40</v>
      </c>
      <c r="G516" s="151">
        <v>40</v>
      </c>
      <c r="H516" s="151">
        <v>36</v>
      </c>
      <c r="I516" s="151">
        <v>34</v>
      </c>
      <c r="J516" s="172">
        <v>0.9</v>
      </c>
      <c r="K516" s="154">
        <v>1</v>
      </c>
      <c r="L516" s="154">
        <v>1</v>
      </c>
      <c r="M516" s="154">
        <v>0.944444444444444</v>
      </c>
      <c r="N516" s="207">
        <v>872</v>
      </c>
      <c r="O516" s="153">
        <v>823</v>
      </c>
      <c r="P516" s="153">
        <v>39</v>
      </c>
      <c r="Q516" s="151">
        <v>40</v>
      </c>
      <c r="R516" s="151">
        <v>33</v>
      </c>
      <c r="S516" s="154">
        <v>0.943807339449541</v>
      </c>
      <c r="T516" s="154">
        <v>0.975</v>
      </c>
      <c r="U516" s="155">
        <v>1</v>
      </c>
      <c r="V516" s="155">
        <v>0.916666666666667</v>
      </c>
      <c r="W516" s="173">
        <v>-0.025</v>
      </c>
      <c r="X516" s="158">
        <v>254</v>
      </c>
      <c r="Y516" s="208">
        <v>244</v>
      </c>
      <c r="Z516" s="208">
        <v>256</v>
      </c>
      <c r="AA516" s="208">
        <v>240</v>
      </c>
      <c r="AB516" s="209">
        <v>0.960629921259842</v>
      </c>
      <c r="AC516" s="155">
        <v>0.9375</v>
      </c>
      <c r="AD516" s="173">
        <v>0.0231299212598425</v>
      </c>
    </row>
    <row r="517" spans="1:30">
      <c r="A517" s="175" t="s">
        <v>375</v>
      </c>
      <c r="B517" s="214" t="s">
        <v>1814</v>
      </c>
      <c r="C517" s="214" t="s">
        <v>511</v>
      </c>
      <c r="D517" s="153">
        <v>40</v>
      </c>
      <c r="E517" s="153">
        <v>38</v>
      </c>
      <c r="F517" s="151">
        <v>42</v>
      </c>
      <c r="G517" s="151">
        <v>40</v>
      </c>
      <c r="H517" s="151">
        <v>37</v>
      </c>
      <c r="I517" s="151">
        <v>31</v>
      </c>
      <c r="J517" s="172">
        <v>0.9</v>
      </c>
      <c r="K517" s="154">
        <v>0.95</v>
      </c>
      <c r="L517" s="154">
        <v>0.952380952380952</v>
      </c>
      <c r="M517" s="154">
        <v>0.837837837837838</v>
      </c>
      <c r="N517" s="207">
        <v>952</v>
      </c>
      <c r="O517" s="153">
        <v>751</v>
      </c>
      <c r="P517" s="153">
        <v>32</v>
      </c>
      <c r="Q517" s="151">
        <v>34</v>
      </c>
      <c r="R517" s="151">
        <v>28</v>
      </c>
      <c r="S517" s="154">
        <v>0.788865546218487</v>
      </c>
      <c r="T517" s="154">
        <v>0.8</v>
      </c>
      <c r="U517" s="155">
        <v>0.80952380952381</v>
      </c>
      <c r="V517" s="155">
        <v>0.756756756756757</v>
      </c>
      <c r="W517" s="173">
        <v>-0.00952380952380949</v>
      </c>
      <c r="X517" s="158">
        <v>271</v>
      </c>
      <c r="Y517" s="208">
        <v>214</v>
      </c>
      <c r="Z517" s="208">
        <v>298</v>
      </c>
      <c r="AA517" s="208">
        <v>242</v>
      </c>
      <c r="AB517" s="209">
        <v>0.789667896678967</v>
      </c>
      <c r="AC517" s="155">
        <v>0.812080536912752</v>
      </c>
      <c r="AD517" s="173">
        <v>-0.022412640233785</v>
      </c>
    </row>
    <row r="518" spans="1:30">
      <c r="A518" s="175" t="s">
        <v>375</v>
      </c>
      <c r="B518" s="214" t="s">
        <v>1814</v>
      </c>
      <c r="C518" s="214" t="s">
        <v>512</v>
      </c>
      <c r="D518" s="153">
        <v>38</v>
      </c>
      <c r="E518" s="153">
        <v>37</v>
      </c>
      <c r="F518" s="151">
        <v>39</v>
      </c>
      <c r="G518" s="151">
        <v>39</v>
      </c>
      <c r="H518" s="151">
        <v>37</v>
      </c>
      <c r="I518" s="151">
        <v>36</v>
      </c>
      <c r="J518" s="172">
        <v>0.9</v>
      </c>
      <c r="K518" s="154">
        <v>0.973684210526316</v>
      </c>
      <c r="L518" s="154">
        <v>1</v>
      </c>
      <c r="M518" s="154">
        <v>0.972972972972973</v>
      </c>
      <c r="N518" s="207">
        <v>873</v>
      </c>
      <c r="O518" s="153">
        <v>862</v>
      </c>
      <c r="P518" s="153">
        <v>36</v>
      </c>
      <c r="Q518" s="151">
        <v>39</v>
      </c>
      <c r="R518" s="151">
        <v>35</v>
      </c>
      <c r="S518" s="154">
        <v>0.987399770904926</v>
      </c>
      <c r="T518" s="154">
        <v>0.947368421052632</v>
      </c>
      <c r="U518" s="155">
        <v>1</v>
      </c>
      <c r="V518" s="155">
        <v>0.945945945945946</v>
      </c>
      <c r="W518" s="173">
        <v>-0.0526315789473685</v>
      </c>
      <c r="X518" s="158">
        <v>245</v>
      </c>
      <c r="Y518" s="208">
        <v>241</v>
      </c>
      <c r="Z518" s="208">
        <v>258</v>
      </c>
      <c r="AA518" s="208">
        <v>255</v>
      </c>
      <c r="AB518" s="209">
        <v>0.983673469387755</v>
      </c>
      <c r="AC518" s="155">
        <v>0.988372093023256</v>
      </c>
      <c r="AD518" s="173">
        <v>-0.00469862363550066</v>
      </c>
    </row>
    <row r="519" spans="1:30">
      <c r="A519" s="175" t="s">
        <v>375</v>
      </c>
      <c r="B519" s="214" t="s">
        <v>1814</v>
      </c>
      <c r="C519" s="214" t="s">
        <v>513</v>
      </c>
      <c r="D519" s="153">
        <v>24</v>
      </c>
      <c r="E519" s="153">
        <v>23</v>
      </c>
      <c r="F519" s="151">
        <v>25</v>
      </c>
      <c r="G519" s="151">
        <v>25</v>
      </c>
      <c r="H519" s="151">
        <v>24</v>
      </c>
      <c r="I519" s="151">
        <v>23</v>
      </c>
      <c r="J519" s="172">
        <v>0.9</v>
      </c>
      <c r="K519" s="154">
        <v>0.958333333333333</v>
      </c>
      <c r="L519" s="154">
        <v>1</v>
      </c>
      <c r="M519" s="154">
        <v>0.958333333333333</v>
      </c>
      <c r="N519" s="207">
        <v>542</v>
      </c>
      <c r="O519" s="153">
        <v>522</v>
      </c>
      <c r="P519" s="153">
        <v>23</v>
      </c>
      <c r="Q519" s="151">
        <v>24</v>
      </c>
      <c r="R519" s="151">
        <v>23</v>
      </c>
      <c r="S519" s="154">
        <v>0.96309963099631</v>
      </c>
      <c r="T519" s="154">
        <v>0.958333333333333</v>
      </c>
      <c r="U519" s="155">
        <v>0.96</v>
      </c>
      <c r="V519" s="155">
        <v>0.958333333333333</v>
      </c>
      <c r="W519" s="173">
        <v>-0.00166666666666659</v>
      </c>
      <c r="X519" s="158">
        <v>158</v>
      </c>
      <c r="Y519" s="208">
        <v>154</v>
      </c>
      <c r="Z519" s="208">
        <v>155</v>
      </c>
      <c r="AA519" s="208">
        <v>147</v>
      </c>
      <c r="AB519" s="209">
        <v>0.974683544303797</v>
      </c>
      <c r="AC519" s="155">
        <v>0.948387096774194</v>
      </c>
      <c r="AD519" s="173">
        <v>0.0262964475296039</v>
      </c>
    </row>
    <row r="520" spans="1:30">
      <c r="A520" s="175" t="s">
        <v>375</v>
      </c>
      <c r="B520" s="214" t="s">
        <v>1814</v>
      </c>
      <c r="C520" s="214" t="s">
        <v>514</v>
      </c>
      <c r="D520" s="153">
        <v>38</v>
      </c>
      <c r="E520" s="153">
        <v>36</v>
      </c>
      <c r="F520" s="151">
        <v>40</v>
      </c>
      <c r="G520" s="151">
        <v>37</v>
      </c>
      <c r="H520" s="151">
        <v>36</v>
      </c>
      <c r="I520" s="151">
        <v>33</v>
      </c>
      <c r="J520" s="172">
        <v>0.9</v>
      </c>
      <c r="K520" s="154">
        <v>0.947368421052632</v>
      </c>
      <c r="L520" s="154">
        <v>0.925</v>
      </c>
      <c r="M520" s="154">
        <v>0.916666666666667</v>
      </c>
      <c r="N520" s="207">
        <v>839</v>
      </c>
      <c r="O520" s="153">
        <v>704</v>
      </c>
      <c r="P520" s="153">
        <v>34</v>
      </c>
      <c r="Q520" s="151">
        <v>34</v>
      </c>
      <c r="R520" s="151">
        <v>32</v>
      </c>
      <c r="S520" s="154">
        <v>0.839094159713945</v>
      </c>
      <c r="T520" s="154">
        <v>0.894736842105263</v>
      </c>
      <c r="U520" s="155">
        <v>0.85</v>
      </c>
      <c r="V520" s="155">
        <v>0.888888888888889</v>
      </c>
      <c r="W520" s="173">
        <v>0.0447368421052632</v>
      </c>
      <c r="X520" s="158">
        <v>249</v>
      </c>
      <c r="Y520" s="208">
        <v>207</v>
      </c>
      <c r="Z520" s="208">
        <v>247</v>
      </c>
      <c r="AA520" s="208">
        <v>200</v>
      </c>
      <c r="AB520" s="209">
        <v>0.831325301204819</v>
      </c>
      <c r="AC520" s="155">
        <v>0.809716599190283</v>
      </c>
      <c r="AD520" s="173">
        <v>0.0216087020145359</v>
      </c>
    </row>
    <row r="521" spans="1:30">
      <c r="A521" s="175" t="s">
        <v>375</v>
      </c>
      <c r="B521" s="214" t="s">
        <v>1814</v>
      </c>
      <c r="C521" s="214" t="s">
        <v>515</v>
      </c>
      <c r="D521" s="153">
        <v>38</v>
      </c>
      <c r="E521" s="153">
        <v>36</v>
      </c>
      <c r="F521" s="151">
        <v>42</v>
      </c>
      <c r="G521" s="151">
        <v>42</v>
      </c>
      <c r="H521" s="151">
        <v>40</v>
      </c>
      <c r="I521" s="151">
        <v>39</v>
      </c>
      <c r="J521" s="172">
        <v>0.9</v>
      </c>
      <c r="K521" s="154">
        <v>0.947368421052632</v>
      </c>
      <c r="L521" s="154">
        <v>1</v>
      </c>
      <c r="M521" s="154">
        <v>0.975</v>
      </c>
      <c r="N521" s="207">
        <v>915</v>
      </c>
      <c r="O521" s="153">
        <v>886</v>
      </c>
      <c r="P521" s="153">
        <v>36</v>
      </c>
      <c r="Q521" s="151">
        <v>42</v>
      </c>
      <c r="R521" s="151">
        <v>39</v>
      </c>
      <c r="S521" s="154">
        <v>0.968306010928962</v>
      </c>
      <c r="T521" s="154">
        <v>0.947368421052632</v>
      </c>
      <c r="U521" s="155">
        <v>1</v>
      </c>
      <c r="V521" s="155">
        <v>0.975</v>
      </c>
      <c r="W521" s="173">
        <v>-0.0526315789473685</v>
      </c>
      <c r="X521" s="158">
        <v>261</v>
      </c>
      <c r="Y521" s="208">
        <v>253</v>
      </c>
      <c r="Z521" s="208">
        <v>267</v>
      </c>
      <c r="AA521" s="208">
        <v>256</v>
      </c>
      <c r="AB521" s="209">
        <v>0.969348659003831</v>
      </c>
      <c r="AC521" s="155">
        <v>0.958801498127341</v>
      </c>
      <c r="AD521" s="173">
        <v>0.0105471608764905</v>
      </c>
    </row>
    <row r="522" spans="1:30">
      <c r="A522" s="175" t="s">
        <v>375</v>
      </c>
      <c r="B522" s="214" t="s">
        <v>1815</v>
      </c>
      <c r="C522" s="214" t="s">
        <v>516</v>
      </c>
      <c r="D522" s="153">
        <v>48</v>
      </c>
      <c r="E522" s="153">
        <v>46</v>
      </c>
      <c r="F522" s="151">
        <v>49</v>
      </c>
      <c r="G522" s="151">
        <v>47</v>
      </c>
      <c r="H522" s="151">
        <v>40</v>
      </c>
      <c r="I522" s="151">
        <v>37</v>
      </c>
      <c r="J522" s="172">
        <v>0.9</v>
      </c>
      <c r="K522" s="154">
        <v>0.958333333333333</v>
      </c>
      <c r="L522" s="154">
        <v>0.959183673469388</v>
      </c>
      <c r="M522" s="154">
        <v>0.925</v>
      </c>
      <c r="N522" s="207">
        <v>1123</v>
      </c>
      <c r="O522" s="153">
        <v>1089</v>
      </c>
      <c r="P522" s="153">
        <v>46</v>
      </c>
      <c r="Q522" s="151">
        <v>47</v>
      </c>
      <c r="R522" s="151">
        <v>37</v>
      </c>
      <c r="S522" s="154">
        <v>0.969723953695459</v>
      </c>
      <c r="T522" s="154">
        <v>0.958333333333333</v>
      </c>
      <c r="U522" s="155">
        <v>0.959183673469388</v>
      </c>
      <c r="V522" s="155">
        <v>0.925</v>
      </c>
      <c r="W522" s="173">
        <v>-0.000850340136054339</v>
      </c>
      <c r="X522" s="158">
        <v>313</v>
      </c>
      <c r="Y522" s="208">
        <v>305</v>
      </c>
      <c r="Z522" s="208">
        <v>350</v>
      </c>
      <c r="AA522" s="208">
        <v>335</v>
      </c>
      <c r="AB522" s="209">
        <v>0.97444089456869</v>
      </c>
      <c r="AC522" s="155">
        <v>0.957142857142857</v>
      </c>
      <c r="AD522" s="173">
        <v>0.0172980374258329</v>
      </c>
    </row>
    <row r="523" spans="1:30">
      <c r="A523" s="175" t="s">
        <v>375</v>
      </c>
      <c r="B523" s="214" t="s">
        <v>1815</v>
      </c>
      <c r="C523" s="214" t="s">
        <v>517</v>
      </c>
      <c r="D523" s="153">
        <v>35</v>
      </c>
      <c r="E523" s="153">
        <v>34</v>
      </c>
      <c r="F523" s="151">
        <v>37</v>
      </c>
      <c r="G523" s="151">
        <v>34</v>
      </c>
      <c r="H523" s="151">
        <v>31</v>
      </c>
      <c r="I523" s="151">
        <v>27</v>
      </c>
      <c r="J523" s="172">
        <v>0.9</v>
      </c>
      <c r="K523" s="154">
        <v>0.971428571428571</v>
      </c>
      <c r="L523" s="154">
        <v>0.918918918918919</v>
      </c>
      <c r="M523" s="154">
        <v>0.870967741935484</v>
      </c>
      <c r="N523" s="207">
        <v>840</v>
      </c>
      <c r="O523" s="153">
        <v>804</v>
      </c>
      <c r="P523" s="153">
        <v>33</v>
      </c>
      <c r="Q523" s="151">
        <v>34</v>
      </c>
      <c r="R523" s="151">
        <v>27</v>
      </c>
      <c r="S523" s="154">
        <v>0.957142857142857</v>
      </c>
      <c r="T523" s="154">
        <v>0.942857142857143</v>
      </c>
      <c r="U523" s="155">
        <v>0.918918918918919</v>
      </c>
      <c r="V523" s="155">
        <v>0.870967741935484</v>
      </c>
      <c r="W523" s="173">
        <v>0.0239382239382239</v>
      </c>
      <c r="X523" s="158">
        <v>232</v>
      </c>
      <c r="Y523" s="208">
        <v>221</v>
      </c>
      <c r="Z523" s="208">
        <v>248</v>
      </c>
      <c r="AA523" s="208">
        <v>238</v>
      </c>
      <c r="AB523" s="209">
        <v>0.952586206896552</v>
      </c>
      <c r="AC523" s="155">
        <v>0.959677419354839</v>
      </c>
      <c r="AD523" s="173">
        <v>-0.00709121245828703</v>
      </c>
    </row>
    <row r="524" spans="1:30">
      <c r="A524" s="175" t="s">
        <v>375</v>
      </c>
      <c r="B524" s="214" t="s">
        <v>1815</v>
      </c>
      <c r="C524" s="214" t="s">
        <v>518</v>
      </c>
      <c r="D524" s="153">
        <v>48</v>
      </c>
      <c r="E524" s="153">
        <v>47</v>
      </c>
      <c r="F524" s="151">
        <v>48</v>
      </c>
      <c r="G524" s="151">
        <v>47</v>
      </c>
      <c r="H524" s="151">
        <v>42</v>
      </c>
      <c r="I524" s="151">
        <v>41</v>
      </c>
      <c r="J524" s="172">
        <v>0.9</v>
      </c>
      <c r="K524" s="154">
        <v>0.979166666666667</v>
      </c>
      <c r="L524" s="154">
        <v>0.979166666666667</v>
      </c>
      <c r="M524" s="154">
        <v>0.976190476190476</v>
      </c>
      <c r="N524" s="207">
        <v>1089</v>
      </c>
      <c r="O524" s="153">
        <v>1061</v>
      </c>
      <c r="P524" s="153">
        <v>46</v>
      </c>
      <c r="Q524" s="151">
        <v>46</v>
      </c>
      <c r="R524" s="151">
        <v>40</v>
      </c>
      <c r="S524" s="154">
        <v>0.974288337924702</v>
      </c>
      <c r="T524" s="154">
        <v>0.958333333333333</v>
      </c>
      <c r="U524" s="155">
        <v>0.958333333333333</v>
      </c>
      <c r="V524" s="155">
        <v>0.952380952380952</v>
      </c>
      <c r="W524" s="173">
        <v>0</v>
      </c>
      <c r="X524" s="158">
        <v>317</v>
      </c>
      <c r="Y524" s="208">
        <v>308</v>
      </c>
      <c r="Z524" s="208">
        <v>325</v>
      </c>
      <c r="AA524" s="208">
        <v>314</v>
      </c>
      <c r="AB524" s="209">
        <v>0.971608832807571</v>
      </c>
      <c r="AC524" s="155">
        <v>0.966153846153846</v>
      </c>
      <c r="AD524" s="173">
        <v>0.00545498665372479</v>
      </c>
    </row>
    <row r="525" spans="1:30">
      <c r="A525" s="175" t="s">
        <v>375</v>
      </c>
      <c r="B525" s="214" t="s">
        <v>1815</v>
      </c>
      <c r="C525" s="214" t="s">
        <v>519</v>
      </c>
      <c r="D525" s="153">
        <v>56</v>
      </c>
      <c r="E525" s="153">
        <v>56</v>
      </c>
      <c r="F525" s="151">
        <v>58</v>
      </c>
      <c r="G525" s="151">
        <v>57</v>
      </c>
      <c r="H525" s="151">
        <v>42</v>
      </c>
      <c r="I525" s="151">
        <v>42</v>
      </c>
      <c r="J525" s="172">
        <v>0.9</v>
      </c>
      <c r="K525" s="154">
        <v>1</v>
      </c>
      <c r="L525" s="154">
        <v>0.982758620689655</v>
      </c>
      <c r="M525" s="154">
        <v>1</v>
      </c>
      <c r="N525" s="207">
        <v>1281</v>
      </c>
      <c r="O525" s="153">
        <v>1195</v>
      </c>
      <c r="P525" s="153">
        <v>53</v>
      </c>
      <c r="Q525" s="151">
        <v>57</v>
      </c>
      <c r="R525" s="151">
        <v>42</v>
      </c>
      <c r="S525" s="154">
        <v>0.932864949258392</v>
      </c>
      <c r="T525" s="154">
        <v>0.946428571428571</v>
      </c>
      <c r="U525" s="155">
        <v>0.982758620689655</v>
      </c>
      <c r="V525" s="155">
        <v>1</v>
      </c>
      <c r="W525" s="173">
        <v>-0.0363300492610837</v>
      </c>
      <c r="X525" s="158">
        <v>373</v>
      </c>
      <c r="Y525" s="208">
        <v>356</v>
      </c>
      <c r="Z525" s="208">
        <v>375</v>
      </c>
      <c r="AA525" s="208">
        <v>355</v>
      </c>
      <c r="AB525" s="209">
        <v>0.954423592493298</v>
      </c>
      <c r="AC525" s="155">
        <v>0.946666666666667</v>
      </c>
      <c r="AD525" s="173">
        <v>0.0077569258266309</v>
      </c>
    </row>
    <row r="526" spans="1:30">
      <c r="A526" s="175" t="s">
        <v>375</v>
      </c>
      <c r="B526" s="214" t="s">
        <v>1815</v>
      </c>
      <c r="C526" s="214" t="s">
        <v>520</v>
      </c>
      <c r="D526" s="153">
        <v>35</v>
      </c>
      <c r="E526" s="153">
        <v>34</v>
      </c>
      <c r="F526" s="151">
        <v>35</v>
      </c>
      <c r="G526" s="151">
        <v>34</v>
      </c>
      <c r="H526" s="151">
        <v>22</v>
      </c>
      <c r="I526" s="151">
        <v>22</v>
      </c>
      <c r="J526" s="172">
        <v>0.9</v>
      </c>
      <c r="K526" s="154">
        <v>0.971428571428571</v>
      </c>
      <c r="L526" s="154">
        <v>0.971428571428571</v>
      </c>
      <c r="M526" s="154">
        <v>1</v>
      </c>
      <c r="N526" s="207">
        <v>791</v>
      </c>
      <c r="O526" s="153">
        <v>762</v>
      </c>
      <c r="P526" s="153">
        <v>33</v>
      </c>
      <c r="Q526" s="151">
        <v>34</v>
      </c>
      <c r="R526" s="151">
        <v>22</v>
      </c>
      <c r="S526" s="154">
        <v>0.963337547408344</v>
      </c>
      <c r="T526" s="154">
        <v>0.942857142857143</v>
      </c>
      <c r="U526" s="155">
        <v>0.971428571428571</v>
      </c>
      <c r="V526" s="155">
        <v>1</v>
      </c>
      <c r="W526" s="173">
        <v>-0.0285714285714286</v>
      </c>
      <c r="X526" s="158">
        <v>220</v>
      </c>
      <c r="Y526" s="208">
        <v>207</v>
      </c>
      <c r="Z526" s="208">
        <v>235</v>
      </c>
      <c r="AA526" s="208">
        <v>227</v>
      </c>
      <c r="AB526" s="209">
        <v>0.940909090909091</v>
      </c>
      <c r="AC526" s="155">
        <v>0.965957446808511</v>
      </c>
      <c r="AD526" s="173">
        <v>-0.0250483558994197</v>
      </c>
    </row>
    <row r="527" spans="1:30">
      <c r="A527" s="175" t="s">
        <v>375</v>
      </c>
      <c r="B527" s="214" t="s">
        <v>1815</v>
      </c>
      <c r="C527" s="214" t="s">
        <v>521</v>
      </c>
      <c r="D527" s="153">
        <v>43</v>
      </c>
      <c r="E527" s="153">
        <v>42</v>
      </c>
      <c r="F527" s="151">
        <v>45</v>
      </c>
      <c r="G527" s="151">
        <v>44</v>
      </c>
      <c r="H527" s="151">
        <v>38</v>
      </c>
      <c r="I527" s="151">
        <v>36</v>
      </c>
      <c r="J527" s="172">
        <v>0.9</v>
      </c>
      <c r="K527" s="154">
        <v>0.976744186046512</v>
      </c>
      <c r="L527" s="154">
        <v>0.977777777777778</v>
      </c>
      <c r="M527" s="154">
        <v>0.947368421052632</v>
      </c>
      <c r="N527" s="207">
        <v>1017</v>
      </c>
      <c r="O527" s="153">
        <v>990</v>
      </c>
      <c r="P527" s="153">
        <v>41</v>
      </c>
      <c r="Q527" s="151">
        <v>43</v>
      </c>
      <c r="R527" s="151">
        <v>36</v>
      </c>
      <c r="S527" s="154">
        <v>0.973451327433628</v>
      </c>
      <c r="T527" s="154">
        <v>0.953488372093023</v>
      </c>
      <c r="U527" s="155">
        <v>0.955555555555556</v>
      </c>
      <c r="V527" s="155">
        <v>0.947368421052632</v>
      </c>
      <c r="W527" s="173">
        <v>-0.00206718346253232</v>
      </c>
      <c r="X527" s="158">
        <v>283</v>
      </c>
      <c r="Y527" s="208">
        <v>272</v>
      </c>
      <c r="Z527" s="208">
        <v>300</v>
      </c>
      <c r="AA527" s="208">
        <v>293</v>
      </c>
      <c r="AB527" s="209">
        <v>0.96113074204947</v>
      </c>
      <c r="AC527" s="155">
        <v>0.976666666666667</v>
      </c>
      <c r="AD527" s="173">
        <v>-0.0155359246171968</v>
      </c>
    </row>
    <row r="528" spans="1:30">
      <c r="A528" s="175" t="s">
        <v>375</v>
      </c>
      <c r="B528" s="214" t="s">
        <v>1815</v>
      </c>
      <c r="C528" s="214" t="s">
        <v>522</v>
      </c>
      <c r="D528" s="153">
        <v>41</v>
      </c>
      <c r="E528" s="153">
        <v>41</v>
      </c>
      <c r="F528" s="151">
        <v>41</v>
      </c>
      <c r="G528" s="151">
        <v>41</v>
      </c>
      <c r="H528" s="151">
        <v>35</v>
      </c>
      <c r="I528" s="151">
        <v>35</v>
      </c>
      <c r="J528" s="172">
        <v>0.9</v>
      </c>
      <c r="K528" s="154">
        <v>1</v>
      </c>
      <c r="L528" s="154">
        <v>1</v>
      </c>
      <c r="M528" s="154">
        <v>1</v>
      </c>
      <c r="N528" s="207">
        <v>948</v>
      </c>
      <c r="O528" s="153">
        <v>935</v>
      </c>
      <c r="P528" s="153">
        <v>41</v>
      </c>
      <c r="Q528" s="151">
        <v>41</v>
      </c>
      <c r="R528" s="151">
        <v>35</v>
      </c>
      <c r="S528" s="154">
        <v>0.986286919831224</v>
      </c>
      <c r="T528" s="154">
        <v>1</v>
      </c>
      <c r="U528" s="155">
        <v>1</v>
      </c>
      <c r="V528" s="155">
        <v>1</v>
      </c>
      <c r="W528" s="173">
        <v>0</v>
      </c>
      <c r="X528" s="158">
        <v>272</v>
      </c>
      <c r="Y528" s="208">
        <v>270</v>
      </c>
      <c r="Z528" s="208">
        <v>284</v>
      </c>
      <c r="AA528" s="208">
        <v>278</v>
      </c>
      <c r="AB528" s="209">
        <v>0.992647058823529</v>
      </c>
      <c r="AC528" s="155">
        <v>0.97887323943662</v>
      </c>
      <c r="AD528" s="173">
        <v>0.0137738193869097</v>
      </c>
    </row>
    <row r="529" spans="1:30">
      <c r="A529" s="175" t="s">
        <v>375</v>
      </c>
      <c r="B529" s="214" t="s">
        <v>1815</v>
      </c>
      <c r="C529" s="214" t="s">
        <v>523</v>
      </c>
      <c r="D529" s="153">
        <v>95</v>
      </c>
      <c r="E529" s="153">
        <v>95</v>
      </c>
      <c r="F529" s="151">
        <v>93</v>
      </c>
      <c r="G529" s="151">
        <v>93</v>
      </c>
      <c r="H529" s="151">
        <v>61</v>
      </c>
      <c r="I529" s="151">
        <v>61</v>
      </c>
      <c r="J529" s="172">
        <v>0.9</v>
      </c>
      <c r="K529" s="154">
        <v>1</v>
      </c>
      <c r="L529" s="154">
        <v>1</v>
      </c>
      <c r="M529" s="154">
        <v>1</v>
      </c>
      <c r="N529" s="207">
        <v>1984</v>
      </c>
      <c r="O529" s="153">
        <v>1941</v>
      </c>
      <c r="P529" s="153">
        <v>92</v>
      </c>
      <c r="Q529" s="151">
        <v>92</v>
      </c>
      <c r="R529" s="151">
        <v>58</v>
      </c>
      <c r="S529" s="154">
        <v>0.978326612903226</v>
      </c>
      <c r="T529" s="154">
        <v>0.968421052631579</v>
      </c>
      <c r="U529" s="155">
        <v>0.989247311827957</v>
      </c>
      <c r="V529" s="155">
        <v>0.950819672131147</v>
      </c>
      <c r="W529" s="173">
        <v>-0.020826259196378</v>
      </c>
      <c r="X529" s="158">
        <v>578</v>
      </c>
      <c r="Y529" s="208">
        <v>563</v>
      </c>
      <c r="Z529" s="208">
        <v>581</v>
      </c>
      <c r="AA529" s="208">
        <v>572</v>
      </c>
      <c r="AB529" s="209">
        <v>0.974048442906574</v>
      </c>
      <c r="AC529" s="155">
        <v>0.984509466437177</v>
      </c>
      <c r="AD529" s="173">
        <v>-0.0104610235306029</v>
      </c>
    </row>
    <row r="530" spans="1:30">
      <c r="A530" s="175" t="s">
        <v>375</v>
      </c>
      <c r="B530" s="214" t="s">
        <v>1815</v>
      </c>
      <c r="C530" s="214" t="s">
        <v>524</v>
      </c>
      <c r="D530" s="153">
        <v>30</v>
      </c>
      <c r="E530" s="153">
        <v>30</v>
      </c>
      <c r="F530" s="151">
        <v>32</v>
      </c>
      <c r="G530" s="151">
        <v>32</v>
      </c>
      <c r="H530" s="151">
        <v>26</v>
      </c>
      <c r="I530" s="151">
        <v>26</v>
      </c>
      <c r="J530" s="172">
        <v>0.9</v>
      </c>
      <c r="K530" s="154">
        <v>1</v>
      </c>
      <c r="L530" s="154">
        <v>1</v>
      </c>
      <c r="M530" s="154">
        <v>1</v>
      </c>
      <c r="N530" s="207">
        <v>719</v>
      </c>
      <c r="O530" s="153">
        <v>711</v>
      </c>
      <c r="P530" s="153">
        <v>30</v>
      </c>
      <c r="Q530" s="151">
        <v>32</v>
      </c>
      <c r="R530" s="151">
        <v>26</v>
      </c>
      <c r="S530" s="154">
        <v>0.988873435326843</v>
      </c>
      <c r="T530" s="154">
        <v>1</v>
      </c>
      <c r="U530" s="155">
        <v>1</v>
      </c>
      <c r="V530" s="155">
        <v>1</v>
      </c>
      <c r="W530" s="173">
        <v>0</v>
      </c>
      <c r="X530" s="158">
        <v>207</v>
      </c>
      <c r="Y530" s="208">
        <v>206</v>
      </c>
      <c r="Z530" s="208">
        <v>212</v>
      </c>
      <c r="AA530" s="208">
        <v>209</v>
      </c>
      <c r="AB530" s="209">
        <v>0.995169082125604</v>
      </c>
      <c r="AC530" s="155">
        <v>0.985849056603774</v>
      </c>
      <c r="AD530" s="173">
        <v>0.00932002552183031</v>
      </c>
    </row>
    <row r="531" spans="1:30">
      <c r="A531" s="175" t="s">
        <v>375</v>
      </c>
      <c r="B531" s="214" t="s">
        <v>1815</v>
      </c>
      <c r="C531" s="214" t="s">
        <v>525</v>
      </c>
      <c r="D531" s="153">
        <v>53</v>
      </c>
      <c r="E531" s="153">
        <v>50</v>
      </c>
      <c r="F531" s="151">
        <v>57</v>
      </c>
      <c r="G531" s="151">
        <v>56</v>
      </c>
      <c r="H531" s="151">
        <v>41</v>
      </c>
      <c r="I531" s="151">
        <v>37</v>
      </c>
      <c r="J531" s="172">
        <v>0.9</v>
      </c>
      <c r="K531" s="154">
        <v>0.943396226415094</v>
      </c>
      <c r="L531" s="154">
        <v>0.982456140350877</v>
      </c>
      <c r="M531" s="154">
        <v>0.902439024390244</v>
      </c>
      <c r="N531" s="207">
        <v>1227</v>
      </c>
      <c r="O531" s="153">
        <v>1138</v>
      </c>
      <c r="P531" s="153">
        <v>50</v>
      </c>
      <c r="Q531" s="151">
        <v>56</v>
      </c>
      <c r="R531" s="151">
        <v>37</v>
      </c>
      <c r="S531" s="154">
        <v>0.927465362673187</v>
      </c>
      <c r="T531" s="154">
        <v>0.943396226415094</v>
      </c>
      <c r="U531" s="155">
        <v>0.982456140350877</v>
      </c>
      <c r="V531" s="155">
        <v>0.902439024390244</v>
      </c>
      <c r="W531" s="173">
        <v>-0.0390599139357828</v>
      </c>
      <c r="X531" s="158">
        <v>352</v>
      </c>
      <c r="Y531" s="208">
        <v>336</v>
      </c>
      <c r="Z531" s="208">
        <v>367</v>
      </c>
      <c r="AA531" s="208">
        <v>345</v>
      </c>
      <c r="AB531" s="209">
        <v>0.954545454545455</v>
      </c>
      <c r="AC531" s="155">
        <v>0.940054495912807</v>
      </c>
      <c r="AD531" s="173">
        <v>0.014490958632648</v>
      </c>
    </row>
    <row r="532" spans="1:30">
      <c r="A532" s="175" t="s">
        <v>375</v>
      </c>
      <c r="B532" s="214" t="s">
        <v>1815</v>
      </c>
      <c r="C532" s="214" t="s">
        <v>526</v>
      </c>
      <c r="D532" s="153">
        <v>22</v>
      </c>
      <c r="E532" s="153">
        <v>22</v>
      </c>
      <c r="F532" s="151">
        <v>22</v>
      </c>
      <c r="G532" s="151">
        <v>22</v>
      </c>
      <c r="H532" s="151">
        <v>14</v>
      </c>
      <c r="I532" s="151">
        <v>14</v>
      </c>
      <c r="J532" s="172">
        <v>0.9</v>
      </c>
      <c r="K532" s="154">
        <v>1</v>
      </c>
      <c r="L532" s="154">
        <v>1</v>
      </c>
      <c r="M532" s="154">
        <v>1</v>
      </c>
      <c r="N532" s="207">
        <v>522</v>
      </c>
      <c r="O532" s="153">
        <v>489</v>
      </c>
      <c r="P532" s="153">
        <v>20</v>
      </c>
      <c r="Q532" s="151">
        <v>20</v>
      </c>
      <c r="R532" s="151">
        <v>13</v>
      </c>
      <c r="S532" s="154">
        <v>0.936781609195402</v>
      </c>
      <c r="T532" s="154">
        <v>0.909090909090909</v>
      </c>
      <c r="U532" s="155">
        <v>0.909090909090909</v>
      </c>
      <c r="V532" s="155">
        <v>0.928571428571429</v>
      </c>
      <c r="W532" s="173">
        <v>0</v>
      </c>
      <c r="X532" s="158">
        <v>149</v>
      </c>
      <c r="Y532" s="208">
        <v>139</v>
      </c>
      <c r="Z532" s="208">
        <v>157</v>
      </c>
      <c r="AA532" s="208">
        <v>144</v>
      </c>
      <c r="AB532" s="209">
        <v>0.932885906040268</v>
      </c>
      <c r="AC532" s="155">
        <v>0.917197452229299</v>
      </c>
      <c r="AD532" s="173">
        <v>0.0156884538109691</v>
      </c>
    </row>
    <row r="533" spans="1:30">
      <c r="A533" s="175" t="s">
        <v>375</v>
      </c>
      <c r="B533" s="214" t="s">
        <v>1815</v>
      </c>
      <c r="C533" s="214" t="s">
        <v>527</v>
      </c>
      <c r="D533" s="153">
        <v>60</v>
      </c>
      <c r="E533" s="153">
        <v>57</v>
      </c>
      <c r="F533" s="151">
        <v>62</v>
      </c>
      <c r="G533" s="151">
        <v>60</v>
      </c>
      <c r="H533" s="151">
        <v>50</v>
      </c>
      <c r="I533" s="151">
        <v>49</v>
      </c>
      <c r="J533" s="172">
        <v>0.9</v>
      </c>
      <c r="K533" s="154">
        <v>0.95</v>
      </c>
      <c r="L533" s="154">
        <v>0.967741935483871</v>
      </c>
      <c r="M533" s="154">
        <v>0.98</v>
      </c>
      <c r="N533" s="207">
        <v>1349</v>
      </c>
      <c r="O533" s="153">
        <v>1292</v>
      </c>
      <c r="P533" s="153">
        <v>56</v>
      </c>
      <c r="Q533" s="151">
        <v>60</v>
      </c>
      <c r="R533" s="151">
        <v>49</v>
      </c>
      <c r="S533" s="154">
        <v>0.957746478873239</v>
      </c>
      <c r="T533" s="154">
        <v>0.933333333333333</v>
      </c>
      <c r="U533" s="155">
        <v>0.967741935483871</v>
      </c>
      <c r="V533" s="155">
        <v>0.98</v>
      </c>
      <c r="W533" s="173">
        <v>-0.0344086021505376</v>
      </c>
      <c r="X533" s="158">
        <v>397</v>
      </c>
      <c r="Y533" s="208">
        <v>383</v>
      </c>
      <c r="Z533" s="208">
        <v>407</v>
      </c>
      <c r="AA533" s="208">
        <v>385</v>
      </c>
      <c r="AB533" s="209">
        <v>0.964735516372796</v>
      </c>
      <c r="AC533" s="155">
        <v>0.945945945945946</v>
      </c>
      <c r="AD533" s="173">
        <v>0.01878957042685</v>
      </c>
    </row>
    <row r="534" spans="1:30">
      <c r="A534" s="175" t="s">
        <v>375</v>
      </c>
      <c r="B534" s="214" t="s">
        <v>1815</v>
      </c>
      <c r="C534" s="214" t="s">
        <v>528</v>
      </c>
      <c r="D534" s="153">
        <v>30</v>
      </c>
      <c r="E534" s="153">
        <v>30</v>
      </c>
      <c r="F534" s="151">
        <v>30</v>
      </c>
      <c r="G534" s="151">
        <v>30</v>
      </c>
      <c r="H534" s="151">
        <v>27</v>
      </c>
      <c r="I534" s="151">
        <v>27</v>
      </c>
      <c r="J534" s="172">
        <v>0.9</v>
      </c>
      <c r="K534" s="154">
        <v>1</v>
      </c>
      <c r="L534" s="154">
        <v>1</v>
      </c>
      <c r="M534" s="154">
        <v>1</v>
      </c>
      <c r="N534" s="207">
        <v>718</v>
      </c>
      <c r="O534" s="153">
        <v>703</v>
      </c>
      <c r="P534" s="153">
        <v>30</v>
      </c>
      <c r="Q534" s="151">
        <v>30</v>
      </c>
      <c r="R534" s="151">
        <v>27</v>
      </c>
      <c r="S534" s="154">
        <v>0.979108635097493</v>
      </c>
      <c r="T534" s="154">
        <v>1</v>
      </c>
      <c r="U534" s="155">
        <v>1</v>
      </c>
      <c r="V534" s="155">
        <v>1</v>
      </c>
      <c r="W534" s="173">
        <v>0</v>
      </c>
      <c r="X534" s="158">
        <v>202</v>
      </c>
      <c r="Y534" s="208">
        <v>202</v>
      </c>
      <c r="Z534" s="208">
        <v>215</v>
      </c>
      <c r="AA534" s="208">
        <v>211</v>
      </c>
      <c r="AB534" s="209">
        <v>1</v>
      </c>
      <c r="AC534" s="155">
        <v>0.981395348837209</v>
      </c>
      <c r="AD534" s="173">
        <v>0.0186046511627908</v>
      </c>
    </row>
    <row r="535" spans="1:30">
      <c r="A535" s="175" t="s">
        <v>375</v>
      </c>
      <c r="B535" s="214" t="s">
        <v>1815</v>
      </c>
      <c r="C535" s="214" t="s">
        <v>529</v>
      </c>
      <c r="D535" s="153">
        <v>27</v>
      </c>
      <c r="E535" s="153">
        <v>27</v>
      </c>
      <c r="F535" s="151">
        <v>28</v>
      </c>
      <c r="G535" s="151">
        <v>28</v>
      </c>
      <c r="H535" s="151">
        <v>25</v>
      </c>
      <c r="I535" s="151">
        <v>25</v>
      </c>
      <c r="J535" s="172">
        <v>0.9</v>
      </c>
      <c r="K535" s="154">
        <v>1</v>
      </c>
      <c r="L535" s="154">
        <v>1</v>
      </c>
      <c r="M535" s="154">
        <v>1</v>
      </c>
      <c r="N535" s="207">
        <v>657</v>
      </c>
      <c r="O535" s="153">
        <v>656</v>
      </c>
      <c r="P535" s="153">
        <v>27</v>
      </c>
      <c r="Q535" s="151">
        <v>28</v>
      </c>
      <c r="R535" s="151">
        <v>25</v>
      </c>
      <c r="S535" s="154">
        <v>0.998477929984779</v>
      </c>
      <c r="T535" s="154">
        <v>1</v>
      </c>
      <c r="U535" s="155">
        <v>1</v>
      </c>
      <c r="V535" s="155">
        <v>1</v>
      </c>
      <c r="W535" s="173">
        <v>0</v>
      </c>
      <c r="X535" s="158">
        <v>183</v>
      </c>
      <c r="Y535" s="208">
        <v>183</v>
      </c>
      <c r="Z535" s="208">
        <v>199</v>
      </c>
      <c r="AA535" s="208">
        <v>199</v>
      </c>
      <c r="AB535" s="209">
        <v>1</v>
      </c>
      <c r="AC535" s="155">
        <v>1</v>
      </c>
      <c r="AD535" s="173">
        <v>0</v>
      </c>
    </row>
    <row r="536" spans="1:30">
      <c r="A536" s="175" t="s">
        <v>375</v>
      </c>
      <c r="B536" s="214" t="s">
        <v>1815</v>
      </c>
      <c r="C536" s="214" t="s">
        <v>530</v>
      </c>
      <c r="D536" s="153">
        <v>46</v>
      </c>
      <c r="E536" s="153">
        <v>46</v>
      </c>
      <c r="F536" s="151">
        <v>47</v>
      </c>
      <c r="G536" s="151">
        <v>46</v>
      </c>
      <c r="H536" s="151">
        <v>39</v>
      </c>
      <c r="I536" s="151">
        <v>38</v>
      </c>
      <c r="J536" s="172">
        <v>0.9</v>
      </c>
      <c r="K536" s="154">
        <v>1</v>
      </c>
      <c r="L536" s="154">
        <v>0.978723404255319</v>
      </c>
      <c r="M536" s="154">
        <v>0.974358974358974</v>
      </c>
      <c r="N536" s="207">
        <v>1023</v>
      </c>
      <c r="O536" s="153">
        <v>985</v>
      </c>
      <c r="P536" s="153">
        <v>46</v>
      </c>
      <c r="Q536" s="151">
        <v>46</v>
      </c>
      <c r="R536" s="151">
        <v>38</v>
      </c>
      <c r="S536" s="154">
        <v>0.962854349951124</v>
      </c>
      <c r="T536" s="154">
        <v>1</v>
      </c>
      <c r="U536" s="155">
        <v>0.978723404255319</v>
      </c>
      <c r="V536" s="155">
        <v>0.974358974358974</v>
      </c>
      <c r="W536" s="173">
        <v>0.0212765957446809</v>
      </c>
      <c r="X536" s="158">
        <v>303</v>
      </c>
      <c r="Y536" s="208">
        <v>294</v>
      </c>
      <c r="Z536" s="208">
        <v>305</v>
      </c>
      <c r="AA536" s="208">
        <v>293</v>
      </c>
      <c r="AB536" s="209">
        <v>0.97029702970297</v>
      </c>
      <c r="AC536" s="155">
        <v>0.960655737704918</v>
      </c>
      <c r="AD536" s="173">
        <v>0.00964129199805219</v>
      </c>
    </row>
    <row r="537" spans="1:30">
      <c r="A537" s="175" t="s">
        <v>375</v>
      </c>
      <c r="B537" s="214" t="s">
        <v>1815</v>
      </c>
      <c r="C537" s="214" t="s">
        <v>531</v>
      </c>
      <c r="D537" s="153">
        <v>47</v>
      </c>
      <c r="E537" s="153">
        <v>47</v>
      </c>
      <c r="F537" s="151">
        <v>46</v>
      </c>
      <c r="G537" s="151">
        <v>45</v>
      </c>
      <c r="H537" s="151">
        <v>31</v>
      </c>
      <c r="I537" s="151">
        <v>30</v>
      </c>
      <c r="J537" s="172">
        <v>0.9</v>
      </c>
      <c r="K537" s="154">
        <v>1</v>
      </c>
      <c r="L537" s="154">
        <v>0.978260869565217</v>
      </c>
      <c r="M537" s="154">
        <v>0.967741935483871</v>
      </c>
      <c r="N537" s="207">
        <v>1039</v>
      </c>
      <c r="O537" s="153">
        <v>991</v>
      </c>
      <c r="P537" s="153">
        <v>45</v>
      </c>
      <c r="Q537" s="151">
        <v>42</v>
      </c>
      <c r="R537" s="151">
        <v>30</v>
      </c>
      <c r="S537" s="154">
        <v>0.953801732435034</v>
      </c>
      <c r="T537" s="154">
        <v>0.957446808510638</v>
      </c>
      <c r="U537" s="155">
        <v>0.91304347826087</v>
      </c>
      <c r="V537" s="155">
        <v>0.967741935483871</v>
      </c>
      <c r="W537" s="173">
        <v>0.0444033302497688</v>
      </c>
      <c r="X537" s="158">
        <v>301</v>
      </c>
      <c r="Y537" s="208">
        <v>283</v>
      </c>
      <c r="Z537" s="208">
        <v>308</v>
      </c>
      <c r="AA537" s="208">
        <v>291</v>
      </c>
      <c r="AB537" s="209">
        <v>0.940199335548173</v>
      </c>
      <c r="AC537" s="155">
        <v>0.944805194805195</v>
      </c>
      <c r="AD537" s="173">
        <v>-0.00460585925702195</v>
      </c>
    </row>
    <row r="538" spans="1:30">
      <c r="A538" s="175" t="s">
        <v>375</v>
      </c>
      <c r="B538" s="214" t="s">
        <v>1815</v>
      </c>
      <c r="C538" s="214" t="s">
        <v>532</v>
      </c>
      <c r="D538" s="153">
        <v>30</v>
      </c>
      <c r="E538" s="153">
        <v>30</v>
      </c>
      <c r="F538" s="151">
        <v>30</v>
      </c>
      <c r="G538" s="151">
        <v>30</v>
      </c>
      <c r="H538" s="151">
        <v>26</v>
      </c>
      <c r="I538" s="151">
        <v>26</v>
      </c>
      <c r="J538" s="172">
        <v>0.9</v>
      </c>
      <c r="K538" s="154">
        <v>1</v>
      </c>
      <c r="L538" s="154">
        <v>1</v>
      </c>
      <c r="M538" s="154">
        <v>1</v>
      </c>
      <c r="N538" s="207">
        <v>695</v>
      </c>
      <c r="O538" s="153">
        <v>689</v>
      </c>
      <c r="P538" s="153">
        <v>30</v>
      </c>
      <c r="Q538" s="151">
        <v>30</v>
      </c>
      <c r="R538" s="151">
        <v>26</v>
      </c>
      <c r="S538" s="154">
        <v>0.99136690647482</v>
      </c>
      <c r="T538" s="154">
        <v>1</v>
      </c>
      <c r="U538" s="155">
        <v>1</v>
      </c>
      <c r="V538" s="155">
        <v>1</v>
      </c>
      <c r="W538" s="173">
        <v>0</v>
      </c>
      <c r="X538" s="158">
        <v>197</v>
      </c>
      <c r="Y538" s="208">
        <v>195</v>
      </c>
      <c r="Z538" s="208">
        <v>207</v>
      </c>
      <c r="AA538" s="208">
        <v>205</v>
      </c>
      <c r="AB538" s="209">
        <v>0.989847715736041</v>
      </c>
      <c r="AC538" s="155">
        <v>0.990338164251208</v>
      </c>
      <c r="AD538" s="173">
        <v>-0.000490448515167108</v>
      </c>
    </row>
    <row r="539" spans="1:30">
      <c r="A539" s="175" t="s">
        <v>375</v>
      </c>
      <c r="B539" s="214" t="s">
        <v>1815</v>
      </c>
      <c r="C539" s="214" t="s">
        <v>533</v>
      </c>
      <c r="D539" s="153">
        <v>58</v>
      </c>
      <c r="E539" s="153">
        <v>58</v>
      </c>
      <c r="F539" s="151">
        <v>59</v>
      </c>
      <c r="G539" s="151">
        <v>59</v>
      </c>
      <c r="H539" s="151">
        <v>52</v>
      </c>
      <c r="I539" s="151">
        <v>52</v>
      </c>
      <c r="J539" s="172">
        <v>0.9</v>
      </c>
      <c r="K539" s="154">
        <v>1</v>
      </c>
      <c r="L539" s="154">
        <v>1</v>
      </c>
      <c r="M539" s="154">
        <v>1</v>
      </c>
      <c r="N539" s="207">
        <v>1339</v>
      </c>
      <c r="O539" s="153">
        <v>1325</v>
      </c>
      <c r="P539" s="153">
        <v>58</v>
      </c>
      <c r="Q539" s="151">
        <v>59</v>
      </c>
      <c r="R539" s="151">
        <v>52</v>
      </c>
      <c r="S539" s="154">
        <v>0.989544436146378</v>
      </c>
      <c r="T539" s="154">
        <v>1</v>
      </c>
      <c r="U539" s="155">
        <v>1</v>
      </c>
      <c r="V539" s="155">
        <v>1</v>
      </c>
      <c r="W539" s="173">
        <v>0</v>
      </c>
      <c r="X539" s="158">
        <v>377</v>
      </c>
      <c r="Y539" s="208">
        <v>373</v>
      </c>
      <c r="Z539" s="208">
        <v>392</v>
      </c>
      <c r="AA539" s="208">
        <v>389</v>
      </c>
      <c r="AB539" s="209">
        <v>0.989389920424403</v>
      </c>
      <c r="AC539" s="155">
        <v>0.99234693877551</v>
      </c>
      <c r="AD539" s="173">
        <v>-0.00295701835110695</v>
      </c>
    </row>
    <row r="540" spans="1:30">
      <c r="A540" s="175" t="s">
        <v>375</v>
      </c>
      <c r="B540" s="214" t="s">
        <v>1815</v>
      </c>
      <c r="C540" s="214" t="s">
        <v>534</v>
      </c>
      <c r="D540" s="153">
        <v>23</v>
      </c>
      <c r="E540" s="153">
        <v>23</v>
      </c>
      <c r="F540" s="151">
        <v>24</v>
      </c>
      <c r="G540" s="151">
        <v>23</v>
      </c>
      <c r="H540" s="151">
        <v>19</v>
      </c>
      <c r="I540" s="151">
        <v>19</v>
      </c>
      <c r="J540" s="172">
        <v>0.9</v>
      </c>
      <c r="K540" s="154">
        <v>1</v>
      </c>
      <c r="L540" s="154">
        <v>0.958333333333333</v>
      </c>
      <c r="M540" s="154">
        <v>1</v>
      </c>
      <c r="N540" s="207">
        <v>521</v>
      </c>
      <c r="O540" s="153">
        <v>507</v>
      </c>
      <c r="P540" s="153">
        <v>22</v>
      </c>
      <c r="Q540" s="151">
        <v>23</v>
      </c>
      <c r="R540" s="151">
        <v>19</v>
      </c>
      <c r="S540" s="154">
        <v>0.973128598848369</v>
      </c>
      <c r="T540" s="154">
        <v>0.956521739130435</v>
      </c>
      <c r="U540" s="155">
        <v>0.958333333333333</v>
      </c>
      <c r="V540" s="155">
        <v>1</v>
      </c>
      <c r="W540" s="173">
        <v>-0.00181159420289856</v>
      </c>
      <c r="X540" s="158">
        <v>152</v>
      </c>
      <c r="Y540" s="208">
        <v>148</v>
      </c>
      <c r="Z540" s="208">
        <v>151</v>
      </c>
      <c r="AA540" s="208">
        <v>147</v>
      </c>
      <c r="AB540" s="209">
        <v>0.973684210526316</v>
      </c>
      <c r="AC540" s="155">
        <v>0.973509933774834</v>
      </c>
      <c r="AD540" s="173">
        <v>0.000174276751481406</v>
      </c>
    </row>
    <row r="541" spans="1:30">
      <c r="A541" s="175" t="s">
        <v>375</v>
      </c>
      <c r="B541" s="214" t="s">
        <v>1815</v>
      </c>
      <c r="C541" s="214" t="s">
        <v>535</v>
      </c>
      <c r="D541" s="153">
        <v>41</v>
      </c>
      <c r="E541" s="153">
        <v>40</v>
      </c>
      <c r="F541" s="151">
        <v>41</v>
      </c>
      <c r="G541" s="151">
        <v>41</v>
      </c>
      <c r="H541" s="151">
        <v>29</v>
      </c>
      <c r="I541" s="151">
        <v>27</v>
      </c>
      <c r="J541" s="172">
        <v>0.9</v>
      </c>
      <c r="K541" s="154">
        <v>0.975609756097561</v>
      </c>
      <c r="L541" s="154">
        <v>1</v>
      </c>
      <c r="M541" s="154">
        <v>0.931034482758621</v>
      </c>
      <c r="N541" s="207">
        <v>884</v>
      </c>
      <c r="O541" s="153">
        <v>873</v>
      </c>
      <c r="P541" s="153">
        <v>40</v>
      </c>
      <c r="Q541" s="151">
        <v>41</v>
      </c>
      <c r="R541" s="151">
        <v>27</v>
      </c>
      <c r="S541" s="154">
        <v>0.987556561085973</v>
      </c>
      <c r="T541" s="154">
        <v>0.975609756097561</v>
      </c>
      <c r="U541" s="155">
        <v>1</v>
      </c>
      <c r="V541" s="155">
        <v>0.931034482758621</v>
      </c>
      <c r="W541" s="173">
        <v>-0.024390243902439</v>
      </c>
      <c r="X541" s="158">
        <v>256</v>
      </c>
      <c r="Y541" s="208">
        <v>253</v>
      </c>
      <c r="Z541" s="208">
        <v>260</v>
      </c>
      <c r="AA541" s="208">
        <v>258</v>
      </c>
      <c r="AB541" s="209">
        <v>0.98828125</v>
      </c>
      <c r="AC541" s="155">
        <v>0.992307692307692</v>
      </c>
      <c r="AD541" s="173">
        <v>-0.00402644230769234</v>
      </c>
    </row>
    <row r="542" spans="1:30">
      <c r="A542" s="175" t="s">
        <v>375</v>
      </c>
      <c r="B542" s="214" t="s">
        <v>1815</v>
      </c>
      <c r="C542" s="214" t="s">
        <v>536</v>
      </c>
      <c r="D542" s="153">
        <v>64</v>
      </c>
      <c r="E542" s="153">
        <v>63</v>
      </c>
      <c r="F542" s="151">
        <v>64</v>
      </c>
      <c r="G542" s="151">
        <v>64</v>
      </c>
      <c r="H542" s="151">
        <v>53</v>
      </c>
      <c r="I542" s="151">
        <v>53</v>
      </c>
      <c r="J542" s="172">
        <v>0.9</v>
      </c>
      <c r="K542" s="154">
        <v>0.984375</v>
      </c>
      <c r="L542" s="154">
        <v>1</v>
      </c>
      <c r="M542" s="154">
        <v>1</v>
      </c>
      <c r="N542" s="207">
        <v>1475</v>
      </c>
      <c r="O542" s="153">
        <v>1407</v>
      </c>
      <c r="P542" s="153">
        <v>61</v>
      </c>
      <c r="Q542" s="151">
        <v>63</v>
      </c>
      <c r="R542" s="151">
        <v>53</v>
      </c>
      <c r="S542" s="154">
        <v>0.953898305084746</v>
      </c>
      <c r="T542" s="154">
        <v>0.953125</v>
      </c>
      <c r="U542" s="155">
        <v>0.984375</v>
      </c>
      <c r="V542" s="155">
        <v>1</v>
      </c>
      <c r="W542" s="173">
        <v>-0.03125</v>
      </c>
      <c r="X542" s="158">
        <v>424</v>
      </c>
      <c r="Y542" s="208">
        <v>407</v>
      </c>
      <c r="Z542" s="208">
        <v>430</v>
      </c>
      <c r="AA542" s="208">
        <v>414</v>
      </c>
      <c r="AB542" s="209">
        <v>0.959905660377358</v>
      </c>
      <c r="AC542" s="155">
        <v>0.962790697674419</v>
      </c>
      <c r="AD542" s="173">
        <v>-0.00288503729706013</v>
      </c>
    </row>
    <row r="543" spans="1:30">
      <c r="A543" s="175" t="s">
        <v>375</v>
      </c>
      <c r="B543" s="214" t="s">
        <v>1815</v>
      </c>
      <c r="C543" s="214" t="s">
        <v>537</v>
      </c>
      <c r="D543" s="153">
        <v>67</v>
      </c>
      <c r="E543" s="153">
        <v>66</v>
      </c>
      <c r="F543" s="151">
        <v>68</v>
      </c>
      <c r="G543" s="151">
        <v>67</v>
      </c>
      <c r="H543" s="151">
        <v>60</v>
      </c>
      <c r="I543" s="151">
        <v>57</v>
      </c>
      <c r="J543" s="172">
        <v>0.9</v>
      </c>
      <c r="K543" s="154">
        <v>0.985074626865672</v>
      </c>
      <c r="L543" s="154">
        <v>0.985294117647059</v>
      </c>
      <c r="M543" s="154">
        <v>0.95</v>
      </c>
      <c r="N543" s="207">
        <v>1485</v>
      </c>
      <c r="O543" s="153">
        <v>1380</v>
      </c>
      <c r="P543" s="153">
        <v>62</v>
      </c>
      <c r="Q543" s="151">
        <v>64</v>
      </c>
      <c r="R543" s="151">
        <v>55</v>
      </c>
      <c r="S543" s="154">
        <v>0.929292929292929</v>
      </c>
      <c r="T543" s="154">
        <v>0.925373134328358</v>
      </c>
      <c r="U543" s="155">
        <v>0.941176470588235</v>
      </c>
      <c r="V543" s="155">
        <v>0.916666666666667</v>
      </c>
      <c r="W543" s="173">
        <v>-0.0158033362598771</v>
      </c>
      <c r="X543" s="158">
        <v>432</v>
      </c>
      <c r="Y543" s="208">
        <v>402</v>
      </c>
      <c r="Z543" s="208">
        <v>433</v>
      </c>
      <c r="AA543" s="208">
        <v>396</v>
      </c>
      <c r="AB543" s="209">
        <v>0.930555555555556</v>
      </c>
      <c r="AC543" s="155">
        <v>0.914549653579677</v>
      </c>
      <c r="AD543" s="173">
        <v>0.0160059019758789</v>
      </c>
    </row>
    <row r="544" spans="1:30">
      <c r="A544" s="175" t="s">
        <v>375</v>
      </c>
      <c r="B544" s="214" t="s">
        <v>1815</v>
      </c>
      <c r="C544" s="214" t="s">
        <v>538</v>
      </c>
      <c r="D544" s="153">
        <v>31</v>
      </c>
      <c r="E544" s="153">
        <v>31</v>
      </c>
      <c r="F544" s="151">
        <v>31</v>
      </c>
      <c r="G544" s="151">
        <v>31</v>
      </c>
      <c r="H544" s="151">
        <v>23</v>
      </c>
      <c r="I544" s="151">
        <v>23</v>
      </c>
      <c r="J544" s="172">
        <v>0.9</v>
      </c>
      <c r="K544" s="154">
        <v>1</v>
      </c>
      <c r="L544" s="154">
        <v>1</v>
      </c>
      <c r="M544" s="154">
        <v>1</v>
      </c>
      <c r="N544" s="207">
        <v>732</v>
      </c>
      <c r="O544" s="153">
        <v>721</v>
      </c>
      <c r="P544" s="153">
        <v>31</v>
      </c>
      <c r="Q544" s="151">
        <v>31</v>
      </c>
      <c r="R544" s="151">
        <v>23</v>
      </c>
      <c r="S544" s="154">
        <v>0.984972677595628</v>
      </c>
      <c r="T544" s="154">
        <v>1</v>
      </c>
      <c r="U544" s="155">
        <v>1</v>
      </c>
      <c r="V544" s="155">
        <v>1</v>
      </c>
      <c r="W544" s="173">
        <v>0</v>
      </c>
      <c r="X544" s="158">
        <v>211</v>
      </c>
      <c r="Y544" s="208">
        <v>211</v>
      </c>
      <c r="Z544" s="208">
        <v>218</v>
      </c>
      <c r="AA544" s="208">
        <v>213</v>
      </c>
      <c r="AB544" s="209">
        <v>1</v>
      </c>
      <c r="AC544" s="155">
        <v>0.977064220183486</v>
      </c>
      <c r="AD544" s="173">
        <v>0.0229357798165137</v>
      </c>
    </row>
    <row r="545" spans="1:30">
      <c r="A545" s="175" t="s">
        <v>375</v>
      </c>
      <c r="B545" s="214" t="s">
        <v>1815</v>
      </c>
      <c r="C545" s="214" t="s">
        <v>539</v>
      </c>
      <c r="D545" s="153">
        <v>27</v>
      </c>
      <c r="E545" s="153">
        <v>27</v>
      </c>
      <c r="F545" s="151">
        <v>26</v>
      </c>
      <c r="G545" s="151">
        <v>26</v>
      </c>
      <c r="H545" s="151">
        <v>21</v>
      </c>
      <c r="I545" s="151">
        <v>21</v>
      </c>
      <c r="J545" s="172">
        <v>0.9</v>
      </c>
      <c r="K545" s="154">
        <v>1</v>
      </c>
      <c r="L545" s="154">
        <v>1</v>
      </c>
      <c r="M545" s="154">
        <v>1</v>
      </c>
      <c r="N545" s="207">
        <v>568</v>
      </c>
      <c r="O545" s="153">
        <v>562</v>
      </c>
      <c r="P545" s="153">
        <v>27</v>
      </c>
      <c r="Q545" s="151">
        <v>26</v>
      </c>
      <c r="R545" s="151">
        <v>20</v>
      </c>
      <c r="S545" s="154">
        <v>0.98943661971831</v>
      </c>
      <c r="T545" s="154">
        <v>1</v>
      </c>
      <c r="U545" s="155">
        <v>1</v>
      </c>
      <c r="V545" s="155">
        <v>0.952380952380952</v>
      </c>
      <c r="W545" s="173">
        <v>0</v>
      </c>
      <c r="X545" s="158">
        <v>164</v>
      </c>
      <c r="Y545" s="208">
        <v>163</v>
      </c>
      <c r="Z545" s="208">
        <v>167</v>
      </c>
      <c r="AA545" s="208">
        <v>163</v>
      </c>
      <c r="AB545" s="209">
        <v>0.99390243902439</v>
      </c>
      <c r="AC545" s="155">
        <v>0.976047904191617</v>
      </c>
      <c r="AD545" s="173">
        <v>0.0178545348327734</v>
      </c>
    </row>
    <row r="546" spans="1:30">
      <c r="A546" s="175" t="s">
        <v>375</v>
      </c>
      <c r="B546" s="214" t="s">
        <v>1815</v>
      </c>
      <c r="C546" s="214" t="s">
        <v>540</v>
      </c>
      <c r="D546" s="153">
        <v>57</v>
      </c>
      <c r="E546" s="153">
        <v>55</v>
      </c>
      <c r="F546" s="151">
        <v>57</v>
      </c>
      <c r="G546" s="151">
        <v>56</v>
      </c>
      <c r="H546" s="151">
        <v>44</v>
      </c>
      <c r="I546" s="151">
        <v>39</v>
      </c>
      <c r="J546" s="172">
        <v>0.9</v>
      </c>
      <c r="K546" s="154">
        <v>0.964912280701754</v>
      </c>
      <c r="L546" s="154">
        <v>0.982456140350877</v>
      </c>
      <c r="M546" s="154">
        <v>0.886363636363636</v>
      </c>
      <c r="N546" s="207">
        <v>1281</v>
      </c>
      <c r="O546" s="153">
        <v>1193</v>
      </c>
      <c r="P546" s="153">
        <v>54</v>
      </c>
      <c r="Q546" s="151">
        <v>55</v>
      </c>
      <c r="R546" s="151">
        <v>39</v>
      </c>
      <c r="S546" s="154">
        <v>0.931303669008587</v>
      </c>
      <c r="T546" s="154">
        <v>0.947368421052632</v>
      </c>
      <c r="U546" s="155">
        <v>0.964912280701754</v>
      </c>
      <c r="V546" s="155">
        <v>0.886363636363636</v>
      </c>
      <c r="W546" s="173">
        <v>-0.0175438596491229</v>
      </c>
      <c r="X546" s="158">
        <v>367</v>
      </c>
      <c r="Y546" s="208">
        <v>351</v>
      </c>
      <c r="Z546" s="208">
        <v>385</v>
      </c>
      <c r="AA546" s="208">
        <v>360</v>
      </c>
      <c r="AB546" s="209">
        <v>0.956403269754768</v>
      </c>
      <c r="AC546" s="155">
        <v>0.935064935064935</v>
      </c>
      <c r="AD546" s="173">
        <v>0.0213383346898334</v>
      </c>
    </row>
    <row r="547" spans="1:30">
      <c r="A547" s="175" t="s">
        <v>375</v>
      </c>
      <c r="B547" s="214" t="s">
        <v>1815</v>
      </c>
      <c r="C547" s="214" t="s">
        <v>541</v>
      </c>
      <c r="D547" s="153">
        <v>66</v>
      </c>
      <c r="E547" s="153">
        <v>64</v>
      </c>
      <c r="F547" s="151">
        <v>73</v>
      </c>
      <c r="G547" s="151">
        <v>71</v>
      </c>
      <c r="H547" s="151">
        <v>61</v>
      </c>
      <c r="I547" s="151">
        <v>60</v>
      </c>
      <c r="J547" s="172">
        <v>0.9</v>
      </c>
      <c r="K547" s="154">
        <v>0.96969696969697</v>
      </c>
      <c r="L547" s="154">
        <v>0.972602739726027</v>
      </c>
      <c r="M547" s="154">
        <v>0.983606557377049</v>
      </c>
      <c r="N547" s="207">
        <v>1625</v>
      </c>
      <c r="O547" s="153">
        <v>1512</v>
      </c>
      <c r="P547" s="153">
        <v>62</v>
      </c>
      <c r="Q547" s="151">
        <v>67</v>
      </c>
      <c r="R547" s="151">
        <v>58</v>
      </c>
      <c r="S547" s="154">
        <v>0.930461538461538</v>
      </c>
      <c r="T547" s="154">
        <v>0.939393939393939</v>
      </c>
      <c r="U547" s="155">
        <v>0.917808219178082</v>
      </c>
      <c r="V547" s="155">
        <v>0.950819672131147</v>
      </c>
      <c r="W547" s="173">
        <v>0.0215857202158573</v>
      </c>
      <c r="X547" s="158">
        <v>483</v>
      </c>
      <c r="Y547" s="208">
        <v>454</v>
      </c>
      <c r="Z547" s="208">
        <v>485</v>
      </c>
      <c r="AA547" s="208">
        <v>460</v>
      </c>
      <c r="AB547" s="209">
        <v>0.939958592132505</v>
      </c>
      <c r="AC547" s="155">
        <v>0.948453608247423</v>
      </c>
      <c r="AD547" s="173">
        <v>-0.00849501611491743</v>
      </c>
    </row>
    <row r="548" spans="1:30">
      <c r="A548" s="175" t="s">
        <v>375</v>
      </c>
      <c r="B548" s="214" t="s">
        <v>1815</v>
      </c>
      <c r="C548" s="214" t="s">
        <v>542</v>
      </c>
      <c r="D548" s="153">
        <v>23</v>
      </c>
      <c r="E548" s="153">
        <v>23</v>
      </c>
      <c r="F548" s="151">
        <v>23</v>
      </c>
      <c r="G548" s="151">
        <v>23</v>
      </c>
      <c r="H548" s="151">
        <v>20</v>
      </c>
      <c r="I548" s="151">
        <v>20</v>
      </c>
      <c r="J548" s="172">
        <v>0.9</v>
      </c>
      <c r="K548" s="154">
        <v>1</v>
      </c>
      <c r="L548" s="154">
        <v>1</v>
      </c>
      <c r="M548" s="154">
        <v>1</v>
      </c>
      <c r="N548" s="207">
        <v>551</v>
      </c>
      <c r="O548" s="153">
        <v>528</v>
      </c>
      <c r="P548" s="153">
        <v>23</v>
      </c>
      <c r="Q548" s="151">
        <v>23</v>
      </c>
      <c r="R548" s="151">
        <v>19</v>
      </c>
      <c r="S548" s="154">
        <v>0.958257713248639</v>
      </c>
      <c r="T548" s="154">
        <v>1</v>
      </c>
      <c r="U548" s="155">
        <v>1</v>
      </c>
      <c r="V548" s="155">
        <v>0.95</v>
      </c>
      <c r="W548" s="173">
        <v>0</v>
      </c>
      <c r="X548" s="158">
        <v>163</v>
      </c>
      <c r="Y548" s="208">
        <v>155</v>
      </c>
      <c r="Z548" s="208">
        <v>160</v>
      </c>
      <c r="AA548" s="208">
        <v>154</v>
      </c>
      <c r="AB548" s="209">
        <v>0.950920245398773</v>
      </c>
      <c r="AC548" s="155">
        <v>0.9625</v>
      </c>
      <c r="AD548" s="173">
        <v>-0.0115797546012271</v>
      </c>
    </row>
    <row r="549" spans="1:30">
      <c r="A549" s="175" t="s">
        <v>375</v>
      </c>
      <c r="B549" s="214" t="s">
        <v>1815</v>
      </c>
      <c r="C549" s="214" t="s">
        <v>543</v>
      </c>
      <c r="D549" s="153">
        <v>40</v>
      </c>
      <c r="E549" s="153">
        <v>40</v>
      </c>
      <c r="F549" s="151">
        <v>40</v>
      </c>
      <c r="G549" s="151">
        <v>40</v>
      </c>
      <c r="H549" s="151">
        <v>30</v>
      </c>
      <c r="I549" s="151">
        <v>27</v>
      </c>
      <c r="J549" s="172">
        <v>0.9</v>
      </c>
      <c r="K549" s="154">
        <v>1</v>
      </c>
      <c r="L549" s="154">
        <v>1</v>
      </c>
      <c r="M549" s="154">
        <v>0.9</v>
      </c>
      <c r="N549" s="207">
        <v>877</v>
      </c>
      <c r="O549" s="153">
        <v>866</v>
      </c>
      <c r="P549" s="153">
        <v>40</v>
      </c>
      <c r="Q549" s="151">
        <v>40</v>
      </c>
      <c r="R549" s="151">
        <v>27</v>
      </c>
      <c r="S549" s="154">
        <v>0.98745724059293</v>
      </c>
      <c r="T549" s="154">
        <v>1</v>
      </c>
      <c r="U549" s="155">
        <v>1</v>
      </c>
      <c r="V549" s="155">
        <v>0.9</v>
      </c>
      <c r="W549" s="173">
        <v>0</v>
      </c>
      <c r="X549" s="158">
        <v>256</v>
      </c>
      <c r="Y549" s="208">
        <v>253</v>
      </c>
      <c r="Z549" s="208">
        <v>252</v>
      </c>
      <c r="AA549" s="208">
        <v>251</v>
      </c>
      <c r="AB549" s="209">
        <v>0.98828125</v>
      </c>
      <c r="AC549" s="155">
        <v>0.996031746031746</v>
      </c>
      <c r="AD549" s="173">
        <v>-0.00775049603174605</v>
      </c>
    </row>
    <row r="550" spans="1:30">
      <c r="A550" s="175" t="s">
        <v>375</v>
      </c>
      <c r="B550" s="214" t="s">
        <v>1816</v>
      </c>
      <c r="C550" s="214" t="s">
        <v>544</v>
      </c>
      <c r="D550" s="153">
        <v>35</v>
      </c>
      <c r="E550" s="153">
        <v>34</v>
      </c>
      <c r="F550" s="151">
        <v>36</v>
      </c>
      <c r="G550" s="151">
        <v>36</v>
      </c>
      <c r="H550" s="151">
        <v>31</v>
      </c>
      <c r="I550" s="151">
        <v>29</v>
      </c>
      <c r="J550" s="172">
        <v>0.9</v>
      </c>
      <c r="K550" s="154">
        <v>0.971428571428571</v>
      </c>
      <c r="L550" s="154">
        <v>1</v>
      </c>
      <c r="M550" s="154">
        <v>0.935483870967742</v>
      </c>
      <c r="N550" s="207">
        <v>749</v>
      </c>
      <c r="O550" s="153">
        <v>673</v>
      </c>
      <c r="P550" s="153">
        <v>34</v>
      </c>
      <c r="Q550" s="151">
        <v>35</v>
      </c>
      <c r="R550" s="151">
        <v>29</v>
      </c>
      <c r="S550" s="154">
        <v>0.898531375166889</v>
      </c>
      <c r="T550" s="154">
        <v>0.971428571428571</v>
      </c>
      <c r="U550" s="155">
        <v>0.972222222222222</v>
      </c>
      <c r="V550" s="155">
        <v>0.935483870967742</v>
      </c>
      <c r="W550" s="173">
        <v>-0.000793650793650791</v>
      </c>
      <c r="X550" s="158">
        <v>217</v>
      </c>
      <c r="Y550" s="208">
        <v>205</v>
      </c>
      <c r="Z550" s="208">
        <v>219</v>
      </c>
      <c r="AA550" s="208">
        <v>199</v>
      </c>
      <c r="AB550" s="209">
        <v>0.944700460829493</v>
      </c>
      <c r="AC550" s="155">
        <v>0.908675799086758</v>
      </c>
      <c r="AD550" s="173">
        <v>0.0360246617427351</v>
      </c>
    </row>
    <row r="551" spans="1:30">
      <c r="A551" s="175" t="s">
        <v>375</v>
      </c>
      <c r="B551" s="214" t="s">
        <v>1816</v>
      </c>
      <c r="C551" s="214" t="s">
        <v>545</v>
      </c>
      <c r="D551" s="153">
        <v>21</v>
      </c>
      <c r="E551" s="153">
        <v>21</v>
      </c>
      <c r="F551" s="151">
        <v>22</v>
      </c>
      <c r="G551" s="151">
        <v>22</v>
      </c>
      <c r="H551" s="151">
        <v>19</v>
      </c>
      <c r="I551" s="151">
        <v>19</v>
      </c>
      <c r="J551" s="172">
        <v>0.9</v>
      </c>
      <c r="K551" s="154">
        <v>1</v>
      </c>
      <c r="L551" s="154">
        <v>1</v>
      </c>
      <c r="M551" s="154">
        <v>1</v>
      </c>
      <c r="N551" s="207">
        <v>501</v>
      </c>
      <c r="O551" s="153">
        <v>499</v>
      </c>
      <c r="P551" s="153">
        <v>21</v>
      </c>
      <c r="Q551" s="151">
        <v>22</v>
      </c>
      <c r="R551" s="151">
        <v>19</v>
      </c>
      <c r="S551" s="154">
        <v>0.996007984031936</v>
      </c>
      <c r="T551" s="154">
        <v>1</v>
      </c>
      <c r="U551" s="155">
        <v>1</v>
      </c>
      <c r="V551" s="155">
        <v>1</v>
      </c>
      <c r="W551" s="173">
        <v>0</v>
      </c>
      <c r="X551" s="158">
        <v>141</v>
      </c>
      <c r="Y551" s="208">
        <v>141</v>
      </c>
      <c r="Z551" s="208">
        <v>149</v>
      </c>
      <c r="AA551" s="208">
        <v>148</v>
      </c>
      <c r="AB551" s="209">
        <v>1</v>
      </c>
      <c r="AC551" s="155">
        <v>0.993288590604027</v>
      </c>
      <c r="AD551" s="173">
        <v>0.00671140939597314</v>
      </c>
    </row>
    <row r="552" spans="1:30">
      <c r="A552" s="175" t="s">
        <v>375</v>
      </c>
      <c r="B552" s="214" t="s">
        <v>1816</v>
      </c>
      <c r="C552" s="214" t="s">
        <v>546</v>
      </c>
      <c r="D552" s="153">
        <v>69</v>
      </c>
      <c r="E552" s="153">
        <v>65</v>
      </c>
      <c r="F552" s="151">
        <v>79</v>
      </c>
      <c r="G552" s="151">
        <v>74</v>
      </c>
      <c r="H552" s="151">
        <v>70</v>
      </c>
      <c r="I552" s="151">
        <v>67</v>
      </c>
      <c r="J552" s="172">
        <v>0.9</v>
      </c>
      <c r="K552" s="154">
        <v>0.942028985507246</v>
      </c>
      <c r="L552" s="154">
        <v>0.936708860759494</v>
      </c>
      <c r="M552" s="154">
        <v>0.957142857142857</v>
      </c>
      <c r="N552" s="207">
        <v>1617</v>
      </c>
      <c r="O552" s="153">
        <v>1510</v>
      </c>
      <c r="P552" s="153">
        <v>64</v>
      </c>
      <c r="Q552" s="151">
        <v>73</v>
      </c>
      <c r="R552" s="151">
        <v>66</v>
      </c>
      <c r="S552" s="154">
        <v>0.933828076685219</v>
      </c>
      <c r="T552" s="154">
        <v>0.927536231884058</v>
      </c>
      <c r="U552" s="155">
        <v>0.924050632911392</v>
      </c>
      <c r="V552" s="155">
        <v>0.942857142857143</v>
      </c>
      <c r="W552" s="173">
        <v>0.00348559897266554</v>
      </c>
      <c r="X552" s="158">
        <v>495</v>
      </c>
      <c r="Y552" s="208">
        <v>460</v>
      </c>
      <c r="Z552" s="208">
        <v>484</v>
      </c>
      <c r="AA552" s="208">
        <v>447</v>
      </c>
      <c r="AB552" s="209">
        <v>0.929292929292929</v>
      </c>
      <c r="AC552" s="155">
        <v>0.923553719008264</v>
      </c>
      <c r="AD552" s="173">
        <v>0.00573921028466484</v>
      </c>
    </row>
    <row r="553" spans="1:30">
      <c r="A553" s="175" t="s">
        <v>375</v>
      </c>
      <c r="B553" s="214" t="s">
        <v>1816</v>
      </c>
      <c r="C553" s="214" t="s">
        <v>547</v>
      </c>
      <c r="D553" s="153">
        <v>77</v>
      </c>
      <c r="E553" s="153">
        <v>77</v>
      </c>
      <c r="F553" s="151">
        <v>82</v>
      </c>
      <c r="G553" s="151">
        <v>82</v>
      </c>
      <c r="H553" s="151">
        <v>68</v>
      </c>
      <c r="I553" s="151">
        <v>67</v>
      </c>
      <c r="J553" s="172">
        <v>0.9</v>
      </c>
      <c r="K553" s="154">
        <v>1</v>
      </c>
      <c r="L553" s="154">
        <v>1</v>
      </c>
      <c r="M553" s="154">
        <v>0.985294117647059</v>
      </c>
      <c r="N553" s="207">
        <v>1751</v>
      </c>
      <c r="O553" s="153">
        <v>1708</v>
      </c>
      <c r="P553" s="153">
        <v>77</v>
      </c>
      <c r="Q553" s="151">
        <v>82</v>
      </c>
      <c r="R553" s="151">
        <v>66</v>
      </c>
      <c r="S553" s="154">
        <v>0.975442604226156</v>
      </c>
      <c r="T553" s="154">
        <v>1</v>
      </c>
      <c r="U553" s="155">
        <v>1</v>
      </c>
      <c r="V553" s="155">
        <v>0.970588235294118</v>
      </c>
      <c r="W553" s="173">
        <v>0</v>
      </c>
      <c r="X553" s="158">
        <v>518</v>
      </c>
      <c r="Y553" s="208">
        <v>509</v>
      </c>
      <c r="Z553" s="208">
        <v>510</v>
      </c>
      <c r="AA553" s="208">
        <v>490</v>
      </c>
      <c r="AB553" s="209">
        <v>0.982625482625483</v>
      </c>
      <c r="AC553" s="155">
        <v>0.96078431372549</v>
      </c>
      <c r="AD553" s="173">
        <v>0.0218411688999924</v>
      </c>
    </row>
    <row r="554" spans="1:30">
      <c r="A554" s="175" t="s">
        <v>375</v>
      </c>
      <c r="B554" s="214" t="s">
        <v>1816</v>
      </c>
      <c r="C554" s="214" t="s">
        <v>548</v>
      </c>
      <c r="D554" s="153">
        <v>59</v>
      </c>
      <c r="E554" s="153">
        <v>59</v>
      </c>
      <c r="F554" s="151">
        <v>59</v>
      </c>
      <c r="G554" s="151">
        <v>58</v>
      </c>
      <c r="H554" s="151">
        <v>58</v>
      </c>
      <c r="I554" s="151">
        <v>58</v>
      </c>
      <c r="J554" s="172">
        <v>0.9</v>
      </c>
      <c r="K554" s="154">
        <v>1</v>
      </c>
      <c r="L554" s="154">
        <v>0.983050847457627</v>
      </c>
      <c r="M554" s="154">
        <v>1</v>
      </c>
      <c r="N554" s="207">
        <v>1395</v>
      </c>
      <c r="O554" s="153">
        <v>1385</v>
      </c>
      <c r="P554" s="153">
        <v>57</v>
      </c>
      <c r="Q554" s="151">
        <v>58</v>
      </c>
      <c r="R554" s="151">
        <v>58</v>
      </c>
      <c r="S554" s="154">
        <v>0.992831541218638</v>
      </c>
      <c r="T554" s="154">
        <v>0.966101694915254</v>
      </c>
      <c r="U554" s="155">
        <v>0.983050847457627</v>
      </c>
      <c r="V554" s="155">
        <v>1</v>
      </c>
      <c r="W554" s="173">
        <v>-0.0169491525423729</v>
      </c>
      <c r="X554" s="158">
        <v>410</v>
      </c>
      <c r="Y554" s="208">
        <v>407</v>
      </c>
      <c r="Z554" s="208">
        <v>407</v>
      </c>
      <c r="AA554" s="208">
        <v>404</v>
      </c>
      <c r="AB554" s="209">
        <v>0.992682926829268</v>
      </c>
      <c r="AC554" s="155">
        <v>0.992628992628993</v>
      </c>
      <c r="AD554" s="173">
        <v>5.39342002756626e-5</v>
      </c>
    </row>
    <row r="555" spans="1:30">
      <c r="A555" s="175" t="s">
        <v>375</v>
      </c>
      <c r="B555" s="214" t="s">
        <v>1816</v>
      </c>
      <c r="C555" s="214" t="s">
        <v>549</v>
      </c>
      <c r="D555" s="153">
        <v>69</v>
      </c>
      <c r="E555" s="153">
        <v>69</v>
      </c>
      <c r="F555" s="151">
        <v>70</v>
      </c>
      <c r="G555" s="151">
        <v>69</v>
      </c>
      <c r="H555" s="151">
        <v>64</v>
      </c>
      <c r="I555" s="151">
        <v>62</v>
      </c>
      <c r="J555" s="172">
        <v>0.9</v>
      </c>
      <c r="K555" s="154">
        <v>1</v>
      </c>
      <c r="L555" s="154">
        <v>0.985714285714286</v>
      </c>
      <c r="M555" s="154">
        <v>0.96875</v>
      </c>
      <c r="N555" s="207">
        <v>1555</v>
      </c>
      <c r="O555" s="153">
        <v>1504</v>
      </c>
      <c r="P555" s="153">
        <v>67</v>
      </c>
      <c r="Q555" s="151">
        <v>69</v>
      </c>
      <c r="R555" s="151">
        <v>61</v>
      </c>
      <c r="S555" s="154">
        <v>0.967202572347267</v>
      </c>
      <c r="T555" s="154">
        <v>0.971014492753623</v>
      </c>
      <c r="U555" s="155">
        <v>0.985714285714286</v>
      </c>
      <c r="V555" s="155">
        <v>0.953125</v>
      </c>
      <c r="W555" s="173">
        <v>-0.0146997929606626</v>
      </c>
      <c r="X555" s="158">
        <v>451</v>
      </c>
      <c r="Y555" s="208">
        <v>429</v>
      </c>
      <c r="Z555" s="208">
        <v>450</v>
      </c>
      <c r="AA555" s="208">
        <v>438</v>
      </c>
      <c r="AB555" s="209">
        <v>0.951219512195122</v>
      </c>
      <c r="AC555" s="155">
        <v>0.973333333333333</v>
      </c>
      <c r="AD555" s="173">
        <v>-0.0221138211382115</v>
      </c>
    </row>
    <row r="556" spans="1:30">
      <c r="A556" s="175" t="s">
        <v>375</v>
      </c>
      <c r="B556" s="214" t="s">
        <v>1816</v>
      </c>
      <c r="C556" s="214" t="s">
        <v>550</v>
      </c>
      <c r="D556" s="153">
        <v>18</v>
      </c>
      <c r="E556" s="153">
        <v>18</v>
      </c>
      <c r="F556" s="151">
        <v>17</v>
      </c>
      <c r="G556" s="151">
        <v>17</v>
      </c>
      <c r="H556" s="151">
        <v>14</v>
      </c>
      <c r="I556" s="151">
        <v>14</v>
      </c>
      <c r="J556" s="172">
        <v>0.9</v>
      </c>
      <c r="K556" s="154">
        <v>1</v>
      </c>
      <c r="L556" s="154">
        <v>1</v>
      </c>
      <c r="M556" s="154">
        <v>1</v>
      </c>
      <c r="N556" s="207">
        <v>398</v>
      </c>
      <c r="O556" s="153">
        <v>389</v>
      </c>
      <c r="P556" s="153">
        <v>18</v>
      </c>
      <c r="Q556" s="151">
        <v>17</v>
      </c>
      <c r="R556" s="151">
        <v>14</v>
      </c>
      <c r="S556" s="154">
        <v>0.977386934673367</v>
      </c>
      <c r="T556" s="154">
        <v>1</v>
      </c>
      <c r="U556" s="155">
        <v>1</v>
      </c>
      <c r="V556" s="155">
        <v>1</v>
      </c>
      <c r="W556" s="173">
        <v>0</v>
      </c>
      <c r="X556" s="158">
        <v>114</v>
      </c>
      <c r="Y556" s="208">
        <v>114</v>
      </c>
      <c r="Z556" s="208">
        <v>116</v>
      </c>
      <c r="AA556" s="208">
        <v>112</v>
      </c>
      <c r="AB556" s="209">
        <v>1</v>
      </c>
      <c r="AC556" s="155">
        <v>0.96551724137931</v>
      </c>
      <c r="AD556" s="173">
        <v>0.0344827586206896</v>
      </c>
    </row>
    <row r="557" spans="1:30">
      <c r="A557" s="175" t="s">
        <v>375</v>
      </c>
      <c r="B557" s="214" t="s">
        <v>1816</v>
      </c>
      <c r="C557" s="214" t="s">
        <v>551</v>
      </c>
      <c r="D557" s="153">
        <v>65</v>
      </c>
      <c r="E557" s="153">
        <v>65</v>
      </c>
      <c r="F557" s="151">
        <v>77</v>
      </c>
      <c r="G557" s="151">
        <v>77</v>
      </c>
      <c r="H557" s="151">
        <v>68</v>
      </c>
      <c r="I557" s="151">
        <v>68</v>
      </c>
      <c r="J557" s="172">
        <v>0.9</v>
      </c>
      <c r="K557" s="154">
        <v>1</v>
      </c>
      <c r="L557" s="154">
        <v>1</v>
      </c>
      <c r="M557" s="154">
        <v>1</v>
      </c>
      <c r="N557" s="207">
        <v>1590</v>
      </c>
      <c r="O557" s="153">
        <v>1576</v>
      </c>
      <c r="P557" s="153">
        <v>65</v>
      </c>
      <c r="Q557" s="151">
        <v>76</v>
      </c>
      <c r="R557" s="151">
        <v>67</v>
      </c>
      <c r="S557" s="154">
        <v>0.991194968553459</v>
      </c>
      <c r="T557" s="154">
        <v>1</v>
      </c>
      <c r="U557" s="155">
        <v>0.987012987012987</v>
      </c>
      <c r="V557" s="155">
        <v>0.985294117647059</v>
      </c>
      <c r="W557" s="173">
        <v>0.012987012987013</v>
      </c>
      <c r="X557" s="158">
        <v>462</v>
      </c>
      <c r="Y557" s="208">
        <v>460</v>
      </c>
      <c r="Z557" s="208">
        <v>470</v>
      </c>
      <c r="AA557" s="208">
        <v>461</v>
      </c>
      <c r="AB557" s="209">
        <v>0.995670995670996</v>
      </c>
      <c r="AC557" s="155">
        <v>0.980851063829787</v>
      </c>
      <c r="AD557" s="173">
        <v>0.0148199318412084</v>
      </c>
    </row>
    <row r="558" spans="1:30">
      <c r="A558" s="175" t="s">
        <v>375</v>
      </c>
      <c r="B558" s="214" t="s">
        <v>1816</v>
      </c>
      <c r="C558" s="214" t="s">
        <v>552</v>
      </c>
      <c r="D558" s="153">
        <v>18</v>
      </c>
      <c r="E558" s="153">
        <v>18</v>
      </c>
      <c r="F558" s="151">
        <v>18</v>
      </c>
      <c r="G558" s="151">
        <v>18</v>
      </c>
      <c r="H558" s="151">
        <v>15</v>
      </c>
      <c r="I558" s="151">
        <v>15</v>
      </c>
      <c r="J558" s="172">
        <v>0.9</v>
      </c>
      <c r="K558" s="154">
        <v>1</v>
      </c>
      <c r="L558" s="154">
        <v>1</v>
      </c>
      <c r="M558" s="154">
        <v>1</v>
      </c>
      <c r="N558" s="207">
        <v>416</v>
      </c>
      <c r="O558" s="153">
        <v>416</v>
      </c>
      <c r="P558" s="153">
        <v>18</v>
      </c>
      <c r="Q558" s="151">
        <v>18</v>
      </c>
      <c r="R558" s="151">
        <v>15</v>
      </c>
      <c r="S558" s="154">
        <v>1</v>
      </c>
      <c r="T558" s="154">
        <v>1</v>
      </c>
      <c r="U558" s="155">
        <v>1</v>
      </c>
      <c r="V558" s="155">
        <v>1</v>
      </c>
      <c r="W558" s="173">
        <v>0</v>
      </c>
      <c r="X558" s="158">
        <v>119</v>
      </c>
      <c r="Y558" s="208">
        <v>119</v>
      </c>
      <c r="Z558" s="208">
        <v>124</v>
      </c>
      <c r="AA558" s="208">
        <v>124</v>
      </c>
      <c r="AB558" s="209">
        <v>1</v>
      </c>
      <c r="AC558" s="155">
        <v>1</v>
      </c>
      <c r="AD558" s="173">
        <v>0</v>
      </c>
    </row>
    <row r="559" spans="1:30">
      <c r="A559" s="175" t="s">
        <v>375</v>
      </c>
      <c r="B559" s="214" t="s">
        <v>1816</v>
      </c>
      <c r="C559" s="214" t="s">
        <v>553</v>
      </c>
      <c r="D559" s="153">
        <v>49</v>
      </c>
      <c r="E559" s="153">
        <v>49</v>
      </c>
      <c r="F559" s="151">
        <v>53</v>
      </c>
      <c r="G559" s="151">
        <v>53</v>
      </c>
      <c r="H559" s="151">
        <v>39</v>
      </c>
      <c r="I559" s="151">
        <v>38</v>
      </c>
      <c r="J559" s="172">
        <v>0.9</v>
      </c>
      <c r="K559" s="154">
        <v>1</v>
      </c>
      <c r="L559" s="154">
        <v>1</v>
      </c>
      <c r="M559" s="154">
        <v>0.974358974358974</v>
      </c>
      <c r="N559" s="207">
        <v>1100</v>
      </c>
      <c r="O559" s="153">
        <v>1077</v>
      </c>
      <c r="P559" s="153">
        <v>49</v>
      </c>
      <c r="Q559" s="151">
        <v>53</v>
      </c>
      <c r="R559" s="151">
        <v>38</v>
      </c>
      <c r="S559" s="154">
        <v>0.979090909090909</v>
      </c>
      <c r="T559" s="154">
        <v>1</v>
      </c>
      <c r="U559" s="155">
        <v>1</v>
      </c>
      <c r="V559" s="155">
        <v>0.974358974358974</v>
      </c>
      <c r="W559" s="173">
        <v>0</v>
      </c>
      <c r="X559" s="158">
        <v>321</v>
      </c>
      <c r="Y559" s="208">
        <v>313</v>
      </c>
      <c r="Z559" s="208">
        <v>319</v>
      </c>
      <c r="AA559" s="208">
        <v>314</v>
      </c>
      <c r="AB559" s="209">
        <v>0.975077881619938</v>
      </c>
      <c r="AC559" s="155">
        <v>0.984326018808777</v>
      </c>
      <c r="AD559" s="173">
        <v>-0.00924813718883977</v>
      </c>
    </row>
    <row r="560" spans="1:30">
      <c r="A560" s="175" t="s">
        <v>375</v>
      </c>
      <c r="B560" s="214" t="s">
        <v>1816</v>
      </c>
      <c r="C560" s="214" t="s">
        <v>554</v>
      </c>
      <c r="D560" s="153">
        <v>28</v>
      </c>
      <c r="E560" s="153">
        <v>26</v>
      </c>
      <c r="F560" s="151">
        <v>30</v>
      </c>
      <c r="G560" s="151">
        <v>30</v>
      </c>
      <c r="H560" s="151">
        <v>25</v>
      </c>
      <c r="I560" s="151">
        <v>23</v>
      </c>
      <c r="J560" s="172">
        <v>0.9</v>
      </c>
      <c r="K560" s="154">
        <v>0.928571428571429</v>
      </c>
      <c r="L560" s="154">
        <v>1</v>
      </c>
      <c r="M560" s="154">
        <v>0.92</v>
      </c>
      <c r="N560" s="207">
        <v>642</v>
      </c>
      <c r="O560" s="153">
        <v>592</v>
      </c>
      <c r="P560" s="153">
        <v>26</v>
      </c>
      <c r="Q560" s="151">
        <v>29</v>
      </c>
      <c r="R560" s="151">
        <v>23</v>
      </c>
      <c r="S560" s="154">
        <v>0.922118380062305</v>
      </c>
      <c r="T560" s="154">
        <v>0.928571428571429</v>
      </c>
      <c r="U560" s="155">
        <v>0.966666666666667</v>
      </c>
      <c r="V560" s="155">
        <v>0.92</v>
      </c>
      <c r="W560" s="173">
        <v>-0.0380952380952381</v>
      </c>
      <c r="X560" s="158">
        <v>186</v>
      </c>
      <c r="Y560" s="208">
        <v>169</v>
      </c>
      <c r="Z560" s="208">
        <v>187</v>
      </c>
      <c r="AA560" s="208">
        <v>169</v>
      </c>
      <c r="AB560" s="209">
        <v>0.908602150537634</v>
      </c>
      <c r="AC560" s="155">
        <v>0.903743315508021</v>
      </c>
      <c r="AD560" s="173">
        <v>0.00485883502961304</v>
      </c>
    </row>
    <row r="561" spans="1:30">
      <c r="A561" s="175" t="s">
        <v>375</v>
      </c>
      <c r="B561" s="214" t="s">
        <v>1816</v>
      </c>
      <c r="C561" s="214" t="s">
        <v>555</v>
      </c>
      <c r="D561" s="153">
        <v>44</v>
      </c>
      <c r="E561" s="153">
        <v>42</v>
      </c>
      <c r="F561" s="151">
        <v>45</v>
      </c>
      <c r="G561" s="151">
        <v>44</v>
      </c>
      <c r="H561" s="151">
        <v>38</v>
      </c>
      <c r="I561" s="151">
        <v>38</v>
      </c>
      <c r="J561" s="172">
        <v>0.9</v>
      </c>
      <c r="K561" s="154">
        <v>0.954545454545455</v>
      </c>
      <c r="L561" s="154">
        <v>0.977777777777778</v>
      </c>
      <c r="M561" s="154">
        <v>1</v>
      </c>
      <c r="N561" s="207">
        <v>986</v>
      </c>
      <c r="O561" s="153">
        <v>953</v>
      </c>
      <c r="P561" s="153">
        <v>42</v>
      </c>
      <c r="Q561" s="151">
        <v>43</v>
      </c>
      <c r="R561" s="151">
        <v>38</v>
      </c>
      <c r="S561" s="154">
        <v>0.966531440162272</v>
      </c>
      <c r="T561" s="154">
        <v>0.954545454545455</v>
      </c>
      <c r="U561" s="155">
        <v>0.955555555555556</v>
      </c>
      <c r="V561" s="155">
        <v>1</v>
      </c>
      <c r="W561" s="173">
        <v>-0.00101010101010102</v>
      </c>
      <c r="X561" s="158">
        <v>279</v>
      </c>
      <c r="Y561" s="208">
        <v>270</v>
      </c>
      <c r="Z561" s="208">
        <v>284</v>
      </c>
      <c r="AA561" s="208">
        <v>276</v>
      </c>
      <c r="AB561" s="209">
        <v>0.967741935483871</v>
      </c>
      <c r="AC561" s="155">
        <v>0.971830985915493</v>
      </c>
      <c r="AD561" s="173">
        <v>-0.004089050431622</v>
      </c>
    </row>
    <row r="562" spans="1:30">
      <c r="A562" s="175" t="s">
        <v>375</v>
      </c>
      <c r="B562" s="214" t="s">
        <v>1816</v>
      </c>
      <c r="C562" s="214" t="s">
        <v>556</v>
      </c>
      <c r="D562" s="153">
        <v>70</v>
      </c>
      <c r="E562" s="153">
        <v>70</v>
      </c>
      <c r="F562" s="151">
        <v>71</v>
      </c>
      <c r="G562" s="151">
        <v>71</v>
      </c>
      <c r="H562" s="151">
        <v>63</v>
      </c>
      <c r="I562" s="151">
        <v>63</v>
      </c>
      <c r="J562" s="172">
        <v>0.9</v>
      </c>
      <c r="K562" s="154">
        <v>1</v>
      </c>
      <c r="L562" s="154">
        <v>1</v>
      </c>
      <c r="M562" s="154">
        <v>1</v>
      </c>
      <c r="N562" s="207">
        <v>1520</v>
      </c>
      <c r="O562" s="153">
        <v>1491</v>
      </c>
      <c r="P562" s="153">
        <v>69</v>
      </c>
      <c r="Q562" s="151">
        <v>70</v>
      </c>
      <c r="R562" s="151">
        <v>61</v>
      </c>
      <c r="S562" s="154">
        <v>0.980921052631579</v>
      </c>
      <c r="T562" s="154">
        <v>0.985714285714286</v>
      </c>
      <c r="U562" s="155">
        <v>0.985915492957746</v>
      </c>
      <c r="V562" s="155">
        <v>0.968253968253968</v>
      </c>
      <c r="W562" s="173">
        <v>-0.000201207243460733</v>
      </c>
      <c r="X562" s="158">
        <v>446</v>
      </c>
      <c r="Y562" s="208">
        <v>434</v>
      </c>
      <c r="Z562" s="208">
        <v>447</v>
      </c>
      <c r="AA562" s="208">
        <v>440</v>
      </c>
      <c r="AB562" s="209">
        <v>0.973094170403587</v>
      </c>
      <c r="AC562" s="155">
        <v>0.984340044742729</v>
      </c>
      <c r="AD562" s="173">
        <v>-0.0112458743391418</v>
      </c>
    </row>
    <row r="563" spans="1:30">
      <c r="A563" s="175" t="s">
        <v>375</v>
      </c>
      <c r="B563" s="214" t="s">
        <v>1816</v>
      </c>
      <c r="C563" s="214" t="s">
        <v>557</v>
      </c>
      <c r="D563" s="153">
        <v>47</v>
      </c>
      <c r="E563" s="153">
        <v>46</v>
      </c>
      <c r="F563" s="151">
        <v>49</v>
      </c>
      <c r="G563" s="151">
        <v>49</v>
      </c>
      <c r="H563" s="151">
        <v>37</v>
      </c>
      <c r="I563" s="151">
        <v>35</v>
      </c>
      <c r="J563" s="172">
        <v>0.9</v>
      </c>
      <c r="K563" s="154">
        <v>0.978723404255319</v>
      </c>
      <c r="L563" s="154">
        <v>1</v>
      </c>
      <c r="M563" s="154">
        <v>0.945945945945946</v>
      </c>
      <c r="N563" s="207">
        <v>997</v>
      </c>
      <c r="O563" s="153">
        <v>950</v>
      </c>
      <c r="P563" s="153">
        <v>46</v>
      </c>
      <c r="Q563" s="151">
        <v>48</v>
      </c>
      <c r="R563" s="151">
        <v>35</v>
      </c>
      <c r="S563" s="154">
        <v>0.952858575727182</v>
      </c>
      <c r="T563" s="154">
        <v>0.978723404255319</v>
      </c>
      <c r="U563" s="155">
        <v>0.979591836734694</v>
      </c>
      <c r="V563" s="155">
        <v>0.945945945945946</v>
      </c>
      <c r="W563" s="173">
        <v>-0.000868432479374737</v>
      </c>
      <c r="X563" s="158">
        <v>298</v>
      </c>
      <c r="Y563" s="208">
        <v>283</v>
      </c>
      <c r="Z563" s="208">
        <v>288</v>
      </c>
      <c r="AA563" s="208">
        <v>279</v>
      </c>
      <c r="AB563" s="209">
        <v>0.949664429530201</v>
      </c>
      <c r="AC563" s="155">
        <v>0.96875</v>
      </c>
      <c r="AD563" s="173">
        <v>-0.0190855704697986</v>
      </c>
    </row>
    <row r="564" spans="1:30">
      <c r="A564" s="175" t="s">
        <v>375</v>
      </c>
      <c r="B564" s="214" t="s">
        <v>1816</v>
      </c>
      <c r="C564" s="214" t="s">
        <v>558</v>
      </c>
      <c r="D564" s="153">
        <v>64</v>
      </c>
      <c r="E564" s="153">
        <v>64</v>
      </c>
      <c r="F564" s="151">
        <v>65</v>
      </c>
      <c r="G564" s="151">
        <v>65</v>
      </c>
      <c r="H564" s="151">
        <v>56</v>
      </c>
      <c r="I564" s="151">
        <v>56</v>
      </c>
      <c r="J564" s="172">
        <v>0.9</v>
      </c>
      <c r="K564" s="154">
        <v>1</v>
      </c>
      <c r="L564" s="154">
        <v>1</v>
      </c>
      <c r="M564" s="154">
        <v>1</v>
      </c>
      <c r="N564" s="207">
        <v>1417</v>
      </c>
      <c r="O564" s="153">
        <v>1387</v>
      </c>
      <c r="P564" s="153">
        <v>64</v>
      </c>
      <c r="Q564" s="151">
        <v>65</v>
      </c>
      <c r="R564" s="151">
        <v>56</v>
      </c>
      <c r="S564" s="154">
        <v>0.978828510938603</v>
      </c>
      <c r="T564" s="154">
        <v>1</v>
      </c>
      <c r="U564" s="155">
        <v>1</v>
      </c>
      <c r="V564" s="155">
        <v>1</v>
      </c>
      <c r="W564" s="173">
        <v>0</v>
      </c>
      <c r="X564" s="158">
        <v>409</v>
      </c>
      <c r="Y564" s="208">
        <v>402</v>
      </c>
      <c r="Z564" s="208">
        <v>415</v>
      </c>
      <c r="AA564" s="208">
        <v>405</v>
      </c>
      <c r="AB564" s="209">
        <v>0.982885085574572</v>
      </c>
      <c r="AC564" s="155">
        <v>0.975903614457831</v>
      </c>
      <c r="AD564" s="173">
        <v>0.00698147111674075</v>
      </c>
    </row>
    <row r="565" spans="1:30">
      <c r="A565" s="175" t="s">
        <v>375</v>
      </c>
      <c r="B565" s="214" t="s">
        <v>1816</v>
      </c>
      <c r="C565" s="214" t="s">
        <v>559</v>
      </c>
      <c r="D565" s="153">
        <v>77</v>
      </c>
      <c r="E565" s="153">
        <v>77</v>
      </c>
      <c r="F565" s="151">
        <v>82</v>
      </c>
      <c r="G565" s="151">
        <v>81</v>
      </c>
      <c r="H565" s="151">
        <v>72</v>
      </c>
      <c r="I565" s="151">
        <v>69</v>
      </c>
      <c r="J565" s="172">
        <v>0.9</v>
      </c>
      <c r="K565" s="154">
        <v>1</v>
      </c>
      <c r="L565" s="154">
        <v>0.98780487804878</v>
      </c>
      <c r="M565" s="154">
        <v>0.958333333333333</v>
      </c>
      <c r="N565" s="207">
        <v>1803</v>
      </c>
      <c r="O565" s="153">
        <v>1773</v>
      </c>
      <c r="P565" s="153">
        <v>77</v>
      </c>
      <c r="Q565" s="151">
        <v>81</v>
      </c>
      <c r="R565" s="151">
        <v>69</v>
      </c>
      <c r="S565" s="154">
        <v>0.983361064891847</v>
      </c>
      <c r="T565" s="154">
        <v>1</v>
      </c>
      <c r="U565" s="155">
        <v>0.98780487804878</v>
      </c>
      <c r="V565" s="155">
        <v>0.958333333333333</v>
      </c>
      <c r="W565" s="173">
        <v>0.0121951219512195</v>
      </c>
      <c r="X565" s="158">
        <v>530</v>
      </c>
      <c r="Y565" s="208">
        <v>521</v>
      </c>
      <c r="Z565" s="208">
        <v>526</v>
      </c>
      <c r="AA565" s="208">
        <v>511</v>
      </c>
      <c r="AB565" s="209">
        <v>0.983018867924528</v>
      </c>
      <c r="AC565" s="155">
        <v>0.97148288973384</v>
      </c>
      <c r="AD565" s="173">
        <v>0.011535978190688</v>
      </c>
    </row>
    <row r="566" spans="1:30">
      <c r="A566" s="175" t="s">
        <v>375</v>
      </c>
      <c r="B566" s="214" t="s">
        <v>1816</v>
      </c>
      <c r="C566" s="214" t="s">
        <v>560</v>
      </c>
      <c r="D566" s="153">
        <v>44</v>
      </c>
      <c r="E566" s="153">
        <v>44</v>
      </c>
      <c r="F566" s="151">
        <v>48</v>
      </c>
      <c r="G566" s="151">
        <v>48</v>
      </c>
      <c r="H566" s="151">
        <v>39</v>
      </c>
      <c r="I566" s="151">
        <v>38</v>
      </c>
      <c r="J566" s="172">
        <v>0.9</v>
      </c>
      <c r="K566" s="154">
        <v>1</v>
      </c>
      <c r="L566" s="154">
        <v>1</v>
      </c>
      <c r="M566" s="154">
        <v>0.974358974358974</v>
      </c>
      <c r="N566" s="207">
        <v>990</v>
      </c>
      <c r="O566" s="153">
        <v>943</v>
      </c>
      <c r="P566" s="153">
        <v>43</v>
      </c>
      <c r="Q566" s="151">
        <v>47</v>
      </c>
      <c r="R566" s="151">
        <v>37</v>
      </c>
      <c r="S566" s="154">
        <v>0.952525252525253</v>
      </c>
      <c r="T566" s="154">
        <v>0.977272727272727</v>
      </c>
      <c r="U566" s="155">
        <v>0.979166666666667</v>
      </c>
      <c r="V566" s="155">
        <v>0.948717948717949</v>
      </c>
      <c r="W566" s="173">
        <v>-0.00189393939393934</v>
      </c>
      <c r="X566" s="158">
        <v>290</v>
      </c>
      <c r="Y566" s="208">
        <v>280</v>
      </c>
      <c r="Z566" s="208">
        <v>291</v>
      </c>
      <c r="AA566" s="208">
        <v>278</v>
      </c>
      <c r="AB566" s="209">
        <v>0.96551724137931</v>
      </c>
      <c r="AC566" s="155">
        <v>0.9553264604811</v>
      </c>
      <c r="AD566" s="173">
        <v>0.0101907808982107</v>
      </c>
    </row>
    <row r="567" spans="1:30">
      <c r="A567" s="175" t="s">
        <v>375</v>
      </c>
      <c r="B567" s="214" t="s">
        <v>1817</v>
      </c>
      <c r="C567" s="214" t="s">
        <v>561</v>
      </c>
      <c r="D567" s="153">
        <v>71</v>
      </c>
      <c r="E567" s="153">
        <v>69</v>
      </c>
      <c r="F567" s="151">
        <v>72</v>
      </c>
      <c r="G567" s="151">
        <v>71</v>
      </c>
      <c r="H567" s="151">
        <v>66</v>
      </c>
      <c r="I567" s="151">
        <v>65</v>
      </c>
      <c r="J567" s="172">
        <v>0.9</v>
      </c>
      <c r="K567" s="154">
        <v>0.971830985915493</v>
      </c>
      <c r="L567" s="154">
        <v>0.986111111111111</v>
      </c>
      <c r="M567" s="154">
        <v>0.984848484848485</v>
      </c>
      <c r="N567" s="207">
        <v>1646</v>
      </c>
      <c r="O567" s="153">
        <v>1602</v>
      </c>
      <c r="P567" s="153">
        <v>69</v>
      </c>
      <c r="Q567" s="151">
        <v>70</v>
      </c>
      <c r="R567" s="151">
        <v>65</v>
      </c>
      <c r="S567" s="154">
        <v>0.973268529769137</v>
      </c>
      <c r="T567" s="154">
        <v>0.971830985915493</v>
      </c>
      <c r="U567" s="155">
        <v>0.972222222222222</v>
      </c>
      <c r="V567" s="155">
        <v>0.984848484848485</v>
      </c>
      <c r="W567" s="173">
        <v>-0.000391236306729215</v>
      </c>
      <c r="X567" s="158">
        <v>468</v>
      </c>
      <c r="Y567" s="208">
        <v>460</v>
      </c>
      <c r="Z567" s="208">
        <v>484</v>
      </c>
      <c r="AA567" s="208">
        <v>472</v>
      </c>
      <c r="AB567" s="209">
        <v>0.982905982905983</v>
      </c>
      <c r="AC567" s="155">
        <v>0.975206611570248</v>
      </c>
      <c r="AD567" s="173">
        <v>0.00769937133573495</v>
      </c>
    </row>
    <row r="568" spans="1:30">
      <c r="A568" s="175" t="s">
        <v>375</v>
      </c>
      <c r="B568" s="214" t="s">
        <v>1817</v>
      </c>
      <c r="C568" s="214" t="s">
        <v>562</v>
      </c>
      <c r="D568" s="153">
        <v>31</v>
      </c>
      <c r="E568" s="153">
        <v>31</v>
      </c>
      <c r="F568" s="151">
        <v>32</v>
      </c>
      <c r="G568" s="151">
        <v>32</v>
      </c>
      <c r="H568" s="151">
        <v>24</v>
      </c>
      <c r="I568" s="151">
        <v>24</v>
      </c>
      <c r="J568" s="172">
        <v>0.9</v>
      </c>
      <c r="K568" s="154">
        <v>1</v>
      </c>
      <c r="L568" s="154">
        <v>1</v>
      </c>
      <c r="M568" s="154">
        <v>1</v>
      </c>
      <c r="N568" s="207">
        <v>682</v>
      </c>
      <c r="O568" s="153">
        <v>675</v>
      </c>
      <c r="P568" s="153">
        <v>31</v>
      </c>
      <c r="Q568" s="151">
        <v>31</v>
      </c>
      <c r="R568" s="151">
        <v>24</v>
      </c>
      <c r="S568" s="154">
        <v>0.989736070381232</v>
      </c>
      <c r="T568" s="154">
        <v>1</v>
      </c>
      <c r="U568" s="155">
        <v>0.96875</v>
      </c>
      <c r="V568" s="155">
        <v>1</v>
      </c>
      <c r="W568" s="173">
        <v>0.03125</v>
      </c>
      <c r="X568" s="158">
        <v>198</v>
      </c>
      <c r="Y568" s="208">
        <v>197</v>
      </c>
      <c r="Z568" s="208">
        <v>197</v>
      </c>
      <c r="AA568" s="208">
        <v>195</v>
      </c>
      <c r="AB568" s="209">
        <v>0.994949494949495</v>
      </c>
      <c r="AC568" s="155">
        <v>0.989847715736041</v>
      </c>
      <c r="AD568" s="173">
        <v>0.00510177921345434</v>
      </c>
    </row>
    <row r="569" spans="1:30">
      <c r="A569" s="175" t="s">
        <v>375</v>
      </c>
      <c r="B569" s="214" t="s">
        <v>1817</v>
      </c>
      <c r="C569" s="214" t="s">
        <v>563</v>
      </c>
      <c r="D569" s="153">
        <v>40</v>
      </c>
      <c r="E569" s="153">
        <v>40</v>
      </c>
      <c r="F569" s="151">
        <v>42</v>
      </c>
      <c r="G569" s="151">
        <v>41</v>
      </c>
      <c r="H569" s="151">
        <v>30</v>
      </c>
      <c r="I569" s="151">
        <v>28</v>
      </c>
      <c r="J569" s="172">
        <v>0.9</v>
      </c>
      <c r="K569" s="154">
        <v>1</v>
      </c>
      <c r="L569" s="154">
        <v>0.976190476190476</v>
      </c>
      <c r="M569" s="154">
        <v>0.933333333333333</v>
      </c>
      <c r="N569" s="207">
        <v>869</v>
      </c>
      <c r="O569" s="153">
        <v>757</v>
      </c>
      <c r="P569" s="153">
        <v>33</v>
      </c>
      <c r="Q569" s="151">
        <v>35</v>
      </c>
      <c r="R569" s="151">
        <v>26</v>
      </c>
      <c r="S569" s="154">
        <v>0.871116225546605</v>
      </c>
      <c r="T569" s="154">
        <v>0.825</v>
      </c>
      <c r="U569" s="155">
        <v>0.833333333333333</v>
      </c>
      <c r="V569" s="155">
        <v>0.866666666666667</v>
      </c>
      <c r="W569" s="173">
        <v>-0.00833333333333341</v>
      </c>
      <c r="X569" s="158">
        <v>260</v>
      </c>
      <c r="Y569" s="208">
        <v>222</v>
      </c>
      <c r="Z569" s="208">
        <v>260</v>
      </c>
      <c r="AA569" s="208">
        <v>217</v>
      </c>
      <c r="AB569" s="209">
        <v>0.853846153846154</v>
      </c>
      <c r="AC569" s="155">
        <v>0.834615384615385</v>
      </c>
      <c r="AD569" s="173">
        <v>0.0192307692307692</v>
      </c>
    </row>
    <row r="570" spans="1:30">
      <c r="A570" s="175" t="s">
        <v>375</v>
      </c>
      <c r="B570" s="214" t="s">
        <v>1817</v>
      </c>
      <c r="C570" s="214" t="s">
        <v>564</v>
      </c>
      <c r="D570" s="153">
        <v>63</v>
      </c>
      <c r="E570" s="153">
        <v>61</v>
      </c>
      <c r="F570" s="151">
        <v>68</v>
      </c>
      <c r="G570" s="151">
        <v>65</v>
      </c>
      <c r="H570" s="151">
        <v>63</v>
      </c>
      <c r="I570" s="151">
        <v>60</v>
      </c>
      <c r="J570" s="172">
        <v>0.9</v>
      </c>
      <c r="K570" s="154">
        <v>0.968253968253968</v>
      </c>
      <c r="L570" s="154">
        <v>0.955882352941177</v>
      </c>
      <c r="M570" s="154">
        <v>0.952380952380952</v>
      </c>
      <c r="N570" s="207">
        <v>1558</v>
      </c>
      <c r="O570" s="153">
        <v>1478</v>
      </c>
      <c r="P570" s="153">
        <v>61</v>
      </c>
      <c r="Q570" s="151">
        <v>65</v>
      </c>
      <c r="R570" s="151">
        <v>60</v>
      </c>
      <c r="S570" s="154">
        <v>0.948652118100128</v>
      </c>
      <c r="T570" s="154">
        <v>0.968253968253968</v>
      </c>
      <c r="U570" s="155">
        <v>0.955882352941177</v>
      </c>
      <c r="V570" s="155">
        <v>0.952380952380952</v>
      </c>
      <c r="W570" s="173">
        <v>0.0123716153127917</v>
      </c>
      <c r="X570" s="158">
        <v>448</v>
      </c>
      <c r="Y570" s="208">
        <v>424</v>
      </c>
      <c r="Z570" s="208">
        <v>464</v>
      </c>
      <c r="AA570" s="208">
        <v>445</v>
      </c>
      <c r="AB570" s="209">
        <v>0.946428571428571</v>
      </c>
      <c r="AC570" s="155">
        <v>0.959051724137931</v>
      </c>
      <c r="AD570" s="173">
        <v>-0.0126231527093597</v>
      </c>
    </row>
    <row r="571" spans="1:30">
      <c r="A571" s="175" t="s">
        <v>375</v>
      </c>
      <c r="B571" s="214" t="s">
        <v>1817</v>
      </c>
      <c r="C571" s="214" t="s">
        <v>565</v>
      </c>
      <c r="D571" s="153">
        <v>36</v>
      </c>
      <c r="E571" s="153">
        <v>36</v>
      </c>
      <c r="F571" s="151">
        <v>37</v>
      </c>
      <c r="G571" s="151">
        <v>36</v>
      </c>
      <c r="H571" s="151">
        <v>32</v>
      </c>
      <c r="I571" s="151">
        <v>31</v>
      </c>
      <c r="J571" s="172">
        <v>0.9</v>
      </c>
      <c r="K571" s="154">
        <v>1</v>
      </c>
      <c r="L571" s="154">
        <v>0.972972972972973</v>
      </c>
      <c r="M571" s="154">
        <v>0.96875</v>
      </c>
      <c r="N571" s="207">
        <v>766</v>
      </c>
      <c r="O571" s="153">
        <v>728</v>
      </c>
      <c r="P571" s="153">
        <v>36</v>
      </c>
      <c r="Q571" s="151">
        <v>36</v>
      </c>
      <c r="R571" s="151">
        <v>30</v>
      </c>
      <c r="S571" s="154">
        <v>0.950391644908616</v>
      </c>
      <c r="T571" s="154">
        <v>1</v>
      </c>
      <c r="U571" s="155">
        <v>0.972972972972973</v>
      </c>
      <c r="V571" s="155">
        <v>0.9375</v>
      </c>
      <c r="W571" s="173">
        <v>0.027027027027027</v>
      </c>
      <c r="X571" s="158">
        <v>231</v>
      </c>
      <c r="Y571" s="208">
        <v>226</v>
      </c>
      <c r="Z571" s="208">
        <v>228</v>
      </c>
      <c r="AA571" s="208">
        <v>212</v>
      </c>
      <c r="AB571" s="209">
        <v>0.978354978354978</v>
      </c>
      <c r="AC571" s="155">
        <v>0.929824561403509</v>
      </c>
      <c r="AD571" s="173">
        <v>0.0485304169514695</v>
      </c>
    </row>
    <row r="572" spans="1:30">
      <c r="A572" s="175" t="s">
        <v>375</v>
      </c>
      <c r="B572" s="214" t="s">
        <v>1817</v>
      </c>
      <c r="C572" s="214" t="s">
        <v>566</v>
      </c>
      <c r="D572" s="153">
        <v>70</v>
      </c>
      <c r="E572" s="153">
        <v>68</v>
      </c>
      <c r="F572" s="151">
        <v>71</v>
      </c>
      <c r="G572" s="151">
        <v>69</v>
      </c>
      <c r="H572" s="151">
        <v>55</v>
      </c>
      <c r="I572" s="151">
        <v>50</v>
      </c>
      <c r="J572" s="172">
        <v>0.9</v>
      </c>
      <c r="K572" s="154">
        <v>0.971428571428571</v>
      </c>
      <c r="L572" s="154">
        <v>0.971830985915493</v>
      </c>
      <c r="M572" s="154">
        <v>0.909090909090909</v>
      </c>
      <c r="N572" s="207">
        <v>1575</v>
      </c>
      <c r="O572" s="153">
        <v>1520</v>
      </c>
      <c r="P572" s="153">
        <v>68</v>
      </c>
      <c r="Q572" s="151">
        <v>68</v>
      </c>
      <c r="R572" s="151">
        <v>50</v>
      </c>
      <c r="S572" s="154">
        <v>0.965079365079365</v>
      </c>
      <c r="T572" s="154">
        <v>0.971428571428571</v>
      </c>
      <c r="U572" s="155">
        <v>0.957746478873239</v>
      </c>
      <c r="V572" s="155">
        <v>0.909090909090909</v>
      </c>
      <c r="W572" s="173">
        <v>0.013682092555332</v>
      </c>
      <c r="X572" s="158">
        <v>449</v>
      </c>
      <c r="Y572" s="208">
        <v>425</v>
      </c>
      <c r="Z572" s="208">
        <v>462</v>
      </c>
      <c r="AA572" s="208">
        <v>447</v>
      </c>
      <c r="AB572" s="209">
        <v>0.946547884187082</v>
      </c>
      <c r="AC572" s="155">
        <v>0.967532467532468</v>
      </c>
      <c r="AD572" s="173">
        <v>-0.0209845833453852</v>
      </c>
    </row>
    <row r="573" spans="1:30">
      <c r="A573" s="175" t="s">
        <v>375</v>
      </c>
      <c r="B573" s="214" t="s">
        <v>1817</v>
      </c>
      <c r="C573" s="214" t="s">
        <v>567</v>
      </c>
      <c r="D573" s="153">
        <v>38</v>
      </c>
      <c r="E573" s="153">
        <v>38</v>
      </c>
      <c r="F573" s="151">
        <v>44</v>
      </c>
      <c r="G573" s="151">
        <v>44</v>
      </c>
      <c r="H573" s="151">
        <v>31</v>
      </c>
      <c r="I573" s="151">
        <v>31</v>
      </c>
      <c r="J573" s="172">
        <v>0.9</v>
      </c>
      <c r="K573" s="154">
        <v>1</v>
      </c>
      <c r="L573" s="154">
        <v>1</v>
      </c>
      <c r="M573" s="154">
        <v>1</v>
      </c>
      <c r="N573" s="207">
        <v>893</v>
      </c>
      <c r="O573" s="153">
        <v>886</v>
      </c>
      <c r="P573" s="153">
        <v>38</v>
      </c>
      <c r="Q573" s="151">
        <v>44</v>
      </c>
      <c r="R573" s="151">
        <v>31</v>
      </c>
      <c r="S573" s="154">
        <v>0.992161254199328</v>
      </c>
      <c r="T573" s="154">
        <v>1</v>
      </c>
      <c r="U573" s="155">
        <v>1</v>
      </c>
      <c r="V573" s="155">
        <v>1</v>
      </c>
      <c r="W573" s="173">
        <v>0</v>
      </c>
      <c r="X573" s="158">
        <v>258</v>
      </c>
      <c r="Y573" s="208">
        <v>255</v>
      </c>
      <c r="Z573" s="208">
        <v>265</v>
      </c>
      <c r="AA573" s="208">
        <v>265</v>
      </c>
      <c r="AB573" s="209">
        <v>0.988372093023256</v>
      </c>
      <c r="AC573" s="155">
        <v>1</v>
      </c>
      <c r="AD573" s="173">
        <v>-0.0116279069767442</v>
      </c>
    </row>
    <row r="574" spans="1:30">
      <c r="A574" s="175" t="s">
        <v>375</v>
      </c>
      <c r="B574" s="214" t="s">
        <v>1817</v>
      </c>
      <c r="C574" s="214" t="s">
        <v>568</v>
      </c>
      <c r="D574" s="153">
        <v>36</v>
      </c>
      <c r="E574" s="153">
        <v>36</v>
      </c>
      <c r="F574" s="151">
        <v>36</v>
      </c>
      <c r="G574" s="151">
        <v>36</v>
      </c>
      <c r="H574" s="151">
        <v>34</v>
      </c>
      <c r="I574" s="151">
        <v>33</v>
      </c>
      <c r="J574" s="172">
        <v>0.9</v>
      </c>
      <c r="K574" s="154">
        <v>1</v>
      </c>
      <c r="L574" s="154">
        <v>1</v>
      </c>
      <c r="M574" s="154">
        <v>0.970588235294118</v>
      </c>
      <c r="N574" s="207">
        <v>826</v>
      </c>
      <c r="O574" s="153">
        <v>807</v>
      </c>
      <c r="P574" s="153">
        <v>36</v>
      </c>
      <c r="Q574" s="151">
        <v>35</v>
      </c>
      <c r="R574" s="151">
        <v>33</v>
      </c>
      <c r="S574" s="154">
        <v>0.976997578692494</v>
      </c>
      <c r="T574" s="154">
        <v>1</v>
      </c>
      <c r="U574" s="155">
        <v>0.972222222222222</v>
      </c>
      <c r="V574" s="155">
        <v>0.970588235294118</v>
      </c>
      <c r="W574" s="173">
        <v>0.0277777777777778</v>
      </c>
      <c r="X574" s="158">
        <v>240</v>
      </c>
      <c r="Y574" s="208">
        <v>234</v>
      </c>
      <c r="Z574" s="208">
        <v>243</v>
      </c>
      <c r="AA574" s="208">
        <v>237</v>
      </c>
      <c r="AB574" s="209">
        <v>0.975</v>
      </c>
      <c r="AC574" s="155">
        <v>0.975308641975309</v>
      </c>
      <c r="AD574" s="173">
        <v>-0.000308641975308666</v>
      </c>
    </row>
    <row r="575" spans="1:30">
      <c r="A575" s="175" t="s">
        <v>375</v>
      </c>
      <c r="B575" s="214" t="s">
        <v>1817</v>
      </c>
      <c r="C575" s="214" t="s">
        <v>569</v>
      </c>
      <c r="D575" s="153">
        <v>46</v>
      </c>
      <c r="E575" s="153">
        <v>45</v>
      </c>
      <c r="F575" s="151">
        <v>50</v>
      </c>
      <c r="G575" s="151">
        <v>50</v>
      </c>
      <c r="H575" s="151">
        <v>48</v>
      </c>
      <c r="I575" s="151">
        <v>47</v>
      </c>
      <c r="J575" s="172">
        <v>0.9</v>
      </c>
      <c r="K575" s="154">
        <v>0.978260869565217</v>
      </c>
      <c r="L575" s="154">
        <v>1</v>
      </c>
      <c r="M575" s="154">
        <v>0.979166666666667</v>
      </c>
      <c r="N575" s="207">
        <v>1128</v>
      </c>
      <c r="O575" s="153">
        <v>1053</v>
      </c>
      <c r="P575" s="153">
        <v>45</v>
      </c>
      <c r="Q575" s="151">
        <v>49</v>
      </c>
      <c r="R575" s="151">
        <v>46</v>
      </c>
      <c r="S575" s="154">
        <v>0.933510638297872</v>
      </c>
      <c r="T575" s="154">
        <v>0.978260869565217</v>
      </c>
      <c r="U575" s="155">
        <v>0.98</v>
      </c>
      <c r="V575" s="155">
        <v>0.958333333333333</v>
      </c>
      <c r="W575" s="173">
        <v>-0.00173913043478258</v>
      </c>
      <c r="X575" s="158">
        <v>333</v>
      </c>
      <c r="Y575" s="208">
        <v>318</v>
      </c>
      <c r="Z575" s="208">
        <v>333</v>
      </c>
      <c r="AA575" s="208">
        <v>316</v>
      </c>
      <c r="AB575" s="209">
        <v>0.954954954954955</v>
      </c>
      <c r="AC575" s="155">
        <v>0.948948948948949</v>
      </c>
      <c r="AD575" s="173">
        <v>0.00600600600600598</v>
      </c>
    </row>
    <row r="576" spans="1:30">
      <c r="A576" s="175" t="s">
        <v>375</v>
      </c>
      <c r="B576" s="214" t="s">
        <v>1817</v>
      </c>
      <c r="C576" s="214" t="s">
        <v>570</v>
      </c>
      <c r="D576" s="153">
        <v>32</v>
      </c>
      <c r="E576" s="153">
        <v>29</v>
      </c>
      <c r="F576" s="151">
        <v>33</v>
      </c>
      <c r="G576" s="151">
        <v>29</v>
      </c>
      <c r="H576" s="151">
        <v>28</v>
      </c>
      <c r="I576" s="151">
        <v>27</v>
      </c>
      <c r="J576" s="172">
        <v>0.9</v>
      </c>
      <c r="K576" s="154">
        <v>0.90625</v>
      </c>
      <c r="L576" s="154">
        <v>0.878787878787879</v>
      </c>
      <c r="M576" s="154">
        <v>0.964285714285714</v>
      </c>
      <c r="N576" s="207">
        <v>726</v>
      </c>
      <c r="O576" s="153">
        <v>655</v>
      </c>
      <c r="P576" s="153">
        <v>29</v>
      </c>
      <c r="Q576" s="151">
        <v>29</v>
      </c>
      <c r="R576" s="151">
        <v>26</v>
      </c>
      <c r="S576" s="154">
        <v>0.902203856749311</v>
      </c>
      <c r="T576" s="154">
        <v>0.90625</v>
      </c>
      <c r="U576" s="155">
        <v>0.878787878787879</v>
      </c>
      <c r="V576" s="155">
        <v>0.928571428571429</v>
      </c>
      <c r="W576" s="173">
        <v>0.0274621212121212</v>
      </c>
      <c r="X576" s="158">
        <v>218</v>
      </c>
      <c r="Y576" s="208">
        <v>194</v>
      </c>
      <c r="Z576" s="208">
        <v>223</v>
      </c>
      <c r="AA576" s="208">
        <v>194</v>
      </c>
      <c r="AB576" s="209">
        <v>0.889908256880734</v>
      </c>
      <c r="AC576" s="155">
        <v>0.869955156950673</v>
      </c>
      <c r="AD576" s="173">
        <v>0.0199530999300613</v>
      </c>
    </row>
    <row r="577" spans="1:30">
      <c r="A577" s="175" t="s">
        <v>375</v>
      </c>
      <c r="B577" s="214" t="s">
        <v>1817</v>
      </c>
      <c r="C577" s="214" t="s">
        <v>571</v>
      </c>
      <c r="D577" s="153">
        <v>60</v>
      </c>
      <c r="E577" s="153">
        <v>60</v>
      </c>
      <c r="F577" s="151">
        <v>61</v>
      </c>
      <c r="G577" s="151">
        <v>61</v>
      </c>
      <c r="H577" s="151">
        <v>59</v>
      </c>
      <c r="I577" s="151">
        <v>54</v>
      </c>
      <c r="J577" s="172">
        <v>0.9</v>
      </c>
      <c r="K577" s="154">
        <v>1</v>
      </c>
      <c r="L577" s="154">
        <v>1</v>
      </c>
      <c r="M577" s="154">
        <v>0.915254237288136</v>
      </c>
      <c r="N577" s="207">
        <v>1339</v>
      </c>
      <c r="O577" s="153">
        <v>1272</v>
      </c>
      <c r="P577" s="153">
        <v>60</v>
      </c>
      <c r="Q577" s="151">
        <v>60</v>
      </c>
      <c r="R577" s="151">
        <v>54</v>
      </c>
      <c r="S577" s="154">
        <v>0.949962658700523</v>
      </c>
      <c r="T577" s="154">
        <v>1</v>
      </c>
      <c r="U577" s="155">
        <v>0.983606557377049</v>
      </c>
      <c r="V577" s="155">
        <v>0.915254237288136</v>
      </c>
      <c r="W577" s="173">
        <v>0.0163934426229508</v>
      </c>
      <c r="X577" s="158">
        <v>388</v>
      </c>
      <c r="Y577" s="208">
        <v>372</v>
      </c>
      <c r="Z577" s="208">
        <v>394</v>
      </c>
      <c r="AA577" s="208">
        <v>367</v>
      </c>
      <c r="AB577" s="209">
        <v>0.958762886597938</v>
      </c>
      <c r="AC577" s="155">
        <v>0.931472081218274</v>
      </c>
      <c r="AD577" s="173">
        <v>0.0272908053796641</v>
      </c>
    </row>
    <row r="578" spans="1:30">
      <c r="A578" s="175" t="s">
        <v>375</v>
      </c>
      <c r="B578" s="214" t="s">
        <v>1817</v>
      </c>
      <c r="C578" s="214" t="s">
        <v>572</v>
      </c>
      <c r="D578" s="153">
        <v>25</v>
      </c>
      <c r="E578" s="153">
        <v>24</v>
      </c>
      <c r="F578" s="151">
        <v>25</v>
      </c>
      <c r="G578" s="151">
        <v>24</v>
      </c>
      <c r="H578" s="151">
        <v>21</v>
      </c>
      <c r="I578" s="151">
        <v>19</v>
      </c>
      <c r="J578" s="172">
        <v>0.9</v>
      </c>
      <c r="K578" s="154">
        <v>0.96</v>
      </c>
      <c r="L578" s="154">
        <v>0.96</v>
      </c>
      <c r="M578" s="154">
        <v>0.904761904761905</v>
      </c>
      <c r="N578" s="207">
        <v>570</v>
      </c>
      <c r="O578" s="153">
        <v>526</v>
      </c>
      <c r="P578" s="153">
        <v>23</v>
      </c>
      <c r="Q578" s="151">
        <v>24</v>
      </c>
      <c r="R578" s="151">
        <v>19</v>
      </c>
      <c r="S578" s="154">
        <v>0.92280701754386</v>
      </c>
      <c r="T578" s="154">
        <v>0.92</v>
      </c>
      <c r="U578" s="155">
        <v>0.96</v>
      </c>
      <c r="V578" s="155">
        <v>0.904761904761905</v>
      </c>
      <c r="W578" s="173">
        <v>-0.0399999999999999</v>
      </c>
      <c r="X578" s="158">
        <v>165</v>
      </c>
      <c r="Y578" s="208">
        <v>154</v>
      </c>
      <c r="Z578" s="208">
        <v>173</v>
      </c>
      <c r="AA578" s="208">
        <v>156</v>
      </c>
      <c r="AB578" s="209">
        <v>0.933333333333333</v>
      </c>
      <c r="AC578" s="155">
        <v>0.901734104046243</v>
      </c>
      <c r="AD578" s="173">
        <v>0.0315992292870906</v>
      </c>
    </row>
    <row r="579" spans="1:30">
      <c r="A579" s="175" t="s">
        <v>375</v>
      </c>
      <c r="B579" s="214" t="s">
        <v>1817</v>
      </c>
      <c r="C579" s="214" t="s">
        <v>573</v>
      </c>
      <c r="D579" s="153">
        <v>39</v>
      </c>
      <c r="E579" s="153">
        <v>39</v>
      </c>
      <c r="F579" s="151">
        <v>44</v>
      </c>
      <c r="G579" s="151">
        <v>44</v>
      </c>
      <c r="H579" s="151">
        <v>34</v>
      </c>
      <c r="I579" s="151">
        <v>33</v>
      </c>
      <c r="J579" s="172">
        <v>0.9</v>
      </c>
      <c r="K579" s="154">
        <v>1</v>
      </c>
      <c r="L579" s="154">
        <v>1</v>
      </c>
      <c r="M579" s="154">
        <v>0.970588235294118</v>
      </c>
      <c r="N579" s="207">
        <v>945</v>
      </c>
      <c r="O579" s="153">
        <v>908</v>
      </c>
      <c r="P579" s="153">
        <v>38</v>
      </c>
      <c r="Q579" s="151">
        <v>44</v>
      </c>
      <c r="R579" s="151">
        <v>31</v>
      </c>
      <c r="S579" s="154">
        <v>0.960846560846561</v>
      </c>
      <c r="T579" s="154">
        <v>0.974358974358974</v>
      </c>
      <c r="U579" s="155">
        <v>1</v>
      </c>
      <c r="V579" s="155">
        <v>0.911764705882353</v>
      </c>
      <c r="W579" s="173">
        <v>-0.0256410256410257</v>
      </c>
      <c r="X579" s="158">
        <v>270</v>
      </c>
      <c r="Y579" s="208">
        <v>261</v>
      </c>
      <c r="Z579" s="208">
        <v>275</v>
      </c>
      <c r="AA579" s="208">
        <v>265</v>
      </c>
      <c r="AB579" s="209">
        <v>0.966666666666667</v>
      </c>
      <c r="AC579" s="155">
        <v>0.963636363636364</v>
      </c>
      <c r="AD579" s="173">
        <v>0.00303030303030305</v>
      </c>
    </row>
    <row r="580" spans="1:30">
      <c r="A580" s="175" t="s">
        <v>375</v>
      </c>
      <c r="B580" s="214" t="s">
        <v>1817</v>
      </c>
      <c r="C580" s="214" t="s">
        <v>574</v>
      </c>
      <c r="D580" s="153">
        <v>48</v>
      </c>
      <c r="E580" s="153">
        <v>44</v>
      </c>
      <c r="F580" s="151">
        <v>47</v>
      </c>
      <c r="G580" s="151">
        <v>44</v>
      </c>
      <c r="H580" s="151">
        <v>48</v>
      </c>
      <c r="I580" s="151">
        <v>42</v>
      </c>
      <c r="J580" s="172">
        <v>0.9</v>
      </c>
      <c r="K580" s="154">
        <v>0.916666666666667</v>
      </c>
      <c r="L580" s="154">
        <v>0.936170212765957</v>
      </c>
      <c r="M580" s="154">
        <v>0.875</v>
      </c>
      <c r="N580" s="207">
        <v>1160</v>
      </c>
      <c r="O580" s="153">
        <v>1058</v>
      </c>
      <c r="P580" s="153">
        <v>42</v>
      </c>
      <c r="Q580" s="151">
        <v>41</v>
      </c>
      <c r="R580" s="151">
        <v>40</v>
      </c>
      <c r="S580" s="154">
        <v>0.912068965517241</v>
      </c>
      <c r="T580" s="154">
        <v>0.875</v>
      </c>
      <c r="U580" s="155">
        <v>0.872340425531915</v>
      </c>
      <c r="V580" s="155">
        <v>0.833333333333333</v>
      </c>
      <c r="W580" s="173">
        <v>0.00265957446808507</v>
      </c>
      <c r="X580" s="158">
        <v>311</v>
      </c>
      <c r="Y580" s="208">
        <v>274</v>
      </c>
      <c r="Z580" s="208">
        <v>349</v>
      </c>
      <c r="AA580" s="208">
        <v>323</v>
      </c>
      <c r="AB580" s="209">
        <v>0.881028938906752</v>
      </c>
      <c r="AC580" s="155">
        <v>0.925501432664756</v>
      </c>
      <c r="AD580" s="173">
        <v>-0.0444724937580041</v>
      </c>
    </row>
    <row r="581" spans="1:30">
      <c r="A581" s="175" t="s">
        <v>375</v>
      </c>
      <c r="B581" s="214" t="s">
        <v>1817</v>
      </c>
      <c r="C581" s="214" t="s">
        <v>575</v>
      </c>
      <c r="D581" s="153">
        <v>58</v>
      </c>
      <c r="E581" s="153">
        <v>56</v>
      </c>
      <c r="F581" s="151">
        <v>62</v>
      </c>
      <c r="G581" s="151">
        <v>60</v>
      </c>
      <c r="H581" s="151">
        <v>60</v>
      </c>
      <c r="I581" s="151">
        <v>58</v>
      </c>
      <c r="J581" s="172">
        <v>0.9</v>
      </c>
      <c r="K581" s="154">
        <v>0.96551724137931</v>
      </c>
      <c r="L581" s="154">
        <v>0.967741935483871</v>
      </c>
      <c r="M581" s="154">
        <v>0.966666666666667</v>
      </c>
      <c r="N581" s="207">
        <v>1379</v>
      </c>
      <c r="O581" s="153">
        <v>1351</v>
      </c>
      <c r="P581" s="153">
        <v>55</v>
      </c>
      <c r="Q581" s="151">
        <v>59</v>
      </c>
      <c r="R581" s="151">
        <v>58</v>
      </c>
      <c r="S581" s="154">
        <v>0.979695431472081</v>
      </c>
      <c r="T581" s="154">
        <v>0.948275862068966</v>
      </c>
      <c r="U581" s="155">
        <v>0.951612903225806</v>
      </c>
      <c r="V581" s="155">
        <v>0.966666666666667</v>
      </c>
      <c r="W581" s="173">
        <v>-0.00333704115684097</v>
      </c>
      <c r="X581" s="158">
        <v>403</v>
      </c>
      <c r="Y581" s="208">
        <v>391</v>
      </c>
      <c r="Z581" s="208">
        <v>410</v>
      </c>
      <c r="AA581" s="208">
        <v>402</v>
      </c>
      <c r="AB581" s="209">
        <v>0.970223325062035</v>
      </c>
      <c r="AC581" s="155">
        <v>0.980487804878049</v>
      </c>
      <c r="AD581" s="173">
        <v>-0.010264479816014</v>
      </c>
    </row>
    <row r="582" spans="1:30">
      <c r="A582" s="175" t="s">
        <v>375</v>
      </c>
      <c r="B582" s="214" t="s">
        <v>1817</v>
      </c>
      <c r="C582" s="214" t="s">
        <v>576</v>
      </c>
      <c r="D582" s="153">
        <v>70</v>
      </c>
      <c r="E582" s="153">
        <v>68</v>
      </c>
      <c r="F582" s="151">
        <v>71</v>
      </c>
      <c r="G582" s="151">
        <v>69</v>
      </c>
      <c r="H582" s="151">
        <v>53</v>
      </c>
      <c r="I582" s="151">
        <v>52</v>
      </c>
      <c r="J582" s="172">
        <v>0.9</v>
      </c>
      <c r="K582" s="154">
        <v>0.971428571428571</v>
      </c>
      <c r="L582" s="154">
        <v>0.971830985915493</v>
      </c>
      <c r="M582" s="154">
        <v>0.981132075471698</v>
      </c>
      <c r="N582" s="207">
        <v>1562</v>
      </c>
      <c r="O582" s="153">
        <v>1526</v>
      </c>
      <c r="P582" s="153">
        <v>68</v>
      </c>
      <c r="Q582" s="151">
        <v>68</v>
      </c>
      <c r="R582" s="151">
        <v>52</v>
      </c>
      <c r="S582" s="154">
        <v>0.976952624839949</v>
      </c>
      <c r="T582" s="154">
        <v>0.971428571428571</v>
      </c>
      <c r="U582" s="155">
        <v>0.957746478873239</v>
      </c>
      <c r="V582" s="155">
        <v>0.981132075471698</v>
      </c>
      <c r="W582" s="173">
        <v>0.013682092555332</v>
      </c>
      <c r="X582" s="158">
        <v>443</v>
      </c>
      <c r="Y582" s="208">
        <v>432</v>
      </c>
      <c r="Z582" s="208">
        <v>476</v>
      </c>
      <c r="AA582" s="208">
        <v>472</v>
      </c>
      <c r="AB582" s="209">
        <v>0.975169300225734</v>
      </c>
      <c r="AC582" s="155">
        <v>0.991596638655462</v>
      </c>
      <c r="AD582" s="173">
        <v>-0.0164273384297285</v>
      </c>
    </row>
    <row r="583" spans="1:30">
      <c r="A583" s="175" t="s">
        <v>375</v>
      </c>
      <c r="B583" s="214" t="s">
        <v>1817</v>
      </c>
      <c r="C583" s="214" t="s">
        <v>577</v>
      </c>
      <c r="D583" s="153">
        <v>41</v>
      </c>
      <c r="E583" s="153">
        <v>40</v>
      </c>
      <c r="F583" s="151">
        <v>43</v>
      </c>
      <c r="G583" s="151">
        <v>42</v>
      </c>
      <c r="H583" s="151">
        <v>33</v>
      </c>
      <c r="I583" s="151">
        <v>33</v>
      </c>
      <c r="J583" s="172">
        <v>0.9</v>
      </c>
      <c r="K583" s="154">
        <v>0.975609756097561</v>
      </c>
      <c r="L583" s="154">
        <v>0.976744186046512</v>
      </c>
      <c r="M583" s="154">
        <v>1</v>
      </c>
      <c r="N583" s="207">
        <v>939</v>
      </c>
      <c r="O583" s="153">
        <v>908</v>
      </c>
      <c r="P583" s="153">
        <v>40</v>
      </c>
      <c r="Q583" s="151">
        <v>42</v>
      </c>
      <c r="R583" s="151">
        <v>33</v>
      </c>
      <c r="S583" s="154">
        <v>0.966986155484558</v>
      </c>
      <c r="T583" s="154">
        <v>0.975609756097561</v>
      </c>
      <c r="U583" s="155">
        <v>0.976744186046512</v>
      </c>
      <c r="V583" s="155">
        <v>1</v>
      </c>
      <c r="W583" s="173">
        <v>-0.00113442994895063</v>
      </c>
      <c r="X583" s="158">
        <v>265</v>
      </c>
      <c r="Y583" s="208">
        <v>257</v>
      </c>
      <c r="Z583" s="208">
        <v>281</v>
      </c>
      <c r="AA583" s="208">
        <v>270</v>
      </c>
      <c r="AB583" s="209">
        <v>0.969811320754717</v>
      </c>
      <c r="AC583" s="155">
        <v>0.96085409252669</v>
      </c>
      <c r="AD583" s="173">
        <v>0.00895722822802658</v>
      </c>
    </row>
    <row r="584" spans="1:30">
      <c r="A584" s="175" t="s">
        <v>375</v>
      </c>
      <c r="B584" s="214" t="s">
        <v>1817</v>
      </c>
      <c r="C584" s="214" t="s">
        <v>578</v>
      </c>
      <c r="D584" s="153">
        <v>52</v>
      </c>
      <c r="E584" s="153">
        <v>51</v>
      </c>
      <c r="F584" s="151">
        <v>50</v>
      </c>
      <c r="G584" s="151">
        <v>49</v>
      </c>
      <c r="H584" s="151">
        <v>39</v>
      </c>
      <c r="I584" s="151">
        <v>37</v>
      </c>
      <c r="J584" s="172">
        <v>0.9</v>
      </c>
      <c r="K584" s="154">
        <v>0.980769230769231</v>
      </c>
      <c r="L584" s="154">
        <v>0.98</v>
      </c>
      <c r="M584" s="154">
        <v>0.948717948717949</v>
      </c>
      <c r="N584" s="207">
        <v>1175</v>
      </c>
      <c r="O584" s="153">
        <v>1100</v>
      </c>
      <c r="P584" s="153">
        <v>48</v>
      </c>
      <c r="Q584" s="151">
        <v>48</v>
      </c>
      <c r="R584" s="151">
        <v>36</v>
      </c>
      <c r="S584" s="154">
        <v>0.936170212765957</v>
      </c>
      <c r="T584" s="154">
        <v>0.923076923076923</v>
      </c>
      <c r="U584" s="155">
        <v>0.96</v>
      </c>
      <c r="V584" s="155">
        <v>0.923076923076923</v>
      </c>
      <c r="W584" s="173">
        <v>-0.0369230769230768</v>
      </c>
      <c r="X584" s="158">
        <v>334</v>
      </c>
      <c r="Y584" s="208">
        <v>317</v>
      </c>
      <c r="Z584" s="208">
        <v>346</v>
      </c>
      <c r="AA584" s="208">
        <v>320</v>
      </c>
      <c r="AB584" s="209">
        <v>0.949101796407186</v>
      </c>
      <c r="AC584" s="155">
        <v>0.92485549132948</v>
      </c>
      <c r="AD584" s="173">
        <v>0.0242463050777059</v>
      </c>
    </row>
    <row r="585" spans="1:30">
      <c r="A585" s="175" t="s">
        <v>375</v>
      </c>
      <c r="B585" s="214" t="s">
        <v>1817</v>
      </c>
      <c r="C585" s="214" t="s">
        <v>579</v>
      </c>
      <c r="D585" s="153">
        <v>65</v>
      </c>
      <c r="E585" s="153">
        <v>63</v>
      </c>
      <c r="F585" s="151">
        <v>65</v>
      </c>
      <c r="G585" s="151">
        <v>64</v>
      </c>
      <c r="H585" s="151">
        <v>60</v>
      </c>
      <c r="I585" s="151">
        <v>58</v>
      </c>
      <c r="J585" s="172">
        <v>0.9</v>
      </c>
      <c r="K585" s="154">
        <v>0.969230769230769</v>
      </c>
      <c r="L585" s="154">
        <v>0.984615384615385</v>
      </c>
      <c r="M585" s="154">
        <v>0.966666666666667</v>
      </c>
      <c r="N585" s="207">
        <v>1524</v>
      </c>
      <c r="O585" s="153">
        <v>1474</v>
      </c>
      <c r="P585" s="153">
        <v>62</v>
      </c>
      <c r="Q585" s="151">
        <v>63</v>
      </c>
      <c r="R585" s="151">
        <v>57</v>
      </c>
      <c r="S585" s="154">
        <v>0.967191601049869</v>
      </c>
      <c r="T585" s="154">
        <v>0.953846153846154</v>
      </c>
      <c r="U585" s="155">
        <v>0.969230769230769</v>
      </c>
      <c r="V585" s="155">
        <v>0.95</v>
      </c>
      <c r="W585" s="173">
        <v>-0.0153846153846153</v>
      </c>
      <c r="X585" s="158">
        <v>438</v>
      </c>
      <c r="Y585" s="208">
        <v>422</v>
      </c>
      <c r="Z585" s="208">
        <v>461</v>
      </c>
      <c r="AA585" s="208">
        <v>450</v>
      </c>
      <c r="AB585" s="209">
        <v>0.963470319634703</v>
      </c>
      <c r="AC585" s="155">
        <v>0.976138828633406</v>
      </c>
      <c r="AD585" s="173">
        <v>-0.0126685089987024</v>
      </c>
    </row>
    <row r="586" spans="1:30">
      <c r="A586" s="175" t="s">
        <v>375</v>
      </c>
      <c r="B586" s="214" t="s">
        <v>1818</v>
      </c>
      <c r="C586" s="214" t="s">
        <v>580</v>
      </c>
      <c r="D586" s="153">
        <v>51</v>
      </c>
      <c r="E586" s="153">
        <v>51</v>
      </c>
      <c r="F586" s="151">
        <v>53</v>
      </c>
      <c r="G586" s="151">
        <v>53</v>
      </c>
      <c r="H586" s="151">
        <v>50</v>
      </c>
      <c r="I586" s="151">
        <v>50</v>
      </c>
      <c r="J586" s="172">
        <v>0.9</v>
      </c>
      <c r="K586" s="154">
        <v>1</v>
      </c>
      <c r="L586" s="154">
        <v>1</v>
      </c>
      <c r="M586" s="154">
        <v>1</v>
      </c>
      <c r="N586" s="207">
        <v>1202</v>
      </c>
      <c r="O586" s="153">
        <v>1195</v>
      </c>
      <c r="P586" s="153">
        <v>51</v>
      </c>
      <c r="Q586" s="151">
        <v>53</v>
      </c>
      <c r="R586" s="151">
        <v>50</v>
      </c>
      <c r="S586" s="154">
        <v>0.994176372712146</v>
      </c>
      <c r="T586" s="154">
        <v>1</v>
      </c>
      <c r="U586" s="155">
        <v>1</v>
      </c>
      <c r="V586" s="155">
        <v>1</v>
      </c>
      <c r="W586" s="173">
        <v>0</v>
      </c>
      <c r="X586" s="158">
        <v>351</v>
      </c>
      <c r="Y586" s="208">
        <v>350</v>
      </c>
      <c r="Z586" s="208">
        <v>355</v>
      </c>
      <c r="AA586" s="208">
        <v>351</v>
      </c>
      <c r="AB586" s="209">
        <v>0.997150997150997</v>
      </c>
      <c r="AC586" s="155">
        <v>0.988732394366197</v>
      </c>
      <c r="AD586" s="173">
        <v>0.0084186027848</v>
      </c>
    </row>
    <row r="587" spans="1:30">
      <c r="A587" s="175" t="s">
        <v>375</v>
      </c>
      <c r="B587" s="214" t="s">
        <v>1818</v>
      </c>
      <c r="C587" s="214" t="s">
        <v>581</v>
      </c>
      <c r="D587" s="153">
        <v>66</v>
      </c>
      <c r="E587" s="153">
        <v>65</v>
      </c>
      <c r="F587" s="151">
        <v>70</v>
      </c>
      <c r="G587" s="151">
        <v>69</v>
      </c>
      <c r="H587" s="151">
        <v>66</v>
      </c>
      <c r="I587" s="151">
        <v>64</v>
      </c>
      <c r="J587" s="172">
        <v>0.9</v>
      </c>
      <c r="K587" s="154">
        <v>0.984848484848485</v>
      </c>
      <c r="L587" s="154">
        <v>0.985714285714286</v>
      </c>
      <c r="M587" s="154">
        <v>0.96969696969697</v>
      </c>
      <c r="N587" s="207">
        <v>1547</v>
      </c>
      <c r="O587" s="153">
        <v>1527</v>
      </c>
      <c r="P587" s="153">
        <v>65</v>
      </c>
      <c r="Q587" s="151">
        <v>69</v>
      </c>
      <c r="R587" s="151">
        <v>64</v>
      </c>
      <c r="S587" s="154">
        <v>0.987071751777634</v>
      </c>
      <c r="T587" s="154">
        <v>0.984848484848485</v>
      </c>
      <c r="U587" s="155">
        <v>0.985714285714286</v>
      </c>
      <c r="V587" s="155">
        <v>0.96969696969697</v>
      </c>
      <c r="W587" s="173">
        <v>-0.000865800865800903</v>
      </c>
      <c r="X587" s="158">
        <v>446</v>
      </c>
      <c r="Y587" s="208">
        <v>436</v>
      </c>
      <c r="Z587" s="208">
        <v>459</v>
      </c>
      <c r="AA587" s="208">
        <v>455</v>
      </c>
      <c r="AB587" s="209">
        <v>0.977578475336323</v>
      </c>
      <c r="AC587" s="155">
        <v>0.991285403050109</v>
      </c>
      <c r="AD587" s="173">
        <v>-0.013706927713786</v>
      </c>
    </row>
    <row r="588" spans="1:30">
      <c r="A588" s="175" t="s">
        <v>375</v>
      </c>
      <c r="B588" s="214" t="s">
        <v>1818</v>
      </c>
      <c r="C588" s="214" t="s">
        <v>582</v>
      </c>
      <c r="D588" s="153">
        <v>53</v>
      </c>
      <c r="E588" s="153">
        <v>44</v>
      </c>
      <c r="F588" s="151">
        <v>53</v>
      </c>
      <c r="G588" s="151">
        <v>43</v>
      </c>
      <c r="H588" s="151">
        <v>47</v>
      </c>
      <c r="I588" s="151">
        <v>45</v>
      </c>
      <c r="J588" s="172">
        <v>0.9</v>
      </c>
      <c r="K588" s="154">
        <v>0.830188679245283</v>
      </c>
      <c r="L588" s="154">
        <v>0.811320754716981</v>
      </c>
      <c r="M588" s="154">
        <v>0.957446808510638</v>
      </c>
      <c r="N588" s="207">
        <v>1147</v>
      </c>
      <c r="O588" s="153">
        <v>900</v>
      </c>
      <c r="P588" s="153">
        <v>42</v>
      </c>
      <c r="Q588" s="151">
        <v>40</v>
      </c>
      <c r="R588" s="151">
        <v>37</v>
      </c>
      <c r="S588" s="154">
        <v>0.784655623365301</v>
      </c>
      <c r="T588" s="154">
        <v>0.792452830188679</v>
      </c>
      <c r="U588" s="155">
        <v>0.754716981132076</v>
      </c>
      <c r="V588" s="155">
        <v>0.787234042553192</v>
      </c>
      <c r="W588" s="173">
        <v>0.0377358490566038</v>
      </c>
      <c r="X588" s="158">
        <v>341</v>
      </c>
      <c r="Y588" s="208">
        <v>264</v>
      </c>
      <c r="Z588" s="208">
        <v>327</v>
      </c>
      <c r="AA588" s="208">
        <v>254</v>
      </c>
      <c r="AB588" s="209">
        <v>0.774193548387097</v>
      </c>
      <c r="AC588" s="155">
        <v>0.776758409785933</v>
      </c>
      <c r="AD588" s="173">
        <v>-0.00256486139883594</v>
      </c>
    </row>
    <row r="589" spans="1:30">
      <c r="A589" s="175" t="s">
        <v>375</v>
      </c>
      <c r="B589" s="214" t="s">
        <v>1818</v>
      </c>
      <c r="C589" s="214" t="s">
        <v>583</v>
      </c>
      <c r="D589" s="153">
        <v>79</v>
      </c>
      <c r="E589" s="153">
        <v>78</v>
      </c>
      <c r="F589" s="151">
        <v>78</v>
      </c>
      <c r="G589" s="151">
        <v>78</v>
      </c>
      <c r="H589" s="151">
        <v>70</v>
      </c>
      <c r="I589" s="151">
        <v>68</v>
      </c>
      <c r="J589" s="172">
        <v>0.9</v>
      </c>
      <c r="K589" s="154">
        <v>0.987341772151899</v>
      </c>
      <c r="L589" s="154">
        <v>1</v>
      </c>
      <c r="M589" s="154">
        <v>0.971428571428571</v>
      </c>
      <c r="N589" s="207">
        <v>1712</v>
      </c>
      <c r="O589" s="153">
        <v>1642</v>
      </c>
      <c r="P589" s="153">
        <v>77</v>
      </c>
      <c r="Q589" s="151">
        <v>76</v>
      </c>
      <c r="R589" s="151">
        <v>64</v>
      </c>
      <c r="S589" s="154">
        <v>0.95911214953271</v>
      </c>
      <c r="T589" s="154">
        <v>0.974683544303797</v>
      </c>
      <c r="U589" s="155">
        <v>0.974358974358974</v>
      </c>
      <c r="V589" s="155">
        <v>0.914285714285714</v>
      </c>
      <c r="W589" s="173">
        <v>0.000324569944823105</v>
      </c>
      <c r="X589" s="158">
        <v>493</v>
      </c>
      <c r="Y589" s="208">
        <v>474</v>
      </c>
      <c r="Z589" s="208">
        <v>501</v>
      </c>
      <c r="AA589" s="208">
        <v>468</v>
      </c>
      <c r="AB589" s="209">
        <v>0.961460446247465</v>
      </c>
      <c r="AC589" s="155">
        <v>0.934131736526946</v>
      </c>
      <c r="AD589" s="173">
        <v>0.0273287097205184</v>
      </c>
    </row>
    <row r="590" spans="1:30">
      <c r="A590" s="175" t="s">
        <v>375</v>
      </c>
      <c r="B590" s="214" t="s">
        <v>1818</v>
      </c>
      <c r="C590" s="214" t="s">
        <v>584</v>
      </c>
      <c r="D590" s="153">
        <v>66</v>
      </c>
      <c r="E590" s="153">
        <v>59</v>
      </c>
      <c r="F590" s="151">
        <v>66</v>
      </c>
      <c r="G590" s="151">
        <v>62</v>
      </c>
      <c r="H590" s="151">
        <v>60</v>
      </c>
      <c r="I590" s="151">
        <v>52</v>
      </c>
      <c r="J590" s="172">
        <v>0.9</v>
      </c>
      <c r="K590" s="154">
        <v>0.893939393939394</v>
      </c>
      <c r="L590" s="154">
        <v>0.939393939393939</v>
      </c>
      <c r="M590" s="154">
        <v>0.866666666666667</v>
      </c>
      <c r="N590" s="207">
        <v>1447</v>
      </c>
      <c r="O590" s="153">
        <v>1213</v>
      </c>
      <c r="P590" s="153">
        <v>57</v>
      </c>
      <c r="Q590" s="151">
        <v>59</v>
      </c>
      <c r="R590" s="151">
        <v>47</v>
      </c>
      <c r="S590" s="154">
        <v>0.838286109191431</v>
      </c>
      <c r="T590" s="154">
        <v>0.863636363636364</v>
      </c>
      <c r="U590" s="155">
        <v>0.893939393939394</v>
      </c>
      <c r="V590" s="155">
        <v>0.783333333333333</v>
      </c>
      <c r="W590" s="173">
        <v>-0.0303030303030303</v>
      </c>
      <c r="X590" s="158">
        <v>419</v>
      </c>
      <c r="Y590" s="208">
        <v>358</v>
      </c>
      <c r="Z590" s="208">
        <v>418</v>
      </c>
      <c r="AA590" s="208">
        <v>347</v>
      </c>
      <c r="AB590" s="209">
        <v>0.854415274463007</v>
      </c>
      <c r="AC590" s="155">
        <v>0.830143540669856</v>
      </c>
      <c r="AD590" s="173">
        <v>0.0242717337931507</v>
      </c>
    </row>
    <row r="591" spans="1:30">
      <c r="A591" s="175" t="s">
        <v>375</v>
      </c>
      <c r="B591" s="214" t="s">
        <v>1818</v>
      </c>
      <c r="C591" s="214" t="s">
        <v>585</v>
      </c>
      <c r="D591" s="153">
        <v>44</v>
      </c>
      <c r="E591" s="153">
        <v>44</v>
      </c>
      <c r="F591" s="151">
        <v>46</v>
      </c>
      <c r="G591" s="151">
        <v>46</v>
      </c>
      <c r="H591" s="151">
        <v>44</v>
      </c>
      <c r="I591" s="151">
        <v>43</v>
      </c>
      <c r="J591" s="172">
        <v>0.9</v>
      </c>
      <c r="K591" s="154">
        <v>1</v>
      </c>
      <c r="L591" s="154">
        <v>1</v>
      </c>
      <c r="M591" s="154">
        <v>0.977272727272727</v>
      </c>
      <c r="N591" s="207">
        <v>1070</v>
      </c>
      <c r="O591" s="153">
        <v>1047</v>
      </c>
      <c r="P591" s="153">
        <v>42</v>
      </c>
      <c r="Q591" s="151">
        <v>44</v>
      </c>
      <c r="R591" s="151">
        <v>42</v>
      </c>
      <c r="S591" s="154">
        <v>0.978504672897196</v>
      </c>
      <c r="T591" s="154">
        <v>0.954545454545455</v>
      </c>
      <c r="U591" s="155">
        <v>0.956521739130435</v>
      </c>
      <c r="V591" s="155">
        <v>0.954545454545455</v>
      </c>
      <c r="W591" s="173">
        <v>-0.00197628458498023</v>
      </c>
      <c r="X591" s="158">
        <v>302</v>
      </c>
      <c r="Y591" s="208">
        <v>294</v>
      </c>
      <c r="Z591" s="208">
        <v>320</v>
      </c>
      <c r="AA591" s="208">
        <v>313</v>
      </c>
      <c r="AB591" s="209">
        <v>0.973509933774834</v>
      </c>
      <c r="AC591" s="155">
        <v>0.978125</v>
      </c>
      <c r="AD591" s="173">
        <v>-0.00461506622516561</v>
      </c>
    </row>
    <row r="592" spans="1:30">
      <c r="A592" s="175" t="s">
        <v>375</v>
      </c>
      <c r="B592" s="214" t="s">
        <v>1818</v>
      </c>
      <c r="C592" s="214" t="s">
        <v>586</v>
      </c>
      <c r="D592" s="153">
        <v>42</v>
      </c>
      <c r="E592" s="153">
        <v>42</v>
      </c>
      <c r="F592" s="151">
        <v>42</v>
      </c>
      <c r="G592" s="151">
        <v>42</v>
      </c>
      <c r="H592" s="151">
        <v>38</v>
      </c>
      <c r="I592" s="151">
        <v>38</v>
      </c>
      <c r="J592" s="172">
        <v>0.9</v>
      </c>
      <c r="K592" s="154">
        <v>1</v>
      </c>
      <c r="L592" s="154">
        <v>1</v>
      </c>
      <c r="M592" s="154">
        <v>1</v>
      </c>
      <c r="N592" s="207">
        <v>914</v>
      </c>
      <c r="O592" s="153">
        <v>888</v>
      </c>
      <c r="P592" s="153">
        <v>40</v>
      </c>
      <c r="Q592" s="151">
        <v>42</v>
      </c>
      <c r="R592" s="151">
        <v>37</v>
      </c>
      <c r="S592" s="154">
        <v>0.971553610503282</v>
      </c>
      <c r="T592" s="154">
        <v>0.952380952380952</v>
      </c>
      <c r="U592" s="155">
        <v>1</v>
      </c>
      <c r="V592" s="155">
        <v>0.973684210526316</v>
      </c>
      <c r="W592" s="173">
        <v>-0.0476190476190477</v>
      </c>
      <c r="X592" s="158">
        <v>260</v>
      </c>
      <c r="Y592" s="208">
        <v>251</v>
      </c>
      <c r="Z592" s="208">
        <v>267</v>
      </c>
      <c r="AA592" s="208">
        <v>264</v>
      </c>
      <c r="AB592" s="209">
        <v>0.965384615384615</v>
      </c>
      <c r="AC592" s="155">
        <v>0.98876404494382</v>
      </c>
      <c r="AD592" s="173">
        <v>-0.0233794295592048</v>
      </c>
    </row>
    <row r="593" spans="1:30">
      <c r="A593" s="175" t="s">
        <v>375</v>
      </c>
      <c r="B593" s="214" t="s">
        <v>1818</v>
      </c>
      <c r="C593" s="214" t="s">
        <v>587</v>
      </c>
      <c r="D593" s="153">
        <v>40</v>
      </c>
      <c r="E593" s="153">
        <v>40</v>
      </c>
      <c r="F593" s="151">
        <v>39</v>
      </c>
      <c r="G593" s="151">
        <v>38</v>
      </c>
      <c r="H593" s="151">
        <v>34</v>
      </c>
      <c r="I593" s="151">
        <v>33</v>
      </c>
      <c r="J593" s="172">
        <v>0.9</v>
      </c>
      <c r="K593" s="154">
        <v>1</v>
      </c>
      <c r="L593" s="154">
        <v>0.974358974358974</v>
      </c>
      <c r="M593" s="154">
        <v>0.970588235294118</v>
      </c>
      <c r="N593" s="207">
        <v>844</v>
      </c>
      <c r="O593" s="153">
        <v>819</v>
      </c>
      <c r="P593" s="153">
        <v>39</v>
      </c>
      <c r="Q593" s="151">
        <v>38</v>
      </c>
      <c r="R593" s="151">
        <v>33</v>
      </c>
      <c r="S593" s="154">
        <v>0.970379146919431</v>
      </c>
      <c r="T593" s="154">
        <v>0.975</v>
      </c>
      <c r="U593" s="155">
        <v>0.974358974358974</v>
      </c>
      <c r="V593" s="155">
        <v>0.970588235294118</v>
      </c>
      <c r="W593" s="173">
        <v>0.000641025641025639</v>
      </c>
      <c r="X593" s="158">
        <v>243</v>
      </c>
      <c r="Y593" s="208">
        <v>237</v>
      </c>
      <c r="Z593" s="208">
        <v>243</v>
      </c>
      <c r="AA593" s="208">
        <v>237</v>
      </c>
      <c r="AB593" s="209">
        <v>0.975308641975309</v>
      </c>
      <c r="AC593" s="155">
        <v>0.975308641975309</v>
      </c>
      <c r="AD593" s="173">
        <v>0</v>
      </c>
    </row>
    <row r="594" spans="1:30">
      <c r="A594" s="175" t="s">
        <v>375</v>
      </c>
      <c r="B594" s="214" t="s">
        <v>1818</v>
      </c>
      <c r="C594" s="214" t="s">
        <v>588</v>
      </c>
      <c r="D594" s="153">
        <v>20</v>
      </c>
      <c r="E594" s="153">
        <v>20</v>
      </c>
      <c r="F594" s="151">
        <v>22</v>
      </c>
      <c r="G594" s="151">
        <v>22</v>
      </c>
      <c r="H594" s="151">
        <v>20</v>
      </c>
      <c r="I594" s="151">
        <v>20</v>
      </c>
      <c r="J594" s="172">
        <v>0.9</v>
      </c>
      <c r="K594" s="154">
        <v>1</v>
      </c>
      <c r="L594" s="154">
        <v>1</v>
      </c>
      <c r="M594" s="154">
        <v>1</v>
      </c>
      <c r="N594" s="207">
        <v>490</v>
      </c>
      <c r="O594" s="153">
        <v>481</v>
      </c>
      <c r="P594" s="153">
        <v>20</v>
      </c>
      <c r="Q594" s="151">
        <v>21</v>
      </c>
      <c r="R594" s="151">
        <v>20</v>
      </c>
      <c r="S594" s="154">
        <v>0.981632653061224</v>
      </c>
      <c r="T594" s="154">
        <v>1</v>
      </c>
      <c r="U594" s="155">
        <v>0.954545454545455</v>
      </c>
      <c r="V594" s="155">
        <v>1</v>
      </c>
      <c r="W594" s="173">
        <v>0.0454545454545454</v>
      </c>
      <c r="X594" s="158">
        <v>141</v>
      </c>
      <c r="Y594" s="208">
        <v>139</v>
      </c>
      <c r="Z594" s="208">
        <v>140</v>
      </c>
      <c r="AA594" s="208">
        <v>139</v>
      </c>
      <c r="AB594" s="209">
        <v>0.985815602836879</v>
      </c>
      <c r="AC594" s="155">
        <v>0.992857142857143</v>
      </c>
      <c r="AD594" s="173">
        <v>-0.00704154002026347</v>
      </c>
    </row>
    <row r="595" spans="1:30">
      <c r="A595" s="175" t="s">
        <v>375</v>
      </c>
      <c r="B595" s="214" t="s">
        <v>1818</v>
      </c>
      <c r="C595" s="214" t="s">
        <v>589</v>
      </c>
      <c r="D595" s="153">
        <v>92</v>
      </c>
      <c r="E595" s="153">
        <v>89</v>
      </c>
      <c r="F595" s="151">
        <v>94</v>
      </c>
      <c r="G595" s="151">
        <v>91</v>
      </c>
      <c r="H595" s="151">
        <v>73</v>
      </c>
      <c r="I595" s="151">
        <v>70</v>
      </c>
      <c r="J595" s="172">
        <v>0.9</v>
      </c>
      <c r="K595" s="154">
        <v>0.967391304347826</v>
      </c>
      <c r="L595" s="154">
        <v>0.968085106382979</v>
      </c>
      <c r="M595" s="154">
        <v>0.958904109589041</v>
      </c>
      <c r="N595" s="207">
        <v>1997</v>
      </c>
      <c r="O595" s="153">
        <v>1929</v>
      </c>
      <c r="P595" s="153">
        <v>87</v>
      </c>
      <c r="Q595" s="151">
        <v>88</v>
      </c>
      <c r="R595" s="151">
        <v>69</v>
      </c>
      <c r="S595" s="154">
        <v>0.965948923385078</v>
      </c>
      <c r="T595" s="154">
        <v>0.945652173913043</v>
      </c>
      <c r="U595" s="155">
        <v>0.936170212765957</v>
      </c>
      <c r="V595" s="155">
        <v>0.945205479452055</v>
      </c>
      <c r="W595" s="173">
        <v>0.00948196114708599</v>
      </c>
      <c r="X595" s="158">
        <v>571</v>
      </c>
      <c r="Y595" s="208">
        <v>548</v>
      </c>
      <c r="Z595" s="208">
        <v>583</v>
      </c>
      <c r="AA595" s="208">
        <v>566</v>
      </c>
      <c r="AB595" s="209">
        <v>0.959719789842382</v>
      </c>
      <c r="AC595" s="155">
        <v>0.970840480274443</v>
      </c>
      <c r="AD595" s="173">
        <v>-0.0111206904320608</v>
      </c>
    </row>
    <row r="596" spans="1:30">
      <c r="A596" s="175" t="s">
        <v>375</v>
      </c>
      <c r="B596" s="214" t="s">
        <v>1818</v>
      </c>
      <c r="C596" s="214" t="s">
        <v>590</v>
      </c>
      <c r="D596" s="153">
        <v>71</v>
      </c>
      <c r="E596" s="153">
        <v>70</v>
      </c>
      <c r="F596" s="151">
        <v>71</v>
      </c>
      <c r="G596" s="151">
        <v>69</v>
      </c>
      <c r="H596" s="151">
        <v>63</v>
      </c>
      <c r="I596" s="151">
        <v>59</v>
      </c>
      <c r="J596" s="172">
        <v>0.9</v>
      </c>
      <c r="K596" s="154">
        <v>0.985915492957746</v>
      </c>
      <c r="L596" s="154">
        <v>0.971830985915493</v>
      </c>
      <c r="M596" s="154">
        <v>0.936507936507937</v>
      </c>
      <c r="N596" s="207">
        <v>1556</v>
      </c>
      <c r="O596" s="153">
        <v>1523</v>
      </c>
      <c r="P596" s="153">
        <v>68</v>
      </c>
      <c r="Q596" s="151">
        <v>69</v>
      </c>
      <c r="R596" s="151">
        <v>58</v>
      </c>
      <c r="S596" s="154">
        <v>0.97879177377892</v>
      </c>
      <c r="T596" s="154">
        <v>0.957746478873239</v>
      </c>
      <c r="U596" s="155">
        <v>0.971830985915493</v>
      </c>
      <c r="V596" s="155">
        <v>0.920634920634921</v>
      </c>
      <c r="W596" s="173">
        <v>-0.0140845070422536</v>
      </c>
      <c r="X596" s="158">
        <v>448</v>
      </c>
      <c r="Y596" s="208">
        <v>433</v>
      </c>
      <c r="Z596" s="208">
        <v>458</v>
      </c>
      <c r="AA596" s="208">
        <v>451</v>
      </c>
      <c r="AB596" s="209">
        <v>0.966517857142857</v>
      </c>
      <c r="AC596" s="155">
        <v>0.98471615720524</v>
      </c>
      <c r="AD596" s="173">
        <v>-0.0181983000623831</v>
      </c>
    </row>
    <row r="597" spans="1:30">
      <c r="A597" s="175" t="s">
        <v>375</v>
      </c>
      <c r="B597" s="214" t="s">
        <v>1818</v>
      </c>
      <c r="C597" s="214" t="s">
        <v>591</v>
      </c>
      <c r="D597" s="153">
        <v>30</v>
      </c>
      <c r="E597" s="153">
        <v>29</v>
      </c>
      <c r="F597" s="151">
        <v>30</v>
      </c>
      <c r="G597" s="151">
        <v>30</v>
      </c>
      <c r="H597" s="151">
        <v>25</v>
      </c>
      <c r="I597" s="151">
        <v>23</v>
      </c>
      <c r="J597" s="172">
        <v>0.9</v>
      </c>
      <c r="K597" s="154">
        <v>0.966666666666667</v>
      </c>
      <c r="L597" s="154">
        <v>1</v>
      </c>
      <c r="M597" s="154">
        <v>0.92</v>
      </c>
      <c r="N597" s="207">
        <v>660</v>
      </c>
      <c r="O597" s="153">
        <v>631</v>
      </c>
      <c r="P597" s="153">
        <v>28</v>
      </c>
      <c r="Q597" s="151">
        <v>30</v>
      </c>
      <c r="R597" s="151">
        <v>23</v>
      </c>
      <c r="S597" s="154">
        <v>0.956060606060606</v>
      </c>
      <c r="T597" s="154">
        <v>0.933333333333333</v>
      </c>
      <c r="U597" s="155">
        <v>1</v>
      </c>
      <c r="V597" s="155">
        <v>0.92</v>
      </c>
      <c r="W597" s="173">
        <v>-0.0666666666666667</v>
      </c>
      <c r="X597" s="158">
        <v>196</v>
      </c>
      <c r="Y597" s="208">
        <v>190</v>
      </c>
      <c r="Z597" s="208">
        <v>190</v>
      </c>
      <c r="AA597" s="208">
        <v>185</v>
      </c>
      <c r="AB597" s="209">
        <v>0.969387755102041</v>
      </c>
      <c r="AC597" s="155">
        <v>0.973684210526316</v>
      </c>
      <c r="AD597" s="173">
        <v>-0.00429645542427504</v>
      </c>
    </row>
    <row r="598" spans="1:30">
      <c r="A598" s="175" t="s">
        <v>375</v>
      </c>
      <c r="B598" s="214" t="s">
        <v>1818</v>
      </c>
      <c r="C598" s="214" t="s">
        <v>592</v>
      </c>
      <c r="D598" s="153">
        <v>48</v>
      </c>
      <c r="E598" s="153">
        <v>47</v>
      </c>
      <c r="F598" s="151">
        <v>48</v>
      </c>
      <c r="G598" s="151">
        <v>46</v>
      </c>
      <c r="H598" s="151">
        <v>36</v>
      </c>
      <c r="I598" s="151">
        <v>35</v>
      </c>
      <c r="J598" s="172">
        <v>0.9</v>
      </c>
      <c r="K598" s="154">
        <v>0.979166666666667</v>
      </c>
      <c r="L598" s="154">
        <v>0.958333333333333</v>
      </c>
      <c r="M598" s="154">
        <v>0.972222222222222</v>
      </c>
      <c r="N598" s="207">
        <v>984</v>
      </c>
      <c r="O598" s="153">
        <v>929</v>
      </c>
      <c r="P598" s="153">
        <v>47</v>
      </c>
      <c r="Q598" s="151">
        <v>45</v>
      </c>
      <c r="R598" s="151">
        <v>35</v>
      </c>
      <c r="S598" s="154">
        <v>0.944105691056911</v>
      </c>
      <c r="T598" s="154">
        <v>0.979166666666667</v>
      </c>
      <c r="U598" s="155">
        <v>0.9375</v>
      </c>
      <c r="V598" s="155">
        <v>0.972222222222222</v>
      </c>
      <c r="W598" s="173">
        <v>0.0416666666666666</v>
      </c>
      <c r="X598" s="158">
        <v>284</v>
      </c>
      <c r="Y598" s="208">
        <v>271</v>
      </c>
      <c r="Z598" s="208">
        <v>285</v>
      </c>
      <c r="AA598" s="208">
        <v>266</v>
      </c>
      <c r="AB598" s="209">
        <v>0.954225352112676</v>
      </c>
      <c r="AC598" s="155">
        <v>0.933333333333333</v>
      </c>
      <c r="AD598" s="173">
        <v>0.0208920187793427</v>
      </c>
    </row>
    <row r="599" spans="1:30">
      <c r="A599" s="175" t="s">
        <v>375</v>
      </c>
      <c r="B599" s="214" t="s">
        <v>1818</v>
      </c>
      <c r="C599" s="214" t="s">
        <v>593</v>
      </c>
      <c r="D599" s="153">
        <v>47</v>
      </c>
      <c r="E599" s="153">
        <v>47</v>
      </c>
      <c r="F599" s="151">
        <v>48</v>
      </c>
      <c r="G599" s="151">
        <v>48</v>
      </c>
      <c r="H599" s="151">
        <v>50</v>
      </c>
      <c r="I599" s="151">
        <v>46</v>
      </c>
      <c r="J599" s="172">
        <v>0.9</v>
      </c>
      <c r="K599" s="154">
        <v>1</v>
      </c>
      <c r="L599" s="154">
        <v>1</v>
      </c>
      <c r="M599" s="154">
        <v>0.92</v>
      </c>
      <c r="N599" s="207">
        <v>1129</v>
      </c>
      <c r="O599" s="153">
        <v>1038</v>
      </c>
      <c r="P599" s="153">
        <v>46</v>
      </c>
      <c r="Q599" s="151">
        <v>48</v>
      </c>
      <c r="R599" s="151">
        <v>45</v>
      </c>
      <c r="S599" s="154">
        <v>0.919397697077059</v>
      </c>
      <c r="T599" s="154">
        <v>0.978723404255319</v>
      </c>
      <c r="U599" s="155">
        <v>1</v>
      </c>
      <c r="V599" s="155">
        <v>0.9</v>
      </c>
      <c r="W599" s="173">
        <v>-0.0212765957446809</v>
      </c>
      <c r="X599" s="158">
        <v>315</v>
      </c>
      <c r="Y599" s="208">
        <v>293</v>
      </c>
      <c r="Z599" s="208">
        <v>333</v>
      </c>
      <c r="AA599" s="208">
        <v>289</v>
      </c>
      <c r="AB599" s="209">
        <v>0.93015873015873</v>
      </c>
      <c r="AC599" s="155">
        <v>0.867867867867868</v>
      </c>
      <c r="AD599" s="173">
        <v>0.0622908622908623</v>
      </c>
    </row>
    <row r="600" spans="1:30">
      <c r="A600" s="175" t="s">
        <v>375</v>
      </c>
      <c r="B600" s="214" t="s">
        <v>1818</v>
      </c>
      <c r="C600" s="214" t="s">
        <v>594</v>
      </c>
      <c r="D600" s="153">
        <v>76</v>
      </c>
      <c r="E600" s="153">
        <v>74</v>
      </c>
      <c r="F600" s="151">
        <v>76</v>
      </c>
      <c r="G600" s="151">
        <v>74</v>
      </c>
      <c r="H600" s="151">
        <v>74</v>
      </c>
      <c r="I600" s="151">
        <v>71</v>
      </c>
      <c r="J600" s="172">
        <v>0.9</v>
      </c>
      <c r="K600" s="154">
        <v>0.973684210526316</v>
      </c>
      <c r="L600" s="154">
        <v>0.973684210526316</v>
      </c>
      <c r="M600" s="154">
        <v>0.959459459459459</v>
      </c>
      <c r="N600" s="207">
        <v>1738</v>
      </c>
      <c r="O600" s="153">
        <v>1668</v>
      </c>
      <c r="P600" s="153">
        <v>73</v>
      </c>
      <c r="Q600" s="151">
        <v>74</v>
      </c>
      <c r="R600" s="151">
        <v>69</v>
      </c>
      <c r="S600" s="154">
        <v>0.959723820483314</v>
      </c>
      <c r="T600" s="154">
        <v>0.960526315789474</v>
      </c>
      <c r="U600" s="155">
        <v>0.973684210526316</v>
      </c>
      <c r="V600" s="155">
        <v>0.932432432432432</v>
      </c>
      <c r="W600" s="173">
        <v>-0.0131578947368421</v>
      </c>
      <c r="X600" s="158">
        <v>505</v>
      </c>
      <c r="Y600" s="208">
        <v>484</v>
      </c>
      <c r="Z600" s="208">
        <v>498</v>
      </c>
      <c r="AA600" s="208">
        <v>480</v>
      </c>
      <c r="AB600" s="209">
        <v>0.958415841584158</v>
      </c>
      <c r="AC600" s="155">
        <v>0.963855421686747</v>
      </c>
      <c r="AD600" s="173">
        <v>-0.0054395801025886</v>
      </c>
    </row>
    <row r="601" spans="1:30">
      <c r="A601" s="175" t="s">
        <v>375</v>
      </c>
      <c r="B601" s="214" t="s">
        <v>1818</v>
      </c>
      <c r="C601" s="214" t="s">
        <v>595</v>
      </c>
      <c r="D601" s="153">
        <v>46</v>
      </c>
      <c r="E601" s="153">
        <v>46</v>
      </c>
      <c r="F601" s="151">
        <v>46</v>
      </c>
      <c r="G601" s="151">
        <v>46</v>
      </c>
      <c r="H601" s="151">
        <v>44</v>
      </c>
      <c r="I601" s="151">
        <v>43</v>
      </c>
      <c r="J601" s="172">
        <v>0.9</v>
      </c>
      <c r="K601" s="154">
        <v>1</v>
      </c>
      <c r="L601" s="154">
        <v>1</v>
      </c>
      <c r="M601" s="154">
        <v>0.977272727272727</v>
      </c>
      <c r="N601" s="207">
        <v>1033</v>
      </c>
      <c r="O601" s="153">
        <v>999</v>
      </c>
      <c r="P601" s="153">
        <v>46</v>
      </c>
      <c r="Q601" s="151">
        <v>46</v>
      </c>
      <c r="R601" s="151">
        <v>43</v>
      </c>
      <c r="S601" s="154">
        <v>0.967086156824782</v>
      </c>
      <c r="T601" s="154">
        <v>1</v>
      </c>
      <c r="U601" s="155">
        <v>1</v>
      </c>
      <c r="V601" s="155">
        <v>0.977272727272727</v>
      </c>
      <c r="W601" s="173">
        <v>0</v>
      </c>
      <c r="X601" s="158">
        <v>306</v>
      </c>
      <c r="Y601" s="208">
        <v>302</v>
      </c>
      <c r="Z601" s="208">
        <v>297</v>
      </c>
      <c r="AA601" s="208">
        <v>281</v>
      </c>
      <c r="AB601" s="209">
        <v>0.986928104575163</v>
      </c>
      <c r="AC601" s="155">
        <v>0.946127946127946</v>
      </c>
      <c r="AD601" s="173">
        <v>0.0408001584472173</v>
      </c>
    </row>
    <row r="602" spans="1:30">
      <c r="A602" s="175" t="s">
        <v>375</v>
      </c>
      <c r="B602" s="214" t="s">
        <v>1818</v>
      </c>
      <c r="C602" s="214" t="s">
        <v>596</v>
      </c>
      <c r="D602" s="153">
        <v>19</v>
      </c>
      <c r="E602" s="153">
        <v>19</v>
      </c>
      <c r="F602" s="151">
        <v>20</v>
      </c>
      <c r="G602" s="151">
        <v>20</v>
      </c>
      <c r="H602" s="151">
        <v>16</v>
      </c>
      <c r="I602" s="151">
        <v>16</v>
      </c>
      <c r="J602" s="172">
        <v>0.9</v>
      </c>
      <c r="K602" s="154">
        <v>1</v>
      </c>
      <c r="L602" s="154">
        <v>1</v>
      </c>
      <c r="M602" s="154">
        <v>1</v>
      </c>
      <c r="N602" s="207">
        <v>465</v>
      </c>
      <c r="O602" s="153">
        <v>448</v>
      </c>
      <c r="P602" s="153">
        <v>19</v>
      </c>
      <c r="Q602" s="151">
        <v>20</v>
      </c>
      <c r="R602" s="151">
        <v>16</v>
      </c>
      <c r="S602" s="154">
        <v>0.963440860215054</v>
      </c>
      <c r="T602" s="154">
        <v>1</v>
      </c>
      <c r="U602" s="155">
        <v>1</v>
      </c>
      <c r="V602" s="155">
        <v>1</v>
      </c>
      <c r="W602" s="173">
        <v>0</v>
      </c>
      <c r="X602" s="158">
        <v>130</v>
      </c>
      <c r="Y602" s="208">
        <v>125</v>
      </c>
      <c r="Z602" s="208">
        <v>136</v>
      </c>
      <c r="AA602" s="208">
        <v>128</v>
      </c>
      <c r="AB602" s="209">
        <v>0.961538461538462</v>
      </c>
      <c r="AC602" s="155">
        <v>0.941176470588235</v>
      </c>
      <c r="AD602" s="173">
        <v>0.0203619909502263</v>
      </c>
    </row>
    <row r="603" spans="1:30">
      <c r="A603" s="175" t="s">
        <v>375</v>
      </c>
      <c r="B603" s="214" t="s">
        <v>1818</v>
      </c>
      <c r="C603" s="214" t="s">
        <v>597</v>
      </c>
      <c r="D603" s="153">
        <v>57</v>
      </c>
      <c r="E603" s="153">
        <v>52</v>
      </c>
      <c r="F603" s="151">
        <v>55</v>
      </c>
      <c r="G603" s="151">
        <v>54</v>
      </c>
      <c r="H603" s="151">
        <v>50</v>
      </c>
      <c r="I603" s="151">
        <v>46</v>
      </c>
      <c r="J603" s="172">
        <v>0.9</v>
      </c>
      <c r="K603" s="154">
        <v>0.912280701754386</v>
      </c>
      <c r="L603" s="154">
        <v>0.981818181818182</v>
      </c>
      <c r="M603" s="154">
        <v>0.92</v>
      </c>
      <c r="N603" s="207">
        <v>1210</v>
      </c>
      <c r="O603" s="153">
        <v>1041</v>
      </c>
      <c r="P603" s="153">
        <v>47</v>
      </c>
      <c r="Q603" s="151">
        <v>48</v>
      </c>
      <c r="R603" s="151">
        <v>43</v>
      </c>
      <c r="S603" s="154">
        <v>0.860330578512397</v>
      </c>
      <c r="T603" s="154">
        <v>0.824561403508772</v>
      </c>
      <c r="U603" s="155">
        <v>0.872727272727273</v>
      </c>
      <c r="V603" s="155">
        <v>0.86</v>
      </c>
      <c r="W603" s="173">
        <v>-0.0481658692185007</v>
      </c>
      <c r="X603" s="158">
        <v>354</v>
      </c>
      <c r="Y603" s="208">
        <v>291</v>
      </c>
      <c r="Z603" s="208">
        <v>347</v>
      </c>
      <c r="AA603" s="208">
        <v>305</v>
      </c>
      <c r="AB603" s="209">
        <v>0.822033898305085</v>
      </c>
      <c r="AC603" s="155">
        <v>0.878962536023055</v>
      </c>
      <c r="AD603" s="173">
        <v>-0.05692863771797</v>
      </c>
    </row>
    <row r="604" spans="1:30">
      <c r="A604" s="175" t="s">
        <v>375</v>
      </c>
      <c r="B604" s="214" t="s">
        <v>1819</v>
      </c>
      <c r="C604" s="214" t="s">
        <v>598</v>
      </c>
      <c r="D604" s="153">
        <v>55</v>
      </c>
      <c r="E604" s="153">
        <v>55</v>
      </c>
      <c r="F604" s="151">
        <v>55</v>
      </c>
      <c r="G604" s="151">
        <v>55</v>
      </c>
      <c r="H604" s="151">
        <v>42</v>
      </c>
      <c r="I604" s="151">
        <v>42</v>
      </c>
      <c r="J604" s="172">
        <v>0.9</v>
      </c>
      <c r="K604" s="154">
        <v>1</v>
      </c>
      <c r="L604" s="154">
        <v>1</v>
      </c>
      <c r="M604" s="154">
        <v>1</v>
      </c>
      <c r="N604" s="207">
        <v>1168</v>
      </c>
      <c r="O604" s="153">
        <v>1154</v>
      </c>
      <c r="P604" s="153">
        <v>55</v>
      </c>
      <c r="Q604" s="151">
        <v>55</v>
      </c>
      <c r="R604" s="151">
        <v>42</v>
      </c>
      <c r="S604" s="154">
        <v>0.988013698630137</v>
      </c>
      <c r="T604" s="154">
        <v>1</v>
      </c>
      <c r="U604" s="155">
        <v>1</v>
      </c>
      <c r="V604" s="155">
        <v>1</v>
      </c>
      <c r="W604" s="173">
        <v>0</v>
      </c>
      <c r="X604" s="158">
        <v>353</v>
      </c>
      <c r="Y604" s="208">
        <v>352</v>
      </c>
      <c r="Z604" s="208">
        <v>339</v>
      </c>
      <c r="AA604" s="208">
        <v>334</v>
      </c>
      <c r="AB604" s="209">
        <v>0.997167138810198</v>
      </c>
      <c r="AC604" s="155">
        <v>0.985250737463127</v>
      </c>
      <c r="AD604" s="173">
        <v>0.0119164013470714</v>
      </c>
    </row>
    <row r="605" spans="1:30">
      <c r="A605" s="175" t="s">
        <v>375</v>
      </c>
      <c r="B605" s="214" t="s">
        <v>1819</v>
      </c>
      <c r="C605" s="214" t="s">
        <v>599</v>
      </c>
      <c r="D605" s="153">
        <v>30</v>
      </c>
      <c r="E605" s="153">
        <v>30</v>
      </c>
      <c r="F605" s="151">
        <v>28</v>
      </c>
      <c r="G605" s="151">
        <v>27</v>
      </c>
      <c r="H605" s="151">
        <v>23</v>
      </c>
      <c r="I605" s="151">
        <v>23</v>
      </c>
      <c r="J605" s="172">
        <v>0.9</v>
      </c>
      <c r="K605" s="154">
        <v>1</v>
      </c>
      <c r="L605" s="154">
        <v>0.964285714285714</v>
      </c>
      <c r="M605" s="154">
        <v>1</v>
      </c>
      <c r="N605" s="207">
        <v>659</v>
      </c>
      <c r="O605" s="153">
        <v>653</v>
      </c>
      <c r="P605" s="153">
        <v>30</v>
      </c>
      <c r="Q605" s="151">
        <v>27</v>
      </c>
      <c r="R605" s="151">
        <v>23</v>
      </c>
      <c r="S605" s="154">
        <v>0.990895295902883</v>
      </c>
      <c r="T605" s="154">
        <v>1</v>
      </c>
      <c r="U605" s="155">
        <v>0.964285714285714</v>
      </c>
      <c r="V605" s="155">
        <v>1</v>
      </c>
      <c r="W605" s="173">
        <v>0.0357142857142857</v>
      </c>
      <c r="X605" s="158">
        <v>195</v>
      </c>
      <c r="Y605" s="208">
        <v>194</v>
      </c>
      <c r="Z605" s="208">
        <v>197</v>
      </c>
      <c r="AA605" s="208">
        <v>193</v>
      </c>
      <c r="AB605" s="209">
        <v>0.994871794871795</v>
      </c>
      <c r="AC605" s="155">
        <v>0.979695431472081</v>
      </c>
      <c r="AD605" s="173">
        <v>0.0151763633997136</v>
      </c>
    </row>
    <row r="606" spans="1:30">
      <c r="A606" s="175" t="s">
        <v>375</v>
      </c>
      <c r="B606" s="214" t="s">
        <v>1819</v>
      </c>
      <c r="C606" s="214" t="s">
        <v>600</v>
      </c>
      <c r="D606" s="153">
        <v>28</v>
      </c>
      <c r="E606" s="153">
        <v>28</v>
      </c>
      <c r="F606" s="151">
        <v>28</v>
      </c>
      <c r="G606" s="151">
        <v>28</v>
      </c>
      <c r="H606" s="151">
        <v>22</v>
      </c>
      <c r="I606" s="151">
        <v>22</v>
      </c>
      <c r="J606" s="172">
        <v>0.9</v>
      </c>
      <c r="K606" s="154">
        <v>1</v>
      </c>
      <c r="L606" s="154">
        <v>1</v>
      </c>
      <c r="M606" s="154">
        <v>1</v>
      </c>
      <c r="N606" s="207">
        <v>642</v>
      </c>
      <c r="O606" s="153">
        <v>635</v>
      </c>
      <c r="P606" s="153">
        <v>28</v>
      </c>
      <c r="Q606" s="151">
        <v>28</v>
      </c>
      <c r="R606" s="151">
        <v>21</v>
      </c>
      <c r="S606" s="154">
        <v>0.989096573208723</v>
      </c>
      <c r="T606" s="154">
        <v>1</v>
      </c>
      <c r="U606" s="155">
        <v>1</v>
      </c>
      <c r="V606" s="155">
        <v>0.954545454545455</v>
      </c>
      <c r="W606" s="173">
        <v>0</v>
      </c>
      <c r="X606" s="158">
        <v>188</v>
      </c>
      <c r="Y606" s="208">
        <v>187</v>
      </c>
      <c r="Z606" s="208">
        <v>186</v>
      </c>
      <c r="AA606" s="208">
        <v>184</v>
      </c>
      <c r="AB606" s="209">
        <v>0.99468085106383</v>
      </c>
      <c r="AC606" s="155">
        <v>0.989247311827957</v>
      </c>
      <c r="AD606" s="173">
        <v>0.00543353923587275</v>
      </c>
    </row>
    <row r="607" spans="1:30">
      <c r="A607" s="175" t="s">
        <v>375</v>
      </c>
      <c r="B607" s="214" t="s">
        <v>1819</v>
      </c>
      <c r="C607" s="214" t="s">
        <v>601</v>
      </c>
      <c r="D607" s="153">
        <v>51</v>
      </c>
      <c r="E607" s="153">
        <v>51</v>
      </c>
      <c r="F607" s="151">
        <v>52</v>
      </c>
      <c r="G607" s="151">
        <v>52</v>
      </c>
      <c r="H607" s="151">
        <v>42</v>
      </c>
      <c r="I607" s="151">
        <v>42</v>
      </c>
      <c r="J607" s="172">
        <v>0.9</v>
      </c>
      <c r="K607" s="154">
        <v>1</v>
      </c>
      <c r="L607" s="154">
        <v>1</v>
      </c>
      <c r="M607" s="154">
        <v>1</v>
      </c>
      <c r="N607" s="207">
        <v>1138</v>
      </c>
      <c r="O607" s="153">
        <v>1129</v>
      </c>
      <c r="P607" s="153">
        <v>51</v>
      </c>
      <c r="Q607" s="151">
        <v>52</v>
      </c>
      <c r="R607" s="151">
        <v>42</v>
      </c>
      <c r="S607" s="154">
        <v>0.992091388400703</v>
      </c>
      <c r="T607" s="154">
        <v>1</v>
      </c>
      <c r="U607" s="155">
        <v>1</v>
      </c>
      <c r="V607" s="155">
        <v>1</v>
      </c>
      <c r="W607" s="173">
        <v>0</v>
      </c>
      <c r="X607" s="158">
        <v>338</v>
      </c>
      <c r="Y607" s="208">
        <v>335</v>
      </c>
      <c r="Z607" s="208">
        <v>337</v>
      </c>
      <c r="AA607" s="208">
        <v>333</v>
      </c>
      <c r="AB607" s="209">
        <v>0.99112426035503</v>
      </c>
      <c r="AC607" s="155">
        <v>0.98813056379822</v>
      </c>
      <c r="AD607" s="173">
        <v>0.00299369655680992</v>
      </c>
    </row>
    <row r="608" spans="1:30">
      <c r="A608" s="175" t="s">
        <v>375</v>
      </c>
      <c r="B608" s="214" t="s">
        <v>1819</v>
      </c>
      <c r="C608" s="214" t="s">
        <v>602</v>
      </c>
      <c r="D608" s="153">
        <v>16</v>
      </c>
      <c r="E608" s="153">
        <v>16</v>
      </c>
      <c r="F608" s="151">
        <v>18</v>
      </c>
      <c r="G608" s="151">
        <v>18</v>
      </c>
      <c r="H608" s="151">
        <v>15</v>
      </c>
      <c r="I608" s="151">
        <v>15</v>
      </c>
      <c r="J608" s="172">
        <v>0.9</v>
      </c>
      <c r="K608" s="154">
        <v>1</v>
      </c>
      <c r="L608" s="154">
        <v>1</v>
      </c>
      <c r="M608" s="154">
        <v>1</v>
      </c>
      <c r="N608" s="207">
        <v>368</v>
      </c>
      <c r="O608" s="153">
        <v>367</v>
      </c>
      <c r="P608" s="153">
        <v>16</v>
      </c>
      <c r="Q608" s="151">
        <v>18</v>
      </c>
      <c r="R608" s="151">
        <v>15</v>
      </c>
      <c r="S608" s="154">
        <v>0.997282608695652</v>
      </c>
      <c r="T608" s="154">
        <v>1</v>
      </c>
      <c r="U608" s="155">
        <v>1</v>
      </c>
      <c r="V608" s="155">
        <v>1</v>
      </c>
      <c r="W608" s="173">
        <v>0</v>
      </c>
      <c r="X608" s="158">
        <v>103</v>
      </c>
      <c r="Y608" s="208">
        <v>103</v>
      </c>
      <c r="Z608" s="208">
        <v>110</v>
      </c>
      <c r="AA608" s="208">
        <v>110</v>
      </c>
      <c r="AB608" s="209">
        <v>1</v>
      </c>
      <c r="AC608" s="155">
        <v>1</v>
      </c>
      <c r="AD608" s="173">
        <v>0</v>
      </c>
    </row>
    <row r="609" spans="1:30">
      <c r="A609" s="175" t="s">
        <v>375</v>
      </c>
      <c r="B609" s="214" t="s">
        <v>1819</v>
      </c>
      <c r="C609" s="214" t="s">
        <v>603</v>
      </c>
      <c r="D609" s="153">
        <v>25</v>
      </c>
      <c r="E609" s="153">
        <v>24</v>
      </c>
      <c r="F609" s="151">
        <v>24</v>
      </c>
      <c r="G609" s="151">
        <v>24</v>
      </c>
      <c r="H609" s="151">
        <v>25</v>
      </c>
      <c r="I609" s="151">
        <v>25</v>
      </c>
      <c r="J609" s="172">
        <v>0.9</v>
      </c>
      <c r="K609" s="154">
        <v>0.96</v>
      </c>
      <c r="L609" s="154">
        <v>1</v>
      </c>
      <c r="M609" s="154">
        <v>1</v>
      </c>
      <c r="N609" s="207">
        <v>599</v>
      </c>
      <c r="O609" s="153">
        <v>582</v>
      </c>
      <c r="P609" s="153">
        <v>24</v>
      </c>
      <c r="Q609" s="151">
        <v>24</v>
      </c>
      <c r="R609" s="151">
        <v>25</v>
      </c>
      <c r="S609" s="154">
        <v>0.971619365609349</v>
      </c>
      <c r="T609" s="154">
        <v>0.96</v>
      </c>
      <c r="U609" s="155">
        <v>1</v>
      </c>
      <c r="V609" s="155">
        <v>1</v>
      </c>
      <c r="W609" s="173">
        <v>-0.04</v>
      </c>
      <c r="X609" s="158">
        <v>175</v>
      </c>
      <c r="Y609" s="208">
        <v>170</v>
      </c>
      <c r="Z609" s="208">
        <v>175</v>
      </c>
      <c r="AA609" s="208">
        <v>168</v>
      </c>
      <c r="AB609" s="209">
        <v>0.971428571428571</v>
      </c>
      <c r="AC609" s="155">
        <v>0.96</v>
      </c>
      <c r="AD609" s="173">
        <v>0.0114285714285715</v>
      </c>
    </row>
    <row r="610" spans="1:30">
      <c r="A610" s="175" t="s">
        <v>375</v>
      </c>
      <c r="B610" s="214" t="s">
        <v>1819</v>
      </c>
      <c r="C610" s="214" t="s">
        <v>604</v>
      </c>
      <c r="D610" s="153">
        <v>57</v>
      </c>
      <c r="E610" s="153">
        <v>57</v>
      </c>
      <c r="F610" s="151">
        <v>57</v>
      </c>
      <c r="G610" s="151">
        <v>57</v>
      </c>
      <c r="H610" s="151">
        <v>45</v>
      </c>
      <c r="I610" s="151">
        <v>45</v>
      </c>
      <c r="J610" s="172">
        <v>0.9</v>
      </c>
      <c r="K610" s="154">
        <v>1</v>
      </c>
      <c r="L610" s="154">
        <v>1</v>
      </c>
      <c r="M610" s="154">
        <v>1</v>
      </c>
      <c r="N610" s="207">
        <v>1269</v>
      </c>
      <c r="O610" s="153">
        <v>1254</v>
      </c>
      <c r="P610" s="153">
        <v>57</v>
      </c>
      <c r="Q610" s="151">
        <v>56</v>
      </c>
      <c r="R610" s="151">
        <v>43</v>
      </c>
      <c r="S610" s="154">
        <v>0.988179669030733</v>
      </c>
      <c r="T610" s="154">
        <v>1</v>
      </c>
      <c r="U610" s="155">
        <v>0.982456140350877</v>
      </c>
      <c r="V610" s="155">
        <v>0.955555555555556</v>
      </c>
      <c r="W610" s="173">
        <v>0.0175438596491229</v>
      </c>
      <c r="X610" s="158">
        <v>367</v>
      </c>
      <c r="Y610" s="208">
        <v>359</v>
      </c>
      <c r="Z610" s="208">
        <v>377</v>
      </c>
      <c r="AA610" s="208">
        <v>371</v>
      </c>
      <c r="AB610" s="209">
        <v>0.978201634877384</v>
      </c>
      <c r="AC610" s="155">
        <v>0.984084880636605</v>
      </c>
      <c r="AD610" s="173">
        <v>-0.00588324575922061</v>
      </c>
    </row>
    <row r="611" spans="1:30">
      <c r="A611" s="175" t="s">
        <v>375</v>
      </c>
      <c r="B611" s="214" t="s">
        <v>1819</v>
      </c>
      <c r="C611" s="214" t="s">
        <v>605</v>
      </c>
      <c r="D611" s="153">
        <v>27</v>
      </c>
      <c r="E611" s="153">
        <v>27</v>
      </c>
      <c r="F611" s="151">
        <v>27</v>
      </c>
      <c r="G611" s="151">
        <v>27</v>
      </c>
      <c r="H611" s="151">
        <v>24</v>
      </c>
      <c r="I611" s="151">
        <v>24</v>
      </c>
      <c r="J611" s="172">
        <v>0.9</v>
      </c>
      <c r="K611" s="154">
        <v>1</v>
      </c>
      <c r="L611" s="154">
        <v>1</v>
      </c>
      <c r="M611" s="154">
        <v>1</v>
      </c>
      <c r="N611" s="207">
        <v>670</v>
      </c>
      <c r="O611" s="153">
        <v>631</v>
      </c>
      <c r="P611" s="153">
        <v>27</v>
      </c>
      <c r="Q611" s="151">
        <v>27</v>
      </c>
      <c r="R611" s="151">
        <v>24</v>
      </c>
      <c r="S611" s="154">
        <v>0.941791044776119</v>
      </c>
      <c r="T611" s="154">
        <v>1</v>
      </c>
      <c r="U611" s="155">
        <v>1</v>
      </c>
      <c r="V611" s="155">
        <v>1</v>
      </c>
      <c r="W611" s="173">
        <v>0</v>
      </c>
      <c r="X611" s="158">
        <v>190</v>
      </c>
      <c r="Y611" s="208">
        <v>189</v>
      </c>
      <c r="Z611" s="208">
        <v>203</v>
      </c>
      <c r="AA611" s="208">
        <v>190</v>
      </c>
      <c r="AB611" s="209">
        <v>0.994736842105263</v>
      </c>
      <c r="AC611" s="155">
        <v>0.935960591133005</v>
      </c>
      <c r="AD611" s="173">
        <v>0.0587762509722582</v>
      </c>
    </row>
    <row r="612" spans="1:30">
      <c r="A612" s="175" t="s">
        <v>375</v>
      </c>
      <c r="B612" s="214" t="s">
        <v>1819</v>
      </c>
      <c r="C612" s="214" t="s">
        <v>606</v>
      </c>
      <c r="D612" s="153">
        <v>43</v>
      </c>
      <c r="E612" s="153">
        <v>43</v>
      </c>
      <c r="F612" s="151">
        <v>46</v>
      </c>
      <c r="G612" s="151">
        <v>46</v>
      </c>
      <c r="H612" s="151">
        <v>39</v>
      </c>
      <c r="I612" s="151">
        <v>39</v>
      </c>
      <c r="J612" s="172">
        <v>0.9</v>
      </c>
      <c r="K612" s="154">
        <v>1</v>
      </c>
      <c r="L612" s="154">
        <v>1</v>
      </c>
      <c r="M612" s="154">
        <v>1</v>
      </c>
      <c r="N612" s="207">
        <v>1000</v>
      </c>
      <c r="O612" s="153">
        <v>988</v>
      </c>
      <c r="P612" s="153">
        <v>42</v>
      </c>
      <c r="Q612" s="151">
        <v>46</v>
      </c>
      <c r="R612" s="151">
        <v>38</v>
      </c>
      <c r="S612" s="154">
        <v>0.988</v>
      </c>
      <c r="T612" s="154">
        <v>0.976744186046512</v>
      </c>
      <c r="U612" s="155">
        <v>1</v>
      </c>
      <c r="V612" s="155">
        <v>0.974358974358974</v>
      </c>
      <c r="W612" s="173">
        <v>-0.0232558139534884</v>
      </c>
      <c r="X612" s="158">
        <v>301</v>
      </c>
      <c r="Y612" s="208">
        <v>297</v>
      </c>
      <c r="Z612" s="208">
        <v>292</v>
      </c>
      <c r="AA612" s="208">
        <v>291</v>
      </c>
      <c r="AB612" s="209">
        <v>0.98671096345515</v>
      </c>
      <c r="AC612" s="155">
        <v>0.996575342465753</v>
      </c>
      <c r="AD612" s="173">
        <v>-0.00986437901060389</v>
      </c>
    </row>
    <row r="613" spans="1:30">
      <c r="A613" s="175" t="s">
        <v>375</v>
      </c>
      <c r="B613" s="214" t="s">
        <v>1819</v>
      </c>
      <c r="C613" s="214" t="s">
        <v>607</v>
      </c>
      <c r="D613" s="153">
        <v>67</v>
      </c>
      <c r="E613" s="153">
        <v>67</v>
      </c>
      <c r="F613" s="151">
        <v>70</v>
      </c>
      <c r="G613" s="151">
        <v>70</v>
      </c>
      <c r="H613" s="151">
        <v>54</v>
      </c>
      <c r="I613" s="151">
        <v>53</v>
      </c>
      <c r="J613" s="172">
        <v>0.9</v>
      </c>
      <c r="K613" s="154">
        <v>1</v>
      </c>
      <c r="L613" s="154">
        <v>1</v>
      </c>
      <c r="M613" s="154">
        <v>0.981481481481482</v>
      </c>
      <c r="N613" s="207">
        <v>1549</v>
      </c>
      <c r="O613" s="153">
        <v>1534</v>
      </c>
      <c r="P613" s="153">
        <v>67</v>
      </c>
      <c r="Q613" s="151">
        <v>70</v>
      </c>
      <c r="R613" s="151">
        <v>52</v>
      </c>
      <c r="S613" s="154">
        <v>0.990316333118141</v>
      </c>
      <c r="T613" s="154">
        <v>1</v>
      </c>
      <c r="U613" s="155">
        <v>1</v>
      </c>
      <c r="V613" s="155">
        <v>0.962962962962963</v>
      </c>
      <c r="W613" s="173">
        <v>0</v>
      </c>
      <c r="X613" s="158">
        <v>454</v>
      </c>
      <c r="Y613" s="208">
        <v>447</v>
      </c>
      <c r="Z613" s="208">
        <v>451</v>
      </c>
      <c r="AA613" s="208">
        <v>448</v>
      </c>
      <c r="AB613" s="209">
        <v>0.984581497797357</v>
      </c>
      <c r="AC613" s="155">
        <v>0.993348115299335</v>
      </c>
      <c r="AD613" s="173">
        <v>-0.00876661750197805</v>
      </c>
    </row>
    <row r="614" spans="1:30">
      <c r="A614" s="175" t="s">
        <v>375</v>
      </c>
      <c r="B614" s="214" t="s">
        <v>1819</v>
      </c>
      <c r="C614" s="214" t="s">
        <v>608</v>
      </c>
      <c r="D614" s="153">
        <v>33</v>
      </c>
      <c r="E614" s="153">
        <v>33</v>
      </c>
      <c r="F614" s="151">
        <v>34</v>
      </c>
      <c r="G614" s="151">
        <v>34</v>
      </c>
      <c r="H614" s="151">
        <v>24</v>
      </c>
      <c r="I614" s="151">
        <v>24</v>
      </c>
      <c r="J614" s="172">
        <v>0.9</v>
      </c>
      <c r="K614" s="154">
        <v>1</v>
      </c>
      <c r="L614" s="154">
        <v>1</v>
      </c>
      <c r="M614" s="154">
        <v>1</v>
      </c>
      <c r="N614" s="207">
        <v>736</v>
      </c>
      <c r="O614" s="153">
        <v>735</v>
      </c>
      <c r="P614" s="153">
        <v>33</v>
      </c>
      <c r="Q614" s="151">
        <v>34</v>
      </c>
      <c r="R614" s="151">
        <v>24</v>
      </c>
      <c r="S614" s="154">
        <v>0.998641304347826</v>
      </c>
      <c r="T614" s="154">
        <v>1</v>
      </c>
      <c r="U614" s="155">
        <v>1</v>
      </c>
      <c r="V614" s="155">
        <v>1</v>
      </c>
      <c r="W614" s="173">
        <v>0</v>
      </c>
      <c r="X614" s="158">
        <v>214</v>
      </c>
      <c r="Y614" s="208">
        <v>214</v>
      </c>
      <c r="Z614" s="208">
        <v>215</v>
      </c>
      <c r="AA614" s="208">
        <v>215</v>
      </c>
      <c r="AB614" s="209">
        <v>1</v>
      </c>
      <c r="AC614" s="155">
        <v>1</v>
      </c>
      <c r="AD614" s="173">
        <v>0</v>
      </c>
    </row>
    <row r="615" spans="1:30">
      <c r="A615" s="175" t="s">
        <v>375</v>
      </c>
      <c r="B615" s="214" t="s">
        <v>1819</v>
      </c>
      <c r="C615" s="214" t="s">
        <v>609</v>
      </c>
      <c r="D615" s="153">
        <v>43</v>
      </c>
      <c r="E615" s="153">
        <v>42</v>
      </c>
      <c r="F615" s="151">
        <v>43</v>
      </c>
      <c r="G615" s="151">
        <v>42</v>
      </c>
      <c r="H615" s="151">
        <v>36</v>
      </c>
      <c r="I615" s="151">
        <v>34</v>
      </c>
      <c r="J615" s="172">
        <v>0.9</v>
      </c>
      <c r="K615" s="154">
        <v>0.976744186046512</v>
      </c>
      <c r="L615" s="154">
        <v>0.976744186046512</v>
      </c>
      <c r="M615" s="154">
        <v>0.944444444444444</v>
      </c>
      <c r="N615" s="207">
        <v>981</v>
      </c>
      <c r="O615" s="153">
        <v>946</v>
      </c>
      <c r="P615" s="153">
        <v>42</v>
      </c>
      <c r="Q615" s="151">
        <v>42</v>
      </c>
      <c r="R615" s="151">
        <v>34</v>
      </c>
      <c r="S615" s="154">
        <v>0.964322120285423</v>
      </c>
      <c r="T615" s="154">
        <v>0.976744186046512</v>
      </c>
      <c r="U615" s="155">
        <v>0.976744186046512</v>
      </c>
      <c r="V615" s="155">
        <v>0.944444444444444</v>
      </c>
      <c r="W615" s="173">
        <v>0</v>
      </c>
      <c r="X615" s="158">
        <v>279</v>
      </c>
      <c r="Y615" s="208">
        <v>271</v>
      </c>
      <c r="Z615" s="208">
        <v>287</v>
      </c>
      <c r="AA615" s="208">
        <v>276</v>
      </c>
      <c r="AB615" s="209">
        <v>0.971326164874552</v>
      </c>
      <c r="AC615" s="155">
        <v>0.961672473867596</v>
      </c>
      <c r="AD615" s="173">
        <v>0.00965369100695612</v>
      </c>
    </row>
    <row r="616" spans="1:30">
      <c r="A616" s="175" t="s">
        <v>375</v>
      </c>
      <c r="B616" s="214" t="s">
        <v>1819</v>
      </c>
      <c r="C616" s="214" t="s">
        <v>610</v>
      </c>
      <c r="D616" s="153">
        <v>45</v>
      </c>
      <c r="E616" s="153">
        <v>45</v>
      </c>
      <c r="F616" s="151">
        <v>49</v>
      </c>
      <c r="G616" s="151">
        <v>49</v>
      </c>
      <c r="H616" s="151">
        <v>38</v>
      </c>
      <c r="I616" s="151">
        <v>38</v>
      </c>
      <c r="J616" s="172">
        <v>0.9</v>
      </c>
      <c r="K616" s="154">
        <v>1</v>
      </c>
      <c r="L616" s="154">
        <v>1</v>
      </c>
      <c r="M616" s="154">
        <v>1</v>
      </c>
      <c r="N616" s="207">
        <v>1047</v>
      </c>
      <c r="O616" s="153">
        <v>1045</v>
      </c>
      <c r="P616" s="153">
        <v>45</v>
      </c>
      <c r="Q616" s="151">
        <v>49</v>
      </c>
      <c r="R616" s="151">
        <v>38</v>
      </c>
      <c r="S616" s="154">
        <v>0.998089780324737</v>
      </c>
      <c r="T616" s="154">
        <v>1</v>
      </c>
      <c r="U616" s="155">
        <v>1</v>
      </c>
      <c r="V616" s="155">
        <v>1</v>
      </c>
      <c r="W616" s="173">
        <v>0</v>
      </c>
      <c r="X616" s="158">
        <v>296</v>
      </c>
      <c r="Y616" s="208">
        <v>296</v>
      </c>
      <c r="Z616" s="208">
        <v>318</v>
      </c>
      <c r="AA616" s="208">
        <v>317</v>
      </c>
      <c r="AB616" s="209">
        <v>1</v>
      </c>
      <c r="AC616" s="155">
        <v>0.99685534591195</v>
      </c>
      <c r="AD616" s="173">
        <v>0.00314465408805031</v>
      </c>
    </row>
    <row r="617" spans="1:30">
      <c r="A617" s="175" t="s">
        <v>375</v>
      </c>
      <c r="B617" s="214" t="s">
        <v>1819</v>
      </c>
      <c r="C617" s="214" t="s">
        <v>611</v>
      </c>
      <c r="D617" s="153">
        <v>80</v>
      </c>
      <c r="E617" s="153">
        <v>77</v>
      </c>
      <c r="F617" s="151">
        <v>74</v>
      </c>
      <c r="G617" s="151">
        <v>73</v>
      </c>
      <c r="H617" s="151">
        <v>64</v>
      </c>
      <c r="I617" s="151">
        <v>63</v>
      </c>
      <c r="J617" s="172">
        <v>0.9</v>
      </c>
      <c r="K617" s="154">
        <v>0.9625</v>
      </c>
      <c r="L617" s="154">
        <v>0.986486486486487</v>
      </c>
      <c r="M617" s="154">
        <v>0.984375</v>
      </c>
      <c r="N617" s="207">
        <v>1708</v>
      </c>
      <c r="O617" s="153">
        <v>1636</v>
      </c>
      <c r="P617" s="153">
        <v>76</v>
      </c>
      <c r="Q617" s="151">
        <v>70</v>
      </c>
      <c r="R617" s="151">
        <v>62</v>
      </c>
      <c r="S617" s="154">
        <v>0.957845433255269</v>
      </c>
      <c r="T617" s="154">
        <v>0.95</v>
      </c>
      <c r="U617" s="155">
        <v>0.945945945945946</v>
      </c>
      <c r="V617" s="155">
        <v>0.96875</v>
      </c>
      <c r="W617" s="173">
        <v>0.00405405405405401</v>
      </c>
      <c r="X617" s="158">
        <v>492</v>
      </c>
      <c r="Y617" s="208">
        <v>478</v>
      </c>
      <c r="Z617" s="208">
        <v>508</v>
      </c>
      <c r="AA617" s="208">
        <v>499</v>
      </c>
      <c r="AB617" s="209">
        <v>0.971544715447154</v>
      </c>
      <c r="AC617" s="155">
        <v>0.982283464566929</v>
      </c>
      <c r="AD617" s="173">
        <v>-0.0107387491197747</v>
      </c>
    </row>
    <row r="618" spans="1:30">
      <c r="A618" s="175" t="s">
        <v>375</v>
      </c>
      <c r="B618" s="214" t="s">
        <v>1819</v>
      </c>
      <c r="C618" s="214" t="s">
        <v>612</v>
      </c>
      <c r="D618" s="153">
        <v>28</v>
      </c>
      <c r="E618" s="153">
        <v>28</v>
      </c>
      <c r="F618" s="151">
        <v>31</v>
      </c>
      <c r="G618" s="151">
        <v>31</v>
      </c>
      <c r="H618" s="151">
        <v>25</v>
      </c>
      <c r="I618" s="151">
        <v>25</v>
      </c>
      <c r="J618" s="172">
        <v>0.9</v>
      </c>
      <c r="K618" s="154">
        <v>1</v>
      </c>
      <c r="L618" s="154">
        <v>1</v>
      </c>
      <c r="M618" s="154">
        <v>1</v>
      </c>
      <c r="N618" s="207">
        <v>637</v>
      </c>
      <c r="O618" s="153">
        <v>632</v>
      </c>
      <c r="P618" s="153">
        <v>28</v>
      </c>
      <c r="Q618" s="151">
        <v>31</v>
      </c>
      <c r="R618" s="151">
        <v>25</v>
      </c>
      <c r="S618" s="154">
        <v>0.992150706436421</v>
      </c>
      <c r="T618" s="154">
        <v>1</v>
      </c>
      <c r="U618" s="155">
        <v>1</v>
      </c>
      <c r="V618" s="155">
        <v>1</v>
      </c>
      <c r="W618" s="173">
        <v>0</v>
      </c>
      <c r="X618" s="158">
        <v>188</v>
      </c>
      <c r="Y618" s="208">
        <v>188</v>
      </c>
      <c r="Z618" s="208">
        <v>186</v>
      </c>
      <c r="AA618" s="208">
        <v>185</v>
      </c>
      <c r="AB618" s="209">
        <v>1</v>
      </c>
      <c r="AC618" s="155">
        <v>0.994623655913978</v>
      </c>
      <c r="AD618" s="173">
        <v>0.0053763440860215</v>
      </c>
    </row>
    <row r="619" spans="1:30">
      <c r="A619" s="175" t="s">
        <v>375</v>
      </c>
      <c r="B619" s="214" t="s">
        <v>1819</v>
      </c>
      <c r="C619" s="214" t="s">
        <v>613</v>
      </c>
      <c r="D619" s="153">
        <v>36</v>
      </c>
      <c r="E619" s="153">
        <v>33</v>
      </c>
      <c r="F619" s="151">
        <v>34</v>
      </c>
      <c r="G619" s="151">
        <v>31</v>
      </c>
      <c r="H619" s="151">
        <v>29</v>
      </c>
      <c r="I619" s="151">
        <v>25</v>
      </c>
      <c r="J619" s="172">
        <v>0.9</v>
      </c>
      <c r="K619" s="154">
        <v>0.916666666666667</v>
      </c>
      <c r="L619" s="154">
        <v>0.911764705882353</v>
      </c>
      <c r="M619" s="154">
        <v>0.862068965517241</v>
      </c>
      <c r="N619" s="207">
        <v>779</v>
      </c>
      <c r="O619" s="153">
        <v>699</v>
      </c>
      <c r="P619" s="153">
        <v>33</v>
      </c>
      <c r="Q619" s="151">
        <v>31</v>
      </c>
      <c r="R619" s="151">
        <v>25</v>
      </c>
      <c r="S619" s="154">
        <v>0.897304236200257</v>
      </c>
      <c r="T619" s="154">
        <v>0.916666666666667</v>
      </c>
      <c r="U619" s="155">
        <v>0.911764705882353</v>
      </c>
      <c r="V619" s="155">
        <v>0.862068965517241</v>
      </c>
      <c r="W619" s="173">
        <v>0.00490196078431371</v>
      </c>
      <c r="X619" s="158">
        <v>222</v>
      </c>
      <c r="Y619" s="208">
        <v>200</v>
      </c>
      <c r="Z619" s="208">
        <v>233</v>
      </c>
      <c r="AA619" s="208">
        <v>206</v>
      </c>
      <c r="AB619" s="209">
        <v>0.900900900900901</v>
      </c>
      <c r="AC619" s="155">
        <v>0.88412017167382</v>
      </c>
      <c r="AD619" s="173">
        <v>0.0167807292270812</v>
      </c>
    </row>
    <row r="620" spans="1:30">
      <c r="A620" s="175" t="s">
        <v>375</v>
      </c>
      <c r="B620" s="214" t="s">
        <v>1819</v>
      </c>
      <c r="C620" s="214" t="s">
        <v>614</v>
      </c>
      <c r="D620" s="153">
        <v>26</v>
      </c>
      <c r="E620" s="153">
        <v>26</v>
      </c>
      <c r="F620" s="151">
        <v>28</v>
      </c>
      <c r="G620" s="151">
        <v>28</v>
      </c>
      <c r="H620" s="151">
        <v>25</v>
      </c>
      <c r="I620" s="151">
        <v>25</v>
      </c>
      <c r="J620" s="172">
        <v>0.9</v>
      </c>
      <c r="K620" s="154">
        <v>1</v>
      </c>
      <c r="L620" s="154">
        <v>1</v>
      </c>
      <c r="M620" s="154">
        <v>1</v>
      </c>
      <c r="N620" s="207">
        <v>636</v>
      </c>
      <c r="O620" s="153">
        <v>624</v>
      </c>
      <c r="P620" s="153">
        <v>26</v>
      </c>
      <c r="Q620" s="151">
        <v>28</v>
      </c>
      <c r="R620" s="151">
        <v>25</v>
      </c>
      <c r="S620" s="154">
        <v>0.981132075471698</v>
      </c>
      <c r="T620" s="154">
        <v>1</v>
      </c>
      <c r="U620" s="155">
        <v>1</v>
      </c>
      <c r="V620" s="155">
        <v>1</v>
      </c>
      <c r="W620" s="173">
        <v>0</v>
      </c>
      <c r="X620" s="158">
        <v>184</v>
      </c>
      <c r="Y620" s="208">
        <v>183</v>
      </c>
      <c r="Z620" s="208">
        <v>185</v>
      </c>
      <c r="AA620" s="208">
        <v>183</v>
      </c>
      <c r="AB620" s="209">
        <v>0.994565217391304</v>
      </c>
      <c r="AC620" s="155">
        <v>0.989189189189189</v>
      </c>
      <c r="AD620" s="173">
        <v>0.00537602820211514</v>
      </c>
    </row>
    <row r="621" spans="1:30">
      <c r="A621" s="175" t="s">
        <v>375</v>
      </c>
      <c r="B621" s="214" t="s">
        <v>1819</v>
      </c>
      <c r="C621" s="214" t="s">
        <v>615</v>
      </c>
      <c r="D621" s="153">
        <v>34</v>
      </c>
      <c r="E621" s="153">
        <v>33</v>
      </c>
      <c r="F621" s="151">
        <v>36</v>
      </c>
      <c r="G621" s="151">
        <v>36</v>
      </c>
      <c r="H621" s="151">
        <v>29</v>
      </c>
      <c r="I621" s="151">
        <v>29</v>
      </c>
      <c r="J621" s="172">
        <v>0.9</v>
      </c>
      <c r="K621" s="154">
        <v>0.970588235294118</v>
      </c>
      <c r="L621" s="154">
        <v>1</v>
      </c>
      <c r="M621" s="154">
        <v>1</v>
      </c>
      <c r="N621" s="207">
        <v>779</v>
      </c>
      <c r="O621" s="153">
        <v>759</v>
      </c>
      <c r="P621" s="153">
        <v>33</v>
      </c>
      <c r="Q621" s="151">
        <v>35</v>
      </c>
      <c r="R621" s="151">
        <v>29</v>
      </c>
      <c r="S621" s="154">
        <v>0.974326059050064</v>
      </c>
      <c r="T621" s="154">
        <v>0.970588235294118</v>
      </c>
      <c r="U621" s="155">
        <v>0.972222222222222</v>
      </c>
      <c r="V621" s="155">
        <v>1</v>
      </c>
      <c r="W621" s="173">
        <v>-0.00163398692810457</v>
      </c>
      <c r="X621" s="158">
        <v>228</v>
      </c>
      <c r="Y621" s="208">
        <v>223</v>
      </c>
      <c r="Z621" s="208">
        <v>230</v>
      </c>
      <c r="AA621" s="208">
        <v>222</v>
      </c>
      <c r="AB621" s="209">
        <v>0.978070175438597</v>
      </c>
      <c r="AC621" s="155">
        <v>0.965217391304348</v>
      </c>
      <c r="AD621" s="173">
        <v>0.0128527841342487</v>
      </c>
    </row>
    <row r="622" spans="1:30">
      <c r="A622" s="175" t="s">
        <v>375</v>
      </c>
      <c r="B622" s="214" t="s">
        <v>1819</v>
      </c>
      <c r="C622" s="214" t="s">
        <v>616</v>
      </c>
      <c r="D622" s="153">
        <v>35</v>
      </c>
      <c r="E622" s="153">
        <v>35</v>
      </c>
      <c r="F622" s="151">
        <v>30</v>
      </c>
      <c r="G622" s="151">
        <v>30</v>
      </c>
      <c r="H622" s="151">
        <v>29</v>
      </c>
      <c r="I622" s="151">
        <v>29</v>
      </c>
      <c r="J622" s="172">
        <v>0.9</v>
      </c>
      <c r="K622" s="154">
        <v>1</v>
      </c>
      <c r="L622" s="154">
        <v>1</v>
      </c>
      <c r="M622" s="154">
        <v>1</v>
      </c>
      <c r="N622" s="207">
        <v>750</v>
      </c>
      <c r="O622" s="153">
        <v>731</v>
      </c>
      <c r="P622" s="153">
        <v>35</v>
      </c>
      <c r="Q622" s="151">
        <v>30</v>
      </c>
      <c r="R622" s="151">
        <v>29</v>
      </c>
      <c r="S622" s="154">
        <v>0.974666666666667</v>
      </c>
      <c r="T622" s="154">
        <v>1</v>
      </c>
      <c r="U622" s="155">
        <v>1</v>
      </c>
      <c r="V622" s="155">
        <v>1</v>
      </c>
      <c r="W622" s="173">
        <v>0</v>
      </c>
      <c r="X622" s="158">
        <v>211</v>
      </c>
      <c r="Y622" s="208">
        <v>210</v>
      </c>
      <c r="Z622" s="208">
        <v>222</v>
      </c>
      <c r="AA622" s="208">
        <v>217</v>
      </c>
      <c r="AB622" s="209">
        <v>0.995260663507109</v>
      </c>
      <c r="AC622" s="155">
        <v>0.977477477477477</v>
      </c>
      <c r="AD622" s="173">
        <v>0.0177831860296315</v>
      </c>
    </row>
    <row r="623" spans="1:30">
      <c r="A623" s="175" t="s">
        <v>375</v>
      </c>
      <c r="B623" s="214" t="s">
        <v>1819</v>
      </c>
      <c r="C623" s="214" t="s">
        <v>617</v>
      </c>
      <c r="D623" s="153">
        <v>52</v>
      </c>
      <c r="E623" s="153">
        <v>52</v>
      </c>
      <c r="F623" s="151">
        <v>52</v>
      </c>
      <c r="G623" s="151">
        <v>52</v>
      </c>
      <c r="H623" s="151">
        <v>39</v>
      </c>
      <c r="I623" s="151">
        <v>39</v>
      </c>
      <c r="J623" s="172">
        <v>0.9</v>
      </c>
      <c r="K623" s="154">
        <v>1</v>
      </c>
      <c r="L623" s="154">
        <v>1</v>
      </c>
      <c r="M623" s="154">
        <v>1</v>
      </c>
      <c r="N623" s="207">
        <v>1208</v>
      </c>
      <c r="O623" s="153">
        <v>1203</v>
      </c>
      <c r="P623" s="153">
        <v>52</v>
      </c>
      <c r="Q623" s="151">
        <v>52</v>
      </c>
      <c r="R623" s="151">
        <v>39</v>
      </c>
      <c r="S623" s="154">
        <v>0.995860927152318</v>
      </c>
      <c r="T623" s="154">
        <v>1</v>
      </c>
      <c r="U623" s="155">
        <v>1</v>
      </c>
      <c r="V623" s="155">
        <v>1</v>
      </c>
      <c r="W623" s="173">
        <v>0</v>
      </c>
      <c r="X623" s="158">
        <v>346</v>
      </c>
      <c r="Y623" s="208">
        <v>344</v>
      </c>
      <c r="Z623" s="208">
        <v>356</v>
      </c>
      <c r="AA623" s="208">
        <v>355</v>
      </c>
      <c r="AB623" s="209">
        <v>0.994219653179191</v>
      </c>
      <c r="AC623" s="155">
        <v>0.997191011235955</v>
      </c>
      <c r="AD623" s="173">
        <v>-0.00297135805676441</v>
      </c>
    </row>
    <row r="624" spans="1:30">
      <c r="A624" s="175" t="s">
        <v>375</v>
      </c>
      <c r="B624" s="214" t="s">
        <v>1819</v>
      </c>
      <c r="C624" s="214" t="s">
        <v>618</v>
      </c>
      <c r="D624" s="153">
        <v>62</v>
      </c>
      <c r="E624" s="153">
        <v>59</v>
      </c>
      <c r="F624" s="151">
        <v>67</v>
      </c>
      <c r="G624" s="151">
        <v>66</v>
      </c>
      <c r="H624" s="151">
        <v>53</v>
      </c>
      <c r="I624" s="151">
        <v>51</v>
      </c>
      <c r="J624" s="172">
        <v>0.9</v>
      </c>
      <c r="K624" s="154">
        <v>0.951612903225806</v>
      </c>
      <c r="L624" s="154">
        <v>0.985074626865672</v>
      </c>
      <c r="M624" s="154">
        <v>0.962264150943396</v>
      </c>
      <c r="N624" s="207">
        <v>1361</v>
      </c>
      <c r="O624" s="153">
        <v>1328</v>
      </c>
      <c r="P624" s="153">
        <v>59</v>
      </c>
      <c r="Q624" s="151">
        <v>66</v>
      </c>
      <c r="R624" s="151">
        <v>51</v>
      </c>
      <c r="S624" s="154">
        <v>0.975753122703894</v>
      </c>
      <c r="T624" s="154">
        <v>0.951612903225806</v>
      </c>
      <c r="U624" s="155">
        <v>0.985074626865672</v>
      </c>
      <c r="V624" s="155">
        <v>0.962264150943396</v>
      </c>
      <c r="W624" s="173">
        <v>-0.0334617236398651</v>
      </c>
      <c r="X624" s="158">
        <v>402</v>
      </c>
      <c r="Y624" s="208">
        <v>391</v>
      </c>
      <c r="Z624" s="208">
        <v>390</v>
      </c>
      <c r="AA624" s="208">
        <v>384</v>
      </c>
      <c r="AB624" s="209">
        <v>0.972636815920398</v>
      </c>
      <c r="AC624" s="155">
        <v>0.984615384615385</v>
      </c>
      <c r="AD624" s="173">
        <v>-0.0119785686949867</v>
      </c>
    </row>
    <row r="625" spans="1:30">
      <c r="A625" s="175" t="s">
        <v>375</v>
      </c>
      <c r="B625" s="214" t="s">
        <v>1819</v>
      </c>
      <c r="C625" s="214" t="s">
        <v>619</v>
      </c>
      <c r="D625" s="153">
        <v>45</v>
      </c>
      <c r="E625" s="153">
        <v>44</v>
      </c>
      <c r="F625" s="151">
        <v>43</v>
      </c>
      <c r="G625" s="151">
        <v>42</v>
      </c>
      <c r="H625" s="151">
        <v>38</v>
      </c>
      <c r="I625" s="151">
        <v>37</v>
      </c>
      <c r="J625" s="172">
        <v>0.9</v>
      </c>
      <c r="K625" s="154">
        <v>0.977777777777778</v>
      </c>
      <c r="L625" s="154">
        <v>0.976744186046512</v>
      </c>
      <c r="M625" s="154">
        <v>0.973684210526316</v>
      </c>
      <c r="N625" s="207">
        <v>966</v>
      </c>
      <c r="O625" s="153">
        <v>934</v>
      </c>
      <c r="P625" s="153">
        <v>44</v>
      </c>
      <c r="Q625" s="151">
        <v>42</v>
      </c>
      <c r="R625" s="151">
        <v>37</v>
      </c>
      <c r="S625" s="154">
        <v>0.966873706004141</v>
      </c>
      <c r="T625" s="154">
        <v>0.977777777777778</v>
      </c>
      <c r="U625" s="155">
        <v>0.976744186046512</v>
      </c>
      <c r="V625" s="155">
        <v>0.973684210526316</v>
      </c>
      <c r="W625" s="173">
        <v>0.00103359173126616</v>
      </c>
      <c r="X625" s="158">
        <v>283</v>
      </c>
      <c r="Y625" s="208">
        <v>275</v>
      </c>
      <c r="Z625" s="208">
        <v>280</v>
      </c>
      <c r="AA625" s="208">
        <v>268</v>
      </c>
      <c r="AB625" s="209">
        <v>0.971731448763251</v>
      </c>
      <c r="AC625" s="155">
        <v>0.957142857142857</v>
      </c>
      <c r="AD625" s="173">
        <v>0.0145885916203937</v>
      </c>
    </row>
    <row r="626" spans="1:30">
      <c r="A626" s="175" t="s">
        <v>375</v>
      </c>
      <c r="B626" s="214" t="s">
        <v>1820</v>
      </c>
      <c r="C626" s="214" t="s">
        <v>620</v>
      </c>
      <c r="D626" s="153">
        <v>43</v>
      </c>
      <c r="E626" s="153">
        <v>36</v>
      </c>
      <c r="F626" s="151">
        <v>42</v>
      </c>
      <c r="G626" s="151">
        <v>37</v>
      </c>
      <c r="H626" s="151">
        <v>41</v>
      </c>
      <c r="I626" s="151">
        <v>36</v>
      </c>
      <c r="J626" s="172">
        <v>0.9</v>
      </c>
      <c r="K626" s="154">
        <v>0.837209302325581</v>
      </c>
      <c r="L626" s="154">
        <v>0.880952380952381</v>
      </c>
      <c r="M626" s="154">
        <v>0.878048780487805</v>
      </c>
      <c r="N626" s="207">
        <v>993</v>
      </c>
      <c r="O626" s="153">
        <v>832</v>
      </c>
      <c r="P626" s="153">
        <v>36</v>
      </c>
      <c r="Q626" s="151">
        <v>36</v>
      </c>
      <c r="R626" s="151">
        <v>36</v>
      </c>
      <c r="S626" s="154">
        <v>0.837865055387714</v>
      </c>
      <c r="T626" s="154">
        <v>0.837209302325581</v>
      </c>
      <c r="U626" s="155">
        <v>0.857142857142857</v>
      </c>
      <c r="V626" s="155">
        <v>0.878048780487805</v>
      </c>
      <c r="W626" s="173">
        <v>-0.0199335548172757</v>
      </c>
      <c r="X626" s="158">
        <v>282</v>
      </c>
      <c r="Y626" s="208">
        <v>233</v>
      </c>
      <c r="Z626" s="208">
        <v>295</v>
      </c>
      <c r="AA626" s="208">
        <v>240</v>
      </c>
      <c r="AB626" s="209">
        <v>0.826241134751773</v>
      </c>
      <c r="AC626" s="155">
        <v>0.813559322033898</v>
      </c>
      <c r="AD626" s="173">
        <v>0.0126818127178747</v>
      </c>
    </row>
    <row r="627" spans="1:30">
      <c r="A627" s="175" t="s">
        <v>375</v>
      </c>
      <c r="B627" s="214" t="s">
        <v>1820</v>
      </c>
      <c r="C627" s="214" t="s">
        <v>621</v>
      </c>
      <c r="D627" s="153">
        <v>53</v>
      </c>
      <c r="E627" s="153">
        <v>51</v>
      </c>
      <c r="F627" s="151">
        <v>53</v>
      </c>
      <c r="G627" s="151">
        <v>51</v>
      </c>
      <c r="H627" s="151">
        <v>52</v>
      </c>
      <c r="I627" s="151">
        <v>49</v>
      </c>
      <c r="J627" s="172">
        <v>0.9</v>
      </c>
      <c r="K627" s="154">
        <v>0.962264150943396</v>
      </c>
      <c r="L627" s="154">
        <v>0.962264150943396</v>
      </c>
      <c r="M627" s="154">
        <v>0.942307692307692</v>
      </c>
      <c r="N627" s="207">
        <v>1189</v>
      </c>
      <c r="O627" s="153">
        <v>1145</v>
      </c>
      <c r="P627" s="153">
        <v>51</v>
      </c>
      <c r="Q627" s="151">
        <v>51</v>
      </c>
      <c r="R627" s="151">
        <v>49</v>
      </c>
      <c r="S627" s="154">
        <v>0.962994112699748</v>
      </c>
      <c r="T627" s="154">
        <v>0.962264150943396</v>
      </c>
      <c r="U627" s="155">
        <v>0.962264150943396</v>
      </c>
      <c r="V627" s="155">
        <v>0.942307692307692</v>
      </c>
      <c r="W627" s="173">
        <v>0</v>
      </c>
      <c r="X627" s="158">
        <v>340</v>
      </c>
      <c r="Y627" s="208">
        <v>320</v>
      </c>
      <c r="Z627" s="208">
        <v>348</v>
      </c>
      <c r="AA627" s="208">
        <v>331</v>
      </c>
      <c r="AB627" s="209">
        <v>0.941176470588235</v>
      </c>
      <c r="AC627" s="155">
        <v>0.951149425287356</v>
      </c>
      <c r="AD627" s="173">
        <v>-0.00997295469912107</v>
      </c>
    </row>
    <row r="628" spans="1:30">
      <c r="A628" s="175" t="s">
        <v>375</v>
      </c>
      <c r="B628" s="214" t="s">
        <v>1820</v>
      </c>
      <c r="C628" s="214" t="s">
        <v>622</v>
      </c>
      <c r="D628" s="153">
        <v>94</v>
      </c>
      <c r="E628" s="153">
        <v>88</v>
      </c>
      <c r="F628" s="151">
        <v>96</v>
      </c>
      <c r="G628" s="151">
        <v>88</v>
      </c>
      <c r="H628" s="151">
        <v>93</v>
      </c>
      <c r="I628" s="151">
        <v>83</v>
      </c>
      <c r="J628" s="172">
        <v>0.9</v>
      </c>
      <c r="K628" s="154">
        <v>0.936170212765957</v>
      </c>
      <c r="L628" s="154">
        <v>0.916666666666667</v>
      </c>
      <c r="M628" s="154">
        <v>0.89247311827957</v>
      </c>
      <c r="N628" s="207">
        <v>2183</v>
      </c>
      <c r="O628" s="153">
        <v>1824</v>
      </c>
      <c r="P628" s="153">
        <v>79</v>
      </c>
      <c r="Q628" s="151">
        <v>79</v>
      </c>
      <c r="R628" s="151">
        <v>74</v>
      </c>
      <c r="S628" s="154">
        <v>0.835547411818598</v>
      </c>
      <c r="T628" s="154">
        <v>0.840425531914894</v>
      </c>
      <c r="U628" s="155">
        <v>0.822916666666667</v>
      </c>
      <c r="V628" s="155">
        <v>0.795698924731183</v>
      </c>
      <c r="W628" s="173">
        <v>0.017508865248227</v>
      </c>
      <c r="X628" s="158">
        <v>627</v>
      </c>
      <c r="Y628" s="208">
        <v>503</v>
      </c>
      <c r="Z628" s="208">
        <v>646</v>
      </c>
      <c r="AA628" s="208">
        <v>537</v>
      </c>
      <c r="AB628" s="209">
        <v>0.802232854864434</v>
      </c>
      <c r="AC628" s="155">
        <v>0.831269349845201</v>
      </c>
      <c r="AD628" s="173">
        <v>-0.0290364949807674</v>
      </c>
    </row>
    <row r="629" spans="1:30">
      <c r="A629" s="175" t="s">
        <v>375</v>
      </c>
      <c r="B629" s="214" t="s">
        <v>1820</v>
      </c>
      <c r="C629" s="214" t="s">
        <v>623</v>
      </c>
      <c r="D629" s="153">
        <v>0</v>
      </c>
      <c r="E629" s="153">
        <v>0</v>
      </c>
      <c r="F629" s="151">
        <v>0</v>
      </c>
      <c r="G629" s="151">
        <v>0</v>
      </c>
      <c r="H629" s="151">
        <v>0</v>
      </c>
      <c r="I629" s="151">
        <v>0</v>
      </c>
      <c r="J629" s="172">
        <v>0.9</v>
      </c>
      <c r="K629" s="154">
        <v>0</v>
      </c>
      <c r="L629" s="154">
        <v>0</v>
      </c>
      <c r="M629" s="154">
        <v>0</v>
      </c>
      <c r="N629" s="207">
        <v>0</v>
      </c>
      <c r="O629" s="153">
        <v>0</v>
      </c>
      <c r="P629" s="153">
        <v>0</v>
      </c>
      <c r="Q629" s="151">
        <v>0</v>
      </c>
      <c r="R629" s="151">
        <v>0</v>
      </c>
      <c r="S629" s="154">
        <v>0</v>
      </c>
      <c r="T629" s="154">
        <v>0</v>
      </c>
      <c r="U629" s="155">
        <v>0</v>
      </c>
      <c r="V629" s="155">
        <v>0</v>
      </c>
      <c r="W629" s="173">
        <v>0</v>
      </c>
      <c r="X629" s="158">
        <v>0</v>
      </c>
      <c r="Y629" s="208">
        <v>0</v>
      </c>
      <c r="Z629" s="208">
        <v>0</v>
      </c>
      <c r="AA629" s="208">
        <v>0</v>
      </c>
      <c r="AB629" s="209">
        <v>0</v>
      </c>
      <c r="AC629" s="155">
        <v>0</v>
      </c>
      <c r="AD629" s="173">
        <v>0</v>
      </c>
    </row>
    <row r="630" spans="1:30">
      <c r="A630" s="175" t="s">
        <v>375</v>
      </c>
      <c r="B630" s="214" t="s">
        <v>1820</v>
      </c>
      <c r="C630" s="214" t="s">
        <v>624</v>
      </c>
      <c r="D630" s="153">
        <v>89</v>
      </c>
      <c r="E630" s="153">
        <v>84</v>
      </c>
      <c r="F630" s="151">
        <v>85</v>
      </c>
      <c r="G630" s="151">
        <v>82</v>
      </c>
      <c r="H630" s="151">
        <v>84</v>
      </c>
      <c r="I630" s="151">
        <v>82</v>
      </c>
      <c r="J630" s="172">
        <v>0.9</v>
      </c>
      <c r="K630" s="154">
        <v>0.943820224719101</v>
      </c>
      <c r="L630" s="154">
        <v>0.964705882352941</v>
      </c>
      <c r="M630" s="154">
        <v>0.976190476190476</v>
      </c>
      <c r="N630" s="207">
        <v>2021</v>
      </c>
      <c r="O630" s="153">
        <v>1608</v>
      </c>
      <c r="P630" s="153">
        <v>71</v>
      </c>
      <c r="Q630" s="151">
        <v>70</v>
      </c>
      <c r="R630" s="151">
        <v>68</v>
      </c>
      <c r="S630" s="154">
        <v>0.795645719940623</v>
      </c>
      <c r="T630" s="154">
        <v>0.797752808988764</v>
      </c>
      <c r="U630" s="155">
        <v>0.823529411764706</v>
      </c>
      <c r="V630" s="155">
        <v>0.80952380952381</v>
      </c>
      <c r="W630" s="173">
        <v>-0.0257766027759418</v>
      </c>
      <c r="X630" s="158">
        <v>581</v>
      </c>
      <c r="Y630" s="208">
        <v>465</v>
      </c>
      <c r="Z630" s="208">
        <v>597</v>
      </c>
      <c r="AA630" s="208">
        <v>475</v>
      </c>
      <c r="AB630" s="209">
        <v>0.800344234079174</v>
      </c>
      <c r="AC630" s="155">
        <v>0.795644891122278</v>
      </c>
      <c r="AD630" s="173">
        <v>0.00469934295689578</v>
      </c>
    </row>
    <row r="631" spans="1:30">
      <c r="A631" s="175" t="s">
        <v>375</v>
      </c>
      <c r="B631" s="214" t="s">
        <v>1820</v>
      </c>
      <c r="C631" s="214" t="s">
        <v>625</v>
      </c>
      <c r="D631" s="153">
        <v>57</v>
      </c>
      <c r="E631" s="153">
        <v>54</v>
      </c>
      <c r="F631" s="151">
        <v>62</v>
      </c>
      <c r="G631" s="151">
        <v>58</v>
      </c>
      <c r="H631" s="151">
        <v>58</v>
      </c>
      <c r="I631" s="151">
        <v>55</v>
      </c>
      <c r="J631" s="172">
        <v>0.9</v>
      </c>
      <c r="K631" s="154">
        <v>0.947368421052632</v>
      </c>
      <c r="L631" s="154">
        <v>0.935483870967742</v>
      </c>
      <c r="M631" s="154">
        <v>0.948275862068966</v>
      </c>
      <c r="N631" s="207">
        <v>1307</v>
      </c>
      <c r="O631" s="153">
        <v>1172</v>
      </c>
      <c r="P631" s="153">
        <v>48</v>
      </c>
      <c r="Q631" s="151">
        <v>53</v>
      </c>
      <c r="R631" s="151">
        <v>50</v>
      </c>
      <c r="S631" s="154">
        <v>0.896710022953328</v>
      </c>
      <c r="T631" s="154">
        <v>0.842105263157895</v>
      </c>
      <c r="U631" s="155">
        <v>0.854838709677419</v>
      </c>
      <c r="V631" s="155">
        <v>0.862068965517241</v>
      </c>
      <c r="W631" s="173">
        <v>-0.0127334465195247</v>
      </c>
      <c r="X631" s="158">
        <v>377</v>
      </c>
      <c r="Y631" s="208">
        <v>336</v>
      </c>
      <c r="Z631" s="208">
        <v>373</v>
      </c>
      <c r="AA631" s="208">
        <v>341</v>
      </c>
      <c r="AB631" s="209">
        <v>0.891246684350133</v>
      </c>
      <c r="AC631" s="155">
        <v>0.914209115281501</v>
      </c>
      <c r="AD631" s="173">
        <v>-0.0229624309313687</v>
      </c>
    </row>
    <row r="632" spans="1:30">
      <c r="A632" s="175" t="s">
        <v>375</v>
      </c>
      <c r="B632" s="214" t="s">
        <v>1820</v>
      </c>
      <c r="C632" s="214" t="s">
        <v>626</v>
      </c>
      <c r="D632" s="153">
        <v>75</v>
      </c>
      <c r="E632" s="153">
        <v>71</v>
      </c>
      <c r="F632" s="151">
        <v>79</v>
      </c>
      <c r="G632" s="151">
        <v>77</v>
      </c>
      <c r="H632" s="151">
        <v>77</v>
      </c>
      <c r="I632" s="151">
        <v>72</v>
      </c>
      <c r="J632" s="172">
        <v>0.9</v>
      </c>
      <c r="K632" s="154">
        <v>0.946666666666667</v>
      </c>
      <c r="L632" s="154">
        <v>0.974683544303797</v>
      </c>
      <c r="M632" s="154">
        <v>0.935064935064935</v>
      </c>
      <c r="N632" s="207">
        <v>1763</v>
      </c>
      <c r="O632" s="153">
        <v>1656</v>
      </c>
      <c r="P632" s="153">
        <v>70</v>
      </c>
      <c r="Q632" s="151">
        <v>76</v>
      </c>
      <c r="R632" s="151">
        <v>72</v>
      </c>
      <c r="S632" s="154">
        <v>0.93930799773114</v>
      </c>
      <c r="T632" s="154">
        <v>0.933333333333333</v>
      </c>
      <c r="U632" s="155">
        <v>0.962025316455696</v>
      </c>
      <c r="V632" s="155">
        <v>0.935064935064935</v>
      </c>
      <c r="W632" s="173">
        <v>-0.0286919831223629</v>
      </c>
      <c r="X632" s="158">
        <v>505</v>
      </c>
      <c r="Y632" s="208">
        <v>467</v>
      </c>
      <c r="Z632" s="208">
        <v>516</v>
      </c>
      <c r="AA632" s="208">
        <v>475</v>
      </c>
      <c r="AB632" s="209">
        <v>0.924752475247525</v>
      </c>
      <c r="AC632" s="155">
        <v>0.920542635658915</v>
      </c>
      <c r="AD632" s="173">
        <v>0.0042098395886101</v>
      </c>
    </row>
    <row r="633" spans="1:30">
      <c r="A633" s="175" t="s">
        <v>375</v>
      </c>
      <c r="B633" s="214" t="s">
        <v>1820</v>
      </c>
      <c r="C633" s="214" t="s">
        <v>627</v>
      </c>
      <c r="D633" s="153">
        <v>120</v>
      </c>
      <c r="E633" s="153">
        <v>120</v>
      </c>
      <c r="F633" s="151">
        <v>115</v>
      </c>
      <c r="G633" s="151">
        <v>114</v>
      </c>
      <c r="H633" s="151">
        <v>114</v>
      </c>
      <c r="I633" s="151">
        <v>112</v>
      </c>
      <c r="J633" s="172">
        <v>0.9</v>
      </c>
      <c r="K633" s="154">
        <v>1</v>
      </c>
      <c r="L633" s="154">
        <v>0.991304347826087</v>
      </c>
      <c r="M633" s="154">
        <v>0.982456140350877</v>
      </c>
      <c r="N633" s="207">
        <v>2593</v>
      </c>
      <c r="O633" s="153">
        <v>2492</v>
      </c>
      <c r="P633" s="153">
        <v>118</v>
      </c>
      <c r="Q633" s="151">
        <v>112</v>
      </c>
      <c r="R633" s="151">
        <v>111</v>
      </c>
      <c r="S633" s="154">
        <v>0.96104897801774</v>
      </c>
      <c r="T633" s="154">
        <v>0.983333333333333</v>
      </c>
      <c r="U633" s="155">
        <v>0.973913043478261</v>
      </c>
      <c r="V633" s="155">
        <v>0.973684210526316</v>
      </c>
      <c r="W633" s="173">
        <v>0.00942028985507237</v>
      </c>
      <c r="X633" s="158">
        <v>735</v>
      </c>
      <c r="Y633" s="208">
        <v>707</v>
      </c>
      <c r="Z633" s="208">
        <v>747</v>
      </c>
      <c r="AA633" s="208">
        <v>712</v>
      </c>
      <c r="AB633" s="209">
        <v>0.961904761904762</v>
      </c>
      <c r="AC633" s="155">
        <v>0.953145917001339</v>
      </c>
      <c r="AD633" s="173">
        <v>0.00875884490342327</v>
      </c>
    </row>
    <row r="634" spans="1:30">
      <c r="A634" s="175" t="s">
        <v>375</v>
      </c>
      <c r="B634" s="214" t="s">
        <v>1820</v>
      </c>
      <c r="C634" s="214" t="s">
        <v>628</v>
      </c>
      <c r="D634" s="153">
        <v>34</v>
      </c>
      <c r="E634" s="153">
        <v>33</v>
      </c>
      <c r="F634" s="151">
        <v>35</v>
      </c>
      <c r="G634" s="151">
        <v>33</v>
      </c>
      <c r="H634" s="151">
        <v>36</v>
      </c>
      <c r="I634" s="151">
        <v>35</v>
      </c>
      <c r="J634" s="172">
        <v>0.9</v>
      </c>
      <c r="K634" s="154">
        <v>0.970588235294118</v>
      </c>
      <c r="L634" s="154">
        <v>0.942857142857143</v>
      </c>
      <c r="M634" s="154">
        <v>0.972222222222222</v>
      </c>
      <c r="N634" s="207">
        <v>764</v>
      </c>
      <c r="O634" s="153">
        <v>720</v>
      </c>
      <c r="P634" s="153">
        <v>33</v>
      </c>
      <c r="Q634" s="151">
        <v>33</v>
      </c>
      <c r="R634" s="151">
        <v>35</v>
      </c>
      <c r="S634" s="154">
        <v>0.942408376963351</v>
      </c>
      <c r="T634" s="154">
        <v>0.970588235294118</v>
      </c>
      <c r="U634" s="155">
        <v>0.942857142857143</v>
      </c>
      <c r="V634" s="155">
        <v>0.972222222222222</v>
      </c>
      <c r="W634" s="173">
        <v>0.0277310924369748</v>
      </c>
      <c r="X634" s="158">
        <v>222</v>
      </c>
      <c r="Y634" s="208">
        <v>214</v>
      </c>
      <c r="Z634" s="208">
        <v>221</v>
      </c>
      <c r="AA634" s="208">
        <v>204</v>
      </c>
      <c r="AB634" s="209">
        <v>0.963963963963964</v>
      </c>
      <c r="AC634" s="155">
        <v>0.923076923076923</v>
      </c>
      <c r="AD634" s="173">
        <v>0.0408870408870409</v>
      </c>
    </row>
    <row r="635" spans="1:30">
      <c r="A635" s="175" t="s">
        <v>375</v>
      </c>
      <c r="B635" s="214" t="s">
        <v>1820</v>
      </c>
      <c r="C635" s="214" t="s">
        <v>629</v>
      </c>
      <c r="D635" s="153">
        <v>54</v>
      </c>
      <c r="E635" s="153">
        <v>51</v>
      </c>
      <c r="F635" s="151">
        <v>52</v>
      </c>
      <c r="G635" s="151">
        <v>49</v>
      </c>
      <c r="H635" s="151">
        <v>50</v>
      </c>
      <c r="I635" s="151">
        <v>49</v>
      </c>
      <c r="J635" s="172">
        <v>0.9</v>
      </c>
      <c r="K635" s="154">
        <v>0.944444444444444</v>
      </c>
      <c r="L635" s="154">
        <v>0.942307692307692</v>
      </c>
      <c r="M635" s="154">
        <v>0.98</v>
      </c>
      <c r="N635" s="207">
        <v>1230</v>
      </c>
      <c r="O635" s="153">
        <v>1168</v>
      </c>
      <c r="P635" s="153">
        <v>51</v>
      </c>
      <c r="Q635" s="151">
        <v>49</v>
      </c>
      <c r="R635" s="151">
        <v>49</v>
      </c>
      <c r="S635" s="154">
        <v>0.949593495934959</v>
      </c>
      <c r="T635" s="154">
        <v>0.944444444444444</v>
      </c>
      <c r="U635" s="155">
        <v>0.942307692307692</v>
      </c>
      <c r="V635" s="155">
        <v>0.98</v>
      </c>
      <c r="W635" s="173">
        <v>0.00213675213675213</v>
      </c>
      <c r="X635" s="158">
        <v>350</v>
      </c>
      <c r="Y635" s="208">
        <v>334</v>
      </c>
      <c r="Z635" s="208">
        <v>362</v>
      </c>
      <c r="AA635" s="208">
        <v>338</v>
      </c>
      <c r="AB635" s="209">
        <v>0.954285714285714</v>
      </c>
      <c r="AC635" s="155">
        <v>0.933701657458563</v>
      </c>
      <c r="AD635" s="173">
        <v>0.0205840568271508</v>
      </c>
    </row>
    <row r="636" spans="1:30">
      <c r="A636" s="175" t="s">
        <v>375</v>
      </c>
      <c r="B636" s="214" t="s">
        <v>1820</v>
      </c>
      <c r="C636" s="214" t="s">
        <v>630</v>
      </c>
      <c r="D636" s="153">
        <v>56</v>
      </c>
      <c r="E636" s="153">
        <v>53</v>
      </c>
      <c r="F636" s="151">
        <v>60</v>
      </c>
      <c r="G636" s="151">
        <v>57</v>
      </c>
      <c r="H636" s="151">
        <v>52</v>
      </c>
      <c r="I636" s="151">
        <v>50</v>
      </c>
      <c r="J636" s="172">
        <v>0.9</v>
      </c>
      <c r="K636" s="154">
        <v>0.946428571428571</v>
      </c>
      <c r="L636" s="154">
        <v>0.95</v>
      </c>
      <c r="M636" s="154">
        <v>0.961538461538462</v>
      </c>
      <c r="N636" s="207">
        <v>1264</v>
      </c>
      <c r="O636" s="153">
        <v>1129</v>
      </c>
      <c r="P636" s="153">
        <v>52</v>
      </c>
      <c r="Q636" s="151">
        <v>55</v>
      </c>
      <c r="R636" s="151">
        <v>47</v>
      </c>
      <c r="S636" s="154">
        <v>0.893196202531646</v>
      </c>
      <c r="T636" s="154">
        <v>0.928571428571429</v>
      </c>
      <c r="U636" s="155">
        <v>0.916666666666667</v>
      </c>
      <c r="V636" s="155">
        <v>0.903846153846154</v>
      </c>
      <c r="W636" s="173">
        <v>0.011904761904762</v>
      </c>
      <c r="X636" s="158">
        <v>361</v>
      </c>
      <c r="Y636" s="208">
        <v>314</v>
      </c>
      <c r="Z636" s="208">
        <v>373</v>
      </c>
      <c r="AA636" s="208">
        <v>325</v>
      </c>
      <c r="AB636" s="209">
        <v>0.869806094182826</v>
      </c>
      <c r="AC636" s="155">
        <v>0.871313672922252</v>
      </c>
      <c r="AD636" s="173">
        <v>-0.00150757873942653</v>
      </c>
    </row>
    <row r="637" spans="1:30">
      <c r="A637" s="175" t="s">
        <v>375</v>
      </c>
      <c r="B637" s="214" t="s">
        <v>1820</v>
      </c>
      <c r="C637" s="214" t="s">
        <v>631</v>
      </c>
      <c r="D637" s="153">
        <v>51</v>
      </c>
      <c r="E637" s="153">
        <v>49</v>
      </c>
      <c r="F637" s="151">
        <v>54</v>
      </c>
      <c r="G637" s="151">
        <v>52</v>
      </c>
      <c r="H637" s="151">
        <v>53</v>
      </c>
      <c r="I637" s="151">
        <v>48</v>
      </c>
      <c r="J637" s="172">
        <v>0.9</v>
      </c>
      <c r="K637" s="154">
        <v>0.96078431372549</v>
      </c>
      <c r="L637" s="154">
        <v>0.962962962962963</v>
      </c>
      <c r="M637" s="154">
        <v>0.905660377358491</v>
      </c>
      <c r="N637" s="207">
        <v>1217</v>
      </c>
      <c r="O637" s="153">
        <v>1080</v>
      </c>
      <c r="P637" s="153">
        <v>49</v>
      </c>
      <c r="Q637" s="151">
        <v>51</v>
      </c>
      <c r="R637" s="151">
        <v>48</v>
      </c>
      <c r="S637" s="154">
        <v>0.887428101889893</v>
      </c>
      <c r="T637" s="154">
        <v>0.96078431372549</v>
      </c>
      <c r="U637" s="155">
        <v>0.944444444444444</v>
      </c>
      <c r="V637" s="155">
        <v>0.905660377358491</v>
      </c>
      <c r="W637" s="173">
        <v>0.0163398692810458</v>
      </c>
      <c r="X637" s="158">
        <v>349</v>
      </c>
      <c r="Y637" s="208">
        <v>312</v>
      </c>
      <c r="Z637" s="208">
        <v>362</v>
      </c>
      <c r="AA637" s="208">
        <v>318</v>
      </c>
      <c r="AB637" s="209">
        <v>0.893982808022923</v>
      </c>
      <c r="AC637" s="155">
        <v>0.878453038674033</v>
      </c>
      <c r="AD637" s="173">
        <v>0.0155297693488895</v>
      </c>
    </row>
    <row r="638" spans="1:30">
      <c r="A638" s="175" t="s">
        <v>375</v>
      </c>
      <c r="B638" s="214" t="s">
        <v>1820</v>
      </c>
      <c r="C638" s="214" t="s">
        <v>632</v>
      </c>
      <c r="D638" s="153">
        <v>37</v>
      </c>
      <c r="E638" s="153">
        <v>34</v>
      </c>
      <c r="F638" s="151">
        <v>38</v>
      </c>
      <c r="G638" s="151">
        <v>31</v>
      </c>
      <c r="H638" s="151">
        <v>35</v>
      </c>
      <c r="I638" s="151">
        <v>33</v>
      </c>
      <c r="J638" s="172">
        <v>0.9</v>
      </c>
      <c r="K638" s="154">
        <v>0.918918918918919</v>
      </c>
      <c r="L638" s="154">
        <v>0.815789473684211</v>
      </c>
      <c r="M638" s="154">
        <v>0.942857142857143</v>
      </c>
      <c r="N638" s="207">
        <v>819</v>
      </c>
      <c r="O638" s="153">
        <v>636</v>
      </c>
      <c r="P638" s="153">
        <v>28</v>
      </c>
      <c r="Q638" s="151">
        <v>31</v>
      </c>
      <c r="R638" s="151">
        <v>27</v>
      </c>
      <c r="S638" s="154">
        <v>0.776556776556777</v>
      </c>
      <c r="T638" s="154">
        <v>0.756756756756757</v>
      </c>
      <c r="U638" s="155">
        <v>0.815789473684211</v>
      </c>
      <c r="V638" s="155">
        <v>0.771428571428571</v>
      </c>
      <c r="W638" s="173">
        <v>-0.0590327169274537</v>
      </c>
      <c r="X638" s="158">
        <v>238</v>
      </c>
      <c r="Y638" s="208">
        <v>173</v>
      </c>
      <c r="Z638" s="208">
        <v>240</v>
      </c>
      <c r="AA638" s="208">
        <v>173</v>
      </c>
      <c r="AB638" s="209">
        <v>0.726890756302521</v>
      </c>
      <c r="AC638" s="155">
        <v>0.720833333333333</v>
      </c>
      <c r="AD638" s="173">
        <v>0.00605742296918765</v>
      </c>
    </row>
    <row r="639" spans="1:30">
      <c r="A639" s="175" t="s">
        <v>375</v>
      </c>
      <c r="B639" s="214" t="s">
        <v>1820</v>
      </c>
      <c r="C639" s="214" t="s">
        <v>633</v>
      </c>
      <c r="D639" s="153">
        <v>70</v>
      </c>
      <c r="E639" s="153">
        <v>67</v>
      </c>
      <c r="F639" s="151">
        <v>71</v>
      </c>
      <c r="G639" s="151">
        <v>70</v>
      </c>
      <c r="H639" s="151">
        <v>69</v>
      </c>
      <c r="I639" s="151">
        <v>67</v>
      </c>
      <c r="J639" s="172">
        <v>0.9</v>
      </c>
      <c r="K639" s="154">
        <v>0.957142857142857</v>
      </c>
      <c r="L639" s="154">
        <v>0.985915492957746</v>
      </c>
      <c r="M639" s="154">
        <v>0.971014492753623</v>
      </c>
      <c r="N639" s="207">
        <v>1534</v>
      </c>
      <c r="O639" s="153">
        <v>1416</v>
      </c>
      <c r="P639" s="153">
        <v>67</v>
      </c>
      <c r="Q639" s="151">
        <v>67</v>
      </c>
      <c r="R639" s="151">
        <v>64</v>
      </c>
      <c r="S639" s="154">
        <v>0.923076923076923</v>
      </c>
      <c r="T639" s="154">
        <v>0.957142857142857</v>
      </c>
      <c r="U639" s="155">
        <v>0.943661971830986</v>
      </c>
      <c r="V639" s="155">
        <v>0.927536231884058</v>
      </c>
      <c r="W639" s="173">
        <v>0.0134808853118713</v>
      </c>
      <c r="X639" s="158">
        <v>436</v>
      </c>
      <c r="Y639" s="208">
        <v>408</v>
      </c>
      <c r="Z639" s="208">
        <v>442</v>
      </c>
      <c r="AA639" s="208">
        <v>405</v>
      </c>
      <c r="AB639" s="209">
        <v>0.935779816513762</v>
      </c>
      <c r="AC639" s="155">
        <v>0.916289592760181</v>
      </c>
      <c r="AD639" s="173">
        <v>0.0194902237535806</v>
      </c>
    </row>
    <row r="640" spans="1:30">
      <c r="A640" s="175" t="s">
        <v>375</v>
      </c>
      <c r="B640" s="214" t="s">
        <v>1820</v>
      </c>
      <c r="C640" s="214" t="s">
        <v>634</v>
      </c>
      <c r="D640" s="153">
        <v>85</v>
      </c>
      <c r="E640" s="153">
        <v>79</v>
      </c>
      <c r="F640" s="151">
        <v>88</v>
      </c>
      <c r="G640" s="151">
        <v>83</v>
      </c>
      <c r="H640" s="151">
        <v>82</v>
      </c>
      <c r="I640" s="151">
        <v>75</v>
      </c>
      <c r="J640" s="172">
        <v>0.9</v>
      </c>
      <c r="K640" s="154">
        <v>0.929411764705882</v>
      </c>
      <c r="L640" s="154">
        <v>0.943181818181818</v>
      </c>
      <c r="M640" s="154">
        <v>0.914634146341463</v>
      </c>
      <c r="N640" s="207">
        <v>1899</v>
      </c>
      <c r="O640" s="153">
        <v>1614</v>
      </c>
      <c r="P640" s="153">
        <v>76</v>
      </c>
      <c r="Q640" s="151">
        <v>80</v>
      </c>
      <c r="R640" s="151">
        <v>71</v>
      </c>
      <c r="S640" s="154">
        <v>0.849921011058452</v>
      </c>
      <c r="T640" s="154">
        <v>0.894117647058824</v>
      </c>
      <c r="U640" s="155">
        <v>0.909090909090909</v>
      </c>
      <c r="V640" s="155">
        <v>0.865853658536585</v>
      </c>
      <c r="W640" s="173">
        <v>-0.0149732620320855</v>
      </c>
      <c r="X640" s="158">
        <v>559</v>
      </c>
      <c r="Y640" s="208">
        <v>488</v>
      </c>
      <c r="Z640" s="208">
        <v>547</v>
      </c>
      <c r="AA640" s="208">
        <v>460</v>
      </c>
      <c r="AB640" s="209">
        <v>0.87298747763864</v>
      </c>
      <c r="AC640" s="155">
        <v>0.840950639853748</v>
      </c>
      <c r="AD640" s="173">
        <v>0.0320368377848926</v>
      </c>
    </row>
    <row r="641" spans="1:30">
      <c r="A641" s="175" t="s">
        <v>375</v>
      </c>
      <c r="B641" s="214" t="s">
        <v>1821</v>
      </c>
      <c r="C641" s="214" t="s">
        <v>635</v>
      </c>
      <c r="D641" s="153">
        <v>78</v>
      </c>
      <c r="E641" s="153">
        <v>77</v>
      </c>
      <c r="F641" s="151">
        <v>89</v>
      </c>
      <c r="G641" s="151">
        <v>88</v>
      </c>
      <c r="H641" s="151">
        <v>71</v>
      </c>
      <c r="I641" s="151">
        <v>69</v>
      </c>
      <c r="J641" s="172">
        <v>0.9</v>
      </c>
      <c r="K641" s="154">
        <v>0.987179487179487</v>
      </c>
      <c r="L641" s="154">
        <v>0.98876404494382</v>
      </c>
      <c r="M641" s="154">
        <v>0.971830985915493</v>
      </c>
      <c r="N641" s="207">
        <v>1853</v>
      </c>
      <c r="O641" s="153">
        <v>1801</v>
      </c>
      <c r="P641" s="153">
        <v>77</v>
      </c>
      <c r="Q641" s="151">
        <v>87</v>
      </c>
      <c r="R641" s="151">
        <v>68</v>
      </c>
      <c r="S641" s="154">
        <v>0.971937398812736</v>
      </c>
      <c r="T641" s="154">
        <v>0.987179487179487</v>
      </c>
      <c r="U641" s="155">
        <v>0.97752808988764</v>
      </c>
      <c r="V641" s="155">
        <v>0.957746478873239</v>
      </c>
      <c r="W641" s="173">
        <v>0.00965139729184683</v>
      </c>
      <c r="X641" s="158">
        <v>536</v>
      </c>
      <c r="Y641" s="208">
        <v>518</v>
      </c>
      <c r="Z641" s="208">
        <v>540</v>
      </c>
      <c r="AA641" s="208">
        <v>532</v>
      </c>
      <c r="AB641" s="209">
        <v>0.966417910447761</v>
      </c>
      <c r="AC641" s="155">
        <v>0.985185185185185</v>
      </c>
      <c r="AD641" s="173">
        <v>-0.018767274737424</v>
      </c>
    </row>
    <row r="642" spans="1:30">
      <c r="A642" s="175" t="s">
        <v>375</v>
      </c>
      <c r="B642" s="214" t="s">
        <v>1821</v>
      </c>
      <c r="C642" s="214" t="s">
        <v>636</v>
      </c>
      <c r="D642" s="153">
        <v>65</v>
      </c>
      <c r="E642" s="153">
        <v>65</v>
      </c>
      <c r="F642" s="151">
        <v>66</v>
      </c>
      <c r="G642" s="151">
        <v>66</v>
      </c>
      <c r="H642" s="151">
        <v>48</v>
      </c>
      <c r="I642" s="151">
        <v>48</v>
      </c>
      <c r="J642" s="172">
        <v>0.9</v>
      </c>
      <c r="K642" s="154">
        <v>1</v>
      </c>
      <c r="L642" s="154">
        <v>1</v>
      </c>
      <c r="M642" s="154">
        <v>1</v>
      </c>
      <c r="N642" s="207">
        <v>1429</v>
      </c>
      <c r="O642" s="153">
        <v>1424</v>
      </c>
      <c r="P642" s="153">
        <v>65</v>
      </c>
      <c r="Q642" s="151">
        <v>66</v>
      </c>
      <c r="R642" s="151">
        <v>48</v>
      </c>
      <c r="S642" s="154">
        <v>0.996501049685094</v>
      </c>
      <c r="T642" s="154">
        <v>1</v>
      </c>
      <c r="U642" s="155">
        <v>1</v>
      </c>
      <c r="V642" s="155">
        <v>1</v>
      </c>
      <c r="W642" s="173">
        <v>0</v>
      </c>
      <c r="X642" s="158">
        <v>413</v>
      </c>
      <c r="Y642" s="208">
        <v>413</v>
      </c>
      <c r="Z642" s="208">
        <v>420</v>
      </c>
      <c r="AA642" s="208">
        <v>418</v>
      </c>
      <c r="AB642" s="209">
        <v>1</v>
      </c>
      <c r="AC642" s="155">
        <v>0.995238095238095</v>
      </c>
      <c r="AD642" s="173">
        <v>0.00476190476190474</v>
      </c>
    </row>
    <row r="643" spans="1:30">
      <c r="A643" s="175" t="s">
        <v>375</v>
      </c>
      <c r="B643" s="214" t="s">
        <v>1821</v>
      </c>
      <c r="C643" s="214" t="s">
        <v>637</v>
      </c>
      <c r="D643" s="153">
        <v>48</v>
      </c>
      <c r="E643" s="153">
        <v>47</v>
      </c>
      <c r="F643" s="151">
        <v>50</v>
      </c>
      <c r="G643" s="151">
        <v>49</v>
      </c>
      <c r="H643" s="151">
        <v>38</v>
      </c>
      <c r="I643" s="151">
        <v>36</v>
      </c>
      <c r="J643" s="172">
        <v>0.9</v>
      </c>
      <c r="K643" s="154">
        <v>0.979166666666667</v>
      </c>
      <c r="L643" s="154">
        <v>0.98</v>
      </c>
      <c r="M643" s="154">
        <v>0.947368421052632</v>
      </c>
      <c r="N643" s="207">
        <v>1142</v>
      </c>
      <c r="O643" s="153">
        <v>1098</v>
      </c>
      <c r="P643" s="153">
        <v>45</v>
      </c>
      <c r="Q643" s="151">
        <v>49</v>
      </c>
      <c r="R643" s="151">
        <v>36</v>
      </c>
      <c r="S643" s="154">
        <v>0.961471103327496</v>
      </c>
      <c r="T643" s="154">
        <v>0.9375</v>
      </c>
      <c r="U643" s="155">
        <v>0.98</v>
      </c>
      <c r="V643" s="155">
        <v>0.947368421052632</v>
      </c>
      <c r="W643" s="173">
        <v>-0.0425</v>
      </c>
      <c r="X643" s="158">
        <v>322</v>
      </c>
      <c r="Y643" s="208">
        <v>313</v>
      </c>
      <c r="Z643" s="208">
        <v>349</v>
      </c>
      <c r="AA643" s="208">
        <v>333</v>
      </c>
      <c r="AB643" s="209">
        <v>0.972049689440994</v>
      </c>
      <c r="AC643" s="155">
        <v>0.954154727793696</v>
      </c>
      <c r="AD643" s="173">
        <v>0.0178949616472975</v>
      </c>
    </row>
    <row r="644" spans="1:30">
      <c r="A644" s="175" t="s">
        <v>375</v>
      </c>
      <c r="B644" s="214" t="s">
        <v>1821</v>
      </c>
      <c r="C644" s="214" t="s">
        <v>638</v>
      </c>
      <c r="D644" s="153">
        <v>43</v>
      </c>
      <c r="E644" s="153">
        <v>43</v>
      </c>
      <c r="F644" s="151">
        <v>47</v>
      </c>
      <c r="G644" s="151">
        <v>47</v>
      </c>
      <c r="H644" s="151">
        <v>36</v>
      </c>
      <c r="I644" s="151">
        <v>36</v>
      </c>
      <c r="J644" s="172">
        <v>0.9</v>
      </c>
      <c r="K644" s="154">
        <v>1</v>
      </c>
      <c r="L644" s="154">
        <v>1</v>
      </c>
      <c r="M644" s="154">
        <v>1</v>
      </c>
      <c r="N644" s="207">
        <v>981</v>
      </c>
      <c r="O644" s="153">
        <v>946</v>
      </c>
      <c r="P644" s="153">
        <v>41</v>
      </c>
      <c r="Q644" s="151">
        <v>46</v>
      </c>
      <c r="R644" s="151">
        <v>34</v>
      </c>
      <c r="S644" s="154">
        <v>0.964322120285423</v>
      </c>
      <c r="T644" s="154">
        <v>0.953488372093023</v>
      </c>
      <c r="U644" s="155">
        <v>0.978723404255319</v>
      </c>
      <c r="V644" s="155">
        <v>0.944444444444444</v>
      </c>
      <c r="W644" s="173">
        <v>-0.0252350321622958</v>
      </c>
      <c r="X644" s="158">
        <v>286</v>
      </c>
      <c r="Y644" s="208">
        <v>278</v>
      </c>
      <c r="Z644" s="208">
        <v>285</v>
      </c>
      <c r="AA644" s="208">
        <v>275</v>
      </c>
      <c r="AB644" s="209">
        <v>0.972027972027972</v>
      </c>
      <c r="AC644" s="155">
        <v>0.964912280701754</v>
      </c>
      <c r="AD644" s="173">
        <v>0.00711569132621759</v>
      </c>
    </row>
    <row r="645" spans="1:30">
      <c r="A645" s="175" t="s">
        <v>375</v>
      </c>
      <c r="B645" s="214" t="s">
        <v>1821</v>
      </c>
      <c r="C645" s="214" t="s">
        <v>639</v>
      </c>
      <c r="D645" s="153">
        <v>29</v>
      </c>
      <c r="E645" s="153">
        <v>28</v>
      </c>
      <c r="F645" s="151">
        <v>31</v>
      </c>
      <c r="G645" s="151">
        <v>31</v>
      </c>
      <c r="H645" s="151">
        <v>25</v>
      </c>
      <c r="I645" s="151">
        <v>24</v>
      </c>
      <c r="J645" s="172">
        <v>0.9</v>
      </c>
      <c r="K645" s="154">
        <v>0.96551724137931</v>
      </c>
      <c r="L645" s="154">
        <v>1</v>
      </c>
      <c r="M645" s="154">
        <v>0.96</v>
      </c>
      <c r="N645" s="207">
        <v>654</v>
      </c>
      <c r="O645" s="153">
        <v>590</v>
      </c>
      <c r="P645" s="153">
        <v>27</v>
      </c>
      <c r="Q645" s="151">
        <v>30</v>
      </c>
      <c r="R645" s="151">
        <v>24</v>
      </c>
      <c r="S645" s="154">
        <v>0.902140672782875</v>
      </c>
      <c r="T645" s="154">
        <v>0.931034482758621</v>
      </c>
      <c r="U645" s="155">
        <v>0.967741935483871</v>
      </c>
      <c r="V645" s="155">
        <v>0.96</v>
      </c>
      <c r="W645" s="173">
        <v>-0.0367074527252503</v>
      </c>
      <c r="X645" s="158">
        <v>190</v>
      </c>
      <c r="Y645" s="208">
        <v>184</v>
      </c>
      <c r="Z645" s="208">
        <v>199</v>
      </c>
      <c r="AA645" s="208">
        <v>193</v>
      </c>
      <c r="AB645" s="209">
        <v>0.968421052631579</v>
      </c>
      <c r="AC645" s="155">
        <v>0.969849246231156</v>
      </c>
      <c r="AD645" s="173">
        <v>-0.0014281935995768</v>
      </c>
    </row>
    <row r="646" spans="1:30">
      <c r="A646" s="175" t="s">
        <v>375</v>
      </c>
      <c r="B646" s="214" t="s">
        <v>1821</v>
      </c>
      <c r="C646" s="214" t="s">
        <v>640</v>
      </c>
      <c r="D646" s="153">
        <v>93</v>
      </c>
      <c r="E646" s="153">
        <v>93</v>
      </c>
      <c r="F646" s="151">
        <v>94</v>
      </c>
      <c r="G646" s="151">
        <v>92</v>
      </c>
      <c r="H646" s="151">
        <v>72</v>
      </c>
      <c r="I646" s="151">
        <v>70</v>
      </c>
      <c r="J646" s="172">
        <v>0.9</v>
      </c>
      <c r="K646" s="154">
        <v>1</v>
      </c>
      <c r="L646" s="154">
        <v>0.978723404255319</v>
      </c>
      <c r="M646" s="154">
        <v>0.972222222222222</v>
      </c>
      <c r="N646" s="207">
        <v>2108</v>
      </c>
      <c r="O646" s="153">
        <v>2026</v>
      </c>
      <c r="P646" s="153">
        <v>91</v>
      </c>
      <c r="Q646" s="151">
        <v>91</v>
      </c>
      <c r="R646" s="151">
        <v>68</v>
      </c>
      <c r="S646" s="154">
        <v>0.961100569259962</v>
      </c>
      <c r="T646" s="154">
        <v>0.978494623655914</v>
      </c>
      <c r="U646" s="155">
        <v>0.968085106382979</v>
      </c>
      <c r="V646" s="155">
        <v>0.944444444444444</v>
      </c>
      <c r="W646" s="173">
        <v>0.0104095172729353</v>
      </c>
      <c r="X646" s="158">
        <v>607</v>
      </c>
      <c r="Y646" s="208">
        <v>581</v>
      </c>
      <c r="Z646" s="208">
        <v>615</v>
      </c>
      <c r="AA646" s="208">
        <v>596</v>
      </c>
      <c r="AB646" s="209">
        <v>0.957166392092257</v>
      </c>
      <c r="AC646" s="155">
        <v>0.969105691056911</v>
      </c>
      <c r="AD646" s="173">
        <v>-0.0119392989646536</v>
      </c>
    </row>
    <row r="647" spans="1:30">
      <c r="A647" s="175" t="s">
        <v>375</v>
      </c>
      <c r="B647" s="214" t="s">
        <v>1821</v>
      </c>
      <c r="C647" s="214" t="s">
        <v>641</v>
      </c>
      <c r="D647" s="153">
        <v>20</v>
      </c>
      <c r="E647" s="153">
        <v>20</v>
      </c>
      <c r="F647" s="151">
        <v>22</v>
      </c>
      <c r="G647" s="151">
        <v>22</v>
      </c>
      <c r="H647" s="151">
        <v>16</v>
      </c>
      <c r="I647" s="151">
        <v>16</v>
      </c>
      <c r="J647" s="172">
        <v>0.9</v>
      </c>
      <c r="K647" s="154">
        <v>1</v>
      </c>
      <c r="L647" s="154">
        <v>1</v>
      </c>
      <c r="M647" s="154">
        <v>1</v>
      </c>
      <c r="N647" s="207">
        <v>457</v>
      </c>
      <c r="O647" s="153">
        <v>449</v>
      </c>
      <c r="P647" s="153">
        <v>20</v>
      </c>
      <c r="Q647" s="151">
        <v>22</v>
      </c>
      <c r="R647" s="151">
        <v>15</v>
      </c>
      <c r="S647" s="154">
        <v>0.982494529540481</v>
      </c>
      <c r="T647" s="154">
        <v>1</v>
      </c>
      <c r="U647" s="155">
        <v>1</v>
      </c>
      <c r="V647" s="155">
        <v>0.9375</v>
      </c>
      <c r="W647" s="173">
        <v>0</v>
      </c>
      <c r="X647" s="158">
        <v>131</v>
      </c>
      <c r="Y647" s="208">
        <v>130</v>
      </c>
      <c r="Z647" s="208">
        <v>135</v>
      </c>
      <c r="AA647" s="208">
        <v>131</v>
      </c>
      <c r="AB647" s="209">
        <v>0.99236641221374</v>
      </c>
      <c r="AC647" s="155">
        <v>0.97037037037037</v>
      </c>
      <c r="AD647" s="173">
        <v>0.0219960418433701</v>
      </c>
    </row>
    <row r="648" spans="1:30">
      <c r="A648" s="175" t="s">
        <v>375</v>
      </c>
      <c r="B648" s="214" t="s">
        <v>1821</v>
      </c>
      <c r="C648" s="214" t="s">
        <v>642</v>
      </c>
      <c r="D648" s="153">
        <v>96</v>
      </c>
      <c r="E648" s="153">
        <v>94</v>
      </c>
      <c r="F648" s="151">
        <v>101</v>
      </c>
      <c r="G648" s="151">
        <v>100</v>
      </c>
      <c r="H648" s="151">
        <v>83</v>
      </c>
      <c r="I648" s="151">
        <v>79</v>
      </c>
      <c r="J648" s="172">
        <v>0.9</v>
      </c>
      <c r="K648" s="154">
        <v>0.979166666666667</v>
      </c>
      <c r="L648" s="154">
        <v>0.99009900990099</v>
      </c>
      <c r="M648" s="154">
        <v>0.951807228915663</v>
      </c>
      <c r="N648" s="207">
        <v>2252</v>
      </c>
      <c r="O648" s="153">
        <v>2100</v>
      </c>
      <c r="P648" s="153">
        <v>92</v>
      </c>
      <c r="Q648" s="151">
        <v>97</v>
      </c>
      <c r="R648" s="151">
        <v>74</v>
      </c>
      <c r="S648" s="154">
        <v>0.932504440497336</v>
      </c>
      <c r="T648" s="154">
        <v>0.958333333333333</v>
      </c>
      <c r="U648" s="155">
        <v>0.96039603960396</v>
      </c>
      <c r="V648" s="155">
        <v>0.891566265060241</v>
      </c>
      <c r="W648" s="173">
        <v>-0.00206270627062699</v>
      </c>
      <c r="X648" s="158">
        <v>655</v>
      </c>
      <c r="Y648" s="208">
        <v>622</v>
      </c>
      <c r="Z648" s="208">
        <v>657</v>
      </c>
      <c r="AA648" s="208">
        <v>612</v>
      </c>
      <c r="AB648" s="209">
        <v>0.949618320610687</v>
      </c>
      <c r="AC648" s="155">
        <v>0.931506849315068</v>
      </c>
      <c r="AD648" s="173">
        <v>0.0181114712956186</v>
      </c>
    </row>
    <row r="649" spans="1:30">
      <c r="A649" s="175" t="s">
        <v>375</v>
      </c>
      <c r="B649" s="214" t="s">
        <v>1822</v>
      </c>
      <c r="C649" s="214" t="s">
        <v>643</v>
      </c>
      <c r="D649" s="153">
        <v>95</v>
      </c>
      <c r="E649" s="153">
        <v>95</v>
      </c>
      <c r="F649" s="151">
        <v>99</v>
      </c>
      <c r="G649" s="151">
        <v>99</v>
      </c>
      <c r="H649" s="151">
        <v>89</v>
      </c>
      <c r="I649" s="151">
        <v>89</v>
      </c>
      <c r="J649" s="172">
        <v>0.9</v>
      </c>
      <c r="K649" s="154">
        <v>1</v>
      </c>
      <c r="L649" s="154">
        <v>1</v>
      </c>
      <c r="M649" s="154">
        <v>1</v>
      </c>
      <c r="N649" s="207">
        <v>2132</v>
      </c>
      <c r="O649" s="153">
        <v>2124</v>
      </c>
      <c r="P649" s="153">
        <v>95</v>
      </c>
      <c r="Q649" s="151">
        <v>99</v>
      </c>
      <c r="R649" s="151">
        <v>89</v>
      </c>
      <c r="S649" s="154">
        <v>0.99624765478424</v>
      </c>
      <c r="T649" s="154">
        <v>1</v>
      </c>
      <c r="U649" s="155">
        <v>1</v>
      </c>
      <c r="V649" s="155">
        <v>1</v>
      </c>
      <c r="W649" s="173">
        <v>0</v>
      </c>
      <c r="X649" s="158">
        <v>617</v>
      </c>
      <c r="Y649" s="208">
        <v>616</v>
      </c>
      <c r="Z649" s="208">
        <v>618</v>
      </c>
      <c r="AA649" s="208">
        <v>616</v>
      </c>
      <c r="AB649" s="209">
        <v>0.99837925445705</v>
      </c>
      <c r="AC649" s="155">
        <v>0.996763754045307</v>
      </c>
      <c r="AD649" s="173">
        <v>0.00161550041174274</v>
      </c>
    </row>
    <row r="650" spans="1:30">
      <c r="A650" s="175" t="s">
        <v>375</v>
      </c>
      <c r="B650" s="214" t="s">
        <v>1822</v>
      </c>
      <c r="C650" s="214" t="s">
        <v>644</v>
      </c>
      <c r="D650" s="153">
        <v>46</v>
      </c>
      <c r="E650" s="153">
        <v>46</v>
      </c>
      <c r="F650" s="151">
        <v>44</v>
      </c>
      <c r="G650" s="151">
        <v>43</v>
      </c>
      <c r="H650" s="151">
        <v>45</v>
      </c>
      <c r="I650" s="151">
        <v>43</v>
      </c>
      <c r="J650" s="172">
        <v>0.9</v>
      </c>
      <c r="K650" s="154">
        <v>1</v>
      </c>
      <c r="L650" s="154">
        <v>0.977272727272727</v>
      </c>
      <c r="M650" s="154">
        <v>0.955555555555556</v>
      </c>
      <c r="N650" s="207">
        <v>962</v>
      </c>
      <c r="O650" s="153">
        <v>931</v>
      </c>
      <c r="P650" s="153">
        <v>44</v>
      </c>
      <c r="Q650" s="151">
        <v>43</v>
      </c>
      <c r="R650" s="151">
        <v>43</v>
      </c>
      <c r="S650" s="154">
        <v>0.967775467775468</v>
      </c>
      <c r="T650" s="154">
        <v>0.956521739130435</v>
      </c>
      <c r="U650" s="155">
        <v>0.977272727272727</v>
      </c>
      <c r="V650" s="155">
        <v>0.955555555555556</v>
      </c>
      <c r="W650" s="173">
        <v>-0.0207509881422925</v>
      </c>
      <c r="X650" s="158">
        <v>274</v>
      </c>
      <c r="Y650" s="208">
        <v>261</v>
      </c>
      <c r="Z650" s="208">
        <v>272</v>
      </c>
      <c r="AA650" s="208">
        <v>267</v>
      </c>
      <c r="AB650" s="209">
        <v>0.952554744525547</v>
      </c>
      <c r="AC650" s="155">
        <v>0.981617647058823</v>
      </c>
      <c r="AD650" s="173">
        <v>-0.029062902533276</v>
      </c>
    </row>
    <row r="651" spans="1:30">
      <c r="A651" s="175" t="s">
        <v>375</v>
      </c>
      <c r="B651" s="214" t="s">
        <v>1822</v>
      </c>
      <c r="C651" s="214" t="s">
        <v>645</v>
      </c>
      <c r="D651" s="153">
        <v>91</v>
      </c>
      <c r="E651" s="153">
        <v>91</v>
      </c>
      <c r="F651" s="151">
        <v>94</v>
      </c>
      <c r="G651" s="151">
        <v>93</v>
      </c>
      <c r="H651" s="151">
        <v>84</v>
      </c>
      <c r="I651" s="151">
        <v>81</v>
      </c>
      <c r="J651" s="172">
        <v>0.9</v>
      </c>
      <c r="K651" s="154">
        <v>1</v>
      </c>
      <c r="L651" s="154">
        <v>0.98936170212766</v>
      </c>
      <c r="M651" s="154">
        <v>0.964285714285714</v>
      </c>
      <c r="N651" s="207">
        <v>2006</v>
      </c>
      <c r="O651" s="153">
        <v>1849</v>
      </c>
      <c r="P651" s="153">
        <v>90</v>
      </c>
      <c r="Q651" s="151">
        <v>92</v>
      </c>
      <c r="R651" s="151">
        <v>80</v>
      </c>
      <c r="S651" s="154">
        <v>0.921734795613161</v>
      </c>
      <c r="T651" s="154">
        <v>0.989010989010989</v>
      </c>
      <c r="U651" s="155">
        <v>0.978723404255319</v>
      </c>
      <c r="V651" s="155">
        <v>0.952380952380952</v>
      </c>
      <c r="W651" s="173">
        <v>0.0102875847556699</v>
      </c>
      <c r="X651" s="158">
        <v>569</v>
      </c>
      <c r="Y651" s="208">
        <v>539</v>
      </c>
      <c r="Z651" s="208">
        <v>581</v>
      </c>
      <c r="AA651" s="208">
        <v>518</v>
      </c>
      <c r="AB651" s="209">
        <v>0.947275922671353</v>
      </c>
      <c r="AC651" s="155">
        <v>0.891566265060241</v>
      </c>
      <c r="AD651" s="173">
        <v>0.0557096576111124</v>
      </c>
    </row>
    <row r="652" spans="1:30">
      <c r="A652" s="175" t="s">
        <v>375</v>
      </c>
      <c r="B652" s="214" t="s">
        <v>1822</v>
      </c>
      <c r="C652" s="214" t="s">
        <v>646</v>
      </c>
      <c r="D652" s="153">
        <v>37</v>
      </c>
      <c r="E652" s="153">
        <v>35</v>
      </c>
      <c r="F652" s="151">
        <v>40</v>
      </c>
      <c r="G652" s="151">
        <v>38</v>
      </c>
      <c r="H652" s="151">
        <v>38</v>
      </c>
      <c r="I652" s="151">
        <v>36</v>
      </c>
      <c r="J652" s="172">
        <v>0.9</v>
      </c>
      <c r="K652" s="154">
        <v>0.945945945945946</v>
      </c>
      <c r="L652" s="154">
        <v>0.95</v>
      </c>
      <c r="M652" s="154">
        <v>0.947368421052632</v>
      </c>
      <c r="N652" s="207">
        <v>880</v>
      </c>
      <c r="O652" s="153">
        <v>853</v>
      </c>
      <c r="P652" s="153">
        <v>34</v>
      </c>
      <c r="Q652" s="151">
        <v>38</v>
      </c>
      <c r="R652" s="151">
        <v>36</v>
      </c>
      <c r="S652" s="154">
        <v>0.969318181818182</v>
      </c>
      <c r="T652" s="154">
        <v>0.918918918918919</v>
      </c>
      <c r="U652" s="155">
        <v>0.95</v>
      </c>
      <c r="V652" s="155">
        <v>0.947368421052632</v>
      </c>
      <c r="W652" s="173">
        <v>-0.031081081081081</v>
      </c>
      <c r="X652" s="158">
        <v>249</v>
      </c>
      <c r="Y652" s="208">
        <v>235</v>
      </c>
      <c r="Z652" s="208">
        <v>258</v>
      </c>
      <c r="AA652" s="208">
        <v>250</v>
      </c>
      <c r="AB652" s="209">
        <v>0.943775100401606</v>
      </c>
      <c r="AC652" s="155">
        <v>0.968992248062015</v>
      </c>
      <c r="AD652" s="173">
        <v>-0.0252171476604091</v>
      </c>
    </row>
    <row r="653" spans="1:30">
      <c r="A653" s="175" t="s">
        <v>375</v>
      </c>
      <c r="B653" s="214" t="s">
        <v>1822</v>
      </c>
      <c r="C653" s="214" t="s">
        <v>647</v>
      </c>
      <c r="D653" s="153">
        <v>47</v>
      </c>
      <c r="E653" s="153">
        <v>45</v>
      </c>
      <c r="F653" s="151">
        <v>51</v>
      </c>
      <c r="G653" s="151">
        <v>49</v>
      </c>
      <c r="H653" s="151">
        <v>50</v>
      </c>
      <c r="I653" s="151">
        <v>48</v>
      </c>
      <c r="J653" s="172">
        <v>0.9</v>
      </c>
      <c r="K653" s="154">
        <v>0.957446808510638</v>
      </c>
      <c r="L653" s="154">
        <v>0.96078431372549</v>
      </c>
      <c r="M653" s="154">
        <v>0.96</v>
      </c>
      <c r="N653" s="207">
        <v>1076</v>
      </c>
      <c r="O653" s="153">
        <v>1025</v>
      </c>
      <c r="P653" s="153">
        <v>43</v>
      </c>
      <c r="Q653" s="151">
        <v>49</v>
      </c>
      <c r="R653" s="151">
        <v>47</v>
      </c>
      <c r="S653" s="154">
        <v>0.952602230483271</v>
      </c>
      <c r="T653" s="154">
        <v>0.914893617021277</v>
      </c>
      <c r="U653" s="155">
        <v>0.96078431372549</v>
      </c>
      <c r="V653" s="155">
        <v>0.94</v>
      </c>
      <c r="W653" s="173">
        <v>-0.0458906967042136</v>
      </c>
      <c r="X653" s="158">
        <v>316</v>
      </c>
      <c r="Y653" s="208">
        <v>297</v>
      </c>
      <c r="Z653" s="208">
        <v>317</v>
      </c>
      <c r="AA653" s="208">
        <v>294</v>
      </c>
      <c r="AB653" s="209">
        <v>0.939873417721519</v>
      </c>
      <c r="AC653" s="155">
        <v>0.927444794952681</v>
      </c>
      <c r="AD653" s="173">
        <v>0.0124286227688376</v>
      </c>
    </row>
    <row r="654" spans="1:30">
      <c r="A654" s="175" t="s">
        <v>375</v>
      </c>
      <c r="B654" s="214" t="s">
        <v>1822</v>
      </c>
      <c r="C654" s="214" t="s">
        <v>648</v>
      </c>
      <c r="D654" s="153">
        <v>59</v>
      </c>
      <c r="E654" s="153">
        <v>58</v>
      </c>
      <c r="F654" s="151">
        <v>59</v>
      </c>
      <c r="G654" s="151">
        <v>58</v>
      </c>
      <c r="H654" s="151">
        <v>56</v>
      </c>
      <c r="I654" s="151">
        <v>56</v>
      </c>
      <c r="J654" s="172">
        <v>0.9</v>
      </c>
      <c r="K654" s="154">
        <v>0.983050847457627</v>
      </c>
      <c r="L654" s="154">
        <v>0.983050847457627</v>
      </c>
      <c r="M654" s="154">
        <v>1</v>
      </c>
      <c r="N654" s="207">
        <v>1251</v>
      </c>
      <c r="O654" s="153">
        <v>1227</v>
      </c>
      <c r="P654" s="153">
        <v>58</v>
      </c>
      <c r="Q654" s="151">
        <v>58</v>
      </c>
      <c r="R654" s="151">
        <v>55</v>
      </c>
      <c r="S654" s="154">
        <v>0.980815347721823</v>
      </c>
      <c r="T654" s="154">
        <v>0.983050847457627</v>
      </c>
      <c r="U654" s="155">
        <v>0.983050847457627</v>
      </c>
      <c r="V654" s="155">
        <v>0.982142857142857</v>
      </c>
      <c r="W654" s="173">
        <v>0</v>
      </c>
      <c r="X654" s="158">
        <v>365</v>
      </c>
      <c r="Y654" s="208">
        <v>357</v>
      </c>
      <c r="Z654" s="208">
        <v>359</v>
      </c>
      <c r="AA654" s="208">
        <v>350</v>
      </c>
      <c r="AB654" s="209">
        <v>0.978082191780822</v>
      </c>
      <c r="AC654" s="155">
        <v>0.974930362116992</v>
      </c>
      <c r="AD654" s="173">
        <v>0.00315182966383021</v>
      </c>
    </row>
    <row r="655" spans="1:30">
      <c r="A655" s="175" t="s">
        <v>375</v>
      </c>
      <c r="B655" s="214" t="s">
        <v>1822</v>
      </c>
      <c r="C655" s="214" t="s">
        <v>649</v>
      </c>
      <c r="D655" s="153">
        <v>48</v>
      </c>
      <c r="E655" s="153">
        <v>48</v>
      </c>
      <c r="F655" s="151">
        <v>49</v>
      </c>
      <c r="G655" s="151">
        <v>49</v>
      </c>
      <c r="H655" s="151">
        <v>49</v>
      </c>
      <c r="I655" s="151">
        <v>49</v>
      </c>
      <c r="J655" s="172">
        <v>0.9</v>
      </c>
      <c r="K655" s="154">
        <v>1</v>
      </c>
      <c r="L655" s="154">
        <v>1</v>
      </c>
      <c r="M655" s="154">
        <v>1</v>
      </c>
      <c r="N655" s="207">
        <v>1091</v>
      </c>
      <c r="O655" s="153">
        <v>1090</v>
      </c>
      <c r="P655" s="153">
        <v>48</v>
      </c>
      <c r="Q655" s="151">
        <v>49</v>
      </c>
      <c r="R655" s="151">
        <v>49</v>
      </c>
      <c r="S655" s="154">
        <v>0.999083409715857</v>
      </c>
      <c r="T655" s="154">
        <v>1</v>
      </c>
      <c r="U655" s="155">
        <v>1</v>
      </c>
      <c r="V655" s="155">
        <v>1</v>
      </c>
      <c r="W655" s="173">
        <v>0</v>
      </c>
      <c r="X655" s="158">
        <v>307</v>
      </c>
      <c r="Y655" s="208">
        <v>307</v>
      </c>
      <c r="Z655" s="208">
        <v>315</v>
      </c>
      <c r="AA655" s="208">
        <v>314</v>
      </c>
      <c r="AB655" s="209">
        <v>1</v>
      </c>
      <c r="AC655" s="155">
        <v>0.996825396825397</v>
      </c>
      <c r="AD655" s="173">
        <v>0.00317460317460316</v>
      </c>
    </row>
    <row r="656" spans="1:30">
      <c r="A656" s="175" t="s">
        <v>375</v>
      </c>
      <c r="B656" s="214" t="s">
        <v>1822</v>
      </c>
      <c r="C656" s="214" t="s">
        <v>650</v>
      </c>
      <c r="D656" s="153">
        <v>38</v>
      </c>
      <c r="E656" s="153">
        <v>38</v>
      </c>
      <c r="F656" s="151">
        <v>46</v>
      </c>
      <c r="G656" s="151">
        <v>46</v>
      </c>
      <c r="H656" s="151">
        <v>41</v>
      </c>
      <c r="I656" s="151">
        <v>41</v>
      </c>
      <c r="J656" s="172">
        <v>0.9</v>
      </c>
      <c r="K656" s="154">
        <v>1</v>
      </c>
      <c r="L656" s="154">
        <v>1</v>
      </c>
      <c r="M656" s="154">
        <v>1</v>
      </c>
      <c r="N656" s="207">
        <v>948</v>
      </c>
      <c r="O656" s="153">
        <v>947</v>
      </c>
      <c r="P656" s="153">
        <v>38</v>
      </c>
      <c r="Q656" s="151">
        <v>46</v>
      </c>
      <c r="R656" s="151">
        <v>41</v>
      </c>
      <c r="S656" s="154">
        <v>0.998945147679325</v>
      </c>
      <c r="T656" s="154">
        <v>1</v>
      </c>
      <c r="U656" s="155">
        <v>1</v>
      </c>
      <c r="V656" s="155">
        <v>1</v>
      </c>
      <c r="W656" s="173">
        <v>0</v>
      </c>
      <c r="X656" s="158">
        <v>274</v>
      </c>
      <c r="Y656" s="208">
        <v>274</v>
      </c>
      <c r="Z656" s="208">
        <v>274</v>
      </c>
      <c r="AA656" s="208">
        <v>273</v>
      </c>
      <c r="AB656" s="209">
        <v>1</v>
      </c>
      <c r="AC656" s="155">
        <v>0.996350364963504</v>
      </c>
      <c r="AD656" s="173">
        <v>0.0036496350364964</v>
      </c>
    </row>
    <row r="657" spans="1:30">
      <c r="A657" s="175" t="s">
        <v>375</v>
      </c>
      <c r="B657" s="214" t="s">
        <v>1822</v>
      </c>
      <c r="C657" s="214" t="s">
        <v>651</v>
      </c>
      <c r="D657" s="153">
        <v>63</v>
      </c>
      <c r="E657" s="153">
        <v>54</v>
      </c>
      <c r="F657" s="151">
        <v>64</v>
      </c>
      <c r="G657" s="151">
        <v>63</v>
      </c>
      <c r="H657" s="151">
        <v>65</v>
      </c>
      <c r="I657" s="151">
        <v>61</v>
      </c>
      <c r="J657" s="172">
        <v>0.9</v>
      </c>
      <c r="K657" s="154">
        <v>0.857142857142857</v>
      </c>
      <c r="L657" s="154">
        <v>0.984375</v>
      </c>
      <c r="M657" s="154">
        <v>0.938461538461538</v>
      </c>
      <c r="N657" s="207">
        <v>1460</v>
      </c>
      <c r="O657" s="153">
        <v>1311</v>
      </c>
      <c r="P657" s="153">
        <v>52</v>
      </c>
      <c r="Q657" s="151">
        <v>61</v>
      </c>
      <c r="R657" s="151">
        <v>61</v>
      </c>
      <c r="S657" s="154">
        <v>0.897945205479452</v>
      </c>
      <c r="T657" s="154">
        <v>0.825396825396825</v>
      </c>
      <c r="U657" s="155">
        <v>0.953125</v>
      </c>
      <c r="V657" s="155">
        <v>0.938461538461538</v>
      </c>
      <c r="W657" s="173">
        <v>-0.127728174603175</v>
      </c>
      <c r="X657" s="158">
        <v>421</v>
      </c>
      <c r="Y657" s="208">
        <v>360</v>
      </c>
      <c r="Z657" s="208">
        <v>434</v>
      </c>
      <c r="AA657" s="208">
        <v>381</v>
      </c>
      <c r="AB657" s="209">
        <v>0.855106888361045</v>
      </c>
      <c r="AC657" s="155">
        <v>0.877880184331797</v>
      </c>
      <c r="AD657" s="173">
        <v>-0.0227732959707522</v>
      </c>
    </row>
    <row r="658" spans="1:30">
      <c r="A658" s="175" t="s">
        <v>375</v>
      </c>
      <c r="B658" s="214" t="s">
        <v>1822</v>
      </c>
      <c r="C658" s="214" t="s">
        <v>652</v>
      </c>
      <c r="D658" s="153">
        <v>59</v>
      </c>
      <c r="E658" s="153">
        <v>58</v>
      </c>
      <c r="F658" s="151">
        <v>63</v>
      </c>
      <c r="G658" s="151">
        <v>62</v>
      </c>
      <c r="H658" s="151">
        <v>60</v>
      </c>
      <c r="I658" s="151">
        <v>58</v>
      </c>
      <c r="J658" s="172">
        <v>0.9</v>
      </c>
      <c r="K658" s="154">
        <v>0.983050847457627</v>
      </c>
      <c r="L658" s="154">
        <v>0.984126984126984</v>
      </c>
      <c r="M658" s="154">
        <v>0.966666666666667</v>
      </c>
      <c r="N658" s="207">
        <v>1318</v>
      </c>
      <c r="O658" s="153">
        <v>1246</v>
      </c>
      <c r="P658" s="153">
        <v>58</v>
      </c>
      <c r="Q658" s="151">
        <v>62</v>
      </c>
      <c r="R658" s="151">
        <v>58</v>
      </c>
      <c r="S658" s="154">
        <v>0.945371775417299</v>
      </c>
      <c r="T658" s="154">
        <v>0.983050847457627</v>
      </c>
      <c r="U658" s="155">
        <v>0.984126984126984</v>
      </c>
      <c r="V658" s="155">
        <v>0.966666666666667</v>
      </c>
      <c r="W658" s="173">
        <v>-0.00107613666935691</v>
      </c>
      <c r="X658" s="158">
        <v>372</v>
      </c>
      <c r="Y658" s="208">
        <v>351</v>
      </c>
      <c r="Z658" s="208">
        <v>379</v>
      </c>
      <c r="AA658" s="208">
        <v>356</v>
      </c>
      <c r="AB658" s="209">
        <v>0.943548387096774</v>
      </c>
      <c r="AC658" s="155">
        <v>0.939313984168865</v>
      </c>
      <c r="AD658" s="173">
        <v>0.00423440292790878</v>
      </c>
    </row>
    <row r="659" spans="1:30">
      <c r="A659" s="175" t="s">
        <v>375</v>
      </c>
      <c r="B659" s="214" t="s">
        <v>33</v>
      </c>
      <c r="C659" s="214" t="s">
        <v>653</v>
      </c>
      <c r="D659" s="153">
        <v>43</v>
      </c>
      <c r="E659" s="153">
        <v>41</v>
      </c>
      <c r="F659" s="151">
        <v>45</v>
      </c>
      <c r="G659" s="151">
        <v>44</v>
      </c>
      <c r="H659" s="151">
        <v>38</v>
      </c>
      <c r="I659" s="151">
        <v>36</v>
      </c>
      <c r="J659" s="172">
        <v>0.9</v>
      </c>
      <c r="K659" s="154">
        <v>0.953488372093023</v>
      </c>
      <c r="L659" s="154">
        <v>0.977777777777778</v>
      </c>
      <c r="M659" s="154">
        <v>0.947368421052632</v>
      </c>
      <c r="N659" s="207">
        <v>994</v>
      </c>
      <c r="O659" s="153">
        <v>953</v>
      </c>
      <c r="P659" s="153">
        <v>41</v>
      </c>
      <c r="Q659" s="151">
        <v>44</v>
      </c>
      <c r="R659" s="151">
        <v>36</v>
      </c>
      <c r="S659" s="154">
        <v>0.958752515090543</v>
      </c>
      <c r="T659" s="154">
        <v>0.953488372093023</v>
      </c>
      <c r="U659" s="155">
        <v>0.977777777777778</v>
      </c>
      <c r="V659" s="155">
        <v>0.947368421052632</v>
      </c>
      <c r="W659" s="173">
        <v>-0.0242894056847545</v>
      </c>
      <c r="X659" s="158">
        <v>283</v>
      </c>
      <c r="Y659" s="208">
        <v>268</v>
      </c>
      <c r="Z659" s="208">
        <v>290</v>
      </c>
      <c r="AA659" s="208">
        <v>275</v>
      </c>
      <c r="AB659" s="209">
        <v>0.946996466431095</v>
      </c>
      <c r="AC659" s="155">
        <v>0.948275862068966</v>
      </c>
      <c r="AD659" s="173">
        <v>-0.00127939563787016</v>
      </c>
    </row>
    <row r="660" spans="1:30">
      <c r="A660" s="175" t="s">
        <v>375</v>
      </c>
      <c r="B660" s="214" t="s">
        <v>33</v>
      </c>
      <c r="C660" s="214" t="s">
        <v>654</v>
      </c>
      <c r="D660" s="153">
        <v>97</v>
      </c>
      <c r="E660" s="153">
        <v>95</v>
      </c>
      <c r="F660" s="151">
        <v>101</v>
      </c>
      <c r="G660" s="151">
        <v>101</v>
      </c>
      <c r="H660" s="151">
        <v>81</v>
      </c>
      <c r="I660" s="151">
        <v>79</v>
      </c>
      <c r="J660" s="172">
        <v>0.9</v>
      </c>
      <c r="K660" s="154">
        <v>0.979381443298969</v>
      </c>
      <c r="L660" s="154">
        <v>1</v>
      </c>
      <c r="M660" s="154">
        <v>0.975308641975309</v>
      </c>
      <c r="N660" s="207">
        <v>2279</v>
      </c>
      <c r="O660" s="153">
        <v>2202</v>
      </c>
      <c r="P660" s="153">
        <v>93</v>
      </c>
      <c r="Q660" s="151">
        <v>101</v>
      </c>
      <c r="R660" s="151">
        <v>79</v>
      </c>
      <c r="S660" s="154">
        <v>0.966213251426064</v>
      </c>
      <c r="T660" s="154">
        <v>0.958762886597938</v>
      </c>
      <c r="U660" s="155">
        <v>1</v>
      </c>
      <c r="V660" s="155">
        <v>0.975308641975309</v>
      </c>
      <c r="W660" s="173">
        <v>-0.0412371134020618</v>
      </c>
      <c r="X660" s="158">
        <v>650</v>
      </c>
      <c r="Y660" s="208">
        <v>628</v>
      </c>
      <c r="Z660" s="208">
        <v>682</v>
      </c>
      <c r="AA660" s="208">
        <v>656</v>
      </c>
      <c r="AB660" s="209">
        <v>0.966153846153846</v>
      </c>
      <c r="AC660" s="155">
        <v>0.961876832844575</v>
      </c>
      <c r="AD660" s="173">
        <v>0.00427701330927133</v>
      </c>
    </row>
    <row r="661" spans="1:30">
      <c r="A661" s="175" t="s">
        <v>375</v>
      </c>
      <c r="B661" s="214" t="s">
        <v>33</v>
      </c>
      <c r="C661" s="214" t="s">
        <v>655</v>
      </c>
      <c r="D661" s="153">
        <v>84</v>
      </c>
      <c r="E661" s="153">
        <v>82</v>
      </c>
      <c r="F661" s="151">
        <v>88</v>
      </c>
      <c r="G661" s="151">
        <v>87</v>
      </c>
      <c r="H661" s="151">
        <v>72</v>
      </c>
      <c r="I661" s="151">
        <v>66</v>
      </c>
      <c r="J661" s="172">
        <v>0.9</v>
      </c>
      <c r="K661" s="154">
        <v>0.976190476190476</v>
      </c>
      <c r="L661" s="154">
        <v>0.988636363636364</v>
      </c>
      <c r="M661" s="154">
        <v>0.916666666666667</v>
      </c>
      <c r="N661" s="207">
        <v>1863</v>
      </c>
      <c r="O661" s="153">
        <v>1654</v>
      </c>
      <c r="P661" s="153">
        <v>72</v>
      </c>
      <c r="Q661" s="151">
        <v>79</v>
      </c>
      <c r="R661" s="151">
        <v>64</v>
      </c>
      <c r="S661" s="154">
        <v>0.887815351583467</v>
      </c>
      <c r="T661" s="154">
        <v>0.857142857142857</v>
      </c>
      <c r="U661" s="155">
        <v>0.897727272727273</v>
      </c>
      <c r="V661" s="155">
        <v>0.888888888888889</v>
      </c>
      <c r="W661" s="173">
        <v>-0.0405844155844156</v>
      </c>
      <c r="X661" s="158">
        <v>542</v>
      </c>
      <c r="Y661" s="208">
        <v>485</v>
      </c>
      <c r="Z661" s="208">
        <v>550</v>
      </c>
      <c r="AA661" s="208">
        <v>489</v>
      </c>
      <c r="AB661" s="209">
        <v>0.894833948339483</v>
      </c>
      <c r="AC661" s="155">
        <v>0.889090909090909</v>
      </c>
      <c r="AD661" s="173">
        <v>0.00574303924857433</v>
      </c>
    </row>
    <row r="662" spans="1:30">
      <c r="A662" s="175" t="s">
        <v>375</v>
      </c>
      <c r="B662" s="214" t="s">
        <v>33</v>
      </c>
      <c r="C662" s="214" t="s">
        <v>656</v>
      </c>
      <c r="D662" s="153">
        <v>67</v>
      </c>
      <c r="E662" s="153">
        <v>63</v>
      </c>
      <c r="F662" s="151">
        <v>66</v>
      </c>
      <c r="G662" s="151">
        <v>64</v>
      </c>
      <c r="H662" s="151">
        <v>61</v>
      </c>
      <c r="I662" s="151">
        <v>59</v>
      </c>
      <c r="J662" s="172">
        <v>0.9</v>
      </c>
      <c r="K662" s="154">
        <v>0.940298507462687</v>
      </c>
      <c r="L662" s="154">
        <v>0.96969696969697</v>
      </c>
      <c r="M662" s="154">
        <v>0.967213114754098</v>
      </c>
      <c r="N662" s="207">
        <v>1550</v>
      </c>
      <c r="O662" s="153">
        <v>1388</v>
      </c>
      <c r="P662" s="153">
        <v>61</v>
      </c>
      <c r="Q662" s="151">
        <v>62</v>
      </c>
      <c r="R662" s="151">
        <v>57</v>
      </c>
      <c r="S662" s="154">
        <v>0.895483870967742</v>
      </c>
      <c r="T662" s="154">
        <v>0.91044776119403</v>
      </c>
      <c r="U662" s="155">
        <v>0.939393939393939</v>
      </c>
      <c r="V662" s="155">
        <v>0.934426229508197</v>
      </c>
      <c r="W662" s="173">
        <v>-0.0289461781999096</v>
      </c>
      <c r="X662" s="158">
        <v>455</v>
      </c>
      <c r="Y662" s="208">
        <v>408</v>
      </c>
      <c r="Z662" s="208">
        <v>457</v>
      </c>
      <c r="AA662" s="208">
        <v>412</v>
      </c>
      <c r="AB662" s="209">
        <v>0.896703296703297</v>
      </c>
      <c r="AC662" s="155">
        <v>0.901531728665208</v>
      </c>
      <c r="AD662" s="173">
        <v>-0.00482843196191118</v>
      </c>
    </row>
    <row r="663" spans="1:30">
      <c r="A663" s="175" t="s">
        <v>375</v>
      </c>
      <c r="B663" s="214" t="s">
        <v>33</v>
      </c>
      <c r="C663" s="214" t="s">
        <v>657</v>
      </c>
      <c r="D663" s="153">
        <v>82</v>
      </c>
      <c r="E663" s="153">
        <v>80</v>
      </c>
      <c r="F663" s="151">
        <v>83</v>
      </c>
      <c r="G663" s="151">
        <v>83</v>
      </c>
      <c r="H663" s="151">
        <v>62</v>
      </c>
      <c r="I663" s="151">
        <v>59</v>
      </c>
      <c r="J663" s="172">
        <v>0.9</v>
      </c>
      <c r="K663" s="154">
        <v>0.975609756097561</v>
      </c>
      <c r="L663" s="154">
        <v>1</v>
      </c>
      <c r="M663" s="154">
        <v>0.951612903225806</v>
      </c>
      <c r="N663" s="207">
        <v>1848</v>
      </c>
      <c r="O663" s="153">
        <v>1729</v>
      </c>
      <c r="P663" s="153">
        <v>76</v>
      </c>
      <c r="Q663" s="151">
        <v>81</v>
      </c>
      <c r="R663" s="151">
        <v>56</v>
      </c>
      <c r="S663" s="154">
        <v>0.935606060606061</v>
      </c>
      <c r="T663" s="154">
        <v>0.926829268292683</v>
      </c>
      <c r="U663" s="155">
        <v>0.975903614457831</v>
      </c>
      <c r="V663" s="155">
        <v>0.903225806451613</v>
      </c>
      <c r="W663" s="173">
        <v>-0.0490743461651484</v>
      </c>
      <c r="X663" s="158">
        <v>518</v>
      </c>
      <c r="Y663" s="208">
        <v>486</v>
      </c>
      <c r="Z663" s="208">
        <v>543</v>
      </c>
      <c r="AA663" s="208">
        <v>506</v>
      </c>
      <c r="AB663" s="209">
        <v>0.938223938223938</v>
      </c>
      <c r="AC663" s="155">
        <v>0.931860036832412</v>
      </c>
      <c r="AD663" s="173">
        <v>0.00636390139152576</v>
      </c>
    </row>
    <row r="664" spans="1:30">
      <c r="A664" s="175" t="s">
        <v>375</v>
      </c>
      <c r="B664" s="214" t="s">
        <v>33</v>
      </c>
      <c r="C664" s="214" t="s">
        <v>658</v>
      </c>
      <c r="D664" s="153">
        <v>42</v>
      </c>
      <c r="E664" s="153">
        <v>42</v>
      </c>
      <c r="F664" s="151">
        <v>42</v>
      </c>
      <c r="G664" s="151">
        <v>42</v>
      </c>
      <c r="H664" s="151">
        <v>35</v>
      </c>
      <c r="I664" s="151">
        <v>34</v>
      </c>
      <c r="J664" s="172">
        <v>0.9</v>
      </c>
      <c r="K664" s="154">
        <v>1</v>
      </c>
      <c r="L664" s="154">
        <v>1</v>
      </c>
      <c r="M664" s="154">
        <v>0.971428571428571</v>
      </c>
      <c r="N664" s="207">
        <v>944</v>
      </c>
      <c r="O664" s="153">
        <v>927</v>
      </c>
      <c r="P664" s="153">
        <v>42</v>
      </c>
      <c r="Q664" s="151">
        <v>42</v>
      </c>
      <c r="R664" s="151">
        <v>33</v>
      </c>
      <c r="S664" s="154">
        <v>0.981991525423729</v>
      </c>
      <c r="T664" s="154">
        <v>1</v>
      </c>
      <c r="U664" s="155">
        <v>1</v>
      </c>
      <c r="V664" s="155">
        <v>0.942857142857143</v>
      </c>
      <c r="W664" s="173">
        <v>0</v>
      </c>
      <c r="X664" s="158">
        <v>277</v>
      </c>
      <c r="Y664" s="208">
        <v>272</v>
      </c>
      <c r="Z664" s="208">
        <v>270</v>
      </c>
      <c r="AA664" s="208">
        <v>264</v>
      </c>
      <c r="AB664" s="209">
        <v>0.981949458483754</v>
      </c>
      <c r="AC664" s="155">
        <v>0.977777777777778</v>
      </c>
      <c r="AD664" s="173">
        <v>0.00417168070597673</v>
      </c>
    </row>
    <row r="665" spans="1:30">
      <c r="A665" s="175" t="s">
        <v>375</v>
      </c>
      <c r="B665" s="214" t="s">
        <v>33</v>
      </c>
      <c r="C665" s="214" t="s">
        <v>659</v>
      </c>
      <c r="D665" s="153">
        <v>98</v>
      </c>
      <c r="E665" s="153">
        <v>96</v>
      </c>
      <c r="F665" s="151">
        <v>102</v>
      </c>
      <c r="G665" s="151">
        <v>100</v>
      </c>
      <c r="H665" s="151">
        <v>83</v>
      </c>
      <c r="I665" s="151">
        <v>80</v>
      </c>
      <c r="J665" s="172">
        <v>0.9</v>
      </c>
      <c r="K665" s="154">
        <v>0.979591836734694</v>
      </c>
      <c r="L665" s="154">
        <v>0.980392156862745</v>
      </c>
      <c r="M665" s="154">
        <v>0.963855421686747</v>
      </c>
      <c r="N665" s="207">
        <v>2224</v>
      </c>
      <c r="O665" s="153">
        <v>1944</v>
      </c>
      <c r="P665" s="153">
        <v>88</v>
      </c>
      <c r="Q665" s="151">
        <v>95</v>
      </c>
      <c r="R665" s="151">
        <v>75</v>
      </c>
      <c r="S665" s="154">
        <v>0.87410071942446</v>
      </c>
      <c r="T665" s="154">
        <v>0.897959183673469</v>
      </c>
      <c r="U665" s="155">
        <v>0.931372549019608</v>
      </c>
      <c r="V665" s="155">
        <v>0.903614457831325</v>
      </c>
      <c r="W665" s="173">
        <v>-0.0334133653461385</v>
      </c>
      <c r="X665" s="158">
        <v>643</v>
      </c>
      <c r="Y665" s="208">
        <v>582</v>
      </c>
      <c r="Z665" s="208">
        <v>655</v>
      </c>
      <c r="AA665" s="208">
        <v>569</v>
      </c>
      <c r="AB665" s="209">
        <v>0.905132192846034</v>
      </c>
      <c r="AC665" s="155">
        <v>0.868702290076336</v>
      </c>
      <c r="AD665" s="173">
        <v>0.0364299027696983</v>
      </c>
    </row>
    <row r="666" spans="1:30">
      <c r="A666" s="175" t="s">
        <v>375</v>
      </c>
      <c r="B666" s="214" t="s">
        <v>33</v>
      </c>
      <c r="C666" s="214" t="s">
        <v>660</v>
      </c>
      <c r="D666" s="153">
        <v>48</v>
      </c>
      <c r="E666" s="153">
        <v>32</v>
      </c>
      <c r="F666" s="151">
        <v>52</v>
      </c>
      <c r="G666" s="151">
        <v>40</v>
      </c>
      <c r="H666" s="151">
        <v>36</v>
      </c>
      <c r="I666" s="151">
        <v>23</v>
      </c>
      <c r="J666" s="172">
        <v>0.9</v>
      </c>
      <c r="K666" s="154">
        <v>0.666666666666667</v>
      </c>
      <c r="L666" s="154">
        <v>0.769230769230769</v>
      </c>
      <c r="M666" s="154">
        <v>0.638888888888889</v>
      </c>
      <c r="N666" s="207">
        <v>1068</v>
      </c>
      <c r="O666" s="153">
        <v>772</v>
      </c>
      <c r="P666" s="153">
        <v>32</v>
      </c>
      <c r="Q666" s="151">
        <v>40</v>
      </c>
      <c r="R666" s="151">
        <v>23</v>
      </c>
      <c r="S666" s="154">
        <v>0.722846441947566</v>
      </c>
      <c r="T666" s="154">
        <v>0.666666666666667</v>
      </c>
      <c r="U666" s="155">
        <v>0.769230769230769</v>
      </c>
      <c r="V666" s="155">
        <v>0.638888888888889</v>
      </c>
      <c r="W666" s="173">
        <v>-0.102564102564103</v>
      </c>
      <c r="X666" s="158">
        <v>302</v>
      </c>
      <c r="Y666" s="208">
        <v>209</v>
      </c>
      <c r="Z666" s="208">
        <v>317</v>
      </c>
      <c r="AA666" s="208">
        <v>225</v>
      </c>
      <c r="AB666" s="209">
        <v>0.69205298013245</v>
      </c>
      <c r="AC666" s="155">
        <v>0.709779179810726</v>
      </c>
      <c r="AD666" s="173">
        <v>-0.0177261996782753</v>
      </c>
    </row>
    <row r="667" spans="1:30">
      <c r="A667" s="175" t="s">
        <v>375</v>
      </c>
      <c r="B667" s="214" t="s">
        <v>33</v>
      </c>
      <c r="C667" s="214" t="s">
        <v>661</v>
      </c>
      <c r="D667" s="153">
        <v>81</v>
      </c>
      <c r="E667" s="153">
        <v>80</v>
      </c>
      <c r="F667" s="151">
        <v>73</v>
      </c>
      <c r="G667" s="151">
        <v>71</v>
      </c>
      <c r="H667" s="151">
        <v>68</v>
      </c>
      <c r="I667" s="151">
        <v>63</v>
      </c>
      <c r="J667" s="172">
        <v>0.9</v>
      </c>
      <c r="K667" s="154">
        <v>0.987654320987654</v>
      </c>
      <c r="L667" s="154">
        <v>0.972602739726027</v>
      </c>
      <c r="M667" s="154">
        <v>0.926470588235294</v>
      </c>
      <c r="N667" s="207">
        <v>1782</v>
      </c>
      <c r="O667" s="153">
        <v>1693</v>
      </c>
      <c r="P667" s="153">
        <v>78</v>
      </c>
      <c r="Q667" s="151">
        <v>69</v>
      </c>
      <c r="R667" s="151">
        <v>61</v>
      </c>
      <c r="S667" s="154">
        <v>0.950056116722783</v>
      </c>
      <c r="T667" s="154">
        <v>0.962962962962963</v>
      </c>
      <c r="U667" s="155">
        <v>0.945205479452055</v>
      </c>
      <c r="V667" s="155">
        <v>0.897058823529412</v>
      </c>
      <c r="W667" s="173">
        <v>0.0177574835109081</v>
      </c>
      <c r="X667" s="158">
        <v>505</v>
      </c>
      <c r="Y667" s="208">
        <v>478</v>
      </c>
      <c r="Z667" s="208">
        <v>519</v>
      </c>
      <c r="AA667" s="208">
        <v>495</v>
      </c>
      <c r="AB667" s="209">
        <v>0.946534653465346</v>
      </c>
      <c r="AC667" s="155">
        <v>0.953757225433526</v>
      </c>
      <c r="AD667" s="173">
        <v>-0.00722257196817955</v>
      </c>
    </row>
    <row r="668" spans="1:30">
      <c r="A668" s="175" t="s">
        <v>375</v>
      </c>
      <c r="B668" s="214" t="s">
        <v>33</v>
      </c>
      <c r="C668" s="214" t="s">
        <v>662</v>
      </c>
      <c r="D668" s="153">
        <v>90</v>
      </c>
      <c r="E668" s="153">
        <v>86</v>
      </c>
      <c r="F668" s="151">
        <v>88</v>
      </c>
      <c r="G668" s="151">
        <v>86</v>
      </c>
      <c r="H668" s="151">
        <v>84</v>
      </c>
      <c r="I668" s="151">
        <v>79</v>
      </c>
      <c r="J668" s="172">
        <v>0.9</v>
      </c>
      <c r="K668" s="154">
        <v>0.955555555555556</v>
      </c>
      <c r="L668" s="154">
        <v>0.977272727272727</v>
      </c>
      <c r="M668" s="154">
        <v>0.94047619047619</v>
      </c>
      <c r="N668" s="207">
        <v>2107</v>
      </c>
      <c r="O668" s="153">
        <v>1973</v>
      </c>
      <c r="P668" s="153">
        <v>85</v>
      </c>
      <c r="Q668" s="151">
        <v>84</v>
      </c>
      <c r="R668" s="151">
        <v>77</v>
      </c>
      <c r="S668" s="154">
        <v>0.93640246796393</v>
      </c>
      <c r="T668" s="154">
        <v>0.944444444444444</v>
      </c>
      <c r="U668" s="155">
        <v>0.954545454545455</v>
      </c>
      <c r="V668" s="155">
        <v>0.916666666666667</v>
      </c>
      <c r="W668" s="173">
        <v>-0.0101010101010102</v>
      </c>
      <c r="X668" s="158">
        <v>596</v>
      </c>
      <c r="Y668" s="208">
        <v>559</v>
      </c>
      <c r="Z668" s="208">
        <v>629</v>
      </c>
      <c r="AA668" s="208">
        <v>589</v>
      </c>
      <c r="AB668" s="209">
        <v>0.937919463087248</v>
      </c>
      <c r="AC668" s="155">
        <v>0.936406995230525</v>
      </c>
      <c r="AD668" s="173">
        <v>0.00151246785672365</v>
      </c>
    </row>
    <row r="669" spans="1:30">
      <c r="A669" s="175" t="s">
        <v>375</v>
      </c>
      <c r="B669" s="214" t="s">
        <v>33</v>
      </c>
      <c r="C669" s="214" t="s">
        <v>663</v>
      </c>
      <c r="D669" s="153">
        <v>83</v>
      </c>
      <c r="E669" s="153">
        <v>76</v>
      </c>
      <c r="F669" s="151">
        <v>86</v>
      </c>
      <c r="G669" s="151">
        <v>80</v>
      </c>
      <c r="H669" s="151">
        <v>76</v>
      </c>
      <c r="I669" s="151">
        <v>72</v>
      </c>
      <c r="J669" s="172">
        <v>0.9</v>
      </c>
      <c r="K669" s="154">
        <v>0.91566265060241</v>
      </c>
      <c r="L669" s="154">
        <v>0.930232558139535</v>
      </c>
      <c r="M669" s="154">
        <v>0.947368421052632</v>
      </c>
      <c r="N669" s="207">
        <v>1849</v>
      </c>
      <c r="O669" s="153">
        <v>1541</v>
      </c>
      <c r="P669" s="153">
        <v>67</v>
      </c>
      <c r="Q669" s="151">
        <v>72</v>
      </c>
      <c r="R669" s="151">
        <v>65</v>
      </c>
      <c r="S669" s="154">
        <v>0.833423472147107</v>
      </c>
      <c r="T669" s="154">
        <v>0.807228915662651</v>
      </c>
      <c r="U669" s="155">
        <v>0.837209302325581</v>
      </c>
      <c r="V669" s="155">
        <v>0.855263157894737</v>
      </c>
      <c r="W669" s="173">
        <v>-0.0299803866629308</v>
      </c>
      <c r="X669" s="158">
        <v>548</v>
      </c>
      <c r="Y669" s="208">
        <v>453</v>
      </c>
      <c r="Z669" s="208">
        <v>538</v>
      </c>
      <c r="AA669" s="208">
        <v>449</v>
      </c>
      <c r="AB669" s="209">
        <v>0.826642335766423</v>
      </c>
      <c r="AC669" s="155">
        <v>0.83457249070632</v>
      </c>
      <c r="AD669" s="173">
        <v>-0.00793015493989635</v>
      </c>
    </row>
    <row r="670" spans="1:30">
      <c r="A670" s="175" t="s">
        <v>375</v>
      </c>
      <c r="B670" s="214" t="s">
        <v>33</v>
      </c>
      <c r="C670" s="214" t="s">
        <v>664</v>
      </c>
      <c r="D670" s="153">
        <v>73</v>
      </c>
      <c r="E670" s="153">
        <v>64</v>
      </c>
      <c r="F670" s="151">
        <v>74</v>
      </c>
      <c r="G670" s="151">
        <v>68</v>
      </c>
      <c r="H670" s="151">
        <v>59</v>
      </c>
      <c r="I670" s="151">
        <v>53</v>
      </c>
      <c r="J670" s="172">
        <v>0.9</v>
      </c>
      <c r="K670" s="154">
        <v>0.876712328767123</v>
      </c>
      <c r="L670" s="154">
        <v>0.918918918918919</v>
      </c>
      <c r="M670" s="154">
        <v>0.898305084745763</v>
      </c>
      <c r="N670" s="207">
        <v>1596</v>
      </c>
      <c r="O670" s="153">
        <v>780</v>
      </c>
      <c r="P670" s="153">
        <v>40</v>
      </c>
      <c r="Q670" s="151">
        <v>42</v>
      </c>
      <c r="R670" s="151">
        <v>30</v>
      </c>
      <c r="S670" s="154">
        <v>0.488721804511278</v>
      </c>
      <c r="T670" s="154">
        <v>0.547945205479452</v>
      </c>
      <c r="U670" s="155">
        <v>0.567567567567568</v>
      </c>
      <c r="V670" s="155">
        <v>0.508474576271186</v>
      </c>
      <c r="W670" s="173">
        <v>-0.0196223620881155</v>
      </c>
      <c r="X670" s="158">
        <v>463</v>
      </c>
      <c r="Y670" s="208">
        <v>236</v>
      </c>
      <c r="Z670" s="208">
        <v>468</v>
      </c>
      <c r="AA670" s="208">
        <v>220</v>
      </c>
      <c r="AB670" s="209">
        <v>0.509719222462203</v>
      </c>
      <c r="AC670" s="155">
        <v>0.47008547008547</v>
      </c>
      <c r="AD670" s="173">
        <v>0.0396337523767329</v>
      </c>
    </row>
    <row r="671" spans="1:30">
      <c r="A671" s="175" t="s">
        <v>375</v>
      </c>
      <c r="B671" s="214" t="s">
        <v>33</v>
      </c>
      <c r="C671" s="214" t="s">
        <v>665</v>
      </c>
      <c r="D671" s="153">
        <v>77</v>
      </c>
      <c r="E671" s="153">
        <v>50</v>
      </c>
      <c r="F671" s="151">
        <v>124</v>
      </c>
      <c r="G671" s="151">
        <v>67</v>
      </c>
      <c r="H671" s="151">
        <v>65</v>
      </c>
      <c r="I671" s="151">
        <v>50</v>
      </c>
      <c r="J671" s="172">
        <v>0.9</v>
      </c>
      <c r="K671" s="154">
        <v>0.649350649350649</v>
      </c>
      <c r="L671" s="154">
        <v>0.540322580645161</v>
      </c>
      <c r="M671" s="154">
        <v>0.769230769230769</v>
      </c>
      <c r="N671" s="207">
        <v>1663</v>
      </c>
      <c r="O671" s="153">
        <v>880</v>
      </c>
      <c r="P671" s="153">
        <v>44</v>
      </c>
      <c r="Q671" s="151">
        <v>49</v>
      </c>
      <c r="R671" s="151">
        <v>35</v>
      </c>
      <c r="S671" s="154">
        <v>0.52916416115454</v>
      </c>
      <c r="T671" s="154">
        <v>0.571428571428571</v>
      </c>
      <c r="U671" s="155">
        <v>0.395161290322581</v>
      </c>
      <c r="V671" s="155">
        <v>0.538461538461538</v>
      </c>
      <c r="W671" s="173">
        <v>0.176267281105991</v>
      </c>
      <c r="X671" s="158">
        <v>531</v>
      </c>
      <c r="Y671" s="208">
        <v>272</v>
      </c>
      <c r="Z671" s="208">
        <v>471</v>
      </c>
      <c r="AA671" s="208">
        <v>285</v>
      </c>
      <c r="AB671" s="209">
        <v>0.512241054613936</v>
      </c>
      <c r="AC671" s="155">
        <v>0.605095541401274</v>
      </c>
      <c r="AD671" s="173">
        <v>-0.0928544867873379</v>
      </c>
    </row>
    <row r="672" spans="1:30">
      <c r="A672" s="175" t="s">
        <v>375</v>
      </c>
      <c r="B672" s="214" t="s">
        <v>33</v>
      </c>
      <c r="C672" s="214" t="s">
        <v>666</v>
      </c>
      <c r="D672" s="153">
        <v>48</v>
      </c>
      <c r="E672" s="153">
        <v>48</v>
      </c>
      <c r="F672" s="151">
        <v>38</v>
      </c>
      <c r="G672" s="151">
        <v>38</v>
      </c>
      <c r="H672" s="151">
        <v>41</v>
      </c>
      <c r="I672" s="151">
        <v>39</v>
      </c>
      <c r="J672" s="172">
        <v>0.9</v>
      </c>
      <c r="K672" s="154">
        <v>1</v>
      </c>
      <c r="L672" s="154">
        <v>1</v>
      </c>
      <c r="M672" s="154">
        <v>0.951219512195122</v>
      </c>
      <c r="N672" s="207">
        <v>1074</v>
      </c>
      <c r="O672" s="153">
        <v>1030</v>
      </c>
      <c r="P672" s="153">
        <v>47</v>
      </c>
      <c r="Q672" s="151">
        <v>37</v>
      </c>
      <c r="R672" s="151">
        <v>38</v>
      </c>
      <c r="S672" s="154">
        <v>0.95903165735568</v>
      </c>
      <c r="T672" s="154">
        <v>0.979166666666667</v>
      </c>
      <c r="U672" s="155">
        <v>0.973684210526316</v>
      </c>
      <c r="V672" s="155">
        <v>0.926829268292683</v>
      </c>
      <c r="W672" s="173">
        <v>0.00548245614035081</v>
      </c>
      <c r="X672" s="158">
        <v>301</v>
      </c>
      <c r="Y672" s="208">
        <v>285</v>
      </c>
      <c r="Z672" s="208">
        <v>314</v>
      </c>
      <c r="AA672" s="208">
        <v>301</v>
      </c>
      <c r="AB672" s="209">
        <v>0.946843853820598</v>
      </c>
      <c r="AC672" s="155">
        <v>0.95859872611465</v>
      </c>
      <c r="AD672" s="173">
        <v>-0.0117548722940517</v>
      </c>
    </row>
    <row r="673" spans="1:30">
      <c r="A673" s="175" t="s">
        <v>375</v>
      </c>
      <c r="B673" s="214" t="s">
        <v>33</v>
      </c>
      <c r="C673" s="214" t="s">
        <v>667</v>
      </c>
      <c r="D673" s="153">
        <v>60</v>
      </c>
      <c r="E673" s="153">
        <v>58</v>
      </c>
      <c r="F673" s="151">
        <v>64</v>
      </c>
      <c r="G673" s="151">
        <v>61</v>
      </c>
      <c r="H673" s="151">
        <v>52</v>
      </c>
      <c r="I673" s="151">
        <v>47</v>
      </c>
      <c r="J673" s="172">
        <v>0.9</v>
      </c>
      <c r="K673" s="154">
        <v>0.966666666666667</v>
      </c>
      <c r="L673" s="154">
        <v>0.953125</v>
      </c>
      <c r="M673" s="154">
        <v>0.903846153846154</v>
      </c>
      <c r="N673" s="207">
        <v>1335</v>
      </c>
      <c r="O673" s="153">
        <v>1125</v>
      </c>
      <c r="P673" s="153">
        <v>54</v>
      </c>
      <c r="Q673" s="151">
        <v>56</v>
      </c>
      <c r="R673" s="151">
        <v>43</v>
      </c>
      <c r="S673" s="154">
        <v>0.842696629213483</v>
      </c>
      <c r="T673" s="154">
        <v>0.9</v>
      </c>
      <c r="U673" s="155">
        <v>0.875</v>
      </c>
      <c r="V673" s="155">
        <v>0.826923076923077</v>
      </c>
      <c r="W673" s="173">
        <v>0.025</v>
      </c>
      <c r="X673" s="158">
        <v>394</v>
      </c>
      <c r="Y673" s="208">
        <v>340</v>
      </c>
      <c r="Z673" s="208">
        <v>394</v>
      </c>
      <c r="AA673" s="208">
        <v>339</v>
      </c>
      <c r="AB673" s="209">
        <v>0.862944162436548</v>
      </c>
      <c r="AC673" s="155">
        <v>0.860406091370558</v>
      </c>
      <c r="AD673" s="173">
        <v>0.00253807106598991</v>
      </c>
    </row>
    <row r="674" spans="1:30">
      <c r="A674" s="175" t="s">
        <v>668</v>
      </c>
      <c r="B674" s="214" t="s">
        <v>1823</v>
      </c>
      <c r="C674" s="214" t="s">
        <v>670</v>
      </c>
      <c r="D674" s="153">
        <v>35</v>
      </c>
      <c r="E674" s="153">
        <v>35</v>
      </c>
      <c r="F674" s="151">
        <v>32</v>
      </c>
      <c r="G674" s="151">
        <v>32</v>
      </c>
      <c r="H674" s="151">
        <v>23</v>
      </c>
      <c r="I674" s="151">
        <v>23</v>
      </c>
      <c r="J674" s="172">
        <v>0.9</v>
      </c>
      <c r="K674" s="154">
        <v>1</v>
      </c>
      <c r="L674" s="154">
        <v>1</v>
      </c>
      <c r="M674" s="154">
        <v>1</v>
      </c>
      <c r="N674" s="207">
        <v>728</v>
      </c>
      <c r="O674" s="153">
        <v>726</v>
      </c>
      <c r="P674" s="153">
        <v>35</v>
      </c>
      <c r="Q674" s="151">
        <v>32</v>
      </c>
      <c r="R674" s="151">
        <v>23</v>
      </c>
      <c r="S674" s="154">
        <v>0.997252747252747</v>
      </c>
      <c r="T674" s="154">
        <v>1</v>
      </c>
      <c r="U674" s="155">
        <v>1</v>
      </c>
      <c r="V674" s="155">
        <v>1</v>
      </c>
      <c r="W674" s="173">
        <v>0</v>
      </c>
      <c r="X674" s="158">
        <v>211</v>
      </c>
      <c r="Y674" s="208">
        <v>211</v>
      </c>
      <c r="Z674" s="208">
        <v>209</v>
      </c>
      <c r="AA674" s="208">
        <v>209</v>
      </c>
      <c r="AB674" s="209">
        <v>1</v>
      </c>
      <c r="AC674" s="155">
        <v>1</v>
      </c>
      <c r="AD674" s="173">
        <v>0</v>
      </c>
    </row>
    <row r="675" spans="1:30">
      <c r="A675" s="175" t="s">
        <v>668</v>
      </c>
      <c r="B675" s="214" t="s">
        <v>1823</v>
      </c>
      <c r="C675" s="214" t="s">
        <v>671</v>
      </c>
      <c r="D675" s="153">
        <v>26</v>
      </c>
      <c r="E675" s="153">
        <v>26</v>
      </c>
      <c r="F675" s="151">
        <v>26</v>
      </c>
      <c r="G675" s="151">
        <v>26</v>
      </c>
      <c r="H675" s="151">
        <v>22</v>
      </c>
      <c r="I675" s="151">
        <v>22</v>
      </c>
      <c r="J675" s="172">
        <v>0.9</v>
      </c>
      <c r="K675" s="154">
        <v>1</v>
      </c>
      <c r="L675" s="154">
        <v>1</v>
      </c>
      <c r="M675" s="154">
        <v>1</v>
      </c>
      <c r="N675" s="207">
        <v>584</v>
      </c>
      <c r="O675" s="153">
        <v>582</v>
      </c>
      <c r="P675" s="153">
        <v>26</v>
      </c>
      <c r="Q675" s="151">
        <v>26</v>
      </c>
      <c r="R675" s="151">
        <v>22</v>
      </c>
      <c r="S675" s="154">
        <v>0.996575342465753</v>
      </c>
      <c r="T675" s="154">
        <v>1</v>
      </c>
      <c r="U675" s="155">
        <v>1</v>
      </c>
      <c r="V675" s="155">
        <v>1</v>
      </c>
      <c r="W675" s="173">
        <v>0</v>
      </c>
      <c r="X675" s="158">
        <v>169</v>
      </c>
      <c r="Y675" s="208">
        <v>169</v>
      </c>
      <c r="Z675" s="208">
        <v>169</v>
      </c>
      <c r="AA675" s="208">
        <v>168</v>
      </c>
      <c r="AB675" s="209">
        <v>1</v>
      </c>
      <c r="AC675" s="155">
        <v>0.994082840236686</v>
      </c>
      <c r="AD675" s="173">
        <v>0.00591715976331364</v>
      </c>
    </row>
    <row r="676" spans="1:30">
      <c r="A676" s="175" t="s">
        <v>668</v>
      </c>
      <c r="B676" s="214" t="s">
        <v>1823</v>
      </c>
      <c r="C676" s="214" t="s">
        <v>672</v>
      </c>
      <c r="D676" s="153">
        <v>47</v>
      </c>
      <c r="E676" s="153">
        <v>47</v>
      </c>
      <c r="F676" s="151">
        <v>47</v>
      </c>
      <c r="G676" s="151">
        <v>47</v>
      </c>
      <c r="H676" s="151">
        <v>37</v>
      </c>
      <c r="I676" s="151">
        <v>37</v>
      </c>
      <c r="J676" s="172">
        <v>0.9</v>
      </c>
      <c r="K676" s="154">
        <v>1</v>
      </c>
      <c r="L676" s="154">
        <v>1</v>
      </c>
      <c r="M676" s="154">
        <v>1</v>
      </c>
      <c r="N676" s="207">
        <v>1051</v>
      </c>
      <c r="O676" s="153">
        <v>1039</v>
      </c>
      <c r="P676" s="153">
        <v>47</v>
      </c>
      <c r="Q676" s="151">
        <v>46</v>
      </c>
      <c r="R676" s="151">
        <v>37</v>
      </c>
      <c r="S676" s="154">
        <v>0.988582302568982</v>
      </c>
      <c r="T676" s="154">
        <v>1</v>
      </c>
      <c r="U676" s="155">
        <v>0.978723404255319</v>
      </c>
      <c r="V676" s="155">
        <v>1</v>
      </c>
      <c r="W676" s="173">
        <v>0.0212765957446809</v>
      </c>
      <c r="X676" s="158">
        <v>304</v>
      </c>
      <c r="Y676" s="208">
        <v>299</v>
      </c>
      <c r="Z676" s="208">
        <v>307</v>
      </c>
      <c r="AA676" s="208">
        <v>304</v>
      </c>
      <c r="AB676" s="209">
        <v>0.983552631578947</v>
      </c>
      <c r="AC676" s="155">
        <v>0.990228013029316</v>
      </c>
      <c r="AD676" s="173">
        <v>-0.00667538145036861</v>
      </c>
    </row>
    <row r="677" spans="1:30">
      <c r="A677" s="175" t="s">
        <v>668</v>
      </c>
      <c r="B677" s="214" t="s">
        <v>1823</v>
      </c>
      <c r="C677" s="214" t="s">
        <v>673</v>
      </c>
      <c r="D677" s="153">
        <v>45</v>
      </c>
      <c r="E677" s="153">
        <v>45</v>
      </c>
      <c r="F677" s="151">
        <v>45</v>
      </c>
      <c r="G677" s="151">
        <v>45</v>
      </c>
      <c r="H677" s="151">
        <v>38</v>
      </c>
      <c r="I677" s="151">
        <v>38</v>
      </c>
      <c r="J677" s="172">
        <v>0.9</v>
      </c>
      <c r="K677" s="154">
        <v>1</v>
      </c>
      <c r="L677" s="154">
        <v>1</v>
      </c>
      <c r="M677" s="154">
        <v>1</v>
      </c>
      <c r="N677" s="207">
        <v>1006</v>
      </c>
      <c r="O677" s="153">
        <v>907</v>
      </c>
      <c r="P677" s="153">
        <v>42</v>
      </c>
      <c r="Q677" s="151">
        <v>40</v>
      </c>
      <c r="R677" s="151">
        <v>34</v>
      </c>
      <c r="S677" s="154">
        <v>0.901590457256461</v>
      </c>
      <c r="T677" s="154">
        <v>0.933333333333333</v>
      </c>
      <c r="U677" s="155">
        <v>0.888888888888889</v>
      </c>
      <c r="V677" s="155">
        <v>0.894736842105263</v>
      </c>
      <c r="W677" s="173">
        <v>0.0444444444444445</v>
      </c>
      <c r="X677" s="158">
        <v>294</v>
      </c>
      <c r="Y677" s="208">
        <v>268</v>
      </c>
      <c r="Z677" s="208">
        <v>291</v>
      </c>
      <c r="AA677" s="208">
        <v>259</v>
      </c>
      <c r="AB677" s="209">
        <v>0.91156462585034</v>
      </c>
      <c r="AC677" s="155">
        <v>0.890034364261168</v>
      </c>
      <c r="AD677" s="173">
        <v>0.0215302615891718</v>
      </c>
    </row>
    <row r="678" spans="1:30">
      <c r="A678" s="175" t="s">
        <v>668</v>
      </c>
      <c r="B678" s="214" t="s">
        <v>1823</v>
      </c>
      <c r="C678" s="214" t="s">
        <v>674</v>
      </c>
      <c r="D678" s="153">
        <v>20</v>
      </c>
      <c r="E678" s="153">
        <v>20</v>
      </c>
      <c r="F678" s="151">
        <v>19</v>
      </c>
      <c r="G678" s="151">
        <v>19</v>
      </c>
      <c r="H678" s="151">
        <v>16</v>
      </c>
      <c r="I678" s="151">
        <v>16</v>
      </c>
      <c r="J678" s="172">
        <v>0.9</v>
      </c>
      <c r="K678" s="154">
        <v>1</v>
      </c>
      <c r="L678" s="154">
        <v>1</v>
      </c>
      <c r="M678" s="154">
        <v>1</v>
      </c>
      <c r="N678" s="207">
        <v>439</v>
      </c>
      <c r="O678" s="153">
        <v>438</v>
      </c>
      <c r="P678" s="153">
        <v>20</v>
      </c>
      <c r="Q678" s="151">
        <v>19</v>
      </c>
      <c r="R678" s="151">
        <v>16</v>
      </c>
      <c r="S678" s="154">
        <v>0.997722095671982</v>
      </c>
      <c r="T678" s="154">
        <v>1</v>
      </c>
      <c r="U678" s="155">
        <v>1</v>
      </c>
      <c r="V678" s="155">
        <v>1</v>
      </c>
      <c r="W678" s="173">
        <v>0</v>
      </c>
      <c r="X678" s="158">
        <v>127</v>
      </c>
      <c r="Y678" s="208">
        <v>127</v>
      </c>
      <c r="Z678" s="208">
        <v>128</v>
      </c>
      <c r="AA678" s="208">
        <v>127</v>
      </c>
      <c r="AB678" s="209">
        <v>1</v>
      </c>
      <c r="AC678" s="155">
        <v>0.9921875</v>
      </c>
      <c r="AD678" s="173">
        <v>0.0078125</v>
      </c>
    </row>
    <row r="679" spans="1:30">
      <c r="A679" s="175" t="s">
        <v>668</v>
      </c>
      <c r="B679" s="214" t="s">
        <v>1823</v>
      </c>
      <c r="C679" s="214" t="s">
        <v>675</v>
      </c>
      <c r="D679" s="153">
        <v>26</v>
      </c>
      <c r="E679" s="153">
        <v>26</v>
      </c>
      <c r="F679" s="151">
        <v>28</v>
      </c>
      <c r="G679" s="151">
        <v>28</v>
      </c>
      <c r="H679" s="151">
        <v>22</v>
      </c>
      <c r="I679" s="151">
        <v>22</v>
      </c>
      <c r="J679" s="172">
        <v>0.9</v>
      </c>
      <c r="K679" s="154">
        <v>1</v>
      </c>
      <c r="L679" s="154">
        <v>1</v>
      </c>
      <c r="M679" s="154">
        <v>1</v>
      </c>
      <c r="N679" s="207">
        <v>598</v>
      </c>
      <c r="O679" s="153">
        <v>597</v>
      </c>
      <c r="P679" s="153">
        <v>26</v>
      </c>
      <c r="Q679" s="151">
        <v>28</v>
      </c>
      <c r="R679" s="151">
        <v>22</v>
      </c>
      <c r="S679" s="154">
        <v>0.998327759197324</v>
      </c>
      <c r="T679" s="154">
        <v>1</v>
      </c>
      <c r="U679" s="155">
        <v>1</v>
      </c>
      <c r="V679" s="155">
        <v>1</v>
      </c>
      <c r="W679" s="173">
        <v>0</v>
      </c>
      <c r="X679" s="158">
        <v>169</v>
      </c>
      <c r="Y679" s="208">
        <v>169</v>
      </c>
      <c r="Z679" s="208">
        <v>176</v>
      </c>
      <c r="AA679" s="208">
        <v>175</v>
      </c>
      <c r="AB679" s="209">
        <v>1</v>
      </c>
      <c r="AC679" s="155">
        <v>0.994318181818182</v>
      </c>
      <c r="AD679" s="173">
        <v>0.00568181818181823</v>
      </c>
    </row>
    <row r="680" spans="1:30">
      <c r="A680" s="175" t="s">
        <v>668</v>
      </c>
      <c r="B680" s="214" t="s">
        <v>1823</v>
      </c>
      <c r="C680" s="214" t="s">
        <v>676</v>
      </c>
      <c r="D680" s="153">
        <v>21</v>
      </c>
      <c r="E680" s="153">
        <v>21</v>
      </c>
      <c r="F680" s="151">
        <v>22</v>
      </c>
      <c r="G680" s="151">
        <v>22</v>
      </c>
      <c r="H680" s="151">
        <v>15</v>
      </c>
      <c r="I680" s="151">
        <v>15</v>
      </c>
      <c r="J680" s="172">
        <v>0.9</v>
      </c>
      <c r="K680" s="154">
        <v>1</v>
      </c>
      <c r="L680" s="154">
        <v>1</v>
      </c>
      <c r="M680" s="154">
        <v>1</v>
      </c>
      <c r="N680" s="207">
        <v>469</v>
      </c>
      <c r="O680" s="153">
        <v>469</v>
      </c>
      <c r="P680" s="153">
        <v>21</v>
      </c>
      <c r="Q680" s="151">
        <v>22</v>
      </c>
      <c r="R680" s="151">
        <v>15</v>
      </c>
      <c r="S680" s="154">
        <v>1</v>
      </c>
      <c r="T680" s="154">
        <v>1</v>
      </c>
      <c r="U680" s="155">
        <v>1</v>
      </c>
      <c r="V680" s="155">
        <v>1</v>
      </c>
      <c r="W680" s="173">
        <v>0</v>
      </c>
      <c r="X680" s="158">
        <v>134</v>
      </c>
      <c r="Y680" s="208">
        <v>134</v>
      </c>
      <c r="Z680" s="208">
        <v>135</v>
      </c>
      <c r="AA680" s="208">
        <v>135</v>
      </c>
      <c r="AB680" s="209">
        <v>1</v>
      </c>
      <c r="AC680" s="155">
        <v>1</v>
      </c>
      <c r="AD680" s="173">
        <v>0</v>
      </c>
    </row>
    <row r="681" spans="1:30">
      <c r="A681" s="175" t="s">
        <v>668</v>
      </c>
      <c r="B681" s="214" t="s">
        <v>1823</v>
      </c>
      <c r="C681" s="214" t="s">
        <v>677</v>
      </c>
      <c r="D681" s="153">
        <v>31</v>
      </c>
      <c r="E681" s="153">
        <v>31</v>
      </c>
      <c r="F681" s="151">
        <v>31</v>
      </c>
      <c r="G681" s="151">
        <v>31</v>
      </c>
      <c r="H681" s="151">
        <v>22</v>
      </c>
      <c r="I681" s="151">
        <v>22</v>
      </c>
      <c r="J681" s="172">
        <v>0.9</v>
      </c>
      <c r="K681" s="154">
        <v>1</v>
      </c>
      <c r="L681" s="154">
        <v>1</v>
      </c>
      <c r="M681" s="154">
        <v>1</v>
      </c>
      <c r="N681" s="207">
        <v>653</v>
      </c>
      <c r="O681" s="153">
        <v>558</v>
      </c>
      <c r="P681" s="153">
        <v>28</v>
      </c>
      <c r="Q681" s="151">
        <v>28</v>
      </c>
      <c r="R681" s="151">
        <v>18</v>
      </c>
      <c r="S681" s="154">
        <v>0.854517611026034</v>
      </c>
      <c r="T681" s="154">
        <v>0.903225806451613</v>
      </c>
      <c r="U681" s="155">
        <v>0.903225806451613</v>
      </c>
      <c r="V681" s="155">
        <v>0.818181818181818</v>
      </c>
      <c r="W681" s="173">
        <v>0</v>
      </c>
      <c r="X681" s="158">
        <v>185</v>
      </c>
      <c r="Y681" s="208">
        <v>157</v>
      </c>
      <c r="Z681" s="208">
        <v>190</v>
      </c>
      <c r="AA681" s="208">
        <v>163</v>
      </c>
      <c r="AB681" s="209">
        <v>0.848648648648649</v>
      </c>
      <c r="AC681" s="155">
        <v>0.857894736842105</v>
      </c>
      <c r="AD681" s="173">
        <v>-0.00924608819345663</v>
      </c>
    </row>
    <row r="682" spans="1:30">
      <c r="A682" s="175" t="s">
        <v>668</v>
      </c>
      <c r="B682" s="214" t="s">
        <v>1823</v>
      </c>
      <c r="C682" s="214" t="s">
        <v>678</v>
      </c>
      <c r="D682" s="153">
        <v>43</v>
      </c>
      <c r="E682" s="153">
        <v>42</v>
      </c>
      <c r="F682" s="151">
        <v>45</v>
      </c>
      <c r="G682" s="151">
        <v>44</v>
      </c>
      <c r="H682" s="151">
        <v>30</v>
      </c>
      <c r="I682" s="151">
        <v>30</v>
      </c>
      <c r="J682" s="172">
        <v>0.9</v>
      </c>
      <c r="K682" s="154">
        <v>0.976744186046512</v>
      </c>
      <c r="L682" s="154">
        <v>0.977777777777778</v>
      </c>
      <c r="M682" s="154">
        <v>1</v>
      </c>
      <c r="N682" s="207">
        <v>996</v>
      </c>
      <c r="O682" s="153">
        <v>946</v>
      </c>
      <c r="P682" s="153">
        <v>42</v>
      </c>
      <c r="Q682" s="151">
        <v>41</v>
      </c>
      <c r="R682" s="151">
        <v>29</v>
      </c>
      <c r="S682" s="154">
        <v>0.949799196787149</v>
      </c>
      <c r="T682" s="154">
        <v>0.976744186046512</v>
      </c>
      <c r="U682" s="155">
        <v>0.911111111111111</v>
      </c>
      <c r="V682" s="155">
        <v>0.966666666666667</v>
      </c>
      <c r="W682" s="173">
        <v>0.0656330749354005</v>
      </c>
      <c r="X682" s="158">
        <v>284</v>
      </c>
      <c r="Y682" s="208">
        <v>269</v>
      </c>
      <c r="Z682" s="208">
        <v>293</v>
      </c>
      <c r="AA682" s="208">
        <v>278</v>
      </c>
      <c r="AB682" s="209">
        <v>0.947183098591549</v>
      </c>
      <c r="AC682" s="155">
        <v>0.948805460750853</v>
      </c>
      <c r="AD682" s="173">
        <v>-0.001622362159304</v>
      </c>
    </row>
    <row r="683" spans="1:30">
      <c r="A683" s="175" t="s">
        <v>668</v>
      </c>
      <c r="B683" s="214" t="s">
        <v>1824</v>
      </c>
      <c r="C683" s="214" t="s">
        <v>679</v>
      </c>
      <c r="D683" s="153">
        <v>29</v>
      </c>
      <c r="E683" s="153">
        <v>29</v>
      </c>
      <c r="F683" s="151">
        <v>28</v>
      </c>
      <c r="G683" s="151">
        <v>28</v>
      </c>
      <c r="H683" s="151">
        <v>20</v>
      </c>
      <c r="I683" s="151">
        <v>20</v>
      </c>
      <c r="J683" s="172">
        <v>0.9</v>
      </c>
      <c r="K683" s="154">
        <v>1</v>
      </c>
      <c r="L683" s="154">
        <v>1</v>
      </c>
      <c r="M683" s="154">
        <v>1</v>
      </c>
      <c r="N683" s="207">
        <v>627</v>
      </c>
      <c r="O683" s="153">
        <v>619</v>
      </c>
      <c r="P683" s="153">
        <v>28</v>
      </c>
      <c r="Q683" s="151">
        <v>26</v>
      </c>
      <c r="R683" s="151">
        <v>20</v>
      </c>
      <c r="S683" s="154">
        <v>0.987240829346092</v>
      </c>
      <c r="T683" s="154">
        <v>0.96551724137931</v>
      </c>
      <c r="U683" s="155">
        <v>0.928571428571429</v>
      </c>
      <c r="V683" s="155">
        <v>1</v>
      </c>
      <c r="W683" s="173">
        <v>0.0369458128078818</v>
      </c>
      <c r="X683" s="158">
        <v>182</v>
      </c>
      <c r="Y683" s="208">
        <v>179</v>
      </c>
      <c r="Z683" s="208">
        <v>179</v>
      </c>
      <c r="AA683" s="208">
        <v>175</v>
      </c>
      <c r="AB683" s="209">
        <v>0.983516483516483</v>
      </c>
      <c r="AC683" s="155">
        <v>0.977653631284916</v>
      </c>
      <c r="AD683" s="173">
        <v>0.00586285223156724</v>
      </c>
    </row>
    <row r="684" spans="1:30">
      <c r="A684" s="175" t="s">
        <v>668</v>
      </c>
      <c r="B684" s="214" t="s">
        <v>1824</v>
      </c>
      <c r="C684" s="214" t="s">
        <v>680</v>
      </c>
      <c r="D684" s="153">
        <v>61</v>
      </c>
      <c r="E684" s="153">
        <v>60</v>
      </c>
      <c r="F684" s="151">
        <v>71</v>
      </c>
      <c r="G684" s="151">
        <v>71</v>
      </c>
      <c r="H684" s="151">
        <v>57</v>
      </c>
      <c r="I684" s="151">
        <v>52</v>
      </c>
      <c r="J684" s="172">
        <v>0.9</v>
      </c>
      <c r="K684" s="154">
        <v>0.983606557377049</v>
      </c>
      <c r="L684" s="154">
        <v>1</v>
      </c>
      <c r="M684" s="154">
        <v>0.912280701754386</v>
      </c>
      <c r="N684" s="207">
        <v>1528</v>
      </c>
      <c r="O684" s="153">
        <v>1473</v>
      </c>
      <c r="P684" s="153">
        <v>60</v>
      </c>
      <c r="Q684" s="151">
        <v>71</v>
      </c>
      <c r="R684" s="151">
        <v>51</v>
      </c>
      <c r="S684" s="154">
        <v>0.964005235602094</v>
      </c>
      <c r="T684" s="154">
        <v>0.983606557377049</v>
      </c>
      <c r="U684" s="155">
        <v>1</v>
      </c>
      <c r="V684" s="155">
        <v>0.894736842105263</v>
      </c>
      <c r="W684" s="173">
        <v>-0.0163934426229508</v>
      </c>
      <c r="X684" s="158">
        <v>440</v>
      </c>
      <c r="Y684" s="208">
        <v>427</v>
      </c>
      <c r="Z684" s="208">
        <v>447</v>
      </c>
      <c r="AA684" s="208">
        <v>430</v>
      </c>
      <c r="AB684" s="209">
        <v>0.970454545454545</v>
      </c>
      <c r="AC684" s="155">
        <v>0.961968680089485</v>
      </c>
      <c r="AD684" s="173">
        <v>0.00848586536506002</v>
      </c>
    </row>
    <row r="685" spans="1:30">
      <c r="A685" s="175" t="s">
        <v>668</v>
      </c>
      <c r="B685" s="214" t="s">
        <v>1824</v>
      </c>
      <c r="C685" s="214" t="s">
        <v>681</v>
      </c>
      <c r="D685" s="153">
        <v>19</v>
      </c>
      <c r="E685" s="153">
        <v>19</v>
      </c>
      <c r="F685" s="151">
        <v>20</v>
      </c>
      <c r="G685" s="151">
        <v>20</v>
      </c>
      <c r="H685" s="151">
        <v>15</v>
      </c>
      <c r="I685" s="151">
        <v>15</v>
      </c>
      <c r="J685" s="172">
        <v>0.9</v>
      </c>
      <c r="K685" s="154">
        <v>1</v>
      </c>
      <c r="L685" s="154">
        <v>1</v>
      </c>
      <c r="M685" s="154">
        <v>1</v>
      </c>
      <c r="N685" s="207">
        <v>430</v>
      </c>
      <c r="O685" s="153">
        <v>428</v>
      </c>
      <c r="P685" s="153">
        <v>19</v>
      </c>
      <c r="Q685" s="151">
        <v>20</v>
      </c>
      <c r="R685" s="151">
        <v>14</v>
      </c>
      <c r="S685" s="154">
        <v>0.995348837209302</v>
      </c>
      <c r="T685" s="154">
        <v>1</v>
      </c>
      <c r="U685" s="155">
        <v>1</v>
      </c>
      <c r="V685" s="155">
        <v>0.933333333333333</v>
      </c>
      <c r="W685" s="173">
        <v>0</v>
      </c>
      <c r="X685" s="158">
        <v>125</v>
      </c>
      <c r="Y685" s="208">
        <v>124</v>
      </c>
      <c r="Z685" s="208">
        <v>129</v>
      </c>
      <c r="AA685" s="208">
        <v>128</v>
      </c>
      <c r="AB685" s="209">
        <v>0.992</v>
      </c>
      <c r="AC685" s="155">
        <v>0.992248062015504</v>
      </c>
      <c r="AD685" s="173">
        <v>-0.000248062015503869</v>
      </c>
    </row>
    <row r="686" spans="1:30">
      <c r="A686" s="175" t="s">
        <v>668</v>
      </c>
      <c r="B686" s="214" t="s">
        <v>1824</v>
      </c>
      <c r="C686" s="214" t="s">
        <v>682</v>
      </c>
      <c r="D686" s="153">
        <v>52</v>
      </c>
      <c r="E686" s="153">
        <v>52</v>
      </c>
      <c r="F686" s="151">
        <v>57</v>
      </c>
      <c r="G686" s="151">
        <v>56</v>
      </c>
      <c r="H686" s="151">
        <v>44</v>
      </c>
      <c r="I686" s="151">
        <v>41</v>
      </c>
      <c r="J686" s="172">
        <v>0.9</v>
      </c>
      <c r="K686" s="154">
        <v>1</v>
      </c>
      <c r="L686" s="154">
        <v>0.982456140350877</v>
      </c>
      <c r="M686" s="154">
        <v>0.931818181818182</v>
      </c>
      <c r="N686" s="207">
        <v>1199</v>
      </c>
      <c r="O686" s="153">
        <v>1174</v>
      </c>
      <c r="P686" s="153">
        <v>52</v>
      </c>
      <c r="Q686" s="151">
        <v>56</v>
      </c>
      <c r="R686" s="151">
        <v>41</v>
      </c>
      <c r="S686" s="154">
        <v>0.979149291075897</v>
      </c>
      <c r="T686" s="154">
        <v>1</v>
      </c>
      <c r="U686" s="155">
        <v>0.982456140350877</v>
      </c>
      <c r="V686" s="155">
        <v>0.931818181818182</v>
      </c>
      <c r="W686" s="173">
        <v>0.0175438596491229</v>
      </c>
      <c r="X686" s="158">
        <v>344</v>
      </c>
      <c r="Y686" s="208">
        <v>335</v>
      </c>
      <c r="Z686" s="208">
        <v>353</v>
      </c>
      <c r="AA686" s="208">
        <v>343</v>
      </c>
      <c r="AB686" s="209">
        <v>0.973837209302326</v>
      </c>
      <c r="AC686" s="155">
        <v>0.971671388101983</v>
      </c>
      <c r="AD686" s="173">
        <v>0.00216582120034248</v>
      </c>
    </row>
    <row r="687" spans="1:30">
      <c r="A687" s="175" t="s">
        <v>668</v>
      </c>
      <c r="B687" s="214" t="s">
        <v>1824</v>
      </c>
      <c r="C687" s="214" t="s">
        <v>683</v>
      </c>
      <c r="D687" s="153">
        <v>12</v>
      </c>
      <c r="E687" s="153">
        <v>12</v>
      </c>
      <c r="F687" s="151">
        <v>14</v>
      </c>
      <c r="G687" s="151">
        <v>14</v>
      </c>
      <c r="H687" s="151">
        <v>10</v>
      </c>
      <c r="I687" s="151">
        <v>10</v>
      </c>
      <c r="J687" s="172">
        <v>0.9</v>
      </c>
      <c r="K687" s="154">
        <v>1</v>
      </c>
      <c r="L687" s="154">
        <v>1</v>
      </c>
      <c r="M687" s="154">
        <v>1</v>
      </c>
      <c r="N687" s="207">
        <v>280</v>
      </c>
      <c r="O687" s="153">
        <v>253</v>
      </c>
      <c r="P687" s="153">
        <v>11</v>
      </c>
      <c r="Q687" s="151">
        <v>13</v>
      </c>
      <c r="R687" s="151">
        <v>9</v>
      </c>
      <c r="S687" s="154">
        <v>0.903571428571429</v>
      </c>
      <c r="T687" s="154">
        <v>0.916666666666667</v>
      </c>
      <c r="U687" s="155">
        <v>0.928571428571429</v>
      </c>
      <c r="V687" s="155">
        <v>0.9</v>
      </c>
      <c r="W687" s="173">
        <v>-0.011904761904762</v>
      </c>
      <c r="X687" s="158">
        <v>84</v>
      </c>
      <c r="Y687" s="208">
        <v>75</v>
      </c>
      <c r="Z687" s="208">
        <v>79</v>
      </c>
      <c r="AA687" s="208">
        <v>74</v>
      </c>
      <c r="AB687" s="209">
        <v>0.892857142857143</v>
      </c>
      <c r="AC687" s="155">
        <v>0.936708860759494</v>
      </c>
      <c r="AD687" s="173">
        <v>-0.0438517179023508</v>
      </c>
    </row>
    <row r="688" spans="1:30">
      <c r="A688" s="175" t="s">
        <v>668</v>
      </c>
      <c r="B688" s="214" t="s">
        <v>1824</v>
      </c>
      <c r="C688" s="214" t="s">
        <v>684</v>
      </c>
      <c r="D688" s="153">
        <v>35</v>
      </c>
      <c r="E688" s="153">
        <v>35</v>
      </c>
      <c r="F688" s="151">
        <v>36</v>
      </c>
      <c r="G688" s="151">
        <v>36</v>
      </c>
      <c r="H688" s="151">
        <v>26</v>
      </c>
      <c r="I688" s="151">
        <v>26</v>
      </c>
      <c r="J688" s="172">
        <v>0.9</v>
      </c>
      <c r="K688" s="154">
        <v>1</v>
      </c>
      <c r="L688" s="154">
        <v>1</v>
      </c>
      <c r="M688" s="154">
        <v>1</v>
      </c>
      <c r="N688" s="207">
        <v>765</v>
      </c>
      <c r="O688" s="153">
        <v>746</v>
      </c>
      <c r="P688" s="153">
        <v>35</v>
      </c>
      <c r="Q688" s="151">
        <v>36</v>
      </c>
      <c r="R688" s="151">
        <v>26</v>
      </c>
      <c r="S688" s="154">
        <v>0.97516339869281</v>
      </c>
      <c r="T688" s="154">
        <v>1</v>
      </c>
      <c r="U688" s="155">
        <v>1</v>
      </c>
      <c r="V688" s="155">
        <v>1</v>
      </c>
      <c r="W688" s="173">
        <v>0</v>
      </c>
      <c r="X688" s="158">
        <v>220</v>
      </c>
      <c r="Y688" s="208">
        <v>218</v>
      </c>
      <c r="Z688" s="208">
        <v>223</v>
      </c>
      <c r="AA688" s="208">
        <v>216</v>
      </c>
      <c r="AB688" s="209">
        <v>0.990909090909091</v>
      </c>
      <c r="AC688" s="155">
        <v>0.968609865470852</v>
      </c>
      <c r="AD688" s="173">
        <v>0.0222992254382389</v>
      </c>
    </row>
    <row r="689" spans="1:30">
      <c r="A689" s="175" t="s">
        <v>668</v>
      </c>
      <c r="B689" s="214" t="s">
        <v>1824</v>
      </c>
      <c r="C689" s="214" t="s">
        <v>685</v>
      </c>
      <c r="D689" s="153">
        <v>31</v>
      </c>
      <c r="E689" s="153">
        <v>30</v>
      </c>
      <c r="F689" s="151">
        <v>31</v>
      </c>
      <c r="G689" s="151">
        <v>29</v>
      </c>
      <c r="H689" s="151">
        <v>21</v>
      </c>
      <c r="I689" s="151">
        <v>19</v>
      </c>
      <c r="J689" s="172">
        <v>0.9</v>
      </c>
      <c r="K689" s="154">
        <v>0.967741935483871</v>
      </c>
      <c r="L689" s="154">
        <v>0.935483870967742</v>
      </c>
      <c r="M689" s="154">
        <v>0.904761904761905</v>
      </c>
      <c r="N689" s="207">
        <v>627</v>
      </c>
      <c r="O689" s="153">
        <v>590</v>
      </c>
      <c r="P689" s="153">
        <v>30</v>
      </c>
      <c r="Q689" s="151">
        <v>29</v>
      </c>
      <c r="R689" s="151">
        <v>18</v>
      </c>
      <c r="S689" s="154">
        <v>0.940988835725678</v>
      </c>
      <c r="T689" s="154">
        <v>0.967741935483871</v>
      </c>
      <c r="U689" s="155">
        <v>0.935483870967742</v>
      </c>
      <c r="V689" s="155">
        <v>0.857142857142857</v>
      </c>
      <c r="W689" s="173">
        <v>0.0322580645161291</v>
      </c>
      <c r="X689" s="158">
        <v>184</v>
      </c>
      <c r="Y689" s="208">
        <v>170</v>
      </c>
      <c r="Z689" s="208">
        <v>185</v>
      </c>
      <c r="AA689" s="208">
        <v>174</v>
      </c>
      <c r="AB689" s="209">
        <v>0.923913043478261</v>
      </c>
      <c r="AC689" s="155">
        <v>0.940540540540541</v>
      </c>
      <c r="AD689" s="173">
        <v>-0.0166274970622797</v>
      </c>
    </row>
    <row r="690" spans="1:30">
      <c r="A690" s="175" t="s">
        <v>668</v>
      </c>
      <c r="B690" s="214" t="s">
        <v>1824</v>
      </c>
      <c r="C690" s="214" t="s">
        <v>686</v>
      </c>
      <c r="D690" s="153">
        <v>35</v>
      </c>
      <c r="E690" s="153">
        <v>35</v>
      </c>
      <c r="F690" s="151">
        <v>33</v>
      </c>
      <c r="G690" s="151">
        <v>33</v>
      </c>
      <c r="H690" s="151">
        <v>31</v>
      </c>
      <c r="I690" s="151">
        <v>31</v>
      </c>
      <c r="J690" s="172">
        <v>0.9</v>
      </c>
      <c r="K690" s="154">
        <v>1</v>
      </c>
      <c r="L690" s="154">
        <v>1</v>
      </c>
      <c r="M690" s="154">
        <v>1</v>
      </c>
      <c r="N690" s="207">
        <v>830</v>
      </c>
      <c r="O690" s="153">
        <v>817</v>
      </c>
      <c r="P690" s="153">
        <v>35</v>
      </c>
      <c r="Q690" s="151">
        <v>33</v>
      </c>
      <c r="R690" s="151">
        <v>30</v>
      </c>
      <c r="S690" s="154">
        <v>0.98433734939759</v>
      </c>
      <c r="T690" s="154">
        <v>1</v>
      </c>
      <c r="U690" s="155">
        <v>1</v>
      </c>
      <c r="V690" s="155">
        <v>0.967741935483871</v>
      </c>
      <c r="W690" s="173">
        <v>0</v>
      </c>
      <c r="X690" s="158">
        <v>243</v>
      </c>
      <c r="Y690" s="208">
        <v>239</v>
      </c>
      <c r="Z690" s="208">
        <v>241</v>
      </c>
      <c r="AA690" s="208">
        <v>238</v>
      </c>
      <c r="AB690" s="209">
        <v>0.983539094650206</v>
      </c>
      <c r="AC690" s="155">
        <v>0.987551867219917</v>
      </c>
      <c r="AD690" s="173">
        <v>-0.00401277256971133</v>
      </c>
    </row>
    <row r="691" spans="1:30">
      <c r="A691" s="175" t="s">
        <v>668</v>
      </c>
      <c r="B691" s="214" t="s">
        <v>1824</v>
      </c>
      <c r="C691" s="214" t="s">
        <v>687</v>
      </c>
      <c r="D691" s="153">
        <v>75</v>
      </c>
      <c r="E691" s="153">
        <v>74</v>
      </c>
      <c r="F691" s="151">
        <v>73</v>
      </c>
      <c r="G691" s="151">
        <v>71</v>
      </c>
      <c r="H691" s="151">
        <v>64</v>
      </c>
      <c r="I691" s="151">
        <v>63</v>
      </c>
      <c r="J691" s="172">
        <v>0.9</v>
      </c>
      <c r="K691" s="154">
        <v>0.986666666666667</v>
      </c>
      <c r="L691" s="154">
        <v>0.972602739726027</v>
      </c>
      <c r="M691" s="154">
        <v>0.984375</v>
      </c>
      <c r="N691" s="207">
        <v>1664</v>
      </c>
      <c r="O691" s="153">
        <v>1555</v>
      </c>
      <c r="P691" s="153">
        <v>69</v>
      </c>
      <c r="Q691" s="151">
        <v>69</v>
      </c>
      <c r="R691" s="151">
        <v>59</v>
      </c>
      <c r="S691" s="154">
        <v>0.934495192307692</v>
      </c>
      <c r="T691" s="154">
        <v>0.92</v>
      </c>
      <c r="U691" s="155">
        <v>0.945205479452055</v>
      </c>
      <c r="V691" s="155">
        <v>0.921875</v>
      </c>
      <c r="W691" s="173">
        <v>-0.0252054794520548</v>
      </c>
      <c r="X691" s="158">
        <v>482</v>
      </c>
      <c r="Y691" s="208">
        <v>442</v>
      </c>
      <c r="Z691" s="208">
        <v>485</v>
      </c>
      <c r="AA691" s="208">
        <v>457</v>
      </c>
      <c r="AB691" s="209">
        <v>0.91701244813278</v>
      </c>
      <c r="AC691" s="155">
        <v>0.942268041237113</v>
      </c>
      <c r="AD691" s="173">
        <v>-0.0252555931043333</v>
      </c>
    </row>
    <row r="692" spans="1:30">
      <c r="A692" s="175" t="s">
        <v>668</v>
      </c>
      <c r="B692" s="214" t="s">
        <v>1824</v>
      </c>
      <c r="C692" s="214" t="s">
        <v>688</v>
      </c>
      <c r="D692" s="153">
        <v>27</v>
      </c>
      <c r="E692" s="153">
        <v>26</v>
      </c>
      <c r="F692" s="151">
        <v>30</v>
      </c>
      <c r="G692" s="151">
        <v>30</v>
      </c>
      <c r="H692" s="151">
        <v>19</v>
      </c>
      <c r="I692" s="151">
        <v>19</v>
      </c>
      <c r="J692" s="172">
        <v>0.9</v>
      </c>
      <c r="K692" s="154">
        <v>0.962962962962963</v>
      </c>
      <c r="L692" s="154">
        <v>1</v>
      </c>
      <c r="M692" s="154">
        <v>1</v>
      </c>
      <c r="N692" s="207">
        <v>626</v>
      </c>
      <c r="O692" s="153">
        <v>594</v>
      </c>
      <c r="P692" s="153">
        <v>26</v>
      </c>
      <c r="Q692" s="151">
        <v>30</v>
      </c>
      <c r="R692" s="151">
        <v>19</v>
      </c>
      <c r="S692" s="154">
        <v>0.94888178913738</v>
      </c>
      <c r="T692" s="154">
        <v>0.962962962962963</v>
      </c>
      <c r="U692" s="155">
        <v>1</v>
      </c>
      <c r="V692" s="155">
        <v>1</v>
      </c>
      <c r="W692" s="173">
        <v>-0.0370370370370371</v>
      </c>
      <c r="X692" s="158">
        <v>186</v>
      </c>
      <c r="Y692" s="208">
        <v>182</v>
      </c>
      <c r="Z692" s="208">
        <v>191</v>
      </c>
      <c r="AA692" s="208">
        <v>180</v>
      </c>
      <c r="AB692" s="209">
        <v>0.978494623655914</v>
      </c>
      <c r="AC692" s="155">
        <v>0.942408376963351</v>
      </c>
      <c r="AD692" s="173">
        <v>0.0360862466925632</v>
      </c>
    </row>
    <row r="693" spans="1:30">
      <c r="A693" s="175" t="s">
        <v>668</v>
      </c>
      <c r="B693" s="214" t="s">
        <v>1823</v>
      </c>
      <c r="C693" s="214" t="s">
        <v>689</v>
      </c>
      <c r="D693" s="153">
        <v>37</v>
      </c>
      <c r="E693" s="153">
        <v>37</v>
      </c>
      <c r="F693" s="151">
        <v>38</v>
      </c>
      <c r="G693" s="151">
        <v>38</v>
      </c>
      <c r="H693" s="151">
        <v>32</v>
      </c>
      <c r="I693" s="151">
        <v>32</v>
      </c>
      <c r="J693" s="172">
        <v>0.9</v>
      </c>
      <c r="K693" s="154">
        <v>1</v>
      </c>
      <c r="L693" s="154">
        <v>1</v>
      </c>
      <c r="M693" s="154">
        <v>1</v>
      </c>
      <c r="N693" s="207">
        <v>845</v>
      </c>
      <c r="O693" s="153">
        <v>818</v>
      </c>
      <c r="P693" s="153">
        <v>37</v>
      </c>
      <c r="Q693" s="151">
        <v>37</v>
      </c>
      <c r="R693" s="151">
        <v>31</v>
      </c>
      <c r="S693" s="154">
        <v>0.968047337278107</v>
      </c>
      <c r="T693" s="154">
        <v>1</v>
      </c>
      <c r="U693" s="155">
        <v>0.973684210526316</v>
      </c>
      <c r="V693" s="155">
        <v>0.96875</v>
      </c>
      <c r="W693" s="173">
        <v>0.0263157894736842</v>
      </c>
      <c r="X693" s="158">
        <v>252</v>
      </c>
      <c r="Y693" s="208">
        <v>243</v>
      </c>
      <c r="Z693" s="208">
        <v>249</v>
      </c>
      <c r="AA693" s="208">
        <v>244</v>
      </c>
      <c r="AB693" s="209">
        <v>0.964285714285714</v>
      </c>
      <c r="AC693" s="155">
        <v>0.979919678714859</v>
      </c>
      <c r="AD693" s="173">
        <v>-0.0156339644291451</v>
      </c>
    </row>
    <row r="694" spans="1:30">
      <c r="A694" s="175" t="s">
        <v>668</v>
      </c>
      <c r="B694" s="214" t="s">
        <v>1823</v>
      </c>
      <c r="C694" s="214" t="s">
        <v>690</v>
      </c>
      <c r="D694" s="153">
        <v>24</v>
      </c>
      <c r="E694" s="153">
        <v>24</v>
      </c>
      <c r="F694" s="151">
        <v>24</v>
      </c>
      <c r="G694" s="151">
        <v>24</v>
      </c>
      <c r="H694" s="151">
        <v>20</v>
      </c>
      <c r="I694" s="151">
        <v>20</v>
      </c>
      <c r="J694" s="172">
        <v>0.9</v>
      </c>
      <c r="K694" s="154">
        <v>1</v>
      </c>
      <c r="L694" s="154">
        <v>1</v>
      </c>
      <c r="M694" s="154">
        <v>1</v>
      </c>
      <c r="N694" s="207">
        <v>534</v>
      </c>
      <c r="O694" s="153">
        <v>512</v>
      </c>
      <c r="P694" s="153">
        <v>23</v>
      </c>
      <c r="Q694" s="151">
        <v>24</v>
      </c>
      <c r="R694" s="151">
        <v>20</v>
      </c>
      <c r="S694" s="154">
        <v>0.958801498127341</v>
      </c>
      <c r="T694" s="154">
        <v>0.958333333333333</v>
      </c>
      <c r="U694" s="155">
        <v>1</v>
      </c>
      <c r="V694" s="155">
        <v>1</v>
      </c>
      <c r="W694" s="173">
        <v>-0.0416666666666666</v>
      </c>
      <c r="X694" s="158">
        <v>157</v>
      </c>
      <c r="Y694" s="208">
        <v>149</v>
      </c>
      <c r="Z694" s="208">
        <v>153</v>
      </c>
      <c r="AA694" s="208">
        <v>148</v>
      </c>
      <c r="AB694" s="209">
        <v>0.949044585987261</v>
      </c>
      <c r="AC694" s="155">
        <v>0.967320261437909</v>
      </c>
      <c r="AD694" s="173">
        <v>-0.0182756754506473</v>
      </c>
    </row>
    <row r="695" spans="1:30">
      <c r="A695" s="175" t="s">
        <v>668</v>
      </c>
      <c r="B695" s="214" t="s">
        <v>1823</v>
      </c>
      <c r="C695" s="214" t="s">
        <v>691</v>
      </c>
      <c r="D695" s="153">
        <v>32</v>
      </c>
      <c r="E695" s="153">
        <v>31</v>
      </c>
      <c r="F695" s="151">
        <v>32</v>
      </c>
      <c r="G695" s="151">
        <v>31</v>
      </c>
      <c r="H695" s="151">
        <v>30</v>
      </c>
      <c r="I695" s="151">
        <v>30</v>
      </c>
      <c r="J695" s="172">
        <v>0.9</v>
      </c>
      <c r="K695" s="154">
        <v>0.96875</v>
      </c>
      <c r="L695" s="154">
        <v>0.96875</v>
      </c>
      <c r="M695" s="154">
        <v>1</v>
      </c>
      <c r="N695" s="207">
        <v>739</v>
      </c>
      <c r="O695" s="153">
        <v>718</v>
      </c>
      <c r="P695" s="153">
        <v>30</v>
      </c>
      <c r="Q695" s="151">
        <v>30</v>
      </c>
      <c r="R695" s="151">
        <v>28</v>
      </c>
      <c r="S695" s="154">
        <v>0.971583220568336</v>
      </c>
      <c r="T695" s="154">
        <v>0.9375</v>
      </c>
      <c r="U695" s="155">
        <v>0.9375</v>
      </c>
      <c r="V695" s="155">
        <v>0.933333333333333</v>
      </c>
      <c r="W695" s="173">
        <v>0</v>
      </c>
      <c r="X695" s="158">
        <v>212</v>
      </c>
      <c r="Y695" s="208">
        <v>203</v>
      </c>
      <c r="Z695" s="208">
        <v>217</v>
      </c>
      <c r="AA695" s="208">
        <v>212</v>
      </c>
      <c r="AB695" s="209">
        <v>0.957547169811321</v>
      </c>
      <c r="AC695" s="155">
        <v>0.976958525345622</v>
      </c>
      <c r="AD695" s="173">
        <v>-0.0194113555343014</v>
      </c>
    </row>
    <row r="696" spans="1:30">
      <c r="A696" s="175" t="s">
        <v>668</v>
      </c>
      <c r="B696" s="214" t="s">
        <v>1823</v>
      </c>
      <c r="C696" s="214" t="s">
        <v>692</v>
      </c>
      <c r="D696" s="153">
        <v>28</v>
      </c>
      <c r="E696" s="153">
        <v>28</v>
      </c>
      <c r="F696" s="151">
        <v>28</v>
      </c>
      <c r="G696" s="151">
        <v>28</v>
      </c>
      <c r="H696" s="151">
        <v>25</v>
      </c>
      <c r="I696" s="151">
        <v>25</v>
      </c>
      <c r="J696" s="172">
        <v>0.9</v>
      </c>
      <c r="K696" s="154">
        <v>1</v>
      </c>
      <c r="L696" s="154">
        <v>1</v>
      </c>
      <c r="M696" s="154">
        <v>1</v>
      </c>
      <c r="N696" s="207">
        <v>656</v>
      </c>
      <c r="O696" s="153">
        <v>626</v>
      </c>
      <c r="P696" s="153">
        <v>28</v>
      </c>
      <c r="Q696" s="151">
        <v>28</v>
      </c>
      <c r="R696" s="151">
        <v>22</v>
      </c>
      <c r="S696" s="154">
        <v>0.954268292682927</v>
      </c>
      <c r="T696" s="154">
        <v>1</v>
      </c>
      <c r="U696" s="155">
        <v>1</v>
      </c>
      <c r="V696" s="155">
        <v>0.88</v>
      </c>
      <c r="W696" s="173">
        <v>0</v>
      </c>
      <c r="X696" s="158">
        <v>189</v>
      </c>
      <c r="Y696" s="208">
        <v>182</v>
      </c>
      <c r="Z696" s="208">
        <v>194</v>
      </c>
      <c r="AA696" s="208">
        <v>180</v>
      </c>
      <c r="AB696" s="209">
        <v>0.962962962962963</v>
      </c>
      <c r="AC696" s="155">
        <v>0.927835051546392</v>
      </c>
      <c r="AD696" s="173">
        <v>0.0351279114165711</v>
      </c>
    </row>
    <row r="697" spans="1:30">
      <c r="A697" s="175" t="s">
        <v>668</v>
      </c>
      <c r="B697" s="214" t="s">
        <v>1823</v>
      </c>
      <c r="C697" s="214" t="s">
        <v>693</v>
      </c>
      <c r="D697" s="153">
        <v>24</v>
      </c>
      <c r="E697" s="153">
        <v>24</v>
      </c>
      <c r="F697" s="151">
        <v>24</v>
      </c>
      <c r="G697" s="151">
        <v>24</v>
      </c>
      <c r="H697" s="151">
        <v>23</v>
      </c>
      <c r="I697" s="151">
        <v>23</v>
      </c>
      <c r="J697" s="172">
        <v>0.9</v>
      </c>
      <c r="K697" s="154">
        <v>1</v>
      </c>
      <c r="L697" s="154">
        <v>1</v>
      </c>
      <c r="M697" s="154">
        <v>1</v>
      </c>
      <c r="N697" s="207">
        <v>586</v>
      </c>
      <c r="O697" s="153">
        <v>572</v>
      </c>
      <c r="P697" s="153">
        <v>24</v>
      </c>
      <c r="Q697" s="151">
        <v>23</v>
      </c>
      <c r="R697" s="151">
        <v>23</v>
      </c>
      <c r="S697" s="154">
        <v>0.976109215017065</v>
      </c>
      <c r="T697" s="154">
        <v>1</v>
      </c>
      <c r="U697" s="155">
        <v>0.958333333333333</v>
      </c>
      <c r="V697" s="155">
        <v>1</v>
      </c>
      <c r="W697" s="173">
        <v>0.0416666666666666</v>
      </c>
      <c r="X697" s="158">
        <v>167</v>
      </c>
      <c r="Y697" s="208">
        <v>160</v>
      </c>
      <c r="Z697" s="208">
        <v>174</v>
      </c>
      <c r="AA697" s="208">
        <v>170</v>
      </c>
      <c r="AB697" s="209">
        <v>0.958083832335329</v>
      </c>
      <c r="AC697" s="155">
        <v>0.977011494252874</v>
      </c>
      <c r="AD697" s="173">
        <v>-0.0189276619175442</v>
      </c>
    </row>
    <row r="698" spans="1:30">
      <c r="A698" s="175" t="s">
        <v>668</v>
      </c>
      <c r="B698" s="214" t="s">
        <v>1823</v>
      </c>
      <c r="C698" s="214" t="s">
        <v>694</v>
      </c>
      <c r="D698" s="153">
        <v>36</v>
      </c>
      <c r="E698" s="153">
        <v>36</v>
      </c>
      <c r="F698" s="151">
        <v>38</v>
      </c>
      <c r="G698" s="151">
        <v>38</v>
      </c>
      <c r="H698" s="151">
        <v>34</v>
      </c>
      <c r="I698" s="151">
        <v>34</v>
      </c>
      <c r="J698" s="172">
        <v>0.9</v>
      </c>
      <c r="K698" s="154">
        <v>1</v>
      </c>
      <c r="L698" s="154">
        <v>1</v>
      </c>
      <c r="M698" s="154">
        <v>1</v>
      </c>
      <c r="N698" s="207">
        <v>859</v>
      </c>
      <c r="O698" s="153">
        <v>856</v>
      </c>
      <c r="P698" s="153">
        <v>35</v>
      </c>
      <c r="Q698" s="151">
        <v>38</v>
      </c>
      <c r="R698" s="151">
        <v>34</v>
      </c>
      <c r="S698" s="154">
        <v>0.9965075669383</v>
      </c>
      <c r="T698" s="154">
        <v>0.972222222222222</v>
      </c>
      <c r="U698" s="155">
        <v>1</v>
      </c>
      <c r="V698" s="155">
        <v>1</v>
      </c>
      <c r="W698" s="173">
        <v>-0.0277777777777778</v>
      </c>
      <c r="X698" s="158">
        <v>250</v>
      </c>
      <c r="Y698" s="208">
        <v>248</v>
      </c>
      <c r="Z698" s="208">
        <v>249</v>
      </c>
      <c r="AA698" s="208">
        <v>248</v>
      </c>
      <c r="AB698" s="209">
        <v>0.992</v>
      </c>
      <c r="AC698" s="155">
        <v>0.995983935742972</v>
      </c>
      <c r="AD698" s="173">
        <v>-0.00398393574297184</v>
      </c>
    </row>
    <row r="699" spans="1:30">
      <c r="A699" s="175" t="s">
        <v>668</v>
      </c>
      <c r="B699" s="214" t="s">
        <v>1823</v>
      </c>
      <c r="C699" s="214" t="s">
        <v>695</v>
      </c>
      <c r="D699" s="153">
        <v>38</v>
      </c>
      <c r="E699" s="153">
        <v>38</v>
      </c>
      <c r="F699" s="151">
        <v>39</v>
      </c>
      <c r="G699" s="151">
        <v>39</v>
      </c>
      <c r="H699" s="151">
        <v>30</v>
      </c>
      <c r="I699" s="151">
        <v>30</v>
      </c>
      <c r="J699" s="172">
        <v>0.9</v>
      </c>
      <c r="K699" s="154">
        <v>1</v>
      </c>
      <c r="L699" s="154">
        <v>1</v>
      </c>
      <c r="M699" s="154">
        <v>1</v>
      </c>
      <c r="N699" s="207">
        <v>844</v>
      </c>
      <c r="O699" s="153">
        <v>842</v>
      </c>
      <c r="P699" s="153">
        <v>38</v>
      </c>
      <c r="Q699" s="151">
        <v>39</v>
      </c>
      <c r="R699" s="151">
        <v>30</v>
      </c>
      <c r="S699" s="154">
        <v>0.997630331753555</v>
      </c>
      <c r="T699" s="154">
        <v>1</v>
      </c>
      <c r="U699" s="155">
        <v>1</v>
      </c>
      <c r="V699" s="155">
        <v>1</v>
      </c>
      <c r="W699" s="173">
        <v>0</v>
      </c>
      <c r="X699" s="158">
        <v>248</v>
      </c>
      <c r="Y699" s="208">
        <v>248</v>
      </c>
      <c r="Z699" s="208">
        <v>243</v>
      </c>
      <c r="AA699" s="208">
        <v>243</v>
      </c>
      <c r="AB699" s="209">
        <v>1</v>
      </c>
      <c r="AC699" s="155">
        <v>1</v>
      </c>
      <c r="AD699" s="173">
        <v>0</v>
      </c>
    </row>
    <row r="700" spans="1:30">
      <c r="A700" s="175" t="s">
        <v>668</v>
      </c>
      <c r="B700" s="214" t="s">
        <v>1823</v>
      </c>
      <c r="C700" s="214" t="s">
        <v>696</v>
      </c>
      <c r="D700" s="153">
        <v>16</v>
      </c>
      <c r="E700" s="153">
        <v>16</v>
      </c>
      <c r="F700" s="151">
        <v>16</v>
      </c>
      <c r="G700" s="151">
        <v>16</v>
      </c>
      <c r="H700" s="151">
        <v>15</v>
      </c>
      <c r="I700" s="151">
        <v>15</v>
      </c>
      <c r="J700" s="172">
        <v>0.9</v>
      </c>
      <c r="K700" s="154">
        <v>1</v>
      </c>
      <c r="L700" s="154">
        <v>1</v>
      </c>
      <c r="M700" s="154">
        <v>1</v>
      </c>
      <c r="N700" s="207">
        <v>364</v>
      </c>
      <c r="O700" s="153">
        <v>361</v>
      </c>
      <c r="P700" s="153">
        <v>16</v>
      </c>
      <c r="Q700" s="151">
        <v>16</v>
      </c>
      <c r="R700" s="151">
        <v>15</v>
      </c>
      <c r="S700" s="154">
        <v>0.991758241758242</v>
      </c>
      <c r="T700" s="154">
        <v>1</v>
      </c>
      <c r="U700" s="155">
        <v>1</v>
      </c>
      <c r="V700" s="155">
        <v>1</v>
      </c>
      <c r="W700" s="173">
        <v>0</v>
      </c>
      <c r="X700" s="158">
        <v>110</v>
      </c>
      <c r="Y700" s="208">
        <v>108</v>
      </c>
      <c r="Z700" s="208">
        <v>109</v>
      </c>
      <c r="AA700" s="208">
        <v>109</v>
      </c>
      <c r="AB700" s="209">
        <v>0.981818181818182</v>
      </c>
      <c r="AC700" s="155">
        <v>1</v>
      </c>
      <c r="AD700" s="173">
        <v>-0.0181818181818182</v>
      </c>
    </row>
    <row r="701" spans="1:30">
      <c r="A701" s="175" t="s">
        <v>668</v>
      </c>
      <c r="B701" s="214" t="s">
        <v>33</v>
      </c>
      <c r="C701" s="214" t="s">
        <v>697</v>
      </c>
      <c r="D701" s="153">
        <v>0</v>
      </c>
      <c r="E701" s="153">
        <v>0</v>
      </c>
      <c r="F701" s="151">
        <v>0</v>
      </c>
      <c r="G701" s="151">
        <v>0</v>
      </c>
      <c r="H701" s="151">
        <v>0</v>
      </c>
      <c r="I701" s="151">
        <v>0</v>
      </c>
      <c r="J701" s="172">
        <v>0.9</v>
      </c>
      <c r="K701" s="154">
        <v>0</v>
      </c>
      <c r="L701" s="154">
        <v>0</v>
      </c>
      <c r="M701" s="154">
        <v>0</v>
      </c>
      <c r="N701" s="207">
        <v>0</v>
      </c>
      <c r="O701" s="153">
        <v>0</v>
      </c>
      <c r="P701" s="153">
        <v>0</v>
      </c>
      <c r="Q701" s="151">
        <v>0</v>
      </c>
      <c r="R701" s="151">
        <v>0</v>
      </c>
      <c r="S701" s="154">
        <v>0</v>
      </c>
      <c r="T701" s="154">
        <v>0</v>
      </c>
      <c r="U701" s="155">
        <v>0</v>
      </c>
      <c r="V701" s="155">
        <v>0</v>
      </c>
      <c r="W701" s="173">
        <v>0</v>
      </c>
      <c r="X701" s="158">
        <v>0</v>
      </c>
      <c r="Y701" s="208">
        <v>0</v>
      </c>
      <c r="Z701" s="208">
        <v>0</v>
      </c>
      <c r="AA701" s="208">
        <v>0</v>
      </c>
      <c r="AB701" s="209">
        <v>0</v>
      </c>
      <c r="AC701" s="155">
        <v>0</v>
      </c>
      <c r="AD701" s="173">
        <v>0</v>
      </c>
    </row>
    <row r="702" spans="1:30">
      <c r="A702" s="175" t="s">
        <v>668</v>
      </c>
      <c r="B702" s="214" t="s">
        <v>1825</v>
      </c>
      <c r="C702" s="214" t="s">
        <v>698</v>
      </c>
      <c r="D702" s="153">
        <v>30</v>
      </c>
      <c r="E702" s="153">
        <v>30</v>
      </c>
      <c r="F702" s="151">
        <v>29</v>
      </c>
      <c r="G702" s="151">
        <v>29</v>
      </c>
      <c r="H702" s="151">
        <v>22</v>
      </c>
      <c r="I702" s="151">
        <v>22</v>
      </c>
      <c r="J702" s="172">
        <v>0.9</v>
      </c>
      <c r="K702" s="154">
        <v>1</v>
      </c>
      <c r="L702" s="154">
        <v>1</v>
      </c>
      <c r="M702" s="154">
        <v>1</v>
      </c>
      <c r="N702" s="207">
        <v>654</v>
      </c>
      <c r="O702" s="153">
        <v>624</v>
      </c>
      <c r="P702" s="153">
        <v>30</v>
      </c>
      <c r="Q702" s="151">
        <v>29</v>
      </c>
      <c r="R702" s="151">
        <v>21</v>
      </c>
      <c r="S702" s="154">
        <v>0.954128440366973</v>
      </c>
      <c r="T702" s="154">
        <v>1</v>
      </c>
      <c r="U702" s="155">
        <v>1</v>
      </c>
      <c r="V702" s="155">
        <v>0.954545454545455</v>
      </c>
      <c r="W702" s="173">
        <v>0</v>
      </c>
      <c r="X702" s="158">
        <v>187</v>
      </c>
      <c r="Y702" s="208">
        <v>180</v>
      </c>
      <c r="Z702" s="208">
        <v>194</v>
      </c>
      <c r="AA702" s="208">
        <v>185</v>
      </c>
      <c r="AB702" s="209">
        <v>0.962566844919786</v>
      </c>
      <c r="AC702" s="155">
        <v>0.95360824742268</v>
      </c>
      <c r="AD702" s="173">
        <v>0.00895859749710559</v>
      </c>
    </row>
    <row r="703" spans="1:30">
      <c r="A703" s="175" t="s">
        <v>668</v>
      </c>
      <c r="B703" s="214" t="s">
        <v>1825</v>
      </c>
      <c r="C703" s="214" t="s">
        <v>699</v>
      </c>
      <c r="D703" s="153">
        <v>28</v>
      </c>
      <c r="E703" s="153">
        <v>28</v>
      </c>
      <c r="F703" s="151">
        <v>28</v>
      </c>
      <c r="G703" s="151">
        <v>28</v>
      </c>
      <c r="H703" s="151">
        <v>25</v>
      </c>
      <c r="I703" s="151">
        <v>25</v>
      </c>
      <c r="J703" s="172">
        <v>0.9</v>
      </c>
      <c r="K703" s="154">
        <v>1</v>
      </c>
      <c r="L703" s="154">
        <v>1</v>
      </c>
      <c r="M703" s="154">
        <v>1</v>
      </c>
      <c r="N703" s="207">
        <v>632</v>
      </c>
      <c r="O703" s="153">
        <v>559</v>
      </c>
      <c r="P703" s="153">
        <v>24</v>
      </c>
      <c r="Q703" s="151">
        <v>23</v>
      </c>
      <c r="R703" s="151">
        <v>25</v>
      </c>
      <c r="S703" s="154">
        <v>0.884493670886076</v>
      </c>
      <c r="T703" s="154">
        <v>0.857142857142857</v>
      </c>
      <c r="U703" s="155">
        <v>0.821428571428571</v>
      </c>
      <c r="V703" s="155">
        <v>1</v>
      </c>
      <c r="W703" s="173">
        <v>0.0357142857142857</v>
      </c>
      <c r="X703" s="158">
        <v>186</v>
      </c>
      <c r="Y703" s="208">
        <v>165</v>
      </c>
      <c r="Z703" s="208">
        <v>186</v>
      </c>
      <c r="AA703" s="208">
        <v>169</v>
      </c>
      <c r="AB703" s="209">
        <v>0.887096774193548</v>
      </c>
      <c r="AC703" s="155">
        <v>0.908602150537634</v>
      </c>
      <c r="AD703" s="173">
        <v>-0.021505376344086</v>
      </c>
    </row>
    <row r="704" spans="1:30">
      <c r="A704" s="175" t="s">
        <v>668</v>
      </c>
      <c r="B704" s="214" t="s">
        <v>1825</v>
      </c>
      <c r="C704" s="214" t="s">
        <v>700</v>
      </c>
      <c r="D704" s="153">
        <v>34</v>
      </c>
      <c r="E704" s="153">
        <v>34</v>
      </c>
      <c r="F704" s="151">
        <v>38</v>
      </c>
      <c r="G704" s="151">
        <v>38</v>
      </c>
      <c r="H704" s="151">
        <v>31</v>
      </c>
      <c r="I704" s="151">
        <v>31</v>
      </c>
      <c r="J704" s="172">
        <v>0.9</v>
      </c>
      <c r="K704" s="154">
        <v>1</v>
      </c>
      <c r="L704" s="154">
        <v>1</v>
      </c>
      <c r="M704" s="154">
        <v>1</v>
      </c>
      <c r="N704" s="207">
        <v>827</v>
      </c>
      <c r="O704" s="153">
        <v>728</v>
      </c>
      <c r="P704" s="153">
        <v>34</v>
      </c>
      <c r="Q704" s="151">
        <v>35</v>
      </c>
      <c r="R704" s="151">
        <v>27</v>
      </c>
      <c r="S704" s="154">
        <v>0.880290205562273</v>
      </c>
      <c r="T704" s="154">
        <v>1</v>
      </c>
      <c r="U704" s="155">
        <v>0.921052631578947</v>
      </c>
      <c r="V704" s="155">
        <v>0.870967741935484</v>
      </c>
      <c r="W704" s="173">
        <v>0.0789473684210527</v>
      </c>
      <c r="X704" s="158">
        <v>241</v>
      </c>
      <c r="Y704" s="208">
        <v>223</v>
      </c>
      <c r="Z704" s="208">
        <v>241</v>
      </c>
      <c r="AA704" s="208">
        <v>211</v>
      </c>
      <c r="AB704" s="209">
        <v>0.925311203319502</v>
      </c>
      <c r="AC704" s="155">
        <v>0.87551867219917</v>
      </c>
      <c r="AD704" s="173">
        <v>0.049792531120332</v>
      </c>
    </row>
    <row r="705" spans="1:30">
      <c r="A705" s="175" t="s">
        <v>668</v>
      </c>
      <c r="B705" s="214" t="s">
        <v>1825</v>
      </c>
      <c r="C705" s="214" t="s">
        <v>701</v>
      </c>
      <c r="D705" s="153">
        <v>28</v>
      </c>
      <c r="E705" s="153">
        <v>28</v>
      </c>
      <c r="F705" s="151">
        <v>30</v>
      </c>
      <c r="G705" s="151">
        <v>30</v>
      </c>
      <c r="H705" s="151">
        <v>25</v>
      </c>
      <c r="I705" s="151">
        <v>25</v>
      </c>
      <c r="J705" s="172">
        <v>0.9</v>
      </c>
      <c r="K705" s="154">
        <v>1</v>
      </c>
      <c r="L705" s="154">
        <v>1</v>
      </c>
      <c r="M705" s="154">
        <v>1</v>
      </c>
      <c r="N705" s="207">
        <v>660</v>
      </c>
      <c r="O705" s="153">
        <v>510</v>
      </c>
      <c r="P705" s="153">
        <v>24</v>
      </c>
      <c r="Q705" s="151">
        <v>25</v>
      </c>
      <c r="R705" s="151">
        <v>20</v>
      </c>
      <c r="S705" s="154">
        <v>0.772727272727273</v>
      </c>
      <c r="T705" s="154">
        <v>0.857142857142857</v>
      </c>
      <c r="U705" s="155">
        <v>0.833333333333333</v>
      </c>
      <c r="V705" s="155">
        <v>0.8</v>
      </c>
      <c r="W705" s="173">
        <v>0.0238095238095237</v>
      </c>
      <c r="X705" s="158">
        <v>193</v>
      </c>
      <c r="Y705" s="208">
        <v>156</v>
      </c>
      <c r="Z705" s="208">
        <v>191</v>
      </c>
      <c r="AA705" s="208">
        <v>147</v>
      </c>
      <c r="AB705" s="209">
        <v>0.808290155440414</v>
      </c>
      <c r="AC705" s="155">
        <v>0.769633507853403</v>
      </c>
      <c r="AD705" s="173">
        <v>0.0386566475870114</v>
      </c>
    </row>
    <row r="706" spans="1:30">
      <c r="A706" s="175" t="s">
        <v>668</v>
      </c>
      <c r="B706" s="214" t="s">
        <v>1825</v>
      </c>
      <c r="C706" s="214" t="s">
        <v>702</v>
      </c>
      <c r="D706" s="153">
        <v>19</v>
      </c>
      <c r="E706" s="153">
        <v>19</v>
      </c>
      <c r="F706" s="151">
        <v>20</v>
      </c>
      <c r="G706" s="151">
        <v>20</v>
      </c>
      <c r="H706" s="151">
        <v>17</v>
      </c>
      <c r="I706" s="151">
        <v>17</v>
      </c>
      <c r="J706" s="172">
        <v>0.9</v>
      </c>
      <c r="K706" s="154">
        <v>1</v>
      </c>
      <c r="L706" s="154">
        <v>1</v>
      </c>
      <c r="M706" s="154">
        <v>1</v>
      </c>
      <c r="N706" s="207">
        <v>458</v>
      </c>
      <c r="O706" s="153">
        <v>335</v>
      </c>
      <c r="P706" s="153">
        <v>12</v>
      </c>
      <c r="Q706" s="151">
        <v>16</v>
      </c>
      <c r="R706" s="151">
        <v>11</v>
      </c>
      <c r="S706" s="154">
        <v>0.731441048034934</v>
      </c>
      <c r="T706" s="154">
        <v>0.631578947368421</v>
      </c>
      <c r="U706" s="155">
        <v>0.8</v>
      </c>
      <c r="V706" s="155">
        <v>0.647058823529412</v>
      </c>
      <c r="W706" s="173">
        <v>-0.168421052631579</v>
      </c>
      <c r="X706" s="158">
        <v>135</v>
      </c>
      <c r="Y706" s="208">
        <v>102</v>
      </c>
      <c r="Z706" s="208">
        <v>134</v>
      </c>
      <c r="AA706" s="208">
        <v>106</v>
      </c>
      <c r="AB706" s="209">
        <v>0.755555555555556</v>
      </c>
      <c r="AC706" s="155">
        <v>0.791044776119403</v>
      </c>
      <c r="AD706" s="173">
        <v>-0.0354892205638474</v>
      </c>
    </row>
    <row r="707" spans="1:30">
      <c r="A707" s="175" t="s">
        <v>668</v>
      </c>
      <c r="B707" s="214" t="s">
        <v>1825</v>
      </c>
      <c r="C707" s="214" t="s">
        <v>703</v>
      </c>
      <c r="D707" s="153">
        <v>21</v>
      </c>
      <c r="E707" s="153">
        <v>21</v>
      </c>
      <c r="F707" s="151">
        <v>23</v>
      </c>
      <c r="G707" s="151">
        <v>23</v>
      </c>
      <c r="H707" s="151">
        <v>17</v>
      </c>
      <c r="I707" s="151">
        <v>17</v>
      </c>
      <c r="J707" s="172">
        <v>0.9</v>
      </c>
      <c r="K707" s="154">
        <v>1</v>
      </c>
      <c r="L707" s="154">
        <v>1</v>
      </c>
      <c r="M707" s="154">
        <v>1</v>
      </c>
      <c r="N707" s="207">
        <v>499</v>
      </c>
      <c r="O707" s="153">
        <v>488</v>
      </c>
      <c r="P707" s="153">
        <v>21</v>
      </c>
      <c r="Q707" s="151">
        <v>23</v>
      </c>
      <c r="R707" s="151">
        <v>16</v>
      </c>
      <c r="S707" s="154">
        <v>0.977955911823647</v>
      </c>
      <c r="T707" s="154">
        <v>1</v>
      </c>
      <c r="U707" s="155">
        <v>1</v>
      </c>
      <c r="V707" s="155">
        <v>0.941176470588235</v>
      </c>
      <c r="W707" s="173">
        <v>0</v>
      </c>
      <c r="X707" s="158">
        <v>146</v>
      </c>
      <c r="Y707" s="208">
        <v>144</v>
      </c>
      <c r="Z707" s="208">
        <v>144</v>
      </c>
      <c r="AA707" s="208">
        <v>139</v>
      </c>
      <c r="AB707" s="209">
        <v>0.986301369863014</v>
      </c>
      <c r="AC707" s="155">
        <v>0.965277777777778</v>
      </c>
      <c r="AD707" s="173">
        <v>0.0210235920852359</v>
      </c>
    </row>
    <row r="708" spans="1:30">
      <c r="A708" s="175" t="s">
        <v>668</v>
      </c>
      <c r="B708" s="214" t="s">
        <v>1825</v>
      </c>
      <c r="C708" s="214" t="s">
        <v>704</v>
      </c>
      <c r="D708" s="153">
        <v>77</v>
      </c>
      <c r="E708" s="153">
        <v>75</v>
      </c>
      <c r="F708" s="151">
        <v>77</v>
      </c>
      <c r="G708" s="151">
        <v>76</v>
      </c>
      <c r="H708" s="151">
        <v>61</v>
      </c>
      <c r="I708" s="151">
        <v>60</v>
      </c>
      <c r="J708" s="172">
        <v>0.9</v>
      </c>
      <c r="K708" s="154">
        <v>0.974025974025974</v>
      </c>
      <c r="L708" s="154">
        <v>0.987012987012987</v>
      </c>
      <c r="M708" s="154">
        <v>0.983606557377049</v>
      </c>
      <c r="N708" s="207">
        <v>1771</v>
      </c>
      <c r="O708" s="153">
        <v>1619</v>
      </c>
      <c r="P708" s="153">
        <v>71</v>
      </c>
      <c r="Q708" s="151">
        <v>69</v>
      </c>
      <c r="R708" s="151">
        <v>54</v>
      </c>
      <c r="S708" s="154">
        <v>0.914172783738001</v>
      </c>
      <c r="T708" s="154">
        <v>0.922077922077922</v>
      </c>
      <c r="U708" s="155">
        <v>0.896103896103896</v>
      </c>
      <c r="V708" s="155">
        <v>0.885245901639344</v>
      </c>
      <c r="W708" s="173">
        <v>0.025974025974026</v>
      </c>
      <c r="X708" s="158">
        <v>514</v>
      </c>
      <c r="Y708" s="208">
        <v>466</v>
      </c>
      <c r="Z708" s="208">
        <v>518</v>
      </c>
      <c r="AA708" s="208">
        <v>469</v>
      </c>
      <c r="AB708" s="209">
        <v>0.906614785992218</v>
      </c>
      <c r="AC708" s="155">
        <v>0.905405405405405</v>
      </c>
      <c r="AD708" s="173">
        <v>0.00120938058681253</v>
      </c>
    </row>
    <row r="709" spans="1:30">
      <c r="A709" s="175" t="s">
        <v>668</v>
      </c>
      <c r="B709" s="214" t="s">
        <v>1825</v>
      </c>
      <c r="C709" s="214" t="s">
        <v>705</v>
      </c>
      <c r="D709" s="153">
        <v>12</v>
      </c>
      <c r="E709" s="153">
        <v>12</v>
      </c>
      <c r="F709" s="151">
        <v>12</v>
      </c>
      <c r="G709" s="151">
        <v>12</v>
      </c>
      <c r="H709" s="151">
        <v>12</v>
      </c>
      <c r="I709" s="151">
        <v>12</v>
      </c>
      <c r="J709" s="172">
        <v>0.9</v>
      </c>
      <c r="K709" s="154">
        <v>1</v>
      </c>
      <c r="L709" s="154">
        <v>1</v>
      </c>
      <c r="M709" s="154">
        <v>1</v>
      </c>
      <c r="N709" s="207">
        <v>288</v>
      </c>
      <c r="O709" s="153">
        <v>255</v>
      </c>
      <c r="P709" s="153">
        <v>12</v>
      </c>
      <c r="Q709" s="151">
        <v>11</v>
      </c>
      <c r="R709" s="151">
        <v>12</v>
      </c>
      <c r="S709" s="154">
        <v>0.885416666666667</v>
      </c>
      <c r="T709" s="154">
        <v>1</v>
      </c>
      <c r="U709" s="155">
        <v>0.916666666666667</v>
      </c>
      <c r="V709" s="155">
        <v>1</v>
      </c>
      <c r="W709" s="173">
        <v>0.0833333333333334</v>
      </c>
      <c r="X709" s="158">
        <v>84</v>
      </c>
      <c r="Y709" s="208">
        <v>80</v>
      </c>
      <c r="Z709" s="208">
        <v>84</v>
      </c>
      <c r="AA709" s="208">
        <v>74</v>
      </c>
      <c r="AB709" s="209">
        <v>0.952380952380952</v>
      </c>
      <c r="AC709" s="155">
        <v>0.880952380952381</v>
      </c>
      <c r="AD709" s="173">
        <v>0.0714285714285714</v>
      </c>
    </row>
    <row r="710" spans="1:30">
      <c r="A710" s="175" t="s">
        <v>668</v>
      </c>
      <c r="B710" s="214" t="s">
        <v>1825</v>
      </c>
      <c r="C710" s="214" t="s">
        <v>706</v>
      </c>
      <c r="D710" s="153">
        <v>22</v>
      </c>
      <c r="E710" s="153">
        <v>22</v>
      </c>
      <c r="F710" s="151">
        <v>23</v>
      </c>
      <c r="G710" s="151">
        <v>23</v>
      </c>
      <c r="H710" s="151">
        <v>19</v>
      </c>
      <c r="I710" s="151">
        <v>19</v>
      </c>
      <c r="J710" s="172">
        <v>0.9</v>
      </c>
      <c r="K710" s="154">
        <v>1</v>
      </c>
      <c r="L710" s="154">
        <v>1</v>
      </c>
      <c r="M710" s="154">
        <v>1</v>
      </c>
      <c r="N710" s="207">
        <v>523</v>
      </c>
      <c r="O710" s="153">
        <v>436</v>
      </c>
      <c r="P710" s="153">
        <v>21</v>
      </c>
      <c r="Q710" s="151">
        <v>23</v>
      </c>
      <c r="R710" s="151">
        <v>14</v>
      </c>
      <c r="S710" s="154">
        <v>0.833652007648184</v>
      </c>
      <c r="T710" s="154">
        <v>0.954545454545455</v>
      </c>
      <c r="U710" s="155">
        <v>1</v>
      </c>
      <c r="V710" s="155">
        <v>0.736842105263158</v>
      </c>
      <c r="W710" s="173">
        <v>-0.0454545454545454</v>
      </c>
      <c r="X710" s="158">
        <v>149</v>
      </c>
      <c r="Y710" s="208">
        <v>133</v>
      </c>
      <c r="Z710" s="208">
        <v>152</v>
      </c>
      <c r="AA710" s="208">
        <v>131</v>
      </c>
      <c r="AB710" s="209">
        <v>0.89261744966443</v>
      </c>
      <c r="AC710" s="155">
        <v>0.861842105263158</v>
      </c>
      <c r="AD710" s="173">
        <v>0.0307753444012717</v>
      </c>
    </row>
    <row r="711" spans="1:30">
      <c r="A711" s="175" t="s">
        <v>668</v>
      </c>
      <c r="B711" s="214" t="s">
        <v>1826</v>
      </c>
      <c r="C711" s="214" t="s">
        <v>707</v>
      </c>
      <c r="D711" s="153">
        <v>34</v>
      </c>
      <c r="E711" s="153">
        <v>33</v>
      </c>
      <c r="F711" s="151">
        <v>33</v>
      </c>
      <c r="G711" s="151">
        <v>33</v>
      </c>
      <c r="H711" s="151">
        <v>27</v>
      </c>
      <c r="I711" s="151">
        <v>27</v>
      </c>
      <c r="J711" s="172">
        <v>0.9</v>
      </c>
      <c r="K711" s="154">
        <v>0.970588235294118</v>
      </c>
      <c r="L711" s="154">
        <v>1</v>
      </c>
      <c r="M711" s="154">
        <v>1</v>
      </c>
      <c r="N711" s="207">
        <v>776</v>
      </c>
      <c r="O711" s="153">
        <v>724</v>
      </c>
      <c r="P711" s="153">
        <v>33</v>
      </c>
      <c r="Q711" s="151">
        <v>31</v>
      </c>
      <c r="R711" s="151">
        <v>25</v>
      </c>
      <c r="S711" s="154">
        <v>0.93298969072165</v>
      </c>
      <c r="T711" s="154">
        <v>0.970588235294118</v>
      </c>
      <c r="U711" s="155">
        <v>0.939393939393939</v>
      </c>
      <c r="V711" s="155">
        <v>0.925925925925926</v>
      </c>
      <c r="W711" s="173">
        <v>0.0311942959001782</v>
      </c>
      <c r="X711" s="158">
        <v>223</v>
      </c>
      <c r="Y711" s="208">
        <v>210</v>
      </c>
      <c r="Z711" s="208">
        <v>229</v>
      </c>
      <c r="AA711" s="208">
        <v>211</v>
      </c>
      <c r="AB711" s="209">
        <v>0.94170403587444</v>
      </c>
      <c r="AC711" s="155">
        <v>0.921397379912664</v>
      </c>
      <c r="AD711" s="173">
        <v>0.0203066559617757</v>
      </c>
    </row>
    <row r="712" spans="1:30">
      <c r="A712" s="175" t="s">
        <v>668</v>
      </c>
      <c r="B712" s="214" t="s">
        <v>1826</v>
      </c>
      <c r="C712" s="214" t="s">
        <v>708</v>
      </c>
      <c r="D712" s="153">
        <v>22</v>
      </c>
      <c r="E712" s="153">
        <v>22</v>
      </c>
      <c r="F712" s="151">
        <v>22</v>
      </c>
      <c r="G712" s="151">
        <v>22</v>
      </c>
      <c r="H712" s="151">
        <v>18</v>
      </c>
      <c r="I712" s="151">
        <v>18</v>
      </c>
      <c r="J712" s="172">
        <v>0.9</v>
      </c>
      <c r="K712" s="154">
        <v>1</v>
      </c>
      <c r="L712" s="154">
        <v>1</v>
      </c>
      <c r="M712" s="154">
        <v>1</v>
      </c>
      <c r="N712" s="207">
        <v>492</v>
      </c>
      <c r="O712" s="153">
        <v>426</v>
      </c>
      <c r="P712" s="153">
        <v>20</v>
      </c>
      <c r="Q712" s="151">
        <v>20</v>
      </c>
      <c r="R712" s="151">
        <v>17</v>
      </c>
      <c r="S712" s="154">
        <v>0.865853658536585</v>
      </c>
      <c r="T712" s="154">
        <v>0.909090909090909</v>
      </c>
      <c r="U712" s="155">
        <v>0.909090909090909</v>
      </c>
      <c r="V712" s="155">
        <v>0.944444444444444</v>
      </c>
      <c r="W712" s="173">
        <v>0</v>
      </c>
      <c r="X712" s="158">
        <v>141</v>
      </c>
      <c r="Y712" s="208">
        <v>122</v>
      </c>
      <c r="Z712" s="208">
        <v>140</v>
      </c>
      <c r="AA712" s="208">
        <v>120</v>
      </c>
      <c r="AB712" s="209">
        <v>0.865248226950355</v>
      </c>
      <c r="AC712" s="155">
        <v>0.857142857142857</v>
      </c>
      <c r="AD712" s="173">
        <v>0.00810536980749754</v>
      </c>
    </row>
    <row r="713" spans="1:30">
      <c r="A713" s="175" t="s">
        <v>668</v>
      </c>
      <c r="B713" s="214" t="s">
        <v>1826</v>
      </c>
      <c r="C713" s="214" t="s">
        <v>709</v>
      </c>
      <c r="D713" s="153">
        <v>32</v>
      </c>
      <c r="E713" s="153">
        <v>32</v>
      </c>
      <c r="F713" s="151">
        <v>34</v>
      </c>
      <c r="G713" s="151">
        <v>34</v>
      </c>
      <c r="H713" s="151">
        <v>26</v>
      </c>
      <c r="I713" s="151">
        <v>26</v>
      </c>
      <c r="J713" s="172">
        <v>0.9</v>
      </c>
      <c r="K713" s="154">
        <v>1</v>
      </c>
      <c r="L713" s="154">
        <v>1</v>
      </c>
      <c r="M713" s="154">
        <v>1</v>
      </c>
      <c r="N713" s="207">
        <v>720</v>
      </c>
      <c r="O713" s="153">
        <v>644</v>
      </c>
      <c r="P713" s="153">
        <v>29</v>
      </c>
      <c r="Q713" s="151">
        <v>31</v>
      </c>
      <c r="R713" s="151">
        <v>24</v>
      </c>
      <c r="S713" s="154">
        <v>0.894444444444444</v>
      </c>
      <c r="T713" s="154">
        <v>0.90625</v>
      </c>
      <c r="U713" s="155">
        <v>0.911764705882353</v>
      </c>
      <c r="V713" s="155">
        <v>0.923076923076923</v>
      </c>
      <c r="W713" s="173">
        <v>-0.00551470588235292</v>
      </c>
      <c r="X713" s="158">
        <v>207</v>
      </c>
      <c r="Y713" s="208">
        <v>183</v>
      </c>
      <c r="Z713" s="208">
        <v>209</v>
      </c>
      <c r="AA713" s="208">
        <v>187</v>
      </c>
      <c r="AB713" s="209">
        <v>0.884057971014493</v>
      </c>
      <c r="AC713" s="155">
        <v>0.894736842105263</v>
      </c>
      <c r="AD713" s="173">
        <v>-0.0106788710907704</v>
      </c>
    </row>
    <row r="714" spans="1:30">
      <c r="A714" s="175" t="s">
        <v>668</v>
      </c>
      <c r="B714" s="214" t="s">
        <v>1826</v>
      </c>
      <c r="C714" s="214" t="s">
        <v>710</v>
      </c>
      <c r="D714" s="153">
        <v>25</v>
      </c>
      <c r="E714" s="153">
        <v>25</v>
      </c>
      <c r="F714" s="151">
        <v>27</v>
      </c>
      <c r="G714" s="151">
        <v>27</v>
      </c>
      <c r="H714" s="151">
        <v>21</v>
      </c>
      <c r="I714" s="151">
        <v>21</v>
      </c>
      <c r="J714" s="172">
        <v>0.9</v>
      </c>
      <c r="K714" s="154">
        <v>1</v>
      </c>
      <c r="L714" s="154">
        <v>1</v>
      </c>
      <c r="M714" s="154">
        <v>1</v>
      </c>
      <c r="N714" s="207">
        <v>604</v>
      </c>
      <c r="O714" s="153">
        <v>563</v>
      </c>
      <c r="P714" s="153">
        <v>22</v>
      </c>
      <c r="Q714" s="151">
        <v>25</v>
      </c>
      <c r="R714" s="151">
        <v>20</v>
      </c>
      <c r="S714" s="154">
        <v>0.932119205298013</v>
      </c>
      <c r="T714" s="154">
        <v>0.88</v>
      </c>
      <c r="U714" s="155">
        <v>0.925925925925926</v>
      </c>
      <c r="V714" s="155">
        <v>0.952380952380952</v>
      </c>
      <c r="W714" s="173">
        <v>-0.0459259259259259</v>
      </c>
      <c r="X714" s="158">
        <v>172</v>
      </c>
      <c r="Y714" s="208">
        <v>162</v>
      </c>
      <c r="Z714" s="208">
        <v>181</v>
      </c>
      <c r="AA714" s="208">
        <v>168</v>
      </c>
      <c r="AB714" s="209">
        <v>0.941860465116279</v>
      </c>
      <c r="AC714" s="155">
        <v>0.92817679558011</v>
      </c>
      <c r="AD714" s="173">
        <v>0.0136836695361686</v>
      </c>
    </row>
    <row r="715" spans="1:30">
      <c r="A715" s="175" t="s">
        <v>668</v>
      </c>
      <c r="B715" s="214" t="s">
        <v>1826</v>
      </c>
      <c r="C715" s="214" t="s">
        <v>711</v>
      </c>
      <c r="D715" s="153">
        <v>31</v>
      </c>
      <c r="E715" s="153">
        <v>31</v>
      </c>
      <c r="F715" s="151">
        <v>31</v>
      </c>
      <c r="G715" s="151">
        <v>31</v>
      </c>
      <c r="H715" s="151">
        <v>25</v>
      </c>
      <c r="I715" s="151">
        <v>25</v>
      </c>
      <c r="J715" s="172">
        <v>0.9</v>
      </c>
      <c r="K715" s="154">
        <v>1</v>
      </c>
      <c r="L715" s="154">
        <v>1</v>
      </c>
      <c r="M715" s="154">
        <v>1</v>
      </c>
      <c r="N715" s="207">
        <v>660</v>
      </c>
      <c r="O715" s="153">
        <v>631</v>
      </c>
      <c r="P715" s="153">
        <v>29</v>
      </c>
      <c r="Q715" s="151">
        <v>29</v>
      </c>
      <c r="R715" s="151">
        <v>24</v>
      </c>
      <c r="S715" s="154">
        <v>0.956060606060606</v>
      </c>
      <c r="T715" s="154">
        <v>0.935483870967742</v>
      </c>
      <c r="U715" s="155">
        <v>0.935483870967742</v>
      </c>
      <c r="V715" s="155">
        <v>0.96</v>
      </c>
      <c r="W715" s="173">
        <v>0</v>
      </c>
      <c r="X715" s="158">
        <v>193</v>
      </c>
      <c r="Y715" s="208">
        <v>184</v>
      </c>
      <c r="Z715" s="208">
        <v>188</v>
      </c>
      <c r="AA715" s="208">
        <v>181</v>
      </c>
      <c r="AB715" s="209">
        <v>0.953367875647668</v>
      </c>
      <c r="AC715" s="155">
        <v>0.962765957446808</v>
      </c>
      <c r="AD715" s="173">
        <v>-0.00939808179914015</v>
      </c>
    </row>
    <row r="716" spans="1:30">
      <c r="A716" s="175" t="s">
        <v>668</v>
      </c>
      <c r="B716" s="214" t="s">
        <v>1826</v>
      </c>
      <c r="C716" s="214" t="s">
        <v>712</v>
      </c>
      <c r="D716" s="153">
        <v>21</v>
      </c>
      <c r="E716" s="153">
        <v>21</v>
      </c>
      <c r="F716" s="151">
        <v>22</v>
      </c>
      <c r="G716" s="151">
        <v>22</v>
      </c>
      <c r="H716" s="151">
        <v>20</v>
      </c>
      <c r="I716" s="151">
        <v>20</v>
      </c>
      <c r="J716" s="172">
        <v>0.9</v>
      </c>
      <c r="K716" s="154">
        <v>1</v>
      </c>
      <c r="L716" s="154">
        <v>1</v>
      </c>
      <c r="M716" s="154">
        <v>1</v>
      </c>
      <c r="N716" s="207">
        <v>489</v>
      </c>
      <c r="O716" s="153">
        <v>470</v>
      </c>
      <c r="P716" s="153">
        <v>19</v>
      </c>
      <c r="Q716" s="151">
        <v>22</v>
      </c>
      <c r="R716" s="151">
        <v>20</v>
      </c>
      <c r="S716" s="154">
        <v>0.961145194274029</v>
      </c>
      <c r="T716" s="154">
        <v>0.904761904761905</v>
      </c>
      <c r="U716" s="155">
        <v>1</v>
      </c>
      <c r="V716" s="155">
        <v>1</v>
      </c>
      <c r="W716" s="173">
        <v>-0.0952380952380952</v>
      </c>
      <c r="X716" s="158">
        <v>144</v>
      </c>
      <c r="Y716" s="208">
        <v>141</v>
      </c>
      <c r="Z716" s="208">
        <v>144</v>
      </c>
      <c r="AA716" s="208">
        <v>138</v>
      </c>
      <c r="AB716" s="209">
        <v>0.979166666666667</v>
      </c>
      <c r="AC716" s="155">
        <v>0.958333333333333</v>
      </c>
      <c r="AD716" s="173">
        <v>0.0208333333333333</v>
      </c>
    </row>
    <row r="717" spans="1:30">
      <c r="A717" s="175" t="s">
        <v>668</v>
      </c>
      <c r="B717" s="214" t="s">
        <v>1826</v>
      </c>
      <c r="C717" s="214" t="s">
        <v>713</v>
      </c>
      <c r="D717" s="153">
        <v>43</v>
      </c>
      <c r="E717" s="153">
        <v>42</v>
      </c>
      <c r="F717" s="151">
        <v>43</v>
      </c>
      <c r="G717" s="151">
        <v>42</v>
      </c>
      <c r="H717" s="151">
        <v>35</v>
      </c>
      <c r="I717" s="151">
        <v>34</v>
      </c>
      <c r="J717" s="172">
        <v>0.9</v>
      </c>
      <c r="K717" s="154">
        <v>0.976744186046512</v>
      </c>
      <c r="L717" s="154">
        <v>0.976744186046512</v>
      </c>
      <c r="M717" s="154">
        <v>0.971428571428571</v>
      </c>
      <c r="N717" s="207">
        <v>967</v>
      </c>
      <c r="O717" s="153">
        <v>880</v>
      </c>
      <c r="P717" s="153">
        <v>35</v>
      </c>
      <c r="Q717" s="151">
        <v>41</v>
      </c>
      <c r="R717" s="151">
        <v>31</v>
      </c>
      <c r="S717" s="154">
        <v>0.910031023784902</v>
      </c>
      <c r="T717" s="154">
        <v>0.813953488372093</v>
      </c>
      <c r="U717" s="155">
        <v>0.953488372093023</v>
      </c>
      <c r="V717" s="155">
        <v>0.885714285714286</v>
      </c>
      <c r="W717" s="173">
        <v>-0.13953488372093</v>
      </c>
      <c r="X717" s="158">
        <v>276</v>
      </c>
      <c r="Y717" s="208">
        <v>248</v>
      </c>
      <c r="Z717" s="208">
        <v>282</v>
      </c>
      <c r="AA717" s="208">
        <v>258</v>
      </c>
      <c r="AB717" s="209">
        <v>0.898550724637681</v>
      </c>
      <c r="AC717" s="155">
        <v>0.914893617021277</v>
      </c>
      <c r="AD717" s="173">
        <v>-0.0163428923835954</v>
      </c>
    </row>
    <row r="718" spans="1:30">
      <c r="A718" s="175" t="s">
        <v>668</v>
      </c>
      <c r="B718" s="214" t="s">
        <v>1826</v>
      </c>
      <c r="C718" s="214" t="s">
        <v>714</v>
      </c>
      <c r="D718" s="153">
        <v>29</v>
      </c>
      <c r="E718" s="153">
        <v>29</v>
      </c>
      <c r="F718" s="151">
        <v>30</v>
      </c>
      <c r="G718" s="151">
        <v>30</v>
      </c>
      <c r="H718" s="151">
        <v>26</v>
      </c>
      <c r="I718" s="151">
        <v>26</v>
      </c>
      <c r="J718" s="172">
        <v>0.9</v>
      </c>
      <c r="K718" s="154">
        <v>1</v>
      </c>
      <c r="L718" s="154">
        <v>1</v>
      </c>
      <c r="M718" s="154">
        <v>1</v>
      </c>
      <c r="N718" s="207">
        <v>641</v>
      </c>
      <c r="O718" s="153">
        <v>620</v>
      </c>
      <c r="P718" s="153">
        <v>29</v>
      </c>
      <c r="Q718" s="151">
        <v>30</v>
      </c>
      <c r="R718" s="151">
        <v>25</v>
      </c>
      <c r="S718" s="154">
        <v>0.967238689547582</v>
      </c>
      <c r="T718" s="154">
        <v>1</v>
      </c>
      <c r="U718" s="155">
        <v>1</v>
      </c>
      <c r="V718" s="155">
        <v>0.961538461538462</v>
      </c>
      <c r="W718" s="173">
        <v>0</v>
      </c>
      <c r="X718" s="158">
        <v>185</v>
      </c>
      <c r="Y718" s="208">
        <v>180</v>
      </c>
      <c r="Z718" s="208">
        <v>186</v>
      </c>
      <c r="AA718" s="208">
        <v>177</v>
      </c>
      <c r="AB718" s="209">
        <v>0.972972972972973</v>
      </c>
      <c r="AC718" s="155">
        <v>0.951612903225806</v>
      </c>
      <c r="AD718" s="173">
        <v>0.0213600697471665</v>
      </c>
    </row>
    <row r="719" spans="1:30">
      <c r="A719" s="175" t="s">
        <v>668</v>
      </c>
      <c r="B719" s="214" t="s">
        <v>1826</v>
      </c>
      <c r="C719" s="214" t="s">
        <v>715</v>
      </c>
      <c r="D719" s="153">
        <v>66</v>
      </c>
      <c r="E719" s="153">
        <v>66</v>
      </c>
      <c r="F719" s="151">
        <v>67</v>
      </c>
      <c r="G719" s="151">
        <v>67</v>
      </c>
      <c r="H719" s="151">
        <v>55</v>
      </c>
      <c r="I719" s="151">
        <v>55</v>
      </c>
      <c r="J719" s="172">
        <v>0.9</v>
      </c>
      <c r="K719" s="154">
        <v>1</v>
      </c>
      <c r="L719" s="154">
        <v>1</v>
      </c>
      <c r="M719" s="154">
        <v>1</v>
      </c>
      <c r="N719" s="207">
        <v>1518</v>
      </c>
      <c r="O719" s="153">
        <v>1432</v>
      </c>
      <c r="P719" s="153">
        <v>62</v>
      </c>
      <c r="Q719" s="151">
        <v>63</v>
      </c>
      <c r="R719" s="151">
        <v>50</v>
      </c>
      <c r="S719" s="154">
        <v>0.9433465085639</v>
      </c>
      <c r="T719" s="154">
        <v>0.939393939393939</v>
      </c>
      <c r="U719" s="155">
        <v>0.940298507462687</v>
      </c>
      <c r="V719" s="155">
        <v>0.909090909090909</v>
      </c>
      <c r="W719" s="173">
        <v>-0.000904568068747169</v>
      </c>
      <c r="X719" s="158">
        <v>430</v>
      </c>
      <c r="Y719" s="208">
        <v>396</v>
      </c>
      <c r="Z719" s="208">
        <v>448</v>
      </c>
      <c r="AA719" s="208">
        <v>427</v>
      </c>
      <c r="AB719" s="209">
        <v>0.92093023255814</v>
      </c>
      <c r="AC719" s="155">
        <v>0.953125</v>
      </c>
      <c r="AD719" s="173">
        <v>-0.0321947674418605</v>
      </c>
    </row>
    <row r="720" spans="1:30">
      <c r="A720" s="175" t="s">
        <v>668</v>
      </c>
      <c r="B720" s="214" t="s">
        <v>1826</v>
      </c>
      <c r="C720" s="214" t="s">
        <v>716</v>
      </c>
      <c r="D720" s="153">
        <v>27</v>
      </c>
      <c r="E720" s="153">
        <v>27</v>
      </c>
      <c r="F720" s="151">
        <v>29</v>
      </c>
      <c r="G720" s="151">
        <v>29</v>
      </c>
      <c r="H720" s="151">
        <v>23</v>
      </c>
      <c r="I720" s="151">
        <v>23</v>
      </c>
      <c r="J720" s="172">
        <v>0.9</v>
      </c>
      <c r="K720" s="154">
        <v>1</v>
      </c>
      <c r="L720" s="154">
        <v>1</v>
      </c>
      <c r="M720" s="154">
        <v>1</v>
      </c>
      <c r="N720" s="207">
        <v>647</v>
      </c>
      <c r="O720" s="153">
        <v>646</v>
      </c>
      <c r="P720" s="153">
        <v>27</v>
      </c>
      <c r="Q720" s="151">
        <v>29</v>
      </c>
      <c r="R720" s="151">
        <v>23</v>
      </c>
      <c r="S720" s="154">
        <v>0.998454404945904</v>
      </c>
      <c r="T720" s="154">
        <v>1</v>
      </c>
      <c r="U720" s="155">
        <v>1</v>
      </c>
      <c r="V720" s="155">
        <v>1</v>
      </c>
      <c r="W720" s="173">
        <v>0</v>
      </c>
      <c r="X720" s="158">
        <v>188</v>
      </c>
      <c r="Y720" s="208">
        <v>188</v>
      </c>
      <c r="Z720" s="208">
        <v>192</v>
      </c>
      <c r="AA720" s="208">
        <v>192</v>
      </c>
      <c r="AB720" s="209">
        <v>1</v>
      </c>
      <c r="AC720" s="155">
        <v>1</v>
      </c>
      <c r="AD720" s="173">
        <v>0</v>
      </c>
    </row>
    <row r="721" spans="1:30">
      <c r="A721" s="175" t="s">
        <v>668</v>
      </c>
      <c r="B721" s="214" t="s">
        <v>1826</v>
      </c>
      <c r="C721" s="214" t="s">
        <v>717</v>
      </c>
      <c r="D721" s="153">
        <v>41</v>
      </c>
      <c r="E721" s="153">
        <v>40</v>
      </c>
      <c r="F721" s="151">
        <v>41</v>
      </c>
      <c r="G721" s="151">
        <v>41</v>
      </c>
      <c r="H721" s="151">
        <v>31</v>
      </c>
      <c r="I721" s="151">
        <v>31</v>
      </c>
      <c r="J721" s="172">
        <v>0.9</v>
      </c>
      <c r="K721" s="154">
        <v>0.975609756097561</v>
      </c>
      <c r="L721" s="154">
        <v>1</v>
      </c>
      <c r="M721" s="154">
        <v>1</v>
      </c>
      <c r="N721" s="207">
        <v>907</v>
      </c>
      <c r="O721" s="153">
        <v>861</v>
      </c>
      <c r="P721" s="153">
        <v>38</v>
      </c>
      <c r="Q721" s="151">
        <v>39</v>
      </c>
      <c r="R721" s="151">
        <v>30</v>
      </c>
      <c r="S721" s="154">
        <v>0.949283351708931</v>
      </c>
      <c r="T721" s="154">
        <v>0.926829268292683</v>
      </c>
      <c r="U721" s="155">
        <v>0.951219512195122</v>
      </c>
      <c r="V721" s="155">
        <v>0.967741935483871</v>
      </c>
      <c r="W721" s="173">
        <v>-0.0243902439024389</v>
      </c>
      <c r="X721" s="158">
        <v>262</v>
      </c>
      <c r="Y721" s="208">
        <v>250</v>
      </c>
      <c r="Z721" s="208">
        <v>265</v>
      </c>
      <c r="AA721" s="208">
        <v>249</v>
      </c>
      <c r="AB721" s="209">
        <v>0.954198473282443</v>
      </c>
      <c r="AC721" s="155">
        <v>0.939622641509434</v>
      </c>
      <c r="AD721" s="173">
        <v>0.0145758317730088</v>
      </c>
    </row>
    <row r="722" spans="1:30">
      <c r="A722" s="175" t="s">
        <v>668</v>
      </c>
      <c r="B722" s="214" t="s">
        <v>1826</v>
      </c>
      <c r="C722" s="214" t="s">
        <v>718</v>
      </c>
      <c r="D722" s="153">
        <v>33</v>
      </c>
      <c r="E722" s="153">
        <v>33</v>
      </c>
      <c r="F722" s="151">
        <v>34</v>
      </c>
      <c r="G722" s="151">
        <v>34</v>
      </c>
      <c r="H722" s="151">
        <v>25</v>
      </c>
      <c r="I722" s="151">
        <v>25</v>
      </c>
      <c r="J722" s="172">
        <v>0.9</v>
      </c>
      <c r="K722" s="154">
        <v>1</v>
      </c>
      <c r="L722" s="154">
        <v>1</v>
      </c>
      <c r="M722" s="154">
        <v>1</v>
      </c>
      <c r="N722" s="207">
        <v>738</v>
      </c>
      <c r="O722" s="153">
        <v>636</v>
      </c>
      <c r="P722" s="153">
        <v>28</v>
      </c>
      <c r="Q722" s="151">
        <v>28</v>
      </c>
      <c r="R722" s="151">
        <v>20</v>
      </c>
      <c r="S722" s="154">
        <v>0.861788617886179</v>
      </c>
      <c r="T722" s="154">
        <v>0.848484848484849</v>
      </c>
      <c r="U722" s="155">
        <v>0.823529411764706</v>
      </c>
      <c r="V722" s="155">
        <v>0.8</v>
      </c>
      <c r="W722" s="173">
        <v>0.0249554367201427</v>
      </c>
      <c r="X722" s="158">
        <v>213</v>
      </c>
      <c r="Y722" s="208">
        <v>175</v>
      </c>
      <c r="Z722" s="208">
        <v>221</v>
      </c>
      <c r="AA722" s="208">
        <v>196</v>
      </c>
      <c r="AB722" s="209">
        <v>0.821596244131455</v>
      </c>
      <c r="AC722" s="155">
        <v>0.886877828054299</v>
      </c>
      <c r="AD722" s="173">
        <v>-0.0652815839228432</v>
      </c>
    </row>
    <row r="723" spans="1:30">
      <c r="A723" s="175" t="s">
        <v>668</v>
      </c>
      <c r="B723" s="214" t="s">
        <v>1826</v>
      </c>
      <c r="C723" s="214" t="s">
        <v>719</v>
      </c>
      <c r="D723" s="153">
        <v>29</v>
      </c>
      <c r="E723" s="153">
        <v>29</v>
      </c>
      <c r="F723" s="151">
        <v>29</v>
      </c>
      <c r="G723" s="151">
        <v>29</v>
      </c>
      <c r="H723" s="151">
        <v>21</v>
      </c>
      <c r="I723" s="151">
        <v>21</v>
      </c>
      <c r="J723" s="172">
        <v>0.9</v>
      </c>
      <c r="K723" s="154">
        <v>1</v>
      </c>
      <c r="L723" s="154">
        <v>1</v>
      </c>
      <c r="M723" s="154">
        <v>1</v>
      </c>
      <c r="N723" s="207">
        <v>654</v>
      </c>
      <c r="O723" s="153">
        <v>650</v>
      </c>
      <c r="P723" s="153">
        <v>29</v>
      </c>
      <c r="Q723" s="151">
        <v>29</v>
      </c>
      <c r="R723" s="151">
        <v>21</v>
      </c>
      <c r="S723" s="154">
        <v>0.99388379204893</v>
      </c>
      <c r="T723" s="154">
        <v>1</v>
      </c>
      <c r="U723" s="155">
        <v>1</v>
      </c>
      <c r="V723" s="155">
        <v>1</v>
      </c>
      <c r="W723" s="173">
        <v>0</v>
      </c>
      <c r="X723" s="158">
        <v>188</v>
      </c>
      <c r="Y723" s="208">
        <v>188</v>
      </c>
      <c r="Z723" s="208">
        <v>193</v>
      </c>
      <c r="AA723" s="208">
        <v>192</v>
      </c>
      <c r="AB723" s="209">
        <v>1</v>
      </c>
      <c r="AC723" s="155">
        <v>0.994818652849741</v>
      </c>
      <c r="AD723" s="173">
        <v>0.00518134715025909</v>
      </c>
    </row>
    <row r="724" spans="1:30">
      <c r="A724" s="175" t="s">
        <v>668</v>
      </c>
      <c r="B724" s="214" t="s">
        <v>1823</v>
      </c>
      <c r="C724" s="214" t="s">
        <v>720</v>
      </c>
      <c r="D724" s="153">
        <v>28</v>
      </c>
      <c r="E724" s="153">
        <v>28</v>
      </c>
      <c r="F724" s="151">
        <v>27</v>
      </c>
      <c r="G724" s="151">
        <v>27</v>
      </c>
      <c r="H724" s="151">
        <v>21</v>
      </c>
      <c r="I724" s="151">
        <v>21</v>
      </c>
      <c r="J724" s="172">
        <v>0.9</v>
      </c>
      <c r="K724" s="154">
        <v>1</v>
      </c>
      <c r="L724" s="154">
        <v>1</v>
      </c>
      <c r="M724" s="154">
        <v>1</v>
      </c>
      <c r="N724" s="207">
        <v>631</v>
      </c>
      <c r="O724" s="153">
        <v>616</v>
      </c>
      <c r="P724" s="153">
        <v>27</v>
      </c>
      <c r="Q724" s="151">
        <v>26</v>
      </c>
      <c r="R724" s="151">
        <v>21</v>
      </c>
      <c r="S724" s="154">
        <v>0.976228209191759</v>
      </c>
      <c r="T724" s="154">
        <v>0.964285714285714</v>
      </c>
      <c r="U724" s="155">
        <v>0.962962962962963</v>
      </c>
      <c r="V724" s="155">
        <v>1</v>
      </c>
      <c r="W724" s="173">
        <v>0.00132275132275139</v>
      </c>
      <c r="X724" s="158">
        <v>186</v>
      </c>
      <c r="Y724" s="208">
        <v>182</v>
      </c>
      <c r="Z724" s="208">
        <v>186</v>
      </c>
      <c r="AA724" s="208">
        <v>181</v>
      </c>
      <c r="AB724" s="209">
        <v>0.978494623655914</v>
      </c>
      <c r="AC724" s="155">
        <v>0.973118279569892</v>
      </c>
      <c r="AD724" s="173">
        <v>0.0053763440860215</v>
      </c>
    </row>
    <row r="725" spans="1:30">
      <c r="A725" s="175" t="s">
        <v>668</v>
      </c>
      <c r="B725" s="214" t="s">
        <v>1823</v>
      </c>
      <c r="C725" s="214" t="s">
        <v>721</v>
      </c>
      <c r="D725" s="153">
        <v>42</v>
      </c>
      <c r="E725" s="153">
        <v>42</v>
      </c>
      <c r="F725" s="151">
        <v>41</v>
      </c>
      <c r="G725" s="151">
        <v>41</v>
      </c>
      <c r="H725" s="151">
        <v>34</v>
      </c>
      <c r="I725" s="151">
        <v>34</v>
      </c>
      <c r="J725" s="172">
        <v>0.9</v>
      </c>
      <c r="K725" s="154">
        <v>1</v>
      </c>
      <c r="L725" s="154">
        <v>1</v>
      </c>
      <c r="M725" s="154">
        <v>1</v>
      </c>
      <c r="N725" s="207">
        <v>987</v>
      </c>
      <c r="O725" s="153">
        <v>872</v>
      </c>
      <c r="P725" s="153">
        <v>39</v>
      </c>
      <c r="Q725" s="151">
        <v>39</v>
      </c>
      <c r="R725" s="151">
        <v>32</v>
      </c>
      <c r="S725" s="154">
        <v>0.883485309017224</v>
      </c>
      <c r="T725" s="154">
        <v>0.928571428571429</v>
      </c>
      <c r="U725" s="155">
        <v>0.951219512195122</v>
      </c>
      <c r="V725" s="155">
        <v>0.941176470588235</v>
      </c>
      <c r="W725" s="173">
        <v>-0.0226480836236933</v>
      </c>
      <c r="X725" s="158">
        <v>280</v>
      </c>
      <c r="Y725" s="208">
        <v>266</v>
      </c>
      <c r="Z725" s="208">
        <v>287</v>
      </c>
      <c r="AA725" s="208">
        <v>267</v>
      </c>
      <c r="AB725" s="209">
        <v>0.95</v>
      </c>
      <c r="AC725" s="155">
        <v>0.930313588850174</v>
      </c>
      <c r="AD725" s="173">
        <v>0.0196864111498257</v>
      </c>
    </row>
    <row r="726" spans="1:30">
      <c r="A726" s="175" t="s">
        <v>668</v>
      </c>
      <c r="B726" s="214" t="s">
        <v>1823</v>
      </c>
      <c r="C726" s="214" t="s">
        <v>722</v>
      </c>
      <c r="D726" s="153">
        <v>17</v>
      </c>
      <c r="E726" s="153">
        <v>16</v>
      </c>
      <c r="F726" s="151">
        <v>16</v>
      </c>
      <c r="G726" s="151">
        <v>16</v>
      </c>
      <c r="H726" s="151">
        <v>12</v>
      </c>
      <c r="I726" s="151">
        <v>12</v>
      </c>
      <c r="J726" s="172">
        <v>0.9</v>
      </c>
      <c r="K726" s="154">
        <v>0.941176470588235</v>
      </c>
      <c r="L726" s="154">
        <v>1</v>
      </c>
      <c r="M726" s="154">
        <v>1</v>
      </c>
      <c r="N726" s="207">
        <v>372</v>
      </c>
      <c r="O726" s="153">
        <v>269</v>
      </c>
      <c r="P726" s="153">
        <v>13</v>
      </c>
      <c r="Q726" s="151">
        <v>12</v>
      </c>
      <c r="R726" s="151">
        <v>9</v>
      </c>
      <c r="S726" s="154">
        <v>0.723118279569892</v>
      </c>
      <c r="T726" s="154">
        <v>0.764705882352941</v>
      </c>
      <c r="U726" s="155">
        <v>0.75</v>
      </c>
      <c r="V726" s="155">
        <v>0.75</v>
      </c>
      <c r="W726" s="173">
        <v>0.0147058823529411</v>
      </c>
      <c r="X726" s="158">
        <v>106</v>
      </c>
      <c r="Y726" s="208">
        <v>79</v>
      </c>
      <c r="Z726" s="208">
        <v>108</v>
      </c>
      <c r="AA726" s="208">
        <v>81</v>
      </c>
      <c r="AB726" s="209">
        <v>0.745283018867924</v>
      </c>
      <c r="AC726" s="155">
        <v>0.75</v>
      </c>
      <c r="AD726" s="173">
        <v>-0.00471698113207553</v>
      </c>
    </row>
    <row r="727" spans="1:30">
      <c r="A727" s="175" t="s">
        <v>668</v>
      </c>
      <c r="B727" s="214" t="s">
        <v>1823</v>
      </c>
      <c r="C727" s="214" t="s">
        <v>723</v>
      </c>
      <c r="D727" s="153">
        <v>21</v>
      </c>
      <c r="E727" s="153">
        <v>21</v>
      </c>
      <c r="F727" s="151">
        <v>21</v>
      </c>
      <c r="G727" s="151">
        <v>21</v>
      </c>
      <c r="H727" s="151">
        <v>18</v>
      </c>
      <c r="I727" s="151">
        <v>18</v>
      </c>
      <c r="J727" s="172">
        <v>0.9</v>
      </c>
      <c r="K727" s="154">
        <v>1</v>
      </c>
      <c r="L727" s="154">
        <v>1</v>
      </c>
      <c r="M727" s="154">
        <v>1</v>
      </c>
      <c r="N727" s="207">
        <v>492</v>
      </c>
      <c r="O727" s="153">
        <v>458</v>
      </c>
      <c r="P727" s="153">
        <v>17</v>
      </c>
      <c r="Q727" s="151">
        <v>19</v>
      </c>
      <c r="R727" s="151">
        <v>17</v>
      </c>
      <c r="S727" s="154">
        <v>0.930894308943089</v>
      </c>
      <c r="T727" s="154">
        <v>0.80952380952381</v>
      </c>
      <c r="U727" s="155">
        <v>0.904761904761905</v>
      </c>
      <c r="V727" s="155">
        <v>0.944444444444444</v>
      </c>
      <c r="W727" s="173">
        <v>-0.0952380952380952</v>
      </c>
      <c r="X727" s="158">
        <v>144</v>
      </c>
      <c r="Y727" s="208">
        <v>134</v>
      </c>
      <c r="Z727" s="208">
        <v>144</v>
      </c>
      <c r="AA727" s="208">
        <v>137</v>
      </c>
      <c r="AB727" s="209">
        <v>0.930555555555556</v>
      </c>
      <c r="AC727" s="155">
        <v>0.951388888888889</v>
      </c>
      <c r="AD727" s="173">
        <v>-0.0208333333333333</v>
      </c>
    </row>
    <row r="728" spans="1:30">
      <c r="A728" s="175" t="s">
        <v>668</v>
      </c>
      <c r="B728" s="214" t="s">
        <v>1823</v>
      </c>
      <c r="C728" s="214" t="s">
        <v>724</v>
      </c>
      <c r="D728" s="153">
        <v>38</v>
      </c>
      <c r="E728" s="153">
        <v>38</v>
      </c>
      <c r="F728" s="151">
        <v>40</v>
      </c>
      <c r="G728" s="151">
        <v>40</v>
      </c>
      <c r="H728" s="151">
        <v>34</v>
      </c>
      <c r="I728" s="151">
        <v>34</v>
      </c>
      <c r="J728" s="172">
        <v>0.9</v>
      </c>
      <c r="K728" s="154">
        <v>1</v>
      </c>
      <c r="L728" s="154">
        <v>1</v>
      </c>
      <c r="M728" s="154">
        <v>1</v>
      </c>
      <c r="N728" s="207">
        <v>920</v>
      </c>
      <c r="O728" s="153">
        <v>916</v>
      </c>
      <c r="P728" s="153">
        <v>38</v>
      </c>
      <c r="Q728" s="151">
        <v>40</v>
      </c>
      <c r="R728" s="151">
        <v>34</v>
      </c>
      <c r="S728" s="154">
        <v>0.995652173913044</v>
      </c>
      <c r="T728" s="154">
        <v>1</v>
      </c>
      <c r="U728" s="155">
        <v>1</v>
      </c>
      <c r="V728" s="155">
        <v>1</v>
      </c>
      <c r="W728" s="173">
        <v>0</v>
      </c>
      <c r="X728" s="158">
        <v>265</v>
      </c>
      <c r="Y728" s="208">
        <v>265</v>
      </c>
      <c r="Z728" s="208">
        <v>269</v>
      </c>
      <c r="AA728" s="208">
        <v>268</v>
      </c>
      <c r="AB728" s="209">
        <v>1</v>
      </c>
      <c r="AC728" s="155">
        <v>0.996282527881041</v>
      </c>
      <c r="AD728" s="173">
        <v>0.00371747211895912</v>
      </c>
    </row>
    <row r="729" spans="1:30">
      <c r="A729" s="175" t="s">
        <v>668</v>
      </c>
      <c r="B729" s="214" t="s">
        <v>1823</v>
      </c>
      <c r="C729" s="214" t="s">
        <v>725</v>
      </c>
      <c r="D729" s="153">
        <v>79</v>
      </c>
      <c r="E729" s="153">
        <v>79</v>
      </c>
      <c r="F729" s="151">
        <v>78</v>
      </c>
      <c r="G729" s="151">
        <v>78</v>
      </c>
      <c r="H729" s="151">
        <v>56</v>
      </c>
      <c r="I729" s="151">
        <v>56</v>
      </c>
      <c r="J729" s="172">
        <v>0.9</v>
      </c>
      <c r="K729" s="154">
        <v>1</v>
      </c>
      <c r="L729" s="154">
        <v>1</v>
      </c>
      <c r="M729" s="154">
        <v>1</v>
      </c>
      <c r="N729" s="207">
        <v>1787</v>
      </c>
      <c r="O729" s="153">
        <v>1398</v>
      </c>
      <c r="P729" s="153">
        <v>62</v>
      </c>
      <c r="Q729" s="151">
        <v>65</v>
      </c>
      <c r="R729" s="151">
        <v>39</v>
      </c>
      <c r="S729" s="154">
        <v>0.782316731952994</v>
      </c>
      <c r="T729" s="154">
        <v>0.784810126582278</v>
      </c>
      <c r="U729" s="155">
        <v>0.833333333333333</v>
      </c>
      <c r="V729" s="155">
        <v>0.696428571428571</v>
      </c>
      <c r="W729" s="173">
        <v>-0.0485232067510549</v>
      </c>
      <c r="X729" s="158">
        <v>517</v>
      </c>
      <c r="Y729" s="208">
        <v>414</v>
      </c>
      <c r="Z729" s="208">
        <v>519</v>
      </c>
      <c r="AA729" s="208">
        <v>408</v>
      </c>
      <c r="AB729" s="209">
        <v>0.800773694390716</v>
      </c>
      <c r="AC729" s="155">
        <v>0.786127167630058</v>
      </c>
      <c r="AD729" s="173">
        <v>0.0146465267606578</v>
      </c>
    </row>
    <row r="730" spans="1:30">
      <c r="A730" s="175" t="s">
        <v>668</v>
      </c>
      <c r="B730" s="214" t="s">
        <v>1823</v>
      </c>
      <c r="C730" s="214" t="s">
        <v>726</v>
      </c>
      <c r="D730" s="153">
        <v>49</v>
      </c>
      <c r="E730" s="153">
        <v>49</v>
      </c>
      <c r="F730" s="151">
        <v>50</v>
      </c>
      <c r="G730" s="151">
        <v>50</v>
      </c>
      <c r="H730" s="151">
        <v>38</v>
      </c>
      <c r="I730" s="151">
        <v>38</v>
      </c>
      <c r="J730" s="172">
        <v>0.9</v>
      </c>
      <c r="K730" s="154">
        <v>1</v>
      </c>
      <c r="L730" s="154">
        <v>1</v>
      </c>
      <c r="M730" s="154">
        <v>1</v>
      </c>
      <c r="N730" s="207">
        <v>1153</v>
      </c>
      <c r="O730" s="153">
        <v>970</v>
      </c>
      <c r="P730" s="153">
        <v>43</v>
      </c>
      <c r="Q730" s="151">
        <v>44</v>
      </c>
      <c r="R730" s="151">
        <v>31</v>
      </c>
      <c r="S730" s="154">
        <v>0.841283607979185</v>
      </c>
      <c r="T730" s="154">
        <v>0.877551020408163</v>
      </c>
      <c r="U730" s="155">
        <v>0.88</v>
      </c>
      <c r="V730" s="155">
        <v>0.815789473684211</v>
      </c>
      <c r="W730" s="173">
        <v>-0.00244897959183676</v>
      </c>
      <c r="X730" s="158">
        <v>332</v>
      </c>
      <c r="Y730" s="208">
        <v>281</v>
      </c>
      <c r="Z730" s="208">
        <v>340</v>
      </c>
      <c r="AA730" s="208">
        <v>285</v>
      </c>
      <c r="AB730" s="209">
        <v>0.846385542168675</v>
      </c>
      <c r="AC730" s="155">
        <v>0.838235294117647</v>
      </c>
      <c r="AD730" s="173">
        <v>0.0081502480510276</v>
      </c>
    </row>
    <row r="731" spans="1:30">
      <c r="A731" s="175" t="s">
        <v>668</v>
      </c>
      <c r="B731" s="214" t="s">
        <v>1823</v>
      </c>
      <c r="C731" s="214" t="s">
        <v>727</v>
      </c>
      <c r="D731" s="153">
        <v>45</v>
      </c>
      <c r="E731" s="153">
        <v>45</v>
      </c>
      <c r="F731" s="151">
        <v>45</v>
      </c>
      <c r="G731" s="151">
        <v>45</v>
      </c>
      <c r="H731" s="151">
        <v>29</v>
      </c>
      <c r="I731" s="151">
        <v>29</v>
      </c>
      <c r="J731" s="172">
        <v>0.9</v>
      </c>
      <c r="K731" s="154">
        <v>1</v>
      </c>
      <c r="L731" s="154">
        <v>1</v>
      </c>
      <c r="M731" s="154">
        <v>1</v>
      </c>
      <c r="N731" s="207">
        <v>987</v>
      </c>
      <c r="O731" s="153">
        <v>966</v>
      </c>
      <c r="P731" s="153">
        <v>45</v>
      </c>
      <c r="Q731" s="151">
        <v>45</v>
      </c>
      <c r="R731" s="151">
        <v>29</v>
      </c>
      <c r="S731" s="154">
        <v>0.978723404255319</v>
      </c>
      <c r="T731" s="154">
        <v>1</v>
      </c>
      <c r="U731" s="155">
        <v>1</v>
      </c>
      <c r="V731" s="155">
        <v>1</v>
      </c>
      <c r="W731" s="173">
        <v>0</v>
      </c>
      <c r="X731" s="158">
        <v>283</v>
      </c>
      <c r="Y731" s="208">
        <v>280</v>
      </c>
      <c r="Z731" s="208">
        <v>289</v>
      </c>
      <c r="AA731" s="208">
        <v>281</v>
      </c>
      <c r="AB731" s="209">
        <v>0.989399293286219</v>
      </c>
      <c r="AC731" s="155">
        <v>0.972318339100346</v>
      </c>
      <c r="AD731" s="173">
        <v>0.0170809541858731</v>
      </c>
    </row>
    <row r="732" spans="1:30">
      <c r="A732" s="175" t="s">
        <v>668</v>
      </c>
      <c r="B732" s="214" t="s">
        <v>1823</v>
      </c>
      <c r="C732" s="214" t="s">
        <v>728</v>
      </c>
      <c r="D732" s="153">
        <v>51</v>
      </c>
      <c r="E732" s="153">
        <v>51</v>
      </c>
      <c r="F732" s="151">
        <v>53</v>
      </c>
      <c r="G732" s="151">
        <v>53</v>
      </c>
      <c r="H732" s="151">
        <v>36</v>
      </c>
      <c r="I732" s="151">
        <v>36</v>
      </c>
      <c r="J732" s="172">
        <v>0.9</v>
      </c>
      <c r="K732" s="154">
        <v>1</v>
      </c>
      <c r="L732" s="154">
        <v>1</v>
      </c>
      <c r="M732" s="154">
        <v>1</v>
      </c>
      <c r="N732" s="207">
        <v>1146</v>
      </c>
      <c r="O732" s="153">
        <v>1040</v>
      </c>
      <c r="P732" s="153">
        <v>47</v>
      </c>
      <c r="Q732" s="151">
        <v>46</v>
      </c>
      <c r="R732" s="151">
        <v>34</v>
      </c>
      <c r="S732" s="154">
        <v>0.907504363001745</v>
      </c>
      <c r="T732" s="154">
        <v>0.92156862745098</v>
      </c>
      <c r="U732" s="155">
        <v>0.867924528301887</v>
      </c>
      <c r="V732" s="155">
        <v>0.944444444444444</v>
      </c>
      <c r="W732" s="173">
        <v>0.0536440991490935</v>
      </c>
      <c r="X732" s="158">
        <v>331</v>
      </c>
      <c r="Y732" s="208">
        <v>301</v>
      </c>
      <c r="Z732" s="208">
        <v>336</v>
      </c>
      <c r="AA732" s="208">
        <v>309</v>
      </c>
      <c r="AB732" s="209">
        <v>0.909365558912387</v>
      </c>
      <c r="AC732" s="155">
        <v>0.919642857142857</v>
      </c>
      <c r="AD732" s="173">
        <v>-0.0102772982304704</v>
      </c>
    </row>
    <row r="733" spans="1:30">
      <c r="A733" s="175" t="s">
        <v>668</v>
      </c>
      <c r="B733" s="214" t="s">
        <v>1823</v>
      </c>
      <c r="C733" s="214" t="s">
        <v>729</v>
      </c>
      <c r="D733" s="153">
        <v>20</v>
      </c>
      <c r="E733" s="153">
        <v>20</v>
      </c>
      <c r="F733" s="151">
        <v>20</v>
      </c>
      <c r="G733" s="151">
        <v>20</v>
      </c>
      <c r="H733" s="151">
        <v>13</v>
      </c>
      <c r="I733" s="151">
        <v>13</v>
      </c>
      <c r="J733" s="172">
        <v>0.9</v>
      </c>
      <c r="K733" s="154">
        <v>1</v>
      </c>
      <c r="L733" s="154">
        <v>1</v>
      </c>
      <c r="M733" s="154">
        <v>1</v>
      </c>
      <c r="N733" s="207">
        <v>424</v>
      </c>
      <c r="O733" s="153">
        <v>341</v>
      </c>
      <c r="P733" s="153">
        <v>15</v>
      </c>
      <c r="Q733" s="151">
        <v>16</v>
      </c>
      <c r="R733" s="151">
        <v>12</v>
      </c>
      <c r="S733" s="154">
        <v>0.804245283018868</v>
      </c>
      <c r="T733" s="154">
        <v>0.75</v>
      </c>
      <c r="U733" s="155">
        <v>0.8</v>
      </c>
      <c r="V733" s="155">
        <v>0.923076923076923</v>
      </c>
      <c r="W733" s="173">
        <v>-0.05</v>
      </c>
      <c r="X733" s="158">
        <v>120</v>
      </c>
      <c r="Y733" s="208">
        <v>96</v>
      </c>
      <c r="Z733" s="208">
        <v>124</v>
      </c>
      <c r="AA733" s="208">
        <v>102</v>
      </c>
      <c r="AB733" s="209">
        <v>0.8</v>
      </c>
      <c r="AC733" s="155">
        <v>0.82258064516129</v>
      </c>
      <c r="AD733" s="173">
        <v>-0.0225806451612903</v>
      </c>
    </row>
    <row r="734" spans="1:30">
      <c r="A734" s="175" t="s">
        <v>668</v>
      </c>
      <c r="B734" s="214" t="s">
        <v>1823</v>
      </c>
      <c r="C734" s="214" t="s">
        <v>730</v>
      </c>
      <c r="D734" s="153">
        <v>42</v>
      </c>
      <c r="E734" s="153">
        <v>42</v>
      </c>
      <c r="F734" s="151">
        <v>41</v>
      </c>
      <c r="G734" s="151">
        <v>41</v>
      </c>
      <c r="H734" s="151">
        <v>30</v>
      </c>
      <c r="I734" s="151">
        <v>30</v>
      </c>
      <c r="J734" s="172">
        <v>0.9</v>
      </c>
      <c r="K734" s="154">
        <v>1</v>
      </c>
      <c r="L734" s="154">
        <v>1</v>
      </c>
      <c r="M734" s="154">
        <v>1</v>
      </c>
      <c r="N734" s="207">
        <v>962</v>
      </c>
      <c r="O734" s="153">
        <v>887</v>
      </c>
      <c r="P734" s="153">
        <v>39</v>
      </c>
      <c r="Q734" s="151">
        <v>37</v>
      </c>
      <c r="R734" s="151">
        <v>23</v>
      </c>
      <c r="S734" s="154">
        <v>0.922037422037422</v>
      </c>
      <c r="T734" s="154">
        <v>0.928571428571429</v>
      </c>
      <c r="U734" s="155">
        <v>0.902439024390244</v>
      </c>
      <c r="V734" s="155">
        <v>0.766666666666667</v>
      </c>
      <c r="W734" s="173">
        <v>0.0261324041811847</v>
      </c>
      <c r="X734" s="158">
        <v>271</v>
      </c>
      <c r="Y734" s="208">
        <v>242</v>
      </c>
      <c r="Z734" s="208">
        <v>290</v>
      </c>
      <c r="AA734" s="208">
        <v>265</v>
      </c>
      <c r="AB734" s="209">
        <v>0.892988929889299</v>
      </c>
      <c r="AC734" s="155">
        <v>0.913793103448276</v>
      </c>
      <c r="AD734" s="173">
        <v>-0.020804173558977</v>
      </c>
    </row>
    <row r="735" spans="1:30">
      <c r="A735" s="175" t="s">
        <v>668</v>
      </c>
      <c r="B735" s="214" t="s">
        <v>1823</v>
      </c>
      <c r="C735" s="214" t="s">
        <v>731</v>
      </c>
      <c r="D735" s="153">
        <v>33</v>
      </c>
      <c r="E735" s="153">
        <v>33</v>
      </c>
      <c r="F735" s="151">
        <v>32</v>
      </c>
      <c r="G735" s="151">
        <v>32</v>
      </c>
      <c r="H735" s="151">
        <v>23</v>
      </c>
      <c r="I735" s="151">
        <v>23</v>
      </c>
      <c r="J735" s="172">
        <v>0.9</v>
      </c>
      <c r="K735" s="154">
        <v>1</v>
      </c>
      <c r="L735" s="154">
        <v>1</v>
      </c>
      <c r="M735" s="154">
        <v>1</v>
      </c>
      <c r="N735" s="207">
        <v>752</v>
      </c>
      <c r="O735" s="153">
        <v>744</v>
      </c>
      <c r="P735" s="153">
        <v>33</v>
      </c>
      <c r="Q735" s="151">
        <v>32</v>
      </c>
      <c r="R735" s="151">
        <v>23</v>
      </c>
      <c r="S735" s="154">
        <v>0.98936170212766</v>
      </c>
      <c r="T735" s="154">
        <v>1</v>
      </c>
      <c r="U735" s="155">
        <v>1</v>
      </c>
      <c r="V735" s="155">
        <v>1</v>
      </c>
      <c r="W735" s="173">
        <v>0</v>
      </c>
      <c r="X735" s="158">
        <v>219</v>
      </c>
      <c r="Y735" s="208">
        <v>219</v>
      </c>
      <c r="Z735" s="208">
        <v>221</v>
      </c>
      <c r="AA735" s="208">
        <v>219</v>
      </c>
      <c r="AB735" s="209">
        <v>1</v>
      </c>
      <c r="AC735" s="155">
        <v>0.990950226244344</v>
      </c>
      <c r="AD735" s="173">
        <v>0.00904977375565608</v>
      </c>
    </row>
    <row r="736" spans="1:30">
      <c r="A736" s="175" t="s">
        <v>668</v>
      </c>
      <c r="B736" s="214" t="s">
        <v>1823</v>
      </c>
      <c r="C736" s="214" t="s">
        <v>732</v>
      </c>
      <c r="D736" s="153">
        <v>21</v>
      </c>
      <c r="E736" s="153">
        <v>21</v>
      </c>
      <c r="F736" s="151">
        <v>21</v>
      </c>
      <c r="G736" s="151">
        <v>21</v>
      </c>
      <c r="H736" s="151">
        <v>20</v>
      </c>
      <c r="I736" s="151">
        <v>20</v>
      </c>
      <c r="J736" s="172">
        <v>0.9</v>
      </c>
      <c r="K736" s="154">
        <v>1</v>
      </c>
      <c r="L736" s="154">
        <v>1</v>
      </c>
      <c r="M736" s="154">
        <v>1</v>
      </c>
      <c r="N736" s="207">
        <v>495</v>
      </c>
      <c r="O736" s="153">
        <v>398</v>
      </c>
      <c r="P736" s="153">
        <v>16</v>
      </c>
      <c r="Q736" s="151">
        <v>17</v>
      </c>
      <c r="R736" s="151">
        <v>16</v>
      </c>
      <c r="S736" s="154">
        <v>0.804040404040404</v>
      </c>
      <c r="T736" s="154">
        <v>0.761904761904762</v>
      </c>
      <c r="U736" s="155">
        <v>0.80952380952381</v>
      </c>
      <c r="V736" s="155">
        <v>0.8</v>
      </c>
      <c r="W736" s="173">
        <v>-0.0476190476190477</v>
      </c>
      <c r="X736" s="158">
        <v>145</v>
      </c>
      <c r="Y736" s="208">
        <v>116</v>
      </c>
      <c r="Z736" s="208">
        <v>145</v>
      </c>
      <c r="AA736" s="208">
        <v>117</v>
      </c>
      <c r="AB736" s="209">
        <v>0.8</v>
      </c>
      <c r="AC736" s="155">
        <v>0.806896551724138</v>
      </c>
      <c r="AD736" s="173">
        <v>-0.00689655172413783</v>
      </c>
    </row>
    <row r="737" spans="1:30">
      <c r="A737" s="175" t="s">
        <v>668</v>
      </c>
      <c r="B737" s="214" t="s">
        <v>1823</v>
      </c>
      <c r="C737" s="214" t="s">
        <v>733</v>
      </c>
      <c r="D737" s="153">
        <v>14</v>
      </c>
      <c r="E737" s="153">
        <v>14</v>
      </c>
      <c r="F737" s="151">
        <v>15</v>
      </c>
      <c r="G737" s="151">
        <v>15</v>
      </c>
      <c r="H737" s="151">
        <v>14</v>
      </c>
      <c r="I737" s="151">
        <v>14</v>
      </c>
      <c r="J737" s="172">
        <v>0.9</v>
      </c>
      <c r="K737" s="154">
        <v>1</v>
      </c>
      <c r="L737" s="154">
        <v>1</v>
      </c>
      <c r="M737" s="154">
        <v>1</v>
      </c>
      <c r="N737" s="207">
        <v>352</v>
      </c>
      <c r="O737" s="153">
        <v>299</v>
      </c>
      <c r="P737" s="153">
        <v>11</v>
      </c>
      <c r="Q737" s="151">
        <v>13</v>
      </c>
      <c r="R737" s="151">
        <v>13</v>
      </c>
      <c r="S737" s="154">
        <v>0.849431818181818</v>
      </c>
      <c r="T737" s="154">
        <v>0.785714285714286</v>
      </c>
      <c r="U737" s="155">
        <v>0.866666666666667</v>
      </c>
      <c r="V737" s="155">
        <v>0.928571428571429</v>
      </c>
      <c r="W737" s="173">
        <v>-0.080952380952381</v>
      </c>
      <c r="X737" s="158">
        <v>101</v>
      </c>
      <c r="Y737" s="208">
        <v>87</v>
      </c>
      <c r="Z737" s="208">
        <v>105</v>
      </c>
      <c r="AA737" s="208">
        <v>88</v>
      </c>
      <c r="AB737" s="209">
        <v>0.861386138613861</v>
      </c>
      <c r="AC737" s="155">
        <v>0.838095238095238</v>
      </c>
      <c r="AD737" s="173">
        <v>0.0232909005186233</v>
      </c>
    </row>
    <row r="738" spans="1:30">
      <c r="A738" s="175" t="s">
        <v>668</v>
      </c>
      <c r="B738" s="214" t="s">
        <v>1825</v>
      </c>
      <c r="C738" s="214" t="s">
        <v>734</v>
      </c>
      <c r="D738" s="153">
        <v>16</v>
      </c>
      <c r="E738" s="153">
        <v>16</v>
      </c>
      <c r="F738" s="151">
        <v>16</v>
      </c>
      <c r="G738" s="151">
        <v>16</v>
      </c>
      <c r="H738" s="151">
        <v>13</v>
      </c>
      <c r="I738" s="151">
        <v>13</v>
      </c>
      <c r="J738" s="172">
        <v>0.9</v>
      </c>
      <c r="K738" s="154">
        <v>1</v>
      </c>
      <c r="L738" s="154">
        <v>1</v>
      </c>
      <c r="M738" s="154">
        <v>1</v>
      </c>
      <c r="N738" s="207">
        <v>372</v>
      </c>
      <c r="O738" s="153">
        <v>320</v>
      </c>
      <c r="P738" s="153">
        <v>14</v>
      </c>
      <c r="Q738" s="151">
        <v>16</v>
      </c>
      <c r="R738" s="151">
        <v>10</v>
      </c>
      <c r="S738" s="154">
        <v>0.860215053763441</v>
      </c>
      <c r="T738" s="154">
        <v>0.875</v>
      </c>
      <c r="U738" s="155">
        <v>1</v>
      </c>
      <c r="V738" s="155">
        <v>0.769230769230769</v>
      </c>
      <c r="W738" s="173">
        <v>-0.125</v>
      </c>
      <c r="X738" s="158">
        <v>106</v>
      </c>
      <c r="Y738" s="208">
        <v>97</v>
      </c>
      <c r="Z738" s="208">
        <v>111</v>
      </c>
      <c r="AA738" s="208">
        <v>89</v>
      </c>
      <c r="AB738" s="209">
        <v>0.915094339622642</v>
      </c>
      <c r="AC738" s="155">
        <v>0.801801801801802</v>
      </c>
      <c r="AD738" s="173">
        <v>0.11329253782084</v>
      </c>
    </row>
    <row r="739" spans="1:30">
      <c r="A739" s="175" t="s">
        <v>668</v>
      </c>
      <c r="B739" s="214" t="s">
        <v>1825</v>
      </c>
      <c r="C739" s="214" t="s">
        <v>735</v>
      </c>
      <c r="D739" s="153">
        <v>61</v>
      </c>
      <c r="E739" s="153">
        <v>61</v>
      </c>
      <c r="F739" s="151">
        <v>63</v>
      </c>
      <c r="G739" s="151">
        <v>63</v>
      </c>
      <c r="H739" s="151">
        <v>46</v>
      </c>
      <c r="I739" s="151">
        <v>46</v>
      </c>
      <c r="J739" s="172">
        <v>0.9</v>
      </c>
      <c r="K739" s="154">
        <v>1</v>
      </c>
      <c r="L739" s="154">
        <v>1</v>
      </c>
      <c r="M739" s="154">
        <v>1</v>
      </c>
      <c r="N739" s="207">
        <v>1440</v>
      </c>
      <c r="O739" s="153">
        <v>1232</v>
      </c>
      <c r="P739" s="153">
        <v>55</v>
      </c>
      <c r="Q739" s="151">
        <v>52</v>
      </c>
      <c r="R739" s="151">
        <v>44</v>
      </c>
      <c r="S739" s="154">
        <v>0.855555555555556</v>
      </c>
      <c r="T739" s="154">
        <v>0.901639344262295</v>
      </c>
      <c r="U739" s="155">
        <v>0.825396825396825</v>
      </c>
      <c r="V739" s="155">
        <v>0.956521739130435</v>
      </c>
      <c r="W739" s="173">
        <v>0.0762425188654697</v>
      </c>
      <c r="X739" s="158">
        <v>413</v>
      </c>
      <c r="Y739" s="208">
        <v>358</v>
      </c>
      <c r="Z739" s="208">
        <v>421</v>
      </c>
      <c r="AA739" s="208">
        <v>349</v>
      </c>
      <c r="AB739" s="209">
        <v>0.86682808716707</v>
      </c>
      <c r="AC739" s="155">
        <v>0.828978622327791</v>
      </c>
      <c r="AD739" s="173">
        <v>0.0378494648392793</v>
      </c>
    </row>
    <row r="740" spans="1:30">
      <c r="A740" s="175" t="s">
        <v>668</v>
      </c>
      <c r="B740" s="214" t="s">
        <v>1825</v>
      </c>
      <c r="C740" s="214" t="s">
        <v>736</v>
      </c>
      <c r="D740" s="153">
        <v>41</v>
      </c>
      <c r="E740" s="153">
        <v>40</v>
      </c>
      <c r="F740" s="151">
        <v>40</v>
      </c>
      <c r="G740" s="151">
        <v>39</v>
      </c>
      <c r="H740" s="151">
        <v>35</v>
      </c>
      <c r="I740" s="151">
        <v>34</v>
      </c>
      <c r="J740" s="172">
        <v>0.9</v>
      </c>
      <c r="K740" s="154">
        <v>0.975609756097561</v>
      </c>
      <c r="L740" s="154">
        <v>0.975</v>
      </c>
      <c r="M740" s="154">
        <v>0.971428571428571</v>
      </c>
      <c r="N740" s="207">
        <v>935</v>
      </c>
      <c r="O740" s="153">
        <v>830</v>
      </c>
      <c r="P740" s="153">
        <v>38</v>
      </c>
      <c r="Q740" s="151">
        <v>33</v>
      </c>
      <c r="R740" s="151">
        <v>30</v>
      </c>
      <c r="S740" s="154">
        <v>0.887700534759358</v>
      </c>
      <c r="T740" s="154">
        <v>0.926829268292683</v>
      </c>
      <c r="U740" s="155">
        <v>0.825</v>
      </c>
      <c r="V740" s="155">
        <v>0.857142857142857</v>
      </c>
      <c r="W740" s="173">
        <v>0.101829268292683</v>
      </c>
      <c r="X740" s="158">
        <v>272</v>
      </c>
      <c r="Y740" s="208">
        <v>240</v>
      </c>
      <c r="Z740" s="208">
        <v>275</v>
      </c>
      <c r="AA740" s="208">
        <v>242</v>
      </c>
      <c r="AB740" s="209">
        <v>0.882352941176471</v>
      </c>
      <c r="AC740" s="155">
        <v>0.88</v>
      </c>
      <c r="AD740" s="173">
        <v>0.00235294117647056</v>
      </c>
    </row>
    <row r="741" spans="1:30">
      <c r="A741" s="175" t="s">
        <v>668</v>
      </c>
      <c r="B741" s="214" t="s">
        <v>1825</v>
      </c>
      <c r="C741" s="214" t="s">
        <v>737</v>
      </c>
      <c r="D741" s="153">
        <v>44</v>
      </c>
      <c r="E741" s="153">
        <v>43</v>
      </c>
      <c r="F741" s="151">
        <v>46</v>
      </c>
      <c r="G741" s="151">
        <v>45</v>
      </c>
      <c r="H741" s="151">
        <v>35</v>
      </c>
      <c r="I741" s="151">
        <v>35</v>
      </c>
      <c r="J741" s="172">
        <v>0.9</v>
      </c>
      <c r="K741" s="154">
        <v>0.977272727272727</v>
      </c>
      <c r="L741" s="154">
        <v>0.978260869565217</v>
      </c>
      <c r="M741" s="154">
        <v>1</v>
      </c>
      <c r="N741" s="207">
        <v>1043</v>
      </c>
      <c r="O741" s="153">
        <v>953</v>
      </c>
      <c r="P741" s="153">
        <v>40</v>
      </c>
      <c r="Q741" s="151">
        <v>41</v>
      </c>
      <c r="R741" s="151">
        <v>35</v>
      </c>
      <c r="S741" s="154">
        <v>0.913710450623202</v>
      </c>
      <c r="T741" s="154">
        <v>0.909090909090909</v>
      </c>
      <c r="U741" s="155">
        <v>0.891304347826087</v>
      </c>
      <c r="V741" s="155">
        <v>1</v>
      </c>
      <c r="W741" s="173">
        <v>0.0177865612648221</v>
      </c>
      <c r="X741" s="158">
        <v>302</v>
      </c>
      <c r="Y741" s="208">
        <v>281</v>
      </c>
      <c r="Z741" s="208">
        <v>308</v>
      </c>
      <c r="AA741" s="208">
        <v>276</v>
      </c>
      <c r="AB741" s="209">
        <v>0.93046357615894</v>
      </c>
      <c r="AC741" s="155">
        <v>0.896103896103896</v>
      </c>
      <c r="AD741" s="173">
        <v>0.0343596800550443</v>
      </c>
    </row>
    <row r="742" spans="1:30">
      <c r="A742" s="175" t="s">
        <v>668</v>
      </c>
      <c r="B742" s="214" t="s">
        <v>1825</v>
      </c>
      <c r="C742" s="214" t="s">
        <v>738</v>
      </c>
      <c r="D742" s="153">
        <v>29</v>
      </c>
      <c r="E742" s="153">
        <v>29</v>
      </c>
      <c r="F742" s="151">
        <v>29</v>
      </c>
      <c r="G742" s="151">
        <v>29</v>
      </c>
      <c r="H742" s="151">
        <v>23</v>
      </c>
      <c r="I742" s="151">
        <v>23</v>
      </c>
      <c r="J742" s="172">
        <v>0.9</v>
      </c>
      <c r="K742" s="154">
        <v>1</v>
      </c>
      <c r="L742" s="154">
        <v>1</v>
      </c>
      <c r="M742" s="154">
        <v>1</v>
      </c>
      <c r="N742" s="207">
        <v>682</v>
      </c>
      <c r="O742" s="153">
        <v>631</v>
      </c>
      <c r="P742" s="153">
        <v>29</v>
      </c>
      <c r="Q742" s="151">
        <v>28</v>
      </c>
      <c r="R742" s="151">
        <v>22</v>
      </c>
      <c r="S742" s="154">
        <v>0.925219941348974</v>
      </c>
      <c r="T742" s="154">
        <v>1</v>
      </c>
      <c r="U742" s="155">
        <v>0.96551724137931</v>
      </c>
      <c r="V742" s="155">
        <v>0.956521739130435</v>
      </c>
      <c r="W742" s="173">
        <v>0.0344827586206896</v>
      </c>
      <c r="X742" s="158">
        <v>196</v>
      </c>
      <c r="Y742" s="208">
        <v>191</v>
      </c>
      <c r="Z742" s="208">
        <v>202</v>
      </c>
      <c r="AA742" s="208">
        <v>187</v>
      </c>
      <c r="AB742" s="209">
        <v>0.974489795918367</v>
      </c>
      <c r="AC742" s="155">
        <v>0.925742574257426</v>
      </c>
      <c r="AD742" s="173">
        <v>0.0487472216609416</v>
      </c>
    </row>
    <row r="743" spans="1:30">
      <c r="A743" s="175" t="s">
        <v>668</v>
      </c>
      <c r="B743" s="214" t="s">
        <v>1825</v>
      </c>
      <c r="C743" s="214" t="s">
        <v>739</v>
      </c>
      <c r="D743" s="153">
        <v>48</v>
      </c>
      <c r="E743" s="153">
        <v>48</v>
      </c>
      <c r="F743" s="151">
        <v>44</v>
      </c>
      <c r="G743" s="151">
        <v>44</v>
      </c>
      <c r="H743" s="151">
        <v>37</v>
      </c>
      <c r="I743" s="151">
        <v>37</v>
      </c>
      <c r="J743" s="172">
        <v>0.9</v>
      </c>
      <c r="K743" s="154">
        <v>1</v>
      </c>
      <c r="L743" s="154">
        <v>1</v>
      </c>
      <c r="M743" s="154">
        <v>1</v>
      </c>
      <c r="N743" s="207">
        <v>1093</v>
      </c>
      <c r="O743" s="153">
        <v>855</v>
      </c>
      <c r="P743" s="153">
        <v>41</v>
      </c>
      <c r="Q743" s="151">
        <v>37</v>
      </c>
      <c r="R743" s="151">
        <v>32</v>
      </c>
      <c r="S743" s="154">
        <v>0.782250686184812</v>
      </c>
      <c r="T743" s="154">
        <v>0.854166666666667</v>
      </c>
      <c r="U743" s="155">
        <v>0.840909090909091</v>
      </c>
      <c r="V743" s="155">
        <v>0.864864864864865</v>
      </c>
      <c r="W743" s="173">
        <v>0.0132575757575757</v>
      </c>
      <c r="X743" s="158">
        <v>308</v>
      </c>
      <c r="Y743" s="208">
        <v>246</v>
      </c>
      <c r="Z743" s="208">
        <v>322</v>
      </c>
      <c r="AA743" s="208">
        <v>236</v>
      </c>
      <c r="AB743" s="209">
        <v>0.798701298701299</v>
      </c>
      <c r="AC743" s="155">
        <v>0.732919254658385</v>
      </c>
      <c r="AD743" s="173">
        <v>0.0657820440429135</v>
      </c>
    </row>
    <row r="744" spans="1:30">
      <c r="A744" s="175" t="s">
        <v>668</v>
      </c>
      <c r="B744" s="214" t="s">
        <v>1825</v>
      </c>
      <c r="C744" s="214" t="s">
        <v>740</v>
      </c>
      <c r="D744" s="153">
        <v>38</v>
      </c>
      <c r="E744" s="153">
        <v>38</v>
      </c>
      <c r="F744" s="151">
        <v>40</v>
      </c>
      <c r="G744" s="151">
        <v>40</v>
      </c>
      <c r="H744" s="151">
        <v>27</v>
      </c>
      <c r="I744" s="151">
        <v>27</v>
      </c>
      <c r="J744" s="172">
        <v>0.9</v>
      </c>
      <c r="K744" s="154">
        <v>1</v>
      </c>
      <c r="L744" s="154">
        <v>1</v>
      </c>
      <c r="M744" s="154">
        <v>1</v>
      </c>
      <c r="N744" s="207">
        <v>831</v>
      </c>
      <c r="O744" s="153">
        <v>736</v>
      </c>
      <c r="P744" s="153">
        <v>35</v>
      </c>
      <c r="Q744" s="151">
        <v>38</v>
      </c>
      <c r="R744" s="151">
        <v>25</v>
      </c>
      <c r="S744" s="154">
        <v>0.885679903730445</v>
      </c>
      <c r="T744" s="154">
        <v>0.921052631578947</v>
      </c>
      <c r="U744" s="155">
        <v>0.95</v>
      </c>
      <c r="V744" s="155">
        <v>0.925925925925926</v>
      </c>
      <c r="W744" s="173">
        <v>-0.0289473684210526</v>
      </c>
      <c r="X744" s="158">
        <v>244</v>
      </c>
      <c r="Y744" s="208">
        <v>227</v>
      </c>
      <c r="Z744" s="208">
        <v>242</v>
      </c>
      <c r="AA744" s="208">
        <v>216</v>
      </c>
      <c r="AB744" s="209">
        <v>0.930327868852459</v>
      </c>
      <c r="AC744" s="155">
        <v>0.892561983471074</v>
      </c>
      <c r="AD744" s="173">
        <v>0.0377658853813846</v>
      </c>
    </row>
    <row r="745" spans="1:30">
      <c r="A745" s="175" t="s">
        <v>668</v>
      </c>
      <c r="B745" s="214" t="s">
        <v>1825</v>
      </c>
      <c r="C745" s="214" t="s">
        <v>741</v>
      </c>
      <c r="D745" s="153">
        <v>39</v>
      </c>
      <c r="E745" s="153">
        <v>36</v>
      </c>
      <c r="F745" s="151">
        <v>39</v>
      </c>
      <c r="G745" s="151">
        <v>35</v>
      </c>
      <c r="H745" s="151">
        <v>28</v>
      </c>
      <c r="I745" s="151">
        <v>26</v>
      </c>
      <c r="J745" s="172">
        <v>0.9</v>
      </c>
      <c r="K745" s="154">
        <v>0.923076923076923</v>
      </c>
      <c r="L745" s="154">
        <v>0.897435897435897</v>
      </c>
      <c r="M745" s="154">
        <v>0.928571428571429</v>
      </c>
      <c r="N745" s="207">
        <v>891</v>
      </c>
      <c r="O745" s="153">
        <v>527</v>
      </c>
      <c r="P745" s="153">
        <v>24</v>
      </c>
      <c r="Q745" s="151">
        <v>25</v>
      </c>
      <c r="R745" s="151">
        <v>15</v>
      </c>
      <c r="S745" s="154">
        <v>0.591470258136925</v>
      </c>
      <c r="T745" s="154">
        <v>0.615384615384615</v>
      </c>
      <c r="U745" s="155">
        <v>0.641025641025641</v>
      </c>
      <c r="V745" s="155">
        <v>0.535714285714286</v>
      </c>
      <c r="W745" s="173">
        <v>-0.0256410256410257</v>
      </c>
      <c r="X745" s="158">
        <v>261</v>
      </c>
      <c r="Y745" s="208">
        <v>154</v>
      </c>
      <c r="Z745" s="208">
        <v>269</v>
      </c>
      <c r="AA745" s="208">
        <v>159</v>
      </c>
      <c r="AB745" s="209">
        <v>0.590038314176245</v>
      </c>
      <c r="AC745" s="155">
        <v>0.591078066914498</v>
      </c>
      <c r="AD745" s="173">
        <v>-0.00103975273825296</v>
      </c>
    </row>
    <row r="746" spans="1:30">
      <c r="A746" s="175" t="s">
        <v>668</v>
      </c>
      <c r="B746" s="214" t="s">
        <v>1825</v>
      </c>
      <c r="C746" s="214" t="s">
        <v>742</v>
      </c>
      <c r="D746" s="153">
        <v>31</v>
      </c>
      <c r="E746" s="153">
        <v>31</v>
      </c>
      <c r="F746" s="151">
        <v>31</v>
      </c>
      <c r="G746" s="151">
        <v>31</v>
      </c>
      <c r="H746" s="151">
        <v>29</v>
      </c>
      <c r="I746" s="151">
        <v>29</v>
      </c>
      <c r="J746" s="172">
        <v>0.9</v>
      </c>
      <c r="K746" s="154">
        <v>1</v>
      </c>
      <c r="L746" s="154">
        <v>1</v>
      </c>
      <c r="M746" s="154">
        <v>1</v>
      </c>
      <c r="N746" s="207">
        <v>704</v>
      </c>
      <c r="O746" s="153">
        <v>636</v>
      </c>
      <c r="P746" s="153">
        <v>29</v>
      </c>
      <c r="Q746" s="151">
        <v>27</v>
      </c>
      <c r="R746" s="151">
        <v>28</v>
      </c>
      <c r="S746" s="154">
        <v>0.903409090909091</v>
      </c>
      <c r="T746" s="154">
        <v>0.935483870967742</v>
      </c>
      <c r="U746" s="155">
        <v>0.870967741935484</v>
      </c>
      <c r="V746" s="155">
        <v>0.96551724137931</v>
      </c>
      <c r="W746" s="173">
        <v>0.064516129032258</v>
      </c>
      <c r="X746" s="158">
        <v>211</v>
      </c>
      <c r="Y746" s="208">
        <v>186</v>
      </c>
      <c r="Z746" s="208">
        <v>208</v>
      </c>
      <c r="AA746" s="208">
        <v>187</v>
      </c>
      <c r="AB746" s="209">
        <v>0.881516587677725</v>
      </c>
      <c r="AC746" s="155">
        <v>0.899038461538462</v>
      </c>
      <c r="AD746" s="173">
        <v>-0.0175218738607364</v>
      </c>
    </row>
    <row r="747" spans="1:30">
      <c r="A747" s="175" t="s">
        <v>668</v>
      </c>
      <c r="B747" s="214" t="s">
        <v>1825</v>
      </c>
      <c r="C747" s="214" t="s">
        <v>743</v>
      </c>
      <c r="D747" s="153">
        <v>20</v>
      </c>
      <c r="E747" s="153">
        <v>20</v>
      </c>
      <c r="F747" s="151">
        <v>20</v>
      </c>
      <c r="G747" s="151">
        <v>20</v>
      </c>
      <c r="H747" s="151">
        <v>15</v>
      </c>
      <c r="I747" s="151">
        <v>15</v>
      </c>
      <c r="J747" s="172">
        <v>0.9</v>
      </c>
      <c r="K747" s="154">
        <v>1</v>
      </c>
      <c r="L747" s="154">
        <v>1</v>
      </c>
      <c r="M747" s="154">
        <v>1</v>
      </c>
      <c r="N747" s="207">
        <v>459</v>
      </c>
      <c r="O747" s="153">
        <v>371</v>
      </c>
      <c r="P747" s="153">
        <v>17</v>
      </c>
      <c r="Q747" s="151">
        <v>17</v>
      </c>
      <c r="R747" s="151">
        <v>14</v>
      </c>
      <c r="S747" s="154">
        <v>0.808278867102396</v>
      </c>
      <c r="T747" s="154">
        <v>0.85</v>
      </c>
      <c r="U747" s="155">
        <v>0.85</v>
      </c>
      <c r="V747" s="155">
        <v>0.933333333333333</v>
      </c>
      <c r="W747" s="173">
        <v>0</v>
      </c>
      <c r="X747" s="158">
        <v>132</v>
      </c>
      <c r="Y747" s="208">
        <v>109</v>
      </c>
      <c r="Z747" s="208">
        <v>137</v>
      </c>
      <c r="AA747" s="208">
        <v>106</v>
      </c>
      <c r="AB747" s="209">
        <v>0.825757575757576</v>
      </c>
      <c r="AC747" s="155">
        <v>0.773722627737226</v>
      </c>
      <c r="AD747" s="173">
        <v>0.0520349480203495</v>
      </c>
    </row>
    <row r="748" spans="1:30">
      <c r="A748" s="175" t="s">
        <v>668</v>
      </c>
      <c r="B748" s="214" t="s">
        <v>1825</v>
      </c>
      <c r="C748" s="214" t="s">
        <v>744</v>
      </c>
      <c r="D748" s="153">
        <v>16</v>
      </c>
      <c r="E748" s="153">
        <v>16</v>
      </c>
      <c r="F748" s="151">
        <v>16</v>
      </c>
      <c r="G748" s="151">
        <v>16</v>
      </c>
      <c r="H748" s="151">
        <v>11</v>
      </c>
      <c r="I748" s="151">
        <v>10</v>
      </c>
      <c r="J748" s="172">
        <v>0.9</v>
      </c>
      <c r="K748" s="154">
        <v>1</v>
      </c>
      <c r="L748" s="154">
        <v>1</v>
      </c>
      <c r="M748" s="154">
        <v>0.909090909090909</v>
      </c>
      <c r="N748" s="207">
        <v>364</v>
      </c>
      <c r="O748" s="153">
        <v>241</v>
      </c>
      <c r="P748" s="153">
        <v>11</v>
      </c>
      <c r="Q748" s="151">
        <v>11</v>
      </c>
      <c r="R748" s="151">
        <v>5</v>
      </c>
      <c r="S748" s="154">
        <v>0.662087912087912</v>
      </c>
      <c r="T748" s="154">
        <v>0.6875</v>
      </c>
      <c r="U748" s="155">
        <v>0.6875</v>
      </c>
      <c r="V748" s="155">
        <v>0.454545454545455</v>
      </c>
      <c r="W748" s="173">
        <v>0</v>
      </c>
      <c r="X748" s="158">
        <v>103</v>
      </c>
      <c r="Y748" s="208">
        <v>68</v>
      </c>
      <c r="Z748" s="208">
        <v>105</v>
      </c>
      <c r="AA748" s="208">
        <v>67</v>
      </c>
      <c r="AB748" s="209">
        <v>0.660194174757282</v>
      </c>
      <c r="AC748" s="155">
        <v>0.638095238095238</v>
      </c>
      <c r="AD748" s="173">
        <v>0.0220989366620435</v>
      </c>
    </row>
    <row r="749" spans="1:30">
      <c r="A749" s="175" t="s">
        <v>668</v>
      </c>
      <c r="B749" s="214" t="s">
        <v>1825</v>
      </c>
      <c r="C749" s="214" t="s">
        <v>745</v>
      </c>
      <c r="D749" s="153">
        <v>51</v>
      </c>
      <c r="E749" s="153">
        <v>51</v>
      </c>
      <c r="F749" s="151">
        <v>54</v>
      </c>
      <c r="G749" s="151">
        <v>54</v>
      </c>
      <c r="H749" s="151">
        <v>40</v>
      </c>
      <c r="I749" s="151">
        <v>40</v>
      </c>
      <c r="J749" s="172">
        <v>0.9</v>
      </c>
      <c r="K749" s="154">
        <v>1</v>
      </c>
      <c r="L749" s="154">
        <v>1</v>
      </c>
      <c r="M749" s="154">
        <v>1</v>
      </c>
      <c r="N749" s="207">
        <v>1163</v>
      </c>
      <c r="O749" s="153">
        <v>1121</v>
      </c>
      <c r="P749" s="153">
        <v>50</v>
      </c>
      <c r="Q749" s="151">
        <v>50</v>
      </c>
      <c r="R749" s="151">
        <v>40</v>
      </c>
      <c r="S749" s="154">
        <v>0.963886500429923</v>
      </c>
      <c r="T749" s="154">
        <v>0.980392156862745</v>
      </c>
      <c r="U749" s="155">
        <v>0.925925925925926</v>
      </c>
      <c r="V749" s="155">
        <v>1</v>
      </c>
      <c r="W749" s="173">
        <v>0.0544662309368191</v>
      </c>
      <c r="X749" s="158">
        <v>343</v>
      </c>
      <c r="Y749" s="208">
        <v>328</v>
      </c>
      <c r="Z749" s="208">
        <v>341</v>
      </c>
      <c r="AA749" s="208">
        <v>330</v>
      </c>
      <c r="AB749" s="209">
        <v>0.956268221574344</v>
      </c>
      <c r="AC749" s="155">
        <v>0.967741935483871</v>
      </c>
      <c r="AD749" s="173">
        <v>-0.011473713909527</v>
      </c>
    </row>
    <row r="750" spans="1:30">
      <c r="A750" s="175" t="s">
        <v>668</v>
      </c>
      <c r="B750" s="214" t="s">
        <v>1826</v>
      </c>
      <c r="C750" s="214" t="s">
        <v>746</v>
      </c>
      <c r="D750" s="153">
        <v>46</v>
      </c>
      <c r="E750" s="153">
        <v>46</v>
      </c>
      <c r="F750" s="151">
        <v>45</v>
      </c>
      <c r="G750" s="151">
        <v>45</v>
      </c>
      <c r="H750" s="151">
        <v>38</v>
      </c>
      <c r="I750" s="151">
        <v>38</v>
      </c>
      <c r="J750" s="172">
        <v>0.9</v>
      </c>
      <c r="K750" s="154">
        <v>1</v>
      </c>
      <c r="L750" s="154">
        <v>1</v>
      </c>
      <c r="M750" s="154">
        <v>1</v>
      </c>
      <c r="N750" s="207">
        <v>1033</v>
      </c>
      <c r="O750" s="153">
        <v>981</v>
      </c>
      <c r="P750" s="153">
        <v>41</v>
      </c>
      <c r="Q750" s="151">
        <v>44</v>
      </c>
      <c r="R750" s="151">
        <v>36</v>
      </c>
      <c r="S750" s="154">
        <v>0.949661181026138</v>
      </c>
      <c r="T750" s="154">
        <v>0.891304347826087</v>
      </c>
      <c r="U750" s="155">
        <v>0.977777777777778</v>
      </c>
      <c r="V750" s="155">
        <v>0.947368421052632</v>
      </c>
      <c r="W750" s="173">
        <v>-0.0864734299516908</v>
      </c>
      <c r="X750" s="158">
        <v>293</v>
      </c>
      <c r="Y750" s="208">
        <v>280</v>
      </c>
      <c r="Z750" s="208">
        <v>301</v>
      </c>
      <c r="AA750" s="208">
        <v>290</v>
      </c>
      <c r="AB750" s="209">
        <v>0.955631399317406</v>
      </c>
      <c r="AC750" s="155">
        <v>0.963455149501661</v>
      </c>
      <c r="AD750" s="173">
        <v>-0.00782375018425496</v>
      </c>
    </row>
    <row r="751" spans="1:30">
      <c r="A751" s="175" t="s">
        <v>668</v>
      </c>
      <c r="B751" s="214" t="s">
        <v>1826</v>
      </c>
      <c r="C751" s="214" t="s">
        <v>747</v>
      </c>
      <c r="D751" s="153">
        <v>76</v>
      </c>
      <c r="E751" s="153">
        <v>76</v>
      </c>
      <c r="F751" s="151">
        <v>75</v>
      </c>
      <c r="G751" s="151">
        <v>75</v>
      </c>
      <c r="H751" s="151">
        <v>62</v>
      </c>
      <c r="I751" s="151">
        <v>62</v>
      </c>
      <c r="J751" s="172">
        <v>0.9</v>
      </c>
      <c r="K751" s="154">
        <v>1</v>
      </c>
      <c r="L751" s="154">
        <v>1</v>
      </c>
      <c r="M751" s="154">
        <v>1</v>
      </c>
      <c r="N751" s="207">
        <v>1710</v>
      </c>
      <c r="O751" s="153">
        <v>1663</v>
      </c>
      <c r="P751" s="153">
        <v>72</v>
      </c>
      <c r="Q751" s="151">
        <v>73</v>
      </c>
      <c r="R751" s="151">
        <v>57</v>
      </c>
      <c r="S751" s="154">
        <v>0.972514619883041</v>
      </c>
      <c r="T751" s="154">
        <v>0.947368421052632</v>
      </c>
      <c r="U751" s="155">
        <v>0.973333333333333</v>
      </c>
      <c r="V751" s="155">
        <v>0.919354838709677</v>
      </c>
      <c r="W751" s="173">
        <v>-0.0259649122807019</v>
      </c>
      <c r="X751" s="158">
        <v>497</v>
      </c>
      <c r="Y751" s="208">
        <v>481</v>
      </c>
      <c r="Z751" s="208">
        <v>503</v>
      </c>
      <c r="AA751" s="208">
        <v>492</v>
      </c>
      <c r="AB751" s="209">
        <v>0.967806841046278</v>
      </c>
      <c r="AC751" s="155">
        <v>0.978131212723658</v>
      </c>
      <c r="AD751" s="173">
        <v>-0.0103243716773804</v>
      </c>
    </row>
    <row r="752" spans="1:30">
      <c r="A752" s="175" t="s">
        <v>668</v>
      </c>
      <c r="B752" s="214" t="s">
        <v>1826</v>
      </c>
      <c r="C752" s="214" t="s">
        <v>748</v>
      </c>
      <c r="D752" s="153">
        <v>47</v>
      </c>
      <c r="E752" s="153">
        <v>47</v>
      </c>
      <c r="F752" s="151">
        <v>46</v>
      </c>
      <c r="G752" s="151">
        <v>46</v>
      </c>
      <c r="H752" s="151">
        <v>40</v>
      </c>
      <c r="I752" s="151">
        <v>40</v>
      </c>
      <c r="J752" s="172">
        <v>0.9</v>
      </c>
      <c r="K752" s="154">
        <v>1</v>
      </c>
      <c r="L752" s="154">
        <v>1</v>
      </c>
      <c r="M752" s="154">
        <v>1</v>
      </c>
      <c r="N752" s="207">
        <v>1099</v>
      </c>
      <c r="O752" s="153">
        <v>1076</v>
      </c>
      <c r="P752" s="153">
        <v>46</v>
      </c>
      <c r="Q752" s="151">
        <v>46</v>
      </c>
      <c r="R752" s="151">
        <v>39</v>
      </c>
      <c r="S752" s="154">
        <v>0.979071883530482</v>
      </c>
      <c r="T752" s="154">
        <v>0.978723404255319</v>
      </c>
      <c r="U752" s="155">
        <v>1</v>
      </c>
      <c r="V752" s="155">
        <v>0.975</v>
      </c>
      <c r="W752" s="173">
        <v>-0.0212765957446809</v>
      </c>
      <c r="X752" s="158">
        <v>314</v>
      </c>
      <c r="Y752" s="208">
        <v>309</v>
      </c>
      <c r="Z752" s="208">
        <v>323</v>
      </c>
      <c r="AA752" s="208">
        <v>319</v>
      </c>
      <c r="AB752" s="209">
        <v>0.984076433121019</v>
      </c>
      <c r="AC752" s="155">
        <v>0.987616099071207</v>
      </c>
      <c r="AD752" s="173">
        <v>-0.00353966595018829</v>
      </c>
    </row>
    <row r="753" spans="1:30">
      <c r="A753" s="175" t="s">
        <v>668</v>
      </c>
      <c r="B753" s="214" t="s">
        <v>1826</v>
      </c>
      <c r="C753" s="214" t="s">
        <v>749</v>
      </c>
      <c r="D753" s="153">
        <v>36</v>
      </c>
      <c r="E753" s="153">
        <v>36</v>
      </c>
      <c r="F753" s="151">
        <v>41</v>
      </c>
      <c r="G753" s="151">
        <v>41</v>
      </c>
      <c r="H753" s="151">
        <v>29</v>
      </c>
      <c r="I753" s="151">
        <v>29</v>
      </c>
      <c r="J753" s="172">
        <v>0.9</v>
      </c>
      <c r="K753" s="154">
        <v>1</v>
      </c>
      <c r="L753" s="154">
        <v>1</v>
      </c>
      <c r="M753" s="154">
        <v>1</v>
      </c>
      <c r="N753" s="207">
        <v>862</v>
      </c>
      <c r="O753" s="153">
        <v>809</v>
      </c>
      <c r="P753" s="153">
        <v>35</v>
      </c>
      <c r="Q753" s="151">
        <v>40</v>
      </c>
      <c r="R753" s="151">
        <v>25</v>
      </c>
      <c r="S753" s="154">
        <v>0.938515081206497</v>
      </c>
      <c r="T753" s="154">
        <v>0.972222222222222</v>
      </c>
      <c r="U753" s="155">
        <v>0.975609756097561</v>
      </c>
      <c r="V753" s="155">
        <v>0.862068965517241</v>
      </c>
      <c r="W753" s="173">
        <v>-0.00338753387533874</v>
      </c>
      <c r="X753" s="158">
        <v>250</v>
      </c>
      <c r="Y753" s="208">
        <v>238</v>
      </c>
      <c r="Z753" s="208">
        <v>254</v>
      </c>
      <c r="AA753" s="208">
        <v>238</v>
      </c>
      <c r="AB753" s="209">
        <v>0.952</v>
      </c>
      <c r="AC753" s="155">
        <v>0.937007874015748</v>
      </c>
      <c r="AD753" s="173">
        <v>0.0149921259842519</v>
      </c>
    </row>
    <row r="754" spans="1:30">
      <c r="A754" s="175" t="s">
        <v>668</v>
      </c>
      <c r="B754" s="214" t="s">
        <v>1826</v>
      </c>
      <c r="C754" s="214" t="s">
        <v>750</v>
      </c>
      <c r="D754" s="153">
        <v>30</v>
      </c>
      <c r="E754" s="153">
        <v>30</v>
      </c>
      <c r="F754" s="151">
        <v>30</v>
      </c>
      <c r="G754" s="151">
        <v>30</v>
      </c>
      <c r="H754" s="151">
        <v>31</v>
      </c>
      <c r="I754" s="151">
        <v>31</v>
      </c>
      <c r="J754" s="172">
        <v>0.9</v>
      </c>
      <c r="K754" s="154">
        <v>1</v>
      </c>
      <c r="L754" s="154">
        <v>1</v>
      </c>
      <c r="M754" s="154">
        <v>1</v>
      </c>
      <c r="N754" s="207">
        <v>738</v>
      </c>
      <c r="O754" s="153">
        <v>735</v>
      </c>
      <c r="P754" s="153">
        <v>30</v>
      </c>
      <c r="Q754" s="151">
        <v>30</v>
      </c>
      <c r="R754" s="151">
        <v>31</v>
      </c>
      <c r="S754" s="154">
        <v>0.995934959349594</v>
      </c>
      <c r="T754" s="154">
        <v>1</v>
      </c>
      <c r="U754" s="155">
        <v>1</v>
      </c>
      <c r="V754" s="155">
        <v>1</v>
      </c>
      <c r="W754" s="173">
        <v>0</v>
      </c>
      <c r="X754" s="158">
        <v>215</v>
      </c>
      <c r="Y754" s="208">
        <v>214</v>
      </c>
      <c r="Z754" s="208">
        <v>214</v>
      </c>
      <c r="AA754" s="208">
        <v>213</v>
      </c>
      <c r="AB754" s="209">
        <v>0.995348837209302</v>
      </c>
      <c r="AC754" s="155">
        <v>0.995327102803738</v>
      </c>
      <c r="AD754" s="173">
        <v>2.17344055639668e-5</v>
      </c>
    </row>
    <row r="755" spans="1:30">
      <c r="A755" s="175" t="s">
        <v>668</v>
      </c>
      <c r="B755" s="214" t="s">
        <v>1826</v>
      </c>
      <c r="C755" s="214" t="s">
        <v>751</v>
      </c>
      <c r="D755" s="153">
        <v>55</v>
      </c>
      <c r="E755" s="153">
        <v>54</v>
      </c>
      <c r="F755" s="151">
        <v>56</v>
      </c>
      <c r="G755" s="151">
        <v>56</v>
      </c>
      <c r="H755" s="151">
        <v>46</v>
      </c>
      <c r="I755" s="151">
        <v>46</v>
      </c>
      <c r="J755" s="172">
        <v>0.9</v>
      </c>
      <c r="K755" s="154">
        <v>0.981818181818182</v>
      </c>
      <c r="L755" s="154">
        <v>1</v>
      </c>
      <c r="M755" s="154">
        <v>1</v>
      </c>
      <c r="N755" s="207">
        <v>1284</v>
      </c>
      <c r="O755" s="153">
        <v>1220</v>
      </c>
      <c r="P755" s="153">
        <v>54</v>
      </c>
      <c r="Q755" s="151">
        <v>56</v>
      </c>
      <c r="R755" s="151">
        <v>45</v>
      </c>
      <c r="S755" s="154">
        <v>0.950155763239875</v>
      </c>
      <c r="T755" s="154">
        <v>0.981818181818182</v>
      </c>
      <c r="U755" s="155">
        <v>1</v>
      </c>
      <c r="V755" s="155">
        <v>0.978260869565217</v>
      </c>
      <c r="W755" s="173">
        <v>-0.0181818181818182</v>
      </c>
      <c r="X755" s="158">
        <v>359</v>
      </c>
      <c r="Y755" s="208">
        <v>354</v>
      </c>
      <c r="Z755" s="208">
        <v>393</v>
      </c>
      <c r="AA755" s="208">
        <v>368</v>
      </c>
      <c r="AB755" s="209">
        <v>0.986072423398329</v>
      </c>
      <c r="AC755" s="155">
        <v>0.936386768447837</v>
      </c>
      <c r="AD755" s="173">
        <v>0.0496856549504915</v>
      </c>
    </row>
    <row r="756" spans="1:30">
      <c r="A756" s="175" t="s">
        <v>668</v>
      </c>
      <c r="B756" s="214" t="s">
        <v>1826</v>
      </c>
      <c r="C756" s="214" t="s">
        <v>752</v>
      </c>
      <c r="D756" s="153">
        <v>30</v>
      </c>
      <c r="E756" s="153">
        <v>30</v>
      </c>
      <c r="F756" s="151">
        <v>31</v>
      </c>
      <c r="G756" s="151">
        <v>31</v>
      </c>
      <c r="H756" s="151">
        <v>25</v>
      </c>
      <c r="I756" s="151">
        <v>25</v>
      </c>
      <c r="J756" s="172">
        <v>0.9</v>
      </c>
      <c r="K756" s="154">
        <v>1</v>
      </c>
      <c r="L756" s="154">
        <v>1</v>
      </c>
      <c r="M756" s="154">
        <v>1</v>
      </c>
      <c r="N756" s="207">
        <v>714</v>
      </c>
      <c r="O756" s="153">
        <v>676</v>
      </c>
      <c r="P756" s="153">
        <v>28</v>
      </c>
      <c r="Q756" s="151">
        <v>29</v>
      </c>
      <c r="R756" s="151">
        <v>24</v>
      </c>
      <c r="S756" s="154">
        <v>0.946778711484594</v>
      </c>
      <c r="T756" s="154">
        <v>0.933333333333333</v>
      </c>
      <c r="U756" s="155">
        <v>0.935483870967742</v>
      </c>
      <c r="V756" s="155">
        <v>0.96</v>
      </c>
      <c r="W756" s="173">
        <v>-0.00215053763440853</v>
      </c>
      <c r="X756" s="158">
        <v>208</v>
      </c>
      <c r="Y756" s="208">
        <v>199</v>
      </c>
      <c r="Z756" s="208">
        <v>209</v>
      </c>
      <c r="AA756" s="208">
        <v>195</v>
      </c>
      <c r="AB756" s="209">
        <v>0.956730769230769</v>
      </c>
      <c r="AC756" s="155">
        <v>0.933014354066986</v>
      </c>
      <c r="AD756" s="173">
        <v>0.0237164151637836</v>
      </c>
    </row>
    <row r="757" spans="1:30">
      <c r="A757" s="175" t="s">
        <v>668</v>
      </c>
      <c r="B757" s="214" t="s">
        <v>1826</v>
      </c>
      <c r="C757" s="214" t="s">
        <v>753</v>
      </c>
      <c r="D757" s="153">
        <v>34</v>
      </c>
      <c r="E757" s="153">
        <v>34</v>
      </c>
      <c r="F757" s="151">
        <v>34</v>
      </c>
      <c r="G757" s="151">
        <v>33</v>
      </c>
      <c r="H757" s="151">
        <v>31</v>
      </c>
      <c r="I757" s="151">
        <v>31</v>
      </c>
      <c r="J757" s="172">
        <v>0.9</v>
      </c>
      <c r="K757" s="154">
        <v>1</v>
      </c>
      <c r="L757" s="154">
        <v>0.970588235294118</v>
      </c>
      <c r="M757" s="154">
        <v>1</v>
      </c>
      <c r="N757" s="207">
        <v>794</v>
      </c>
      <c r="O757" s="153">
        <v>778</v>
      </c>
      <c r="P757" s="153">
        <v>34</v>
      </c>
      <c r="Q757" s="151">
        <v>32</v>
      </c>
      <c r="R757" s="151">
        <v>29</v>
      </c>
      <c r="S757" s="154">
        <v>0.979848866498741</v>
      </c>
      <c r="T757" s="154">
        <v>1</v>
      </c>
      <c r="U757" s="155">
        <v>0.941176470588235</v>
      </c>
      <c r="V757" s="155">
        <v>0.935483870967742</v>
      </c>
      <c r="W757" s="173">
        <v>0.0588235294117647</v>
      </c>
      <c r="X757" s="158">
        <v>232</v>
      </c>
      <c r="Y757" s="208">
        <v>224</v>
      </c>
      <c r="Z757" s="208">
        <v>233</v>
      </c>
      <c r="AA757" s="208">
        <v>231</v>
      </c>
      <c r="AB757" s="209">
        <v>0.96551724137931</v>
      </c>
      <c r="AC757" s="155">
        <v>0.991416309012876</v>
      </c>
      <c r="AD757" s="173">
        <v>-0.0258990676335652</v>
      </c>
    </row>
    <row r="758" spans="1:30">
      <c r="A758" s="175" t="s">
        <v>668</v>
      </c>
      <c r="B758" s="214" t="s">
        <v>1826</v>
      </c>
      <c r="C758" s="214" t="s">
        <v>754</v>
      </c>
      <c r="D758" s="153">
        <v>17</v>
      </c>
      <c r="E758" s="153">
        <v>17</v>
      </c>
      <c r="F758" s="151">
        <v>18</v>
      </c>
      <c r="G758" s="151">
        <v>18</v>
      </c>
      <c r="H758" s="151">
        <v>14</v>
      </c>
      <c r="I758" s="151">
        <v>14</v>
      </c>
      <c r="J758" s="172">
        <v>0.9</v>
      </c>
      <c r="K758" s="154">
        <v>1</v>
      </c>
      <c r="L758" s="154">
        <v>1</v>
      </c>
      <c r="M758" s="154">
        <v>1</v>
      </c>
      <c r="N758" s="207">
        <v>391</v>
      </c>
      <c r="O758" s="153">
        <v>367</v>
      </c>
      <c r="P758" s="153">
        <v>14</v>
      </c>
      <c r="Q758" s="151">
        <v>18</v>
      </c>
      <c r="R758" s="151">
        <v>13</v>
      </c>
      <c r="S758" s="154">
        <v>0.938618925831202</v>
      </c>
      <c r="T758" s="154">
        <v>0.823529411764706</v>
      </c>
      <c r="U758" s="155">
        <v>1</v>
      </c>
      <c r="V758" s="155">
        <v>0.928571428571429</v>
      </c>
      <c r="W758" s="173">
        <v>-0.176470588235294</v>
      </c>
      <c r="X758" s="158">
        <v>116</v>
      </c>
      <c r="Y758" s="208">
        <v>108</v>
      </c>
      <c r="Z758" s="208">
        <v>115</v>
      </c>
      <c r="AA758" s="208">
        <v>110</v>
      </c>
      <c r="AB758" s="209">
        <v>0.931034482758621</v>
      </c>
      <c r="AC758" s="155">
        <v>0.956521739130435</v>
      </c>
      <c r="AD758" s="173">
        <v>-0.0254872563718141</v>
      </c>
    </row>
    <row r="759" spans="1:30">
      <c r="A759" s="175" t="s">
        <v>668</v>
      </c>
      <c r="B759" s="214" t="s">
        <v>1827</v>
      </c>
      <c r="C759" s="214" t="s">
        <v>755</v>
      </c>
      <c r="D759" s="153">
        <v>36</v>
      </c>
      <c r="E759" s="153">
        <v>36</v>
      </c>
      <c r="F759" s="151">
        <v>36</v>
      </c>
      <c r="G759" s="151">
        <v>36</v>
      </c>
      <c r="H759" s="151">
        <v>29</v>
      </c>
      <c r="I759" s="151">
        <v>29</v>
      </c>
      <c r="J759" s="172">
        <v>0.9</v>
      </c>
      <c r="K759" s="154">
        <v>1</v>
      </c>
      <c r="L759" s="154">
        <v>1</v>
      </c>
      <c r="M759" s="154">
        <v>1</v>
      </c>
      <c r="N759" s="207">
        <v>754</v>
      </c>
      <c r="O759" s="153">
        <v>724</v>
      </c>
      <c r="P759" s="153">
        <v>35</v>
      </c>
      <c r="Q759" s="151">
        <v>36</v>
      </c>
      <c r="R759" s="151">
        <v>28</v>
      </c>
      <c r="S759" s="154">
        <v>0.960212201591512</v>
      </c>
      <c r="T759" s="154">
        <v>0.972222222222222</v>
      </c>
      <c r="U759" s="155">
        <v>1</v>
      </c>
      <c r="V759" s="155">
        <v>0.96551724137931</v>
      </c>
      <c r="W759" s="173">
        <v>-0.0277777777777778</v>
      </c>
      <c r="X759" s="158">
        <v>219</v>
      </c>
      <c r="Y759" s="208">
        <v>216</v>
      </c>
      <c r="Z759" s="208">
        <v>219</v>
      </c>
      <c r="AA759" s="208">
        <v>206</v>
      </c>
      <c r="AB759" s="209">
        <v>0.986301369863014</v>
      </c>
      <c r="AC759" s="155">
        <v>0.940639269406393</v>
      </c>
      <c r="AD759" s="173">
        <v>0.045662100456621</v>
      </c>
    </row>
    <row r="760" spans="1:30">
      <c r="A760" s="175" t="s">
        <v>668</v>
      </c>
      <c r="B760" s="214" t="s">
        <v>1827</v>
      </c>
      <c r="C760" s="214" t="s">
        <v>756</v>
      </c>
      <c r="D760" s="153">
        <v>73</v>
      </c>
      <c r="E760" s="153">
        <v>73</v>
      </c>
      <c r="F760" s="151">
        <v>74</v>
      </c>
      <c r="G760" s="151">
        <v>74</v>
      </c>
      <c r="H760" s="151">
        <v>64</v>
      </c>
      <c r="I760" s="151">
        <v>63</v>
      </c>
      <c r="J760" s="172">
        <v>0.9</v>
      </c>
      <c r="K760" s="154">
        <v>1</v>
      </c>
      <c r="L760" s="154">
        <v>1</v>
      </c>
      <c r="M760" s="154">
        <v>0.984375</v>
      </c>
      <c r="N760" s="207">
        <v>1718</v>
      </c>
      <c r="O760" s="153">
        <v>1687</v>
      </c>
      <c r="P760" s="153">
        <v>71</v>
      </c>
      <c r="Q760" s="151">
        <v>74</v>
      </c>
      <c r="R760" s="151">
        <v>62</v>
      </c>
      <c r="S760" s="154">
        <v>0.981955762514552</v>
      </c>
      <c r="T760" s="154">
        <v>0.972602739726027</v>
      </c>
      <c r="U760" s="155">
        <v>1</v>
      </c>
      <c r="V760" s="155">
        <v>0.96875</v>
      </c>
      <c r="W760" s="173">
        <v>-0.0273972602739726</v>
      </c>
      <c r="X760" s="158">
        <v>499</v>
      </c>
      <c r="Y760" s="208">
        <v>491</v>
      </c>
      <c r="Z760" s="208">
        <v>499</v>
      </c>
      <c r="AA760" s="208">
        <v>486</v>
      </c>
      <c r="AB760" s="209">
        <v>0.983967935871743</v>
      </c>
      <c r="AC760" s="155">
        <v>0.973947895791583</v>
      </c>
      <c r="AD760" s="173">
        <v>0.0100200400801603</v>
      </c>
    </row>
    <row r="761" spans="1:30">
      <c r="A761" s="175" t="s">
        <v>668</v>
      </c>
      <c r="B761" s="214" t="s">
        <v>1827</v>
      </c>
      <c r="C761" s="214" t="s">
        <v>757</v>
      </c>
      <c r="D761" s="153">
        <v>47</v>
      </c>
      <c r="E761" s="153">
        <v>47</v>
      </c>
      <c r="F761" s="151">
        <v>48</v>
      </c>
      <c r="G761" s="151">
        <v>48</v>
      </c>
      <c r="H761" s="151">
        <v>38</v>
      </c>
      <c r="I761" s="151">
        <v>37</v>
      </c>
      <c r="J761" s="172">
        <v>0.9</v>
      </c>
      <c r="K761" s="154">
        <v>1</v>
      </c>
      <c r="L761" s="154">
        <v>1</v>
      </c>
      <c r="M761" s="154">
        <v>0.973684210526316</v>
      </c>
      <c r="N761" s="207">
        <v>1003</v>
      </c>
      <c r="O761" s="153">
        <v>969</v>
      </c>
      <c r="P761" s="153">
        <v>46</v>
      </c>
      <c r="Q761" s="151">
        <v>47</v>
      </c>
      <c r="R761" s="151">
        <v>36</v>
      </c>
      <c r="S761" s="154">
        <v>0.966101694915254</v>
      </c>
      <c r="T761" s="154">
        <v>0.978723404255319</v>
      </c>
      <c r="U761" s="155">
        <v>0.979166666666667</v>
      </c>
      <c r="V761" s="155">
        <v>0.947368421052632</v>
      </c>
      <c r="W761" s="173">
        <v>-0.000443262411347511</v>
      </c>
      <c r="X761" s="158">
        <v>285</v>
      </c>
      <c r="Y761" s="208">
        <v>276</v>
      </c>
      <c r="Z761" s="208">
        <v>290</v>
      </c>
      <c r="AA761" s="208">
        <v>276</v>
      </c>
      <c r="AB761" s="209">
        <v>0.968421052631579</v>
      </c>
      <c r="AC761" s="155">
        <v>0.951724137931034</v>
      </c>
      <c r="AD761" s="173">
        <v>0.0166969147005445</v>
      </c>
    </row>
    <row r="762" spans="1:30">
      <c r="A762" s="175" t="s">
        <v>668</v>
      </c>
      <c r="B762" s="214" t="s">
        <v>1827</v>
      </c>
      <c r="C762" s="214" t="s">
        <v>758</v>
      </c>
      <c r="D762" s="153">
        <v>50</v>
      </c>
      <c r="E762" s="153">
        <v>50</v>
      </c>
      <c r="F762" s="151">
        <v>51</v>
      </c>
      <c r="G762" s="151">
        <v>51</v>
      </c>
      <c r="H762" s="151">
        <v>45</v>
      </c>
      <c r="I762" s="151">
        <v>45</v>
      </c>
      <c r="J762" s="172">
        <v>0.9</v>
      </c>
      <c r="K762" s="154">
        <v>1</v>
      </c>
      <c r="L762" s="154">
        <v>1</v>
      </c>
      <c r="M762" s="154">
        <v>1</v>
      </c>
      <c r="N762" s="207">
        <v>1189</v>
      </c>
      <c r="O762" s="153">
        <v>1091</v>
      </c>
      <c r="P762" s="153">
        <v>47</v>
      </c>
      <c r="Q762" s="151">
        <v>48</v>
      </c>
      <c r="R762" s="151">
        <v>42</v>
      </c>
      <c r="S762" s="154">
        <v>0.91757779646762</v>
      </c>
      <c r="T762" s="154">
        <v>0.94</v>
      </c>
      <c r="U762" s="155">
        <v>0.941176470588235</v>
      </c>
      <c r="V762" s="155">
        <v>0.933333333333333</v>
      </c>
      <c r="W762" s="173">
        <v>-0.00117647058823533</v>
      </c>
      <c r="X762" s="158">
        <v>343</v>
      </c>
      <c r="Y762" s="208">
        <v>321</v>
      </c>
      <c r="Z762" s="208">
        <v>351</v>
      </c>
      <c r="AA762" s="208">
        <v>317</v>
      </c>
      <c r="AB762" s="209">
        <v>0.935860058309038</v>
      </c>
      <c r="AC762" s="155">
        <v>0.903133903133903</v>
      </c>
      <c r="AD762" s="173">
        <v>0.0327261551751347</v>
      </c>
    </row>
    <row r="763" spans="1:30">
      <c r="A763" s="175" t="s">
        <v>668</v>
      </c>
      <c r="B763" s="214" t="s">
        <v>1827</v>
      </c>
      <c r="C763" s="214" t="s">
        <v>759</v>
      </c>
      <c r="D763" s="153">
        <v>20</v>
      </c>
      <c r="E763" s="153">
        <v>20</v>
      </c>
      <c r="F763" s="151">
        <v>20</v>
      </c>
      <c r="G763" s="151">
        <v>20</v>
      </c>
      <c r="H763" s="151">
        <v>16</v>
      </c>
      <c r="I763" s="151">
        <v>16</v>
      </c>
      <c r="J763" s="172">
        <v>0.9</v>
      </c>
      <c r="K763" s="154">
        <v>1</v>
      </c>
      <c r="L763" s="154">
        <v>1</v>
      </c>
      <c r="M763" s="154">
        <v>1</v>
      </c>
      <c r="N763" s="207">
        <v>430</v>
      </c>
      <c r="O763" s="153">
        <v>401</v>
      </c>
      <c r="P763" s="153">
        <v>18</v>
      </c>
      <c r="Q763" s="151">
        <v>19</v>
      </c>
      <c r="R763" s="151">
        <v>15</v>
      </c>
      <c r="S763" s="154">
        <v>0.932558139534884</v>
      </c>
      <c r="T763" s="154">
        <v>0.9</v>
      </c>
      <c r="U763" s="155">
        <v>0.95</v>
      </c>
      <c r="V763" s="155">
        <v>0.9375</v>
      </c>
      <c r="W763" s="173">
        <v>-0.0499999999999999</v>
      </c>
      <c r="X763" s="158">
        <v>126</v>
      </c>
      <c r="Y763" s="208">
        <v>118</v>
      </c>
      <c r="Z763" s="208">
        <v>126</v>
      </c>
      <c r="AA763" s="208">
        <v>118</v>
      </c>
      <c r="AB763" s="209">
        <v>0.936507936507937</v>
      </c>
      <c r="AC763" s="155">
        <v>0.936507936507937</v>
      </c>
      <c r="AD763" s="173">
        <v>0</v>
      </c>
    </row>
    <row r="764" spans="1:30">
      <c r="A764" s="175" t="s">
        <v>668</v>
      </c>
      <c r="B764" s="214" t="s">
        <v>1827</v>
      </c>
      <c r="C764" s="214" t="s">
        <v>760</v>
      </c>
      <c r="D764" s="153">
        <v>30</v>
      </c>
      <c r="E764" s="153">
        <v>30</v>
      </c>
      <c r="F764" s="151">
        <v>31</v>
      </c>
      <c r="G764" s="151">
        <v>31</v>
      </c>
      <c r="H764" s="151">
        <v>26</v>
      </c>
      <c r="I764" s="151">
        <v>26</v>
      </c>
      <c r="J764" s="172">
        <v>0.9</v>
      </c>
      <c r="K764" s="154">
        <v>1</v>
      </c>
      <c r="L764" s="154">
        <v>1</v>
      </c>
      <c r="M764" s="154">
        <v>1</v>
      </c>
      <c r="N764" s="207">
        <v>717</v>
      </c>
      <c r="O764" s="153">
        <v>698</v>
      </c>
      <c r="P764" s="153">
        <v>29</v>
      </c>
      <c r="Q764" s="151">
        <v>30</v>
      </c>
      <c r="R764" s="151">
        <v>25</v>
      </c>
      <c r="S764" s="154">
        <v>0.97350069735007</v>
      </c>
      <c r="T764" s="154">
        <v>0.966666666666667</v>
      </c>
      <c r="U764" s="155">
        <v>0.967741935483871</v>
      </c>
      <c r="V764" s="155">
        <v>0.961538461538462</v>
      </c>
      <c r="W764" s="173">
        <v>-0.00107526881720432</v>
      </c>
      <c r="X764" s="158">
        <v>207</v>
      </c>
      <c r="Y764" s="208">
        <v>200</v>
      </c>
      <c r="Z764" s="208">
        <v>210</v>
      </c>
      <c r="AA764" s="208">
        <v>205</v>
      </c>
      <c r="AB764" s="209">
        <v>0.966183574879227</v>
      </c>
      <c r="AC764" s="155">
        <v>0.976190476190476</v>
      </c>
      <c r="AD764" s="173">
        <v>-0.0100069013112492</v>
      </c>
    </row>
    <row r="765" spans="1:30">
      <c r="A765" s="175" t="s">
        <v>668</v>
      </c>
      <c r="B765" s="214" t="s">
        <v>1827</v>
      </c>
      <c r="C765" s="214" t="s">
        <v>761</v>
      </c>
      <c r="D765" s="153">
        <v>41</v>
      </c>
      <c r="E765" s="153">
        <v>41</v>
      </c>
      <c r="F765" s="151">
        <v>40</v>
      </c>
      <c r="G765" s="151">
        <v>40</v>
      </c>
      <c r="H765" s="151">
        <v>37</v>
      </c>
      <c r="I765" s="151">
        <v>37</v>
      </c>
      <c r="J765" s="172">
        <v>0.9</v>
      </c>
      <c r="K765" s="154">
        <v>1</v>
      </c>
      <c r="L765" s="154">
        <v>1</v>
      </c>
      <c r="M765" s="154">
        <v>1</v>
      </c>
      <c r="N765" s="207">
        <v>926</v>
      </c>
      <c r="O765" s="153">
        <v>868</v>
      </c>
      <c r="P765" s="153">
        <v>41</v>
      </c>
      <c r="Q765" s="151">
        <v>40</v>
      </c>
      <c r="R765" s="151">
        <v>36</v>
      </c>
      <c r="S765" s="154">
        <v>0.937365010799136</v>
      </c>
      <c r="T765" s="154">
        <v>1</v>
      </c>
      <c r="U765" s="155">
        <v>1</v>
      </c>
      <c r="V765" s="155">
        <v>0.972972972972973</v>
      </c>
      <c r="W765" s="173">
        <v>0</v>
      </c>
      <c r="X765" s="158">
        <v>264</v>
      </c>
      <c r="Y765" s="208">
        <v>261</v>
      </c>
      <c r="Z765" s="208">
        <v>270</v>
      </c>
      <c r="AA765" s="208">
        <v>263</v>
      </c>
      <c r="AB765" s="209">
        <v>0.988636363636364</v>
      </c>
      <c r="AC765" s="155">
        <v>0.974074074074074</v>
      </c>
      <c r="AD765" s="173">
        <v>0.0145622895622896</v>
      </c>
    </row>
    <row r="766" spans="1:30">
      <c r="A766" s="175" t="s">
        <v>668</v>
      </c>
      <c r="B766" s="214" t="s">
        <v>1827</v>
      </c>
      <c r="C766" s="214" t="s">
        <v>762</v>
      </c>
      <c r="D766" s="153">
        <v>36</v>
      </c>
      <c r="E766" s="153">
        <v>36</v>
      </c>
      <c r="F766" s="151">
        <v>36</v>
      </c>
      <c r="G766" s="151">
        <v>36</v>
      </c>
      <c r="H766" s="151">
        <v>30</v>
      </c>
      <c r="I766" s="151">
        <v>30</v>
      </c>
      <c r="J766" s="172">
        <v>0.9</v>
      </c>
      <c r="K766" s="154">
        <v>1</v>
      </c>
      <c r="L766" s="154">
        <v>1</v>
      </c>
      <c r="M766" s="154">
        <v>1</v>
      </c>
      <c r="N766" s="207">
        <v>827</v>
      </c>
      <c r="O766" s="153">
        <v>744</v>
      </c>
      <c r="P766" s="153">
        <v>35</v>
      </c>
      <c r="Q766" s="151">
        <v>32</v>
      </c>
      <c r="R766" s="151">
        <v>28</v>
      </c>
      <c r="S766" s="154">
        <v>0.899637243047158</v>
      </c>
      <c r="T766" s="154">
        <v>0.972222222222222</v>
      </c>
      <c r="U766" s="155">
        <v>0.888888888888889</v>
      </c>
      <c r="V766" s="155">
        <v>0.933333333333333</v>
      </c>
      <c r="W766" s="173">
        <v>0.0833333333333334</v>
      </c>
      <c r="X766" s="158">
        <v>235</v>
      </c>
      <c r="Y766" s="208">
        <v>214</v>
      </c>
      <c r="Z766" s="208">
        <v>248</v>
      </c>
      <c r="AA766" s="208">
        <v>221</v>
      </c>
      <c r="AB766" s="209">
        <v>0.91063829787234</v>
      </c>
      <c r="AC766" s="155">
        <v>0.891129032258065</v>
      </c>
      <c r="AD766" s="173">
        <v>0.0195092656142759</v>
      </c>
    </row>
    <row r="767" spans="1:30">
      <c r="A767" s="175" t="s">
        <v>668</v>
      </c>
      <c r="B767" s="214" t="s">
        <v>1827</v>
      </c>
      <c r="C767" s="214" t="s">
        <v>763</v>
      </c>
      <c r="D767" s="153">
        <v>18</v>
      </c>
      <c r="E767" s="153">
        <v>18</v>
      </c>
      <c r="F767" s="151">
        <v>22</v>
      </c>
      <c r="G767" s="151">
        <v>22</v>
      </c>
      <c r="H767" s="151">
        <v>19</v>
      </c>
      <c r="I767" s="151">
        <v>19</v>
      </c>
      <c r="J767" s="172">
        <v>0.9</v>
      </c>
      <c r="K767" s="154">
        <v>1</v>
      </c>
      <c r="L767" s="154">
        <v>1</v>
      </c>
      <c r="M767" s="154">
        <v>1</v>
      </c>
      <c r="N767" s="207">
        <v>465</v>
      </c>
      <c r="O767" s="153">
        <v>444</v>
      </c>
      <c r="P767" s="153">
        <v>18</v>
      </c>
      <c r="Q767" s="151">
        <v>21</v>
      </c>
      <c r="R767" s="151">
        <v>19</v>
      </c>
      <c r="S767" s="154">
        <v>0.954838709677419</v>
      </c>
      <c r="T767" s="154">
        <v>1</v>
      </c>
      <c r="U767" s="155">
        <v>0.954545454545455</v>
      </c>
      <c r="V767" s="155">
        <v>1</v>
      </c>
      <c r="W767" s="173">
        <v>0.0454545454545454</v>
      </c>
      <c r="X767" s="158">
        <v>135</v>
      </c>
      <c r="Y767" s="208">
        <v>128</v>
      </c>
      <c r="Z767" s="208">
        <v>137</v>
      </c>
      <c r="AA767" s="208">
        <v>129</v>
      </c>
      <c r="AB767" s="209">
        <v>0.948148148148148</v>
      </c>
      <c r="AC767" s="155">
        <v>0.941605839416058</v>
      </c>
      <c r="AD767" s="173">
        <v>0.00654230873208983</v>
      </c>
    </row>
    <row r="768" spans="1:30">
      <c r="A768" s="175" t="s">
        <v>668</v>
      </c>
      <c r="B768" s="214" t="s">
        <v>1827</v>
      </c>
      <c r="C768" s="214" t="s">
        <v>764</v>
      </c>
      <c r="D768" s="153">
        <v>21</v>
      </c>
      <c r="E768" s="153">
        <v>21</v>
      </c>
      <c r="F768" s="151">
        <v>23</v>
      </c>
      <c r="G768" s="151">
        <v>23</v>
      </c>
      <c r="H768" s="151">
        <v>17</v>
      </c>
      <c r="I768" s="151">
        <v>17</v>
      </c>
      <c r="J768" s="172">
        <v>0.9</v>
      </c>
      <c r="K768" s="154">
        <v>1</v>
      </c>
      <c r="L768" s="154">
        <v>1</v>
      </c>
      <c r="M768" s="154">
        <v>1</v>
      </c>
      <c r="N768" s="207">
        <v>482</v>
      </c>
      <c r="O768" s="153">
        <v>465</v>
      </c>
      <c r="P768" s="153">
        <v>21</v>
      </c>
      <c r="Q768" s="151">
        <v>22</v>
      </c>
      <c r="R768" s="151">
        <v>16</v>
      </c>
      <c r="S768" s="154">
        <v>0.964730290456432</v>
      </c>
      <c r="T768" s="154">
        <v>1</v>
      </c>
      <c r="U768" s="155">
        <v>0.956521739130435</v>
      </c>
      <c r="V768" s="155">
        <v>0.941176470588235</v>
      </c>
      <c r="W768" s="173">
        <v>0.0434782608695652</v>
      </c>
      <c r="X768" s="158">
        <v>141</v>
      </c>
      <c r="Y768" s="208">
        <v>135</v>
      </c>
      <c r="Z768" s="208">
        <v>140</v>
      </c>
      <c r="AA768" s="208">
        <v>137</v>
      </c>
      <c r="AB768" s="209">
        <v>0.957446808510638</v>
      </c>
      <c r="AC768" s="155">
        <v>0.978571428571429</v>
      </c>
      <c r="AD768" s="173">
        <v>-0.0211246200607902</v>
      </c>
    </row>
    <row r="769" spans="1:30">
      <c r="A769" s="175" t="s">
        <v>668</v>
      </c>
      <c r="B769" s="214" t="s">
        <v>1827</v>
      </c>
      <c r="C769" s="214" t="s">
        <v>765</v>
      </c>
      <c r="D769" s="153">
        <v>38</v>
      </c>
      <c r="E769" s="153">
        <v>38</v>
      </c>
      <c r="F769" s="151">
        <v>38</v>
      </c>
      <c r="G769" s="151">
        <v>38</v>
      </c>
      <c r="H769" s="151">
        <v>31</v>
      </c>
      <c r="I769" s="151">
        <v>31</v>
      </c>
      <c r="J769" s="172">
        <v>0.9</v>
      </c>
      <c r="K769" s="154">
        <v>1</v>
      </c>
      <c r="L769" s="154">
        <v>1</v>
      </c>
      <c r="M769" s="154">
        <v>1</v>
      </c>
      <c r="N769" s="207">
        <v>852</v>
      </c>
      <c r="O769" s="153">
        <v>799</v>
      </c>
      <c r="P769" s="153">
        <v>34</v>
      </c>
      <c r="Q769" s="151">
        <v>35</v>
      </c>
      <c r="R769" s="151">
        <v>29</v>
      </c>
      <c r="S769" s="154">
        <v>0.937793427230047</v>
      </c>
      <c r="T769" s="154">
        <v>0.894736842105263</v>
      </c>
      <c r="U769" s="155">
        <v>0.921052631578947</v>
      </c>
      <c r="V769" s="155">
        <v>0.935483870967742</v>
      </c>
      <c r="W769" s="173">
        <v>-0.0263157894736842</v>
      </c>
      <c r="X769" s="158">
        <v>251</v>
      </c>
      <c r="Y769" s="208">
        <v>230</v>
      </c>
      <c r="Z769" s="208">
        <v>252</v>
      </c>
      <c r="AA769" s="208">
        <v>237</v>
      </c>
      <c r="AB769" s="209">
        <v>0.916334661354582</v>
      </c>
      <c r="AC769" s="155">
        <v>0.94047619047619</v>
      </c>
      <c r="AD769" s="173">
        <v>-0.0241415291216088</v>
      </c>
    </row>
    <row r="770" spans="1:30">
      <c r="A770" s="175" t="s">
        <v>668</v>
      </c>
      <c r="B770" s="214" t="s">
        <v>1827</v>
      </c>
      <c r="C770" s="214" t="s">
        <v>766</v>
      </c>
      <c r="D770" s="153">
        <v>60</v>
      </c>
      <c r="E770" s="153">
        <v>60</v>
      </c>
      <c r="F770" s="151">
        <v>62</v>
      </c>
      <c r="G770" s="151">
        <v>62</v>
      </c>
      <c r="H770" s="151">
        <v>51</v>
      </c>
      <c r="I770" s="151">
        <v>51</v>
      </c>
      <c r="J770" s="172">
        <v>0.9</v>
      </c>
      <c r="K770" s="154">
        <v>1</v>
      </c>
      <c r="L770" s="154">
        <v>1</v>
      </c>
      <c r="M770" s="154">
        <v>1</v>
      </c>
      <c r="N770" s="207">
        <v>1424</v>
      </c>
      <c r="O770" s="153">
        <v>1316</v>
      </c>
      <c r="P770" s="153">
        <v>60</v>
      </c>
      <c r="Q770" s="151">
        <v>58</v>
      </c>
      <c r="R770" s="151">
        <v>49</v>
      </c>
      <c r="S770" s="154">
        <v>0.924157303370786</v>
      </c>
      <c r="T770" s="154">
        <v>1</v>
      </c>
      <c r="U770" s="155">
        <v>0.935483870967742</v>
      </c>
      <c r="V770" s="155">
        <v>0.96078431372549</v>
      </c>
      <c r="W770" s="173">
        <v>0.0645161290322581</v>
      </c>
      <c r="X770" s="158">
        <v>408</v>
      </c>
      <c r="Y770" s="208">
        <v>388</v>
      </c>
      <c r="Z770" s="208">
        <v>418</v>
      </c>
      <c r="AA770" s="208">
        <v>402</v>
      </c>
      <c r="AB770" s="209">
        <v>0.950980392156863</v>
      </c>
      <c r="AC770" s="155">
        <v>0.961722488038278</v>
      </c>
      <c r="AD770" s="173">
        <v>-0.0107420958814148</v>
      </c>
    </row>
    <row r="771" spans="1:30">
      <c r="A771" s="175" t="s">
        <v>668</v>
      </c>
      <c r="B771" s="214" t="s">
        <v>1827</v>
      </c>
      <c r="C771" s="214" t="s">
        <v>767</v>
      </c>
      <c r="D771" s="153">
        <v>32</v>
      </c>
      <c r="E771" s="153">
        <v>32</v>
      </c>
      <c r="F771" s="151">
        <v>32</v>
      </c>
      <c r="G771" s="151">
        <v>32</v>
      </c>
      <c r="H771" s="151">
        <v>23</v>
      </c>
      <c r="I771" s="151">
        <v>23</v>
      </c>
      <c r="J771" s="172">
        <v>0.9</v>
      </c>
      <c r="K771" s="154">
        <v>1</v>
      </c>
      <c r="L771" s="154">
        <v>1</v>
      </c>
      <c r="M771" s="154">
        <v>1</v>
      </c>
      <c r="N771" s="207">
        <v>705</v>
      </c>
      <c r="O771" s="153">
        <v>702</v>
      </c>
      <c r="P771" s="153">
        <v>32</v>
      </c>
      <c r="Q771" s="151">
        <v>32</v>
      </c>
      <c r="R771" s="151">
        <v>23</v>
      </c>
      <c r="S771" s="154">
        <v>0.995744680851064</v>
      </c>
      <c r="T771" s="154">
        <v>1</v>
      </c>
      <c r="U771" s="155">
        <v>1</v>
      </c>
      <c r="V771" s="155">
        <v>1</v>
      </c>
      <c r="W771" s="173">
        <v>0</v>
      </c>
      <c r="X771" s="158">
        <v>202</v>
      </c>
      <c r="Y771" s="208">
        <v>201</v>
      </c>
      <c r="Z771" s="208">
        <v>207</v>
      </c>
      <c r="AA771" s="208">
        <v>207</v>
      </c>
      <c r="AB771" s="209">
        <v>0.995049504950495</v>
      </c>
      <c r="AC771" s="155">
        <v>1</v>
      </c>
      <c r="AD771" s="173">
        <v>-0.00495049504950495</v>
      </c>
    </row>
    <row r="772" spans="1:30">
      <c r="A772" s="175" t="s">
        <v>668</v>
      </c>
      <c r="B772" s="214" t="s">
        <v>1827</v>
      </c>
      <c r="C772" s="214" t="s">
        <v>768</v>
      </c>
      <c r="D772" s="153">
        <v>60</v>
      </c>
      <c r="E772" s="153">
        <v>59</v>
      </c>
      <c r="F772" s="151">
        <v>60</v>
      </c>
      <c r="G772" s="151">
        <v>59</v>
      </c>
      <c r="H772" s="151">
        <v>49</v>
      </c>
      <c r="I772" s="151">
        <v>48</v>
      </c>
      <c r="J772" s="172">
        <v>0.9</v>
      </c>
      <c r="K772" s="154">
        <v>0.983333333333333</v>
      </c>
      <c r="L772" s="154">
        <v>0.983333333333333</v>
      </c>
      <c r="M772" s="154">
        <v>0.979591836734694</v>
      </c>
      <c r="N772" s="207">
        <v>1372</v>
      </c>
      <c r="O772" s="153">
        <v>1300</v>
      </c>
      <c r="P772" s="153">
        <v>58</v>
      </c>
      <c r="Q772" s="151">
        <v>56</v>
      </c>
      <c r="R772" s="151">
        <v>46</v>
      </c>
      <c r="S772" s="154">
        <v>0.947521865889213</v>
      </c>
      <c r="T772" s="154">
        <v>0.966666666666667</v>
      </c>
      <c r="U772" s="155">
        <v>0.933333333333333</v>
      </c>
      <c r="V772" s="155">
        <v>0.938775510204082</v>
      </c>
      <c r="W772" s="173">
        <v>0.0333333333333333</v>
      </c>
      <c r="X772" s="158">
        <v>390</v>
      </c>
      <c r="Y772" s="208">
        <v>369</v>
      </c>
      <c r="Z772" s="208">
        <v>405</v>
      </c>
      <c r="AA772" s="208">
        <v>383</v>
      </c>
      <c r="AB772" s="209">
        <v>0.946153846153846</v>
      </c>
      <c r="AC772" s="155">
        <v>0.945679012345679</v>
      </c>
      <c r="AD772" s="173">
        <v>0.000474833808167152</v>
      </c>
    </row>
    <row r="773" spans="1:30">
      <c r="A773" s="175" t="s">
        <v>668</v>
      </c>
      <c r="B773" s="214" t="s">
        <v>1827</v>
      </c>
      <c r="C773" s="214" t="s">
        <v>769</v>
      </c>
      <c r="D773" s="153">
        <v>38</v>
      </c>
      <c r="E773" s="153">
        <v>38</v>
      </c>
      <c r="F773" s="151">
        <v>39</v>
      </c>
      <c r="G773" s="151">
        <v>39</v>
      </c>
      <c r="H773" s="151">
        <v>37</v>
      </c>
      <c r="I773" s="151">
        <v>37</v>
      </c>
      <c r="J773" s="172">
        <v>0.9</v>
      </c>
      <c r="K773" s="154">
        <v>1</v>
      </c>
      <c r="L773" s="154">
        <v>1</v>
      </c>
      <c r="M773" s="154">
        <v>1</v>
      </c>
      <c r="N773" s="207">
        <v>953</v>
      </c>
      <c r="O773" s="153">
        <v>914</v>
      </c>
      <c r="P773" s="153">
        <v>38</v>
      </c>
      <c r="Q773" s="151">
        <v>39</v>
      </c>
      <c r="R773" s="151">
        <v>37</v>
      </c>
      <c r="S773" s="154">
        <v>0.959076600209864</v>
      </c>
      <c r="T773" s="154">
        <v>1</v>
      </c>
      <c r="U773" s="155">
        <v>1</v>
      </c>
      <c r="V773" s="155">
        <v>1</v>
      </c>
      <c r="W773" s="173">
        <v>0</v>
      </c>
      <c r="X773" s="158">
        <v>267</v>
      </c>
      <c r="Y773" s="208">
        <v>262</v>
      </c>
      <c r="Z773" s="208">
        <v>281</v>
      </c>
      <c r="AA773" s="208">
        <v>264</v>
      </c>
      <c r="AB773" s="209">
        <v>0.9812734082397</v>
      </c>
      <c r="AC773" s="155">
        <v>0.939501779359431</v>
      </c>
      <c r="AD773" s="173">
        <v>0.0417716288802698</v>
      </c>
    </row>
    <row r="774" spans="1:30">
      <c r="A774" s="175" t="s">
        <v>668</v>
      </c>
      <c r="B774" s="214" t="s">
        <v>1827</v>
      </c>
      <c r="C774" s="214" t="s">
        <v>770</v>
      </c>
      <c r="D774" s="153">
        <v>33</v>
      </c>
      <c r="E774" s="153">
        <v>33</v>
      </c>
      <c r="F774" s="151">
        <v>35</v>
      </c>
      <c r="G774" s="151">
        <v>35</v>
      </c>
      <c r="H774" s="151">
        <v>29</v>
      </c>
      <c r="I774" s="151">
        <v>29</v>
      </c>
      <c r="J774" s="172">
        <v>0.9</v>
      </c>
      <c r="K774" s="154">
        <v>1</v>
      </c>
      <c r="L774" s="154">
        <v>1</v>
      </c>
      <c r="M774" s="154">
        <v>1</v>
      </c>
      <c r="N774" s="207">
        <v>805</v>
      </c>
      <c r="O774" s="153">
        <v>756</v>
      </c>
      <c r="P774" s="153">
        <v>31</v>
      </c>
      <c r="Q774" s="151">
        <v>33</v>
      </c>
      <c r="R774" s="151">
        <v>25</v>
      </c>
      <c r="S774" s="154">
        <v>0.939130434782609</v>
      </c>
      <c r="T774" s="154">
        <v>0.939393939393939</v>
      </c>
      <c r="U774" s="155">
        <v>0.942857142857143</v>
      </c>
      <c r="V774" s="155">
        <v>0.862068965517241</v>
      </c>
      <c r="W774" s="173">
        <v>-0.00346320346320339</v>
      </c>
      <c r="X774" s="158">
        <v>231</v>
      </c>
      <c r="Y774" s="208">
        <v>216</v>
      </c>
      <c r="Z774" s="208">
        <v>236</v>
      </c>
      <c r="AA774" s="208">
        <v>217</v>
      </c>
      <c r="AB774" s="209">
        <v>0.935064935064935</v>
      </c>
      <c r="AC774" s="155">
        <v>0.919491525423729</v>
      </c>
      <c r="AD774" s="173">
        <v>0.0155734096412062</v>
      </c>
    </row>
    <row r="775" spans="1:30">
      <c r="A775" s="175" t="s">
        <v>668</v>
      </c>
      <c r="B775" s="214" t="s">
        <v>1827</v>
      </c>
      <c r="C775" s="214" t="s">
        <v>771</v>
      </c>
      <c r="D775" s="153">
        <v>42</v>
      </c>
      <c r="E775" s="153">
        <v>42</v>
      </c>
      <c r="F775" s="151">
        <v>43</v>
      </c>
      <c r="G775" s="151">
        <v>43</v>
      </c>
      <c r="H775" s="151">
        <v>37</v>
      </c>
      <c r="I775" s="151">
        <v>37</v>
      </c>
      <c r="J775" s="172">
        <v>0.9</v>
      </c>
      <c r="K775" s="154">
        <v>1</v>
      </c>
      <c r="L775" s="154">
        <v>1</v>
      </c>
      <c r="M775" s="154">
        <v>1</v>
      </c>
      <c r="N775" s="207">
        <v>975</v>
      </c>
      <c r="O775" s="153">
        <v>911</v>
      </c>
      <c r="P775" s="153">
        <v>40</v>
      </c>
      <c r="Q775" s="151">
        <v>43</v>
      </c>
      <c r="R775" s="151">
        <v>36</v>
      </c>
      <c r="S775" s="154">
        <v>0.934358974358974</v>
      </c>
      <c r="T775" s="154">
        <v>0.952380952380952</v>
      </c>
      <c r="U775" s="155">
        <v>1</v>
      </c>
      <c r="V775" s="155">
        <v>0.972972972972973</v>
      </c>
      <c r="W775" s="173">
        <v>-0.0476190476190477</v>
      </c>
      <c r="X775" s="158">
        <v>288</v>
      </c>
      <c r="Y775" s="208">
        <v>274</v>
      </c>
      <c r="Z775" s="208">
        <v>286</v>
      </c>
      <c r="AA775" s="208">
        <v>266</v>
      </c>
      <c r="AB775" s="209">
        <v>0.951388888888889</v>
      </c>
      <c r="AC775" s="155">
        <v>0.93006993006993</v>
      </c>
      <c r="AD775" s="173">
        <v>0.0213189588189587</v>
      </c>
    </row>
    <row r="776" spans="1:30">
      <c r="A776" s="175" t="s">
        <v>668</v>
      </c>
      <c r="B776" s="214" t="s">
        <v>1827</v>
      </c>
      <c r="C776" s="214" t="s">
        <v>772</v>
      </c>
      <c r="D776" s="153">
        <v>35</v>
      </c>
      <c r="E776" s="153">
        <v>33</v>
      </c>
      <c r="F776" s="151">
        <v>34</v>
      </c>
      <c r="G776" s="151">
        <v>32</v>
      </c>
      <c r="H776" s="151">
        <v>25</v>
      </c>
      <c r="I776" s="151">
        <v>25</v>
      </c>
      <c r="J776" s="172">
        <v>0.9</v>
      </c>
      <c r="K776" s="154">
        <v>0.942857142857143</v>
      </c>
      <c r="L776" s="154">
        <v>0.941176470588235</v>
      </c>
      <c r="M776" s="154">
        <v>1</v>
      </c>
      <c r="N776" s="207">
        <v>741</v>
      </c>
      <c r="O776" s="153">
        <v>696</v>
      </c>
      <c r="P776" s="153">
        <v>31</v>
      </c>
      <c r="Q776" s="151">
        <v>29</v>
      </c>
      <c r="R776" s="151">
        <v>23</v>
      </c>
      <c r="S776" s="154">
        <v>0.939271255060729</v>
      </c>
      <c r="T776" s="154">
        <v>0.885714285714286</v>
      </c>
      <c r="U776" s="155">
        <v>0.852941176470588</v>
      </c>
      <c r="V776" s="155">
        <v>0.92</v>
      </c>
      <c r="W776" s="173">
        <v>0.0327731092436975</v>
      </c>
      <c r="X776" s="158">
        <v>218</v>
      </c>
      <c r="Y776" s="208">
        <v>200</v>
      </c>
      <c r="Z776" s="208">
        <v>215</v>
      </c>
      <c r="AA776" s="208">
        <v>204</v>
      </c>
      <c r="AB776" s="209">
        <v>0.917431192660551</v>
      </c>
      <c r="AC776" s="155">
        <v>0.948837209302326</v>
      </c>
      <c r="AD776" s="173">
        <v>-0.0314060166417751</v>
      </c>
    </row>
    <row r="777" spans="1:30">
      <c r="A777" s="175" t="s">
        <v>668</v>
      </c>
      <c r="B777" s="214" t="s">
        <v>1827</v>
      </c>
      <c r="C777" s="214" t="s">
        <v>773</v>
      </c>
      <c r="D777" s="153">
        <v>32</v>
      </c>
      <c r="E777" s="153">
        <v>32</v>
      </c>
      <c r="F777" s="151">
        <v>33</v>
      </c>
      <c r="G777" s="151">
        <v>33</v>
      </c>
      <c r="H777" s="151">
        <v>23</v>
      </c>
      <c r="I777" s="151">
        <v>23</v>
      </c>
      <c r="J777" s="172">
        <v>0.9</v>
      </c>
      <c r="K777" s="154">
        <v>1</v>
      </c>
      <c r="L777" s="154">
        <v>1</v>
      </c>
      <c r="M777" s="154">
        <v>1</v>
      </c>
      <c r="N777" s="207">
        <v>697</v>
      </c>
      <c r="O777" s="153">
        <v>696</v>
      </c>
      <c r="P777" s="153">
        <v>32</v>
      </c>
      <c r="Q777" s="151">
        <v>33</v>
      </c>
      <c r="R777" s="151">
        <v>23</v>
      </c>
      <c r="S777" s="154">
        <v>0.998565279770445</v>
      </c>
      <c r="T777" s="154">
        <v>1</v>
      </c>
      <c r="U777" s="155">
        <v>1</v>
      </c>
      <c r="V777" s="155">
        <v>1</v>
      </c>
      <c r="W777" s="173">
        <v>0</v>
      </c>
      <c r="X777" s="158">
        <v>202</v>
      </c>
      <c r="Y777" s="208">
        <v>202</v>
      </c>
      <c r="Z777" s="208">
        <v>206</v>
      </c>
      <c r="AA777" s="208">
        <v>205</v>
      </c>
      <c r="AB777" s="209">
        <v>1</v>
      </c>
      <c r="AC777" s="155">
        <v>0.995145631067961</v>
      </c>
      <c r="AD777" s="173">
        <v>0.00485436893203883</v>
      </c>
    </row>
    <row r="778" spans="1:30">
      <c r="A778" s="175" t="s">
        <v>668</v>
      </c>
      <c r="B778" s="214" t="s">
        <v>1827</v>
      </c>
      <c r="C778" s="214" t="s">
        <v>774</v>
      </c>
      <c r="D778" s="153">
        <v>43</v>
      </c>
      <c r="E778" s="153">
        <v>43</v>
      </c>
      <c r="F778" s="151">
        <v>46</v>
      </c>
      <c r="G778" s="151">
        <v>46</v>
      </c>
      <c r="H778" s="151">
        <v>33</v>
      </c>
      <c r="I778" s="151">
        <v>33</v>
      </c>
      <c r="J778" s="172">
        <v>0.9</v>
      </c>
      <c r="K778" s="154">
        <v>1</v>
      </c>
      <c r="L778" s="154">
        <v>1</v>
      </c>
      <c r="M778" s="154">
        <v>1</v>
      </c>
      <c r="N778" s="207">
        <v>931</v>
      </c>
      <c r="O778" s="153">
        <v>903</v>
      </c>
      <c r="P778" s="153">
        <v>42</v>
      </c>
      <c r="Q778" s="151">
        <v>45</v>
      </c>
      <c r="R778" s="151">
        <v>33</v>
      </c>
      <c r="S778" s="154">
        <v>0.969924812030075</v>
      </c>
      <c r="T778" s="154">
        <v>0.976744186046512</v>
      </c>
      <c r="U778" s="155">
        <v>0.978260869565217</v>
      </c>
      <c r="V778" s="155">
        <v>1</v>
      </c>
      <c r="W778" s="173">
        <v>-0.00151668351870582</v>
      </c>
      <c r="X778" s="158">
        <v>270</v>
      </c>
      <c r="Y778" s="208">
        <v>264</v>
      </c>
      <c r="Z778" s="208">
        <v>274</v>
      </c>
      <c r="AA778" s="208">
        <v>265</v>
      </c>
      <c r="AB778" s="209">
        <v>0.977777777777778</v>
      </c>
      <c r="AC778" s="155">
        <v>0.967153284671533</v>
      </c>
      <c r="AD778" s="173">
        <v>0.0106244931062449</v>
      </c>
    </row>
    <row r="779" spans="1:30">
      <c r="A779" s="175" t="s">
        <v>668</v>
      </c>
      <c r="B779" s="214" t="s">
        <v>1827</v>
      </c>
      <c r="C779" s="214" t="s">
        <v>775</v>
      </c>
      <c r="D779" s="153">
        <v>27</v>
      </c>
      <c r="E779" s="153">
        <v>27</v>
      </c>
      <c r="F779" s="151">
        <v>27</v>
      </c>
      <c r="G779" s="151">
        <v>27</v>
      </c>
      <c r="H779" s="151">
        <v>25</v>
      </c>
      <c r="I779" s="151">
        <v>25</v>
      </c>
      <c r="J779" s="172">
        <v>0.9</v>
      </c>
      <c r="K779" s="154">
        <v>1</v>
      </c>
      <c r="L779" s="154">
        <v>1</v>
      </c>
      <c r="M779" s="154">
        <v>1</v>
      </c>
      <c r="N779" s="207">
        <v>614</v>
      </c>
      <c r="O779" s="153">
        <v>607</v>
      </c>
      <c r="P779" s="153">
        <v>27</v>
      </c>
      <c r="Q779" s="151">
        <v>27</v>
      </c>
      <c r="R779" s="151">
        <v>24</v>
      </c>
      <c r="S779" s="154">
        <v>0.988599348534202</v>
      </c>
      <c r="T779" s="154">
        <v>1</v>
      </c>
      <c r="U779" s="155">
        <v>1</v>
      </c>
      <c r="V779" s="155">
        <v>0.96</v>
      </c>
      <c r="W779" s="173">
        <v>0</v>
      </c>
      <c r="X779" s="158">
        <v>183</v>
      </c>
      <c r="Y779" s="208">
        <v>181</v>
      </c>
      <c r="Z779" s="208">
        <v>177</v>
      </c>
      <c r="AA779" s="208">
        <v>175</v>
      </c>
      <c r="AB779" s="209">
        <v>0.989071038251366</v>
      </c>
      <c r="AC779" s="155">
        <v>0.988700564971751</v>
      </c>
      <c r="AD779" s="173">
        <v>0.000370473279614703</v>
      </c>
    </row>
    <row r="780" spans="1:30">
      <c r="A780" s="175" t="s">
        <v>668</v>
      </c>
      <c r="B780" s="214" t="s">
        <v>1824</v>
      </c>
      <c r="C780" s="214" t="s">
        <v>776</v>
      </c>
      <c r="D780" s="153">
        <v>41</v>
      </c>
      <c r="E780" s="153">
        <v>41</v>
      </c>
      <c r="F780" s="151">
        <v>42</v>
      </c>
      <c r="G780" s="151">
        <v>42</v>
      </c>
      <c r="H780" s="151">
        <v>32</v>
      </c>
      <c r="I780" s="151">
        <v>32</v>
      </c>
      <c r="J780" s="172">
        <v>0.9</v>
      </c>
      <c r="K780" s="154">
        <v>1</v>
      </c>
      <c r="L780" s="154">
        <v>1</v>
      </c>
      <c r="M780" s="154">
        <v>1</v>
      </c>
      <c r="N780" s="207">
        <v>943</v>
      </c>
      <c r="O780" s="153">
        <v>927</v>
      </c>
      <c r="P780" s="153">
        <v>41</v>
      </c>
      <c r="Q780" s="151">
        <v>42</v>
      </c>
      <c r="R780" s="151">
        <v>32</v>
      </c>
      <c r="S780" s="154">
        <v>0.983032873806999</v>
      </c>
      <c r="T780" s="154">
        <v>1</v>
      </c>
      <c r="U780" s="155">
        <v>1</v>
      </c>
      <c r="V780" s="155">
        <v>1</v>
      </c>
      <c r="W780" s="173">
        <v>0</v>
      </c>
      <c r="X780" s="158">
        <v>270</v>
      </c>
      <c r="Y780" s="208">
        <v>270</v>
      </c>
      <c r="Z780" s="208">
        <v>279</v>
      </c>
      <c r="AA780" s="208">
        <v>273</v>
      </c>
      <c r="AB780" s="209">
        <v>1</v>
      </c>
      <c r="AC780" s="155">
        <v>0.978494623655914</v>
      </c>
      <c r="AD780" s="173">
        <v>0.021505376344086</v>
      </c>
    </row>
    <row r="781" spans="1:30">
      <c r="A781" s="175" t="s">
        <v>668</v>
      </c>
      <c r="B781" s="214" t="s">
        <v>1824</v>
      </c>
      <c r="C781" s="214" t="s">
        <v>777</v>
      </c>
      <c r="D781" s="153">
        <v>38</v>
      </c>
      <c r="E781" s="153">
        <v>38</v>
      </c>
      <c r="F781" s="151">
        <v>39</v>
      </c>
      <c r="G781" s="151">
        <v>39</v>
      </c>
      <c r="H781" s="151">
        <v>26</v>
      </c>
      <c r="I781" s="151">
        <v>26</v>
      </c>
      <c r="J781" s="172">
        <v>0.9</v>
      </c>
      <c r="K781" s="154">
        <v>1</v>
      </c>
      <c r="L781" s="154">
        <v>1</v>
      </c>
      <c r="M781" s="154">
        <v>1</v>
      </c>
      <c r="N781" s="207">
        <v>832</v>
      </c>
      <c r="O781" s="153">
        <v>823</v>
      </c>
      <c r="P781" s="153">
        <v>37</v>
      </c>
      <c r="Q781" s="151">
        <v>38</v>
      </c>
      <c r="R781" s="151">
        <v>26</v>
      </c>
      <c r="S781" s="154">
        <v>0.989182692307692</v>
      </c>
      <c r="T781" s="154">
        <v>0.973684210526316</v>
      </c>
      <c r="U781" s="155">
        <v>0.974358974358974</v>
      </c>
      <c r="V781" s="155">
        <v>1</v>
      </c>
      <c r="W781" s="173">
        <v>-0.00067476383265852</v>
      </c>
      <c r="X781" s="158">
        <v>241</v>
      </c>
      <c r="Y781" s="208">
        <v>238</v>
      </c>
      <c r="Z781" s="208">
        <v>243</v>
      </c>
      <c r="AA781" s="208">
        <v>241</v>
      </c>
      <c r="AB781" s="209">
        <v>0.987551867219917</v>
      </c>
      <c r="AC781" s="155">
        <v>0.991769547325103</v>
      </c>
      <c r="AD781" s="173">
        <v>-0.00421768010518586</v>
      </c>
    </row>
    <row r="782" spans="1:30">
      <c r="A782" s="175" t="s">
        <v>668</v>
      </c>
      <c r="B782" s="214" t="s">
        <v>1824</v>
      </c>
      <c r="C782" s="214" t="s">
        <v>778</v>
      </c>
      <c r="D782" s="153">
        <v>29</v>
      </c>
      <c r="E782" s="153">
        <v>29</v>
      </c>
      <c r="F782" s="151">
        <v>34</v>
      </c>
      <c r="G782" s="151">
        <v>34</v>
      </c>
      <c r="H782" s="151">
        <v>27</v>
      </c>
      <c r="I782" s="151">
        <v>27</v>
      </c>
      <c r="J782" s="172">
        <v>0.9</v>
      </c>
      <c r="K782" s="154">
        <v>1</v>
      </c>
      <c r="L782" s="154">
        <v>1</v>
      </c>
      <c r="M782" s="154">
        <v>1</v>
      </c>
      <c r="N782" s="207">
        <v>717</v>
      </c>
      <c r="O782" s="153">
        <v>717</v>
      </c>
      <c r="P782" s="153">
        <v>29</v>
      </c>
      <c r="Q782" s="151">
        <v>34</v>
      </c>
      <c r="R782" s="151">
        <v>27</v>
      </c>
      <c r="S782" s="154">
        <v>1</v>
      </c>
      <c r="T782" s="154">
        <v>1</v>
      </c>
      <c r="U782" s="155">
        <v>1</v>
      </c>
      <c r="V782" s="155">
        <v>1</v>
      </c>
      <c r="W782" s="173">
        <v>0</v>
      </c>
      <c r="X782" s="158">
        <v>206</v>
      </c>
      <c r="Y782" s="208">
        <v>206</v>
      </c>
      <c r="Z782" s="208">
        <v>213</v>
      </c>
      <c r="AA782" s="208">
        <v>213</v>
      </c>
      <c r="AB782" s="209">
        <v>1</v>
      </c>
      <c r="AC782" s="155">
        <v>1</v>
      </c>
      <c r="AD782" s="173">
        <v>0</v>
      </c>
    </row>
    <row r="783" spans="1:30">
      <c r="A783" s="175" t="s">
        <v>668</v>
      </c>
      <c r="B783" s="214" t="s">
        <v>1824</v>
      </c>
      <c r="C783" s="214" t="s">
        <v>779</v>
      </c>
      <c r="D783" s="153">
        <v>29</v>
      </c>
      <c r="E783" s="153">
        <v>29</v>
      </c>
      <c r="F783" s="151">
        <v>28</v>
      </c>
      <c r="G783" s="151">
        <v>28</v>
      </c>
      <c r="H783" s="151">
        <v>18</v>
      </c>
      <c r="I783" s="151">
        <v>18</v>
      </c>
      <c r="J783" s="172">
        <v>0.9</v>
      </c>
      <c r="K783" s="154">
        <v>1</v>
      </c>
      <c r="L783" s="154">
        <v>1</v>
      </c>
      <c r="M783" s="154">
        <v>1</v>
      </c>
      <c r="N783" s="207">
        <v>624</v>
      </c>
      <c r="O783" s="153">
        <v>607</v>
      </c>
      <c r="P783" s="153">
        <v>29</v>
      </c>
      <c r="Q783" s="151">
        <v>28</v>
      </c>
      <c r="R783" s="151">
        <v>18</v>
      </c>
      <c r="S783" s="154">
        <v>0.97275641025641</v>
      </c>
      <c r="T783" s="154">
        <v>1</v>
      </c>
      <c r="U783" s="155">
        <v>1</v>
      </c>
      <c r="V783" s="155">
        <v>1</v>
      </c>
      <c r="W783" s="173">
        <v>0</v>
      </c>
      <c r="X783" s="158">
        <v>175</v>
      </c>
      <c r="Y783" s="208">
        <v>170</v>
      </c>
      <c r="Z783" s="208">
        <v>200</v>
      </c>
      <c r="AA783" s="208">
        <v>192</v>
      </c>
      <c r="AB783" s="209">
        <v>0.971428571428571</v>
      </c>
      <c r="AC783" s="155">
        <v>0.96</v>
      </c>
      <c r="AD783" s="173">
        <v>0.0114285714285715</v>
      </c>
    </row>
    <row r="784" spans="1:30">
      <c r="A784" s="175" t="s">
        <v>668</v>
      </c>
      <c r="B784" s="214" t="s">
        <v>1824</v>
      </c>
      <c r="C784" s="214" t="s">
        <v>780</v>
      </c>
      <c r="D784" s="153">
        <v>30</v>
      </c>
      <c r="E784" s="153">
        <v>30</v>
      </c>
      <c r="F784" s="151">
        <v>31</v>
      </c>
      <c r="G784" s="151">
        <v>31</v>
      </c>
      <c r="H784" s="151">
        <v>27</v>
      </c>
      <c r="I784" s="151">
        <v>27</v>
      </c>
      <c r="J784" s="172">
        <v>0.9</v>
      </c>
      <c r="K784" s="154">
        <v>1</v>
      </c>
      <c r="L784" s="154">
        <v>1</v>
      </c>
      <c r="M784" s="154">
        <v>1</v>
      </c>
      <c r="N784" s="207">
        <v>717</v>
      </c>
      <c r="O784" s="153">
        <v>698</v>
      </c>
      <c r="P784" s="153">
        <v>30</v>
      </c>
      <c r="Q784" s="151">
        <v>30</v>
      </c>
      <c r="R784" s="151">
        <v>26</v>
      </c>
      <c r="S784" s="154">
        <v>0.97350069735007</v>
      </c>
      <c r="T784" s="154">
        <v>1</v>
      </c>
      <c r="U784" s="155">
        <v>0.967741935483871</v>
      </c>
      <c r="V784" s="155">
        <v>0.962962962962963</v>
      </c>
      <c r="W784" s="173">
        <v>0.032258064516129</v>
      </c>
      <c r="X784" s="158">
        <v>204</v>
      </c>
      <c r="Y784" s="208">
        <v>196</v>
      </c>
      <c r="Z784" s="208">
        <v>210</v>
      </c>
      <c r="AA784" s="208">
        <v>204</v>
      </c>
      <c r="AB784" s="209">
        <v>0.96078431372549</v>
      </c>
      <c r="AC784" s="155">
        <v>0.971428571428571</v>
      </c>
      <c r="AD784" s="173">
        <v>-0.0106442577030812</v>
      </c>
    </row>
    <row r="785" spans="1:30">
      <c r="A785" s="175" t="s">
        <v>668</v>
      </c>
      <c r="B785" s="214" t="s">
        <v>1824</v>
      </c>
      <c r="C785" s="214" t="s">
        <v>781</v>
      </c>
      <c r="D785" s="153">
        <v>36</v>
      </c>
      <c r="E785" s="153">
        <v>36</v>
      </c>
      <c r="F785" s="151">
        <v>38</v>
      </c>
      <c r="G785" s="151">
        <v>38</v>
      </c>
      <c r="H785" s="151">
        <v>32</v>
      </c>
      <c r="I785" s="151">
        <v>31</v>
      </c>
      <c r="J785" s="172">
        <v>0.9</v>
      </c>
      <c r="K785" s="154">
        <v>1</v>
      </c>
      <c r="L785" s="154">
        <v>1</v>
      </c>
      <c r="M785" s="154">
        <v>0.96875</v>
      </c>
      <c r="N785" s="207">
        <v>811</v>
      </c>
      <c r="O785" s="153">
        <v>775</v>
      </c>
      <c r="P785" s="153">
        <v>36</v>
      </c>
      <c r="Q785" s="151">
        <v>38</v>
      </c>
      <c r="R785" s="151">
        <v>31</v>
      </c>
      <c r="S785" s="154">
        <v>0.955610357583231</v>
      </c>
      <c r="T785" s="154">
        <v>1</v>
      </c>
      <c r="U785" s="155">
        <v>1</v>
      </c>
      <c r="V785" s="155">
        <v>0.96875</v>
      </c>
      <c r="W785" s="173">
        <v>0</v>
      </c>
      <c r="X785" s="158">
        <v>239</v>
      </c>
      <c r="Y785" s="208">
        <v>229</v>
      </c>
      <c r="Z785" s="208">
        <v>232</v>
      </c>
      <c r="AA785" s="208">
        <v>218</v>
      </c>
      <c r="AB785" s="209">
        <v>0.9581589958159</v>
      </c>
      <c r="AC785" s="155">
        <v>0.939655172413793</v>
      </c>
      <c r="AD785" s="173">
        <v>0.0185038234021064</v>
      </c>
    </row>
    <row r="786" spans="1:30">
      <c r="A786" s="175" t="s">
        <v>668</v>
      </c>
      <c r="B786" s="214" t="s">
        <v>1824</v>
      </c>
      <c r="C786" s="214" t="s">
        <v>782</v>
      </c>
      <c r="D786" s="153">
        <v>34</v>
      </c>
      <c r="E786" s="153">
        <v>34</v>
      </c>
      <c r="F786" s="151">
        <v>35</v>
      </c>
      <c r="G786" s="151">
        <v>35</v>
      </c>
      <c r="H786" s="151">
        <v>27</v>
      </c>
      <c r="I786" s="151">
        <v>27</v>
      </c>
      <c r="J786" s="172">
        <v>0.9</v>
      </c>
      <c r="K786" s="154">
        <v>1</v>
      </c>
      <c r="L786" s="154">
        <v>1</v>
      </c>
      <c r="M786" s="154">
        <v>1</v>
      </c>
      <c r="N786" s="207">
        <v>757</v>
      </c>
      <c r="O786" s="153">
        <v>723</v>
      </c>
      <c r="P786" s="153">
        <v>33</v>
      </c>
      <c r="Q786" s="151">
        <v>35</v>
      </c>
      <c r="R786" s="151">
        <v>27</v>
      </c>
      <c r="S786" s="154">
        <v>0.955085865257596</v>
      </c>
      <c r="T786" s="154">
        <v>0.970588235294118</v>
      </c>
      <c r="U786" s="155">
        <v>1</v>
      </c>
      <c r="V786" s="155">
        <v>1</v>
      </c>
      <c r="W786" s="173">
        <v>-0.0294117647058824</v>
      </c>
      <c r="X786" s="158">
        <v>224</v>
      </c>
      <c r="Y786" s="208">
        <v>218</v>
      </c>
      <c r="Z786" s="208">
        <v>219</v>
      </c>
      <c r="AA786" s="208">
        <v>210</v>
      </c>
      <c r="AB786" s="209">
        <v>0.973214285714286</v>
      </c>
      <c r="AC786" s="155">
        <v>0.958904109589041</v>
      </c>
      <c r="AD786" s="173">
        <v>0.0143101761252447</v>
      </c>
    </row>
    <row r="787" spans="1:30">
      <c r="A787" s="175" t="s">
        <v>668</v>
      </c>
      <c r="B787" s="214" t="s">
        <v>1824</v>
      </c>
      <c r="C787" s="214" t="s">
        <v>783</v>
      </c>
      <c r="D787" s="153">
        <v>32</v>
      </c>
      <c r="E787" s="153">
        <v>32</v>
      </c>
      <c r="F787" s="151">
        <v>36</v>
      </c>
      <c r="G787" s="151">
        <v>36</v>
      </c>
      <c r="H787" s="151">
        <v>25</v>
      </c>
      <c r="I787" s="151">
        <v>25</v>
      </c>
      <c r="J787" s="172">
        <v>0.9</v>
      </c>
      <c r="K787" s="154">
        <v>1</v>
      </c>
      <c r="L787" s="154">
        <v>1</v>
      </c>
      <c r="M787" s="154">
        <v>1</v>
      </c>
      <c r="N787" s="207">
        <v>762</v>
      </c>
      <c r="O787" s="153">
        <v>750</v>
      </c>
      <c r="P787" s="153">
        <v>32</v>
      </c>
      <c r="Q787" s="151">
        <v>35</v>
      </c>
      <c r="R787" s="151">
        <v>24</v>
      </c>
      <c r="S787" s="154">
        <v>0.984251968503937</v>
      </c>
      <c r="T787" s="154">
        <v>1</v>
      </c>
      <c r="U787" s="155">
        <v>0.972222222222222</v>
      </c>
      <c r="V787" s="155">
        <v>0.96</v>
      </c>
      <c r="W787" s="173">
        <v>0.0277777777777778</v>
      </c>
      <c r="X787" s="158">
        <v>213</v>
      </c>
      <c r="Y787" s="208">
        <v>208</v>
      </c>
      <c r="Z787" s="208">
        <v>242</v>
      </c>
      <c r="AA787" s="208">
        <v>238</v>
      </c>
      <c r="AB787" s="209">
        <v>0.976525821596244</v>
      </c>
      <c r="AC787" s="155">
        <v>0.983471074380165</v>
      </c>
      <c r="AD787" s="173">
        <v>-0.00694525278392122</v>
      </c>
    </row>
    <row r="788" spans="1:30">
      <c r="A788" s="175" t="s">
        <v>668</v>
      </c>
      <c r="B788" s="214" t="s">
        <v>1824</v>
      </c>
      <c r="C788" s="214" t="s">
        <v>784</v>
      </c>
      <c r="D788" s="153">
        <v>22</v>
      </c>
      <c r="E788" s="153">
        <v>22</v>
      </c>
      <c r="F788" s="151">
        <v>22</v>
      </c>
      <c r="G788" s="151">
        <v>22</v>
      </c>
      <c r="H788" s="151">
        <v>15</v>
      </c>
      <c r="I788" s="151">
        <v>15</v>
      </c>
      <c r="J788" s="172">
        <v>0.9</v>
      </c>
      <c r="K788" s="154">
        <v>1</v>
      </c>
      <c r="L788" s="154">
        <v>1</v>
      </c>
      <c r="M788" s="154">
        <v>1</v>
      </c>
      <c r="N788" s="207">
        <v>467</v>
      </c>
      <c r="O788" s="153">
        <v>454</v>
      </c>
      <c r="P788" s="153">
        <v>20</v>
      </c>
      <c r="Q788" s="151">
        <v>21</v>
      </c>
      <c r="R788" s="151">
        <v>14</v>
      </c>
      <c r="S788" s="154">
        <v>0.972162740899358</v>
      </c>
      <c r="T788" s="154">
        <v>0.909090909090909</v>
      </c>
      <c r="U788" s="155">
        <v>0.954545454545455</v>
      </c>
      <c r="V788" s="155">
        <v>0.933333333333333</v>
      </c>
      <c r="W788" s="173">
        <v>-0.0454545454545455</v>
      </c>
      <c r="X788" s="158">
        <v>133</v>
      </c>
      <c r="Y788" s="208">
        <v>127</v>
      </c>
      <c r="Z788" s="208">
        <v>141</v>
      </c>
      <c r="AA788" s="208">
        <v>138</v>
      </c>
      <c r="AB788" s="209">
        <v>0.954887218045113</v>
      </c>
      <c r="AC788" s="155">
        <v>0.978723404255319</v>
      </c>
      <c r="AD788" s="173">
        <v>-0.0238361862102063</v>
      </c>
    </row>
    <row r="789" spans="1:30">
      <c r="A789" s="175" t="s">
        <v>668</v>
      </c>
      <c r="B789" s="214" t="s">
        <v>1824</v>
      </c>
      <c r="C789" s="214" t="s">
        <v>785</v>
      </c>
      <c r="D789" s="153">
        <v>11</v>
      </c>
      <c r="E789" s="153">
        <v>11</v>
      </c>
      <c r="F789" s="151">
        <v>12</v>
      </c>
      <c r="G789" s="151">
        <v>12</v>
      </c>
      <c r="H789" s="151">
        <v>9</v>
      </c>
      <c r="I789" s="151">
        <v>9</v>
      </c>
      <c r="J789" s="172">
        <v>0.9</v>
      </c>
      <c r="K789" s="154">
        <v>1</v>
      </c>
      <c r="L789" s="154">
        <v>1</v>
      </c>
      <c r="M789" s="154">
        <v>1</v>
      </c>
      <c r="N789" s="207">
        <v>257</v>
      </c>
      <c r="O789" s="153">
        <v>227</v>
      </c>
      <c r="P789" s="153">
        <v>11</v>
      </c>
      <c r="Q789" s="151">
        <v>10</v>
      </c>
      <c r="R789" s="151">
        <v>7</v>
      </c>
      <c r="S789" s="154">
        <v>0.883268482490272</v>
      </c>
      <c r="T789" s="154">
        <v>1</v>
      </c>
      <c r="U789" s="155">
        <v>0.833333333333333</v>
      </c>
      <c r="V789" s="155">
        <v>0.777777777777778</v>
      </c>
      <c r="W789" s="173">
        <v>0.166666666666667</v>
      </c>
      <c r="X789" s="158">
        <v>72</v>
      </c>
      <c r="Y789" s="208">
        <v>62</v>
      </c>
      <c r="Z789" s="208">
        <v>82</v>
      </c>
      <c r="AA789" s="208">
        <v>73</v>
      </c>
      <c r="AB789" s="209">
        <v>0.861111111111111</v>
      </c>
      <c r="AC789" s="155">
        <v>0.890243902439024</v>
      </c>
      <c r="AD789" s="173">
        <v>-0.0291327913279132</v>
      </c>
    </row>
    <row r="790" spans="1:30">
      <c r="A790" s="175" t="s">
        <v>668</v>
      </c>
      <c r="B790" s="214" t="s">
        <v>1824</v>
      </c>
      <c r="C790" s="214" t="s">
        <v>786</v>
      </c>
      <c r="D790" s="153">
        <v>16</v>
      </c>
      <c r="E790" s="153">
        <v>16</v>
      </c>
      <c r="F790" s="151">
        <v>16</v>
      </c>
      <c r="G790" s="151">
        <v>16</v>
      </c>
      <c r="H790" s="151">
        <v>13</v>
      </c>
      <c r="I790" s="151">
        <v>13</v>
      </c>
      <c r="J790" s="172">
        <v>0.9</v>
      </c>
      <c r="K790" s="154">
        <v>1</v>
      </c>
      <c r="L790" s="154">
        <v>1</v>
      </c>
      <c r="M790" s="154">
        <v>1</v>
      </c>
      <c r="N790" s="207">
        <v>378</v>
      </c>
      <c r="O790" s="153">
        <v>378</v>
      </c>
      <c r="P790" s="153">
        <v>16</v>
      </c>
      <c r="Q790" s="151">
        <v>16</v>
      </c>
      <c r="R790" s="151">
        <v>13</v>
      </c>
      <c r="S790" s="154">
        <v>1</v>
      </c>
      <c r="T790" s="154">
        <v>1</v>
      </c>
      <c r="U790" s="155">
        <v>1</v>
      </c>
      <c r="V790" s="155">
        <v>1</v>
      </c>
      <c r="W790" s="173">
        <v>0</v>
      </c>
      <c r="X790" s="158">
        <v>109</v>
      </c>
      <c r="Y790" s="208">
        <v>109</v>
      </c>
      <c r="Z790" s="208">
        <v>111</v>
      </c>
      <c r="AA790" s="208">
        <v>111</v>
      </c>
      <c r="AB790" s="209">
        <v>1</v>
      </c>
      <c r="AC790" s="155">
        <v>1</v>
      </c>
      <c r="AD790" s="173">
        <v>0</v>
      </c>
    </row>
    <row r="791" spans="1:30">
      <c r="A791" s="175" t="s">
        <v>668</v>
      </c>
      <c r="B791" s="214" t="s">
        <v>1824</v>
      </c>
      <c r="C791" s="214" t="s">
        <v>787</v>
      </c>
      <c r="D791" s="153">
        <v>36</v>
      </c>
      <c r="E791" s="153">
        <v>36</v>
      </c>
      <c r="F791" s="151">
        <v>38</v>
      </c>
      <c r="G791" s="151">
        <v>37</v>
      </c>
      <c r="H791" s="151">
        <v>27</v>
      </c>
      <c r="I791" s="151">
        <v>27</v>
      </c>
      <c r="J791" s="172">
        <v>0.9</v>
      </c>
      <c r="K791" s="154">
        <v>1</v>
      </c>
      <c r="L791" s="154">
        <v>0.973684210526316</v>
      </c>
      <c r="M791" s="154">
        <v>1</v>
      </c>
      <c r="N791" s="207">
        <v>815</v>
      </c>
      <c r="O791" s="153">
        <v>677</v>
      </c>
      <c r="P791" s="153">
        <v>31</v>
      </c>
      <c r="Q791" s="151">
        <v>33</v>
      </c>
      <c r="R791" s="151">
        <v>22</v>
      </c>
      <c r="S791" s="154">
        <v>0.830674846625767</v>
      </c>
      <c r="T791" s="154">
        <v>0.861111111111111</v>
      </c>
      <c r="U791" s="155">
        <v>0.868421052631579</v>
      </c>
      <c r="V791" s="155">
        <v>0.814814814814815</v>
      </c>
      <c r="W791" s="173">
        <v>-0.00730994152046782</v>
      </c>
      <c r="X791" s="158">
        <v>237</v>
      </c>
      <c r="Y791" s="208">
        <v>204</v>
      </c>
      <c r="Z791" s="208">
        <v>235</v>
      </c>
      <c r="AA791" s="208">
        <v>191</v>
      </c>
      <c r="AB791" s="209">
        <v>0.860759493670886</v>
      </c>
      <c r="AC791" s="155">
        <v>0.812765957446808</v>
      </c>
      <c r="AD791" s="173">
        <v>0.0479935362240776</v>
      </c>
    </row>
    <row r="792" spans="1:30">
      <c r="A792" s="175" t="s">
        <v>668</v>
      </c>
      <c r="B792" s="214" t="s">
        <v>1824</v>
      </c>
      <c r="C792" s="214" t="s">
        <v>788</v>
      </c>
      <c r="D792" s="153">
        <v>30</v>
      </c>
      <c r="E792" s="153">
        <v>30</v>
      </c>
      <c r="F792" s="151">
        <v>30</v>
      </c>
      <c r="G792" s="151">
        <v>30</v>
      </c>
      <c r="H792" s="151">
        <v>23</v>
      </c>
      <c r="I792" s="151">
        <v>23</v>
      </c>
      <c r="J792" s="172">
        <v>0.9</v>
      </c>
      <c r="K792" s="154">
        <v>1</v>
      </c>
      <c r="L792" s="154">
        <v>1</v>
      </c>
      <c r="M792" s="154">
        <v>1</v>
      </c>
      <c r="N792" s="207">
        <v>675</v>
      </c>
      <c r="O792" s="153">
        <v>670</v>
      </c>
      <c r="P792" s="153">
        <v>29</v>
      </c>
      <c r="Q792" s="151">
        <v>30</v>
      </c>
      <c r="R792" s="151">
        <v>23</v>
      </c>
      <c r="S792" s="154">
        <v>0.992592592592593</v>
      </c>
      <c r="T792" s="154">
        <v>0.966666666666667</v>
      </c>
      <c r="U792" s="155">
        <v>1</v>
      </c>
      <c r="V792" s="155">
        <v>1</v>
      </c>
      <c r="W792" s="173">
        <v>-0.0333333333333333</v>
      </c>
      <c r="X792" s="158">
        <v>195</v>
      </c>
      <c r="Y792" s="208">
        <v>193</v>
      </c>
      <c r="Z792" s="208">
        <v>201</v>
      </c>
      <c r="AA792" s="208">
        <v>200</v>
      </c>
      <c r="AB792" s="209">
        <v>0.98974358974359</v>
      </c>
      <c r="AC792" s="155">
        <v>0.995024875621891</v>
      </c>
      <c r="AD792" s="173">
        <v>-0.00528128587830079</v>
      </c>
    </row>
    <row r="793" spans="1:30">
      <c r="A793" s="175" t="s">
        <v>668</v>
      </c>
      <c r="B793" s="214" t="s">
        <v>1824</v>
      </c>
      <c r="C793" s="214" t="s">
        <v>789</v>
      </c>
      <c r="D793" s="153">
        <v>46</v>
      </c>
      <c r="E793" s="153">
        <v>46</v>
      </c>
      <c r="F793" s="151">
        <v>47</v>
      </c>
      <c r="G793" s="151">
        <v>47</v>
      </c>
      <c r="H793" s="151">
        <v>31</v>
      </c>
      <c r="I793" s="151">
        <v>31</v>
      </c>
      <c r="J793" s="172">
        <v>0.9</v>
      </c>
      <c r="K793" s="154">
        <v>1</v>
      </c>
      <c r="L793" s="154">
        <v>1</v>
      </c>
      <c r="M793" s="154">
        <v>1</v>
      </c>
      <c r="N793" s="207">
        <v>957</v>
      </c>
      <c r="O793" s="153">
        <v>919</v>
      </c>
      <c r="P793" s="153">
        <v>46</v>
      </c>
      <c r="Q793" s="151">
        <v>46</v>
      </c>
      <c r="R793" s="151">
        <v>30</v>
      </c>
      <c r="S793" s="154">
        <v>0.960292580982236</v>
      </c>
      <c r="T793" s="154">
        <v>1</v>
      </c>
      <c r="U793" s="155">
        <v>0.978723404255319</v>
      </c>
      <c r="V793" s="155">
        <v>0.967741935483871</v>
      </c>
      <c r="W793" s="173">
        <v>0.0212765957446809</v>
      </c>
      <c r="X793" s="158">
        <v>281</v>
      </c>
      <c r="Y793" s="208">
        <v>276</v>
      </c>
      <c r="Z793" s="208">
        <v>279</v>
      </c>
      <c r="AA793" s="208">
        <v>264</v>
      </c>
      <c r="AB793" s="209">
        <v>0.98220640569395</v>
      </c>
      <c r="AC793" s="155">
        <v>0.946236559139785</v>
      </c>
      <c r="AD793" s="173">
        <v>0.0359698465541651</v>
      </c>
    </row>
    <row r="794" spans="1:30">
      <c r="A794" s="175" t="s">
        <v>668</v>
      </c>
      <c r="B794" s="214" t="s">
        <v>1824</v>
      </c>
      <c r="C794" s="214" t="s">
        <v>790</v>
      </c>
      <c r="D794" s="153">
        <v>17</v>
      </c>
      <c r="E794" s="153">
        <v>17</v>
      </c>
      <c r="F794" s="151">
        <v>19</v>
      </c>
      <c r="G794" s="151">
        <v>19</v>
      </c>
      <c r="H794" s="151">
        <v>13</v>
      </c>
      <c r="I794" s="151">
        <v>13</v>
      </c>
      <c r="J794" s="172">
        <v>0.9</v>
      </c>
      <c r="K794" s="154">
        <v>1</v>
      </c>
      <c r="L794" s="154">
        <v>1</v>
      </c>
      <c r="M794" s="154">
        <v>1</v>
      </c>
      <c r="N794" s="207">
        <v>391</v>
      </c>
      <c r="O794" s="153">
        <v>370</v>
      </c>
      <c r="P794" s="153">
        <v>17</v>
      </c>
      <c r="Q794" s="151">
        <v>19</v>
      </c>
      <c r="R794" s="151">
        <v>12</v>
      </c>
      <c r="S794" s="154">
        <v>0.946291560102302</v>
      </c>
      <c r="T794" s="154">
        <v>1</v>
      </c>
      <c r="U794" s="155">
        <v>1</v>
      </c>
      <c r="V794" s="155">
        <v>0.923076923076923</v>
      </c>
      <c r="W794" s="173">
        <v>0</v>
      </c>
      <c r="X794" s="158">
        <v>115</v>
      </c>
      <c r="Y794" s="208">
        <v>109</v>
      </c>
      <c r="Z794" s="208">
        <v>114</v>
      </c>
      <c r="AA794" s="208">
        <v>109</v>
      </c>
      <c r="AB794" s="209">
        <v>0.947826086956522</v>
      </c>
      <c r="AC794" s="155">
        <v>0.956140350877193</v>
      </c>
      <c r="AD794" s="173">
        <v>-0.00831426392067125</v>
      </c>
    </row>
    <row r="795" spans="1:30">
      <c r="A795" s="175" t="s">
        <v>668</v>
      </c>
      <c r="B795" s="214" t="s">
        <v>1824</v>
      </c>
      <c r="C795" s="214" t="s">
        <v>791</v>
      </c>
      <c r="D795" s="153">
        <v>37</v>
      </c>
      <c r="E795" s="153">
        <v>36</v>
      </c>
      <c r="F795" s="151">
        <v>38</v>
      </c>
      <c r="G795" s="151">
        <v>38</v>
      </c>
      <c r="H795" s="151">
        <v>30</v>
      </c>
      <c r="I795" s="151">
        <v>30</v>
      </c>
      <c r="J795" s="172">
        <v>0.9</v>
      </c>
      <c r="K795" s="154">
        <v>0.972972972972973</v>
      </c>
      <c r="L795" s="154">
        <v>1</v>
      </c>
      <c r="M795" s="154">
        <v>1</v>
      </c>
      <c r="N795" s="207">
        <v>870</v>
      </c>
      <c r="O795" s="153">
        <v>854</v>
      </c>
      <c r="P795" s="153">
        <v>35</v>
      </c>
      <c r="Q795" s="151">
        <v>37</v>
      </c>
      <c r="R795" s="151">
        <v>29</v>
      </c>
      <c r="S795" s="154">
        <v>0.981609195402299</v>
      </c>
      <c r="T795" s="154">
        <v>0.945945945945946</v>
      </c>
      <c r="U795" s="155">
        <v>0.973684210526316</v>
      </c>
      <c r="V795" s="155">
        <v>0.966666666666667</v>
      </c>
      <c r="W795" s="173">
        <v>-0.0277382645803699</v>
      </c>
      <c r="X795" s="158">
        <v>250</v>
      </c>
      <c r="Y795" s="208">
        <v>244</v>
      </c>
      <c r="Z795" s="208">
        <v>260</v>
      </c>
      <c r="AA795" s="208">
        <v>257</v>
      </c>
      <c r="AB795" s="209">
        <v>0.976</v>
      </c>
      <c r="AC795" s="155">
        <v>0.988461538461539</v>
      </c>
      <c r="AD795" s="173">
        <v>-0.0124615384615385</v>
      </c>
    </row>
    <row r="796" spans="1:30">
      <c r="A796" s="175" t="s">
        <v>668</v>
      </c>
      <c r="B796" s="214" t="s">
        <v>1824</v>
      </c>
      <c r="C796" s="214" t="s">
        <v>792</v>
      </c>
      <c r="D796" s="153">
        <v>31</v>
      </c>
      <c r="E796" s="153">
        <v>31</v>
      </c>
      <c r="F796" s="151">
        <v>32</v>
      </c>
      <c r="G796" s="151">
        <v>32</v>
      </c>
      <c r="H796" s="151">
        <v>23</v>
      </c>
      <c r="I796" s="151">
        <v>23</v>
      </c>
      <c r="J796" s="172">
        <v>0.9</v>
      </c>
      <c r="K796" s="154">
        <v>1</v>
      </c>
      <c r="L796" s="154">
        <v>1</v>
      </c>
      <c r="M796" s="154">
        <v>1</v>
      </c>
      <c r="N796" s="207">
        <v>683</v>
      </c>
      <c r="O796" s="153">
        <v>665</v>
      </c>
      <c r="P796" s="153">
        <v>28</v>
      </c>
      <c r="Q796" s="151">
        <v>31</v>
      </c>
      <c r="R796" s="151">
        <v>23</v>
      </c>
      <c r="S796" s="154">
        <v>0.973645680819912</v>
      </c>
      <c r="T796" s="154">
        <v>0.903225806451613</v>
      </c>
      <c r="U796" s="155">
        <v>0.96875</v>
      </c>
      <c r="V796" s="155">
        <v>1</v>
      </c>
      <c r="W796" s="173">
        <v>-0.0655241935483871</v>
      </c>
      <c r="X796" s="158">
        <v>205</v>
      </c>
      <c r="Y796" s="208">
        <v>196</v>
      </c>
      <c r="Z796" s="208">
        <v>198</v>
      </c>
      <c r="AA796" s="208">
        <v>193</v>
      </c>
      <c r="AB796" s="209">
        <v>0.95609756097561</v>
      </c>
      <c r="AC796" s="155">
        <v>0.974747474747475</v>
      </c>
      <c r="AD796" s="173">
        <v>-0.018649913771865</v>
      </c>
    </row>
    <row r="797" spans="1:30">
      <c r="A797" s="175" t="s">
        <v>668</v>
      </c>
      <c r="B797" s="214" t="s">
        <v>1824</v>
      </c>
      <c r="C797" s="214" t="s">
        <v>793</v>
      </c>
      <c r="D797" s="153">
        <v>39</v>
      </c>
      <c r="E797" s="153">
        <v>39</v>
      </c>
      <c r="F797" s="151">
        <v>44</v>
      </c>
      <c r="G797" s="151">
        <v>44</v>
      </c>
      <c r="H797" s="151">
        <v>31</v>
      </c>
      <c r="I797" s="151">
        <v>31</v>
      </c>
      <c r="J797" s="172">
        <v>0.9</v>
      </c>
      <c r="K797" s="154">
        <v>1</v>
      </c>
      <c r="L797" s="154">
        <v>1</v>
      </c>
      <c r="M797" s="154">
        <v>1</v>
      </c>
      <c r="N797" s="207">
        <v>923</v>
      </c>
      <c r="O797" s="153">
        <v>897</v>
      </c>
      <c r="P797" s="153">
        <v>38</v>
      </c>
      <c r="Q797" s="151">
        <v>41</v>
      </c>
      <c r="R797" s="151">
        <v>30</v>
      </c>
      <c r="S797" s="154">
        <v>0.971830985915493</v>
      </c>
      <c r="T797" s="154">
        <v>0.974358974358974</v>
      </c>
      <c r="U797" s="155">
        <v>0.931818181818182</v>
      </c>
      <c r="V797" s="155">
        <v>0.967741935483871</v>
      </c>
      <c r="W797" s="173">
        <v>0.0425407925407926</v>
      </c>
      <c r="X797" s="158">
        <v>268</v>
      </c>
      <c r="Y797" s="208">
        <v>259</v>
      </c>
      <c r="Z797" s="208">
        <v>273</v>
      </c>
      <c r="AA797" s="208">
        <v>270</v>
      </c>
      <c r="AB797" s="209">
        <v>0.966417910447761</v>
      </c>
      <c r="AC797" s="155">
        <v>0.989010989010989</v>
      </c>
      <c r="AD797" s="173">
        <v>-0.0225930785632279</v>
      </c>
    </row>
    <row r="798" spans="1:30">
      <c r="A798" s="175" t="s">
        <v>668</v>
      </c>
      <c r="B798" s="214" t="s">
        <v>33</v>
      </c>
      <c r="C798" s="214" t="s">
        <v>794</v>
      </c>
      <c r="D798" s="153">
        <v>0</v>
      </c>
      <c r="E798" s="153">
        <v>0</v>
      </c>
      <c r="F798" s="151">
        <v>0</v>
      </c>
      <c r="G798" s="151">
        <v>0</v>
      </c>
      <c r="H798" s="151">
        <v>0</v>
      </c>
      <c r="I798" s="151">
        <v>0</v>
      </c>
      <c r="J798" s="172">
        <v>0.9</v>
      </c>
      <c r="K798" s="154">
        <v>0</v>
      </c>
      <c r="L798" s="154">
        <v>0</v>
      </c>
      <c r="M798" s="154">
        <v>0</v>
      </c>
      <c r="N798" s="207">
        <v>0</v>
      </c>
      <c r="O798" s="153">
        <v>0</v>
      </c>
      <c r="P798" s="153">
        <v>0</v>
      </c>
      <c r="Q798" s="151">
        <v>0</v>
      </c>
      <c r="R798" s="151">
        <v>0</v>
      </c>
      <c r="S798" s="154">
        <v>0</v>
      </c>
      <c r="T798" s="154">
        <v>0</v>
      </c>
      <c r="U798" s="155">
        <v>0</v>
      </c>
      <c r="V798" s="155">
        <v>0</v>
      </c>
      <c r="W798" s="173">
        <v>0</v>
      </c>
      <c r="X798" s="158">
        <v>0</v>
      </c>
      <c r="Y798" s="208">
        <v>0</v>
      </c>
      <c r="Z798" s="208">
        <v>0</v>
      </c>
      <c r="AA798" s="208">
        <v>0</v>
      </c>
      <c r="AB798" s="209">
        <v>0</v>
      </c>
      <c r="AC798" s="155">
        <v>0</v>
      </c>
      <c r="AD798" s="173">
        <v>0</v>
      </c>
    </row>
    <row r="799" spans="1:30">
      <c r="A799" s="175" t="s">
        <v>668</v>
      </c>
      <c r="B799" s="214" t="s">
        <v>1824</v>
      </c>
      <c r="C799" s="214" t="s">
        <v>795</v>
      </c>
      <c r="D799" s="153">
        <v>20</v>
      </c>
      <c r="E799" s="153">
        <v>20</v>
      </c>
      <c r="F799" s="151">
        <v>20</v>
      </c>
      <c r="G799" s="151">
        <v>20</v>
      </c>
      <c r="H799" s="151">
        <v>14</v>
      </c>
      <c r="I799" s="151">
        <v>14</v>
      </c>
      <c r="J799" s="172">
        <v>0.9</v>
      </c>
      <c r="K799" s="154">
        <v>1</v>
      </c>
      <c r="L799" s="154">
        <v>1</v>
      </c>
      <c r="M799" s="154">
        <v>1</v>
      </c>
      <c r="N799" s="207">
        <v>442</v>
      </c>
      <c r="O799" s="153">
        <v>415</v>
      </c>
      <c r="P799" s="153">
        <v>20</v>
      </c>
      <c r="Q799" s="151">
        <v>19</v>
      </c>
      <c r="R799" s="151">
        <v>12</v>
      </c>
      <c r="S799" s="154">
        <v>0.938914027149321</v>
      </c>
      <c r="T799" s="154">
        <v>1</v>
      </c>
      <c r="U799" s="155">
        <v>0.95</v>
      </c>
      <c r="V799" s="155">
        <v>0.857142857142857</v>
      </c>
      <c r="W799" s="173">
        <v>0.05</v>
      </c>
      <c r="X799" s="158">
        <v>129</v>
      </c>
      <c r="Y799" s="208">
        <v>120</v>
      </c>
      <c r="Z799" s="208">
        <v>128</v>
      </c>
      <c r="AA799" s="208">
        <v>119</v>
      </c>
      <c r="AB799" s="209">
        <v>0.930232558139535</v>
      </c>
      <c r="AC799" s="155">
        <v>0.9296875</v>
      </c>
      <c r="AD799" s="173">
        <v>0.000545058139534871</v>
      </c>
    </row>
    <row r="800" spans="1:30">
      <c r="A800" s="175" t="s">
        <v>668</v>
      </c>
      <c r="B800" s="214" t="s">
        <v>1826</v>
      </c>
      <c r="C800" s="214" t="s">
        <v>796</v>
      </c>
      <c r="D800" s="153">
        <v>18</v>
      </c>
      <c r="E800" s="153">
        <v>18</v>
      </c>
      <c r="F800" s="151">
        <v>19</v>
      </c>
      <c r="G800" s="151">
        <v>14</v>
      </c>
      <c r="H800" s="151">
        <v>17</v>
      </c>
      <c r="I800" s="151">
        <v>17</v>
      </c>
      <c r="J800" s="172">
        <v>0.9</v>
      </c>
      <c r="K800" s="154">
        <v>1</v>
      </c>
      <c r="L800" s="154">
        <v>0.736842105263158</v>
      </c>
      <c r="M800" s="154">
        <v>1</v>
      </c>
      <c r="N800" s="207">
        <v>432</v>
      </c>
      <c r="O800" s="153">
        <v>252</v>
      </c>
      <c r="P800" s="153">
        <v>13</v>
      </c>
      <c r="Q800" s="151">
        <v>10</v>
      </c>
      <c r="R800" s="151">
        <v>8</v>
      </c>
      <c r="S800" s="154">
        <v>0.583333333333333</v>
      </c>
      <c r="T800" s="154">
        <v>0.722222222222222</v>
      </c>
      <c r="U800" s="155">
        <v>0.526315789473684</v>
      </c>
      <c r="V800" s="155">
        <v>0.470588235294118</v>
      </c>
      <c r="W800" s="173">
        <v>0.195906432748538</v>
      </c>
      <c r="X800" s="158">
        <v>124</v>
      </c>
      <c r="Y800" s="208">
        <v>73</v>
      </c>
      <c r="Z800" s="208">
        <v>130</v>
      </c>
      <c r="AA800" s="208">
        <v>85</v>
      </c>
      <c r="AB800" s="209">
        <v>0.588709677419355</v>
      </c>
      <c r="AC800" s="155">
        <v>0.653846153846154</v>
      </c>
      <c r="AD800" s="173">
        <v>-0.065136476426799</v>
      </c>
    </row>
    <row r="801" spans="1:30">
      <c r="A801" s="175" t="s">
        <v>668</v>
      </c>
      <c r="B801" s="214" t="s">
        <v>1826</v>
      </c>
      <c r="C801" s="214" t="s">
        <v>797</v>
      </c>
      <c r="D801" s="153">
        <v>15</v>
      </c>
      <c r="E801" s="153">
        <v>12</v>
      </c>
      <c r="F801" s="151">
        <v>15</v>
      </c>
      <c r="G801" s="151">
        <v>13</v>
      </c>
      <c r="H801" s="151">
        <v>14</v>
      </c>
      <c r="I801" s="151">
        <v>12</v>
      </c>
      <c r="J801" s="172">
        <v>0.9</v>
      </c>
      <c r="K801" s="154">
        <v>0.8</v>
      </c>
      <c r="L801" s="154">
        <v>0.866666666666667</v>
      </c>
      <c r="M801" s="154">
        <v>0.857142857142857</v>
      </c>
      <c r="N801" s="207">
        <v>331</v>
      </c>
      <c r="O801" s="153">
        <v>252</v>
      </c>
      <c r="P801" s="153">
        <v>11</v>
      </c>
      <c r="Q801" s="151">
        <v>12</v>
      </c>
      <c r="R801" s="151">
        <v>11</v>
      </c>
      <c r="S801" s="154">
        <v>0.761329305135952</v>
      </c>
      <c r="T801" s="154">
        <v>0.733333333333333</v>
      </c>
      <c r="U801" s="155">
        <v>0.8</v>
      </c>
      <c r="V801" s="155">
        <v>0.785714285714286</v>
      </c>
      <c r="W801" s="173">
        <v>-0.0666666666666668</v>
      </c>
      <c r="X801" s="158">
        <v>97</v>
      </c>
      <c r="Y801" s="208">
        <v>73</v>
      </c>
      <c r="Z801" s="208">
        <v>97</v>
      </c>
      <c r="AA801" s="208">
        <v>73</v>
      </c>
      <c r="AB801" s="209">
        <v>0.752577319587629</v>
      </c>
      <c r="AC801" s="155">
        <v>0.752577319587629</v>
      </c>
      <c r="AD801" s="173">
        <v>0</v>
      </c>
    </row>
    <row r="802" spans="1:30">
      <c r="A802" s="175" t="s">
        <v>668</v>
      </c>
      <c r="B802" s="214" t="s">
        <v>1826</v>
      </c>
      <c r="C802" s="214" t="s">
        <v>798</v>
      </c>
      <c r="D802" s="153">
        <v>39</v>
      </c>
      <c r="E802" s="153">
        <v>38</v>
      </c>
      <c r="F802" s="151">
        <v>40</v>
      </c>
      <c r="G802" s="151">
        <v>39</v>
      </c>
      <c r="H802" s="151">
        <v>32</v>
      </c>
      <c r="I802" s="151">
        <v>32</v>
      </c>
      <c r="J802" s="172">
        <v>0.9</v>
      </c>
      <c r="K802" s="154">
        <v>0.974358974358974</v>
      </c>
      <c r="L802" s="154">
        <v>0.975</v>
      </c>
      <c r="M802" s="154">
        <v>1</v>
      </c>
      <c r="N802" s="207">
        <v>894</v>
      </c>
      <c r="O802" s="153">
        <v>725</v>
      </c>
      <c r="P802" s="153">
        <v>34</v>
      </c>
      <c r="Q802" s="151">
        <v>36</v>
      </c>
      <c r="R802" s="151">
        <v>26</v>
      </c>
      <c r="S802" s="154">
        <v>0.81096196868009</v>
      </c>
      <c r="T802" s="154">
        <v>0.871794871794872</v>
      </c>
      <c r="U802" s="155">
        <v>0.9</v>
      </c>
      <c r="V802" s="155">
        <v>0.8125</v>
      </c>
      <c r="W802" s="173">
        <v>-0.0282051282051282</v>
      </c>
      <c r="X802" s="158">
        <v>258</v>
      </c>
      <c r="Y802" s="208">
        <v>214</v>
      </c>
      <c r="Z802" s="208">
        <v>264</v>
      </c>
      <c r="AA802" s="208">
        <v>211</v>
      </c>
      <c r="AB802" s="209">
        <v>0.829457364341085</v>
      </c>
      <c r="AC802" s="155">
        <v>0.799242424242424</v>
      </c>
      <c r="AD802" s="173">
        <v>0.0302149400986611</v>
      </c>
    </row>
    <row r="803" spans="1:30">
      <c r="A803" s="175" t="s">
        <v>668</v>
      </c>
      <c r="B803" s="214" t="s">
        <v>1826</v>
      </c>
      <c r="C803" s="214" t="s">
        <v>799</v>
      </c>
      <c r="D803" s="153">
        <v>34</v>
      </c>
      <c r="E803" s="153">
        <v>33</v>
      </c>
      <c r="F803" s="151">
        <v>36</v>
      </c>
      <c r="G803" s="151">
        <v>33</v>
      </c>
      <c r="H803" s="151">
        <v>29</v>
      </c>
      <c r="I803" s="151">
        <v>28</v>
      </c>
      <c r="J803" s="172">
        <v>0.9</v>
      </c>
      <c r="K803" s="154">
        <v>0.970588235294118</v>
      </c>
      <c r="L803" s="154">
        <v>0.916666666666667</v>
      </c>
      <c r="M803" s="154">
        <v>0.96551724137931</v>
      </c>
      <c r="N803" s="207">
        <v>759</v>
      </c>
      <c r="O803" s="153">
        <v>666</v>
      </c>
      <c r="P803" s="153">
        <v>32</v>
      </c>
      <c r="Q803" s="151">
        <v>29</v>
      </c>
      <c r="R803" s="151">
        <v>26</v>
      </c>
      <c r="S803" s="154">
        <v>0.877470355731225</v>
      </c>
      <c r="T803" s="154">
        <v>0.941176470588235</v>
      </c>
      <c r="U803" s="155">
        <v>0.805555555555556</v>
      </c>
      <c r="V803" s="155">
        <v>0.896551724137931</v>
      </c>
      <c r="W803" s="173">
        <v>0.13562091503268</v>
      </c>
      <c r="X803" s="158">
        <v>226</v>
      </c>
      <c r="Y803" s="208">
        <v>201</v>
      </c>
      <c r="Z803" s="208">
        <v>217</v>
      </c>
      <c r="AA803" s="208">
        <v>196</v>
      </c>
      <c r="AB803" s="209">
        <v>0.889380530973451</v>
      </c>
      <c r="AC803" s="155">
        <v>0.903225806451613</v>
      </c>
      <c r="AD803" s="173">
        <v>-0.0138452754781615</v>
      </c>
    </row>
    <row r="804" spans="1:30">
      <c r="A804" s="175" t="s">
        <v>668</v>
      </c>
      <c r="B804" s="214" t="s">
        <v>1826</v>
      </c>
      <c r="C804" s="214" t="s">
        <v>800</v>
      </c>
      <c r="D804" s="153">
        <v>32</v>
      </c>
      <c r="E804" s="153">
        <v>32</v>
      </c>
      <c r="F804" s="151">
        <v>31</v>
      </c>
      <c r="G804" s="151">
        <v>31</v>
      </c>
      <c r="H804" s="151">
        <v>27</v>
      </c>
      <c r="I804" s="151">
        <v>27</v>
      </c>
      <c r="J804" s="172">
        <v>0.9</v>
      </c>
      <c r="K804" s="154">
        <v>1</v>
      </c>
      <c r="L804" s="154">
        <v>1</v>
      </c>
      <c r="M804" s="154">
        <v>1</v>
      </c>
      <c r="N804" s="207">
        <v>737</v>
      </c>
      <c r="O804" s="153">
        <v>566</v>
      </c>
      <c r="P804" s="153">
        <v>25</v>
      </c>
      <c r="Q804" s="151">
        <v>25</v>
      </c>
      <c r="R804" s="151">
        <v>21</v>
      </c>
      <c r="S804" s="154">
        <v>0.76797829036635</v>
      </c>
      <c r="T804" s="154">
        <v>0.78125</v>
      </c>
      <c r="U804" s="155">
        <v>0.806451612903226</v>
      </c>
      <c r="V804" s="155">
        <v>0.777777777777778</v>
      </c>
      <c r="W804" s="173">
        <v>-0.0252016129032258</v>
      </c>
      <c r="X804" s="158">
        <v>211</v>
      </c>
      <c r="Y804" s="208">
        <v>170</v>
      </c>
      <c r="Z804" s="208">
        <v>214</v>
      </c>
      <c r="AA804" s="208">
        <v>164</v>
      </c>
      <c r="AB804" s="209">
        <v>0.805687203791469</v>
      </c>
      <c r="AC804" s="155">
        <v>0.766355140186916</v>
      </c>
      <c r="AD804" s="173">
        <v>0.0393320636045533</v>
      </c>
    </row>
    <row r="805" spans="1:30">
      <c r="A805" s="175" t="s">
        <v>668</v>
      </c>
      <c r="B805" s="214" t="s">
        <v>1826</v>
      </c>
      <c r="C805" s="214" t="s">
        <v>801</v>
      </c>
      <c r="D805" s="153">
        <v>31</v>
      </c>
      <c r="E805" s="153">
        <v>28</v>
      </c>
      <c r="F805" s="151">
        <v>32</v>
      </c>
      <c r="G805" s="151">
        <v>30</v>
      </c>
      <c r="H805" s="151">
        <v>28</v>
      </c>
      <c r="I805" s="151">
        <v>27</v>
      </c>
      <c r="J805" s="172">
        <v>0.9</v>
      </c>
      <c r="K805" s="154">
        <v>0.903225806451613</v>
      </c>
      <c r="L805" s="154">
        <v>0.9375</v>
      </c>
      <c r="M805" s="154">
        <v>0.964285714285714</v>
      </c>
      <c r="N805" s="207">
        <v>709</v>
      </c>
      <c r="O805" s="153">
        <v>531</v>
      </c>
      <c r="P805" s="153">
        <v>22</v>
      </c>
      <c r="Q805" s="151">
        <v>25</v>
      </c>
      <c r="R805" s="151">
        <v>22</v>
      </c>
      <c r="S805" s="154">
        <v>0.748942172073343</v>
      </c>
      <c r="T805" s="154">
        <v>0.709677419354839</v>
      </c>
      <c r="U805" s="155">
        <v>0.78125</v>
      </c>
      <c r="V805" s="155">
        <v>0.785714285714286</v>
      </c>
      <c r="W805" s="173">
        <v>-0.0715725806451613</v>
      </c>
      <c r="X805" s="158">
        <v>206</v>
      </c>
      <c r="Y805" s="208">
        <v>149</v>
      </c>
      <c r="Z805" s="208">
        <v>208</v>
      </c>
      <c r="AA805" s="208">
        <v>154</v>
      </c>
      <c r="AB805" s="209">
        <v>0.723300970873786</v>
      </c>
      <c r="AC805" s="155">
        <v>0.740384615384615</v>
      </c>
      <c r="AD805" s="173">
        <v>-0.017083644510829</v>
      </c>
    </row>
    <row r="806" spans="1:30">
      <c r="A806" s="175" t="s">
        <v>668</v>
      </c>
      <c r="B806" s="214" t="s">
        <v>1826</v>
      </c>
      <c r="C806" s="214" t="s">
        <v>802</v>
      </c>
      <c r="D806" s="153">
        <v>26</v>
      </c>
      <c r="E806" s="153">
        <v>26</v>
      </c>
      <c r="F806" s="151">
        <v>27</v>
      </c>
      <c r="G806" s="151">
        <v>27</v>
      </c>
      <c r="H806" s="151">
        <v>21</v>
      </c>
      <c r="I806" s="151">
        <v>21</v>
      </c>
      <c r="J806" s="172">
        <v>0.9</v>
      </c>
      <c r="K806" s="154">
        <v>1</v>
      </c>
      <c r="L806" s="154">
        <v>1</v>
      </c>
      <c r="M806" s="154">
        <v>1</v>
      </c>
      <c r="N806" s="207">
        <v>584</v>
      </c>
      <c r="O806" s="153">
        <v>569</v>
      </c>
      <c r="P806" s="153">
        <v>25</v>
      </c>
      <c r="Q806" s="151">
        <v>27</v>
      </c>
      <c r="R806" s="151">
        <v>21</v>
      </c>
      <c r="S806" s="154">
        <v>0.974315068493151</v>
      </c>
      <c r="T806" s="154">
        <v>0.961538461538462</v>
      </c>
      <c r="U806" s="155">
        <v>1</v>
      </c>
      <c r="V806" s="155">
        <v>1</v>
      </c>
      <c r="W806" s="173">
        <v>-0.0384615384615384</v>
      </c>
      <c r="X806" s="158">
        <v>172</v>
      </c>
      <c r="Y806" s="208">
        <v>167</v>
      </c>
      <c r="Z806" s="208">
        <v>171</v>
      </c>
      <c r="AA806" s="208">
        <v>170</v>
      </c>
      <c r="AB806" s="209">
        <v>0.970930232558139</v>
      </c>
      <c r="AC806" s="155">
        <v>0.994152046783626</v>
      </c>
      <c r="AD806" s="173">
        <v>-0.0232218142254862</v>
      </c>
    </row>
    <row r="807" spans="1:30">
      <c r="A807" s="175" t="s">
        <v>668</v>
      </c>
      <c r="B807" s="214" t="s">
        <v>1826</v>
      </c>
      <c r="C807" s="214" t="s">
        <v>803</v>
      </c>
      <c r="D807" s="153">
        <v>32</v>
      </c>
      <c r="E807" s="153">
        <v>32</v>
      </c>
      <c r="F807" s="151">
        <v>32</v>
      </c>
      <c r="G807" s="151">
        <v>32</v>
      </c>
      <c r="H807" s="151">
        <v>27</v>
      </c>
      <c r="I807" s="151">
        <v>27</v>
      </c>
      <c r="J807" s="172">
        <v>0.9</v>
      </c>
      <c r="K807" s="154">
        <v>1</v>
      </c>
      <c r="L807" s="154">
        <v>1</v>
      </c>
      <c r="M807" s="154">
        <v>1</v>
      </c>
      <c r="N807" s="207">
        <v>735</v>
      </c>
      <c r="O807" s="153">
        <v>706</v>
      </c>
      <c r="P807" s="153">
        <v>32</v>
      </c>
      <c r="Q807" s="151">
        <v>32</v>
      </c>
      <c r="R807" s="151">
        <v>26</v>
      </c>
      <c r="S807" s="154">
        <v>0.960544217687075</v>
      </c>
      <c r="T807" s="154">
        <v>1</v>
      </c>
      <c r="U807" s="155">
        <v>1</v>
      </c>
      <c r="V807" s="155">
        <v>0.962962962962963</v>
      </c>
      <c r="W807" s="173">
        <v>0</v>
      </c>
      <c r="X807" s="158">
        <v>208</v>
      </c>
      <c r="Y807" s="208">
        <v>205</v>
      </c>
      <c r="Z807" s="208">
        <v>217</v>
      </c>
      <c r="AA807" s="208">
        <v>205</v>
      </c>
      <c r="AB807" s="209">
        <v>0.985576923076923</v>
      </c>
      <c r="AC807" s="155">
        <v>0.944700460829493</v>
      </c>
      <c r="AD807" s="173">
        <v>0.04087646224743</v>
      </c>
    </row>
    <row r="808" spans="1:30">
      <c r="A808" s="175" t="s">
        <v>668</v>
      </c>
      <c r="B808" s="214" t="s">
        <v>1826</v>
      </c>
      <c r="C808" s="214" t="s">
        <v>804</v>
      </c>
      <c r="D808" s="153">
        <v>57</v>
      </c>
      <c r="E808" s="153">
        <v>57</v>
      </c>
      <c r="F808" s="151">
        <v>59</v>
      </c>
      <c r="G808" s="151">
        <v>58</v>
      </c>
      <c r="H808" s="151">
        <v>45</v>
      </c>
      <c r="I808" s="151">
        <v>45</v>
      </c>
      <c r="J808" s="172">
        <v>0.9</v>
      </c>
      <c r="K808" s="154">
        <v>1</v>
      </c>
      <c r="L808" s="154">
        <v>0.983050847457627</v>
      </c>
      <c r="M808" s="154">
        <v>1</v>
      </c>
      <c r="N808" s="207">
        <v>1342</v>
      </c>
      <c r="O808" s="153">
        <v>1121</v>
      </c>
      <c r="P808" s="153">
        <v>33</v>
      </c>
      <c r="Q808" s="151">
        <v>38</v>
      </c>
      <c r="R808" s="151">
        <v>27</v>
      </c>
      <c r="S808" s="154">
        <v>0.83532041728763</v>
      </c>
      <c r="T808" s="154">
        <v>0.578947368421053</v>
      </c>
      <c r="U808" s="155">
        <v>0.644067796610169</v>
      </c>
      <c r="V808" s="155">
        <v>0.6</v>
      </c>
      <c r="W808" s="173">
        <v>-0.0651204281891168</v>
      </c>
      <c r="X808" s="158">
        <v>372</v>
      </c>
      <c r="Y808" s="208">
        <v>244</v>
      </c>
      <c r="Z808" s="208">
        <v>407</v>
      </c>
      <c r="AA808" s="208">
        <v>368</v>
      </c>
      <c r="AB808" s="209">
        <v>0.655913978494624</v>
      </c>
      <c r="AC808" s="155">
        <v>0.904176904176904</v>
      </c>
      <c r="AD808" s="173">
        <v>-0.248262925682281</v>
      </c>
    </row>
    <row r="809" spans="1:30">
      <c r="A809" s="175" t="s">
        <v>668</v>
      </c>
      <c r="B809" s="214" t="s">
        <v>1826</v>
      </c>
      <c r="C809" s="214" t="s">
        <v>805</v>
      </c>
      <c r="D809" s="153">
        <v>32</v>
      </c>
      <c r="E809" s="153">
        <v>32</v>
      </c>
      <c r="F809" s="151">
        <v>30</v>
      </c>
      <c r="G809" s="151">
        <v>30</v>
      </c>
      <c r="H809" s="151">
        <v>29</v>
      </c>
      <c r="I809" s="151">
        <v>29</v>
      </c>
      <c r="J809" s="172">
        <v>0.9</v>
      </c>
      <c r="K809" s="154">
        <v>1</v>
      </c>
      <c r="L809" s="154">
        <v>1</v>
      </c>
      <c r="M809" s="154">
        <v>1</v>
      </c>
      <c r="N809" s="207">
        <v>726</v>
      </c>
      <c r="O809" s="153">
        <v>598</v>
      </c>
      <c r="P809" s="153">
        <v>26</v>
      </c>
      <c r="Q809" s="151">
        <v>26</v>
      </c>
      <c r="R809" s="151">
        <v>23</v>
      </c>
      <c r="S809" s="154">
        <v>0.823691460055096</v>
      </c>
      <c r="T809" s="154">
        <v>0.8125</v>
      </c>
      <c r="U809" s="155">
        <v>0.866666666666667</v>
      </c>
      <c r="V809" s="155">
        <v>0.793103448275862</v>
      </c>
      <c r="W809" s="173">
        <v>-0.0541666666666667</v>
      </c>
      <c r="X809" s="158">
        <v>211</v>
      </c>
      <c r="Y809" s="208">
        <v>169</v>
      </c>
      <c r="Z809" s="208">
        <v>211</v>
      </c>
      <c r="AA809" s="208">
        <v>173</v>
      </c>
      <c r="AB809" s="209">
        <v>0.800947867298578</v>
      </c>
      <c r="AC809" s="155">
        <v>0.819905213270142</v>
      </c>
      <c r="AD809" s="173">
        <v>-0.018957345971564</v>
      </c>
    </row>
    <row r="810" spans="1:30">
      <c r="A810" s="175" t="s">
        <v>668</v>
      </c>
      <c r="B810" s="214" t="s">
        <v>1826</v>
      </c>
      <c r="C810" s="214" t="s">
        <v>806</v>
      </c>
      <c r="D810" s="153">
        <v>0</v>
      </c>
      <c r="E810" s="153">
        <v>0</v>
      </c>
      <c r="F810" s="151">
        <v>0</v>
      </c>
      <c r="G810" s="151">
        <v>0</v>
      </c>
      <c r="H810" s="151">
        <v>0</v>
      </c>
      <c r="I810" s="151">
        <v>0</v>
      </c>
      <c r="J810" s="172">
        <v>0.9</v>
      </c>
      <c r="K810" s="154">
        <v>0</v>
      </c>
      <c r="L810" s="154">
        <v>0</v>
      </c>
      <c r="M810" s="154">
        <v>0</v>
      </c>
      <c r="N810" s="207">
        <v>0</v>
      </c>
      <c r="O810" s="153">
        <v>0</v>
      </c>
      <c r="P810" s="153">
        <v>0</v>
      </c>
      <c r="Q810" s="151">
        <v>0</v>
      </c>
      <c r="R810" s="151">
        <v>0</v>
      </c>
      <c r="S810" s="154">
        <v>0</v>
      </c>
      <c r="T810" s="154">
        <v>0</v>
      </c>
      <c r="U810" s="155">
        <v>0</v>
      </c>
      <c r="V810" s="155">
        <v>0</v>
      </c>
      <c r="W810" s="173">
        <v>0</v>
      </c>
      <c r="X810" s="158">
        <v>0</v>
      </c>
      <c r="Y810" s="208">
        <v>0</v>
      </c>
      <c r="Z810" s="208">
        <v>0</v>
      </c>
      <c r="AA810" s="208">
        <v>0</v>
      </c>
      <c r="AB810" s="209">
        <v>0</v>
      </c>
      <c r="AC810" s="155">
        <v>0</v>
      </c>
      <c r="AD810" s="173">
        <v>0</v>
      </c>
    </row>
    <row r="811" spans="1:30">
      <c r="A811" s="175" t="s">
        <v>668</v>
      </c>
      <c r="B811" s="214" t="s">
        <v>1826</v>
      </c>
      <c r="C811" s="214" t="s">
        <v>807</v>
      </c>
      <c r="D811" s="153">
        <v>0</v>
      </c>
      <c r="E811" s="153">
        <v>0</v>
      </c>
      <c r="F811" s="151">
        <v>0</v>
      </c>
      <c r="G811" s="151">
        <v>0</v>
      </c>
      <c r="H811" s="151">
        <v>0</v>
      </c>
      <c r="I811" s="151">
        <v>0</v>
      </c>
      <c r="J811" s="172">
        <v>0.9</v>
      </c>
      <c r="K811" s="154">
        <v>0</v>
      </c>
      <c r="L811" s="154">
        <v>0</v>
      </c>
      <c r="M811" s="154">
        <v>0</v>
      </c>
      <c r="N811" s="207">
        <v>0</v>
      </c>
      <c r="O811" s="153">
        <v>0</v>
      </c>
      <c r="P811" s="153">
        <v>0</v>
      </c>
      <c r="Q811" s="151">
        <v>0</v>
      </c>
      <c r="R811" s="151">
        <v>0</v>
      </c>
      <c r="S811" s="154">
        <v>0</v>
      </c>
      <c r="T811" s="154">
        <v>0</v>
      </c>
      <c r="U811" s="155">
        <v>0</v>
      </c>
      <c r="V811" s="155">
        <v>0</v>
      </c>
      <c r="W811" s="173">
        <v>0</v>
      </c>
      <c r="X811" s="158">
        <v>0</v>
      </c>
      <c r="Y811" s="208">
        <v>0</v>
      </c>
      <c r="Z811" s="208">
        <v>0</v>
      </c>
      <c r="AA811" s="208">
        <v>0</v>
      </c>
      <c r="AB811" s="209">
        <v>0</v>
      </c>
      <c r="AC811" s="155">
        <v>0</v>
      </c>
      <c r="AD811" s="173">
        <v>0</v>
      </c>
    </row>
    <row r="812" spans="1:30">
      <c r="A812" s="175" t="s">
        <v>668</v>
      </c>
      <c r="B812" s="214" t="s">
        <v>1825</v>
      </c>
      <c r="C812" s="214" t="s">
        <v>808</v>
      </c>
      <c r="D812" s="153">
        <v>58</v>
      </c>
      <c r="E812" s="153">
        <v>58</v>
      </c>
      <c r="F812" s="151">
        <v>58</v>
      </c>
      <c r="G812" s="151">
        <v>58</v>
      </c>
      <c r="H812" s="151">
        <v>45</v>
      </c>
      <c r="I812" s="151">
        <v>44</v>
      </c>
      <c r="J812" s="172">
        <v>0.9</v>
      </c>
      <c r="K812" s="154">
        <v>1</v>
      </c>
      <c r="L812" s="154">
        <v>1</v>
      </c>
      <c r="M812" s="154">
        <v>0.977777777777778</v>
      </c>
      <c r="N812" s="207">
        <v>1305</v>
      </c>
      <c r="O812" s="153">
        <v>1219</v>
      </c>
      <c r="P812" s="153">
        <v>55</v>
      </c>
      <c r="Q812" s="151">
        <v>56</v>
      </c>
      <c r="R812" s="151">
        <v>38</v>
      </c>
      <c r="S812" s="154">
        <v>0.934099616858238</v>
      </c>
      <c r="T812" s="154">
        <v>0.948275862068966</v>
      </c>
      <c r="U812" s="155">
        <v>0.96551724137931</v>
      </c>
      <c r="V812" s="155">
        <v>0.844444444444444</v>
      </c>
      <c r="W812" s="173">
        <v>-0.0172413793103449</v>
      </c>
      <c r="X812" s="158">
        <v>379</v>
      </c>
      <c r="Y812" s="208">
        <v>353</v>
      </c>
      <c r="Z812" s="208">
        <v>383</v>
      </c>
      <c r="AA812" s="208">
        <v>366</v>
      </c>
      <c r="AB812" s="209">
        <v>0.931398416886544</v>
      </c>
      <c r="AC812" s="155">
        <v>0.955613577023499</v>
      </c>
      <c r="AD812" s="173">
        <v>-0.0242151601369551</v>
      </c>
    </row>
    <row r="813" spans="1:30">
      <c r="A813" s="175" t="s">
        <v>668</v>
      </c>
      <c r="B813" s="214" t="s">
        <v>1825</v>
      </c>
      <c r="C813" s="214" t="s">
        <v>809</v>
      </c>
      <c r="D813" s="153">
        <v>36</v>
      </c>
      <c r="E813" s="153">
        <v>36</v>
      </c>
      <c r="F813" s="151">
        <v>35</v>
      </c>
      <c r="G813" s="151">
        <v>35</v>
      </c>
      <c r="H813" s="151">
        <v>24</v>
      </c>
      <c r="I813" s="151">
        <v>24</v>
      </c>
      <c r="J813" s="172">
        <v>0.9</v>
      </c>
      <c r="K813" s="154">
        <v>1</v>
      </c>
      <c r="L813" s="154">
        <v>1</v>
      </c>
      <c r="M813" s="154">
        <v>1</v>
      </c>
      <c r="N813" s="207">
        <v>745</v>
      </c>
      <c r="O813" s="153">
        <v>664</v>
      </c>
      <c r="P813" s="153">
        <v>33</v>
      </c>
      <c r="Q813" s="151">
        <v>30</v>
      </c>
      <c r="R813" s="151">
        <v>22</v>
      </c>
      <c r="S813" s="154">
        <v>0.891275167785235</v>
      </c>
      <c r="T813" s="154">
        <v>0.916666666666667</v>
      </c>
      <c r="U813" s="155">
        <v>0.857142857142857</v>
      </c>
      <c r="V813" s="155">
        <v>0.916666666666667</v>
      </c>
      <c r="W813" s="173">
        <v>0.0595238095238095</v>
      </c>
      <c r="X813" s="158">
        <v>217</v>
      </c>
      <c r="Y813" s="208">
        <v>195</v>
      </c>
      <c r="Z813" s="208">
        <v>216</v>
      </c>
      <c r="AA813" s="208">
        <v>190</v>
      </c>
      <c r="AB813" s="209">
        <v>0.898617511520737</v>
      </c>
      <c r="AC813" s="155">
        <v>0.87962962962963</v>
      </c>
      <c r="AD813" s="173">
        <v>0.0189878818911077</v>
      </c>
    </row>
    <row r="814" spans="1:30">
      <c r="A814" s="175" t="s">
        <v>668</v>
      </c>
      <c r="B814" s="214" t="s">
        <v>1825</v>
      </c>
      <c r="C814" s="214" t="s">
        <v>810</v>
      </c>
      <c r="D814" s="153">
        <v>23</v>
      </c>
      <c r="E814" s="153">
        <v>23</v>
      </c>
      <c r="F814" s="151">
        <v>23</v>
      </c>
      <c r="G814" s="151">
        <v>23</v>
      </c>
      <c r="H814" s="151">
        <v>15</v>
      </c>
      <c r="I814" s="151">
        <v>12</v>
      </c>
      <c r="J814" s="172">
        <v>0.9</v>
      </c>
      <c r="K814" s="154">
        <v>1</v>
      </c>
      <c r="L814" s="154">
        <v>1</v>
      </c>
      <c r="M814" s="154">
        <v>0.8</v>
      </c>
      <c r="N814" s="207">
        <v>528</v>
      </c>
      <c r="O814" s="153">
        <v>404</v>
      </c>
      <c r="P814" s="153">
        <v>16</v>
      </c>
      <c r="Q814" s="151">
        <v>19</v>
      </c>
      <c r="R814" s="151">
        <v>10</v>
      </c>
      <c r="S814" s="154">
        <v>0.765151515151515</v>
      </c>
      <c r="T814" s="154">
        <v>0.695652173913043</v>
      </c>
      <c r="U814" s="155">
        <v>0.826086956521739</v>
      </c>
      <c r="V814" s="155">
        <v>0.666666666666667</v>
      </c>
      <c r="W814" s="173">
        <v>-0.130434782608696</v>
      </c>
      <c r="X814" s="158">
        <v>149</v>
      </c>
      <c r="Y814" s="208">
        <v>112</v>
      </c>
      <c r="Z814" s="208">
        <v>155</v>
      </c>
      <c r="AA814" s="208">
        <v>124</v>
      </c>
      <c r="AB814" s="209">
        <v>0.751677852348993</v>
      </c>
      <c r="AC814" s="155">
        <v>0.8</v>
      </c>
      <c r="AD814" s="173">
        <v>-0.0483221476510067</v>
      </c>
    </row>
    <row r="815" spans="1:30">
      <c r="A815" s="175" t="s">
        <v>668</v>
      </c>
      <c r="B815" s="214" t="s">
        <v>1825</v>
      </c>
      <c r="C815" s="214" t="s">
        <v>811</v>
      </c>
      <c r="D815" s="153">
        <v>45</v>
      </c>
      <c r="E815" s="153">
        <v>45</v>
      </c>
      <c r="F815" s="151">
        <v>47</v>
      </c>
      <c r="G815" s="151">
        <v>47</v>
      </c>
      <c r="H815" s="151">
        <v>32</v>
      </c>
      <c r="I815" s="151">
        <v>32</v>
      </c>
      <c r="J815" s="172">
        <v>0.9</v>
      </c>
      <c r="K815" s="154">
        <v>1</v>
      </c>
      <c r="L815" s="154">
        <v>1</v>
      </c>
      <c r="M815" s="154">
        <v>1</v>
      </c>
      <c r="N815" s="207">
        <v>1014</v>
      </c>
      <c r="O815" s="153">
        <v>862</v>
      </c>
      <c r="P815" s="153">
        <v>38</v>
      </c>
      <c r="Q815" s="151">
        <v>41</v>
      </c>
      <c r="R815" s="151">
        <v>28</v>
      </c>
      <c r="S815" s="154">
        <v>0.850098619329389</v>
      </c>
      <c r="T815" s="154">
        <v>0.844444444444444</v>
      </c>
      <c r="U815" s="155">
        <v>0.872340425531915</v>
      </c>
      <c r="V815" s="155">
        <v>0.875</v>
      </c>
      <c r="W815" s="173">
        <v>-0.0278959810874705</v>
      </c>
      <c r="X815" s="158">
        <v>294</v>
      </c>
      <c r="Y815" s="208">
        <v>253</v>
      </c>
      <c r="Z815" s="208">
        <v>298</v>
      </c>
      <c r="AA815" s="208">
        <v>251</v>
      </c>
      <c r="AB815" s="209">
        <v>0.860544217687075</v>
      </c>
      <c r="AC815" s="155">
        <v>0.842281879194631</v>
      </c>
      <c r="AD815" s="173">
        <v>0.018262338492444</v>
      </c>
    </row>
    <row r="816" spans="1:30">
      <c r="A816" s="175" t="s">
        <v>668</v>
      </c>
      <c r="B816" s="214" t="s">
        <v>1825</v>
      </c>
      <c r="C816" s="214" t="s">
        <v>812</v>
      </c>
      <c r="D816" s="153">
        <v>25</v>
      </c>
      <c r="E816" s="153">
        <v>25</v>
      </c>
      <c r="F816" s="151">
        <v>26</v>
      </c>
      <c r="G816" s="151">
        <v>26</v>
      </c>
      <c r="H816" s="151">
        <v>22</v>
      </c>
      <c r="I816" s="151">
        <v>22</v>
      </c>
      <c r="J816" s="172">
        <v>0.9</v>
      </c>
      <c r="K816" s="154">
        <v>1</v>
      </c>
      <c r="L816" s="154">
        <v>1</v>
      </c>
      <c r="M816" s="154">
        <v>1</v>
      </c>
      <c r="N816" s="207">
        <v>565</v>
      </c>
      <c r="O816" s="153">
        <v>424</v>
      </c>
      <c r="P816" s="153">
        <v>22</v>
      </c>
      <c r="Q816" s="151">
        <v>19</v>
      </c>
      <c r="R816" s="151">
        <v>17</v>
      </c>
      <c r="S816" s="154">
        <v>0.750442477876106</v>
      </c>
      <c r="T816" s="154">
        <v>0.88</v>
      </c>
      <c r="U816" s="155">
        <v>0.730769230769231</v>
      </c>
      <c r="V816" s="155">
        <v>0.772727272727273</v>
      </c>
      <c r="W816" s="173">
        <v>0.149230769230769</v>
      </c>
      <c r="X816" s="158">
        <v>165</v>
      </c>
      <c r="Y816" s="208">
        <v>131</v>
      </c>
      <c r="Z816" s="208">
        <v>164</v>
      </c>
      <c r="AA816" s="208">
        <v>117</v>
      </c>
      <c r="AB816" s="209">
        <v>0.793939393939394</v>
      </c>
      <c r="AC816" s="155">
        <v>0.713414634146341</v>
      </c>
      <c r="AD816" s="173">
        <v>0.0805247597930525</v>
      </c>
    </row>
    <row r="817" spans="1:30">
      <c r="A817" s="175" t="s">
        <v>668</v>
      </c>
      <c r="B817" s="214" t="s">
        <v>1825</v>
      </c>
      <c r="C817" s="214" t="s">
        <v>813</v>
      </c>
      <c r="D817" s="153">
        <v>37</v>
      </c>
      <c r="E817" s="153">
        <v>37</v>
      </c>
      <c r="F817" s="151">
        <v>37</v>
      </c>
      <c r="G817" s="151">
        <v>37</v>
      </c>
      <c r="H817" s="151">
        <v>28</v>
      </c>
      <c r="I817" s="151">
        <v>27</v>
      </c>
      <c r="J817" s="172">
        <v>0.9</v>
      </c>
      <c r="K817" s="154">
        <v>1</v>
      </c>
      <c r="L817" s="154">
        <v>1</v>
      </c>
      <c r="M817" s="154">
        <v>0.964285714285714</v>
      </c>
      <c r="N817" s="207">
        <v>754</v>
      </c>
      <c r="O817" s="153">
        <v>702</v>
      </c>
      <c r="P817" s="153">
        <v>33</v>
      </c>
      <c r="Q817" s="151">
        <v>36</v>
      </c>
      <c r="R817" s="151">
        <v>26</v>
      </c>
      <c r="S817" s="154">
        <v>0.931034482758621</v>
      </c>
      <c r="T817" s="154">
        <v>0.891891891891892</v>
      </c>
      <c r="U817" s="155">
        <v>0.972972972972973</v>
      </c>
      <c r="V817" s="155">
        <v>0.928571428571429</v>
      </c>
      <c r="W817" s="173">
        <v>-0.0810810810810811</v>
      </c>
      <c r="X817" s="158">
        <v>224</v>
      </c>
      <c r="Y817" s="208">
        <v>207</v>
      </c>
      <c r="Z817" s="208">
        <v>221</v>
      </c>
      <c r="AA817" s="208">
        <v>202</v>
      </c>
      <c r="AB817" s="209">
        <v>0.924107142857143</v>
      </c>
      <c r="AC817" s="155">
        <v>0.914027149321267</v>
      </c>
      <c r="AD817" s="173">
        <v>0.010079993535876</v>
      </c>
    </row>
    <row r="818" spans="1:30">
      <c r="A818" s="175" t="s">
        <v>668</v>
      </c>
      <c r="B818" s="214" t="s">
        <v>1825</v>
      </c>
      <c r="C818" s="214" t="s">
        <v>814</v>
      </c>
      <c r="D818" s="153">
        <v>30</v>
      </c>
      <c r="E818" s="153">
        <v>29</v>
      </c>
      <c r="F818" s="151">
        <v>33</v>
      </c>
      <c r="G818" s="151">
        <v>32</v>
      </c>
      <c r="H818" s="151">
        <v>28</v>
      </c>
      <c r="I818" s="151">
        <v>28</v>
      </c>
      <c r="J818" s="172">
        <v>0.9</v>
      </c>
      <c r="K818" s="154">
        <v>0.966666666666667</v>
      </c>
      <c r="L818" s="154">
        <v>0.96969696969697</v>
      </c>
      <c r="M818" s="154">
        <v>1</v>
      </c>
      <c r="N818" s="207">
        <v>718</v>
      </c>
      <c r="O818" s="153">
        <v>567</v>
      </c>
      <c r="P818" s="153">
        <v>23</v>
      </c>
      <c r="Q818" s="151">
        <v>25</v>
      </c>
      <c r="R818" s="151">
        <v>20</v>
      </c>
      <c r="S818" s="154">
        <v>0.789693593314763</v>
      </c>
      <c r="T818" s="154">
        <v>0.766666666666667</v>
      </c>
      <c r="U818" s="155">
        <v>0.757575757575758</v>
      </c>
      <c r="V818" s="155">
        <v>0.714285714285714</v>
      </c>
      <c r="W818" s="173">
        <v>0.00909090909090915</v>
      </c>
      <c r="X818" s="158">
        <v>212</v>
      </c>
      <c r="Y818" s="208">
        <v>167</v>
      </c>
      <c r="Z818" s="208">
        <v>208</v>
      </c>
      <c r="AA818" s="208">
        <v>159</v>
      </c>
      <c r="AB818" s="209">
        <v>0.787735849056604</v>
      </c>
      <c r="AC818" s="155">
        <v>0.764423076923077</v>
      </c>
      <c r="AD818" s="173">
        <v>0.0233127721335269</v>
      </c>
    </row>
    <row r="819" spans="1:30">
      <c r="A819" s="175" t="s">
        <v>668</v>
      </c>
      <c r="B819" s="214" t="s">
        <v>1825</v>
      </c>
      <c r="C819" s="214" t="s">
        <v>815</v>
      </c>
      <c r="D819" s="153">
        <v>32</v>
      </c>
      <c r="E819" s="153">
        <v>32</v>
      </c>
      <c r="F819" s="151">
        <v>32</v>
      </c>
      <c r="G819" s="151">
        <v>32</v>
      </c>
      <c r="H819" s="151">
        <v>31</v>
      </c>
      <c r="I819" s="151">
        <v>31</v>
      </c>
      <c r="J819" s="172">
        <v>0.9</v>
      </c>
      <c r="K819" s="154">
        <v>1</v>
      </c>
      <c r="L819" s="154">
        <v>1</v>
      </c>
      <c r="M819" s="154">
        <v>1</v>
      </c>
      <c r="N819" s="207">
        <v>754</v>
      </c>
      <c r="O819" s="153">
        <v>708</v>
      </c>
      <c r="P819" s="153">
        <v>30</v>
      </c>
      <c r="Q819" s="151">
        <v>30</v>
      </c>
      <c r="R819" s="151">
        <v>30</v>
      </c>
      <c r="S819" s="154">
        <v>0.938992042440318</v>
      </c>
      <c r="T819" s="154">
        <v>0.9375</v>
      </c>
      <c r="U819" s="155">
        <v>0.9375</v>
      </c>
      <c r="V819" s="155">
        <v>0.967741935483871</v>
      </c>
      <c r="W819" s="173">
        <v>0</v>
      </c>
      <c r="X819" s="158">
        <v>220</v>
      </c>
      <c r="Y819" s="208">
        <v>206</v>
      </c>
      <c r="Z819" s="208">
        <v>224</v>
      </c>
      <c r="AA819" s="208">
        <v>210</v>
      </c>
      <c r="AB819" s="209">
        <v>0.936363636363636</v>
      </c>
      <c r="AC819" s="155">
        <v>0.9375</v>
      </c>
      <c r="AD819" s="173">
        <v>-0.0011363636363636</v>
      </c>
    </row>
    <row r="820" spans="1:30">
      <c r="A820" s="175" t="s">
        <v>668</v>
      </c>
      <c r="B820" s="214" t="s">
        <v>1825</v>
      </c>
      <c r="C820" s="214" t="s">
        <v>816</v>
      </c>
      <c r="D820" s="153">
        <v>36</v>
      </c>
      <c r="E820" s="153">
        <v>36</v>
      </c>
      <c r="F820" s="151">
        <v>36</v>
      </c>
      <c r="G820" s="151">
        <v>36</v>
      </c>
      <c r="H820" s="151">
        <v>24</v>
      </c>
      <c r="I820" s="151">
        <v>24</v>
      </c>
      <c r="J820" s="172">
        <v>0.9</v>
      </c>
      <c r="K820" s="154">
        <v>1</v>
      </c>
      <c r="L820" s="154">
        <v>1</v>
      </c>
      <c r="M820" s="154">
        <v>1</v>
      </c>
      <c r="N820" s="207">
        <v>790</v>
      </c>
      <c r="O820" s="153">
        <v>710</v>
      </c>
      <c r="P820" s="153">
        <v>34</v>
      </c>
      <c r="Q820" s="151">
        <v>31</v>
      </c>
      <c r="R820" s="151">
        <v>21</v>
      </c>
      <c r="S820" s="154">
        <v>0.89873417721519</v>
      </c>
      <c r="T820" s="154">
        <v>0.944444444444444</v>
      </c>
      <c r="U820" s="155">
        <v>0.861111111111111</v>
      </c>
      <c r="V820" s="155">
        <v>0.875</v>
      </c>
      <c r="W820" s="173">
        <v>0.0833333333333333</v>
      </c>
      <c r="X820" s="158">
        <v>232</v>
      </c>
      <c r="Y820" s="208">
        <v>210</v>
      </c>
      <c r="Z820" s="208">
        <v>234</v>
      </c>
      <c r="AA820" s="208">
        <v>204</v>
      </c>
      <c r="AB820" s="209">
        <v>0.905172413793103</v>
      </c>
      <c r="AC820" s="155">
        <v>0.871794871794872</v>
      </c>
      <c r="AD820" s="173">
        <v>0.0333775419982316</v>
      </c>
    </row>
    <row r="821" spans="1:30">
      <c r="A821" s="175" t="s">
        <v>668</v>
      </c>
      <c r="B821" s="214" t="s">
        <v>1825</v>
      </c>
      <c r="C821" s="214" t="s">
        <v>817</v>
      </c>
      <c r="D821" s="153">
        <v>37</v>
      </c>
      <c r="E821" s="153">
        <v>37</v>
      </c>
      <c r="F821" s="151">
        <v>37</v>
      </c>
      <c r="G821" s="151">
        <v>37</v>
      </c>
      <c r="H821" s="151">
        <v>24</v>
      </c>
      <c r="I821" s="151">
        <v>24</v>
      </c>
      <c r="J821" s="172">
        <v>0.9</v>
      </c>
      <c r="K821" s="154">
        <v>1</v>
      </c>
      <c r="L821" s="154">
        <v>1</v>
      </c>
      <c r="M821" s="154">
        <v>1</v>
      </c>
      <c r="N821" s="207">
        <v>796</v>
      </c>
      <c r="O821" s="153">
        <v>556</v>
      </c>
      <c r="P821" s="153">
        <v>28</v>
      </c>
      <c r="Q821" s="151">
        <v>24</v>
      </c>
      <c r="R821" s="151">
        <v>18</v>
      </c>
      <c r="S821" s="154">
        <v>0.698492462311558</v>
      </c>
      <c r="T821" s="154">
        <v>0.756756756756757</v>
      </c>
      <c r="U821" s="155">
        <v>0.648648648648649</v>
      </c>
      <c r="V821" s="155">
        <v>0.75</v>
      </c>
      <c r="W821" s="173">
        <v>0.108108108108108</v>
      </c>
      <c r="X821" s="158">
        <v>232</v>
      </c>
      <c r="Y821" s="208">
        <v>161</v>
      </c>
      <c r="Z821" s="208">
        <v>231</v>
      </c>
      <c r="AA821" s="208">
        <v>158</v>
      </c>
      <c r="AB821" s="209">
        <v>0.693965517241379</v>
      </c>
      <c r="AC821" s="155">
        <v>0.683982683982684</v>
      </c>
      <c r="AD821" s="173">
        <v>0.00998283325869531</v>
      </c>
    </row>
    <row r="822" spans="1:30">
      <c r="A822" s="175" t="s">
        <v>668</v>
      </c>
      <c r="B822" s="214" t="s">
        <v>1825</v>
      </c>
      <c r="C822" s="214" t="s">
        <v>818</v>
      </c>
      <c r="D822" s="153">
        <v>22</v>
      </c>
      <c r="E822" s="153">
        <v>22</v>
      </c>
      <c r="F822" s="151">
        <v>22</v>
      </c>
      <c r="G822" s="151">
        <v>22</v>
      </c>
      <c r="H822" s="151">
        <v>19</v>
      </c>
      <c r="I822" s="151">
        <v>19</v>
      </c>
      <c r="J822" s="172">
        <v>0.9</v>
      </c>
      <c r="K822" s="154">
        <v>1</v>
      </c>
      <c r="L822" s="154">
        <v>1</v>
      </c>
      <c r="M822" s="154">
        <v>1</v>
      </c>
      <c r="N822" s="207">
        <v>494</v>
      </c>
      <c r="O822" s="153">
        <v>358</v>
      </c>
      <c r="P822" s="153">
        <v>18</v>
      </c>
      <c r="Q822" s="151">
        <v>16</v>
      </c>
      <c r="R822" s="151">
        <v>16</v>
      </c>
      <c r="S822" s="154">
        <v>0.724696356275304</v>
      </c>
      <c r="T822" s="154">
        <v>0.818181818181818</v>
      </c>
      <c r="U822" s="155">
        <v>0.727272727272727</v>
      </c>
      <c r="V822" s="155">
        <v>0.842105263157895</v>
      </c>
      <c r="W822" s="173">
        <v>0.0909090909090909</v>
      </c>
      <c r="X822" s="158">
        <v>145</v>
      </c>
      <c r="Y822" s="208">
        <v>109</v>
      </c>
      <c r="Z822" s="208">
        <v>146</v>
      </c>
      <c r="AA822" s="208">
        <v>107</v>
      </c>
      <c r="AB822" s="209">
        <v>0.751724137931034</v>
      </c>
      <c r="AC822" s="155">
        <v>0.732876712328767</v>
      </c>
      <c r="AD822" s="173">
        <v>0.0188474256022673</v>
      </c>
    </row>
    <row r="823" spans="1:30">
      <c r="A823" s="175" t="s">
        <v>668</v>
      </c>
      <c r="B823" s="214" t="s">
        <v>1825</v>
      </c>
      <c r="C823" s="214" t="s">
        <v>819</v>
      </c>
      <c r="D823" s="153">
        <v>21</v>
      </c>
      <c r="E823" s="153">
        <v>21</v>
      </c>
      <c r="F823" s="151">
        <v>20</v>
      </c>
      <c r="G823" s="151">
        <v>20</v>
      </c>
      <c r="H823" s="151">
        <v>17</v>
      </c>
      <c r="I823" s="151">
        <v>17</v>
      </c>
      <c r="J823" s="172">
        <v>0.9</v>
      </c>
      <c r="K823" s="154">
        <v>1</v>
      </c>
      <c r="L823" s="154">
        <v>1</v>
      </c>
      <c r="M823" s="154">
        <v>1</v>
      </c>
      <c r="N823" s="207">
        <v>477</v>
      </c>
      <c r="O823" s="153">
        <v>448</v>
      </c>
      <c r="P823" s="153">
        <v>20</v>
      </c>
      <c r="Q823" s="151">
        <v>17</v>
      </c>
      <c r="R823" s="151">
        <v>15</v>
      </c>
      <c r="S823" s="154">
        <v>0.939203354297694</v>
      </c>
      <c r="T823" s="154">
        <v>0.952380952380952</v>
      </c>
      <c r="U823" s="155">
        <v>0.85</v>
      </c>
      <c r="V823" s="155">
        <v>0.882352941176471</v>
      </c>
      <c r="W823" s="173">
        <v>0.102380952380952</v>
      </c>
      <c r="X823" s="158">
        <v>140</v>
      </c>
      <c r="Y823" s="208">
        <v>129</v>
      </c>
      <c r="Z823" s="208">
        <v>139</v>
      </c>
      <c r="AA823" s="208">
        <v>134</v>
      </c>
      <c r="AB823" s="209">
        <v>0.921428571428571</v>
      </c>
      <c r="AC823" s="155">
        <v>0.964028776978417</v>
      </c>
      <c r="AD823" s="173">
        <v>-0.0426002055498459</v>
      </c>
    </row>
    <row r="824" spans="1:30">
      <c r="A824" s="175" t="s">
        <v>668</v>
      </c>
      <c r="B824" s="214" t="s">
        <v>1825</v>
      </c>
      <c r="C824" s="214" t="s">
        <v>820</v>
      </c>
      <c r="D824" s="153">
        <v>24</v>
      </c>
      <c r="E824" s="153">
        <v>24</v>
      </c>
      <c r="F824" s="151">
        <v>24</v>
      </c>
      <c r="G824" s="151">
        <v>24</v>
      </c>
      <c r="H824" s="151">
        <v>19</v>
      </c>
      <c r="I824" s="151">
        <v>19</v>
      </c>
      <c r="J824" s="172">
        <v>0.9</v>
      </c>
      <c r="K824" s="154">
        <v>1</v>
      </c>
      <c r="L824" s="154">
        <v>1</v>
      </c>
      <c r="M824" s="154">
        <v>1</v>
      </c>
      <c r="N824" s="207">
        <v>543</v>
      </c>
      <c r="O824" s="153">
        <v>484</v>
      </c>
      <c r="P824" s="153">
        <v>22</v>
      </c>
      <c r="Q824" s="151">
        <v>21</v>
      </c>
      <c r="R824" s="151">
        <v>18</v>
      </c>
      <c r="S824" s="154">
        <v>0.89134438305709</v>
      </c>
      <c r="T824" s="154">
        <v>0.916666666666667</v>
      </c>
      <c r="U824" s="155">
        <v>0.875</v>
      </c>
      <c r="V824" s="155">
        <v>0.947368421052632</v>
      </c>
      <c r="W824" s="173">
        <v>0.0416666666666666</v>
      </c>
      <c r="X824" s="158">
        <v>161</v>
      </c>
      <c r="Y824" s="208">
        <v>146</v>
      </c>
      <c r="Z824" s="208">
        <v>159</v>
      </c>
      <c r="AA824" s="208">
        <v>141</v>
      </c>
      <c r="AB824" s="209">
        <v>0.906832298136646</v>
      </c>
      <c r="AC824" s="155">
        <v>0.886792452830189</v>
      </c>
      <c r="AD824" s="173">
        <v>0.0200398453064573</v>
      </c>
    </row>
    <row r="825" spans="1:30">
      <c r="A825" s="175" t="s">
        <v>668</v>
      </c>
      <c r="B825" s="214" t="s">
        <v>1825</v>
      </c>
      <c r="C825" s="214" t="s">
        <v>821</v>
      </c>
      <c r="D825" s="153">
        <v>32</v>
      </c>
      <c r="E825" s="153">
        <v>31</v>
      </c>
      <c r="F825" s="151">
        <v>33</v>
      </c>
      <c r="G825" s="151">
        <v>32</v>
      </c>
      <c r="H825" s="151">
        <v>23</v>
      </c>
      <c r="I825" s="151">
        <v>22</v>
      </c>
      <c r="J825" s="172">
        <v>0.9</v>
      </c>
      <c r="K825" s="154">
        <v>0.96875</v>
      </c>
      <c r="L825" s="154">
        <v>0.96969696969697</v>
      </c>
      <c r="M825" s="154">
        <v>0.956521739130435</v>
      </c>
      <c r="N825" s="207">
        <v>712</v>
      </c>
      <c r="O825" s="153">
        <v>586</v>
      </c>
      <c r="P825" s="153">
        <v>26</v>
      </c>
      <c r="Q825" s="151">
        <v>27</v>
      </c>
      <c r="R825" s="151">
        <v>20</v>
      </c>
      <c r="S825" s="154">
        <v>0.823033707865168</v>
      </c>
      <c r="T825" s="154">
        <v>0.8125</v>
      </c>
      <c r="U825" s="155">
        <v>0.818181818181818</v>
      </c>
      <c r="V825" s="155">
        <v>0.869565217391304</v>
      </c>
      <c r="W825" s="173">
        <v>-0.00568181818181823</v>
      </c>
      <c r="X825" s="158">
        <v>204</v>
      </c>
      <c r="Y825" s="208">
        <v>172</v>
      </c>
      <c r="Z825" s="208">
        <v>207</v>
      </c>
      <c r="AA825" s="208">
        <v>174</v>
      </c>
      <c r="AB825" s="209">
        <v>0.843137254901961</v>
      </c>
      <c r="AC825" s="155">
        <v>0.840579710144927</v>
      </c>
      <c r="AD825" s="173">
        <v>0.00255754475703329</v>
      </c>
    </row>
    <row r="826" spans="1:30">
      <c r="A826" s="175" t="s">
        <v>668</v>
      </c>
      <c r="B826" s="214" t="s">
        <v>1825</v>
      </c>
      <c r="C826" s="214" t="s">
        <v>822</v>
      </c>
      <c r="D826" s="153">
        <v>23</v>
      </c>
      <c r="E826" s="153">
        <v>23</v>
      </c>
      <c r="F826" s="151">
        <v>23</v>
      </c>
      <c r="G826" s="151">
        <v>23</v>
      </c>
      <c r="H826" s="151">
        <v>18</v>
      </c>
      <c r="I826" s="151">
        <v>18</v>
      </c>
      <c r="J826" s="172">
        <v>0.9</v>
      </c>
      <c r="K826" s="154">
        <v>1</v>
      </c>
      <c r="L826" s="154">
        <v>1</v>
      </c>
      <c r="M826" s="154">
        <v>1</v>
      </c>
      <c r="N826" s="207">
        <v>527</v>
      </c>
      <c r="O826" s="153">
        <v>452</v>
      </c>
      <c r="P826" s="153">
        <v>19</v>
      </c>
      <c r="Q826" s="151">
        <v>21</v>
      </c>
      <c r="R826" s="151">
        <v>16</v>
      </c>
      <c r="S826" s="154">
        <v>0.857685009487666</v>
      </c>
      <c r="T826" s="154">
        <v>0.826086956521739</v>
      </c>
      <c r="U826" s="155">
        <v>0.91304347826087</v>
      </c>
      <c r="V826" s="155">
        <v>0.888888888888889</v>
      </c>
      <c r="W826" s="173">
        <v>-0.0869565217391304</v>
      </c>
      <c r="X826" s="158">
        <v>153</v>
      </c>
      <c r="Y826" s="208">
        <v>130</v>
      </c>
      <c r="Z826" s="208">
        <v>155</v>
      </c>
      <c r="AA826" s="208">
        <v>130</v>
      </c>
      <c r="AB826" s="209">
        <v>0.849673202614379</v>
      </c>
      <c r="AC826" s="155">
        <v>0.838709677419355</v>
      </c>
      <c r="AD826" s="173">
        <v>0.0109635251950242</v>
      </c>
    </row>
    <row r="827" spans="1:30">
      <c r="A827" s="175" t="s">
        <v>668</v>
      </c>
      <c r="B827" s="214" t="s">
        <v>1825</v>
      </c>
      <c r="C827" s="214" t="s">
        <v>823</v>
      </c>
      <c r="D827" s="153">
        <v>21</v>
      </c>
      <c r="E827" s="153">
        <v>21</v>
      </c>
      <c r="F827" s="151">
        <v>21</v>
      </c>
      <c r="G827" s="151">
        <v>21</v>
      </c>
      <c r="H827" s="151">
        <v>19</v>
      </c>
      <c r="I827" s="151">
        <v>19</v>
      </c>
      <c r="J827" s="172">
        <v>0.9</v>
      </c>
      <c r="K827" s="154">
        <v>1</v>
      </c>
      <c r="L827" s="154">
        <v>1</v>
      </c>
      <c r="M827" s="154">
        <v>1</v>
      </c>
      <c r="N827" s="207">
        <v>487</v>
      </c>
      <c r="O827" s="153">
        <v>357</v>
      </c>
      <c r="P827" s="153">
        <v>17</v>
      </c>
      <c r="Q827" s="151">
        <v>16</v>
      </c>
      <c r="R827" s="151">
        <v>14</v>
      </c>
      <c r="S827" s="154">
        <v>0.73305954825462</v>
      </c>
      <c r="T827" s="154">
        <v>0.80952380952381</v>
      </c>
      <c r="U827" s="155">
        <v>0.761904761904762</v>
      </c>
      <c r="V827" s="155">
        <v>0.736842105263158</v>
      </c>
      <c r="W827" s="173">
        <v>0.0476190476190477</v>
      </c>
      <c r="X827" s="158">
        <v>143</v>
      </c>
      <c r="Y827" s="208">
        <v>104</v>
      </c>
      <c r="Z827" s="208">
        <v>141</v>
      </c>
      <c r="AA827" s="208">
        <v>103</v>
      </c>
      <c r="AB827" s="209">
        <v>0.727272727272727</v>
      </c>
      <c r="AC827" s="155">
        <v>0.730496453900709</v>
      </c>
      <c r="AD827" s="173">
        <v>-0.00322372662798198</v>
      </c>
    </row>
    <row r="828" spans="1:30">
      <c r="A828" s="175" t="s">
        <v>668</v>
      </c>
      <c r="B828" s="214" t="s">
        <v>1825</v>
      </c>
      <c r="C828" s="214" t="s">
        <v>824</v>
      </c>
      <c r="D828" s="153">
        <v>15</v>
      </c>
      <c r="E828" s="153">
        <v>15</v>
      </c>
      <c r="F828" s="151">
        <v>15</v>
      </c>
      <c r="G828" s="151">
        <v>15</v>
      </c>
      <c r="H828" s="151">
        <v>11</v>
      </c>
      <c r="I828" s="151">
        <v>11</v>
      </c>
      <c r="J828" s="172">
        <v>0.9</v>
      </c>
      <c r="K828" s="154">
        <v>1</v>
      </c>
      <c r="L828" s="154">
        <v>1</v>
      </c>
      <c r="M828" s="154">
        <v>1</v>
      </c>
      <c r="N828" s="207">
        <v>324</v>
      </c>
      <c r="O828" s="153">
        <v>308</v>
      </c>
      <c r="P828" s="153">
        <v>15</v>
      </c>
      <c r="Q828" s="151">
        <v>15</v>
      </c>
      <c r="R828" s="151">
        <v>11</v>
      </c>
      <c r="S828" s="154">
        <v>0.950617283950617</v>
      </c>
      <c r="T828" s="154">
        <v>1</v>
      </c>
      <c r="U828" s="155">
        <v>1</v>
      </c>
      <c r="V828" s="155">
        <v>1</v>
      </c>
      <c r="W828" s="173">
        <v>0</v>
      </c>
      <c r="X828" s="158">
        <v>93</v>
      </c>
      <c r="Y828" s="208">
        <v>90</v>
      </c>
      <c r="Z828" s="208">
        <v>96</v>
      </c>
      <c r="AA828" s="208">
        <v>91</v>
      </c>
      <c r="AB828" s="209">
        <v>0.967741935483871</v>
      </c>
      <c r="AC828" s="155">
        <v>0.947916666666667</v>
      </c>
      <c r="AD828" s="173">
        <v>0.0198252688172044</v>
      </c>
    </row>
    <row r="829" spans="1:30">
      <c r="A829" s="175" t="s">
        <v>668</v>
      </c>
      <c r="B829" s="214" t="s">
        <v>1825</v>
      </c>
      <c r="C829" s="214" t="s">
        <v>825</v>
      </c>
      <c r="D829" s="153">
        <v>20</v>
      </c>
      <c r="E829" s="153">
        <v>20</v>
      </c>
      <c r="F829" s="151">
        <v>20</v>
      </c>
      <c r="G829" s="151">
        <v>20</v>
      </c>
      <c r="H829" s="151">
        <v>12</v>
      </c>
      <c r="I829" s="151">
        <v>12</v>
      </c>
      <c r="J829" s="172">
        <v>0.9</v>
      </c>
      <c r="K829" s="154">
        <v>1</v>
      </c>
      <c r="L829" s="154">
        <v>1</v>
      </c>
      <c r="M829" s="154">
        <v>1</v>
      </c>
      <c r="N829" s="207">
        <v>433</v>
      </c>
      <c r="O829" s="153">
        <v>400</v>
      </c>
      <c r="P829" s="153">
        <v>20</v>
      </c>
      <c r="Q829" s="151">
        <v>20</v>
      </c>
      <c r="R829" s="151">
        <v>12</v>
      </c>
      <c r="S829" s="154">
        <v>0.92378752886836</v>
      </c>
      <c r="T829" s="154">
        <v>1</v>
      </c>
      <c r="U829" s="155">
        <v>1</v>
      </c>
      <c r="V829" s="155">
        <v>1</v>
      </c>
      <c r="W829" s="173">
        <v>0</v>
      </c>
      <c r="X829" s="158">
        <v>127</v>
      </c>
      <c r="Y829" s="208">
        <v>122</v>
      </c>
      <c r="Z829" s="208">
        <v>127</v>
      </c>
      <c r="AA829" s="208">
        <v>113</v>
      </c>
      <c r="AB829" s="209">
        <v>0.960629921259842</v>
      </c>
      <c r="AC829" s="155">
        <v>0.889763779527559</v>
      </c>
      <c r="AD829" s="173">
        <v>0.0708661417322834</v>
      </c>
    </row>
    <row r="830" spans="1:30">
      <c r="A830" s="175" t="s">
        <v>668</v>
      </c>
      <c r="B830" s="214" t="s">
        <v>1825</v>
      </c>
      <c r="C830" s="214" t="s">
        <v>826</v>
      </c>
      <c r="D830" s="153">
        <v>69</v>
      </c>
      <c r="E830" s="153">
        <v>69</v>
      </c>
      <c r="F830" s="151">
        <v>68</v>
      </c>
      <c r="G830" s="151">
        <v>68</v>
      </c>
      <c r="H830" s="151">
        <v>47</v>
      </c>
      <c r="I830" s="151">
        <v>47</v>
      </c>
      <c r="J830" s="172">
        <v>0.9</v>
      </c>
      <c r="K830" s="154">
        <v>1</v>
      </c>
      <c r="L830" s="154">
        <v>1</v>
      </c>
      <c r="M830" s="154">
        <v>1</v>
      </c>
      <c r="N830" s="207">
        <v>1469</v>
      </c>
      <c r="O830" s="153">
        <v>1242</v>
      </c>
      <c r="P830" s="153">
        <v>57</v>
      </c>
      <c r="Q830" s="151">
        <v>58</v>
      </c>
      <c r="R830" s="151">
        <v>39</v>
      </c>
      <c r="S830" s="154">
        <v>0.845473110959837</v>
      </c>
      <c r="T830" s="154">
        <v>0.826086956521739</v>
      </c>
      <c r="U830" s="155">
        <v>0.852941176470588</v>
      </c>
      <c r="V830" s="155">
        <v>0.829787234042553</v>
      </c>
      <c r="W830" s="173">
        <v>-0.0268542199488491</v>
      </c>
      <c r="X830" s="158">
        <v>425</v>
      </c>
      <c r="Y830" s="208">
        <v>362</v>
      </c>
      <c r="Z830" s="208">
        <v>421</v>
      </c>
      <c r="AA830" s="208">
        <v>350</v>
      </c>
      <c r="AB830" s="209">
        <v>0.851764705882353</v>
      </c>
      <c r="AC830" s="155">
        <v>0.831353919239905</v>
      </c>
      <c r="AD830" s="173">
        <v>0.020410786642448</v>
      </c>
    </row>
    <row r="831" spans="1:30">
      <c r="A831" s="175" t="s">
        <v>668</v>
      </c>
      <c r="B831" s="214" t="s">
        <v>1825</v>
      </c>
      <c r="C831" s="214" t="s">
        <v>827</v>
      </c>
      <c r="D831" s="153">
        <v>23</v>
      </c>
      <c r="E831" s="153">
        <v>23</v>
      </c>
      <c r="F831" s="151">
        <v>22</v>
      </c>
      <c r="G831" s="151">
        <v>22</v>
      </c>
      <c r="H831" s="151">
        <v>17</v>
      </c>
      <c r="I831" s="151">
        <v>17</v>
      </c>
      <c r="J831" s="172">
        <v>0.9</v>
      </c>
      <c r="K831" s="154">
        <v>1</v>
      </c>
      <c r="L831" s="154">
        <v>1</v>
      </c>
      <c r="M831" s="154">
        <v>1</v>
      </c>
      <c r="N831" s="207">
        <v>464</v>
      </c>
      <c r="O831" s="153">
        <v>395</v>
      </c>
      <c r="P831" s="153">
        <v>20</v>
      </c>
      <c r="Q831" s="151">
        <v>20</v>
      </c>
      <c r="R831" s="151">
        <v>15</v>
      </c>
      <c r="S831" s="154">
        <v>0.851293103448276</v>
      </c>
      <c r="T831" s="154">
        <v>0.869565217391304</v>
      </c>
      <c r="U831" s="155">
        <v>0.909090909090909</v>
      </c>
      <c r="V831" s="155">
        <v>0.882352941176471</v>
      </c>
      <c r="W831" s="173">
        <v>-0.0395256916996047</v>
      </c>
      <c r="X831" s="158">
        <v>137</v>
      </c>
      <c r="Y831" s="208">
        <v>117</v>
      </c>
      <c r="Z831" s="208">
        <v>134</v>
      </c>
      <c r="AA831" s="208">
        <v>108</v>
      </c>
      <c r="AB831" s="209">
        <v>0.854014598540146</v>
      </c>
      <c r="AC831" s="155">
        <v>0.805970149253731</v>
      </c>
      <c r="AD831" s="173">
        <v>0.0480444492864146</v>
      </c>
    </row>
    <row r="832" spans="1:30">
      <c r="A832" s="175" t="s">
        <v>668</v>
      </c>
      <c r="B832" s="214" t="s">
        <v>1825</v>
      </c>
      <c r="C832" s="214" t="s">
        <v>828</v>
      </c>
      <c r="D832" s="153">
        <v>21</v>
      </c>
      <c r="E832" s="153">
        <v>21</v>
      </c>
      <c r="F832" s="151">
        <v>21</v>
      </c>
      <c r="G832" s="151">
        <v>21</v>
      </c>
      <c r="H832" s="151">
        <v>13</v>
      </c>
      <c r="I832" s="151">
        <v>13</v>
      </c>
      <c r="J832" s="172">
        <v>0.9</v>
      </c>
      <c r="K832" s="154">
        <v>1</v>
      </c>
      <c r="L832" s="154">
        <v>1</v>
      </c>
      <c r="M832" s="154">
        <v>1</v>
      </c>
      <c r="N832" s="207">
        <v>419</v>
      </c>
      <c r="O832" s="153">
        <v>405</v>
      </c>
      <c r="P832" s="153">
        <v>20</v>
      </c>
      <c r="Q832" s="151">
        <v>20</v>
      </c>
      <c r="R832" s="151">
        <v>12</v>
      </c>
      <c r="S832" s="154">
        <v>0.966587112171838</v>
      </c>
      <c r="T832" s="154">
        <v>0.952380952380952</v>
      </c>
      <c r="U832" s="155">
        <v>0.952380952380952</v>
      </c>
      <c r="V832" s="155">
        <v>0.923076923076923</v>
      </c>
      <c r="W832" s="173">
        <v>0</v>
      </c>
      <c r="X832" s="158">
        <v>123</v>
      </c>
      <c r="Y832" s="208">
        <v>118</v>
      </c>
      <c r="Z832" s="208">
        <v>121</v>
      </c>
      <c r="AA832" s="208">
        <v>119</v>
      </c>
      <c r="AB832" s="209">
        <v>0.959349593495935</v>
      </c>
      <c r="AC832" s="155">
        <v>0.983471074380165</v>
      </c>
      <c r="AD832" s="173">
        <v>-0.0241214808842304</v>
      </c>
    </row>
    <row r="833" spans="1:30">
      <c r="A833" s="175" t="s">
        <v>668</v>
      </c>
      <c r="B833" s="214" t="s">
        <v>1825</v>
      </c>
      <c r="C833" s="214" t="s">
        <v>829</v>
      </c>
      <c r="D833" s="153">
        <v>25</v>
      </c>
      <c r="E833" s="153">
        <v>25</v>
      </c>
      <c r="F833" s="151">
        <v>26</v>
      </c>
      <c r="G833" s="151">
        <v>25</v>
      </c>
      <c r="H833" s="151">
        <v>17</v>
      </c>
      <c r="I833" s="151">
        <v>16</v>
      </c>
      <c r="J833" s="172">
        <v>0.9</v>
      </c>
      <c r="K833" s="154">
        <v>1</v>
      </c>
      <c r="L833" s="154">
        <v>0.961538461538462</v>
      </c>
      <c r="M833" s="154">
        <v>0.941176470588235</v>
      </c>
      <c r="N833" s="207">
        <v>570</v>
      </c>
      <c r="O833" s="153">
        <v>470</v>
      </c>
      <c r="P833" s="153">
        <v>22</v>
      </c>
      <c r="Q833" s="151">
        <v>23</v>
      </c>
      <c r="R833" s="151">
        <v>12</v>
      </c>
      <c r="S833" s="154">
        <v>0.824561403508772</v>
      </c>
      <c r="T833" s="154">
        <v>0.88</v>
      </c>
      <c r="U833" s="155">
        <v>0.884615384615385</v>
      </c>
      <c r="V833" s="155">
        <v>0.705882352941177</v>
      </c>
      <c r="W833" s="173">
        <v>-0.00461538461538458</v>
      </c>
      <c r="X833" s="158">
        <v>161</v>
      </c>
      <c r="Y833" s="208">
        <v>136</v>
      </c>
      <c r="Z833" s="208">
        <v>167</v>
      </c>
      <c r="AA833" s="208">
        <v>138</v>
      </c>
      <c r="AB833" s="209">
        <v>0.84472049689441</v>
      </c>
      <c r="AC833" s="155">
        <v>0.826347305389222</v>
      </c>
      <c r="AD833" s="173">
        <v>0.0183731915051885</v>
      </c>
    </row>
    <row r="834" spans="1:30">
      <c r="A834" s="175" t="s">
        <v>668</v>
      </c>
      <c r="B834" s="214" t="s">
        <v>1825</v>
      </c>
      <c r="C834" s="214" t="s">
        <v>830</v>
      </c>
      <c r="D834" s="153">
        <v>26</v>
      </c>
      <c r="E834" s="153">
        <v>26</v>
      </c>
      <c r="F834" s="151">
        <v>27</v>
      </c>
      <c r="G834" s="151">
        <v>27</v>
      </c>
      <c r="H834" s="151">
        <v>20</v>
      </c>
      <c r="I834" s="151">
        <v>20</v>
      </c>
      <c r="J834" s="172">
        <v>0.9</v>
      </c>
      <c r="K834" s="154">
        <v>1</v>
      </c>
      <c r="L834" s="154">
        <v>1</v>
      </c>
      <c r="M834" s="154">
        <v>1</v>
      </c>
      <c r="N834" s="207">
        <v>614</v>
      </c>
      <c r="O834" s="153">
        <v>593</v>
      </c>
      <c r="P834" s="153">
        <v>25</v>
      </c>
      <c r="Q834" s="151">
        <v>26</v>
      </c>
      <c r="R834" s="151">
        <v>19</v>
      </c>
      <c r="S834" s="154">
        <v>0.965798045602606</v>
      </c>
      <c r="T834" s="154">
        <v>0.961538461538462</v>
      </c>
      <c r="U834" s="155">
        <v>0.962962962962963</v>
      </c>
      <c r="V834" s="155">
        <v>0.95</v>
      </c>
      <c r="W834" s="173">
        <v>-0.00142450142450135</v>
      </c>
      <c r="X834" s="158">
        <v>180</v>
      </c>
      <c r="Y834" s="208">
        <v>174</v>
      </c>
      <c r="Z834" s="208">
        <v>179</v>
      </c>
      <c r="AA834" s="208">
        <v>173</v>
      </c>
      <c r="AB834" s="209">
        <v>0.966666666666667</v>
      </c>
      <c r="AC834" s="155">
        <v>0.966480446927374</v>
      </c>
      <c r="AD834" s="173">
        <v>0.000186219739292337</v>
      </c>
    </row>
    <row r="835" spans="1:30">
      <c r="A835" s="175" t="s">
        <v>668</v>
      </c>
      <c r="B835" s="214" t="s">
        <v>1825</v>
      </c>
      <c r="C835" s="214" t="s">
        <v>831</v>
      </c>
      <c r="D835" s="153">
        <v>22</v>
      </c>
      <c r="E835" s="153">
        <v>21</v>
      </c>
      <c r="F835" s="151">
        <v>24</v>
      </c>
      <c r="G835" s="151">
        <v>23</v>
      </c>
      <c r="H835" s="151">
        <v>20</v>
      </c>
      <c r="I835" s="151">
        <v>18</v>
      </c>
      <c r="J835" s="172">
        <v>0.9</v>
      </c>
      <c r="K835" s="154">
        <v>0.954545454545455</v>
      </c>
      <c r="L835" s="154">
        <v>0.958333333333333</v>
      </c>
      <c r="M835" s="154">
        <v>0.9</v>
      </c>
      <c r="N835" s="207">
        <v>503</v>
      </c>
      <c r="O835" s="153">
        <v>361</v>
      </c>
      <c r="P835" s="153">
        <v>16</v>
      </c>
      <c r="Q835" s="151">
        <v>17</v>
      </c>
      <c r="R835" s="151">
        <v>12</v>
      </c>
      <c r="S835" s="154">
        <v>0.717693836978131</v>
      </c>
      <c r="T835" s="154">
        <v>0.727272727272727</v>
      </c>
      <c r="U835" s="155">
        <v>0.708333333333333</v>
      </c>
      <c r="V835" s="155">
        <v>0.6</v>
      </c>
      <c r="W835" s="173">
        <v>0.0189393939393939</v>
      </c>
      <c r="X835" s="158">
        <v>152</v>
      </c>
      <c r="Y835" s="208">
        <v>103</v>
      </c>
      <c r="Z835" s="208">
        <v>142</v>
      </c>
      <c r="AA835" s="208">
        <v>104</v>
      </c>
      <c r="AB835" s="209">
        <v>0.677631578947368</v>
      </c>
      <c r="AC835" s="155">
        <v>0.732394366197183</v>
      </c>
      <c r="AD835" s="173">
        <v>-0.0547627872498146</v>
      </c>
    </row>
    <row r="836" spans="1:30">
      <c r="A836" s="175" t="s">
        <v>668</v>
      </c>
      <c r="B836" s="214" t="s">
        <v>1825</v>
      </c>
      <c r="C836" s="214" t="s">
        <v>832</v>
      </c>
      <c r="D836" s="153">
        <v>10</v>
      </c>
      <c r="E836" s="153">
        <v>10</v>
      </c>
      <c r="F836" s="151">
        <v>9</v>
      </c>
      <c r="G836" s="151">
        <v>9</v>
      </c>
      <c r="H836" s="151">
        <v>8</v>
      </c>
      <c r="I836" s="151">
        <v>8</v>
      </c>
      <c r="J836" s="172">
        <v>0.9</v>
      </c>
      <c r="K836" s="154">
        <v>1</v>
      </c>
      <c r="L836" s="154">
        <v>1</v>
      </c>
      <c r="M836" s="154">
        <v>1</v>
      </c>
      <c r="N836" s="207">
        <v>216</v>
      </c>
      <c r="O836" s="153">
        <v>167</v>
      </c>
      <c r="P836" s="153">
        <v>8</v>
      </c>
      <c r="Q836" s="151">
        <v>6</v>
      </c>
      <c r="R836" s="151">
        <v>7</v>
      </c>
      <c r="S836" s="154">
        <v>0.773148148148148</v>
      </c>
      <c r="T836" s="154">
        <v>0.8</v>
      </c>
      <c r="U836" s="155">
        <v>0.666666666666667</v>
      </c>
      <c r="V836" s="155">
        <v>0.875</v>
      </c>
      <c r="W836" s="173">
        <v>0.133333333333333</v>
      </c>
      <c r="X836" s="158">
        <v>62</v>
      </c>
      <c r="Y836" s="208">
        <v>47</v>
      </c>
      <c r="Z836" s="208">
        <v>64</v>
      </c>
      <c r="AA836" s="208">
        <v>50</v>
      </c>
      <c r="AB836" s="209">
        <v>0.758064516129032</v>
      </c>
      <c r="AC836" s="155">
        <v>0.78125</v>
      </c>
      <c r="AD836" s="173">
        <v>-0.0231854838709677</v>
      </c>
    </row>
    <row r="837" spans="1:30">
      <c r="A837" s="175" t="s">
        <v>668</v>
      </c>
      <c r="B837" s="214" t="s">
        <v>1825</v>
      </c>
      <c r="C837" s="214" t="s">
        <v>833</v>
      </c>
      <c r="D837" s="153">
        <v>22</v>
      </c>
      <c r="E837" s="153">
        <v>22</v>
      </c>
      <c r="F837" s="151">
        <v>22</v>
      </c>
      <c r="G837" s="151">
        <v>22</v>
      </c>
      <c r="H837" s="151">
        <v>15</v>
      </c>
      <c r="I837" s="151">
        <v>15</v>
      </c>
      <c r="J837" s="172">
        <v>0.9</v>
      </c>
      <c r="K837" s="154">
        <v>1</v>
      </c>
      <c r="L837" s="154">
        <v>1</v>
      </c>
      <c r="M837" s="154">
        <v>1</v>
      </c>
      <c r="N837" s="207">
        <v>486</v>
      </c>
      <c r="O837" s="153">
        <v>402</v>
      </c>
      <c r="P837" s="153">
        <v>18</v>
      </c>
      <c r="Q837" s="151">
        <v>18</v>
      </c>
      <c r="R837" s="151">
        <v>13</v>
      </c>
      <c r="S837" s="154">
        <v>0.827160493827161</v>
      </c>
      <c r="T837" s="154">
        <v>0.818181818181818</v>
      </c>
      <c r="U837" s="155">
        <v>0.818181818181818</v>
      </c>
      <c r="V837" s="155">
        <v>0.866666666666667</v>
      </c>
      <c r="W837" s="173">
        <v>0</v>
      </c>
      <c r="X837" s="158">
        <v>141</v>
      </c>
      <c r="Y837" s="208">
        <v>117</v>
      </c>
      <c r="Z837" s="208">
        <v>145</v>
      </c>
      <c r="AA837" s="208">
        <v>118</v>
      </c>
      <c r="AB837" s="209">
        <v>0.829787234042553</v>
      </c>
      <c r="AC837" s="155">
        <v>0.813793103448276</v>
      </c>
      <c r="AD837" s="173">
        <v>0.0159941305942773</v>
      </c>
    </row>
    <row r="838" spans="1:30">
      <c r="A838" s="175" t="s">
        <v>668</v>
      </c>
      <c r="B838" s="214" t="s">
        <v>1825</v>
      </c>
      <c r="C838" s="214" t="s">
        <v>834</v>
      </c>
      <c r="D838" s="153">
        <v>10</v>
      </c>
      <c r="E838" s="153">
        <v>10</v>
      </c>
      <c r="F838" s="151">
        <v>11</v>
      </c>
      <c r="G838" s="151">
        <v>11</v>
      </c>
      <c r="H838" s="151">
        <v>8</v>
      </c>
      <c r="I838" s="151">
        <v>8</v>
      </c>
      <c r="J838" s="172">
        <v>0.9</v>
      </c>
      <c r="K838" s="154">
        <v>1</v>
      </c>
      <c r="L838" s="154">
        <v>1</v>
      </c>
      <c r="M838" s="154">
        <v>1</v>
      </c>
      <c r="N838" s="207">
        <v>228</v>
      </c>
      <c r="O838" s="153">
        <v>225</v>
      </c>
      <c r="P838" s="153">
        <v>10</v>
      </c>
      <c r="Q838" s="151">
        <v>11</v>
      </c>
      <c r="R838" s="151">
        <v>8</v>
      </c>
      <c r="S838" s="154">
        <v>0.986842105263158</v>
      </c>
      <c r="T838" s="154">
        <v>1</v>
      </c>
      <c r="U838" s="155">
        <v>1</v>
      </c>
      <c r="V838" s="155">
        <v>1</v>
      </c>
      <c r="W838" s="173">
        <v>0</v>
      </c>
      <c r="X838" s="158">
        <v>68</v>
      </c>
      <c r="Y838" s="208">
        <v>68</v>
      </c>
      <c r="Z838" s="208">
        <v>67</v>
      </c>
      <c r="AA838" s="208">
        <v>65</v>
      </c>
      <c r="AB838" s="209">
        <v>1</v>
      </c>
      <c r="AC838" s="155">
        <v>0.970149253731343</v>
      </c>
      <c r="AD838" s="173">
        <v>0.0298507462686567</v>
      </c>
    </row>
    <row r="839" spans="1:30">
      <c r="A839" s="175" t="s">
        <v>668</v>
      </c>
      <c r="B839" s="214" t="s">
        <v>1826</v>
      </c>
      <c r="C839" s="214" t="s">
        <v>835</v>
      </c>
      <c r="D839" s="153">
        <v>62</v>
      </c>
      <c r="E839" s="153">
        <v>62</v>
      </c>
      <c r="F839" s="151">
        <v>61</v>
      </c>
      <c r="G839" s="151">
        <v>61</v>
      </c>
      <c r="H839" s="151">
        <v>49</v>
      </c>
      <c r="I839" s="151">
        <v>49</v>
      </c>
      <c r="J839" s="172">
        <v>0.9</v>
      </c>
      <c r="K839" s="154">
        <v>1</v>
      </c>
      <c r="L839" s="154">
        <v>1</v>
      </c>
      <c r="M839" s="154">
        <v>1</v>
      </c>
      <c r="N839" s="207">
        <v>1357</v>
      </c>
      <c r="O839" s="153">
        <v>1295</v>
      </c>
      <c r="P839" s="153">
        <v>58</v>
      </c>
      <c r="Q839" s="151">
        <v>59</v>
      </c>
      <c r="R839" s="151">
        <v>49</v>
      </c>
      <c r="S839" s="154">
        <v>0.954310980103169</v>
      </c>
      <c r="T839" s="154">
        <v>0.935483870967742</v>
      </c>
      <c r="U839" s="155">
        <v>0.967213114754098</v>
      </c>
      <c r="V839" s="155">
        <v>1</v>
      </c>
      <c r="W839" s="173">
        <v>-0.0317292437863564</v>
      </c>
      <c r="X839" s="158">
        <v>393</v>
      </c>
      <c r="Y839" s="208">
        <v>379</v>
      </c>
      <c r="Z839" s="208">
        <v>408</v>
      </c>
      <c r="AA839" s="208">
        <v>376</v>
      </c>
      <c r="AB839" s="209">
        <v>0.964376590330789</v>
      </c>
      <c r="AC839" s="155">
        <v>0.92156862745098</v>
      </c>
      <c r="AD839" s="173">
        <v>0.0428079628798085</v>
      </c>
    </row>
    <row r="840" spans="1:30">
      <c r="A840" s="175" t="s">
        <v>668</v>
      </c>
      <c r="B840" s="214" t="s">
        <v>1826</v>
      </c>
      <c r="C840" s="214" t="s">
        <v>836</v>
      </c>
      <c r="D840" s="153">
        <v>28</v>
      </c>
      <c r="E840" s="153">
        <v>28</v>
      </c>
      <c r="F840" s="151">
        <v>28</v>
      </c>
      <c r="G840" s="151">
        <v>28</v>
      </c>
      <c r="H840" s="151">
        <v>21</v>
      </c>
      <c r="I840" s="151">
        <v>21</v>
      </c>
      <c r="J840" s="172">
        <v>0.9</v>
      </c>
      <c r="K840" s="154">
        <v>1</v>
      </c>
      <c r="L840" s="154">
        <v>1</v>
      </c>
      <c r="M840" s="154">
        <v>1</v>
      </c>
      <c r="N840" s="207">
        <v>635</v>
      </c>
      <c r="O840" s="153">
        <v>619</v>
      </c>
      <c r="P840" s="153">
        <v>27</v>
      </c>
      <c r="Q840" s="151">
        <v>28</v>
      </c>
      <c r="R840" s="151">
        <v>21</v>
      </c>
      <c r="S840" s="154">
        <v>0.974803149606299</v>
      </c>
      <c r="T840" s="154">
        <v>0.964285714285714</v>
      </c>
      <c r="U840" s="155">
        <v>1</v>
      </c>
      <c r="V840" s="155">
        <v>1</v>
      </c>
      <c r="W840" s="173">
        <v>-0.0357142857142857</v>
      </c>
      <c r="X840" s="158">
        <v>176</v>
      </c>
      <c r="Y840" s="208">
        <v>168</v>
      </c>
      <c r="Z840" s="208">
        <v>187</v>
      </c>
      <c r="AA840" s="208">
        <v>186</v>
      </c>
      <c r="AB840" s="209">
        <v>0.954545454545455</v>
      </c>
      <c r="AC840" s="155">
        <v>0.994652406417112</v>
      </c>
      <c r="AD840" s="173">
        <v>-0.0401069518716577</v>
      </c>
    </row>
    <row r="841" spans="1:30">
      <c r="A841" s="175" t="s">
        <v>668</v>
      </c>
      <c r="B841" s="214" t="s">
        <v>1826</v>
      </c>
      <c r="C841" s="214" t="s">
        <v>837</v>
      </c>
      <c r="D841" s="153">
        <v>30</v>
      </c>
      <c r="E841" s="153">
        <v>30</v>
      </c>
      <c r="F841" s="151">
        <v>30</v>
      </c>
      <c r="G841" s="151">
        <v>30</v>
      </c>
      <c r="H841" s="151">
        <v>22</v>
      </c>
      <c r="I841" s="151">
        <v>22</v>
      </c>
      <c r="J841" s="172">
        <v>0.9</v>
      </c>
      <c r="K841" s="154">
        <v>1</v>
      </c>
      <c r="L841" s="154">
        <v>1</v>
      </c>
      <c r="M841" s="154">
        <v>1</v>
      </c>
      <c r="N841" s="207">
        <v>685</v>
      </c>
      <c r="O841" s="153">
        <v>667</v>
      </c>
      <c r="P841" s="153">
        <v>29</v>
      </c>
      <c r="Q841" s="151">
        <v>29</v>
      </c>
      <c r="R841" s="151">
        <v>21</v>
      </c>
      <c r="S841" s="154">
        <v>0.973722627737226</v>
      </c>
      <c r="T841" s="154">
        <v>0.966666666666667</v>
      </c>
      <c r="U841" s="155">
        <v>0.966666666666667</v>
      </c>
      <c r="V841" s="155">
        <v>0.954545454545455</v>
      </c>
      <c r="W841" s="173">
        <v>0</v>
      </c>
      <c r="X841" s="158">
        <v>191</v>
      </c>
      <c r="Y841" s="208">
        <v>184</v>
      </c>
      <c r="Z841" s="208">
        <v>203</v>
      </c>
      <c r="AA841" s="208">
        <v>198</v>
      </c>
      <c r="AB841" s="209">
        <v>0.963350785340314</v>
      </c>
      <c r="AC841" s="155">
        <v>0.975369458128079</v>
      </c>
      <c r="AD841" s="173">
        <v>-0.0120186727877647</v>
      </c>
    </row>
    <row r="842" spans="1:30">
      <c r="A842" s="175" t="s">
        <v>668</v>
      </c>
      <c r="B842" s="214" t="s">
        <v>1826</v>
      </c>
      <c r="C842" s="214" t="s">
        <v>838</v>
      </c>
      <c r="D842" s="153">
        <v>50</v>
      </c>
      <c r="E842" s="153">
        <v>50</v>
      </c>
      <c r="F842" s="151">
        <v>51</v>
      </c>
      <c r="G842" s="151">
        <v>51</v>
      </c>
      <c r="H842" s="151">
        <v>40</v>
      </c>
      <c r="I842" s="151">
        <v>40</v>
      </c>
      <c r="J842" s="172">
        <v>0.9</v>
      </c>
      <c r="K842" s="154">
        <v>1</v>
      </c>
      <c r="L842" s="154">
        <v>1</v>
      </c>
      <c r="M842" s="154">
        <v>1</v>
      </c>
      <c r="N842" s="207">
        <v>1177</v>
      </c>
      <c r="O842" s="153">
        <v>1163</v>
      </c>
      <c r="P842" s="153">
        <v>50</v>
      </c>
      <c r="Q842" s="151">
        <v>51</v>
      </c>
      <c r="R842" s="151">
        <v>40</v>
      </c>
      <c r="S842" s="154">
        <v>0.988105352591334</v>
      </c>
      <c r="T842" s="154">
        <v>1</v>
      </c>
      <c r="U842" s="155">
        <v>1</v>
      </c>
      <c r="V842" s="155">
        <v>1</v>
      </c>
      <c r="W842" s="173">
        <v>0</v>
      </c>
      <c r="X842" s="158">
        <v>334</v>
      </c>
      <c r="Y842" s="208">
        <v>331</v>
      </c>
      <c r="Z842" s="208">
        <v>351</v>
      </c>
      <c r="AA842" s="208">
        <v>346</v>
      </c>
      <c r="AB842" s="209">
        <v>0.991017964071856</v>
      </c>
      <c r="AC842" s="155">
        <v>0.985754985754986</v>
      </c>
      <c r="AD842" s="173">
        <v>0.0052629783168705</v>
      </c>
    </row>
    <row r="843" spans="1:30">
      <c r="A843" s="175" t="s">
        <v>668</v>
      </c>
      <c r="B843" s="214" t="s">
        <v>1826</v>
      </c>
      <c r="C843" s="214" t="s">
        <v>839</v>
      </c>
      <c r="D843" s="153">
        <v>47</v>
      </c>
      <c r="E843" s="153">
        <v>47</v>
      </c>
      <c r="F843" s="151">
        <v>50</v>
      </c>
      <c r="G843" s="151">
        <v>48</v>
      </c>
      <c r="H843" s="151">
        <v>37</v>
      </c>
      <c r="I843" s="151">
        <v>36</v>
      </c>
      <c r="J843" s="172">
        <v>0.9</v>
      </c>
      <c r="K843" s="154">
        <v>1</v>
      </c>
      <c r="L843" s="154">
        <v>0.96</v>
      </c>
      <c r="M843" s="154">
        <v>0.972972972972973</v>
      </c>
      <c r="N843" s="207">
        <v>1029</v>
      </c>
      <c r="O843" s="153">
        <v>1006</v>
      </c>
      <c r="P843" s="153">
        <v>47</v>
      </c>
      <c r="Q843" s="151">
        <v>48</v>
      </c>
      <c r="R843" s="151">
        <v>36</v>
      </c>
      <c r="S843" s="154">
        <v>0.977648202137998</v>
      </c>
      <c r="T843" s="154">
        <v>1</v>
      </c>
      <c r="U843" s="155">
        <v>0.96</v>
      </c>
      <c r="V843" s="155">
        <v>0.972972972972973</v>
      </c>
      <c r="W843" s="173">
        <v>0.04</v>
      </c>
      <c r="X843" s="158">
        <v>299</v>
      </c>
      <c r="Y843" s="208">
        <v>291</v>
      </c>
      <c r="Z843" s="208">
        <v>311</v>
      </c>
      <c r="AA843" s="208">
        <v>307</v>
      </c>
      <c r="AB843" s="209">
        <v>0.973244147157191</v>
      </c>
      <c r="AC843" s="155">
        <v>0.987138263665595</v>
      </c>
      <c r="AD843" s="173">
        <v>-0.0138941165084042</v>
      </c>
    </row>
    <row r="844" spans="1:30">
      <c r="A844" s="175" t="s">
        <v>668</v>
      </c>
      <c r="B844" s="214" t="s">
        <v>1826</v>
      </c>
      <c r="C844" s="214" t="s">
        <v>840</v>
      </c>
      <c r="D844" s="153">
        <v>37</v>
      </c>
      <c r="E844" s="153">
        <v>37</v>
      </c>
      <c r="F844" s="151">
        <v>37</v>
      </c>
      <c r="G844" s="151">
        <v>37</v>
      </c>
      <c r="H844" s="151">
        <v>31</v>
      </c>
      <c r="I844" s="151">
        <v>31</v>
      </c>
      <c r="J844" s="172">
        <v>0.9</v>
      </c>
      <c r="K844" s="154">
        <v>1</v>
      </c>
      <c r="L844" s="154">
        <v>1</v>
      </c>
      <c r="M844" s="154">
        <v>1</v>
      </c>
      <c r="N844" s="207">
        <v>823</v>
      </c>
      <c r="O844" s="153">
        <v>767</v>
      </c>
      <c r="P844" s="153">
        <v>35</v>
      </c>
      <c r="Q844" s="151">
        <v>37</v>
      </c>
      <c r="R844" s="151">
        <v>29</v>
      </c>
      <c r="S844" s="154">
        <v>0.931956257594168</v>
      </c>
      <c r="T844" s="154">
        <v>0.945945945945946</v>
      </c>
      <c r="U844" s="155">
        <v>1</v>
      </c>
      <c r="V844" s="155">
        <v>0.935483870967742</v>
      </c>
      <c r="W844" s="173">
        <v>-0.0540540540540541</v>
      </c>
      <c r="X844" s="158">
        <v>237</v>
      </c>
      <c r="Y844" s="208">
        <v>225</v>
      </c>
      <c r="Z844" s="208">
        <v>235</v>
      </c>
      <c r="AA844" s="208">
        <v>220</v>
      </c>
      <c r="AB844" s="209">
        <v>0.949367088607595</v>
      </c>
      <c r="AC844" s="155">
        <v>0.936170212765957</v>
      </c>
      <c r="AD844" s="173">
        <v>0.0131968758416374</v>
      </c>
    </row>
    <row r="845" spans="1:30">
      <c r="A845" s="175" t="s">
        <v>668</v>
      </c>
      <c r="B845" s="214" t="s">
        <v>1826</v>
      </c>
      <c r="C845" s="214" t="s">
        <v>841</v>
      </c>
      <c r="D845" s="153">
        <v>26</v>
      </c>
      <c r="E845" s="153">
        <v>26</v>
      </c>
      <c r="F845" s="151">
        <v>26</v>
      </c>
      <c r="G845" s="151">
        <v>26</v>
      </c>
      <c r="H845" s="151">
        <v>20</v>
      </c>
      <c r="I845" s="151">
        <v>20</v>
      </c>
      <c r="J845" s="172">
        <v>0.9</v>
      </c>
      <c r="K845" s="154">
        <v>1</v>
      </c>
      <c r="L845" s="154">
        <v>1</v>
      </c>
      <c r="M845" s="154">
        <v>1</v>
      </c>
      <c r="N845" s="207">
        <v>602</v>
      </c>
      <c r="O845" s="153">
        <v>531</v>
      </c>
      <c r="P845" s="153">
        <v>22</v>
      </c>
      <c r="Q845" s="151">
        <v>23</v>
      </c>
      <c r="R845" s="151">
        <v>19</v>
      </c>
      <c r="S845" s="154">
        <v>0.882059800664452</v>
      </c>
      <c r="T845" s="154">
        <v>0.846153846153846</v>
      </c>
      <c r="U845" s="155">
        <v>0.884615384615385</v>
      </c>
      <c r="V845" s="155">
        <v>0.95</v>
      </c>
      <c r="W845" s="173">
        <v>-0.0384615384615384</v>
      </c>
      <c r="X845" s="158">
        <v>167</v>
      </c>
      <c r="Y845" s="208">
        <v>144</v>
      </c>
      <c r="Z845" s="208">
        <v>175</v>
      </c>
      <c r="AA845" s="208">
        <v>155</v>
      </c>
      <c r="AB845" s="209">
        <v>0.862275449101796</v>
      </c>
      <c r="AC845" s="155">
        <v>0.885714285714286</v>
      </c>
      <c r="AD845" s="173">
        <v>-0.0234388366124892</v>
      </c>
    </row>
    <row r="846" spans="1:30">
      <c r="A846" s="175" t="s">
        <v>668</v>
      </c>
      <c r="B846" s="214" t="s">
        <v>1826</v>
      </c>
      <c r="C846" s="214" t="s">
        <v>842</v>
      </c>
      <c r="D846" s="153">
        <v>12</v>
      </c>
      <c r="E846" s="153">
        <v>12</v>
      </c>
      <c r="F846" s="151">
        <v>13</v>
      </c>
      <c r="G846" s="151">
        <v>13</v>
      </c>
      <c r="H846" s="151">
        <v>11</v>
      </c>
      <c r="I846" s="151">
        <v>11</v>
      </c>
      <c r="J846" s="172">
        <v>0.9</v>
      </c>
      <c r="K846" s="154">
        <v>1</v>
      </c>
      <c r="L846" s="154">
        <v>1</v>
      </c>
      <c r="M846" s="154">
        <v>1</v>
      </c>
      <c r="N846" s="207">
        <v>293</v>
      </c>
      <c r="O846" s="153">
        <v>268</v>
      </c>
      <c r="P846" s="153">
        <v>10</v>
      </c>
      <c r="Q846" s="151">
        <v>12</v>
      </c>
      <c r="R846" s="151">
        <v>10</v>
      </c>
      <c r="S846" s="154">
        <v>0.914675767918089</v>
      </c>
      <c r="T846" s="154">
        <v>0.833333333333333</v>
      </c>
      <c r="U846" s="155">
        <v>0.923076923076923</v>
      </c>
      <c r="V846" s="155">
        <v>0.909090909090909</v>
      </c>
      <c r="W846" s="173">
        <v>-0.0897435897435898</v>
      </c>
      <c r="X846" s="158">
        <v>84</v>
      </c>
      <c r="Y846" s="208">
        <v>76</v>
      </c>
      <c r="Z846" s="208">
        <v>85</v>
      </c>
      <c r="AA846" s="208">
        <v>77</v>
      </c>
      <c r="AB846" s="209">
        <v>0.904761904761905</v>
      </c>
      <c r="AC846" s="155">
        <v>0.905882352941176</v>
      </c>
      <c r="AD846" s="173">
        <v>-0.0011204481792717</v>
      </c>
    </row>
    <row r="847" spans="1:30">
      <c r="A847" s="175" t="s">
        <v>668</v>
      </c>
      <c r="B847" s="214" t="s">
        <v>1826</v>
      </c>
      <c r="C847" s="214" t="s">
        <v>843</v>
      </c>
      <c r="D847" s="153">
        <v>55</v>
      </c>
      <c r="E847" s="153">
        <v>55</v>
      </c>
      <c r="F847" s="151">
        <v>56</v>
      </c>
      <c r="G847" s="151">
        <v>56</v>
      </c>
      <c r="H847" s="151">
        <v>46</v>
      </c>
      <c r="I847" s="151">
        <v>46</v>
      </c>
      <c r="J847" s="172">
        <v>0.9</v>
      </c>
      <c r="K847" s="154">
        <v>1</v>
      </c>
      <c r="L847" s="154">
        <v>1</v>
      </c>
      <c r="M847" s="154">
        <v>1</v>
      </c>
      <c r="N847" s="207">
        <v>1234</v>
      </c>
      <c r="O847" s="153">
        <v>1187</v>
      </c>
      <c r="P847" s="153">
        <v>53</v>
      </c>
      <c r="Q847" s="151">
        <v>54</v>
      </c>
      <c r="R847" s="151">
        <v>45</v>
      </c>
      <c r="S847" s="154">
        <v>0.961912479740681</v>
      </c>
      <c r="T847" s="154">
        <v>0.963636363636364</v>
      </c>
      <c r="U847" s="155">
        <v>0.964285714285714</v>
      </c>
      <c r="V847" s="155">
        <v>0.978260869565217</v>
      </c>
      <c r="W847" s="173">
        <v>-0.000649350649350677</v>
      </c>
      <c r="X847" s="158">
        <v>362</v>
      </c>
      <c r="Y847" s="208">
        <v>350</v>
      </c>
      <c r="Z847" s="208">
        <v>360</v>
      </c>
      <c r="AA847" s="208">
        <v>348</v>
      </c>
      <c r="AB847" s="209">
        <v>0.966850828729282</v>
      </c>
      <c r="AC847" s="155">
        <v>0.966666666666667</v>
      </c>
      <c r="AD847" s="173">
        <v>0.000184162062615068</v>
      </c>
    </row>
    <row r="848" spans="1:30">
      <c r="A848" s="175" t="s">
        <v>668</v>
      </c>
      <c r="B848" s="214" t="s">
        <v>1826</v>
      </c>
      <c r="C848" s="214" t="s">
        <v>844</v>
      </c>
      <c r="D848" s="153">
        <v>63</v>
      </c>
      <c r="E848" s="153">
        <v>63</v>
      </c>
      <c r="F848" s="151">
        <v>65</v>
      </c>
      <c r="G848" s="151">
        <v>64</v>
      </c>
      <c r="H848" s="151">
        <v>56</v>
      </c>
      <c r="I848" s="151">
        <v>56</v>
      </c>
      <c r="J848" s="172">
        <v>0.9</v>
      </c>
      <c r="K848" s="154">
        <v>1</v>
      </c>
      <c r="L848" s="154">
        <v>0.984615384615385</v>
      </c>
      <c r="M848" s="154">
        <v>1</v>
      </c>
      <c r="N848" s="207">
        <v>1489</v>
      </c>
      <c r="O848" s="153">
        <v>1391</v>
      </c>
      <c r="P848" s="153">
        <v>58</v>
      </c>
      <c r="Q848" s="151">
        <v>61</v>
      </c>
      <c r="R848" s="151">
        <v>55</v>
      </c>
      <c r="S848" s="154">
        <v>0.9341840161182</v>
      </c>
      <c r="T848" s="154">
        <v>0.920634920634921</v>
      </c>
      <c r="U848" s="155">
        <v>0.938461538461538</v>
      </c>
      <c r="V848" s="155">
        <v>0.982142857142857</v>
      </c>
      <c r="W848" s="173">
        <v>-0.0178266178266179</v>
      </c>
      <c r="X848" s="158">
        <v>427</v>
      </c>
      <c r="Y848" s="208">
        <v>399</v>
      </c>
      <c r="Z848" s="208">
        <v>432</v>
      </c>
      <c r="AA848" s="208">
        <v>405</v>
      </c>
      <c r="AB848" s="209">
        <v>0.934426229508197</v>
      </c>
      <c r="AC848" s="155">
        <v>0.9375</v>
      </c>
      <c r="AD848" s="173">
        <v>-0.00307377049180324</v>
      </c>
    </row>
    <row r="849" spans="1:30">
      <c r="A849" s="175" t="s">
        <v>668</v>
      </c>
      <c r="B849" s="214" t="s">
        <v>1823</v>
      </c>
      <c r="C849" s="214" t="s">
        <v>845</v>
      </c>
      <c r="D849" s="153">
        <v>26</v>
      </c>
      <c r="E849" s="153">
        <v>26</v>
      </c>
      <c r="F849" s="151">
        <v>25</v>
      </c>
      <c r="G849" s="151">
        <v>25</v>
      </c>
      <c r="H849" s="151">
        <v>24</v>
      </c>
      <c r="I849" s="151">
        <v>24</v>
      </c>
      <c r="J849" s="172">
        <v>0.9</v>
      </c>
      <c r="K849" s="154">
        <v>1</v>
      </c>
      <c r="L849" s="154">
        <v>1</v>
      </c>
      <c r="M849" s="154">
        <v>1</v>
      </c>
      <c r="N849" s="207">
        <v>614</v>
      </c>
      <c r="O849" s="153">
        <v>564</v>
      </c>
      <c r="P849" s="153">
        <v>24</v>
      </c>
      <c r="Q849" s="151">
        <v>25</v>
      </c>
      <c r="R849" s="151">
        <v>20</v>
      </c>
      <c r="S849" s="154">
        <v>0.9185667752443</v>
      </c>
      <c r="T849" s="154">
        <v>0.923076923076923</v>
      </c>
      <c r="U849" s="155">
        <v>1</v>
      </c>
      <c r="V849" s="155">
        <v>0.833333333333333</v>
      </c>
      <c r="W849" s="173">
        <v>-0.0769230769230769</v>
      </c>
      <c r="X849" s="158">
        <v>177</v>
      </c>
      <c r="Y849" s="208">
        <v>164</v>
      </c>
      <c r="Z849" s="208">
        <v>180</v>
      </c>
      <c r="AA849" s="208">
        <v>166</v>
      </c>
      <c r="AB849" s="209">
        <v>0.926553672316384</v>
      </c>
      <c r="AC849" s="155">
        <v>0.922222222222222</v>
      </c>
      <c r="AD849" s="173">
        <v>0.00433145009416191</v>
      </c>
    </row>
    <row r="850" spans="1:30">
      <c r="A850" s="175" t="s">
        <v>668</v>
      </c>
      <c r="B850" s="214" t="s">
        <v>1823</v>
      </c>
      <c r="C850" s="214" t="s">
        <v>846</v>
      </c>
      <c r="D850" s="153">
        <v>26</v>
      </c>
      <c r="E850" s="153">
        <v>26</v>
      </c>
      <c r="F850" s="151">
        <v>26</v>
      </c>
      <c r="G850" s="151">
        <v>26</v>
      </c>
      <c r="H850" s="151">
        <v>22</v>
      </c>
      <c r="I850" s="151">
        <v>22</v>
      </c>
      <c r="J850" s="172">
        <v>0.9</v>
      </c>
      <c r="K850" s="154">
        <v>1</v>
      </c>
      <c r="L850" s="154">
        <v>1</v>
      </c>
      <c r="M850" s="154">
        <v>1</v>
      </c>
      <c r="N850" s="207">
        <v>632</v>
      </c>
      <c r="O850" s="153">
        <v>599</v>
      </c>
      <c r="P850" s="153">
        <v>25</v>
      </c>
      <c r="Q850" s="151">
        <v>23</v>
      </c>
      <c r="R850" s="151">
        <v>21</v>
      </c>
      <c r="S850" s="154">
        <v>0.947784810126582</v>
      </c>
      <c r="T850" s="154">
        <v>0.961538461538462</v>
      </c>
      <c r="U850" s="155">
        <v>0.884615384615385</v>
      </c>
      <c r="V850" s="155">
        <v>0.954545454545455</v>
      </c>
      <c r="W850" s="173">
        <v>0.076923076923077</v>
      </c>
      <c r="X850" s="158">
        <v>180</v>
      </c>
      <c r="Y850" s="208">
        <v>171</v>
      </c>
      <c r="Z850" s="208">
        <v>187</v>
      </c>
      <c r="AA850" s="208">
        <v>171</v>
      </c>
      <c r="AB850" s="209">
        <v>0.95</v>
      </c>
      <c r="AC850" s="155">
        <v>0.914438502673797</v>
      </c>
      <c r="AD850" s="173">
        <v>0.0355614973262032</v>
      </c>
    </row>
    <row r="851" spans="1:30">
      <c r="A851" s="175" t="s">
        <v>668</v>
      </c>
      <c r="B851" s="214" t="s">
        <v>1823</v>
      </c>
      <c r="C851" s="214" t="s">
        <v>847</v>
      </c>
      <c r="D851" s="153">
        <v>40</v>
      </c>
      <c r="E851" s="153">
        <v>40</v>
      </c>
      <c r="F851" s="151">
        <v>40</v>
      </c>
      <c r="G851" s="151">
        <v>40</v>
      </c>
      <c r="H851" s="151">
        <v>28</v>
      </c>
      <c r="I851" s="151">
        <v>28</v>
      </c>
      <c r="J851" s="172">
        <v>0.9</v>
      </c>
      <c r="K851" s="154">
        <v>1</v>
      </c>
      <c r="L851" s="154">
        <v>1</v>
      </c>
      <c r="M851" s="154">
        <v>1</v>
      </c>
      <c r="N851" s="207">
        <v>911</v>
      </c>
      <c r="O851" s="153">
        <v>897</v>
      </c>
      <c r="P851" s="153">
        <v>40</v>
      </c>
      <c r="Q851" s="151">
        <v>39</v>
      </c>
      <c r="R851" s="151">
        <v>28</v>
      </c>
      <c r="S851" s="154">
        <v>0.984632272228321</v>
      </c>
      <c r="T851" s="154">
        <v>1</v>
      </c>
      <c r="U851" s="155">
        <v>0.975</v>
      </c>
      <c r="V851" s="155">
        <v>1</v>
      </c>
      <c r="W851" s="173">
        <v>0.025</v>
      </c>
      <c r="X851" s="158">
        <v>267</v>
      </c>
      <c r="Y851" s="208">
        <v>264</v>
      </c>
      <c r="Z851" s="208">
        <v>268</v>
      </c>
      <c r="AA851" s="208">
        <v>265</v>
      </c>
      <c r="AB851" s="209">
        <v>0.98876404494382</v>
      </c>
      <c r="AC851" s="155">
        <v>0.988805970149254</v>
      </c>
      <c r="AD851" s="173">
        <v>-4.19252054335573e-5</v>
      </c>
    </row>
    <row r="852" spans="1:30">
      <c r="A852" s="175" t="s">
        <v>668</v>
      </c>
      <c r="B852" s="214" t="s">
        <v>1823</v>
      </c>
      <c r="C852" s="214" t="s">
        <v>848</v>
      </c>
      <c r="D852" s="153">
        <v>29</v>
      </c>
      <c r="E852" s="153">
        <v>29</v>
      </c>
      <c r="F852" s="151">
        <v>30</v>
      </c>
      <c r="G852" s="151">
        <v>30</v>
      </c>
      <c r="H852" s="151">
        <v>28</v>
      </c>
      <c r="I852" s="151">
        <v>28</v>
      </c>
      <c r="J852" s="172">
        <v>0.9</v>
      </c>
      <c r="K852" s="154">
        <v>1</v>
      </c>
      <c r="L852" s="154">
        <v>1</v>
      </c>
      <c r="M852" s="154">
        <v>1</v>
      </c>
      <c r="N852" s="207">
        <v>707</v>
      </c>
      <c r="O852" s="153">
        <v>692</v>
      </c>
      <c r="P852" s="153">
        <v>29</v>
      </c>
      <c r="Q852" s="151">
        <v>30</v>
      </c>
      <c r="R852" s="151">
        <v>28</v>
      </c>
      <c r="S852" s="154">
        <v>0.978783592644979</v>
      </c>
      <c r="T852" s="154">
        <v>1</v>
      </c>
      <c r="U852" s="155">
        <v>1</v>
      </c>
      <c r="V852" s="155">
        <v>1</v>
      </c>
      <c r="W852" s="173">
        <v>0</v>
      </c>
      <c r="X852" s="158">
        <v>205</v>
      </c>
      <c r="Y852" s="208">
        <v>201</v>
      </c>
      <c r="Z852" s="208">
        <v>208</v>
      </c>
      <c r="AA852" s="208">
        <v>201</v>
      </c>
      <c r="AB852" s="209">
        <v>0.980487804878049</v>
      </c>
      <c r="AC852" s="155">
        <v>0.966346153846154</v>
      </c>
      <c r="AD852" s="173">
        <v>0.0141416510318949</v>
      </c>
    </row>
    <row r="853" spans="1:30">
      <c r="A853" s="175" t="s">
        <v>668</v>
      </c>
      <c r="B853" s="214" t="s">
        <v>1823</v>
      </c>
      <c r="C853" s="214" t="s">
        <v>849</v>
      </c>
      <c r="D853" s="153">
        <v>40</v>
      </c>
      <c r="E853" s="153">
        <v>40</v>
      </c>
      <c r="F853" s="151">
        <v>40</v>
      </c>
      <c r="G853" s="151">
        <v>40</v>
      </c>
      <c r="H853" s="151">
        <v>33</v>
      </c>
      <c r="I853" s="151">
        <v>33</v>
      </c>
      <c r="J853" s="172">
        <v>0.9</v>
      </c>
      <c r="K853" s="154">
        <v>1</v>
      </c>
      <c r="L853" s="154">
        <v>1</v>
      </c>
      <c r="M853" s="154">
        <v>1</v>
      </c>
      <c r="N853" s="207">
        <v>934</v>
      </c>
      <c r="O853" s="153">
        <v>931</v>
      </c>
      <c r="P853" s="153">
        <v>40</v>
      </c>
      <c r="Q853" s="151">
        <v>40</v>
      </c>
      <c r="R853" s="151">
        <v>33</v>
      </c>
      <c r="S853" s="154">
        <v>0.99678800856531</v>
      </c>
      <c r="T853" s="154">
        <v>1</v>
      </c>
      <c r="U853" s="155">
        <v>1</v>
      </c>
      <c r="V853" s="155">
        <v>1</v>
      </c>
      <c r="W853" s="173">
        <v>0</v>
      </c>
      <c r="X853" s="158">
        <v>272</v>
      </c>
      <c r="Y853" s="208">
        <v>271</v>
      </c>
      <c r="Z853" s="208">
        <v>270</v>
      </c>
      <c r="AA853" s="208">
        <v>268</v>
      </c>
      <c r="AB853" s="209">
        <v>0.996323529411765</v>
      </c>
      <c r="AC853" s="155">
        <v>0.992592592592593</v>
      </c>
      <c r="AD853" s="173">
        <v>0.00373093681917214</v>
      </c>
    </row>
    <row r="854" spans="1:30">
      <c r="A854" s="175" t="s">
        <v>668</v>
      </c>
      <c r="B854" s="214" t="s">
        <v>1823</v>
      </c>
      <c r="C854" s="214" t="s">
        <v>850</v>
      </c>
      <c r="D854" s="153">
        <v>41</v>
      </c>
      <c r="E854" s="153">
        <v>41</v>
      </c>
      <c r="F854" s="151">
        <v>39</v>
      </c>
      <c r="G854" s="151">
        <v>39</v>
      </c>
      <c r="H854" s="151">
        <v>30</v>
      </c>
      <c r="I854" s="151">
        <v>30</v>
      </c>
      <c r="J854" s="172">
        <v>0.9</v>
      </c>
      <c r="K854" s="154">
        <v>1</v>
      </c>
      <c r="L854" s="154">
        <v>1</v>
      </c>
      <c r="M854" s="154">
        <v>1</v>
      </c>
      <c r="N854" s="207">
        <v>920</v>
      </c>
      <c r="O854" s="153">
        <v>834</v>
      </c>
      <c r="P854" s="153">
        <v>33</v>
      </c>
      <c r="Q854" s="151">
        <v>38</v>
      </c>
      <c r="R854" s="151">
        <v>26</v>
      </c>
      <c r="S854" s="154">
        <v>0.906521739130435</v>
      </c>
      <c r="T854" s="154">
        <v>0.804878048780488</v>
      </c>
      <c r="U854" s="155">
        <v>0.974358974358974</v>
      </c>
      <c r="V854" s="155">
        <v>0.866666666666667</v>
      </c>
      <c r="W854" s="173">
        <v>-0.169480925578486</v>
      </c>
      <c r="X854" s="158">
        <v>267</v>
      </c>
      <c r="Y854" s="208">
        <v>240</v>
      </c>
      <c r="Z854" s="208">
        <v>271</v>
      </c>
      <c r="AA854" s="208">
        <v>249</v>
      </c>
      <c r="AB854" s="209">
        <v>0.898876404494382</v>
      </c>
      <c r="AC854" s="155">
        <v>0.918819188191882</v>
      </c>
      <c r="AD854" s="173">
        <v>-0.0199427836974999</v>
      </c>
    </row>
    <row r="855" spans="1:30">
      <c r="A855" s="175" t="s">
        <v>668</v>
      </c>
      <c r="B855" s="214" t="s">
        <v>1823</v>
      </c>
      <c r="C855" s="214" t="s">
        <v>851</v>
      </c>
      <c r="D855" s="153">
        <v>32</v>
      </c>
      <c r="E855" s="153">
        <v>32</v>
      </c>
      <c r="F855" s="151">
        <v>32</v>
      </c>
      <c r="G855" s="151">
        <v>32</v>
      </c>
      <c r="H855" s="151">
        <v>28</v>
      </c>
      <c r="I855" s="151">
        <v>28</v>
      </c>
      <c r="J855" s="172">
        <v>0.9</v>
      </c>
      <c r="K855" s="154">
        <v>1</v>
      </c>
      <c r="L855" s="154">
        <v>1</v>
      </c>
      <c r="M855" s="154">
        <v>1</v>
      </c>
      <c r="N855" s="207">
        <v>750</v>
      </c>
      <c r="O855" s="153">
        <v>733</v>
      </c>
      <c r="P855" s="153">
        <v>28</v>
      </c>
      <c r="Q855" s="151">
        <v>31</v>
      </c>
      <c r="R855" s="151">
        <v>28</v>
      </c>
      <c r="S855" s="154">
        <v>0.977333333333333</v>
      </c>
      <c r="T855" s="154">
        <v>0.875</v>
      </c>
      <c r="U855" s="155">
        <v>0.96875</v>
      </c>
      <c r="V855" s="155">
        <v>1</v>
      </c>
      <c r="W855" s="173">
        <v>-0.09375</v>
      </c>
      <c r="X855" s="158">
        <v>217</v>
      </c>
      <c r="Y855" s="208">
        <v>212</v>
      </c>
      <c r="Z855" s="208">
        <v>219</v>
      </c>
      <c r="AA855" s="208">
        <v>215</v>
      </c>
      <c r="AB855" s="209">
        <v>0.976958525345622</v>
      </c>
      <c r="AC855" s="155">
        <v>0.981735159817352</v>
      </c>
      <c r="AD855" s="173">
        <v>-0.00477663447172949</v>
      </c>
    </row>
    <row r="856" spans="1:30">
      <c r="A856" s="175" t="s">
        <v>668</v>
      </c>
      <c r="B856" s="214" t="s">
        <v>1823</v>
      </c>
      <c r="C856" s="214" t="s">
        <v>852</v>
      </c>
      <c r="D856" s="153">
        <v>23</v>
      </c>
      <c r="E856" s="153">
        <v>23</v>
      </c>
      <c r="F856" s="151">
        <v>23</v>
      </c>
      <c r="G856" s="151">
        <v>23</v>
      </c>
      <c r="H856" s="151">
        <v>15</v>
      </c>
      <c r="I856" s="151">
        <v>15</v>
      </c>
      <c r="J856" s="172">
        <v>0.9</v>
      </c>
      <c r="K856" s="154">
        <v>1</v>
      </c>
      <c r="L856" s="154">
        <v>1</v>
      </c>
      <c r="M856" s="154">
        <v>1</v>
      </c>
      <c r="N856" s="207">
        <v>515</v>
      </c>
      <c r="O856" s="153">
        <v>431</v>
      </c>
      <c r="P856" s="153">
        <v>20</v>
      </c>
      <c r="Q856" s="151">
        <v>18</v>
      </c>
      <c r="R856" s="151">
        <v>12</v>
      </c>
      <c r="S856" s="154">
        <v>0.836893203883495</v>
      </c>
      <c r="T856" s="154">
        <v>0.869565217391304</v>
      </c>
      <c r="U856" s="155">
        <v>0.782608695652174</v>
      </c>
      <c r="V856" s="155">
        <v>0.8</v>
      </c>
      <c r="W856" s="173">
        <v>0.0869565217391304</v>
      </c>
      <c r="X856" s="158">
        <v>148</v>
      </c>
      <c r="Y856" s="208">
        <v>122</v>
      </c>
      <c r="Z856" s="208">
        <v>153</v>
      </c>
      <c r="AA856" s="208">
        <v>132</v>
      </c>
      <c r="AB856" s="209">
        <v>0.824324324324324</v>
      </c>
      <c r="AC856" s="155">
        <v>0.862745098039216</v>
      </c>
      <c r="AD856" s="173">
        <v>-0.0384207737148914</v>
      </c>
    </row>
    <row r="857" spans="1:30">
      <c r="A857" s="175" t="s">
        <v>668</v>
      </c>
      <c r="B857" s="214" t="s">
        <v>1823</v>
      </c>
      <c r="C857" s="214" t="s">
        <v>853</v>
      </c>
      <c r="D857" s="153">
        <v>33</v>
      </c>
      <c r="E857" s="153">
        <v>31</v>
      </c>
      <c r="F857" s="151">
        <v>33</v>
      </c>
      <c r="G857" s="151">
        <v>31</v>
      </c>
      <c r="H857" s="151">
        <v>26</v>
      </c>
      <c r="I857" s="151">
        <v>26</v>
      </c>
      <c r="J857" s="172">
        <v>0.9</v>
      </c>
      <c r="K857" s="154">
        <v>0.939393939393939</v>
      </c>
      <c r="L857" s="154">
        <v>0.939393939393939</v>
      </c>
      <c r="M857" s="154">
        <v>1</v>
      </c>
      <c r="N857" s="207">
        <v>723</v>
      </c>
      <c r="O857" s="153">
        <v>680</v>
      </c>
      <c r="P857" s="153">
        <v>29</v>
      </c>
      <c r="Q857" s="151">
        <v>30</v>
      </c>
      <c r="R857" s="151">
        <v>25</v>
      </c>
      <c r="S857" s="154">
        <v>0.940525587828492</v>
      </c>
      <c r="T857" s="154">
        <v>0.878787878787879</v>
      </c>
      <c r="U857" s="155">
        <v>0.909090909090909</v>
      </c>
      <c r="V857" s="155">
        <v>0.961538461538462</v>
      </c>
      <c r="W857" s="173">
        <v>-0.0303030303030303</v>
      </c>
      <c r="X857" s="158">
        <v>210</v>
      </c>
      <c r="Y857" s="208">
        <v>195</v>
      </c>
      <c r="Z857" s="208">
        <v>212</v>
      </c>
      <c r="AA857" s="208">
        <v>202</v>
      </c>
      <c r="AB857" s="209">
        <v>0.928571428571429</v>
      </c>
      <c r="AC857" s="155">
        <v>0.952830188679245</v>
      </c>
      <c r="AD857" s="173">
        <v>-0.0242587601078167</v>
      </c>
    </row>
    <row r="858" spans="1:30">
      <c r="A858" s="175" t="s">
        <v>668</v>
      </c>
      <c r="B858" s="214" t="s">
        <v>1823</v>
      </c>
      <c r="C858" s="214" t="s">
        <v>854</v>
      </c>
      <c r="D858" s="153">
        <v>24</v>
      </c>
      <c r="E858" s="153">
        <v>24</v>
      </c>
      <c r="F858" s="151">
        <v>27</v>
      </c>
      <c r="G858" s="151">
        <v>27</v>
      </c>
      <c r="H858" s="151">
        <v>19</v>
      </c>
      <c r="I858" s="151">
        <v>19</v>
      </c>
      <c r="J858" s="172">
        <v>0.9</v>
      </c>
      <c r="K858" s="154">
        <v>1</v>
      </c>
      <c r="L858" s="154">
        <v>1</v>
      </c>
      <c r="M858" s="154">
        <v>1</v>
      </c>
      <c r="N858" s="207">
        <v>606</v>
      </c>
      <c r="O858" s="153">
        <v>530</v>
      </c>
      <c r="P858" s="153">
        <v>22</v>
      </c>
      <c r="Q858" s="151">
        <v>21</v>
      </c>
      <c r="R858" s="151">
        <v>16</v>
      </c>
      <c r="S858" s="154">
        <v>0.874587458745875</v>
      </c>
      <c r="T858" s="154">
        <v>0.916666666666667</v>
      </c>
      <c r="U858" s="155">
        <v>0.777777777777778</v>
      </c>
      <c r="V858" s="155">
        <v>0.842105263157895</v>
      </c>
      <c r="W858" s="173">
        <v>0.138888888888889</v>
      </c>
      <c r="X858" s="158">
        <v>175</v>
      </c>
      <c r="Y858" s="208">
        <v>149</v>
      </c>
      <c r="Z858" s="208">
        <v>177</v>
      </c>
      <c r="AA858" s="208">
        <v>155</v>
      </c>
      <c r="AB858" s="209">
        <v>0.851428571428571</v>
      </c>
      <c r="AC858" s="155">
        <v>0.875706214689266</v>
      </c>
      <c r="AD858" s="173">
        <v>-0.0242776432606941</v>
      </c>
    </row>
    <row r="859" spans="1:30">
      <c r="A859" s="175" t="s">
        <v>668</v>
      </c>
      <c r="B859" s="214" t="s">
        <v>1823</v>
      </c>
      <c r="C859" s="214" t="s">
        <v>855</v>
      </c>
      <c r="D859" s="153">
        <v>31</v>
      </c>
      <c r="E859" s="153">
        <v>31</v>
      </c>
      <c r="F859" s="151">
        <v>31</v>
      </c>
      <c r="G859" s="151">
        <v>31</v>
      </c>
      <c r="H859" s="151">
        <v>19</v>
      </c>
      <c r="I859" s="151">
        <v>19</v>
      </c>
      <c r="J859" s="172">
        <v>0.9</v>
      </c>
      <c r="K859" s="154">
        <v>1</v>
      </c>
      <c r="L859" s="154">
        <v>1</v>
      </c>
      <c r="M859" s="154">
        <v>1</v>
      </c>
      <c r="N859" s="207">
        <v>676</v>
      </c>
      <c r="O859" s="153">
        <v>651</v>
      </c>
      <c r="P859" s="153">
        <v>29</v>
      </c>
      <c r="Q859" s="151">
        <v>31</v>
      </c>
      <c r="R859" s="151">
        <v>18</v>
      </c>
      <c r="S859" s="154">
        <v>0.96301775147929</v>
      </c>
      <c r="T859" s="154">
        <v>0.935483870967742</v>
      </c>
      <c r="U859" s="155">
        <v>1</v>
      </c>
      <c r="V859" s="155">
        <v>0.947368421052632</v>
      </c>
      <c r="W859" s="173">
        <v>-0.0645161290322581</v>
      </c>
      <c r="X859" s="158">
        <v>196</v>
      </c>
      <c r="Y859" s="208">
        <v>189</v>
      </c>
      <c r="Z859" s="208">
        <v>201</v>
      </c>
      <c r="AA859" s="208">
        <v>196</v>
      </c>
      <c r="AB859" s="209">
        <v>0.964285714285714</v>
      </c>
      <c r="AC859" s="155">
        <v>0.975124378109453</v>
      </c>
      <c r="AD859" s="173">
        <v>-0.0108386638237384</v>
      </c>
    </row>
    <row r="860" spans="1:30">
      <c r="A860" s="175" t="s">
        <v>668</v>
      </c>
      <c r="B860" s="214" t="s">
        <v>1823</v>
      </c>
      <c r="C860" s="214" t="s">
        <v>856</v>
      </c>
      <c r="D860" s="153">
        <v>45</v>
      </c>
      <c r="E860" s="153">
        <v>45</v>
      </c>
      <c r="F860" s="151">
        <v>43</v>
      </c>
      <c r="G860" s="151">
        <v>43</v>
      </c>
      <c r="H860" s="151">
        <v>35</v>
      </c>
      <c r="I860" s="151">
        <v>35</v>
      </c>
      <c r="J860" s="172">
        <v>0.9</v>
      </c>
      <c r="K860" s="154">
        <v>1</v>
      </c>
      <c r="L860" s="154">
        <v>1</v>
      </c>
      <c r="M860" s="154">
        <v>1</v>
      </c>
      <c r="N860" s="207">
        <v>1015</v>
      </c>
      <c r="O860" s="153">
        <v>994</v>
      </c>
      <c r="P860" s="153">
        <v>45</v>
      </c>
      <c r="Q860" s="151">
        <v>43</v>
      </c>
      <c r="R860" s="151">
        <v>33</v>
      </c>
      <c r="S860" s="154">
        <v>0.979310344827586</v>
      </c>
      <c r="T860" s="154">
        <v>1</v>
      </c>
      <c r="U860" s="155">
        <v>1</v>
      </c>
      <c r="V860" s="155">
        <v>0.942857142857143</v>
      </c>
      <c r="W860" s="173">
        <v>0</v>
      </c>
      <c r="X860" s="158">
        <v>294</v>
      </c>
      <c r="Y860" s="208">
        <v>290</v>
      </c>
      <c r="Z860" s="208">
        <v>292</v>
      </c>
      <c r="AA860" s="208">
        <v>286</v>
      </c>
      <c r="AB860" s="209">
        <v>0.986394557823129</v>
      </c>
      <c r="AC860" s="155">
        <v>0.979452054794521</v>
      </c>
      <c r="AD860" s="173">
        <v>0.00694250302860866</v>
      </c>
    </row>
    <row r="861" spans="1:30">
      <c r="A861" s="175" t="s">
        <v>668</v>
      </c>
      <c r="B861" s="214" t="s">
        <v>1823</v>
      </c>
      <c r="C861" s="214" t="s">
        <v>857</v>
      </c>
      <c r="D861" s="153">
        <v>30</v>
      </c>
      <c r="E861" s="153">
        <v>30</v>
      </c>
      <c r="F861" s="151">
        <v>29</v>
      </c>
      <c r="G861" s="151">
        <v>29</v>
      </c>
      <c r="H861" s="151">
        <v>22</v>
      </c>
      <c r="I861" s="151">
        <v>22</v>
      </c>
      <c r="J861" s="172">
        <v>0.9</v>
      </c>
      <c r="K861" s="154">
        <v>1</v>
      </c>
      <c r="L861" s="154">
        <v>1</v>
      </c>
      <c r="M861" s="154">
        <v>1</v>
      </c>
      <c r="N861" s="207">
        <v>666</v>
      </c>
      <c r="O861" s="153">
        <v>659</v>
      </c>
      <c r="P861" s="153">
        <v>30</v>
      </c>
      <c r="Q861" s="151">
        <v>29</v>
      </c>
      <c r="R861" s="151">
        <v>22</v>
      </c>
      <c r="S861" s="154">
        <v>0.989489489489489</v>
      </c>
      <c r="T861" s="154">
        <v>1</v>
      </c>
      <c r="U861" s="155">
        <v>1</v>
      </c>
      <c r="V861" s="155">
        <v>1</v>
      </c>
      <c r="W861" s="173">
        <v>0</v>
      </c>
      <c r="X861" s="158">
        <v>196</v>
      </c>
      <c r="Y861" s="208">
        <v>194</v>
      </c>
      <c r="Z861" s="208">
        <v>195</v>
      </c>
      <c r="AA861" s="208">
        <v>191</v>
      </c>
      <c r="AB861" s="209">
        <v>0.989795918367347</v>
      </c>
      <c r="AC861" s="155">
        <v>0.979487179487179</v>
      </c>
      <c r="AD861" s="173">
        <v>0.0103087388801675</v>
      </c>
    </row>
    <row r="862" spans="1:30">
      <c r="A862" s="175" t="s">
        <v>668</v>
      </c>
      <c r="B862" s="214" t="s">
        <v>1823</v>
      </c>
      <c r="C862" s="214" t="s">
        <v>858</v>
      </c>
      <c r="D862" s="153">
        <v>47</v>
      </c>
      <c r="E862" s="153">
        <v>43</v>
      </c>
      <c r="F862" s="151">
        <v>45</v>
      </c>
      <c r="G862" s="151">
        <v>41</v>
      </c>
      <c r="H862" s="151">
        <v>33</v>
      </c>
      <c r="I862" s="151">
        <v>31</v>
      </c>
      <c r="J862" s="172">
        <v>0.9</v>
      </c>
      <c r="K862" s="154">
        <v>0.914893617021277</v>
      </c>
      <c r="L862" s="154">
        <v>0.911111111111111</v>
      </c>
      <c r="M862" s="154">
        <v>0.939393939393939</v>
      </c>
      <c r="N862" s="207">
        <v>1017</v>
      </c>
      <c r="O862" s="153">
        <v>909</v>
      </c>
      <c r="P862" s="153">
        <v>40</v>
      </c>
      <c r="Q862" s="151">
        <v>41</v>
      </c>
      <c r="R862" s="151">
        <v>29</v>
      </c>
      <c r="S862" s="154">
        <v>0.893805309734513</v>
      </c>
      <c r="T862" s="154">
        <v>0.851063829787234</v>
      </c>
      <c r="U862" s="155">
        <v>0.911111111111111</v>
      </c>
      <c r="V862" s="155">
        <v>0.878787878787879</v>
      </c>
      <c r="W862" s="173">
        <v>-0.060047281323877</v>
      </c>
      <c r="X862" s="158">
        <v>301</v>
      </c>
      <c r="Y862" s="208">
        <v>265</v>
      </c>
      <c r="Z862" s="208">
        <v>293</v>
      </c>
      <c r="AA862" s="208">
        <v>258</v>
      </c>
      <c r="AB862" s="209">
        <v>0.880398671096346</v>
      </c>
      <c r="AC862" s="155">
        <v>0.880546075085324</v>
      </c>
      <c r="AD862" s="173">
        <v>-0.000147403988978723</v>
      </c>
    </row>
    <row r="863" spans="1:30">
      <c r="A863" s="175" t="s">
        <v>668</v>
      </c>
      <c r="B863" s="214" t="s">
        <v>1823</v>
      </c>
      <c r="C863" s="214" t="s">
        <v>859</v>
      </c>
      <c r="D863" s="153">
        <v>42</v>
      </c>
      <c r="E863" s="153">
        <v>41</v>
      </c>
      <c r="F863" s="151">
        <v>42</v>
      </c>
      <c r="G863" s="151">
        <v>42</v>
      </c>
      <c r="H863" s="151">
        <v>40</v>
      </c>
      <c r="I863" s="151">
        <v>40</v>
      </c>
      <c r="J863" s="172">
        <v>0.9</v>
      </c>
      <c r="K863" s="154">
        <v>0.976190476190476</v>
      </c>
      <c r="L863" s="154">
        <v>1</v>
      </c>
      <c r="M863" s="154">
        <v>1</v>
      </c>
      <c r="N863" s="207">
        <v>1021</v>
      </c>
      <c r="O863" s="153">
        <v>948</v>
      </c>
      <c r="P863" s="153">
        <v>38</v>
      </c>
      <c r="Q863" s="151">
        <v>40</v>
      </c>
      <c r="R863" s="151">
        <v>37</v>
      </c>
      <c r="S863" s="154">
        <v>0.928501469147894</v>
      </c>
      <c r="T863" s="154">
        <v>0.904761904761905</v>
      </c>
      <c r="U863" s="155">
        <v>0.952380952380952</v>
      </c>
      <c r="V863" s="155">
        <v>0.925</v>
      </c>
      <c r="W863" s="173">
        <v>-0.0476190476190476</v>
      </c>
      <c r="X863" s="158">
        <v>296</v>
      </c>
      <c r="Y863" s="208">
        <v>272</v>
      </c>
      <c r="Z863" s="208">
        <v>302</v>
      </c>
      <c r="AA863" s="208">
        <v>281</v>
      </c>
      <c r="AB863" s="209">
        <v>0.918918918918919</v>
      </c>
      <c r="AC863" s="155">
        <v>0.93046357615894</v>
      </c>
      <c r="AD863" s="173">
        <v>-0.0115446572400214</v>
      </c>
    </row>
    <row r="864" spans="1:30">
      <c r="A864" s="175" t="s">
        <v>668</v>
      </c>
      <c r="B864" s="214" t="s">
        <v>1828</v>
      </c>
      <c r="C864" s="214" t="s">
        <v>860</v>
      </c>
      <c r="D864" s="153">
        <v>93</v>
      </c>
      <c r="E864" s="153">
        <v>93</v>
      </c>
      <c r="F864" s="151">
        <v>97</v>
      </c>
      <c r="G864" s="151">
        <v>97</v>
      </c>
      <c r="H864" s="151">
        <v>67</v>
      </c>
      <c r="I864" s="151">
        <v>66</v>
      </c>
      <c r="J864" s="172">
        <v>0.9</v>
      </c>
      <c r="K864" s="154">
        <v>1</v>
      </c>
      <c r="L864" s="154">
        <v>1</v>
      </c>
      <c r="M864" s="154">
        <v>0.985074626865672</v>
      </c>
      <c r="N864" s="207">
        <v>2122</v>
      </c>
      <c r="O864" s="153">
        <v>1998</v>
      </c>
      <c r="P864" s="153">
        <v>90</v>
      </c>
      <c r="Q864" s="151">
        <v>92</v>
      </c>
      <c r="R864" s="151">
        <v>63</v>
      </c>
      <c r="S864" s="154">
        <v>0.941564561734213</v>
      </c>
      <c r="T864" s="154">
        <v>0.967741935483871</v>
      </c>
      <c r="U864" s="155">
        <v>0.948453608247423</v>
      </c>
      <c r="V864" s="155">
        <v>0.940298507462687</v>
      </c>
      <c r="W864" s="173">
        <v>0.0192883272364484</v>
      </c>
      <c r="X864" s="158">
        <v>618</v>
      </c>
      <c r="Y864" s="208">
        <v>584</v>
      </c>
      <c r="Z864" s="208">
        <v>621</v>
      </c>
      <c r="AA864" s="208">
        <v>580</v>
      </c>
      <c r="AB864" s="209">
        <v>0.944983818770227</v>
      </c>
      <c r="AC864" s="155">
        <v>0.933977455716586</v>
      </c>
      <c r="AD864" s="173">
        <v>0.0110063630536403</v>
      </c>
    </row>
    <row r="865" spans="1:30">
      <c r="A865" s="175" t="s">
        <v>668</v>
      </c>
      <c r="B865" s="214" t="s">
        <v>1828</v>
      </c>
      <c r="C865" s="214" t="s">
        <v>861</v>
      </c>
      <c r="D865" s="153">
        <v>52</v>
      </c>
      <c r="E865" s="153">
        <v>51</v>
      </c>
      <c r="F865" s="151">
        <v>51</v>
      </c>
      <c r="G865" s="151">
        <v>50</v>
      </c>
      <c r="H865" s="151">
        <v>35</v>
      </c>
      <c r="I865" s="151">
        <v>34</v>
      </c>
      <c r="J865" s="172">
        <v>0.9</v>
      </c>
      <c r="K865" s="154">
        <v>0.980769230769231</v>
      </c>
      <c r="L865" s="154">
        <v>0.980392156862745</v>
      </c>
      <c r="M865" s="154">
        <v>0.971428571428571</v>
      </c>
      <c r="N865" s="207">
        <v>1142</v>
      </c>
      <c r="O865" s="153">
        <v>1107</v>
      </c>
      <c r="P865" s="153">
        <v>51</v>
      </c>
      <c r="Q865" s="151">
        <v>49</v>
      </c>
      <c r="R865" s="151">
        <v>34</v>
      </c>
      <c r="S865" s="154">
        <v>0.969352014010508</v>
      </c>
      <c r="T865" s="154">
        <v>0.980769230769231</v>
      </c>
      <c r="U865" s="155">
        <v>0.96078431372549</v>
      </c>
      <c r="V865" s="155">
        <v>0.971428571428571</v>
      </c>
      <c r="W865" s="173">
        <v>0.0199849170437405</v>
      </c>
      <c r="X865" s="158">
        <v>327</v>
      </c>
      <c r="Y865" s="208">
        <v>316</v>
      </c>
      <c r="Z865" s="208">
        <v>337</v>
      </c>
      <c r="AA865" s="208">
        <v>327</v>
      </c>
      <c r="AB865" s="209">
        <v>0.966360856269113</v>
      </c>
      <c r="AC865" s="155">
        <v>0.970326409495549</v>
      </c>
      <c r="AD865" s="173">
        <v>-0.00396555322643577</v>
      </c>
    </row>
    <row r="866" spans="1:30">
      <c r="A866" s="175" t="s">
        <v>668</v>
      </c>
      <c r="B866" s="214" t="s">
        <v>1828</v>
      </c>
      <c r="C866" s="214" t="s">
        <v>862</v>
      </c>
      <c r="D866" s="153">
        <v>25</v>
      </c>
      <c r="E866" s="153">
        <v>25</v>
      </c>
      <c r="F866" s="151">
        <v>25</v>
      </c>
      <c r="G866" s="151">
        <v>25</v>
      </c>
      <c r="H866" s="151">
        <v>17</v>
      </c>
      <c r="I866" s="151">
        <v>17</v>
      </c>
      <c r="J866" s="172">
        <v>0.9</v>
      </c>
      <c r="K866" s="154">
        <v>1</v>
      </c>
      <c r="L866" s="154">
        <v>1</v>
      </c>
      <c r="M866" s="154">
        <v>1</v>
      </c>
      <c r="N866" s="207">
        <v>550</v>
      </c>
      <c r="O866" s="153">
        <v>548</v>
      </c>
      <c r="P866" s="153">
        <v>25</v>
      </c>
      <c r="Q866" s="151">
        <v>25</v>
      </c>
      <c r="R866" s="151">
        <v>17</v>
      </c>
      <c r="S866" s="154">
        <v>0.996363636363636</v>
      </c>
      <c r="T866" s="154">
        <v>1</v>
      </c>
      <c r="U866" s="155">
        <v>1</v>
      </c>
      <c r="V866" s="155">
        <v>1</v>
      </c>
      <c r="W866" s="173">
        <v>0</v>
      </c>
      <c r="X866" s="158">
        <v>159</v>
      </c>
      <c r="Y866" s="208">
        <v>159</v>
      </c>
      <c r="Z866" s="208">
        <v>162</v>
      </c>
      <c r="AA866" s="208">
        <v>161</v>
      </c>
      <c r="AB866" s="209">
        <v>1</v>
      </c>
      <c r="AC866" s="155">
        <v>0.993827160493827</v>
      </c>
      <c r="AD866" s="173">
        <v>0.00617283950617287</v>
      </c>
    </row>
    <row r="867" spans="1:30">
      <c r="A867" s="175" t="s">
        <v>668</v>
      </c>
      <c r="B867" s="214" t="s">
        <v>1828</v>
      </c>
      <c r="C867" s="214" t="s">
        <v>863</v>
      </c>
      <c r="D867" s="153">
        <v>52</v>
      </c>
      <c r="E867" s="153">
        <v>52</v>
      </c>
      <c r="F867" s="151">
        <v>52</v>
      </c>
      <c r="G867" s="151">
        <v>52</v>
      </c>
      <c r="H867" s="151">
        <v>38</v>
      </c>
      <c r="I867" s="151">
        <v>36</v>
      </c>
      <c r="J867" s="172">
        <v>0.9</v>
      </c>
      <c r="K867" s="154">
        <v>1</v>
      </c>
      <c r="L867" s="154">
        <v>1</v>
      </c>
      <c r="M867" s="154">
        <v>0.947368421052632</v>
      </c>
      <c r="N867" s="207">
        <v>1115</v>
      </c>
      <c r="O867" s="153">
        <v>1083</v>
      </c>
      <c r="P867" s="153">
        <v>52</v>
      </c>
      <c r="Q867" s="151">
        <v>52</v>
      </c>
      <c r="R867" s="151">
        <v>36</v>
      </c>
      <c r="S867" s="154">
        <v>0.971300448430493</v>
      </c>
      <c r="T867" s="154">
        <v>1</v>
      </c>
      <c r="U867" s="155">
        <v>1</v>
      </c>
      <c r="V867" s="155">
        <v>0.947368421052632</v>
      </c>
      <c r="W867" s="173">
        <v>0</v>
      </c>
      <c r="X867" s="158">
        <v>327</v>
      </c>
      <c r="Y867" s="208">
        <v>317</v>
      </c>
      <c r="Z867" s="208">
        <v>322</v>
      </c>
      <c r="AA867" s="208">
        <v>314</v>
      </c>
      <c r="AB867" s="209">
        <v>0.969418960244648</v>
      </c>
      <c r="AC867" s="155">
        <v>0.975155279503106</v>
      </c>
      <c r="AD867" s="173">
        <v>-0.00573631925845719</v>
      </c>
    </row>
    <row r="868" spans="1:30">
      <c r="A868" s="175" t="s">
        <v>668</v>
      </c>
      <c r="B868" s="214" t="s">
        <v>1828</v>
      </c>
      <c r="C868" s="214" t="s">
        <v>864</v>
      </c>
      <c r="D868" s="153">
        <v>58</v>
      </c>
      <c r="E868" s="153">
        <v>53</v>
      </c>
      <c r="F868" s="151">
        <v>58</v>
      </c>
      <c r="G868" s="151">
        <v>52</v>
      </c>
      <c r="H868" s="151">
        <v>42</v>
      </c>
      <c r="I868" s="151">
        <v>40</v>
      </c>
      <c r="J868" s="172">
        <v>0.9</v>
      </c>
      <c r="K868" s="154">
        <v>0.913793103448276</v>
      </c>
      <c r="L868" s="154">
        <v>0.896551724137931</v>
      </c>
      <c r="M868" s="154">
        <v>0.952380952380952</v>
      </c>
      <c r="N868" s="207">
        <v>1279</v>
      </c>
      <c r="O868" s="153">
        <v>1129</v>
      </c>
      <c r="P868" s="153">
        <v>53</v>
      </c>
      <c r="Q868" s="151">
        <v>52</v>
      </c>
      <c r="R868" s="151">
        <v>40</v>
      </c>
      <c r="S868" s="154">
        <v>0.882720875684128</v>
      </c>
      <c r="T868" s="154">
        <v>0.913793103448276</v>
      </c>
      <c r="U868" s="155">
        <v>0.896551724137931</v>
      </c>
      <c r="V868" s="155">
        <v>0.952380952380952</v>
      </c>
      <c r="W868" s="173">
        <v>0.0172413793103449</v>
      </c>
      <c r="X868" s="158">
        <v>370</v>
      </c>
      <c r="Y868" s="208">
        <v>333</v>
      </c>
      <c r="Z868" s="208">
        <v>380</v>
      </c>
      <c r="AA868" s="208">
        <v>330</v>
      </c>
      <c r="AB868" s="209">
        <v>0.9</v>
      </c>
      <c r="AC868" s="155">
        <v>0.868421052631579</v>
      </c>
      <c r="AD868" s="173">
        <v>0.031578947368421</v>
      </c>
    </row>
    <row r="869" spans="1:30">
      <c r="A869" s="175" t="s">
        <v>668</v>
      </c>
      <c r="B869" s="214" t="s">
        <v>1828</v>
      </c>
      <c r="C869" s="214" t="s">
        <v>865</v>
      </c>
      <c r="D869" s="153">
        <v>57</v>
      </c>
      <c r="E869" s="153">
        <v>55</v>
      </c>
      <c r="F869" s="151">
        <v>57</v>
      </c>
      <c r="G869" s="151">
        <v>57</v>
      </c>
      <c r="H869" s="151">
        <v>38</v>
      </c>
      <c r="I869" s="151">
        <v>37</v>
      </c>
      <c r="J869" s="172">
        <v>0.9</v>
      </c>
      <c r="K869" s="154">
        <v>0.964912280701754</v>
      </c>
      <c r="L869" s="154">
        <v>1</v>
      </c>
      <c r="M869" s="154">
        <v>0.973684210526316</v>
      </c>
      <c r="N869" s="207">
        <v>1194</v>
      </c>
      <c r="O869" s="153">
        <v>902</v>
      </c>
      <c r="P869" s="153">
        <v>44</v>
      </c>
      <c r="Q869" s="151">
        <v>45</v>
      </c>
      <c r="R869" s="151">
        <v>29</v>
      </c>
      <c r="S869" s="154">
        <v>0.755443886097152</v>
      </c>
      <c r="T869" s="154">
        <v>0.771929824561403</v>
      </c>
      <c r="U869" s="155">
        <v>0.789473684210526</v>
      </c>
      <c r="V869" s="155">
        <v>0.763157894736842</v>
      </c>
      <c r="W869" s="173">
        <v>-0.0175438596491229</v>
      </c>
      <c r="X869" s="158">
        <v>345</v>
      </c>
      <c r="Y869" s="208">
        <v>269</v>
      </c>
      <c r="Z869" s="208">
        <v>348</v>
      </c>
      <c r="AA869" s="208">
        <v>255</v>
      </c>
      <c r="AB869" s="209">
        <v>0.779710144927536</v>
      </c>
      <c r="AC869" s="155">
        <v>0.732758620689655</v>
      </c>
      <c r="AD869" s="173">
        <v>0.0469515242378811</v>
      </c>
    </row>
    <row r="870" spans="1:30">
      <c r="A870" s="175" t="s">
        <v>668</v>
      </c>
      <c r="B870" s="214" t="s">
        <v>1828</v>
      </c>
      <c r="C870" s="214" t="s">
        <v>866</v>
      </c>
      <c r="D870" s="153">
        <v>56</v>
      </c>
      <c r="E870" s="153">
        <v>54</v>
      </c>
      <c r="F870" s="151">
        <v>56</v>
      </c>
      <c r="G870" s="151">
        <v>54</v>
      </c>
      <c r="H870" s="151">
        <v>43</v>
      </c>
      <c r="I870" s="151">
        <v>41</v>
      </c>
      <c r="J870" s="172">
        <v>0.9</v>
      </c>
      <c r="K870" s="154">
        <v>0.964285714285714</v>
      </c>
      <c r="L870" s="154">
        <v>0.964285714285714</v>
      </c>
      <c r="M870" s="154">
        <v>0.953488372093023</v>
      </c>
      <c r="N870" s="207">
        <v>1268</v>
      </c>
      <c r="O870" s="153">
        <v>1245</v>
      </c>
      <c r="P870" s="153">
        <v>54</v>
      </c>
      <c r="Q870" s="151">
        <v>54</v>
      </c>
      <c r="R870" s="151">
        <v>41</v>
      </c>
      <c r="S870" s="154">
        <v>0.98186119873817</v>
      </c>
      <c r="T870" s="154">
        <v>0.964285714285714</v>
      </c>
      <c r="U870" s="155">
        <v>0.964285714285714</v>
      </c>
      <c r="V870" s="155">
        <v>0.953488372093023</v>
      </c>
      <c r="W870" s="173">
        <v>0</v>
      </c>
      <c r="X870" s="158">
        <v>368</v>
      </c>
      <c r="Y870" s="208">
        <v>352</v>
      </c>
      <c r="Z870" s="208">
        <v>370</v>
      </c>
      <c r="AA870" s="208">
        <v>366</v>
      </c>
      <c r="AB870" s="209">
        <v>0.956521739130435</v>
      </c>
      <c r="AC870" s="155">
        <v>0.989189189189189</v>
      </c>
      <c r="AD870" s="173">
        <v>-0.0326674500587544</v>
      </c>
    </row>
    <row r="871" spans="1:30">
      <c r="A871" s="175" t="s">
        <v>668</v>
      </c>
      <c r="B871" s="214" t="s">
        <v>1828</v>
      </c>
      <c r="C871" s="214" t="s">
        <v>867</v>
      </c>
      <c r="D871" s="153">
        <v>32</v>
      </c>
      <c r="E871" s="153">
        <v>32</v>
      </c>
      <c r="F871" s="151">
        <v>35</v>
      </c>
      <c r="G871" s="151">
        <v>34</v>
      </c>
      <c r="H871" s="151">
        <v>25</v>
      </c>
      <c r="I871" s="151">
        <v>24</v>
      </c>
      <c r="J871" s="172">
        <v>0.9</v>
      </c>
      <c r="K871" s="154">
        <v>1</v>
      </c>
      <c r="L871" s="154">
        <v>0.971428571428571</v>
      </c>
      <c r="M871" s="154">
        <v>0.96</v>
      </c>
      <c r="N871" s="207">
        <v>768</v>
      </c>
      <c r="O871" s="153">
        <v>744</v>
      </c>
      <c r="P871" s="153">
        <v>32</v>
      </c>
      <c r="Q871" s="151">
        <v>34</v>
      </c>
      <c r="R871" s="151">
        <v>24</v>
      </c>
      <c r="S871" s="154">
        <v>0.96875</v>
      </c>
      <c r="T871" s="154">
        <v>1</v>
      </c>
      <c r="U871" s="155">
        <v>0.971428571428571</v>
      </c>
      <c r="V871" s="155">
        <v>0.96</v>
      </c>
      <c r="W871" s="173">
        <v>0.0285714285714286</v>
      </c>
      <c r="X871" s="158">
        <v>219</v>
      </c>
      <c r="Y871" s="208">
        <v>214</v>
      </c>
      <c r="Z871" s="208">
        <v>226</v>
      </c>
      <c r="AA871" s="208">
        <v>220</v>
      </c>
      <c r="AB871" s="209">
        <v>0.977168949771689</v>
      </c>
      <c r="AC871" s="155">
        <v>0.973451327433628</v>
      </c>
      <c r="AD871" s="173">
        <v>0.00371762233806117</v>
      </c>
    </row>
    <row r="872" spans="1:30">
      <c r="A872" s="175" t="s">
        <v>668</v>
      </c>
      <c r="B872" s="214" t="s">
        <v>1828</v>
      </c>
      <c r="C872" s="214" t="s">
        <v>868</v>
      </c>
      <c r="D872" s="153">
        <v>27</v>
      </c>
      <c r="E872" s="153">
        <v>26</v>
      </c>
      <c r="F872" s="151">
        <v>25</v>
      </c>
      <c r="G872" s="151">
        <v>25</v>
      </c>
      <c r="H872" s="151">
        <v>24</v>
      </c>
      <c r="I872" s="151">
        <v>22</v>
      </c>
      <c r="J872" s="172">
        <v>0.9</v>
      </c>
      <c r="K872" s="154">
        <v>0.962962962962963</v>
      </c>
      <c r="L872" s="154">
        <v>1</v>
      </c>
      <c r="M872" s="154">
        <v>0.916666666666667</v>
      </c>
      <c r="N872" s="207">
        <v>619</v>
      </c>
      <c r="O872" s="153">
        <v>565</v>
      </c>
      <c r="P872" s="153">
        <v>26</v>
      </c>
      <c r="Q872" s="151">
        <v>25</v>
      </c>
      <c r="R872" s="151">
        <v>22</v>
      </c>
      <c r="S872" s="154">
        <v>0.912762520193861</v>
      </c>
      <c r="T872" s="154">
        <v>0.962962962962963</v>
      </c>
      <c r="U872" s="155">
        <v>1</v>
      </c>
      <c r="V872" s="155">
        <v>0.916666666666667</v>
      </c>
      <c r="W872" s="173">
        <v>-0.0370370370370371</v>
      </c>
      <c r="X872" s="158">
        <v>181</v>
      </c>
      <c r="Y872" s="208">
        <v>172</v>
      </c>
      <c r="Z872" s="208">
        <v>186</v>
      </c>
      <c r="AA872" s="208">
        <v>162</v>
      </c>
      <c r="AB872" s="209">
        <v>0.950276243093923</v>
      </c>
      <c r="AC872" s="155">
        <v>0.870967741935484</v>
      </c>
      <c r="AD872" s="173">
        <v>0.0793085011584388</v>
      </c>
    </row>
    <row r="873" spans="1:30">
      <c r="A873" s="175" t="s">
        <v>668</v>
      </c>
      <c r="B873" s="214" t="s">
        <v>1828</v>
      </c>
      <c r="C873" s="214" t="s">
        <v>869</v>
      </c>
      <c r="D873" s="153">
        <v>23</v>
      </c>
      <c r="E873" s="153">
        <v>23</v>
      </c>
      <c r="F873" s="151">
        <v>23</v>
      </c>
      <c r="G873" s="151">
        <v>23</v>
      </c>
      <c r="H873" s="151">
        <v>16</v>
      </c>
      <c r="I873" s="151">
        <v>16</v>
      </c>
      <c r="J873" s="172">
        <v>0.9</v>
      </c>
      <c r="K873" s="154">
        <v>1</v>
      </c>
      <c r="L873" s="154">
        <v>1</v>
      </c>
      <c r="M873" s="154">
        <v>1</v>
      </c>
      <c r="N873" s="207">
        <v>473</v>
      </c>
      <c r="O873" s="153">
        <v>469</v>
      </c>
      <c r="P873" s="153">
        <v>23</v>
      </c>
      <c r="Q873" s="151">
        <v>23</v>
      </c>
      <c r="R873" s="151">
        <v>16</v>
      </c>
      <c r="S873" s="154">
        <v>0.99154334038055</v>
      </c>
      <c r="T873" s="154">
        <v>1</v>
      </c>
      <c r="U873" s="155">
        <v>1</v>
      </c>
      <c r="V873" s="155">
        <v>1</v>
      </c>
      <c r="W873" s="173">
        <v>0</v>
      </c>
      <c r="X873" s="158">
        <v>138</v>
      </c>
      <c r="Y873" s="208">
        <v>138</v>
      </c>
      <c r="Z873" s="208">
        <v>136</v>
      </c>
      <c r="AA873" s="208">
        <v>134</v>
      </c>
      <c r="AB873" s="209">
        <v>1</v>
      </c>
      <c r="AC873" s="155">
        <v>0.985294117647059</v>
      </c>
      <c r="AD873" s="173">
        <v>0.0147058823529411</v>
      </c>
    </row>
    <row r="874" spans="1:30">
      <c r="A874" s="175" t="s">
        <v>668</v>
      </c>
      <c r="B874" s="214" t="s">
        <v>1828</v>
      </c>
      <c r="C874" s="214" t="s">
        <v>870</v>
      </c>
      <c r="D874" s="153">
        <v>14</v>
      </c>
      <c r="E874" s="153">
        <v>14</v>
      </c>
      <c r="F874" s="151">
        <v>14</v>
      </c>
      <c r="G874" s="151">
        <v>14</v>
      </c>
      <c r="H874" s="151">
        <v>10</v>
      </c>
      <c r="I874" s="151">
        <v>10</v>
      </c>
      <c r="J874" s="172">
        <v>0.9</v>
      </c>
      <c r="K874" s="154">
        <v>1</v>
      </c>
      <c r="L874" s="154">
        <v>1</v>
      </c>
      <c r="M874" s="154">
        <v>1</v>
      </c>
      <c r="N874" s="207">
        <v>309</v>
      </c>
      <c r="O874" s="153">
        <v>304</v>
      </c>
      <c r="P874" s="153">
        <v>14</v>
      </c>
      <c r="Q874" s="151">
        <v>14</v>
      </c>
      <c r="R874" s="151">
        <v>10</v>
      </c>
      <c r="S874" s="154">
        <v>0.983818770226537</v>
      </c>
      <c r="T874" s="154">
        <v>1</v>
      </c>
      <c r="U874" s="155">
        <v>1</v>
      </c>
      <c r="V874" s="155">
        <v>1</v>
      </c>
      <c r="W874" s="173">
        <v>0</v>
      </c>
      <c r="X874" s="158">
        <v>85</v>
      </c>
      <c r="Y874" s="208">
        <v>85</v>
      </c>
      <c r="Z874" s="208">
        <v>89</v>
      </c>
      <c r="AA874" s="208">
        <v>89</v>
      </c>
      <c r="AB874" s="209">
        <v>1</v>
      </c>
      <c r="AC874" s="155">
        <v>1</v>
      </c>
      <c r="AD874" s="173">
        <v>0</v>
      </c>
    </row>
    <row r="875" spans="1:30">
      <c r="A875" s="175" t="s">
        <v>668</v>
      </c>
      <c r="B875" s="214" t="s">
        <v>1828</v>
      </c>
      <c r="C875" s="214" t="s">
        <v>871</v>
      </c>
      <c r="D875" s="153">
        <v>27</v>
      </c>
      <c r="E875" s="153">
        <v>27</v>
      </c>
      <c r="F875" s="151">
        <v>29</v>
      </c>
      <c r="G875" s="151">
        <v>29</v>
      </c>
      <c r="H875" s="151">
        <v>21</v>
      </c>
      <c r="I875" s="151">
        <v>21</v>
      </c>
      <c r="J875" s="172">
        <v>0.9</v>
      </c>
      <c r="K875" s="154">
        <v>1</v>
      </c>
      <c r="L875" s="154">
        <v>1</v>
      </c>
      <c r="M875" s="154">
        <v>1</v>
      </c>
      <c r="N875" s="207">
        <v>657</v>
      </c>
      <c r="O875" s="153">
        <v>656</v>
      </c>
      <c r="P875" s="153">
        <v>27</v>
      </c>
      <c r="Q875" s="151">
        <v>29</v>
      </c>
      <c r="R875" s="151">
        <v>21</v>
      </c>
      <c r="S875" s="154">
        <v>0.998477929984779</v>
      </c>
      <c r="T875" s="154">
        <v>1</v>
      </c>
      <c r="U875" s="155">
        <v>1</v>
      </c>
      <c r="V875" s="155">
        <v>1</v>
      </c>
      <c r="W875" s="173">
        <v>0</v>
      </c>
      <c r="X875" s="158">
        <v>190</v>
      </c>
      <c r="Y875" s="208">
        <v>189</v>
      </c>
      <c r="Z875" s="208">
        <v>193</v>
      </c>
      <c r="AA875" s="208">
        <v>193</v>
      </c>
      <c r="AB875" s="209">
        <v>0.994736842105263</v>
      </c>
      <c r="AC875" s="155">
        <v>1</v>
      </c>
      <c r="AD875" s="173">
        <v>-0.00526315789473686</v>
      </c>
    </row>
    <row r="876" spans="1:30">
      <c r="A876" s="175" t="s">
        <v>668</v>
      </c>
      <c r="B876" s="214" t="s">
        <v>1827</v>
      </c>
      <c r="C876" s="214" t="s">
        <v>872</v>
      </c>
      <c r="D876" s="153">
        <v>47</v>
      </c>
      <c r="E876" s="153">
        <v>47</v>
      </c>
      <c r="F876" s="151">
        <v>47</v>
      </c>
      <c r="G876" s="151">
        <v>47</v>
      </c>
      <c r="H876" s="151">
        <v>42</v>
      </c>
      <c r="I876" s="151">
        <v>42</v>
      </c>
      <c r="J876" s="172">
        <v>0.9</v>
      </c>
      <c r="K876" s="154">
        <v>1</v>
      </c>
      <c r="L876" s="154">
        <v>1</v>
      </c>
      <c r="M876" s="154">
        <v>1</v>
      </c>
      <c r="N876" s="207">
        <v>1108</v>
      </c>
      <c r="O876" s="153">
        <v>1015</v>
      </c>
      <c r="P876" s="153">
        <v>45</v>
      </c>
      <c r="Q876" s="151">
        <v>44</v>
      </c>
      <c r="R876" s="151">
        <v>38</v>
      </c>
      <c r="S876" s="154">
        <v>0.916064981949459</v>
      </c>
      <c r="T876" s="154">
        <v>0.957446808510638</v>
      </c>
      <c r="U876" s="155">
        <v>0.936170212765957</v>
      </c>
      <c r="V876" s="155">
        <v>0.904761904761905</v>
      </c>
      <c r="W876" s="173">
        <v>0.0212765957446809</v>
      </c>
      <c r="X876" s="158">
        <v>320</v>
      </c>
      <c r="Y876" s="208">
        <v>299</v>
      </c>
      <c r="Z876" s="208">
        <v>322</v>
      </c>
      <c r="AA876" s="208">
        <v>294</v>
      </c>
      <c r="AB876" s="209">
        <v>0.934375</v>
      </c>
      <c r="AC876" s="155">
        <v>0.91304347826087</v>
      </c>
      <c r="AD876" s="173">
        <v>0.0213315217391304</v>
      </c>
    </row>
    <row r="877" spans="1:30">
      <c r="A877" s="175" t="s">
        <v>668</v>
      </c>
      <c r="B877" s="214" t="s">
        <v>1827</v>
      </c>
      <c r="C877" s="214" t="s">
        <v>873</v>
      </c>
      <c r="D877" s="153">
        <v>38</v>
      </c>
      <c r="E877" s="153">
        <v>37</v>
      </c>
      <c r="F877" s="151">
        <v>39</v>
      </c>
      <c r="G877" s="151">
        <v>38</v>
      </c>
      <c r="H877" s="151">
        <v>34</v>
      </c>
      <c r="I877" s="151">
        <v>33</v>
      </c>
      <c r="J877" s="172">
        <v>0.9</v>
      </c>
      <c r="K877" s="154">
        <v>0.973684210526316</v>
      </c>
      <c r="L877" s="154">
        <v>0.974358974358974</v>
      </c>
      <c r="M877" s="154">
        <v>0.970588235294118</v>
      </c>
      <c r="N877" s="207">
        <v>882</v>
      </c>
      <c r="O877" s="153">
        <v>769</v>
      </c>
      <c r="P877" s="153">
        <v>31</v>
      </c>
      <c r="Q877" s="151">
        <v>35</v>
      </c>
      <c r="R877" s="151">
        <v>30</v>
      </c>
      <c r="S877" s="154">
        <v>0.8718820861678</v>
      </c>
      <c r="T877" s="154">
        <v>0.815789473684211</v>
      </c>
      <c r="U877" s="155">
        <v>0.897435897435897</v>
      </c>
      <c r="V877" s="155">
        <v>0.882352941176471</v>
      </c>
      <c r="W877" s="173">
        <v>-0.081646423751687</v>
      </c>
      <c r="X877" s="158">
        <v>258</v>
      </c>
      <c r="Y877" s="208">
        <v>219</v>
      </c>
      <c r="Z877" s="208">
        <v>263</v>
      </c>
      <c r="AA877" s="208">
        <v>229</v>
      </c>
      <c r="AB877" s="209">
        <v>0.848837209302326</v>
      </c>
      <c r="AC877" s="155">
        <v>0.870722433460076</v>
      </c>
      <c r="AD877" s="173">
        <v>-0.0218852241577505</v>
      </c>
    </row>
    <row r="878" spans="1:30">
      <c r="A878" s="175" t="s">
        <v>668</v>
      </c>
      <c r="B878" s="214" t="s">
        <v>1827</v>
      </c>
      <c r="C878" s="214" t="s">
        <v>874</v>
      </c>
      <c r="D878" s="153">
        <v>41</v>
      </c>
      <c r="E878" s="153">
        <v>41</v>
      </c>
      <c r="F878" s="151">
        <v>42</v>
      </c>
      <c r="G878" s="151">
        <v>42</v>
      </c>
      <c r="H878" s="151">
        <v>39</v>
      </c>
      <c r="I878" s="151">
        <v>39</v>
      </c>
      <c r="J878" s="172">
        <v>0.9</v>
      </c>
      <c r="K878" s="154">
        <v>1</v>
      </c>
      <c r="L878" s="154">
        <v>1</v>
      </c>
      <c r="M878" s="154">
        <v>1</v>
      </c>
      <c r="N878" s="207">
        <v>968</v>
      </c>
      <c r="O878" s="153">
        <v>830</v>
      </c>
      <c r="P878" s="153">
        <v>32</v>
      </c>
      <c r="Q878" s="151">
        <v>33</v>
      </c>
      <c r="R878" s="151">
        <v>32</v>
      </c>
      <c r="S878" s="154">
        <v>0.857438016528926</v>
      </c>
      <c r="T878" s="154">
        <v>0.780487804878049</v>
      </c>
      <c r="U878" s="155">
        <v>0.785714285714286</v>
      </c>
      <c r="V878" s="155">
        <v>0.82051282051282</v>
      </c>
      <c r="W878" s="173">
        <v>-0.00522648083623689</v>
      </c>
      <c r="X878" s="158">
        <v>281</v>
      </c>
      <c r="Y878" s="208">
        <v>233</v>
      </c>
      <c r="Z878" s="208">
        <v>282</v>
      </c>
      <c r="AA878" s="208">
        <v>245</v>
      </c>
      <c r="AB878" s="209">
        <v>0.829181494661922</v>
      </c>
      <c r="AC878" s="155">
        <v>0.868794326241135</v>
      </c>
      <c r="AD878" s="173">
        <v>-0.039612831579213</v>
      </c>
    </row>
    <row r="879" spans="1:30">
      <c r="A879" s="175" t="s">
        <v>668</v>
      </c>
      <c r="B879" s="214" t="s">
        <v>1827</v>
      </c>
      <c r="C879" s="214" t="s">
        <v>875</v>
      </c>
      <c r="D879" s="153">
        <v>34</v>
      </c>
      <c r="E879" s="153">
        <v>34</v>
      </c>
      <c r="F879" s="151">
        <v>34</v>
      </c>
      <c r="G879" s="151">
        <v>34</v>
      </c>
      <c r="H879" s="151">
        <v>29</v>
      </c>
      <c r="I879" s="151">
        <v>29</v>
      </c>
      <c r="J879" s="172">
        <v>0.9</v>
      </c>
      <c r="K879" s="154">
        <v>1</v>
      </c>
      <c r="L879" s="154">
        <v>1</v>
      </c>
      <c r="M879" s="154">
        <v>1</v>
      </c>
      <c r="N879" s="207">
        <v>774</v>
      </c>
      <c r="O879" s="153">
        <v>682</v>
      </c>
      <c r="P879" s="153">
        <v>32</v>
      </c>
      <c r="Q879" s="151">
        <v>30</v>
      </c>
      <c r="R879" s="151">
        <v>25</v>
      </c>
      <c r="S879" s="154">
        <v>0.881136950904393</v>
      </c>
      <c r="T879" s="154">
        <v>0.941176470588235</v>
      </c>
      <c r="U879" s="155">
        <v>0.882352941176471</v>
      </c>
      <c r="V879" s="155">
        <v>0.862068965517241</v>
      </c>
      <c r="W879" s="173">
        <v>0.0588235294117647</v>
      </c>
      <c r="X879" s="158">
        <v>224</v>
      </c>
      <c r="Y879" s="208">
        <v>196</v>
      </c>
      <c r="Z879" s="208">
        <v>228</v>
      </c>
      <c r="AA879" s="208">
        <v>206</v>
      </c>
      <c r="AB879" s="209">
        <v>0.875</v>
      </c>
      <c r="AC879" s="155">
        <v>0.903508771929825</v>
      </c>
      <c r="AD879" s="173">
        <v>-0.0285087719298246</v>
      </c>
    </row>
    <row r="880" spans="1:30">
      <c r="A880" s="175" t="s">
        <v>668</v>
      </c>
      <c r="B880" s="214" t="s">
        <v>1827</v>
      </c>
      <c r="C880" s="214" t="s">
        <v>876</v>
      </c>
      <c r="D880" s="153">
        <v>22</v>
      </c>
      <c r="E880" s="153">
        <v>22</v>
      </c>
      <c r="F880" s="151">
        <v>23</v>
      </c>
      <c r="G880" s="151">
        <v>23</v>
      </c>
      <c r="H880" s="151">
        <v>22</v>
      </c>
      <c r="I880" s="151">
        <v>22</v>
      </c>
      <c r="J880" s="172">
        <v>0.9</v>
      </c>
      <c r="K880" s="154">
        <v>1</v>
      </c>
      <c r="L880" s="154">
        <v>1</v>
      </c>
      <c r="M880" s="154">
        <v>1</v>
      </c>
      <c r="N880" s="207">
        <v>533</v>
      </c>
      <c r="O880" s="153">
        <v>438</v>
      </c>
      <c r="P880" s="153">
        <v>22</v>
      </c>
      <c r="Q880" s="151">
        <v>20</v>
      </c>
      <c r="R880" s="151">
        <v>20</v>
      </c>
      <c r="S880" s="154">
        <v>0.821763602251407</v>
      </c>
      <c r="T880" s="154">
        <v>1</v>
      </c>
      <c r="U880" s="155">
        <v>0.869565217391304</v>
      </c>
      <c r="V880" s="155">
        <v>0.909090909090909</v>
      </c>
      <c r="W880" s="173">
        <v>0.130434782608696</v>
      </c>
      <c r="X880" s="158">
        <v>153</v>
      </c>
      <c r="Y880" s="208">
        <v>141</v>
      </c>
      <c r="Z880" s="208">
        <v>159</v>
      </c>
      <c r="AA880" s="208">
        <v>139</v>
      </c>
      <c r="AB880" s="209">
        <v>0.92156862745098</v>
      </c>
      <c r="AC880" s="155">
        <v>0.874213836477987</v>
      </c>
      <c r="AD880" s="173">
        <v>0.0473547909729929</v>
      </c>
    </row>
    <row r="881" spans="1:30">
      <c r="A881" s="175" t="s">
        <v>668</v>
      </c>
      <c r="B881" s="214" t="s">
        <v>1827</v>
      </c>
      <c r="C881" s="214" t="s">
        <v>877</v>
      </c>
      <c r="D881" s="153">
        <v>30</v>
      </c>
      <c r="E881" s="153">
        <v>30</v>
      </c>
      <c r="F881" s="151">
        <v>30</v>
      </c>
      <c r="G881" s="151">
        <v>30</v>
      </c>
      <c r="H881" s="151">
        <v>24</v>
      </c>
      <c r="I881" s="151">
        <v>24</v>
      </c>
      <c r="J881" s="172">
        <v>0.9</v>
      </c>
      <c r="K881" s="154">
        <v>1</v>
      </c>
      <c r="L881" s="154">
        <v>1</v>
      </c>
      <c r="M881" s="154">
        <v>1</v>
      </c>
      <c r="N881" s="207">
        <v>659</v>
      </c>
      <c r="O881" s="153">
        <v>618</v>
      </c>
      <c r="P881" s="153">
        <v>30</v>
      </c>
      <c r="Q881" s="151">
        <v>30</v>
      </c>
      <c r="R881" s="151">
        <v>24</v>
      </c>
      <c r="S881" s="154">
        <v>0.937784522003035</v>
      </c>
      <c r="T881" s="154">
        <v>1</v>
      </c>
      <c r="U881" s="155">
        <v>1</v>
      </c>
      <c r="V881" s="155">
        <v>1</v>
      </c>
      <c r="W881" s="173">
        <v>0</v>
      </c>
      <c r="X881" s="158">
        <v>198</v>
      </c>
      <c r="Y881" s="208">
        <v>198</v>
      </c>
      <c r="Z881" s="208">
        <v>197</v>
      </c>
      <c r="AA881" s="208">
        <v>193</v>
      </c>
      <c r="AB881" s="209">
        <v>1</v>
      </c>
      <c r="AC881" s="155">
        <v>0.979695431472081</v>
      </c>
      <c r="AD881" s="173">
        <v>0.0203045685279187</v>
      </c>
    </row>
    <row r="882" spans="1:30">
      <c r="A882" s="175" t="s">
        <v>668</v>
      </c>
      <c r="B882" s="214" t="s">
        <v>1827</v>
      </c>
      <c r="C882" s="214" t="s">
        <v>878</v>
      </c>
      <c r="D882" s="153">
        <v>38</v>
      </c>
      <c r="E882" s="153">
        <v>38</v>
      </c>
      <c r="F882" s="151">
        <v>42</v>
      </c>
      <c r="G882" s="151">
        <v>42</v>
      </c>
      <c r="H882" s="151">
        <v>35</v>
      </c>
      <c r="I882" s="151">
        <v>35</v>
      </c>
      <c r="J882" s="172">
        <v>0.9</v>
      </c>
      <c r="K882" s="154">
        <v>1</v>
      </c>
      <c r="L882" s="154">
        <v>1</v>
      </c>
      <c r="M882" s="154">
        <v>1</v>
      </c>
      <c r="N882" s="207">
        <v>970</v>
      </c>
      <c r="O882" s="153">
        <v>637</v>
      </c>
      <c r="P882" s="153">
        <v>27</v>
      </c>
      <c r="Q882" s="151">
        <v>27</v>
      </c>
      <c r="R882" s="151">
        <v>22</v>
      </c>
      <c r="S882" s="154">
        <v>0.656701030927835</v>
      </c>
      <c r="T882" s="154">
        <v>0.710526315789474</v>
      </c>
      <c r="U882" s="155">
        <v>0.642857142857143</v>
      </c>
      <c r="V882" s="155">
        <v>0.628571428571429</v>
      </c>
      <c r="W882" s="173">
        <v>0.0676691729323308</v>
      </c>
      <c r="X882" s="158">
        <v>273</v>
      </c>
      <c r="Y882" s="208">
        <v>187</v>
      </c>
      <c r="Z882" s="208">
        <v>291</v>
      </c>
      <c r="AA882" s="208">
        <v>195</v>
      </c>
      <c r="AB882" s="209">
        <v>0.684981684981685</v>
      </c>
      <c r="AC882" s="155">
        <v>0.670103092783505</v>
      </c>
      <c r="AD882" s="173">
        <v>0.0148785921981799</v>
      </c>
    </row>
    <row r="883" spans="1:30">
      <c r="A883" s="175" t="s">
        <v>668</v>
      </c>
      <c r="B883" s="214" t="s">
        <v>33</v>
      </c>
      <c r="C883" s="214" t="s">
        <v>879</v>
      </c>
      <c r="D883" s="153">
        <v>0</v>
      </c>
      <c r="E883" s="153">
        <v>0</v>
      </c>
      <c r="F883" s="151">
        <v>0</v>
      </c>
      <c r="G883" s="151">
        <v>0</v>
      </c>
      <c r="H883" s="151">
        <v>0</v>
      </c>
      <c r="I883" s="151">
        <v>0</v>
      </c>
      <c r="J883" s="172">
        <v>0.9</v>
      </c>
      <c r="K883" s="154">
        <v>0</v>
      </c>
      <c r="L883" s="154">
        <v>0</v>
      </c>
      <c r="M883" s="154">
        <v>0</v>
      </c>
      <c r="N883" s="207">
        <v>0</v>
      </c>
      <c r="O883" s="153">
        <v>0</v>
      </c>
      <c r="P883" s="153">
        <v>0</v>
      </c>
      <c r="Q883" s="151">
        <v>0</v>
      </c>
      <c r="R883" s="151">
        <v>0</v>
      </c>
      <c r="S883" s="154">
        <v>0</v>
      </c>
      <c r="T883" s="154">
        <v>0</v>
      </c>
      <c r="U883" s="155">
        <v>0</v>
      </c>
      <c r="V883" s="155">
        <v>0</v>
      </c>
      <c r="W883" s="173">
        <v>0</v>
      </c>
      <c r="X883" s="158">
        <v>0</v>
      </c>
      <c r="Y883" s="208">
        <v>0</v>
      </c>
      <c r="Z883" s="208">
        <v>0</v>
      </c>
      <c r="AA883" s="208">
        <v>0</v>
      </c>
      <c r="AB883" s="209">
        <v>0</v>
      </c>
      <c r="AC883" s="155">
        <v>0</v>
      </c>
      <c r="AD883" s="173">
        <v>0</v>
      </c>
    </row>
    <row r="884" spans="1:30">
      <c r="A884" s="175" t="s">
        <v>668</v>
      </c>
      <c r="B884" s="214" t="s">
        <v>1827</v>
      </c>
      <c r="C884" s="214" t="s">
        <v>880</v>
      </c>
      <c r="D884" s="153">
        <v>48</v>
      </c>
      <c r="E884" s="153">
        <v>47</v>
      </c>
      <c r="F884" s="151">
        <v>49</v>
      </c>
      <c r="G884" s="151">
        <v>48</v>
      </c>
      <c r="H884" s="151">
        <v>41</v>
      </c>
      <c r="I884" s="151">
        <v>41</v>
      </c>
      <c r="J884" s="172">
        <v>0.9</v>
      </c>
      <c r="K884" s="154">
        <v>0.979166666666667</v>
      </c>
      <c r="L884" s="154">
        <v>0.979591836734694</v>
      </c>
      <c r="M884" s="154">
        <v>1</v>
      </c>
      <c r="N884" s="207">
        <v>1119</v>
      </c>
      <c r="O884" s="153">
        <v>974</v>
      </c>
      <c r="P884" s="153">
        <v>40</v>
      </c>
      <c r="Q884" s="151">
        <v>44</v>
      </c>
      <c r="R884" s="151">
        <v>38</v>
      </c>
      <c r="S884" s="154">
        <v>0.870420017873101</v>
      </c>
      <c r="T884" s="154">
        <v>0.833333333333333</v>
      </c>
      <c r="U884" s="155">
        <v>0.897959183673469</v>
      </c>
      <c r="V884" s="155">
        <v>0.926829268292683</v>
      </c>
      <c r="W884" s="173">
        <v>-0.064625850340136</v>
      </c>
      <c r="X884" s="158">
        <v>328</v>
      </c>
      <c r="Y884" s="208">
        <v>285</v>
      </c>
      <c r="Z884" s="208">
        <v>326</v>
      </c>
      <c r="AA884" s="208">
        <v>279</v>
      </c>
      <c r="AB884" s="209">
        <v>0.86890243902439</v>
      </c>
      <c r="AC884" s="155">
        <v>0.855828220858896</v>
      </c>
      <c r="AD884" s="173">
        <v>0.0130742181654945</v>
      </c>
    </row>
    <row r="885" spans="1:30">
      <c r="A885" s="175" t="s">
        <v>668</v>
      </c>
      <c r="B885" s="214" t="s">
        <v>1827</v>
      </c>
      <c r="C885" s="214" t="s">
        <v>881</v>
      </c>
      <c r="D885" s="153">
        <v>34</v>
      </c>
      <c r="E885" s="153">
        <v>34</v>
      </c>
      <c r="F885" s="151">
        <v>35</v>
      </c>
      <c r="G885" s="151">
        <v>35</v>
      </c>
      <c r="H885" s="151">
        <v>30</v>
      </c>
      <c r="I885" s="151">
        <v>30</v>
      </c>
      <c r="J885" s="172">
        <v>0.9</v>
      </c>
      <c r="K885" s="154">
        <v>1</v>
      </c>
      <c r="L885" s="154">
        <v>1</v>
      </c>
      <c r="M885" s="154">
        <v>1</v>
      </c>
      <c r="N885" s="207">
        <v>816</v>
      </c>
      <c r="O885" s="153">
        <v>784</v>
      </c>
      <c r="P885" s="153">
        <v>33</v>
      </c>
      <c r="Q885" s="151">
        <v>33</v>
      </c>
      <c r="R885" s="151">
        <v>29</v>
      </c>
      <c r="S885" s="154">
        <v>0.96078431372549</v>
      </c>
      <c r="T885" s="154">
        <v>0.970588235294118</v>
      </c>
      <c r="U885" s="155">
        <v>0.942857142857143</v>
      </c>
      <c r="V885" s="155">
        <v>0.966666666666667</v>
      </c>
      <c r="W885" s="173">
        <v>0.0277310924369748</v>
      </c>
      <c r="X885" s="158">
        <v>236</v>
      </c>
      <c r="Y885" s="208">
        <v>226</v>
      </c>
      <c r="Z885" s="208">
        <v>239</v>
      </c>
      <c r="AA885" s="208">
        <v>231</v>
      </c>
      <c r="AB885" s="209">
        <v>0.957627118644068</v>
      </c>
      <c r="AC885" s="155">
        <v>0.96652719665272</v>
      </c>
      <c r="AD885" s="173">
        <v>-0.00890007800865189</v>
      </c>
    </row>
    <row r="886" spans="1:30">
      <c r="A886" s="175" t="s">
        <v>668</v>
      </c>
      <c r="B886" s="214" t="s">
        <v>1827</v>
      </c>
      <c r="C886" s="214" t="s">
        <v>882</v>
      </c>
      <c r="D886" s="153">
        <v>27</v>
      </c>
      <c r="E886" s="153">
        <v>26</v>
      </c>
      <c r="F886" s="151">
        <v>28</v>
      </c>
      <c r="G886" s="151">
        <v>26</v>
      </c>
      <c r="H886" s="151">
        <v>27</v>
      </c>
      <c r="I886" s="151">
        <v>25</v>
      </c>
      <c r="J886" s="172">
        <v>0.9</v>
      </c>
      <c r="K886" s="154">
        <v>0.962962962962963</v>
      </c>
      <c r="L886" s="154">
        <v>0.928571428571429</v>
      </c>
      <c r="M886" s="154">
        <v>0.925925925925926</v>
      </c>
      <c r="N886" s="207">
        <v>637</v>
      </c>
      <c r="O886" s="153">
        <v>574</v>
      </c>
      <c r="P886" s="153">
        <v>26</v>
      </c>
      <c r="Q886" s="151">
        <v>25</v>
      </c>
      <c r="R886" s="151">
        <v>24</v>
      </c>
      <c r="S886" s="154">
        <v>0.901098901098901</v>
      </c>
      <c r="T886" s="154">
        <v>0.962962962962963</v>
      </c>
      <c r="U886" s="155">
        <v>0.892857142857143</v>
      </c>
      <c r="V886" s="155">
        <v>0.888888888888889</v>
      </c>
      <c r="W886" s="173">
        <v>0.07010582010582</v>
      </c>
      <c r="X886" s="158">
        <v>189</v>
      </c>
      <c r="Y886" s="208">
        <v>174</v>
      </c>
      <c r="Z886" s="208">
        <v>181</v>
      </c>
      <c r="AA886" s="208">
        <v>158</v>
      </c>
      <c r="AB886" s="209">
        <v>0.920634920634921</v>
      </c>
      <c r="AC886" s="155">
        <v>0.87292817679558</v>
      </c>
      <c r="AD886" s="173">
        <v>0.0477067438393405</v>
      </c>
    </row>
    <row r="887" spans="1:30">
      <c r="A887" s="175" t="s">
        <v>668</v>
      </c>
      <c r="B887" s="214" t="s">
        <v>1828</v>
      </c>
      <c r="C887" s="214" t="s">
        <v>883</v>
      </c>
      <c r="D887" s="153">
        <v>62</v>
      </c>
      <c r="E887" s="153">
        <v>59</v>
      </c>
      <c r="F887" s="151">
        <v>63</v>
      </c>
      <c r="G887" s="151">
        <v>60</v>
      </c>
      <c r="H887" s="151">
        <v>47</v>
      </c>
      <c r="I887" s="151">
        <v>44</v>
      </c>
      <c r="J887" s="172">
        <v>0.9</v>
      </c>
      <c r="K887" s="154">
        <v>0.951612903225806</v>
      </c>
      <c r="L887" s="154">
        <v>0.952380952380952</v>
      </c>
      <c r="M887" s="154">
        <v>0.936170212765957</v>
      </c>
      <c r="N887" s="207">
        <v>1424</v>
      </c>
      <c r="O887" s="153">
        <v>1296</v>
      </c>
      <c r="P887" s="153">
        <v>53</v>
      </c>
      <c r="Q887" s="151">
        <v>55</v>
      </c>
      <c r="R887" s="151">
        <v>39</v>
      </c>
      <c r="S887" s="154">
        <v>0.910112359550562</v>
      </c>
      <c r="T887" s="154">
        <v>0.854838709677419</v>
      </c>
      <c r="U887" s="155">
        <v>0.873015873015873</v>
      </c>
      <c r="V887" s="155">
        <v>0.829787234042553</v>
      </c>
      <c r="W887" s="173">
        <v>-0.0181771633384537</v>
      </c>
      <c r="X887" s="158">
        <v>410</v>
      </c>
      <c r="Y887" s="208">
        <v>364</v>
      </c>
      <c r="Z887" s="208">
        <v>424</v>
      </c>
      <c r="AA887" s="208">
        <v>391</v>
      </c>
      <c r="AB887" s="209">
        <v>0.88780487804878</v>
      </c>
      <c r="AC887" s="155">
        <v>0.922169811320755</v>
      </c>
      <c r="AD887" s="173">
        <v>-0.0343649332719742</v>
      </c>
    </row>
    <row r="888" spans="1:30">
      <c r="A888" s="175" t="s">
        <v>668</v>
      </c>
      <c r="B888" s="214" t="s">
        <v>1828</v>
      </c>
      <c r="C888" s="214" t="s">
        <v>884</v>
      </c>
      <c r="D888" s="153">
        <v>35</v>
      </c>
      <c r="E888" s="153">
        <v>34</v>
      </c>
      <c r="F888" s="151">
        <v>36</v>
      </c>
      <c r="G888" s="151">
        <v>36</v>
      </c>
      <c r="H888" s="151">
        <v>23</v>
      </c>
      <c r="I888" s="151">
        <v>22</v>
      </c>
      <c r="J888" s="172">
        <v>0.9</v>
      </c>
      <c r="K888" s="154">
        <v>0.971428571428571</v>
      </c>
      <c r="L888" s="154">
        <v>1</v>
      </c>
      <c r="M888" s="154">
        <v>0.956521739130435</v>
      </c>
      <c r="N888" s="207">
        <v>781</v>
      </c>
      <c r="O888" s="153">
        <v>726</v>
      </c>
      <c r="P888" s="153">
        <v>33</v>
      </c>
      <c r="Q888" s="151">
        <v>36</v>
      </c>
      <c r="R888" s="151">
        <v>22</v>
      </c>
      <c r="S888" s="154">
        <v>0.929577464788732</v>
      </c>
      <c r="T888" s="154">
        <v>0.942857142857143</v>
      </c>
      <c r="U888" s="155">
        <v>1</v>
      </c>
      <c r="V888" s="155">
        <v>0.956521739130435</v>
      </c>
      <c r="W888" s="173">
        <v>-0.0571428571428572</v>
      </c>
      <c r="X888" s="158">
        <v>225</v>
      </c>
      <c r="Y888" s="208">
        <v>210</v>
      </c>
      <c r="Z888" s="208">
        <v>232</v>
      </c>
      <c r="AA888" s="208">
        <v>216</v>
      </c>
      <c r="AB888" s="209">
        <v>0.933333333333333</v>
      </c>
      <c r="AC888" s="155">
        <v>0.931034482758621</v>
      </c>
      <c r="AD888" s="173">
        <v>0.00229885057471269</v>
      </c>
    </row>
    <row r="889" spans="1:30">
      <c r="A889" s="175" t="s">
        <v>668</v>
      </c>
      <c r="B889" s="214" t="s">
        <v>1828</v>
      </c>
      <c r="C889" s="214" t="s">
        <v>885</v>
      </c>
      <c r="D889" s="153">
        <v>44</v>
      </c>
      <c r="E889" s="153">
        <v>44</v>
      </c>
      <c r="F889" s="151">
        <v>45</v>
      </c>
      <c r="G889" s="151">
        <v>45</v>
      </c>
      <c r="H889" s="151">
        <v>32</v>
      </c>
      <c r="I889" s="151">
        <v>32</v>
      </c>
      <c r="J889" s="172">
        <v>0.9</v>
      </c>
      <c r="K889" s="154">
        <v>1</v>
      </c>
      <c r="L889" s="154">
        <v>1</v>
      </c>
      <c r="M889" s="154">
        <v>1</v>
      </c>
      <c r="N889" s="207">
        <v>1010</v>
      </c>
      <c r="O889" s="153">
        <v>779</v>
      </c>
      <c r="P889" s="153">
        <v>31</v>
      </c>
      <c r="Q889" s="151">
        <v>34</v>
      </c>
      <c r="R889" s="151">
        <v>22</v>
      </c>
      <c r="S889" s="154">
        <v>0.771287128712871</v>
      </c>
      <c r="T889" s="154">
        <v>0.704545454545455</v>
      </c>
      <c r="U889" s="155">
        <v>0.755555555555556</v>
      </c>
      <c r="V889" s="155">
        <v>0.6875</v>
      </c>
      <c r="W889" s="173">
        <v>-0.051010101010101</v>
      </c>
      <c r="X889" s="158">
        <v>289</v>
      </c>
      <c r="Y889" s="208">
        <v>222</v>
      </c>
      <c r="Z889" s="208">
        <v>298</v>
      </c>
      <c r="AA889" s="208">
        <v>227</v>
      </c>
      <c r="AB889" s="209">
        <v>0.768166089965398</v>
      </c>
      <c r="AC889" s="155">
        <v>0.761744966442953</v>
      </c>
      <c r="AD889" s="173">
        <v>0.00642112352244495</v>
      </c>
    </row>
    <row r="890" spans="1:30">
      <c r="A890" s="175" t="s">
        <v>668</v>
      </c>
      <c r="B890" s="214" t="s">
        <v>1828</v>
      </c>
      <c r="C890" s="214" t="s">
        <v>886</v>
      </c>
      <c r="D890" s="153">
        <v>45</v>
      </c>
      <c r="E890" s="153">
        <v>45</v>
      </c>
      <c r="F890" s="151">
        <v>46</v>
      </c>
      <c r="G890" s="151">
        <v>46</v>
      </c>
      <c r="H890" s="151">
        <v>32</v>
      </c>
      <c r="I890" s="151">
        <v>32</v>
      </c>
      <c r="J890" s="172">
        <v>0.9</v>
      </c>
      <c r="K890" s="154">
        <v>1</v>
      </c>
      <c r="L890" s="154">
        <v>1</v>
      </c>
      <c r="M890" s="154">
        <v>1</v>
      </c>
      <c r="N890" s="207">
        <v>990</v>
      </c>
      <c r="O890" s="153">
        <v>962</v>
      </c>
      <c r="P890" s="153">
        <v>45</v>
      </c>
      <c r="Q890" s="151">
        <v>46</v>
      </c>
      <c r="R890" s="151">
        <v>31</v>
      </c>
      <c r="S890" s="154">
        <v>0.971717171717172</v>
      </c>
      <c r="T890" s="154">
        <v>1</v>
      </c>
      <c r="U890" s="155">
        <v>1</v>
      </c>
      <c r="V890" s="155">
        <v>0.96875</v>
      </c>
      <c r="W890" s="173">
        <v>0</v>
      </c>
      <c r="X890" s="158">
        <v>280</v>
      </c>
      <c r="Y890" s="208">
        <v>277</v>
      </c>
      <c r="Z890" s="208">
        <v>304</v>
      </c>
      <c r="AA890" s="208">
        <v>291</v>
      </c>
      <c r="AB890" s="209">
        <v>0.989285714285714</v>
      </c>
      <c r="AC890" s="155">
        <v>0.957236842105263</v>
      </c>
      <c r="AD890" s="173">
        <v>0.0320488721804512</v>
      </c>
    </row>
    <row r="891" spans="1:30">
      <c r="A891" s="175" t="s">
        <v>668</v>
      </c>
      <c r="B891" s="214" t="s">
        <v>1828</v>
      </c>
      <c r="C891" s="214" t="s">
        <v>887</v>
      </c>
      <c r="D891" s="153">
        <v>46</v>
      </c>
      <c r="E891" s="153">
        <v>43</v>
      </c>
      <c r="F891" s="151">
        <v>47</v>
      </c>
      <c r="G891" s="151">
        <v>43</v>
      </c>
      <c r="H891" s="151">
        <v>43</v>
      </c>
      <c r="I891" s="151">
        <v>39</v>
      </c>
      <c r="J891" s="172">
        <v>0.9</v>
      </c>
      <c r="K891" s="154">
        <v>0.934782608695652</v>
      </c>
      <c r="L891" s="154">
        <v>0.914893617021277</v>
      </c>
      <c r="M891" s="154">
        <v>0.906976744186046</v>
      </c>
      <c r="N891" s="207">
        <v>1109</v>
      </c>
      <c r="O891" s="153">
        <v>1054</v>
      </c>
      <c r="P891" s="153">
        <v>42</v>
      </c>
      <c r="Q891" s="151">
        <v>43</v>
      </c>
      <c r="R891" s="151">
        <v>39</v>
      </c>
      <c r="S891" s="154">
        <v>0.950405770964833</v>
      </c>
      <c r="T891" s="154">
        <v>0.91304347826087</v>
      </c>
      <c r="U891" s="155">
        <v>0.914893617021277</v>
      </c>
      <c r="V891" s="155">
        <v>0.906976744186046</v>
      </c>
      <c r="W891" s="173">
        <v>-0.00185013876040707</v>
      </c>
      <c r="X891" s="158">
        <v>316</v>
      </c>
      <c r="Y891" s="208">
        <v>294</v>
      </c>
      <c r="Z891" s="208">
        <v>325</v>
      </c>
      <c r="AA891" s="208">
        <v>308</v>
      </c>
      <c r="AB891" s="209">
        <v>0.930379746835443</v>
      </c>
      <c r="AC891" s="155">
        <v>0.947692307692308</v>
      </c>
      <c r="AD891" s="173">
        <v>-0.0173125608568647</v>
      </c>
    </row>
    <row r="892" spans="1:30">
      <c r="A892" s="175" t="s">
        <v>668</v>
      </c>
      <c r="B892" s="214" t="s">
        <v>1828</v>
      </c>
      <c r="C892" s="214" t="s">
        <v>888</v>
      </c>
      <c r="D892" s="153">
        <v>66</v>
      </c>
      <c r="E892" s="153">
        <v>66</v>
      </c>
      <c r="F892" s="151">
        <v>68</v>
      </c>
      <c r="G892" s="151">
        <v>68</v>
      </c>
      <c r="H892" s="151">
        <v>43</v>
      </c>
      <c r="I892" s="151">
        <v>43</v>
      </c>
      <c r="J892" s="172">
        <v>0.9</v>
      </c>
      <c r="K892" s="154">
        <v>1</v>
      </c>
      <c r="L892" s="154">
        <v>1</v>
      </c>
      <c r="M892" s="154">
        <v>1</v>
      </c>
      <c r="N892" s="207">
        <v>1441</v>
      </c>
      <c r="O892" s="153">
        <v>1429</v>
      </c>
      <c r="P892" s="153">
        <v>66</v>
      </c>
      <c r="Q892" s="151">
        <v>68</v>
      </c>
      <c r="R892" s="151">
        <v>43</v>
      </c>
      <c r="S892" s="154">
        <v>0.991672449687717</v>
      </c>
      <c r="T892" s="154">
        <v>1</v>
      </c>
      <c r="U892" s="155">
        <v>1</v>
      </c>
      <c r="V892" s="155">
        <v>1</v>
      </c>
      <c r="W892" s="173">
        <v>0</v>
      </c>
      <c r="X892" s="158">
        <v>422</v>
      </c>
      <c r="Y892" s="208">
        <v>421</v>
      </c>
      <c r="Z892" s="208">
        <v>421</v>
      </c>
      <c r="AA892" s="208">
        <v>420</v>
      </c>
      <c r="AB892" s="209">
        <v>0.997630331753555</v>
      </c>
      <c r="AC892" s="155">
        <v>0.997624703087886</v>
      </c>
      <c r="AD892" s="173">
        <v>5.62866566855558e-6</v>
      </c>
    </row>
    <row r="893" spans="1:30">
      <c r="A893" s="175" t="s">
        <v>668</v>
      </c>
      <c r="B893" s="214" t="s">
        <v>1828</v>
      </c>
      <c r="C893" s="214" t="s">
        <v>889</v>
      </c>
      <c r="D893" s="153">
        <v>47</v>
      </c>
      <c r="E893" s="153">
        <v>45</v>
      </c>
      <c r="F893" s="151">
        <v>47</v>
      </c>
      <c r="G893" s="151">
        <v>45</v>
      </c>
      <c r="H893" s="151">
        <v>35</v>
      </c>
      <c r="I893" s="151">
        <v>21</v>
      </c>
      <c r="J893" s="172">
        <v>0.9</v>
      </c>
      <c r="K893" s="154">
        <v>0.957446808510638</v>
      </c>
      <c r="L893" s="154">
        <v>0.957446808510638</v>
      </c>
      <c r="M893" s="154">
        <v>0.6</v>
      </c>
      <c r="N893" s="207">
        <v>1077</v>
      </c>
      <c r="O893" s="153">
        <v>915</v>
      </c>
      <c r="P893" s="153">
        <v>45</v>
      </c>
      <c r="Q893" s="151">
        <v>45</v>
      </c>
      <c r="R893" s="151">
        <v>21</v>
      </c>
      <c r="S893" s="154">
        <v>0.84958217270195</v>
      </c>
      <c r="T893" s="154">
        <v>0.957446808510638</v>
      </c>
      <c r="U893" s="155">
        <v>0.957446808510638</v>
      </c>
      <c r="V893" s="155">
        <v>0.6</v>
      </c>
      <c r="W893" s="173">
        <v>0</v>
      </c>
      <c r="X893" s="158">
        <v>305</v>
      </c>
      <c r="Y893" s="208">
        <v>259</v>
      </c>
      <c r="Z893" s="208">
        <v>318</v>
      </c>
      <c r="AA893" s="208">
        <v>265</v>
      </c>
      <c r="AB893" s="209">
        <v>0.849180327868852</v>
      </c>
      <c r="AC893" s="155">
        <v>0.833333333333333</v>
      </c>
      <c r="AD893" s="173">
        <v>0.0158469945355191</v>
      </c>
    </row>
    <row r="894" spans="1:30">
      <c r="A894" s="175" t="s">
        <v>668</v>
      </c>
      <c r="B894" s="214" t="s">
        <v>1828</v>
      </c>
      <c r="C894" s="214" t="s">
        <v>890</v>
      </c>
      <c r="D894" s="153">
        <v>51</v>
      </c>
      <c r="E894" s="153">
        <v>45</v>
      </c>
      <c r="F894" s="151">
        <v>51</v>
      </c>
      <c r="G894" s="151">
        <v>49</v>
      </c>
      <c r="H894" s="151">
        <v>36</v>
      </c>
      <c r="I894" s="151">
        <v>32</v>
      </c>
      <c r="J894" s="172">
        <v>0.9</v>
      </c>
      <c r="K894" s="154">
        <v>0.882352941176471</v>
      </c>
      <c r="L894" s="154">
        <v>0.96078431372549</v>
      </c>
      <c r="M894" s="154">
        <v>0.888888888888889</v>
      </c>
      <c r="N894" s="207">
        <v>1157</v>
      </c>
      <c r="O894" s="153">
        <v>998</v>
      </c>
      <c r="P894" s="153">
        <v>40</v>
      </c>
      <c r="Q894" s="151">
        <v>44</v>
      </c>
      <c r="R894" s="151">
        <v>31</v>
      </c>
      <c r="S894" s="154">
        <v>0.86257562662057</v>
      </c>
      <c r="T894" s="154">
        <v>0.784313725490196</v>
      </c>
      <c r="U894" s="155">
        <v>0.862745098039216</v>
      </c>
      <c r="V894" s="155">
        <v>0.861111111111111</v>
      </c>
      <c r="W894" s="173">
        <v>-0.0784313725490197</v>
      </c>
      <c r="X894" s="158">
        <v>330</v>
      </c>
      <c r="Y894" s="208">
        <v>282</v>
      </c>
      <c r="Z894" s="208">
        <v>336</v>
      </c>
      <c r="AA894" s="208">
        <v>295</v>
      </c>
      <c r="AB894" s="209">
        <v>0.854545454545454</v>
      </c>
      <c r="AC894" s="155">
        <v>0.87797619047619</v>
      </c>
      <c r="AD894" s="173">
        <v>-0.023430735930736</v>
      </c>
    </row>
    <row r="895" spans="1:30">
      <c r="A895" s="175" t="s">
        <v>668</v>
      </c>
      <c r="B895" s="214" t="s">
        <v>1828</v>
      </c>
      <c r="C895" s="214" t="s">
        <v>891</v>
      </c>
      <c r="D895" s="153">
        <v>51</v>
      </c>
      <c r="E895" s="153">
        <v>51</v>
      </c>
      <c r="F895" s="151">
        <v>53</v>
      </c>
      <c r="G895" s="151">
        <v>53</v>
      </c>
      <c r="H895" s="151">
        <v>37</v>
      </c>
      <c r="I895" s="151">
        <v>36</v>
      </c>
      <c r="J895" s="172">
        <v>0.9</v>
      </c>
      <c r="K895" s="154">
        <v>1</v>
      </c>
      <c r="L895" s="154">
        <v>1</v>
      </c>
      <c r="M895" s="154">
        <v>0.972972972972973</v>
      </c>
      <c r="N895" s="207">
        <v>1259</v>
      </c>
      <c r="O895" s="153">
        <v>1163</v>
      </c>
      <c r="P895" s="153">
        <v>50</v>
      </c>
      <c r="Q895" s="151">
        <v>53</v>
      </c>
      <c r="R895" s="151">
        <v>35</v>
      </c>
      <c r="S895" s="154">
        <v>0.923749007148531</v>
      </c>
      <c r="T895" s="154">
        <v>0.980392156862745</v>
      </c>
      <c r="U895" s="155">
        <v>1</v>
      </c>
      <c r="V895" s="155">
        <v>0.945945945945946</v>
      </c>
      <c r="W895" s="173">
        <v>-0.0196078431372549</v>
      </c>
      <c r="X895" s="158">
        <v>351</v>
      </c>
      <c r="Y895" s="208">
        <v>340</v>
      </c>
      <c r="Z895" s="208">
        <v>377</v>
      </c>
      <c r="AA895" s="208">
        <v>361</v>
      </c>
      <c r="AB895" s="209">
        <v>0.968660968660969</v>
      </c>
      <c r="AC895" s="155">
        <v>0.957559681697613</v>
      </c>
      <c r="AD895" s="173">
        <v>0.0111012869633559</v>
      </c>
    </row>
    <row r="896" spans="1:30">
      <c r="A896" s="175" t="s">
        <v>668</v>
      </c>
      <c r="B896" s="214" t="s">
        <v>1828</v>
      </c>
      <c r="C896" s="214" t="s">
        <v>892</v>
      </c>
      <c r="D896" s="153">
        <v>21</v>
      </c>
      <c r="E896" s="153">
        <v>21</v>
      </c>
      <c r="F896" s="151">
        <v>21</v>
      </c>
      <c r="G896" s="151">
        <v>20</v>
      </c>
      <c r="H896" s="151">
        <v>16</v>
      </c>
      <c r="I896" s="151">
        <v>8</v>
      </c>
      <c r="J896" s="172">
        <v>0.9</v>
      </c>
      <c r="K896" s="154">
        <v>1</v>
      </c>
      <c r="L896" s="154">
        <v>0.952380952380952</v>
      </c>
      <c r="M896" s="154">
        <v>0.5</v>
      </c>
      <c r="N896" s="207">
        <v>486</v>
      </c>
      <c r="O896" s="153">
        <v>365</v>
      </c>
      <c r="P896" s="153">
        <v>18</v>
      </c>
      <c r="Q896" s="151">
        <v>16</v>
      </c>
      <c r="R896" s="151">
        <v>7</v>
      </c>
      <c r="S896" s="154">
        <v>0.751028806584362</v>
      </c>
      <c r="T896" s="154">
        <v>0.857142857142857</v>
      </c>
      <c r="U896" s="155">
        <v>0.761904761904762</v>
      </c>
      <c r="V896" s="155">
        <v>0.4375</v>
      </c>
      <c r="W896" s="173">
        <v>0.0952380952380952</v>
      </c>
      <c r="X896" s="158">
        <v>141</v>
      </c>
      <c r="Y896" s="208">
        <v>102</v>
      </c>
      <c r="Z896" s="208">
        <v>145</v>
      </c>
      <c r="AA896" s="208">
        <v>110</v>
      </c>
      <c r="AB896" s="209">
        <v>0.723404255319149</v>
      </c>
      <c r="AC896" s="155">
        <v>0.758620689655172</v>
      </c>
      <c r="AD896" s="173">
        <v>-0.0352164343360234</v>
      </c>
    </row>
    <row r="897" spans="1:30">
      <c r="A897" s="175" t="s">
        <v>668</v>
      </c>
      <c r="B897" s="214" t="s">
        <v>1828</v>
      </c>
      <c r="C897" s="214" t="s">
        <v>893</v>
      </c>
      <c r="D897" s="153">
        <v>21</v>
      </c>
      <c r="E897" s="153">
        <v>21</v>
      </c>
      <c r="F897" s="151">
        <v>20</v>
      </c>
      <c r="G897" s="151">
        <v>20</v>
      </c>
      <c r="H897" s="151">
        <v>19</v>
      </c>
      <c r="I897" s="151">
        <v>18</v>
      </c>
      <c r="J897" s="172">
        <v>0.9</v>
      </c>
      <c r="K897" s="154">
        <v>1</v>
      </c>
      <c r="L897" s="154">
        <v>1</v>
      </c>
      <c r="M897" s="154">
        <v>0.947368421052632</v>
      </c>
      <c r="N897" s="207">
        <v>483</v>
      </c>
      <c r="O897" s="153">
        <v>459</v>
      </c>
      <c r="P897" s="153">
        <v>20</v>
      </c>
      <c r="Q897" s="151">
        <v>17</v>
      </c>
      <c r="R897" s="151">
        <v>17</v>
      </c>
      <c r="S897" s="154">
        <v>0.950310559006211</v>
      </c>
      <c r="T897" s="154">
        <v>0.952380952380952</v>
      </c>
      <c r="U897" s="155">
        <v>0.85</v>
      </c>
      <c r="V897" s="155">
        <v>0.894736842105263</v>
      </c>
      <c r="W897" s="173">
        <v>0.102380952380952</v>
      </c>
      <c r="X897" s="158">
        <v>140</v>
      </c>
      <c r="Y897" s="208">
        <v>130</v>
      </c>
      <c r="Z897" s="208">
        <v>144</v>
      </c>
      <c r="AA897" s="208">
        <v>137</v>
      </c>
      <c r="AB897" s="209">
        <v>0.928571428571429</v>
      </c>
      <c r="AC897" s="155">
        <v>0.951388888888889</v>
      </c>
      <c r="AD897" s="173">
        <v>-0.0228174603174602</v>
      </c>
    </row>
    <row r="898" spans="1:30">
      <c r="A898" s="175" t="s">
        <v>668</v>
      </c>
      <c r="B898" s="214" t="s">
        <v>1828</v>
      </c>
      <c r="C898" s="214" t="s">
        <v>894</v>
      </c>
      <c r="D898" s="153">
        <v>29</v>
      </c>
      <c r="E898" s="153">
        <v>27</v>
      </c>
      <c r="F898" s="151">
        <v>31</v>
      </c>
      <c r="G898" s="151">
        <v>29</v>
      </c>
      <c r="H898" s="151">
        <v>21</v>
      </c>
      <c r="I898" s="151">
        <v>19</v>
      </c>
      <c r="J898" s="172">
        <v>0.9</v>
      </c>
      <c r="K898" s="154">
        <v>0.931034482758621</v>
      </c>
      <c r="L898" s="154">
        <v>0.935483870967742</v>
      </c>
      <c r="M898" s="154">
        <v>0.904761904761905</v>
      </c>
      <c r="N898" s="207">
        <v>654</v>
      </c>
      <c r="O898" s="153">
        <v>619</v>
      </c>
      <c r="P898" s="153">
        <v>27</v>
      </c>
      <c r="Q898" s="151">
        <v>29</v>
      </c>
      <c r="R898" s="151">
        <v>19</v>
      </c>
      <c r="S898" s="154">
        <v>0.946483180428135</v>
      </c>
      <c r="T898" s="154">
        <v>0.931034482758621</v>
      </c>
      <c r="U898" s="155">
        <v>0.935483870967742</v>
      </c>
      <c r="V898" s="155">
        <v>0.904761904761905</v>
      </c>
      <c r="W898" s="173">
        <v>-0.00444938820912122</v>
      </c>
      <c r="X898" s="158">
        <v>195</v>
      </c>
      <c r="Y898" s="208">
        <v>180</v>
      </c>
      <c r="Z898" s="208">
        <v>191</v>
      </c>
      <c r="AA898" s="208">
        <v>181</v>
      </c>
      <c r="AB898" s="209">
        <v>0.923076923076923</v>
      </c>
      <c r="AC898" s="155">
        <v>0.947643979057592</v>
      </c>
      <c r="AD898" s="173">
        <v>-0.0245670559806684</v>
      </c>
    </row>
    <row r="899" spans="1:30">
      <c r="A899" s="175" t="s">
        <v>668</v>
      </c>
      <c r="B899" s="214" t="s">
        <v>1828</v>
      </c>
      <c r="C899" s="214" t="s">
        <v>895</v>
      </c>
      <c r="D899" s="153">
        <v>33</v>
      </c>
      <c r="E899" s="153">
        <v>33</v>
      </c>
      <c r="F899" s="151">
        <v>34</v>
      </c>
      <c r="G899" s="151">
        <v>32</v>
      </c>
      <c r="H899" s="151">
        <v>21</v>
      </c>
      <c r="I899" s="151">
        <v>18</v>
      </c>
      <c r="J899" s="172">
        <v>0.9</v>
      </c>
      <c r="K899" s="154">
        <v>1</v>
      </c>
      <c r="L899" s="154">
        <v>0.941176470588235</v>
      </c>
      <c r="M899" s="154">
        <v>0.857142857142857</v>
      </c>
      <c r="N899" s="207">
        <v>780</v>
      </c>
      <c r="O899" s="153">
        <v>669</v>
      </c>
      <c r="P899" s="153">
        <v>31</v>
      </c>
      <c r="Q899" s="151">
        <v>32</v>
      </c>
      <c r="R899" s="151">
        <v>18</v>
      </c>
      <c r="S899" s="154">
        <v>0.857692307692308</v>
      </c>
      <c r="T899" s="154">
        <v>0.939393939393939</v>
      </c>
      <c r="U899" s="155">
        <v>0.941176470588235</v>
      </c>
      <c r="V899" s="155">
        <v>0.857142857142857</v>
      </c>
      <c r="W899" s="173">
        <v>-0.00178253119429583</v>
      </c>
      <c r="X899" s="158">
        <v>218</v>
      </c>
      <c r="Y899" s="208">
        <v>190</v>
      </c>
      <c r="Z899" s="208">
        <v>236</v>
      </c>
      <c r="AA899" s="208">
        <v>202</v>
      </c>
      <c r="AB899" s="209">
        <v>0.871559633027523</v>
      </c>
      <c r="AC899" s="155">
        <v>0.855932203389831</v>
      </c>
      <c r="AD899" s="173">
        <v>0.0156274296376924</v>
      </c>
    </row>
    <row r="900" spans="1:30">
      <c r="A900" s="175" t="s">
        <v>668</v>
      </c>
      <c r="B900" s="214" t="s">
        <v>1828</v>
      </c>
      <c r="C900" s="214" t="s">
        <v>896</v>
      </c>
      <c r="D900" s="153">
        <v>41</v>
      </c>
      <c r="E900" s="153">
        <v>41</v>
      </c>
      <c r="F900" s="151">
        <v>41</v>
      </c>
      <c r="G900" s="151">
        <v>41</v>
      </c>
      <c r="H900" s="151">
        <v>35</v>
      </c>
      <c r="I900" s="151">
        <v>35</v>
      </c>
      <c r="J900" s="172">
        <v>0.9</v>
      </c>
      <c r="K900" s="154">
        <v>1</v>
      </c>
      <c r="L900" s="154">
        <v>1</v>
      </c>
      <c r="M900" s="154">
        <v>1</v>
      </c>
      <c r="N900" s="207">
        <v>958</v>
      </c>
      <c r="O900" s="153">
        <v>944</v>
      </c>
      <c r="P900" s="153">
        <v>41</v>
      </c>
      <c r="Q900" s="151">
        <v>41</v>
      </c>
      <c r="R900" s="151">
        <v>34</v>
      </c>
      <c r="S900" s="154">
        <v>0.985386221294363</v>
      </c>
      <c r="T900" s="154">
        <v>1</v>
      </c>
      <c r="U900" s="155">
        <v>1</v>
      </c>
      <c r="V900" s="155">
        <v>0.971428571428571</v>
      </c>
      <c r="W900" s="173">
        <v>0</v>
      </c>
      <c r="X900" s="158">
        <v>278</v>
      </c>
      <c r="Y900" s="208">
        <v>274</v>
      </c>
      <c r="Z900" s="208">
        <v>282</v>
      </c>
      <c r="AA900" s="208">
        <v>275</v>
      </c>
      <c r="AB900" s="209">
        <v>0.985611510791367</v>
      </c>
      <c r="AC900" s="155">
        <v>0.975177304964539</v>
      </c>
      <c r="AD900" s="173">
        <v>0.0104342058268279</v>
      </c>
    </row>
    <row r="901" spans="1:30">
      <c r="A901" s="175" t="s">
        <v>668</v>
      </c>
      <c r="B901" s="214" t="s">
        <v>1828</v>
      </c>
      <c r="C901" s="214" t="s">
        <v>897</v>
      </c>
      <c r="D901" s="153">
        <v>30</v>
      </c>
      <c r="E901" s="153">
        <v>28</v>
      </c>
      <c r="F901" s="151">
        <v>29</v>
      </c>
      <c r="G901" s="151">
        <v>28</v>
      </c>
      <c r="H901" s="151">
        <v>18</v>
      </c>
      <c r="I901" s="151">
        <v>16</v>
      </c>
      <c r="J901" s="172">
        <v>0.9</v>
      </c>
      <c r="K901" s="154">
        <v>0.933333333333333</v>
      </c>
      <c r="L901" s="154">
        <v>0.96551724137931</v>
      </c>
      <c r="M901" s="154">
        <v>0.888888888888889</v>
      </c>
      <c r="N901" s="207">
        <v>652</v>
      </c>
      <c r="O901" s="153">
        <v>538</v>
      </c>
      <c r="P901" s="153">
        <v>25</v>
      </c>
      <c r="Q901" s="151">
        <v>26</v>
      </c>
      <c r="R901" s="151">
        <v>12</v>
      </c>
      <c r="S901" s="154">
        <v>0.825153374233129</v>
      </c>
      <c r="T901" s="154">
        <v>0.833333333333333</v>
      </c>
      <c r="U901" s="155">
        <v>0.896551724137931</v>
      </c>
      <c r="V901" s="155">
        <v>0.666666666666667</v>
      </c>
      <c r="W901" s="173">
        <v>-0.0632183908045977</v>
      </c>
      <c r="X901" s="158">
        <v>184</v>
      </c>
      <c r="Y901" s="208">
        <v>149</v>
      </c>
      <c r="Z901" s="208">
        <v>192</v>
      </c>
      <c r="AA901" s="208">
        <v>155</v>
      </c>
      <c r="AB901" s="209">
        <v>0.809782608695652</v>
      </c>
      <c r="AC901" s="155">
        <v>0.807291666666667</v>
      </c>
      <c r="AD901" s="173">
        <v>0.00249094202898559</v>
      </c>
    </row>
    <row r="902" spans="1:30">
      <c r="A902" s="175" t="s">
        <v>668</v>
      </c>
      <c r="B902" s="214" t="s">
        <v>1824</v>
      </c>
      <c r="C902" s="214" t="s">
        <v>898</v>
      </c>
      <c r="D902" s="153">
        <v>40</v>
      </c>
      <c r="E902" s="153">
        <v>40</v>
      </c>
      <c r="F902" s="151">
        <v>40</v>
      </c>
      <c r="G902" s="151">
        <v>40</v>
      </c>
      <c r="H902" s="151">
        <v>30</v>
      </c>
      <c r="I902" s="151">
        <v>29</v>
      </c>
      <c r="J902" s="172">
        <v>0.9</v>
      </c>
      <c r="K902" s="154">
        <v>1</v>
      </c>
      <c r="L902" s="154">
        <v>1</v>
      </c>
      <c r="M902" s="154">
        <v>0.966666666666667</v>
      </c>
      <c r="N902" s="207">
        <v>861</v>
      </c>
      <c r="O902" s="153">
        <v>776</v>
      </c>
      <c r="P902" s="153">
        <v>39</v>
      </c>
      <c r="Q902" s="151">
        <v>35</v>
      </c>
      <c r="R902" s="151">
        <v>26</v>
      </c>
      <c r="S902" s="154">
        <v>0.901277584204414</v>
      </c>
      <c r="T902" s="154">
        <v>0.975</v>
      </c>
      <c r="U902" s="155">
        <v>0.875</v>
      </c>
      <c r="V902" s="155">
        <v>0.866666666666667</v>
      </c>
      <c r="W902" s="173">
        <v>0.1</v>
      </c>
      <c r="X902" s="158">
        <v>255</v>
      </c>
      <c r="Y902" s="208">
        <v>233</v>
      </c>
      <c r="Z902" s="208">
        <v>250</v>
      </c>
      <c r="AA902" s="208">
        <v>222</v>
      </c>
      <c r="AB902" s="209">
        <v>0.913725490196078</v>
      </c>
      <c r="AC902" s="155">
        <v>0.888</v>
      </c>
      <c r="AD902" s="173">
        <v>0.0257254901960784</v>
      </c>
    </row>
    <row r="903" spans="1:30">
      <c r="A903" s="175" t="s">
        <v>668</v>
      </c>
      <c r="B903" s="214" t="s">
        <v>1824</v>
      </c>
      <c r="C903" s="214" t="s">
        <v>899</v>
      </c>
      <c r="D903" s="153">
        <v>46</v>
      </c>
      <c r="E903" s="153">
        <v>46</v>
      </c>
      <c r="F903" s="151">
        <v>47</v>
      </c>
      <c r="G903" s="151">
        <v>47</v>
      </c>
      <c r="H903" s="151">
        <v>34</v>
      </c>
      <c r="I903" s="151">
        <v>34</v>
      </c>
      <c r="J903" s="172">
        <v>0.9</v>
      </c>
      <c r="K903" s="154">
        <v>1</v>
      </c>
      <c r="L903" s="154">
        <v>1</v>
      </c>
      <c r="M903" s="154">
        <v>1</v>
      </c>
      <c r="N903" s="207">
        <v>985</v>
      </c>
      <c r="O903" s="153">
        <v>978</v>
      </c>
      <c r="P903" s="153">
        <v>46</v>
      </c>
      <c r="Q903" s="151">
        <v>47</v>
      </c>
      <c r="R903" s="151">
        <v>34</v>
      </c>
      <c r="S903" s="154">
        <v>0.992893401015228</v>
      </c>
      <c r="T903" s="154">
        <v>1</v>
      </c>
      <c r="U903" s="155">
        <v>1</v>
      </c>
      <c r="V903" s="155">
        <v>1</v>
      </c>
      <c r="W903" s="173">
        <v>0</v>
      </c>
      <c r="X903" s="158">
        <v>287</v>
      </c>
      <c r="Y903" s="208">
        <v>287</v>
      </c>
      <c r="Z903" s="208">
        <v>285</v>
      </c>
      <c r="AA903" s="208">
        <v>282</v>
      </c>
      <c r="AB903" s="209">
        <v>1</v>
      </c>
      <c r="AC903" s="155">
        <v>0.989473684210526</v>
      </c>
      <c r="AD903" s="173">
        <v>0.0105263157894737</v>
      </c>
    </row>
    <row r="904" spans="1:30">
      <c r="A904" s="175" t="s">
        <v>668</v>
      </c>
      <c r="B904" s="214" t="s">
        <v>1824</v>
      </c>
      <c r="C904" s="214" t="s">
        <v>900</v>
      </c>
      <c r="D904" s="153">
        <v>51</v>
      </c>
      <c r="E904" s="153">
        <v>51</v>
      </c>
      <c r="F904" s="151">
        <v>54</v>
      </c>
      <c r="G904" s="151">
        <v>54</v>
      </c>
      <c r="H904" s="151">
        <v>37</v>
      </c>
      <c r="I904" s="151">
        <v>37</v>
      </c>
      <c r="J904" s="172">
        <v>0.9</v>
      </c>
      <c r="K904" s="154">
        <v>1</v>
      </c>
      <c r="L904" s="154">
        <v>1</v>
      </c>
      <c r="M904" s="154">
        <v>1</v>
      </c>
      <c r="N904" s="207">
        <v>1168</v>
      </c>
      <c r="O904" s="153">
        <v>1093</v>
      </c>
      <c r="P904" s="153">
        <v>46</v>
      </c>
      <c r="Q904" s="151">
        <v>52</v>
      </c>
      <c r="R904" s="151">
        <v>33</v>
      </c>
      <c r="S904" s="154">
        <v>0.935787671232877</v>
      </c>
      <c r="T904" s="154">
        <v>0.901960784313726</v>
      </c>
      <c r="U904" s="155">
        <v>0.962962962962963</v>
      </c>
      <c r="V904" s="155">
        <v>0.891891891891892</v>
      </c>
      <c r="W904" s="173">
        <v>-0.0610021786492374</v>
      </c>
      <c r="X904" s="158">
        <v>334</v>
      </c>
      <c r="Y904" s="208">
        <v>311</v>
      </c>
      <c r="Z904" s="208">
        <v>344</v>
      </c>
      <c r="AA904" s="208">
        <v>320</v>
      </c>
      <c r="AB904" s="209">
        <v>0.931137724550898</v>
      </c>
      <c r="AC904" s="155">
        <v>0.930232558139535</v>
      </c>
      <c r="AD904" s="173">
        <v>0.00090516641136329</v>
      </c>
    </row>
    <row r="905" spans="1:30">
      <c r="A905" s="175" t="s">
        <v>668</v>
      </c>
      <c r="B905" s="214" t="s">
        <v>1824</v>
      </c>
      <c r="C905" s="214" t="s">
        <v>901</v>
      </c>
      <c r="D905" s="153">
        <v>48</v>
      </c>
      <c r="E905" s="153">
        <v>48</v>
      </c>
      <c r="F905" s="151">
        <v>51</v>
      </c>
      <c r="G905" s="151">
        <v>51</v>
      </c>
      <c r="H905" s="151">
        <v>38</v>
      </c>
      <c r="I905" s="151">
        <v>38</v>
      </c>
      <c r="J905" s="172">
        <v>0.9</v>
      </c>
      <c r="K905" s="154">
        <v>1</v>
      </c>
      <c r="L905" s="154">
        <v>1</v>
      </c>
      <c r="M905" s="154">
        <v>1</v>
      </c>
      <c r="N905" s="207">
        <v>1064</v>
      </c>
      <c r="O905" s="153">
        <v>1028</v>
      </c>
      <c r="P905" s="153">
        <v>46</v>
      </c>
      <c r="Q905" s="151">
        <v>48</v>
      </c>
      <c r="R905" s="151">
        <v>37</v>
      </c>
      <c r="S905" s="154">
        <v>0.966165413533835</v>
      </c>
      <c r="T905" s="154">
        <v>0.958333333333333</v>
      </c>
      <c r="U905" s="155">
        <v>0.941176470588235</v>
      </c>
      <c r="V905" s="155">
        <v>0.973684210526316</v>
      </c>
      <c r="W905" s="173">
        <v>0.0171568627450981</v>
      </c>
      <c r="X905" s="158">
        <v>312</v>
      </c>
      <c r="Y905" s="208">
        <v>302</v>
      </c>
      <c r="Z905" s="208">
        <v>309</v>
      </c>
      <c r="AA905" s="208">
        <v>295</v>
      </c>
      <c r="AB905" s="209">
        <v>0.967948717948718</v>
      </c>
      <c r="AC905" s="155">
        <v>0.954692556634304</v>
      </c>
      <c r="AD905" s="173">
        <v>0.0132561613144138</v>
      </c>
    </row>
    <row r="906" spans="1:30">
      <c r="A906" s="175" t="s">
        <v>668</v>
      </c>
      <c r="B906" s="214" t="s">
        <v>1824</v>
      </c>
      <c r="C906" s="214" t="s">
        <v>902</v>
      </c>
      <c r="D906" s="153">
        <v>33</v>
      </c>
      <c r="E906" s="153">
        <v>33</v>
      </c>
      <c r="F906" s="151">
        <v>37</v>
      </c>
      <c r="G906" s="151">
        <v>37</v>
      </c>
      <c r="H906" s="151">
        <v>26</v>
      </c>
      <c r="I906" s="151">
        <v>26</v>
      </c>
      <c r="J906" s="172">
        <v>0.9</v>
      </c>
      <c r="K906" s="154">
        <v>1</v>
      </c>
      <c r="L906" s="154">
        <v>1</v>
      </c>
      <c r="M906" s="154">
        <v>1</v>
      </c>
      <c r="N906" s="207">
        <v>761</v>
      </c>
      <c r="O906" s="153">
        <v>720</v>
      </c>
      <c r="P906" s="153">
        <v>32</v>
      </c>
      <c r="Q906" s="151">
        <v>34</v>
      </c>
      <c r="R906" s="151">
        <v>26</v>
      </c>
      <c r="S906" s="154">
        <v>0.946123521681997</v>
      </c>
      <c r="T906" s="154">
        <v>0.96969696969697</v>
      </c>
      <c r="U906" s="155">
        <v>0.918918918918919</v>
      </c>
      <c r="V906" s="155">
        <v>1</v>
      </c>
      <c r="W906" s="173">
        <v>0.0507780507780508</v>
      </c>
      <c r="X906" s="158">
        <v>223</v>
      </c>
      <c r="Y906" s="208">
        <v>212</v>
      </c>
      <c r="Z906" s="208">
        <v>223</v>
      </c>
      <c r="AA906" s="208">
        <v>210</v>
      </c>
      <c r="AB906" s="209">
        <v>0.95067264573991</v>
      </c>
      <c r="AC906" s="155">
        <v>0.94170403587444</v>
      </c>
      <c r="AD906" s="173">
        <v>0.00896860986547077</v>
      </c>
    </row>
    <row r="907" spans="1:30">
      <c r="A907" s="175" t="s">
        <v>668</v>
      </c>
      <c r="B907" s="214" t="s">
        <v>1824</v>
      </c>
      <c r="C907" s="214" t="s">
        <v>903</v>
      </c>
      <c r="D907" s="153">
        <v>58</v>
      </c>
      <c r="E907" s="153">
        <v>58</v>
      </c>
      <c r="F907" s="151">
        <v>59</v>
      </c>
      <c r="G907" s="151">
        <v>59</v>
      </c>
      <c r="H907" s="151">
        <v>40</v>
      </c>
      <c r="I907" s="151">
        <v>40</v>
      </c>
      <c r="J907" s="172">
        <v>0.9</v>
      </c>
      <c r="K907" s="154">
        <v>1</v>
      </c>
      <c r="L907" s="154">
        <v>1</v>
      </c>
      <c r="M907" s="154">
        <v>1</v>
      </c>
      <c r="N907" s="207">
        <v>1320</v>
      </c>
      <c r="O907" s="153">
        <v>1140</v>
      </c>
      <c r="P907" s="153">
        <v>51</v>
      </c>
      <c r="Q907" s="151">
        <v>47</v>
      </c>
      <c r="R907" s="151">
        <v>38</v>
      </c>
      <c r="S907" s="154">
        <v>0.863636363636364</v>
      </c>
      <c r="T907" s="154">
        <v>0.879310344827586</v>
      </c>
      <c r="U907" s="155">
        <v>0.796610169491525</v>
      </c>
      <c r="V907" s="155">
        <v>0.95</v>
      </c>
      <c r="W907" s="173">
        <v>0.0827001753360608</v>
      </c>
      <c r="X907" s="158">
        <v>385</v>
      </c>
      <c r="Y907" s="208">
        <v>335</v>
      </c>
      <c r="Z907" s="208">
        <v>385</v>
      </c>
      <c r="AA907" s="208">
        <v>335</v>
      </c>
      <c r="AB907" s="209">
        <v>0.87012987012987</v>
      </c>
      <c r="AC907" s="155">
        <v>0.87012987012987</v>
      </c>
      <c r="AD907" s="173">
        <v>0</v>
      </c>
    </row>
    <row r="908" spans="1:30">
      <c r="A908" s="175" t="s">
        <v>668</v>
      </c>
      <c r="B908" s="214" t="s">
        <v>1824</v>
      </c>
      <c r="C908" s="214" t="s">
        <v>904</v>
      </c>
      <c r="D908" s="153">
        <v>43</v>
      </c>
      <c r="E908" s="153">
        <v>43</v>
      </c>
      <c r="F908" s="151">
        <v>45</v>
      </c>
      <c r="G908" s="151">
        <v>45</v>
      </c>
      <c r="H908" s="151">
        <v>34</v>
      </c>
      <c r="I908" s="151">
        <v>34</v>
      </c>
      <c r="J908" s="172">
        <v>0.9</v>
      </c>
      <c r="K908" s="154">
        <v>1</v>
      </c>
      <c r="L908" s="154">
        <v>1</v>
      </c>
      <c r="M908" s="154">
        <v>1</v>
      </c>
      <c r="N908" s="207">
        <v>959</v>
      </c>
      <c r="O908" s="153">
        <v>835</v>
      </c>
      <c r="P908" s="153">
        <v>37</v>
      </c>
      <c r="Q908" s="151">
        <v>39</v>
      </c>
      <c r="R908" s="151">
        <v>29</v>
      </c>
      <c r="S908" s="154">
        <v>0.870698644421272</v>
      </c>
      <c r="T908" s="154">
        <v>0.86046511627907</v>
      </c>
      <c r="U908" s="155">
        <v>0.866666666666667</v>
      </c>
      <c r="V908" s="155">
        <v>0.852941176470588</v>
      </c>
      <c r="W908" s="173">
        <v>-0.00620155038759695</v>
      </c>
      <c r="X908" s="158">
        <v>279</v>
      </c>
      <c r="Y908" s="208">
        <v>246</v>
      </c>
      <c r="Z908" s="208">
        <v>281</v>
      </c>
      <c r="AA908" s="208">
        <v>240</v>
      </c>
      <c r="AB908" s="209">
        <v>0.881720430107527</v>
      </c>
      <c r="AC908" s="155">
        <v>0.854092526690391</v>
      </c>
      <c r="AD908" s="173">
        <v>0.0276279034171354</v>
      </c>
    </row>
    <row r="909" spans="1:30">
      <c r="A909" s="175" t="s">
        <v>668</v>
      </c>
      <c r="B909" s="214" t="s">
        <v>1824</v>
      </c>
      <c r="C909" s="214" t="s">
        <v>905</v>
      </c>
      <c r="D909" s="153">
        <v>18</v>
      </c>
      <c r="E909" s="153">
        <v>18</v>
      </c>
      <c r="F909" s="151">
        <v>19</v>
      </c>
      <c r="G909" s="151">
        <v>19</v>
      </c>
      <c r="H909" s="151">
        <v>14</v>
      </c>
      <c r="I909" s="151">
        <v>14</v>
      </c>
      <c r="J909" s="172">
        <v>0.9</v>
      </c>
      <c r="K909" s="154">
        <v>1</v>
      </c>
      <c r="L909" s="154">
        <v>1</v>
      </c>
      <c r="M909" s="154">
        <v>1</v>
      </c>
      <c r="N909" s="207">
        <v>414</v>
      </c>
      <c r="O909" s="153">
        <v>413</v>
      </c>
      <c r="P909" s="153">
        <v>18</v>
      </c>
      <c r="Q909" s="151">
        <v>19</v>
      </c>
      <c r="R909" s="151">
        <v>14</v>
      </c>
      <c r="S909" s="154">
        <v>0.997584541062802</v>
      </c>
      <c r="T909" s="154">
        <v>1</v>
      </c>
      <c r="U909" s="155">
        <v>1</v>
      </c>
      <c r="V909" s="155">
        <v>1</v>
      </c>
      <c r="W909" s="173">
        <v>0</v>
      </c>
      <c r="X909" s="158">
        <v>120</v>
      </c>
      <c r="Y909" s="208">
        <v>119</v>
      </c>
      <c r="Z909" s="208">
        <v>122</v>
      </c>
      <c r="AA909" s="208">
        <v>122</v>
      </c>
      <c r="AB909" s="209">
        <v>0.991666666666667</v>
      </c>
      <c r="AC909" s="155">
        <v>1</v>
      </c>
      <c r="AD909" s="173">
        <v>-0.0083333333333333</v>
      </c>
    </row>
    <row r="910" spans="1:30">
      <c r="A910" s="175" t="s">
        <v>668</v>
      </c>
      <c r="B910" s="214" t="s">
        <v>1824</v>
      </c>
      <c r="C910" s="214" t="s">
        <v>906</v>
      </c>
      <c r="D910" s="153">
        <v>37</v>
      </c>
      <c r="E910" s="153">
        <v>37</v>
      </c>
      <c r="F910" s="151">
        <v>38</v>
      </c>
      <c r="G910" s="151">
        <v>38</v>
      </c>
      <c r="H910" s="151">
        <v>27</v>
      </c>
      <c r="I910" s="151">
        <v>27</v>
      </c>
      <c r="J910" s="172">
        <v>0.9</v>
      </c>
      <c r="K910" s="154">
        <v>1</v>
      </c>
      <c r="L910" s="154">
        <v>1</v>
      </c>
      <c r="M910" s="154">
        <v>1</v>
      </c>
      <c r="N910" s="207">
        <v>794</v>
      </c>
      <c r="O910" s="153">
        <v>667</v>
      </c>
      <c r="P910" s="153">
        <v>31</v>
      </c>
      <c r="Q910" s="151">
        <v>32</v>
      </c>
      <c r="R910" s="151">
        <v>22</v>
      </c>
      <c r="S910" s="154">
        <v>0.840050377833753</v>
      </c>
      <c r="T910" s="154">
        <v>0.837837837837838</v>
      </c>
      <c r="U910" s="155">
        <v>0.842105263157895</v>
      </c>
      <c r="V910" s="155">
        <v>0.814814814814815</v>
      </c>
      <c r="W910" s="173">
        <v>-0.00426742532005686</v>
      </c>
      <c r="X910" s="158">
        <v>236</v>
      </c>
      <c r="Y910" s="208">
        <v>198</v>
      </c>
      <c r="Z910" s="208">
        <v>239</v>
      </c>
      <c r="AA910" s="208">
        <v>203</v>
      </c>
      <c r="AB910" s="209">
        <v>0.838983050847458</v>
      </c>
      <c r="AC910" s="155">
        <v>0.849372384937239</v>
      </c>
      <c r="AD910" s="173">
        <v>-0.0103893340897809</v>
      </c>
    </row>
    <row r="911" spans="1:30">
      <c r="A911" s="175" t="s">
        <v>668</v>
      </c>
      <c r="B911" s="214" t="s">
        <v>1824</v>
      </c>
      <c r="C911" s="214" t="s">
        <v>907</v>
      </c>
      <c r="D911" s="153">
        <v>26</v>
      </c>
      <c r="E911" s="153">
        <v>26</v>
      </c>
      <c r="F911" s="151">
        <v>26</v>
      </c>
      <c r="G911" s="151">
        <v>26</v>
      </c>
      <c r="H911" s="151">
        <v>20</v>
      </c>
      <c r="I911" s="151">
        <v>20</v>
      </c>
      <c r="J911" s="172">
        <v>0.9</v>
      </c>
      <c r="K911" s="154">
        <v>1</v>
      </c>
      <c r="L911" s="154">
        <v>1</v>
      </c>
      <c r="M911" s="154">
        <v>1</v>
      </c>
      <c r="N911" s="207">
        <v>576</v>
      </c>
      <c r="O911" s="153">
        <v>558</v>
      </c>
      <c r="P911" s="153">
        <v>25</v>
      </c>
      <c r="Q911" s="151">
        <v>26</v>
      </c>
      <c r="R911" s="151">
        <v>19</v>
      </c>
      <c r="S911" s="154">
        <v>0.96875</v>
      </c>
      <c r="T911" s="154">
        <v>0.961538461538462</v>
      </c>
      <c r="U911" s="155">
        <v>1</v>
      </c>
      <c r="V911" s="155">
        <v>0.95</v>
      </c>
      <c r="W911" s="173">
        <v>-0.0384615384615384</v>
      </c>
      <c r="X911" s="158">
        <v>163</v>
      </c>
      <c r="Y911" s="208">
        <v>160</v>
      </c>
      <c r="Z911" s="208">
        <v>169</v>
      </c>
      <c r="AA911" s="208">
        <v>163</v>
      </c>
      <c r="AB911" s="209">
        <v>0.98159509202454</v>
      </c>
      <c r="AC911" s="155">
        <v>0.964497041420118</v>
      </c>
      <c r="AD911" s="173">
        <v>0.0170980506044215</v>
      </c>
    </row>
    <row r="912" spans="1:30">
      <c r="A912" s="175" t="s">
        <v>668</v>
      </c>
      <c r="B912" s="214" t="s">
        <v>1824</v>
      </c>
      <c r="C912" s="214" t="s">
        <v>908</v>
      </c>
      <c r="D912" s="153">
        <v>26</v>
      </c>
      <c r="E912" s="153">
        <v>26</v>
      </c>
      <c r="F912" s="151">
        <v>27</v>
      </c>
      <c r="G912" s="151">
        <v>27</v>
      </c>
      <c r="H912" s="151">
        <v>20</v>
      </c>
      <c r="I912" s="151">
        <v>20</v>
      </c>
      <c r="J912" s="172">
        <v>0.9</v>
      </c>
      <c r="K912" s="154">
        <v>1</v>
      </c>
      <c r="L912" s="154">
        <v>1</v>
      </c>
      <c r="M912" s="154">
        <v>1</v>
      </c>
      <c r="N912" s="207">
        <v>604</v>
      </c>
      <c r="O912" s="153">
        <v>536</v>
      </c>
      <c r="P912" s="153">
        <v>22</v>
      </c>
      <c r="Q912" s="151">
        <v>24</v>
      </c>
      <c r="R912" s="151">
        <v>17</v>
      </c>
      <c r="S912" s="154">
        <v>0.887417218543046</v>
      </c>
      <c r="T912" s="154">
        <v>0.846153846153846</v>
      </c>
      <c r="U912" s="155">
        <v>0.888888888888889</v>
      </c>
      <c r="V912" s="155">
        <v>0.85</v>
      </c>
      <c r="W912" s="173">
        <v>-0.0427350427350427</v>
      </c>
      <c r="X912" s="158">
        <v>168</v>
      </c>
      <c r="Y912" s="208">
        <v>148</v>
      </c>
      <c r="Z912" s="208">
        <v>183</v>
      </c>
      <c r="AA912" s="208">
        <v>165</v>
      </c>
      <c r="AB912" s="209">
        <v>0.880952380952381</v>
      </c>
      <c r="AC912" s="155">
        <v>0.901639344262295</v>
      </c>
      <c r="AD912" s="173">
        <v>-0.0206869633099142</v>
      </c>
    </row>
    <row r="913" spans="1:30">
      <c r="A913" s="175" t="s">
        <v>668</v>
      </c>
      <c r="B913" s="214" t="s">
        <v>1824</v>
      </c>
      <c r="C913" s="214" t="s">
        <v>909</v>
      </c>
      <c r="D913" s="153">
        <v>26</v>
      </c>
      <c r="E913" s="153">
        <v>26</v>
      </c>
      <c r="F913" s="151">
        <v>29</v>
      </c>
      <c r="G913" s="151">
        <v>29</v>
      </c>
      <c r="H913" s="151">
        <v>21</v>
      </c>
      <c r="I913" s="151">
        <v>21</v>
      </c>
      <c r="J913" s="172">
        <v>0.9</v>
      </c>
      <c r="K913" s="154">
        <v>1</v>
      </c>
      <c r="L913" s="154">
        <v>1</v>
      </c>
      <c r="M913" s="154">
        <v>1</v>
      </c>
      <c r="N913" s="207">
        <v>610</v>
      </c>
      <c r="O913" s="153">
        <v>529</v>
      </c>
      <c r="P913" s="153">
        <v>23</v>
      </c>
      <c r="Q913" s="151">
        <v>27</v>
      </c>
      <c r="R913" s="151">
        <v>21</v>
      </c>
      <c r="S913" s="154">
        <v>0.867213114754098</v>
      </c>
      <c r="T913" s="154">
        <v>0.884615384615385</v>
      </c>
      <c r="U913" s="155">
        <v>0.931034482758621</v>
      </c>
      <c r="V913" s="155">
        <v>1</v>
      </c>
      <c r="W913" s="173">
        <v>-0.0464190981432361</v>
      </c>
      <c r="X913" s="158">
        <v>179</v>
      </c>
      <c r="Y913" s="208">
        <v>161</v>
      </c>
      <c r="Z913" s="208">
        <v>178</v>
      </c>
      <c r="AA913" s="208">
        <v>155</v>
      </c>
      <c r="AB913" s="209">
        <v>0.899441340782123</v>
      </c>
      <c r="AC913" s="155">
        <v>0.870786516853933</v>
      </c>
      <c r="AD913" s="173">
        <v>0.0286548239281903</v>
      </c>
    </row>
    <row r="914" spans="1:30">
      <c r="A914" s="175" t="s">
        <v>668</v>
      </c>
      <c r="B914" s="214" t="s">
        <v>1828</v>
      </c>
      <c r="C914" s="214" t="s">
        <v>910</v>
      </c>
      <c r="D914" s="153">
        <v>63</v>
      </c>
      <c r="E914" s="153">
        <v>63</v>
      </c>
      <c r="F914" s="151">
        <v>63</v>
      </c>
      <c r="G914" s="151">
        <v>62</v>
      </c>
      <c r="H914" s="151">
        <v>52</v>
      </c>
      <c r="I914" s="151">
        <v>51</v>
      </c>
      <c r="J914" s="172">
        <v>0.9</v>
      </c>
      <c r="K914" s="154">
        <v>1</v>
      </c>
      <c r="L914" s="154">
        <v>0.984126984126984</v>
      </c>
      <c r="M914" s="154">
        <v>0.980769230769231</v>
      </c>
      <c r="N914" s="207">
        <v>1430</v>
      </c>
      <c r="O914" s="153">
        <v>1423</v>
      </c>
      <c r="P914" s="153">
        <v>63</v>
      </c>
      <c r="Q914" s="151">
        <v>62</v>
      </c>
      <c r="R914" s="151">
        <v>51</v>
      </c>
      <c r="S914" s="154">
        <v>0.995104895104895</v>
      </c>
      <c r="T914" s="154">
        <v>1</v>
      </c>
      <c r="U914" s="155">
        <v>0.984126984126984</v>
      </c>
      <c r="V914" s="155">
        <v>0.980769230769231</v>
      </c>
      <c r="W914" s="173">
        <v>0.0158730158730159</v>
      </c>
      <c r="X914" s="158">
        <v>406</v>
      </c>
      <c r="Y914" s="208">
        <v>404</v>
      </c>
      <c r="Z914" s="208">
        <v>420</v>
      </c>
      <c r="AA914" s="208">
        <v>419</v>
      </c>
      <c r="AB914" s="209">
        <v>0.995073891625616</v>
      </c>
      <c r="AC914" s="155">
        <v>0.997619047619048</v>
      </c>
      <c r="AD914" s="173">
        <v>-0.00254515599343186</v>
      </c>
    </row>
    <row r="915" spans="1:30">
      <c r="A915" s="175" t="s">
        <v>668</v>
      </c>
      <c r="B915" s="214" t="s">
        <v>33</v>
      </c>
      <c r="C915" s="214" t="s">
        <v>911</v>
      </c>
      <c r="D915" s="153">
        <v>0</v>
      </c>
      <c r="E915" s="153">
        <v>0</v>
      </c>
      <c r="F915" s="151">
        <v>0</v>
      </c>
      <c r="G915" s="151">
        <v>0</v>
      </c>
      <c r="H915" s="151">
        <v>0</v>
      </c>
      <c r="I915" s="151">
        <v>0</v>
      </c>
      <c r="J915" s="172">
        <v>0.9</v>
      </c>
      <c r="K915" s="154">
        <v>0</v>
      </c>
      <c r="L915" s="154">
        <v>0</v>
      </c>
      <c r="M915" s="154">
        <v>0</v>
      </c>
      <c r="N915" s="207">
        <v>0</v>
      </c>
      <c r="O915" s="153">
        <v>0</v>
      </c>
      <c r="P915" s="153">
        <v>0</v>
      </c>
      <c r="Q915" s="151">
        <v>0</v>
      </c>
      <c r="R915" s="151">
        <v>0</v>
      </c>
      <c r="S915" s="154">
        <v>0</v>
      </c>
      <c r="T915" s="154">
        <v>0</v>
      </c>
      <c r="U915" s="155">
        <v>0</v>
      </c>
      <c r="V915" s="155">
        <v>0</v>
      </c>
      <c r="W915" s="173">
        <v>0</v>
      </c>
      <c r="X915" s="158">
        <v>0</v>
      </c>
      <c r="Y915" s="208">
        <v>0</v>
      </c>
      <c r="Z915" s="208">
        <v>0</v>
      </c>
      <c r="AA915" s="208">
        <v>0</v>
      </c>
      <c r="AB915" s="209">
        <v>0</v>
      </c>
      <c r="AC915" s="155">
        <v>0</v>
      </c>
      <c r="AD915" s="173">
        <v>0</v>
      </c>
    </row>
    <row r="916" spans="1:30">
      <c r="A916" s="175" t="s">
        <v>668</v>
      </c>
      <c r="B916" s="214" t="s">
        <v>1828</v>
      </c>
      <c r="C916" s="214" t="s">
        <v>912</v>
      </c>
      <c r="D916" s="153">
        <v>22</v>
      </c>
      <c r="E916" s="153">
        <v>21</v>
      </c>
      <c r="F916" s="151">
        <v>24</v>
      </c>
      <c r="G916" s="151">
        <v>23</v>
      </c>
      <c r="H916" s="151">
        <v>19</v>
      </c>
      <c r="I916" s="151">
        <v>18</v>
      </c>
      <c r="J916" s="172">
        <v>0.9</v>
      </c>
      <c r="K916" s="154">
        <v>0.954545454545455</v>
      </c>
      <c r="L916" s="154">
        <v>0.958333333333333</v>
      </c>
      <c r="M916" s="154">
        <v>0.947368421052632</v>
      </c>
      <c r="N916" s="207">
        <v>493</v>
      </c>
      <c r="O916" s="153">
        <v>467</v>
      </c>
      <c r="P916" s="153">
        <v>21</v>
      </c>
      <c r="Q916" s="151">
        <v>23</v>
      </c>
      <c r="R916" s="151">
        <v>18</v>
      </c>
      <c r="S916" s="154">
        <v>0.947261663286004</v>
      </c>
      <c r="T916" s="154">
        <v>0.954545454545455</v>
      </c>
      <c r="U916" s="155">
        <v>0.958333333333333</v>
      </c>
      <c r="V916" s="155">
        <v>0.947368421052632</v>
      </c>
      <c r="W916" s="173">
        <v>-0.00378787878787878</v>
      </c>
      <c r="X916" s="158">
        <v>143</v>
      </c>
      <c r="Y916" s="208">
        <v>137</v>
      </c>
      <c r="Z916" s="208">
        <v>141</v>
      </c>
      <c r="AA916" s="208">
        <v>135</v>
      </c>
      <c r="AB916" s="209">
        <v>0.958041958041958</v>
      </c>
      <c r="AC916" s="155">
        <v>0.957446808510638</v>
      </c>
      <c r="AD916" s="173">
        <v>0.000595149531319672</v>
      </c>
    </row>
    <row r="917" spans="1:30">
      <c r="A917" s="175" t="s">
        <v>668</v>
      </c>
      <c r="B917" s="214" t="s">
        <v>1828</v>
      </c>
      <c r="C917" s="214" t="s">
        <v>913</v>
      </c>
      <c r="D917" s="153">
        <v>49</v>
      </c>
      <c r="E917" s="153">
        <v>48</v>
      </c>
      <c r="F917" s="151">
        <v>50</v>
      </c>
      <c r="G917" s="151">
        <v>49</v>
      </c>
      <c r="H917" s="151">
        <v>37</v>
      </c>
      <c r="I917" s="151">
        <v>36</v>
      </c>
      <c r="J917" s="172">
        <v>0.9</v>
      </c>
      <c r="K917" s="154">
        <v>0.979591836734694</v>
      </c>
      <c r="L917" s="154">
        <v>0.98</v>
      </c>
      <c r="M917" s="154">
        <v>0.972972972972973</v>
      </c>
      <c r="N917" s="207">
        <v>1077</v>
      </c>
      <c r="O917" s="153">
        <v>1047</v>
      </c>
      <c r="P917" s="153">
        <v>48</v>
      </c>
      <c r="Q917" s="151">
        <v>49</v>
      </c>
      <c r="R917" s="151">
        <v>35</v>
      </c>
      <c r="S917" s="154">
        <v>0.972144846796657</v>
      </c>
      <c r="T917" s="154">
        <v>0.979591836734694</v>
      </c>
      <c r="U917" s="155">
        <v>0.98</v>
      </c>
      <c r="V917" s="155">
        <v>0.945945945945946</v>
      </c>
      <c r="W917" s="173">
        <v>-0.000408163265306127</v>
      </c>
      <c r="X917" s="158">
        <v>311</v>
      </c>
      <c r="Y917" s="208">
        <v>301</v>
      </c>
      <c r="Z917" s="208">
        <v>320</v>
      </c>
      <c r="AA917" s="208">
        <v>313</v>
      </c>
      <c r="AB917" s="209">
        <v>0.967845659163987</v>
      </c>
      <c r="AC917" s="155">
        <v>0.978125</v>
      </c>
      <c r="AD917" s="173">
        <v>-0.0102793408360129</v>
      </c>
    </row>
    <row r="918" spans="1:30">
      <c r="A918" s="175" t="s">
        <v>668</v>
      </c>
      <c r="B918" s="214" t="s">
        <v>1823</v>
      </c>
      <c r="C918" s="214" t="s">
        <v>914</v>
      </c>
      <c r="D918" s="153">
        <v>0</v>
      </c>
      <c r="E918" s="153">
        <v>0</v>
      </c>
      <c r="F918" s="151">
        <v>0</v>
      </c>
      <c r="G918" s="151">
        <v>0</v>
      </c>
      <c r="H918" s="151">
        <v>0</v>
      </c>
      <c r="I918" s="151">
        <v>0</v>
      </c>
      <c r="J918" s="172">
        <v>0.9</v>
      </c>
      <c r="K918" s="154">
        <v>0</v>
      </c>
      <c r="L918" s="154">
        <v>0</v>
      </c>
      <c r="M918" s="154">
        <v>0</v>
      </c>
      <c r="N918" s="207">
        <v>0</v>
      </c>
      <c r="O918" s="153">
        <v>0</v>
      </c>
      <c r="P918" s="153">
        <v>0</v>
      </c>
      <c r="Q918" s="151">
        <v>0</v>
      </c>
      <c r="R918" s="151">
        <v>0</v>
      </c>
      <c r="S918" s="154">
        <v>0</v>
      </c>
      <c r="T918" s="154">
        <v>0</v>
      </c>
      <c r="U918" s="155">
        <v>0</v>
      </c>
      <c r="V918" s="155">
        <v>0</v>
      </c>
      <c r="W918" s="173">
        <v>0</v>
      </c>
      <c r="X918" s="158">
        <v>0</v>
      </c>
      <c r="Y918" s="208">
        <v>0</v>
      </c>
      <c r="Z918" s="208">
        <v>0</v>
      </c>
      <c r="AA918" s="208">
        <v>0</v>
      </c>
      <c r="AB918" s="209">
        <v>0</v>
      </c>
      <c r="AC918" s="155">
        <v>0</v>
      </c>
      <c r="AD918" s="173">
        <v>0</v>
      </c>
    </row>
    <row r="919" spans="1:30">
      <c r="A919" s="175" t="s">
        <v>668</v>
      </c>
      <c r="B919" s="214" t="s">
        <v>1823</v>
      </c>
      <c r="C919" s="214" t="s">
        <v>915</v>
      </c>
      <c r="D919" s="153">
        <v>0</v>
      </c>
      <c r="E919" s="153">
        <v>0</v>
      </c>
      <c r="F919" s="151">
        <v>0</v>
      </c>
      <c r="G919" s="151">
        <v>0</v>
      </c>
      <c r="H919" s="151">
        <v>0</v>
      </c>
      <c r="I919" s="151">
        <v>0</v>
      </c>
      <c r="J919" s="172">
        <v>0.9</v>
      </c>
      <c r="K919" s="154">
        <v>0</v>
      </c>
      <c r="L919" s="154">
        <v>0</v>
      </c>
      <c r="M919" s="154">
        <v>0</v>
      </c>
      <c r="N919" s="207">
        <v>0</v>
      </c>
      <c r="O919" s="153">
        <v>0</v>
      </c>
      <c r="P919" s="153">
        <v>0</v>
      </c>
      <c r="Q919" s="151">
        <v>0</v>
      </c>
      <c r="R919" s="151">
        <v>0</v>
      </c>
      <c r="S919" s="154">
        <v>0</v>
      </c>
      <c r="T919" s="154">
        <v>0</v>
      </c>
      <c r="U919" s="155">
        <v>0</v>
      </c>
      <c r="V919" s="155">
        <v>0</v>
      </c>
      <c r="W919" s="173">
        <v>0</v>
      </c>
      <c r="X919" s="158">
        <v>0</v>
      </c>
      <c r="Y919" s="208">
        <v>0</v>
      </c>
      <c r="Z919" s="208">
        <v>0</v>
      </c>
      <c r="AA919" s="208">
        <v>0</v>
      </c>
      <c r="AB919" s="209">
        <v>0</v>
      </c>
      <c r="AC919" s="155">
        <v>0</v>
      </c>
      <c r="AD919" s="173">
        <v>0</v>
      </c>
    </row>
    <row r="920" spans="1:30">
      <c r="A920" s="175" t="s">
        <v>668</v>
      </c>
      <c r="B920" s="214" t="s">
        <v>1826</v>
      </c>
      <c r="C920" s="214" t="s">
        <v>916</v>
      </c>
      <c r="D920" s="153">
        <v>0</v>
      </c>
      <c r="E920" s="153">
        <v>0</v>
      </c>
      <c r="F920" s="151">
        <v>0</v>
      </c>
      <c r="G920" s="151">
        <v>0</v>
      </c>
      <c r="H920" s="151">
        <v>0</v>
      </c>
      <c r="I920" s="151">
        <v>0</v>
      </c>
      <c r="J920" s="172">
        <v>0.9</v>
      </c>
      <c r="K920" s="154">
        <v>0</v>
      </c>
      <c r="L920" s="154">
        <v>0</v>
      </c>
      <c r="M920" s="154">
        <v>0</v>
      </c>
      <c r="N920" s="207">
        <v>0</v>
      </c>
      <c r="O920" s="153">
        <v>0</v>
      </c>
      <c r="P920" s="153">
        <v>0</v>
      </c>
      <c r="Q920" s="151">
        <v>0</v>
      </c>
      <c r="R920" s="151">
        <v>0</v>
      </c>
      <c r="S920" s="154">
        <v>0</v>
      </c>
      <c r="T920" s="154">
        <v>0</v>
      </c>
      <c r="U920" s="155">
        <v>0</v>
      </c>
      <c r="V920" s="155">
        <v>0</v>
      </c>
      <c r="W920" s="173">
        <v>0</v>
      </c>
      <c r="X920" s="158">
        <v>0</v>
      </c>
      <c r="Y920" s="208">
        <v>0</v>
      </c>
      <c r="Z920" s="208">
        <v>0</v>
      </c>
      <c r="AA920" s="208">
        <v>0</v>
      </c>
      <c r="AB920" s="209">
        <v>0</v>
      </c>
      <c r="AC920" s="155">
        <v>0</v>
      </c>
      <c r="AD920" s="173">
        <v>0</v>
      </c>
    </row>
    <row r="921" spans="1:30">
      <c r="A921" s="175" t="s">
        <v>668</v>
      </c>
      <c r="B921" s="214" t="s">
        <v>33</v>
      </c>
      <c r="C921" s="214" t="s">
        <v>917</v>
      </c>
      <c r="D921" s="153">
        <v>0</v>
      </c>
      <c r="E921" s="153">
        <v>0</v>
      </c>
      <c r="F921" s="151">
        <v>0</v>
      </c>
      <c r="G921" s="151">
        <v>0</v>
      </c>
      <c r="H921" s="151">
        <v>0</v>
      </c>
      <c r="I921" s="151">
        <v>0</v>
      </c>
      <c r="J921" s="172">
        <v>0.9</v>
      </c>
      <c r="K921" s="154">
        <v>0</v>
      </c>
      <c r="L921" s="154">
        <v>0</v>
      </c>
      <c r="M921" s="154">
        <v>0</v>
      </c>
      <c r="N921" s="207">
        <v>0</v>
      </c>
      <c r="O921" s="153">
        <v>0</v>
      </c>
      <c r="P921" s="153">
        <v>0</v>
      </c>
      <c r="Q921" s="151">
        <v>0</v>
      </c>
      <c r="R921" s="151">
        <v>0</v>
      </c>
      <c r="S921" s="154">
        <v>0</v>
      </c>
      <c r="T921" s="154">
        <v>0</v>
      </c>
      <c r="U921" s="155">
        <v>0</v>
      </c>
      <c r="V921" s="155">
        <v>0</v>
      </c>
      <c r="W921" s="173">
        <v>0</v>
      </c>
      <c r="X921" s="158">
        <v>0</v>
      </c>
      <c r="Y921" s="208">
        <v>0</v>
      </c>
      <c r="Z921" s="208">
        <v>0</v>
      </c>
      <c r="AA921" s="208">
        <v>0</v>
      </c>
      <c r="AB921" s="209">
        <v>0</v>
      </c>
      <c r="AC921" s="155">
        <v>0</v>
      </c>
      <c r="AD921" s="173">
        <v>0</v>
      </c>
    </row>
    <row r="922" spans="1:30">
      <c r="A922" s="175" t="s">
        <v>668</v>
      </c>
      <c r="B922" s="214" t="s">
        <v>1826</v>
      </c>
      <c r="C922" s="214" t="s">
        <v>918</v>
      </c>
      <c r="D922" s="153">
        <v>0</v>
      </c>
      <c r="E922" s="153">
        <v>0</v>
      </c>
      <c r="F922" s="151">
        <v>0</v>
      </c>
      <c r="G922" s="151">
        <v>0</v>
      </c>
      <c r="H922" s="151">
        <v>0</v>
      </c>
      <c r="I922" s="151">
        <v>0</v>
      </c>
      <c r="J922" s="172">
        <v>0.9</v>
      </c>
      <c r="K922" s="154">
        <v>0</v>
      </c>
      <c r="L922" s="154">
        <v>0</v>
      </c>
      <c r="M922" s="154">
        <v>0</v>
      </c>
      <c r="N922" s="207">
        <v>0</v>
      </c>
      <c r="O922" s="153">
        <v>0</v>
      </c>
      <c r="P922" s="153">
        <v>0</v>
      </c>
      <c r="Q922" s="151">
        <v>0</v>
      </c>
      <c r="R922" s="151">
        <v>0</v>
      </c>
      <c r="S922" s="154">
        <v>0</v>
      </c>
      <c r="T922" s="154">
        <v>0</v>
      </c>
      <c r="U922" s="155">
        <v>0</v>
      </c>
      <c r="V922" s="155">
        <v>0</v>
      </c>
      <c r="W922" s="173">
        <v>0</v>
      </c>
      <c r="X922" s="158">
        <v>0</v>
      </c>
      <c r="Y922" s="208">
        <v>0</v>
      </c>
      <c r="Z922" s="208">
        <v>0</v>
      </c>
      <c r="AA922" s="208">
        <v>0</v>
      </c>
      <c r="AB922" s="209">
        <v>0</v>
      </c>
      <c r="AC922" s="155">
        <v>0</v>
      </c>
      <c r="AD922" s="173">
        <v>0</v>
      </c>
    </row>
    <row r="923" spans="1:30">
      <c r="A923" s="175" t="s">
        <v>668</v>
      </c>
      <c r="B923" s="214" t="s">
        <v>1826</v>
      </c>
      <c r="C923" s="214" t="s">
        <v>919</v>
      </c>
      <c r="D923" s="153">
        <v>0</v>
      </c>
      <c r="E923" s="153">
        <v>0</v>
      </c>
      <c r="F923" s="151">
        <v>0</v>
      </c>
      <c r="G923" s="151">
        <v>0</v>
      </c>
      <c r="H923" s="151">
        <v>0</v>
      </c>
      <c r="I923" s="151">
        <v>0</v>
      </c>
      <c r="J923" s="172">
        <v>0.9</v>
      </c>
      <c r="K923" s="154">
        <v>0</v>
      </c>
      <c r="L923" s="154">
        <v>0</v>
      </c>
      <c r="M923" s="154">
        <v>0</v>
      </c>
      <c r="N923" s="207">
        <v>0</v>
      </c>
      <c r="O923" s="153">
        <v>0</v>
      </c>
      <c r="P923" s="153">
        <v>0</v>
      </c>
      <c r="Q923" s="151">
        <v>0</v>
      </c>
      <c r="R923" s="151">
        <v>0</v>
      </c>
      <c r="S923" s="154">
        <v>0</v>
      </c>
      <c r="T923" s="154">
        <v>0</v>
      </c>
      <c r="U923" s="155">
        <v>0</v>
      </c>
      <c r="V923" s="155">
        <v>0</v>
      </c>
      <c r="W923" s="173">
        <v>0</v>
      </c>
      <c r="X923" s="158">
        <v>0</v>
      </c>
      <c r="Y923" s="208">
        <v>0</v>
      </c>
      <c r="Z923" s="208">
        <v>0</v>
      </c>
      <c r="AA923" s="208">
        <v>0</v>
      </c>
      <c r="AB923" s="209">
        <v>0</v>
      </c>
      <c r="AC923" s="155">
        <v>0</v>
      </c>
      <c r="AD923" s="173">
        <v>0</v>
      </c>
    </row>
    <row r="924" spans="1:30">
      <c r="A924" s="175" t="s">
        <v>668</v>
      </c>
      <c r="B924" s="214" t="s">
        <v>1826</v>
      </c>
      <c r="C924" s="214" t="s">
        <v>920</v>
      </c>
      <c r="D924" s="153">
        <v>0</v>
      </c>
      <c r="E924" s="153">
        <v>0</v>
      </c>
      <c r="F924" s="151">
        <v>0</v>
      </c>
      <c r="G924" s="151">
        <v>0</v>
      </c>
      <c r="H924" s="151">
        <v>0</v>
      </c>
      <c r="I924" s="151">
        <v>0</v>
      </c>
      <c r="J924" s="172">
        <v>0.9</v>
      </c>
      <c r="K924" s="154">
        <v>0</v>
      </c>
      <c r="L924" s="154">
        <v>0</v>
      </c>
      <c r="M924" s="154">
        <v>0</v>
      </c>
      <c r="N924" s="207">
        <v>0</v>
      </c>
      <c r="O924" s="153">
        <v>0</v>
      </c>
      <c r="P924" s="153">
        <v>0</v>
      </c>
      <c r="Q924" s="151">
        <v>0</v>
      </c>
      <c r="R924" s="151">
        <v>0</v>
      </c>
      <c r="S924" s="154">
        <v>0</v>
      </c>
      <c r="T924" s="154">
        <v>0</v>
      </c>
      <c r="U924" s="155">
        <v>0</v>
      </c>
      <c r="V924" s="155">
        <v>0</v>
      </c>
      <c r="W924" s="173">
        <v>0</v>
      </c>
      <c r="X924" s="158">
        <v>0</v>
      </c>
      <c r="Y924" s="208">
        <v>0</v>
      </c>
      <c r="Z924" s="208">
        <v>0</v>
      </c>
      <c r="AA924" s="208">
        <v>0</v>
      </c>
      <c r="AB924" s="209">
        <v>0</v>
      </c>
      <c r="AC924" s="155">
        <v>0</v>
      </c>
      <c r="AD924" s="173">
        <v>0</v>
      </c>
    </row>
    <row r="925" spans="1:30">
      <c r="A925" s="175" t="s">
        <v>668</v>
      </c>
      <c r="B925" s="214" t="s">
        <v>1826</v>
      </c>
      <c r="C925" s="214" t="s">
        <v>921</v>
      </c>
      <c r="D925" s="153">
        <v>0</v>
      </c>
      <c r="E925" s="153">
        <v>0</v>
      </c>
      <c r="F925" s="151">
        <v>0</v>
      </c>
      <c r="G925" s="151">
        <v>0</v>
      </c>
      <c r="H925" s="151">
        <v>0</v>
      </c>
      <c r="I925" s="151">
        <v>0</v>
      </c>
      <c r="J925" s="172">
        <v>0.9</v>
      </c>
      <c r="K925" s="154">
        <v>0</v>
      </c>
      <c r="L925" s="154">
        <v>0</v>
      </c>
      <c r="M925" s="154">
        <v>0</v>
      </c>
      <c r="N925" s="207">
        <v>0</v>
      </c>
      <c r="O925" s="153">
        <v>0</v>
      </c>
      <c r="P925" s="153">
        <v>0</v>
      </c>
      <c r="Q925" s="151">
        <v>0</v>
      </c>
      <c r="R925" s="151">
        <v>0</v>
      </c>
      <c r="S925" s="154">
        <v>0</v>
      </c>
      <c r="T925" s="154">
        <v>0</v>
      </c>
      <c r="U925" s="155">
        <v>0</v>
      </c>
      <c r="V925" s="155">
        <v>0</v>
      </c>
      <c r="W925" s="173">
        <v>0</v>
      </c>
      <c r="X925" s="158">
        <v>0</v>
      </c>
      <c r="Y925" s="208">
        <v>0</v>
      </c>
      <c r="Z925" s="208">
        <v>0</v>
      </c>
      <c r="AA925" s="208">
        <v>0</v>
      </c>
      <c r="AB925" s="209">
        <v>0</v>
      </c>
      <c r="AC925" s="155">
        <v>0</v>
      </c>
      <c r="AD925" s="173">
        <v>0</v>
      </c>
    </row>
    <row r="926" spans="1:30">
      <c r="A926" s="175" t="s">
        <v>668</v>
      </c>
      <c r="B926" s="214" t="s">
        <v>33</v>
      </c>
      <c r="C926" s="214" t="s">
        <v>923</v>
      </c>
      <c r="D926" s="153">
        <v>0</v>
      </c>
      <c r="E926" s="153">
        <v>0</v>
      </c>
      <c r="F926" s="151">
        <v>0</v>
      </c>
      <c r="G926" s="151">
        <v>0</v>
      </c>
      <c r="H926" s="151">
        <v>0</v>
      </c>
      <c r="I926" s="151">
        <v>0</v>
      </c>
      <c r="J926" s="172">
        <v>0.9</v>
      </c>
      <c r="K926" s="154">
        <v>0</v>
      </c>
      <c r="L926" s="154">
        <v>0</v>
      </c>
      <c r="M926" s="154">
        <v>0</v>
      </c>
      <c r="N926" s="207">
        <v>0</v>
      </c>
      <c r="O926" s="153">
        <v>0</v>
      </c>
      <c r="P926" s="153">
        <v>0</v>
      </c>
      <c r="Q926" s="151">
        <v>0</v>
      </c>
      <c r="R926" s="151">
        <v>0</v>
      </c>
      <c r="S926" s="154">
        <v>0</v>
      </c>
      <c r="T926" s="154">
        <v>0</v>
      </c>
      <c r="U926" s="155">
        <v>0</v>
      </c>
      <c r="V926" s="155">
        <v>0</v>
      </c>
      <c r="W926" s="173">
        <v>0</v>
      </c>
      <c r="X926" s="158">
        <v>0</v>
      </c>
      <c r="Y926" s="208">
        <v>0</v>
      </c>
      <c r="Z926" s="208">
        <v>0</v>
      </c>
      <c r="AA926" s="208">
        <v>0</v>
      </c>
      <c r="AB926" s="209">
        <v>0</v>
      </c>
      <c r="AC926" s="155">
        <v>0</v>
      </c>
      <c r="AD926" s="173">
        <v>0</v>
      </c>
    </row>
    <row r="927" spans="1:30">
      <c r="A927" s="175" t="s">
        <v>668</v>
      </c>
      <c r="B927" s="214" t="s">
        <v>33</v>
      </c>
      <c r="C927" s="214" t="s">
        <v>924</v>
      </c>
      <c r="D927" s="153">
        <v>0</v>
      </c>
      <c r="E927" s="153">
        <v>0</v>
      </c>
      <c r="F927" s="151">
        <v>0</v>
      </c>
      <c r="G927" s="151">
        <v>0</v>
      </c>
      <c r="H927" s="151">
        <v>0</v>
      </c>
      <c r="I927" s="151">
        <v>0</v>
      </c>
      <c r="J927" s="172">
        <v>0.9</v>
      </c>
      <c r="K927" s="154">
        <v>0</v>
      </c>
      <c r="L927" s="154">
        <v>0</v>
      </c>
      <c r="M927" s="154">
        <v>0</v>
      </c>
      <c r="N927" s="207">
        <v>0</v>
      </c>
      <c r="O927" s="153">
        <v>0</v>
      </c>
      <c r="P927" s="153">
        <v>0</v>
      </c>
      <c r="Q927" s="151">
        <v>0</v>
      </c>
      <c r="R927" s="151">
        <v>0</v>
      </c>
      <c r="S927" s="154">
        <v>0</v>
      </c>
      <c r="T927" s="154">
        <v>0</v>
      </c>
      <c r="U927" s="155">
        <v>0</v>
      </c>
      <c r="V927" s="155">
        <v>0</v>
      </c>
      <c r="W927" s="173">
        <v>0</v>
      </c>
      <c r="X927" s="158">
        <v>0</v>
      </c>
      <c r="Y927" s="208">
        <v>0</v>
      </c>
      <c r="Z927" s="208">
        <v>0</v>
      </c>
      <c r="AA927" s="208">
        <v>0</v>
      </c>
      <c r="AB927" s="209">
        <v>0</v>
      </c>
      <c r="AC927" s="155">
        <v>0</v>
      </c>
      <c r="AD927" s="173">
        <v>0</v>
      </c>
    </row>
    <row r="928" spans="1:30">
      <c r="A928" s="175" t="s">
        <v>668</v>
      </c>
      <c r="B928" s="214" t="s">
        <v>33</v>
      </c>
      <c r="C928" s="214" t="s">
        <v>925</v>
      </c>
      <c r="D928" s="153">
        <v>0</v>
      </c>
      <c r="E928" s="153">
        <v>0</v>
      </c>
      <c r="F928" s="151">
        <v>0</v>
      </c>
      <c r="G928" s="151">
        <v>0</v>
      </c>
      <c r="H928" s="151">
        <v>0</v>
      </c>
      <c r="I928" s="151">
        <v>0</v>
      </c>
      <c r="J928" s="172">
        <v>0.9</v>
      </c>
      <c r="K928" s="154">
        <v>0</v>
      </c>
      <c r="L928" s="154">
        <v>0</v>
      </c>
      <c r="M928" s="154">
        <v>0</v>
      </c>
      <c r="N928" s="207">
        <v>0</v>
      </c>
      <c r="O928" s="153">
        <v>0</v>
      </c>
      <c r="P928" s="153">
        <v>0</v>
      </c>
      <c r="Q928" s="151">
        <v>0</v>
      </c>
      <c r="R928" s="151">
        <v>0</v>
      </c>
      <c r="S928" s="154">
        <v>0</v>
      </c>
      <c r="T928" s="154">
        <v>0</v>
      </c>
      <c r="U928" s="155">
        <v>0</v>
      </c>
      <c r="V928" s="155">
        <v>0</v>
      </c>
      <c r="W928" s="173">
        <v>0</v>
      </c>
      <c r="X928" s="158">
        <v>0</v>
      </c>
      <c r="Y928" s="208">
        <v>0</v>
      </c>
      <c r="Z928" s="208">
        <v>0</v>
      </c>
      <c r="AA928" s="208">
        <v>0</v>
      </c>
      <c r="AB928" s="209">
        <v>0</v>
      </c>
      <c r="AC928" s="155">
        <v>0</v>
      </c>
      <c r="AD928" s="173">
        <v>0</v>
      </c>
    </row>
    <row r="929" spans="1:30">
      <c r="A929" s="175" t="s">
        <v>668</v>
      </c>
      <c r="B929" s="214" t="s">
        <v>1828</v>
      </c>
      <c r="C929" s="214" t="s">
        <v>926</v>
      </c>
      <c r="D929" s="153">
        <v>0</v>
      </c>
      <c r="E929" s="153">
        <v>0</v>
      </c>
      <c r="F929" s="151">
        <v>0</v>
      </c>
      <c r="G929" s="151">
        <v>0</v>
      </c>
      <c r="H929" s="151">
        <v>0</v>
      </c>
      <c r="I929" s="151">
        <v>0</v>
      </c>
      <c r="J929" s="172">
        <v>0.9</v>
      </c>
      <c r="K929" s="154">
        <v>0</v>
      </c>
      <c r="L929" s="154">
        <v>0</v>
      </c>
      <c r="M929" s="154">
        <v>0</v>
      </c>
      <c r="N929" s="207">
        <v>0</v>
      </c>
      <c r="O929" s="153">
        <v>0</v>
      </c>
      <c r="P929" s="153">
        <v>0</v>
      </c>
      <c r="Q929" s="151">
        <v>0</v>
      </c>
      <c r="R929" s="151">
        <v>0</v>
      </c>
      <c r="S929" s="154">
        <v>0</v>
      </c>
      <c r="T929" s="154">
        <v>0</v>
      </c>
      <c r="U929" s="155">
        <v>0</v>
      </c>
      <c r="V929" s="155">
        <v>0</v>
      </c>
      <c r="W929" s="173">
        <v>0</v>
      </c>
      <c r="X929" s="158">
        <v>0</v>
      </c>
      <c r="Y929" s="208">
        <v>0</v>
      </c>
      <c r="Z929" s="208">
        <v>0</v>
      </c>
      <c r="AA929" s="208">
        <v>0</v>
      </c>
      <c r="AB929" s="209">
        <v>0</v>
      </c>
      <c r="AC929" s="155">
        <v>0</v>
      </c>
      <c r="AD929" s="173">
        <v>0</v>
      </c>
    </row>
    <row r="930" spans="1:30">
      <c r="A930" s="175" t="s">
        <v>927</v>
      </c>
      <c r="B930" s="214" t="s">
        <v>1829</v>
      </c>
      <c r="C930" s="214" t="s">
        <v>929</v>
      </c>
      <c r="D930" s="153">
        <v>17</v>
      </c>
      <c r="E930" s="153">
        <v>15</v>
      </c>
      <c r="F930" s="151">
        <v>16</v>
      </c>
      <c r="G930" s="151">
        <v>14</v>
      </c>
      <c r="H930" s="151">
        <v>15</v>
      </c>
      <c r="I930" s="151">
        <v>13</v>
      </c>
      <c r="J930" s="172">
        <v>0.9</v>
      </c>
      <c r="K930" s="154">
        <v>0.882352941176471</v>
      </c>
      <c r="L930" s="154">
        <v>0.875</v>
      </c>
      <c r="M930" s="154">
        <v>0.866666666666667</v>
      </c>
      <c r="N930" s="207">
        <v>372</v>
      </c>
      <c r="O930" s="153">
        <v>330</v>
      </c>
      <c r="P930" s="153">
        <v>15</v>
      </c>
      <c r="Q930" s="151">
        <v>14</v>
      </c>
      <c r="R930" s="151">
        <v>12</v>
      </c>
      <c r="S930" s="154">
        <v>0.887096774193548</v>
      </c>
      <c r="T930" s="154">
        <v>0.882352941176471</v>
      </c>
      <c r="U930" s="155">
        <v>0.875</v>
      </c>
      <c r="V930" s="155">
        <v>0.8</v>
      </c>
      <c r="W930" s="173">
        <v>0.00735294117647056</v>
      </c>
      <c r="X930" s="158">
        <v>109</v>
      </c>
      <c r="Y930" s="208">
        <v>96</v>
      </c>
      <c r="Z930" s="208">
        <v>110</v>
      </c>
      <c r="AA930" s="208">
        <v>97</v>
      </c>
      <c r="AB930" s="209">
        <v>0.880733944954128</v>
      </c>
      <c r="AC930" s="155">
        <v>0.881818181818182</v>
      </c>
      <c r="AD930" s="173">
        <v>-0.00108423686405335</v>
      </c>
    </row>
    <row r="931" spans="1:30">
      <c r="A931" s="175" t="s">
        <v>927</v>
      </c>
      <c r="B931" s="214" t="s">
        <v>1829</v>
      </c>
      <c r="C931" s="214" t="s">
        <v>930</v>
      </c>
      <c r="D931" s="153">
        <v>50</v>
      </c>
      <c r="E931" s="153">
        <v>50</v>
      </c>
      <c r="F931" s="151">
        <v>51</v>
      </c>
      <c r="G931" s="151">
        <v>51</v>
      </c>
      <c r="H931" s="151">
        <v>37</v>
      </c>
      <c r="I931" s="151">
        <v>37</v>
      </c>
      <c r="J931" s="172">
        <v>0.9</v>
      </c>
      <c r="K931" s="154">
        <v>1</v>
      </c>
      <c r="L931" s="154">
        <v>1</v>
      </c>
      <c r="M931" s="154">
        <v>1</v>
      </c>
      <c r="N931" s="207">
        <v>1120</v>
      </c>
      <c r="O931" s="153">
        <v>1064</v>
      </c>
      <c r="P931" s="153">
        <v>49</v>
      </c>
      <c r="Q931" s="151">
        <v>50</v>
      </c>
      <c r="R931" s="151">
        <v>36</v>
      </c>
      <c r="S931" s="154">
        <v>0.95</v>
      </c>
      <c r="T931" s="154">
        <v>0.98</v>
      </c>
      <c r="U931" s="155">
        <v>0.980392156862745</v>
      </c>
      <c r="V931" s="155">
        <v>0.972972972972973</v>
      </c>
      <c r="W931" s="173">
        <v>-0.000392156862745074</v>
      </c>
      <c r="X931" s="158">
        <v>318</v>
      </c>
      <c r="Y931" s="208">
        <v>302</v>
      </c>
      <c r="Z931" s="208">
        <v>329</v>
      </c>
      <c r="AA931" s="208">
        <v>316</v>
      </c>
      <c r="AB931" s="209">
        <v>0.949685534591195</v>
      </c>
      <c r="AC931" s="155">
        <v>0.96048632218845</v>
      </c>
      <c r="AD931" s="173">
        <v>-0.0108007875972549</v>
      </c>
    </row>
    <row r="932" spans="1:30">
      <c r="A932" s="175" t="s">
        <v>927</v>
      </c>
      <c r="B932" s="214" t="s">
        <v>1829</v>
      </c>
      <c r="C932" s="214" t="s">
        <v>931</v>
      </c>
      <c r="D932" s="153">
        <v>32</v>
      </c>
      <c r="E932" s="153">
        <v>32</v>
      </c>
      <c r="F932" s="151">
        <v>35</v>
      </c>
      <c r="G932" s="151">
        <v>35</v>
      </c>
      <c r="H932" s="151">
        <v>32</v>
      </c>
      <c r="I932" s="151">
        <v>32</v>
      </c>
      <c r="J932" s="172">
        <v>0.9</v>
      </c>
      <c r="K932" s="154">
        <v>1</v>
      </c>
      <c r="L932" s="154">
        <v>1</v>
      </c>
      <c r="M932" s="154">
        <v>1</v>
      </c>
      <c r="N932" s="207">
        <v>792</v>
      </c>
      <c r="O932" s="153">
        <v>755</v>
      </c>
      <c r="P932" s="153">
        <v>27</v>
      </c>
      <c r="Q932" s="151">
        <v>34</v>
      </c>
      <c r="R932" s="151">
        <v>31</v>
      </c>
      <c r="S932" s="154">
        <v>0.953282828282828</v>
      </c>
      <c r="T932" s="154">
        <v>0.84375</v>
      </c>
      <c r="U932" s="155">
        <v>0.971428571428571</v>
      </c>
      <c r="V932" s="155">
        <v>0.96875</v>
      </c>
      <c r="W932" s="173">
        <v>-0.127678571428571</v>
      </c>
      <c r="X932" s="158">
        <v>231</v>
      </c>
      <c r="Y932" s="208">
        <v>214</v>
      </c>
      <c r="Z932" s="208">
        <v>231</v>
      </c>
      <c r="AA932" s="208">
        <v>217</v>
      </c>
      <c r="AB932" s="209">
        <v>0.926406926406926</v>
      </c>
      <c r="AC932" s="155">
        <v>0.939393939393939</v>
      </c>
      <c r="AD932" s="173">
        <v>-0.012987012987013</v>
      </c>
    </row>
    <row r="933" spans="1:30">
      <c r="A933" s="175" t="s">
        <v>927</v>
      </c>
      <c r="B933" s="214" t="s">
        <v>1829</v>
      </c>
      <c r="C933" s="214" t="s">
        <v>932</v>
      </c>
      <c r="D933" s="153">
        <v>33</v>
      </c>
      <c r="E933" s="153">
        <v>32</v>
      </c>
      <c r="F933" s="151">
        <v>32</v>
      </c>
      <c r="G933" s="151">
        <v>32</v>
      </c>
      <c r="H933" s="151">
        <v>28</v>
      </c>
      <c r="I933" s="151">
        <v>28</v>
      </c>
      <c r="J933" s="172">
        <v>0.9</v>
      </c>
      <c r="K933" s="154">
        <v>0.96969696969697</v>
      </c>
      <c r="L933" s="154">
        <v>1</v>
      </c>
      <c r="M933" s="154">
        <v>1</v>
      </c>
      <c r="N933" s="207">
        <v>767</v>
      </c>
      <c r="O933" s="153">
        <v>731</v>
      </c>
      <c r="P933" s="153">
        <v>32</v>
      </c>
      <c r="Q933" s="151">
        <v>31</v>
      </c>
      <c r="R933" s="151">
        <v>27</v>
      </c>
      <c r="S933" s="154">
        <v>0.953063885267275</v>
      </c>
      <c r="T933" s="154">
        <v>0.96969696969697</v>
      </c>
      <c r="U933" s="155">
        <v>0.96875</v>
      </c>
      <c r="V933" s="155">
        <v>0.964285714285714</v>
      </c>
      <c r="W933" s="173">
        <v>0.000946969696969724</v>
      </c>
      <c r="X933" s="158">
        <v>216</v>
      </c>
      <c r="Y933" s="208">
        <v>207</v>
      </c>
      <c r="Z933" s="208">
        <v>227</v>
      </c>
      <c r="AA933" s="208">
        <v>214</v>
      </c>
      <c r="AB933" s="209">
        <v>0.958333333333333</v>
      </c>
      <c r="AC933" s="155">
        <v>0.94273127753304</v>
      </c>
      <c r="AD933" s="173">
        <v>0.0156020558002937</v>
      </c>
    </row>
    <row r="934" spans="1:30">
      <c r="A934" s="175" t="s">
        <v>927</v>
      </c>
      <c r="B934" s="214" t="s">
        <v>1829</v>
      </c>
      <c r="C934" s="214" t="s">
        <v>933</v>
      </c>
      <c r="D934" s="153">
        <v>33</v>
      </c>
      <c r="E934" s="153">
        <v>33</v>
      </c>
      <c r="F934" s="151">
        <v>35</v>
      </c>
      <c r="G934" s="151">
        <v>34</v>
      </c>
      <c r="H934" s="151">
        <v>28</v>
      </c>
      <c r="I934" s="151">
        <v>28</v>
      </c>
      <c r="J934" s="172">
        <v>0.9</v>
      </c>
      <c r="K934" s="154">
        <v>1</v>
      </c>
      <c r="L934" s="154">
        <v>0.971428571428571</v>
      </c>
      <c r="M934" s="154">
        <v>1</v>
      </c>
      <c r="N934" s="207">
        <v>739</v>
      </c>
      <c r="O934" s="153">
        <v>716</v>
      </c>
      <c r="P934" s="153">
        <v>33</v>
      </c>
      <c r="Q934" s="151">
        <v>31</v>
      </c>
      <c r="R934" s="151">
        <v>28</v>
      </c>
      <c r="S934" s="154">
        <v>0.968876860622463</v>
      </c>
      <c r="T934" s="154">
        <v>1</v>
      </c>
      <c r="U934" s="155">
        <v>0.885714285714286</v>
      </c>
      <c r="V934" s="155">
        <v>1</v>
      </c>
      <c r="W934" s="173">
        <v>0.114285714285714</v>
      </c>
      <c r="X934" s="158">
        <v>218</v>
      </c>
      <c r="Y934" s="208">
        <v>212</v>
      </c>
      <c r="Z934" s="208">
        <v>214</v>
      </c>
      <c r="AA934" s="208">
        <v>208</v>
      </c>
      <c r="AB934" s="209">
        <v>0.972477064220184</v>
      </c>
      <c r="AC934" s="155">
        <v>0.97196261682243</v>
      </c>
      <c r="AD934" s="173">
        <v>0.000514447397753637</v>
      </c>
    </row>
    <row r="935" spans="1:30">
      <c r="A935" s="175" t="s">
        <v>927</v>
      </c>
      <c r="B935" s="214" t="s">
        <v>1829</v>
      </c>
      <c r="C935" s="214" t="s">
        <v>934</v>
      </c>
      <c r="D935" s="153">
        <v>0</v>
      </c>
      <c r="E935" s="153">
        <v>0</v>
      </c>
      <c r="F935" s="151">
        <v>0</v>
      </c>
      <c r="G935" s="151">
        <v>0</v>
      </c>
      <c r="H935" s="151">
        <v>0</v>
      </c>
      <c r="I935" s="151">
        <v>0</v>
      </c>
      <c r="J935" s="172">
        <v>0.9</v>
      </c>
      <c r="K935" s="154">
        <v>0</v>
      </c>
      <c r="L935" s="154">
        <v>0</v>
      </c>
      <c r="M935" s="154">
        <v>0</v>
      </c>
      <c r="N935" s="207">
        <v>0</v>
      </c>
      <c r="O935" s="153">
        <v>0</v>
      </c>
      <c r="P935" s="153">
        <v>0</v>
      </c>
      <c r="Q935" s="151">
        <v>0</v>
      </c>
      <c r="R935" s="151">
        <v>0</v>
      </c>
      <c r="S935" s="154">
        <v>0</v>
      </c>
      <c r="T935" s="154">
        <v>0</v>
      </c>
      <c r="U935" s="155">
        <v>0</v>
      </c>
      <c r="V935" s="155">
        <v>0</v>
      </c>
      <c r="W935" s="173">
        <v>0</v>
      </c>
      <c r="X935" s="158">
        <v>0</v>
      </c>
      <c r="Y935" s="208">
        <v>0</v>
      </c>
      <c r="Z935" s="208">
        <v>0</v>
      </c>
      <c r="AA935" s="208">
        <v>0</v>
      </c>
      <c r="AB935" s="209">
        <v>0</v>
      </c>
      <c r="AC935" s="155">
        <v>0</v>
      </c>
      <c r="AD935" s="173">
        <v>0</v>
      </c>
    </row>
    <row r="936" spans="1:30">
      <c r="A936" s="175" t="s">
        <v>927</v>
      </c>
      <c r="B936" s="214" t="s">
        <v>1829</v>
      </c>
      <c r="C936" s="214" t="s">
        <v>935</v>
      </c>
      <c r="D936" s="153">
        <v>41</v>
      </c>
      <c r="E936" s="153">
        <v>38</v>
      </c>
      <c r="F936" s="151">
        <v>39</v>
      </c>
      <c r="G936" s="151">
        <v>36</v>
      </c>
      <c r="H936" s="151">
        <v>36</v>
      </c>
      <c r="I936" s="151">
        <v>34</v>
      </c>
      <c r="J936" s="172">
        <v>0.9</v>
      </c>
      <c r="K936" s="154">
        <v>0.926829268292683</v>
      </c>
      <c r="L936" s="154">
        <v>0.923076923076923</v>
      </c>
      <c r="M936" s="154">
        <v>0.944444444444444</v>
      </c>
      <c r="N936" s="207">
        <v>895</v>
      </c>
      <c r="O936" s="153">
        <v>818</v>
      </c>
      <c r="P936" s="153">
        <v>35</v>
      </c>
      <c r="Q936" s="151">
        <v>34</v>
      </c>
      <c r="R936" s="151">
        <v>32</v>
      </c>
      <c r="S936" s="154">
        <v>0.913966480446927</v>
      </c>
      <c r="T936" s="154">
        <v>0.853658536585366</v>
      </c>
      <c r="U936" s="155">
        <v>0.871794871794872</v>
      </c>
      <c r="V936" s="155">
        <v>0.888888888888889</v>
      </c>
      <c r="W936" s="173">
        <v>-0.018136335209506</v>
      </c>
      <c r="X936" s="158">
        <v>265</v>
      </c>
      <c r="Y936" s="208">
        <v>239</v>
      </c>
      <c r="Z936" s="208">
        <v>254</v>
      </c>
      <c r="AA936" s="208">
        <v>229</v>
      </c>
      <c r="AB936" s="209">
        <v>0.90188679245283</v>
      </c>
      <c r="AC936" s="155">
        <v>0.901574803149606</v>
      </c>
      <c r="AD936" s="173">
        <v>0.000311989303223958</v>
      </c>
    </row>
    <row r="937" spans="1:30">
      <c r="A937" s="175" t="s">
        <v>927</v>
      </c>
      <c r="B937" s="214" t="s">
        <v>1829</v>
      </c>
      <c r="C937" s="214" t="s">
        <v>936</v>
      </c>
      <c r="D937" s="153">
        <v>0</v>
      </c>
      <c r="E937" s="153">
        <v>0</v>
      </c>
      <c r="F937" s="151">
        <v>0</v>
      </c>
      <c r="G937" s="151">
        <v>0</v>
      </c>
      <c r="H937" s="151">
        <v>0</v>
      </c>
      <c r="I937" s="151">
        <v>0</v>
      </c>
      <c r="J937" s="172">
        <v>0.9</v>
      </c>
      <c r="K937" s="154">
        <v>0</v>
      </c>
      <c r="L937" s="154">
        <v>0</v>
      </c>
      <c r="M937" s="154">
        <v>0</v>
      </c>
      <c r="N937" s="207">
        <v>0</v>
      </c>
      <c r="O937" s="153">
        <v>0</v>
      </c>
      <c r="P937" s="153">
        <v>0</v>
      </c>
      <c r="Q937" s="151">
        <v>0</v>
      </c>
      <c r="R937" s="151">
        <v>0</v>
      </c>
      <c r="S937" s="154">
        <v>0</v>
      </c>
      <c r="T937" s="154">
        <v>0</v>
      </c>
      <c r="U937" s="155">
        <v>0</v>
      </c>
      <c r="V937" s="155">
        <v>0</v>
      </c>
      <c r="W937" s="173">
        <v>0</v>
      </c>
      <c r="X937" s="158">
        <v>0</v>
      </c>
      <c r="Y937" s="208">
        <v>0</v>
      </c>
      <c r="Z937" s="208">
        <v>0</v>
      </c>
      <c r="AA937" s="208">
        <v>0</v>
      </c>
      <c r="AB937" s="209">
        <v>0</v>
      </c>
      <c r="AC937" s="155">
        <v>0</v>
      </c>
      <c r="AD937" s="173">
        <v>0</v>
      </c>
    </row>
    <row r="938" spans="1:30">
      <c r="A938" s="175" t="s">
        <v>927</v>
      </c>
      <c r="B938" s="214" t="s">
        <v>1829</v>
      </c>
      <c r="C938" s="214" t="s">
        <v>937</v>
      </c>
      <c r="D938" s="153">
        <v>20</v>
      </c>
      <c r="E938" s="153">
        <v>20</v>
      </c>
      <c r="F938" s="151">
        <v>20</v>
      </c>
      <c r="G938" s="151">
        <v>20</v>
      </c>
      <c r="H938" s="151">
        <v>19</v>
      </c>
      <c r="I938" s="151">
        <v>19</v>
      </c>
      <c r="J938" s="172">
        <v>0.9</v>
      </c>
      <c r="K938" s="154">
        <v>1</v>
      </c>
      <c r="L938" s="154">
        <v>1</v>
      </c>
      <c r="M938" s="154">
        <v>1</v>
      </c>
      <c r="N938" s="207">
        <v>437</v>
      </c>
      <c r="O938" s="153">
        <v>395</v>
      </c>
      <c r="P938" s="153">
        <v>17</v>
      </c>
      <c r="Q938" s="151">
        <v>18</v>
      </c>
      <c r="R938" s="151">
        <v>18</v>
      </c>
      <c r="S938" s="154">
        <v>0.903890160183066</v>
      </c>
      <c r="T938" s="154">
        <v>0.85</v>
      </c>
      <c r="U938" s="155">
        <v>0.9</v>
      </c>
      <c r="V938" s="155">
        <v>0.947368421052632</v>
      </c>
      <c r="W938" s="173">
        <v>-0.05</v>
      </c>
      <c r="X938" s="158">
        <v>129</v>
      </c>
      <c r="Y938" s="208">
        <v>117</v>
      </c>
      <c r="Z938" s="208">
        <v>126</v>
      </c>
      <c r="AA938" s="208">
        <v>113</v>
      </c>
      <c r="AB938" s="209">
        <v>0.906976744186046</v>
      </c>
      <c r="AC938" s="155">
        <v>0.896825396825397</v>
      </c>
      <c r="AD938" s="173">
        <v>0.0101513473606496</v>
      </c>
    </row>
    <row r="939" spans="1:30">
      <c r="A939" s="175" t="s">
        <v>927</v>
      </c>
      <c r="B939" s="214" t="s">
        <v>1830</v>
      </c>
      <c r="C939" s="214" t="s">
        <v>938</v>
      </c>
      <c r="D939" s="153">
        <v>0</v>
      </c>
      <c r="E939" s="153">
        <v>0</v>
      </c>
      <c r="F939" s="151">
        <v>0</v>
      </c>
      <c r="G939" s="151">
        <v>0</v>
      </c>
      <c r="H939" s="151">
        <v>0</v>
      </c>
      <c r="I939" s="151">
        <v>0</v>
      </c>
      <c r="J939" s="172">
        <v>0.9</v>
      </c>
      <c r="K939" s="154">
        <v>0</v>
      </c>
      <c r="L939" s="154">
        <v>0</v>
      </c>
      <c r="M939" s="154">
        <v>0</v>
      </c>
      <c r="N939" s="207">
        <v>0</v>
      </c>
      <c r="O939" s="153">
        <v>0</v>
      </c>
      <c r="P939" s="153">
        <v>0</v>
      </c>
      <c r="Q939" s="151">
        <v>0</v>
      </c>
      <c r="R939" s="151">
        <v>0</v>
      </c>
      <c r="S939" s="154">
        <v>0</v>
      </c>
      <c r="T939" s="154">
        <v>0</v>
      </c>
      <c r="U939" s="155">
        <v>0</v>
      </c>
      <c r="V939" s="155">
        <v>0</v>
      </c>
      <c r="W939" s="173">
        <v>0</v>
      </c>
      <c r="X939" s="158">
        <v>0</v>
      </c>
      <c r="Y939" s="208">
        <v>0</v>
      </c>
      <c r="Z939" s="208">
        <v>0</v>
      </c>
      <c r="AA939" s="208">
        <v>0</v>
      </c>
      <c r="AB939" s="209">
        <v>0</v>
      </c>
      <c r="AC939" s="155">
        <v>0</v>
      </c>
      <c r="AD939" s="173">
        <v>0</v>
      </c>
    </row>
    <row r="940" spans="1:30">
      <c r="A940" s="175" t="s">
        <v>927</v>
      </c>
      <c r="B940" s="214" t="s">
        <v>1830</v>
      </c>
      <c r="C940" s="214" t="s">
        <v>939</v>
      </c>
      <c r="D940" s="153">
        <v>22</v>
      </c>
      <c r="E940" s="153">
        <v>19</v>
      </c>
      <c r="F940" s="151">
        <v>22</v>
      </c>
      <c r="G940" s="151">
        <v>20</v>
      </c>
      <c r="H940" s="151">
        <v>21</v>
      </c>
      <c r="I940" s="151">
        <v>16</v>
      </c>
      <c r="J940" s="172">
        <v>0.9</v>
      </c>
      <c r="K940" s="154">
        <v>0.863636363636364</v>
      </c>
      <c r="L940" s="154">
        <v>0.909090909090909</v>
      </c>
      <c r="M940" s="154">
        <v>0.761904761904762</v>
      </c>
      <c r="N940" s="207">
        <v>504</v>
      </c>
      <c r="O940" s="153">
        <v>397</v>
      </c>
      <c r="P940" s="153">
        <v>18</v>
      </c>
      <c r="Q940" s="151">
        <v>20</v>
      </c>
      <c r="R940" s="151">
        <v>15</v>
      </c>
      <c r="S940" s="154">
        <v>0.787698412698413</v>
      </c>
      <c r="T940" s="154">
        <v>0.818181818181818</v>
      </c>
      <c r="U940" s="155">
        <v>0.909090909090909</v>
      </c>
      <c r="V940" s="155">
        <v>0.714285714285714</v>
      </c>
      <c r="W940" s="173">
        <v>-0.0909090909090908</v>
      </c>
      <c r="X940" s="158">
        <v>149</v>
      </c>
      <c r="Y940" s="208">
        <v>117</v>
      </c>
      <c r="Z940" s="208">
        <v>149</v>
      </c>
      <c r="AA940" s="208">
        <v>119</v>
      </c>
      <c r="AB940" s="209">
        <v>0.785234899328859</v>
      </c>
      <c r="AC940" s="155">
        <v>0.798657718120805</v>
      </c>
      <c r="AD940" s="173">
        <v>-0.0134228187919463</v>
      </c>
    </row>
    <row r="941" spans="1:30">
      <c r="A941" s="175" t="s">
        <v>927</v>
      </c>
      <c r="B941" s="214" t="s">
        <v>1830</v>
      </c>
      <c r="C941" s="214" t="s">
        <v>940</v>
      </c>
      <c r="D941" s="153">
        <v>31</v>
      </c>
      <c r="E941" s="153">
        <v>30</v>
      </c>
      <c r="F941" s="151">
        <v>32</v>
      </c>
      <c r="G941" s="151">
        <v>29</v>
      </c>
      <c r="H941" s="151">
        <v>29</v>
      </c>
      <c r="I941" s="151">
        <v>26</v>
      </c>
      <c r="J941" s="172">
        <v>0.9</v>
      </c>
      <c r="K941" s="154">
        <v>0.967741935483871</v>
      </c>
      <c r="L941" s="154">
        <v>0.90625</v>
      </c>
      <c r="M941" s="154">
        <v>0.896551724137931</v>
      </c>
      <c r="N941" s="207">
        <v>732</v>
      </c>
      <c r="O941" s="153">
        <v>653</v>
      </c>
      <c r="P941" s="153">
        <v>30</v>
      </c>
      <c r="Q941" s="151">
        <v>29</v>
      </c>
      <c r="R941" s="151">
        <v>25</v>
      </c>
      <c r="S941" s="154">
        <v>0.89207650273224</v>
      </c>
      <c r="T941" s="154">
        <v>0.967741935483871</v>
      </c>
      <c r="U941" s="155">
        <v>0.90625</v>
      </c>
      <c r="V941" s="155">
        <v>0.862068965517241</v>
      </c>
      <c r="W941" s="173">
        <v>0.061491935483871</v>
      </c>
      <c r="X941" s="158">
        <v>205</v>
      </c>
      <c r="Y941" s="208">
        <v>179</v>
      </c>
      <c r="Z941" s="208">
        <v>214</v>
      </c>
      <c r="AA941" s="208">
        <v>189</v>
      </c>
      <c r="AB941" s="209">
        <v>0.873170731707317</v>
      </c>
      <c r="AC941" s="155">
        <v>0.883177570093458</v>
      </c>
      <c r="AD941" s="173">
        <v>-0.0100068383861409</v>
      </c>
    </row>
    <row r="942" spans="1:30">
      <c r="A942" s="175" t="s">
        <v>927</v>
      </c>
      <c r="B942" s="214" t="s">
        <v>1830</v>
      </c>
      <c r="C942" s="214" t="s">
        <v>941</v>
      </c>
      <c r="D942" s="153">
        <v>23</v>
      </c>
      <c r="E942" s="153">
        <v>23</v>
      </c>
      <c r="F942" s="151">
        <v>23</v>
      </c>
      <c r="G942" s="151">
        <v>23</v>
      </c>
      <c r="H942" s="151">
        <v>17</v>
      </c>
      <c r="I942" s="151">
        <v>15</v>
      </c>
      <c r="J942" s="172">
        <v>0.9</v>
      </c>
      <c r="K942" s="154">
        <v>1</v>
      </c>
      <c r="L942" s="154">
        <v>1</v>
      </c>
      <c r="M942" s="154">
        <v>0.882352941176471</v>
      </c>
      <c r="N942" s="207">
        <v>484</v>
      </c>
      <c r="O942" s="153">
        <v>451</v>
      </c>
      <c r="P942" s="153">
        <v>23</v>
      </c>
      <c r="Q942" s="151">
        <v>23</v>
      </c>
      <c r="R942" s="151">
        <v>14</v>
      </c>
      <c r="S942" s="154">
        <v>0.931818181818182</v>
      </c>
      <c r="T942" s="154">
        <v>1</v>
      </c>
      <c r="U942" s="155">
        <v>1</v>
      </c>
      <c r="V942" s="155">
        <v>0.823529411764706</v>
      </c>
      <c r="W942" s="173">
        <v>0</v>
      </c>
      <c r="X942" s="158">
        <v>141</v>
      </c>
      <c r="Y942" s="208">
        <v>131</v>
      </c>
      <c r="Z942" s="208">
        <v>142</v>
      </c>
      <c r="AA942" s="208">
        <v>130</v>
      </c>
      <c r="AB942" s="209">
        <v>0.929078014184397</v>
      </c>
      <c r="AC942" s="155">
        <v>0.915492957746479</v>
      </c>
      <c r="AD942" s="173">
        <v>0.0135850564379183</v>
      </c>
    </row>
    <row r="943" spans="1:30">
      <c r="A943" s="175" t="s">
        <v>927</v>
      </c>
      <c r="B943" s="214" t="s">
        <v>1830</v>
      </c>
      <c r="C943" s="214" t="s">
        <v>942</v>
      </c>
      <c r="D943" s="153">
        <v>39</v>
      </c>
      <c r="E943" s="153">
        <v>35</v>
      </c>
      <c r="F943" s="151">
        <v>39</v>
      </c>
      <c r="G943" s="151">
        <v>39</v>
      </c>
      <c r="H943" s="151">
        <v>36</v>
      </c>
      <c r="I943" s="151">
        <v>27</v>
      </c>
      <c r="J943" s="172">
        <v>0.9</v>
      </c>
      <c r="K943" s="154">
        <v>0.897435897435897</v>
      </c>
      <c r="L943" s="154">
        <v>1</v>
      </c>
      <c r="M943" s="154">
        <v>0.75</v>
      </c>
      <c r="N943" s="207">
        <v>950</v>
      </c>
      <c r="O943" s="153">
        <v>840</v>
      </c>
      <c r="P943" s="153">
        <v>34</v>
      </c>
      <c r="Q943" s="151">
        <v>37</v>
      </c>
      <c r="R943" s="151">
        <v>27</v>
      </c>
      <c r="S943" s="154">
        <v>0.884210526315789</v>
      </c>
      <c r="T943" s="154">
        <v>0.871794871794872</v>
      </c>
      <c r="U943" s="155">
        <v>0.948717948717949</v>
      </c>
      <c r="V943" s="155">
        <v>0.75</v>
      </c>
      <c r="W943" s="173">
        <v>-0.0769230769230769</v>
      </c>
      <c r="X943" s="158">
        <v>267</v>
      </c>
      <c r="Y943" s="208">
        <v>233</v>
      </c>
      <c r="Z943" s="208">
        <v>285</v>
      </c>
      <c r="AA943" s="208">
        <v>250</v>
      </c>
      <c r="AB943" s="209">
        <v>0.872659176029963</v>
      </c>
      <c r="AC943" s="155">
        <v>0.87719298245614</v>
      </c>
      <c r="AD943" s="173">
        <v>-0.00453380642617773</v>
      </c>
    </row>
    <row r="944" spans="1:30">
      <c r="A944" s="175" t="s">
        <v>927</v>
      </c>
      <c r="B944" s="214" t="s">
        <v>1830</v>
      </c>
      <c r="C944" s="214" t="s">
        <v>943</v>
      </c>
      <c r="D944" s="153">
        <v>13</v>
      </c>
      <c r="E944" s="153">
        <v>11</v>
      </c>
      <c r="F944" s="151">
        <v>13</v>
      </c>
      <c r="G944" s="151">
        <v>13</v>
      </c>
      <c r="H944" s="151">
        <v>12</v>
      </c>
      <c r="I944" s="151">
        <v>12</v>
      </c>
      <c r="J944" s="172">
        <v>0.9</v>
      </c>
      <c r="K944" s="154">
        <v>0.846153846153846</v>
      </c>
      <c r="L944" s="154">
        <v>1</v>
      </c>
      <c r="M944" s="154">
        <v>1</v>
      </c>
      <c r="N944" s="207">
        <v>300</v>
      </c>
      <c r="O944" s="153">
        <v>270</v>
      </c>
      <c r="P944" s="153">
        <v>10</v>
      </c>
      <c r="Q944" s="151">
        <v>13</v>
      </c>
      <c r="R944" s="151">
        <v>12</v>
      </c>
      <c r="S944" s="154">
        <v>0.9</v>
      </c>
      <c r="T944" s="154">
        <v>0.769230769230769</v>
      </c>
      <c r="U944" s="155">
        <v>1</v>
      </c>
      <c r="V944" s="155">
        <v>1</v>
      </c>
      <c r="W944" s="173">
        <v>-0.230769230769231</v>
      </c>
      <c r="X944" s="158">
        <v>85</v>
      </c>
      <c r="Y944" s="208">
        <v>76</v>
      </c>
      <c r="Z944" s="208">
        <v>90</v>
      </c>
      <c r="AA944" s="208">
        <v>82</v>
      </c>
      <c r="AB944" s="209">
        <v>0.894117647058824</v>
      </c>
      <c r="AC944" s="155">
        <v>0.911111111111111</v>
      </c>
      <c r="AD944" s="173">
        <v>-0.0169934640522875</v>
      </c>
    </row>
    <row r="945" spans="1:30">
      <c r="A945" s="175" t="s">
        <v>927</v>
      </c>
      <c r="B945" s="214" t="s">
        <v>1830</v>
      </c>
      <c r="C945" s="214" t="s">
        <v>944</v>
      </c>
      <c r="D945" s="153">
        <v>20</v>
      </c>
      <c r="E945" s="153">
        <v>19</v>
      </c>
      <c r="F945" s="151">
        <v>21</v>
      </c>
      <c r="G945" s="151">
        <v>21</v>
      </c>
      <c r="H945" s="151">
        <v>19</v>
      </c>
      <c r="I945" s="151">
        <v>18</v>
      </c>
      <c r="J945" s="172">
        <v>0.9</v>
      </c>
      <c r="K945" s="154">
        <v>0.95</v>
      </c>
      <c r="L945" s="154">
        <v>1</v>
      </c>
      <c r="M945" s="154">
        <v>0.947368421052632</v>
      </c>
      <c r="N945" s="207">
        <v>467</v>
      </c>
      <c r="O945" s="153">
        <v>372</v>
      </c>
      <c r="P945" s="153">
        <v>17</v>
      </c>
      <c r="Q945" s="151">
        <v>19</v>
      </c>
      <c r="R945" s="151">
        <v>16</v>
      </c>
      <c r="S945" s="154">
        <v>0.796573875802998</v>
      </c>
      <c r="T945" s="154">
        <v>0.85</v>
      </c>
      <c r="U945" s="155">
        <v>0.904761904761905</v>
      </c>
      <c r="V945" s="155">
        <v>0.842105263157895</v>
      </c>
      <c r="W945" s="173">
        <v>-0.0547619047619048</v>
      </c>
      <c r="X945" s="158">
        <v>133</v>
      </c>
      <c r="Y945" s="208">
        <v>114</v>
      </c>
      <c r="Z945" s="208">
        <v>144</v>
      </c>
      <c r="AA945" s="208">
        <v>109</v>
      </c>
      <c r="AB945" s="209">
        <v>0.857142857142857</v>
      </c>
      <c r="AC945" s="155">
        <v>0.756944444444444</v>
      </c>
      <c r="AD945" s="173">
        <v>0.100198412698413</v>
      </c>
    </row>
    <row r="946" spans="1:30">
      <c r="A946" s="175" t="s">
        <v>927</v>
      </c>
      <c r="B946" s="214" t="s">
        <v>1830</v>
      </c>
      <c r="C946" s="214" t="s">
        <v>945</v>
      </c>
      <c r="D946" s="153">
        <v>32</v>
      </c>
      <c r="E946" s="153">
        <v>28</v>
      </c>
      <c r="F946" s="151">
        <v>34</v>
      </c>
      <c r="G946" s="151">
        <v>33</v>
      </c>
      <c r="H946" s="151">
        <v>29</v>
      </c>
      <c r="I946" s="151">
        <v>27</v>
      </c>
      <c r="J946" s="172">
        <v>0.9</v>
      </c>
      <c r="K946" s="154">
        <v>0.875</v>
      </c>
      <c r="L946" s="154">
        <v>0.970588235294118</v>
      </c>
      <c r="M946" s="154">
        <v>0.931034482758621</v>
      </c>
      <c r="N946" s="207">
        <v>768</v>
      </c>
      <c r="O946" s="153">
        <v>696</v>
      </c>
      <c r="P946" s="153">
        <v>28</v>
      </c>
      <c r="Q946" s="151">
        <v>33</v>
      </c>
      <c r="R946" s="151">
        <v>26</v>
      </c>
      <c r="S946" s="154">
        <v>0.90625</v>
      </c>
      <c r="T946" s="154">
        <v>0.875</v>
      </c>
      <c r="U946" s="155">
        <v>0.970588235294118</v>
      </c>
      <c r="V946" s="155">
        <v>0.896551724137931</v>
      </c>
      <c r="W946" s="173">
        <v>-0.0955882352941176</v>
      </c>
      <c r="X946" s="158">
        <v>220</v>
      </c>
      <c r="Y946" s="208">
        <v>200</v>
      </c>
      <c r="Z946" s="208">
        <v>233</v>
      </c>
      <c r="AA946" s="208">
        <v>209</v>
      </c>
      <c r="AB946" s="209">
        <v>0.909090909090909</v>
      </c>
      <c r="AC946" s="155">
        <v>0.896995708154506</v>
      </c>
      <c r="AD946" s="173">
        <v>0.0120952009364026</v>
      </c>
    </row>
    <row r="947" spans="1:30">
      <c r="A947" s="175" t="s">
        <v>927</v>
      </c>
      <c r="B947" s="214" t="s">
        <v>1830</v>
      </c>
      <c r="C947" s="214" t="s">
        <v>946</v>
      </c>
      <c r="D947" s="153">
        <v>37</v>
      </c>
      <c r="E947" s="153">
        <v>37</v>
      </c>
      <c r="F947" s="151">
        <v>37</v>
      </c>
      <c r="G947" s="151">
        <v>37</v>
      </c>
      <c r="H947" s="151">
        <v>33</v>
      </c>
      <c r="I947" s="151">
        <v>33</v>
      </c>
      <c r="J947" s="172">
        <v>0.9</v>
      </c>
      <c r="K947" s="154">
        <v>1</v>
      </c>
      <c r="L947" s="154">
        <v>1</v>
      </c>
      <c r="M947" s="154">
        <v>1</v>
      </c>
      <c r="N947" s="207">
        <v>851</v>
      </c>
      <c r="O947" s="153">
        <v>829</v>
      </c>
      <c r="P947" s="153">
        <v>37</v>
      </c>
      <c r="Q947" s="151">
        <v>37</v>
      </c>
      <c r="R947" s="151">
        <v>33</v>
      </c>
      <c r="S947" s="154">
        <v>0.974148061104583</v>
      </c>
      <c r="T947" s="154">
        <v>1</v>
      </c>
      <c r="U947" s="155">
        <v>1</v>
      </c>
      <c r="V947" s="155">
        <v>1</v>
      </c>
      <c r="W947" s="173">
        <v>0</v>
      </c>
      <c r="X947" s="158">
        <v>247</v>
      </c>
      <c r="Y947" s="208">
        <v>241</v>
      </c>
      <c r="Z947" s="208">
        <v>257</v>
      </c>
      <c r="AA947" s="208">
        <v>253</v>
      </c>
      <c r="AB947" s="209">
        <v>0.975708502024291</v>
      </c>
      <c r="AC947" s="155">
        <v>0.98443579766537</v>
      </c>
      <c r="AD947" s="173">
        <v>-0.00872729564107821</v>
      </c>
    </row>
    <row r="948" spans="1:30">
      <c r="A948" s="175" t="s">
        <v>927</v>
      </c>
      <c r="B948" s="214" t="s">
        <v>1830</v>
      </c>
      <c r="C948" s="214" t="s">
        <v>947</v>
      </c>
      <c r="D948" s="153">
        <v>5</v>
      </c>
      <c r="E948" s="153">
        <v>5</v>
      </c>
      <c r="F948" s="151">
        <v>6</v>
      </c>
      <c r="G948" s="151">
        <v>5</v>
      </c>
      <c r="H948" s="151">
        <v>5</v>
      </c>
      <c r="I948" s="151">
        <v>5</v>
      </c>
      <c r="J948" s="172">
        <v>0.9</v>
      </c>
      <c r="K948" s="154">
        <v>1</v>
      </c>
      <c r="L948" s="154">
        <v>0.833333333333333</v>
      </c>
      <c r="M948" s="154">
        <v>1</v>
      </c>
      <c r="N948" s="207">
        <v>142</v>
      </c>
      <c r="O948" s="153">
        <v>136</v>
      </c>
      <c r="P948" s="153">
        <v>5</v>
      </c>
      <c r="Q948" s="151">
        <v>5</v>
      </c>
      <c r="R948" s="151">
        <v>5</v>
      </c>
      <c r="S948" s="154">
        <v>0.957746478873239</v>
      </c>
      <c r="T948" s="154">
        <v>1</v>
      </c>
      <c r="U948" s="155">
        <v>0.833333333333333</v>
      </c>
      <c r="V948" s="155">
        <v>1</v>
      </c>
      <c r="W948" s="173">
        <v>0.166666666666667</v>
      </c>
      <c r="X948" s="158">
        <v>37</v>
      </c>
      <c r="Y948" s="208">
        <v>36</v>
      </c>
      <c r="Z948" s="208">
        <v>43</v>
      </c>
      <c r="AA948" s="208">
        <v>41</v>
      </c>
      <c r="AB948" s="209">
        <v>0.972972972972973</v>
      </c>
      <c r="AC948" s="155">
        <v>0.953488372093023</v>
      </c>
      <c r="AD948" s="173">
        <v>0.0194846008799497</v>
      </c>
    </row>
    <row r="949" spans="1:30">
      <c r="A949" s="175" t="s">
        <v>927</v>
      </c>
      <c r="B949" s="214" t="s">
        <v>1830</v>
      </c>
      <c r="C949" s="214" t="s">
        <v>948</v>
      </c>
      <c r="D949" s="153">
        <v>35</v>
      </c>
      <c r="E949" s="153">
        <v>34</v>
      </c>
      <c r="F949" s="151">
        <v>33</v>
      </c>
      <c r="G949" s="151">
        <v>31</v>
      </c>
      <c r="H949" s="151">
        <v>30</v>
      </c>
      <c r="I949" s="151">
        <v>26</v>
      </c>
      <c r="J949" s="172">
        <v>0.9</v>
      </c>
      <c r="K949" s="154">
        <v>0.971428571428571</v>
      </c>
      <c r="L949" s="154">
        <v>0.939393939393939</v>
      </c>
      <c r="M949" s="154">
        <v>0.866666666666667</v>
      </c>
      <c r="N949" s="207">
        <v>781</v>
      </c>
      <c r="O949" s="153">
        <v>707</v>
      </c>
      <c r="P949" s="153">
        <v>32</v>
      </c>
      <c r="Q949" s="151">
        <v>31</v>
      </c>
      <c r="R949" s="151">
        <v>26</v>
      </c>
      <c r="S949" s="154">
        <v>0.905249679897567</v>
      </c>
      <c r="T949" s="154">
        <v>0.914285714285714</v>
      </c>
      <c r="U949" s="155">
        <v>0.939393939393939</v>
      </c>
      <c r="V949" s="155">
        <v>0.866666666666667</v>
      </c>
      <c r="W949" s="173">
        <v>-0.0251082251082252</v>
      </c>
      <c r="X949" s="158">
        <v>227</v>
      </c>
      <c r="Y949" s="208">
        <v>204</v>
      </c>
      <c r="Z949" s="208">
        <v>229</v>
      </c>
      <c r="AA949" s="208">
        <v>209</v>
      </c>
      <c r="AB949" s="209">
        <v>0.898678414096916</v>
      </c>
      <c r="AC949" s="155">
        <v>0.912663755458515</v>
      </c>
      <c r="AD949" s="173">
        <v>-0.013985341361599</v>
      </c>
    </row>
    <row r="950" spans="1:30">
      <c r="A950" s="175" t="s">
        <v>927</v>
      </c>
      <c r="B950" s="214" t="s">
        <v>1830</v>
      </c>
      <c r="C950" s="214" t="s">
        <v>949</v>
      </c>
      <c r="D950" s="153">
        <v>18</v>
      </c>
      <c r="E950" s="153">
        <v>16</v>
      </c>
      <c r="F950" s="151">
        <v>21</v>
      </c>
      <c r="G950" s="151">
        <v>20</v>
      </c>
      <c r="H950" s="151">
        <v>17</v>
      </c>
      <c r="I950" s="151">
        <v>15</v>
      </c>
      <c r="J950" s="172">
        <v>0.9</v>
      </c>
      <c r="K950" s="154">
        <v>0.888888888888889</v>
      </c>
      <c r="L950" s="154">
        <v>0.952380952380952</v>
      </c>
      <c r="M950" s="154">
        <v>0.882352941176471</v>
      </c>
      <c r="N950" s="207">
        <v>436</v>
      </c>
      <c r="O950" s="153">
        <v>355</v>
      </c>
      <c r="P950" s="153">
        <v>15</v>
      </c>
      <c r="Q950" s="151">
        <v>16</v>
      </c>
      <c r="R950" s="151">
        <v>13</v>
      </c>
      <c r="S950" s="154">
        <v>0.814220183486238</v>
      </c>
      <c r="T950" s="154">
        <v>0.833333333333333</v>
      </c>
      <c r="U950" s="155">
        <v>0.761904761904762</v>
      </c>
      <c r="V950" s="155">
        <v>0.764705882352941</v>
      </c>
      <c r="W950" s="173">
        <v>0.0714285714285715</v>
      </c>
      <c r="X950" s="158">
        <v>131</v>
      </c>
      <c r="Y950" s="208">
        <v>103</v>
      </c>
      <c r="Z950" s="208">
        <v>129</v>
      </c>
      <c r="AA950" s="208">
        <v>108</v>
      </c>
      <c r="AB950" s="209">
        <v>0.786259541984733</v>
      </c>
      <c r="AC950" s="155">
        <v>0.837209302325581</v>
      </c>
      <c r="AD950" s="173">
        <v>-0.0509497603408486</v>
      </c>
    </row>
    <row r="951" spans="1:30">
      <c r="A951" s="175" t="s">
        <v>927</v>
      </c>
      <c r="B951" s="214" t="s">
        <v>1831</v>
      </c>
      <c r="C951" s="214" t="s">
        <v>950</v>
      </c>
      <c r="D951" s="153">
        <v>60</v>
      </c>
      <c r="E951" s="153">
        <v>59</v>
      </c>
      <c r="F951" s="151">
        <v>56</v>
      </c>
      <c r="G951" s="151">
        <v>53</v>
      </c>
      <c r="H951" s="151">
        <v>54</v>
      </c>
      <c r="I951" s="151">
        <v>52</v>
      </c>
      <c r="J951" s="172">
        <v>0.9</v>
      </c>
      <c r="K951" s="154">
        <v>0.983333333333333</v>
      </c>
      <c r="L951" s="154">
        <v>0.946428571428571</v>
      </c>
      <c r="M951" s="154">
        <v>0.962962962962963</v>
      </c>
      <c r="N951" s="207">
        <v>1389</v>
      </c>
      <c r="O951" s="153">
        <v>1294</v>
      </c>
      <c r="P951" s="153">
        <v>53</v>
      </c>
      <c r="Q951" s="151">
        <v>49</v>
      </c>
      <c r="R951" s="151">
        <v>51</v>
      </c>
      <c r="S951" s="154">
        <v>0.931605471562275</v>
      </c>
      <c r="T951" s="154">
        <v>0.883333333333333</v>
      </c>
      <c r="U951" s="155">
        <v>0.875</v>
      </c>
      <c r="V951" s="155">
        <v>0.944444444444444</v>
      </c>
      <c r="W951" s="173">
        <v>0.0083333333333333</v>
      </c>
      <c r="X951" s="158">
        <v>408</v>
      </c>
      <c r="Y951" s="208">
        <v>373</v>
      </c>
      <c r="Z951" s="208">
        <v>397</v>
      </c>
      <c r="AA951" s="208">
        <v>372</v>
      </c>
      <c r="AB951" s="209">
        <v>0.91421568627451</v>
      </c>
      <c r="AC951" s="155">
        <v>0.937027707808564</v>
      </c>
      <c r="AD951" s="173">
        <v>-0.0228120215340545</v>
      </c>
    </row>
    <row r="952" spans="1:30">
      <c r="A952" s="175" t="s">
        <v>927</v>
      </c>
      <c r="B952" s="214" t="s">
        <v>1831</v>
      </c>
      <c r="C952" s="214" t="s">
        <v>951</v>
      </c>
      <c r="D952" s="153">
        <v>50</v>
      </c>
      <c r="E952" s="153">
        <v>50</v>
      </c>
      <c r="F952" s="151">
        <v>42</v>
      </c>
      <c r="G952" s="151">
        <v>42</v>
      </c>
      <c r="H952" s="151">
        <v>41</v>
      </c>
      <c r="I952" s="151">
        <v>41</v>
      </c>
      <c r="J952" s="172">
        <v>0.9</v>
      </c>
      <c r="K952" s="154">
        <v>1</v>
      </c>
      <c r="L952" s="154">
        <v>1</v>
      </c>
      <c r="M952" s="154">
        <v>1</v>
      </c>
      <c r="N952" s="207">
        <v>1019</v>
      </c>
      <c r="O952" s="153">
        <v>1015</v>
      </c>
      <c r="P952" s="153">
        <v>50</v>
      </c>
      <c r="Q952" s="151">
        <v>42</v>
      </c>
      <c r="R952" s="151">
        <v>41</v>
      </c>
      <c r="S952" s="154">
        <v>0.996074582924436</v>
      </c>
      <c r="T952" s="154">
        <v>1</v>
      </c>
      <c r="U952" s="155">
        <v>1</v>
      </c>
      <c r="V952" s="155">
        <v>1</v>
      </c>
      <c r="W952" s="173">
        <v>0</v>
      </c>
      <c r="X952" s="158">
        <v>296</v>
      </c>
      <c r="Y952" s="208">
        <v>294</v>
      </c>
      <c r="Z952" s="208">
        <v>296</v>
      </c>
      <c r="AA952" s="208">
        <v>294</v>
      </c>
      <c r="AB952" s="209">
        <v>0.993243243243243</v>
      </c>
      <c r="AC952" s="155">
        <v>0.993243243243243</v>
      </c>
      <c r="AD952" s="173">
        <v>0</v>
      </c>
    </row>
    <row r="953" spans="1:30">
      <c r="A953" s="175" t="s">
        <v>927</v>
      </c>
      <c r="B953" s="214" t="s">
        <v>1831</v>
      </c>
      <c r="C953" s="214" t="s">
        <v>952</v>
      </c>
      <c r="D953" s="153">
        <v>37</v>
      </c>
      <c r="E953" s="153">
        <v>37</v>
      </c>
      <c r="F953" s="151">
        <v>36</v>
      </c>
      <c r="G953" s="151">
        <v>36</v>
      </c>
      <c r="H953" s="151">
        <v>36</v>
      </c>
      <c r="I953" s="151">
        <v>36</v>
      </c>
      <c r="J953" s="172">
        <v>0.9</v>
      </c>
      <c r="K953" s="154">
        <v>1</v>
      </c>
      <c r="L953" s="154">
        <v>1</v>
      </c>
      <c r="M953" s="154">
        <v>1</v>
      </c>
      <c r="N953" s="207">
        <v>855</v>
      </c>
      <c r="O953" s="153">
        <v>838</v>
      </c>
      <c r="P953" s="153">
        <v>36</v>
      </c>
      <c r="Q953" s="151">
        <v>36</v>
      </c>
      <c r="R953" s="151">
        <v>36</v>
      </c>
      <c r="S953" s="154">
        <v>0.980116959064327</v>
      </c>
      <c r="T953" s="154">
        <v>0.972972972972973</v>
      </c>
      <c r="U953" s="155">
        <v>1</v>
      </c>
      <c r="V953" s="155">
        <v>1</v>
      </c>
      <c r="W953" s="173">
        <v>-0.027027027027027</v>
      </c>
      <c r="X953" s="158">
        <v>251</v>
      </c>
      <c r="Y953" s="208">
        <v>245</v>
      </c>
      <c r="Z953" s="208">
        <v>250</v>
      </c>
      <c r="AA953" s="208">
        <v>246</v>
      </c>
      <c r="AB953" s="209">
        <v>0.97609561752988</v>
      </c>
      <c r="AC953" s="155">
        <v>0.984</v>
      </c>
      <c r="AD953" s="173">
        <v>-0.00790438247011949</v>
      </c>
    </row>
    <row r="954" spans="1:30">
      <c r="A954" s="175" t="s">
        <v>927</v>
      </c>
      <c r="B954" s="214" t="s">
        <v>1831</v>
      </c>
      <c r="C954" s="214" t="s">
        <v>953</v>
      </c>
      <c r="D954" s="153">
        <v>48</v>
      </c>
      <c r="E954" s="153">
        <v>47</v>
      </c>
      <c r="F954" s="151">
        <v>47</v>
      </c>
      <c r="G954" s="151">
        <v>46</v>
      </c>
      <c r="H954" s="151">
        <v>38</v>
      </c>
      <c r="I954" s="151">
        <v>37</v>
      </c>
      <c r="J954" s="172">
        <v>0.9</v>
      </c>
      <c r="K954" s="154">
        <v>0.979166666666667</v>
      </c>
      <c r="L954" s="154">
        <v>0.978723404255319</v>
      </c>
      <c r="M954" s="154">
        <v>0.973684210526316</v>
      </c>
      <c r="N954" s="207">
        <v>1062</v>
      </c>
      <c r="O954" s="153">
        <v>1000</v>
      </c>
      <c r="P954" s="153">
        <v>45</v>
      </c>
      <c r="Q954" s="151">
        <v>44</v>
      </c>
      <c r="R954" s="151">
        <v>36</v>
      </c>
      <c r="S954" s="154">
        <v>0.941619585687382</v>
      </c>
      <c r="T954" s="154">
        <v>0.9375</v>
      </c>
      <c r="U954" s="155">
        <v>0.936170212765957</v>
      </c>
      <c r="V954" s="155">
        <v>0.947368421052632</v>
      </c>
      <c r="W954" s="173">
        <v>0.00132978723404253</v>
      </c>
      <c r="X954" s="158">
        <v>311</v>
      </c>
      <c r="Y954" s="208">
        <v>300</v>
      </c>
      <c r="Z954" s="208">
        <v>314</v>
      </c>
      <c r="AA954" s="208">
        <v>300</v>
      </c>
      <c r="AB954" s="209">
        <v>0.964630225080386</v>
      </c>
      <c r="AC954" s="155">
        <v>0.955414012738854</v>
      </c>
      <c r="AD954" s="173">
        <v>0.00921621234153236</v>
      </c>
    </row>
    <row r="955" spans="1:30">
      <c r="A955" s="175" t="s">
        <v>927</v>
      </c>
      <c r="B955" s="214" t="s">
        <v>1831</v>
      </c>
      <c r="C955" s="214" t="s">
        <v>954</v>
      </c>
      <c r="D955" s="153">
        <v>73</v>
      </c>
      <c r="E955" s="153">
        <v>72</v>
      </c>
      <c r="F955" s="151">
        <v>65</v>
      </c>
      <c r="G955" s="151">
        <v>64</v>
      </c>
      <c r="H955" s="151">
        <v>63</v>
      </c>
      <c r="I955" s="151">
        <v>62</v>
      </c>
      <c r="J955" s="172">
        <v>0.9</v>
      </c>
      <c r="K955" s="154">
        <v>0.986301369863014</v>
      </c>
      <c r="L955" s="154">
        <v>0.984615384615385</v>
      </c>
      <c r="M955" s="154">
        <v>0.984126984126984</v>
      </c>
      <c r="N955" s="207">
        <v>1629</v>
      </c>
      <c r="O955" s="153">
        <v>1605</v>
      </c>
      <c r="P955" s="153">
        <v>72</v>
      </c>
      <c r="Q955" s="151">
        <v>64</v>
      </c>
      <c r="R955" s="151">
        <v>62</v>
      </c>
      <c r="S955" s="154">
        <v>0.985267034990792</v>
      </c>
      <c r="T955" s="154">
        <v>0.986301369863014</v>
      </c>
      <c r="U955" s="155">
        <v>0.984615384615385</v>
      </c>
      <c r="V955" s="155">
        <v>0.984126984126984</v>
      </c>
      <c r="W955" s="173">
        <v>0.00168598524762897</v>
      </c>
      <c r="X955" s="158">
        <v>472</v>
      </c>
      <c r="Y955" s="208">
        <v>464</v>
      </c>
      <c r="Z955" s="208">
        <v>471</v>
      </c>
      <c r="AA955" s="208">
        <v>466</v>
      </c>
      <c r="AB955" s="209">
        <v>0.983050847457627</v>
      </c>
      <c r="AC955" s="155">
        <v>0.989384288747346</v>
      </c>
      <c r="AD955" s="173">
        <v>-0.00633344128971891</v>
      </c>
    </row>
    <row r="956" spans="1:30">
      <c r="A956" s="175" t="s">
        <v>927</v>
      </c>
      <c r="B956" s="214" t="s">
        <v>1831</v>
      </c>
      <c r="C956" s="214" t="s">
        <v>955</v>
      </c>
      <c r="D956" s="153">
        <v>55</v>
      </c>
      <c r="E956" s="153">
        <v>54</v>
      </c>
      <c r="F956" s="151">
        <v>51</v>
      </c>
      <c r="G956" s="151">
        <v>51</v>
      </c>
      <c r="H956" s="151">
        <v>46</v>
      </c>
      <c r="I956" s="151">
        <v>45</v>
      </c>
      <c r="J956" s="172">
        <v>0.9</v>
      </c>
      <c r="K956" s="154">
        <v>0.981818181818182</v>
      </c>
      <c r="L956" s="154">
        <v>1</v>
      </c>
      <c r="M956" s="154">
        <v>0.978260869565217</v>
      </c>
      <c r="N956" s="207">
        <v>1200</v>
      </c>
      <c r="O956" s="153">
        <v>1173</v>
      </c>
      <c r="P956" s="153">
        <v>53</v>
      </c>
      <c r="Q956" s="151">
        <v>51</v>
      </c>
      <c r="R956" s="151">
        <v>45</v>
      </c>
      <c r="S956" s="154">
        <v>0.9775</v>
      </c>
      <c r="T956" s="154">
        <v>0.963636363636364</v>
      </c>
      <c r="U956" s="155">
        <v>1</v>
      </c>
      <c r="V956" s="155">
        <v>0.978260869565217</v>
      </c>
      <c r="W956" s="173">
        <v>-0.0363636363636364</v>
      </c>
      <c r="X956" s="158">
        <v>347</v>
      </c>
      <c r="Y956" s="208">
        <v>342</v>
      </c>
      <c r="Z956" s="208">
        <v>346</v>
      </c>
      <c r="AA956" s="208">
        <v>338</v>
      </c>
      <c r="AB956" s="209">
        <v>0.985590778097983</v>
      </c>
      <c r="AC956" s="155">
        <v>0.976878612716763</v>
      </c>
      <c r="AD956" s="173">
        <v>0.00871216538121966</v>
      </c>
    </row>
    <row r="957" spans="1:30">
      <c r="A957" s="175" t="s">
        <v>927</v>
      </c>
      <c r="B957" s="214" t="s">
        <v>1831</v>
      </c>
      <c r="C957" s="214" t="s">
        <v>956</v>
      </c>
      <c r="D957" s="153">
        <v>54</v>
      </c>
      <c r="E957" s="153">
        <v>54</v>
      </c>
      <c r="F957" s="151">
        <v>47</v>
      </c>
      <c r="G957" s="151">
        <v>47</v>
      </c>
      <c r="H957" s="151">
        <v>45</v>
      </c>
      <c r="I957" s="151">
        <v>45</v>
      </c>
      <c r="J957" s="172">
        <v>0.9</v>
      </c>
      <c r="K957" s="154">
        <v>1</v>
      </c>
      <c r="L957" s="154">
        <v>1</v>
      </c>
      <c r="M957" s="154">
        <v>1</v>
      </c>
      <c r="N957" s="207">
        <v>1170</v>
      </c>
      <c r="O957" s="153">
        <v>1161</v>
      </c>
      <c r="P957" s="153">
        <v>54</v>
      </c>
      <c r="Q957" s="151">
        <v>47</v>
      </c>
      <c r="R957" s="151">
        <v>45</v>
      </c>
      <c r="S957" s="154">
        <v>0.992307692307692</v>
      </c>
      <c r="T957" s="154">
        <v>1</v>
      </c>
      <c r="U957" s="155">
        <v>1</v>
      </c>
      <c r="V957" s="155">
        <v>1</v>
      </c>
      <c r="W957" s="173">
        <v>0</v>
      </c>
      <c r="X957" s="158">
        <v>341</v>
      </c>
      <c r="Y957" s="208">
        <v>337</v>
      </c>
      <c r="Z957" s="208">
        <v>340</v>
      </c>
      <c r="AA957" s="208">
        <v>337</v>
      </c>
      <c r="AB957" s="209">
        <v>0.988269794721408</v>
      </c>
      <c r="AC957" s="155">
        <v>0.991176470588235</v>
      </c>
      <c r="AD957" s="173">
        <v>-0.00290667586682769</v>
      </c>
    </row>
    <row r="958" spans="1:30">
      <c r="A958" s="175" t="s">
        <v>927</v>
      </c>
      <c r="B958" s="214" t="s">
        <v>1831</v>
      </c>
      <c r="C958" s="214" t="s">
        <v>957</v>
      </c>
      <c r="D958" s="153">
        <v>48</v>
      </c>
      <c r="E958" s="153">
        <v>48</v>
      </c>
      <c r="F958" s="151">
        <v>46</v>
      </c>
      <c r="G958" s="151">
        <v>46</v>
      </c>
      <c r="H958" s="151">
        <v>40</v>
      </c>
      <c r="I958" s="151">
        <v>39</v>
      </c>
      <c r="J958" s="172">
        <v>0.9</v>
      </c>
      <c r="K958" s="154">
        <v>1</v>
      </c>
      <c r="L958" s="154">
        <v>1</v>
      </c>
      <c r="M958" s="154">
        <v>0.975</v>
      </c>
      <c r="N958" s="207">
        <v>1111</v>
      </c>
      <c r="O958" s="153">
        <v>1083</v>
      </c>
      <c r="P958" s="153">
        <v>48</v>
      </c>
      <c r="Q958" s="151">
        <v>45</v>
      </c>
      <c r="R958" s="151">
        <v>39</v>
      </c>
      <c r="S958" s="154">
        <v>0.974797479747975</v>
      </c>
      <c r="T958" s="154">
        <v>1</v>
      </c>
      <c r="U958" s="155">
        <v>0.978260869565217</v>
      </c>
      <c r="V958" s="155">
        <v>0.975</v>
      </c>
      <c r="W958" s="173">
        <v>0.0217391304347826</v>
      </c>
      <c r="X958" s="158">
        <v>318</v>
      </c>
      <c r="Y958" s="208">
        <v>313</v>
      </c>
      <c r="Z958" s="208">
        <v>322</v>
      </c>
      <c r="AA958" s="208">
        <v>311</v>
      </c>
      <c r="AB958" s="209">
        <v>0.984276729559748</v>
      </c>
      <c r="AC958" s="155">
        <v>0.96583850931677</v>
      </c>
      <c r="AD958" s="173">
        <v>0.0184382202429783</v>
      </c>
    </row>
    <row r="959" spans="1:30">
      <c r="A959" s="175" t="s">
        <v>927</v>
      </c>
      <c r="B959" s="214" t="s">
        <v>1831</v>
      </c>
      <c r="C959" s="214" t="s">
        <v>958</v>
      </c>
      <c r="D959" s="153">
        <v>43</v>
      </c>
      <c r="E959" s="153">
        <v>43</v>
      </c>
      <c r="F959" s="151">
        <v>40</v>
      </c>
      <c r="G959" s="151">
        <v>39</v>
      </c>
      <c r="H959" s="151">
        <v>37</v>
      </c>
      <c r="I959" s="151">
        <v>36</v>
      </c>
      <c r="J959" s="172">
        <v>0.9</v>
      </c>
      <c r="K959" s="154">
        <v>1</v>
      </c>
      <c r="L959" s="154">
        <v>0.975</v>
      </c>
      <c r="M959" s="154">
        <v>0.972972972972973</v>
      </c>
      <c r="N959" s="207">
        <v>934</v>
      </c>
      <c r="O959" s="153">
        <v>874</v>
      </c>
      <c r="P959" s="153">
        <v>40</v>
      </c>
      <c r="Q959" s="151">
        <v>36</v>
      </c>
      <c r="R959" s="151">
        <v>34</v>
      </c>
      <c r="S959" s="154">
        <v>0.93576017130621</v>
      </c>
      <c r="T959" s="154">
        <v>0.930232558139535</v>
      </c>
      <c r="U959" s="155">
        <v>0.9</v>
      </c>
      <c r="V959" s="155">
        <v>0.918918918918919</v>
      </c>
      <c r="W959" s="173">
        <v>0.0302325581395348</v>
      </c>
      <c r="X959" s="158">
        <v>280</v>
      </c>
      <c r="Y959" s="208">
        <v>253</v>
      </c>
      <c r="Z959" s="208">
        <v>265</v>
      </c>
      <c r="AA959" s="208">
        <v>252</v>
      </c>
      <c r="AB959" s="209">
        <v>0.903571428571429</v>
      </c>
      <c r="AC959" s="155">
        <v>0.950943396226415</v>
      </c>
      <c r="AD959" s="173">
        <v>-0.0473719676549865</v>
      </c>
    </row>
    <row r="960" spans="1:30">
      <c r="A960" s="175" t="s">
        <v>927</v>
      </c>
      <c r="B960" s="214" t="s">
        <v>1831</v>
      </c>
      <c r="C960" s="214" t="s">
        <v>959</v>
      </c>
      <c r="D960" s="153">
        <v>27</v>
      </c>
      <c r="E960" s="153">
        <v>27</v>
      </c>
      <c r="F960" s="151">
        <v>22</v>
      </c>
      <c r="G960" s="151">
        <v>22</v>
      </c>
      <c r="H960" s="151">
        <v>21</v>
      </c>
      <c r="I960" s="151">
        <v>21</v>
      </c>
      <c r="J960" s="172">
        <v>0.9</v>
      </c>
      <c r="K960" s="154">
        <v>1</v>
      </c>
      <c r="L960" s="154">
        <v>1</v>
      </c>
      <c r="M960" s="154">
        <v>1</v>
      </c>
      <c r="N960" s="207">
        <v>572</v>
      </c>
      <c r="O960" s="153">
        <v>562</v>
      </c>
      <c r="P960" s="153">
        <v>27</v>
      </c>
      <c r="Q960" s="151">
        <v>22</v>
      </c>
      <c r="R960" s="151">
        <v>21</v>
      </c>
      <c r="S960" s="154">
        <v>0.982517482517482</v>
      </c>
      <c r="T960" s="154">
        <v>1</v>
      </c>
      <c r="U960" s="155">
        <v>1</v>
      </c>
      <c r="V960" s="155">
        <v>1</v>
      </c>
      <c r="W960" s="173">
        <v>0</v>
      </c>
      <c r="X960" s="158">
        <v>166</v>
      </c>
      <c r="Y960" s="208">
        <v>163</v>
      </c>
      <c r="Z960" s="208">
        <v>172</v>
      </c>
      <c r="AA960" s="208">
        <v>168</v>
      </c>
      <c r="AB960" s="209">
        <v>0.981927710843373</v>
      </c>
      <c r="AC960" s="155">
        <v>0.976744186046512</v>
      </c>
      <c r="AD960" s="173">
        <v>0.0051835247968619</v>
      </c>
    </row>
    <row r="961" spans="1:30">
      <c r="A961" s="175" t="s">
        <v>927</v>
      </c>
      <c r="B961" s="214" t="s">
        <v>1831</v>
      </c>
      <c r="C961" s="214" t="s">
        <v>960</v>
      </c>
      <c r="D961" s="153">
        <v>42</v>
      </c>
      <c r="E961" s="153">
        <v>41</v>
      </c>
      <c r="F961" s="151">
        <v>38</v>
      </c>
      <c r="G961" s="151">
        <v>36</v>
      </c>
      <c r="H961" s="151">
        <v>36</v>
      </c>
      <c r="I961" s="151">
        <v>35</v>
      </c>
      <c r="J961" s="172">
        <v>0.9</v>
      </c>
      <c r="K961" s="154">
        <v>0.976190476190476</v>
      </c>
      <c r="L961" s="154">
        <v>0.947368421052632</v>
      </c>
      <c r="M961" s="154">
        <v>0.972222222222222</v>
      </c>
      <c r="N961" s="207">
        <v>906</v>
      </c>
      <c r="O961" s="153">
        <v>856</v>
      </c>
      <c r="P961" s="153">
        <v>39</v>
      </c>
      <c r="Q961" s="151">
        <v>36</v>
      </c>
      <c r="R961" s="151">
        <v>32</v>
      </c>
      <c r="S961" s="154">
        <v>0.944812362030905</v>
      </c>
      <c r="T961" s="154">
        <v>0.928571428571429</v>
      </c>
      <c r="U961" s="155">
        <v>0.947368421052632</v>
      </c>
      <c r="V961" s="155">
        <v>0.888888888888889</v>
      </c>
      <c r="W961" s="173">
        <v>-0.0187969924812029</v>
      </c>
      <c r="X961" s="158">
        <v>265</v>
      </c>
      <c r="Y961" s="208">
        <v>249</v>
      </c>
      <c r="Z961" s="208">
        <v>264</v>
      </c>
      <c r="AA961" s="208">
        <v>252</v>
      </c>
      <c r="AB961" s="209">
        <v>0.939622641509434</v>
      </c>
      <c r="AC961" s="155">
        <v>0.954545454545455</v>
      </c>
      <c r="AD961" s="173">
        <v>-0.0149228130360206</v>
      </c>
    </row>
    <row r="962" spans="1:30">
      <c r="A962" s="175" t="s">
        <v>927</v>
      </c>
      <c r="B962" s="214" t="s">
        <v>1831</v>
      </c>
      <c r="C962" s="214" t="s">
        <v>961</v>
      </c>
      <c r="D962" s="153">
        <v>26</v>
      </c>
      <c r="E962" s="153">
        <v>26</v>
      </c>
      <c r="F962" s="151">
        <v>22</v>
      </c>
      <c r="G962" s="151">
        <v>22</v>
      </c>
      <c r="H962" s="151">
        <v>22</v>
      </c>
      <c r="I962" s="151">
        <v>22</v>
      </c>
      <c r="J962" s="172">
        <v>0.9</v>
      </c>
      <c r="K962" s="154">
        <v>1</v>
      </c>
      <c r="L962" s="154">
        <v>1</v>
      </c>
      <c r="M962" s="154">
        <v>1</v>
      </c>
      <c r="N962" s="207">
        <v>583</v>
      </c>
      <c r="O962" s="153">
        <v>580</v>
      </c>
      <c r="P962" s="153">
        <v>26</v>
      </c>
      <c r="Q962" s="151">
        <v>22</v>
      </c>
      <c r="R962" s="151">
        <v>22</v>
      </c>
      <c r="S962" s="154">
        <v>0.994854202401372</v>
      </c>
      <c r="T962" s="154">
        <v>1</v>
      </c>
      <c r="U962" s="155">
        <v>1</v>
      </c>
      <c r="V962" s="155">
        <v>1</v>
      </c>
      <c r="W962" s="173">
        <v>0</v>
      </c>
      <c r="X962" s="158">
        <v>166</v>
      </c>
      <c r="Y962" s="208">
        <v>166</v>
      </c>
      <c r="Z962" s="208">
        <v>168</v>
      </c>
      <c r="AA962" s="208">
        <v>168</v>
      </c>
      <c r="AB962" s="209">
        <v>1</v>
      </c>
      <c r="AC962" s="155">
        <v>1</v>
      </c>
      <c r="AD962" s="173">
        <v>0</v>
      </c>
    </row>
    <row r="963" spans="1:30">
      <c r="A963" s="175" t="s">
        <v>927</v>
      </c>
      <c r="B963" s="214" t="s">
        <v>1831</v>
      </c>
      <c r="C963" s="214" t="s">
        <v>962</v>
      </c>
      <c r="D963" s="153">
        <v>45</v>
      </c>
      <c r="E963" s="153">
        <v>42</v>
      </c>
      <c r="F963" s="151">
        <v>42</v>
      </c>
      <c r="G963" s="151">
        <v>41</v>
      </c>
      <c r="H963" s="151">
        <v>38</v>
      </c>
      <c r="I963" s="151">
        <v>38</v>
      </c>
      <c r="J963" s="172">
        <v>0.9</v>
      </c>
      <c r="K963" s="154">
        <v>0.933333333333333</v>
      </c>
      <c r="L963" s="154">
        <v>0.976190476190476</v>
      </c>
      <c r="M963" s="154">
        <v>1</v>
      </c>
      <c r="N963" s="207">
        <v>1020</v>
      </c>
      <c r="O963" s="153">
        <v>974</v>
      </c>
      <c r="P963" s="153">
        <v>42</v>
      </c>
      <c r="Q963" s="151">
        <v>40</v>
      </c>
      <c r="R963" s="151">
        <v>38</v>
      </c>
      <c r="S963" s="154">
        <v>0.954901960784314</v>
      </c>
      <c r="T963" s="154">
        <v>0.933333333333333</v>
      </c>
      <c r="U963" s="155">
        <v>0.952380952380952</v>
      </c>
      <c r="V963" s="155">
        <v>1</v>
      </c>
      <c r="W963" s="173">
        <v>-0.019047619047619</v>
      </c>
      <c r="X963" s="158">
        <v>296</v>
      </c>
      <c r="Y963" s="208">
        <v>282</v>
      </c>
      <c r="Z963" s="208">
        <v>297</v>
      </c>
      <c r="AA963" s="208">
        <v>287</v>
      </c>
      <c r="AB963" s="209">
        <v>0.952702702702703</v>
      </c>
      <c r="AC963" s="155">
        <v>0.966329966329966</v>
      </c>
      <c r="AD963" s="173">
        <v>-0.0136272636272636</v>
      </c>
    </row>
    <row r="964" spans="1:30">
      <c r="A964" s="175" t="s">
        <v>927</v>
      </c>
      <c r="B964" s="214" t="s">
        <v>1829</v>
      </c>
      <c r="C964" s="214" t="s">
        <v>963</v>
      </c>
      <c r="D964" s="153">
        <v>39</v>
      </c>
      <c r="E964" s="153">
        <v>39</v>
      </c>
      <c r="F964" s="151">
        <v>39</v>
      </c>
      <c r="G964" s="151">
        <v>39</v>
      </c>
      <c r="H964" s="151">
        <v>32</v>
      </c>
      <c r="I964" s="151">
        <v>32</v>
      </c>
      <c r="J964" s="172">
        <v>0.9</v>
      </c>
      <c r="K964" s="154">
        <v>1</v>
      </c>
      <c r="L964" s="154">
        <v>1</v>
      </c>
      <c r="M964" s="154">
        <v>1</v>
      </c>
      <c r="N964" s="207">
        <v>881</v>
      </c>
      <c r="O964" s="153">
        <v>744</v>
      </c>
      <c r="P964" s="153">
        <v>33</v>
      </c>
      <c r="Q964" s="151">
        <v>34</v>
      </c>
      <c r="R964" s="151">
        <v>26</v>
      </c>
      <c r="S964" s="154">
        <v>0.844494892167991</v>
      </c>
      <c r="T964" s="154">
        <v>0.846153846153846</v>
      </c>
      <c r="U964" s="155">
        <v>0.871794871794872</v>
      </c>
      <c r="V964" s="155">
        <v>0.8125</v>
      </c>
      <c r="W964" s="173">
        <v>-0.0256410256410257</v>
      </c>
      <c r="X964" s="158">
        <v>247</v>
      </c>
      <c r="Y964" s="208">
        <v>207</v>
      </c>
      <c r="Z964" s="208">
        <v>267</v>
      </c>
      <c r="AA964" s="208">
        <v>229</v>
      </c>
      <c r="AB964" s="209">
        <v>0.838056680161943</v>
      </c>
      <c r="AC964" s="155">
        <v>0.857677902621723</v>
      </c>
      <c r="AD964" s="173">
        <v>-0.0196212224597795</v>
      </c>
    </row>
    <row r="965" spans="1:30">
      <c r="A965" s="175" t="s">
        <v>927</v>
      </c>
      <c r="B965" s="214" t="s">
        <v>1829</v>
      </c>
      <c r="C965" s="214" t="s">
        <v>964</v>
      </c>
      <c r="D965" s="153">
        <v>25</v>
      </c>
      <c r="E965" s="153">
        <v>25</v>
      </c>
      <c r="F965" s="151">
        <v>25</v>
      </c>
      <c r="G965" s="151">
        <v>25</v>
      </c>
      <c r="H965" s="151">
        <v>23</v>
      </c>
      <c r="I965" s="151">
        <v>23</v>
      </c>
      <c r="J965" s="172">
        <v>0.9</v>
      </c>
      <c r="K965" s="154">
        <v>1</v>
      </c>
      <c r="L965" s="154">
        <v>1</v>
      </c>
      <c r="M965" s="154">
        <v>1</v>
      </c>
      <c r="N965" s="207">
        <v>591</v>
      </c>
      <c r="O965" s="153">
        <v>554</v>
      </c>
      <c r="P965" s="153">
        <v>22</v>
      </c>
      <c r="Q965" s="151">
        <v>24</v>
      </c>
      <c r="R965" s="151">
        <v>23</v>
      </c>
      <c r="S965" s="154">
        <v>0.937394247038917</v>
      </c>
      <c r="T965" s="154">
        <v>0.88</v>
      </c>
      <c r="U965" s="155">
        <v>0.96</v>
      </c>
      <c r="V965" s="155">
        <v>1</v>
      </c>
      <c r="W965" s="173">
        <v>-0.08</v>
      </c>
      <c r="X965" s="158">
        <v>170</v>
      </c>
      <c r="Y965" s="208">
        <v>161</v>
      </c>
      <c r="Z965" s="208">
        <v>179</v>
      </c>
      <c r="AA965" s="208">
        <v>166</v>
      </c>
      <c r="AB965" s="209">
        <v>0.947058823529412</v>
      </c>
      <c r="AC965" s="155">
        <v>0.927374301675978</v>
      </c>
      <c r="AD965" s="173">
        <v>0.0196845218534341</v>
      </c>
    </row>
    <row r="966" spans="1:30">
      <c r="A966" s="175" t="s">
        <v>927</v>
      </c>
      <c r="B966" s="214" t="s">
        <v>1829</v>
      </c>
      <c r="C966" s="214" t="s">
        <v>965</v>
      </c>
      <c r="D966" s="153">
        <v>0</v>
      </c>
      <c r="E966" s="153">
        <v>0</v>
      </c>
      <c r="F966" s="151">
        <v>0</v>
      </c>
      <c r="G966" s="151">
        <v>0</v>
      </c>
      <c r="H966" s="151">
        <v>0</v>
      </c>
      <c r="I966" s="151">
        <v>0</v>
      </c>
      <c r="J966" s="172">
        <v>0.9</v>
      </c>
      <c r="K966" s="154">
        <v>0</v>
      </c>
      <c r="L966" s="154">
        <v>0</v>
      </c>
      <c r="M966" s="154">
        <v>0</v>
      </c>
      <c r="N966" s="207">
        <v>0</v>
      </c>
      <c r="O966" s="153">
        <v>0</v>
      </c>
      <c r="P966" s="153">
        <v>0</v>
      </c>
      <c r="Q966" s="151">
        <v>0</v>
      </c>
      <c r="R966" s="151">
        <v>0</v>
      </c>
      <c r="S966" s="154">
        <v>0</v>
      </c>
      <c r="T966" s="154">
        <v>0</v>
      </c>
      <c r="U966" s="155">
        <v>0</v>
      </c>
      <c r="V966" s="155">
        <v>0</v>
      </c>
      <c r="W966" s="173">
        <v>0</v>
      </c>
      <c r="X966" s="158">
        <v>0</v>
      </c>
      <c r="Y966" s="208">
        <v>0</v>
      </c>
      <c r="Z966" s="208">
        <v>0</v>
      </c>
      <c r="AA966" s="208">
        <v>0</v>
      </c>
      <c r="AB966" s="209">
        <v>0</v>
      </c>
      <c r="AC966" s="155">
        <v>0</v>
      </c>
      <c r="AD966" s="173">
        <v>0</v>
      </c>
    </row>
    <row r="967" spans="1:30">
      <c r="A967" s="175" t="s">
        <v>927</v>
      </c>
      <c r="B967" s="214" t="s">
        <v>1829</v>
      </c>
      <c r="C967" s="214" t="s">
        <v>966</v>
      </c>
      <c r="D967" s="153">
        <v>32</v>
      </c>
      <c r="E967" s="153">
        <v>32</v>
      </c>
      <c r="F967" s="151">
        <v>31</v>
      </c>
      <c r="G967" s="151">
        <v>30</v>
      </c>
      <c r="H967" s="151">
        <v>27</v>
      </c>
      <c r="I967" s="151">
        <v>25</v>
      </c>
      <c r="J967" s="172">
        <v>0.9</v>
      </c>
      <c r="K967" s="154">
        <v>1</v>
      </c>
      <c r="L967" s="154">
        <v>0.967741935483871</v>
      </c>
      <c r="M967" s="154">
        <v>0.925925925925926</v>
      </c>
      <c r="N967" s="207">
        <v>697</v>
      </c>
      <c r="O967" s="153">
        <v>552</v>
      </c>
      <c r="P967" s="153">
        <v>28</v>
      </c>
      <c r="Q967" s="151">
        <v>26</v>
      </c>
      <c r="R967" s="151">
        <v>21</v>
      </c>
      <c r="S967" s="154">
        <v>0.791965566714491</v>
      </c>
      <c r="T967" s="154">
        <v>0.875</v>
      </c>
      <c r="U967" s="155">
        <v>0.838709677419355</v>
      </c>
      <c r="V967" s="155">
        <v>0.777777777777778</v>
      </c>
      <c r="W967" s="173">
        <v>0.0362903225806451</v>
      </c>
      <c r="X967" s="158">
        <v>204</v>
      </c>
      <c r="Y967" s="208">
        <v>158</v>
      </c>
      <c r="Z967" s="208">
        <v>210</v>
      </c>
      <c r="AA967" s="208">
        <v>173</v>
      </c>
      <c r="AB967" s="209">
        <v>0.774509803921569</v>
      </c>
      <c r="AC967" s="155">
        <v>0.823809523809524</v>
      </c>
      <c r="AD967" s="173">
        <v>-0.0492997198879551</v>
      </c>
    </row>
    <row r="968" spans="1:30">
      <c r="A968" s="175" t="s">
        <v>927</v>
      </c>
      <c r="B968" s="214" t="s">
        <v>1829</v>
      </c>
      <c r="C968" s="214" t="s">
        <v>967</v>
      </c>
      <c r="D968" s="153">
        <v>20</v>
      </c>
      <c r="E968" s="153">
        <v>20</v>
      </c>
      <c r="F968" s="151">
        <v>22</v>
      </c>
      <c r="G968" s="151">
        <v>22</v>
      </c>
      <c r="H968" s="151">
        <v>18</v>
      </c>
      <c r="I968" s="151">
        <v>18</v>
      </c>
      <c r="J968" s="172">
        <v>0.9</v>
      </c>
      <c r="K968" s="154">
        <v>1</v>
      </c>
      <c r="L968" s="154">
        <v>1</v>
      </c>
      <c r="M968" s="154">
        <v>1</v>
      </c>
      <c r="N968" s="207">
        <v>476</v>
      </c>
      <c r="O968" s="153">
        <v>454</v>
      </c>
      <c r="P968" s="153">
        <v>19</v>
      </c>
      <c r="Q968" s="151">
        <v>21</v>
      </c>
      <c r="R968" s="151">
        <v>16</v>
      </c>
      <c r="S968" s="154">
        <v>0.953781512605042</v>
      </c>
      <c r="T968" s="154">
        <v>0.95</v>
      </c>
      <c r="U968" s="155">
        <v>0.954545454545455</v>
      </c>
      <c r="V968" s="155">
        <v>0.888888888888889</v>
      </c>
      <c r="W968" s="173">
        <v>-0.00454545454545463</v>
      </c>
      <c r="X968" s="158">
        <v>134</v>
      </c>
      <c r="Y968" s="208">
        <v>121</v>
      </c>
      <c r="Z968" s="208">
        <v>140</v>
      </c>
      <c r="AA968" s="208">
        <v>137</v>
      </c>
      <c r="AB968" s="209">
        <v>0.902985074626866</v>
      </c>
      <c r="AC968" s="155">
        <v>0.978571428571429</v>
      </c>
      <c r="AD968" s="173">
        <v>-0.0755863539445628</v>
      </c>
    </row>
    <row r="969" spans="1:30">
      <c r="A969" s="175" t="s">
        <v>927</v>
      </c>
      <c r="B969" s="214" t="s">
        <v>1829</v>
      </c>
      <c r="C969" s="214" t="s">
        <v>968</v>
      </c>
      <c r="D969" s="153">
        <v>0</v>
      </c>
      <c r="E969" s="153">
        <v>0</v>
      </c>
      <c r="F969" s="151">
        <v>0</v>
      </c>
      <c r="G969" s="151">
        <v>0</v>
      </c>
      <c r="H969" s="151">
        <v>0</v>
      </c>
      <c r="I969" s="151">
        <v>0</v>
      </c>
      <c r="J969" s="172">
        <v>0.9</v>
      </c>
      <c r="K969" s="154">
        <v>0</v>
      </c>
      <c r="L969" s="154">
        <v>0</v>
      </c>
      <c r="M969" s="154">
        <v>0</v>
      </c>
      <c r="N969" s="207">
        <v>0</v>
      </c>
      <c r="O969" s="153">
        <v>0</v>
      </c>
      <c r="P969" s="153">
        <v>0</v>
      </c>
      <c r="Q969" s="151">
        <v>0</v>
      </c>
      <c r="R969" s="151">
        <v>0</v>
      </c>
      <c r="S969" s="154">
        <v>0</v>
      </c>
      <c r="T969" s="154">
        <v>0</v>
      </c>
      <c r="U969" s="155">
        <v>0</v>
      </c>
      <c r="V969" s="155">
        <v>0</v>
      </c>
      <c r="W969" s="173">
        <v>0</v>
      </c>
      <c r="X969" s="158">
        <v>0</v>
      </c>
      <c r="Y969" s="208">
        <v>0</v>
      </c>
      <c r="Z969" s="208">
        <v>0</v>
      </c>
      <c r="AA969" s="208">
        <v>0</v>
      </c>
      <c r="AB969" s="209">
        <v>0</v>
      </c>
      <c r="AC969" s="155">
        <v>0</v>
      </c>
      <c r="AD969" s="173">
        <v>0</v>
      </c>
    </row>
    <row r="970" spans="1:30">
      <c r="A970" s="175" t="s">
        <v>927</v>
      </c>
      <c r="B970" s="214" t="s">
        <v>1830</v>
      </c>
      <c r="C970" s="214" t="s">
        <v>969</v>
      </c>
      <c r="D970" s="153">
        <v>0</v>
      </c>
      <c r="E970" s="153">
        <v>0</v>
      </c>
      <c r="F970" s="151">
        <v>0</v>
      </c>
      <c r="G970" s="151">
        <v>0</v>
      </c>
      <c r="H970" s="151">
        <v>0</v>
      </c>
      <c r="I970" s="151">
        <v>0</v>
      </c>
      <c r="J970" s="172">
        <v>0.9</v>
      </c>
      <c r="K970" s="154">
        <v>0</v>
      </c>
      <c r="L970" s="154">
        <v>0</v>
      </c>
      <c r="M970" s="154">
        <v>0</v>
      </c>
      <c r="N970" s="207">
        <v>0</v>
      </c>
      <c r="O970" s="153">
        <v>0</v>
      </c>
      <c r="P970" s="153">
        <v>0</v>
      </c>
      <c r="Q970" s="151">
        <v>0</v>
      </c>
      <c r="R970" s="151">
        <v>0</v>
      </c>
      <c r="S970" s="154">
        <v>0</v>
      </c>
      <c r="T970" s="154">
        <v>0</v>
      </c>
      <c r="U970" s="155">
        <v>0</v>
      </c>
      <c r="V970" s="155">
        <v>0</v>
      </c>
      <c r="W970" s="173">
        <v>0</v>
      </c>
      <c r="X970" s="158">
        <v>0</v>
      </c>
      <c r="Y970" s="208">
        <v>0</v>
      </c>
      <c r="Z970" s="208">
        <v>0</v>
      </c>
      <c r="AA970" s="208">
        <v>0</v>
      </c>
      <c r="AB970" s="209">
        <v>0</v>
      </c>
      <c r="AC970" s="155">
        <v>0</v>
      </c>
      <c r="AD970" s="173">
        <v>0</v>
      </c>
    </row>
    <row r="971" spans="1:30">
      <c r="A971" s="175" t="s">
        <v>927</v>
      </c>
      <c r="B971" s="214" t="s">
        <v>1830</v>
      </c>
      <c r="C971" s="214" t="s">
        <v>970</v>
      </c>
      <c r="D971" s="153">
        <v>21</v>
      </c>
      <c r="E971" s="153">
        <v>21</v>
      </c>
      <c r="F971" s="151">
        <v>22</v>
      </c>
      <c r="G971" s="151">
        <v>22</v>
      </c>
      <c r="H971" s="151">
        <v>16</v>
      </c>
      <c r="I971" s="151">
        <v>15</v>
      </c>
      <c r="J971" s="172">
        <v>0.9</v>
      </c>
      <c r="K971" s="154">
        <v>1</v>
      </c>
      <c r="L971" s="154">
        <v>1</v>
      </c>
      <c r="M971" s="154">
        <v>0.9375</v>
      </c>
      <c r="N971" s="207">
        <v>462</v>
      </c>
      <c r="O971" s="153">
        <v>439</v>
      </c>
      <c r="P971" s="153">
        <v>21</v>
      </c>
      <c r="Q971" s="151">
        <v>22</v>
      </c>
      <c r="R971" s="151">
        <v>15</v>
      </c>
      <c r="S971" s="154">
        <v>0.95021645021645</v>
      </c>
      <c r="T971" s="154">
        <v>1</v>
      </c>
      <c r="U971" s="155">
        <v>1</v>
      </c>
      <c r="V971" s="155">
        <v>0.9375</v>
      </c>
      <c r="W971" s="173">
        <v>0</v>
      </c>
      <c r="X971" s="158">
        <v>133</v>
      </c>
      <c r="Y971" s="208">
        <v>129</v>
      </c>
      <c r="Z971" s="208">
        <v>135</v>
      </c>
      <c r="AA971" s="208">
        <v>130</v>
      </c>
      <c r="AB971" s="209">
        <v>0.969924812030075</v>
      </c>
      <c r="AC971" s="155">
        <v>0.962962962962963</v>
      </c>
      <c r="AD971" s="173">
        <v>0.00696184906711228</v>
      </c>
    </row>
    <row r="972" spans="1:30">
      <c r="A972" s="175" t="s">
        <v>927</v>
      </c>
      <c r="B972" s="214" t="s">
        <v>1830</v>
      </c>
      <c r="C972" s="214" t="s">
        <v>971</v>
      </c>
      <c r="D972" s="153">
        <v>30</v>
      </c>
      <c r="E972" s="153">
        <v>30</v>
      </c>
      <c r="F972" s="151">
        <v>31</v>
      </c>
      <c r="G972" s="151">
        <v>31</v>
      </c>
      <c r="H972" s="151">
        <v>25</v>
      </c>
      <c r="I972" s="151">
        <v>25</v>
      </c>
      <c r="J972" s="172">
        <v>0.9</v>
      </c>
      <c r="K972" s="154">
        <v>1</v>
      </c>
      <c r="L972" s="154">
        <v>1</v>
      </c>
      <c r="M972" s="154">
        <v>1</v>
      </c>
      <c r="N972" s="207">
        <v>685</v>
      </c>
      <c r="O972" s="153">
        <v>680</v>
      </c>
      <c r="P972" s="153">
        <v>30</v>
      </c>
      <c r="Q972" s="151">
        <v>31</v>
      </c>
      <c r="R972" s="151">
        <v>24</v>
      </c>
      <c r="S972" s="154">
        <v>0.992700729927007</v>
      </c>
      <c r="T972" s="154">
        <v>1</v>
      </c>
      <c r="U972" s="155">
        <v>1</v>
      </c>
      <c r="V972" s="155">
        <v>0.96</v>
      </c>
      <c r="W972" s="173">
        <v>0</v>
      </c>
      <c r="X972" s="158">
        <v>194</v>
      </c>
      <c r="Y972" s="208">
        <v>193</v>
      </c>
      <c r="Z972" s="208">
        <v>195</v>
      </c>
      <c r="AA972" s="208">
        <v>194</v>
      </c>
      <c r="AB972" s="209">
        <v>0.994845360824742</v>
      </c>
      <c r="AC972" s="155">
        <v>0.994871794871795</v>
      </c>
      <c r="AD972" s="173">
        <v>-2.64340470526037e-5</v>
      </c>
    </row>
    <row r="973" spans="1:30">
      <c r="A973" s="175" t="s">
        <v>927</v>
      </c>
      <c r="B973" s="214" t="s">
        <v>1830</v>
      </c>
      <c r="C973" s="214" t="s">
        <v>972</v>
      </c>
      <c r="D973" s="153">
        <v>46</v>
      </c>
      <c r="E973" s="153">
        <v>44</v>
      </c>
      <c r="F973" s="151">
        <v>47</v>
      </c>
      <c r="G973" s="151">
        <v>47</v>
      </c>
      <c r="H973" s="151">
        <v>37</v>
      </c>
      <c r="I973" s="151">
        <v>34</v>
      </c>
      <c r="J973" s="172">
        <v>0.9</v>
      </c>
      <c r="K973" s="154">
        <v>0.956521739130435</v>
      </c>
      <c r="L973" s="154">
        <v>1</v>
      </c>
      <c r="M973" s="154">
        <v>0.918918918918919</v>
      </c>
      <c r="N973" s="207">
        <v>1078</v>
      </c>
      <c r="O973" s="153">
        <v>1011</v>
      </c>
      <c r="P973" s="153">
        <v>43</v>
      </c>
      <c r="Q973" s="151">
        <v>46</v>
      </c>
      <c r="R973" s="151">
        <v>34</v>
      </c>
      <c r="S973" s="154">
        <v>0.937847866419295</v>
      </c>
      <c r="T973" s="154">
        <v>0.934782608695652</v>
      </c>
      <c r="U973" s="155">
        <v>0.978723404255319</v>
      </c>
      <c r="V973" s="155">
        <v>0.918918918918919</v>
      </c>
      <c r="W973" s="173">
        <v>-0.0439407955596669</v>
      </c>
      <c r="X973" s="158">
        <v>310</v>
      </c>
      <c r="Y973" s="208">
        <v>291</v>
      </c>
      <c r="Z973" s="208">
        <v>318</v>
      </c>
      <c r="AA973" s="208">
        <v>299</v>
      </c>
      <c r="AB973" s="209">
        <v>0.938709677419355</v>
      </c>
      <c r="AC973" s="155">
        <v>0.940251572327044</v>
      </c>
      <c r="AD973" s="173">
        <v>-0.00154189490768919</v>
      </c>
    </row>
    <row r="974" spans="1:30">
      <c r="A974" s="175" t="s">
        <v>927</v>
      </c>
      <c r="B974" s="214" t="s">
        <v>1830</v>
      </c>
      <c r="C974" s="214" t="s">
        <v>973</v>
      </c>
      <c r="D974" s="153">
        <v>21</v>
      </c>
      <c r="E974" s="153">
        <v>21</v>
      </c>
      <c r="F974" s="151">
        <v>22</v>
      </c>
      <c r="G974" s="151">
        <v>21</v>
      </c>
      <c r="H974" s="151">
        <v>18</v>
      </c>
      <c r="I974" s="151">
        <v>18</v>
      </c>
      <c r="J974" s="172">
        <v>0.9</v>
      </c>
      <c r="K974" s="154">
        <v>1</v>
      </c>
      <c r="L974" s="154">
        <v>0.954545454545455</v>
      </c>
      <c r="M974" s="154">
        <v>1</v>
      </c>
      <c r="N974" s="207">
        <v>471</v>
      </c>
      <c r="O974" s="153">
        <v>453</v>
      </c>
      <c r="P974" s="153">
        <v>21</v>
      </c>
      <c r="Q974" s="151">
        <v>19</v>
      </c>
      <c r="R974" s="151">
        <v>18</v>
      </c>
      <c r="S974" s="154">
        <v>0.961783439490446</v>
      </c>
      <c r="T974" s="154">
        <v>1</v>
      </c>
      <c r="U974" s="155">
        <v>0.863636363636364</v>
      </c>
      <c r="V974" s="155">
        <v>1</v>
      </c>
      <c r="W974" s="173">
        <v>0.136363636363636</v>
      </c>
      <c r="X974" s="158">
        <v>136</v>
      </c>
      <c r="Y974" s="208">
        <v>132</v>
      </c>
      <c r="Z974" s="208">
        <v>135</v>
      </c>
      <c r="AA974" s="208">
        <v>131</v>
      </c>
      <c r="AB974" s="209">
        <v>0.970588235294118</v>
      </c>
      <c r="AC974" s="155">
        <v>0.97037037037037</v>
      </c>
      <c r="AD974" s="173">
        <v>0.000217864923747313</v>
      </c>
    </row>
    <row r="975" spans="1:30">
      <c r="A975" s="175" t="s">
        <v>927</v>
      </c>
      <c r="B975" s="214" t="s">
        <v>1830</v>
      </c>
      <c r="C975" s="214" t="s">
        <v>974</v>
      </c>
      <c r="D975" s="153">
        <v>39</v>
      </c>
      <c r="E975" s="153">
        <v>39</v>
      </c>
      <c r="F975" s="151">
        <v>39</v>
      </c>
      <c r="G975" s="151">
        <v>39</v>
      </c>
      <c r="H975" s="151">
        <v>33</v>
      </c>
      <c r="I975" s="151">
        <v>33</v>
      </c>
      <c r="J975" s="172">
        <v>0.9</v>
      </c>
      <c r="K975" s="154">
        <v>1</v>
      </c>
      <c r="L975" s="154">
        <v>1</v>
      </c>
      <c r="M975" s="154">
        <v>1</v>
      </c>
      <c r="N975" s="207">
        <v>882</v>
      </c>
      <c r="O975" s="153">
        <v>841</v>
      </c>
      <c r="P975" s="153">
        <v>38</v>
      </c>
      <c r="Q975" s="151">
        <v>38</v>
      </c>
      <c r="R975" s="151">
        <v>33</v>
      </c>
      <c r="S975" s="154">
        <v>0.953514739229025</v>
      </c>
      <c r="T975" s="154">
        <v>0.974358974358974</v>
      </c>
      <c r="U975" s="155">
        <v>0.974358974358974</v>
      </c>
      <c r="V975" s="155">
        <v>1</v>
      </c>
      <c r="W975" s="173">
        <v>0</v>
      </c>
      <c r="X975" s="158">
        <v>253</v>
      </c>
      <c r="Y975" s="208">
        <v>244</v>
      </c>
      <c r="Z975" s="208">
        <v>259</v>
      </c>
      <c r="AA975" s="208">
        <v>245</v>
      </c>
      <c r="AB975" s="209">
        <v>0.964426877470356</v>
      </c>
      <c r="AC975" s="155">
        <v>0.945945945945946</v>
      </c>
      <c r="AD975" s="173">
        <v>0.0184809315244098</v>
      </c>
    </row>
    <row r="976" spans="1:30">
      <c r="A976" s="175" t="s">
        <v>927</v>
      </c>
      <c r="B976" s="214" t="s">
        <v>1830</v>
      </c>
      <c r="C976" s="214" t="s">
        <v>975</v>
      </c>
      <c r="D976" s="153">
        <v>26</v>
      </c>
      <c r="E976" s="153">
        <v>26</v>
      </c>
      <c r="F976" s="151">
        <v>24</v>
      </c>
      <c r="G976" s="151">
        <v>24</v>
      </c>
      <c r="H976" s="151">
        <v>21</v>
      </c>
      <c r="I976" s="151">
        <v>21</v>
      </c>
      <c r="J976" s="172">
        <v>0.9</v>
      </c>
      <c r="K976" s="154">
        <v>1</v>
      </c>
      <c r="L976" s="154">
        <v>1</v>
      </c>
      <c r="M976" s="154">
        <v>1</v>
      </c>
      <c r="N976" s="207">
        <v>599</v>
      </c>
      <c r="O976" s="153">
        <v>597</v>
      </c>
      <c r="P976" s="153">
        <v>26</v>
      </c>
      <c r="Q976" s="151">
        <v>24</v>
      </c>
      <c r="R976" s="151">
        <v>21</v>
      </c>
      <c r="S976" s="154">
        <v>0.996661101836394</v>
      </c>
      <c r="T976" s="154">
        <v>1</v>
      </c>
      <c r="U976" s="155">
        <v>1</v>
      </c>
      <c r="V976" s="155">
        <v>1</v>
      </c>
      <c r="W976" s="173">
        <v>0</v>
      </c>
      <c r="X976" s="158">
        <v>170</v>
      </c>
      <c r="Y976" s="208">
        <v>170</v>
      </c>
      <c r="Z976" s="208">
        <v>182</v>
      </c>
      <c r="AA976" s="208">
        <v>180</v>
      </c>
      <c r="AB976" s="209">
        <v>1</v>
      </c>
      <c r="AC976" s="155">
        <v>0.989010989010989</v>
      </c>
      <c r="AD976" s="173">
        <v>0.0109890109890109</v>
      </c>
    </row>
    <row r="977" spans="1:30">
      <c r="A977" s="175" t="s">
        <v>927</v>
      </c>
      <c r="B977" s="214" t="s">
        <v>1830</v>
      </c>
      <c r="C977" s="214" t="s">
        <v>976</v>
      </c>
      <c r="D977" s="153">
        <v>31</v>
      </c>
      <c r="E977" s="153">
        <v>31</v>
      </c>
      <c r="F977" s="151">
        <v>33</v>
      </c>
      <c r="G977" s="151">
        <v>33</v>
      </c>
      <c r="H977" s="151">
        <v>25</v>
      </c>
      <c r="I977" s="151">
        <v>24</v>
      </c>
      <c r="J977" s="172">
        <v>0.9</v>
      </c>
      <c r="K977" s="154">
        <v>1</v>
      </c>
      <c r="L977" s="154">
        <v>1</v>
      </c>
      <c r="M977" s="154">
        <v>0.96</v>
      </c>
      <c r="N977" s="207">
        <v>720</v>
      </c>
      <c r="O977" s="153">
        <v>676</v>
      </c>
      <c r="P977" s="153">
        <v>30</v>
      </c>
      <c r="Q977" s="151">
        <v>32</v>
      </c>
      <c r="R977" s="151">
        <v>24</v>
      </c>
      <c r="S977" s="154">
        <v>0.938888888888889</v>
      </c>
      <c r="T977" s="154">
        <v>0.967741935483871</v>
      </c>
      <c r="U977" s="155">
        <v>0.96969696969697</v>
      </c>
      <c r="V977" s="155">
        <v>0.96</v>
      </c>
      <c r="W977" s="173">
        <v>-0.00195503421309873</v>
      </c>
      <c r="X977" s="158">
        <v>201</v>
      </c>
      <c r="Y977" s="208">
        <v>192</v>
      </c>
      <c r="Z977" s="208">
        <v>212</v>
      </c>
      <c r="AA977" s="208">
        <v>200</v>
      </c>
      <c r="AB977" s="209">
        <v>0.955223880597015</v>
      </c>
      <c r="AC977" s="155">
        <v>0.943396226415094</v>
      </c>
      <c r="AD977" s="173">
        <v>0.0118276541819206</v>
      </c>
    </row>
    <row r="978" spans="1:30">
      <c r="A978" s="175" t="s">
        <v>927</v>
      </c>
      <c r="B978" s="214" t="s">
        <v>1830</v>
      </c>
      <c r="C978" s="214" t="s">
        <v>977</v>
      </c>
      <c r="D978" s="153">
        <v>29</v>
      </c>
      <c r="E978" s="153">
        <v>29</v>
      </c>
      <c r="F978" s="151">
        <v>29</v>
      </c>
      <c r="G978" s="151">
        <v>29</v>
      </c>
      <c r="H978" s="151">
        <v>22</v>
      </c>
      <c r="I978" s="151">
        <v>19</v>
      </c>
      <c r="J978" s="172">
        <v>0.9</v>
      </c>
      <c r="K978" s="154">
        <v>1</v>
      </c>
      <c r="L978" s="154">
        <v>1</v>
      </c>
      <c r="M978" s="154">
        <v>0.863636363636364</v>
      </c>
      <c r="N978" s="207">
        <v>632</v>
      </c>
      <c r="O978" s="153">
        <v>580</v>
      </c>
      <c r="P978" s="153">
        <v>27</v>
      </c>
      <c r="Q978" s="151">
        <v>29</v>
      </c>
      <c r="R978" s="151">
        <v>18</v>
      </c>
      <c r="S978" s="154">
        <v>0.917721518987342</v>
      </c>
      <c r="T978" s="154">
        <v>0.931034482758621</v>
      </c>
      <c r="U978" s="155">
        <v>1</v>
      </c>
      <c r="V978" s="155">
        <v>0.818181818181818</v>
      </c>
      <c r="W978" s="173">
        <v>-0.0689655172413793</v>
      </c>
      <c r="X978" s="158">
        <v>177</v>
      </c>
      <c r="Y978" s="208">
        <v>158</v>
      </c>
      <c r="Z978" s="208">
        <v>196</v>
      </c>
      <c r="AA978" s="208">
        <v>188</v>
      </c>
      <c r="AB978" s="209">
        <v>0.892655367231638</v>
      </c>
      <c r="AC978" s="155">
        <v>0.959183673469388</v>
      </c>
      <c r="AD978" s="173">
        <v>-0.0665283062377493</v>
      </c>
    </row>
    <row r="979" spans="1:30">
      <c r="A979" s="175" t="s">
        <v>927</v>
      </c>
      <c r="B979" s="214" t="s">
        <v>1830</v>
      </c>
      <c r="C979" s="214" t="s">
        <v>978</v>
      </c>
      <c r="D979" s="153">
        <v>14</v>
      </c>
      <c r="E979" s="153">
        <v>14</v>
      </c>
      <c r="F979" s="151">
        <v>15</v>
      </c>
      <c r="G979" s="151">
        <v>15</v>
      </c>
      <c r="H979" s="151">
        <v>11</v>
      </c>
      <c r="I979" s="151">
        <v>11</v>
      </c>
      <c r="J979" s="172">
        <v>0.9</v>
      </c>
      <c r="K979" s="154">
        <v>1</v>
      </c>
      <c r="L979" s="154">
        <v>1</v>
      </c>
      <c r="M979" s="154">
        <v>1</v>
      </c>
      <c r="N979" s="207">
        <v>311</v>
      </c>
      <c r="O979" s="153">
        <v>302</v>
      </c>
      <c r="P979" s="153">
        <v>14</v>
      </c>
      <c r="Q979" s="151">
        <v>15</v>
      </c>
      <c r="R979" s="151">
        <v>11</v>
      </c>
      <c r="S979" s="154">
        <v>0.971061093247588</v>
      </c>
      <c r="T979" s="154">
        <v>1</v>
      </c>
      <c r="U979" s="155">
        <v>1</v>
      </c>
      <c r="V979" s="155">
        <v>1</v>
      </c>
      <c r="W979" s="173">
        <v>0</v>
      </c>
      <c r="X979" s="158">
        <v>92</v>
      </c>
      <c r="Y979" s="208">
        <v>91</v>
      </c>
      <c r="Z979" s="208">
        <v>93</v>
      </c>
      <c r="AA979" s="208">
        <v>91</v>
      </c>
      <c r="AB979" s="209">
        <v>0.989130434782609</v>
      </c>
      <c r="AC979" s="155">
        <v>0.978494623655914</v>
      </c>
      <c r="AD979" s="173">
        <v>0.0106358111266946</v>
      </c>
    </row>
    <row r="980" spans="1:30">
      <c r="A980" s="175" t="s">
        <v>927</v>
      </c>
      <c r="B980" s="214" t="s">
        <v>1830</v>
      </c>
      <c r="C980" s="214" t="s">
        <v>979</v>
      </c>
      <c r="D980" s="153">
        <v>22</v>
      </c>
      <c r="E980" s="153">
        <v>22</v>
      </c>
      <c r="F980" s="151">
        <v>24</v>
      </c>
      <c r="G980" s="151">
        <v>24</v>
      </c>
      <c r="H980" s="151">
        <v>19</v>
      </c>
      <c r="I980" s="151">
        <v>19</v>
      </c>
      <c r="J980" s="172">
        <v>0.9</v>
      </c>
      <c r="K980" s="154">
        <v>1</v>
      </c>
      <c r="L980" s="154">
        <v>1</v>
      </c>
      <c r="M980" s="154">
        <v>1</v>
      </c>
      <c r="N980" s="207">
        <v>472</v>
      </c>
      <c r="O980" s="153">
        <v>437</v>
      </c>
      <c r="P980" s="153">
        <v>20</v>
      </c>
      <c r="Q980" s="151">
        <v>24</v>
      </c>
      <c r="R980" s="151">
        <v>18</v>
      </c>
      <c r="S980" s="154">
        <v>0.925847457627119</v>
      </c>
      <c r="T980" s="154">
        <v>0.909090909090909</v>
      </c>
      <c r="U980" s="155">
        <v>1</v>
      </c>
      <c r="V980" s="155">
        <v>0.947368421052632</v>
      </c>
      <c r="W980" s="173">
        <v>-0.0909090909090909</v>
      </c>
      <c r="X980" s="158">
        <v>145</v>
      </c>
      <c r="Y980" s="208">
        <v>138</v>
      </c>
      <c r="Z980" s="208">
        <v>137</v>
      </c>
      <c r="AA980" s="208">
        <v>127</v>
      </c>
      <c r="AB980" s="209">
        <v>0.951724137931034</v>
      </c>
      <c r="AC980" s="155">
        <v>0.927007299270073</v>
      </c>
      <c r="AD980" s="173">
        <v>0.0247168386609615</v>
      </c>
    </row>
    <row r="981" spans="1:30">
      <c r="A981" s="175" t="s">
        <v>927</v>
      </c>
      <c r="B981" s="214" t="s">
        <v>1831</v>
      </c>
      <c r="C981" s="214" t="s">
        <v>980</v>
      </c>
      <c r="D981" s="153">
        <v>40</v>
      </c>
      <c r="E981" s="153">
        <v>40</v>
      </c>
      <c r="F981" s="151">
        <v>37</v>
      </c>
      <c r="G981" s="151">
        <v>37</v>
      </c>
      <c r="H981" s="151">
        <v>37</v>
      </c>
      <c r="I981" s="151">
        <v>37</v>
      </c>
      <c r="J981" s="172">
        <v>0.9</v>
      </c>
      <c r="K981" s="154">
        <v>1</v>
      </c>
      <c r="L981" s="154">
        <v>1</v>
      </c>
      <c r="M981" s="154">
        <v>1</v>
      </c>
      <c r="N981" s="207">
        <v>879</v>
      </c>
      <c r="O981" s="153">
        <v>820</v>
      </c>
      <c r="P981" s="153">
        <v>37</v>
      </c>
      <c r="Q981" s="151">
        <v>36</v>
      </c>
      <c r="R981" s="151">
        <v>33</v>
      </c>
      <c r="S981" s="154">
        <v>0.93287827076223</v>
      </c>
      <c r="T981" s="154">
        <v>0.925</v>
      </c>
      <c r="U981" s="155">
        <v>0.972972972972973</v>
      </c>
      <c r="V981" s="155">
        <v>0.891891891891892</v>
      </c>
      <c r="W981" s="173">
        <v>-0.047972972972973</v>
      </c>
      <c r="X981" s="158">
        <v>265</v>
      </c>
      <c r="Y981" s="208">
        <v>252</v>
      </c>
      <c r="Z981" s="208">
        <v>256</v>
      </c>
      <c r="AA981" s="208">
        <v>233</v>
      </c>
      <c r="AB981" s="209">
        <v>0.950943396226415</v>
      </c>
      <c r="AC981" s="155">
        <v>0.91015625</v>
      </c>
      <c r="AD981" s="173">
        <v>0.0407871462264151</v>
      </c>
    </row>
    <row r="982" spans="1:30">
      <c r="A982" s="175" t="s">
        <v>927</v>
      </c>
      <c r="B982" s="214" t="s">
        <v>1831</v>
      </c>
      <c r="C982" s="214" t="s">
        <v>981</v>
      </c>
      <c r="D982" s="153">
        <v>19</v>
      </c>
      <c r="E982" s="153">
        <v>19</v>
      </c>
      <c r="F982" s="151">
        <v>19</v>
      </c>
      <c r="G982" s="151">
        <v>19</v>
      </c>
      <c r="H982" s="151">
        <v>16</v>
      </c>
      <c r="I982" s="151">
        <v>16</v>
      </c>
      <c r="J982" s="172">
        <v>0.9</v>
      </c>
      <c r="K982" s="154">
        <v>1</v>
      </c>
      <c r="L982" s="154">
        <v>1</v>
      </c>
      <c r="M982" s="154">
        <v>1</v>
      </c>
      <c r="N982" s="207">
        <v>414</v>
      </c>
      <c r="O982" s="153">
        <v>393</v>
      </c>
      <c r="P982" s="153">
        <v>17</v>
      </c>
      <c r="Q982" s="151">
        <v>18</v>
      </c>
      <c r="R982" s="151">
        <v>15</v>
      </c>
      <c r="S982" s="154">
        <v>0.949275362318841</v>
      </c>
      <c r="T982" s="154">
        <v>0.894736842105263</v>
      </c>
      <c r="U982" s="155">
        <v>0.947368421052632</v>
      </c>
      <c r="V982" s="155">
        <v>0.9375</v>
      </c>
      <c r="W982" s="173">
        <v>-0.0526315789473684</v>
      </c>
      <c r="X982" s="158">
        <v>123</v>
      </c>
      <c r="Y982" s="208">
        <v>117</v>
      </c>
      <c r="Z982" s="208">
        <v>119</v>
      </c>
      <c r="AA982" s="208">
        <v>113</v>
      </c>
      <c r="AB982" s="209">
        <v>0.951219512195122</v>
      </c>
      <c r="AC982" s="155">
        <v>0.949579831932773</v>
      </c>
      <c r="AD982" s="173">
        <v>0.00163968026234884</v>
      </c>
    </row>
    <row r="983" spans="1:30">
      <c r="A983" s="175" t="s">
        <v>927</v>
      </c>
      <c r="B983" s="214" t="s">
        <v>1831</v>
      </c>
      <c r="C983" s="214" t="s">
        <v>982</v>
      </c>
      <c r="D983" s="153">
        <v>29</v>
      </c>
      <c r="E983" s="153">
        <v>29</v>
      </c>
      <c r="F983" s="151">
        <v>25</v>
      </c>
      <c r="G983" s="151">
        <v>25</v>
      </c>
      <c r="H983" s="151">
        <v>22</v>
      </c>
      <c r="I983" s="151">
        <v>22</v>
      </c>
      <c r="J983" s="172">
        <v>0.9</v>
      </c>
      <c r="K983" s="154">
        <v>1</v>
      </c>
      <c r="L983" s="154">
        <v>1</v>
      </c>
      <c r="M983" s="154">
        <v>1</v>
      </c>
      <c r="N983" s="207">
        <v>615</v>
      </c>
      <c r="O983" s="153">
        <v>602</v>
      </c>
      <c r="P983" s="153">
        <v>28</v>
      </c>
      <c r="Q983" s="151">
        <v>25</v>
      </c>
      <c r="R983" s="151">
        <v>22</v>
      </c>
      <c r="S983" s="154">
        <v>0.978861788617886</v>
      </c>
      <c r="T983" s="154">
        <v>0.96551724137931</v>
      </c>
      <c r="U983" s="155">
        <v>1</v>
      </c>
      <c r="V983" s="155">
        <v>1</v>
      </c>
      <c r="W983" s="173">
        <v>-0.0344827586206896</v>
      </c>
      <c r="X983" s="158">
        <v>178</v>
      </c>
      <c r="Y983" s="208">
        <v>177</v>
      </c>
      <c r="Z983" s="208">
        <v>184</v>
      </c>
      <c r="AA983" s="208">
        <v>175</v>
      </c>
      <c r="AB983" s="209">
        <v>0.99438202247191</v>
      </c>
      <c r="AC983" s="155">
        <v>0.951086956521739</v>
      </c>
      <c r="AD983" s="173">
        <v>0.043295065950171</v>
      </c>
    </row>
    <row r="984" spans="1:30">
      <c r="A984" s="175" t="s">
        <v>927</v>
      </c>
      <c r="B984" s="214" t="s">
        <v>1831</v>
      </c>
      <c r="C984" s="214" t="s">
        <v>983</v>
      </c>
      <c r="D984" s="153">
        <v>59</v>
      </c>
      <c r="E984" s="153">
        <v>58</v>
      </c>
      <c r="F984" s="151">
        <v>54</v>
      </c>
      <c r="G984" s="151">
        <v>53</v>
      </c>
      <c r="H984" s="151">
        <v>47</v>
      </c>
      <c r="I984" s="151">
        <v>47</v>
      </c>
      <c r="J984" s="172">
        <v>0.9</v>
      </c>
      <c r="K984" s="154">
        <v>0.983050847457627</v>
      </c>
      <c r="L984" s="154">
        <v>0.981481481481482</v>
      </c>
      <c r="M984" s="154">
        <v>1</v>
      </c>
      <c r="N984" s="207">
        <v>1224</v>
      </c>
      <c r="O984" s="153">
        <v>1175</v>
      </c>
      <c r="P984" s="153">
        <v>57</v>
      </c>
      <c r="Q984" s="151">
        <v>51</v>
      </c>
      <c r="R984" s="151">
        <v>45</v>
      </c>
      <c r="S984" s="154">
        <v>0.959967320261438</v>
      </c>
      <c r="T984" s="154">
        <v>0.966101694915254</v>
      </c>
      <c r="U984" s="155">
        <v>0.944444444444444</v>
      </c>
      <c r="V984" s="155">
        <v>0.957446808510638</v>
      </c>
      <c r="W984" s="173">
        <v>0.0216572504708098</v>
      </c>
      <c r="X984" s="158">
        <v>358</v>
      </c>
      <c r="Y984" s="208">
        <v>340</v>
      </c>
      <c r="Z984" s="208">
        <v>354</v>
      </c>
      <c r="AA984" s="208">
        <v>343</v>
      </c>
      <c r="AB984" s="209">
        <v>0.949720670391061</v>
      </c>
      <c r="AC984" s="155">
        <v>0.968926553672316</v>
      </c>
      <c r="AD984" s="173">
        <v>-0.0192058832812549</v>
      </c>
    </row>
    <row r="985" spans="1:30">
      <c r="A985" s="175" t="s">
        <v>927</v>
      </c>
      <c r="B985" s="214" t="s">
        <v>1831</v>
      </c>
      <c r="C985" s="214" t="s">
        <v>984</v>
      </c>
      <c r="D985" s="153">
        <v>34</v>
      </c>
      <c r="E985" s="153">
        <v>34</v>
      </c>
      <c r="F985" s="151">
        <v>32</v>
      </c>
      <c r="G985" s="151">
        <v>32</v>
      </c>
      <c r="H985" s="151">
        <v>26</v>
      </c>
      <c r="I985" s="151">
        <v>26</v>
      </c>
      <c r="J985" s="172">
        <v>0.9</v>
      </c>
      <c r="K985" s="154">
        <v>1</v>
      </c>
      <c r="L985" s="154">
        <v>1</v>
      </c>
      <c r="M985" s="154">
        <v>1</v>
      </c>
      <c r="N985" s="207">
        <v>748</v>
      </c>
      <c r="O985" s="153">
        <v>739</v>
      </c>
      <c r="P985" s="153">
        <v>34</v>
      </c>
      <c r="Q985" s="151">
        <v>32</v>
      </c>
      <c r="R985" s="151">
        <v>25</v>
      </c>
      <c r="S985" s="154">
        <v>0.987967914438503</v>
      </c>
      <c r="T985" s="154">
        <v>1</v>
      </c>
      <c r="U985" s="155">
        <v>1</v>
      </c>
      <c r="V985" s="155">
        <v>0.961538461538462</v>
      </c>
      <c r="W985" s="173">
        <v>0</v>
      </c>
      <c r="X985" s="158">
        <v>218</v>
      </c>
      <c r="Y985" s="208">
        <v>216</v>
      </c>
      <c r="Z985" s="208">
        <v>218</v>
      </c>
      <c r="AA985" s="208">
        <v>217</v>
      </c>
      <c r="AB985" s="209">
        <v>0.990825688073395</v>
      </c>
      <c r="AC985" s="155">
        <v>0.995412844036697</v>
      </c>
      <c r="AD985" s="173">
        <v>-0.00458715596330272</v>
      </c>
    </row>
    <row r="986" spans="1:30">
      <c r="A986" s="175" t="s">
        <v>927</v>
      </c>
      <c r="B986" s="214" t="s">
        <v>1831</v>
      </c>
      <c r="C986" s="214" t="s">
        <v>985</v>
      </c>
      <c r="D986" s="153">
        <v>43</v>
      </c>
      <c r="E986" s="153">
        <v>43</v>
      </c>
      <c r="F986" s="151">
        <v>42</v>
      </c>
      <c r="G986" s="151">
        <v>40</v>
      </c>
      <c r="H986" s="151">
        <v>37</v>
      </c>
      <c r="I986" s="151">
        <v>37</v>
      </c>
      <c r="J986" s="172">
        <v>0.9</v>
      </c>
      <c r="K986" s="154">
        <v>1</v>
      </c>
      <c r="L986" s="154">
        <v>0.952380952380952</v>
      </c>
      <c r="M986" s="154">
        <v>1</v>
      </c>
      <c r="N986" s="207">
        <v>1024</v>
      </c>
      <c r="O986" s="153">
        <v>934</v>
      </c>
      <c r="P986" s="153">
        <v>40</v>
      </c>
      <c r="Q986" s="151">
        <v>38</v>
      </c>
      <c r="R986" s="151">
        <v>35</v>
      </c>
      <c r="S986" s="154">
        <v>0.912109375</v>
      </c>
      <c r="T986" s="154">
        <v>0.930232558139535</v>
      </c>
      <c r="U986" s="155">
        <v>0.904761904761905</v>
      </c>
      <c r="V986" s="155">
        <v>0.945945945945946</v>
      </c>
      <c r="W986" s="173">
        <v>0.0254706533776301</v>
      </c>
      <c r="X986" s="158">
        <v>290</v>
      </c>
      <c r="Y986" s="208">
        <v>265</v>
      </c>
      <c r="Z986" s="208">
        <v>301</v>
      </c>
      <c r="AA986" s="208">
        <v>276</v>
      </c>
      <c r="AB986" s="209">
        <v>0.913793103448276</v>
      </c>
      <c r="AC986" s="155">
        <v>0.916943521594684</v>
      </c>
      <c r="AD986" s="173">
        <v>-0.00315041814640848</v>
      </c>
    </row>
    <row r="987" spans="1:30">
      <c r="A987" s="175" t="s">
        <v>927</v>
      </c>
      <c r="B987" s="214" t="s">
        <v>1831</v>
      </c>
      <c r="C987" s="214" t="s">
        <v>986</v>
      </c>
      <c r="D987" s="153">
        <v>53</v>
      </c>
      <c r="E987" s="153">
        <v>53</v>
      </c>
      <c r="F987" s="151">
        <v>52</v>
      </c>
      <c r="G987" s="151">
        <v>52</v>
      </c>
      <c r="H987" s="151">
        <v>47</v>
      </c>
      <c r="I987" s="151">
        <v>47</v>
      </c>
      <c r="J987" s="172">
        <v>0.9</v>
      </c>
      <c r="K987" s="154">
        <v>1</v>
      </c>
      <c r="L987" s="154">
        <v>1</v>
      </c>
      <c r="M987" s="154">
        <v>1</v>
      </c>
      <c r="N987" s="207">
        <v>1220</v>
      </c>
      <c r="O987" s="153">
        <v>1156</v>
      </c>
      <c r="P987" s="153">
        <v>51</v>
      </c>
      <c r="Q987" s="151">
        <v>49</v>
      </c>
      <c r="R987" s="151">
        <v>46</v>
      </c>
      <c r="S987" s="154">
        <v>0.947540983606557</v>
      </c>
      <c r="T987" s="154">
        <v>0.962264150943396</v>
      </c>
      <c r="U987" s="155">
        <v>0.942307692307692</v>
      </c>
      <c r="V987" s="155">
        <v>0.978723404255319</v>
      </c>
      <c r="W987" s="173">
        <v>0.0199564586357039</v>
      </c>
      <c r="X987" s="158">
        <v>351</v>
      </c>
      <c r="Y987" s="208">
        <v>334</v>
      </c>
      <c r="Z987" s="208">
        <v>361</v>
      </c>
      <c r="AA987" s="208">
        <v>343</v>
      </c>
      <c r="AB987" s="209">
        <v>0.951566951566952</v>
      </c>
      <c r="AC987" s="155">
        <v>0.950138504155125</v>
      </c>
      <c r="AD987" s="173">
        <v>0.00142844741182691</v>
      </c>
    </row>
    <row r="988" spans="1:30">
      <c r="A988" s="175" t="s">
        <v>927</v>
      </c>
      <c r="B988" s="214" t="s">
        <v>1831</v>
      </c>
      <c r="C988" s="214" t="s">
        <v>987</v>
      </c>
      <c r="D988" s="153">
        <v>39</v>
      </c>
      <c r="E988" s="153">
        <v>39</v>
      </c>
      <c r="F988" s="151">
        <v>37</v>
      </c>
      <c r="G988" s="151">
        <v>37</v>
      </c>
      <c r="H988" s="151">
        <v>32</v>
      </c>
      <c r="I988" s="151">
        <v>32</v>
      </c>
      <c r="J988" s="172">
        <v>0.9</v>
      </c>
      <c r="K988" s="154">
        <v>1</v>
      </c>
      <c r="L988" s="154">
        <v>1</v>
      </c>
      <c r="M988" s="154">
        <v>1</v>
      </c>
      <c r="N988" s="207">
        <v>863</v>
      </c>
      <c r="O988" s="153">
        <v>831</v>
      </c>
      <c r="P988" s="153">
        <v>38</v>
      </c>
      <c r="Q988" s="151">
        <v>36</v>
      </c>
      <c r="R988" s="151">
        <v>31</v>
      </c>
      <c r="S988" s="154">
        <v>0.962920046349942</v>
      </c>
      <c r="T988" s="154">
        <v>0.974358974358974</v>
      </c>
      <c r="U988" s="155">
        <v>0.972972972972973</v>
      </c>
      <c r="V988" s="155">
        <v>0.96875</v>
      </c>
      <c r="W988" s="173">
        <v>0.00138600138600131</v>
      </c>
      <c r="X988" s="158">
        <v>251</v>
      </c>
      <c r="Y988" s="208">
        <v>247</v>
      </c>
      <c r="Z988" s="208">
        <v>251</v>
      </c>
      <c r="AA988" s="208">
        <v>240</v>
      </c>
      <c r="AB988" s="209">
        <v>0.98406374501992</v>
      </c>
      <c r="AC988" s="155">
        <v>0.956175298804781</v>
      </c>
      <c r="AD988" s="173">
        <v>0.0278884462151394</v>
      </c>
    </row>
    <row r="989" spans="1:30">
      <c r="A989" s="175" t="s">
        <v>927</v>
      </c>
      <c r="B989" s="214" t="s">
        <v>1831</v>
      </c>
      <c r="C989" s="214" t="s">
        <v>988</v>
      </c>
      <c r="D989" s="153">
        <v>40</v>
      </c>
      <c r="E989" s="153">
        <v>40</v>
      </c>
      <c r="F989" s="151">
        <v>38</v>
      </c>
      <c r="G989" s="151">
        <v>38</v>
      </c>
      <c r="H989" s="151">
        <v>33</v>
      </c>
      <c r="I989" s="151">
        <v>33</v>
      </c>
      <c r="J989" s="172">
        <v>0.9</v>
      </c>
      <c r="K989" s="154">
        <v>1</v>
      </c>
      <c r="L989" s="154">
        <v>1</v>
      </c>
      <c r="M989" s="154">
        <v>1</v>
      </c>
      <c r="N989" s="207">
        <v>901</v>
      </c>
      <c r="O989" s="153">
        <v>868</v>
      </c>
      <c r="P989" s="153">
        <v>40</v>
      </c>
      <c r="Q989" s="151">
        <v>38</v>
      </c>
      <c r="R989" s="151">
        <v>32</v>
      </c>
      <c r="S989" s="154">
        <v>0.963374028856826</v>
      </c>
      <c r="T989" s="154">
        <v>1</v>
      </c>
      <c r="U989" s="155">
        <v>1</v>
      </c>
      <c r="V989" s="155">
        <v>0.96969696969697</v>
      </c>
      <c r="W989" s="173">
        <v>0</v>
      </c>
      <c r="X989" s="158">
        <v>265</v>
      </c>
      <c r="Y989" s="208">
        <v>256</v>
      </c>
      <c r="Z989" s="208">
        <v>258</v>
      </c>
      <c r="AA989" s="208">
        <v>248</v>
      </c>
      <c r="AB989" s="209">
        <v>0.966037735849057</v>
      </c>
      <c r="AC989" s="155">
        <v>0.961240310077519</v>
      </c>
      <c r="AD989" s="173">
        <v>0.00479742577153719</v>
      </c>
    </row>
    <row r="990" spans="1:30">
      <c r="A990" s="175" t="s">
        <v>927</v>
      </c>
      <c r="B990" s="214" t="s">
        <v>1829</v>
      </c>
      <c r="C990" s="214" t="s">
        <v>989</v>
      </c>
      <c r="D990" s="153">
        <v>17</v>
      </c>
      <c r="E990" s="153">
        <v>17</v>
      </c>
      <c r="F990" s="151">
        <v>17</v>
      </c>
      <c r="G990" s="151">
        <v>17</v>
      </c>
      <c r="H990" s="151">
        <v>14</v>
      </c>
      <c r="I990" s="151">
        <v>14</v>
      </c>
      <c r="J990" s="172">
        <v>0.9</v>
      </c>
      <c r="K990" s="154">
        <v>1</v>
      </c>
      <c r="L990" s="154">
        <v>1</v>
      </c>
      <c r="M990" s="154">
        <v>1</v>
      </c>
      <c r="N990" s="207">
        <v>413</v>
      </c>
      <c r="O990" s="153">
        <v>402</v>
      </c>
      <c r="P990" s="153">
        <v>17</v>
      </c>
      <c r="Q990" s="151">
        <v>17</v>
      </c>
      <c r="R990" s="151">
        <v>14</v>
      </c>
      <c r="S990" s="154">
        <v>0.973365617433414</v>
      </c>
      <c r="T990" s="154">
        <v>1</v>
      </c>
      <c r="U990" s="155">
        <v>1</v>
      </c>
      <c r="V990" s="155">
        <v>1</v>
      </c>
      <c r="W990" s="173">
        <v>0</v>
      </c>
      <c r="X990" s="158">
        <v>118</v>
      </c>
      <c r="Y990" s="208">
        <v>117</v>
      </c>
      <c r="Z990" s="208">
        <v>124</v>
      </c>
      <c r="AA990" s="208">
        <v>119</v>
      </c>
      <c r="AB990" s="209">
        <v>0.991525423728814</v>
      </c>
      <c r="AC990" s="155">
        <v>0.959677419354839</v>
      </c>
      <c r="AD990" s="173">
        <v>0.0318480043739748</v>
      </c>
    </row>
    <row r="991" spans="1:30">
      <c r="A991" s="175" t="s">
        <v>927</v>
      </c>
      <c r="B991" s="214" t="s">
        <v>1829</v>
      </c>
      <c r="C991" s="214" t="s">
        <v>990</v>
      </c>
      <c r="D991" s="153">
        <v>18</v>
      </c>
      <c r="E991" s="153">
        <v>18</v>
      </c>
      <c r="F991" s="151">
        <v>16</v>
      </c>
      <c r="G991" s="151">
        <v>16</v>
      </c>
      <c r="H991" s="151">
        <v>15</v>
      </c>
      <c r="I991" s="151">
        <v>15</v>
      </c>
      <c r="J991" s="172">
        <v>0.9</v>
      </c>
      <c r="K991" s="154">
        <v>1</v>
      </c>
      <c r="L991" s="154">
        <v>1</v>
      </c>
      <c r="M991" s="154">
        <v>1</v>
      </c>
      <c r="N991" s="207">
        <v>388</v>
      </c>
      <c r="O991" s="153">
        <v>367</v>
      </c>
      <c r="P991" s="153">
        <v>18</v>
      </c>
      <c r="Q991" s="151">
        <v>14</v>
      </c>
      <c r="R991" s="151">
        <v>12</v>
      </c>
      <c r="S991" s="154">
        <v>0.945876288659794</v>
      </c>
      <c r="T991" s="154">
        <v>1</v>
      </c>
      <c r="U991" s="155">
        <v>0.875</v>
      </c>
      <c r="V991" s="155">
        <v>0.8</v>
      </c>
      <c r="W991" s="173">
        <v>0.125</v>
      </c>
      <c r="X991" s="158">
        <v>114</v>
      </c>
      <c r="Y991" s="208">
        <v>105</v>
      </c>
      <c r="Z991" s="208">
        <v>118</v>
      </c>
      <c r="AA991" s="208">
        <v>113</v>
      </c>
      <c r="AB991" s="209">
        <v>0.921052631578947</v>
      </c>
      <c r="AC991" s="155">
        <v>0.957627118644068</v>
      </c>
      <c r="AD991" s="173">
        <v>-0.0365744870651205</v>
      </c>
    </row>
    <row r="992" spans="1:30">
      <c r="A992" s="175" t="s">
        <v>927</v>
      </c>
      <c r="B992" s="214" t="s">
        <v>1829</v>
      </c>
      <c r="C992" s="214" t="s">
        <v>991</v>
      </c>
      <c r="D992" s="153">
        <v>42</v>
      </c>
      <c r="E992" s="153">
        <v>42</v>
      </c>
      <c r="F992" s="151">
        <v>43</v>
      </c>
      <c r="G992" s="151">
        <v>43</v>
      </c>
      <c r="H992" s="151">
        <v>35</v>
      </c>
      <c r="I992" s="151">
        <v>33</v>
      </c>
      <c r="J992" s="172">
        <v>0.9</v>
      </c>
      <c r="K992" s="154">
        <v>1</v>
      </c>
      <c r="L992" s="154">
        <v>1</v>
      </c>
      <c r="M992" s="154">
        <v>0.942857142857143</v>
      </c>
      <c r="N992" s="207">
        <v>981</v>
      </c>
      <c r="O992" s="153">
        <v>918</v>
      </c>
      <c r="P992" s="153">
        <v>39</v>
      </c>
      <c r="Q992" s="151">
        <v>40</v>
      </c>
      <c r="R992" s="151">
        <v>29</v>
      </c>
      <c r="S992" s="154">
        <v>0.935779816513762</v>
      </c>
      <c r="T992" s="154">
        <v>0.928571428571429</v>
      </c>
      <c r="U992" s="155">
        <v>0.930232558139535</v>
      </c>
      <c r="V992" s="155">
        <v>0.828571428571429</v>
      </c>
      <c r="W992" s="173">
        <v>-0.00166112956810627</v>
      </c>
      <c r="X992" s="158">
        <v>288</v>
      </c>
      <c r="Y992" s="208">
        <v>266</v>
      </c>
      <c r="Z992" s="208">
        <v>293</v>
      </c>
      <c r="AA992" s="208">
        <v>273</v>
      </c>
      <c r="AB992" s="209">
        <v>0.923611111111111</v>
      </c>
      <c r="AC992" s="155">
        <v>0.931740614334471</v>
      </c>
      <c r="AD992" s="173">
        <v>-0.00812950322335981</v>
      </c>
    </row>
    <row r="993" spans="1:30">
      <c r="A993" s="175" t="s">
        <v>927</v>
      </c>
      <c r="B993" s="214" t="s">
        <v>1829</v>
      </c>
      <c r="C993" s="214" t="s">
        <v>992</v>
      </c>
      <c r="D993" s="153">
        <v>21</v>
      </c>
      <c r="E993" s="153">
        <v>21</v>
      </c>
      <c r="F993" s="151">
        <v>18</v>
      </c>
      <c r="G993" s="151">
        <v>18</v>
      </c>
      <c r="H993" s="151">
        <v>18</v>
      </c>
      <c r="I993" s="151">
        <v>18</v>
      </c>
      <c r="J993" s="172">
        <v>0.9</v>
      </c>
      <c r="K993" s="154">
        <v>1</v>
      </c>
      <c r="L993" s="154">
        <v>1</v>
      </c>
      <c r="M993" s="154">
        <v>1</v>
      </c>
      <c r="N993" s="207">
        <v>460</v>
      </c>
      <c r="O993" s="153">
        <v>397</v>
      </c>
      <c r="P993" s="153">
        <v>16</v>
      </c>
      <c r="Q993" s="151">
        <v>17</v>
      </c>
      <c r="R993" s="151">
        <v>17</v>
      </c>
      <c r="S993" s="154">
        <v>0.86304347826087</v>
      </c>
      <c r="T993" s="154">
        <v>0.761904761904762</v>
      </c>
      <c r="U993" s="155">
        <v>0.944444444444444</v>
      </c>
      <c r="V993" s="155">
        <v>0.944444444444444</v>
      </c>
      <c r="W993" s="173">
        <v>-0.182539682539683</v>
      </c>
      <c r="X993" s="158">
        <v>129</v>
      </c>
      <c r="Y993" s="208">
        <v>109</v>
      </c>
      <c r="Z993" s="208">
        <v>141</v>
      </c>
      <c r="AA993" s="208">
        <v>122</v>
      </c>
      <c r="AB993" s="209">
        <v>0.844961240310077</v>
      </c>
      <c r="AC993" s="155">
        <v>0.865248226950355</v>
      </c>
      <c r="AD993" s="173">
        <v>-0.0202869866402772</v>
      </c>
    </row>
    <row r="994" spans="1:30">
      <c r="A994" s="175" t="s">
        <v>927</v>
      </c>
      <c r="B994" s="214" t="s">
        <v>1830</v>
      </c>
      <c r="C994" s="214" t="s">
        <v>993</v>
      </c>
      <c r="D994" s="153">
        <v>39</v>
      </c>
      <c r="E994" s="153">
        <v>35</v>
      </c>
      <c r="F994" s="151">
        <v>41</v>
      </c>
      <c r="G994" s="151">
        <v>40</v>
      </c>
      <c r="H994" s="151">
        <v>36</v>
      </c>
      <c r="I994" s="151">
        <v>34</v>
      </c>
      <c r="J994" s="172">
        <v>0.9</v>
      </c>
      <c r="K994" s="154">
        <v>0.897435897435897</v>
      </c>
      <c r="L994" s="154">
        <v>0.975609756097561</v>
      </c>
      <c r="M994" s="154">
        <v>0.944444444444444</v>
      </c>
      <c r="N994" s="207">
        <v>908</v>
      </c>
      <c r="O994" s="153">
        <v>651</v>
      </c>
      <c r="P994" s="153">
        <v>25</v>
      </c>
      <c r="Q994" s="151">
        <v>33</v>
      </c>
      <c r="R994" s="151">
        <v>24</v>
      </c>
      <c r="S994" s="154">
        <v>0.716960352422907</v>
      </c>
      <c r="T994" s="154">
        <v>0.641025641025641</v>
      </c>
      <c r="U994" s="155">
        <v>0.804878048780488</v>
      </c>
      <c r="V994" s="155">
        <v>0.666666666666667</v>
      </c>
      <c r="W994" s="173">
        <v>-0.163852407754847</v>
      </c>
      <c r="X994" s="158">
        <v>256</v>
      </c>
      <c r="Y994" s="208">
        <v>177</v>
      </c>
      <c r="Z994" s="208">
        <v>265</v>
      </c>
      <c r="AA994" s="208">
        <v>182</v>
      </c>
      <c r="AB994" s="209">
        <v>0.69140625</v>
      </c>
      <c r="AC994" s="155">
        <v>0.686792452830189</v>
      </c>
      <c r="AD994" s="173">
        <v>0.00461379716981136</v>
      </c>
    </row>
    <row r="995" spans="1:30">
      <c r="A995" s="175" t="s">
        <v>927</v>
      </c>
      <c r="B995" s="214" t="s">
        <v>1830</v>
      </c>
      <c r="C995" s="214" t="s">
        <v>994</v>
      </c>
      <c r="D995" s="153">
        <v>47</v>
      </c>
      <c r="E995" s="153">
        <v>47</v>
      </c>
      <c r="F995" s="151">
        <v>45</v>
      </c>
      <c r="G995" s="151">
        <v>44</v>
      </c>
      <c r="H995" s="151">
        <v>38</v>
      </c>
      <c r="I995" s="151">
        <v>33</v>
      </c>
      <c r="J995" s="172">
        <v>0.9</v>
      </c>
      <c r="K995" s="154">
        <v>1</v>
      </c>
      <c r="L995" s="154">
        <v>0.977777777777778</v>
      </c>
      <c r="M995" s="154">
        <v>0.868421052631579</v>
      </c>
      <c r="N995" s="207">
        <v>1024</v>
      </c>
      <c r="O995" s="153">
        <v>849</v>
      </c>
      <c r="P995" s="153">
        <v>44</v>
      </c>
      <c r="Q995" s="151">
        <v>41</v>
      </c>
      <c r="R995" s="151">
        <v>32</v>
      </c>
      <c r="S995" s="154">
        <v>0.8291015625</v>
      </c>
      <c r="T995" s="154">
        <v>0.936170212765957</v>
      </c>
      <c r="U995" s="155">
        <v>0.911111111111111</v>
      </c>
      <c r="V995" s="155">
        <v>0.842105263157895</v>
      </c>
      <c r="W995" s="173">
        <v>0.0250591016548464</v>
      </c>
      <c r="X995" s="158">
        <v>296</v>
      </c>
      <c r="Y995" s="208">
        <v>257</v>
      </c>
      <c r="Z995" s="208">
        <v>302</v>
      </c>
      <c r="AA995" s="208">
        <v>240</v>
      </c>
      <c r="AB995" s="209">
        <v>0.868243243243243</v>
      </c>
      <c r="AC995" s="155">
        <v>0.794701986754967</v>
      </c>
      <c r="AD995" s="173">
        <v>0.0735412564882764</v>
      </c>
    </row>
    <row r="996" spans="1:30">
      <c r="A996" s="175" t="s">
        <v>927</v>
      </c>
      <c r="B996" s="214" t="s">
        <v>1830</v>
      </c>
      <c r="C996" s="214" t="s">
        <v>995</v>
      </c>
      <c r="D996" s="153">
        <v>21</v>
      </c>
      <c r="E996" s="153">
        <v>21</v>
      </c>
      <c r="F996" s="151">
        <v>22</v>
      </c>
      <c r="G996" s="151">
        <v>20</v>
      </c>
      <c r="H996" s="151">
        <v>18</v>
      </c>
      <c r="I996" s="151">
        <v>16</v>
      </c>
      <c r="J996" s="172">
        <v>0.9</v>
      </c>
      <c r="K996" s="154">
        <v>1</v>
      </c>
      <c r="L996" s="154">
        <v>0.909090909090909</v>
      </c>
      <c r="M996" s="154">
        <v>0.888888888888889</v>
      </c>
      <c r="N996" s="207">
        <v>512</v>
      </c>
      <c r="O996" s="153">
        <v>436</v>
      </c>
      <c r="P996" s="153">
        <v>19</v>
      </c>
      <c r="Q996" s="151">
        <v>20</v>
      </c>
      <c r="R996" s="151">
        <v>15</v>
      </c>
      <c r="S996" s="154">
        <v>0.8515625</v>
      </c>
      <c r="T996" s="154">
        <v>0.904761904761905</v>
      </c>
      <c r="U996" s="155">
        <v>0.909090909090909</v>
      </c>
      <c r="V996" s="155">
        <v>0.833333333333333</v>
      </c>
      <c r="W996" s="173">
        <v>-0.00432900432900429</v>
      </c>
      <c r="X996" s="158">
        <v>144</v>
      </c>
      <c r="Y996" s="208">
        <v>121</v>
      </c>
      <c r="Z996" s="208">
        <v>148</v>
      </c>
      <c r="AA996" s="208">
        <v>127</v>
      </c>
      <c r="AB996" s="209">
        <v>0.840277777777778</v>
      </c>
      <c r="AC996" s="155">
        <v>0.858108108108108</v>
      </c>
      <c r="AD996" s="173">
        <v>-0.0178303303303303</v>
      </c>
    </row>
    <row r="997" spans="1:30">
      <c r="A997" s="175" t="s">
        <v>927</v>
      </c>
      <c r="B997" s="214" t="s">
        <v>1830</v>
      </c>
      <c r="C997" s="214" t="s">
        <v>996</v>
      </c>
      <c r="D997" s="153">
        <v>32</v>
      </c>
      <c r="E997" s="153">
        <v>31</v>
      </c>
      <c r="F997" s="151">
        <v>34</v>
      </c>
      <c r="G997" s="151">
        <v>32</v>
      </c>
      <c r="H997" s="151">
        <v>32</v>
      </c>
      <c r="I997" s="151">
        <v>31</v>
      </c>
      <c r="J997" s="172">
        <v>0.9</v>
      </c>
      <c r="K997" s="154">
        <v>0.96875</v>
      </c>
      <c r="L997" s="154">
        <v>0.941176470588235</v>
      </c>
      <c r="M997" s="154">
        <v>0.96875</v>
      </c>
      <c r="N997" s="207">
        <v>755</v>
      </c>
      <c r="O997" s="153">
        <v>644</v>
      </c>
      <c r="P997" s="153">
        <v>25</v>
      </c>
      <c r="Q997" s="151">
        <v>25</v>
      </c>
      <c r="R997" s="151">
        <v>25</v>
      </c>
      <c r="S997" s="154">
        <v>0.852980132450331</v>
      </c>
      <c r="T997" s="154">
        <v>0.78125</v>
      </c>
      <c r="U997" s="155">
        <v>0.735294117647059</v>
      </c>
      <c r="V997" s="155">
        <v>0.78125</v>
      </c>
      <c r="W997" s="173">
        <v>0.0459558823529411</v>
      </c>
      <c r="X997" s="158">
        <v>217</v>
      </c>
      <c r="Y997" s="208">
        <v>179</v>
      </c>
      <c r="Z997" s="208">
        <v>220</v>
      </c>
      <c r="AA997" s="208">
        <v>192</v>
      </c>
      <c r="AB997" s="209">
        <v>0.824884792626728</v>
      </c>
      <c r="AC997" s="155">
        <v>0.872727272727273</v>
      </c>
      <c r="AD997" s="173">
        <v>-0.0478424801005446</v>
      </c>
    </row>
    <row r="998" spans="1:30">
      <c r="A998" s="175" t="s">
        <v>927</v>
      </c>
      <c r="B998" s="214" t="s">
        <v>1830</v>
      </c>
      <c r="C998" s="214" t="s">
        <v>997</v>
      </c>
      <c r="D998" s="153">
        <v>22</v>
      </c>
      <c r="E998" s="153">
        <v>19</v>
      </c>
      <c r="F998" s="151">
        <v>23</v>
      </c>
      <c r="G998" s="151">
        <v>23</v>
      </c>
      <c r="H998" s="151">
        <v>18</v>
      </c>
      <c r="I998" s="151">
        <v>17</v>
      </c>
      <c r="J998" s="172">
        <v>0.9</v>
      </c>
      <c r="K998" s="154">
        <v>0.863636363636364</v>
      </c>
      <c r="L998" s="154">
        <v>1</v>
      </c>
      <c r="M998" s="154">
        <v>0.944444444444444</v>
      </c>
      <c r="N998" s="207">
        <v>505</v>
      </c>
      <c r="O998" s="153">
        <v>443</v>
      </c>
      <c r="P998" s="153">
        <v>18</v>
      </c>
      <c r="Q998" s="151">
        <v>21</v>
      </c>
      <c r="R998" s="151">
        <v>15</v>
      </c>
      <c r="S998" s="154">
        <v>0.877227722772277</v>
      </c>
      <c r="T998" s="154">
        <v>0.818181818181818</v>
      </c>
      <c r="U998" s="155">
        <v>0.91304347826087</v>
      </c>
      <c r="V998" s="155">
        <v>0.833333333333333</v>
      </c>
      <c r="W998" s="173">
        <v>-0.0948616600790513</v>
      </c>
      <c r="X998" s="158">
        <v>145</v>
      </c>
      <c r="Y998" s="208">
        <v>125</v>
      </c>
      <c r="Z998" s="208">
        <v>149</v>
      </c>
      <c r="AA998" s="208">
        <v>133</v>
      </c>
      <c r="AB998" s="209">
        <v>0.862068965517241</v>
      </c>
      <c r="AC998" s="155">
        <v>0.89261744966443</v>
      </c>
      <c r="AD998" s="173">
        <v>-0.0305484841471882</v>
      </c>
    </row>
    <row r="999" spans="1:30">
      <c r="A999" s="175" t="s">
        <v>927</v>
      </c>
      <c r="B999" s="214" t="s">
        <v>1830</v>
      </c>
      <c r="C999" s="214" t="s">
        <v>998</v>
      </c>
      <c r="D999" s="153">
        <v>0</v>
      </c>
      <c r="E999" s="153">
        <v>0</v>
      </c>
      <c r="F999" s="151">
        <v>0</v>
      </c>
      <c r="G999" s="151">
        <v>0</v>
      </c>
      <c r="H999" s="151">
        <v>0</v>
      </c>
      <c r="I999" s="151">
        <v>0</v>
      </c>
      <c r="J999" s="172">
        <v>0.9</v>
      </c>
      <c r="K999" s="154">
        <v>0</v>
      </c>
      <c r="L999" s="154">
        <v>0</v>
      </c>
      <c r="M999" s="154">
        <v>0</v>
      </c>
      <c r="N999" s="207">
        <v>0</v>
      </c>
      <c r="O999" s="153">
        <v>0</v>
      </c>
      <c r="P999" s="153">
        <v>0</v>
      </c>
      <c r="Q999" s="151">
        <v>0</v>
      </c>
      <c r="R999" s="151">
        <v>0</v>
      </c>
      <c r="S999" s="154">
        <v>0</v>
      </c>
      <c r="T999" s="154">
        <v>0</v>
      </c>
      <c r="U999" s="155">
        <v>0</v>
      </c>
      <c r="V999" s="155">
        <v>0</v>
      </c>
      <c r="W999" s="173">
        <v>0</v>
      </c>
      <c r="X999" s="158">
        <v>0</v>
      </c>
      <c r="Y999" s="208">
        <v>0</v>
      </c>
      <c r="Z999" s="208">
        <v>0</v>
      </c>
      <c r="AA999" s="208">
        <v>0</v>
      </c>
      <c r="AB999" s="209">
        <v>0</v>
      </c>
      <c r="AC999" s="155">
        <v>0</v>
      </c>
      <c r="AD999" s="173">
        <v>0</v>
      </c>
    </row>
    <row r="1000" spans="1:30">
      <c r="A1000" s="175" t="s">
        <v>927</v>
      </c>
      <c r="B1000" s="214" t="s">
        <v>1830</v>
      </c>
      <c r="C1000" s="214" t="s">
        <v>999</v>
      </c>
      <c r="D1000" s="153">
        <v>29</v>
      </c>
      <c r="E1000" s="153">
        <v>29</v>
      </c>
      <c r="F1000" s="151">
        <v>30</v>
      </c>
      <c r="G1000" s="151">
        <v>30</v>
      </c>
      <c r="H1000" s="151">
        <v>23</v>
      </c>
      <c r="I1000" s="151">
        <v>22</v>
      </c>
      <c r="J1000" s="172">
        <v>0.9</v>
      </c>
      <c r="K1000" s="154">
        <v>1</v>
      </c>
      <c r="L1000" s="154">
        <v>1</v>
      </c>
      <c r="M1000" s="154">
        <v>0.956521739130435</v>
      </c>
      <c r="N1000" s="207">
        <v>642</v>
      </c>
      <c r="O1000" s="153">
        <v>532</v>
      </c>
      <c r="P1000" s="153">
        <v>26</v>
      </c>
      <c r="Q1000" s="151">
        <v>26</v>
      </c>
      <c r="R1000" s="151">
        <v>17</v>
      </c>
      <c r="S1000" s="154">
        <v>0.828660436137072</v>
      </c>
      <c r="T1000" s="154">
        <v>0.896551724137931</v>
      </c>
      <c r="U1000" s="155">
        <v>0.866666666666667</v>
      </c>
      <c r="V1000" s="155">
        <v>0.739130434782609</v>
      </c>
      <c r="W1000" s="173">
        <v>0.0298850574712644</v>
      </c>
      <c r="X1000" s="158">
        <v>188</v>
      </c>
      <c r="Y1000" s="208">
        <v>151</v>
      </c>
      <c r="Z1000" s="208">
        <v>186</v>
      </c>
      <c r="AA1000" s="208">
        <v>157</v>
      </c>
      <c r="AB1000" s="209">
        <v>0.803191489361702</v>
      </c>
      <c r="AC1000" s="155">
        <v>0.844086021505376</v>
      </c>
      <c r="AD1000" s="173">
        <v>-0.0408945321436742</v>
      </c>
    </row>
    <row r="1001" spans="1:30">
      <c r="A1001" s="175" t="s">
        <v>927</v>
      </c>
      <c r="B1001" s="214" t="s">
        <v>1830</v>
      </c>
      <c r="C1001" s="214" t="s">
        <v>1000</v>
      </c>
      <c r="D1001" s="153">
        <v>0</v>
      </c>
      <c r="E1001" s="153">
        <v>0</v>
      </c>
      <c r="F1001" s="151">
        <v>0</v>
      </c>
      <c r="G1001" s="151">
        <v>0</v>
      </c>
      <c r="H1001" s="151">
        <v>0</v>
      </c>
      <c r="I1001" s="151">
        <v>0</v>
      </c>
      <c r="J1001" s="172">
        <v>0.9</v>
      </c>
      <c r="K1001" s="154">
        <v>0</v>
      </c>
      <c r="L1001" s="154">
        <v>0</v>
      </c>
      <c r="M1001" s="154">
        <v>0</v>
      </c>
      <c r="N1001" s="207">
        <v>0</v>
      </c>
      <c r="O1001" s="153">
        <v>0</v>
      </c>
      <c r="P1001" s="153">
        <v>0</v>
      </c>
      <c r="Q1001" s="151">
        <v>0</v>
      </c>
      <c r="R1001" s="151">
        <v>0</v>
      </c>
      <c r="S1001" s="154">
        <v>0</v>
      </c>
      <c r="T1001" s="154">
        <v>0</v>
      </c>
      <c r="U1001" s="155">
        <v>0</v>
      </c>
      <c r="V1001" s="155">
        <v>0</v>
      </c>
      <c r="W1001" s="173">
        <v>0</v>
      </c>
      <c r="X1001" s="158">
        <v>0</v>
      </c>
      <c r="Y1001" s="208">
        <v>0</v>
      </c>
      <c r="Z1001" s="208">
        <v>0</v>
      </c>
      <c r="AA1001" s="208">
        <v>0</v>
      </c>
      <c r="AB1001" s="209">
        <v>0</v>
      </c>
      <c r="AC1001" s="155">
        <v>0</v>
      </c>
      <c r="AD1001" s="173">
        <v>0</v>
      </c>
    </row>
    <row r="1002" spans="1:30">
      <c r="A1002" s="175" t="s">
        <v>927</v>
      </c>
      <c r="B1002" s="214" t="s">
        <v>1830</v>
      </c>
      <c r="C1002" s="214" t="s">
        <v>1001</v>
      </c>
      <c r="D1002" s="153">
        <v>21</v>
      </c>
      <c r="E1002" s="153">
        <v>21</v>
      </c>
      <c r="F1002" s="151">
        <v>23</v>
      </c>
      <c r="G1002" s="151">
        <v>23</v>
      </c>
      <c r="H1002" s="151">
        <v>22</v>
      </c>
      <c r="I1002" s="151">
        <v>22</v>
      </c>
      <c r="J1002" s="172">
        <v>0.9</v>
      </c>
      <c r="K1002" s="154">
        <v>1</v>
      </c>
      <c r="L1002" s="154">
        <v>1</v>
      </c>
      <c r="M1002" s="154">
        <v>1</v>
      </c>
      <c r="N1002" s="207">
        <v>516</v>
      </c>
      <c r="O1002" s="153">
        <v>467</v>
      </c>
      <c r="P1002" s="153">
        <v>20</v>
      </c>
      <c r="Q1002" s="151">
        <v>22</v>
      </c>
      <c r="R1002" s="151">
        <v>22</v>
      </c>
      <c r="S1002" s="154">
        <v>0.905038759689923</v>
      </c>
      <c r="T1002" s="154">
        <v>0.952380952380952</v>
      </c>
      <c r="U1002" s="155">
        <v>0.956521739130435</v>
      </c>
      <c r="V1002" s="155">
        <v>1</v>
      </c>
      <c r="W1002" s="173">
        <v>-0.00414078674948248</v>
      </c>
      <c r="X1002" s="158">
        <v>153</v>
      </c>
      <c r="Y1002" s="208">
        <v>141</v>
      </c>
      <c r="Z1002" s="208">
        <v>151</v>
      </c>
      <c r="AA1002" s="208">
        <v>135</v>
      </c>
      <c r="AB1002" s="209">
        <v>0.92156862745098</v>
      </c>
      <c r="AC1002" s="155">
        <v>0.894039735099338</v>
      </c>
      <c r="AD1002" s="173">
        <v>0.0275288923516426</v>
      </c>
    </row>
    <row r="1003" spans="1:30">
      <c r="A1003" s="175" t="s">
        <v>927</v>
      </c>
      <c r="B1003" s="214" t="s">
        <v>1830</v>
      </c>
      <c r="C1003" s="214" t="s">
        <v>1002</v>
      </c>
      <c r="D1003" s="153">
        <v>18</v>
      </c>
      <c r="E1003" s="153">
        <v>18</v>
      </c>
      <c r="F1003" s="151">
        <v>20</v>
      </c>
      <c r="G1003" s="151">
        <v>20</v>
      </c>
      <c r="H1003" s="151">
        <v>18</v>
      </c>
      <c r="I1003" s="151">
        <v>18</v>
      </c>
      <c r="J1003" s="172">
        <v>0.9</v>
      </c>
      <c r="K1003" s="154">
        <v>1</v>
      </c>
      <c r="L1003" s="154">
        <v>1</v>
      </c>
      <c r="M1003" s="154">
        <v>1</v>
      </c>
      <c r="N1003" s="207">
        <v>454</v>
      </c>
      <c r="O1003" s="153">
        <v>396</v>
      </c>
      <c r="P1003" s="153">
        <v>16</v>
      </c>
      <c r="Q1003" s="151">
        <v>16</v>
      </c>
      <c r="R1003" s="151">
        <v>16</v>
      </c>
      <c r="S1003" s="154">
        <v>0.872246696035242</v>
      </c>
      <c r="T1003" s="154">
        <v>0.888888888888889</v>
      </c>
      <c r="U1003" s="155">
        <v>0.8</v>
      </c>
      <c r="V1003" s="155">
        <v>0.888888888888889</v>
      </c>
      <c r="W1003" s="173">
        <v>0.0888888888888888</v>
      </c>
      <c r="X1003" s="158">
        <v>132</v>
      </c>
      <c r="Y1003" s="208">
        <v>118</v>
      </c>
      <c r="Z1003" s="208">
        <v>135</v>
      </c>
      <c r="AA1003" s="208">
        <v>113</v>
      </c>
      <c r="AB1003" s="209">
        <v>0.893939393939394</v>
      </c>
      <c r="AC1003" s="155">
        <v>0.837037037037037</v>
      </c>
      <c r="AD1003" s="173">
        <v>0.0569023569023569</v>
      </c>
    </row>
    <row r="1004" spans="1:30">
      <c r="A1004" s="175" t="s">
        <v>927</v>
      </c>
      <c r="B1004" s="214" t="s">
        <v>1830</v>
      </c>
      <c r="C1004" s="214" t="s">
        <v>1003</v>
      </c>
      <c r="D1004" s="153">
        <v>15</v>
      </c>
      <c r="E1004" s="153">
        <v>13</v>
      </c>
      <c r="F1004" s="151">
        <v>16</v>
      </c>
      <c r="G1004" s="151">
        <v>16</v>
      </c>
      <c r="H1004" s="151">
        <v>13</v>
      </c>
      <c r="I1004" s="151">
        <v>13</v>
      </c>
      <c r="J1004" s="172">
        <v>0.9</v>
      </c>
      <c r="K1004" s="154">
        <v>0.866666666666667</v>
      </c>
      <c r="L1004" s="154">
        <v>1</v>
      </c>
      <c r="M1004" s="154">
        <v>1</v>
      </c>
      <c r="N1004" s="207">
        <v>348</v>
      </c>
      <c r="O1004" s="153">
        <v>323</v>
      </c>
      <c r="P1004" s="153">
        <v>12</v>
      </c>
      <c r="Q1004" s="151">
        <v>16</v>
      </c>
      <c r="R1004" s="151">
        <v>12</v>
      </c>
      <c r="S1004" s="154">
        <v>0.92816091954023</v>
      </c>
      <c r="T1004" s="154">
        <v>0.8</v>
      </c>
      <c r="U1004" s="155">
        <v>1</v>
      </c>
      <c r="V1004" s="155">
        <v>0.923076923076923</v>
      </c>
      <c r="W1004" s="173">
        <v>-0.2</v>
      </c>
      <c r="X1004" s="158">
        <v>100</v>
      </c>
      <c r="Y1004" s="208">
        <v>94</v>
      </c>
      <c r="Z1004" s="208">
        <v>102</v>
      </c>
      <c r="AA1004" s="208">
        <v>92</v>
      </c>
      <c r="AB1004" s="209">
        <v>0.94</v>
      </c>
      <c r="AC1004" s="155">
        <v>0.901960784313726</v>
      </c>
      <c r="AD1004" s="173">
        <v>0.0380392156862744</v>
      </c>
    </row>
    <row r="1005" spans="1:30">
      <c r="A1005" s="175" t="s">
        <v>927</v>
      </c>
      <c r="B1005" s="214" t="s">
        <v>1830</v>
      </c>
      <c r="C1005" s="214" t="s">
        <v>1004</v>
      </c>
      <c r="D1005" s="153">
        <v>15</v>
      </c>
      <c r="E1005" s="153">
        <v>15</v>
      </c>
      <c r="F1005" s="151">
        <v>14</v>
      </c>
      <c r="G1005" s="151">
        <v>14</v>
      </c>
      <c r="H1005" s="151">
        <v>14</v>
      </c>
      <c r="I1005" s="151">
        <v>14</v>
      </c>
      <c r="J1005" s="172">
        <v>0.9</v>
      </c>
      <c r="K1005" s="154">
        <v>1</v>
      </c>
      <c r="L1005" s="154">
        <v>1</v>
      </c>
      <c r="M1005" s="154">
        <v>1</v>
      </c>
      <c r="N1005" s="207">
        <v>337</v>
      </c>
      <c r="O1005" s="153">
        <v>300</v>
      </c>
      <c r="P1005" s="153">
        <v>14</v>
      </c>
      <c r="Q1005" s="151">
        <v>13</v>
      </c>
      <c r="R1005" s="151">
        <v>12</v>
      </c>
      <c r="S1005" s="154">
        <v>0.890207715133531</v>
      </c>
      <c r="T1005" s="154">
        <v>0.933333333333333</v>
      </c>
      <c r="U1005" s="155">
        <v>0.928571428571429</v>
      </c>
      <c r="V1005" s="155">
        <v>0.857142857142857</v>
      </c>
      <c r="W1005" s="173">
        <v>0.00476190476190474</v>
      </c>
      <c r="X1005" s="158">
        <v>100</v>
      </c>
      <c r="Y1005" s="208">
        <v>87</v>
      </c>
      <c r="Z1005" s="208">
        <v>101</v>
      </c>
      <c r="AA1005" s="208">
        <v>90</v>
      </c>
      <c r="AB1005" s="209">
        <v>0.87</v>
      </c>
      <c r="AC1005" s="155">
        <v>0.891089108910891</v>
      </c>
      <c r="AD1005" s="173">
        <v>-0.0210891089108911</v>
      </c>
    </row>
    <row r="1006" spans="1:30">
      <c r="A1006" s="175" t="s">
        <v>927</v>
      </c>
      <c r="B1006" s="214" t="s">
        <v>1829</v>
      </c>
      <c r="C1006" s="214" t="s">
        <v>1005</v>
      </c>
      <c r="D1006" s="153">
        <v>41</v>
      </c>
      <c r="E1006" s="153">
        <v>40</v>
      </c>
      <c r="F1006" s="151">
        <v>40</v>
      </c>
      <c r="G1006" s="151">
        <v>40</v>
      </c>
      <c r="H1006" s="151">
        <v>36</v>
      </c>
      <c r="I1006" s="151">
        <v>35</v>
      </c>
      <c r="J1006" s="172">
        <v>0.9</v>
      </c>
      <c r="K1006" s="154">
        <v>0.975609756097561</v>
      </c>
      <c r="L1006" s="154">
        <v>1</v>
      </c>
      <c r="M1006" s="154">
        <v>0.972222222222222</v>
      </c>
      <c r="N1006" s="207">
        <v>882</v>
      </c>
      <c r="O1006" s="153">
        <v>865</v>
      </c>
      <c r="P1006" s="153">
        <v>39</v>
      </c>
      <c r="Q1006" s="151">
        <v>39</v>
      </c>
      <c r="R1006" s="151">
        <v>35</v>
      </c>
      <c r="S1006" s="154">
        <v>0.980725623582766</v>
      </c>
      <c r="T1006" s="154">
        <v>0.951219512195122</v>
      </c>
      <c r="U1006" s="155">
        <v>0.975</v>
      </c>
      <c r="V1006" s="155">
        <v>0.972222222222222</v>
      </c>
      <c r="W1006" s="173">
        <v>-0.0237804878048781</v>
      </c>
      <c r="X1006" s="158">
        <v>263</v>
      </c>
      <c r="Y1006" s="208">
        <v>255</v>
      </c>
      <c r="Z1006" s="208">
        <v>252</v>
      </c>
      <c r="AA1006" s="208">
        <v>248</v>
      </c>
      <c r="AB1006" s="209">
        <v>0.96958174904943</v>
      </c>
      <c r="AC1006" s="155">
        <v>0.984126984126984</v>
      </c>
      <c r="AD1006" s="173">
        <v>-0.0145452350775545</v>
      </c>
    </row>
    <row r="1007" spans="1:30">
      <c r="A1007" s="175" t="s">
        <v>927</v>
      </c>
      <c r="B1007" s="214" t="s">
        <v>1829</v>
      </c>
      <c r="C1007" s="214" t="s">
        <v>1006</v>
      </c>
      <c r="D1007" s="153">
        <v>42</v>
      </c>
      <c r="E1007" s="153">
        <v>40</v>
      </c>
      <c r="F1007" s="151">
        <v>42</v>
      </c>
      <c r="G1007" s="151">
        <v>41</v>
      </c>
      <c r="H1007" s="151">
        <v>42</v>
      </c>
      <c r="I1007" s="151">
        <v>42</v>
      </c>
      <c r="J1007" s="172">
        <v>0.9</v>
      </c>
      <c r="K1007" s="154">
        <v>0.952380952380952</v>
      </c>
      <c r="L1007" s="154">
        <v>0.976190476190476</v>
      </c>
      <c r="M1007" s="154">
        <v>1</v>
      </c>
      <c r="N1007" s="207">
        <v>1008</v>
      </c>
      <c r="O1007" s="153">
        <v>939</v>
      </c>
      <c r="P1007" s="153">
        <v>38</v>
      </c>
      <c r="Q1007" s="151">
        <v>40</v>
      </c>
      <c r="R1007" s="151">
        <v>40</v>
      </c>
      <c r="S1007" s="154">
        <v>0.931547619047619</v>
      </c>
      <c r="T1007" s="154">
        <v>0.904761904761905</v>
      </c>
      <c r="U1007" s="155">
        <v>0.952380952380952</v>
      </c>
      <c r="V1007" s="155">
        <v>0.952380952380952</v>
      </c>
      <c r="W1007" s="173">
        <v>-0.0476190476190476</v>
      </c>
      <c r="X1007" s="158">
        <v>296</v>
      </c>
      <c r="Y1007" s="208">
        <v>276</v>
      </c>
      <c r="Z1007" s="208">
        <v>291</v>
      </c>
      <c r="AA1007" s="208">
        <v>268</v>
      </c>
      <c r="AB1007" s="209">
        <v>0.932432432432432</v>
      </c>
      <c r="AC1007" s="155">
        <v>0.920962199312715</v>
      </c>
      <c r="AD1007" s="173">
        <v>0.0114702331197177</v>
      </c>
    </row>
    <row r="1008" spans="1:30">
      <c r="A1008" s="175" t="s">
        <v>927</v>
      </c>
      <c r="B1008" s="214" t="s">
        <v>1829</v>
      </c>
      <c r="C1008" s="214" t="s">
        <v>1007</v>
      </c>
      <c r="D1008" s="153">
        <v>56</v>
      </c>
      <c r="E1008" s="153">
        <v>55</v>
      </c>
      <c r="F1008" s="151">
        <v>52</v>
      </c>
      <c r="G1008" s="151">
        <v>50</v>
      </c>
      <c r="H1008" s="151">
        <v>47</v>
      </c>
      <c r="I1008" s="151">
        <v>45</v>
      </c>
      <c r="J1008" s="172">
        <v>0.9</v>
      </c>
      <c r="K1008" s="154">
        <v>0.982142857142857</v>
      </c>
      <c r="L1008" s="154">
        <v>0.961538461538462</v>
      </c>
      <c r="M1008" s="154">
        <v>0.957446808510638</v>
      </c>
      <c r="N1008" s="207">
        <v>1281</v>
      </c>
      <c r="O1008" s="153">
        <v>1173</v>
      </c>
      <c r="P1008" s="153">
        <v>53</v>
      </c>
      <c r="Q1008" s="151">
        <v>48</v>
      </c>
      <c r="R1008" s="151">
        <v>42</v>
      </c>
      <c r="S1008" s="154">
        <v>0.915690866510539</v>
      </c>
      <c r="T1008" s="154">
        <v>0.946428571428571</v>
      </c>
      <c r="U1008" s="155">
        <v>0.923076923076923</v>
      </c>
      <c r="V1008" s="155">
        <v>0.893617021276596</v>
      </c>
      <c r="W1008" s="173">
        <v>0.0233516483516483</v>
      </c>
      <c r="X1008" s="158">
        <v>371</v>
      </c>
      <c r="Y1008" s="208">
        <v>345</v>
      </c>
      <c r="Z1008" s="208">
        <v>371</v>
      </c>
      <c r="AA1008" s="208">
        <v>344</v>
      </c>
      <c r="AB1008" s="209">
        <v>0.929919137466307</v>
      </c>
      <c r="AC1008" s="155">
        <v>0.92722371967655</v>
      </c>
      <c r="AD1008" s="173">
        <v>0.00269541778975746</v>
      </c>
    </row>
    <row r="1009" spans="1:30">
      <c r="A1009" s="175" t="s">
        <v>927</v>
      </c>
      <c r="B1009" s="214" t="s">
        <v>1829</v>
      </c>
      <c r="C1009" s="214" t="s">
        <v>1008</v>
      </c>
      <c r="D1009" s="153">
        <v>30</v>
      </c>
      <c r="E1009" s="153">
        <v>30</v>
      </c>
      <c r="F1009" s="151">
        <v>33</v>
      </c>
      <c r="G1009" s="151">
        <v>33</v>
      </c>
      <c r="H1009" s="151">
        <v>28</v>
      </c>
      <c r="I1009" s="151">
        <v>26</v>
      </c>
      <c r="J1009" s="172">
        <v>0.9</v>
      </c>
      <c r="K1009" s="154">
        <v>1</v>
      </c>
      <c r="L1009" s="154">
        <v>1</v>
      </c>
      <c r="M1009" s="154">
        <v>0.928571428571429</v>
      </c>
      <c r="N1009" s="207">
        <v>727</v>
      </c>
      <c r="O1009" s="153">
        <v>665</v>
      </c>
      <c r="P1009" s="153">
        <v>28</v>
      </c>
      <c r="Q1009" s="151">
        <v>32</v>
      </c>
      <c r="R1009" s="151">
        <v>24</v>
      </c>
      <c r="S1009" s="154">
        <v>0.914718019257221</v>
      </c>
      <c r="T1009" s="154">
        <v>0.933333333333333</v>
      </c>
      <c r="U1009" s="155">
        <v>0.96969696969697</v>
      </c>
      <c r="V1009" s="155">
        <v>0.857142857142857</v>
      </c>
      <c r="W1009" s="173">
        <v>-0.0363636363636364</v>
      </c>
      <c r="X1009" s="158">
        <v>211</v>
      </c>
      <c r="Y1009" s="208">
        <v>194</v>
      </c>
      <c r="Z1009" s="208">
        <v>221</v>
      </c>
      <c r="AA1009" s="208">
        <v>201</v>
      </c>
      <c r="AB1009" s="209">
        <v>0.919431279620853</v>
      </c>
      <c r="AC1009" s="155">
        <v>0.909502262443439</v>
      </c>
      <c r="AD1009" s="173">
        <v>0.00992901717741412</v>
      </c>
    </row>
    <row r="1010" spans="1:30">
      <c r="A1010" s="175" t="s">
        <v>927</v>
      </c>
      <c r="B1010" s="214" t="s">
        <v>1829</v>
      </c>
      <c r="C1010" s="214" t="s">
        <v>1009</v>
      </c>
      <c r="D1010" s="153">
        <v>49</v>
      </c>
      <c r="E1010" s="153">
        <v>48</v>
      </c>
      <c r="F1010" s="151">
        <v>46</v>
      </c>
      <c r="G1010" s="151">
        <v>45</v>
      </c>
      <c r="H1010" s="151">
        <v>41</v>
      </c>
      <c r="I1010" s="151">
        <v>40</v>
      </c>
      <c r="J1010" s="172">
        <v>0.9</v>
      </c>
      <c r="K1010" s="154">
        <v>0.979591836734694</v>
      </c>
      <c r="L1010" s="154">
        <v>0.978260869565217</v>
      </c>
      <c r="M1010" s="154">
        <v>0.975609756097561</v>
      </c>
      <c r="N1010" s="207">
        <v>1092</v>
      </c>
      <c r="O1010" s="153">
        <v>988</v>
      </c>
      <c r="P1010" s="153">
        <v>44</v>
      </c>
      <c r="Q1010" s="151">
        <v>38</v>
      </c>
      <c r="R1010" s="151">
        <v>36</v>
      </c>
      <c r="S1010" s="154">
        <v>0.904761904761905</v>
      </c>
      <c r="T1010" s="154">
        <v>0.897959183673469</v>
      </c>
      <c r="U1010" s="155">
        <v>0.826086956521739</v>
      </c>
      <c r="V1010" s="155">
        <v>0.878048780487805</v>
      </c>
      <c r="W1010" s="173">
        <v>0.0718722271517302</v>
      </c>
      <c r="X1010" s="158">
        <v>314</v>
      </c>
      <c r="Y1010" s="208">
        <v>282</v>
      </c>
      <c r="Z1010" s="208">
        <v>317</v>
      </c>
      <c r="AA1010" s="208">
        <v>287</v>
      </c>
      <c r="AB1010" s="209">
        <v>0.898089171974522</v>
      </c>
      <c r="AC1010" s="155">
        <v>0.905362776025237</v>
      </c>
      <c r="AD1010" s="173">
        <v>-0.00727360405071431</v>
      </c>
    </row>
    <row r="1011" spans="1:30">
      <c r="A1011" s="175" t="s">
        <v>927</v>
      </c>
      <c r="B1011" s="214" t="s">
        <v>1829</v>
      </c>
      <c r="C1011" s="214" t="s">
        <v>1010</v>
      </c>
      <c r="D1011" s="153">
        <v>30</v>
      </c>
      <c r="E1011" s="153">
        <v>30</v>
      </c>
      <c r="F1011" s="151">
        <v>31</v>
      </c>
      <c r="G1011" s="151">
        <v>31</v>
      </c>
      <c r="H1011" s="151">
        <v>28</v>
      </c>
      <c r="I1011" s="151">
        <v>27</v>
      </c>
      <c r="J1011" s="172">
        <v>0.9</v>
      </c>
      <c r="K1011" s="154">
        <v>1</v>
      </c>
      <c r="L1011" s="154">
        <v>1</v>
      </c>
      <c r="M1011" s="154">
        <v>0.964285714285714</v>
      </c>
      <c r="N1011" s="207">
        <v>727</v>
      </c>
      <c r="O1011" s="153">
        <v>708</v>
      </c>
      <c r="P1011" s="153">
        <v>30</v>
      </c>
      <c r="Q1011" s="151">
        <v>31</v>
      </c>
      <c r="R1011" s="151">
        <v>26</v>
      </c>
      <c r="S1011" s="154">
        <v>0.973865199449794</v>
      </c>
      <c r="T1011" s="154">
        <v>1</v>
      </c>
      <c r="U1011" s="155">
        <v>1</v>
      </c>
      <c r="V1011" s="155">
        <v>0.928571428571429</v>
      </c>
      <c r="W1011" s="173">
        <v>0</v>
      </c>
      <c r="X1011" s="158">
        <v>209</v>
      </c>
      <c r="Y1011" s="208">
        <v>203</v>
      </c>
      <c r="Z1011" s="208">
        <v>215</v>
      </c>
      <c r="AA1011" s="208">
        <v>212</v>
      </c>
      <c r="AB1011" s="209">
        <v>0.971291866028708</v>
      </c>
      <c r="AC1011" s="155">
        <v>0.986046511627907</v>
      </c>
      <c r="AD1011" s="173">
        <v>-0.0147546455991989</v>
      </c>
    </row>
    <row r="1012" spans="1:30">
      <c r="A1012" s="175" t="s">
        <v>927</v>
      </c>
      <c r="B1012" s="214" t="s">
        <v>1829</v>
      </c>
      <c r="C1012" s="214" t="s">
        <v>1011</v>
      </c>
      <c r="D1012" s="153">
        <v>0</v>
      </c>
      <c r="E1012" s="153">
        <v>0</v>
      </c>
      <c r="F1012" s="151">
        <v>0</v>
      </c>
      <c r="G1012" s="151">
        <v>0</v>
      </c>
      <c r="H1012" s="151">
        <v>0</v>
      </c>
      <c r="I1012" s="151">
        <v>0</v>
      </c>
      <c r="J1012" s="172">
        <v>0.9</v>
      </c>
      <c r="K1012" s="154">
        <v>0</v>
      </c>
      <c r="L1012" s="154">
        <v>0</v>
      </c>
      <c r="M1012" s="154">
        <v>0</v>
      </c>
      <c r="N1012" s="207">
        <v>0</v>
      </c>
      <c r="O1012" s="153">
        <v>0</v>
      </c>
      <c r="P1012" s="153">
        <v>0</v>
      </c>
      <c r="Q1012" s="151">
        <v>0</v>
      </c>
      <c r="R1012" s="151">
        <v>0</v>
      </c>
      <c r="S1012" s="154">
        <v>0</v>
      </c>
      <c r="T1012" s="154">
        <v>0</v>
      </c>
      <c r="U1012" s="155">
        <v>0</v>
      </c>
      <c r="V1012" s="155">
        <v>0</v>
      </c>
      <c r="W1012" s="173">
        <v>0</v>
      </c>
      <c r="X1012" s="158">
        <v>0</v>
      </c>
      <c r="Y1012" s="208">
        <v>0</v>
      </c>
      <c r="Z1012" s="208">
        <v>0</v>
      </c>
      <c r="AA1012" s="208">
        <v>0</v>
      </c>
      <c r="AB1012" s="209">
        <v>0</v>
      </c>
      <c r="AC1012" s="155">
        <v>0</v>
      </c>
      <c r="AD1012" s="173">
        <v>0</v>
      </c>
    </row>
    <row r="1013" spans="1:30">
      <c r="A1013" s="175" t="s">
        <v>927</v>
      </c>
      <c r="B1013" s="214" t="s">
        <v>1829</v>
      </c>
      <c r="C1013" s="214" t="s">
        <v>1012</v>
      </c>
      <c r="D1013" s="153">
        <v>58</v>
      </c>
      <c r="E1013" s="153">
        <v>58</v>
      </c>
      <c r="F1013" s="151">
        <v>57</v>
      </c>
      <c r="G1013" s="151">
        <v>57</v>
      </c>
      <c r="H1013" s="151">
        <v>58</v>
      </c>
      <c r="I1013" s="151">
        <v>57</v>
      </c>
      <c r="J1013" s="172">
        <v>0.9</v>
      </c>
      <c r="K1013" s="154">
        <v>1</v>
      </c>
      <c r="L1013" s="154">
        <v>1</v>
      </c>
      <c r="M1013" s="154">
        <v>0.982758620689655</v>
      </c>
      <c r="N1013" s="207">
        <v>1335</v>
      </c>
      <c r="O1013" s="153">
        <v>1274</v>
      </c>
      <c r="P1013" s="153">
        <v>56</v>
      </c>
      <c r="Q1013" s="151">
        <v>55</v>
      </c>
      <c r="R1013" s="151">
        <v>53</v>
      </c>
      <c r="S1013" s="154">
        <v>0.954307116104869</v>
      </c>
      <c r="T1013" s="154">
        <v>0.96551724137931</v>
      </c>
      <c r="U1013" s="155">
        <v>0.964912280701754</v>
      </c>
      <c r="V1013" s="155">
        <v>0.913793103448276</v>
      </c>
      <c r="W1013" s="173">
        <v>0.000604960677555999</v>
      </c>
      <c r="X1013" s="158">
        <v>387</v>
      </c>
      <c r="Y1013" s="208">
        <v>368</v>
      </c>
      <c r="Z1013" s="208">
        <v>391</v>
      </c>
      <c r="AA1013" s="208">
        <v>372</v>
      </c>
      <c r="AB1013" s="209">
        <v>0.950904392764858</v>
      </c>
      <c r="AC1013" s="155">
        <v>0.951406649616368</v>
      </c>
      <c r="AD1013" s="173">
        <v>-0.000502256851510507</v>
      </c>
    </row>
    <row r="1014" spans="1:30">
      <c r="A1014" s="175" t="s">
        <v>927</v>
      </c>
      <c r="B1014" s="214" t="s">
        <v>1829</v>
      </c>
      <c r="C1014" s="214" t="s">
        <v>1013</v>
      </c>
      <c r="D1014" s="153">
        <v>56</v>
      </c>
      <c r="E1014" s="153">
        <v>56</v>
      </c>
      <c r="F1014" s="151">
        <v>54</v>
      </c>
      <c r="G1014" s="151">
        <v>54</v>
      </c>
      <c r="H1014" s="151">
        <v>51</v>
      </c>
      <c r="I1014" s="151">
        <v>51</v>
      </c>
      <c r="J1014" s="172">
        <v>0.9</v>
      </c>
      <c r="K1014" s="154">
        <v>1</v>
      </c>
      <c r="L1014" s="154">
        <v>1</v>
      </c>
      <c r="M1014" s="154">
        <v>1</v>
      </c>
      <c r="N1014" s="207">
        <v>1311</v>
      </c>
      <c r="O1014" s="153">
        <v>1287</v>
      </c>
      <c r="P1014" s="153">
        <v>55</v>
      </c>
      <c r="Q1014" s="151">
        <v>53</v>
      </c>
      <c r="R1014" s="151">
        <v>51</v>
      </c>
      <c r="S1014" s="154">
        <v>0.981693363844394</v>
      </c>
      <c r="T1014" s="154">
        <v>0.982142857142857</v>
      </c>
      <c r="U1014" s="155">
        <v>0.981481481481482</v>
      </c>
      <c r="V1014" s="155">
        <v>1</v>
      </c>
      <c r="W1014" s="173">
        <v>0.000661375661375585</v>
      </c>
      <c r="X1014" s="158">
        <v>384</v>
      </c>
      <c r="Y1014" s="208">
        <v>378</v>
      </c>
      <c r="Z1014" s="208">
        <v>386</v>
      </c>
      <c r="AA1014" s="208">
        <v>379</v>
      </c>
      <c r="AB1014" s="209">
        <v>0.984375</v>
      </c>
      <c r="AC1014" s="155">
        <v>0.981865284974093</v>
      </c>
      <c r="AD1014" s="173">
        <v>0.00250971502590669</v>
      </c>
    </row>
    <row r="1015" spans="1:30">
      <c r="A1015" s="175" t="s">
        <v>927</v>
      </c>
      <c r="B1015" s="214" t="s">
        <v>1829</v>
      </c>
      <c r="C1015" s="214" t="s">
        <v>1014</v>
      </c>
      <c r="D1015" s="153">
        <v>25</v>
      </c>
      <c r="E1015" s="153">
        <v>22</v>
      </c>
      <c r="F1015" s="151">
        <v>25</v>
      </c>
      <c r="G1015" s="151">
        <v>25</v>
      </c>
      <c r="H1015" s="151">
        <v>23</v>
      </c>
      <c r="I1015" s="151">
        <v>23</v>
      </c>
      <c r="J1015" s="172">
        <v>0.9</v>
      </c>
      <c r="K1015" s="154">
        <v>0.88</v>
      </c>
      <c r="L1015" s="154">
        <v>1</v>
      </c>
      <c r="M1015" s="154">
        <v>1</v>
      </c>
      <c r="N1015" s="207">
        <v>597</v>
      </c>
      <c r="O1015" s="153">
        <v>571</v>
      </c>
      <c r="P1015" s="153">
        <v>22</v>
      </c>
      <c r="Q1015" s="151">
        <v>25</v>
      </c>
      <c r="R1015" s="151">
        <v>22</v>
      </c>
      <c r="S1015" s="154">
        <v>0.956448911222781</v>
      </c>
      <c r="T1015" s="154">
        <v>0.88</v>
      </c>
      <c r="U1015" s="155">
        <v>1</v>
      </c>
      <c r="V1015" s="155">
        <v>0.956521739130435</v>
      </c>
      <c r="W1015" s="173">
        <v>-0.12</v>
      </c>
      <c r="X1015" s="158">
        <v>171</v>
      </c>
      <c r="Y1015" s="208">
        <v>159</v>
      </c>
      <c r="Z1015" s="208">
        <v>172</v>
      </c>
      <c r="AA1015" s="208">
        <v>167</v>
      </c>
      <c r="AB1015" s="209">
        <v>0.929824561403509</v>
      </c>
      <c r="AC1015" s="155">
        <v>0.970930232558139</v>
      </c>
      <c r="AD1015" s="173">
        <v>-0.0411056711546307</v>
      </c>
    </row>
    <row r="1016" spans="1:30">
      <c r="A1016" s="175" t="s">
        <v>927</v>
      </c>
      <c r="B1016" s="214" t="s">
        <v>1829</v>
      </c>
      <c r="C1016" s="214" t="s">
        <v>1015</v>
      </c>
      <c r="D1016" s="153">
        <v>35</v>
      </c>
      <c r="E1016" s="153">
        <v>35</v>
      </c>
      <c r="F1016" s="151">
        <v>35</v>
      </c>
      <c r="G1016" s="151">
        <v>35</v>
      </c>
      <c r="H1016" s="151">
        <v>31</v>
      </c>
      <c r="I1016" s="151">
        <v>29</v>
      </c>
      <c r="J1016" s="172">
        <v>0.9</v>
      </c>
      <c r="K1016" s="154">
        <v>1</v>
      </c>
      <c r="L1016" s="154">
        <v>1</v>
      </c>
      <c r="M1016" s="154">
        <v>0.935483870967742</v>
      </c>
      <c r="N1016" s="207">
        <v>846</v>
      </c>
      <c r="O1016" s="153">
        <v>820</v>
      </c>
      <c r="P1016" s="153">
        <v>34</v>
      </c>
      <c r="Q1016" s="151">
        <v>35</v>
      </c>
      <c r="R1016" s="151">
        <v>29</v>
      </c>
      <c r="S1016" s="154">
        <v>0.969267139479905</v>
      </c>
      <c r="T1016" s="154">
        <v>0.971428571428571</v>
      </c>
      <c r="U1016" s="155">
        <v>1</v>
      </c>
      <c r="V1016" s="155">
        <v>0.935483870967742</v>
      </c>
      <c r="W1016" s="173">
        <v>-0.0285714285714286</v>
      </c>
      <c r="X1016" s="158">
        <v>242</v>
      </c>
      <c r="Y1016" s="208">
        <v>235</v>
      </c>
      <c r="Z1016" s="208">
        <v>248</v>
      </c>
      <c r="AA1016" s="208">
        <v>238</v>
      </c>
      <c r="AB1016" s="209">
        <v>0.971074380165289</v>
      </c>
      <c r="AC1016" s="155">
        <v>0.959677419354839</v>
      </c>
      <c r="AD1016" s="173">
        <v>0.0113969608104505</v>
      </c>
    </row>
    <row r="1017" spans="1:30">
      <c r="A1017" s="175" t="s">
        <v>927</v>
      </c>
      <c r="B1017" s="214" t="s">
        <v>1831</v>
      </c>
      <c r="C1017" s="214" t="s">
        <v>1016</v>
      </c>
      <c r="D1017" s="153">
        <v>34</v>
      </c>
      <c r="E1017" s="153">
        <v>34</v>
      </c>
      <c r="F1017" s="151">
        <v>32</v>
      </c>
      <c r="G1017" s="151">
        <v>31</v>
      </c>
      <c r="H1017" s="151">
        <v>26</v>
      </c>
      <c r="I1017" s="151">
        <v>26</v>
      </c>
      <c r="J1017" s="172">
        <v>0.9</v>
      </c>
      <c r="K1017" s="154">
        <v>1</v>
      </c>
      <c r="L1017" s="154">
        <v>0.96875</v>
      </c>
      <c r="M1017" s="154">
        <v>1</v>
      </c>
      <c r="N1017" s="207">
        <v>773</v>
      </c>
      <c r="O1017" s="153">
        <v>729</v>
      </c>
      <c r="P1017" s="153">
        <v>34</v>
      </c>
      <c r="Q1017" s="151">
        <v>31</v>
      </c>
      <c r="R1017" s="151">
        <v>25</v>
      </c>
      <c r="S1017" s="154">
        <v>0.943078913324709</v>
      </c>
      <c r="T1017" s="154">
        <v>1</v>
      </c>
      <c r="U1017" s="155">
        <v>0.96875</v>
      </c>
      <c r="V1017" s="155">
        <v>0.961538461538462</v>
      </c>
      <c r="W1017" s="173">
        <v>0.03125</v>
      </c>
      <c r="X1017" s="158">
        <v>224</v>
      </c>
      <c r="Y1017" s="208">
        <v>215</v>
      </c>
      <c r="Z1017" s="208">
        <v>224</v>
      </c>
      <c r="AA1017" s="208">
        <v>212</v>
      </c>
      <c r="AB1017" s="209">
        <v>0.959821428571429</v>
      </c>
      <c r="AC1017" s="155">
        <v>0.946428571428571</v>
      </c>
      <c r="AD1017" s="173">
        <v>0.0133928571428572</v>
      </c>
    </row>
    <row r="1018" spans="1:30">
      <c r="A1018" s="175" t="s">
        <v>927</v>
      </c>
      <c r="B1018" s="214" t="s">
        <v>1831</v>
      </c>
      <c r="C1018" s="214" t="s">
        <v>1017</v>
      </c>
      <c r="D1018" s="153">
        <v>27</v>
      </c>
      <c r="E1018" s="153">
        <v>26</v>
      </c>
      <c r="F1018" s="151">
        <v>21</v>
      </c>
      <c r="G1018" s="151">
        <v>20</v>
      </c>
      <c r="H1018" s="151">
        <v>21</v>
      </c>
      <c r="I1018" s="151">
        <v>21</v>
      </c>
      <c r="J1018" s="172">
        <v>0.9</v>
      </c>
      <c r="K1018" s="154">
        <v>0.962962962962963</v>
      </c>
      <c r="L1018" s="154">
        <v>0.952380952380952</v>
      </c>
      <c r="M1018" s="154">
        <v>1</v>
      </c>
      <c r="N1018" s="207">
        <v>603</v>
      </c>
      <c r="O1018" s="153">
        <v>564</v>
      </c>
      <c r="P1018" s="153">
        <v>26</v>
      </c>
      <c r="Q1018" s="151">
        <v>20</v>
      </c>
      <c r="R1018" s="151">
        <v>20</v>
      </c>
      <c r="S1018" s="154">
        <v>0.935323383084577</v>
      </c>
      <c r="T1018" s="154">
        <v>0.962962962962963</v>
      </c>
      <c r="U1018" s="155">
        <v>0.952380952380952</v>
      </c>
      <c r="V1018" s="155">
        <v>0.952380952380952</v>
      </c>
      <c r="W1018" s="173">
        <v>0.0105820105820106</v>
      </c>
      <c r="X1018" s="158">
        <v>171</v>
      </c>
      <c r="Y1018" s="208">
        <v>164</v>
      </c>
      <c r="Z1018" s="208">
        <v>183</v>
      </c>
      <c r="AA1018" s="208">
        <v>167</v>
      </c>
      <c r="AB1018" s="209">
        <v>0.95906432748538</v>
      </c>
      <c r="AC1018" s="155">
        <v>0.912568306010929</v>
      </c>
      <c r="AD1018" s="173">
        <v>0.0464960214744511</v>
      </c>
    </row>
    <row r="1019" spans="1:30">
      <c r="A1019" s="175" t="s">
        <v>927</v>
      </c>
      <c r="B1019" s="214" t="s">
        <v>1831</v>
      </c>
      <c r="C1019" s="214" t="s">
        <v>1018</v>
      </c>
      <c r="D1019" s="153">
        <v>39</v>
      </c>
      <c r="E1019" s="153">
        <v>39</v>
      </c>
      <c r="F1019" s="151">
        <v>39</v>
      </c>
      <c r="G1019" s="151">
        <v>38</v>
      </c>
      <c r="H1019" s="151">
        <v>31</v>
      </c>
      <c r="I1019" s="151">
        <v>27</v>
      </c>
      <c r="J1019" s="172">
        <v>0.9</v>
      </c>
      <c r="K1019" s="154">
        <v>1</v>
      </c>
      <c r="L1019" s="154">
        <v>0.974358974358974</v>
      </c>
      <c r="M1019" s="154">
        <v>0.870967741935484</v>
      </c>
      <c r="N1019" s="207">
        <v>847</v>
      </c>
      <c r="O1019" s="153">
        <v>784</v>
      </c>
      <c r="P1019" s="153">
        <v>37</v>
      </c>
      <c r="Q1019" s="151">
        <v>37</v>
      </c>
      <c r="R1019" s="151">
        <v>25</v>
      </c>
      <c r="S1019" s="154">
        <v>0.925619834710744</v>
      </c>
      <c r="T1019" s="154">
        <v>0.948717948717949</v>
      </c>
      <c r="U1019" s="155">
        <v>0.948717948717949</v>
      </c>
      <c r="V1019" s="155">
        <v>0.806451612903226</v>
      </c>
      <c r="W1019" s="173">
        <v>0</v>
      </c>
      <c r="X1019" s="158">
        <v>250</v>
      </c>
      <c r="Y1019" s="208">
        <v>230</v>
      </c>
      <c r="Z1019" s="208">
        <v>257</v>
      </c>
      <c r="AA1019" s="208">
        <v>240</v>
      </c>
      <c r="AB1019" s="209">
        <v>0.92</v>
      </c>
      <c r="AC1019" s="155">
        <v>0.933852140077821</v>
      </c>
      <c r="AD1019" s="173">
        <v>-0.013852140077821</v>
      </c>
    </row>
    <row r="1020" spans="1:30">
      <c r="A1020" s="175" t="s">
        <v>927</v>
      </c>
      <c r="B1020" s="214" t="s">
        <v>1831</v>
      </c>
      <c r="C1020" s="214" t="s">
        <v>1019</v>
      </c>
      <c r="D1020" s="153">
        <v>30</v>
      </c>
      <c r="E1020" s="153">
        <v>29</v>
      </c>
      <c r="F1020" s="151">
        <v>27</v>
      </c>
      <c r="G1020" s="151">
        <v>27</v>
      </c>
      <c r="H1020" s="151">
        <v>27</v>
      </c>
      <c r="I1020" s="151">
        <v>26</v>
      </c>
      <c r="J1020" s="172">
        <v>0.9</v>
      </c>
      <c r="K1020" s="154">
        <v>0.966666666666667</v>
      </c>
      <c r="L1020" s="154">
        <v>1</v>
      </c>
      <c r="M1020" s="154">
        <v>0.962962962962963</v>
      </c>
      <c r="N1020" s="207">
        <v>694</v>
      </c>
      <c r="O1020" s="153">
        <v>668</v>
      </c>
      <c r="P1020" s="153">
        <v>29</v>
      </c>
      <c r="Q1020" s="151">
        <v>27</v>
      </c>
      <c r="R1020" s="151">
        <v>26</v>
      </c>
      <c r="S1020" s="154">
        <v>0.962536023054755</v>
      </c>
      <c r="T1020" s="154">
        <v>0.966666666666667</v>
      </c>
      <c r="U1020" s="155">
        <v>1</v>
      </c>
      <c r="V1020" s="155">
        <v>0.962962962962963</v>
      </c>
      <c r="W1020" s="173">
        <v>-0.0333333333333333</v>
      </c>
      <c r="X1020" s="158">
        <v>199</v>
      </c>
      <c r="Y1020" s="208">
        <v>192</v>
      </c>
      <c r="Z1020" s="208">
        <v>201</v>
      </c>
      <c r="AA1020" s="208">
        <v>192</v>
      </c>
      <c r="AB1020" s="209">
        <v>0.964824120603015</v>
      </c>
      <c r="AC1020" s="155">
        <v>0.955223880597015</v>
      </c>
      <c r="AD1020" s="173">
        <v>0.00960024000600013</v>
      </c>
    </row>
    <row r="1021" spans="1:30">
      <c r="A1021" s="175" t="s">
        <v>927</v>
      </c>
      <c r="B1021" s="214" t="s">
        <v>1831</v>
      </c>
      <c r="C1021" s="214" t="s">
        <v>1020</v>
      </c>
      <c r="D1021" s="153">
        <v>38</v>
      </c>
      <c r="E1021" s="153">
        <v>38</v>
      </c>
      <c r="F1021" s="151">
        <v>34</v>
      </c>
      <c r="G1021" s="151">
        <v>34</v>
      </c>
      <c r="H1021" s="151">
        <v>28</v>
      </c>
      <c r="I1021" s="151">
        <v>27</v>
      </c>
      <c r="J1021" s="172">
        <v>0.9</v>
      </c>
      <c r="K1021" s="154">
        <v>1</v>
      </c>
      <c r="L1021" s="154">
        <v>1</v>
      </c>
      <c r="M1021" s="154">
        <v>0.964285714285714</v>
      </c>
      <c r="N1021" s="207">
        <v>805</v>
      </c>
      <c r="O1021" s="153">
        <v>757</v>
      </c>
      <c r="P1021" s="153">
        <v>36</v>
      </c>
      <c r="Q1021" s="151">
        <v>33</v>
      </c>
      <c r="R1021" s="151">
        <v>27</v>
      </c>
      <c r="S1021" s="154">
        <v>0.940372670807453</v>
      </c>
      <c r="T1021" s="154">
        <v>0.947368421052632</v>
      </c>
      <c r="U1021" s="155">
        <v>0.970588235294118</v>
      </c>
      <c r="V1021" s="155">
        <v>0.964285714285714</v>
      </c>
      <c r="W1021" s="173">
        <v>-0.0232198142414861</v>
      </c>
      <c r="X1021" s="158">
        <v>231</v>
      </c>
      <c r="Y1021" s="208">
        <v>218</v>
      </c>
      <c r="Z1021" s="208">
        <v>232</v>
      </c>
      <c r="AA1021" s="208">
        <v>221</v>
      </c>
      <c r="AB1021" s="209">
        <v>0.943722943722944</v>
      </c>
      <c r="AC1021" s="155">
        <v>0.952586206896552</v>
      </c>
      <c r="AD1021" s="173">
        <v>-0.00886326317360797</v>
      </c>
    </row>
    <row r="1022" spans="1:30">
      <c r="A1022" s="175" t="s">
        <v>927</v>
      </c>
      <c r="B1022" s="214" t="s">
        <v>1831</v>
      </c>
      <c r="C1022" s="214" t="s">
        <v>1021</v>
      </c>
      <c r="D1022" s="153">
        <v>47</v>
      </c>
      <c r="E1022" s="153">
        <v>47</v>
      </c>
      <c r="F1022" s="151">
        <v>41</v>
      </c>
      <c r="G1022" s="151">
        <v>41</v>
      </c>
      <c r="H1022" s="151">
        <v>40</v>
      </c>
      <c r="I1022" s="151">
        <v>38</v>
      </c>
      <c r="J1022" s="172">
        <v>0.9</v>
      </c>
      <c r="K1022" s="154">
        <v>1</v>
      </c>
      <c r="L1022" s="154">
        <v>1</v>
      </c>
      <c r="M1022" s="154">
        <v>0.95</v>
      </c>
      <c r="N1022" s="207">
        <v>1026</v>
      </c>
      <c r="O1022" s="153">
        <v>971</v>
      </c>
      <c r="P1022" s="153">
        <v>47</v>
      </c>
      <c r="Q1022" s="151">
        <v>41</v>
      </c>
      <c r="R1022" s="151">
        <v>38</v>
      </c>
      <c r="S1022" s="154">
        <v>0.946393762183236</v>
      </c>
      <c r="T1022" s="154">
        <v>1</v>
      </c>
      <c r="U1022" s="155">
        <v>1</v>
      </c>
      <c r="V1022" s="155">
        <v>0.95</v>
      </c>
      <c r="W1022" s="173">
        <v>0</v>
      </c>
      <c r="X1022" s="158">
        <v>305</v>
      </c>
      <c r="Y1022" s="208">
        <v>292</v>
      </c>
      <c r="Z1022" s="208">
        <v>301</v>
      </c>
      <c r="AA1022" s="208">
        <v>283</v>
      </c>
      <c r="AB1022" s="209">
        <v>0.957377049180328</v>
      </c>
      <c r="AC1022" s="155">
        <v>0.940199335548173</v>
      </c>
      <c r="AD1022" s="173">
        <v>0.017177713632155</v>
      </c>
    </row>
    <row r="1023" spans="1:30">
      <c r="A1023" s="175" t="s">
        <v>927</v>
      </c>
      <c r="B1023" s="214" t="s">
        <v>1829</v>
      </c>
      <c r="C1023" s="214" t="s">
        <v>1022</v>
      </c>
      <c r="D1023" s="153">
        <v>39</v>
      </c>
      <c r="E1023" s="153">
        <v>39</v>
      </c>
      <c r="F1023" s="151">
        <v>38</v>
      </c>
      <c r="G1023" s="151">
        <v>38</v>
      </c>
      <c r="H1023" s="151">
        <v>28</v>
      </c>
      <c r="I1023" s="151">
        <v>28</v>
      </c>
      <c r="J1023" s="172">
        <v>0.9</v>
      </c>
      <c r="K1023" s="154">
        <v>1</v>
      </c>
      <c r="L1023" s="154">
        <v>1</v>
      </c>
      <c r="M1023" s="154">
        <v>1</v>
      </c>
      <c r="N1023" s="207">
        <v>867</v>
      </c>
      <c r="O1023" s="153">
        <v>828</v>
      </c>
      <c r="P1023" s="153">
        <v>38</v>
      </c>
      <c r="Q1023" s="151">
        <v>37</v>
      </c>
      <c r="R1023" s="151">
        <v>27</v>
      </c>
      <c r="S1023" s="154">
        <v>0.955017301038062</v>
      </c>
      <c r="T1023" s="154">
        <v>0.974358974358974</v>
      </c>
      <c r="U1023" s="155">
        <v>0.973684210526316</v>
      </c>
      <c r="V1023" s="155">
        <v>0.964285714285714</v>
      </c>
      <c r="W1023" s="173">
        <v>0.00067476383265852</v>
      </c>
      <c r="X1023" s="158">
        <v>246</v>
      </c>
      <c r="Y1023" s="208">
        <v>238</v>
      </c>
      <c r="Z1023" s="208">
        <v>267</v>
      </c>
      <c r="AA1023" s="208">
        <v>255</v>
      </c>
      <c r="AB1023" s="209">
        <v>0.967479674796748</v>
      </c>
      <c r="AC1023" s="155">
        <v>0.955056179775281</v>
      </c>
      <c r="AD1023" s="173">
        <v>0.0124234950214671</v>
      </c>
    </row>
    <row r="1024" spans="1:30">
      <c r="A1024" s="175" t="s">
        <v>927</v>
      </c>
      <c r="B1024" s="214" t="s">
        <v>1829</v>
      </c>
      <c r="C1024" s="214" t="s">
        <v>1023</v>
      </c>
      <c r="D1024" s="153">
        <v>22</v>
      </c>
      <c r="E1024" s="153">
        <v>22</v>
      </c>
      <c r="F1024" s="151">
        <v>23</v>
      </c>
      <c r="G1024" s="151">
        <v>23</v>
      </c>
      <c r="H1024" s="151">
        <v>22</v>
      </c>
      <c r="I1024" s="151">
        <v>22</v>
      </c>
      <c r="J1024" s="172">
        <v>0.9</v>
      </c>
      <c r="K1024" s="154">
        <v>1</v>
      </c>
      <c r="L1024" s="154">
        <v>1</v>
      </c>
      <c r="M1024" s="154">
        <v>1</v>
      </c>
      <c r="N1024" s="207">
        <v>521</v>
      </c>
      <c r="O1024" s="153">
        <v>438</v>
      </c>
      <c r="P1024" s="153">
        <v>19</v>
      </c>
      <c r="Q1024" s="151">
        <v>17</v>
      </c>
      <c r="R1024" s="151">
        <v>18</v>
      </c>
      <c r="S1024" s="154">
        <v>0.840690978886756</v>
      </c>
      <c r="T1024" s="154">
        <v>0.863636363636364</v>
      </c>
      <c r="U1024" s="155">
        <v>0.739130434782609</v>
      </c>
      <c r="V1024" s="155">
        <v>0.818181818181818</v>
      </c>
      <c r="W1024" s="173">
        <v>0.124505928853755</v>
      </c>
      <c r="X1024" s="158">
        <v>155</v>
      </c>
      <c r="Y1024" s="208">
        <v>127</v>
      </c>
      <c r="Z1024" s="208">
        <v>152</v>
      </c>
      <c r="AA1024" s="208">
        <v>126</v>
      </c>
      <c r="AB1024" s="209">
        <v>0.819354838709677</v>
      </c>
      <c r="AC1024" s="155">
        <v>0.828947368421053</v>
      </c>
      <c r="AD1024" s="173">
        <v>-0.00959252971137525</v>
      </c>
    </row>
    <row r="1025" spans="1:30">
      <c r="A1025" s="175" t="s">
        <v>927</v>
      </c>
      <c r="B1025" s="214" t="s">
        <v>1829</v>
      </c>
      <c r="C1025" s="214" t="s">
        <v>1024</v>
      </c>
      <c r="D1025" s="153">
        <v>23</v>
      </c>
      <c r="E1025" s="153">
        <v>23</v>
      </c>
      <c r="F1025" s="151">
        <v>21</v>
      </c>
      <c r="G1025" s="151">
        <v>20</v>
      </c>
      <c r="H1025" s="151">
        <v>19</v>
      </c>
      <c r="I1025" s="151">
        <v>17</v>
      </c>
      <c r="J1025" s="172">
        <v>0.9</v>
      </c>
      <c r="K1025" s="154">
        <v>1</v>
      </c>
      <c r="L1025" s="154">
        <v>0.952380952380952</v>
      </c>
      <c r="M1025" s="154">
        <v>0.894736842105263</v>
      </c>
      <c r="N1025" s="207">
        <v>497</v>
      </c>
      <c r="O1025" s="153">
        <v>441</v>
      </c>
      <c r="P1025" s="153">
        <v>19</v>
      </c>
      <c r="Q1025" s="151">
        <v>20</v>
      </c>
      <c r="R1025" s="151">
        <v>12</v>
      </c>
      <c r="S1025" s="154">
        <v>0.887323943661972</v>
      </c>
      <c r="T1025" s="154">
        <v>0.826086956521739</v>
      </c>
      <c r="U1025" s="155">
        <v>0.952380952380952</v>
      </c>
      <c r="V1025" s="155">
        <v>0.631578947368421</v>
      </c>
      <c r="W1025" s="173">
        <v>-0.126293995859213</v>
      </c>
      <c r="X1025" s="158">
        <v>145</v>
      </c>
      <c r="Y1025" s="208">
        <v>128</v>
      </c>
      <c r="Z1025" s="208">
        <v>145</v>
      </c>
      <c r="AA1025" s="208">
        <v>135</v>
      </c>
      <c r="AB1025" s="209">
        <v>0.882758620689655</v>
      </c>
      <c r="AC1025" s="155">
        <v>0.931034482758621</v>
      </c>
      <c r="AD1025" s="173">
        <v>-0.0482758620689655</v>
      </c>
    </row>
    <row r="1026" spans="1:30">
      <c r="A1026" s="175" t="s">
        <v>927</v>
      </c>
      <c r="B1026" s="214" t="s">
        <v>1829</v>
      </c>
      <c r="C1026" s="214" t="s">
        <v>1025</v>
      </c>
      <c r="D1026" s="153">
        <v>11</v>
      </c>
      <c r="E1026" s="153">
        <v>11</v>
      </c>
      <c r="F1026" s="151">
        <v>11</v>
      </c>
      <c r="G1026" s="151">
        <v>11</v>
      </c>
      <c r="H1026" s="151">
        <v>8</v>
      </c>
      <c r="I1026" s="151">
        <v>8</v>
      </c>
      <c r="J1026" s="172">
        <v>0.9</v>
      </c>
      <c r="K1026" s="154">
        <v>1</v>
      </c>
      <c r="L1026" s="154">
        <v>1</v>
      </c>
      <c r="M1026" s="154">
        <v>1</v>
      </c>
      <c r="N1026" s="207">
        <v>224</v>
      </c>
      <c r="O1026" s="153">
        <v>170</v>
      </c>
      <c r="P1026" s="153">
        <v>8</v>
      </c>
      <c r="Q1026" s="151">
        <v>10</v>
      </c>
      <c r="R1026" s="151">
        <v>7</v>
      </c>
      <c r="S1026" s="154">
        <v>0.758928571428571</v>
      </c>
      <c r="T1026" s="154">
        <v>0.727272727272727</v>
      </c>
      <c r="U1026" s="155">
        <v>0.909090909090909</v>
      </c>
      <c r="V1026" s="155">
        <v>0.875</v>
      </c>
      <c r="W1026" s="173">
        <v>-0.181818181818182</v>
      </c>
      <c r="X1026" s="158">
        <v>71</v>
      </c>
      <c r="Y1026" s="208">
        <v>54</v>
      </c>
      <c r="Z1026" s="208">
        <v>68</v>
      </c>
      <c r="AA1026" s="208">
        <v>51</v>
      </c>
      <c r="AB1026" s="209">
        <v>0.76056338028169</v>
      </c>
      <c r="AC1026" s="155">
        <v>0.75</v>
      </c>
      <c r="AD1026" s="173">
        <v>0.0105633802816901</v>
      </c>
    </row>
    <row r="1027" spans="1:30">
      <c r="A1027" s="175" t="s">
        <v>927</v>
      </c>
      <c r="B1027" s="214" t="s">
        <v>1829</v>
      </c>
      <c r="C1027" s="214" t="s">
        <v>1026</v>
      </c>
      <c r="D1027" s="153">
        <v>0</v>
      </c>
      <c r="E1027" s="153">
        <v>0</v>
      </c>
      <c r="F1027" s="151">
        <v>0</v>
      </c>
      <c r="G1027" s="151">
        <v>0</v>
      </c>
      <c r="H1027" s="151">
        <v>0</v>
      </c>
      <c r="I1027" s="151">
        <v>0</v>
      </c>
      <c r="J1027" s="172">
        <v>0.9</v>
      </c>
      <c r="K1027" s="154">
        <v>0</v>
      </c>
      <c r="L1027" s="154">
        <v>0</v>
      </c>
      <c r="M1027" s="154">
        <v>0</v>
      </c>
      <c r="N1027" s="207">
        <v>0</v>
      </c>
      <c r="O1027" s="153">
        <v>0</v>
      </c>
      <c r="P1027" s="153">
        <v>0</v>
      </c>
      <c r="Q1027" s="151">
        <v>0</v>
      </c>
      <c r="R1027" s="151">
        <v>0</v>
      </c>
      <c r="S1027" s="154">
        <v>0</v>
      </c>
      <c r="T1027" s="154">
        <v>0</v>
      </c>
      <c r="U1027" s="155">
        <v>0</v>
      </c>
      <c r="V1027" s="155">
        <v>0</v>
      </c>
      <c r="W1027" s="173">
        <v>0</v>
      </c>
      <c r="X1027" s="158">
        <v>0</v>
      </c>
      <c r="Y1027" s="208">
        <v>0</v>
      </c>
      <c r="Z1027" s="208">
        <v>0</v>
      </c>
      <c r="AA1027" s="208">
        <v>0</v>
      </c>
      <c r="AB1027" s="209">
        <v>0</v>
      </c>
      <c r="AC1027" s="155">
        <v>0</v>
      </c>
      <c r="AD1027" s="173">
        <v>0</v>
      </c>
    </row>
    <row r="1028" spans="1:30">
      <c r="A1028" s="175" t="s">
        <v>927</v>
      </c>
      <c r="B1028" s="214" t="s">
        <v>1829</v>
      </c>
      <c r="C1028" s="214" t="s">
        <v>1027</v>
      </c>
      <c r="D1028" s="153">
        <v>39</v>
      </c>
      <c r="E1028" s="153">
        <v>38</v>
      </c>
      <c r="F1028" s="151">
        <v>39</v>
      </c>
      <c r="G1028" s="151">
        <v>38</v>
      </c>
      <c r="H1028" s="151">
        <v>35</v>
      </c>
      <c r="I1028" s="151">
        <v>34</v>
      </c>
      <c r="J1028" s="172">
        <v>0.9</v>
      </c>
      <c r="K1028" s="154">
        <v>0.974358974358974</v>
      </c>
      <c r="L1028" s="154">
        <v>0.974358974358974</v>
      </c>
      <c r="M1028" s="154">
        <v>0.971428571428571</v>
      </c>
      <c r="N1028" s="207">
        <v>880</v>
      </c>
      <c r="O1028" s="153">
        <v>758</v>
      </c>
      <c r="P1028" s="153">
        <v>35</v>
      </c>
      <c r="Q1028" s="151">
        <v>34</v>
      </c>
      <c r="R1028" s="151">
        <v>30</v>
      </c>
      <c r="S1028" s="154">
        <v>0.861363636363636</v>
      </c>
      <c r="T1028" s="154">
        <v>0.897435897435897</v>
      </c>
      <c r="U1028" s="155">
        <v>0.871794871794872</v>
      </c>
      <c r="V1028" s="155">
        <v>0.857142857142857</v>
      </c>
      <c r="W1028" s="173">
        <v>0.0256410256410257</v>
      </c>
      <c r="X1028" s="158">
        <v>254</v>
      </c>
      <c r="Y1028" s="208">
        <v>225</v>
      </c>
      <c r="Z1028" s="208">
        <v>269</v>
      </c>
      <c r="AA1028" s="208">
        <v>226</v>
      </c>
      <c r="AB1028" s="209">
        <v>0.885826771653543</v>
      </c>
      <c r="AC1028" s="155">
        <v>0.840148698884758</v>
      </c>
      <c r="AD1028" s="173">
        <v>0.0456780727687849</v>
      </c>
    </row>
    <row r="1029" spans="1:30">
      <c r="A1029" s="175" t="s">
        <v>927</v>
      </c>
      <c r="B1029" s="214" t="s">
        <v>1829</v>
      </c>
      <c r="C1029" s="214" t="s">
        <v>1028</v>
      </c>
      <c r="D1029" s="153">
        <v>0</v>
      </c>
      <c r="E1029" s="153">
        <v>0</v>
      </c>
      <c r="F1029" s="151">
        <v>0</v>
      </c>
      <c r="G1029" s="151">
        <v>0</v>
      </c>
      <c r="H1029" s="151">
        <v>0</v>
      </c>
      <c r="I1029" s="151">
        <v>0</v>
      </c>
      <c r="J1029" s="172">
        <v>0.9</v>
      </c>
      <c r="K1029" s="154">
        <v>0</v>
      </c>
      <c r="L1029" s="154">
        <v>0</v>
      </c>
      <c r="M1029" s="154">
        <v>0</v>
      </c>
      <c r="N1029" s="207">
        <v>0</v>
      </c>
      <c r="O1029" s="153">
        <v>0</v>
      </c>
      <c r="P1029" s="153">
        <v>0</v>
      </c>
      <c r="Q1029" s="151">
        <v>0</v>
      </c>
      <c r="R1029" s="151">
        <v>0</v>
      </c>
      <c r="S1029" s="154">
        <v>0</v>
      </c>
      <c r="T1029" s="154">
        <v>0</v>
      </c>
      <c r="U1029" s="155">
        <v>0</v>
      </c>
      <c r="V1029" s="155">
        <v>0</v>
      </c>
      <c r="W1029" s="173">
        <v>0</v>
      </c>
      <c r="X1029" s="158">
        <v>0</v>
      </c>
      <c r="Y1029" s="208">
        <v>0</v>
      </c>
      <c r="Z1029" s="208">
        <v>0</v>
      </c>
      <c r="AA1029" s="208">
        <v>0</v>
      </c>
      <c r="AB1029" s="209">
        <v>0</v>
      </c>
      <c r="AC1029" s="155">
        <v>0</v>
      </c>
      <c r="AD1029" s="173">
        <v>0</v>
      </c>
    </row>
    <row r="1030" spans="1:30">
      <c r="A1030" s="175" t="s">
        <v>927</v>
      </c>
      <c r="B1030" s="214" t="s">
        <v>1829</v>
      </c>
      <c r="C1030" s="214" t="s">
        <v>1029</v>
      </c>
      <c r="D1030" s="153">
        <v>0</v>
      </c>
      <c r="E1030" s="153">
        <v>0</v>
      </c>
      <c r="F1030" s="151">
        <v>0</v>
      </c>
      <c r="G1030" s="151">
        <v>0</v>
      </c>
      <c r="H1030" s="151">
        <v>0</v>
      </c>
      <c r="I1030" s="151">
        <v>0</v>
      </c>
      <c r="J1030" s="172">
        <v>0.9</v>
      </c>
      <c r="K1030" s="154">
        <v>0</v>
      </c>
      <c r="L1030" s="154">
        <v>0</v>
      </c>
      <c r="M1030" s="154">
        <v>0</v>
      </c>
      <c r="N1030" s="207">
        <v>0</v>
      </c>
      <c r="O1030" s="153">
        <v>0</v>
      </c>
      <c r="P1030" s="153">
        <v>0</v>
      </c>
      <c r="Q1030" s="151">
        <v>0</v>
      </c>
      <c r="R1030" s="151">
        <v>0</v>
      </c>
      <c r="S1030" s="154">
        <v>0</v>
      </c>
      <c r="T1030" s="154">
        <v>0</v>
      </c>
      <c r="U1030" s="155">
        <v>0</v>
      </c>
      <c r="V1030" s="155">
        <v>0</v>
      </c>
      <c r="W1030" s="173">
        <v>0</v>
      </c>
      <c r="X1030" s="158">
        <v>0</v>
      </c>
      <c r="Y1030" s="208">
        <v>0</v>
      </c>
      <c r="Z1030" s="208">
        <v>0</v>
      </c>
      <c r="AA1030" s="208">
        <v>0</v>
      </c>
      <c r="AB1030" s="209">
        <v>0</v>
      </c>
      <c r="AC1030" s="155">
        <v>0</v>
      </c>
      <c r="AD1030" s="173">
        <v>0</v>
      </c>
    </row>
    <row r="1031" spans="1:30">
      <c r="A1031" s="175" t="s">
        <v>927</v>
      </c>
      <c r="B1031" s="214" t="s">
        <v>1829</v>
      </c>
      <c r="C1031" s="214" t="s">
        <v>1030</v>
      </c>
      <c r="D1031" s="153">
        <v>21</v>
      </c>
      <c r="E1031" s="153">
        <v>21</v>
      </c>
      <c r="F1031" s="151">
        <v>21</v>
      </c>
      <c r="G1031" s="151">
        <v>21</v>
      </c>
      <c r="H1031" s="151">
        <v>16</v>
      </c>
      <c r="I1031" s="151">
        <v>16</v>
      </c>
      <c r="J1031" s="172">
        <v>0.9</v>
      </c>
      <c r="K1031" s="154">
        <v>1</v>
      </c>
      <c r="L1031" s="154">
        <v>1</v>
      </c>
      <c r="M1031" s="154">
        <v>1</v>
      </c>
      <c r="N1031" s="207">
        <v>470</v>
      </c>
      <c r="O1031" s="153">
        <v>424</v>
      </c>
      <c r="P1031" s="153">
        <v>19</v>
      </c>
      <c r="Q1031" s="151">
        <v>20</v>
      </c>
      <c r="R1031" s="151">
        <v>14</v>
      </c>
      <c r="S1031" s="154">
        <v>0.902127659574468</v>
      </c>
      <c r="T1031" s="154">
        <v>0.904761904761905</v>
      </c>
      <c r="U1031" s="155">
        <v>0.952380952380952</v>
      </c>
      <c r="V1031" s="155">
        <v>0.875</v>
      </c>
      <c r="W1031" s="173">
        <v>-0.0476190476190476</v>
      </c>
      <c r="X1031" s="158">
        <v>131</v>
      </c>
      <c r="Y1031" s="208">
        <v>114</v>
      </c>
      <c r="Z1031" s="208">
        <v>145</v>
      </c>
      <c r="AA1031" s="208">
        <v>129</v>
      </c>
      <c r="AB1031" s="209">
        <v>0.870229007633588</v>
      </c>
      <c r="AC1031" s="155">
        <v>0.889655172413793</v>
      </c>
      <c r="AD1031" s="173">
        <v>-0.0194261647802053</v>
      </c>
    </row>
    <row r="1032" spans="1:30">
      <c r="A1032" s="175" t="s">
        <v>927</v>
      </c>
      <c r="B1032" s="214" t="s">
        <v>1829</v>
      </c>
      <c r="C1032" s="214" t="s">
        <v>1031</v>
      </c>
      <c r="D1032" s="153">
        <v>0</v>
      </c>
      <c r="E1032" s="153">
        <v>0</v>
      </c>
      <c r="F1032" s="151">
        <v>0</v>
      </c>
      <c r="G1032" s="151">
        <v>0</v>
      </c>
      <c r="H1032" s="151">
        <v>0</v>
      </c>
      <c r="I1032" s="151">
        <v>0</v>
      </c>
      <c r="J1032" s="172">
        <v>0.9</v>
      </c>
      <c r="K1032" s="154">
        <v>0</v>
      </c>
      <c r="L1032" s="154">
        <v>0</v>
      </c>
      <c r="M1032" s="154">
        <v>0</v>
      </c>
      <c r="N1032" s="207">
        <v>0</v>
      </c>
      <c r="O1032" s="153">
        <v>0</v>
      </c>
      <c r="P1032" s="153">
        <v>0</v>
      </c>
      <c r="Q1032" s="151">
        <v>0</v>
      </c>
      <c r="R1032" s="151">
        <v>0</v>
      </c>
      <c r="S1032" s="154">
        <v>0</v>
      </c>
      <c r="T1032" s="154">
        <v>0</v>
      </c>
      <c r="U1032" s="155">
        <v>0</v>
      </c>
      <c r="V1032" s="155">
        <v>0</v>
      </c>
      <c r="W1032" s="173">
        <v>0</v>
      </c>
      <c r="X1032" s="158">
        <v>0</v>
      </c>
      <c r="Y1032" s="208">
        <v>0</v>
      </c>
      <c r="Z1032" s="208">
        <v>0</v>
      </c>
      <c r="AA1032" s="208">
        <v>0</v>
      </c>
      <c r="AB1032" s="209">
        <v>0</v>
      </c>
      <c r="AC1032" s="155">
        <v>0</v>
      </c>
      <c r="AD1032" s="173">
        <v>0</v>
      </c>
    </row>
    <row r="1033" spans="1:30">
      <c r="A1033" s="175" t="s">
        <v>927</v>
      </c>
      <c r="B1033" s="214" t="s">
        <v>1829</v>
      </c>
      <c r="C1033" s="214" t="s">
        <v>1032</v>
      </c>
      <c r="D1033" s="153">
        <v>16</v>
      </c>
      <c r="E1033" s="153">
        <v>16</v>
      </c>
      <c r="F1033" s="151">
        <v>16</v>
      </c>
      <c r="G1033" s="151">
        <v>16</v>
      </c>
      <c r="H1033" s="151">
        <v>14</v>
      </c>
      <c r="I1033" s="151">
        <v>14</v>
      </c>
      <c r="J1033" s="172">
        <v>0.9</v>
      </c>
      <c r="K1033" s="154">
        <v>1</v>
      </c>
      <c r="L1033" s="154">
        <v>1</v>
      </c>
      <c r="M1033" s="154">
        <v>1</v>
      </c>
      <c r="N1033" s="207">
        <v>348</v>
      </c>
      <c r="O1033" s="153">
        <v>288</v>
      </c>
      <c r="P1033" s="153">
        <v>11</v>
      </c>
      <c r="Q1033" s="151">
        <v>10</v>
      </c>
      <c r="R1033" s="151">
        <v>11</v>
      </c>
      <c r="S1033" s="154">
        <v>0.827586206896552</v>
      </c>
      <c r="T1033" s="154">
        <v>0.6875</v>
      </c>
      <c r="U1033" s="155">
        <v>0.625</v>
      </c>
      <c r="V1033" s="155">
        <v>0.785714285714286</v>
      </c>
      <c r="W1033" s="173">
        <v>0.0625</v>
      </c>
      <c r="X1033" s="158">
        <v>101</v>
      </c>
      <c r="Y1033" s="208">
        <v>74</v>
      </c>
      <c r="Z1033" s="208">
        <v>100</v>
      </c>
      <c r="AA1033" s="208">
        <v>85</v>
      </c>
      <c r="AB1033" s="209">
        <v>0.732673267326733</v>
      </c>
      <c r="AC1033" s="155">
        <v>0.85</v>
      </c>
      <c r="AD1033" s="173">
        <v>-0.117326732673267</v>
      </c>
    </row>
    <row r="1034" spans="1:30">
      <c r="A1034" s="175" t="s">
        <v>927</v>
      </c>
      <c r="B1034" s="214" t="s">
        <v>1829</v>
      </c>
      <c r="C1034" s="214" t="s">
        <v>1033</v>
      </c>
      <c r="D1034" s="153">
        <v>29</v>
      </c>
      <c r="E1034" s="153">
        <v>29</v>
      </c>
      <c r="F1034" s="151">
        <v>30</v>
      </c>
      <c r="G1034" s="151">
        <v>30</v>
      </c>
      <c r="H1034" s="151">
        <v>24</v>
      </c>
      <c r="I1034" s="151">
        <v>24</v>
      </c>
      <c r="J1034" s="172">
        <v>0.9</v>
      </c>
      <c r="K1034" s="154">
        <v>1</v>
      </c>
      <c r="L1034" s="154">
        <v>1</v>
      </c>
      <c r="M1034" s="154">
        <v>1</v>
      </c>
      <c r="N1034" s="207">
        <v>659</v>
      </c>
      <c r="O1034" s="153">
        <v>602</v>
      </c>
      <c r="P1034" s="153">
        <v>23</v>
      </c>
      <c r="Q1034" s="151">
        <v>26</v>
      </c>
      <c r="R1034" s="151">
        <v>22</v>
      </c>
      <c r="S1034" s="154">
        <v>0.91350531107739</v>
      </c>
      <c r="T1034" s="154">
        <v>0.793103448275862</v>
      </c>
      <c r="U1034" s="155">
        <v>0.866666666666667</v>
      </c>
      <c r="V1034" s="155">
        <v>0.916666666666667</v>
      </c>
      <c r="W1034" s="173">
        <v>-0.0735632183908046</v>
      </c>
      <c r="X1034" s="158">
        <v>188</v>
      </c>
      <c r="Y1034" s="208">
        <v>163</v>
      </c>
      <c r="Z1034" s="208">
        <v>199</v>
      </c>
      <c r="AA1034" s="208">
        <v>182</v>
      </c>
      <c r="AB1034" s="209">
        <v>0.867021276595745</v>
      </c>
      <c r="AC1034" s="155">
        <v>0.914572864321608</v>
      </c>
      <c r="AD1034" s="173">
        <v>-0.0475515877258633</v>
      </c>
    </row>
    <row r="1035" spans="1:30">
      <c r="A1035" s="175" t="s">
        <v>927</v>
      </c>
      <c r="B1035" s="214" t="s">
        <v>1829</v>
      </c>
      <c r="C1035" s="214" t="s">
        <v>1034</v>
      </c>
      <c r="D1035" s="153">
        <v>16</v>
      </c>
      <c r="E1035" s="153">
        <v>16</v>
      </c>
      <c r="F1035" s="151">
        <v>17</v>
      </c>
      <c r="G1035" s="151">
        <v>17</v>
      </c>
      <c r="H1035" s="151">
        <v>11</v>
      </c>
      <c r="I1035" s="151">
        <v>11</v>
      </c>
      <c r="J1035" s="172">
        <v>0.9</v>
      </c>
      <c r="K1035" s="154">
        <v>1</v>
      </c>
      <c r="L1035" s="154">
        <v>1</v>
      </c>
      <c r="M1035" s="154">
        <v>1</v>
      </c>
      <c r="N1035" s="207">
        <v>373</v>
      </c>
      <c r="O1035" s="153">
        <v>320</v>
      </c>
      <c r="P1035" s="153">
        <v>13</v>
      </c>
      <c r="Q1035" s="151">
        <v>16</v>
      </c>
      <c r="R1035" s="151">
        <v>9</v>
      </c>
      <c r="S1035" s="154">
        <v>0.857908847184987</v>
      </c>
      <c r="T1035" s="154">
        <v>0.8125</v>
      </c>
      <c r="U1035" s="155">
        <v>0.941176470588235</v>
      </c>
      <c r="V1035" s="155">
        <v>0.818181818181818</v>
      </c>
      <c r="W1035" s="173">
        <v>-0.128676470588235</v>
      </c>
      <c r="X1035" s="158">
        <v>108</v>
      </c>
      <c r="Y1035" s="208">
        <v>90</v>
      </c>
      <c r="Z1035" s="208">
        <v>112</v>
      </c>
      <c r="AA1035" s="208">
        <v>100</v>
      </c>
      <c r="AB1035" s="209">
        <v>0.833333333333333</v>
      </c>
      <c r="AC1035" s="155">
        <v>0.892857142857143</v>
      </c>
      <c r="AD1035" s="173">
        <v>-0.0595238095238095</v>
      </c>
    </row>
    <row r="1036" spans="1:30">
      <c r="A1036" s="175" t="s">
        <v>927</v>
      </c>
      <c r="B1036" s="214" t="s">
        <v>1829</v>
      </c>
      <c r="C1036" s="214" t="s">
        <v>1035</v>
      </c>
      <c r="D1036" s="153">
        <v>21</v>
      </c>
      <c r="E1036" s="153">
        <v>21</v>
      </c>
      <c r="F1036" s="151">
        <v>23</v>
      </c>
      <c r="G1036" s="151">
        <v>23</v>
      </c>
      <c r="H1036" s="151">
        <v>19</v>
      </c>
      <c r="I1036" s="151">
        <v>19</v>
      </c>
      <c r="J1036" s="172">
        <v>0.9</v>
      </c>
      <c r="K1036" s="154">
        <v>1</v>
      </c>
      <c r="L1036" s="154">
        <v>1</v>
      </c>
      <c r="M1036" s="154">
        <v>1</v>
      </c>
      <c r="N1036" s="207">
        <v>528</v>
      </c>
      <c r="O1036" s="153">
        <v>511</v>
      </c>
      <c r="P1036" s="153">
        <v>21</v>
      </c>
      <c r="Q1036" s="151">
        <v>23</v>
      </c>
      <c r="R1036" s="151">
        <v>19</v>
      </c>
      <c r="S1036" s="154">
        <v>0.96780303030303</v>
      </c>
      <c r="T1036" s="154">
        <v>1</v>
      </c>
      <c r="U1036" s="155">
        <v>1</v>
      </c>
      <c r="V1036" s="155">
        <v>1</v>
      </c>
      <c r="W1036" s="173">
        <v>0</v>
      </c>
      <c r="X1036" s="158">
        <v>154</v>
      </c>
      <c r="Y1036" s="208">
        <v>150</v>
      </c>
      <c r="Z1036" s="208">
        <v>160</v>
      </c>
      <c r="AA1036" s="208">
        <v>158</v>
      </c>
      <c r="AB1036" s="209">
        <v>0.974025974025974</v>
      </c>
      <c r="AC1036" s="155">
        <v>0.9875</v>
      </c>
      <c r="AD1036" s="173">
        <v>-0.013474025974026</v>
      </c>
    </row>
    <row r="1037" spans="1:30">
      <c r="A1037" s="175" t="s">
        <v>927</v>
      </c>
      <c r="B1037" s="214" t="s">
        <v>1829</v>
      </c>
      <c r="C1037" s="214" t="s">
        <v>1036</v>
      </c>
      <c r="D1037" s="153">
        <v>32</v>
      </c>
      <c r="E1037" s="153">
        <v>31</v>
      </c>
      <c r="F1037" s="151">
        <v>30</v>
      </c>
      <c r="G1037" s="151">
        <v>30</v>
      </c>
      <c r="H1037" s="151">
        <v>27</v>
      </c>
      <c r="I1037" s="151">
        <v>26</v>
      </c>
      <c r="J1037" s="172">
        <v>0.9</v>
      </c>
      <c r="K1037" s="154">
        <v>0.96875</v>
      </c>
      <c r="L1037" s="154">
        <v>1</v>
      </c>
      <c r="M1037" s="154">
        <v>0.962962962962963</v>
      </c>
      <c r="N1037" s="207">
        <v>689</v>
      </c>
      <c r="O1037" s="153">
        <v>507</v>
      </c>
      <c r="P1037" s="153">
        <v>22</v>
      </c>
      <c r="Q1037" s="151">
        <v>22</v>
      </c>
      <c r="R1037" s="151">
        <v>21</v>
      </c>
      <c r="S1037" s="154">
        <v>0.735849056603774</v>
      </c>
      <c r="T1037" s="154">
        <v>0.6875</v>
      </c>
      <c r="U1037" s="155">
        <v>0.733333333333333</v>
      </c>
      <c r="V1037" s="155">
        <v>0.777777777777778</v>
      </c>
      <c r="W1037" s="173">
        <v>-0.0458333333333333</v>
      </c>
      <c r="X1037" s="158">
        <v>203</v>
      </c>
      <c r="Y1037" s="208">
        <v>147</v>
      </c>
      <c r="Z1037" s="208">
        <v>209</v>
      </c>
      <c r="AA1037" s="208">
        <v>154</v>
      </c>
      <c r="AB1037" s="209">
        <v>0.724137931034483</v>
      </c>
      <c r="AC1037" s="155">
        <v>0.736842105263158</v>
      </c>
      <c r="AD1037" s="173">
        <v>-0.0127041742286751</v>
      </c>
    </row>
    <row r="1038" spans="1:30">
      <c r="A1038" s="175" t="s">
        <v>927</v>
      </c>
      <c r="B1038" s="214" t="s">
        <v>1829</v>
      </c>
      <c r="C1038" s="214" t="s">
        <v>1037</v>
      </c>
      <c r="D1038" s="153">
        <v>30</v>
      </c>
      <c r="E1038" s="153">
        <v>30</v>
      </c>
      <c r="F1038" s="151">
        <v>30</v>
      </c>
      <c r="G1038" s="151">
        <v>30</v>
      </c>
      <c r="H1038" s="151">
        <v>25</v>
      </c>
      <c r="I1038" s="151">
        <v>25</v>
      </c>
      <c r="J1038" s="172">
        <v>0.9</v>
      </c>
      <c r="K1038" s="154">
        <v>1</v>
      </c>
      <c r="L1038" s="154">
        <v>1</v>
      </c>
      <c r="M1038" s="154">
        <v>1</v>
      </c>
      <c r="N1038" s="207">
        <v>681</v>
      </c>
      <c r="O1038" s="153">
        <v>646</v>
      </c>
      <c r="P1038" s="153">
        <v>30</v>
      </c>
      <c r="Q1038" s="151">
        <v>29</v>
      </c>
      <c r="R1038" s="151">
        <v>23</v>
      </c>
      <c r="S1038" s="154">
        <v>0.948604992657856</v>
      </c>
      <c r="T1038" s="154">
        <v>1</v>
      </c>
      <c r="U1038" s="155">
        <v>0.966666666666667</v>
      </c>
      <c r="V1038" s="155">
        <v>0.92</v>
      </c>
      <c r="W1038" s="173">
        <v>0.0333333333333333</v>
      </c>
      <c r="X1038" s="158">
        <v>198</v>
      </c>
      <c r="Y1038" s="208">
        <v>189</v>
      </c>
      <c r="Z1038" s="208">
        <v>202</v>
      </c>
      <c r="AA1038" s="208">
        <v>190</v>
      </c>
      <c r="AB1038" s="209">
        <v>0.954545454545455</v>
      </c>
      <c r="AC1038" s="155">
        <v>0.940594059405941</v>
      </c>
      <c r="AD1038" s="173">
        <v>0.013951395139514</v>
      </c>
    </row>
    <row r="1039" spans="1:30">
      <c r="A1039" s="175" t="s">
        <v>927</v>
      </c>
      <c r="B1039" s="214" t="s">
        <v>1829</v>
      </c>
      <c r="C1039" s="214" t="s">
        <v>1038</v>
      </c>
      <c r="D1039" s="153">
        <v>16</v>
      </c>
      <c r="E1039" s="153">
        <v>16</v>
      </c>
      <c r="F1039" s="151">
        <v>16</v>
      </c>
      <c r="G1039" s="151">
        <v>16</v>
      </c>
      <c r="H1039" s="151">
        <v>14</v>
      </c>
      <c r="I1039" s="151">
        <v>14</v>
      </c>
      <c r="J1039" s="172">
        <v>0.9</v>
      </c>
      <c r="K1039" s="154">
        <v>1</v>
      </c>
      <c r="L1039" s="154">
        <v>1</v>
      </c>
      <c r="M1039" s="154">
        <v>1</v>
      </c>
      <c r="N1039" s="207">
        <v>352</v>
      </c>
      <c r="O1039" s="153">
        <v>269</v>
      </c>
      <c r="P1039" s="153">
        <v>12</v>
      </c>
      <c r="Q1039" s="151">
        <v>12</v>
      </c>
      <c r="R1039" s="151">
        <v>10</v>
      </c>
      <c r="S1039" s="154">
        <v>0.764204545454545</v>
      </c>
      <c r="T1039" s="154">
        <v>0.75</v>
      </c>
      <c r="U1039" s="155">
        <v>0.75</v>
      </c>
      <c r="V1039" s="155">
        <v>0.714285714285714</v>
      </c>
      <c r="W1039" s="173">
        <v>0</v>
      </c>
      <c r="X1039" s="158">
        <v>103</v>
      </c>
      <c r="Y1039" s="208">
        <v>77</v>
      </c>
      <c r="Z1039" s="208">
        <v>105</v>
      </c>
      <c r="AA1039" s="208">
        <v>86</v>
      </c>
      <c r="AB1039" s="209">
        <v>0.747572815533981</v>
      </c>
      <c r="AC1039" s="155">
        <v>0.819047619047619</v>
      </c>
      <c r="AD1039" s="173">
        <v>-0.0714748035136384</v>
      </c>
    </row>
    <row r="1040" spans="1:30">
      <c r="A1040" s="175" t="s">
        <v>927</v>
      </c>
      <c r="B1040" s="214" t="s">
        <v>1829</v>
      </c>
      <c r="C1040" s="214" t="s">
        <v>1039</v>
      </c>
      <c r="D1040" s="153">
        <v>10</v>
      </c>
      <c r="E1040" s="153">
        <v>10</v>
      </c>
      <c r="F1040" s="151">
        <v>10</v>
      </c>
      <c r="G1040" s="151">
        <v>10</v>
      </c>
      <c r="H1040" s="151">
        <v>9</v>
      </c>
      <c r="I1040" s="151">
        <v>9</v>
      </c>
      <c r="J1040" s="172">
        <v>0.9</v>
      </c>
      <c r="K1040" s="154">
        <v>1</v>
      </c>
      <c r="L1040" s="154">
        <v>1</v>
      </c>
      <c r="M1040" s="154">
        <v>1</v>
      </c>
      <c r="N1040" s="207">
        <v>216</v>
      </c>
      <c r="O1040" s="153">
        <v>161</v>
      </c>
      <c r="P1040" s="153">
        <v>6</v>
      </c>
      <c r="Q1040" s="151">
        <v>9</v>
      </c>
      <c r="R1040" s="151">
        <v>8</v>
      </c>
      <c r="S1040" s="154">
        <v>0.74537037037037</v>
      </c>
      <c r="T1040" s="154">
        <v>0.6</v>
      </c>
      <c r="U1040" s="155">
        <v>0.9</v>
      </c>
      <c r="V1040" s="155">
        <v>0.888888888888889</v>
      </c>
      <c r="W1040" s="173">
        <v>-0.3</v>
      </c>
      <c r="X1040" s="158">
        <v>68</v>
      </c>
      <c r="Y1040" s="208">
        <v>50</v>
      </c>
      <c r="Z1040" s="208">
        <v>67</v>
      </c>
      <c r="AA1040" s="208">
        <v>40</v>
      </c>
      <c r="AB1040" s="209">
        <v>0.735294117647059</v>
      </c>
      <c r="AC1040" s="155">
        <v>0.597014925373134</v>
      </c>
      <c r="AD1040" s="173">
        <v>0.138279192273925</v>
      </c>
    </row>
    <row r="1041" spans="1:30">
      <c r="A1041" s="175" t="s">
        <v>927</v>
      </c>
      <c r="B1041" s="214" t="s">
        <v>1830</v>
      </c>
      <c r="C1041" s="214" t="s">
        <v>1040</v>
      </c>
      <c r="D1041" s="153">
        <v>24</v>
      </c>
      <c r="E1041" s="153">
        <v>24</v>
      </c>
      <c r="F1041" s="151">
        <v>27</v>
      </c>
      <c r="G1041" s="151">
        <v>27</v>
      </c>
      <c r="H1041" s="151">
        <v>21</v>
      </c>
      <c r="I1041" s="151">
        <v>21</v>
      </c>
      <c r="J1041" s="172">
        <v>0.9</v>
      </c>
      <c r="K1041" s="154">
        <v>1</v>
      </c>
      <c r="L1041" s="154">
        <v>1</v>
      </c>
      <c r="M1041" s="154">
        <v>1</v>
      </c>
      <c r="N1041" s="207">
        <v>561</v>
      </c>
      <c r="O1041" s="153">
        <v>483</v>
      </c>
      <c r="P1041" s="153">
        <v>19</v>
      </c>
      <c r="Q1041" s="151">
        <v>22</v>
      </c>
      <c r="R1041" s="151">
        <v>18</v>
      </c>
      <c r="S1041" s="154">
        <v>0.86096256684492</v>
      </c>
      <c r="T1041" s="154">
        <v>0.791666666666667</v>
      </c>
      <c r="U1041" s="155">
        <v>0.814814814814815</v>
      </c>
      <c r="V1041" s="155">
        <v>0.857142857142857</v>
      </c>
      <c r="W1041" s="173">
        <v>-0.0231481481481481</v>
      </c>
      <c r="X1041" s="158">
        <v>161</v>
      </c>
      <c r="Y1041" s="208">
        <v>137</v>
      </c>
      <c r="Z1041" s="208">
        <v>170</v>
      </c>
      <c r="AA1041" s="208">
        <v>144</v>
      </c>
      <c r="AB1041" s="209">
        <v>0.850931677018634</v>
      </c>
      <c r="AC1041" s="155">
        <v>0.847058823529412</v>
      </c>
      <c r="AD1041" s="173">
        <v>0.00387285348922184</v>
      </c>
    </row>
    <row r="1042" spans="1:30">
      <c r="A1042" s="175" t="s">
        <v>927</v>
      </c>
      <c r="B1042" s="214" t="s">
        <v>1830</v>
      </c>
      <c r="C1042" s="214" t="s">
        <v>1041</v>
      </c>
      <c r="D1042" s="153">
        <v>0</v>
      </c>
      <c r="E1042" s="153">
        <v>0</v>
      </c>
      <c r="F1042" s="151">
        <v>0</v>
      </c>
      <c r="G1042" s="151">
        <v>0</v>
      </c>
      <c r="H1042" s="151">
        <v>0</v>
      </c>
      <c r="I1042" s="151">
        <v>0</v>
      </c>
      <c r="J1042" s="172">
        <v>0.9</v>
      </c>
      <c r="K1042" s="154">
        <v>0</v>
      </c>
      <c r="L1042" s="154">
        <v>0</v>
      </c>
      <c r="M1042" s="154">
        <v>0</v>
      </c>
      <c r="N1042" s="207">
        <v>0</v>
      </c>
      <c r="O1042" s="153">
        <v>0</v>
      </c>
      <c r="P1042" s="153">
        <v>0</v>
      </c>
      <c r="Q1042" s="151">
        <v>0</v>
      </c>
      <c r="R1042" s="151">
        <v>0</v>
      </c>
      <c r="S1042" s="154">
        <v>0</v>
      </c>
      <c r="T1042" s="154">
        <v>0</v>
      </c>
      <c r="U1042" s="155">
        <v>0</v>
      </c>
      <c r="V1042" s="155">
        <v>0</v>
      </c>
      <c r="W1042" s="173">
        <v>0</v>
      </c>
      <c r="X1042" s="158">
        <v>0</v>
      </c>
      <c r="Y1042" s="208">
        <v>0</v>
      </c>
      <c r="Z1042" s="208">
        <v>0</v>
      </c>
      <c r="AA1042" s="208">
        <v>0</v>
      </c>
      <c r="AB1042" s="209">
        <v>0</v>
      </c>
      <c r="AC1042" s="155">
        <v>0</v>
      </c>
      <c r="AD1042" s="173">
        <v>0</v>
      </c>
    </row>
    <row r="1043" spans="1:30">
      <c r="A1043" s="175" t="s">
        <v>927</v>
      </c>
      <c r="B1043" s="214" t="s">
        <v>1830</v>
      </c>
      <c r="C1043" s="214" t="s">
        <v>1042</v>
      </c>
      <c r="D1043" s="153">
        <v>0</v>
      </c>
      <c r="E1043" s="153">
        <v>0</v>
      </c>
      <c r="F1043" s="151">
        <v>0</v>
      </c>
      <c r="G1043" s="151">
        <v>0</v>
      </c>
      <c r="H1043" s="151">
        <v>0</v>
      </c>
      <c r="I1043" s="151">
        <v>0</v>
      </c>
      <c r="J1043" s="172">
        <v>0.9</v>
      </c>
      <c r="K1043" s="154">
        <v>0</v>
      </c>
      <c r="L1043" s="154">
        <v>0</v>
      </c>
      <c r="M1043" s="154">
        <v>0</v>
      </c>
      <c r="N1043" s="207">
        <v>0</v>
      </c>
      <c r="O1043" s="153">
        <v>0</v>
      </c>
      <c r="P1043" s="153">
        <v>0</v>
      </c>
      <c r="Q1043" s="151">
        <v>0</v>
      </c>
      <c r="R1043" s="151">
        <v>0</v>
      </c>
      <c r="S1043" s="154">
        <v>0</v>
      </c>
      <c r="T1043" s="154">
        <v>0</v>
      </c>
      <c r="U1043" s="155">
        <v>0</v>
      </c>
      <c r="V1043" s="155">
        <v>0</v>
      </c>
      <c r="W1043" s="173">
        <v>0</v>
      </c>
      <c r="X1043" s="158">
        <v>0</v>
      </c>
      <c r="Y1043" s="208">
        <v>0</v>
      </c>
      <c r="Z1043" s="208">
        <v>0</v>
      </c>
      <c r="AA1043" s="208">
        <v>0</v>
      </c>
      <c r="AB1043" s="209">
        <v>0</v>
      </c>
      <c r="AC1043" s="155">
        <v>0</v>
      </c>
      <c r="AD1043" s="173">
        <v>0</v>
      </c>
    </row>
    <row r="1044" spans="1:30">
      <c r="A1044" s="175" t="s">
        <v>927</v>
      </c>
      <c r="B1044" s="214" t="s">
        <v>1830</v>
      </c>
      <c r="C1044" s="214" t="s">
        <v>1043</v>
      </c>
      <c r="D1044" s="153">
        <v>0</v>
      </c>
      <c r="E1044" s="153">
        <v>0</v>
      </c>
      <c r="F1044" s="151">
        <v>0</v>
      </c>
      <c r="G1044" s="151">
        <v>0</v>
      </c>
      <c r="H1044" s="151">
        <v>0</v>
      </c>
      <c r="I1044" s="151">
        <v>0</v>
      </c>
      <c r="J1044" s="172">
        <v>0.9</v>
      </c>
      <c r="K1044" s="154">
        <v>0</v>
      </c>
      <c r="L1044" s="154">
        <v>0</v>
      </c>
      <c r="M1044" s="154">
        <v>0</v>
      </c>
      <c r="N1044" s="207">
        <v>0</v>
      </c>
      <c r="O1044" s="153">
        <v>0</v>
      </c>
      <c r="P1044" s="153">
        <v>0</v>
      </c>
      <c r="Q1044" s="151">
        <v>0</v>
      </c>
      <c r="R1044" s="151">
        <v>0</v>
      </c>
      <c r="S1044" s="154">
        <v>0</v>
      </c>
      <c r="T1044" s="154">
        <v>0</v>
      </c>
      <c r="U1044" s="155">
        <v>0</v>
      </c>
      <c r="V1044" s="155">
        <v>0</v>
      </c>
      <c r="W1044" s="173">
        <v>0</v>
      </c>
      <c r="X1044" s="158">
        <v>0</v>
      </c>
      <c r="Y1044" s="208">
        <v>0</v>
      </c>
      <c r="Z1044" s="208">
        <v>0</v>
      </c>
      <c r="AA1044" s="208">
        <v>0</v>
      </c>
      <c r="AB1044" s="209">
        <v>0</v>
      </c>
      <c r="AC1044" s="155">
        <v>0</v>
      </c>
      <c r="AD1044" s="173">
        <v>0</v>
      </c>
    </row>
    <row r="1045" spans="1:30">
      <c r="A1045" s="175" t="s">
        <v>927</v>
      </c>
      <c r="B1045" s="214" t="s">
        <v>1830</v>
      </c>
      <c r="C1045" s="214" t="s">
        <v>1044</v>
      </c>
      <c r="D1045" s="153">
        <v>45</v>
      </c>
      <c r="E1045" s="153">
        <v>45</v>
      </c>
      <c r="F1045" s="151">
        <v>45</v>
      </c>
      <c r="G1045" s="151">
        <v>45</v>
      </c>
      <c r="H1045" s="151">
        <v>36</v>
      </c>
      <c r="I1045" s="151">
        <v>31</v>
      </c>
      <c r="J1045" s="172">
        <v>0.9</v>
      </c>
      <c r="K1045" s="154">
        <v>1</v>
      </c>
      <c r="L1045" s="154">
        <v>1</v>
      </c>
      <c r="M1045" s="154">
        <v>0.861111111111111</v>
      </c>
      <c r="N1045" s="207">
        <v>961</v>
      </c>
      <c r="O1045" s="153">
        <v>843</v>
      </c>
      <c r="P1045" s="153">
        <v>38</v>
      </c>
      <c r="Q1045" s="151">
        <v>42</v>
      </c>
      <c r="R1045" s="151">
        <v>28</v>
      </c>
      <c r="S1045" s="154">
        <v>0.877211238293444</v>
      </c>
      <c r="T1045" s="154">
        <v>0.844444444444444</v>
      </c>
      <c r="U1045" s="155">
        <v>0.933333333333333</v>
      </c>
      <c r="V1045" s="155">
        <v>0.777777777777778</v>
      </c>
      <c r="W1045" s="173">
        <v>-0.0888888888888889</v>
      </c>
      <c r="X1045" s="158">
        <v>278</v>
      </c>
      <c r="Y1045" s="208">
        <v>241</v>
      </c>
      <c r="Z1045" s="208">
        <v>289</v>
      </c>
      <c r="AA1045" s="208">
        <v>260</v>
      </c>
      <c r="AB1045" s="209">
        <v>0.866906474820144</v>
      </c>
      <c r="AC1045" s="155">
        <v>0.899653979238754</v>
      </c>
      <c r="AD1045" s="173">
        <v>-0.0327475044186104</v>
      </c>
    </row>
    <row r="1046" spans="1:30">
      <c r="A1046" s="175" t="s">
        <v>927</v>
      </c>
      <c r="B1046" s="214" t="s">
        <v>1830</v>
      </c>
      <c r="C1046" s="214" t="s">
        <v>1045</v>
      </c>
      <c r="D1046" s="153">
        <v>0</v>
      </c>
      <c r="E1046" s="153">
        <v>0</v>
      </c>
      <c r="F1046" s="151">
        <v>0</v>
      </c>
      <c r="G1046" s="151">
        <v>0</v>
      </c>
      <c r="H1046" s="151">
        <v>0</v>
      </c>
      <c r="I1046" s="151">
        <v>0</v>
      </c>
      <c r="J1046" s="172">
        <v>0.9</v>
      </c>
      <c r="K1046" s="154">
        <v>0</v>
      </c>
      <c r="L1046" s="154">
        <v>0</v>
      </c>
      <c r="M1046" s="154">
        <v>0</v>
      </c>
      <c r="N1046" s="207">
        <v>0</v>
      </c>
      <c r="O1046" s="153">
        <v>0</v>
      </c>
      <c r="P1046" s="153">
        <v>0</v>
      </c>
      <c r="Q1046" s="151">
        <v>0</v>
      </c>
      <c r="R1046" s="151">
        <v>0</v>
      </c>
      <c r="S1046" s="154">
        <v>0</v>
      </c>
      <c r="T1046" s="154">
        <v>0</v>
      </c>
      <c r="U1046" s="155">
        <v>0</v>
      </c>
      <c r="V1046" s="155">
        <v>0</v>
      </c>
      <c r="W1046" s="173">
        <v>0</v>
      </c>
      <c r="X1046" s="158">
        <v>0</v>
      </c>
      <c r="Y1046" s="208">
        <v>0</v>
      </c>
      <c r="Z1046" s="208">
        <v>0</v>
      </c>
      <c r="AA1046" s="208">
        <v>0</v>
      </c>
      <c r="AB1046" s="209">
        <v>0</v>
      </c>
      <c r="AC1046" s="155">
        <v>0</v>
      </c>
      <c r="AD1046" s="173">
        <v>0</v>
      </c>
    </row>
    <row r="1047" spans="1:30">
      <c r="A1047" s="175" t="s">
        <v>927</v>
      </c>
      <c r="B1047" s="214" t="s">
        <v>1830</v>
      </c>
      <c r="C1047" s="214" t="s">
        <v>1046</v>
      </c>
      <c r="D1047" s="153">
        <v>35</v>
      </c>
      <c r="E1047" s="153">
        <v>35</v>
      </c>
      <c r="F1047" s="151">
        <v>36</v>
      </c>
      <c r="G1047" s="151">
        <v>36</v>
      </c>
      <c r="H1047" s="151">
        <v>33</v>
      </c>
      <c r="I1047" s="151">
        <v>30</v>
      </c>
      <c r="J1047" s="172">
        <v>0.9</v>
      </c>
      <c r="K1047" s="154">
        <v>1</v>
      </c>
      <c r="L1047" s="154">
        <v>1</v>
      </c>
      <c r="M1047" s="154">
        <v>0.909090909090909</v>
      </c>
      <c r="N1047" s="207">
        <v>773</v>
      </c>
      <c r="O1047" s="153">
        <v>702</v>
      </c>
      <c r="P1047" s="153">
        <v>32</v>
      </c>
      <c r="Q1047" s="151">
        <v>35</v>
      </c>
      <c r="R1047" s="151">
        <v>30</v>
      </c>
      <c r="S1047" s="154">
        <v>0.908150064683053</v>
      </c>
      <c r="T1047" s="154">
        <v>0.914285714285714</v>
      </c>
      <c r="U1047" s="155">
        <v>0.972222222222222</v>
      </c>
      <c r="V1047" s="155">
        <v>0.909090909090909</v>
      </c>
      <c r="W1047" s="173">
        <v>-0.057936507936508</v>
      </c>
      <c r="X1047" s="158">
        <v>228</v>
      </c>
      <c r="Y1047" s="208">
        <v>204</v>
      </c>
      <c r="Z1047" s="208">
        <v>222</v>
      </c>
      <c r="AA1047" s="208">
        <v>205</v>
      </c>
      <c r="AB1047" s="209">
        <v>0.894736842105263</v>
      </c>
      <c r="AC1047" s="155">
        <v>0.923423423423423</v>
      </c>
      <c r="AD1047" s="173">
        <v>-0.0286865813181603</v>
      </c>
    </row>
    <row r="1048" spans="1:30">
      <c r="A1048" s="175" t="s">
        <v>927</v>
      </c>
      <c r="B1048" s="214" t="s">
        <v>1830</v>
      </c>
      <c r="C1048" s="214" t="s">
        <v>1047</v>
      </c>
      <c r="D1048" s="153">
        <v>0</v>
      </c>
      <c r="E1048" s="153">
        <v>0</v>
      </c>
      <c r="F1048" s="151">
        <v>0</v>
      </c>
      <c r="G1048" s="151">
        <v>0</v>
      </c>
      <c r="H1048" s="151">
        <v>0</v>
      </c>
      <c r="I1048" s="151">
        <v>0</v>
      </c>
      <c r="J1048" s="172">
        <v>0.9</v>
      </c>
      <c r="K1048" s="154">
        <v>0</v>
      </c>
      <c r="L1048" s="154">
        <v>0</v>
      </c>
      <c r="M1048" s="154">
        <v>0</v>
      </c>
      <c r="N1048" s="207">
        <v>0</v>
      </c>
      <c r="O1048" s="153">
        <v>0</v>
      </c>
      <c r="P1048" s="153">
        <v>0</v>
      </c>
      <c r="Q1048" s="151">
        <v>0</v>
      </c>
      <c r="R1048" s="151">
        <v>0</v>
      </c>
      <c r="S1048" s="154">
        <v>0</v>
      </c>
      <c r="T1048" s="154">
        <v>0</v>
      </c>
      <c r="U1048" s="155">
        <v>0</v>
      </c>
      <c r="V1048" s="155">
        <v>0</v>
      </c>
      <c r="W1048" s="173">
        <v>0</v>
      </c>
      <c r="X1048" s="158">
        <v>0</v>
      </c>
      <c r="Y1048" s="208">
        <v>0</v>
      </c>
      <c r="Z1048" s="208">
        <v>0</v>
      </c>
      <c r="AA1048" s="208">
        <v>0</v>
      </c>
      <c r="AB1048" s="209">
        <v>0</v>
      </c>
      <c r="AC1048" s="155">
        <v>0</v>
      </c>
      <c r="AD1048" s="173">
        <v>0</v>
      </c>
    </row>
    <row r="1049" spans="1:30">
      <c r="A1049" s="175" t="s">
        <v>927</v>
      </c>
      <c r="B1049" s="214" t="s">
        <v>1830</v>
      </c>
      <c r="C1049" s="214" t="s">
        <v>1048</v>
      </c>
      <c r="D1049" s="153">
        <v>0</v>
      </c>
      <c r="E1049" s="153">
        <v>0</v>
      </c>
      <c r="F1049" s="151">
        <v>0</v>
      </c>
      <c r="G1049" s="151">
        <v>0</v>
      </c>
      <c r="H1049" s="151">
        <v>0</v>
      </c>
      <c r="I1049" s="151">
        <v>0</v>
      </c>
      <c r="J1049" s="172">
        <v>0.9</v>
      </c>
      <c r="K1049" s="154">
        <v>0</v>
      </c>
      <c r="L1049" s="154">
        <v>0</v>
      </c>
      <c r="M1049" s="154">
        <v>0</v>
      </c>
      <c r="N1049" s="207">
        <v>0</v>
      </c>
      <c r="O1049" s="153">
        <v>0</v>
      </c>
      <c r="P1049" s="153">
        <v>0</v>
      </c>
      <c r="Q1049" s="151">
        <v>0</v>
      </c>
      <c r="R1049" s="151">
        <v>0</v>
      </c>
      <c r="S1049" s="154">
        <v>0</v>
      </c>
      <c r="T1049" s="154">
        <v>0</v>
      </c>
      <c r="U1049" s="155">
        <v>0</v>
      </c>
      <c r="V1049" s="155">
        <v>0</v>
      </c>
      <c r="W1049" s="173">
        <v>0</v>
      </c>
      <c r="X1049" s="158">
        <v>0</v>
      </c>
      <c r="Y1049" s="208">
        <v>0</v>
      </c>
      <c r="Z1049" s="208">
        <v>0</v>
      </c>
      <c r="AA1049" s="208">
        <v>0</v>
      </c>
      <c r="AB1049" s="209">
        <v>0</v>
      </c>
      <c r="AC1049" s="155">
        <v>0</v>
      </c>
      <c r="AD1049" s="173">
        <v>0</v>
      </c>
    </row>
    <row r="1050" spans="1:30">
      <c r="A1050" s="175" t="s">
        <v>927</v>
      </c>
      <c r="B1050" s="214" t="s">
        <v>1830</v>
      </c>
      <c r="C1050" s="214" t="s">
        <v>1049</v>
      </c>
      <c r="D1050" s="153">
        <v>0</v>
      </c>
      <c r="E1050" s="153">
        <v>0</v>
      </c>
      <c r="F1050" s="151">
        <v>0</v>
      </c>
      <c r="G1050" s="151">
        <v>0</v>
      </c>
      <c r="H1050" s="151">
        <v>0</v>
      </c>
      <c r="I1050" s="151">
        <v>0</v>
      </c>
      <c r="J1050" s="172">
        <v>0.9</v>
      </c>
      <c r="K1050" s="154">
        <v>0</v>
      </c>
      <c r="L1050" s="154">
        <v>0</v>
      </c>
      <c r="M1050" s="154">
        <v>0</v>
      </c>
      <c r="N1050" s="207">
        <v>0</v>
      </c>
      <c r="O1050" s="153">
        <v>0</v>
      </c>
      <c r="P1050" s="153">
        <v>0</v>
      </c>
      <c r="Q1050" s="151">
        <v>0</v>
      </c>
      <c r="R1050" s="151">
        <v>0</v>
      </c>
      <c r="S1050" s="154">
        <v>0</v>
      </c>
      <c r="T1050" s="154">
        <v>0</v>
      </c>
      <c r="U1050" s="155">
        <v>0</v>
      </c>
      <c r="V1050" s="155">
        <v>0</v>
      </c>
      <c r="W1050" s="173">
        <v>0</v>
      </c>
      <c r="X1050" s="158">
        <v>0</v>
      </c>
      <c r="Y1050" s="208">
        <v>0</v>
      </c>
      <c r="Z1050" s="208">
        <v>0</v>
      </c>
      <c r="AA1050" s="208">
        <v>0</v>
      </c>
      <c r="AB1050" s="209">
        <v>0</v>
      </c>
      <c r="AC1050" s="155">
        <v>0</v>
      </c>
      <c r="AD1050" s="173">
        <v>0</v>
      </c>
    </row>
    <row r="1051" spans="1:30">
      <c r="A1051" s="175" t="s">
        <v>927</v>
      </c>
      <c r="B1051" s="214" t="s">
        <v>1830</v>
      </c>
      <c r="C1051" s="214" t="s">
        <v>1050</v>
      </c>
      <c r="D1051" s="153">
        <v>15</v>
      </c>
      <c r="E1051" s="153">
        <v>14</v>
      </c>
      <c r="F1051" s="151">
        <v>15</v>
      </c>
      <c r="G1051" s="151">
        <v>14</v>
      </c>
      <c r="H1051" s="151">
        <v>14</v>
      </c>
      <c r="I1051" s="151">
        <v>14</v>
      </c>
      <c r="J1051" s="172">
        <v>0.9</v>
      </c>
      <c r="K1051" s="154">
        <v>0.933333333333333</v>
      </c>
      <c r="L1051" s="154">
        <v>0.933333333333333</v>
      </c>
      <c r="M1051" s="154">
        <v>1</v>
      </c>
      <c r="N1051" s="207">
        <v>378</v>
      </c>
      <c r="O1051" s="153">
        <v>343</v>
      </c>
      <c r="P1051" s="153">
        <v>14</v>
      </c>
      <c r="Q1051" s="151">
        <v>14</v>
      </c>
      <c r="R1051" s="151">
        <v>13</v>
      </c>
      <c r="S1051" s="154">
        <v>0.907407407407407</v>
      </c>
      <c r="T1051" s="154">
        <v>0.933333333333333</v>
      </c>
      <c r="U1051" s="155">
        <v>0.933333333333333</v>
      </c>
      <c r="V1051" s="155">
        <v>0.928571428571429</v>
      </c>
      <c r="W1051" s="173">
        <v>0</v>
      </c>
      <c r="X1051" s="158">
        <v>102</v>
      </c>
      <c r="Y1051" s="208">
        <v>96</v>
      </c>
      <c r="Z1051" s="208">
        <v>112</v>
      </c>
      <c r="AA1051" s="208">
        <v>101</v>
      </c>
      <c r="AB1051" s="209">
        <v>0.941176470588235</v>
      </c>
      <c r="AC1051" s="155">
        <v>0.901785714285714</v>
      </c>
      <c r="AD1051" s="173">
        <v>0.039390756302521</v>
      </c>
    </row>
    <row r="1052" spans="1:30">
      <c r="A1052" s="175" t="s">
        <v>927</v>
      </c>
      <c r="B1052" s="214" t="s">
        <v>1830</v>
      </c>
      <c r="C1052" s="214" t="s">
        <v>1051</v>
      </c>
      <c r="D1052" s="153">
        <v>0</v>
      </c>
      <c r="E1052" s="153">
        <v>0</v>
      </c>
      <c r="F1052" s="151">
        <v>0</v>
      </c>
      <c r="G1052" s="151">
        <v>0</v>
      </c>
      <c r="H1052" s="151">
        <v>0</v>
      </c>
      <c r="I1052" s="151">
        <v>0</v>
      </c>
      <c r="J1052" s="172">
        <v>0.9</v>
      </c>
      <c r="K1052" s="154">
        <v>0</v>
      </c>
      <c r="L1052" s="154">
        <v>0</v>
      </c>
      <c r="M1052" s="154">
        <v>0</v>
      </c>
      <c r="N1052" s="207">
        <v>0</v>
      </c>
      <c r="O1052" s="153">
        <v>0</v>
      </c>
      <c r="P1052" s="153">
        <v>0</v>
      </c>
      <c r="Q1052" s="151">
        <v>0</v>
      </c>
      <c r="R1052" s="151">
        <v>0</v>
      </c>
      <c r="S1052" s="154">
        <v>0</v>
      </c>
      <c r="T1052" s="154">
        <v>0</v>
      </c>
      <c r="U1052" s="155">
        <v>0</v>
      </c>
      <c r="V1052" s="155">
        <v>0</v>
      </c>
      <c r="W1052" s="173">
        <v>0</v>
      </c>
      <c r="X1052" s="158">
        <v>0</v>
      </c>
      <c r="Y1052" s="208">
        <v>0</v>
      </c>
      <c r="Z1052" s="208">
        <v>0</v>
      </c>
      <c r="AA1052" s="208">
        <v>0</v>
      </c>
      <c r="AB1052" s="209">
        <v>0</v>
      </c>
      <c r="AC1052" s="155">
        <v>0</v>
      </c>
      <c r="AD1052" s="173">
        <v>0</v>
      </c>
    </row>
    <row r="1053" spans="1:30">
      <c r="A1053" s="175" t="s">
        <v>927</v>
      </c>
      <c r="B1053" s="214" t="s">
        <v>1830</v>
      </c>
      <c r="C1053" s="214" t="s">
        <v>1052</v>
      </c>
      <c r="D1053" s="153">
        <v>0</v>
      </c>
      <c r="E1053" s="153">
        <v>0</v>
      </c>
      <c r="F1053" s="151">
        <v>0</v>
      </c>
      <c r="G1053" s="151">
        <v>0</v>
      </c>
      <c r="H1053" s="151">
        <v>0</v>
      </c>
      <c r="I1053" s="151">
        <v>0</v>
      </c>
      <c r="J1053" s="172">
        <v>0.9</v>
      </c>
      <c r="K1053" s="154">
        <v>0</v>
      </c>
      <c r="L1053" s="154">
        <v>0</v>
      </c>
      <c r="M1053" s="154">
        <v>0</v>
      </c>
      <c r="N1053" s="207">
        <v>0</v>
      </c>
      <c r="O1053" s="153">
        <v>0</v>
      </c>
      <c r="P1053" s="153">
        <v>0</v>
      </c>
      <c r="Q1053" s="151">
        <v>0</v>
      </c>
      <c r="R1053" s="151">
        <v>0</v>
      </c>
      <c r="S1053" s="154">
        <v>0</v>
      </c>
      <c r="T1053" s="154">
        <v>0</v>
      </c>
      <c r="U1053" s="155">
        <v>0</v>
      </c>
      <c r="V1053" s="155">
        <v>0</v>
      </c>
      <c r="W1053" s="173">
        <v>0</v>
      </c>
      <c r="X1053" s="158">
        <v>0</v>
      </c>
      <c r="Y1053" s="208">
        <v>0</v>
      </c>
      <c r="Z1053" s="208">
        <v>0</v>
      </c>
      <c r="AA1053" s="208">
        <v>0</v>
      </c>
      <c r="AB1053" s="209">
        <v>0</v>
      </c>
      <c r="AC1053" s="155">
        <v>0</v>
      </c>
      <c r="AD1053" s="173">
        <v>0</v>
      </c>
    </row>
    <row r="1054" spans="1:30">
      <c r="A1054" s="175" t="s">
        <v>927</v>
      </c>
      <c r="B1054" s="214" t="s">
        <v>1830</v>
      </c>
      <c r="C1054" s="214" t="s">
        <v>1053</v>
      </c>
      <c r="D1054" s="153">
        <v>0</v>
      </c>
      <c r="E1054" s="153">
        <v>0</v>
      </c>
      <c r="F1054" s="151">
        <v>0</v>
      </c>
      <c r="G1054" s="151">
        <v>0</v>
      </c>
      <c r="H1054" s="151">
        <v>0</v>
      </c>
      <c r="I1054" s="151">
        <v>0</v>
      </c>
      <c r="J1054" s="172">
        <v>0.9</v>
      </c>
      <c r="K1054" s="154">
        <v>0</v>
      </c>
      <c r="L1054" s="154">
        <v>0</v>
      </c>
      <c r="M1054" s="154">
        <v>0</v>
      </c>
      <c r="N1054" s="207">
        <v>0</v>
      </c>
      <c r="O1054" s="153">
        <v>0</v>
      </c>
      <c r="P1054" s="153">
        <v>0</v>
      </c>
      <c r="Q1054" s="151">
        <v>0</v>
      </c>
      <c r="R1054" s="151">
        <v>0</v>
      </c>
      <c r="S1054" s="154">
        <v>0</v>
      </c>
      <c r="T1054" s="154">
        <v>0</v>
      </c>
      <c r="U1054" s="155">
        <v>0</v>
      </c>
      <c r="V1054" s="155">
        <v>0</v>
      </c>
      <c r="W1054" s="173">
        <v>0</v>
      </c>
      <c r="X1054" s="158">
        <v>0</v>
      </c>
      <c r="Y1054" s="208">
        <v>0</v>
      </c>
      <c r="Z1054" s="208">
        <v>0</v>
      </c>
      <c r="AA1054" s="208">
        <v>0</v>
      </c>
      <c r="AB1054" s="209">
        <v>0</v>
      </c>
      <c r="AC1054" s="155">
        <v>0</v>
      </c>
      <c r="AD1054" s="173">
        <v>0</v>
      </c>
    </row>
    <row r="1055" spans="1:30">
      <c r="A1055" s="175" t="s">
        <v>927</v>
      </c>
      <c r="B1055" s="214" t="s">
        <v>1830</v>
      </c>
      <c r="C1055" s="214" t="s">
        <v>1054</v>
      </c>
      <c r="D1055" s="153">
        <v>0</v>
      </c>
      <c r="E1055" s="153">
        <v>0</v>
      </c>
      <c r="F1055" s="151">
        <v>0</v>
      </c>
      <c r="G1055" s="151">
        <v>0</v>
      </c>
      <c r="H1055" s="151">
        <v>0</v>
      </c>
      <c r="I1055" s="151">
        <v>0</v>
      </c>
      <c r="J1055" s="172">
        <v>0.9</v>
      </c>
      <c r="K1055" s="154">
        <v>0</v>
      </c>
      <c r="L1055" s="154">
        <v>0</v>
      </c>
      <c r="M1055" s="154">
        <v>0</v>
      </c>
      <c r="N1055" s="207">
        <v>0</v>
      </c>
      <c r="O1055" s="153">
        <v>0</v>
      </c>
      <c r="P1055" s="153">
        <v>0</v>
      </c>
      <c r="Q1055" s="151">
        <v>0</v>
      </c>
      <c r="R1055" s="151">
        <v>0</v>
      </c>
      <c r="S1055" s="154">
        <v>0</v>
      </c>
      <c r="T1055" s="154">
        <v>0</v>
      </c>
      <c r="U1055" s="155">
        <v>0</v>
      </c>
      <c r="V1055" s="155">
        <v>0</v>
      </c>
      <c r="W1055" s="173">
        <v>0</v>
      </c>
      <c r="X1055" s="158">
        <v>0</v>
      </c>
      <c r="Y1055" s="208">
        <v>0</v>
      </c>
      <c r="Z1055" s="208">
        <v>0</v>
      </c>
      <c r="AA1055" s="208">
        <v>0</v>
      </c>
      <c r="AB1055" s="209">
        <v>0</v>
      </c>
      <c r="AC1055" s="155">
        <v>0</v>
      </c>
      <c r="AD1055" s="173">
        <v>0</v>
      </c>
    </row>
    <row r="1056" spans="1:30">
      <c r="A1056" s="175" t="s">
        <v>927</v>
      </c>
      <c r="B1056" s="214" t="s">
        <v>1830</v>
      </c>
      <c r="C1056" s="214" t="s">
        <v>1055</v>
      </c>
      <c r="D1056" s="153">
        <v>19</v>
      </c>
      <c r="E1056" s="153">
        <v>19</v>
      </c>
      <c r="F1056" s="151">
        <v>18</v>
      </c>
      <c r="G1056" s="151">
        <v>18</v>
      </c>
      <c r="H1056" s="151">
        <v>15</v>
      </c>
      <c r="I1056" s="151">
        <v>14</v>
      </c>
      <c r="J1056" s="172">
        <v>0.9</v>
      </c>
      <c r="K1056" s="154">
        <v>1</v>
      </c>
      <c r="L1056" s="154">
        <v>1</v>
      </c>
      <c r="M1056" s="154">
        <v>0.933333333333333</v>
      </c>
      <c r="N1056" s="207">
        <v>447</v>
      </c>
      <c r="O1056" s="153">
        <v>428</v>
      </c>
      <c r="P1056" s="153">
        <v>19</v>
      </c>
      <c r="Q1056" s="151">
        <v>17</v>
      </c>
      <c r="R1056" s="151">
        <v>13</v>
      </c>
      <c r="S1056" s="154">
        <v>0.957494407158837</v>
      </c>
      <c r="T1056" s="154">
        <v>1</v>
      </c>
      <c r="U1056" s="155">
        <v>0.944444444444444</v>
      </c>
      <c r="V1056" s="155">
        <v>0.866666666666667</v>
      </c>
      <c r="W1056" s="173">
        <v>0.0555555555555556</v>
      </c>
      <c r="X1056" s="158">
        <v>128</v>
      </c>
      <c r="Y1056" s="208">
        <v>120</v>
      </c>
      <c r="Z1056" s="208">
        <v>132</v>
      </c>
      <c r="AA1056" s="208">
        <v>126</v>
      </c>
      <c r="AB1056" s="209">
        <v>0.9375</v>
      </c>
      <c r="AC1056" s="155">
        <v>0.954545454545455</v>
      </c>
      <c r="AD1056" s="173">
        <v>-0.0170454545454546</v>
      </c>
    </row>
    <row r="1057" spans="1:30">
      <c r="A1057" s="175" t="s">
        <v>927</v>
      </c>
      <c r="B1057" s="214" t="s">
        <v>1830</v>
      </c>
      <c r="C1057" s="214" t="s">
        <v>1056</v>
      </c>
      <c r="D1057" s="153">
        <v>32</v>
      </c>
      <c r="E1057" s="153">
        <v>31</v>
      </c>
      <c r="F1057" s="151">
        <v>32</v>
      </c>
      <c r="G1057" s="151">
        <v>32</v>
      </c>
      <c r="H1057" s="151">
        <v>24</v>
      </c>
      <c r="I1057" s="151">
        <v>24</v>
      </c>
      <c r="J1057" s="172">
        <v>0.9</v>
      </c>
      <c r="K1057" s="154">
        <v>0.96875</v>
      </c>
      <c r="L1057" s="154">
        <v>1</v>
      </c>
      <c r="M1057" s="154">
        <v>1</v>
      </c>
      <c r="N1057" s="207">
        <v>700</v>
      </c>
      <c r="O1057" s="153">
        <v>691</v>
      </c>
      <c r="P1057" s="153">
        <v>31</v>
      </c>
      <c r="Q1057" s="151">
        <v>32</v>
      </c>
      <c r="R1057" s="151">
        <v>24</v>
      </c>
      <c r="S1057" s="154">
        <v>0.987142857142857</v>
      </c>
      <c r="T1057" s="154">
        <v>0.96875</v>
      </c>
      <c r="U1057" s="155">
        <v>1</v>
      </c>
      <c r="V1057" s="155">
        <v>1</v>
      </c>
      <c r="W1057" s="173">
        <v>-0.03125</v>
      </c>
      <c r="X1057" s="158">
        <v>200</v>
      </c>
      <c r="Y1057" s="208">
        <v>199</v>
      </c>
      <c r="Z1057" s="208">
        <v>205</v>
      </c>
      <c r="AA1057" s="208">
        <v>200</v>
      </c>
      <c r="AB1057" s="209">
        <v>0.995</v>
      </c>
      <c r="AC1057" s="155">
        <v>0.975609756097561</v>
      </c>
      <c r="AD1057" s="173">
        <v>0.019390243902439</v>
      </c>
    </row>
    <row r="1058" spans="1:30">
      <c r="A1058" s="175" t="s">
        <v>927</v>
      </c>
      <c r="B1058" s="214" t="s">
        <v>1830</v>
      </c>
      <c r="C1058" s="214" t="s">
        <v>1057</v>
      </c>
      <c r="D1058" s="153">
        <v>35</v>
      </c>
      <c r="E1058" s="153">
        <v>33</v>
      </c>
      <c r="F1058" s="151">
        <v>36</v>
      </c>
      <c r="G1058" s="151">
        <v>36</v>
      </c>
      <c r="H1058" s="151">
        <v>32</v>
      </c>
      <c r="I1058" s="151">
        <v>28</v>
      </c>
      <c r="J1058" s="172">
        <v>0.9</v>
      </c>
      <c r="K1058" s="154">
        <v>0.942857142857143</v>
      </c>
      <c r="L1058" s="154">
        <v>1</v>
      </c>
      <c r="M1058" s="154">
        <v>0.875</v>
      </c>
      <c r="N1058" s="207">
        <v>776</v>
      </c>
      <c r="O1058" s="153">
        <v>657</v>
      </c>
      <c r="P1058" s="153">
        <v>33</v>
      </c>
      <c r="Q1058" s="151">
        <v>33</v>
      </c>
      <c r="R1058" s="151">
        <v>26</v>
      </c>
      <c r="S1058" s="154">
        <v>0.846649484536082</v>
      </c>
      <c r="T1058" s="154">
        <v>0.942857142857143</v>
      </c>
      <c r="U1058" s="155">
        <v>0.916666666666667</v>
      </c>
      <c r="V1058" s="155">
        <v>0.8125</v>
      </c>
      <c r="W1058" s="173">
        <v>0.0261904761904762</v>
      </c>
      <c r="X1058" s="158">
        <v>237</v>
      </c>
      <c r="Y1058" s="208">
        <v>202</v>
      </c>
      <c r="Z1058" s="208">
        <v>238</v>
      </c>
      <c r="AA1058" s="208">
        <v>208</v>
      </c>
      <c r="AB1058" s="209">
        <v>0.852320675105485</v>
      </c>
      <c r="AC1058" s="155">
        <v>0.873949579831933</v>
      </c>
      <c r="AD1058" s="173">
        <v>-0.0216289047264475</v>
      </c>
    </row>
    <row r="1059" spans="1:30">
      <c r="A1059" s="175" t="s">
        <v>927</v>
      </c>
      <c r="B1059" s="214" t="s">
        <v>1830</v>
      </c>
      <c r="C1059" s="214" t="s">
        <v>1058</v>
      </c>
      <c r="D1059" s="153">
        <v>26</v>
      </c>
      <c r="E1059" s="153">
        <v>25</v>
      </c>
      <c r="F1059" s="151">
        <v>30</v>
      </c>
      <c r="G1059" s="151">
        <v>29</v>
      </c>
      <c r="H1059" s="151">
        <v>27</v>
      </c>
      <c r="I1059" s="151">
        <v>25</v>
      </c>
      <c r="J1059" s="172">
        <v>0.9</v>
      </c>
      <c r="K1059" s="154">
        <v>0.961538461538462</v>
      </c>
      <c r="L1059" s="154">
        <v>0.966666666666667</v>
      </c>
      <c r="M1059" s="154">
        <v>0.925925925925926</v>
      </c>
      <c r="N1059" s="207">
        <v>639</v>
      </c>
      <c r="O1059" s="153">
        <v>595</v>
      </c>
      <c r="P1059" s="153">
        <v>24</v>
      </c>
      <c r="Q1059" s="151">
        <v>27</v>
      </c>
      <c r="R1059" s="151">
        <v>24</v>
      </c>
      <c r="S1059" s="154">
        <v>0.931142410015649</v>
      </c>
      <c r="T1059" s="154">
        <v>0.923076923076923</v>
      </c>
      <c r="U1059" s="155">
        <v>0.9</v>
      </c>
      <c r="V1059" s="155">
        <v>0.888888888888889</v>
      </c>
      <c r="W1059" s="173">
        <v>0.0230769230769231</v>
      </c>
      <c r="X1059" s="158">
        <v>191</v>
      </c>
      <c r="Y1059" s="208">
        <v>174</v>
      </c>
      <c r="Z1059" s="208">
        <v>186</v>
      </c>
      <c r="AA1059" s="208">
        <v>173</v>
      </c>
      <c r="AB1059" s="209">
        <v>0.910994764397906</v>
      </c>
      <c r="AC1059" s="155">
        <v>0.93010752688172</v>
      </c>
      <c r="AD1059" s="173">
        <v>-0.0191127624838147</v>
      </c>
    </row>
    <row r="1060" spans="1:30">
      <c r="A1060" s="175" t="s">
        <v>927</v>
      </c>
      <c r="B1060" s="214" t="s">
        <v>1830</v>
      </c>
      <c r="C1060" s="214" t="s">
        <v>1059</v>
      </c>
      <c r="D1060" s="153">
        <v>36</v>
      </c>
      <c r="E1060" s="153">
        <v>36</v>
      </c>
      <c r="F1060" s="151">
        <v>36</v>
      </c>
      <c r="G1060" s="151">
        <v>36</v>
      </c>
      <c r="H1060" s="151">
        <v>31</v>
      </c>
      <c r="I1060" s="151">
        <v>31</v>
      </c>
      <c r="J1060" s="172">
        <v>0.9</v>
      </c>
      <c r="K1060" s="154">
        <v>1</v>
      </c>
      <c r="L1060" s="154">
        <v>1</v>
      </c>
      <c r="M1060" s="154">
        <v>1</v>
      </c>
      <c r="N1060" s="207">
        <v>810</v>
      </c>
      <c r="O1060" s="153">
        <v>804</v>
      </c>
      <c r="P1060" s="153">
        <v>36</v>
      </c>
      <c r="Q1060" s="151">
        <v>36</v>
      </c>
      <c r="R1060" s="151">
        <v>31</v>
      </c>
      <c r="S1060" s="154">
        <v>0.992592592592593</v>
      </c>
      <c r="T1060" s="154">
        <v>1</v>
      </c>
      <c r="U1060" s="155">
        <v>1</v>
      </c>
      <c r="V1060" s="155">
        <v>1</v>
      </c>
      <c r="W1060" s="173">
        <v>0</v>
      </c>
      <c r="X1060" s="158">
        <v>235</v>
      </c>
      <c r="Y1060" s="208">
        <v>234</v>
      </c>
      <c r="Z1060" s="208">
        <v>236</v>
      </c>
      <c r="AA1060" s="208">
        <v>236</v>
      </c>
      <c r="AB1060" s="209">
        <v>0.995744680851064</v>
      </c>
      <c r="AC1060" s="155">
        <v>1</v>
      </c>
      <c r="AD1060" s="173">
        <v>-0.00425531914893618</v>
      </c>
    </row>
    <row r="1061" spans="1:30">
      <c r="A1061" s="175" t="s">
        <v>927</v>
      </c>
      <c r="B1061" s="214" t="s">
        <v>1830</v>
      </c>
      <c r="C1061" s="214" t="s">
        <v>1060</v>
      </c>
      <c r="D1061" s="153">
        <v>41</v>
      </c>
      <c r="E1061" s="153">
        <v>40</v>
      </c>
      <c r="F1061" s="151">
        <v>46</v>
      </c>
      <c r="G1061" s="151">
        <v>46</v>
      </c>
      <c r="H1061" s="151">
        <v>36</v>
      </c>
      <c r="I1061" s="151">
        <v>35</v>
      </c>
      <c r="J1061" s="172">
        <v>0.9</v>
      </c>
      <c r="K1061" s="154">
        <v>0.975609756097561</v>
      </c>
      <c r="L1061" s="154">
        <v>1</v>
      </c>
      <c r="M1061" s="154">
        <v>0.972222222222222</v>
      </c>
      <c r="N1061" s="207">
        <v>1006</v>
      </c>
      <c r="O1061" s="153">
        <v>961</v>
      </c>
      <c r="P1061" s="153">
        <v>40</v>
      </c>
      <c r="Q1061" s="151">
        <v>46</v>
      </c>
      <c r="R1061" s="151">
        <v>35</v>
      </c>
      <c r="S1061" s="154">
        <v>0.955268389662028</v>
      </c>
      <c r="T1061" s="154">
        <v>0.975609756097561</v>
      </c>
      <c r="U1061" s="155">
        <v>1</v>
      </c>
      <c r="V1061" s="155">
        <v>0.972222222222222</v>
      </c>
      <c r="W1061" s="173">
        <v>-0.024390243902439</v>
      </c>
      <c r="X1061" s="158">
        <v>287</v>
      </c>
      <c r="Y1061" s="208">
        <v>276</v>
      </c>
      <c r="Z1061" s="208">
        <v>293</v>
      </c>
      <c r="AA1061" s="208">
        <v>276</v>
      </c>
      <c r="AB1061" s="209">
        <v>0.961672473867596</v>
      </c>
      <c r="AC1061" s="155">
        <v>0.9419795221843</v>
      </c>
      <c r="AD1061" s="173">
        <v>0.0196929516832954</v>
      </c>
    </row>
    <row r="1062" spans="1:30">
      <c r="A1062" s="175" t="s">
        <v>927</v>
      </c>
      <c r="B1062" s="214" t="s">
        <v>1830</v>
      </c>
      <c r="C1062" s="214" t="s">
        <v>1061</v>
      </c>
      <c r="D1062" s="153">
        <v>38</v>
      </c>
      <c r="E1062" s="153">
        <v>38</v>
      </c>
      <c r="F1062" s="151">
        <v>38</v>
      </c>
      <c r="G1062" s="151">
        <v>38</v>
      </c>
      <c r="H1062" s="151">
        <v>31</v>
      </c>
      <c r="I1062" s="151">
        <v>30</v>
      </c>
      <c r="J1062" s="172">
        <v>0.9</v>
      </c>
      <c r="K1062" s="154">
        <v>1</v>
      </c>
      <c r="L1062" s="154">
        <v>1</v>
      </c>
      <c r="M1062" s="154">
        <v>0.967741935483871</v>
      </c>
      <c r="N1062" s="207">
        <v>847</v>
      </c>
      <c r="O1062" s="153">
        <v>796</v>
      </c>
      <c r="P1062" s="153">
        <v>37</v>
      </c>
      <c r="Q1062" s="151">
        <v>36</v>
      </c>
      <c r="R1062" s="151">
        <v>29</v>
      </c>
      <c r="S1062" s="154">
        <v>0.939787485242031</v>
      </c>
      <c r="T1062" s="154">
        <v>0.973684210526316</v>
      </c>
      <c r="U1062" s="155">
        <v>0.947368421052632</v>
      </c>
      <c r="V1062" s="155">
        <v>0.935483870967742</v>
      </c>
      <c r="W1062" s="173">
        <v>0.0263157894736843</v>
      </c>
      <c r="X1062" s="158">
        <v>246</v>
      </c>
      <c r="Y1062" s="208">
        <v>230</v>
      </c>
      <c r="Z1062" s="208">
        <v>247</v>
      </c>
      <c r="AA1062" s="208">
        <v>232</v>
      </c>
      <c r="AB1062" s="209">
        <v>0.934959349593496</v>
      </c>
      <c r="AC1062" s="155">
        <v>0.939271255060729</v>
      </c>
      <c r="AD1062" s="173">
        <v>-0.00431190546723281</v>
      </c>
    </row>
    <row r="1063" spans="1:30">
      <c r="A1063" s="175" t="s">
        <v>927</v>
      </c>
      <c r="B1063" s="214" t="s">
        <v>1830</v>
      </c>
      <c r="C1063" s="214" t="s">
        <v>1062</v>
      </c>
      <c r="D1063" s="153">
        <v>25</v>
      </c>
      <c r="E1063" s="153">
        <v>25</v>
      </c>
      <c r="F1063" s="151">
        <v>26</v>
      </c>
      <c r="G1063" s="151">
        <v>26</v>
      </c>
      <c r="H1063" s="151">
        <v>21</v>
      </c>
      <c r="I1063" s="151">
        <v>20</v>
      </c>
      <c r="J1063" s="172">
        <v>0.9</v>
      </c>
      <c r="K1063" s="154">
        <v>1</v>
      </c>
      <c r="L1063" s="154">
        <v>1</v>
      </c>
      <c r="M1063" s="154">
        <v>0.952380952380952</v>
      </c>
      <c r="N1063" s="207">
        <v>569</v>
      </c>
      <c r="O1063" s="153">
        <v>542</v>
      </c>
      <c r="P1063" s="153">
        <v>25</v>
      </c>
      <c r="Q1063" s="151">
        <v>26</v>
      </c>
      <c r="R1063" s="151">
        <v>20</v>
      </c>
      <c r="S1063" s="154">
        <v>0.952548330404218</v>
      </c>
      <c r="T1063" s="154">
        <v>1</v>
      </c>
      <c r="U1063" s="155">
        <v>1</v>
      </c>
      <c r="V1063" s="155">
        <v>0.952380952380952</v>
      </c>
      <c r="W1063" s="173">
        <v>0</v>
      </c>
      <c r="X1063" s="158">
        <v>165</v>
      </c>
      <c r="Y1063" s="208">
        <v>158</v>
      </c>
      <c r="Z1063" s="208">
        <v>163</v>
      </c>
      <c r="AA1063" s="208">
        <v>155</v>
      </c>
      <c r="AB1063" s="209">
        <v>0.957575757575758</v>
      </c>
      <c r="AC1063" s="155">
        <v>0.950920245398773</v>
      </c>
      <c r="AD1063" s="173">
        <v>0.00665551217698457</v>
      </c>
    </row>
    <row r="1064" spans="1:30">
      <c r="A1064" s="175" t="s">
        <v>927</v>
      </c>
      <c r="B1064" s="214" t="s">
        <v>1830</v>
      </c>
      <c r="C1064" s="214" t="s">
        <v>1063</v>
      </c>
      <c r="D1064" s="153">
        <v>41</v>
      </c>
      <c r="E1064" s="153">
        <v>41</v>
      </c>
      <c r="F1064" s="151">
        <v>41</v>
      </c>
      <c r="G1064" s="151">
        <v>41</v>
      </c>
      <c r="H1064" s="151">
        <v>35</v>
      </c>
      <c r="I1064" s="151">
        <v>31</v>
      </c>
      <c r="J1064" s="172">
        <v>0.9</v>
      </c>
      <c r="K1064" s="154">
        <v>1</v>
      </c>
      <c r="L1064" s="154">
        <v>1</v>
      </c>
      <c r="M1064" s="154">
        <v>0.885714285714286</v>
      </c>
      <c r="N1064" s="207">
        <v>945</v>
      </c>
      <c r="O1064" s="153">
        <v>927</v>
      </c>
      <c r="P1064" s="153">
        <v>41</v>
      </c>
      <c r="Q1064" s="151">
        <v>41</v>
      </c>
      <c r="R1064" s="151">
        <v>31</v>
      </c>
      <c r="S1064" s="154">
        <v>0.980952380952381</v>
      </c>
      <c r="T1064" s="154">
        <v>1</v>
      </c>
      <c r="U1064" s="155">
        <v>1</v>
      </c>
      <c r="V1064" s="155">
        <v>0.885714285714286</v>
      </c>
      <c r="W1064" s="173">
        <v>0</v>
      </c>
      <c r="X1064" s="158">
        <v>267</v>
      </c>
      <c r="Y1064" s="208">
        <v>262</v>
      </c>
      <c r="Z1064" s="208">
        <v>277</v>
      </c>
      <c r="AA1064" s="208">
        <v>276</v>
      </c>
      <c r="AB1064" s="209">
        <v>0.9812734082397</v>
      </c>
      <c r="AC1064" s="155">
        <v>0.996389891696751</v>
      </c>
      <c r="AD1064" s="173">
        <v>-0.0151164834570505</v>
      </c>
    </row>
    <row r="1065" spans="1:30">
      <c r="A1065" s="175" t="s">
        <v>927</v>
      </c>
      <c r="B1065" s="214" t="s">
        <v>1830</v>
      </c>
      <c r="C1065" s="214" t="s">
        <v>1064</v>
      </c>
      <c r="D1065" s="153">
        <v>0</v>
      </c>
      <c r="E1065" s="153">
        <v>0</v>
      </c>
      <c r="F1065" s="151">
        <v>0</v>
      </c>
      <c r="G1065" s="151">
        <v>0</v>
      </c>
      <c r="H1065" s="151">
        <v>0</v>
      </c>
      <c r="I1065" s="151">
        <v>0</v>
      </c>
      <c r="J1065" s="172">
        <v>0.9</v>
      </c>
      <c r="K1065" s="154">
        <v>0</v>
      </c>
      <c r="L1065" s="154">
        <v>0</v>
      </c>
      <c r="M1065" s="154">
        <v>0</v>
      </c>
      <c r="N1065" s="207">
        <v>0</v>
      </c>
      <c r="O1065" s="153">
        <v>0</v>
      </c>
      <c r="P1065" s="153">
        <v>0</v>
      </c>
      <c r="Q1065" s="151">
        <v>0</v>
      </c>
      <c r="R1065" s="151">
        <v>0</v>
      </c>
      <c r="S1065" s="154">
        <v>0</v>
      </c>
      <c r="T1065" s="154">
        <v>0</v>
      </c>
      <c r="U1065" s="155">
        <v>0</v>
      </c>
      <c r="V1065" s="155">
        <v>0</v>
      </c>
      <c r="W1065" s="173">
        <v>0</v>
      </c>
      <c r="X1065" s="158">
        <v>0</v>
      </c>
      <c r="Y1065" s="208">
        <v>0</v>
      </c>
      <c r="Z1065" s="208">
        <v>0</v>
      </c>
      <c r="AA1065" s="208">
        <v>0</v>
      </c>
      <c r="AB1065" s="209">
        <v>0</v>
      </c>
      <c r="AC1065" s="155">
        <v>0</v>
      </c>
      <c r="AD1065" s="173">
        <v>0</v>
      </c>
    </row>
    <row r="1066" spans="1:30">
      <c r="A1066" s="175" t="s">
        <v>927</v>
      </c>
      <c r="B1066" s="214" t="s">
        <v>1830</v>
      </c>
      <c r="C1066" s="214" t="s">
        <v>1065</v>
      </c>
      <c r="D1066" s="153">
        <v>10</v>
      </c>
      <c r="E1066" s="153">
        <v>10</v>
      </c>
      <c r="F1066" s="151">
        <v>11</v>
      </c>
      <c r="G1066" s="151">
        <v>11</v>
      </c>
      <c r="H1066" s="151">
        <v>10</v>
      </c>
      <c r="I1066" s="151">
        <v>10</v>
      </c>
      <c r="J1066" s="172">
        <v>0.9</v>
      </c>
      <c r="K1066" s="154">
        <v>1</v>
      </c>
      <c r="L1066" s="154">
        <v>1</v>
      </c>
      <c r="M1066" s="154">
        <v>1</v>
      </c>
      <c r="N1066" s="207">
        <v>257</v>
      </c>
      <c r="O1066" s="153">
        <v>256</v>
      </c>
      <c r="P1066" s="153">
        <v>10</v>
      </c>
      <c r="Q1066" s="151">
        <v>11</v>
      </c>
      <c r="R1066" s="151">
        <v>10</v>
      </c>
      <c r="S1066" s="154">
        <v>0.996108949416342</v>
      </c>
      <c r="T1066" s="154">
        <v>1</v>
      </c>
      <c r="U1066" s="155">
        <v>1</v>
      </c>
      <c r="V1066" s="155">
        <v>1</v>
      </c>
      <c r="W1066" s="173">
        <v>0</v>
      </c>
      <c r="X1066" s="158">
        <v>75</v>
      </c>
      <c r="Y1066" s="208">
        <v>75</v>
      </c>
      <c r="Z1066" s="208">
        <v>75</v>
      </c>
      <c r="AA1066" s="208">
        <v>75</v>
      </c>
      <c r="AB1066" s="209">
        <v>1</v>
      </c>
      <c r="AC1066" s="155">
        <v>1</v>
      </c>
      <c r="AD1066" s="173">
        <v>0</v>
      </c>
    </row>
    <row r="1067" spans="1:30">
      <c r="A1067" s="175" t="s">
        <v>927</v>
      </c>
      <c r="B1067" s="214" t="s">
        <v>1830</v>
      </c>
      <c r="C1067" s="214" t="s">
        <v>1066</v>
      </c>
      <c r="D1067" s="153">
        <v>32</v>
      </c>
      <c r="E1067" s="153">
        <v>32</v>
      </c>
      <c r="F1067" s="151">
        <v>33</v>
      </c>
      <c r="G1067" s="151">
        <v>33</v>
      </c>
      <c r="H1067" s="151">
        <v>32</v>
      </c>
      <c r="I1067" s="151">
        <v>32</v>
      </c>
      <c r="J1067" s="172">
        <v>0.9</v>
      </c>
      <c r="K1067" s="154">
        <v>1</v>
      </c>
      <c r="L1067" s="154">
        <v>1</v>
      </c>
      <c r="M1067" s="154">
        <v>1</v>
      </c>
      <c r="N1067" s="207">
        <v>763</v>
      </c>
      <c r="O1067" s="153">
        <v>691</v>
      </c>
      <c r="P1067" s="153">
        <v>31</v>
      </c>
      <c r="Q1067" s="151">
        <v>29</v>
      </c>
      <c r="R1067" s="151">
        <v>31</v>
      </c>
      <c r="S1067" s="154">
        <v>0.905635648754915</v>
      </c>
      <c r="T1067" s="154">
        <v>0.96875</v>
      </c>
      <c r="U1067" s="155">
        <v>0.878787878787879</v>
      </c>
      <c r="V1067" s="155">
        <v>0.96875</v>
      </c>
      <c r="W1067" s="173">
        <v>0.0899621212121212</v>
      </c>
      <c r="X1067" s="158">
        <v>219</v>
      </c>
      <c r="Y1067" s="208">
        <v>199</v>
      </c>
      <c r="Z1067" s="208">
        <v>220</v>
      </c>
      <c r="AA1067" s="208">
        <v>200</v>
      </c>
      <c r="AB1067" s="209">
        <v>0.908675799086758</v>
      </c>
      <c r="AC1067" s="155">
        <v>0.909090909090909</v>
      </c>
      <c r="AD1067" s="173">
        <v>-0.000415110004151065</v>
      </c>
    </row>
    <row r="1068" spans="1:30">
      <c r="A1068" s="175" t="s">
        <v>927</v>
      </c>
      <c r="B1068" s="214" t="s">
        <v>1830</v>
      </c>
      <c r="C1068" s="214" t="s">
        <v>1067</v>
      </c>
      <c r="D1068" s="153">
        <v>27</v>
      </c>
      <c r="E1068" s="153">
        <v>27</v>
      </c>
      <c r="F1068" s="151">
        <v>28</v>
      </c>
      <c r="G1068" s="151">
        <v>28</v>
      </c>
      <c r="H1068" s="151">
        <v>26</v>
      </c>
      <c r="I1068" s="151">
        <v>26</v>
      </c>
      <c r="J1068" s="172">
        <v>0.9</v>
      </c>
      <c r="K1068" s="154">
        <v>1</v>
      </c>
      <c r="L1068" s="154">
        <v>1</v>
      </c>
      <c r="M1068" s="154">
        <v>1</v>
      </c>
      <c r="N1068" s="207">
        <v>657</v>
      </c>
      <c r="O1068" s="153">
        <v>636</v>
      </c>
      <c r="P1068" s="153">
        <v>26</v>
      </c>
      <c r="Q1068" s="151">
        <v>28</v>
      </c>
      <c r="R1068" s="151">
        <v>26</v>
      </c>
      <c r="S1068" s="154">
        <v>0.968036529680365</v>
      </c>
      <c r="T1068" s="154">
        <v>0.962962962962963</v>
      </c>
      <c r="U1068" s="155">
        <v>1</v>
      </c>
      <c r="V1068" s="155">
        <v>1</v>
      </c>
      <c r="W1068" s="173">
        <v>-0.0370370370370371</v>
      </c>
      <c r="X1068" s="158">
        <v>191</v>
      </c>
      <c r="Y1068" s="208">
        <v>187</v>
      </c>
      <c r="Z1068" s="208">
        <v>192</v>
      </c>
      <c r="AA1068" s="208">
        <v>180</v>
      </c>
      <c r="AB1068" s="209">
        <v>0.979057591623037</v>
      </c>
      <c r="AC1068" s="155">
        <v>0.9375</v>
      </c>
      <c r="AD1068" s="173">
        <v>0.0415575916230366</v>
      </c>
    </row>
    <row r="1069" spans="1:30">
      <c r="A1069" s="175" t="s">
        <v>927</v>
      </c>
      <c r="B1069" s="214" t="s">
        <v>1830</v>
      </c>
      <c r="C1069" s="214" t="s">
        <v>1068</v>
      </c>
      <c r="D1069" s="153">
        <v>0</v>
      </c>
      <c r="E1069" s="153">
        <v>0</v>
      </c>
      <c r="F1069" s="151">
        <v>0</v>
      </c>
      <c r="G1069" s="151">
        <v>0</v>
      </c>
      <c r="H1069" s="151">
        <v>0</v>
      </c>
      <c r="I1069" s="151">
        <v>0</v>
      </c>
      <c r="J1069" s="172">
        <v>0.9</v>
      </c>
      <c r="K1069" s="154">
        <v>0</v>
      </c>
      <c r="L1069" s="154">
        <v>0</v>
      </c>
      <c r="M1069" s="154">
        <v>0</v>
      </c>
      <c r="N1069" s="207">
        <v>0</v>
      </c>
      <c r="O1069" s="153">
        <v>0</v>
      </c>
      <c r="P1069" s="153">
        <v>0</v>
      </c>
      <c r="Q1069" s="151">
        <v>0</v>
      </c>
      <c r="R1069" s="151">
        <v>0</v>
      </c>
      <c r="S1069" s="154">
        <v>0</v>
      </c>
      <c r="T1069" s="154">
        <v>0</v>
      </c>
      <c r="U1069" s="155">
        <v>0</v>
      </c>
      <c r="V1069" s="155">
        <v>0</v>
      </c>
      <c r="W1069" s="173">
        <v>0</v>
      </c>
      <c r="X1069" s="158">
        <v>0</v>
      </c>
      <c r="Y1069" s="208">
        <v>0</v>
      </c>
      <c r="Z1069" s="208">
        <v>0</v>
      </c>
      <c r="AA1069" s="208">
        <v>0</v>
      </c>
      <c r="AB1069" s="209">
        <v>0</v>
      </c>
      <c r="AC1069" s="155">
        <v>0</v>
      </c>
      <c r="AD1069" s="173">
        <v>0</v>
      </c>
    </row>
    <row r="1070" spans="1:30">
      <c r="A1070" s="175" t="s">
        <v>927</v>
      </c>
      <c r="B1070" s="214" t="s">
        <v>1830</v>
      </c>
      <c r="C1070" s="214" t="s">
        <v>1069</v>
      </c>
      <c r="D1070" s="153">
        <v>38</v>
      </c>
      <c r="E1070" s="153">
        <v>38</v>
      </c>
      <c r="F1070" s="151">
        <v>36</v>
      </c>
      <c r="G1070" s="151">
        <v>36</v>
      </c>
      <c r="H1070" s="151">
        <v>37</v>
      </c>
      <c r="I1070" s="151">
        <v>37</v>
      </c>
      <c r="J1070" s="172">
        <v>0.9</v>
      </c>
      <c r="K1070" s="154">
        <v>1</v>
      </c>
      <c r="L1070" s="154">
        <v>1</v>
      </c>
      <c r="M1070" s="154">
        <v>1</v>
      </c>
      <c r="N1070" s="207">
        <v>897</v>
      </c>
      <c r="O1070" s="153">
        <v>805</v>
      </c>
      <c r="P1070" s="153">
        <v>33</v>
      </c>
      <c r="Q1070" s="151">
        <v>35</v>
      </c>
      <c r="R1070" s="151">
        <v>35</v>
      </c>
      <c r="S1070" s="154">
        <v>0.897435897435897</v>
      </c>
      <c r="T1070" s="154">
        <v>0.868421052631579</v>
      </c>
      <c r="U1070" s="155">
        <v>0.972222222222222</v>
      </c>
      <c r="V1070" s="155">
        <v>0.945945945945946</v>
      </c>
      <c r="W1070" s="173">
        <v>-0.103801169590643</v>
      </c>
      <c r="X1070" s="158">
        <v>259</v>
      </c>
      <c r="Y1070" s="208">
        <v>236</v>
      </c>
      <c r="Z1070" s="208">
        <v>269</v>
      </c>
      <c r="AA1070" s="208">
        <v>242</v>
      </c>
      <c r="AB1070" s="209">
        <v>0.911196911196911</v>
      </c>
      <c r="AC1070" s="155">
        <v>0.899628252788104</v>
      </c>
      <c r="AD1070" s="173">
        <v>0.0115686584088071</v>
      </c>
    </row>
    <row r="1071" spans="1:30">
      <c r="A1071" s="175" t="s">
        <v>927</v>
      </c>
      <c r="B1071" s="214" t="s">
        <v>1830</v>
      </c>
      <c r="C1071" s="214" t="s">
        <v>1070</v>
      </c>
      <c r="D1071" s="153">
        <v>21</v>
      </c>
      <c r="E1071" s="153">
        <v>21</v>
      </c>
      <c r="F1071" s="151">
        <v>22</v>
      </c>
      <c r="G1071" s="151">
        <v>22</v>
      </c>
      <c r="H1071" s="151">
        <v>19</v>
      </c>
      <c r="I1071" s="151">
        <v>19</v>
      </c>
      <c r="J1071" s="172">
        <v>0.9</v>
      </c>
      <c r="K1071" s="154">
        <v>1</v>
      </c>
      <c r="L1071" s="154">
        <v>1</v>
      </c>
      <c r="M1071" s="154">
        <v>1</v>
      </c>
      <c r="N1071" s="207">
        <v>493</v>
      </c>
      <c r="O1071" s="153">
        <v>483</v>
      </c>
      <c r="P1071" s="153">
        <v>21</v>
      </c>
      <c r="Q1071" s="151">
        <v>22</v>
      </c>
      <c r="R1071" s="151">
        <v>19</v>
      </c>
      <c r="S1071" s="154">
        <v>0.979716024340771</v>
      </c>
      <c r="T1071" s="154">
        <v>1</v>
      </c>
      <c r="U1071" s="155">
        <v>1</v>
      </c>
      <c r="V1071" s="155">
        <v>1</v>
      </c>
      <c r="W1071" s="173">
        <v>0</v>
      </c>
      <c r="X1071" s="158">
        <v>146</v>
      </c>
      <c r="Y1071" s="208">
        <v>143</v>
      </c>
      <c r="Z1071" s="208">
        <v>141</v>
      </c>
      <c r="AA1071" s="208">
        <v>137</v>
      </c>
      <c r="AB1071" s="209">
        <v>0.979452054794521</v>
      </c>
      <c r="AC1071" s="155">
        <v>0.971631205673759</v>
      </c>
      <c r="AD1071" s="173">
        <v>0.00782084912076175</v>
      </c>
    </row>
    <row r="1072" spans="1:30">
      <c r="A1072" s="175" t="s">
        <v>927</v>
      </c>
      <c r="B1072" s="214" t="s">
        <v>1830</v>
      </c>
      <c r="C1072" s="214" t="s">
        <v>1071</v>
      </c>
      <c r="D1072" s="153">
        <v>40</v>
      </c>
      <c r="E1072" s="153">
        <v>39</v>
      </c>
      <c r="F1072" s="151">
        <v>41</v>
      </c>
      <c r="G1072" s="151">
        <v>40</v>
      </c>
      <c r="H1072" s="151">
        <v>37</v>
      </c>
      <c r="I1072" s="151">
        <v>35</v>
      </c>
      <c r="J1072" s="172">
        <v>0.9</v>
      </c>
      <c r="K1072" s="154">
        <v>0.975</v>
      </c>
      <c r="L1072" s="154">
        <v>0.975609756097561</v>
      </c>
      <c r="M1072" s="154">
        <v>0.945945945945946</v>
      </c>
      <c r="N1072" s="207">
        <v>933</v>
      </c>
      <c r="O1072" s="153">
        <v>855</v>
      </c>
      <c r="P1072" s="153">
        <v>37</v>
      </c>
      <c r="Q1072" s="151">
        <v>40</v>
      </c>
      <c r="R1072" s="151">
        <v>31</v>
      </c>
      <c r="S1072" s="154">
        <v>0.916398713826367</v>
      </c>
      <c r="T1072" s="154">
        <v>0.925</v>
      </c>
      <c r="U1072" s="155">
        <v>0.975609756097561</v>
      </c>
      <c r="V1072" s="155">
        <v>0.837837837837838</v>
      </c>
      <c r="W1072" s="173">
        <v>-0.0506097560975609</v>
      </c>
      <c r="X1072" s="158">
        <v>272</v>
      </c>
      <c r="Y1072" s="208">
        <v>246</v>
      </c>
      <c r="Z1072" s="208">
        <v>278</v>
      </c>
      <c r="AA1072" s="208">
        <v>257</v>
      </c>
      <c r="AB1072" s="209">
        <v>0.904411764705882</v>
      </c>
      <c r="AC1072" s="155">
        <v>0.924460431654676</v>
      </c>
      <c r="AD1072" s="173">
        <v>-0.0200486669487939</v>
      </c>
    </row>
    <row r="1073" spans="1:30">
      <c r="A1073" s="175" t="s">
        <v>927</v>
      </c>
      <c r="B1073" s="214" t="s">
        <v>1830</v>
      </c>
      <c r="C1073" s="214" t="s">
        <v>1072</v>
      </c>
      <c r="D1073" s="153">
        <v>42</v>
      </c>
      <c r="E1073" s="153">
        <v>39</v>
      </c>
      <c r="F1073" s="151">
        <v>44</v>
      </c>
      <c r="G1073" s="151">
        <v>41</v>
      </c>
      <c r="H1073" s="151">
        <v>40</v>
      </c>
      <c r="I1073" s="151">
        <v>37</v>
      </c>
      <c r="J1073" s="172">
        <v>0.9</v>
      </c>
      <c r="K1073" s="154">
        <v>0.928571428571429</v>
      </c>
      <c r="L1073" s="154">
        <v>0.931818181818182</v>
      </c>
      <c r="M1073" s="154">
        <v>0.925</v>
      </c>
      <c r="N1073" s="207">
        <v>981</v>
      </c>
      <c r="O1073" s="153">
        <v>898</v>
      </c>
      <c r="P1073" s="153">
        <v>36</v>
      </c>
      <c r="Q1073" s="151">
        <v>40</v>
      </c>
      <c r="R1073" s="151">
        <v>34</v>
      </c>
      <c r="S1073" s="154">
        <v>0.91539245667686</v>
      </c>
      <c r="T1073" s="154">
        <v>0.857142857142857</v>
      </c>
      <c r="U1073" s="155">
        <v>0.909090909090909</v>
      </c>
      <c r="V1073" s="155">
        <v>0.85</v>
      </c>
      <c r="W1073" s="173">
        <v>-0.051948051948052</v>
      </c>
      <c r="X1073" s="158">
        <v>294</v>
      </c>
      <c r="Y1073" s="208">
        <v>248</v>
      </c>
      <c r="Z1073" s="208">
        <v>285</v>
      </c>
      <c r="AA1073" s="208">
        <v>261</v>
      </c>
      <c r="AB1073" s="209">
        <v>0.843537414965986</v>
      </c>
      <c r="AC1073" s="155">
        <v>0.91578947368421</v>
      </c>
      <c r="AD1073" s="173">
        <v>-0.072252058718224</v>
      </c>
    </row>
    <row r="1074" spans="1:30">
      <c r="A1074" s="175" t="s">
        <v>927</v>
      </c>
      <c r="B1074" s="214" t="s">
        <v>1830</v>
      </c>
      <c r="C1074" s="214" t="s">
        <v>1073</v>
      </c>
      <c r="D1074" s="153">
        <v>19</v>
      </c>
      <c r="E1074" s="153">
        <v>19</v>
      </c>
      <c r="F1074" s="151">
        <v>20</v>
      </c>
      <c r="G1074" s="151">
        <v>20</v>
      </c>
      <c r="H1074" s="151">
        <v>19</v>
      </c>
      <c r="I1074" s="151">
        <v>19</v>
      </c>
      <c r="J1074" s="172">
        <v>0.9</v>
      </c>
      <c r="K1074" s="154">
        <v>1</v>
      </c>
      <c r="L1074" s="154">
        <v>1</v>
      </c>
      <c r="M1074" s="154">
        <v>1</v>
      </c>
      <c r="N1074" s="207">
        <v>465</v>
      </c>
      <c r="O1074" s="153">
        <v>421</v>
      </c>
      <c r="P1074" s="153">
        <v>17</v>
      </c>
      <c r="Q1074" s="151">
        <v>17</v>
      </c>
      <c r="R1074" s="151">
        <v>18</v>
      </c>
      <c r="S1074" s="154">
        <v>0.905376344086022</v>
      </c>
      <c r="T1074" s="154">
        <v>0.894736842105263</v>
      </c>
      <c r="U1074" s="155">
        <v>0.85</v>
      </c>
      <c r="V1074" s="155">
        <v>0.947368421052632</v>
      </c>
      <c r="W1074" s="173">
        <v>0.0447368421052632</v>
      </c>
      <c r="X1074" s="158">
        <v>139</v>
      </c>
      <c r="Y1074" s="208">
        <v>127</v>
      </c>
      <c r="Z1074" s="208">
        <v>142</v>
      </c>
      <c r="AA1074" s="208">
        <v>131</v>
      </c>
      <c r="AB1074" s="209">
        <v>0.913669064748201</v>
      </c>
      <c r="AC1074" s="155">
        <v>0.922535211267606</v>
      </c>
      <c r="AD1074" s="173">
        <v>-0.00886614651940421</v>
      </c>
    </row>
    <row r="1075" spans="1:30">
      <c r="A1075" s="175" t="s">
        <v>927</v>
      </c>
      <c r="B1075" s="214" t="s">
        <v>1830</v>
      </c>
      <c r="C1075" s="214" t="s">
        <v>1074</v>
      </c>
      <c r="D1075" s="153">
        <v>27</v>
      </c>
      <c r="E1075" s="153">
        <v>26</v>
      </c>
      <c r="F1075" s="151">
        <v>28</v>
      </c>
      <c r="G1075" s="151">
        <v>28</v>
      </c>
      <c r="H1075" s="151">
        <v>27</v>
      </c>
      <c r="I1075" s="151">
        <v>27</v>
      </c>
      <c r="J1075" s="172">
        <v>0.9</v>
      </c>
      <c r="K1075" s="154">
        <v>0.962962962962963</v>
      </c>
      <c r="L1075" s="154">
        <v>1</v>
      </c>
      <c r="M1075" s="154">
        <v>1</v>
      </c>
      <c r="N1075" s="207">
        <v>634</v>
      </c>
      <c r="O1075" s="153">
        <v>604</v>
      </c>
      <c r="P1075" s="153">
        <v>26</v>
      </c>
      <c r="Q1075" s="151">
        <v>28</v>
      </c>
      <c r="R1075" s="151">
        <v>25</v>
      </c>
      <c r="S1075" s="154">
        <v>0.952681388012618</v>
      </c>
      <c r="T1075" s="154">
        <v>0.962962962962963</v>
      </c>
      <c r="U1075" s="155">
        <v>1</v>
      </c>
      <c r="V1075" s="155">
        <v>0.925925925925926</v>
      </c>
      <c r="W1075" s="173">
        <v>-0.0370370370370371</v>
      </c>
      <c r="X1075" s="158">
        <v>194</v>
      </c>
      <c r="Y1075" s="208">
        <v>186</v>
      </c>
      <c r="Z1075" s="208">
        <v>194</v>
      </c>
      <c r="AA1075" s="208">
        <v>187</v>
      </c>
      <c r="AB1075" s="209">
        <v>0.958762886597938</v>
      </c>
      <c r="AC1075" s="155">
        <v>0.963917525773196</v>
      </c>
      <c r="AD1075" s="173">
        <v>-0.00515463917525771</v>
      </c>
    </row>
    <row r="1076" spans="1:30">
      <c r="A1076" s="175" t="s">
        <v>927</v>
      </c>
      <c r="B1076" s="214" t="s">
        <v>1830</v>
      </c>
      <c r="C1076" s="214" t="s">
        <v>1075</v>
      </c>
      <c r="D1076" s="153">
        <v>30</v>
      </c>
      <c r="E1076" s="153">
        <v>30</v>
      </c>
      <c r="F1076" s="151">
        <v>29</v>
      </c>
      <c r="G1076" s="151">
        <v>29</v>
      </c>
      <c r="H1076" s="151">
        <v>30</v>
      </c>
      <c r="I1076" s="151">
        <v>30</v>
      </c>
      <c r="J1076" s="172">
        <v>0.9</v>
      </c>
      <c r="K1076" s="154">
        <v>1</v>
      </c>
      <c r="L1076" s="154">
        <v>1</v>
      </c>
      <c r="M1076" s="154">
        <v>1</v>
      </c>
      <c r="N1076" s="207">
        <v>721</v>
      </c>
      <c r="O1076" s="153">
        <v>710</v>
      </c>
      <c r="P1076" s="153">
        <v>30</v>
      </c>
      <c r="Q1076" s="151">
        <v>29</v>
      </c>
      <c r="R1076" s="151">
        <v>30</v>
      </c>
      <c r="S1076" s="154">
        <v>0.984743411927878</v>
      </c>
      <c r="T1076" s="154">
        <v>1</v>
      </c>
      <c r="U1076" s="155">
        <v>1</v>
      </c>
      <c r="V1076" s="155">
        <v>1</v>
      </c>
      <c r="W1076" s="173">
        <v>0</v>
      </c>
      <c r="X1076" s="158">
        <v>208</v>
      </c>
      <c r="Y1076" s="208">
        <v>200</v>
      </c>
      <c r="Z1076" s="208">
        <v>215</v>
      </c>
      <c r="AA1076" s="208">
        <v>213</v>
      </c>
      <c r="AB1076" s="209">
        <v>0.961538461538462</v>
      </c>
      <c r="AC1076" s="155">
        <v>0.990697674418605</v>
      </c>
      <c r="AD1076" s="173">
        <v>-0.0291592128801431</v>
      </c>
    </row>
    <row r="1077" spans="1:30">
      <c r="A1077" s="175" t="s">
        <v>927</v>
      </c>
      <c r="B1077" s="214" t="s">
        <v>1830</v>
      </c>
      <c r="C1077" s="214" t="s">
        <v>1076</v>
      </c>
      <c r="D1077" s="153">
        <v>17</v>
      </c>
      <c r="E1077" s="153">
        <v>17</v>
      </c>
      <c r="F1077" s="151">
        <v>17</v>
      </c>
      <c r="G1077" s="151">
        <v>17</v>
      </c>
      <c r="H1077" s="151">
        <v>16</v>
      </c>
      <c r="I1077" s="151">
        <v>16</v>
      </c>
      <c r="J1077" s="172">
        <v>0.9</v>
      </c>
      <c r="K1077" s="154">
        <v>1</v>
      </c>
      <c r="L1077" s="154">
        <v>1</v>
      </c>
      <c r="M1077" s="154">
        <v>1</v>
      </c>
      <c r="N1077" s="207">
        <v>388</v>
      </c>
      <c r="O1077" s="153">
        <v>350</v>
      </c>
      <c r="P1077" s="153">
        <v>16</v>
      </c>
      <c r="Q1077" s="151">
        <v>15</v>
      </c>
      <c r="R1077" s="151">
        <v>15</v>
      </c>
      <c r="S1077" s="154">
        <v>0.902061855670103</v>
      </c>
      <c r="T1077" s="154">
        <v>0.941176470588235</v>
      </c>
      <c r="U1077" s="155">
        <v>0.882352941176471</v>
      </c>
      <c r="V1077" s="155">
        <v>0.9375</v>
      </c>
      <c r="W1077" s="173">
        <v>0.0588235294117647</v>
      </c>
      <c r="X1077" s="158">
        <v>116</v>
      </c>
      <c r="Y1077" s="208">
        <v>105</v>
      </c>
      <c r="Z1077" s="208">
        <v>117</v>
      </c>
      <c r="AA1077" s="208">
        <v>110</v>
      </c>
      <c r="AB1077" s="209">
        <v>0.905172413793103</v>
      </c>
      <c r="AC1077" s="155">
        <v>0.94017094017094</v>
      </c>
      <c r="AD1077" s="173">
        <v>-0.0349985263778367</v>
      </c>
    </row>
    <row r="1078" spans="1:30">
      <c r="A1078" s="175" t="s">
        <v>927</v>
      </c>
      <c r="B1078" s="214" t="s">
        <v>1830</v>
      </c>
      <c r="C1078" s="214" t="s">
        <v>1077</v>
      </c>
      <c r="D1078" s="153">
        <v>12</v>
      </c>
      <c r="E1078" s="153">
        <v>12</v>
      </c>
      <c r="F1078" s="151">
        <v>12</v>
      </c>
      <c r="G1078" s="151">
        <v>12</v>
      </c>
      <c r="H1078" s="151">
        <v>11</v>
      </c>
      <c r="I1078" s="151">
        <v>11</v>
      </c>
      <c r="J1078" s="172">
        <v>0.9</v>
      </c>
      <c r="K1078" s="154">
        <v>1</v>
      </c>
      <c r="L1078" s="154">
        <v>1</v>
      </c>
      <c r="M1078" s="154">
        <v>1</v>
      </c>
      <c r="N1078" s="207">
        <v>272</v>
      </c>
      <c r="O1078" s="153">
        <v>258</v>
      </c>
      <c r="P1078" s="153">
        <v>12</v>
      </c>
      <c r="Q1078" s="151">
        <v>11</v>
      </c>
      <c r="R1078" s="151">
        <v>11</v>
      </c>
      <c r="S1078" s="154">
        <v>0.948529411764706</v>
      </c>
      <c r="T1078" s="154">
        <v>1</v>
      </c>
      <c r="U1078" s="155">
        <v>0.916666666666667</v>
      </c>
      <c r="V1078" s="155">
        <v>1</v>
      </c>
      <c r="W1078" s="173">
        <v>0.0833333333333334</v>
      </c>
      <c r="X1078" s="158">
        <v>83</v>
      </c>
      <c r="Y1078" s="208">
        <v>81</v>
      </c>
      <c r="Z1078" s="208">
        <v>81</v>
      </c>
      <c r="AA1078" s="208">
        <v>75</v>
      </c>
      <c r="AB1078" s="209">
        <v>0.975903614457831</v>
      </c>
      <c r="AC1078" s="155">
        <v>0.925925925925926</v>
      </c>
      <c r="AD1078" s="173">
        <v>0.0499776885319054</v>
      </c>
    </row>
    <row r="1079" spans="1:30">
      <c r="A1079" s="175" t="s">
        <v>927</v>
      </c>
      <c r="B1079" s="214" t="s">
        <v>1830</v>
      </c>
      <c r="C1079" s="214" t="s">
        <v>1078</v>
      </c>
      <c r="D1079" s="153">
        <v>33</v>
      </c>
      <c r="E1079" s="153">
        <v>32</v>
      </c>
      <c r="F1079" s="151">
        <v>35</v>
      </c>
      <c r="G1079" s="151">
        <v>35</v>
      </c>
      <c r="H1079" s="151">
        <v>35</v>
      </c>
      <c r="I1079" s="151">
        <v>35</v>
      </c>
      <c r="J1079" s="172">
        <v>0.9</v>
      </c>
      <c r="K1079" s="154">
        <v>0.96969696969697</v>
      </c>
      <c r="L1079" s="154">
        <v>1</v>
      </c>
      <c r="M1079" s="154">
        <v>1</v>
      </c>
      <c r="N1079" s="207">
        <v>797</v>
      </c>
      <c r="O1079" s="153">
        <v>783</v>
      </c>
      <c r="P1079" s="153">
        <v>32</v>
      </c>
      <c r="Q1079" s="151">
        <v>35</v>
      </c>
      <c r="R1079" s="151">
        <v>34</v>
      </c>
      <c r="S1079" s="154">
        <v>0.982434127979925</v>
      </c>
      <c r="T1079" s="154">
        <v>0.96969696969697</v>
      </c>
      <c r="U1079" s="155">
        <v>1</v>
      </c>
      <c r="V1079" s="155">
        <v>0.971428571428571</v>
      </c>
      <c r="W1079" s="173">
        <v>-0.0303030303030303</v>
      </c>
      <c r="X1079" s="158">
        <v>243</v>
      </c>
      <c r="Y1079" s="208">
        <v>240</v>
      </c>
      <c r="Z1079" s="208">
        <v>239</v>
      </c>
      <c r="AA1079" s="208">
        <v>235</v>
      </c>
      <c r="AB1079" s="209">
        <v>0.987654320987654</v>
      </c>
      <c r="AC1079" s="155">
        <v>0.98326359832636</v>
      </c>
      <c r="AD1079" s="173">
        <v>0.00439072266129448</v>
      </c>
    </row>
    <row r="1080" spans="1:30">
      <c r="A1080" s="175" t="s">
        <v>927</v>
      </c>
      <c r="B1080" s="214" t="s">
        <v>1830</v>
      </c>
      <c r="C1080" s="214" t="s">
        <v>1079</v>
      </c>
      <c r="D1080" s="153">
        <v>27</v>
      </c>
      <c r="E1080" s="153">
        <v>27</v>
      </c>
      <c r="F1080" s="151">
        <v>29</v>
      </c>
      <c r="G1080" s="151">
        <v>29</v>
      </c>
      <c r="H1080" s="151">
        <v>23</v>
      </c>
      <c r="I1080" s="151">
        <v>23</v>
      </c>
      <c r="J1080" s="172">
        <v>0.9</v>
      </c>
      <c r="K1080" s="154">
        <v>1</v>
      </c>
      <c r="L1080" s="154">
        <v>1</v>
      </c>
      <c r="M1080" s="154">
        <v>1</v>
      </c>
      <c r="N1080" s="207">
        <v>640</v>
      </c>
      <c r="O1080" s="153">
        <v>630</v>
      </c>
      <c r="P1080" s="153">
        <v>27</v>
      </c>
      <c r="Q1080" s="151">
        <v>27</v>
      </c>
      <c r="R1080" s="151">
        <v>23</v>
      </c>
      <c r="S1080" s="154">
        <v>0.984375</v>
      </c>
      <c r="T1080" s="154">
        <v>1</v>
      </c>
      <c r="U1080" s="155">
        <v>0.931034482758621</v>
      </c>
      <c r="V1080" s="155">
        <v>1</v>
      </c>
      <c r="W1080" s="173">
        <v>0.0689655172413793</v>
      </c>
      <c r="X1080" s="158">
        <v>191</v>
      </c>
      <c r="Y1080" s="208">
        <v>189</v>
      </c>
      <c r="Z1080" s="208">
        <v>192</v>
      </c>
      <c r="AA1080" s="208">
        <v>187</v>
      </c>
      <c r="AB1080" s="209">
        <v>0.989528795811518</v>
      </c>
      <c r="AC1080" s="155">
        <v>0.973958333333333</v>
      </c>
      <c r="AD1080" s="173">
        <v>0.0155704624781849</v>
      </c>
    </row>
    <row r="1081" spans="1:30">
      <c r="A1081" s="175" t="s">
        <v>927</v>
      </c>
      <c r="B1081" s="214" t="s">
        <v>1830</v>
      </c>
      <c r="C1081" s="214" t="s">
        <v>1080</v>
      </c>
      <c r="D1081" s="153">
        <v>20</v>
      </c>
      <c r="E1081" s="153">
        <v>20</v>
      </c>
      <c r="F1081" s="151">
        <v>19</v>
      </c>
      <c r="G1081" s="151">
        <v>19</v>
      </c>
      <c r="H1081" s="151">
        <v>17</v>
      </c>
      <c r="I1081" s="151">
        <v>17</v>
      </c>
      <c r="J1081" s="172">
        <v>0.9</v>
      </c>
      <c r="K1081" s="154">
        <v>1</v>
      </c>
      <c r="L1081" s="154">
        <v>1</v>
      </c>
      <c r="M1081" s="154">
        <v>1</v>
      </c>
      <c r="N1081" s="207">
        <v>444</v>
      </c>
      <c r="O1081" s="153">
        <v>402</v>
      </c>
      <c r="P1081" s="153">
        <v>17</v>
      </c>
      <c r="Q1081" s="151">
        <v>18</v>
      </c>
      <c r="R1081" s="151">
        <v>16</v>
      </c>
      <c r="S1081" s="154">
        <v>0.905405405405405</v>
      </c>
      <c r="T1081" s="154">
        <v>0.85</v>
      </c>
      <c r="U1081" s="155">
        <v>0.947368421052632</v>
      </c>
      <c r="V1081" s="155">
        <v>0.941176470588235</v>
      </c>
      <c r="W1081" s="173">
        <v>-0.0973684210526315</v>
      </c>
      <c r="X1081" s="158">
        <v>130</v>
      </c>
      <c r="Y1081" s="208">
        <v>113</v>
      </c>
      <c r="Z1081" s="208">
        <v>132</v>
      </c>
      <c r="AA1081" s="208">
        <v>121</v>
      </c>
      <c r="AB1081" s="209">
        <v>0.869230769230769</v>
      </c>
      <c r="AC1081" s="155">
        <v>0.916666666666667</v>
      </c>
      <c r="AD1081" s="173">
        <v>-0.0474358974358974</v>
      </c>
    </row>
    <row r="1082" spans="1:30">
      <c r="A1082" s="175" t="s">
        <v>927</v>
      </c>
      <c r="B1082" s="214" t="s">
        <v>1830</v>
      </c>
      <c r="C1082" s="214" t="s">
        <v>1081</v>
      </c>
      <c r="D1082" s="153">
        <v>21</v>
      </c>
      <c r="E1082" s="153">
        <v>21</v>
      </c>
      <c r="F1082" s="151">
        <v>24</v>
      </c>
      <c r="G1082" s="151">
        <v>24</v>
      </c>
      <c r="H1082" s="151">
        <v>20</v>
      </c>
      <c r="I1082" s="151">
        <v>20</v>
      </c>
      <c r="J1082" s="172">
        <v>0.9</v>
      </c>
      <c r="K1082" s="154">
        <v>1</v>
      </c>
      <c r="L1082" s="154">
        <v>1</v>
      </c>
      <c r="M1082" s="154">
        <v>1</v>
      </c>
      <c r="N1082" s="207">
        <v>526</v>
      </c>
      <c r="O1082" s="153">
        <v>525</v>
      </c>
      <c r="P1082" s="153">
        <v>21</v>
      </c>
      <c r="Q1082" s="151">
        <v>24</v>
      </c>
      <c r="R1082" s="151">
        <v>19</v>
      </c>
      <c r="S1082" s="154">
        <v>0.998098859315589</v>
      </c>
      <c r="T1082" s="154">
        <v>1</v>
      </c>
      <c r="U1082" s="155">
        <v>1</v>
      </c>
      <c r="V1082" s="155">
        <v>0.95</v>
      </c>
      <c r="W1082" s="173">
        <v>0</v>
      </c>
      <c r="X1082" s="158">
        <v>156</v>
      </c>
      <c r="Y1082" s="208">
        <v>155</v>
      </c>
      <c r="Z1082" s="208">
        <v>158</v>
      </c>
      <c r="AA1082" s="208">
        <v>158</v>
      </c>
      <c r="AB1082" s="209">
        <v>0.993589743589744</v>
      </c>
      <c r="AC1082" s="155">
        <v>1</v>
      </c>
      <c r="AD1082" s="173">
        <v>-0.00641025641025639</v>
      </c>
    </row>
    <row r="1083" spans="1:30">
      <c r="A1083" s="175" t="s">
        <v>927</v>
      </c>
      <c r="B1083" s="214" t="s">
        <v>1829</v>
      </c>
      <c r="C1083" s="214" t="s">
        <v>1082</v>
      </c>
      <c r="D1083" s="153">
        <v>67</v>
      </c>
      <c r="E1083" s="153">
        <v>66</v>
      </c>
      <c r="F1083" s="151">
        <v>65</v>
      </c>
      <c r="G1083" s="151">
        <v>65</v>
      </c>
      <c r="H1083" s="151">
        <v>64</v>
      </c>
      <c r="I1083" s="151">
        <v>63</v>
      </c>
      <c r="J1083" s="172">
        <v>0.9</v>
      </c>
      <c r="K1083" s="154">
        <v>0.985074626865672</v>
      </c>
      <c r="L1083" s="154">
        <v>1</v>
      </c>
      <c r="M1083" s="154">
        <v>0.984375</v>
      </c>
      <c r="N1083" s="207">
        <v>1594</v>
      </c>
      <c r="O1083" s="153">
        <v>1453</v>
      </c>
      <c r="P1083" s="153">
        <v>60</v>
      </c>
      <c r="Q1083" s="151">
        <v>61</v>
      </c>
      <c r="R1083" s="151">
        <v>59</v>
      </c>
      <c r="S1083" s="154">
        <v>0.911543287327478</v>
      </c>
      <c r="T1083" s="154">
        <v>0.895522388059702</v>
      </c>
      <c r="U1083" s="155">
        <v>0.938461538461538</v>
      </c>
      <c r="V1083" s="155">
        <v>0.921875</v>
      </c>
      <c r="W1083" s="173">
        <v>-0.0429391504018369</v>
      </c>
      <c r="X1083" s="158">
        <v>454</v>
      </c>
      <c r="Y1083" s="208">
        <v>418</v>
      </c>
      <c r="Z1083" s="208">
        <v>477</v>
      </c>
      <c r="AA1083" s="208">
        <v>432</v>
      </c>
      <c r="AB1083" s="209">
        <v>0.920704845814978</v>
      </c>
      <c r="AC1083" s="155">
        <v>0.905660377358491</v>
      </c>
      <c r="AD1083" s="173">
        <v>0.0150444684564874</v>
      </c>
    </row>
    <row r="1084" spans="1:30">
      <c r="A1084" s="175" t="s">
        <v>927</v>
      </c>
      <c r="B1084" s="214" t="s">
        <v>1829</v>
      </c>
      <c r="C1084" s="214" t="s">
        <v>1083</v>
      </c>
      <c r="D1084" s="153">
        <v>48</v>
      </c>
      <c r="E1084" s="153">
        <v>47</v>
      </c>
      <c r="F1084" s="151">
        <v>48</v>
      </c>
      <c r="G1084" s="151">
        <v>47</v>
      </c>
      <c r="H1084" s="151">
        <v>37</v>
      </c>
      <c r="I1084" s="151">
        <v>36</v>
      </c>
      <c r="J1084" s="172">
        <v>0.9</v>
      </c>
      <c r="K1084" s="154">
        <v>0.979166666666667</v>
      </c>
      <c r="L1084" s="154">
        <v>0.979166666666667</v>
      </c>
      <c r="M1084" s="154">
        <v>0.972972972972973</v>
      </c>
      <c r="N1084" s="207">
        <v>1036</v>
      </c>
      <c r="O1084" s="153">
        <v>1014</v>
      </c>
      <c r="P1084" s="153">
        <v>47</v>
      </c>
      <c r="Q1084" s="151">
        <v>46</v>
      </c>
      <c r="R1084" s="151">
        <v>35</v>
      </c>
      <c r="S1084" s="154">
        <v>0.978764478764479</v>
      </c>
      <c r="T1084" s="154">
        <v>0.979166666666667</v>
      </c>
      <c r="U1084" s="155">
        <v>0.958333333333333</v>
      </c>
      <c r="V1084" s="155">
        <v>0.945945945945946</v>
      </c>
      <c r="W1084" s="173">
        <v>0.0208333333333333</v>
      </c>
      <c r="X1084" s="158">
        <v>309</v>
      </c>
      <c r="Y1084" s="208">
        <v>300</v>
      </c>
      <c r="Z1084" s="208">
        <v>300</v>
      </c>
      <c r="AA1084" s="208">
        <v>295</v>
      </c>
      <c r="AB1084" s="209">
        <v>0.970873786407767</v>
      </c>
      <c r="AC1084" s="155">
        <v>0.983333333333333</v>
      </c>
      <c r="AD1084" s="173">
        <v>-0.0124595469255663</v>
      </c>
    </row>
    <row r="1085" spans="1:30">
      <c r="A1085" s="175" t="s">
        <v>927</v>
      </c>
      <c r="B1085" s="214" t="s">
        <v>1829</v>
      </c>
      <c r="C1085" s="214" t="s">
        <v>1084</v>
      </c>
      <c r="D1085" s="153">
        <v>31</v>
      </c>
      <c r="E1085" s="153">
        <v>31</v>
      </c>
      <c r="F1085" s="151">
        <v>31</v>
      </c>
      <c r="G1085" s="151">
        <v>31</v>
      </c>
      <c r="H1085" s="151">
        <v>27</v>
      </c>
      <c r="I1085" s="151">
        <v>27</v>
      </c>
      <c r="J1085" s="172">
        <v>0.9</v>
      </c>
      <c r="K1085" s="154">
        <v>1</v>
      </c>
      <c r="L1085" s="154">
        <v>1</v>
      </c>
      <c r="M1085" s="154">
        <v>1</v>
      </c>
      <c r="N1085" s="207">
        <v>734</v>
      </c>
      <c r="O1085" s="153">
        <v>712</v>
      </c>
      <c r="P1085" s="153">
        <v>31</v>
      </c>
      <c r="Q1085" s="151">
        <v>31</v>
      </c>
      <c r="R1085" s="151">
        <v>26</v>
      </c>
      <c r="S1085" s="154">
        <v>0.970027247956403</v>
      </c>
      <c r="T1085" s="154">
        <v>1</v>
      </c>
      <c r="U1085" s="155">
        <v>1</v>
      </c>
      <c r="V1085" s="155">
        <v>0.962962962962963</v>
      </c>
      <c r="W1085" s="173">
        <v>0</v>
      </c>
      <c r="X1085" s="158">
        <v>204</v>
      </c>
      <c r="Y1085" s="208">
        <v>200</v>
      </c>
      <c r="Z1085" s="208">
        <v>215</v>
      </c>
      <c r="AA1085" s="208">
        <v>209</v>
      </c>
      <c r="AB1085" s="209">
        <v>0.980392156862745</v>
      </c>
      <c r="AC1085" s="155">
        <v>0.972093023255814</v>
      </c>
      <c r="AD1085" s="173">
        <v>0.00829913360693113</v>
      </c>
    </row>
    <row r="1086" spans="1:30">
      <c r="A1086" s="175" t="s">
        <v>1085</v>
      </c>
      <c r="B1086" s="214" t="s">
        <v>1832</v>
      </c>
      <c r="C1086" s="214" t="s">
        <v>1087</v>
      </c>
      <c r="D1086" s="153">
        <v>29</v>
      </c>
      <c r="E1086" s="153">
        <v>29</v>
      </c>
      <c r="F1086" s="151">
        <v>28</v>
      </c>
      <c r="G1086" s="151">
        <v>28</v>
      </c>
      <c r="H1086" s="151">
        <v>26</v>
      </c>
      <c r="I1086" s="151">
        <v>26</v>
      </c>
      <c r="J1086" s="172">
        <v>0.9</v>
      </c>
      <c r="K1086" s="154">
        <v>1</v>
      </c>
      <c r="L1086" s="154">
        <v>1</v>
      </c>
      <c r="M1086" s="154">
        <v>1</v>
      </c>
      <c r="N1086" s="207">
        <v>675</v>
      </c>
      <c r="O1086" s="153">
        <v>663</v>
      </c>
      <c r="P1086" s="153">
        <v>29</v>
      </c>
      <c r="Q1086" s="151">
        <v>28</v>
      </c>
      <c r="R1086" s="151">
        <v>26</v>
      </c>
      <c r="S1086" s="154">
        <v>0.982222222222222</v>
      </c>
      <c r="T1086" s="154">
        <v>1</v>
      </c>
      <c r="U1086" s="155">
        <v>1</v>
      </c>
      <c r="V1086" s="155">
        <v>1</v>
      </c>
      <c r="W1086" s="173">
        <v>0</v>
      </c>
      <c r="X1086" s="158">
        <v>197</v>
      </c>
      <c r="Y1086" s="208">
        <v>194</v>
      </c>
      <c r="Z1086" s="208">
        <v>197</v>
      </c>
      <c r="AA1086" s="208">
        <v>193</v>
      </c>
      <c r="AB1086" s="209">
        <v>0.984771573604061</v>
      </c>
      <c r="AC1086" s="155">
        <v>0.979695431472081</v>
      </c>
      <c r="AD1086" s="173">
        <v>0.0050761421319796</v>
      </c>
    </row>
    <row r="1087" spans="1:30">
      <c r="A1087" s="175" t="s">
        <v>1085</v>
      </c>
      <c r="B1087" s="214" t="s">
        <v>1832</v>
      </c>
      <c r="C1087" s="214" t="s">
        <v>1088</v>
      </c>
      <c r="D1087" s="153">
        <v>50</v>
      </c>
      <c r="E1087" s="153">
        <v>45</v>
      </c>
      <c r="F1087" s="151">
        <v>46</v>
      </c>
      <c r="G1087" s="151">
        <v>44</v>
      </c>
      <c r="H1087" s="151">
        <v>44</v>
      </c>
      <c r="I1087" s="151">
        <v>39</v>
      </c>
      <c r="J1087" s="172">
        <v>0.9</v>
      </c>
      <c r="K1087" s="154">
        <v>0.9</v>
      </c>
      <c r="L1087" s="154">
        <v>0.956521739130435</v>
      </c>
      <c r="M1087" s="154">
        <v>0.886363636363636</v>
      </c>
      <c r="N1087" s="207">
        <v>1093</v>
      </c>
      <c r="O1087" s="153">
        <v>983</v>
      </c>
      <c r="P1087" s="153">
        <v>45</v>
      </c>
      <c r="Q1087" s="151">
        <v>44</v>
      </c>
      <c r="R1087" s="151">
        <v>37</v>
      </c>
      <c r="S1087" s="154">
        <v>0.89935956084172</v>
      </c>
      <c r="T1087" s="154">
        <v>0.9</v>
      </c>
      <c r="U1087" s="155">
        <v>0.956521739130435</v>
      </c>
      <c r="V1087" s="155">
        <v>0.840909090909091</v>
      </c>
      <c r="W1087" s="173">
        <v>-0.0565217391304348</v>
      </c>
      <c r="X1087" s="158">
        <v>323</v>
      </c>
      <c r="Y1087" s="208">
        <v>290</v>
      </c>
      <c r="Z1087" s="208">
        <v>314</v>
      </c>
      <c r="AA1087" s="208">
        <v>276</v>
      </c>
      <c r="AB1087" s="209">
        <v>0.897832817337461</v>
      </c>
      <c r="AC1087" s="155">
        <v>0.878980891719745</v>
      </c>
      <c r="AD1087" s="173">
        <v>0.0188519256177161</v>
      </c>
    </row>
    <row r="1088" spans="1:30">
      <c r="A1088" s="175" t="s">
        <v>1085</v>
      </c>
      <c r="B1088" s="214" t="s">
        <v>1832</v>
      </c>
      <c r="C1088" s="214" t="s">
        <v>1089</v>
      </c>
      <c r="D1088" s="153">
        <v>51</v>
      </c>
      <c r="E1088" s="153">
        <v>51</v>
      </c>
      <c r="F1088" s="151">
        <v>48</v>
      </c>
      <c r="G1088" s="151">
        <v>48</v>
      </c>
      <c r="H1088" s="151">
        <v>42</v>
      </c>
      <c r="I1088" s="151">
        <v>41</v>
      </c>
      <c r="J1088" s="172">
        <v>0.9</v>
      </c>
      <c r="K1088" s="154">
        <v>1</v>
      </c>
      <c r="L1088" s="154">
        <v>1</v>
      </c>
      <c r="M1088" s="154">
        <v>0.976190476190476</v>
      </c>
      <c r="N1088" s="207">
        <v>1085</v>
      </c>
      <c r="O1088" s="153">
        <v>1054</v>
      </c>
      <c r="P1088" s="153">
        <v>51</v>
      </c>
      <c r="Q1088" s="151">
        <v>48</v>
      </c>
      <c r="R1088" s="151">
        <v>41</v>
      </c>
      <c r="S1088" s="154">
        <v>0.971428571428571</v>
      </c>
      <c r="T1088" s="154">
        <v>1</v>
      </c>
      <c r="U1088" s="155">
        <v>1</v>
      </c>
      <c r="V1088" s="155">
        <v>0.976190476190476</v>
      </c>
      <c r="W1088" s="173">
        <v>0</v>
      </c>
      <c r="X1088" s="158">
        <v>317</v>
      </c>
      <c r="Y1088" s="208">
        <v>316</v>
      </c>
      <c r="Z1088" s="208">
        <v>318</v>
      </c>
      <c r="AA1088" s="208">
        <v>315</v>
      </c>
      <c r="AB1088" s="209">
        <v>0.996845425867508</v>
      </c>
      <c r="AC1088" s="155">
        <v>0.990566037735849</v>
      </c>
      <c r="AD1088" s="173">
        <v>0.00627938813165885</v>
      </c>
    </row>
    <row r="1089" spans="1:30">
      <c r="A1089" s="175" t="s">
        <v>1085</v>
      </c>
      <c r="B1089" s="214" t="s">
        <v>1832</v>
      </c>
      <c r="C1089" s="214" t="s">
        <v>1090</v>
      </c>
      <c r="D1089" s="153">
        <v>48</v>
      </c>
      <c r="E1089" s="153">
        <v>47</v>
      </c>
      <c r="F1089" s="151">
        <v>43</v>
      </c>
      <c r="G1089" s="151">
        <v>42</v>
      </c>
      <c r="H1089" s="151">
        <v>33</v>
      </c>
      <c r="I1089" s="151">
        <v>32</v>
      </c>
      <c r="J1089" s="172">
        <v>0.9</v>
      </c>
      <c r="K1089" s="154">
        <v>0.979166666666667</v>
      </c>
      <c r="L1089" s="154">
        <v>0.976744186046512</v>
      </c>
      <c r="M1089" s="154">
        <v>0.96969696969697</v>
      </c>
      <c r="N1089" s="207">
        <v>1000</v>
      </c>
      <c r="O1089" s="153">
        <v>927</v>
      </c>
      <c r="P1089" s="153">
        <v>44</v>
      </c>
      <c r="Q1089" s="151">
        <v>40</v>
      </c>
      <c r="R1089" s="151">
        <v>28</v>
      </c>
      <c r="S1089" s="154">
        <v>0.927</v>
      </c>
      <c r="T1089" s="154">
        <v>0.916666666666667</v>
      </c>
      <c r="U1089" s="155">
        <v>0.930232558139535</v>
      </c>
      <c r="V1089" s="155">
        <v>0.848484848484849</v>
      </c>
      <c r="W1089" s="173">
        <v>-0.0135658914728682</v>
      </c>
      <c r="X1089" s="158">
        <v>291</v>
      </c>
      <c r="Y1089" s="208">
        <v>271</v>
      </c>
      <c r="Z1089" s="208">
        <v>292</v>
      </c>
      <c r="AA1089" s="208">
        <v>272</v>
      </c>
      <c r="AB1089" s="209">
        <v>0.93127147766323</v>
      </c>
      <c r="AC1089" s="155">
        <v>0.931506849315068</v>
      </c>
      <c r="AD1089" s="173">
        <v>-0.000235371651838179</v>
      </c>
    </row>
    <row r="1090" spans="1:30">
      <c r="A1090" s="175" t="s">
        <v>1085</v>
      </c>
      <c r="B1090" s="214" t="s">
        <v>1832</v>
      </c>
      <c r="C1090" s="214" t="s">
        <v>1091</v>
      </c>
      <c r="D1090" s="153">
        <v>52</v>
      </c>
      <c r="E1090" s="153">
        <v>52</v>
      </c>
      <c r="F1090" s="151">
        <v>50</v>
      </c>
      <c r="G1090" s="151">
        <v>50</v>
      </c>
      <c r="H1090" s="151">
        <v>44</v>
      </c>
      <c r="I1090" s="151">
        <v>44</v>
      </c>
      <c r="J1090" s="172">
        <v>0.9</v>
      </c>
      <c r="K1090" s="154">
        <v>1</v>
      </c>
      <c r="L1090" s="154">
        <v>1</v>
      </c>
      <c r="M1090" s="154">
        <v>1</v>
      </c>
      <c r="N1090" s="207">
        <v>1159</v>
      </c>
      <c r="O1090" s="153">
        <v>1116</v>
      </c>
      <c r="P1090" s="153">
        <v>51</v>
      </c>
      <c r="Q1090" s="151">
        <v>49</v>
      </c>
      <c r="R1090" s="151">
        <v>42</v>
      </c>
      <c r="S1090" s="154">
        <v>0.962899050905953</v>
      </c>
      <c r="T1090" s="154">
        <v>0.980769230769231</v>
      </c>
      <c r="U1090" s="155">
        <v>0.98</v>
      </c>
      <c r="V1090" s="155">
        <v>0.954545454545455</v>
      </c>
      <c r="W1090" s="173">
        <v>0.000769230769230744</v>
      </c>
      <c r="X1090" s="158">
        <v>336</v>
      </c>
      <c r="Y1090" s="208">
        <v>323</v>
      </c>
      <c r="Z1090" s="208">
        <v>340</v>
      </c>
      <c r="AA1090" s="208">
        <v>329</v>
      </c>
      <c r="AB1090" s="209">
        <v>0.961309523809524</v>
      </c>
      <c r="AC1090" s="155">
        <v>0.967647058823529</v>
      </c>
      <c r="AD1090" s="173">
        <v>-0.00633753501400558</v>
      </c>
    </row>
    <row r="1091" spans="1:30">
      <c r="A1091" s="175" t="s">
        <v>1085</v>
      </c>
      <c r="B1091" s="214" t="s">
        <v>1832</v>
      </c>
      <c r="C1091" s="214" t="s">
        <v>1092</v>
      </c>
      <c r="D1091" s="153">
        <v>19</v>
      </c>
      <c r="E1091" s="153">
        <v>18</v>
      </c>
      <c r="F1091" s="151">
        <v>20</v>
      </c>
      <c r="G1091" s="151">
        <v>19</v>
      </c>
      <c r="H1091" s="151">
        <v>16</v>
      </c>
      <c r="I1091" s="151">
        <v>15</v>
      </c>
      <c r="J1091" s="172">
        <v>0.9</v>
      </c>
      <c r="K1091" s="154">
        <v>0.947368421052632</v>
      </c>
      <c r="L1091" s="154">
        <v>0.95</v>
      </c>
      <c r="M1091" s="154">
        <v>0.9375</v>
      </c>
      <c r="N1091" s="207">
        <v>451</v>
      </c>
      <c r="O1091" s="153">
        <v>415</v>
      </c>
      <c r="P1091" s="153">
        <v>17</v>
      </c>
      <c r="Q1091" s="151">
        <v>19</v>
      </c>
      <c r="R1091" s="151">
        <v>15</v>
      </c>
      <c r="S1091" s="154">
        <v>0.920177383592018</v>
      </c>
      <c r="T1091" s="154">
        <v>0.894736842105263</v>
      </c>
      <c r="U1091" s="155">
        <v>0.95</v>
      </c>
      <c r="V1091" s="155">
        <v>0.9375</v>
      </c>
      <c r="W1091" s="173">
        <v>-0.0552631578947368</v>
      </c>
      <c r="X1091" s="158">
        <v>132</v>
      </c>
      <c r="Y1091" s="208">
        <v>120</v>
      </c>
      <c r="Z1091" s="208">
        <v>132</v>
      </c>
      <c r="AA1091" s="208">
        <v>121</v>
      </c>
      <c r="AB1091" s="209">
        <v>0.909090909090909</v>
      </c>
      <c r="AC1091" s="155">
        <v>0.916666666666667</v>
      </c>
      <c r="AD1091" s="173">
        <v>-0.00757575757575757</v>
      </c>
    </row>
    <row r="1092" spans="1:30">
      <c r="A1092" s="175" t="s">
        <v>1085</v>
      </c>
      <c r="B1092" s="214" t="s">
        <v>1832</v>
      </c>
      <c r="C1092" s="214" t="s">
        <v>1093</v>
      </c>
      <c r="D1092" s="153">
        <v>51</v>
      </c>
      <c r="E1092" s="153">
        <v>50</v>
      </c>
      <c r="F1092" s="151">
        <v>46</v>
      </c>
      <c r="G1092" s="151">
        <v>46</v>
      </c>
      <c r="H1092" s="151">
        <v>36</v>
      </c>
      <c r="I1092" s="151">
        <v>35</v>
      </c>
      <c r="J1092" s="172">
        <v>0.9</v>
      </c>
      <c r="K1092" s="154">
        <v>0.980392156862745</v>
      </c>
      <c r="L1092" s="154">
        <v>1</v>
      </c>
      <c r="M1092" s="154">
        <v>0.972222222222222</v>
      </c>
      <c r="N1092" s="207">
        <v>1085</v>
      </c>
      <c r="O1092" s="153">
        <v>1064</v>
      </c>
      <c r="P1092" s="153">
        <v>47</v>
      </c>
      <c r="Q1092" s="151">
        <v>46</v>
      </c>
      <c r="R1092" s="151">
        <v>35</v>
      </c>
      <c r="S1092" s="154">
        <v>0.980645161290323</v>
      </c>
      <c r="T1092" s="154">
        <v>0.92156862745098</v>
      </c>
      <c r="U1092" s="155">
        <v>1</v>
      </c>
      <c r="V1092" s="155">
        <v>0.972222222222222</v>
      </c>
      <c r="W1092" s="173">
        <v>-0.0784313725490197</v>
      </c>
      <c r="X1092" s="158">
        <v>314</v>
      </c>
      <c r="Y1092" s="208">
        <v>306</v>
      </c>
      <c r="Z1092" s="208">
        <v>323</v>
      </c>
      <c r="AA1092" s="208">
        <v>319</v>
      </c>
      <c r="AB1092" s="209">
        <v>0.974522292993631</v>
      </c>
      <c r="AC1092" s="155">
        <v>0.987616099071207</v>
      </c>
      <c r="AD1092" s="173">
        <v>-0.0130938060775768</v>
      </c>
    </row>
    <row r="1093" spans="1:30">
      <c r="A1093" s="175" t="s">
        <v>1085</v>
      </c>
      <c r="B1093" s="214" t="s">
        <v>1832</v>
      </c>
      <c r="C1093" s="214" t="s">
        <v>1094</v>
      </c>
      <c r="D1093" s="153">
        <v>85</v>
      </c>
      <c r="E1093" s="153">
        <v>79</v>
      </c>
      <c r="F1093" s="151">
        <v>78</v>
      </c>
      <c r="G1093" s="151">
        <v>74</v>
      </c>
      <c r="H1093" s="151">
        <v>64</v>
      </c>
      <c r="I1093" s="151">
        <v>60</v>
      </c>
      <c r="J1093" s="172">
        <v>0.9</v>
      </c>
      <c r="K1093" s="154">
        <v>0.929411764705882</v>
      </c>
      <c r="L1093" s="154">
        <v>0.948717948717949</v>
      </c>
      <c r="M1093" s="154">
        <v>0.9375</v>
      </c>
      <c r="N1093" s="207">
        <v>1833</v>
      </c>
      <c r="O1093" s="153">
        <v>1673</v>
      </c>
      <c r="P1093" s="153">
        <v>78</v>
      </c>
      <c r="Q1093" s="151">
        <v>74</v>
      </c>
      <c r="R1093" s="151">
        <v>59</v>
      </c>
      <c r="S1093" s="154">
        <v>0.912711402073104</v>
      </c>
      <c r="T1093" s="154">
        <v>0.917647058823529</v>
      </c>
      <c r="U1093" s="155">
        <v>0.948717948717949</v>
      </c>
      <c r="V1093" s="155">
        <v>0.921875</v>
      </c>
      <c r="W1093" s="173">
        <v>-0.0310708898944193</v>
      </c>
      <c r="X1093" s="158">
        <v>525</v>
      </c>
      <c r="Y1093" s="208">
        <v>480</v>
      </c>
      <c r="Z1093" s="208">
        <v>539</v>
      </c>
      <c r="AA1093" s="208">
        <v>492</v>
      </c>
      <c r="AB1093" s="209">
        <v>0.914285714285714</v>
      </c>
      <c r="AC1093" s="155">
        <v>0.912801484230056</v>
      </c>
      <c r="AD1093" s="173">
        <v>0.00148423005565856</v>
      </c>
    </row>
    <row r="1094" spans="1:30">
      <c r="A1094" s="175" t="s">
        <v>1085</v>
      </c>
      <c r="B1094" s="214" t="s">
        <v>1832</v>
      </c>
      <c r="C1094" s="214" t="s">
        <v>1095</v>
      </c>
      <c r="D1094" s="153">
        <v>47</v>
      </c>
      <c r="E1094" s="153">
        <v>47</v>
      </c>
      <c r="F1094" s="151">
        <v>49</v>
      </c>
      <c r="G1094" s="151">
        <v>49</v>
      </c>
      <c r="H1094" s="151">
        <v>41</v>
      </c>
      <c r="I1094" s="151">
        <v>41</v>
      </c>
      <c r="J1094" s="172">
        <v>0.9</v>
      </c>
      <c r="K1094" s="154">
        <v>1</v>
      </c>
      <c r="L1094" s="154">
        <v>1</v>
      </c>
      <c r="M1094" s="154">
        <v>1</v>
      </c>
      <c r="N1094" s="207">
        <v>1111</v>
      </c>
      <c r="O1094" s="153">
        <v>1078</v>
      </c>
      <c r="P1094" s="153">
        <v>45</v>
      </c>
      <c r="Q1094" s="151">
        <v>47</v>
      </c>
      <c r="R1094" s="151">
        <v>40</v>
      </c>
      <c r="S1094" s="154">
        <v>0.97029702970297</v>
      </c>
      <c r="T1094" s="154">
        <v>0.957446808510638</v>
      </c>
      <c r="U1094" s="155">
        <v>0.959183673469388</v>
      </c>
      <c r="V1094" s="155">
        <v>0.975609756097561</v>
      </c>
      <c r="W1094" s="173">
        <v>-0.00173686495874936</v>
      </c>
      <c r="X1094" s="158">
        <v>322</v>
      </c>
      <c r="Y1094" s="208">
        <v>313</v>
      </c>
      <c r="Z1094" s="208">
        <v>326</v>
      </c>
      <c r="AA1094" s="208">
        <v>321</v>
      </c>
      <c r="AB1094" s="209">
        <v>0.972049689440994</v>
      </c>
      <c r="AC1094" s="155">
        <v>0.984662576687117</v>
      </c>
      <c r="AD1094" s="173">
        <v>-0.0126128872461228</v>
      </c>
    </row>
    <row r="1095" spans="1:30">
      <c r="A1095" s="175" t="s">
        <v>1085</v>
      </c>
      <c r="B1095" s="214" t="s">
        <v>1832</v>
      </c>
      <c r="C1095" s="214" t="s">
        <v>1096</v>
      </c>
      <c r="D1095" s="153">
        <v>46</v>
      </c>
      <c r="E1095" s="153">
        <v>45</v>
      </c>
      <c r="F1095" s="151">
        <v>44</v>
      </c>
      <c r="G1095" s="151">
        <v>43</v>
      </c>
      <c r="H1095" s="151">
        <v>36</v>
      </c>
      <c r="I1095" s="151">
        <v>36</v>
      </c>
      <c r="J1095" s="172">
        <v>0.9</v>
      </c>
      <c r="K1095" s="154">
        <v>0.978260869565217</v>
      </c>
      <c r="L1095" s="154">
        <v>0.977272727272727</v>
      </c>
      <c r="M1095" s="154">
        <v>1</v>
      </c>
      <c r="N1095" s="207">
        <v>1020</v>
      </c>
      <c r="O1095" s="153">
        <v>926</v>
      </c>
      <c r="P1095" s="153">
        <v>41</v>
      </c>
      <c r="Q1095" s="151">
        <v>39</v>
      </c>
      <c r="R1095" s="151">
        <v>34</v>
      </c>
      <c r="S1095" s="154">
        <v>0.907843137254902</v>
      </c>
      <c r="T1095" s="154">
        <v>0.891304347826087</v>
      </c>
      <c r="U1095" s="155">
        <v>0.886363636363636</v>
      </c>
      <c r="V1095" s="155">
        <v>0.944444444444444</v>
      </c>
      <c r="W1095" s="173">
        <v>0.00494071146245056</v>
      </c>
      <c r="X1095" s="158">
        <v>296</v>
      </c>
      <c r="Y1095" s="208">
        <v>265</v>
      </c>
      <c r="Z1095" s="208">
        <v>298</v>
      </c>
      <c r="AA1095" s="208">
        <v>275</v>
      </c>
      <c r="AB1095" s="209">
        <v>0.89527027027027</v>
      </c>
      <c r="AC1095" s="155">
        <v>0.922818791946309</v>
      </c>
      <c r="AD1095" s="173">
        <v>-0.0275485216760384</v>
      </c>
    </row>
    <row r="1096" spans="1:30">
      <c r="A1096" s="175" t="s">
        <v>1085</v>
      </c>
      <c r="B1096" s="214" t="s">
        <v>1832</v>
      </c>
      <c r="C1096" s="214" t="s">
        <v>1097</v>
      </c>
      <c r="D1096" s="153">
        <v>42</v>
      </c>
      <c r="E1096" s="153">
        <v>41</v>
      </c>
      <c r="F1096" s="151">
        <v>43</v>
      </c>
      <c r="G1096" s="151">
        <v>42</v>
      </c>
      <c r="H1096" s="151">
        <v>39</v>
      </c>
      <c r="I1096" s="151">
        <v>38</v>
      </c>
      <c r="J1096" s="172">
        <v>0.9</v>
      </c>
      <c r="K1096" s="154">
        <v>0.976190476190476</v>
      </c>
      <c r="L1096" s="154">
        <v>0.976744186046512</v>
      </c>
      <c r="M1096" s="154">
        <v>0.974358974358974</v>
      </c>
      <c r="N1096" s="207">
        <v>937</v>
      </c>
      <c r="O1096" s="153">
        <v>903</v>
      </c>
      <c r="P1096" s="153">
        <v>41</v>
      </c>
      <c r="Q1096" s="151">
        <v>42</v>
      </c>
      <c r="R1096" s="151">
        <v>38</v>
      </c>
      <c r="S1096" s="154">
        <v>0.963713980789755</v>
      </c>
      <c r="T1096" s="154">
        <v>0.976190476190476</v>
      </c>
      <c r="U1096" s="155">
        <v>0.976744186046512</v>
      </c>
      <c r="V1096" s="155">
        <v>0.974358974358974</v>
      </c>
      <c r="W1096" s="173">
        <v>-0.000553709856035423</v>
      </c>
      <c r="X1096" s="158">
        <v>273</v>
      </c>
      <c r="Y1096" s="208">
        <v>268</v>
      </c>
      <c r="Z1096" s="208">
        <v>269</v>
      </c>
      <c r="AA1096" s="208">
        <v>260</v>
      </c>
      <c r="AB1096" s="209">
        <v>0.981684981684982</v>
      </c>
      <c r="AC1096" s="155">
        <v>0.966542750929368</v>
      </c>
      <c r="AD1096" s="173">
        <v>0.0151422307556136</v>
      </c>
    </row>
    <row r="1097" spans="1:30">
      <c r="A1097" s="175" t="s">
        <v>1085</v>
      </c>
      <c r="B1097" s="214" t="s">
        <v>1832</v>
      </c>
      <c r="C1097" s="214" t="s">
        <v>1098</v>
      </c>
      <c r="D1097" s="153">
        <v>58</v>
      </c>
      <c r="E1097" s="153">
        <v>57</v>
      </c>
      <c r="F1097" s="151">
        <v>55</v>
      </c>
      <c r="G1097" s="151">
        <v>53</v>
      </c>
      <c r="H1097" s="151">
        <v>50</v>
      </c>
      <c r="I1097" s="151">
        <v>48</v>
      </c>
      <c r="J1097" s="172">
        <v>0.9</v>
      </c>
      <c r="K1097" s="154">
        <v>0.982758620689655</v>
      </c>
      <c r="L1097" s="154">
        <v>0.963636363636364</v>
      </c>
      <c r="M1097" s="154">
        <v>0.96</v>
      </c>
      <c r="N1097" s="207">
        <v>1307</v>
      </c>
      <c r="O1097" s="153">
        <v>1240</v>
      </c>
      <c r="P1097" s="153">
        <v>54</v>
      </c>
      <c r="Q1097" s="151">
        <v>52</v>
      </c>
      <c r="R1097" s="151">
        <v>47</v>
      </c>
      <c r="S1097" s="154">
        <v>0.948737566947207</v>
      </c>
      <c r="T1097" s="154">
        <v>0.931034482758621</v>
      </c>
      <c r="U1097" s="155">
        <v>0.945454545454545</v>
      </c>
      <c r="V1097" s="155">
        <v>0.94</v>
      </c>
      <c r="W1097" s="173">
        <v>-0.0144200626959248</v>
      </c>
      <c r="X1097" s="158">
        <v>379</v>
      </c>
      <c r="Y1097" s="208">
        <v>360</v>
      </c>
      <c r="Z1097" s="208">
        <v>382</v>
      </c>
      <c r="AA1097" s="208">
        <v>362</v>
      </c>
      <c r="AB1097" s="209">
        <v>0.949868073878628</v>
      </c>
      <c r="AC1097" s="155">
        <v>0.947643979057592</v>
      </c>
      <c r="AD1097" s="173">
        <v>0.00222409482103636</v>
      </c>
    </row>
    <row r="1098" spans="1:30">
      <c r="A1098" s="175" t="s">
        <v>1085</v>
      </c>
      <c r="B1098" s="214" t="s">
        <v>1832</v>
      </c>
      <c r="C1098" s="214" t="s">
        <v>1099</v>
      </c>
      <c r="D1098" s="153">
        <v>31</v>
      </c>
      <c r="E1098" s="153">
        <v>31</v>
      </c>
      <c r="F1098" s="151">
        <v>32</v>
      </c>
      <c r="G1098" s="151">
        <v>32</v>
      </c>
      <c r="H1098" s="151">
        <v>30</v>
      </c>
      <c r="I1098" s="151">
        <v>30</v>
      </c>
      <c r="J1098" s="172">
        <v>0.9</v>
      </c>
      <c r="K1098" s="154">
        <v>1</v>
      </c>
      <c r="L1098" s="154">
        <v>1</v>
      </c>
      <c r="M1098" s="154">
        <v>1</v>
      </c>
      <c r="N1098" s="207">
        <v>742</v>
      </c>
      <c r="O1098" s="153">
        <v>710</v>
      </c>
      <c r="P1098" s="153">
        <v>30</v>
      </c>
      <c r="Q1098" s="151">
        <v>31</v>
      </c>
      <c r="R1098" s="151">
        <v>28</v>
      </c>
      <c r="S1098" s="154">
        <v>0.956873315363881</v>
      </c>
      <c r="T1098" s="154">
        <v>0.967741935483871</v>
      </c>
      <c r="U1098" s="155">
        <v>0.96875</v>
      </c>
      <c r="V1098" s="155">
        <v>0.933333333333333</v>
      </c>
      <c r="W1098" s="173">
        <v>-0.001008064516129</v>
      </c>
      <c r="X1098" s="158">
        <v>211</v>
      </c>
      <c r="Y1098" s="208">
        <v>199</v>
      </c>
      <c r="Z1098" s="208">
        <v>214</v>
      </c>
      <c r="AA1098" s="208">
        <v>205</v>
      </c>
      <c r="AB1098" s="209">
        <v>0.943127962085308</v>
      </c>
      <c r="AC1098" s="155">
        <v>0.957943925233645</v>
      </c>
      <c r="AD1098" s="173">
        <v>-0.0148159631483369</v>
      </c>
    </row>
    <row r="1099" spans="1:30">
      <c r="A1099" s="175" t="s">
        <v>1085</v>
      </c>
      <c r="B1099" s="214" t="s">
        <v>1832</v>
      </c>
      <c r="C1099" s="214" t="s">
        <v>1100</v>
      </c>
      <c r="D1099" s="153">
        <v>43</v>
      </c>
      <c r="E1099" s="153">
        <v>43</v>
      </c>
      <c r="F1099" s="151">
        <v>45</v>
      </c>
      <c r="G1099" s="151">
        <v>45</v>
      </c>
      <c r="H1099" s="151">
        <v>38</v>
      </c>
      <c r="I1099" s="151">
        <v>38</v>
      </c>
      <c r="J1099" s="172">
        <v>0.9</v>
      </c>
      <c r="K1099" s="154">
        <v>1</v>
      </c>
      <c r="L1099" s="154">
        <v>1</v>
      </c>
      <c r="M1099" s="154">
        <v>1</v>
      </c>
      <c r="N1099" s="207">
        <v>1048</v>
      </c>
      <c r="O1099" s="153">
        <v>1034</v>
      </c>
      <c r="P1099" s="153">
        <v>41</v>
      </c>
      <c r="Q1099" s="151">
        <v>44</v>
      </c>
      <c r="R1099" s="151">
        <v>38</v>
      </c>
      <c r="S1099" s="154">
        <v>0.986641221374046</v>
      </c>
      <c r="T1099" s="154">
        <v>0.953488372093023</v>
      </c>
      <c r="U1099" s="155">
        <v>0.977777777777778</v>
      </c>
      <c r="V1099" s="155">
        <v>1</v>
      </c>
      <c r="W1099" s="173">
        <v>-0.0242894056847545</v>
      </c>
      <c r="X1099" s="158">
        <v>297</v>
      </c>
      <c r="Y1099" s="208">
        <v>288</v>
      </c>
      <c r="Z1099" s="208">
        <v>310</v>
      </c>
      <c r="AA1099" s="208">
        <v>307</v>
      </c>
      <c r="AB1099" s="209">
        <v>0.96969696969697</v>
      </c>
      <c r="AC1099" s="155">
        <v>0.990322580645161</v>
      </c>
      <c r="AD1099" s="173">
        <v>-0.0206256109481916</v>
      </c>
    </row>
    <row r="1100" spans="1:30">
      <c r="A1100" s="175" t="s">
        <v>1085</v>
      </c>
      <c r="B1100" s="214" t="s">
        <v>1832</v>
      </c>
      <c r="C1100" s="214" t="s">
        <v>1101</v>
      </c>
      <c r="D1100" s="153">
        <v>23</v>
      </c>
      <c r="E1100" s="153">
        <v>23</v>
      </c>
      <c r="F1100" s="151">
        <v>23</v>
      </c>
      <c r="G1100" s="151">
        <v>23</v>
      </c>
      <c r="H1100" s="151">
        <v>20</v>
      </c>
      <c r="I1100" s="151">
        <v>20</v>
      </c>
      <c r="J1100" s="172">
        <v>0.9</v>
      </c>
      <c r="K1100" s="154">
        <v>1</v>
      </c>
      <c r="L1100" s="154">
        <v>1</v>
      </c>
      <c r="M1100" s="154">
        <v>1</v>
      </c>
      <c r="N1100" s="207">
        <v>527</v>
      </c>
      <c r="O1100" s="153">
        <v>515</v>
      </c>
      <c r="P1100" s="153">
        <v>23</v>
      </c>
      <c r="Q1100" s="151">
        <v>23</v>
      </c>
      <c r="R1100" s="151">
        <v>19</v>
      </c>
      <c r="S1100" s="154">
        <v>0.977229601518027</v>
      </c>
      <c r="T1100" s="154">
        <v>1</v>
      </c>
      <c r="U1100" s="155">
        <v>1</v>
      </c>
      <c r="V1100" s="155">
        <v>0.95</v>
      </c>
      <c r="W1100" s="173">
        <v>0</v>
      </c>
      <c r="X1100" s="158">
        <v>150</v>
      </c>
      <c r="Y1100" s="208">
        <v>148</v>
      </c>
      <c r="Z1100" s="208">
        <v>158</v>
      </c>
      <c r="AA1100" s="208">
        <v>156</v>
      </c>
      <c r="AB1100" s="209">
        <v>0.986666666666667</v>
      </c>
      <c r="AC1100" s="155">
        <v>0.987341772151899</v>
      </c>
      <c r="AD1100" s="173">
        <v>-0.000675105485232086</v>
      </c>
    </row>
    <row r="1101" spans="1:30">
      <c r="A1101" s="175" t="s">
        <v>1085</v>
      </c>
      <c r="B1101" s="214" t="s">
        <v>1832</v>
      </c>
      <c r="C1101" s="214" t="s">
        <v>1102</v>
      </c>
      <c r="D1101" s="153">
        <v>33</v>
      </c>
      <c r="E1101" s="153">
        <v>33</v>
      </c>
      <c r="F1101" s="151">
        <v>30</v>
      </c>
      <c r="G1101" s="151">
        <v>30</v>
      </c>
      <c r="H1101" s="151">
        <v>28</v>
      </c>
      <c r="I1101" s="151">
        <v>26</v>
      </c>
      <c r="J1101" s="172">
        <v>0.9</v>
      </c>
      <c r="K1101" s="154">
        <v>1</v>
      </c>
      <c r="L1101" s="154">
        <v>1</v>
      </c>
      <c r="M1101" s="154">
        <v>0.928571428571429</v>
      </c>
      <c r="N1101" s="207">
        <v>720</v>
      </c>
      <c r="O1101" s="153">
        <v>709</v>
      </c>
      <c r="P1101" s="153">
        <v>33</v>
      </c>
      <c r="Q1101" s="151">
        <v>29</v>
      </c>
      <c r="R1101" s="151">
        <v>26</v>
      </c>
      <c r="S1101" s="154">
        <v>0.984722222222222</v>
      </c>
      <c r="T1101" s="154">
        <v>1</v>
      </c>
      <c r="U1101" s="155">
        <v>0.966666666666667</v>
      </c>
      <c r="V1101" s="155">
        <v>0.928571428571429</v>
      </c>
      <c r="W1101" s="173">
        <v>0.0333333333333333</v>
      </c>
      <c r="X1101" s="158">
        <v>208</v>
      </c>
      <c r="Y1101" s="208">
        <v>201</v>
      </c>
      <c r="Z1101" s="208">
        <v>210</v>
      </c>
      <c r="AA1101" s="208">
        <v>210</v>
      </c>
      <c r="AB1101" s="209">
        <v>0.966346153846154</v>
      </c>
      <c r="AC1101" s="155">
        <v>1</v>
      </c>
      <c r="AD1101" s="173">
        <v>-0.0336538461538461</v>
      </c>
    </row>
    <row r="1102" spans="1:30">
      <c r="A1102" s="175" t="s">
        <v>1085</v>
      </c>
      <c r="B1102" s="214" t="s">
        <v>1832</v>
      </c>
      <c r="C1102" s="214" t="s">
        <v>1103</v>
      </c>
      <c r="D1102" s="153">
        <v>50</v>
      </c>
      <c r="E1102" s="153">
        <v>50</v>
      </c>
      <c r="F1102" s="151">
        <v>48</v>
      </c>
      <c r="G1102" s="151">
        <v>48</v>
      </c>
      <c r="H1102" s="151">
        <v>44</v>
      </c>
      <c r="I1102" s="151">
        <v>44</v>
      </c>
      <c r="J1102" s="172">
        <v>0.9</v>
      </c>
      <c r="K1102" s="154">
        <v>1</v>
      </c>
      <c r="L1102" s="154">
        <v>1</v>
      </c>
      <c r="M1102" s="154">
        <v>1</v>
      </c>
      <c r="N1102" s="207">
        <v>1187</v>
      </c>
      <c r="O1102" s="153">
        <v>1175</v>
      </c>
      <c r="P1102" s="153">
        <v>50</v>
      </c>
      <c r="Q1102" s="151">
        <v>48</v>
      </c>
      <c r="R1102" s="151">
        <v>44</v>
      </c>
      <c r="S1102" s="154">
        <v>0.98989048020219</v>
      </c>
      <c r="T1102" s="154">
        <v>1</v>
      </c>
      <c r="U1102" s="155">
        <v>1</v>
      </c>
      <c r="V1102" s="155">
        <v>1</v>
      </c>
      <c r="W1102" s="173">
        <v>0</v>
      </c>
      <c r="X1102" s="158">
        <v>343</v>
      </c>
      <c r="Y1102" s="208">
        <v>343</v>
      </c>
      <c r="Z1102" s="208">
        <v>344</v>
      </c>
      <c r="AA1102" s="208">
        <v>344</v>
      </c>
      <c r="AB1102" s="209">
        <v>1</v>
      </c>
      <c r="AC1102" s="155">
        <v>1</v>
      </c>
      <c r="AD1102" s="173">
        <v>0</v>
      </c>
    </row>
    <row r="1103" spans="1:30">
      <c r="A1103" s="175" t="s">
        <v>1085</v>
      </c>
      <c r="B1103" s="214" t="s">
        <v>1832</v>
      </c>
      <c r="C1103" s="214" t="s">
        <v>1104</v>
      </c>
      <c r="D1103" s="153">
        <v>32</v>
      </c>
      <c r="E1103" s="153">
        <v>32</v>
      </c>
      <c r="F1103" s="151">
        <v>33</v>
      </c>
      <c r="G1103" s="151">
        <v>33</v>
      </c>
      <c r="H1103" s="151">
        <v>32</v>
      </c>
      <c r="I1103" s="151">
        <v>32</v>
      </c>
      <c r="J1103" s="172">
        <v>0.9</v>
      </c>
      <c r="K1103" s="154">
        <v>1</v>
      </c>
      <c r="L1103" s="154">
        <v>1</v>
      </c>
      <c r="M1103" s="154">
        <v>1</v>
      </c>
      <c r="N1103" s="207">
        <v>776</v>
      </c>
      <c r="O1103" s="153">
        <v>769</v>
      </c>
      <c r="P1103" s="153">
        <v>32</v>
      </c>
      <c r="Q1103" s="151">
        <v>33</v>
      </c>
      <c r="R1103" s="151">
        <v>32</v>
      </c>
      <c r="S1103" s="154">
        <v>0.990979381443299</v>
      </c>
      <c r="T1103" s="154">
        <v>1</v>
      </c>
      <c r="U1103" s="155">
        <v>1</v>
      </c>
      <c r="V1103" s="155">
        <v>1</v>
      </c>
      <c r="W1103" s="173">
        <v>0</v>
      </c>
      <c r="X1103" s="158">
        <v>220</v>
      </c>
      <c r="Y1103" s="208">
        <v>220</v>
      </c>
      <c r="Z1103" s="208">
        <v>230</v>
      </c>
      <c r="AA1103" s="208">
        <v>228</v>
      </c>
      <c r="AB1103" s="209">
        <v>1</v>
      </c>
      <c r="AC1103" s="155">
        <v>0.991304347826087</v>
      </c>
      <c r="AD1103" s="173">
        <v>0.00869565217391299</v>
      </c>
    </row>
    <row r="1104" spans="1:30">
      <c r="A1104" s="175" t="s">
        <v>1085</v>
      </c>
      <c r="B1104" s="214" t="s">
        <v>1832</v>
      </c>
      <c r="C1104" s="214" t="s">
        <v>1105</v>
      </c>
      <c r="D1104" s="153">
        <v>33</v>
      </c>
      <c r="E1104" s="153">
        <v>32</v>
      </c>
      <c r="F1104" s="151">
        <v>32</v>
      </c>
      <c r="G1104" s="151">
        <v>31</v>
      </c>
      <c r="H1104" s="151">
        <v>32</v>
      </c>
      <c r="I1104" s="151">
        <v>31</v>
      </c>
      <c r="J1104" s="172">
        <v>0.9</v>
      </c>
      <c r="K1104" s="154">
        <v>0.96969696969697</v>
      </c>
      <c r="L1104" s="154">
        <v>0.96875</v>
      </c>
      <c r="M1104" s="154">
        <v>0.96875</v>
      </c>
      <c r="N1104" s="207">
        <v>772</v>
      </c>
      <c r="O1104" s="153">
        <v>749</v>
      </c>
      <c r="P1104" s="153">
        <v>32</v>
      </c>
      <c r="Q1104" s="151">
        <v>31</v>
      </c>
      <c r="R1104" s="151">
        <v>31</v>
      </c>
      <c r="S1104" s="154">
        <v>0.97020725388601</v>
      </c>
      <c r="T1104" s="154">
        <v>0.96969696969697</v>
      </c>
      <c r="U1104" s="155">
        <v>0.96875</v>
      </c>
      <c r="V1104" s="155">
        <v>0.96875</v>
      </c>
      <c r="W1104" s="173">
        <v>0.000946969696969724</v>
      </c>
      <c r="X1104" s="158">
        <v>221</v>
      </c>
      <c r="Y1104" s="208">
        <v>213</v>
      </c>
      <c r="Z1104" s="208">
        <v>228</v>
      </c>
      <c r="AA1104" s="208">
        <v>222</v>
      </c>
      <c r="AB1104" s="209">
        <v>0.963800904977376</v>
      </c>
      <c r="AC1104" s="155">
        <v>0.973684210526316</v>
      </c>
      <c r="AD1104" s="173">
        <v>-0.00988330554894024</v>
      </c>
    </row>
    <row r="1105" spans="1:30">
      <c r="A1105" s="175" t="s">
        <v>1085</v>
      </c>
      <c r="B1105" s="214" t="s">
        <v>1832</v>
      </c>
      <c r="C1105" s="214" t="s">
        <v>1106</v>
      </c>
      <c r="D1105" s="153">
        <v>28</v>
      </c>
      <c r="E1105" s="153">
        <v>28</v>
      </c>
      <c r="F1105" s="151">
        <v>28</v>
      </c>
      <c r="G1105" s="151">
        <v>28</v>
      </c>
      <c r="H1105" s="151">
        <v>26</v>
      </c>
      <c r="I1105" s="151">
        <v>26</v>
      </c>
      <c r="J1105" s="172">
        <v>0.9</v>
      </c>
      <c r="K1105" s="154">
        <v>1</v>
      </c>
      <c r="L1105" s="154">
        <v>1</v>
      </c>
      <c r="M1105" s="154">
        <v>1</v>
      </c>
      <c r="N1105" s="207">
        <v>650</v>
      </c>
      <c r="O1105" s="153">
        <v>623</v>
      </c>
      <c r="P1105" s="153">
        <v>28</v>
      </c>
      <c r="Q1105" s="151">
        <v>28</v>
      </c>
      <c r="R1105" s="151">
        <v>26</v>
      </c>
      <c r="S1105" s="154">
        <v>0.958461538461538</v>
      </c>
      <c r="T1105" s="154">
        <v>1</v>
      </c>
      <c r="U1105" s="155">
        <v>1</v>
      </c>
      <c r="V1105" s="155">
        <v>1</v>
      </c>
      <c r="W1105" s="173">
        <v>0</v>
      </c>
      <c r="X1105" s="158">
        <v>187</v>
      </c>
      <c r="Y1105" s="208">
        <v>184</v>
      </c>
      <c r="Z1105" s="208">
        <v>188</v>
      </c>
      <c r="AA1105" s="208">
        <v>177</v>
      </c>
      <c r="AB1105" s="209">
        <v>0.983957219251337</v>
      </c>
      <c r="AC1105" s="155">
        <v>0.941489361702128</v>
      </c>
      <c r="AD1105" s="173">
        <v>0.0424678575492092</v>
      </c>
    </row>
    <row r="1106" spans="1:30">
      <c r="A1106" s="175" t="s">
        <v>1085</v>
      </c>
      <c r="B1106" s="214" t="s">
        <v>1833</v>
      </c>
      <c r="C1106" s="214" t="s">
        <v>1107</v>
      </c>
      <c r="D1106" s="153">
        <v>70</v>
      </c>
      <c r="E1106" s="153">
        <v>67</v>
      </c>
      <c r="F1106" s="151">
        <v>66</v>
      </c>
      <c r="G1106" s="151">
        <v>60</v>
      </c>
      <c r="H1106" s="151">
        <v>55</v>
      </c>
      <c r="I1106" s="151">
        <v>50</v>
      </c>
      <c r="J1106" s="172">
        <v>0.9</v>
      </c>
      <c r="K1106" s="154">
        <v>0.957142857142857</v>
      </c>
      <c r="L1106" s="154">
        <v>0.909090909090909</v>
      </c>
      <c r="M1106" s="154">
        <v>0.909090909090909</v>
      </c>
      <c r="N1106" s="207">
        <v>1540</v>
      </c>
      <c r="O1106" s="153">
        <v>1383</v>
      </c>
      <c r="P1106" s="153">
        <v>64</v>
      </c>
      <c r="Q1106" s="151">
        <v>58</v>
      </c>
      <c r="R1106" s="151">
        <v>47</v>
      </c>
      <c r="S1106" s="154">
        <v>0.898051948051948</v>
      </c>
      <c r="T1106" s="154">
        <v>0.914285714285714</v>
      </c>
      <c r="U1106" s="155">
        <v>0.878787878787879</v>
      </c>
      <c r="V1106" s="155">
        <v>0.854545454545454</v>
      </c>
      <c r="W1106" s="173">
        <v>0.0354978354978355</v>
      </c>
      <c r="X1106" s="158">
        <v>438</v>
      </c>
      <c r="Y1106" s="208">
        <v>388</v>
      </c>
      <c r="Z1106" s="208">
        <v>464</v>
      </c>
      <c r="AA1106" s="208">
        <v>410</v>
      </c>
      <c r="AB1106" s="209">
        <v>0.885844748858447</v>
      </c>
      <c r="AC1106" s="155">
        <v>0.883620689655172</v>
      </c>
      <c r="AD1106" s="173">
        <v>0.00222405920327506</v>
      </c>
    </row>
    <row r="1107" spans="1:30">
      <c r="A1107" s="175" t="s">
        <v>1085</v>
      </c>
      <c r="B1107" s="214" t="s">
        <v>1833</v>
      </c>
      <c r="C1107" s="214" t="s">
        <v>1108</v>
      </c>
      <c r="D1107" s="153">
        <v>33</v>
      </c>
      <c r="E1107" s="153">
        <v>33</v>
      </c>
      <c r="F1107" s="151">
        <v>36</v>
      </c>
      <c r="G1107" s="151">
        <v>36</v>
      </c>
      <c r="H1107" s="151">
        <v>26</v>
      </c>
      <c r="I1107" s="151">
        <v>26</v>
      </c>
      <c r="J1107" s="172">
        <v>0.9</v>
      </c>
      <c r="K1107" s="154">
        <v>1</v>
      </c>
      <c r="L1107" s="154">
        <v>1</v>
      </c>
      <c r="M1107" s="154">
        <v>1</v>
      </c>
      <c r="N1107" s="207">
        <v>747</v>
      </c>
      <c r="O1107" s="153">
        <v>728</v>
      </c>
      <c r="P1107" s="153">
        <v>33</v>
      </c>
      <c r="Q1107" s="151">
        <v>34</v>
      </c>
      <c r="R1107" s="151">
        <v>26</v>
      </c>
      <c r="S1107" s="154">
        <v>0.974564926372155</v>
      </c>
      <c r="T1107" s="154">
        <v>1</v>
      </c>
      <c r="U1107" s="155">
        <v>0.944444444444444</v>
      </c>
      <c r="V1107" s="155">
        <v>1</v>
      </c>
      <c r="W1107" s="173">
        <v>0.0555555555555556</v>
      </c>
      <c r="X1107" s="158">
        <v>219</v>
      </c>
      <c r="Y1107" s="208">
        <v>215</v>
      </c>
      <c r="Z1107" s="208">
        <v>220</v>
      </c>
      <c r="AA1107" s="208">
        <v>217</v>
      </c>
      <c r="AB1107" s="209">
        <v>0.981735159817352</v>
      </c>
      <c r="AC1107" s="155">
        <v>0.986363636363636</v>
      </c>
      <c r="AD1107" s="173">
        <v>-0.00462847654628473</v>
      </c>
    </row>
    <row r="1108" spans="1:30">
      <c r="A1108" s="175" t="s">
        <v>1085</v>
      </c>
      <c r="B1108" s="214" t="s">
        <v>1833</v>
      </c>
      <c r="C1108" s="214" t="s">
        <v>1109</v>
      </c>
      <c r="D1108" s="153">
        <v>65</v>
      </c>
      <c r="E1108" s="153">
        <v>64</v>
      </c>
      <c r="F1108" s="151">
        <v>66</v>
      </c>
      <c r="G1108" s="151">
        <v>65</v>
      </c>
      <c r="H1108" s="151">
        <v>54</v>
      </c>
      <c r="I1108" s="151">
        <v>52</v>
      </c>
      <c r="J1108" s="172">
        <v>0.9</v>
      </c>
      <c r="K1108" s="154">
        <v>0.984615384615385</v>
      </c>
      <c r="L1108" s="154">
        <v>0.984848484848485</v>
      </c>
      <c r="M1108" s="154">
        <v>0.962962962962963</v>
      </c>
      <c r="N1108" s="207">
        <v>1509</v>
      </c>
      <c r="O1108" s="153">
        <v>1382</v>
      </c>
      <c r="P1108" s="153">
        <v>63</v>
      </c>
      <c r="Q1108" s="151">
        <v>62</v>
      </c>
      <c r="R1108" s="151">
        <v>49</v>
      </c>
      <c r="S1108" s="154">
        <v>0.91583830351226</v>
      </c>
      <c r="T1108" s="154">
        <v>0.969230769230769</v>
      </c>
      <c r="U1108" s="155">
        <v>0.939393939393939</v>
      </c>
      <c r="V1108" s="155">
        <v>0.907407407407407</v>
      </c>
      <c r="W1108" s="173">
        <v>0.0298368298368298</v>
      </c>
      <c r="X1108" s="158">
        <v>430</v>
      </c>
      <c r="Y1108" s="208">
        <v>389</v>
      </c>
      <c r="Z1108" s="208">
        <v>439</v>
      </c>
      <c r="AA1108" s="208">
        <v>401</v>
      </c>
      <c r="AB1108" s="209">
        <v>0.904651162790698</v>
      </c>
      <c r="AC1108" s="155">
        <v>0.913439635535307</v>
      </c>
      <c r="AD1108" s="173">
        <v>-0.00878847274460981</v>
      </c>
    </row>
    <row r="1109" spans="1:30">
      <c r="A1109" s="175" t="s">
        <v>1085</v>
      </c>
      <c r="B1109" s="214" t="s">
        <v>1833</v>
      </c>
      <c r="C1109" s="214" t="s">
        <v>1110</v>
      </c>
      <c r="D1109" s="153">
        <v>0</v>
      </c>
      <c r="E1109" s="153">
        <v>0</v>
      </c>
      <c r="F1109" s="151">
        <v>0</v>
      </c>
      <c r="G1109" s="151">
        <v>0</v>
      </c>
      <c r="H1109" s="151">
        <v>0</v>
      </c>
      <c r="I1109" s="151">
        <v>0</v>
      </c>
      <c r="J1109" s="172">
        <v>0.9</v>
      </c>
      <c r="K1109" s="154">
        <v>0</v>
      </c>
      <c r="L1109" s="154">
        <v>0</v>
      </c>
      <c r="M1109" s="154">
        <v>0</v>
      </c>
      <c r="N1109" s="207">
        <v>0</v>
      </c>
      <c r="O1109" s="153">
        <v>0</v>
      </c>
      <c r="P1109" s="153">
        <v>0</v>
      </c>
      <c r="Q1109" s="151">
        <v>0</v>
      </c>
      <c r="R1109" s="151">
        <v>0</v>
      </c>
      <c r="S1109" s="154">
        <v>0</v>
      </c>
      <c r="T1109" s="154">
        <v>0</v>
      </c>
      <c r="U1109" s="155">
        <v>0</v>
      </c>
      <c r="V1109" s="155">
        <v>0</v>
      </c>
      <c r="W1109" s="173">
        <v>0</v>
      </c>
      <c r="X1109" s="158">
        <v>0</v>
      </c>
      <c r="Y1109" s="208">
        <v>0</v>
      </c>
      <c r="Z1109" s="208">
        <v>0</v>
      </c>
      <c r="AA1109" s="208">
        <v>0</v>
      </c>
      <c r="AB1109" s="209">
        <v>0</v>
      </c>
      <c r="AC1109" s="155">
        <v>0</v>
      </c>
      <c r="AD1109" s="173">
        <v>0</v>
      </c>
    </row>
    <row r="1110" spans="1:30">
      <c r="A1110" s="175" t="s">
        <v>1085</v>
      </c>
      <c r="B1110" s="214" t="s">
        <v>1833</v>
      </c>
      <c r="C1110" s="214" t="s">
        <v>1111</v>
      </c>
      <c r="D1110" s="153">
        <v>28</v>
      </c>
      <c r="E1110" s="153">
        <v>27</v>
      </c>
      <c r="F1110" s="151">
        <v>30</v>
      </c>
      <c r="G1110" s="151">
        <v>30</v>
      </c>
      <c r="H1110" s="151">
        <v>26</v>
      </c>
      <c r="I1110" s="151">
        <v>26</v>
      </c>
      <c r="J1110" s="172">
        <v>0.9</v>
      </c>
      <c r="K1110" s="154">
        <v>0.964285714285714</v>
      </c>
      <c r="L1110" s="154">
        <v>1</v>
      </c>
      <c r="M1110" s="154">
        <v>1</v>
      </c>
      <c r="N1110" s="207">
        <v>661</v>
      </c>
      <c r="O1110" s="153">
        <v>627</v>
      </c>
      <c r="P1110" s="153">
        <v>25</v>
      </c>
      <c r="Q1110" s="151">
        <v>28</v>
      </c>
      <c r="R1110" s="151">
        <v>26</v>
      </c>
      <c r="S1110" s="154">
        <v>0.94856278366112</v>
      </c>
      <c r="T1110" s="154">
        <v>0.892857142857143</v>
      </c>
      <c r="U1110" s="155">
        <v>0.933333333333333</v>
      </c>
      <c r="V1110" s="155">
        <v>1</v>
      </c>
      <c r="W1110" s="173">
        <v>-0.0404761904761904</v>
      </c>
      <c r="X1110" s="158">
        <v>187</v>
      </c>
      <c r="Y1110" s="208">
        <v>175</v>
      </c>
      <c r="Z1110" s="208">
        <v>192</v>
      </c>
      <c r="AA1110" s="208">
        <v>184</v>
      </c>
      <c r="AB1110" s="209">
        <v>0.935828877005348</v>
      </c>
      <c r="AC1110" s="155">
        <v>0.958333333333333</v>
      </c>
      <c r="AD1110" s="173">
        <v>-0.0225044563279858</v>
      </c>
    </row>
    <row r="1111" spans="1:30">
      <c r="A1111" s="175" t="s">
        <v>1085</v>
      </c>
      <c r="B1111" s="214" t="s">
        <v>1833</v>
      </c>
      <c r="C1111" s="214" t="s">
        <v>1112</v>
      </c>
      <c r="D1111" s="153">
        <v>25</v>
      </c>
      <c r="E1111" s="153">
        <v>25</v>
      </c>
      <c r="F1111" s="151">
        <v>26</v>
      </c>
      <c r="G1111" s="151">
        <v>26</v>
      </c>
      <c r="H1111" s="151">
        <v>22</v>
      </c>
      <c r="I1111" s="151">
        <v>22</v>
      </c>
      <c r="J1111" s="172">
        <v>0.9</v>
      </c>
      <c r="K1111" s="154">
        <v>1</v>
      </c>
      <c r="L1111" s="154">
        <v>1</v>
      </c>
      <c r="M1111" s="154">
        <v>1</v>
      </c>
      <c r="N1111" s="207">
        <v>554</v>
      </c>
      <c r="O1111" s="153">
        <v>532</v>
      </c>
      <c r="P1111" s="153">
        <v>23</v>
      </c>
      <c r="Q1111" s="151">
        <v>24</v>
      </c>
      <c r="R1111" s="151">
        <v>22</v>
      </c>
      <c r="S1111" s="154">
        <v>0.96028880866426</v>
      </c>
      <c r="T1111" s="154">
        <v>0.92</v>
      </c>
      <c r="U1111" s="155">
        <v>0.923076923076923</v>
      </c>
      <c r="V1111" s="155">
        <v>1</v>
      </c>
      <c r="W1111" s="173">
        <v>-0.00307692307692309</v>
      </c>
      <c r="X1111" s="158">
        <v>159</v>
      </c>
      <c r="Y1111" s="208">
        <v>149</v>
      </c>
      <c r="Z1111" s="208">
        <v>163</v>
      </c>
      <c r="AA1111" s="208">
        <v>159</v>
      </c>
      <c r="AB1111" s="209">
        <v>0.937106918238994</v>
      </c>
      <c r="AC1111" s="155">
        <v>0.975460122699387</v>
      </c>
      <c r="AD1111" s="173">
        <v>-0.0383532044603928</v>
      </c>
    </row>
    <row r="1112" spans="1:30">
      <c r="A1112" s="175" t="s">
        <v>1085</v>
      </c>
      <c r="B1112" s="214" t="s">
        <v>1833</v>
      </c>
      <c r="C1112" s="214" t="s">
        <v>1113</v>
      </c>
      <c r="D1112" s="153">
        <v>80</v>
      </c>
      <c r="E1112" s="153">
        <v>80</v>
      </c>
      <c r="F1112" s="151">
        <v>84</v>
      </c>
      <c r="G1112" s="151">
        <v>84</v>
      </c>
      <c r="H1112" s="151">
        <v>66</v>
      </c>
      <c r="I1112" s="151">
        <v>66</v>
      </c>
      <c r="J1112" s="172">
        <v>0.9</v>
      </c>
      <c r="K1112" s="154">
        <v>1</v>
      </c>
      <c r="L1112" s="154">
        <v>1</v>
      </c>
      <c r="M1112" s="154">
        <v>1</v>
      </c>
      <c r="N1112" s="207">
        <v>1796</v>
      </c>
      <c r="O1112" s="153">
        <v>1757</v>
      </c>
      <c r="P1112" s="153">
        <v>79</v>
      </c>
      <c r="Q1112" s="151">
        <v>81</v>
      </c>
      <c r="R1112" s="151">
        <v>64</v>
      </c>
      <c r="S1112" s="154">
        <v>0.978285077951002</v>
      </c>
      <c r="T1112" s="154">
        <v>0.9875</v>
      </c>
      <c r="U1112" s="155">
        <v>0.964285714285714</v>
      </c>
      <c r="V1112" s="155">
        <v>0.96969696969697</v>
      </c>
      <c r="W1112" s="173">
        <v>0.0232142857142857</v>
      </c>
      <c r="X1112" s="158">
        <v>518</v>
      </c>
      <c r="Y1112" s="208">
        <v>504</v>
      </c>
      <c r="Z1112" s="208">
        <v>529</v>
      </c>
      <c r="AA1112" s="208">
        <v>515</v>
      </c>
      <c r="AB1112" s="209">
        <v>0.972972972972973</v>
      </c>
      <c r="AC1112" s="155">
        <v>0.973534971644612</v>
      </c>
      <c r="AD1112" s="173">
        <v>-0.000561998671639419</v>
      </c>
    </row>
    <row r="1113" spans="1:30">
      <c r="A1113" s="175" t="s">
        <v>1085</v>
      </c>
      <c r="B1113" s="214" t="s">
        <v>1833</v>
      </c>
      <c r="C1113" s="214" t="s">
        <v>1114</v>
      </c>
      <c r="D1113" s="153">
        <v>25</v>
      </c>
      <c r="E1113" s="153">
        <v>24</v>
      </c>
      <c r="F1113" s="151">
        <v>24</v>
      </c>
      <c r="G1113" s="151">
        <v>23</v>
      </c>
      <c r="H1113" s="151">
        <v>21</v>
      </c>
      <c r="I1113" s="151">
        <v>21</v>
      </c>
      <c r="J1113" s="172">
        <v>0.9</v>
      </c>
      <c r="K1113" s="154">
        <v>0.96</v>
      </c>
      <c r="L1113" s="154">
        <v>0.958333333333333</v>
      </c>
      <c r="M1113" s="154">
        <v>1</v>
      </c>
      <c r="N1113" s="207">
        <v>548</v>
      </c>
      <c r="O1113" s="153">
        <v>521</v>
      </c>
      <c r="P1113" s="153">
        <v>24</v>
      </c>
      <c r="Q1113" s="151">
        <v>23</v>
      </c>
      <c r="R1113" s="151">
        <v>21</v>
      </c>
      <c r="S1113" s="154">
        <v>0.950729927007299</v>
      </c>
      <c r="T1113" s="154">
        <v>0.96</v>
      </c>
      <c r="U1113" s="155">
        <v>0.958333333333333</v>
      </c>
      <c r="V1113" s="155">
        <v>1</v>
      </c>
      <c r="W1113" s="173">
        <v>0.00166666666666659</v>
      </c>
      <c r="X1113" s="158">
        <v>158</v>
      </c>
      <c r="Y1113" s="208">
        <v>152</v>
      </c>
      <c r="Z1113" s="208">
        <v>158</v>
      </c>
      <c r="AA1113" s="208">
        <v>148</v>
      </c>
      <c r="AB1113" s="209">
        <v>0.962025316455696</v>
      </c>
      <c r="AC1113" s="155">
        <v>0.936708860759494</v>
      </c>
      <c r="AD1113" s="173">
        <v>0.0253164556962026</v>
      </c>
    </row>
    <row r="1114" spans="1:30">
      <c r="A1114" s="175" t="s">
        <v>1085</v>
      </c>
      <c r="B1114" s="214" t="s">
        <v>1833</v>
      </c>
      <c r="C1114" s="214" t="s">
        <v>1115</v>
      </c>
      <c r="D1114" s="153">
        <v>0</v>
      </c>
      <c r="E1114" s="153">
        <v>0</v>
      </c>
      <c r="F1114" s="151">
        <v>0</v>
      </c>
      <c r="G1114" s="151">
        <v>0</v>
      </c>
      <c r="H1114" s="151">
        <v>0</v>
      </c>
      <c r="I1114" s="151">
        <v>0</v>
      </c>
      <c r="J1114" s="172">
        <v>0.9</v>
      </c>
      <c r="K1114" s="154">
        <v>0</v>
      </c>
      <c r="L1114" s="154">
        <v>0</v>
      </c>
      <c r="M1114" s="154">
        <v>0</v>
      </c>
      <c r="N1114" s="207">
        <v>0</v>
      </c>
      <c r="O1114" s="153">
        <v>0</v>
      </c>
      <c r="P1114" s="153">
        <v>0</v>
      </c>
      <c r="Q1114" s="151">
        <v>0</v>
      </c>
      <c r="R1114" s="151">
        <v>0</v>
      </c>
      <c r="S1114" s="154">
        <v>0</v>
      </c>
      <c r="T1114" s="154">
        <v>0</v>
      </c>
      <c r="U1114" s="155">
        <v>0</v>
      </c>
      <c r="V1114" s="155">
        <v>0</v>
      </c>
      <c r="W1114" s="173">
        <v>0</v>
      </c>
      <c r="X1114" s="158">
        <v>0</v>
      </c>
      <c r="Y1114" s="208">
        <v>0</v>
      </c>
      <c r="Z1114" s="208">
        <v>0</v>
      </c>
      <c r="AA1114" s="208">
        <v>0</v>
      </c>
      <c r="AB1114" s="209">
        <v>0</v>
      </c>
      <c r="AC1114" s="155">
        <v>0</v>
      </c>
      <c r="AD1114" s="173">
        <v>0</v>
      </c>
    </row>
    <row r="1115" spans="1:30">
      <c r="A1115" s="175" t="s">
        <v>1085</v>
      </c>
      <c r="B1115" s="214" t="s">
        <v>1833</v>
      </c>
      <c r="C1115" s="214" t="s">
        <v>1116</v>
      </c>
      <c r="D1115" s="153">
        <v>36</v>
      </c>
      <c r="E1115" s="153">
        <v>35</v>
      </c>
      <c r="F1115" s="151">
        <v>39</v>
      </c>
      <c r="G1115" s="151">
        <v>39</v>
      </c>
      <c r="H1115" s="151">
        <v>29</v>
      </c>
      <c r="I1115" s="151">
        <v>29</v>
      </c>
      <c r="J1115" s="172">
        <v>0.9</v>
      </c>
      <c r="K1115" s="154">
        <v>0.972222222222222</v>
      </c>
      <c r="L1115" s="154">
        <v>1</v>
      </c>
      <c r="M1115" s="154">
        <v>1</v>
      </c>
      <c r="N1115" s="207">
        <v>813</v>
      </c>
      <c r="O1115" s="153">
        <v>804</v>
      </c>
      <c r="P1115" s="153">
        <v>35</v>
      </c>
      <c r="Q1115" s="151">
        <v>39</v>
      </c>
      <c r="R1115" s="151">
        <v>29</v>
      </c>
      <c r="S1115" s="154">
        <v>0.988929889298893</v>
      </c>
      <c r="T1115" s="154">
        <v>0.972222222222222</v>
      </c>
      <c r="U1115" s="155">
        <v>1</v>
      </c>
      <c r="V1115" s="155">
        <v>1</v>
      </c>
      <c r="W1115" s="173">
        <v>-0.0277777777777778</v>
      </c>
      <c r="X1115" s="158">
        <v>230</v>
      </c>
      <c r="Y1115" s="208">
        <v>227</v>
      </c>
      <c r="Z1115" s="208">
        <v>237</v>
      </c>
      <c r="AA1115" s="208">
        <v>234</v>
      </c>
      <c r="AB1115" s="209">
        <v>0.98695652173913</v>
      </c>
      <c r="AC1115" s="155">
        <v>0.987341772151899</v>
      </c>
      <c r="AD1115" s="173">
        <v>-0.000385250412768379</v>
      </c>
    </row>
    <row r="1116" spans="1:30">
      <c r="A1116" s="175" t="s">
        <v>1085</v>
      </c>
      <c r="B1116" s="214" t="s">
        <v>1833</v>
      </c>
      <c r="C1116" s="214" t="s">
        <v>1117</v>
      </c>
      <c r="D1116" s="153">
        <v>34</v>
      </c>
      <c r="E1116" s="153">
        <v>34</v>
      </c>
      <c r="F1116" s="151">
        <v>36</v>
      </c>
      <c r="G1116" s="151">
        <v>36</v>
      </c>
      <c r="H1116" s="151">
        <v>25</v>
      </c>
      <c r="I1116" s="151">
        <v>25</v>
      </c>
      <c r="J1116" s="172">
        <v>0.9</v>
      </c>
      <c r="K1116" s="154">
        <v>1</v>
      </c>
      <c r="L1116" s="154">
        <v>1</v>
      </c>
      <c r="M1116" s="154">
        <v>1</v>
      </c>
      <c r="N1116" s="207">
        <v>750</v>
      </c>
      <c r="O1116" s="153">
        <v>692</v>
      </c>
      <c r="P1116" s="153">
        <v>32</v>
      </c>
      <c r="Q1116" s="151">
        <v>35</v>
      </c>
      <c r="R1116" s="151">
        <v>24</v>
      </c>
      <c r="S1116" s="154">
        <v>0.922666666666667</v>
      </c>
      <c r="T1116" s="154">
        <v>0.941176470588235</v>
      </c>
      <c r="U1116" s="155">
        <v>0.972222222222222</v>
      </c>
      <c r="V1116" s="155">
        <v>0.96</v>
      </c>
      <c r="W1116" s="173">
        <v>-0.0310457516339869</v>
      </c>
      <c r="X1116" s="158">
        <v>218</v>
      </c>
      <c r="Y1116" s="208">
        <v>200</v>
      </c>
      <c r="Z1116" s="208">
        <v>223</v>
      </c>
      <c r="AA1116" s="208">
        <v>205</v>
      </c>
      <c r="AB1116" s="209">
        <v>0.917431192660551</v>
      </c>
      <c r="AC1116" s="155">
        <v>0.919282511210762</v>
      </c>
      <c r="AD1116" s="173">
        <v>-0.00185131855021181</v>
      </c>
    </row>
    <row r="1117" spans="1:30">
      <c r="A1117" s="175" t="s">
        <v>1085</v>
      </c>
      <c r="B1117" s="214" t="s">
        <v>1833</v>
      </c>
      <c r="C1117" s="214" t="s">
        <v>1118</v>
      </c>
      <c r="D1117" s="153">
        <v>52</v>
      </c>
      <c r="E1117" s="153">
        <v>51</v>
      </c>
      <c r="F1117" s="151">
        <v>52</v>
      </c>
      <c r="G1117" s="151">
        <v>52</v>
      </c>
      <c r="H1117" s="151">
        <v>44</v>
      </c>
      <c r="I1117" s="151">
        <v>44</v>
      </c>
      <c r="J1117" s="172">
        <v>0.9</v>
      </c>
      <c r="K1117" s="154">
        <v>0.980769230769231</v>
      </c>
      <c r="L1117" s="154">
        <v>1</v>
      </c>
      <c r="M1117" s="154">
        <v>1</v>
      </c>
      <c r="N1117" s="207">
        <v>1190</v>
      </c>
      <c r="O1117" s="153">
        <v>1085</v>
      </c>
      <c r="P1117" s="153">
        <v>48</v>
      </c>
      <c r="Q1117" s="151">
        <v>48</v>
      </c>
      <c r="R1117" s="151">
        <v>41</v>
      </c>
      <c r="S1117" s="154">
        <v>0.911764705882353</v>
      </c>
      <c r="T1117" s="154">
        <v>0.923076923076923</v>
      </c>
      <c r="U1117" s="155">
        <v>0.923076923076923</v>
      </c>
      <c r="V1117" s="155">
        <v>0.931818181818182</v>
      </c>
      <c r="W1117" s="173">
        <v>0</v>
      </c>
      <c r="X1117" s="158">
        <v>348</v>
      </c>
      <c r="Y1117" s="208">
        <v>322</v>
      </c>
      <c r="Z1117" s="208">
        <v>354</v>
      </c>
      <c r="AA1117" s="208">
        <v>323</v>
      </c>
      <c r="AB1117" s="209">
        <v>0.925287356321839</v>
      </c>
      <c r="AC1117" s="155">
        <v>0.912429378531073</v>
      </c>
      <c r="AD1117" s="173">
        <v>0.0128579777907657</v>
      </c>
    </row>
    <row r="1118" spans="1:30">
      <c r="A1118" s="175" t="s">
        <v>1085</v>
      </c>
      <c r="B1118" s="214" t="s">
        <v>1833</v>
      </c>
      <c r="C1118" s="214" t="s">
        <v>1119</v>
      </c>
      <c r="D1118" s="153">
        <v>41</v>
      </c>
      <c r="E1118" s="153">
        <v>39</v>
      </c>
      <c r="F1118" s="151">
        <v>45</v>
      </c>
      <c r="G1118" s="151">
        <v>43</v>
      </c>
      <c r="H1118" s="151">
        <v>39</v>
      </c>
      <c r="I1118" s="151">
        <v>37</v>
      </c>
      <c r="J1118" s="172">
        <v>0.9</v>
      </c>
      <c r="K1118" s="154">
        <v>0.951219512195122</v>
      </c>
      <c r="L1118" s="154">
        <v>0.955555555555556</v>
      </c>
      <c r="M1118" s="154">
        <v>0.948717948717949</v>
      </c>
      <c r="N1118" s="207">
        <v>968</v>
      </c>
      <c r="O1118" s="153">
        <v>873</v>
      </c>
      <c r="P1118" s="153">
        <v>35</v>
      </c>
      <c r="Q1118" s="151">
        <v>39</v>
      </c>
      <c r="R1118" s="151">
        <v>33</v>
      </c>
      <c r="S1118" s="154">
        <v>0.901859504132231</v>
      </c>
      <c r="T1118" s="154">
        <v>0.853658536585366</v>
      </c>
      <c r="U1118" s="155">
        <v>0.866666666666667</v>
      </c>
      <c r="V1118" s="155">
        <v>0.846153846153846</v>
      </c>
      <c r="W1118" s="173">
        <v>-0.0130081300813009</v>
      </c>
      <c r="X1118" s="158">
        <v>291</v>
      </c>
      <c r="Y1118" s="208">
        <v>256</v>
      </c>
      <c r="Z1118" s="208">
        <v>282</v>
      </c>
      <c r="AA1118" s="208">
        <v>248</v>
      </c>
      <c r="AB1118" s="209">
        <v>0.879725085910653</v>
      </c>
      <c r="AC1118" s="155">
        <v>0.879432624113475</v>
      </c>
      <c r="AD1118" s="173">
        <v>0.000292461797177679</v>
      </c>
    </row>
    <row r="1119" spans="1:30">
      <c r="A1119" s="175" t="s">
        <v>1085</v>
      </c>
      <c r="B1119" s="214" t="s">
        <v>1833</v>
      </c>
      <c r="C1119" s="214" t="s">
        <v>1120</v>
      </c>
      <c r="D1119" s="153">
        <v>18</v>
      </c>
      <c r="E1119" s="153">
        <v>18</v>
      </c>
      <c r="F1119" s="151">
        <v>18</v>
      </c>
      <c r="G1119" s="151">
        <v>18</v>
      </c>
      <c r="H1119" s="151">
        <v>14</v>
      </c>
      <c r="I1119" s="151">
        <v>14</v>
      </c>
      <c r="J1119" s="172">
        <v>0.9</v>
      </c>
      <c r="K1119" s="154">
        <v>1</v>
      </c>
      <c r="L1119" s="154">
        <v>1</v>
      </c>
      <c r="M1119" s="154">
        <v>1</v>
      </c>
      <c r="N1119" s="207">
        <v>379</v>
      </c>
      <c r="O1119" s="153">
        <v>347</v>
      </c>
      <c r="P1119" s="153">
        <v>16</v>
      </c>
      <c r="Q1119" s="151">
        <v>18</v>
      </c>
      <c r="R1119" s="151">
        <v>13</v>
      </c>
      <c r="S1119" s="154">
        <v>0.9155672823219</v>
      </c>
      <c r="T1119" s="154">
        <v>0.888888888888889</v>
      </c>
      <c r="U1119" s="155">
        <v>1</v>
      </c>
      <c r="V1119" s="155">
        <v>0.928571428571429</v>
      </c>
      <c r="W1119" s="173">
        <v>-0.111111111111111</v>
      </c>
      <c r="X1119" s="158">
        <v>113</v>
      </c>
      <c r="Y1119" s="208">
        <v>110</v>
      </c>
      <c r="Z1119" s="208">
        <v>109</v>
      </c>
      <c r="AA1119" s="208">
        <v>94</v>
      </c>
      <c r="AB1119" s="209">
        <v>0.973451327433628</v>
      </c>
      <c r="AC1119" s="155">
        <v>0.862385321100917</v>
      </c>
      <c r="AD1119" s="173">
        <v>0.111066006332711</v>
      </c>
    </row>
    <row r="1120" spans="1:30">
      <c r="A1120" s="175" t="s">
        <v>1085</v>
      </c>
      <c r="B1120" s="214" t="s">
        <v>1833</v>
      </c>
      <c r="C1120" s="214" t="s">
        <v>1121</v>
      </c>
      <c r="D1120" s="153">
        <v>31</v>
      </c>
      <c r="E1120" s="153">
        <v>29</v>
      </c>
      <c r="F1120" s="151">
        <v>30</v>
      </c>
      <c r="G1120" s="151">
        <v>28</v>
      </c>
      <c r="H1120" s="151">
        <v>25</v>
      </c>
      <c r="I1120" s="151">
        <v>23</v>
      </c>
      <c r="J1120" s="172">
        <v>0.9</v>
      </c>
      <c r="K1120" s="154">
        <v>0.935483870967742</v>
      </c>
      <c r="L1120" s="154">
        <v>0.933333333333333</v>
      </c>
      <c r="M1120" s="154">
        <v>0.92</v>
      </c>
      <c r="N1120" s="207">
        <v>717</v>
      </c>
      <c r="O1120" s="153">
        <v>666</v>
      </c>
      <c r="P1120" s="153">
        <v>29</v>
      </c>
      <c r="Q1120" s="151">
        <v>28</v>
      </c>
      <c r="R1120" s="151">
        <v>22</v>
      </c>
      <c r="S1120" s="154">
        <v>0.928870292887029</v>
      </c>
      <c r="T1120" s="154">
        <v>0.935483870967742</v>
      </c>
      <c r="U1120" s="155">
        <v>0.933333333333333</v>
      </c>
      <c r="V1120" s="155">
        <v>0.88</v>
      </c>
      <c r="W1120" s="173">
        <v>0.00215053763440853</v>
      </c>
      <c r="X1120" s="158">
        <v>206</v>
      </c>
      <c r="Y1120" s="208">
        <v>190</v>
      </c>
      <c r="Z1120" s="208">
        <v>210</v>
      </c>
      <c r="AA1120" s="208">
        <v>194</v>
      </c>
      <c r="AB1120" s="209">
        <v>0.922330097087379</v>
      </c>
      <c r="AC1120" s="155">
        <v>0.923809523809524</v>
      </c>
      <c r="AD1120" s="173">
        <v>-0.00147942672214518</v>
      </c>
    </row>
    <row r="1121" spans="1:30">
      <c r="A1121" s="175" t="s">
        <v>1085</v>
      </c>
      <c r="B1121" s="214" t="s">
        <v>1833</v>
      </c>
      <c r="C1121" s="214" t="s">
        <v>1122</v>
      </c>
      <c r="D1121" s="153">
        <v>33</v>
      </c>
      <c r="E1121" s="153">
        <v>31</v>
      </c>
      <c r="F1121" s="151">
        <v>34</v>
      </c>
      <c r="G1121" s="151">
        <v>31</v>
      </c>
      <c r="H1121" s="151">
        <v>30</v>
      </c>
      <c r="I1121" s="151">
        <v>26</v>
      </c>
      <c r="J1121" s="172">
        <v>0.9</v>
      </c>
      <c r="K1121" s="154">
        <v>0.939393939393939</v>
      </c>
      <c r="L1121" s="154">
        <v>0.911764705882353</v>
      </c>
      <c r="M1121" s="154">
        <v>0.866666666666667</v>
      </c>
      <c r="N1121" s="207">
        <v>755</v>
      </c>
      <c r="O1121" s="153">
        <v>690</v>
      </c>
      <c r="P1121" s="153">
        <v>30</v>
      </c>
      <c r="Q1121" s="151">
        <v>22</v>
      </c>
      <c r="R1121" s="151">
        <v>25</v>
      </c>
      <c r="S1121" s="154">
        <v>0.913907284768212</v>
      </c>
      <c r="T1121" s="154">
        <v>0.909090909090909</v>
      </c>
      <c r="U1121" s="155">
        <v>0.647058823529412</v>
      </c>
      <c r="V1121" s="155">
        <v>0.833333333333333</v>
      </c>
      <c r="W1121" s="173">
        <v>0.262032085561497</v>
      </c>
      <c r="X1121" s="158">
        <v>221</v>
      </c>
      <c r="Y1121" s="208">
        <v>184</v>
      </c>
      <c r="Z1121" s="208">
        <v>220</v>
      </c>
      <c r="AA1121" s="208">
        <v>205</v>
      </c>
      <c r="AB1121" s="209">
        <v>0.832579185520362</v>
      </c>
      <c r="AC1121" s="155">
        <v>0.931818181818182</v>
      </c>
      <c r="AD1121" s="173">
        <v>-0.0992389962978197</v>
      </c>
    </row>
    <row r="1122" spans="1:30">
      <c r="A1122" s="175" t="s">
        <v>1085</v>
      </c>
      <c r="B1122" s="214" t="s">
        <v>1833</v>
      </c>
      <c r="C1122" s="214" t="s">
        <v>1123</v>
      </c>
      <c r="D1122" s="153">
        <v>38</v>
      </c>
      <c r="E1122" s="153">
        <v>38</v>
      </c>
      <c r="F1122" s="151">
        <v>38</v>
      </c>
      <c r="G1122" s="151">
        <v>37</v>
      </c>
      <c r="H1122" s="151">
        <v>33</v>
      </c>
      <c r="I1122" s="151">
        <v>32</v>
      </c>
      <c r="J1122" s="172">
        <v>0.9</v>
      </c>
      <c r="K1122" s="154">
        <v>1</v>
      </c>
      <c r="L1122" s="154">
        <v>0.973684210526316</v>
      </c>
      <c r="M1122" s="154">
        <v>0.96969696969697</v>
      </c>
      <c r="N1122" s="207">
        <v>854</v>
      </c>
      <c r="O1122" s="153">
        <v>802</v>
      </c>
      <c r="P1122" s="153">
        <v>36</v>
      </c>
      <c r="Q1122" s="151">
        <v>34</v>
      </c>
      <c r="R1122" s="151">
        <v>29</v>
      </c>
      <c r="S1122" s="154">
        <v>0.939110070257611</v>
      </c>
      <c r="T1122" s="154">
        <v>0.947368421052632</v>
      </c>
      <c r="U1122" s="155">
        <v>0.894736842105263</v>
      </c>
      <c r="V1122" s="155">
        <v>0.878787878787879</v>
      </c>
      <c r="W1122" s="173">
        <v>0.0526315789473684</v>
      </c>
      <c r="X1122" s="158">
        <v>250</v>
      </c>
      <c r="Y1122" s="208">
        <v>229</v>
      </c>
      <c r="Z1122" s="208">
        <v>249</v>
      </c>
      <c r="AA1122" s="208">
        <v>234</v>
      </c>
      <c r="AB1122" s="209">
        <v>0.916</v>
      </c>
      <c r="AC1122" s="155">
        <v>0.939759036144578</v>
      </c>
      <c r="AD1122" s="173">
        <v>-0.0237590361445783</v>
      </c>
    </row>
    <row r="1123" spans="1:30">
      <c r="A1123" s="175" t="s">
        <v>1085</v>
      </c>
      <c r="B1123" s="214" t="s">
        <v>1833</v>
      </c>
      <c r="C1123" s="214" t="s">
        <v>1124</v>
      </c>
      <c r="D1123" s="153">
        <v>26</v>
      </c>
      <c r="E1123" s="153">
        <v>24</v>
      </c>
      <c r="F1123" s="151">
        <v>25</v>
      </c>
      <c r="G1123" s="151">
        <v>24</v>
      </c>
      <c r="H1123" s="151">
        <v>20</v>
      </c>
      <c r="I1123" s="151">
        <v>18</v>
      </c>
      <c r="J1123" s="172">
        <v>0.9</v>
      </c>
      <c r="K1123" s="154">
        <v>0.923076923076923</v>
      </c>
      <c r="L1123" s="154">
        <v>0.96</v>
      </c>
      <c r="M1123" s="154">
        <v>0.9</v>
      </c>
      <c r="N1123" s="207">
        <v>578</v>
      </c>
      <c r="O1123" s="153">
        <v>539</v>
      </c>
      <c r="P1123" s="153">
        <v>24</v>
      </c>
      <c r="Q1123" s="151">
        <v>24</v>
      </c>
      <c r="R1123" s="151">
        <v>18</v>
      </c>
      <c r="S1123" s="154">
        <v>0.932525951557093</v>
      </c>
      <c r="T1123" s="154">
        <v>0.923076923076923</v>
      </c>
      <c r="U1123" s="155">
        <v>0.96</v>
      </c>
      <c r="V1123" s="155">
        <v>0.9</v>
      </c>
      <c r="W1123" s="173">
        <v>-0.0369230769230768</v>
      </c>
      <c r="X1123" s="158">
        <v>168</v>
      </c>
      <c r="Y1123" s="208">
        <v>153</v>
      </c>
      <c r="Z1123" s="208">
        <v>171</v>
      </c>
      <c r="AA1123" s="208">
        <v>159</v>
      </c>
      <c r="AB1123" s="209">
        <v>0.910714285714286</v>
      </c>
      <c r="AC1123" s="155">
        <v>0.929824561403509</v>
      </c>
      <c r="AD1123" s="173">
        <v>-0.0191102756892231</v>
      </c>
    </row>
    <row r="1124" spans="1:30">
      <c r="A1124" s="175" t="s">
        <v>1085</v>
      </c>
      <c r="B1124" s="214" t="s">
        <v>1833</v>
      </c>
      <c r="C1124" s="214" t="s">
        <v>1125</v>
      </c>
      <c r="D1124" s="153">
        <v>25</v>
      </c>
      <c r="E1124" s="153">
        <v>25</v>
      </c>
      <c r="F1124" s="151">
        <v>24</v>
      </c>
      <c r="G1124" s="151">
        <v>24</v>
      </c>
      <c r="H1124" s="151">
        <v>19</v>
      </c>
      <c r="I1124" s="151">
        <v>19</v>
      </c>
      <c r="J1124" s="172">
        <v>0.9</v>
      </c>
      <c r="K1124" s="154">
        <v>1</v>
      </c>
      <c r="L1124" s="154">
        <v>1</v>
      </c>
      <c r="M1124" s="154">
        <v>1</v>
      </c>
      <c r="N1124" s="207">
        <v>549</v>
      </c>
      <c r="O1124" s="153">
        <v>519</v>
      </c>
      <c r="P1124" s="153">
        <v>24</v>
      </c>
      <c r="Q1124" s="151">
        <v>22</v>
      </c>
      <c r="R1124" s="151">
        <v>18</v>
      </c>
      <c r="S1124" s="154">
        <v>0.945355191256831</v>
      </c>
      <c r="T1124" s="154">
        <v>0.96</v>
      </c>
      <c r="U1124" s="155">
        <v>0.916666666666667</v>
      </c>
      <c r="V1124" s="155">
        <v>0.947368421052632</v>
      </c>
      <c r="W1124" s="173">
        <v>0.0433333333333333</v>
      </c>
      <c r="X1124" s="158">
        <v>156</v>
      </c>
      <c r="Y1124" s="208">
        <v>147</v>
      </c>
      <c r="Z1124" s="208">
        <v>160</v>
      </c>
      <c r="AA1124" s="208">
        <v>151</v>
      </c>
      <c r="AB1124" s="209">
        <v>0.942307692307692</v>
      </c>
      <c r="AC1124" s="155">
        <v>0.94375</v>
      </c>
      <c r="AD1124" s="173">
        <v>-0.00144230769230769</v>
      </c>
    </row>
    <row r="1125" spans="1:30">
      <c r="A1125" s="175" t="s">
        <v>1085</v>
      </c>
      <c r="B1125" s="214" t="s">
        <v>1833</v>
      </c>
      <c r="C1125" s="214" t="s">
        <v>1126</v>
      </c>
      <c r="D1125" s="153">
        <v>40</v>
      </c>
      <c r="E1125" s="153">
        <v>38</v>
      </c>
      <c r="F1125" s="151">
        <v>41</v>
      </c>
      <c r="G1125" s="151">
        <v>38</v>
      </c>
      <c r="H1125" s="151">
        <v>36</v>
      </c>
      <c r="I1125" s="151">
        <v>33</v>
      </c>
      <c r="J1125" s="172">
        <v>0.9</v>
      </c>
      <c r="K1125" s="154">
        <v>0.95</v>
      </c>
      <c r="L1125" s="154">
        <v>0.926829268292683</v>
      </c>
      <c r="M1125" s="154">
        <v>0.916666666666667</v>
      </c>
      <c r="N1125" s="207">
        <v>951</v>
      </c>
      <c r="O1125" s="153">
        <v>923</v>
      </c>
      <c r="P1125" s="153">
        <v>38</v>
      </c>
      <c r="Q1125" s="151">
        <v>38</v>
      </c>
      <c r="R1125" s="151">
        <v>33</v>
      </c>
      <c r="S1125" s="154">
        <v>0.97055730809674</v>
      </c>
      <c r="T1125" s="154">
        <v>0.95</v>
      </c>
      <c r="U1125" s="155">
        <v>0.926829268292683</v>
      </c>
      <c r="V1125" s="155">
        <v>0.916666666666667</v>
      </c>
      <c r="W1125" s="173">
        <v>0.023170731707317</v>
      </c>
      <c r="X1125" s="158">
        <v>271</v>
      </c>
      <c r="Y1125" s="208">
        <v>258</v>
      </c>
      <c r="Z1125" s="208">
        <v>275</v>
      </c>
      <c r="AA1125" s="208">
        <v>270</v>
      </c>
      <c r="AB1125" s="209">
        <v>0.952029520295203</v>
      </c>
      <c r="AC1125" s="155">
        <v>0.981818181818182</v>
      </c>
      <c r="AD1125" s="173">
        <v>-0.0297886615229789</v>
      </c>
    </row>
    <row r="1126" spans="1:30">
      <c r="A1126" s="175" t="s">
        <v>1085</v>
      </c>
      <c r="B1126" s="214" t="s">
        <v>1833</v>
      </c>
      <c r="C1126" s="214" t="s">
        <v>1127</v>
      </c>
      <c r="D1126" s="153">
        <v>43</v>
      </c>
      <c r="E1126" s="153">
        <v>42</v>
      </c>
      <c r="F1126" s="151">
        <v>41</v>
      </c>
      <c r="G1126" s="151">
        <v>40</v>
      </c>
      <c r="H1126" s="151">
        <v>30</v>
      </c>
      <c r="I1126" s="151">
        <v>29</v>
      </c>
      <c r="J1126" s="172">
        <v>0.9</v>
      </c>
      <c r="K1126" s="154">
        <v>0.976744186046512</v>
      </c>
      <c r="L1126" s="154">
        <v>0.975609756097561</v>
      </c>
      <c r="M1126" s="154">
        <v>0.966666666666667</v>
      </c>
      <c r="N1126" s="207">
        <v>923</v>
      </c>
      <c r="O1126" s="153">
        <v>852</v>
      </c>
      <c r="P1126" s="153">
        <v>41</v>
      </c>
      <c r="Q1126" s="151">
        <v>38</v>
      </c>
      <c r="R1126" s="151">
        <v>28</v>
      </c>
      <c r="S1126" s="154">
        <v>0.923076923076923</v>
      </c>
      <c r="T1126" s="154">
        <v>0.953488372093023</v>
      </c>
      <c r="U1126" s="155">
        <v>0.926829268292683</v>
      </c>
      <c r="V1126" s="155">
        <v>0.933333333333333</v>
      </c>
      <c r="W1126" s="173">
        <v>0.0266591038003403</v>
      </c>
      <c r="X1126" s="158">
        <v>266</v>
      </c>
      <c r="Y1126" s="208">
        <v>242</v>
      </c>
      <c r="Z1126" s="208">
        <v>267</v>
      </c>
      <c r="AA1126" s="208">
        <v>242</v>
      </c>
      <c r="AB1126" s="209">
        <v>0.909774436090226</v>
      </c>
      <c r="AC1126" s="155">
        <v>0.906367041198502</v>
      </c>
      <c r="AD1126" s="173">
        <v>0.0034073948917237</v>
      </c>
    </row>
    <row r="1127" spans="1:30">
      <c r="A1127" s="175" t="s">
        <v>1085</v>
      </c>
      <c r="B1127" s="214" t="s">
        <v>1833</v>
      </c>
      <c r="C1127" s="214" t="s">
        <v>1128</v>
      </c>
      <c r="D1127" s="153">
        <v>20</v>
      </c>
      <c r="E1127" s="153">
        <v>20</v>
      </c>
      <c r="F1127" s="151">
        <v>21</v>
      </c>
      <c r="G1127" s="151">
        <v>21</v>
      </c>
      <c r="H1127" s="151">
        <v>16</v>
      </c>
      <c r="I1127" s="151">
        <v>16</v>
      </c>
      <c r="J1127" s="172">
        <v>0.9</v>
      </c>
      <c r="K1127" s="154">
        <v>1</v>
      </c>
      <c r="L1127" s="154">
        <v>1</v>
      </c>
      <c r="M1127" s="154">
        <v>1</v>
      </c>
      <c r="N1127" s="207">
        <v>471</v>
      </c>
      <c r="O1127" s="153">
        <v>469</v>
      </c>
      <c r="P1127" s="153">
        <v>20</v>
      </c>
      <c r="Q1127" s="151">
        <v>21</v>
      </c>
      <c r="R1127" s="151">
        <v>16</v>
      </c>
      <c r="S1127" s="154">
        <v>0.995753715498938</v>
      </c>
      <c r="T1127" s="154">
        <v>1</v>
      </c>
      <c r="U1127" s="155">
        <v>1</v>
      </c>
      <c r="V1127" s="155">
        <v>1</v>
      </c>
      <c r="W1127" s="173">
        <v>0</v>
      </c>
      <c r="X1127" s="158">
        <v>136</v>
      </c>
      <c r="Y1127" s="208">
        <v>136</v>
      </c>
      <c r="Z1127" s="208">
        <v>138</v>
      </c>
      <c r="AA1127" s="208">
        <v>136</v>
      </c>
      <c r="AB1127" s="209">
        <v>1</v>
      </c>
      <c r="AC1127" s="155">
        <v>0.985507246376812</v>
      </c>
      <c r="AD1127" s="173">
        <v>0.0144927536231884</v>
      </c>
    </row>
    <row r="1128" spans="1:30">
      <c r="A1128" s="175" t="s">
        <v>1085</v>
      </c>
      <c r="B1128" s="214" t="s">
        <v>1833</v>
      </c>
      <c r="C1128" s="214" t="s">
        <v>1129</v>
      </c>
      <c r="D1128" s="153">
        <v>39</v>
      </c>
      <c r="E1128" s="153">
        <v>36</v>
      </c>
      <c r="F1128" s="151">
        <v>38</v>
      </c>
      <c r="G1128" s="151">
        <v>36</v>
      </c>
      <c r="H1128" s="151">
        <v>35</v>
      </c>
      <c r="I1128" s="151">
        <v>32</v>
      </c>
      <c r="J1128" s="172">
        <v>0.9</v>
      </c>
      <c r="K1128" s="154">
        <v>0.923076923076923</v>
      </c>
      <c r="L1128" s="154">
        <v>0.947368421052632</v>
      </c>
      <c r="M1128" s="154">
        <v>0.914285714285714</v>
      </c>
      <c r="N1128" s="207">
        <v>852</v>
      </c>
      <c r="O1128" s="153">
        <v>785</v>
      </c>
      <c r="P1128" s="153">
        <v>34</v>
      </c>
      <c r="Q1128" s="151">
        <v>33</v>
      </c>
      <c r="R1128" s="151">
        <v>30</v>
      </c>
      <c r="S1128" s="154">
        <v>0.921361502347418</v>
      </c>
      <c r="T1128" s="154">
        <v>0.871794871794872</v>
      </c>
      <c r="U1128" s="155">
        <v>0.868421052631579</v>
      </c>
      <c r="V1128" s="155">
        <v>0.857142857142857</v>
      </c>
      <c r="W1128" s="173">
        <v>0.00337381916329282</v>
      </c>
      <c r="X1128" s="158">
        <v>250</v>
      </c>
      <c r="Y1128" s="208">
        <v>219</v>
      </c>
      <c r="Z1128" s="208">
        <v>252</v>
      </c>
      <c r="AA1128" s="208">
        <v>229</v>
      </c>
      <c r="AB1128" s="209">
        <v>0.876</v>
      </c>
      <c r="AC1128" s="155">
        <v>0.908730158730159</v>
      </c>
      <c r="AD1128" s="173">
        <v>-0.0327301587301587</v>
      </c>
    </row>
    <row r="1129" spans="1:30">
      <c r="A1129" s="175" t="s">
        <v>1085</v>
      </c>
      <c r="B1129" s="214" t="s">
        <v>1833</v>
      </c>
      <c r="C1129" s="214" t="s">
        <v>1130</v>
      </c>
      <c r="D1129" s="153">
        <v>35</v>
      </c>
      <c r="E1129" s="153">
        <v>31</v>
      </c>
      <c r="F1129" s="151">
        <v>33</v>
      </c>
      <c r="G1129" s="151">
        <v>30</v>
      </c>
      <c r="H1129" s="151">
        <v>24</v>
      </c>
      <c r="I1129" s="151">
        <v>22</v>
      </c>
      <c r="J1129" s="172">
        <v>0.9</v>
      </c>
      <c r="K1129" s="154">
        <v>0.885714285714286</v>
      </c>
      <c r="L1129" s="154">
        <v>0.909090909090909</v>
      </c>
      <c r="M1129" s="154">
        <v>0.916666666666667</v>
      </c>
      <c r="N1129" s="207">
        <v>753</v>
      </c>
      <c r="O1129" s="153">
        <v>683</v>
      </c>
      <c r="P1129" s="153">
        <v>31</v>
      </c>
      <c r="Q1129" s="151">
        <v>30</v>
      </c>
      <c r="R1129" s="151">
        <v>22</v>
      </c>
      <c r="S1129" s="154">
        <v>0.907038512616202</v>
      </c>
      <c r="T1129" s="154">
        <v>0.885714285714286</v>
      </c>
      <c r="U1129" s="155">
        <v>0.909090909090909</v>
      </c>
      <c r="V1129" s="155">
        <v>0.916666666666667</v>
      </c>
      <c r="W1129" s="173">
        <v>-0.0233766233766234</v>
      </c>
      <c r="X1129" s="158">
        <v>213</v>
      </c>
      <c r="Y1129" s="208">
        <v>196</v>
      </c>
      <c r="Z1129" s="208">
        <v>228</v>
      </c>
      <c r="AA1129" s="208">
        <v>204</v>
      </c>
      <c r="AB1129" s="209">
        <v>0.92018779342723</v>
      </c>
      <c r="AC1129" s="155">
        <v>0.894736842105263</v>
      </c>
      <c r="AD1129" s="173">
        <v>0.0254509513219668</v>
      </c>
    </row>
    <row r="1130" spans="1:30">
      <c r="A1130" s="175" t="s">
        <v>1085</v>
      </c>
      <c r="B1130" s="214" t="s">
        <v>1833</v>
      </c>
      <c r="C1130" s="214" t="s">
        <v>1131</v>
      </c>
      <c r="D1130" s="153">
        <v>32</v>
      </c>
      <c r="E1130" s="153">
        <v>29</v>
      </c>
      <c r="F1130" s="151">
        <v>31</v>
      </c>
      <c r="G1130" s="151">
        <v>28</v>
      </c>
      <c r="H1130" s="151">
        <v>24</v>
      </c>
      <c r="I1130" s="151">
        <v>22</v>
      </c>
      <c r="J1130" s="172">
        <v>0.9</v>
      </c>
      <c r="K1130" s="154">
        <v>0.90625</v>
      </c>
      <c r="L1130" s="154">
        <v>0.903225806451613</v>
      </c>
      <c r="M1130" s="154">
        <v>0.916666666666667</v>
      </c>
      <c r="N1130" s="207">
        <v>709</v>
      </c>
      <c r="O1130" s="153">
        <v>639</v>
      </c>
      <c r="P1130" s="153">
        <v>29</v>
      </c>
      <c r="Q1130" s="151">
        <v>27</v>
      </c>
      <c r="R1130" s="151">
        <v>22</v>
      </c>
      <c r="S1130" s="154">
        <v>0.901269393511989</v>
      </c>
      <c r="T1130" s="154">
        <v>0.90625</v>
      </c>
      <c r="U1130" s="155">
        <v>0.870967741935484</v>
      </c>
      <c r="V1130" s="155">
        <v>0.916666666666667</v>
      </c>
      <c r="W1130" s="173">
        <v>0.0352822580645161</v>
      </c>
      <c r="X1130" s="158">
        <v>206</v>
      </c>
      <c r="Y1130" s="208">
        <v>181</v>
      </c>
      <c r="Z1130" s="208">
        <v>211</v>
      </c>
      <c r="AA1130" s="208">
        <v>189</v>
      </c>
      <c r="AB1130" s="209">
        <v>0.878640776699029</v>
      </c>
      <c r="AC1130" s="155">
        <v>0.895734597156398</v>
      </c>
      <c r="AD1130" s="173">
        <v>-0.017093820457369</v>
      </c>
    </row>
    <row r="1131" spans="1:30">
      <c r="A1131" s="175" t="s">
        <v>1085</v>
      </c>
      <c r="B1131" s="214" t="s">
        <v>1833</v>
      </c>
      <c r="C1131" s="214" t="s">
        <v>1132</v>
      </c>
      <c r="D1131" s="153">
        <v>21</v>
      </c>
      <c r="E1131" s="153">
        <v>21</v>
      </c>
      <c r="F1131" s="151">
        <v>21</v>
      </c>
      <c r="G1131" s="151">
        <v>21</v>
      </c>
      <c r="H1131" s="151">
        <v>18</v>
      </c>
      <c r="I1131" s="151">
        <v>18</v>
      </c>
      <c r="J1131" s="172">
        <v>0.9</v>
      </c>
      <c r="K1131" s="154">
        <v>1</v>
      </c>
      <c r="L1131" s="154">
        <v>1</v>
      </c>
      <c r="M1131" s="154">
        <v>1</v>
      </c>
      <c r="N1131" s="207">
        <v>491</v>
      </c>
      <c r="O1131" s="153">
        <v>483</v>
      </c>
      <c r="P1131" s="153">
        <v>20</v>
      </c>
      <c r="Q1131" s="151">
        <v>21</v>
      </c>
      <c r="R1131" s="151">
        <v>17</v>
      </c>
      <c r="S1131" s="154">
        <v>0.983706720977597</v>
      </c>
      <c r="T1131" s="154">
        <v>0.952380952380952</v>
      </c>
      <c r="U1131" s="155">
        <v>1</v>
      </c>
      <c r="V1131" s="155">
        <v>0.944444444444444</v>
      </c>
      <c r="W1131" s="173">
        <v>-0.0476190476190477</v>
      </c>
      <c r="X1131" s="158">
        <v>143</v>
      </c>
      <c r="Y1131" s="208">
        <v>140</v>
      </c>
      <c r="Z1131" s="208">
        <v>145</v>
      </c>
      <c r="AA1131" s="208">
        <v>143</v>
      </c>
      <c r="AB1131" s="209">
        <v>0.979020979020979</v>
      </c>
      <c r="AC1131" s="155">
        <v>0.986206896551724</v>
      </c>
      <c r="AD1131" s="173">
        <v>-0.00718591753074505</v>
      </c>
    </row>
    <row r="1132" spans="1:30">
      <c r="A1132" s="175" t="s">
        <v>1085</v>
      </c>
      <c r="B1132" s="214" t="s">
        <v>1834</v>
      </c>
      <c r="C1132" s="214" t="s">
        <v>1133</v>
      </c>
      <c r="D1132" s="153">
        <v>25</v>
      </c>
      <c r="E1132" s="153">
        <v>24</v>
      </c>
      <c r="F1132" s="151">
        <v>24</v>
      </c>
      <c r="G1132" s="151">
        <v>23</v>
      </c>
      <c r="H1132" s="151">
        <v>23</v>
      </c>
      <c r="I1132" s="151">
        <v>21</v>
      </c>
      <c r="J1132" s="172">
        <v>0.9</v>
      </c>
      <c r="K1132" s="154">
        <v>0.96</v>
      </c>
      <c r="L1132" s="154">
        <v>0.958333333333333</v>
      </c>
      <c r="M1132" s="154">
        <v>0.91304347826087</v>
      </c>
      <c r="N1132" s="207">
        <v>591</v>
      </c>
      <c r="O1132" s="153">
        <v>538</v>
      </c>
      <c r="P1132" s="153">
        <v>24</v>
      </c>
      <c r="Q1132" s="151">
        <v>23</v>
      </c>
      <c r="R1132" s="151">
        <v>20</v>
      </c>
      <c r="S1132" s="154">
        <v>0.910321489001692</v>
      </c>
      <c r="T1132" s="154">
        <v>0.96</v>
      </c>
      <c r="U1132" s="155">
        <v>0.958333333333333</v>
      </c>
      <c r="V1132" s="155">
        <v>0.869565217391304</v>
      </c>
      <c r="W1132" s="173">
        <v>0.00166666666666659</v>
      </c>
      <c r="X1132" s="158">
        <v>168</v>
      </c>
      <c r="Y1132" s="208">
        <v>155</v>
      </c>
      <c r="Z1132" s="208">
        <v>175</v>
      </c>
      <c r="AA1132" s="208">
        <v>158</v>
      </c>
      <c r="AB1132" s="209">
        <v>0.922619047619048</v>
      </c>
      <c r="AC1132" s="155">
        <v>0.902857142857143</v>
      </c>
      <c r="AD1132" s="173">
        <v>0.0197619047619049</v>
      </c>
    </row>
    <row r="1133" spans="1:30">
      <c r="A1133" s="175" t="s">
        <v>1085</v>
      </c>
      <c r="B1133" s="214" t="s">
        <v>1834</v>
      </c>
      <c r="C1133" s="214" t="s">
        <v>1134</v>
      </c>
      <c r="D1133" s="153">
        <v>50</v>
      </c>
      <c r="E1133" s="153">
        <v>47</v>
      </c>
      <c r="F1133" s="151">
        <v>45</v>
      </c>
      <c r="G1133" s="151">
        <v>42</v>
      </c>
      <c r="H1133" s="151">
        <v>39</v>
      </c>
      <c r="I1133" s="151">
        <v>35</v>
      </c>
      <c r="J1133" s="172">
        <v>0.9</v>
      </c>
      <c r="K1133" s="154">
        <v>0.94</v>
      </c>
      <c r="L1133" s="154">
        <v>0.933333333333333</v>
      </c>
      <c r="M1133" s="154">
        <v>0.897435897435897</v>
      </c>
      <c r="N1133" s="207">
        <v>1084</v>
      </c>
      <c r="O1133" s="153">
        <v>973</v>
      </c>
      <c r="P1133" s="153">
        <v>47</v>
      </c>
      <c r="Q1133" s="151">
        <v>42</v>
      </c>
      <c r="R1133" s="151">
        <v>35</v>
      </c>
      <c r="S1133" s="154">
        <v>0.89760147601476</v>
      </c>
      <c r="T1133" s="154">
        <v>0.94</v>
      </c>
      <c r="U1133" s="155">
        <v>0.933333333333333</v>
      </c>
      <c r="V1133" s="155">
        <v>0.897435897435897</v>
      </c>
      <c r="W1133" s="173">
        <v>0.0066666666666666</v>
      </c>
      <c r="X1133" s="158">
        <v>313</v>
      </c>
      <c r="Y1133" s="208">
        <v>280</v>
      </c>
      <c r="Z1133" s="208">
        <v>325</v>
      </c>
      <c r="AA1133" s="208">
        <v>293</v>
      </c>
      <c r="AB1133" s="209">
        <v>0.894568690095847</v>
      </c>
      <c r="AC1133" s="155">
        <v>0.901538461538462</v>
      </c>
      <c r="AD1133" s="173">
        <v>-0.0069697714426149</v>
      </c>
    </row>
    <row r="1134" spans="1:30">
      <c r="A1134" s="175" t="s">
        <v>1085</v>
      </c>
      <c r="B1134" s="214" t="s">
        <v>1834</v>
      </c>
      <c r="C1134" s="214" t="s">
        <v>1135</v>
      </c>
      <c r="D1134" s="153">
        <v>59</v>
      </c>
      <c r="E1134" s="153">
        <v>58</v>
      </c>
      <c r="F1134" s="151">
        <v>56</v>
      </c>
      <c r="G1134" s="151">
        <v>54</v>
      </c>
      <c r="H1134" s="151">
        <v>49</v>
      </c>
      <c r="I1134" s="151">
        <v>47</v>
      </c>
      <c r="J1134" s="172">
        <v>0.9</v>
      </c>
      <c r="K1134" s="154">
        <v>0.983050847457627</v>
      </c>
      <c r="L1134" s="154">
        <v>0.964285714285714</v>
      </c>
      <c r="M1134" s="154">
        <v>0.959183673469388</v>
      </c>
      <c r="N1134" s="207">
        <v>1331</v>
      </c>
      <c r="O1134" s="153">
        <v>1284</v>
      </c>
      <c r="P1134" s="153">
        <v>58</v>
      </c>
      <c r="Q1134" s="151">
        <v>54</v>
      </c>
      <c r="R1134" s="151">
        <v>47</v>
      </c>
      <c r="S1134" s="154">
        <v>0.964688204357626</v>
      </c>
      <c r="T1134" s="154">
        <v>0.983050847457627</v>
      </c>
      <c r="U1134" s="155">
        <v>0.964285714285714</v>
      </c>
      <c r="V1134" s="155">
        <v>0.959183673469388</v>
      </c>
      <c r="W1134" s="173">
        <v>0.0187651331719129</v>
      </c>
      <c r="X1134" s="158">
        <v>381</v>
      </c>
      <c r="Y1134" s="208">
        <v>371</v>
      </c>
      <c r="Z1134" s="208">
        <v>392</v>
      </c>
      <c r="AA1134" s="208">
        <v>376</v>
      </c>
      <c r="AB1134" s="209">
        <v>0.973753280839895</v>
      </c>
      <c r="AC1134" s="155">
        <v>0.959183673469388</v>
      </c>
      <c r="AD1134" s="173">
        <v>0.0145696073705073</v>
      </c>
    </row>
    <row r="1135" spans="1:30">
      <c r="A1135" s="175" t="s">
        <v>1085</v>
      </c>
      <c r="B1135" s="214" t="s">
        <v>1834</v>
      </c>
      <c r="C1135" s="214" t="s">
        <v>1136</v>
      </c>
      <c r="D1135" s="153">
        <v>66</v>
      </c>
      <c r="E1135" s="153">
        <v>63</v>
      </c>
      <c r="F1135" s="151">
        <v>68</v>
      </c>
      <c r="G1135" s="151">
        <v>64</v>
      </c>
      <c r="H1135" s="151">
        <v>63</v>
      </c>
      <c r="I1135" s="151">
        <v>58</v>
      </c>
      <c r="J1135" s="172">
        <v>0.9</v>
      </c>
      <c r="K1135" s="154">
        <v>0.954545454545455</v>
      </c>
      <c r="L1135" s="154">
        <v>0.941176470588235</v>
      </c>
      <c r="M1135" s="154">
        <v>0.920634920634921</v>
      </c>
      <c r="N1135" s="207">
        <v>1569</v>
      </c>
      <c r="O1135" s="153">
        <v>1415</v>
      </c>
      <c r="P1135" s="153">
        <v>62</v>
      </c>
      <c r="Q1135" s="151">
        <v>63</v>
      </c>
      <c r="R1135" s="151">
        <v>54</v>
      </c>
      <c r="S1135" s="154">
        <v>0.901848311026131</v>
      </c>
      <c r="T1135" s="154">
        <v>0.939393939393939</v>
      </c>
      <c r="U1135" s="155">
        <v>0.926470588235294</v>
      </c>
      <c r="V1135" s="155">
        <v>0.857142857142857</v>
      </c>
      <c r="W1135" s="173">
        <v>0.0129233511586453</v>
      </c>
      <c r="X1135" s="158">
        <v>468</v>
      </c>
      <c r="Y1135" s="208">
        <v>423</v>
      </c>
      <c r="Z1135" s="208">
        <v>451</v>
      </c>
      <c r="AA1135" s="208">
        <v>407</v>
      </c>
      <c r="AB1135" s="209">
        <v>0.903846153846154</v>
      </c>
      <c r="AC1135" s="155">
        <v>0.902439024390244</v>
      </c>
      <c r="AD1135" s="173">
        <v>0.00140712945590993</v>
      </c>
    </row>
    <row r="1136" spans="1:30">
      <c r="A1136" s="175" t="s">
        <v>1085</v>
      </c>
      <c r="B1136" s="214" t="s">
        <v>1834</v>
      </c>
      <c r="C1136" s="214" t="s">
        <v>1137</v>
      </c>
      <c r="D1136" s="153">
        <v>51</v>
      </c>
      <c r="E1136" s="153">
        <v>50</v>
      </c>
      <c r="F1136" s="151">
        <v>49</v>
      </c>
      <c r="G1136" s="151">
        <v>49</v>
      </c>
      <c r="H1136" s="151">
        <v>38</v>
      </c>
      <c r="I1136" s="151">
        <v>34</v>
      </c>
      <c r="J1136" s="172">
        <v>0.9</v>
      </c>
      <c r="K1136" s="154">
        <v>0.980392156862745</v>
      </c>
      <c r="L1136" s="154">
        <v>1</v>
      </c>
      <c r="M1136" s="154">
        <v>0.894736842105263</v>
      </c>
      <c r="N1136" s="207">
        <v>1094</v>
      </c>
      <c r="O1136" s="153">
        <v>981</v>
      </c>
      <c r="P1136" s="153">
        <v>46</v>
      </c>
      <c r="Q1136" s="151">
        <v>46</v>
      </c>
      <c r="R1136" s="151">
        <v>33</v>
      </c>
      <c r="S1136" s="154">
        <v>0.896709323583181</v>
      </c>
      <c r="T1136" s="154">
        <v>0.901960784313726</v>
      </c>
      <c r="U1136" s="155">
        <v>0.938775510204082</v>
      </c>
      <c r="V1136" s="155">
        <v>0.868421052631579</v>
      </c>
      <c r="W1136" s="173">
        <v>-0.0368147258903562</v>
      </c>
      <c r="X1136" s="158">
        <v>314</v>
      </c>
      <c r="Y1136" s="208">
        <v>282</v>
      </c>
      <c r="Z1136" s="208">
        <v>322</v>
      </c>
      <c r="AA1136" s="208">
        <v>282</v>
      </c>
      <c r="AB1136" s="209">
        <v>0.898089171974522</v>
      </c>
      <c r="AC1136" s="155">
        <v>0.875776397515528</v>
      </c>
      <c r="AD1136" s="173">
        <v>0.0223127744589944</v>
      </c>
    </row>
    <row r="1137" spans="1:30">
      <c r="A1137" s="175" t="s">
        <v>1085</v>
      </c>
      <c r="B1137" s="214" t="s">
        <v>1834</v>
      </c>
      <c r="C1137" s="214" t="s">
        <v>1138</v>
      </c>
      <c r="D1137" s="153">
        <v>51</v>
      </c>
      <c r="E1137" s="153">
        <v>48</v>
      </c>
      <c r="F1137" s="151">
        <v>51</v>
      </c>
      <c r="G1137" s="151">
        <v>48</v>
      </c>
      <c r="H1137" s="151">
        <v>49</v>
      </c>
      <c r="I1137" s="151">
        <v>45</v>
      </c>
      <c r="J1137" s="172">
        <v>0.9</v>
      </c>
      <c r="K1137" s="154">
        <v>0.941176470588235</v>
      </c>
      <c r="L1137" s="154">
        <v>0.941176470588235</v>
      </c>
      <c r="M1137" s="154">
        <v>0.918367346938776</v>
      </c>
      <c r="N1137" s="207">
        <v>1235</v>
      </c>
      <c r="O1137" s="153">
        <v>999</v>
      </c>
      <c r="P1137" s="153">
        <v>43</v>
      </c>
      <c r="Q1137" s="151">
        <v>44</v>
      </c>
      <c r="R1137" s="151">
        <v>39</v>
      </c>
      <c r="S1137" s="154">
        <v>0.808906882591093</v>
      </c>
      <c r="T1137" s="154">
        <v>0.843137254901961</v>
      </c>
      <c r="U1137" s="155">
        <v>0.862745098039216</v>
      </c>
      <c r="V1137" s="155">
        <v>0.795918367346939</v>
      </c>
      <c r="W1137" s="173">
        <v>-0.0196078431372549</v>
      </c>
      <c r="X1137" s="158">
        <v>356</v>
      </c>
      <c r="Y1137" s="208">
        <v>282</v>
      </c>
      <c r="Z1137" s="208">
        <v>351</v>
      </c>
      <c r="AA1137" s="208">
        <v>291</v>
      </c>
      <c r="AB1137" s="209">
        <v>0.792134831460674</v>
      </c>
      <c r="AC1137" s="155">
        <v>0.829059829059829</v>
      </c>
      <c r="AD1137" s="173">
        <v>-0.0369249975991549</v>
      </c>
    </row>
    <row r="1138" spans="1:30">
      <c r="A1138" s="175" t="s">
        <v>1085</v>
      </c>
      <c r="B1138" s="214" t="s">
        <v>1834</v>
      </c>
      <c r="C1138" s="214" t="s">
        <v>1139</v>
      </c>
      <c r="D1138" s="153">
        <v>36</v>
      </c>
      <c r="E1138" s="153">
        <v>36</v>
      </c>
      <c r="F1138" s="151">
        <v>36</v>
      </c>
      <c r="G1138" s="151">
        <v>36</v>
      </c>
      <c r="H1138" s="151">
        <v>29</v>
      </c>
      <c r="I1138" s="151">
        <v>29</v>
      </c>
      <c r="J1138" s="172">
        <v>0.9</v>
      </c>
      <c r="K1138" s="154">
        <v>1</v>
      </c>
      <c r="L1138" s="154">
        <v>1</v>
      </c>
      <c r="M1138" s="154">
        <v>1</v>
      </c>
      <c r="N1138" s="207">
        <v>858</v>
      </c>
      <c r="O1138" s="153">
        <v>834</v>
      </c>
      <c r="P1138" s="153">
        <v>36</v>
      </c>
      <c r="Q1138" s="151">
        <v>36</v>
      </c>
      <c r="R1138" s="151">
        <v>28</v>
      </c>
      <c r="S1138" s="154">
        <v>0.972027972027972</v>
      </c>
      <c r="T1138" s="154">
        <v>1</v>
      </c>
      <c r="U1138" s="155">
        <v>1</v>
      </c>
      <c r="V1138" s="155">
        <v>0.96551724137931</v>
      </c>
      <c r="W1138" s="173">
        <v>0</v>
      </c>
      <c r="X1138" s="158">
        <v>248</v>
      </c>
      <c r="Y1138" s="208">
        <v>243</v>
      </c>
      <c r="Z1138" s="208">
        <v>252</v>
      </c>
      <c r="AA1138" s="208">
        <v>240</v>
      </c>
      <c r="AB1138" s="209">
        <v>0.979838709677419</v>
      </c>
      <c r="AC1138" s="155">
        <v>0.952380952380952</v>
      </c>
      <c r="AD1138" s="173">
        <v>0.027457757296467</v>
      </c>
    </row>
    <row r="1139" spans="1:30">
      <c r="A1139" s="175" t="s">
        <v>1085</v>
      </c>
      <c r="B1139" s="214" t="s">
        <v>1834</v>
      </c>
      <c r="C1139" s="214" t="s">
        <v>1140</v>
      </c>
      <c r="D1139" s="153">
        <v>46</v>
      </c>
      <c r="E1139" s="153">
        <v>43</v>
      </c>
      <c r="F1139" s="151">
        <v>41</v>
      </c>
      <c r="G1139" s="151">
        <v>40</v>
      </c>
      <c r="H1139" s="151">
        <v>39</v>
      </c>
      <c r="I1139" s="151">
        <v>39</v>
      </c>
      <c r="J1139" s="172">
        <v>0.9</v>
      </c>
      <c r="K1139" s="154">
        <v>0.934782608695652</v>
      </c>
      <c r="L1139" s="154">
        <v>0.975609756097561</v>
      </c>
      <c r="M1139" s="154">
        <v>1</v>
      </c>
      <c r="N1139" s="207">
        <v>997</v>
      </c>
      <c r="O1139" s="153">
        <v>950</v>
      </c>
      <c r="P1139" s="153">
        <v>43</v>
      </c>
      <c r="Q1139" s="151">
        <v>40</v>
      </c>
      <c r="R1139" s="151">
        <v>39</v>
      </c>
      <c r="S1139" s="154">
        <v>0.952858575727182</v>
      </c>
      <c r="T1139" s="154">
        <v>0.934782608695652</v>
      </c>
      <c r="U1139" s="155">
        <v>0.975609756097561</v>
      </c>
      <c r="V1139" s="155">
        <v>1</v>
      </c>
      <c r="W1139" s="173">
        <v>-0.0408271474019087</v>
      </c>
      <c r="X1139" s="158">
        <v>289</v>
      </c>
      <c r="Y1139" s="208">
        <v>280</v>
      </c>
      <c r="Z1139" s="208">
        <v>296</v>
      </c>
      <c r="AA1139" s="208">
        <v>277</v>
      </c>
      <c r="AB1139" s="209">
        <v>0.968858131487889</v>
      </c>
      <c r="AC1139" s="155">
        <v>0.935810810810811</v>
      </c>
      <c r="AD1139" s="173">
        <v>0.0330473206770784</v>
      </c>
    </row>
    <row r="1140" spans="1:30">
      <c r="A1140" s="175" t="s">
        <v>1085</v>
      </c>
      <c r="B1140" s="214" t="s">
        <v>1834</v>
      </c>
      <c r="C1140" s="214" t="s">
        <v>1141</v>
      </c>
      <c r="D1140" s="153">
        <v>22</v>
      </c>
      <c r="E1140" s="153">
        <v>22</v>
      </c>
      <c r="F1140" s="151">
        <v>22</v>
      </c>
      <c r="G1140" s="151">
        <v>22</v>
      </c>
      <c r="H1140" s="151">
        <v>17</v>
      </c>
      <c r="I1140" s="151">
        <v>17</v>
      </c>
      <c r="J1140" s="172">
        <v>0.9</v>
      </c>
      <c r="K1140" s="154">
        <v>1</v>
      </c>
      <c r="L1140" s="154">
        <v>1</v>
      </c>
      <c r="M1140" s="154">
        <v>1</v>
      </c>
      <c r="N1140" s="207">
        <v>506</v>
      </c>
      <c r="O1140" s="153">
        <v>484</v>
      </c>
      <c r="P1140" s="153">
        <v>21</v>
      </c>
      <c r="Q1140" s="151">
        <v>21</v>
      </c>
      <c r="R1140" s="151">
        <v>17</v>
      </c>
      <c r="S1140" s="154">
        <v>0.956521739130435</v>
      </c>
      <c r="T1140" s="154">
        <v>0.954545454545455</v>
      </c>
      <c r="U1140" s="155">
        <v>0.954545454545455</v>
      </c>
      <c r="V1140" s="155">
        <v>1</v>
      </c>
      <c r="W1140" s="173">
        <v>0</v>
      </c>
      <c r="X1140" s="158">
        <v>145</v>
      </c>
      <c r="Y1140" s="208">
        <v>141</v>
      </c>
      <c r="Z1140" s="208">
        <v>146</v>
      </c>
      <c r="AA1140" s="208">
        <v>140</v>
      </c>
      <c r="AB1140" s="209">
        <v>0.972413793103448</v>
      </c>
      <c r="AC1140" s="155">
        <v>0.958904109589041</v>
      </c>
      <c r="AD1140" s="173">
        <v>0.0135096835144072</v>
      </c>
    </row>
    <row r="1141" spans="1:30">
      <c r="A1141" s="175" t="s">
        <v>1085</v>
      </c>
      <c r="B1141" s="214" t="s">
        <v>1834</v>
      </c>
      <c r="C1141" s="214" t="s">
        <v>1142</v>
      </c>
      <c r="D1141" s="153">
        <v>23</v>
      </c>
      <c r="E1141" s="153">
        <v>23</v>
      </c>
      <c r="F1141" s="151">
        <v>23</v>
      </c>
      <c r="G1141" s="151">
        <v>21</v>
      </c>
      <c r="H1141" s="151">
        <v>22</v>
      </c>
      <c r="I1141" s="151">
        <v>18</v>
      </c>
      <c r="J1141" s="172">
        <v>0.9</v>
      </c>
      <c r="K1141" s="154">
        <v>1</v>
      </c>
      <c r="L1141" s="154">
        <v>0.91304347826087</v>
      </c>
      <c r="M1141" s="154">
        <v>0.818181818181818</v>
      </c>
      <c r="N1141" s="207">
        <v>550</v>
      </c>
      <c r="O1141" s="153">
        <v>504</v>
      </c>
      <c r="P1141" s="153">
        <v>23</v>
      </c>
      <c r="Q1141" s="151">
        <v>21</v>
      </c>
      <c r="R1141" s="151">
        <v>18</v>
      </c>
      <c r="S1141" s="154">
        <v>0.916363636363636</v>
      </c>
      <c r="T1141" s="154">
        <v>1</v>
      </c>
      <c r="U1141" s="155">
        <v>0.91304347826087</v>
      </c>
      <c r="V1141" s="155">
        <v>0.818181818181818</v>
      </c>
      <c r="W1141" s="173">
        <v>0.0869565217391305</v>
      </c>
      <c r="X1141" s="158">
        <v>158</v>
      </c>
      <c r="Y1141" s="208">
        <v>143</v>
      </c>
      <c r="Z1141" s="208">
        <v>161</v>
      </c>
      <c r="AA1141" s="208">
        <v>147</v>
      </c>
      <c r="AB1141" s="209">
        <v>0.905063291139241</v>
      </c>
      <c r="AC1141" s="155">
        <v>0.91304347826087</v>
      </c>
      <c r="AD1141" s="173">
        <v>-0.00798018712162896</v>
      </c>
    </row>
    <row r="1142" spans="1:30">
      <c r="A1142" s="175" t="s">
        <v>1085</v>
      </c>
      <c r="B1142" s="214" t="s">
        <v>1835</v>
      </c>
      <c r="C1142" s="214" t="s">
        <v>1143</v>
      </c>
      <c r="D1142" s="153">
        <v>147</v>
      </c>
      <c r="E1142" s="153">
        <v>141</v>
      </c>
      <c r="F1142" s="151">
        <v>139</v>
      </c>
      <c r="G1142" s="151">
        <v>135</v>
      </c>
      <c r="H1142" s="151">
        <v>121</v>
      </c>
      <c r="I1142" s="151">
        <v>114</v>
      </c>
      <c r="J1142" s="172">
        <v>0.9</v>
      </c>
      <c r="K1142" s="154">
        <v>0.959183673469388</v>
      </c>
      <c r="L1142" s="154">
        <v>0.971223021582734</v>
      </c>
      <c r="M1142" s="154">
        <v>0.942148760330578</v>
      </c>
      <c r="N1142" s="207">
        <v>3300</v>
      </c>
      <c r="O1142" s="153">
        <v>2878</v>
      </c>
      <c r="P1142" s="153">
        <v>133</v>
      </c>
      <c r="Q1142" s="151">
        <v>134</v>
      </c>
      <c r="R1142" s="151">
        <v>109</v>
      </c>
      <c r="S1142" s="154">
        <v>0.872121212121212</v>
      </c>
      <c r="T1142" s="154">
        <v>0.904761904761905</v>
      </c>
      <c r="U1142" s="155">
        <v>0.964028776978417</v>
      </c>
      <c r="V1142" s="155">
        <v>0.900826446280992</v>
      </c>
      <c r="W1142" s="173">
        <v>-0.0592668722165125</v>
      </c>
      <c r="X1142" s="158">
        <v>947</v>
      </c>
      <c r="Y1142" s="208">
        <v>866</v>
      </c>
      <c r="Z1142" s="208">
        <v>963</v>
      </c>
      <c r="AA1142" s="208">
        <v>835</v>
      </c>
      <c r="AB1142" s="209">
        <v>0.914466737064414</v>
      </c>
      <c r="AC1142" s="155">
        <v>0.867082035306334</v>
      </c>
      <c r="AD1142" s="173">
        <v>0.0473847017580796</v>
      </c>
    </row>
    <row r="1143" spans="1:30">
      <c r="A1143" s="175" t="s">
        <v>1085</v>
      </c>
      <c r="B1143" s="214" t="s">
        <v>1835</v>
      </c>
      <c r="C1143" s="214" t="s">
        <v>1144</v>
      </c>
      <c r="D1143" s="153">
        <v>44</v>
      </c>
      <c r="E1143" s="153">
        <v>42</v>
      </c>
      <c r="F1143" s="151">
        <v>43</v>
      </c>
      <c r="G1143" s="151">
        <v>41</v>
      </c>
      <c r="H1143" s="151">
        <v>40</v>
      </c>
      <c r="I1143" s="151">
        <v>37</v>
      </c>
      <c r="J1143" s="172">
        <v>0.9</v>
      </c>
      <c r="K1143" s="154">
        <v>0.954545454545455</v>
      </c>
      <c r="L1143" s="154">
        <v>0.953488372093023</v>
      </c>
      <c r="M1143" s="154">
        <v>0.925</v>
      </c>
      <c r="N1143" s="207">
        <v>968</v>
      </c>
      <c r="O1143" s="153">
        <v>852</v>
      </c>
      <c r="P1143" s="153">
        <v>38</v>
      </c>
      <c r="Q1143" s="151">
        <v>35</v>
      </c>
      <c r="R1143" s="151">
        <v>32</v>
      </c>
      <c r="S1143" s="154">
        <v>0.880165289256198</v>
      </c>
      <c r="T1143" s="154">
        <v>0.863636363636364</v>
      </c>
      <c r="U1143" s="155">
        <v>0.813953488372093</v>
      </c>
      <c r="V1143" s="155">
        <v>0.8</v>
      </c>
      <c r="W1143" s="173">
        <v>0.0496828752642706</v>
      </c>
      <c r="X1143" s="158">
        <v>295</v>
      </c>
      <c r="Y1143" s="208">
        <v>255</v>
      </c>
      <c r="Z1143" s="208">
        <v>267</v>
      </c>
      <c r="AA1143" s="208">
        <v>225</v>
      </c>
      <c r="AB1143" s="209">
        <v>0.864406779661017</v>
      </c>
      <c r="AC1143" s="155">
        <v>0.842696629213483</v>
      </c>
      <c r="AD1143" s="173">
        <v>0.0217101504475339</v>
      </c>
    </row>
    <row r="1144" spans="1:30">
      <c r="A1144" s="175" t="s">
        <v>1085</v>
      </c>
      <c r="B1144" s="214" t="s">
        <v>1835</v>
      </c>
      <c r="C1144" s="214" t="s">
        <v>1145</v>
      </c>
      <c r="D1144" s="153">
        <v>46</v>
      </c>
      <c r="E1144" s="153">
        <v>44</v>
      </c>
      <c r="F1144" s="151">
        <v>44</v>
      </c>
      <c r="G1144" s="151">
        <v>41</v>
      </c>
      <c r="H1144" s="151">
        <v>41</v>
      </c>
      <c r="I1144" s="151">
        <v>38</v>
      </c>
      <c r="J1144" s="172">
        <v>0.9</v>
      </c>
      <c r="K1144" s="154">
        <v>0.956521739130435</v>
      </c>
      <c r="L1144" s="154">
        <v>0.931818181818182</v>
      </c>
      <c r="M1144" s="154">
        <v>0.926829268292683</v>
      </c>
      <c r="N1144" s="207">
        <v>1033</v>
      </c>
      <c r="O1144" s="153">
        <v>980</v>
      </c>
      <c r="P1144" s="153">
        <v>43</v>
      </c>
      <c r="Q1144" s="151">
        <v>41</v>
      </c>
      <c r="R1144" s="151">
        <v>38</v>
      </c>
      <c r="S1144" s="154">
        <v>0.948693126815102</v>
      </c>
      <c r="T1144" s="154">
        <v>0.934782608695652</v>
      </c>
      <c r="U1144" s="155">
        <v>0.931818181818182</v>
      </c>
      <c r="V1144" s="155">
        <v>0.926829268292683</v>
      </c>
      <c r="W1144" s="173">
        <v>0.00296442687747045</v>
      </c>
      <c r="X1144" s="158">
        <v>304</v>
      </c>
      <c r="Y1144" s="208">
        <v>284</v>
      </c>
      <c r="Z1144" s="208">
        <v>302</v>
      </c>
      <c r="AA1144" s="208">
        <v>287</v>
      </c>
      <c r="AB1144" s="209">
        <v>0.934210526315789</v>
      </c>
      <c r="AC1144" s="155">
        <v>0.950331125827815</v>
      </c>
      <c r="AD1144" s="173">
        <v>-0.016120599512025</v>
      </c>
    </row>
    <row r="1145" spans="1:30">
      <c r="A1145" s="175" t="s">
        <v>1085</v>
      </c>
      <c r="B1145" s="214" t="s">
        <v>1835</v>
      </c>
      <c r="C1145" s="214" t="s">
        <v>1146</v>
      </c>
      <c r="D1145" s="153">
        <v>61</v>
      </c>
      <c r="E1145" s="153">
        <v>57</v>
      </c>
      <c r="F1145" s="151">
        <v>58</v>
      </c>
      <c r="G1145" s="151">
        <v>53</v>
      </c>
      <c r="H1145" s="151">
        <v>50</v>
      </c>
      <c r="I1145" s="151">
        <v>44</v>
      </c>
      <c r="J1145" s="172">
        <v>0.9</v>
      </c>
      <c r="K1145" s="154">
        <v>0.934426229508197</v>
      </c>
      <c r="L1145" s="154">
        <v>0.913793103448276</v>
      </c>
      <c r="M1145" s="154">
        <v>0.88</v>
      </c>
      <c r="N1145" s="207">
        <v>1307</v>
      </c>
      <c r="O1145" s="153">
        <v>1052</v>
      </c>
      <c r="P1145" s="153">
        <v>48</v>
      </c>
      <c r="Q1145" s="151">
        <v>47</v>
      </c>
      <c r="R1145" s="151">
        <v>40</v>
      </c>
      <c r="S1145" s="154">
        <v>0.804896710022953</v>
      </c>
      <c r="T1145" s="154">
        <v>0.786885245901639</v>
      </c>
      <c r="U1145" s="155">
        <v>0.810344827586207</v>
      </c>
      <c r="V1145" s="155">
        <v>0.8</v>
      </c>
      <c r="W1145" s="173">
        <v>-0.0234595816845675</v>
      </c>
      <c r="X1145" s="158">
        <v>383</v>
      </c>
      <c r="Y1145" s="208">
        <v>304</v>
      </c>
      <c r="Z1145" s="208">
        <v>381</v>
      </c>
      <c r="AA1145" s="208">
        <v>300</v>
      </c>
      <c r="AB1145" s="209">
        <v>0.793733681462141</v>
      </c>
      <c r="AC1145" s="155">
        <v>0.78740157480315</v>
      </c>
      <c r="AD1145" s="173">
        <v>0.00633210665899131</v>
      </c>
    </row>
    <row r="1146" spans="1:30">
      <c r="A1146" s="175" t="s">
        <v>1085</v>
      </c>
      <c r="B1146" s="214" t="s">
        <v>1835</v>
      </c>
      <c r="C1146" s="214" t="s">
        <v>1147</v>
      </c>
      <c r="D1146" s="153">
        <v>41</v>
      </c>
      <c r="E1146" s="153">
        <v>40</v>
      </c>
      <c r="F1146" s="151">
        <v>40</v>
      </c>
      <c r="G1146" s="151">
        <v>38</v>
      </c>
      <c r="H1146" s="151">
        <v>36</v>
      </c>
      <c r="I1146" s="151">
        <v>35</v>
      </c>
      <c r="J1146" s="172">
        <v>0.9</v>
      </c>
      <c r="K1146" s="154">
        <v>0.975609756097561</v>
      </c>
      <c r="L1146" s="154">
        <v>0.95</v>
      </c>
      <c r="M1146" s="154">
        <v>0.972222222222222</v>
      </c>
      <c r="N1146" s="207">
        <v>936</v>
      </c>
      <c r="O1146" s="153">
        <v>868</v>
      </c>
      <c r="P1146" s="153">
        <v>37</v>
      </c>
      <c r="Q1146" s="151">
        <v>37</v>
      </c>
      <c r="R1146" s="151">
        <v>34</v>
      </c>
      <c r="S1146" s="154">
        <v>0.927350427350427</v>
      </c>
      <c r="T1146" s="154">
        <v>0.902439024390244</v>
      </c>
      <c r="U1146" s="155">
        <v>0.925</v>
      </c>
      <c r="V1146" s="155">
        <v>0.944444444444444</v>
      </c>
      <c r="W1146" s="173">
        <v>-0.0225609756097561</v>
      </c>
      <c r="X1146" s="158">
        <v>273</v>
      </c>
      <c r="Y1146" s="208">
        <v>250</v>
      </c>
      <c r="Z1146" s="208">
        <v>277</v>
      </c>
      <c r="AA1146" s="208">
        <v>259</v>
      </c>
      <c r="AB1146" s="209">
        <v>0.915750915750916</v>
      </c>
      <c r="AC1146" s="155">
        <v>0.935018050541516</v>
      </c>
      <c r="AD1146" s="173">
        <v>-0.0192671347906005</v>
      </c>
    </row>
    <row r="1147" spans="1:30">
      <c r="A1147" s="175" t="s">
        <v>1085</v>
      </c>
      <c r="B1147" s="214" t="s">
        <v>1835</v>
      </c>
      <c r="C1147" s="214" t="s">
        <v>1148</v>
      </c>
      <c r="D1147" s="153">
        <v>35</v>
      </c>
      <c r="E1147" s="153">
        <v>35</v>
      </c>
      <c r="F1147" s="151">
        <v>35</v>
      </c>
      <c r="G1147" s="151">
        <v>35</v>
      </c>
      <c r="H1147" s="151">
        <v>25</v>
      </c>
      <c r="I1147" s="151">
        <v>25</v>
      </c>
      <c r="J1147" s="172">
        <v>0.9</v>
      </c>
      <c r="K1147" s="154">
        <v>1</v>
      </c>
      <c r="L1147" s="154">
        <v>1</v>
      </c>
      <c r="M1147" s="154">
        <v>1</v>
      </c>
      <c r="N1147" s="207">
        <v>751</v>
      </c>
      <c r="O1147" s="153">
        <v>733</v>
      </c>
      <c r="P1147" s="153">
        <v>35</v>
      </c>
      <c r="Q1147" s="151">
        <v>35</v>
      </c>
      <c r="R1147" s="151">
        <v>25</v>
      </c>
      <c r="S1147" s="154">
        <v>0.976031957390146</v>
      </c>
      <c r="T1147" s="154">
        <v>1</v>
      </c>
      <c r="U1147" s="155">
        <v>1</v>
      </c>
      <c r="V1147" s="155">
        <v>1</v>
      </c>
      <c r="W1147" s="173">
        <v>0</v>
      </c>
      <c r="X1147" s="158">
        <v>219</v>
      </c>
      <c r="Y1147" s="208">
        <v>217</v>
      </c>
      <c r="Z1147" s="208">
        <v>216</v>
      </c>
      <c r="AA1147" s="208">
        <v>213</v>
      </c>
      <c r="AB1147" s="209">
        <v>0.990867579908676</v>
      </c>
      <c r="AC1147" s="155">
        <v>0.986111111111111</v>
      </c>
      <c r="AD1147" s="173">
        <v>0.00475646879756464</v>
      </c>
    </row>
    <row r="1148" spans="1:30">
      <c r="A1148" s="175" t="s">
        <v>1085</v>
      </c>
      <c r="B1148" s="214" t="s">
        <v>1835</v>
      </c>
      <c r="C1148" s="214" t="s">
        <v>1149</v>
      </c>
      <c r="D1148" s="153">
        <v>68</v>
      </c>
      <c r="E1148" s="153">
        <v>65</v>
      </c>
      <c r="F1148" s="151">
        <v>61</v>
      </c>
      <c r="G1148" s="151">
        <v>59</v>
      </c>
      <c r="H1148" s="151">
        <v>51</v>
      </c>
      <c r="I1148" s="151">
        <v>51</v>
      </c>
      <c r="J1148" s="172">
        <v>0.9</v>
      </c>
      <c r="K1148" s="154">
        <v>0.955882352941177</v>
      </c>
      <c r="L1148" s="154">
        <v>0.967213114754098</v>
      </c>
      <c r="M1148" s="154">
        <v>1</v>
      </c>
      <c r="N1148" s="207">
        <v>1406</v>
      </c>
      <c r="O1148" s="153">
        <v>1382</v>
      </c>
      <c r="P1148" s="153">
        <v>65</v>
      </c>
      <c r="Q1148" s="151">
        <v>58</v>
      </c>
      <c r="R1148" s="151">
        <v>50</v>
      </c>
      <c r="S1148" s="154">
        <v>0.982930298719772</v>
      </c>
      <c r="T1148" s="154">
        <v>0.955882352941177</v>
      </c>
      <c r="U1148" s="155">
        <v>0.950819672131147</v>
      </c>
      <c r="V1148" s="155">
        <v>0.980392156862745</v>
      </c>
      <c r="W1148" s="173">
        <v>0.00506268081002903</v>
      </c>
      <c r="X1148" s="158">
        <v>414</v>
      </c>
      <c r="Y1148" s="208">
        <v>407</v>
      </c>
      <c r="Z1148" s="208">
        <v>406</v>
      </c>
      <c r="AA1148" s="208">
        <v>400</v>
      </c>
      <c r="AB1148" s="209">
        <v>0.983091787439614</v>
      </c>
      <c r="AC1148" s="155">
        <v>0.985221674876847</v>
      </c>
      <c r="AD1148" s="173">
        <v>-0.00212988743723375</v>
      </c>
    </row>
    <row r="1149" spans="1:30">
      <c r="A1149" s="175" t="s">
        <v>1085</v>
      </c>
      <c r="B1149" s="214" t="s">
        <v>1835</v>
      </c>
      <c r="C1149" s="214" t="s">
        <v>1150</v>
      </c>
      <c r="D1149" s="153">
        <v>81</v>
      </c>
      <c r="E1149" s="153">
        <v>80</v>
      </c>
      <c r="F1149" s="151">
        <v>72</v>
      </c>
      <c r="G1149" s="151">
        <v>72</v>
      </c>
      <c r="H1149" s="151">
        <v>68</v>
      </c>
      <c r="I1149" s="151">
        <v>68</v>
      </c>
      <c r="J1149" s="172">
        <v>0.9</v>
      </c>
      <c r="K1149" s="154">
        <v>0.987654320987654</v>
      </c>
      <c r="L1149" s="154">
        <v>1</v>
      </c>
      <c r="M1149" s="154">
        <v>1</v>
      </c>
      <c r="N1149" s="207">
        <v>1718</v>
      </c>
      <c r="O1149" s="153">
        <v>1642</v>
      </c>
      <c r="P1149" s="153">
        <v>78</v>
      </c>
      <c r="Q1149" s="151">
        <v>70</v>
      </c>
      <c r="R1149" s="151">
        <v>65</v>
      </c>
      <c r="S1149" s="154">
        <v>0.955762514551804</v>
      </c>
      <c r="T1149" s="154">
        <v>0.962962962962963</v>
      </c>
      <c r="U1149" s="155">
        <v>0.972222222222222</v>
      </c>
      <c r="V1149" s="155">
        <v>0.955882352941177</v>
      </c>
      <c r="W1149" s="173">
        <v>-0.0092592592592593</v>
      </c>
      <c r="X1149" s="158">
        <v>499</v>
      </c>
      <c r="Y1149" s="208">
        <v>475</v>
      </c>
      <c r="Z1149" s="208">
        <v>498</v>
      </c>
      <c r="AA1149" s="208">
        <v>481</v>
      </c>
      <c r="AB1149" s="209">
        <v>0.95190380761523</v>
      </c>
      <c r="AC1149" s="155">
        <v>0.965863453815261</v>
      </c>
      <c r="AD1149" s="173">
        <v>-0.0139596462000307</v>
      </c>
    </row>
    <row r="1150" spans="1:30">
      <c r="A1150" s="175" t="s">
        <v>1085</v>
      </c>
      <c r="B1150" s="214" t="s">
        <v>1835</v>
      </c>
      <c r="C1150" s="214" t="s">
        <v>1151</v>
      </c>
      <c r="D1150" s="153">
        <v>0</v>
      </c>
      <c r="E1150" s="153">
        <v>0</v>
      </c>
      <c r="F1150" s="151">
        <v>0</v>
      </c>
      <c r="G1150" s="151">
        <v>0</v>
      </c>
      <c r="H1150" s="151">
        <v>0</v>
      </c>
      <c r="I1150" s="151">
        <v>0</v>
      </c>
      <c r="J1150" s="172">
        <v>0.9</v>
      </c>
      <c r="K1150" s="154">
        <v>0</v>
      </c>
      <c r="L1150" s="154">
        <v>0</v>
      </c>
      <c r="M1150" s="154">
        <v>0</v>
      </c>
      <c r="N1150" s="207">
        <v>0</v>
      </c>
      <c r="O1150" s="153">
        <v>0</v>
      </c>
      <c r="P1150" s="153">
        <v>0</v>
      </c>
      <c r="Q1150" s="151">
        <v>0</v>
      </c>
      <c r="R1150" s="151">
        <v>0</v>
      </c>
      <c r="S1150" s="154">
        <v>0</v>
      </c>
      <c r="T1150" s="154">
        <v>0</v>
      </c>
      <c r="U1150" s="155">
        <v>0</v>
      </c>
      <c r="V1150" s="155">
        <v>0</v>
      </c>
      <c r="W1150" s="173">
        <v>0</v>
      </c>
      <c r="X1150" s="158">
        <v>0</v>
      </c>
      <c r="Y1150" s="208">
        <v>0</v>
      </c>
      <c r="Z1150" s="208">
        <v>0</v>
      </c>
      <c r="AA1150" s="208">
        <v>0</v>
      </c>
      <c r="AB1150" s="209">
        <v>0</v>
      </c>
      <c r="AC1150" s="155">
        <v>0</v>
      </c>
      <c r="AD1150" s="173">
        <v>0</v>
      </c>
    </row>
    <row r="1151" spans="1:30">
      <c r="A1151" s="175" t="s">
        <v>1085</v>
      </c>
      <c r="B1151" s="214" t="s">
        <v>1835</v>
      </c>
      <c r="C1151" s="214" t="s">
        <v>1152</v>
      </c>
      <c r="D1151" s="153">
        <v>69</v>
      </c>
      <c r="E1151" s="153">
        <v>69</v>
      </c>
      <c r="F1151" s="151">
        <v>73</v>
      </c>
      <c r="G1151" s="151">
        <v>73</v>
      </c>
      <c r="H1151" s="151">
        <v>58</v>
      </c>
      <c r="I1151" s="151">
        <v>58</v>
      </c>
      <c r="J1151" s="172">
        <v>0.9</v>
      </c>
      <c r="K1151" s="154">
        <v>1</v>
      </c>
      <c r="L1151" s="154">
        <v>1</v>
      </c>
      <c r="M1151" s="154">
        <v>1</v>
      </c>
      <c r="N1151" s="207">
        <v>1565</v>
      </c>
      <c r="O1151" s="153">
        <v>1497</v>
      </c>
      <c r="P1151" s="153">
        <v>68</v>
      </c>
      <c r="Q1151" s="151">
        <v>71</v>
      </c>
      <c r="R1151" s="151">
        <v>57</v>
      </c>
      <c r="S1151" s="154">
        <v>0.956549520766773</v>
      </c>
      <c r="T1151" s="154">
        <v>0.985507246376812</v>
      </c>
      <c r="U1151" s="155">
        <v>0.972602739726027</v>
      </c>
      <c r="V1151" s="155">
        <v>0.982758620689655</v>
      </c>
      <c r="W1151" s="173">
        <v>0.0129045066507842</v>
      </c>
      <c r="X1151" s="158">
        <v>462</v>
      </c>
      <c r="Y1151" s="208">
        <v>443</v>
      </c>
      <c r="Z1151" s="208">
        <v>467</v>
      </c>
      <c r="AA1151" s="208">
        <v>437</v>
      </c>
      <c r="AB1151" s="209">
        <v>0.958874458874459</v>
      </c>
      <c r="AC1151" s="155">
        <v>0.93576017130621</v>
      </c>
      <c r="AD1151" s="173">
        <v>0.0231142875682491</v>
      </c>
    </row>
    <row r="1152" spans="1:30">
      <c r="A1152" s="175" t="s">
        <v>1085</v>
      </c>
      <c r="B1152" s="214" t="s">
        <v>1835</v>
      </c>
      <c r="C1152" s="214" t="s">
        <v>1153</v>
      </c>
      <c r="D1152" s="153">
        <v>73</v>
      </c>
      <c r="E1152" s="153">
        <v>72</v>
      </c>
      <c r="F1152" s="151">
        <v>68</v>
      </c>
      <c r="G1152" s="151">
        <v>68</v>
      </c>
      <c r="H1152" s="151">
        <v>62</v>
      </c>
      <c r="I1152" s="151">
        <v>58</v>
      </c>
      <c r="J1152" s="172">
        <v>0.9</v>
      </c>
      <c r="K1152" s="154">
        <v>0.986301369863014</v>
      </c>
      <c r="L1152" s="154">
        <v>1</v>
      </c>
      <c r="M1152" s="154">
        <v>0.935483870967742</v>
      </c>
      <c r="N1152" s="207">
        <v>1567</v>
      </c>
      <c r="O1152" s="153">
        <v>1438</v>
      </c>
      <c r="P1152" s="153">
        <v>68</v>
      </c>
      <c r="Q1152" s="151">
        <v>59</v>
      </c>
      <c r="R1152" s="151">
        <v>50</v>
      </c>
      <c r="S1152" s="154">
        <v>0.917677089980855</v>
      </c>
      <c r="T1152" s="154">
        <v>0.931506849315068</v>
      </c>
      <c r="U1152" s="155">
        <v>0.867647058823529</v>
      </c>
      <c r="V1152" s="155">
        <v>0.806451612903226</v>
      </c>
      <c r="W1152" s="173">
        <v>0.063859790491539</v>
      </c>
      <c r="X1152" s="158">
        <v>460</v>
      </c>
      <c r="Y1152" s="208">
        <v>400</v>
      </c>
      <c r="Z1152" s="208">
        <v>454</v>
      </c>
      <c r="AA1152" s="208">
        <v>424</v>
      </c>
      <c r="AB1152" s="209">
        <v>0.869565217391304</v>
      </c>
      <c r="AC1152" s="155">
        <v>0.933920704845815</v>
      </c>
      <c r="AD1152" s="173">
        <v>-0.0643554874545107</v>
      </c>
    </row>
    <row r="1153" spans="1:30">
      <c r="A1153" s="175" t="s">
        <v>1085</v>
      </c>
      <c r="B1153" s="214" t="s">
        <v>1835</v>
      </c>
      <c r="C1153" s="214" t="s">
        <v>1154</v>
      </c>
      <c r="D1153" s="153">
        <v>48</v>
      </c>
      <c r="E1153" s="153">
        <v>47</v>
      </c>
      <c r="F1153" s="151">
        <v>48</v>
      </c>
      <c r="G1153" s="151">
        <v>47</v>
      </c>
      <c r="H1153" s="151">
        <v>43</v>
      </c>
      <c r="I1153" s="151">
        <v>42</v>
      </c>
      <c r="J1153" s="172">
        <v>0.9</v>
      </c>
      <c r="K1153" s="154">
        <v>0.979166666666667</v>
      </c>
      <c r="L1153" s="154">
        <v>0.979166666666667</v>
      </c>
      <c r="M1153" s="154">
        <v>0.976744186046512</v>
      </c>
      <c r="N1153" s="207">
        <v>1105</v>
      </c>
      <c r="O1153" s="153">
        <v>1040</v>
      </c>
      <c r="P1153" s="153">
        <v>46</v>
      </c>
      <c r="Q1153" s="151">
        <v>46</v>
      </c>
      <c r="R1153" s="151">
        <v>40</v>
      </c>
      <c r="S1153" s="154">
        <v>0.941176470588235</v>
      </c>
      <c r="T1153" s="154">
        <v>0.958333333333333</v>
      </c>
      <c r="U1153" s="155">
        <v>0.958333333333333</v>
      </c>
      <c r="V1153" s="155">
        <v>0.930232558139535</v>
      </c>
      <c r="W1153" s="173">
        <v>0</v>
      </c>
      <c r="X1153" s="158">
        <v>329</v>
      </c>
      <c r="Y1153" s="208">
        <v>312</v>
      </c>
      <c r="Z1153" s="208">
        <v>323</v>
      </c>
      <c r="AA1153" s="208">
        <v>299</v>
      </c>
      <c r="AB1153" s="209">
        <v>0.948328267477204</v>
      </c>
      <c r="AC1153" s="155">
        <v>0.925696594427245</v>
      </c>
      <c r="AD1153" s="173">
        <v>0.0226316730499591</v>
      </c>
    </row>
    <row r="1154" spans="1:30">
      <c r="A1154" s="175" t="s">
        <v>1085</v>
      </c>
      <c r="B1154" s="214" t="s">
        <v>1835</v>
      </c>
      <c r="C1154" s="214" t="s">
        <v>1155</v>
      </c>
      <c r="D1154" s="153">
        <v>43</v>
      </c>
      <c r="E1154" s="153">
        <v>43</v>
      </c>
      <c r="F1154" s="151">
        <v>42</v>
      </c>
      <c r="G1154" s="151">
        <v>42</v>
      </c>
      <c r="H1154" s="151">
        <v>40</v>
      </c>
      <c r="I1154" s="151">
        <v>40</v>
      </c>
      <c r="J1154" s="172">
        <v>0.9</v>
      </c>
      <c r="K1154" s="154">
        <v>1</v>
      </c>
      <c r="L1154" s="154">
        <v>1</v>
      </c>
      <c r="M1154" s="154">
        <v>1</v>
      </c>
      <c r="N1154" s="207">
        <v>1036</v>
      </c>
      <c r="O1154" s="153">
        <v>1012</v>
      </c>
      <c r="P1154" s="153">
        <v>42</v>
      </c>
      <c r="Q1154" s="151">
        <v>40</v>
      </c>
      <c r="R1154" s="151">
        <v>39</v>
      </c>
      <c r="S1154" s="154">
        <v>0.976833976833977</v>
      </c>
      <c r="T1154" s="154">
        <v>0.976744186046512</v>
      </c>
      <c r="U1154" s="155">
        <v>0.952380952380952</v>
      </c>
      <c r="V1154" s="155">
        <v>0.975</v>
      </c>
      <c r="W1154" s="173">
        <v>0.0243632336655593</v>
      </c>
      <c r="X1154" s="158">
        <v>297</v>
      </c>
      <c r="Y1154" s="208">
        <v>292</v>
      </c>
      <c r="Z1154" s="208">
        <v>301</v>
      </c>
      <c r="AA1154" s="208">
        <v>294</v>
      </c>
      <c r="AB1154" s="209">
        <v>0.983164983164983</v>
      </c>
      <c r="AC1154" s="155">
        <v>0.976744186046512</v>
      </c>
      <c r="AD1154" s="173">
        <v>0.00642079711847154</v>
      </c>
    </row>
    <row r="1155" spans="1:30">
      <c r="A1155" s="175" t="s">
        <v>1085</v>
      </c>
      <c r="B1155" s="214" t="s">
        <v>1835</v>
      </c>
      <c r="C1155" s="214" t="s">
        <v>1156</v>
      </c>
      <c r="D1155" s="153">
        <v>53</v>
      </c>
      <c r="E1155" s="153">
        <v>53</v>
      </c>
      <c r="F1155" s="151">
        <v>51</v>
      </c>
      <c r="G1155" s="151">
        <v>51</v>
      </c>
      <c r="H1155" s="151">
        <v>44</v>
      </c>
      <c r="I1155" s="151">
        <v>44</v>
      </c>
      <c r="J1155" s="172">
        <v>0.9</v>
      </c>
      <c r="K1155" s="154">
        <v>1</v>
      </c>
      <c r="L1155" s="154">
        <v>1</v>
      </c>
      <c r="M1155" s="154">
        <v>1</v>
      </c>
      <c r="N1155" s="207">
        <v>1183</v>
      </c>
      <c r="O1155" s="153">
        <v>1158</v>
      </c>
      <c r="P1155" s="153">
        <v>53</v>
      </c>
      <c r="Q1155" s="151">
        <v>50</v>
      </c>
      <c r="R1155" s="151">
        <v>43</v>
      </c>
      <c r="S1155" s="154">
        <v>0.978867286559594</v>
      </c>
      <c r="T1155" s="154">
        <v>1</v>
      </c>
      <c r="U1155" s="155">
        <v>0.980392156862745</v>
      </c>
      <c r="V1155" s="155">
        <v>0.977272727272727</v>
      </c>
      <c r="W1155" s="173">
        <v>0.0196078431372549</v>
      </c>
      <c r="X1155" s="158">
        <v>349</v>
      </c>
      <c r="Y1155" s="208">
        <v>341</v>
      </c>
      <c r="Z1155" s="208">
        <v>341</v>
      </c>
      <c r="AA1155" s="208">
        <v>334</v>
      </c>
      <c r="AB1155" s="209">
        <v>0.977077363896848</v>
      </c>
      <c r="AC1155" s="155">
        <v>0.979472140762463</v>
      </c>
      <c r="AD1155" s="173">
        <v>-0.00239477686561518</v>
      </c>
    </row>
    <row r="1156" spans="1:30">
      <c r="A1156" s="175" t="s">
        <v>1085</v>
      </c>
      <c r="B1156" s="214" t="s">
        <v>1835</v>
      </c>
      <c r="C1156" s="214" t="s">
        <v>1157</v>
      </c>
      <c r="D1156" s="153">
        <v>46</v>
      </c>
      <c r="E1156" s="153">
        <v>46</v>
      </c>
      <c r="F1156" s="151">
        <v>44</v>
      </c>
      <c r="G1156" s="151">
        <v>44</v>
      </c>
      <c r="H1156" s="151">
        <v>39</v>
      </c>
      <c r="I1156" s="151">
        <v>36</v>
      </c>
      <c r="J1156" s="172">
        <v>0.9</v>
      </c>
      <c r="K1156" s="154">
        <v>1</v>
      </c>
      <c r="L1156" s="154">
        <v>1</v>
      </c>
      <c r="M1156" s="154">
        <v>0.923076923076923</v>
      </c>
      <c r="N1156" s="207">
        <v>1005</v>
      </c>
      <c r="O1156" s="153">
        <v>976</v>
      </c>
      <c r="P1156" s="153">
        <v>45</v>
      </c>
      <c r="Q1156" s="151">
        <v>42</v>
      </c>
      <c r="R1156" s="151">
        <v>33</v>
      </c>
      <c r="S1156" s="154">
        <v>0.971144278606965</v>
      </c>
      <c r="T1156" s="154">
        <v>0.978260869565217</v>
      </c>
      <c r="U1156" s="155">
        <v>0.954545454545455</v>
      </c>
      <c r="V1156" s="155">
        <v>0.846153846153846</v>
      </c>
      <c r="W1156" s="173">
        <v>0.0237154150197628</v>
      </c>
      <c r="X1156" s="158">
        <v>303</v>
      </c>
      <c r="Y1156" s="208">
        <v>290</v>
      </c>
      <c r="Z1156" s="208">
        <v>295</v>
      </c>
      <c r="AA1156" s="208">
        <v>289</v>
      </c>
      <c r="AB1156" s="209">
        <v>0.957095709570957</v>
      </c>
      <c r="AC1156" s="155">
        <v>0.979661016949153</v>
      </c>
      <c r="AD1156" s="173">
        <v>-0.0225653073781954</v>
      </c>
    </row>
    <row r="1157" spans="1:30">
      <c r="A1157" s="175" t="s">
        <v>1085</v>
      </c>
      <c r="B1157" s="214" t="s">
        <v>1835</v>
      </c>
      <c r="C1157" s="214" t="s">
        <v>1158</v>
      </c>
      <c r="D1157" s="153">
        <v>31</v>
      </c>
      <c r="E1157" s="153">
        <v>30</v>
      </c>
      <c r="F1157" s="151">
        <v>30</v>
      </c>
      <c r="G1157" s="151">
        <v>29</v>
      </c>
      <c r="H1157" s="151">
        <v>28</v>
      </c>
      <c r="I1157" s="151">
        <v>26</v>
      </c>
      <c r="J1157" s="172">
        <v>0.9</v>
      </c>
      <c r="K1157" s="154">
        <v>0.967741935483871</v>
      </c>
      <c r="L1157" s="154">
        <v>0.966666666666667</v>
      </c>
      <c r="M1157" s="154">
        <v>0.928571428571429</v>
      </c>
      <c r="N1157" s="207">
        <v>775</v>
      </c>
      <c r="O1157" s="153">
        <v>707</v>
      </c>
      <c r="P1157" s="153">
        <v>28</v>
      </c>
      <c r="Q1157" s="151">
        <v>27</v>
      </c>
      <c r="R1157" s="151">
        <v>25</v>
      </c>
      <c r="S1157" s="154">
        <v>0.912258064516129</v>
      </c>
      <c r="T1157" s="154">
        <v>0.903225806451613</v>
      </c>
      <c r="U1157" s="155">
        <v>0.9</v>
      </c>
      <c r="V1157" s="155">
        <v>0.892857142857143</v>
      </c>
      <c r="W1157" s="173">
        <v>0.00322580645161286</v>
      </c>
      <c r="X1157" s="158">
        <v>223</v>
      </c>
      <c r="Y1157" s="208">
        <v>203</v>
      </c>
      <c r="Z1157" s="208">
        <v>229</v>
      </c>
      <c r="AA1157" s="208">
        <v>209</v>
      </c>
      <c r="AB1157" s="209">
        <v>0.910313901345291</v>
      </c>
      <c r="AC1157" s="155">
        <v>0.912663755458515</v>
      </c>
      <c r="AD1157" s="173">
        <v>-0.00234985411322386</v>
      </c>
    </row>
    <row r="1158" spans="1:30">
      <c r="A1158" s="175" t="s">
        <v>1085</v>
      </c>
      <c r="B1158" s="214" t="s">
        <v>1834</v>
      </c>
      <c r="C1158" s="214" t="s">
        <v>1159</v>
      </c>
      <c r="D1158" s="153">
        <v>95</v>
      </c>
      <c r="E1158" s="153">
        <v>85</v>
      </c>
      <c r="F1158" s="151">
        <v>99</v>
      </c>
      <c r="G1158" s="151">
        <v>86</v>
      </c>
      <c r="H1158" s="151">
        <v>93</v>
      </c>
      <c r="I1158" s="151">
        <v>80</v>
      </c>
      <c r="J1158" s="172">
        <v>0.9</v>
      </c>
      <c r="K1158" s="154">
        <v>0.894736842105263</v>
      </c>
      <c r="L1158" s="154">
        <v>0.868686868686869</v>
      </c>
      <c r="M1158" s="154">
        <v>0.860215053763441</v>
      </c>
      <c r="N1158" s="207">
        <v>2375</v>
      </c>
      <c r="O1158" s="153">
        <v>2035</v>
      </c>
      <c r="P1158" s="153">
        <v>84</v>
      </c>
      <c r="Q1158" s="151">
        <v>86</v>
      </c>
      <c r="R1158" s="151">
        <v>80</v>
      </c>
      <c r="S1158" s="154">
        <v>0.856842105263158</v>
      </c>
      <c r="T1158" s="154">
        <v>0.884210526315789</v>
      </c>
      <c r="U1158" s="155">
        <v>0.868686868686869</v>
      </c>
      <c r="V1158" s="155">
        <v>0.860215053763441</v>
      </c>
      <c r="W1158" s="173">
        <v>0.0155236576289207</v>
      </c>
      <c r="X1158" s="158">
        <v>676</v>
      </c>
      <c r="Y1158" s="208">
        <v>574</v>
      </c>
      <c r="Z1158" s="208">
        <v>718</v>
      </c>
      <c r="AA1158" s="208">
        <v>600</v>
      </c>
      <c r="AB1158" s="209">
        <v>0.849112426035503</v>
      </c>
      <c r="AC1158" s="155">
        <v>0.835654596100279</v>
      </c>
      <c r="AD1158" s="173">
        <v>0.0134578299352244</v>
      </c>
    </row>
    <row r="1159" spans="1:30">
      <c r="A1159" s="175" t="s">
        <v>1085</v>
      </c>
      <c r="B1159" s="214" t="s">
        <v>1834</v>
      </c>
      <c r="C1159" s="214" t="s">
        <v>1160</v>
      </c>
      <c r="D1159" s="153">
        <v>43</v>
      </c>
      <c r="E1159" s="153">
        <v>43</v>
      </c>
      <c r="F1159" s="151">
        <v>41</v>
      </c>
      <c r="G1159" s="151">
        <v>38</v>
      </c>
      <c r="H1159" s="151">
        <v>38</v>
      </c>
      <c r="I1159" s="151">
        <v>35</v>
      </c>
      <c r="J1159" s="172">
        <v>0.9</v>
      </c>
      <c r="K1159" s="154">
        <v>1</v>
      </c>
      <c r="L1159" s="154">
        <v>0.926829268292683</v>
      </c>
      <c r="M1159" s="154">
        <v>0.921052631578947</v>
      </c>
      <c r="N1159" s="207">
        <v>944</v>
      </c>
      <c r="O1159" s="153">
        <v>849</v>
      </c>
      <c r="P1159" s="153">
        <v>42</v>
      </c>
      <c r="Q1159" s="151">
        <v>36</v>
      </c>
      <c r="R1159" s="151">
        <v>33</v>
      </c>
      <c r="S1159" s="154">
        <v>0.899364406779661</v>
      </c>
      <c r="T1159" s="154">
        <v>0.976744186046512</v>
      </c>
      <c r="U1159" s="155">
        <v>0.878048780487805</v>
      </c>
      <c r="V1159" s="155">
        <v>0.868421052631579</v>
      </c>
      <c r="W1159" s="173">
        <v>0.0986954055587067</v>
      </c>
      <c r="X1159" s="158">
        <v>283</v>
      </c>
      <c r="Y1159" s="208">
        <v>259</v>
      </c>
      <c r="Z1159" s="208">
        <v>267</v>
      </c>
      <c r="AA1159" s="208">
        <v>238</v>
      </c>
      <c r="AB1159" s="209">
        <v>0.915194346289753</v>
      </c>
      <c r="AC1159" s="155">
        <v>0.891385767790262</v>
      </c>
      <c r="AD1159" s="173">
        <v>0.0238085784994905</v>
      </c>
    </row>
    <row r="1160" spans="1:30">
      <c r="A1160" s="175" t="s">
        <v>1085</v>
      </c>
      <c r="B1160" s="214" t="s">
        <v>1834</v>
      </c>
      <c r="C1160" s="214" t="s">
        <v>1161</v>
      </c>
      <c r="D1160" s="153">
        <v>32</v>
      </c>
      <c r="E1160" s="153">
        <v>30</v>
      </c>
      <c r="F1160" s="151">
        <v>30</v>
      </c>
      <c r="G1160" s="151">
        <v>29</v>
      </c>
      <c r="H1160" s="151">
        <v>29</v>
      </c>
      <c r="I1160" s="151">
        <v>20</v>
      </c>
      <c r="J1160" s="172">
        <v>0.9</v>
      </c>
      <c r="K1160" s="154">
        <v>0.9375</v>
      </c>
      <c r="L1160" s="154">
        <v>0.966666666666667</v>
      </c>
      <c r="M1160" s="154">
        <v>0.689655172413793</v>
      </c>
      <c r="N1160" s="207">
        <v>724</v>
      </c>
      <c r="O1160" s="153">
        <v>646</v>
      </c>
      <c r="P1160" s="153">
        <v>30</v>
      </c>
      <c r="Q1160" s="151">
        <v>29</v>
      </c>
      <c r="R1160" s="151">
        <v>20</v>
      </c>
      <c r="S1160" s="154">
        <v>0.892265193370166</v>
      </c>
      <c r="T1160" s="154">
        <v>0.9375</v>
      </c>
      <c r="U1160" s="155">
        <v>0.966666666666667</v>
      </c>
      <c r="V1160" s="155">
        <v>0.689655172413793</v>
      </c>
      <c r="W1160" s="173">
        <v>-0.0291666666666667</v>
      </c>
      <c r="X1160" s="158">
        <v>215</v>
      </c>
      <c r="Y1160" s="208">
        <v>188</v>
      </c>
      <c r="Z1160" s="208">
        <v>210</v>
      </c>
      <c r="AA1160" s="208">
        <v>192</v>
      </c>
      <c r="AB1160" s="209">
        <v>0.874418604651163</v>
      </c>
      <c r="AC1160" s="155">
        <v>0.914285714285714</v>
      </c>
      <c r="AD1160" s="173">
        <v>-0.0398671096345514</v>
      </c>
    </row>
    <row r="1161" spans="1:30">
      <c r="A1161" s="175" t="s">
        <v>1085</v>
      </c>
      <c r="B1161" s="214" t="s">
        <v>1834</v>
      </c>
      <c r="C1161" s="214" t="s">
        <v>1162</v>
      </c>
      <c r="D1161" s="153">
        <v>74</v>
      </c>
      <c r="E1161" s="153">
        <v>71</v>
      </c>
      <c r="F1161" s="151">
        <v>73</v>
      </c>
      <c r="G1161" s="151">
        <v>73</v>
      </c>
      <c r="H1161" s="151">
        <v>67</v>
      </c>
      <c r="I1161" s="151">
        <v>60</v>
      </c>
      <c r="J1161" s="172">
        <v>0.9</v>
      </c>
      <c r="K1161" s="154">
        <v>0.959459459459459</v>
      </c>
      <c r="L1161" s="154">
        <v>1</v>
      </c>
      <c r="M1161" s="154">
        <v>0.895522388059702</v>
      </c>
      <c r="N1161" s="207">
        <v>1731</v>
      </c>
      <c r="O1161" s="153">
        <v>1591</v>
      </c>
      <c r="P1161" s="153">
        <v>67</v>
      </c>
      <c r="Q1161" s="151">
        <v>71</v>
      </c>
      <c r="R1161" s="151">
        <v>56</v>
      </c>
      <c r="S1161" s="154">
        <v>0.919121894858463</v>
      </c>
      <c r="T1161" s="154">
        <v>0.905405405405405</v>
      </c>
      <c r="U1161" s="155">
        <v>0.972602739726027</v>
      </c>
      <c r="V1161" s="155">
        <v>0.835820895522388</v>
      </c>
      <c r="W1161" s="173">
        <v>-0.067197334320622</v>
      </c>
      <c r="X1161" s="158">
        <v>507</v>
      </c>
      <c r="Y1161" s="208">
        <v>469</v>
      </c>
      <c r="Z1161" s="208">
        <v>510</v>
      </c>
      <c r="AA1161" s="208">
        <v>466</v>
      </c>
      <c r="AB1161" s="209">
        <v>0.925049309664694</v>
      </c>
      <c r="AC1161" s="155">
        <v>0.913725490196078</v>
      </c>
      <c r="AD1161" s="173">
        <v>0.0113238194686158</v>
      </c>
    </row>
    <row r="1162" spans="1:30">
      <c r="A1162" s="175" t="s">
        <v>1085</v>
      </c>
      <c r="B1162" s="214" t="s">
        <v>1834</v>
      </c>
      <c r="C1162" s="214" t="s">
        <v>1163</v>
      </c>
      <c r="D1162" s="153">
        <v>57</v>
      </c>
      <c r="E1162" s="153">
        <v>57</v>
      </c>
      <c r="F1162" s="151">
        <v>55</v>
      </c>
      <c r="G1162" s="151">
        <v>53</v>
      </c>
      <c r="H1162" s="151">
        <v>44</v>
      </c>
      <c r="I1162" s="151">
        <v>36</v>
      </c>
      <c r="J1162" s="172">
        <v>0.9</v>
      </c>
      <c r="K1162" s="154">
        <v>1</v>
      </c>
      <c r="L1162" s="154">
        <v>0.963636363636364</v>
      </c>
      <c r="M1162" s="154">
        <v>0.818181818181818</v>
      </c>
      <c r="N1162" s="207">
        <v>1278</v>
      </c>
      <c r="O1162" s="153">
        <v>1070</v>
      </c>
      <c r="P1162" s="153">
        <v>52</v>
      </c>
      <c r="Q1162" s="151">
        <v>49</v>
      </c>
      <c r="R1162" s="151">
        <v>35</v>
      </c>
      <c r="S1162" s="154">
        <v>0.837245696400626</v>
      </c>
      <c r="T1162" s="154">
        <v>0.912280701754386</v>
      </c>
      <c r="U1162" s="155">
        <v>0.890909090909091</v>
      </c>
      <c r="V1162" s="155">
        <v>0.795454545454545</v>
      </c>
      <c r="W1162" s="173">
        <v>0.021371610845295</v>
      </c>
      <c r="X1162" s="158">
        <v>374</v>
      </c>
      <c r="Y1162" s="208">
        <v>322</v>
      </c>
      <c r="Z1162" s="208">
        <v>368</v>
      </c>
      <c r="AA1162" s="208">
        <v>299</v>
      </c>
      <c r="AB1162" s="209">
        <v>0.86096256684492</v>
      </c>
      <c r="AC1162" s="155">
        <v>0.8125</v>
      </c>
      <c r="AD1162" s="173">
        <v>0.0484625668449198</v>
      </c>
    </row>
    <row r="1163" spans="1:30">
      <c r="A1163" s="175" t="s">
        <v>1085</v>
      </c>
      <c r="B1163" s="214" t="s">
        <v>1834</v>
      </c>
      <c r="C1163" s="214" t="s">
        <v>1164</v>
      </c>
      <c r="D1163" s="153">
        <v>49</v>
      </c>
      <c r="E1163" s="153">
        <v>47</v>
      </c>
      <c r="F1163" s="151">
        <v>48</v>
      </c>
      <c r="G1163" s="151">
        <v>47</v>
      </c>
      <c r="H1163" s="151">
        <v>38</v>
      </c>
      <c r="I1163" s="151">
        <v>37</v>
      </c>
      <c r="J1163" s="172">
        <v>0.9</v>
      </c>
      <c r="K1163" s="154">
        <v>0.959183673469388</v>
      </c>
      <c r="L1163" s="154">
        <v>0.979166666666667</v>
      </c>
      <c r="M1163" s="154">
        <v>0.973684210526316</v>
      </c>
      <c r="N1163" s="207">
        <v>1104</v>
      </c>
      <c r="O1163" s="153">
        <v>859</v>
      </c>
      <c r="P1163" s="153">
        <v>39</v>
      </c>
      <c r="Q1163" s="151">
        <v>41</v>
      </c>
      <c r="R1163" s="151">
        <v>34</v>
      </c>
      <c r="S1163" s="154">
        <v>0.778079710144927</v>
      </c>
      <c r="T1163" s="154">
        <v>0.795918367346939</v>
      </c>
      <c r="U1163" s="155">
        <v>0.854166666666667</v>
      </c>
      <c r="V1163" s="155">
        <v>0.894736842105263</v>
      </c>
      <c r="W1163" s="173">
        <v>-0.0582482993197279</v>
      </c>
      <c r="X1163" s="158">
        <v>323</v>
      </c>
      <c r="Y1163" s="208">
        <v>256</v>
      </c>
      <c r="Z1163" s="208">
        <v>334</v>
      </c>
      <c r="AA1163" s="208">
        <v>252</v>
      </c>
      <c r="AB1163" s="209">
        <v>0.792569659442725</v>
      </c>
      <c r="AC1163" s="155">
        <v>0.754491017964072</v>
      </c>
      <c r="AD1163" s="173">
        <v>0.0380786414786527</v>
      </c>
    </row>
    <row r="1164" spans="1:30">
      <c r="A1164" s="175" t="s">
        <v>1085</v>
      </c>
      <c r="B1164" s="214" t="s">
        <v>1834</v>
      </c>
      <c r="C1164" s="214" t="s">
        <v>1165</v>
      </c>
      <c r="D1164" s="153">
        <v>30</v>
      </c>
      <c r="E1164" s="153">
        <v>28</v>
      </c>
      <c r="F1164" s="151">
        <v>29</v>
      </c>
      <c r="G1164" s="151">
        <v>27</v>
      </c>
      <c r="H1164" s="151">
        <v>26</v>
      </c>
      <c r="I1164" s="151">
        <v>26</v>
      </c>
      <c r="J1164" s="172">
        <v>0.9</v>
      </c>
      <c r="K1164" s="154">
        <v>0.933333333333333</v>
      </c>
      <c r="L1164" s="154">
        <v>0.931034482758621</v>
      </c>
      <c r="M1164" s="154">
        <v>1</v>
      </c>
      <c r="N1164" s="207">
        <v>704</v>
      </c>
      <c r="O1164" s="153">
        <v>647</v>
      </c>
      <c r="P1164" s="153">
        <v>27</v>
      </c>
      <c r="Q1164" s="151">
        <v>27</v>
      </c>
      <c r="R1164" s="151">
        <v>26</v>
      </c>
      <c r="S1164" s="154">
        <v>0.919034090909091</v>
      </c>
      <c r="T1164" s="154">
        <v>0.9</v>
      </c>
      <c r="U1164" s="155">
        <v>0.931034482758621</v>
      </c>
      <c r="V1164" s="155">
        <v>1</v>
      </c>
      <c r="W1164" s="173">
        <v>-0.0310344827586206</v>
      </c>
      <c r="X1164" s="158">
        <v>201</v>
      </c>
      <c r="Y1164" s="208">
        <v>188</v>
      </c>
      <c r="Z1164" s="208">
        <v>210</v>
      </c>
      <c r="AA1164" s="208">
        <v>189</v>
      </c>
      <c r="AB1164" s="209">
        <v>0.935323383084577</v>
      </c>
      <c r="AC1164" s="155">
        <v>0.9</v>
      </c>
      <c r="AD1164" s="173">
        <v>0.0353233830845771</v>
      </c>
    </row>
    <row r="1165" spans="1:30">
      <c r="A1165" s="175" t="s">
        <v>1085</v>
      </c>
      <c r="B1165" s="214" t="s">
        <v>1834</v>
      </c>
      <c r="C1165" s="214" t="s">
        <v>1166</v>
      </c>
      <c r="D1165" s="153">
        <v>22</v>
      </c>
      <c r="E1165" s="153">
        <v>21</v>
      </c>
      <c r="F1165" s="151">
        <v>21</v>
      </c>
      <c r="G1165" s="151">
        <v>21</v>
      </c>
      <c r="H1165" s="151">
        <v>17</v>
      </c>
      <c r="I1165" s="151">
        <v>17</v>
      </c>
      <c r="J1165" s="172">
        <v>0.9</v>
      </c>
      <c r="K1165" s="154">
        <v>0.954545454545455</v>
      </c>
      <c r="L1165" s="154">
        <v>1</v>
      </c>
      <c r="M1165" s="154">
        <v>1</v>
      </c>
      <c r="N1165" s="207">
        <v>505</v>
      </c>
      <c r="O1165" s="153">
        <v>479</v>
      </c>
      <c r="P1165" s="153">
        <v>19</v>
      </c>
      <c r="Q1165" s="151">
        <v>20</v>
      </c>
      <c r="R1165" s="151">
        <v>17</v>
      </c>
      <c r="S1165" s="154">
        <v>0.948514851485148</v>
      </c>
      <c r="T1165" s="154">
        <v>0.863636363636364</v>
      </c>
      <c r="U1165" s="155">
        <v>0.952380952380952</v>
      </c>
      <c r="V1165" s="155">
        <v>1</v>
      </c>
      <c r="W1165" s="173">
        <v>-0.0887445887445887</v>
      </c>
      <c r="X1165" s="158">
        <v>145</v>
      </c>
      <c r="Y1165" s="208">
        <v>135</v>
      </c>
      <c r="Z1165" s="208">
        <v>149</v>
      </c>
      <c r="AA1165" s="208">
        <v>140</v>
      </c>
      <c r="AB1165" s="209">
        <v>0.931034482758621</v>
      </c>
      <c r="AC1165" s="155">
        <v>0.939597315436242</v>
      </c>
      <c r="AD1165" s="173">
        <v>-0.00856283267762092</v>
      </c>
    </row>
    <row r="1166" spans="1:30">
      <c r="A1166" s="175" t="s">
        <v>1085</v>
      </c>
      <c r="B1166" s="214" t="s">
        <v>1834</v>
      </c>
      <c r="C1166" s="214" t="s">
        <v>1167</v>
      </c>
      <c r="D1166" s="153">
        <v>34</v>
      </c>
      <c r="E1166" s="153">
        <v>34</v>
      </c>
      <c r="F1166" s="151">
        <v>30</v>
      </c>
      <c r="G1166" s="151">
        <v>29</v>
      </c>
      <c r="H1166" s="151">
        <v>25</v>
      </c>
      <c r="I1166" s="151">
        <v>23</v>
      </c>
      <c r="J1166" s="172">
        <v>0.9</v>
      </c>
      <c r="K1166" s="154">
        <v>1</v>
      </c>
      <c r="L1166" s="154">
        <v>0.966666666666667</v>
      </c>
      <c r="M1166" s="154">
        <v>0.92</v>
      </c>
      <c r="N1166" s="207">
        <v>720</v>
      </c>
      <c r="O1166" s="153">
        <v>658</v>
      </c>
      <c r="P1166" s="153">
        <v>34</v>
      </c>
      <c r="Q1166" s="151">
        <v>27</v>
      </c>
      <c r="R1166" s="151">
        <v>19</v>
      </c>
      <c r="S1166" s="154">
        <v>0.913888888888889</v>
      </c>
      <c r="T1166" s="154">
        <v>1</v>
      </c>
      <c r="U1166" s="155">
        <v>0.9</v>
      </c>
      <c r="V1166" s="155">
        <v>0.76</v>
      </c>
      <c r="W1166" s="173">
        <v>0.1</v>
      </c>
      <c r="X1166" s="158">
        <v>213</v>
      </c>
      <c r="Y1166" s="208">
        <v>196</v>
      </c>
      <c r="Z1166" s="208">
        <v>211</v>
      </c>
      <c r="AA1166" s="208">
        <v>191</v>
      </c>
      <c r="AB1166" s="209">
        <v>0.92018779342723</v>
      </c>
      <c r="AC1166" s="155">
        <v>0.90521327014218</v>
      </c>
      <c r="AD1166" s="173">
        <v>0.0149745232850499</v>
      </c>
    </row>
    <row r="1167" spans="1:30">
      <c r="A1167" s="175" t="s">
        <v>1085</v>
      </c>
      <c r="B1167" s="214" t="s">
        <v>1834</v>
      </c>
      <c r="C1167" s="214" t="s">
        <v>1168</v>
      </c>
      <c r="D1167" s="153">
        <v>30</v>
      </c>
      <c r="E1167" s="153">
        <v>28</v>
      </c>
      <c r="F1167" s="151">
        <v>28</v>
      </c>
      <c r="G1167" s="151">
        <v>26</v>
      </c>
      <c r="H1167" s="151">
        <v>26</v>
      </c>
      <c r="I1167" s="151">
        <v>26</v>
      </c>
      <c r="J1167" s="172">
        <v>0.9</v>
      </c>
      <c r="K1167" s="154">
        <v>0.933333333333333</v>
      </c>
      <c r="L1167" s="154">
        <v>0.928571428571429</v>
      </c>
      <c r="M1167" s="154">
        <v>1</v>
      </c>
      <c r="N1167" s="207">
        <v>668</v>
      </c>
      <c r="O1167" s="153">
        <v>581</v>
      </c>
      <c r="P1167" s="153">
        <v>27</v>
      </c>
      <c r="Q1167" s="151">
        <v>26</v>
      </c>
      <c r="R1167" s="151">
        <v>26</v>
      </c>
      <c r="S1167" s="154">
        <v>0.869760479041916</v>
      </c>
      <c r="T1167" s="154">
        <v>0.9</v>
      </c>
      <c r="U1167" s="155">
        <v>0.928571428571429</v>
      </c>
      <c r="V1167" s="155">
        <v>1</v>
      </c>
      <c r="W1167" s="173">
        <v>-0.0285714285714286</v>
      </c>
      <c r="X1167" s="158">
        <v>199</v>
      </c>
      <c r="Y1167" s="208">
        <v>182</v>
      </c>
      <c r="Z1167" s="208">
        <v>198</v>
      </c>
      <c r="AA1167" s="208">
        <v>158</v>
      </c>
      <c r="AB1167" s="209">
        <v>0.914572864321608</v>
      </c>
      <c r="AC1167" s="155">
        <v>0.797979797979798</v>
      </c>
      <c r="AD1167" s="173">
        <v>0.11659306634181</v>
      </c>
    </row>
    <row r="1168" spans="1:30">
      <c r="A1168" s="175" t="s">
        <v>1085</v>
      </c>
      <c r="B1168" s="214" t="s">
        <v>1834</v>
      </c>
      <c r="C1168" s="214" t="s">
        <v>1169</v>
      </c>
      <c r="D1168" s="153">
        <v>18</v>
      </c>
      <c r="E1168" s="153">
        <v>17</v>
      </c>
      <c r="F1168" s="151">
        <v>19</v>
      </c>
      <c r="G1168" s="151">
        <v>19</v>
      </c>
      <c r="H1168" s="151">
        <v>18</v>
      </c>
      <c r="I1168" s="151">
        <v>18</v>
      </c>
      <c r="J1168" s="172">
        <v>0.9</v>
      </c>
      <c r="K1168" s="154">
        <v>0.944444444444444</v>
      </c>
      <c r="L1168" s="154">
        <v>1</v>
      </c>
      <c r="M1168" s="154">
        <v>1</v>
      </c>
      <c r="N1168" s="207">
        <v>440</v>
      </c>
      <c r="O1168" s="153">
        <v>387</v>
      </c>
      <c r="P1168" s="153">
        <v>15</v>
      </c>
      <c r="Q1168" s="151">
        <v>17</v>
      </c>
      <c r="R1168" s="151">
        <v>18</v>
      </c>
      <c r="S1168" s="154">
        <v>0.879545454545455</v>
      </c>
      <c r="T1168" s="154">
        <v>0.833333333333333</v>
      </c>
      <c r="U1168" s="155">
        <v>0.894736842105263</v>
      </c>
      <c r="V1168" s="155">
        <v>1</v>
      </c>
      <c r="W1168" s="173">
        <v>-0.0614035087719298</v>
      </c>
      <c r="X1168" s="158">
        <v>126</v>
      </c>
      <c r="Y1168" s="208">
        <v>111</v>
      </c>
      <c r="Z1168" s="208">
        <v>131</v>
      </c>
      <c r="AA1168" s="208">
        <v>116</v>
      </c>
      <c r="AB1168" s="209">
        <v>0.880952380952381</v>
      </c>
      <c r="AC1168" s="155">
        <v>0.885496183206107</v>
      </c>
      <c r="AD1168" s="173">
        <v>-0.00454380225372597</v>
      </c>
    </row>
    <row r="1169" spans="1:30">
      <c r="A1169" s="175" t="s">
        <v>1085</v>
      </c>
      <c r="B1169" s="214" t="s">
        <v>1836</v>
      </c>
      <c r="C1169" s="214" t="s">
        <v>1170</v>
      </c>
      <c r="D1169" s="153">
        <v>18</v>
      </c>
      <c r="E1169" s="153">
        <v>18</v>
      </c>
      <c r="F1169" s="151">
        <v>19</v>
      </c>
      <c r="G1169" s="151">
        <v>19</v>
      </c>
      <c r="H1169" s="151">
        <v>15</v>
      </c>
      <c r="I1169" s="151">
        <v>15</v>
      </c>
      <c r="J1169" s="172">
        <v>0.9</v>
      </c>
      <c r="K1169" s="154">
        <v>1</v>
      </c>
      <c r="L1169" s="154">
        <v>1</v>
      </c>
      <c r="M1169" s="154">
        <v>1</v>
      </c>
      <c r="N1169" s="207">
        <v>391</v>
      </c>
      <c r="O1169" s="153">
        <v>377</v>
      </c>
      <c r="P1169" s="153">
        <v>18</v>
      </c>
      <c r="Q1169" s="151">
        <v>19</v>
      </c>
      <c r="R1169" s="151">
        <v>15</v>
      </c>
      <c r="S1169" s="154">
        <v>0.964194373401535</v>
      </c>
      <c r="T1169" s="154">
        <v>1</v>
      </c>
      <c r="U1169" s="155">
        <v>1</v>
      </c>
      <c r="V1169" s="155">
        <v>1</v>
      </c>
      <c r="W1169" s="173">
        <v>0</v>
      </c>
      <c r="X1169" s="158">
        <v>116</v>
      </c>
      <c r="Y1169" s="208">
        <v>114</v>
      </c>
      <c r="Z1169" s="208">
        <v>111</v>
      </c>
      <c r="AA1169" s="208">
        <v>107</v>
      </c>
      <c r="AB1169" s="209">
        <v>0.982758620689655</v>
      </c>
      <c r="AC1169" s="155">
        <v>0.963963963963964</v>
      </c>
      <c r="AD1169" s="173">
        <v>0.0187946567256911</v>
      </c>
    </row>
    <row r="1170" spans="1:30">
      <c r="A1170" s="175" t="s">
        <v>1085</v>
      </c>
      <c r="B1170" s="214" t="s">
        <v>1836</v>
      </c>
      <c r="C1170" s="214" t="s">
        <v>1171</v>
      </c>
      <c r="D1170" s="153">
        <v>73</v>
      </c>
      <c r="E1170" s="153">
        <v>71</v>
      </c>
      <c r="F1170" s="151">
        <v>79</v>
      </c>
      <c r="G1170" s="151">
        <v>77</v>
      </c>
      <c r="H1170" s="151">
        <v>59</v>
      </c>
      <c r="I1170" s="151">
        <v>57</v>
      </c>
      <c r="J1170" s="172">
        <v>0.9</v>
      </c>
      <c r="K1170" s="154">
        <v>0.972602739726027</v>
      </c>
      <c r="L1170" s="154">
        <v>0.974683544303797</v>
      </c>
      <c r="M1170" s="154">
        <v>0.966101694915254</v>
      </c>
      <c r="N1170" s="207">
        <v>1661</v>
      </c>
      <c r="O1170" s="153">
        <v>1634</v>
      </c>
      <c r="P1170" s="153">
        <v>71</v>
      </c>
      <c r="Q1170" s="151">
        <v>77</v>
      </c>
      <c r="R1170" s="151">
        <v>55</v>
      </c>
      <c r="S1170" s="154">
        <v>0.983744732089103</v>
      </c>
      <c r="T1170" s="154">
        <v>0.972602739726027</v>
      </c>
      <c r="U1170" s="155">
        <v>0.974683544303797</v>
      </c>
      <c r="V1170" s="155">
        <v>0.932203389830508</v>
      </c>
      <c r="W1170" s="173">
        <v>-0.00208080457777005</v>
      </c>
      <c r="X1170" s="158">
        <v>479</v>
      </c>
      <c r="Y1170" s="208">
        <v>465</v>
      </c>
      <c r="Z1170" s="208">
        <v>485</v>
      </c>
      <c r="AA1170" s="208">
        <v>476</v>
      </c>
      <c r="AB1170" s="209">
        <v>0.970772442588727</v>
      </c>
      <c r="AC1170" s="155">
        <v>0.981443298969072</v>
      </c>
      <c r="AD1170" s="173">
        <v>-0.0106708563803456</v>
      </c>
    </row>
    <row r="1171" spans="1:30">
      <c r="A1171" s="175" t="s">
        <v>1085</v>
      </c>
      <c r="B1171" s="214" t="s">
        <v>1836</v>
      </c>
      <c r="C1171" s="214" t="s">
        <v>1172</v>
      </c>
      <c r="D1171" s="153">
        <v>73</v>
      </c>
      <c r="E1171" s="153">
        <v>70</v>
      </c>
      <c r="F1171" s="151">
        <v>78</v>
      </c>
      <c r="G1171" s="151">
        <v>76</v>
      </c>
      <c r="H1171" s="151">
        <v>63</v>
      </c>
      <c r="I1171" s="151">
        <v>61</v>
      </c>
      <c r="J1171" s="172">
        <v>0.9</v>
      </c>
      <c r="K1171" s="154">
        <v>0.958904109589041</v>
      </c>
      <c r="L1171" s="154">
        <v>0.974358974358974</v>
      </c>
      <c r="M1171" s="154">
        <v>0.968253968253968</v>
      </c>
      <c r="N1171" s="207">
        <v>1666</v>
      </c>
      <c r="O1171" s="153">
        <v>1625</v>
      </c>
      <c r="P1171" s="153">
        <v>70</v>
      </c>
      <c r="Q1171" s="151">
        <v>76</v>
      </c>
      <c r="R1171" s="151">
        <v>59</v>
      </c>
      <c r="S1171" s="154">
        <v>0.975390156062425</v>
      </c>
      <c r="T1171" s="154">
        <v>0.958904109589041</v>
      </c>
      <c r="U1171" s="155">
        <v>0.974358974358974</v>
      </c>
      <c r="V1171" s="155">
        <v>0.936507936507937</v>
      </c>
      <c r="W1171" s="173">
        <v>-0.0154548647699333</v>
      </c>
      <c r="X1171" s="158">
        <v>478</v>
      </c>
      <c r="Y1171" s="208">
        <v>456</v>
      </c>
      <c r="Z1171" s="208">
        <v>483</v>
      </c>
      <c r="AA1171" s="208">
        <v>474</v>
      </c>
      <c r="AB1171" s="209">
        <v>0.95397489539749</v>
      </c>
      <c r="AC1171" s="155">
        <v>0.981366459627329</v>
      </c>
      <c r="AD1171" s="173">
        <v>-0.0273915642298396</v>
      </c>
    </row>
    <row r="1172" spans="1:30">
      <c r="A1172" s="175" t="s">
        <v>1085</v>
      </c>
      <c r="B1172" s="214" t="s">
        <v>1836</v>
      </c>
      <c r="C1172" s="214" t="s">
        <v>1173</v>
      </c>
      <c r="D1172" s="153">
        <v>48</v>
      </c>
      <c r="E1172" s="153">
        <v>48</v>
      </c>
      <c r="F1172" s="151">
        <v>51</v>
      </c>
      <c r="G1172" s="151">
        <v>51</v>
      </c>
      <c r="H1172" s="151">
        <v>39</v>
      </c>
      <c r="I1172" s="151">
        <v>39</v>
      </c>
      <c r="J1172" s="172">
        <v>0.9</v>
      </c>
      <c r="K1172" s="154">
        <v>1</v>
      </c>
      <c r="L1172" s="154">
        <v>1</v>
      </c>
      <c r="M1172" s="154">
        <v>1</v>
      </c>
      <c r="N1172" s="207">
        <v>1113</v>
      </c>
      <c r="O1172" s="153">
        <v>1096</v>
      </c>
      <c r="P1172" s="153">
        <v>47</v>
      </c>
      <c r="Q1172" s="151">
        <v>49</v>
      </c>
      <c r="R1172" s="151">
        <v>38</v>
      </c>
      <c r="S1172" s="154">
        <v>0.984725965858041</v>
      </c>
      <c r="T1172" s="154">
        <v>0.979166666666667</v>
      </c>
      <c r="U1172" s="155">
        <v>0.96078431372549</v>
      </c>
      <c r="V1172" s="155">
        <v>0.974358974358974</v>
      </c>
      <c r="W1172" s="173">
        <v>0.0183823529411764</v>
      </c>
      <c r="X1172" s="158">
        <v>323</v>
      </c>
      <c r="Y1172" s="208">
        <v>319</v>
      </c>
      <c r="Z1172" s="208">
        <v>325</v>
      </c>
      <c r="AA1172" s="208">
        <v>317</v>
      </c>
      <c r="AB1172" s="209">
        <v>0.987616099071207</v>
      </c>
      <c r="AC1172" s="155">
        <v>0.975384615384615</v>
      </c>
      <c r="AD1172" s="173">
        <v>0.012231483686592</v>
      </c>
    </row>
    <row r="1173" spans="1:30">
      <c r="A1173" s="175" t="s">
        <v>1085</v>
      </c>
      <c r="B1173" s="214" t="s">
        <v>1836</v>
      </c>
      <c r="C1173" s="214" t="s">
        <v>1174</v>
      </c>
      <c r="D1173" s="153">
        <v>25</v>
      </c>
      <c r="E1173" s="153">
        <v>25</v>
      </c>
      <c r="F1173" s="151">
        <v>24</v>
      </c>
      <c r="G1173" s="151">
        <v>24</v>
      </c>
      <c r="H1173" s="151">
        <v>19</v>
      </c>
      <c r="I1173" s="151">
        <v>19</v>
      </c>
      <c r="J1173" s="172">
        <v>0.9</v>
      </c>
      <c r="K1173" s="154">
        <v>1</v>
      </c>
      <c r="L1173" s="154">
        <v>1</v>
      </c>
      <c r="M1173" s="154">
        <v>1</v>
      </c>
      <c r="N1173" s="207">
        <v>533</v>
      </c>
      <c r="O1173" s="153">
        <v>498</v>
      </c>
      <c r="P1173" s="153">
        <v>23</v>
      </c>
      <c r="Q1173" s="151">
        <v>22</v>
      </c>
      <c r="R1173" s="151">
        <v>16</v>
      </c>
      <c r="S1173" s="154">
        <v>0.934333958724203</v>
      </c>
      <c r="T1173" s="154">
        <v>0.92</v>
      </c>
      <c r="U1173" s="155">
        <v>0.916666666666667</v>
      </c>
      <c r="V1173" s="155">
        <v>0.842105263157895</v>
      </c>
      <c r="W1173" s="173">
        <v>0.00333333333333341</v>
      </c>
      <c r="X1173" s="158">
        <v>155</v>
      </c>
      <c r="Y1173" s="208">
        <v>135</v>
      </c>
      <c r="Z1173" s="208">
        <v>152</v>
      </c>
      <c r="AA1173" s="208">
        <v>145</v>
      </c>
      <c r="AB1173" s="209">
        <v>0.870967741935484</v>
      </c>
      <c r="AC1173" s="155">
        <v>0.953947368421053</v>
      </c>
      <c r="AD1173" s="173">
        <v>-0.0829796264855688</v>
      </c>
    </row>
    <row r="1174" spans="1:30">
      <c r="A1174" s="175" t="s">
        <v>1085</v>
      </c>
      <c r="B1174" s="214" t="s">
        <v>1836</v>
      </c>
      <c r="C1174" s="214" t="s">
        <v>1175</v>
      </c>
      <c r="D1174" s="153">
        <v>33</v>
      </c>
      <c r="E1174" s="153">
        <v>32</v>
      </c>
      <c r="F1174" s="151">
        <v>33</v>
      </c>
      <c r="G1174" s="151">
        <v>33</v>
      </c>
      <c r="H1174" s="151">
        <v>26</v>
      </c>
      <c r="I1174" s="151">
        <v>26</v>
      </c>
      <c r="J1174" s="172">
        <v>0.9</v>
      </c>
      <c r="K1174" s="154">
        <v>0.96969696969697</v>
      </c>
      <c r="L1174" s="154">
        <v>1</v>
      </c>
      <c r="M1174" s="154">
        <v>1</v>
      </c>
      <c r="N1174" s="207">
        <v>712</v>
      </c>
      <c r="O1174" s="153">
        <v>699</v>
      </c>
      <c r="P1174" s="153">
        <v>32</v>
      </c>
      <c r="Q1174" s="151">
        <v>33</v>
      </c>
      <c r="R1174" s="151">
        <v>23</v>
      </c>
      <c r="S1174" s="154">
        <v>0.981741573033708</v>
      </c>
      <c r="T1174" s="154">
        <v>0.96969696969697</v>
      </c>
      <c r="U1174" s="155">
        <v>1</v>
      </c>
      <c r="V1174" s="155">
        <v>0.884615384615385</v>
      </c>
      <c r="W1174" s="173">
        <v>-0.0303030303030303</v>
      </c>
      <c r="X1174" s="158">
        <v>211</v>
      </c>
      <c r="Y1174" s="208">
        <v>205</v>
      </c>
      <c r="Z1174" s="208">
        <v>206</v>
      </c>
      <c r="AA1174" s="208">
        <v>202</v>
      </c>
      <c r="AB1174" s="209">
        <v>0.971563981042654</v>
      </c>
      <c r="AC1174" s="155">
        <v>0.980582524271845</v>
      </c>
      <c r="AD1174" s="173">
        <v>-0.0090185432291906</v>
      </c>
    </row>
    <row r="1175" spans="1:30">
      <c r="A1175" s="175" t="s">
        <v>1085</v>
      </c>
      <c r="B1175" s="214" t="s">
        <v>1836</v>
      </c>
      <c r="C1175" s="214" t="s">
        <v>1176</v>
      </c>
      <c r="D1175" s="153">
        <v>64</v>
      </c>
      <c r="E1175" s="153">
        <v>64</v>
      </c>
      <c r="F1175" s="151">
        <v>69</v>
      </c>
      <c r="G1175" s="151">
        <v>69</v>
      </c>
      <c r="H1175" s="151">
        <v>58</v>
      </c>
      <c r="I1175" s="151">
        <v>58</v>
      </c>
      <c r="J1175" s="172">
        <v>0.9</v>
      </c>
      <c r="K1175" s="154">
        <v>1</v>
      </c>
      <c r="L1175" s="154">
        <v>1</v>
      </c>
      <c r="M1175" s="154">
        <v>1</v>
      </c>
      <c r="N1175" s="207">
        <v>1508</v>
      </c>
      <c r="O1175" s="153">
        <v>1400</v>
      </c>
      <c r="P1175" s="153">
        <v>62</v>
      </c>
      <c r="Q1175" s="151">
        <v>68</v>
      </c>
      <c r="R1175" s="151">
        <v>51</v>
      </c>
      <c r="S1175" s="154">
        <v>0.928381962864722</v>
      </c>
      <c r="T1175" s="154">
        <v>0.96875</v>
      </c>
      <c r="U1175" s="155">
        <v>0.985507246376812</v>
      </c>
      <c r="V1175" s="155">
        <v>0.879310344827586</v>
      </c>
      <c r="W1175" s="173">
        <v>-0.0167572463768116</v>
      </c>
      <c r="X1175" s="158">
        <v>435</v>
      </c>
      <c r="Y1175" s="208">
        <v>404</v>
      </c>
      <c r="Z1175" s="208">
        <v>441</v>
      </c>
      <c r="AA1175" s="208">
        <v>403</v>
      </c>
      <c r="AB1175" s="209">
        <v>0.928735632183908</v>
      </c>
      <c r="AC1175" s="155">
        <v>0.913832199546485</v>
      </c>
      <c r="AD1175" s="173">
        <v>0.0149034326374228</v>
      </c>
    </row>
    <row r="1176" spans="1:30">
      <c r="A1176" s="175" t="s">
        <v>1085</v>
      </c>
      <c r="B1176" s="214" t="s">
        <v>1836</v>
      </c>
      <c r="C1176" s="214" t="s">
        <v>1177</v>
      </c>
      <c r="D1176" s="153">
        <v>60</v>
      </c>
      <c r="E1176" s="153">
        <v>59</v>
      </c>
      <c r="F1176" s="151">
        <v>62</v>
      </c>
      <c r="G1176" s="151">
        <v>60</v>
      </c>
      <c r="H1176" s="151">
        <v>52</v>
      </c>
      <c r="I1176" s="151">
        <v>50</v>
      </c>
      <c r="J1176" s="172">
        <v>0.9</v>
      </c>
      <c r="K1176" s="154">
        <v>0.983333333333333</v>
      </c>
      <c r="L1176" s="154">
        <v>0.967741935483871</v>
      </c>
      <c r="M1176" s="154">
        <v>0.961538461538462</v>
      </c>
      <c r="N1176" s="207">
        <v>1387</v>
      </c>
      <c r="O1176" s="153">
        <v>1332</v>
      </c>
      <c r="P1176" s="153">
        <v>57</v>
      </c>
      <c r="Q1176" s="151">
        <v>60</v>
      </c>
      <c r="R1176" s="151">
        <v>48</v>
      </c>
      <c r="S1176" s="154">
        <v>0.960346070656092</v>
      </c>
      <c r="T1176" s="154">
        <v>0.95</v>
      </c>
      <c r="U1176" s="155">
        <v>0.967741935483871</v>
      </c>
      <c r="V1176" s="155">
        <v>0.923076923076923</v>
      </c>
      <c r="W1176" s="173">
        <v>-0.017741935483871</v>
      </c>
      <c r="X1176" s="158">
        <v>395</v>
      </c>
      <c r="Y1176" s="208">
        <v>378</v>
      </c>
      <c r="Z1176" s="208">
        <v>405</v>
      </c>
      <c r="AA1176" s="208">
        <v>389</v>
      </c>
      <c r="AB1176" s="209">
        <v>0.956962025316456</v>
      </c>
      <c r="AC1176" s="155">
        <v>0.960493827160494</v>
      </c>
      <c r="AD1176" s="173">
        <v>-0.00353180184403812</v>
      </c>
    </row>
    <row r="1177" spans="1:30">
      <c r="A1177" s="175" t="s">
        <v>1085</v>
      </c>
      <c r="B1177" s="214" t="s">
        <v>1836</v>
      </c>
      <c r="C1177" s="214" t="s">
        <v>1178</v>
      </c>
      <c r="D1177" s="153">
        <v>66</v>
      </c>
      <c r="E1177" s="153">
        <v>65</v>
      </c>
      <c r="F1177" s="151">
        <v>68</v>
      </c>
      <c r="G1177" s="151">
        <v>67</v>
      </c>
      <c r="H1177" s="151">
        <v>56</v>
      </c>
      <c r="I1177" s="151">
        <v>51</v>
      </c>
      <c r="J1177" s="172">
        <v>0.9</v>
      </c>
      <c r="K1177" s="154">
        <v>0.984848484848485</v>
      </c>
      <c r="L1177" s="154">
        <v>0.985294117647059</v>
      </c>
      <c r="M1177" s="154">
        <v>0.910714285714286</v>
      </c>
      <c r="N1177" s="207">
        <v>1425</v>
      </c>
      <c r="O1177" s="153">
        <v>1359</v>
      </c>
      <c r="P1177" s="153">
        <v>62</v>
      </c>
      <c r="Q1177" s="151">
        <v>65</v>
      </c>
      <c r="R1177" s="151">
        <v>50</v>
      </c>
      <c r="S1177" s="154">
        <v>0.953684210526316</v>
      </c>
      <c r="T1177" s="154">
        <v>0.939393939393939</v>
      </c>
      <c r="U1177" s="155">
        <v>0.955882352941177</v>
      </c>
      <c r="V1177" s="155">
        <v>0.892857142857143</v>
      </c>
      <c r="W1177" s="173">
        <v>-0.0164884135472371</v>
      </c>
      <c r="X1177" s="158">
        <v>417</v>
      </c>
      <c r="Y1177" s="208">
        <v>395</v>
      </c>
      <c r="Z1177" s="208">
        <v>410</v>
      </c>
      <c r="AA1177" s="208">
        <v>398</v>
      </c>
      <c r="AB1177" s="209">
        <v>0.947242206235012</v>
      </c>
      <c r="AC1177" s="155">
        <v>0.970731707317073</v>
      </c>
      <c r="AD1177" s="173">
        <v>-0.0234895010820612</v>
      </c>
    </row>
    <row r="1178" spans="1:30">
      <c r="A1178" s="175" t="s">
        <v>1085</v>
      </c>
      <c r="B1178" s="214" t="s">
        <v>1836</v>
      </c>
      <c r="C1178" s="214" t="s">
        <v>1179</v>
      </c>
      <c r="D1178" s="153">
        <v>42</v>
      </c>
      <c r="E1178" s="153">
        <v>41</v>
      </c>
      <c r="F1178" s="151">
        <v>42</v>
      </c>
      <c r="G1178" s="151">
        <v>42</v>
      </c>
      <c r="H1178" s="151">
        <v>36</v>
      </c>
      <c r="I1178" s="151">
        <v>36</v>
      </c>
      <c r="J1178" s="172">
        <v>0.9</v>
      </c>
      <c r="K1178" s="154">
        <v>0.976190476190476</v>
      </c>
      <c r="L1178" s="154">
        <v>1</v>
      </c>
      <c r="M1178" s="154">
        <v>1</v>
      </c>
      <c r="N1178" s="207">
        <v>948</v>
      </c>
      <c r="O1178" s="153">
        <v>926</v>
      </c>
      <c r="P1178" s="153">
        <v>41</v>
      </c>
      <c r="Q1178" s="151">
        <v>42</v>
      </c>
      <c r="R1178" s="151">
        <v>35</v>
      </c>
      <c r="S1178" s="154">
        <v>0.976793248945148</v>
      </c>
      <c r="T1178" s="154">
        <v>0.976190476190476</v>
      </c>
      <c r="U1178" s="155">
        <v>1</v>
      </c>
      <c r="V1178" s="155">
        <v>0.972222222222222</v>
      </c>
      <c r="W1178" s="173">
        <v>-0.0238095238095238</v>
      </c>
      <c r="X1178" s="158">
        <v>274</v>
      </c>
      <c r="Y1178" s="208">
        <v>271</v>
      </c>
      <c r="Z1178" s="208">
        <v>278</v>
      </c>
      <c r="AA1178" s="208">
        <v>268</v>
      </c>
      <c r="AB1178" s="209">
        <v>0.989051094890511</v>
      </c>
      <c r="AC1178" s="155">
        <v>0.964028776978417</v>
      </c>
      <c r="AD1178" s="173">
        <v>0.0250223179120936</v>
      </c>
    </row>
    <row r="1179" spans="1:30">
      <c r="A1179" s="175" t="s">
        <v>1085</v>
      </c>
      <c r="B1179" s="214" t="s">
        <v>1836</v>
      </c>
      <c r="C1179" s="214" t="s">
        <v>1180</v>
      </c>
      <c r="D1179" s="153">
        <v>26</v>
      </c>
      <c r="E1179" s="153">
        <v>26</v>
      </c>
      <c r="F1179" s="151">
        <v>28</v>
      </c>
      <c r="G1179" s="151">
        <v>28</v>
      </c>
      <c r="H1179" s="151">
        <v>25</v>
      </c>
      <c r="I1179" s="151">
        <v>25</v>
      </c>
      <c r="J1179" s="172">
        <v>0.9</v>
      </c>
      <c r="K1179" s="154">
        <v>1</v>
      </c>
      <c r="L1179" s="154">
        <v>1</v>
      </c>
      <c r="M1179" s="154">
        <v>1</v>
      </c>
      <c r="N1179" s="207">
        <v>622</v>
      </c>
      <c r="O1179" s="153">
        <v>597</v>
      </c>
      <c r="P1179" s="153">
        <v>26</v>
      </c>
      <c r="Q1179" s="151">
        <v>24</v>
      </c>
      <c r="R1179" s="151">
        <v>24</v>
      </c>
      <c r="S1179" s="154">
        <v>0.959807073954984</v>
      </c>
      <c r="T1179" s="154">
        <v>1</v>
      </c>
      <c r="U1179" s="155">
        <v>0.857142857142857</v>
      </c>
      <c r="V1179" s="155">
        <v>0.96</v>
      </c>
      <c r="W1179" s="173">
        <v>0.142857142857143</v>
      </c>
      <c r="X1179" s="158">
        <v>183</v>
      </c>
      <c r="Y1179" s="208">
        <v>176</v>
      </c>
      <c r="Z1179" s="208">
        <v>180</v>
      </c>
      <c r="AA1179" s="208">
        <v>173</v>
      </c>
      <c r="AB1179" s="209">
        <v>0.961748633879781</v>
      </c>
      <c r="AC1179" s="155">
        <v>0.961111111111111</v>
      </c>
      <c r="AD1179" s="173">
        <v>0.00063752276867024</v>
      </c>
    </row>
    <row r="1180" spans="1:30">
      <c r="A1180" s="175" t="s">
        <v>1085</v>
      </c>
      <c r="B1180" s="214" t="s">
        <v>1836</v>
      </c>
      <c r="C1180" s="214" t="s">
        <v>1181</v>
      </c>
      <c r="D1180" s="153">
        <v>89</v>
      </c>
      <c r="E1180" s="153">
        <v>88</v>
      </c>
      <c r="F1180" s="151">
        <v>95</v>
      </c>
      <c r="G1180" s="151">
        <v>94</v>
      </c>
      <c r="H1180" s="151">
        <v>77</v>
      </c>
      <c r="I1180" s="151">
        <v>76</v>
      </c>
      <c r="J1180" s="172">
        <v>0.9</v>
      </c>
      <c r="K1180" s="154">
        <v>0.98876404494382</v>
      </c>
      <c r="L1180" s="154">
        <v>0.989473684210526</v>
      </c>
      <c r="M1180" s="154">
        <v>0.987012987012987</v>
      </c>
      <c r="N1180" s="207">
        <v>2006</v>
      </c>
      <c r="O1180" s="153">
        <v>1934</v>
      </c>
      <c r="P1180" s="153">
        <v>86</v>
      </c>
      <c r="Q1180" s="151">
        <v>88</v>
      </c>
      <c r="R1180" s="151">
        <v>72</v>
      </c>
      <c r="S1180" s="154">
        <v>0.964107676969093</v>
      </c>
      <c r="T1180" s="154">
        <v>0.966292134831461</v>
      </c>
      <c r="U1180" s="155">
        <v>0.926315789473684</v>
      </c>
      <c r="V1180" s="155">
        <v>0.935064935064935</v>
      </c>
      <c r="W1180" s="173">
        <v>0.0399763453577765</v>
      </c>
      <c r="X1180" s="158">
        <v>580</v>
      </c>
      <c r="Y1180" s="208">
        <v>557</v>
      </c>
      <c r="Z1180" s="208">
        <v>576</v>
      </c>
      <c r="AA1180" s="208">
        <v>557</v>
      </c>
      <c r="AB1180" s="209">
        <v>0.960344827586207</v>
      </c>
      <c r="AC1180" s="155">
        <v>0.967013888888889</v>
      </c>
      <c r="AD1180" s="173">
        <v>-0.00666906130268197</v>
      </c>
    </row>
    <row r="1181" spans="1:30">
      <c r="A1181" s="175" t="s">
        <v>1085</v>
      </c>
      <c r="B1181" s="214" t="s">
        <v>1836</v>
      </c>
      <c r="C1181" s="214" t="s">
        <v>1182</v>
      </c>
      <c r="D1181" s="153">
        <v>57</v>
      </c>
      <c r="E1181" s="153">
        <v>57</v>
      </c>
      <c r="F1181" s="151">
        <v>57</v>
      </c>
      <c r="G1181" s="151">
        <v>57</v>
      </c>
      <c r="H1181" s="151">
        <v>48</v>
      </c>
      <c r="I1181" s="151">
        <v>48</v>
      </c>
      <c r="J1181" s="172">
        <v>0.9</v>
      </c>
      <c r="K1181" s="154">
        <v>1</v>
      </c>
      <c r="L1181" s="154">
        <v>1</v>
      </c>
      <c r="M1181" s="154">
        <v>1</v>
      </c>
      <c r="N1181" s="207">
        <v>1302</v>
      </c>
      <c r="O1181" s="153">
        <v>1261</v>
      </c>
      <c r="P1181" s="153">
        <v>56</v>
      </c>
      <c r="Q1181" s="151">
        <v>56</v>
      </c>
      <c r="R1181" s="151">
        <v>48</v>
      </c>
      <c r="S1181" s="154">
        <v>0.968509984639017</v>
      </c>
      <c r="T1181" s="154">
        <v>0.982456140350877</v>
      </c>
      <c r="U1181" s="155">
        <v>0.982456140350877</v>
      </c>
      <c r="V1181" s="155">
        <v>1</v>
      </c>
      <c r="W1181" s="173">
        <v>0</v>
      </c>
      <c r="X1181" s="158">
        <v>372</v>
      </c>
      <c r="Y1181" s="208">
        <v>369</v>
      </c>
      <c r="Z1181" s="208">
        <v>389</v>
      </c>
      <c r="AA1181" s="208">
        <v>374</v>
      </c>
      <c r="AB1181" s="209">
        <v>0.991935483870968</v>
      </c>
      <c r="AC1181" s="155">
        <v>0.961439588688946</v>
      </c>
      <c r="AD1181" s="173">
        <v>0.0304958951820218</v>
      </c>
    </row>
    <row r="1182" spans="1:30">
      <c r="A1182" s="175" t="s">
        <v>1085</v>
      </c>
      <c r="B1182" s="214" t="s">
        <v>1836</v>
      </c>
      <c r="C1182" s="214" t="s">
        <v>1183</v>
      </c>
      <c r="D1182" s="153">
        <v>47</v>
      </c>
      <c r="E1182" s="153">
        <v>46</v>
      </c>
      <c r="F1182" s="151">
        <v>50</v>
      </c>
      <c r="G1182" s="151">
        <v>50</v>
      </c>
      <c r="H1182" s="151">
        <v>39</v>
      </c>
      <c r="I1182" s="151">
        <v>38</v>
      </c>
      <c r="J1182" s="172">
        <v>0.9</v>
      </c>
      <c r="K1182" s="154">
        <v>0.978723404255319</v>
      </c>
      <c r="L1182" s="154">
        <v>1</v>
      </c>
      <c r="M1182" s="154">
        <v>0.974358974358974</v>
      </c>
      <c r="N1182" s="207">
        <v>1057</v>
      </c>
      <c r="O1182" s="153">
        <v>1009</v>
      </c>
      <c r="P1182" s="153">
        <v>44</v>
      </c>
      <c r="Q1182" s="151">
        <v>47</v>
      </c>
      <c r="R1182" s="151">
        <v>37</v>
      </c>
      <c r="S1182" s="154">
        <v>0.954588457899716</v>
      </c>
      <c r="T1182" s="154">
        <v>0.936170212765957</v>
      </c>
      <c r="U1182" s="155">
        <v>0.94</v>
      </c>
      <c r="V1182" s="155">
        <v>0.948717948717949</v>
      </c>
      <c r="W1182" s="173">
        <v>-0.00382978723404248</v>
      </c>
      <c r="X1182" s="158">
        <v>311</v>
      </c>
      <c r="Y1182" s="208">
        <v>295</v>
      </c>
      <c r="Z1182" s="208">
        <v>302</v>
      </c>
      <c r="AA1182" s="208">
        <v>291</v>
      </c>
      <c r="AB1182" s="209">
        <v>0.948553054662379</v>
      </c>
      <c r="AC1182" s="155">
        <v>0.963576158940397</v>
      </c>
      <c r="AD1182" s="173">
        <v>-0.015023104278018</v>
      </c>
    </row>
    <row r="1183" spans="1:30">
      <c r="A1183" s="175" t="s">
        <v>1085</v>
      </c>
      <c r="B1183" s="214" t="s">
        <v>1836</v>
      </c>
      <c r="C1183" s="214" t="s">
        <v>1184</v>
      </c>
      <c r="D1183" s="153">
        <v>67</v>
      </c>
      <c r="E1183" s="153">
        <v>66</v>
      </c>
      <c r="F1183" s="151">
        <v>68</v>
      </c>
      <c r="G1183" s="151">
        <v>67</v>
      </c>
      <c r="H1183" s="151">
        <v>55</v>
      </c>
      <c r="I1183" s="151">
        <v>54</v>
      </c>
      <c r="J1183" s="172">
        <v>0.9</v>
      </c>
      <c r="K1183" s="154">
        <v>0.985074626865672</v>
      </c>
      <c r="L1183" s="154">
        <v>0.985294117647059</v>
      </c>
      <c r="M1183" s="154">
        <v>0.981818181818182</v>
      </c>
      <c r="N1183" s="207">
        <v>1514</v>
      </c>
      <c r="O1183" s="153">
        <v>1473</v>
      </c>
      <c r="P1183" s="153">
        <v>66</v>
      </c>
      <c r="Q1183" s="151">
        <v>67</v>
      </c>
      <c r="R1183" s="151">
        <v>49</v>
      </c>
      <c r="S1183" s="154">
        <v>0.972919418758256</v>
      </c>
      <c r="T1183" s="154">
        <v>0.985074626865672</v>
      </c>
      <c r="U1183" s="155">
        <v>0.985294117647059</v>
      </c>
      <c r="V1183" s="155">
        <v>0.890909090909091</v>
      </c>
      <c r="W1183" s="173">
        <v>-0.000219490781387277</v>
      </c>
      <c r="X1183" s="158">
        <v>440</v>
      </c>
      <c r="Y1183" s="208">
        <v>426</v>
      </c>
      <c r="Z1183" s="208">
        <v>440</v>
      </c>
      <c r="AA1183" s="208">
        <v>426</v>
      </c>
      <c r="AB1183" s="209">
        <v>0.968181818181818</v>
      </c>
      <c r="AC1183" s="155">
        <v>0.968181818181818</v>
      </c>
      <c r="AD1183" s="173">
        <v>0</v>
      </c>
    </row>
    <row r="1184" spans="1:30">
      <c r="A1184" s="175" t="s">
        <v>1085</v>
      </c>
      <c r="B1184" s="214" t="s">
        <v>1836</v>
      </c>
      <c r="C1184" s="214" t="s">
        <v>1185</v>
      </c>
      <c r="D1184" s="153">
        <v>46</v>
      </c>
      <c r="E1184" s="153">
        <v>46</v>
      </c>
      <c r="F1184" s="151">
        <v>46</v>
      </c>
      <c r="G1184" s="151">
        <v>46</v>
      </c>
      <c r="H1184" s="151">
        <v>35</v>
      </c>
      <c r="I1184" s="151">
        <v>35</v>
      </c>
      <c r="J1184" s="172">
        <v>0.9</v>
      </c>
      <c r="K1184" s="154">
        <v>1</v>
      </c>
      <c r="L1184" s="154">
        <v>1</v>
      </c>
      <c r="M1184" s="154">
        <v>1</v>
      </c>
      <c r="N1184" s="207">
        <v>1014</v>
      </c>
      <c r="O1184" s="153">
        <v>990</v>
      </c>
      <c r="P1184" s="153">
        <v>44</v>
      </c>
      <c r="Q1184" s="151">
        <v>46</v>
      </c>
      <c r="R1184" s="151">
        <v>33</v>
      </c>
      <c r="S1184" s="154">
        <v>0.976331360946746</v>
      </c>
      <c r="T1184" s="154">
        <v>0.956521739130435</v>
      </c>
      <c r="U1184" s="155">
        <v>1</v>
      </c>
      <c r="V1184" s="155">
        <v>0.942857142857143</v>
      </c>
      <c r="W1184" s="173">
        <v>-0.0434782608695652</v>
      </c>
      <c r="X1184" s="158">
        <v>297</v>
      </c>
      <c r="Y1184" s="208">
        <v>292</v>
      </c>
      <c r="Z1184" s="208">
        <v>296</v>
      </c>
      <c r="AA1184" s="208">
        <v>287</v>
      </c>
      <c r="AB1184" s="209">
        <v>0.983164983164983</v>
      </c>
      <c r="AC1184" s="155">
        <v>0.969594594594595</v>
      </c>
      <c r="AD1184" s="173">
        <v>0.0135703885703885</v>
      </c>
    </row>
    <row r="1185" spans="1:30">
      <c r="A1185" s="175" t="s">
        <v>1085</v>
      </c>
      <c r="B1185" s="214" t="s">
        <v>1836</v>
      </c>
      <c r="C1185" s="214" t="s">
        <v>1186</v>
      </c>
      <c r="D1185" s="153">
        <v>26</v>
      </c>
      <c r="E1185" s="153">
        <v>23</v>
      </c>
      <c r="F1185" s="151">
        <v>28</v>
      </c>
      <c r="G1185" s="151">
        <v>25</v>
      </c>
      <c r="H1185" s="151">
        <v>24</v>
      </c>
      <c r="I1185" s="151">
        <v>23</v>
      </c>
      <c r="J1185" s="172">
        <v>0.9</v>
      </c>
      <c r="K1185" s="154">
        <v>0.884615384615385</v>
      </c>
      <c r="L1185" s="154">
        <v>0.892857142857143</v>
      </c>
      <c r="M1185" s="154">
        <v>0.958333333333333</v>
      </c>
      <c r="N1185" s="207">
        <v>639</v>
      </c>
      <c r="O1185" s="153">
        <v>584</v>
      </c>
      <c r="P1185" s="153">
        <v>21</v>
      </c>
      <c r="Q1185" s="151">
        <v>24</v>
      </c>
      <c r="R1185" s="151">
        <v>23</v>
      </c>
      <c r="S1185" s="154">
        <v>0.913928012519562</v>
      </c>
      <c r="T1185" s="154">
        <v>0.807692307692308</v>
      </c>
      <c r="U1185" s="155">
        <v>0.857142857142857</v>
      </c>
      <c r="V1185" s="155">
        <v>0.958333333333333</v>
      </c>
      <c r="W1185" s="173">
        <v>-0.0494505494505494</v>
      </c>
      <c r="X1185" s="158">
        <v>179</v>
      </c>
      <c r="Y1185" s="208">
        <v>161</v>
      </c>
      <c r="Z1185" s="208">
        <v>199</v>
      </c>
      <c r="AA1185" s="208">
        <v>184</v>
      </c>
      <c r="AB1185" s="209">
        <v>0.899441340782123</v>
      </c>
      <c r="AC1185" s="155">
        <v>0.924623115577889</v>
      </c>
      <c r="AD1185" s="173">
        <v>-0.0251817747957666</v>
      </c>
    </row>
    <row r="1186" spans="1:30">
      <c r="A1186" s="175" t="s">
        <v>1085</v>
      </c>
      <c r="B1186" s="214" t="s">
        <v>1836</v>
      </c>
      <c r="C1186" s="214" t="s">
        <v>1187</v>
      </c>
      <c r="D1186" s="153">
        <v>34</v>
      </c>
      <c r="E1186" s="153">
        <v>34</v>
      </c>
      <c r="F1186" s="151">
        <v>34</v>
      </c>
      <c r="G1186" s="151">
        <v>34</v>
      </c>
      <c r="H1186" s="151">
        <v>24</v>
      </c>
      <c r="I1186" s="151">
        <v>23</v>
      </c>
      <c r="J1186" s="172">
        <v>0.9</v>
      </c>
      <c r="K1186" s="154">
        <v>1</v>
      </c>
      <c r="L1186" s="154">
        <v>1</v>
      </c>
      <c r="M1186" s="154">
        <v>0.958333333333333</v>
      </c>
      <c r="N1186" s="207">
        <v>737</v>
      </c>
      <c r="O1186" s="153">
        <v>704</v>
      </c>
      <c r="P1186" s="153">
        <v>33</v>
      </c>
      <c r="Q1186" s="151">
        <v>33</v>
      </c>
      <c r="R1186" s="151">
        <v>23</v>
      </c>
      <c r="S1186" s="154">
        <v>0.955223880597015</v>
      </c>
      <c r="T1186" s="154">
        <v>0.970588235294118</v>
      </c>
      <c r="U1186" s="155">
        <v>0.970588235294118</v>
      </c>
      <c r="V1186" s="155">
        <v>0.958333333333333</v>
      </c>
      <c r="W1186" s="173">
        <v>0</v>
      </c>
      <c r="X1186" s="158">
        <v>210</v>
      </c>
      <c r="Y1186" s="208">
        <v>203</v>
      </c>
      <c r="Z1186" s="208">
        <v>230</v>
      </c>
      <c r="AA1186" s="208">
        <v>220</v>
      </c>
      <c r="AB1186" s="209">
        <v>0.966666666666667</v>
      </c>
      <c r="AC1186" s="155">
        <v>0.956521739130435</v>
      </c>
      <c r="AD1186" s="173">
        <v>0.0101449275362319</v>
      </c>
    </row>
    <row r="1187" spans="1:30">
      <c r="A1187" s="175" t="s">
        <v>1085</v>
      </c>
      <c r="B1187" s="214" t="s">
        <v>1836</v>
      </c>
      <c r="C1187" s="214" t="s">
        <v>1188</v>
      </c>
      <c r="D1187" s="153">
        <v>38</v>
      </c>
      <c r="E1187" s="153">
        <v>37</v>
      </c>
      <c r="F1187" s="151">
        <v>38</v>
      </c>
      <c r="G1187" s="151">
        <v>37</v>
      </c>
      <c r="H1187" s="151">
        <v>26</v>
      </c>
      <c r="I1187" s="151">
        <v>25</v>
      </c>
      <c r="J1187" s="172">
        <v>0.9</v>
      </c>
      <c r="K1187" s="154">
        <v>0.973684210526316</v>
      </c>
      <c r="L1187" s="154">
        <v>0.973684210526316</v>
      </c>
      <c r="M1187" s="154">
        <v>0.961538461538462</v>
      </c>
      <c r="N1187" s="207">
        <v>801</v>
      </c>
      <c r="O1187" s="153">
        <v>748</v>
      </c>
      <c r="P1187" s="153">
        <v>35</v>
      </c>
      <c r="Q1187" s="151">
        <v>36</v>
      </c>
      <c r="R1187" s="151">
        <v>22</v>
      </c>
      <c r="S1187" s="154">
        <v>0.933832709113608</v>
      </c>
      <c r="T1187" s="154">
        <v>0.921052631578947</v>
      </c>
      <c r="U1187" s="155">
        <v>0.947368421052632</v>
      </c>
      <c r="V1187" s="155">
        <v>0.846153846153846</v>
      </c>
      <c r="W1187" s="173">
        <v>-0.0263157894736842</v>
      </c>
      <c r="X1187" s="158">
        <v>236</v>
      </c>
      <c r="Y1187" s="208">
        <v>218</v>
      </c>
      <c r="Z1187" s="208">
        <v>233</v>
      </c>
      <c r="AA1187" s="208">
        <v>219</v>
      </c>
      <c r="AB1187" s="209">
        <v>0.923728813559322</v>
      </c>
      <c r="AC1187" s="155">
        <v>0.939914163090129</v>
      </c>
      <c r="AD1187" s="173">
        <v>-0.0161853495308067</v>
      </c>
    </row>
    <row r="1188" spans="1:30">
      <c r="A1188" s="175" t="s">
        <v>1085</v>
      </c>
      <c r="B1188" s="214" t="s">
        <v>1836</v>
      </c>
      <c r="C1188" s="214" t="s">
        <v>1189</v>
      </c>
      <c r="D1188" s="153">
        <v>92</v>
      </c>
      <c r="E1188" s="153">
        <v>87</v>
      </c>
      <c r="F1188" s="151">
        <v>94</v>
      </c>
      <c r="G1188" s="151">
        <v>89</v>
      </c>
      <c r="H1188" s="151">
        <v>77</v>
      </c>
      <c r="I1188" s="151">
        <v>70</v>
      </c>
      <c r="J1188" s="172">
        <v>0.9</v>
      </c>
      <c r="K1188" s="154">
        <v>0.945652173913043</v>
      </c>
      <c r="L1188" s="154">
        <v>0.946808510638298</v>
      </c>
      <c r="M1188" s="154">
        <v>0.909090909090909</v>
      </c>
      <c r="N1188" s="207">
        <v>2032</v>
      </c>
      <c r="O1188" s="153">
        <v>1944</v>
      </c>
      <c r="P1188" s="153">
        <v>87</v>
      </c>
      <c r="Q1188" s="151">
        <v>88</v>
      </c>
      <c r="R1188" s="151">
        <v>68</v>
      </c>
      <c r="S1188" s="154">
        <v>0.956692913385827</v>
      </c>
      <c r="T1188" s="154">
        <v>0.945652173913043</v>
      </c>
      <c r="U1188" s="155">
        <v>0.936170212765957</v>
      </c>
      <c r="V1188" s="155">
        <v>0.883116883116883</v>
      </c>
      <c r="W1188" s="173">
        <v>0.00948196114708599</v>
      </c>
      <c r="X1188" s="158">
        <v>593</v>
      </c>
      <c r="Y1188" s="208">
        <v>557</v>
      </c>
      <c r="Z1188" s="208">
        <v>584</v>
      </c>
      <c r="AA1188" s="208">
        <v>558</v>
      </c>
      <c r="AB1188" s="209">
        <v>0.93929173693086</v>
      </c>
      <c r="AC1188" s="155">
        <v>0.955479452054795</v>
      </c>
      <c r="AD1188" s="173">
        <v>-0.0161877151239346</v>
      </c>
    </row>
    <row r="1189" spans="1:30">
      <c r="A1189" s="175" t="s">
        <v>1085</v>
      </c>
      <c r="B1189" s="214" t="s">
        <v>1836</v>
      </c>
      <c r="C1189" s="214" t="s">
        <v>1190</v>
      </c>
      <c r="D1189" s="153">
        <v>56</v>
      </c>
      <c r="E1189" s="153">
        <v>56</v>
      </c>
      <c r="F1189" s="151">
        <v>60</v>
      </c>
      <c r="G1189" s="151">
        <v>60</v>
      </c>
      <c r="H1189" s="151">
        <v>48</v>
      </c>
      <c r="I1189" s="151">
        <v>48</v>
      </c>
      <c r="J1189" s="172">
        <v>0.9</v>
      </c>
      <c r="K1189" s="154">
        <v>1</v>
      </c>
      <c r="L1189" s="154">
        <v>1</v>
      </c>
      <c r="M1189" s="154">
        <v>1</v>
      </c>
      <c r="N1189" s="207">
        <v>1277</v>
      </c>
      <c r="O1189" s="153">
        <v>1230</v>
      </c>
      <c r="P1189" s="153">
        <v>55</v>
      </c>
      <c r="Q1189" s="151">
        <v>58</v>
      </c>
      <c r="R1189" s="151">
        <v>47</v>
      </c>
      <c r="S1189" s="154">
        <v>0.96319498825372</v>
      </c>
      <c r="T1189" s="154">
        <v>0.982142857142857</v>
      </c>
      <c r="U1189" s="155">
        <v>0.966666666666667</v>
      </c>
      <c r="V1189" s="155">
        <v>0.979166666666667</v>
      </c>
      <c r="W1189" s="173">
        <v>0.0154761904761904</v>
      </c>
      <c r="X1189" s="158">
        <v>367</v>
      </c>
      <c r="Y1189" s="208">
        <v>355</v>
      </c>
      <c r="Z1189" s="208">
        <v>372</v>
      </c>
      <c r="AA1189" s="208">
        <v>364</v>
      </c>
      <c r="AB1189" s="209">
        <v>0.967302452316076</v>
      </c>
      <c r="AC1189" s="155">
        <v>0.978494623655914</v>
      </c>
      <c r="AD1189" s="173">
        <v>-0.0111921713398377</v>
      </c>
    </row>
    <row r="1190" spans="1:30">
      <c r="A1190" s="175" t="s">
        <v>1085</v>
      </c>
      <c r="B1190" s="214" t="s">
        <v>1836</v>
      </c>
      <c r="C1190" s="214" t="s">
        <v>1191</v>
      </c>
      <c r="D1190" s="153">
        <v>57</v>
      </c>
      <c r="E1190" s="153">
        <v>57</v>
      </c>
      <c r="F1190" s="151">
        <v>62</v>
      </c>
      <c r="G1190" s="151">
        <v>62</v>
      </c>
      <c r="H1190" s="151">
        <v>47</v>
      </c>
      <c r="I1190" s="151">
        <v>47</v>
      </c>
      <c r="J1190" s="172">
        <v>0.9</v>
      </c>
      <c r="K1190" s="154">
        <v>1</v>
      </c>
      <c r="L1190" s="154">
        <v>1</v>
      </c>
      <c r="M1190" s="154">
        <v>1</v>
      </c>
      <c r="N1190" s="207">
        <v>1306</v>
      </c>
      <c r="O1190" s="153">
        <v>1274</v>
      </c>
      <c r="P1190" s="153">
        <v>57</v>
      </c>
      <c r="Q1190" s="151">
        <v>62</v>
      </c>
      <c r="R1190" s="151">
        <v>42</v>
      </c>
      <c r="S1190" s="154">
        <v>0.975497702909648</v>
      </c>
      <c r="T1190" s="154">
        <v>1</v>
      </c>
      <c r="U1190" s="155">
        <v>1</v>
      </c>
      <c r="V1190" s="155">
        <v>0.893617021276596</v>
      </c>
      <c r="W1190" s="173">
        <v>0</v>
      </c>
      <c r="X1190" s="158">
        <v>377</v>
      </c>
      <c r="Y1190" s="208">
        <v>370</v>
      </c>
      <c r="Z1190" s="208">
        <v>380</v>
      </c>
      <c r="AA1190" s="208">
        <v>366</v>
      </c>
      <c r="AB1190" s="209">
        <v>0.981432360742706</v>
      </c>
      <c r="AC1190" s="155">
        <v>0.963157894736842</v>
      </c>
      <c r="AD1190" s="173">
        <v>0.0182744660058635</v>
      </c>
    </row>
    <row r="1191" spans="1:30">
      <c r="A1191" s="175" t="s">
        <v>1085</v>
      </c>
      <c r="B1191" s="214" t="s">
        <v>1836</v>
      </c>
      <c r="C1191" s="214" t="s">
        <v>1192</v>
      </c>
      <c r="D1191" s="153">
        <v>50</v>
      </c>
      <c r="E1191" s="153">
        <v>50</v>
      </c>
      <c r="F1191" s="151">
        <v>51</v>
      </c>
      <c r="G1191" s="151">
        <v>51</v>
      </c>
      <c r="H1191" s="151">
        <v>37</v>
      </c>
      <c r="I1191" s="151">
        <v>37</v>
      </c>
      <c r="J1191" s="172">
        <v>0.9</v>
      </c>
      <c r="K1191" s="154">
        <v>1</v>
      </c>
      <c r="L1191" s="154">
        <v>1</v>
      </c>
      <c r="M1191" s="154">
        <v>1</v>
      </c>
      <c r="N1191" s="207">
        <v>1101</v>
      </c>
      <c r="O1191" s="153">
        <v>1065</v>
      </c>
      <c r="P1191" s="153">
        <v>49</v>
      </c>
      <c r="Q1191" s="151">
        <v>49</v>
      </c>
      <c r="R1191" s="151">
        <v>36</v>
      </c>
      <c r="S1191" s="154">
        <v>0.967302452316076</v>
      </c>
      <c r="T1191" s="154">
        <v>0.98</v>
      </c>
      <c r="U1191" s="155">
        <v>0.96078431372549</v>
      </c>
      <c r="V1191" s="155">
        <v>0.972972972972973</v>
      </c>
      <c r="W1191" s="173">
        <v>0.0192156862745098</v>
      </c>
      <c r="X1191" s="158">
        <v>322</v>
      </c>
      <c r="Y1191" s="208">
        <v>313</v>
      </c>
      <c r="Z1191" s="208">
        <v>316</v>
      </c>
      <c r="AA1191" s="208">
        <v>305</v>
      </c>
      <c r="AB1191" s="209">
        <v>0.972049689440994</v>
      </c>
      <c r="AC1191" s="155">
        <v>0.965189873417722</v>
      </c>
      <c r="AD1191" s="173">
        <v>0.00685981602327224</v>
      </c>
    </row>
    <row r="1192" spans="1:30">
      <c r="A1192" s="175" t="s">
        <v>1085</v>
      </c>
      <c r="B1192" s="214" t="s">
        <v>1836</v>
      </c>
      <c r="C1192" s="214" t="s">
        <v>1193</v>
      </c>
      <c r="D1192" s="153">
        <v>33</v>
      </c>
      <c r="E1192" s="153">
        <v>32</v>
      </c>
      <c r="F1192" s="151">
        <v>35</v>
      </c>
      <c r="G1192" s="151">
        <v>34</v>
      </c>
      <c r="H1192" s="151">
        <v>29</v>
      </c>
      <c r="I1192" s="151">
        <v>28</v>
      </c>
      <c r="J1192" s="172">
        <v>0.9</v>
      </c>
      <c r="K1192" s="154">
        <v>0.96969696969697</v>
      </c>
      <c r="L1192" s="154">
        <v>0.971428571428571</v>
      </c>
      <c r="M1192" s="154">
        <v>0.96551724137931</v>
      </c>
      <c r="N1192" s="207">
        <v>723</v>
      </c>
      <c r="O1192" s="153">
        <v>708</v>
      </c>
      <c r="P1192" s="153">
        <v>32</v>
      </c>
      <c r="Q1192" s="151">
        <v>32</v>
      </c>
      <c r="R1192" s="151">
        <v>28</v>
      </c>
      <c r="S1192" s="154">
        <v>0.979253112033195</v>
      </c>
      <c r="T1192" s="154">
        <v>0.96969696969697</v>
      </c>
      <c r="U1192" s="155">
        <v>0.914285714285714</v>
      </c>
      <c r="V1192" s="155">
        <v>0.96551724137931</v>
      </c>
      <c r="W1192" s="173">
        <v>0.0554112554112555</v>
      </c>
      <c r="X1192" s="158">
        <v>216</v>
      </c>
      <c r="Y1192" s="208">
        <v>206</v>
      </c>
      <c r="Z1192" s="208">
        <v>210</v>
      </c>
      <c r="AA1192" s="208">
        <v>206</v>
      </c>
      <c r="AB1192" s="209">
        <v>0.953703703703704</v>
      </c>
      <c r="AC1192" s="155">
        <v>0.980952380952381</v>
      </c>
      <c r="AD1192" s="173">
        <v>-0.0272486772486772</v>
      </c>
    </row>
    <row r="1193" spans="1:30">
      <c r="A1193" s="175" t="s">
        <v>1085</v>
      </c>
      <c r="B1193" s="214" t="s">
        <v>1837</v>
      </c>
      <c r="C1193" s="214" t="s">
        <v>1194</v>
      </c>
      <c r="D1193" s="153">
        <v>39</v>
      </c>
      <c r="E1193" s="153">
        <v>39</v>
      </c>
      <c r="F1193" s="151">
        <v>40</v>
      </c>
      <c r="G1193" s="151">
        <v>40</v>
      </c>
      <c r="H1193" s="151">
        <v>37</v>
      </c>
      <c r="I1193" s="151">
        <v>37</v>
      </c>
      <c r="J1193" s="172">
        <v>0.9</v>
      </c>
      <c r="K1193" s="154">
        <v>1</v>
      </c>
      <c r="L1193" s="154">
        <v>1</v>
      </c>
      <c r="M1193" s="154">
        <v>1</v>
      </c>
      <c r="N1193" s="207">
        <v>888</v>
      </c>
      <c r="O1193" s="153">
        <v>836</v>
      </c>
      <c r="P1193" s="153">
        <v>37</v>
      </c>
      <c r="Q1193" s="151">
        <v>38</v>
      </c>
      <c r="R1193" s="151">
        <v>34</v>
      </c>
      <c r="S1193" s="154">
        <v>0.941441441441441</v>
      </c>
      <c r="T1193" s="154">
        <v>0.948717948717949</v>
      </c>
      <c r="U1193" s="155">
        <v>0.95</v>
      </c>
      <c r="V1193" s="155">
        <v>0.918918918918919</v>
      </c>
      <c r="W1193" s="173">
        <v>-0.00128205128205128</v>
      </c>
      <c r="X1193" s="158">
        <v>257</v>
      </c>
      <c r="Y1193" s="208">
        <v>239</v>
      </c>
      <c r="Z1193" s="208">
        <v>257</v>
      </c>
      <c r="AA1193" s="208">
        <v>245</v>
      </c>
      <c r="AB1193" s="209">
        <v>0.929961089494163</v>
      </c>
      <c r="AC1193" s="155">
        <v>0.953307392996109</v>
      </c>
      <c r="AD1193" s="173">
        <v>-0.0233463035019456</v>
      </c>
    </row>
    <row r="1194" spans="1:30">
      <c r="A1194" s="175" t="s">
        <v>1085</v>
      </c>
      <c r="B1194" s="214" t="s">
        <v>1837</v>
      </c>
      <c r="C1194" s="214" t="s">
        <v>1195</v>
      </c>
      <c r="D1194" s="153">
        <v>50</v>
      </c>
      <c r="E1194" s="153">
        <v>49</v>
      </c>
      <c r="F1194" s="151">
        <v>51</v>
      </c>
      <c r="G1194" s="151">
        <v>50</v>
      </c>
      <c r="H1194" s="151">
        <v>39</v>
      </c>
      <c r="I1194" s="151">
        <v>38</v>
      </c>
      <c r="J1194" s="172">
        <v>0.9</v>
      </c>
      <c r="K1194" s="154">
        <v>0.98</v>
      </c>
      <c r="L1194" s="154">
        <v>0.980392156862745</v>
      </c>
      <c r="M1194" s="154">
        <v>0.974358974358974</v>
      </c>
      <c r="N1194" s="207">
        <v>1087</v>
      </c>
      <c r="O1194" s="153">
        <v>1026</v>
      </c>
      <c r="P1194" s="153">
        <v>46</v>
      </c>
      <c r="Q1194" s="151">
        <v>49</v>
      </c>
      <c r="R1194" s="151">
        <v>34</v>
      </c>
      <c r="S1194" s="154">
        <v>0.943882244710212</v>
      </c>
      <c r="T1194" s="154">
        <v>0.92</v>
      </c>
      <c r="U1194" s="155">
        <v>0.96078431372549</v>
      </c>
      <c r="V1194" s="155">
        <v>0.871794871794872</v>
      </c>
      <c r="W1194" s="173">
        <v>-0.0407843137254902</v>
      </c>
      <c r="X1194" s="158">
        <v>319</v>
      </c>
      <c r="Y1194" s="208">
        <v>299</v>
      </c>
      <c r="Z1194" s="208">
        <v>317</v>
      </c>
      <c r="AA1194" s="208">
        <v>295</v>
      </c>
      <c r="AB1194" s="209">
        <v>0.93730407523511</v>
      </c>
      <c r="AC1194" s="155">
        <v>0.930599369085173</v>
      </c>
      <c r="AD1194" s="173">
        <v>0.00670470614993623</v>
      </c>
    </row>
    <row r="1195" spans="1:30">
      <c r="A1195" s="175" t="s">
        <v>1085</v>
      </c>
      <c r="B1195" s="214" t="s">
        <v>1837</v>
      </c>
      <c r="C1195" s="214" t="s">
        <v>1196</v>
      </c>
      <c r="D1195" s="153">
        <v>34</v>
      </c>
      <c r="E1195" s="153">
        <v>34</v>
      </c>
      <c r="F1195" s="151">
        <v>35</v>
      </c>
      <c r="G1195" s="151">
        <v>35</v>
      </c>
      <c r="H1195" s="151">
        <v>25</v>
      </c>
      <c r="I1195" s="151">
        <v>25</v>
      </c>
      <c r="J1195" s="172">
        <v>0.9</v>
      </c>
      <c r="K1195" s="154">
        <v>1</v>
      </c>
      <c r="L1195" s="154">
        <v>1</v>
      </c>
      <c r="M1195" s="154">
        <v>1</v>
      </c>
      <c r="N1195" s="207">
        <v>704</v>
      </c>
      <c r="O1195" s="153">
        <v>655</v>
      </c>
      <c r="P1195" s="153">
        <v>33</v>
      </c>
      <c r="Q1195" s="151">
        <v>34</v>
      </c>
      <c r="R1195" s="151">
        <v>22</v>
      </c>
      <c r="S1195" s="154">
        <v>0.930397727272727</v>
      </c>
      <c r="T1195" s="154">
        <v>0.970588235294118</v>
      </c>
      <c r="U1195" s="155">
        <v>0.971428571428571</v>
      </c>
      <c r="V1195" s="155">
        <v>0.88</v>
      </c>
      <c r="W1195" s="173">
        <v>-0.000840336134453779</v>
      </c>
      <c r="X1195" s="158">
        <v>207</v>
      </c>
      <c r="Y1195" s="208">
        <v>194</v>
      </c>
      <c r="Z1195" s="208">
        <v>209</v>
      </c>
      <c r="AA1195" s="208">
        <v>186</v>
      </c>
      <c r="AB1195" s="209">
        <v>0.93719806763285</v>
      </c>
      <c r="AC1195" s="155">
        <v>0.889952153110048</v>
      </c>
      <c r="AD1195" s="173">
        <v>0.0472459145228025</v>
      </c>
    </row>
    <row r="1196" spans="1:30">
      <c r="A1196" s="175" t="s">
        <v>1085</v>
      </c>
      <c r="B1196" s="214" t="s">
        <v>1837</v>
      </c>
      <c r="C1196" s="214" t="s">
        <v>1197</v>
      </c>
      <c r="D1196" s="153">
        <v>32</v>
      </c>
      <c r="E1196" s="153">
        <v>32</v>
      </c>
      <c r="F1196" s="151">
        <v>36</v>
      </c>
      <c r="G1196" s="151">
        <v>36</v>
      </c>
      <c r="H1196" s="151">
        <v>36</v>
      </c>
      <c r="I1196" s="151">
        <v>35</v>
      </c>
      <c r="J1196" s="172">
        <v>0.9</v>
      </c>
      <c r="K1196" s="154">
        <v>1</v>
      </c>
      <c r="L1196" s="154">
        <v>1</v>
      </c>
      <c r="M1196" s="154">
        <v>0.972222222222222</v>
      </c>
      <c r="N1196" s="207">
        <v>787</v>
      </c>
      <c r="O1196" s="153">
        <v>769</v>
      </c>
      <c r="P1196" s="153">
        <v>31</v>
      </c>
      <c r="Q1196" s="151">
        <v>36</v>
      </c>
      <c r="R1196" s="151">
        <v>34</v>
      </c>
      <c r="S1196" s="154">
        <v>0.97712833545108</v>
      </c>
      <c r="T1196" s="154">
        <v>0.96875</v>
      </c>
      <c r="U1196" s="155">
        <v>1</v>
      </c>
      <c r="V1196" s="155">
        <v>0.944444444444444</v>
      </c>
      <c r="W1196" s="173">
        <v>-0.03125</v>
      </c>
      <c r="X1196" s="158">
        <v>226</v>
      </c>
      <c r="Y1196" s="208">
        <v>221</v>
      </c>
      <c r="Z1196" s="208">
        <v>237</v>
      </c>
      <c r="AA1196" s="208">
        <v>233</v>
      </c>
      <c r="AB1196" s="209">
        <v>0.97787610619469</v>
      </c>
      <c r="AC1196" s="155">
        <v>0.983122362869198</v>
      </c>
      <c r="AD1196" s="173">
        <v>-0.00524625667450807</v>
      </c>
    </row>
    <row r="1197" spans="1:30">
      <c r="A1197" s="175" t="s">
        <v>1085</v>
      </c>
      <c r="B1197" s="214" t="s">
        <v>1837</v>
      </c>
      <c r="C1197" s="214" t="s">
        <v>1198</v>
      </c>
      <c r="D1197" s="153">
        <v>33</v>
      </c>
      <c r="E1197" s="153">
        <v>32</v>
      </c>
      <c r="F1197" s="151">
        <v>34</v>
      </c>
      <c r="G1197" s="151">
        <v>32</v>
      </c>
      <c r="H1197" s="151">
        <v>30</v>
      </c>
      <c r="I1197" s="151">
        <v>27</v>
      </c>
      <c r="J1197" s="172">
        <v>0.9</v>
      </c>
      <c r="K1197" s="154">
        <v>0.96969696969697</v>
      </c>
      <c r="L1197" s="154">
        <v>0.941176470588235</v>
      </c>
      <c r="M1197" s="154">
        <v>0.9</v>
      </c>
      <c r="N1197" s="207">
        <v>752</v>
      </c>
      <c r="O1197" s="153">
        <v>711</v>
      </c>
      <c r="P1197" s="153">
        <v>32</v>
      </c>
      <c r="Q1197" s="151">
        <v>32</v>
      </c>
      <c r="R1197" s="151">
        <v>27</v>
      </c>
      <c r="S1197" s="154">
        <v>0.945478723404255</v>
      </c>
      <c r="T1197" s="154">
        <v>0.96969696969697</v>
      </c>
      <c r="U1197" s="155">
        <v>0.941176470588235</v>
      </c>
      <c r="V1197" s="155">
        <v>0.9</v>
      </c>
      <c r="W1197" s="173">
        <v>0.0285204991087344</v>
      </c>
      <c r="X1197" s="158">
        <v>218</v>
      </c>
      <c r="Y1197" s="208">
        <v>208</v>
      </c>
      <c r="Z1197" s="208">
        <v>214</v>
      </c>
      <c r="AA1197" s="208">
        <v>201</v>
      </c>
      <c r="AB1197" s="209">
        <v>0.954128440366973</v>
      </c>
      <c r="AC1197" s="155">
        <v>0.939252336448598</v>
      </c>
      <c r="AD1197" s="173">
        <v>0.0148761039183744</v>
      </c>
    </row>
    <row r="1198" spans="1:30">
      <c r="A1198" s="175" t="s">
        <v>1085</v>
      </c>
      <c r="B1198" s="214" t="s">
        <v>1837</v>
      </c>
      <c r="C1198" s="214" t="s">
        <v>1199</v>
      </c>
      <c r="D1198" s="153">
        <v>51</v>
      </c>
      <c r="E1198" s="153">
        <v>49</v>
      </c>
      <c r="F1198" s="151">
        <v>51</v>
      </c>
      <c r="G1198" s="151">
        <v>49</v>
      </c>
      <c r="H1198" s="151">
        <v>45</v>
      </c>
      <c r="I1198" s="151">
        <v>43</v>
      </c>
      <c r="J1198" s="172">
        <v>0.9</v>
      </c>
      <c r="K1198" s="154">
        <v>0.96078431372549</v>
      </c>
      <c r="L1198" s="154">
        <v>0.96078431372549</v>
      </c>
      <c r="M1198" s="154">
        <v>0.955555555555556</v>
      </c>
      <c r="N1198" s="207">
        <v>1190</v>
      </c>
      <c r="O1198" s="153">
        <v>1153</v>
      </c>
      <c r="P1198" s="153">
        <v>49</v>
      </c>
      <c r="Q1198" s="151">
        <v>49</v>
      </c>
      <c r="R1198" s="151">
        <v>43</v>
      </c>
      <c r="S1198" s="154">
        <v>0.96890756302521</v>
      </c>
      <c r="T1198" s="154">
        <v>0.96078431372549</v>
      </c>
      <c r="U1198" s="155">
        <v>0.96078431372549</v>
      </c>
      <c r="V1198" s="155">
        <v>0.955555555555556</v>
      </c>
      <c r="W1198" s="173">
        <v>0</v>
      </c>
      <c r="X1198" s="158">
        <v>335</v>
      </c>
      <c r="Y1198" s="208">
        <v>319</v>
      </c>
      <c r="Z1198" s="208">
        <v>365</v>
      </c>
      <c r="AA1198" s="208">
        <v>354</v>
      </c>
      <c r="AB1198" s="209">
        <v>0.952238805970149</v>
      </c>
      <c r="AC1198" s="155">
        <v>0.96986301369863</v>
      </c>
      <c r="AD1198" s="173">
        <v>-0.0176242077284809</v>
      </c>
    </row>
    <row r="1199" spans="1:30">
      <c r="A1199" s="175" t="s">
        <v>1085</v>
      </c>
      <c r="B1199" s="214" t="s">
        <v>1837</v>
      </c>
      <c r="C1199" s="214" t="s">
        <v>1200</v>
      </c>
      <c r="D1199" s="153">
        <v>37</v>
      </c>
      <c r="E1199" s="153">
        <v>37</v>
      </c>
      <c r="F1199" s="151">
        <v>38</v>
      </c>
      <c r="G1199" s="151">
        <v>38</v>
      </c>
      <c r="H1199" s="151">
        <v>31</v>
      </c>
      <c r="I1199" s="151">
        <v>31</v>
      </c>
      <c r="J1199" s="172">
        <v>0.9</v>
      </c>
      <c r="K1199" s="154">
        <v>1</v>
      </c>
      <c r="L1199" s="154">
        <v>1</v>
      </c>
      <c r="M1199" s="154">
        <v>1</v>
      </c>
      <c r="N1199" s="207">
        <v>847</v>
      </c>
      <c r="O1199" s="153">
        <v>784</v>
      </c>
      <c r="P1199" s="153">
        <v>36</v>
      </c>
      <c r="Q1199" s="151">
        <v>37</v>
      </c>
      <c r="R1199" s="151">
        <v>29</v>
      </c>
      <c r="S1199" s="154">
        <v>0.925619834710744</v>
      </c>
      <c r="T1199" s="154">
        <v>0.972972972972973</v>
      </c>
      <c r="U1199" s="155">
        <v>0.973684210526316</v>
      </c>
      <c r="V1199" s="155">
        <v>0.935483870967742</v>
      </c>
      <c r="W1199" s="173">
        <v>-0.000711237553342792</v>
      </c>
      <c r="X1199" s="158">
        <v>243</v>
      </c>
      <c r="Y1199" s="208">
        <v>228</v>
      </c>
      <c r="Z1199" s="208">
        <v>244</v>
      </c>
      <c r="AA1199" s="208">
        <v>221</v>
      </c>
      <c r="AB1199" s="209">
        <v>0.938271604938272</v>
      </c>
      <c r="AC1199" s="155">
        <v>0.905737704918033</v>
      </c>
      <c r="AD1199" s="173">
        <v>0.0325339000202388</v>
      </c>
    </row>
    <row r="1200" spans="1:30">
      <c r="A1200" s="175" t="s">
        <v>1085</v>
      </c>
      <c r="B1200" s="214" t="s">
        <v>1837</v>
      </c>
      <c r="C1200" s="214" t="s">
        <v>1201</v>
      </c>
      <c r="D1200" s="153">
        <v>53</v>
      </c>
      <c r="E1200" s="153">
        <v>53</v>
      </c>
      <c r="F1200" s="151">
        <v>55</v>
      </c>
      <c r="G1200" s="151">
        <v>55</v>
      </c>
      <c r="H1200" s="151">
        <v>47</v>
      </c>
      <c r="I1200" s="151">
        <v>47</v>
      </c>
      <c r="J1200" s="172">
        <v>0.9</v>
      </c>
      <c r="K1200" s="154">
        <v>1</v>
      </c>
      <c r="L1200" s="154">
        <v>1</v>
      </c>
      <c r="M1200" s="154">
        <v>1</v>
      </c>
      <c r="N1200" s="207">
        <v>1194</v>
      </c>
      <c r="O1200" s="153">
        <v>1132</v>
      </c>
      <c r="P1200" s="153">
        <v>48</v>
      </c>
      <c r="Q1200" s="151">
        <v>53</v>
      </c>
      <c r="R1200" s="151">
        <v>44</v>
      </c>
      <c r="S1200" s="154">
        <v>0.948073701842546</v>
      </c>
      <c r="T1200" s="154">
        <v>0.905660377358491</v>
      </c>
      <c r="U1200" s="155">
        <v>0.963636363636364</v>
      </c>
      <c r="V1200" s="155">
        <v>0.936170212765957</v>
      </c>
      <c r="W1200" s="173">
        <v>-0.057975986277873</v>
      </c>
      <c r="X1200" s="158">
        <v>346</v>
      </c>
      <c r="Y1200" s="208">
        <v>320</v>
      </c>
      <c r="Z1200" s="208">
        <v>351</v>
      </c>
      <c r="AA1200" s="208">
        <v>333</v>
      </c>
      <c r="AB1200" s="209">
        <v>0.92485549132948</v>
      </c>
      <c r="AC1200" s="155">
        <v>0.948717948717949</v>
      </c>
      <c r="AD1200" s="173">
        <v>-0.0238624573884689</v>
      </c>
    </row>
    <row r="1201" spans="1:30">
      <c r="A1201" s="175" t="s">
        <v>1085</v>
      </c>
      <c r="B1201" s="214" t="s">
        <v>1837</v>
      </c>
      <c r="C1201" s="214" t="s">
        <v>1202</v>
      </c>
      <c r="D1201" s="153">
        <v>0</v>
      </c>
      <c r="E1201" s="153">
        <v>0</v>
      </c>
      <c r="F1201" s="151">
        <v>0</v>
      </c>
      <c r="G1201" s="151">
        <v>0</v>
      </c>
      <c r="H1201" s="151">
        <v>0</v>
      </c>
      <c r="I1201" s="151">
        <v>0</v>
      </c>
      <c r="J1201" s="172">
        <v>0.9</v>
      </c>
      <c r="K1201" s="154">
        <v>0</v>
      </c>
      <c r="L1201" s="154">
        <v>0</v>
      </c>
      <c r="M1201" s="154">
        <v>0</v>
      </c>
      <c r="N1201" s="207">
        <v>0</v>
      </c>
      <c r="O1201" s="153">
        <v>0</v>
      </c>
      <c r="P1201" s="153">
        <v>0</v>
      </c>
      <c r="Q1201" s="151">
        <v>0</v>
      </c>
      <c r="R1201" s="151">
        <v>0</v>
      </c>
      <c r="S1201" s="154">
        <v>0</v>
      </c>
      <c r="T1201" s="154">
        <v>0</v>
      </c>
      <c r="U1201" s="155">
        <v>0</v>
      </c>
      <c r="V1201" s="155">
        <v>0</v>
      </c>
      <c r="W1201" s="173">
        <v>0</v>
      </c>
      <c r="X1201" s="158">
        <v>0</v>
      </c>
      <c r="Y1201" s="208">
        <v>0</v>
      </c>
      <c r="Z1201" s="208">
        <v>0</v>
      </c>
      <c r="AA1201" s="208">
        <v>0</v>
      </c>
      <c r="AB1201" s="209">
        <v>0</v>
      </c>
      <c r="AC1201" s="155">
        <v>0</v>
      </c>
      <c r="AD1201" s="173">
        <v>0</v>
      </c>
    </row>
    <row r="1202" spans="1:30">
      <c r="A1202" s="175" t="s">
        <v>1085</v>
      </c>
      <c r="B1202" s="214" t="s">
        <v>1837</v>
      </c>
      <c r="C1202" s="214" t="s">
        <v>1203</v>
      </c>
      <c r="D1202" s="153">
        <v>51</v>
      </c>
      <c r="E1202" s="153">
        <v>50</v>
      </c>
      <c r="F1202" s="151">
        <v>51</v>
      </c>
      <c r="G1202" s="151">
        <v>50</v>
      </c>
      <c r="H1202" s="151">
        <v>42</v>
      </c>
      <c r="I1202" s="151">
        <v>41</v>
      </c>
      <c r="J1202" s="172">
        <v>0.9</v>
      </c>
      <c r="K1202" s="154">
        <v>0.980392156862745</v>
      </c>
      <c r="L1202" s="154">
        <v>0.980392156862745</v>
      </c>
      <c r="M1202" s="154">
        <v>0.976190476190476</v>
      </c>
      <c r="N1202" s="207">
        <v>1132</v>
      </c>
      <c r="O1202" s="153">
        <v>1063</v>
      </c>
      <c r="P1202" s="153">
        <v>48</v>
      </c>
      <c r="Q1202" s="151">
        <v>47</v>
      </c>
      <c r="R1202" s="151">
        <v>39</v>
      </c>
      <c r="S1202" s="154">
        <v>0.93904593639576</v>
      </c>
      <c r="T1202" s="154">
        <v>0.941176470588235</v>
      </c>
      <c r="U1202" s="155">
        <v>0.92156862745098</v>
      </c>
      <c r="V1202" s="155">
        <v>0.928571428571429</v>
      </c>
      <c r="W1202" s="173">
        <v>0.0196078431372549</v>
      </c>
      <c r="X1202" s="158">
        <v>324</v>
      </c>
      <c r="Y1202" s="208">
        <v>302</v>
      </c>
      <c r="Z1202" s="208">
        <v>328</v>
      </c>
      <c r="AA1202" s="208">
        <v>306</v>
      </c>
      <c r="AB1202" s="209">
        <v>0.932098765432099</v>
      </c>
      <c r="AC1202" s="155">
        <v>0.932926829268293</v>
      </c>
      <c r="AD1202" s="173">
        <v>-0.000828063836193937</v>
      </c>
    </row>
    <row r="1203" spans="1:30">
      <c r="A1203" s="175" t="s">
        <v>1085</v>
      </c>
      <c r="B1203" s="214" t="s">
        <v>1837</v>
      </c>
      <c r="C1203" s="214" t="s">
        <v>1204</v>
      </c>
      <c r="D1203" s="153">
        <v>50</v>
      </c>
      <c r="E1203" s="153">
        <v>50</v>
      </c>
      <c r="F1203" s="151">
        <v>49</v>
      </c>
      <c r="G1203" s="151">
        <v>49</v>
      </c>
      <c r="H1203" s="151">
        <v>42</v>
      </c>
      <c r="I1203" s="151">
        <v>41</v>
      </c>
      <c r="J1203" s="172">
        <v>0.9</v>
      </c>
      <c r="K1203" s="154">
        <v>1</v>
      </c>
      <c r="L1203" s="154">
        <v>1</v>
      </c>
      <c r="M1203" s="154">
        <v>0.976190476190476</v>
      </c>
      <c r="N1203" s="207">
        <v>1105</v>
      </c>
      <c r="O1203" s="153">
        <v>1052</v>
      </c>
      <c r="P1203" s="153">
        <v>48</v>
      </c>
      <c r="Q1203" s="151">
        <v>47</v>
      </c>
      <c r="R1203" s="151">
        <v>41</v>
      </c>
      <c r="S1203" s="154">
        <v>0.952036199095023</v>
      </c>
      <c r="T1203" s="154">
        <v>0.96</v>
      </c>
      <c r="U1203" s="155">
        <v>0.959183673469388</v>
      </c>
      <c r="V1203" s="155">
        <v>0.976190476190476</v>
      </c>
      <c r="W1203" s="173">
        <v>0.000816326530612255</v>
      </c>
      <c r="X1203" s="158">
        <v>320</v>
      </c>
      <c r="Y1203" s="208">
        <v>311</v>
      </c>
      <c r="Z1203" s="208">
        <v>316</v>
      </c>
      <c r="AA1203" s="208">
        <v>305</v>
      </c>
      <c r="AB1203" s="209">
        <v>0.971875</v>
      </c>
      <c r="AC1203" s="155">
        <v>0.965189873417722</v>
      </c>
      <c r="AD1203" s="173">
        <v>0.00668512658227849</v>
      </c>
    </row>
    <row r="1204" spans="1:30">
      <c r="A1204" s="175" t="s">
        <v>1085</v>
      </c>
      <c r="B1204" s="214" t="s">
        <v>1837</v>
      </c>
      <c r="C1204" s="214" t="s">
        <v>1205</v>
      </c>
      <c r="D1204" s="153">
        <v>24</v>
      </c>
      <c r="E1204" s="153">
        <v>24</v>
      </c>
      <c r="F1204" s="151">
        <v>23</v>
      </c>
      <c r="G1204" s="151">
        <v>23</v>
      </c>
      <c r="H1204" s="151">
        <v>22</v>
      </c>
      <c r="I1204" s="151">
        <v>22</v>
      </c>
      <c r="J1204" s="172">
        <v>0.9</v>
      </c>
      <c r="K1204" s="154">
        <v>1</v>
      </c>
      <c r="L1204" s="154">
        <v>1</v>
      </c>
      <c r="M1204" s="154">
        <v>1</v>
      </c>
      <c r="N1204" s="207">
        <v>602</v>
      </c>
      <c r="O1204" s="153">
        <v>590</v>
      </c>
      <c r="P1204" s="153">
        <v>24</v>
      </c>
      <c r="Q1204" s="151">
        <v>21</v>
      </c>
      <c r="R1204" s="151">
        <v>22</v>
      </c>
      <c r="S1204" s="154">
        <v>0.980066445182724</v>
      </c>
      <c r="T1204" s="154">
        <v>1</v>
      </c>
      <c r="U1204" s="155">
        <v>0.91304347826087</v>
      </c>
      <c r="V1204" s="155">
        <v>1</v>
      </c>
      <c r="W1204" s="173">
        <v>0.0869565217391305</v>
      </c>
      <c r="X1204" s="158">
        <v>165</v>
      </c>
      <c r="Y1204" s="208">
        <v>161</v>
      </c>
      <c r="Z1204" s="208">
        <v>185</v>
      </c>
      <c r="AA1204" s="208">
        <v>182</v>
      </c>
      <c r="AB1204" s="209">
        <v>0.975757575757576</v>
      </c>
      <c r="AC1204" s="155">
        <v>0.983783783783784</v>
      </c>
      <c r="AD1204" s="173">
        <v>-0.00802620802620813</v>
      </c>
    </row>
    <row r="1205" spans="1:30">
      <c r="A1205" s="175" t="s">
        <v>1085</v>
      </c>
      <c r="B1205" s="214" t="s">
        <v>1837</v>
      </c>
      <c r="C1205" s="214" t="s">
        <v>1206</v>
      </c>
      <c r="D1205" s="153">
        <v>48</v>
      </c>
      <c r="E1205" s="153">
        <v>48</v>
      </c>
      <c r="F1205" s="151">
        <v>48</v>
      </c>
      <c r="G1205" s="151">
        <v>48</v>
      </c>
      <c r="H1205" s="151">
        <v>41</v>
      </c>
      <c r="I1205" s="151">
        <v>41</v>
      </c>
      <c r="J1205" s="172">
        <v>0.9</v>
      </c>
      <c r="K1205" s="154">
        <v>1</v>
      </c>
      <c r="L1205" s="154">
        <v>1</v>
      </c>
      <c r="M1205" s="154">
        <v>1</v>
      </c>
      <c r="N1205" s="207">
        <v>1070</v>
      </c>
      <c r="O1205" s="153">
        <v>1021</v>
      </c>
      <c r="P1205" s="153">
        <v>45</v>
      </c>
      <c r="Q1205" s="151">
        <v>46</v>
      </c>
      <c r="R1205" s="151">
        <v>40</v>
      </c>
      <c r="S1205" s="154">
        <v>0.954205607476636</v>
      </c>
      <c r="T1205" s="154">
        <v>0.9375</v>
      </c>
      <c r="U1205" s="155">
        <v>0.958333333333333</v>
      </c>
      <c r="V1205" s="155">
        <v>0.975609756097561</v>
      </c>
      <c r="W1205" s="173">
        <v>-0.0208333333333334</v>
      </c>
      <c r="X1205" s="158">
        <v>305</v>
      </c>
      <c r="Y1205" s="208">
        <v>291</v>
      </c>
      <c r="Z1205" s="208">
        <v>313</v>
      </c>
      <c r="AA1205" s="208">
        <v>298</v>
      </c>
      <c r="AB1205" s="209">
        <v>0.954098360655738</v>
      </c>
      <c r="AC1205" s="155">
        <v>0.952076677316294</v>
      </c>
      <c r="AD1205" s="173">
        <v>0.00202168333944375</v>
      </c>
    </row>
    <row r="1206" spans="1:30">
      <c r="A1206" s="175" t="s">
        <v>1085</v>
      </c>
      <c r="B1206" s="214" t="s">
        <v>1837</v>
      </c>
      <c r="C1206" s="214" t="s">
        <v>1207</v>
      </c>
      <c r="D1206" s="153">
        <v>55</v>
      </c>
      <c r="E1206" s="153">
        <v>54</v>
      </c>
      <c r="F1206" s="151">
        <v>55</v>
      </c>
      <c r="G1206" s="151">
        <v>54</v>
      </c>
      <c r="H1206" s="151">
        <v>45</v>
      </c>
      <c r="I1206" s="151">
        <v>45</v>
      </c>
      <c r="J1206" s="172">
        <v>0.9</v>
      </c>
      <c r="K1206" s="154">
        <v>0.981818181818182</v>
      </c>
      <c r="L1206" s="154">
        <v>0.981818181818182</v>
      </c>
      <c r="M1206" s="154">
        <v>1</v>
      </c>
      <c r="N1206" s="207">
        <v>1191</v>
      </c>
      <c r="O1206" s="153">
        <v>1095</v>
      </c>
      <c r="P1206" s="153">
        <v>50</v>
      </c>
      <c r="Q1206" s="151">
        <v>50</v>
      </c>
      <c r="R1206" s="151">
        <v>43</v>
      </c>
      <c r="S1206" s="154">
        <v>0.919395465994962</v>
      </c>
      <c r="T1206" s="154">
        <v>0.909090909090909</v>
      </c>
      <c r="U1206" s="155">
        <v>0.909090909090909</v>
      </c>
      <c r="V1206" s="155">
        <v>0.955555555555556</v>
      </c>
      <c r="W1206" s="173">
        <v>0</v>
      </c>
      <c r="X1206" s="158">
        <v>351</v>
      </c>
      <c r="Y1206" s="208">
        <v>320</v>
      </c>
      <c r="Z1206" s="208">
        <v>339</v>
      </c>
      <c r="AA1206" s="208">
        <v>315</v>
      </c>
      <c r="AB1206" s="209">
        <v>0.911680911680912</v>
      </c>
      <c r="AC1206" s="155">
        <v>0.929203539823009</v>
      </c>
      <c r="AD1206" s="173">
        <v>-0.0175226281420972</v>
      </c>
    </row>
    <row r="1207" spans="1:30">
      <c r="A1207" s="175" t="s">
        <v>1085</v>
      </c>
      <c r="B1207" s="214" t="s">
        <v>1838</v>
      </c>
      <c r="C1207" s="214" t="s">
        <v>1208</v>
      </c>
      <c r="D1207" s="153">
        <v>76</v>
      </c>
      <c r="E1207" s="153">
        <v>71</v>
      </c>
      <c r="F1207" s="151">
        <v>79</v>
      </c>
      <c r="G1207" s="151">
        <v>73</v>
      </c>
      <c r="H1207" s="151">
        <v>56</v>
      </c>
      <c r="I1207" s="151">
        <v>53</v>
      </c>
      <c r="J1207" s="172">
        <v>0.9</v>
      </c>
      <c r="K1207" s="154">
        <v>0.934210526315789</v>
      </c>
      <c r="L1207" s="154">
        <v>0.924050632911392</v>
      </c>
      <c r="M1207" s="154">
        <v>0.946428571428571</v>
      </c>
      <c r="N1207" s="207">
        <v>1674</v>
      </c>
      <c r="O1207" s="153">
        <v>1561</v>
      </c>
      <c r="P1207" s="153">
        <v>70</v>
      </c>
      <c r="Q1207" s="151">
        <v>73</v>
      </c>
      <c r="R1207" s="151">
        <v>52</v>
      </c>
      <c r="S1207" s="154">
        <v>0.932497013142174</v>
      </c>
      <c r="T1207" s="154">
        <v>0.921052631578947</v>
      </c>
      <c r="U1207" s="155">
        <v>0.924050632911392</v>
      </c>
      <c r="V1207" s="155">
        <v>0.928571428571429</v>
      </c>
      <c r="W1207" s="173">
        <v>-0.0029980013324451</v>
      </c>
      <c r="X1207" s="158">
        <v>493</v>
      </c>
      <c r="Y1207" s="208">
        <v>452</v>
      </c>
      <c r="Z1207" s="208">
        <v>485</v>
      </c>
      <c r="AA1207" s="208">
        <v>454</v>
      </c>
      <c r="AB1207" s="209">
        <v>0.91683569979716</v>
      </c>
      <c r="AC1207" s="155">
        <v>0.936082474226804</v>
      </c>
      <c r="AD1207" s="173">
        <v>-0.0192467744296438</v>
      </c>
    </row>
    <row r="1208" spans="1:30">
      <c r="A1208" s="175" t="s">
        <v>1085</v>
      </c>
      <c r="B1208" s="214" t="s">
        <v>1838</v>
      </c>
      <c r="C1208" s="214" t="s">
        <v>1209</v>
      </c>
      <c r="D1208" s="153">
        <v>57</v>
      </c>
      <c r="E1208" s="153">
        <v>53</v>
      </c>
      <c r="F1208" s="151">
        <v>57</v>
      </c>
      <c r="G1208" s="151">
        <v>56</v>
      </c>
      <c r="H1208" s="151">
        <v>43</v>
      </c>
      <c r="I1208" s="151">
        <v>42</v>
      </c>
      <c r="J1208" s="172">
        <v>0.9</v>
      </c>
      <c r="K1208" s="154">
        <v>0.929824561403509</v>
      </c>
      <c r="L1208" s="154">
        <v>0.982456140350877</v>
      </c>
      <c r="M1208" s="154">
        <v>0.976744186046512</v>
      </c>
      <c r="N1208" s="207">
        <v>1302</v>
      </c>
      <c r="O1208" s="153">
        <v>1223</v>
      </c>
      <c r="P1208" s="153">
        <v>51</v>
      </c>
      <c r="Q1208" s="151">
        <v>55</v>
      </c>
      <c r="R1208" s="151">
        <v>42</v>
      </c>
      <c r="S1208" s="154">
        <v>0.939324116743472</v>
      </c>
      <c r="T1208" s="154">
        <v>0.894736842105263</v>
      </c>
      <c r="U1208" s="155">
        <v>0.964912280701754</v>
      </c>
      <c r="V1208" s="155">
        <v>0.976744186046512</v>
      </c>
      <c r="W1208" s="173">
        <v>-0.0701754385964912</v>
      </c>
      <c r="X1208" s="158">
        <v>373</v>
      </c>
      <c r="Y1208" s="208">
        <v>346</v>
      </c>
      <c r="Z1208" s="208">
        <v>380</v>
      </c>
      <c r="AA1208" s="208">
        <v>356</v>
      </c>
      <c r="AB1208" s="209">
        <v>0.927613941018767</v>
      </c>
      <c r="AC1208" s="155">
        <v>0.936842105263158</v>
      </c>
      <c r="AD1208" s="173">
        <v>-0.00922816424439121</v>
      </c>
    </row>
    <row r="1209" spans="1:30">
      <c r="A1209" s="175" t="s">
        <v>1085</v>
      </c>
      <c r="B1209" s="214" t="s">
        <v>1838</v>
      </c>
      <c r="C1209" s="214" t="s">
        <v>1210</v>
      </c>
      <c r="D1209" s="153">
        <v>82</v>
      </c>
      <c r="E1209" s="153">
        <v>80</v>
      </c>
      <c r="F1209" s="151">
        <v>85</v>
      </c>
      <c r="G1209" s="151">
        <v>84</v>
      </c>
      <c r="H1209" s="151">
        <v>63</v>
      </c>
      <c r="I1209" s="151">
        <v>60</v>
      </c>
      <c r="J1209" s="172">
        <v>0.9</v>
      </c>
      <c r="K1209" s="154">
        <v>0.975609756097561</v>
      </c>
      <c r="L1209" s="154">
        <v>0.988235294117647</v>
      </c>
      <c r="M1209" s="154">
        <v>0.952380952380952</v>
      </c>
      <c r="N1209" s="207">
        <v>1838</v>
      </c>
      <c r="O1209" s="153">
        <v>1805</v>
      </c>
      <c r="P1209" s="153">
        <v>80</v>
      </c>
      <c r="Q1209" s="151">
        <v>84</v>
      </c>
      <c r="R1209" s="151">
        <v>59</v>
      </c>
      <c r="S1209" s="154">
        <v>0.982045701849837</v>
      </c>
      <c r="T1209" s="154">
        <v>0.975609756097561</v>
      </c>
      <c r="U1209" s="155">
        <v>0.988235294117647</v>
      </c>
      <c r="V1209" s="155">
        <v>0.936507936507937</v>
      </c>
      <c r="W1209" s="173">
        <v>-0.0126255380200861</v>
      </c>
      <c r="X1209" s="158">
        <v>537</v>
      </c>
      <c r="Y1209" s="208">
        <v>521</v>
      </c>
      <c r="Z1209" s="208">
        <v>537</v>
      </c>
      <c r="AA1209" s="208">
        <v>527</v>
      </c>
      <c r="AB1209" s="209">
        <v>0.970204841713222</v>
      </c>
      <c r="AC1209" s="155">
        <v>0.981378026070764</v>
      </c>
      <c r="AD1209" s="173">
        <v>-0.0111731843575419</v>
      </c>
    </row>
    <row r="1210" spans="1:30">
      <c r="A1210" s="175" t="s">
        <v>1085</v>
      </c>
      <c r="B1210" s="214" t="s">
        <v>1838</v>
      </c>
      <c r="C1210" s="214" t="s">
        <v>1211</v>
      </c>
      <c r="D1210" s="153">
        <v>27</v>
      </c>
      <c r="E1210" s="153">
        <v>27</v>
      </c>
      <c r="F1210" s="151">
        <v>29</v>
      </c>
      <c r="G1210" s="151">
        <v>29</v>
      </c>
      <c r="H1210" s="151">
        <v>19</v>
      </c>
      <c r="I1210" s="151">
        <v>19</v>
      </c>
      <c r="J1210" s="172">
        <v>0.9</v>
      </c>
      <c r="K1210" s="154">
        <v>1</v>
      </c>
      <c r="L1210" s="154">
        <v>1</v>
      </c>
      <c r="M1210" s="154">
        <v>1</v>
      </c>
      <c r="N1210" s="207">
        <v>638</v>
      </c>
      <c r="O1210" s="153">
        <v>623</v>
      </c>
      <c r="P1210" s="153">
        <v>26</v>
      </c>
      <c r="Q1210" s="151">
        <v>29</v>
      </c>
      <c r="R1210" s="151">
        <v>18</v>
      </c>
      <c r="S1210" s="154">
        <v>0.976489028213166</v>
      </c>
      <c r="T1210" s="154">
        <v>0.962962962962963</v>
      </c>
      <c r="U1210" s="155">
        <v>1</v>
      </c>
      <c r="V1210" s="155">
        <v>0.947368421052632</v>
      </c>
      <c r="W1210" s="173">
        <v>-0.0370370370370371</v>
      </c>
      <c r="X1210" s="158">
        <v>185</v>
      </c>
      <c r="Y1210" s="208">
        <v>181</v>
      </c>
      <c r="Z1210" s="208">
        <v>188</v>
      </c>
      <c r="AA1210" s="208">
        <v>186</v>
      </c>
      <c r="AB1210" s="209">
        <v>0.978378378378378</v>
      </c>
      <c r="AC1210" s="155">
        <v>0.98936170212766</v>
      </c>
      <c r="AD1210" s="173">
        <v>-0.0109833237492812</v>
      </c>
    </row>
    <row r="1211" spans="1:30">
      <c r="A1211" s="175" t="s">
        <v>1085</v>
      </c>
      <c r="B1211" s="214" t="s">
        <v>1838</v>
      </c>
      <c r="C1211" s="214" t="s">
        <v>1212</v>
      </c>
      <c r="D1211" s="153">
        <v>52</v>
      </c>
      <c r="E1211" s="153">
        <v>52</v>
      </c>
      <c r="F1211" s="151">
        <v>56</v>
      </c>
      <c r="G1211" s="151">
        <v>56</v>
      </c>
      <c r="H1211" s="151">
        <v>41</v>
      </c>
      <c r="I1211" s="151">
        <v>40</v>
      </c>
      <c r="J1211" s="172">
        <v>0.9</v>
      </c>
      <c r="K1211" s="154">
        <v>1</v>
      </c>
      <c r="L1211" s="154">
        <v>1</v>
      </c>
      <c r="M1211" s="154">
        <v>0.975609756097561</v>
      </c>
      <c r="N1211" s="207">
        <v>1205</v>
      </c>
      <c r="O1211" s="153">
        <v>1150</v>
      </c>
      <c r="P1211" s="153">
        <v>51</v>
      </c>
      <c r="Q1211" s="151">
        <v>54</v>
      </c>
      <c r="R1211" s="151">
        <v>39</v>
      </c>
      <c r="S1211" s="154">
        <v>0.954356846473029</v>
      </c>
      <c r="T1211" s="154">
        <v>0.980769230769231</v>
      </c>
      <c r="U1211" s="155">
        <v>0.964285714285714</v>
      </c>
      <c r="V1211" s="155">
        <v>0.951219512195122</v>
      </c>
      <c r="W1211" s="173">
        <v>0.0164835164835164</v>
      </c>
      <c r="X1211" s="158">
        <v>350</v>
      </c>
      <c r="Y1211" s="208">
        <v>335</v>
      </c>
      <c r="Z1211" s="208">
        <v>352</v>
      </c>
      <c r="AA1211" s="208">
        <v>335</v>
      </c>
      <c r="AB1211" s="209">
        <v>0.957142857142857</v>
      </c>
      <c r="AC1211" s="155">
        <v>0.951704545454545</v>
      </c>
      <c r="AD1211" s="173">
        <v>0.00543831168831177</v>
      </c>
    </row>
    <row r="1212" spans="1:30">
      <c r="A1212" s="175" t="s">
        <v>1085</v>
      </c>
      <c r="B1212" s="214" t="s">
        <v>1838</v>
      </c>
      <c r="C1212" s="214" t="s">
        <v>1213</v>
      </c>
      <c r="D1212" s="153">
        <v>42</v>
      </c>
      <c r="E1212" s="153">
        <v>41</v>
      </c>
      <c r="F1212" s="151">
        <v>42</v>
      </c>
      <c r="G1212" s="151">
        <v>40</v>
      </c>
      <c r="H1212" s="151">
        <v>38</v>
      </c>
      <c r="I1212" s="151">
        <v>37</v>
      </c>
      <c r="J1212" s="172">
        <v>0.9</v>
      </c>
      <c r="K1212" s="154">
        <v>0.976190476190476</v>
      </c>
      <c r="L1212" s="154">
        <v>0.952380952380952</v>
      </c>
      <c r="M1212" s="154">
        <v>0.973684210526316</v>
      </c>
      <c r="N1212" s="207">
        <v>977</v>
      </c>
      <c r="O1212" s="153">
        <v>941</v>
      </c>
      <c r="P1212" s="153">
        <v>41</v>
      </c>
      <c r="Q1212" s="151">
        <v>39</v>
      </c>
      <c r="R1212" s="151">
        <v>37</v>
      </c>
      <c r="S1212" s="154">
        <v>0.963152507676561</v>
      </c>
      <c r="T1212" s="154">
        <v>0.976190476190476</v>
      </c>
      <c r="U1212" s="155">
        <v>0.928571428571429</v>
      </c>
      <c r="V1212" s="155">
        <v>0.973684210526316</v>
      </c>
      <c r="W1212" s="173">
        <v>0.0476190476190476</v>
      </c>
      <c r="X1212" s="158">
        <v>284</v>
      </c>
      <c r="Y1212" s="208">
        <v>274</v>
      </c>
      <c r="Z1212" s="208">
        <v>287</v>
      </c>
      <c r="AA1212" s="208">
        <v>274</v>
      </c>
      <c r="AB1212" s="209">
        <v>0.964788732394366</v>
      </c>
      <c r="AC1212" s="155">
        <v>0.954703832752613</v>
      </c>
      <c r="AD1212" s="173">
        <v>0.010084899641753</v>
      </c>
    </row>
    <row r="1213" spans="1:30">
      <c r="A1213" s="175" t="s">
        <v>1085</v>
      </c>
      <c r="B1213" s="214" t="s">
        <v>1838</v>
      </c>
      <c r="C1213" s="214" t="s">
        <v>1214</v>
      </c>
      <c r="D1213" s="153">
        <v>21</v>
      </c>
      <c r="E1213" s="153">
        <v>20</v>
      </c>
      <c r="F1213" s="151">
        <v>21</v>
      </c>
      <c r="G1213" s="151">
        <v>20</v>
      </c>
      <c r="H1213" s="151">
        <v>11</v>
      </c>
      <c r="I1213" s="151">
        <v>11</v>
      </c>
      <c r="J1213" s="172">
        <v>0.9</v>
      </c>
      <c r="K1213" s="154">
        <v>0.952380952380952</v>
      </c>
      <c r="L1213" s="154">
        <v>0.952380952380952</v>
      </c>
      <c r="M1213" s="154">
        <v>1</v>
      </c>
      <c r="N1213" s="207">
        <v>443</v>
      </c>
      <c r="O1213" s="153">
        <v>417</v>
      </c>
      <c r="P1213" s="153">
        <v>19</v>
      </c>
      <c r="Q1213" s="151">
        <v>19</v>
      </c>
      <c r="R1213" s="151">
        <v>11</v>
      </c>
      <c r="S1213" s="154">
        <v>0.941309255079007</v>
      </c>
      <c r="T1213" s="154">
        <v>0.904761904761905</v>
      </c>
      <c r="U1213" s="155">
        <v>0.904761904761905</v>
      </c>
      <c r="V1213" s="155">
        <v>1</v>
      </c>
      <c r="W1213" s="173">
        <v>0</v>
      </c>
      <c r="X1213" s="158">
        <v>131</v>
      </c>
      <c r="Y1213" s="208">
        <v>120</v>
      </c>
      <c r="Z1213" s="208">
        <v>129</v>
      </c>
      <c r="AA1213" s="208">
        <v>120</v>
      </c>
      <c r="AB1213" s="209">
        <v>0.916030534351145</v>
      </c>
      <c r="AC1213" s="155">
        <v>0.930232558139535</v>
      </c>
      <c r="AD1213" s="173">
        <v>-0.0142020237883899</v>
      </c>
    </row>
    <row r="1214" spans="1:30">
      <c r="A1214" s="175" t="s">
        <v>1085</v>
      </c>
      <c r="B1214" s="214" t="s">
        <v>1838</v>
      </c>
      <c r="C1214" s="214" t="s">
        <v>1215</v>
      </c>
      <c r="D1214" s="153">
        <v>58</v>
      </c>
      <c r="E1214" s="153">
        <v>57</v>
      </c>
      <c r="F1214" s="151">
        <v>61</v>
      </c>
      <c r="G1214" s="151">
        <v>60</v>
      </c>
      <c r="H1214" s="151">
        <v>42</v>
      </c>
      <c r="I1214" s="151">
        <v>41</v>
      </c>
      <c r="J1214" s="172">
        <v>0.9</v>
      </c>
      <c r="K1214" s="154">
        <v>0.982758620689655</v>
      </c>
      <c r="L1214" s="154">
        <v>0.983606557377049</v>
      </c>
      <c r="M1214" s="154">
        <v>0.976190476190476</v>
      </c>
      <c r="N1214" s="207">
        <v>1284</v>
      </c>
      <c r="O1214" s="153">
        <v>1240</v>
      </c>
      <c r="P1214" s="153">
        <v>57</v>
      </c>
      <c r="Q1214" s="151">
        <v>60</v>
      </c>
      <c r="R1214" s="151">
        <v>41</v>
      </c>
      <c r="S1214" s="154">
        <v>0.965732087227414</v>
      </c>
      <c r="T1214" s="154">
        <v>0.982758620689655</v>
      </c>
      <c r="U1214" s="155">
        <v>0.983606557377049</v>
      </c>
      <c r="V1214" s="155">
        <v>0.976190476190476</v>
      </c>
      <c r="W1214" s="173">
        <v>-0.000847936687394024</v>
      </c>
      <c r="X1214" s="158">
        <v>373</v>
      </c>
      <c r="Y1214" s="208">
        <v>364</v>
      </c>
      <c r="Z1214" s="208">
        <v>378</v>
      </c>
      <c r="AA1214" s="208">
        <v>365</v>
      </c>
      <c r="AB1214" s="209">
        <v>0.975871313672922</v>
      </c>
      <c r="AC1214" s="155">
        <v>0.965608465608466</v>
      </c>
      <c r="AD1214" s="173">
        <v>0.0102628480644567</v>
      </c>
    </row>
    <row r="1215" spans="1:30">
      <c r="A1215" s="175" t="s">
        <v>1085</v>
      </c>
      <c r="B1215" s="214" t="s">
        <v>1838</v>
      </c>
      <c r="C1215" s="214" t="s">
        <v>1216</v>
      </c>
      <c r="D1215" s="153">
        <v>83</v>
      </c>
      <c r="E1215" s="153">
        <v>78</v>
      </c>
      <c r="F1215" s="151">
        <v>81</v>
      </c>
      <c r="G1215" s="151">
        <v>76</v>
      </c>
      <c r="H1215" s="151">
        <v>70</v>
      </c>
      <c r="I1215" s="151">
        <v>66</v>
      </c>
      <c r="J1215" s="172">
        <v>0.9</v>
      </c>
      <c r="K1215" s="154">
        <v>0.939759036144578</v>
      </c>
      <c r="L1215" s="154">
        <v>0.938271604938272</v>
      </c>
      <c r="M1215" s="154">
        <v>0.942857142857143</v>
      </c>
      <c r="N1215" s="207">
        <v>1870</v>
      </c>
      <c r="O1215" s="153">
        <v>1683</v>
      </c>
      <c r="P1215" s="153">
        <v>72</v>
      </c>
      <c r="Q1215" s="151">
        <v>72</v>
      </c>
      <c r="R1215" s="151">
        <v>61</v>
      </c>
      <c r="S1215" s="154">
        <v>0.9</v>
      </c>
      <c r="T1215" s="154">
        <v>0.867469879518072</v>
      </c>
      <c r="U1215" s="155">
        <v>0.888888888888889</v>
      </c>
      <c r="V1215" s="155">
        <v>0.871428571428571</v>
      </c>
      <c r="W1215" s="173">
        <v>-0.0214190093708165</v>
      </c>
      <c r="X1215" s="158">
        <v>541</v>
      </c>
      <c r="Y1215" s="208">
        <v>482</v>
      </c>
      <c r="Z1215" s="208">
        <v>547</v>
      </c>
      <c r="AA1215" s="208">
        <v>492</v>
      </c>
      <c r="AB1215" s="209">
        <v>0.8909426987061</v>
      </c>
      <c r="AC1215" s="155">
        <v>0.89945155393053</v>
      </c>
      <c r="AD1215" s="173">
        <v>-0.00850885522443035</v>
      </c>
    </row>
    <row r="1216" spans="1:30">
      <c r="A1216" s="175" t="s">
        <v>1085</v>
      </c>
      <c r="B1216" s="214" t="s">
        <v>1838</v>
      </c>
      <c r="C1216" s="214" t="s">
        <v>1217</v>
      </c>
      <c r="D1216" s="153">
        <v>35</v>
      </c>
      <c r="E1216" s="153">
        <v>33</v>
      </c>
      <c r="F1216" s="151">
        <v>36</v>
      </c>
      <c r="G1216" s="151">
        <v>34</v>
      </c>
      <c r="H1216" s="151">
        <v>31</v>
      </c>
      <c r="I1216" s="151">
        <v>29</v>
      </c>
      <c r="J1216" s="172">
        <v>0.9</v>
      </c>
      <c r="K1216" s="154">
        <v>0.942857142857143</v>
      </c>
      <c r="L1216" s="154">
        <v>0.944444444444444</v>
      </c>
      <c r="M1216" s="154">
        <v>0.935483870967742</v>
      </c>
      <c r="N1216" s="207">
        <v>815</v>
      </c>
      <c r="O1216" s="153">
        <v>761</v>
      </c>
      <c r="P1216" s="153">
        <v>33</v>
      </c>
      <c r="Q1216" s="151">
        <v>34</v>
      </c>
      <c r="R1216" s="151">
        <v>29</v>
      </c>
      <c r="S1216" s="154">
        <v>0.933742331288344</v>
      </c>
      <c r="T1216" s="154">
        <v>0.942857142857143</v>
      </c>
      <c r="U1216" s="155">
        <v>0.944444444444444</v>
      </c>
      <c r="V1216" s="155">
        <v>0.935483870967742</v>
      </c>
      <c r="W1216" s="173">
        <v>-0.00158730158730158</v>
      </c>
      <c r="X1216" s="158">
        <v>236</v>
      </c>
      <c r="Y1216" s="208">
        <v>220</v>
      </c>
      <c r="Z1216" s="208">
        <v>236</v>
      </c>
      <c r="AA1216" s="208">
        <v>220</v>
      </c>
      <c r="AB1216" s="209">
        <v>0.932203389830508</v>
      </c>
      <c r="AC1216" s="155">
        <v>0.932203389830508</v>
      </c>
      <c r="AD1216" s="173">
        <v>0</v>
      </c>
    </row>
    <row r="1217" spans="1:30">
      <c r="A1217" s="175" t="s">
        <v>1085</v>
      </c>
      <c r="B1217" s="214" t="s">
        <v>1838</v>
      </c>
      <c r="C1217" s="214" t="s">
        <v>1218</v>
      </c>
      <c r="D1217" s="153">
        <v>77</v>
      </c>
      <c r="E1217" s="153">
        <v>74</v>
      </c>
      <c r="F1217" s="151">
        <v>80</v>
      </c>
      <c r="G1217" s="151">
        <v>77</v>
      </c>
      <c r="H1217" s="151">
        <v>59</v>
      </c>
      <c r="I1217" s="151">
        <v>57</v>
      </c>
      <c r="J1217" s="172">
        <v>0.9</v>
      </c>
      <c r="K1217" s="154">
        <v>0.961038961038961</v>
      </c>
      <c r="L1217" s="154">
        <v>0.9625</v>
      </c>
      <c r="M1217" s="154">
        <v>0.966101694915254</v>
      </c>
      <c r="N1217" s="207">
        <v>1740</v>
      </c>
      <c r="O1217" s="153">
        <v>1652</v>
      </c>
      <c r="P1217" s="153">
        <v>73</v>
      </c>
      <c r="Q1217" s="151">
        <v>76</v>
      </c>
      <c r="R1217" s="151">
        <v>57</v>
      </c>
      <c r="S1217" s="154">
        <v>0.949425287356322</v>
      </c>
      <c r="T1217" s="154">
        <v>0.948051948051948</v>
      </c>
      <c r="U1217" s="155">
        <v>0.95</v>
      </c>
      <c r="V1217" s="155">
        <v>0.966101694915254</v>
      </c>
      <c r="W1217" s="173">
        <v>-0.00194805194805192</v>
      </c>
      <c r="X1217" s="158">
        <v>512</v>
      </c>
      <c r="Y1217" s="208">
        <v>480</v>
      </c>
      <c r="Z1217" s="208">
        <v>517</v>
      </c>
      <c r="AA1217" s="208">
        <v>488</v>
      </c>
      <c r="AB1217" s="209">
        <v>0.9375</v>
      </c>
      <c r="AC1217" s="155">
        <v>0.943907156673114</v>
      </c>
      <c r="AD1217" s="173">
        <v>-0.00640715667311409</v>
      </c>
    </row>
    <row r="1218" spans="1:30">
      <c r="A1218" s="175" t="s">
        <v>1085</v>
      </c>
      <c r="B1218" s="214" t="s">
        <v>1839</v>
      </c>
      <c r="C1218" s="214" t="s">
        <v>1219</v>
      </c>
      <c r="D1218" s="153">
        <v>29</v>
      </c>
      <c r="E1218" s="153">
        <v>29</v>
      </c>
      <c r="F1218" s="151">
        <v>30</v>
      </c>
      <c r="G1218" s="151">
        <v>30</v>
      </c>
      <c r="H1218" s="151">
        <v>24</v>
      </c>
      <c r="I1218" s="151">
        <v>24</v>
      </c>
      <c r="J1218" s="172">
        <v>0.9</v>
      </c>
      <c r="K1218" s="154">
        <v>1</v>
      </c>
      <c r="L1218" s="154">
        <v>1</v>
      </c>
      <c r="M1218" s="154">
        <v>1</v>
      </c>
      <c r="N1218" s="207">
        <v>662</v>
      </c>
      <c r="O1218" s="153">
        <v>650</v>
      </c>
      <c r="P1218" s="153">
        <v>25</v>
      </c>
      <c r="Q1218" s="151">
        <v>29</v>
      </c>
      <c r="R1218" s="151">
        <v>24</v>
      </c>
      <c r="S1218" s="154">
        <v>0.981873111782477</v>
      </c>
      <c r="T1218" s="154">
        <v>0.862068965517241</v>
      </c>
      <c r="U1218" s="155">
        <v>0.966666666666667</v>
      </c>
      <c r="V1218" s="155">
        <v>1</v>
      </c>
      <c r="W1218" s="173">
        <v>-0.104597701149425</v>
      </c>
      <c r="X1218" s="158">
        <v>193</v>
      </c>
      <c r="Y1218" s="208">
        <v>186</v>
      </c>
      <c r="Z1218" s="208">
        <v>195</v>
      </c>
      <c r="AA1218" s="208">
        <v>194</v>
      </c>
      <c r="AB1218" s="209">
        <v>0.963730569948187</v>
      </c>
      <c r="AC1218" s="155">
        <v>0.994871794871795</v>
      </c>
      <c r="AD1218" s="173">
        <v>-0.0311412249236084</v>
      </c>
    </row>
    <row r="1219" spans="1:30">
      <c r="A1219" s="175" t="s">
        <v>1085</v>
      </c>
      <c r="B1219" s="214" t="s">
        <v>1839</v>
      </c>
      <c r="C1219" s="214" t="s">
        <v>1220</v>
      </c>
      <c r="D1219" s="153">
        <v>70</v>
      </c>
      <c r="E1219" s="153">
        <v>70</v>
      </c>
      <c r="F1219" s="151">
        <v>74</v>
      </c>
      <c r="G1219" s="151">
        <v>73</v>
      </c>
      <c r="H1219" s="151">
        <v>65</v>
      </c>
      <c r="I1219" s="151">
        <v>64</v>
      </c>
      <c r="J1219" s="172">
        <v>0.9</v>
      </c>
      <c r="K1219" s="154">
        <v>1</v>
      </c>
      <c r="L1219" s="154">
        <v>0.986486486486487</v>
      </c>
      <c r="M1219" s="154">
        <v>0.984615384615385</v>
      </c>
      <c r="N1219" s="207">
        <v>1663</v>
      </c>
      <c r="O1219" s="153">
        <v>1632</v>
      </c>
      <c r="P1219" s="153">
        <v>67</v>
      </c>
      <c r="Q1219" s="151">
        <v>72</v>
      </c>
      <c r="R1219" s="151">
        <v>64</v>
      </c>
      <c r="S1219" s="154">
        <v>0.981358989777511</v>
      </c>
      <c r="T1219" s="154">
        <v>0.957142857142857</v>
      </c>
      <c r="U1219" s="155">
        <v>0.972972972972973</v>
      </c>
      <c r="V1219" s="155">
        <v>0.984615384615385</v>
      </c>
      <c r="W1219" s="173">
        <v>-0.0158301158301158</v>
      </c>
      <c r="X1219" s="158">
        <v>484</v>
      </c>
      <c r="Y1219" s="208">
        <v>471</v>
      </c>
      <c r="Z1219" s="208">
        <v>487</v>
      </c>
      <c r="AA1219" s="208">
        <v>478</v>
      </c>
      <c r="AB1219" s="209">
        <v>0.973140495867769</v>
      </c>
      <c r="AC1219" s="155">
        <v>0.981519507186858</v>
      </c>
      <c r="AD1219" s="173">
        <v>-0.00837901131908969</v>
      </c>
    </row>
    <row r="1220" spans="1:30">
      <c r="A1220" s="175" t="s">
        <v>1085</v>
      </c>
      <c r="B1220" s="214" t="s">
        <v>1839</v>
      </c>
      <c r="C1220" s="214" t="s">
        <v>1221</v>
      </c>
      <c r="D1220" s="153">
        <v>44</v>
      </c>
      <c r="E1220" s="153">
        <v>44</v>
      </c>
      <c r="F1220" s="151">
        <v>46</v>
      </c>
      <c r="G1220" s="151">
        <v>46</v>
      </c>
      <c r="H1220" s="151">
        <v>37</v>
      </c>
      <c r="I1220" s="151">
        <v>37</v>
      </c>
      <c r="J1220" s="172">
        <v>0.9</v>
      </c>
      <c r="K1220" s="154">
        <v>1</v>
      </c>
      <c r="L1220" s="154">
        <v>1</v>
      </c>
      <c r="M1220" s="154">
        <v>1</v>
      </c>
      <c r="N1220" s="207">
        <v>1012</v>
      </c>
      <c r="O1220" s="153">
        <v>989</v>
      </c>
      <c r="P1220" s="153">
        <v>43</v>
      </c>
      <c r="Q1220" s="151">
        <v>42</v>
      </c>
      <c r="R1220" s="151">
        <v>37</v>
      </c>
      <c r="S1220" s="154">
        <v>0.977272727272727</v>
      </c>
      <c r="T1220" s="154">
        <v>0.977272727272727</v>
      </c>
      <c r="U1220" s="155">
        <v>0.91304347826087</v>
      </c>
      <c r="V1220" s="155">
        <v>1</v>
      </c>
      <c r="W1220" s="173">
        <v>0.0642292490118578</v>
      </c>
      <c r="X1220" s="158">
        <v>288</v>
      </c>
      <c r="Y1220" s="208">
        <v>280</v>
      </c>
      <c r="Z1220" s="208">
        <v>295</v>
      </c>
      <c r="AA1220" s="208">
        <v>288</v>
      </c>
      <c r="AB1220" s="209">
        <v>0.972222222222222</v>
      </c>
      <c r="AC1220" s="155">
        <v>0.976271186440678</v>
      </c>
      <c r="AD1220" s="173">
        <v>-0.0040489642184558</v>
      </c>
    </row>
    <row r="1221" spans="1:30">
      <c r="A1221" s="175" t="s">
        <v>1085</v>
      </c>
      <c r="B1221" s="214" t="s">
        <v>1839</v>
      </c>
      <c r="C1221" s="214" t="s">
        <v>1222</v>
      </c>
      <c r="D1221" s="153">
        <v>66</v>
      </c>
      <c r="E1221" s="153">
        <v>66</v>
      </c>
      <c r="F1221" s="151">
        <v>71</v>
      </c>
      <c r="G1221" s="151">
        <v>70</v>
      </c>
      <c r="H1221" s="151">
        <v>57</v>
      </c>
      <c r="I1221" s="151">
        <v>57</v>
      </c>
      <c r="J1221" s="172">
        <v>0.9</v>
      </c>
      <c r="K1221" s="154">
        <v>1</v>
      </c>
      <c r="L1221" s="154">
        <v>0.985915492957746</v>
      </c>
      <c r="M1221" s="154">
        <v>1</v>
      </c>
      <c r="N1221" s="207">
        <v>1522</v>
      </c>
      <c r="O1221" s="153">
        <v>1501</v>
      </c>
      <c r="P1221" s="153">
        <v>66</v>
      </c>
      <c r="Q1221" s="151">
        <v>70</v>
      </c>
      <c r="R1221" s="151">
        <v>56</v>
      </c>
      <c r="S1221" s="154">
        <v>0.986202365308804</v>
      </c>
      <c r="T1221" s="154">
        <v>1</v>
      </c>
      <c r="U1221" s="155">
        <v>0.985915492957746</v>
      </c>
      <c r="V1221" s="155">
        <v>0.982456140350877</v>
      </c>
      <c r="W1221" s="173">
        <v>0.0140845070422535</v>
      </c>
      <c r="X1221" s="158">
        <v>438</v>
      </c>
      <c r="Y1221" s="208">
        <v>432</v>
      </c>
      <c r="Z1221" s="208">
        <v>441</v>
      </c>
      <c r="AA1221" s="208">
        <v>431</v>
      </c>
      <c r="AB1221" s="209">
        <v>0.986301369863014</v>
      </c>
      <c r="AC1221" s="155">
        <v>0.977324263038549</v>
      </c>
      <c r="AD1221" s="173">
        <v>0.00897710682446484</v>
      </c>
    </row>
    <row r="1222" spans="1:30">
      <c r="A1222" s="175" t="s">
        <v>1085</v>
      </c>
      <c r="B1222" s="214" t="s">
        <v>1839</v>
      </c>
      <c r="C1222" s="214" t="s">
        <v>1223</v>
      </c>
      <c r="D1222" s="153">
        <v>23</v>
      </c>
      <c r="E1222" s="153">
        <v>23</v>
      </c>
      <c r="F1222" s="151">
        <v>25</v>
      </c>
      <c r="G1222" s="151">
        <v>25</v>
      </c>
      <c r="H1222" s="151">
        <v>23</v>
      </c>
      <c r="I1222" s="151">
        <v>23</v>
      </c>
      <c r="J1222" s="172">
        <v>0.9</v>
      </c>
      <c r="K1222" s="154">
        <v>1</v>
      </c>
      <c r="L1222" s="154">
        <v>1</v>
      </c>
      <c r="M1222" s="154">
        <v>1</v>
      </c>
      <c r="N1222" s="207">
        <v>548</v>
      </c>
      <c r="O1222" s="153">
        <v>506</v>
      </c>
      <c r="P1222" s="153">
        <v>21</v>
      </c>
      <c r="Q1222" s="151">
        <v>24</v>
      </c>
      <c r="R1222" s="151">
        <v>19</v>
      </c>
      <c r="S1222" s="154">
        <v>0.923357664233577</v>
      </c>
      <c r="T1222" s="154">
        <v>0.91304347826087</v>
      </c>
      <c r="U1222" s="155">
        <v>0.96</v>
      </c>
      <c r="V1222" s="155">
        <v>0.826086956521739</v>
      </c>
      <c r="W1222" s="173">
        <v>-0.0469565217391305</v>
      </c>
      <c r="X1222" s="158">
        <v>159</v>
      </c>
      <c r="Y1222" s="208">
        <v>143</v>
      </c>
      <c r="Z1222" s="208">
        <v>158</v>
      </c>
      <c r="AA1222" s="208">
        <v>145</v>
      </c>
      <c r="AB1222" s="209">
        <v>0.89937106918239</v>
      </c>
      <c r="AC1222" s="155">
        <v>0.917721518987342</v>
      </c>
      <c r="AD1222" s="173">
        <v>-0.0183504498049518</v>
      </c>
    </row>
    <row r="1223" spans="1:30">
      <c r="A1223" s="175" t="s">
        <v>1085</v>
      </c>
      <c r="B1223" s="214" t="s">
        <v>1839</v>
      </c>
      <c r="C1223" s="214" t="s">
        <v>1224</v>
      </c>
      <c r="D1223" s="153">
        <v>44</v>
      </c>
      <c r="E1223" s="153">
        <v>42</v>
      </c>
      <c r="F1223" s="151">
        <v>47</v>
      </c>
      <c r="G1223" s="151">
        <v>45</v>
      </c>
      <c r="H1223" s="151">
        <v>40</v>
      </c>
      <c r="I1223" s="151">
        <v>38</v>
      </c>
      <c r="J1223" s="172">
        <v>0.9</v>
      </c>
      <c r="K1223" s="154">
        <v>0.954545454545455</v>
      </c>
      <c r="L1223" s="154">
        <v>0.957446808510638</v>
      </c>
      <c r="M1223" s="154">
        <v>0.95</v>
      </c>
      <c r="N1223" s="207">
        <v>1082</v>
      </c>
      <c r="O1223" s="153">
        <v>946</v>
      </c>
      <c r="P1223" s="153">
        <v>38</v>
      </c>
      <c r="Q1223" s="151">
        <v>40</v>
      </c>
      <c r="R1223" s="151">
        <v>34</v>
      </c>
      <c r="S1223" s="154">
        <v>0.874306839186691</v>
      </c>
      <c r="T1223" s="154">
        <v>0.863636363636364</v>
      </c>
      <c r="U1223" s="155">
        <v>0.851063829787234</v>
      </c>
      <c r="V1223" s="155">
        <v>0.85</v>
      </c>
      <c r="W1223" s="173">
        <v>0.0125725338491296</v>
      </c>
      <c r="X1223" s="158">
        <v>305</v>
      </c>
      <c r="Y1223" s="208">
        <v>259</v>
      </c>
      <c r="Z1223" s="208">
        <v>316</v>
      </c>
      <c r="AA1223" s="208">
        <v>280</v>
      </c>
      <c r="AB1223" s="209">
        <v>0.849180327868852</v>
      </c>
      <c r="AC1223" s="155">
        <v>0.886075949367089</v>
      </c>
      <c r="AD1223" s="173">
        <v>-0.0368956214982361</v>
      </c>
    </row>
    <row r="1224" spans="1:30">
      <c r="A1224" s="175" t="s">
        <v>1085</v>
      </c>
      <c r="B1224" s="214" t="s">
        <v>1839</v>
      </c>
      <c r="C1224" s="214" t="s">
        <v>1225</v>
      </c>
      <c r="D1224" s="153">
        <v>72</v>
      </c>
      <c r="E1224" s="153">
        <v>71</v>
      </c>
      <c r="F1224" s="151">
        <v>74</v>
      </c>
      <c r="G1224" s="151">
        <v>73</v>
      </c>
      <c r="H1224" s="151">
        <v>60</v>
      </c>
      <c r="I1224" s="151">
        <v>60</v>
      </c>
      <c r="J1224" s="172">
        <v>0.9</v>
      </c>
      <c r="K1224" s="154">
        <v>0.986111111111111</v>
      </c>
      <c r="L1224" s="154">
        <v>0.986486486486487</v>
      </c>
      <c r="M1224" s="154">
        <v>1</v>
      </c>
      <c r="N1224" s="207">
        <v>1626</v>
      </c>
      <c r="O1224" s="153">
        <v>1563</v>
      </c>
      <c r="P1224" s="153">
        <v>69</v>
      </c>
      <c r="Q1224" s="151">
        <v>71</v>
      </c>
      <c r="R1224" s="151">
        <v>58</v>
      </c>
      <c r="S1224" s="154">
        <v>0.961254612546125</v>
      </c>
      <c r="T1224" s="154">
        <v>0.958333333333333</v>
      </c>
      <c r="U1224" s="155">
        <v>0.959459459459459</v>
      </c>
      <c r="V1224" s="155">
        <v>0.966666666666667</v>
      </c>
      <c r="W1224" s="173">
        <v>-0.00112612612612606</v>
      </c>
      <c r="X1224" s="158">
        <v>466</v>
      </c>
      <c r="Y1224" s="208">
        <v>451</v>
      </c>
      <c r="Z1224" s="208">
        <v>477</v>
      </c>
      <c r="AA1224" s="208">
        <v>448</v>
      </c>
      <c r="AB1224" s="209">
        <v>0.967811158798283</v>
      </c>
      <c r="AC1224" s="155">
        <v>0.939203354297694</v>
      </c>
      <c r="AD1224" s="173">
        <v>0.0286078045005893</v>
      </c>
    </row>
    <row r="1225" spans="1:30">
      <c r="A1225" s="175" t="s">
        <v>1085</v>
      </c>
      <c r="B1225" s="214" t="s">
        <v>1837</v>
      </c>
      <c r="C1225" s="214" t="s">
        <v>1226</v>
      </c>
      <c r="D1225" s="153">
        <v>42</v>
      </c>
      <c r="E1225" s="153">
        <v>42</v>
      </c>
      <c r="F1225" s="151">
        <v>43</v>
      </c>
      <c r="G1225" s="151">
        <v>43</v>
      </c>
      <c r="H1225" s="151">
        <v>41</v>
      </c>
      <c r="I1225" s="151">
        <v>38</v>
      </c>
      <c r="J1225" s="172">
        <v>0.9</v>
      </c>
      <c r="K1225" s="154">
        <v>1</v>
      </c>
      <c r="L1225" s="154">
        <v>1</v>
      </c>
      <c r="M1225" s="154">
        <v>0.926829268292683</v>
      </c>
      <c r="N1225" s="207">
        <v>959</v>
      </c>
      <c r="O1225" s="153">
        <v>902</v>
      </c>
      <c r="P1225" s="153">
        <v>42</v>
      </c>
      <c r="Q1225" s="151">
        <v>43</v>
      </c>
      <c r="R1225" s="151">
        <v>37</v>
      </c>
      <c r="S1225" s="154">
        <v>0.940563086548488</v>
      </c>
      <c r="T1225" s="154">
        <v>1</v>
      </c>
      <c r="U1225" s="155">
        <v>1</v>
      </c>
      <c r="V1225" s="155">
        <v>0.902439024390244</v>
      </c>
      <c r="W1225" s="173">
        <v>0</v>
      </c>
      <c r="X1225" s="158">
        <v>281</v>
      </c>
      <c r="Y1225" s="208">
        <v>273</v>
      </c>
      <c r="Z1225" s="208">
        <v>280</v>
      </c>
      <c r="AA1225" s="208">
        <v>265</v>
      </c>
      <c r="AB1225" s="209">
        <v>0.97153024911032</v>
      </c>
      <c r="AC1225" s="155">
        <v>0.946428571428571</v>
      </c>
      <c r="AD1225" s="173">
        <v>0.0251016776817489</v>
      </c>
    </row>
    <row r="1226" spans="1:30">
      <c r="A1226" s="175" t="s">
        <v>1085</v>
      </c>
      <c r="B1226" s="214" t="s">
        <v>1837</v>
      </c>
      <c r="C1226" s="214" t="s">
        <v>1227</v>
      </c>
      <c r="D1226" s="153">
        <v>54</v>
      </c>
      <c r="E1226" s="153">
        <v>54</v>
      </c>
      <c r="F1226" s="151">
        <v>59</v>
      </c>
      <c r="G1226" s="151">
        <v>59</v>
      </c>
      <c r="H1226" s="151">
        <v>54</v>
      </c>
      <c r="I1226" s="151">
        <v>54</v>
      </c>
      <c r="J1226" s="172">
        <v>0.9</v>
      </c>
      <c r="K1226" s="154">
        <v>1</v>
      </c>
      <c r="L1226" s="154">
        <v>1</v>
      </c>
      <c r="M1226" s="154">
        <v>1</v>
      </c>
      <c r="N1226" s="207">
        <v>1285</v>
      </c>
      <c r="O1226" s="153">
        <v>1277</v>
      </c>
      <c r="P1226" s="153">
        <v>54</v>
      </c>
      <c r="Q1226" s="151">
        <v>59</v>
      </c>
      <c r="R1226" s="151">
        <v>54</v>
      </c>
      <c r="S1226" s="154">
        <v>0.993774319066148</v>
      </c>
      <c r="T1226" s="154">
        <v>1</v>
      </c>
      <c r="U1226" s="155">
        <v>1</v>
      </c>
      <c r="V1226" s="155">
        <v>1</v>
      </c>
      <c r="W1226" s="173">
        <v>0</v>
      </c>
      <c r="X1226" s="158">
        <v>376</v>
      </c>
      <c r="Y1226" s="208">
        <v>375</v>
      </c>
      <c r="Z1226" s="208">
        <v>372</v>
      </c>
      <c r="AA1226" s="208">
        <v>368</v>
      </c>
      <c r="AB1226" s="209">
        <v>0.997340425531915</v>
      </c>
      <c r="AC1226" s="155">
        <v>0.989247311827957</v>
      </c>
      <c r="AD1226" s="173">
        <v>0.00809311370395793</v>
      </c>
    </row>
    <row r="1227" spans="1:30">
      <c r="A1227" s="175" t="s">
        <v>1085</v>
      </c>
      <c r="B1227" s="214" t="s">
        <v>1837</v>
      </c>
      <c r="C1227" s="214" t="s">
        <v>1228</v>
      </c>
      <c r="D1227" s="153">
        <v>73</v>
      </c>
      <c r="E1227" s="153">
        <v>72</v>
      </c>
      <c r="F1227" s="151">
        <v>76</v>
      </c>
      <c r="G1227" s="151">
        <v>76</v>
      </c>
      <c r="H1227" s="151">
        <v>67</v>
      </c>
      <c r="I1227" s="151">
        <v>65</v>
      </c>
      <c r="J1227" s="172">
        <v>0.9</v>
      </c>
      <c r="K1227" s="154">
        <v>0.986301369863014</v>
      </c>
      <c r="L1227" s="154">
        <v>1</v>
      </c>
      <c r="M1227" s="154">
        <v>0.970149253731343</v>
      </c>
      <c r="N1227" s="207">
        <v>1681</v>
      </c>
      <c r="O1227" s="153">
        <v>1650</v>
      </c>
      <c r="P1227" s="153">
        <v>71</v>
      </c>
      <c r="Q1227" s="151">
        <v>75</v>
      </c>
      <c r="R1227" s="151">
        <v>64</v>
      </c>
      <c r="S1227" s="154">
        <v>0.981558596073766</v>
      </c>
      <c r="T1227" s="154">
        <v>0.972602739726027</v>
      </c>
      <c r="U1227" s="155">
        <v>0.986842105263158</v>
      </c>
      <c r="V1227" s="155">
        <v>0.955223880597015</v>
      </c>
      <c r="W1227" s="173">
        <v>-0.0142393655371305</v>
      </c>
      <c r="X1227" s="158">
        <v>487</v>
      </c>
      <c r="Y1227" s="208">
        <v>477</v>
      </c>
      <c r="Z1227" s="208">
        <v>490</v>
      </c>
      <c r="AA1227" s="208">
        <v>482</v>
      </c>
      <c r="AB1227" s="209">
        <v>0.979466119096509</v>
      </c>
      <c r="AC1227" s="155">
        <v>0.983673469387755</v>
      </c>
      <c r="AD1227" s="173">
        <v>-0.00420735029124586</v>
      </c>
    </row>
    <row r="1228" spans="1:30">
      <c r="A1228" s="175" t="s">
        <v>1085</v>
      </c>
      <c r="B1228" s="214" t="s">
        <v>1837</v>
      </c>
      <c r="C1228" s="214" t="s">
        <v>1229</v>
      </c>
      <c r="D1228" s="153">
        <v>36</v>
      </c>
      <c r="E1228" s="153">
        <v>33</v>
      </c>
      <c r="F1228" s="151">
        <v>38</v>
      </c>
      <c r="G1228" s="151">
        <v>35</v>
      </c>
      <c r="H1228" s="151">
        <v>32</v>
      </c>
      <c r="I1228" s="151">
        <v>31</v>
      </c>
      <c r="J1228" s="172">
        <v>0.9</v>
      </c>
      <c r="K1228" s="154">
        <v>0.916666666666667</v>
      </c>
      <c r="L1228" s="154">
        <v>0.921052631578947</v>
      </c>
      <c r="M1228" s="154">
        <v>0.96875</v>
      </c>
      <c r="N1228" s="207">
        <v>816</v>
      </c>
      <c r="O1228" s="153">
        <v>750</v>
      </c>
      <c r="P1228" s="153">
        <v>33</v>
      </c>
      <c r="Q1228" s="151">
        <v>35</v>
      </c>
      <c r="R1228" s="151">
        <v>31</v>
      </c>
      <c r="S1228" s="154">
        <v>0.919117647058823</v>
      </c>
      <c r="T1228" s="154">
        <v>0.916666666666667</v>
      </c>
      <c r="U1228" s="155">
        <v>0.921052631578947</v>
      </c>
      <c r="V1228" s="155">
        <v>0.96875</v>
      </c>
      <c r="W1228" s="173">
        <v>-0.00438596491228072</v>
      </c>
      <c r="X1228" s="158">
        <v>241</v>
      </c>
      <c r="Y1228" s="208">
        <v>224</v>
      </c>
      <c r="Z1228" s="208">
        <v>236</v>
      </c>
      <c r="AA1228" s="208">
        <v>216</v>
      </c>
      <c r="AB1228" s="209">
        <v>0.929460580912863</v>
      </c>
      <c r="AC1228" s="155">
        <v>0.915254237288136</v>
      </c>
      <c r="AD1228" s="173">
        <v>0.0142063436247275</v>
      </c>
    </row>
    <row r="1229" spans="1:30">
      <c r="A1229" s="175" t="s">
        <v>1085</v>
      </c>
      <c r="B1229" s="214" t="s">
        <v>1837</v>
      </c>
      <c r="C1229" s="214" t="s">
        <v>1230</v>
      </c>
      <c r="D1229" s="153">
        <v>41</v>
      </c>
      <c r="E1229" s="153">
        <v>41</v>
      </c>
      <c r="F1229" s="151">
        <v>42</v>
      </c>
      <c r="G1229" s="151">
        <v>42</v>
      </c>
      <c r="H1229" s="151">
        <v>40</v>
      </c>
      <c r="I1229" s="151">
        <v>40</v>
      </c>
      <c r="J1229" s="172">
        <v>0.9</v>
      </c>
      <c r="K1229" s="154">
        <v>1</v>
      </c>
      <c r="L1229" s="154">
        <v>1</v>
      </c>
      <c r="M1229" s="154">
        <v>1</v>
      </c>
      <c r="N1229" s="207">
        <v>952</v>
      </c>
      <c r="O1229" s="153">
        <v>947</v>
      </c>
      <c r="P1229" s="153">
        <v>40</v>
      </c>
      <c r="Q1229" s="151">
        <v>42</v>
      </c>
      <c r="R1229" s="151">
        <v>40</v>
      </c>
      <c r="S1229" s="154">
        <v>0.994747899159664</v>
      </c>
      <c r="T1229" s="154">
        <v>0.975609756097561</v>
      </c>
      <c r="U1229" s="155">
        <v>1</v>
      </c>
      <c r="V1229" s="155">
        <v>1</v>
      </c>
      <c r="W1229" s="173">
        <v>-0.024390243902439</v>
      </c>
      <c r="X1229" s="158">
        <v>278</v>
      </c>
      <c r="Y1229" s="208">
        <v>277</v>
      </c>
      <c r="Z1229" s="208">
        <v>276</v>
      </c>
      <c r="AA1229" s="208">
        <v>273</v>
      </c>
      <c r="AB1229" s="209">
        <v>0.996402877697842</v>
      </c>
      <c r="AC1229" s="155">
        <v>0.989130434782609</v>
      </c>
      <c r="AD1229" s="173">
        <v>0.0072724429152331</v>
      </c>
    </row>
    <row r="1230" spans="1:30">
      <c r="A1230" s="175" t="s">
        <v>1085</v>
      </c>
      <c r="B1230" s="214" t="s">
        <v>1837</v>
      </c>
      <c r="C1230" s="214" t="s">
        <v>1231</v>
      </c>
      <c r="D1230" s="153">
        <v>78</v>
      </c>
      <c r="E1230" s="153">
        <v>75</v>
      </c>
      <c r="F1230" s="151">
        <v>79</v>
      </c>
      <c r="G1230" s="151">
        <v>77</v>
      </c>
      <c r="H1230" s="151">
        <v>64</v>
      </c>
      <c r="I1230" s="151">
        <v>62</v>
      </c>
      <c r="J1230" s="172">
        <v>0.9</v>
      </c>
      <c r="K1230" s="154">
        <v>0.961538461538462</v>
      </c>
      <c r="L1230" s="154">
        <v>0.974683544303797</v>
      </c>
      <c r="M1230" s="154">
        <v>0.96875</v>
      </c>
      <c r="N1230" s="207">
        <v>1685</v>
      </c>
      <c r="O1230" s="153">
        <v>1604</v>
      </c>
      <c r="P1230" s="153">
        <v>75</v>
      </c>
      <c r="Q1230" s="151">
        <v>77</v>
      </c>
      <c r="R1230" s="151">
        <v>60</v>
      </c>
      <c r="S1230" s="154">
        <v>0.951928783382789</v>
      </c>
      <c r="T1230" s="154">
        <v>0.961538461538462</v>
      </c>
      <c r="U1230" s="155">
        <v>0.974683544303797</v>
      </c>
      <c r="V1230" s="155">
        <v>0.9375</v>
      </c>
      <c r="W1230" s="173">
        <v>-0.0131450827653359</v>
      </c>
      <c r="X1230" s="158">
        <v>499</v>
      </c>
      <c r="Y1230" s="208">
        <v>480</v>
      </c>
      <c r="Z1230" s="208">
        <v>482</v>
      </c>
      <c r="AA1230" s="208">
        <v>454</v>
      </c>
      <c r="AB1230" s="209">
        <v>0.961923847695391</v>
      </c>
      <c r="AC1230" s="155">
        <v>0.941908713692946</v>
      </c>
      <c r="AD1230" s="173">
        <v>0.0200151340024447</v>
      </c>
    </row>
    <row r="1231" spans="1:30">
      <c r="A1231" s="175" t="s">
        <v>1085</v>
      </c>
      <c r="B1231" s="214" t="s">
        <v>1839</v>
      </c>
      <c r="C1231" s="214" t="s">
        <v>1232</v>
      </c>
      <c r="D1231" s="153">
        <v>58</v>
      </c>
      <c r="E1231" s="153">
        <v>58</v>
      </c>
      <c r="F1231" s="151">
        <v>60</v>
      </c>
      <c r="G1231" s="151">
        <v>60</v>
      </c>
      <c r="H1231" s="151">
        <v>53</v>
      </c>
      <c r="I1231" s="151">
        <v>52</v>
      </c>
      <c r="J1231" s="172">
        <v>0.9</v>
      </c>
      <c r="K1231" s="154">
        <v>1</v>
      </c>
      <c r="L1231" s="154">
        <v>1</v>
      </c>
      <c r="M1231" s="154">
        <v>0.981132075471698</v>
      </c>
      <c r="N1231" s="207">
        <v>1345</v>
      </c>
      <c r="O1231" s="153">
        <v>1336</v>
      </c>
      <c r="P1231" s="153">
        <v>58</v>
      </c>
      <c r="Q1231" s="151">
        <v>60</v>
      </c>
      <c r="R1231" s="151">
        <v>52</v>
      </c>
      <c r="S1231" s="154">
        <v>0.993308550185874</v>
      </c>
      <c r="T1231" s="154">
        <v>1</v>
      </c>
      <c r="U1231" s="155">
        <v>1</v>
      </c>
      <c r="V1231" s="155">
        <v>0.981132075471698</v>
      </c>
      <c r="W1231" s="173">
        <v>0</v>
      </c>
      <c r="X1231" s="158">
        <v>384</v>
      </c>
      <c r="Y1231" s="208">
        <v>383</v>
      </c>
      <c r="Z1231" s="208">
        <v>399</v>
      </c>
      <c r="AA1231" s="208">
        <v>395</v>
      </c>
      <c r="AB1231" s="209">
        <v>0.997395833333333</v>
      </c>
      <c r="AC1231" s="155">
        <v>0.989974937343358</v>
      </c>
      <c r="AD1231" s="173">
        <v>0.00742089598997497</v>
      </c>
    </row>
    <row r="1232" spans="1:30">
      <c r="A1232" s="175" t="s">
        <v>1085</v>
      </c>
      <c r="B1232" s="214" t="s">
        <v>1839</v>
      </c>
      <c r="C1232" s="214" t="s">
        <v>1233</v>
      </c>
      <c r="D1232" s="153">
        <v>72</v>
      </c>
      <c r="E1232" s="153">
        <v>72</v>
      </c>
      <c r="F1232" s="151">
        <v>73</v>
      </c>
      <c r="G1232" s="151">
        <v>68</v>
      </c>
      <c r="H1232" s="151">
        <v>59</v>
      </c>
      <c r="I1232" s="151">
        <v>54</v>
      </c>
      <c r="J1232" s="172">
        <v>0.9</v>
      </c>
      <c r="K1232" s="154">
        <v>1</v>
      </c>
      <c r="L1232" s="154">
        <v>0.931506849315068</v>
      </c>
      <c r="M1232" s="154">
        <v>0.915254237288136</v>
      </c>
      <c r="N1232" s="207">
        <v>1594</v>
      </c>
      <c r="O1232" s="153">
        <v>1492</v>
      </c>
      <c r="P1232" s="153">
        <v>72</v>
      </c>
      <c r="Q1232" s="151">
        <v>68</v>
      </c>
      <c r="R1232" s="151">
        <v>54</v>
      </c>
      <c r="S1232" s="154">
        <v>0.936010037641154</v>
      </c>
      <c r="T1232" s="154">
        <v>1</v>
      </c>
      <c r="U1232" s="155">
        <v>0.931506849315068</v>
      </c>
      <c r="V1232" s="155">
        <v>0.915254237288136</v>
      </c>
      <c r="W1232" s="173">
        <v>0.0684931506849316</v>
      </c>
      <c r="X1232" s="158">
        <v>462</v>
      </c>
      <c r="Y1232" s="208">
        <v>433</v>
      </c>
      <c r="Z1232" s="208">
        <v>469</v>
      </c>
      <c r="AA1232" s="208">
        <v>434</v>
      </c>
      <c r="AB1232" s="209">
        <v>0.937229437229437</v>
      </c>
      <c r="AC1232" s="155">
        <v>0.925373134328358</v>
      </c>
      <c r="AD1232" s="173">
        <v>0.011856302901079</v>
      </c>
    </row>
    <row r="1233" spans="1:30">
      <c r="A1233" s="175" t="s">
        <v>1085</v>
      </c>
      <c r="B1233" s="214" t="s">
        <v>1839</v>
      </c>
      <c r="C1233" s="214" t="s">
        <v>1234</v>
      </c>
      <c r="D1233" s="153">
        <v>30</v>
      </c>
      <c r="E1233" s="153">
        <v>30</v>
      </c>
      <c r="F1233" s="151">
        <v>30</v>
      </c>
      <c r="G1233" s="151">
        <v>30</v>
      </c>
      <c r="H1233" s="151">
        <v>23</v>
      </c>
      <c r="I1233" s="151">
        <v>23</v>
      </c>
      <c r="J1233" s="172">
        <v>0.9</v>
      </c>
      <c r="K1233" s="154">
        <v>1</v>
      </c>
      <c r="L1233" s="154">
        <v>1</v>
      </c>
      <c r="M1233" s="154">
        <v>1</v>
      </c>
      <c r="N1233" s="207">
        <v>639</v>
      </c>
      <c r="O1233" s="153">
        <v>637</v>
      </c>
      <c r="P1233" s="153">
        <v>30</v>
      </c>
      <c r="Q1233" s="151">
        <v>30</v>
      </c>
      <c r="R1233" s="151">
        <v>22</v>
      </c>
      <c r="S1233" s="154">
        <v>0.996870109546166</v>
      </c>
      <c r="T1233" s="154">
        <v>1</v>
      </c>
      <c r="U1233" s="155">
        <v>1</v>
      </c>
      <c r="V1233" s="155">
        <v>0.956521739130435</v>
      </c>
      <c r="W1233" s="173">
        <v>0</v>
      </c>
      <c r="X1233" s="158">
        <v>186</v>
      </c>
      <c r="Y1233" s="208">
        <v>185</v>
      </c>
      <c r="Z1233" s="208">
        <v>186</v>
      </c>
      <c r="AA1233" s="208">
        <v>186</v>
      </c>
      <c r="AB1233" s="209">
        <v>0.994623655913978</v>
      </c>
      <c r="AC1233" s="155">
        <v>1</v>
      </c>
      <c r="AD1233" s="173">
        <v>-0.0053763440860215</v>
      </c>
    </row>
    <row r="1234" spans="1:30">
      <c r="A1234" s="175" t="s">
        <v>1085</v>
      </c>
      <c r="B1234" s="214" t="s">
        <v>1839</v>
      </c>
      <c r="C1234" s="214" t="s">
        <v>1235</v>
      </c>
      <c r="D1234" s="153">
        <v>37</v>
      </c>
      <c r="E1234" s="153">
        <v>37</v>
      </c>
      <c r="F1234" s="151">
        <v>39</v>
      </c>
      <c r="G1234" s="151">
        <v>39</v>
      </c>
      <c r="H1234" s="151">
        <v>32</v>
      </c>
      <c r="I1234" s="151">
        <v>32</v>
      </c>
      <c r="J1234" s="172">
        <v>0.9</v>
      </c>
      <c r="K1234" s="154">
        <v>1</v>
      </c>
      <c r="L1234" s="154">
        <v>1</v>
      </c>
      <c r="M1234" s="154">
        <v>1</v>
      </c>
      <c r="N1234" s="207">
        <v>855</v>
      </c>
      <c r="O1234" s="153">
        <v>840</v>
      </c>
      <c r="P1234" s="153">
        <v>37</v>
      </c>
      <c r="Q1234" s="151">
        <v>38</v>
      </c>
      <c r="R1234" s="151">
        <v>31</v>
      </c>
      <c r="S1234" s="154">
        <v>0.982456140350877</v>
      </c>
      <c r="T1234" s="154">
        <v>1</v>
      </c>
      <c r="U1234" s="155">
        <v>0.974358974358974</v>
      </c>
      <c r="V1234" s="155">
        <v>0.96875</v>
      </c>
      <c r="W1234" s="173">
        <v>0.0256410256410257</v>
      </c>
      <c r="X1234" s="158">
        <v>244</v>
      </c>
      <c r="Y1234" s="208">
        <v>237</v>
      </c>
      <c r="Z1234" s="208">
        <v>250</v>
      </c>
      <c r="AA1234" s="208">
        <v>247</v>
      </c>
      <c r="AB1234" s="209">
        <v>0.971311475409836</v>
      </c>
      <c r="AC1234" s="155">
        <v>0.988</v>
      </c>
      <c r="AD1234" s="173">
        <v>-0.0166885245901639</v>
      </c>
    </row>
    <row r="1235" spans="1:30">
      <c r="A1235" s="175" t="s">
        <v>1085</v>
      </c>
      <c r="B1235" s="214" t="s">
        <v>1839</v>
      </c>
      <c r="C1235" s="214" t="s">
        <v>1236</v>
      </c>
      <c r="D1235" s="153">
        <v>40</v>
      </c>
      <c r="E1235" s="153">
        <v>39</v>
      </c>
      <c r="F1235" s="151">
        <v>41</v>
      </c>
      <c r="G1235" s="151">
        <v>39</v>
      </c>
      <c r="H1235" s="151">
        <v>36</v>
      </c>
      <c r="I1235" s="151">
        <v>33</v>
      </c>
      <c r="J1235" s="172">
        <v>0.9</v>
      </c>
      <c r="K1235" s="154">
        <v>0.975</v>
      </c>
      <c r="L1235" s="154">
        <v>0.951219512195122</v>
      </c>
      <c r="M1235" s="154">
        <v>0.916666666666667</v>
      </c>
      <c r="N1235" s="207">
        <v>881</v>
      </c>
      <c r="O1235" s="153">
        <v>851</v>
      </c>
      <c r="P1235" s="153">
        <v>39</v>
      </c>
      <c r="Q1235" s="151">
        <v>39</v>
      </c>
      <c r="R1235" s="151">
        <v>33</v>
      </c>
      <c r="S1235" s="154">
        <v>0.965947786606129</v>
      </c>
      <c r="T1235" s="154">
        <v>0.975</v>
      </c>
      <c r="U1235" s="155">
        <v>0.951219512195122</v>
      </c>
      <c r="V1235" s="155">
        <v>0.916666666666667</v>
      </c>
      <c r="W1235" s="173">
        <v>0.0237804878048781</v>
      </c>
      <c r="X1235" s="158">
        <v>265</v>
      </c>
      <c r="Y1235" s="208">
        <v>249</v>
      </c>
      <c r="Z1235" s="208">
        <v>247</v>
      </c>
      <c r="AA1235" s="208">
        <v>245</v>
      </c>
      <c r="AB1235" s="209">
        <v>0.939622641509434</v>
      </c>
      <c r="AC1235" s="155">
        <v>0.991902834008097</v>
      </c>
      <c r="AD1235" s="173">
        <v>-0.0522801924986632</v>
      </c>
    </row>
    <row r="1236" spans="1:30">
      <c r="A1236" s="175" t="s">
        <v>1085</v>
      </c>
      <c r="B1236" s="214" t="s">
        <v>1839</v>
      </c>
      <c r="C1236" s="214" t="s">
        <v>1237</v>
      </c>
      <c r="D1236" s="153">
        <v>27</v>
      </c>
      <c r="E1236" s="153">
        <v>27</v>
      </c>
      <c r="F1236" s="151">
        <v>28</v>
      </c>
      <c r="G1236" s="151">
        <v>28</v>
      </c>
      <c r="H1236" s="151">
        <v>22</v>
      </c>
      <c r="I1236" s="151">
        <v>21</v>
      </c>
      <c r="J1236" s="172">
        <v>0.9</v>
      </c>
      <c r="K1236" s="154">
        <v>1</v>
      </c>
      <c r="L1236" s="154">
        <v>1</v>
      </c>
      <c r="M1236" s="154">
        <v>0.954545454545455</v>
      </c>
      <c r="N1236" s="207">
        <v>603</v>
      </c>
      <c r="O1236" s="153">
        <v>564</v>
      </c>
      <c r="P1236" s="153">
        <v>27</v>
      </c>
      <c r="Q1236" s="151">
        <v>27</v>
      </c>
      <c r="R1236" s="151">
        <v>21</v>
      </c>
      <c r="S1236" s="154">
        <v>0.935323383084577</v>
      </c>
      <c r="T1236" s="154">
        <v>1</v>
      </c>
      <c r="U1236" s="155">
        <v>0.964285714285714</v>
      </c>
      <c r="V1236" s="155">
        <v>0.954545454545455</v>
      </c>
      <c r="W1236" s="173">
        <v>0.0357142857142857</v>
      </c>
      <c r="X1236" s="158">
        <v>176</v>
      </c>
      <c r="Y1236" s="208">
        <v>164</v>
      </c>
      <c r="Z1236" s="208">
        <v>177</v>
      </c>
      <c r="AA1236" s="208">
        <v>164</v>
      </c>
      <c r="AB1236" s="209">
        <v>0.931818181818182</v>
      </c>
      <c r="AC1236" s="155">
        <v>0.926553672316384</v>
      </c>
      <c r="AD1236" s="173">
        <v>0.00526450950179758</v>
      </c>
    </row>
    <row r="1237" spans="1:30">
      <c r="A1237" s="175" t="s">
        <v>1085</v>
      </c>
      <c r="B1237" s="214" t="s">
        <v>1839</v>
      </c>
      <c r="C1237" s="214" t="s">
        <v>1238</v>
      </c>
      <c r="D1237" s="153">
        <v>50</v>
      </c>
      <c r="E1237" s="153">
        <v>49</v>
      </c>
      <c r="F1237" s="151">
        <v>49</v>
      </c>
      <c r="G1237" s="151">
        <v>48</v>
      </c>
      <c r="H1237" s="151">
        <v>40</v>
      </c>
      <c r="I1237" s="151">
        <v>38</v>
      </c>
      <c r="J1237" s="172">
        <v>0.9</v>
      </c>
      <c r="K1237" s="154">
        <v>0.98</v>
      </c>
      <c r="L1237" s="154">
        <v>0.979591836734694</v>
      </c>
      <c r="M1237" s="154">
        <v>0.95</v>
      </c>
      <c r="N1237" s="207">
        <v>1091</v>
      </c>
      <c r="O1237" s="153">
        <v>979</v>
      </c>
      <c r="P1237" s="153">
        <v>44</v>
      </c>
      <c r="Q1237" s="151">
        <v>45</v>
      </c>
      <c r="R1237" s="151">
        <v>36</v>
      </c>
      <c r="S1237" s="154">
        <v>0.897341888175985</v>
      </c>
      <c r="T1237" s="154">
        <v>0.88</v>
      </c>
      <c r="U1237" s="155">
        <v>0.918367346938776</v>
      </c>
      <c r="V1237" s="155">
        <v>0.9</v>
      </c>
      <c r="W1237" s="173">
        <v>-0.0383673469387755</v>
      </c>
      <c r="X1237" s="158">
        <v>312</v>
      </c>
      <c r="Y1237" s="208">
        <v>279</v>
      </c>
      <c r="Z1237" s="208">
        <v>318</v>
      </c>
      <c r="AA1237" s="208">
        <v>286</v>
      </c>
      <c r="AB1237" s="209">
        <v>0.894230769230769</v>
      </c>
      <c r="AC1237" s="155">
        <v>0.89937106918239</v>
      </c>
      <c r="AD1237" s="173">
        <v>-0.00514029995162069</v>
      </c>
    </row>
    <row r="1238" spans="1:30">
      <c r="A1238" s="175" t="s">
        <v>1085</v>
      </c>
      <c r="B1238" s="214" t="s">
        <v>1839</v>
      </c>
      <c r="C1238" s="214" t="s">
        <v>1239</v>
      </c>
      <c r="D1238" s="153">
        <v>38</v>
      </c>
      <c r="E1238" s="153">
        <v>38</v>
      </c>
      <c r="F1238" s="151">
        <v>39</v>
      </c>
      <c r="G1238" s="151">
        <v>39</v>
      </c>
      <c r="H1238" s="151">
        <v>30</v>
      </c>
      <c r="I1238" s="151">
        <v>30</v>
      </c>
      <c r="J1238" s="172">
        <v>0.9</v>
      </c>
      <c r="K1238" s="154">
        <v>1</v>
      </c>
      <c r="L1238" s="154">
        <v>1</v>
      </c>
      <c r="M1238" s="154">
        <v>1</v>
      </c>
      <c r="N1238" s="207">
        <v>863</v>
      </c>
      <c r="O1238" s="153">
        <v>856</v>
      </c>
      <c r="P1238" s="153">
        <v>38</v>
      </c>
      <c r="Q1238" s="151">
        <v>39</v>
      </c>
      <c r="R1238" s="151">
        <v>30</v>
      </c>
      <c r="S1238" s="154">
        <v>0.99188876013905</v>
      </c>
      <c r="T1238" s="154">
        <v>1</v>
      </c>
      <c r="U1238" s="155">
        <v>1</v>
      </c>
      <c r="V1238" s="155">
        <v>1</v>
      </c>
      <c r="W1238" s="173">
        <v>0</v>
      </c>
      <c r="X1238" s="158">
        <v>249</v>
      </c>
      <c r="Y1238" s="208">
        <v>247</v>
      </c>
      <c r="Z1238" s="208">
        <v>249</v>
      </c>
      <c r="AA1238" s="208">
        <v>248</v>
      </c>
      <c r="AB1238" s="209">
        <v>0.991967871485944</v>
      </c>
      <c r="AC1238" s="155">
        <v>0.995983935742972</v>
      </c>
      <c r="AD1238" s="173">
        <v>-0.00401606425702805</v>
      </c>
    </row>
    <row r="1239" spans="1:30">
      <c r="A1239" s="175" t="s">
        <v>1085</v>
      </c>
      <c r="B1239" s="214" t="s">
        <v>1839</v>
      </c>
      <c r="C1239" s="214" t="s">
        <v>1240</v>
      </c>
      <c r="D1239" s="153">
        <v>33</v>
      </c>
      <c r="E1239" s="153">
        <v>32</v>
      </c>
      <c r="F1239" s="151">
        <v>32</v>
      </c>
      <c r="G1239" s="151">
        <v>31</v>
      </c>
      <c r="H1239" s="151">
        <v>27</v>
      </c>
      <c r="I1239" s="151">
        <v>27</v>
      </c>
      <c r="J1239" s="172">
        <v>0.9</v>
      </c>
      <c r="K1239" s="154">
        <v>0.96969696969697</v>
      </c>
      <c r="L1239" s="154">
        <v>0.96875</v>
      </c>
      <c r="M1239" s="154">
        <v>1</v>
      </c>
      <c r="N1239" s="207">
        <v>720</v>
      </c>
      <c r="O1239" s="153">
        <v>712</v>
      </c>
      <c r="P1239" s="153">
        <v>32</v>
      </c>
      <c r="Q1239" s="151">
        <v>30</v>
      </c>
      <c r="R1239" s="151">
        <v>26</v>
      </c>
      <c r="S1239" s="154">
        <v>0.988888888888889</v>
      </c>
      <c r="T1239" s="154">
        <v>0.96969696969697</v>
      </c>
      <c r="U1239" s="155">
        <v>0.9375</v>
      </c>
      <c r="V1239" s="155">
        <v>0.962962962962963</v>
      </c>
      <c r="W1239" s="173">
        <v>0.0321969696969697</v>
      </c>
      <c r="X1239" s="158">
        <v>204</v>
      </c>
      <c r="Y1239" s="208">
        <v>198</v>
      </c>
      <c r="Z1239" s="208">
        <v>208</v>
      </c>
      <c r="AA1239" s="208">
        <v>208</v>
      </c>
      <c r="AB1239" s="209">
        <v>0.970588235294118</v>
      </c>
      <c r="AC1239" s="155">
        <v>1</v>
      </c>
      <c r="AD1239" s="173">
        <v>-0.0294117647058824</v>
      </c>
    </row>
    <row r="1240" spans="1:30">
      <c r="A1240" s="175" t="s">
        <v>1085</v>
      </c>
      <c r="B1240" s="214" t="s">
        <v>1839</v>
      </c>
      <c r="C1240" s="214" t="s">
        <v>1241</v>
      </c>
      <c r="D1240" s="153">
        <v>56</v>
      </c>
      <c r="E1240" s="153">
        <v>55</v>
      </c>
      <c r="F1240" s="151">
        <v>59</v>
      </c>
      <c r="G1240" s="151">
        <v>58</v>
      </c>
      <c r="H1240" s="151">
        <v>49</v>
      </c>
      <c r="I1240" s="151">
        <v>47</v>
      </c>
      <c r="J1240" s="172">
        <v>0.9</v>
      </c>
      <c r="K1240" s="154">
        <v>0.982142857142857</v>
      </c>
      <c r="L1240" s="154">
        <v>0.983050847457627</v>
      </c>
      <c r="M1240" s="154">
        <v>0.959183673469388</v>
      </c>
      <c r="N1240" s="207">
        <v>1280</v>
      </c>
      <c r="O1240" s="153">
        <v>1228</v>
      </c>
      <c r="P1240" s="153">
        <v>54</v>
      </c>
      <c r="Q1240" s="151">
        <v>55</v>
      </c>
      <c r="R1240" s="151">
        <v>44</v>
      </c>
      <c r="S1240" s="154">
        <v>0.959375</v>
      </c>
      <c r="T1240" s="154">
        <v>0.964285714285714</v>
      </c>
      <c r="U1240" s="155">
        <v>0.932203389830508</v>
      </c>
      <c r="V1240" s="155">
        <v>0.897959183673469</v>
      </c>
      <c r="W1240" s="173">
        <v>0.0320823244552059</v>
      </c>
      <c r="X1240" s="158">
        <v>365</v>
      </c>
      <c r="Y1240" s="208">
        <v>346</v>
      </c>
      <c r="Z1240" s="208">
        <v>377</v>
      </c>
      <c r="AA1240" s="208">
        <v>364</v>
      </c>
      <c r="AB1240" s="209">
        <v>0.947945205479452</v>
      </c>
      <c r="AC1240" s="155">
        <v>0.96551724137931</v>
      </c>
      <c r="AD1240" s="173">
        <v>-0.0175720358998583</v>
      </c>
    </row>
    <row r="1241" spans="1:30">
      <c r="A1241" s="175" t="s">
        <v>1085</v>
      </c>
      <c r="B1241" s="214" t="s">
        <v>1840</v>
      </c>
      <c r="C1241" s="214" t="s">
        <v>1242</v>
      </c>
      <c r="D1241" s="153">
        <v>35</v>
      </c>
      <c r="E1241" s="153">
        <v>34</v>
      </c>
      <c r="F1241" s="151">
        <v>38</v>
      </c>
      <c r="G1241" s="151">
        <v>38</v>
      </c>
      <c r="H1241" s="151">
        <v>31</v>
      </c>
      <c r="I1241" s="151">
        <v>27</v>
      </c>
      <c r="J1241" s="172">
        <v>0.9</v>
      </c>
      <c r="K1241" s="154">
        <v>0.971428571428571</v>
      </c>
      <c r="L1241" s="154">
        <v>1</v>
      </c>
      <c r="M1241" s="154">
        <v>0.870967741935484</v>
      </c>
      <c r="N1241" s="207">
        <v>801</v>
      </c>
      <c r="O1241" s="153">
        <v>724</v>
      </c>
      <c r="P1241" s="153">
        <v>34</v>
      </c>
      <c r="Q1241" s="151">
        <v>38</v>
      </c>
      <c r="R1241" s="151">
        <v>27</v>
      </c>
      <c r="S1241" s="154">
        <v>0.903870162297129</v>
      </c>
      <c r="T1241" s="154">
        <v>0.971428571428571</v>
      </c>
      <c r="U1241" s="155">
        <v>1</v>
      </c>
      <c r="V1241" s="155">
        <v>0.870967741935484</v>
      </c>
      <c r="W1241" s="173">
        <v>-0.0285714285714286</v>
      </c>
      <c r="X1241" s="158">
        <v>232</v>
      </c>
      <c r="Y1241" s="208">
        <v>206</v>
      </c>
      <c r="Z1241" s="208">
        <v>228</v>
      </c>
      <c r="AA1241" s="208">
        <v>206</v>
      </c>
      <c r="AB1241" s="209">
        <v>0.887931034482759</v>
      </c>
      <c r="AC1241" s="155">
        <v>0.903508771929825</v>
      </c>
      <c r="AD1241" s="173">
        <v>-0.0155777374470659</v>
      </c>
    </row>
    <row r="1242" spans="1:30">
      <c r="A1242" s="175" t="s">
        <v>1085</v>
      </c>
      <c r="B1242" s="214" t="s">
        <v>1840</v>
      </c>
      <c r="C1242" s="214" t="s">
        <v>1243</v>
      </c>
      <c r="D1242" s="153">
        <v>54</v>
      </c>
      <c r="E1242" s="153">
        <v>52</v>
      </c>
      <c r="F1242" s="151">
        <v>55</v>
      </c>
      <c r="G1242" s="151">
        <v>55</v>
      </c>
      <c r="H1242" s="151">
        <v>43</v>
      </c>
      <c r="I1242" s="151">
        <v>42</v>
      </c>
      <c r="J1242" s="172">
        <v>0.9</v>
      </c>
      <c r="K1242" s="154">
        <v>0.962962962962963</v>
      </c>
      <c r="L1242" s="154">
        <v>1</v>
      </c>
      <c r="M1242" s="154">
        <v>0.976744186046512</v>
      </c>
      <c r="N1242" s="207">
        <v>1171</v>
      </c>
      <c r="O1242" s="153">
        <v>1121</v>
      </c>
      <c r="P1242" s="153">
        <v>51</v>
      </c>
      <c r="Q1242" s="151">
        <v>54</v>
      </c>
      <c r="R1242" s="151">
        <v>42</v>
      </c>
      <c r="S1242" s="154">
        <v>0.957301451750641</v>
      </c>
      <c r="T1242" s="154">
        <v>0.944444444444444</v>
      </c>
      <c r="U1242" s="155">
        <v>0.981818181818182</v>
      </c>
      <c r="V1242" s="155">
        <v>0.976744186046512</v>
      </c>
      <c r="W1242" s="173">
        <v>-0.0373737373737374</v>
      </c>
      <c r="X1242" s="158">
        <v>346</v>
      </c>
      <c r="Y1242" s="208">
        <v>330</v>
      </c>
      <c r="Z1242" s="208">
        <v>333</v>
      </c>
      <c r="AA1242" s="208">
        <v>322</v>
      </c>
      <c r="AB1242" s="209">
        <v>0.953757225433526</v>
      </c>
      <c r="AC1242" s="155">
        <v>0.966966966966967</v>
      </c>
      <c r="AD1242" s="173">
        <v>-0.0132097415334409</v>
      </c>
    </row>
    <row r="1243" spans="1:30">
      <c r="A1243" s="175" t="s">
        <v>1085</v>
      </c>
      <c r="B1243" s="214" t="s">
        <v>1840</v>
      </c>
      <c r="C1243" s="214" t="s">
        <v>1244</v>
      </c>
      <c r="D1243" s="153">
        <v>47</v>
      </c>
      <c r="E1243" s="153">
        <v>47</v>
      </c>
      <c r="F1243" s="151">
        <v>47</v>
      </c>
      <c r="G1243" s="151">
        <v>47</v>
      </c>
      <c r="H1243" s="151">
        <v>38</v>
      </c>
      <c r="I1243" s="151">
        <v>38</v>
      </c>
      <c r="J1243" s="172">
        <v>0.9</v>
      </c>
      <c r="K1243" s="154">
        <v>1</v>
      </c>
      <c r="L1243" s="154">
        <v>1</v>
      </c>
      <c r="M1243" s="154">
        <v>1</v>
      </c>
      <c r="N1243" s="207">
        <v>1064</v>
      </c>
      <c r="O1243" s="153">
        <v>992</v>
      </c>
      <c r="P1243" s="153">
        <v>47</v>
      </c>
      <c r="Q1243" s="151">
        <v>47</v>
      </c>
      <c r="R1243" s="151">
        <v>38</v>
      </c>
      <c r="S1243" s="154">
        <v>0.932330827067669</v>
      </c>
      <c r="T1243" s="154">
        <v>1</v>
      </c>
      <c r="U1243" s="155">
        <v>1</v>
      </c>
      <c r="V1243" s="155">
        <v>1</v>
      </c>
      <c r="W1243" s="173">
        <v>0</v>
      </c>
      <c r="X1243" s="158">
        <v>306</v>
      </c>
      <c r="Y1243" s="208">
        <v>290</v>
      </c>
      <c r="Z1243" s="208">
        <v>309</v>
      </c>
      <c r="AA1243" s="208">
        <v>282</v>
      </c>
      <c r="AB1243" s="209">
        <v>0.947712418300654</v>
      </c>
      <c r="AC1243" s="155">
        <v>0.912621359223301</v>
      </c>
      <c r="AD1243" s="173">
        <v>0.0350910590773525</v>
      </c>
    </row>
    <row r="1244" spans="1:30">
      <c r="A1244" s="175" t="s">
        <v>1085</v>
      </c>
      <c r="B1244" s="214" t="s">
        <v>1840</v>
      </c>
      <c r="C1244" s="214" t="s">
        <v>1245</v>
      </c>
      <c r="D1244" s="153">
        <v>0</v>
      </c>
      <c r="E1244" s="153">
        <v>0</v>
      </c>
      <c r="F1244" s="151">
        <v>0</v>
      </c>
      <c r="G1244" s="151">
        <v>0</v>
      </c>
      <c r="H1244" s="151">
        <v>0</v>
      </c>
      <c r="I1244" s="151">
        <v>0</v>
      </c>
      <c r="J1244" s="172">
        <v>0.9</v>
      </c>
      <c r="K1244" s="154">
        <v>0</v>
      </c>
      <c r="L1244" s="154">
        <v>0</v>
      </c>
      <c r="M1244" s="154">
        <v>0</v>
      </c>
      <c r="N1244" s="207">
        <v>0</v>
      </c>
      <c r="O1244" s="153">
        <v>0</v>
      </c>
      <c r="P1244" s="153">
        <v>0</v>
      </c>
      <c r="Q1244" s="151">
        <v>0</v>
      </c>
      <c r="R1244" s="151">
        <v>0</v>
      </c>
      <c r="S1244" s="154">
        <v>0</v>
      </c>
      <c r="T1244" s="154">
        <v>0</v>
      </c>
      <c r="U1244" s="155">
        <v>0</v>
      </c>
      <c r="V1244" s="155">
        <v>0</v>
      </c>
      <c r="W1244" s="173">
        <v>0</v>
      </c>
      <c r="X1244" s="158">
        <v>0</v>
      </c>
      <c r="Y1244" s="208">
        <v>0</v>
      </c>
      <c r="Z1244" s="208">
        <v>0</v>
      </c>
      <c r="AA1244" s="208">
        <v>0</v>
      </c>
      <c r="AB1244" s="209">
        <v>0</v>
      </c>
      <c r="AC1244" s="155">
        <v>0</v>
      </c>
      <c r="AD1244" s="173">
        <v>0</v>
      </c>
    </row>
    <row r="1245" spans="1:30">
      <c r="A1245" s="175" t="s">
        <v>1085</v>
      </c>
      <c r="B1245" s="214" t="s">
        <v>1840</v>
      </c>
      <c r="C1245" s="214" t="s">
        <v>1246</v>
      </c>
      <c r="D1245" s="153">
        <v>51</v>
      </c>
      <c r="E1245" s="153">
        <v>50</v>
      </c>
      <c r="F1245" s="151">
        <v>50</v>
      </c>
      <c r="G1245" s="151">
        <v>49</v>
      </c>
      <c r="H1245" s="151">
        <v>43</v>
      </c>
      <c r="I1245" s="151">
        <v>43</v>
      </c>
      <c r="J1245" s="172">
        <v>0.9</v>
      </c>
      <c r="K1245" s="154">
        <v>0.980392156862745</v>
      </c>
      <c r="L1245" s="154">
        <v>0.98</v>
      </c>
      <c r="M1245" s="154">
        <v>1</v>
      </c>
      <c r="N1245" s="207">
        <v>1091</v>
      </c>
      <c r="O1245" s="153">
        <v>1066</v>
      </c>
      <c r="P1245" s="153">
        <v>50</v>
      </c>
      <c r="Q1245" s="151">
        <v>49</v>
      </c>
      <c r="R1245" s="151">
        <v>43</v>
      </c>
      <c r="S1245" s="154">
        <v>0.977085242896425</v>
      </c>
      <c r="T1245" s="154">
        <v>0.980392156862745</v>
      </c>
      <c r="U1245" s="155">
        <v>0.98</v>
      </c>
      <c r="V1245" s="155">
        <v>1</v>
      </c>
      <c r="W1245" s="173">
        <v>0.000392156862745074</v>
      </c>
      <c r="X1245" s="158">
        <v>318</v>
      </c>
      <c r="Y1245" s="208">
        <v>310</v>
      </c>
      <c r="Z1245" s="208">
        <v>330</v>
      </c>
      <c r="AA1245" s="208">
        <v>317</v>
      </c>
      <c r="AB1245" s="209">
        <v>0.974842767295597</v>
      </c>
      <c r="AC1245" s="155">
        <v>0.960606060606061</v>
      </c>
      <c r="AD1245" s="173">
        <v>0.0142367066895369</v>
      </c>
    </row>
    <row r="1246" spans="1:30">
      <c r="A1246" s="175" t="s">
        <v>1085</v>
      </c>
      <c r="B1246" s="214" t="s">
        <v>1840</v>
      </c>
      <c r="C1246" s="214" t="s">
        <v>1247</v>
      </c>
      <c r="D1246" s="153">
        <v>34</v>
      </c>
      <c r="E1246" s="153">
        <v>33</v>
      </c>
      <c r="F1246" s="151">
        <v>34</v>
      </c>
      <c r="G1246" s="151">
        <v>33</v>
      </c>
      <c r="H1246" s="151">
        <v>28</v>
      </c>
      <c r="I1246" s="151">
        <v>27</v>
      </c>
      <c r="J1246" s="172">
        <v>0.9</v>
      </c>
      <c r="K1246" s="154">
        <v>0.970588235294118</v>
      </c>
      <c r="L1246" s="154">
        <v>0.970588235294118</v>
      </c>
      <c r="M1246" s="154">
        <v>0.964285714285714</v>
      </c>
      <c r="N1246" s="207">
        <v>705</v>
      </c>
      <c r="O1246" s="153">
        <v>686</v>
      </c>
      <c r="P1246" s="153">
        <v>33</v>
      </c>
      <c r="Q1246" s="151">
        <v>33</v>
      </c>
      <c r="R1246" s="151">
        <v>27</v>
      </c>
      <c r="S1246" s="154">
        <v>0.973049645390071</v>
      </c>
      <c r="T1246" s="154">
        <v>0.970588235294118</v>
      </c>
      <c r="U1246" s="155">
        <v>0.970588235294118</v>
      </c>
      <c r="V1246" s="155">
        <v>0.964285714285714</v>
      </c>
      <c r="W1246" s="173">
        <v>0</v>
      </c>
      <c r="X1246" s="158">
        <v>211</v>
      </c>
      <c r="Y1246" s="208">
        <v>202</v>
      </c>
      <c r="Z1246" s="208">
        <v>205</v>
      </c>
      <c r="AA1246" s="208">
        <v>202</v>
      </c>
      <c r="AB1246" s="209">
        <v>0.957345971563981</v>
      </c>
      <c r="AC1246" s="155">
        <v>0.985365853658537</v>
      </c>
      <c r="AD1246" s="173">
        <v>-0.0280198820945555</v>
      </c>
    </row>
    <row r="1247" spans="1:30">
      <c r="A1247" s="175" t="s">
        <v>1085</v>
      </c>
      <c r="B1247" s="214" t="s">
        <v>1840</v>
      </c>
      <c r="C1247" s="214" t="s">
        <v>1248</v>
      </c>
      <c r="D1247" s="153">
        <v>0</v>
      </c>
      <c r="E1247" s="153">
        <v>0</v>
      </c>
      <c r="F1247" s="151">
        <v>0</v>
      </c>
      <c r="G1247" s="151">
        <v>0</v>
      </c>
      <c r="H1247" s="151">
        <v>0</v>
      </c>
      <c r="I1247" s="151">
        <v>0</v>
      </c>
      <c r="J1247" s="172">
        <v>0.9</v>
      </c>
      <c r="K1247" s="154">
        <v>0</v>
      </c>
      <c r="L1247" s="154">
        <v>0</v>
      </c>
      <c r="M1247" s="154">
        <v>0</v>
      </c>
      <c r="N1247" s="207">
        <v>0</v>
      </c>
      <c r="O1247" s="153">
        <v>0</v>
      </c>
      <c r="P1247" s="153">
        <v>0</v>
      </c>
      <c r="Q1247" s="151">
        <v>0</v>
      </c>
      <c r="R1247" s="151">
        <v>0</v>
      </c>
      <c r="S1247" s="154">
        <v>0</v>
      </c>
      <c r="T1247" s="154">
        <v>0</v>
      </c>
      <c r="U1247" s="155">
        <v>0</v>
      </c>
      <c r="V1247" s="155">
        <v>0</v>
      </c>
      <c r="W1247" s="173">
        <v>0</v>
      </c>
      <c r="X1247" s="158">
        <v>0</v>
      </c>
      <c r="Y1247" s="208">
        <v>0</v>
      </c>
      <c r="Z1247" s="208">
        <v>0</v>
      </c>
      <c r="AA1247" s="208">
        <v>0</v>
      </c>
      <c r="AB1247" s="209">
        <v>0</v>
      </c>
      <c r="AC1247" s="155">
        <v>0</v>
      </c>
      <c r="AD1247" s="173">
        <v>0</v>
      </c>
    </row>
    <row r="1248" spans="1:30">
      <c r="A1248" s="175" t="s">
        <v>1085</v>
      </c>
      <c r="B1248" s="214" t="s">
        <v>1840</v>
      </c>
      <c r="C1248" s="214" t="s">
        <v>1249</v>
      </c>
      <c r="D1248" s="153">
        <v>0</v>
      </c>
      <c r="E1248" s="153">
        <v>0</v>
      </c>
      <c r="F1248" s="151">
        <v>0</v>
      </c>
      <c r="G1248" s="151">
        <v>0</v>
      </c>
      <c r="H1248" s="151">
        <v>0</v>
      </c>
      <c r="I1248" s="151">
        <v>0</v>
      </c>
      <c r="J1248" s="172">
        <v>0.9</v>
      </c>
      <c r="K1248" s="154">
        <v>0</v>
      </c>
      <c r="L1248" s="154">
        <v>0</v>
      </c>
      <c r="M1248" s="154">
        <v>0</v>
      </c>
      <c r="N1248" s="207">
        <v>0</v>
      </c>
      <c r="O1248" s="153">
        <v>0</v>
      </c>
      <c r="P1248" s="153">
        <v>0</v>
      </c>
      <c r="Q1248" s="151">
        <v>0</v>
      </c>
      <c r="R1248" s="151">
        <v>0</v>
      </c>
      <c r="S1248" s="154">
        <v>0</v>
      </c>
      <c r="T1248" s="154">
        <v>0</v>
      </c>
      <c r="U1248" s="155">
        <v>0</v>
      </c>
      <c r="V1248" s="155">
        <v>0</v>
      </c>
      <c r="W1248" s="173">
        <v>0</v>
      </c>
      <c r="X1248" s="158">
        <v>0</v>
      </c>
      <c r="Y1248" s="208">
        <v>0</v>
      </c>
      <c r="Z1248" s="208">
        <v>0</v>
      </c>
      <c r="AA1248" s="208">
        <v>0</v>
      </c>
      <c r="AB1248" s="209">
        <v>0</v>
      </c>
      <c r="AC1248" s="155">
        <v>0</v>
      </c>
      <c r="AD1248" s="173">
        <v>0</v>
      </c>
    </row>
    <row r="1249" spans="1:30">
      <c r="A1249" s="175" t="s">
        <v>1085</v>
      </c>
      <c r="B1249" s="214" t="s">
        <v>1841</v>
      </c>
      <c r="C1249" s="214" t="s">
        <v>1250</v>
      </c>
      <c r="D1249" s="153">
        <v>15</v>
      </c>
      <c r="E1249" s="153">
        <v>15</v>
      </c>
      <c r="F1249" s="151">
        <v>17</v>
      </c>
      <c r="G1249" s="151">
        <v>17</v>
      </c>
      <c r="H1249" s="151">
        <v>15</v>
      </c>
      <c r="I1249" s="151">
        <v>15</v>
      </c>
      <c r="J1249" s="172">
        <v>0.9</v>
      </c>
      <c r="K1249" s="154">
        <v>1</v>
      </c>
      <c r="L1249" s="154">
        <v>1</v>
      </c>
      <c r="M1249" s="154">
        <v>1</v>
      </c>
      <c r="N1249" s="207">
        <v>378</v>
      </c>
      <c r="O1249" s="153">
        <v>342</v>
      </c>
      <c r="P1249" s="153">
        <v>14</v>
      </c>
      <c r="Q1249" s="151">
        <v>15</v>
      </c>
      <c r="R1249" s="151">
        <v>14</v>
      </c>
      <c r="S1249" s="154">
        <v>0.904761904761905</v>
      </c>
      <c r="T1249" s="154">
        <v>0.933333333333333</v>
      </c>
      <c r="U1249" s="155">
        <v>0.882352941176471</v>
      </c>
      <c r="V1249" s="155">
        <v>0.933333333333333</v>
      </c>
      <c r="W1249" s="173">
        <v>0.0509803921568628</v>
      </c>
      <c r="X1249" s="158">
        <v>107</v>
      </c>
      <c r="Y1249" s="208">
        <v>94</v>
      </c>
      <c r="Z1249" s="208">
        <v>115</v>
      </c>
      <c r="AA1249" s="208">
        <v>102</v>
      </c>
      <c r="AB1249" s="209">
        <v>0.878504672897196</v>
      </c>
      <c r="AC1249" s="155">
        <v>0.88695652173913</v>
      </c>
      <c r="AD1249" s="173">
        <v>-0.00845184884193417</v>
      </c>
    </row>
    <row r="1250" spans="1:30">
      <c r="A1250" s="175" t="s">
        <v>1085</v>
      </c>
      <c r="B1250" s="214" t="s">
        <v>1841</v>
      </c>
      <c r="C1250" s="214" t="s">
        <v>1251</v>
      </c>
      <c r="D1250" s="153">
        <v>0</v>
      </c>
      <c r="E1250" s="153">
        <v>0</v>
      </c>
      <c r="F1250" s="151">
        <v>0</v>
      </c>
      <c r="G1250" s="151">
        <v>0</v>
      </c>
      <c r="H1250" s="151">
        <v>0</v>
      </c>
      <c r="I1250" s="151">
        <v>0</v>
      </c>
      <c r="J1250" s="172">
        <v>0.9</v>
      </c>
      <c r="K1250" s="154">
        <v>0</v>
      </c>
      <c r="L1250" s="154">
        <v>0</v>
      </c>
      <c r="M1250" s="154">
        <v>0</v>
      </c>
      <c r="N1250" s="207">
        <v>0</v>
      </c>
      <c r="O1250" s="153">
        <v>0</v>
      </c>
      <c r="P1250" s="153">
        <v>0</v>
      </c>
      <c r="Q1250" s="151">
        <v>0</v>
      </c>
      <c r="R1250" s="151">
        <v>0</v>
      </c>
      <c r="S1250" s="154">
        <v>0</v>
      </c>
      <c r="T1250" s="154">
        <v>0</v>
      </c>
      <c r="U1250" s="155">
        <v>0</v>
      </c>
      <c r="V1250" s="155">
        <v>0</v>
      </c>
      <c r="W1250" s="173">
        <v>0</v>
      </c>
      <c r="X1250" s="158">
        <v>0</v>
      </c>
      <c r="Y1250" s="208">
        <v>0</v>
      </c>
      <c r="Z1250" s="208">
        <v>0</v>
      </c>
      <c r="AA1250" s="208">
        <v>0</v>
      </c>
      <c r="AB1250" s="209">
        <v>0</v>
      </c>
      <c r="AC1250" s="155">
        <v>0</v>
      </c>
      <c r="AD1250" s="173">
        <v>0</v>
      </c>
    </row>
    <row r="1251" spans="1:30">
      <c r="A1251" s="175" t="s">
        <v>1085</v>
      </c>
      <c r="B1251" s="214" t="s">
        <v>1841</v>
      </c>
      <c r="C1251" s="214" t="s">
        <v>1252</v>
      </c>
      <c r="D1251" s="153">
        <v>66</v>
      </c>
      <c r="E1251" s="153">
        <v>65</v>
      </c>
      <c r="F1251" s="151">
        <v>66</v>
      </c>
      <c r="G1251" s="151">
        <v>65</v>
      </c>
      <c r="H1251" s="151">
        <v>51</v>
      </c>
      <c r="I1251" s="151">
        <v>50</v>
      </c>
      <c r="J1251" s="172">
        <v>0.9</v>
      </c>
      <c r="K1251" s="154">
        <v>0.984848484848485</v>
      </c>
      <c r="L1251" s="154">
        <v>0.984848484848485</v>
      </c>
      <c r="M1251" s="154">
        <v>0.980392156862745</v>
      </c>
      <c r="N1251" s="207">
        <v>1428</v>
      </c>
      <c r="O1251" s="153">
        <v>1381</v>
      </c>
      <c r="P1251" s="153">
        <v>65</v>
      </c>
      <c r="Q1251" s="151">
        <v>65</v>
      </c>
      <c r="R1251" s="151">
        <v>50</v>
      </c>
      <c r="S1251" s="154">
        <v>0.967086834733894</v>
      </c>
      <c r="T1251" s="154">
        <v>0.984848484848485</v>
      </c>
      <c r="U1251" s="155">
        <v>0.984848484848485</v>
      </c>
      <c r="V1251" s="155">
        <v>0.980392156862745</v>
      </c>
      <c r="W1251" s="173">
        <v>0</v>
      </c>
      <c r="X1251" s="158">
        <v>415</v>
      </c>
      <c r="Y1251" s="208">
        <v>405</v>
      </c>
      <c r="Z1251" s="208">
        <v>409</v>
      </c>
      <c r="AA1251" s="208">
        <v>398</v>
      </c>
      <c r="AB1251" s="209">
        <v>0.975903614457831</v>
      </c>
      <c r="AC1251" s="155">
        <v>0.973105134474328</v>
      </c>
      <c r="AD1251" s="173">
        <v>0.00279847998350369</v>
      </c>
    </row>
    <row r="1252" spans="1:30">
      <c r="A1252" s="175" t="s">
        <v>1085</v>
      </c>
      <c r="B1252" s="214" t="s">
        <v>1841</v>
      </c>
      <c r="C1252" s="214" t="s">
        <v>1253</v>
      </c>
      <c r="D1252" s="153">
        <v>73</v>
      </c>
      <c r="E1252" s="153">
        <v>71</v>
      </c>
      <c r="F1252" s="151">
        <v>73</v>
      </c>
      <c r="G1252" s="151">
        <v>72</v>
      </c>
      <c r="H1252" s="151">
        <v>69</v>
      </c>
      <c r="I1252" s="151">
        <v>69</v>
      </c>
      <c r="J1252" s="172">
        <v>0.9</v>
      </c>
      <c r="K1252" s="154">
        <v>0.972602739726027</v>
      </c>
      <c r="L1252" s="154">
        <v>0.986301369863014</v>
      </c>
      <c r="M1252" s="154">
        <v>1</v>
      </c>
      <c r="N1252" s="207">
        <v>1683</v>
      </c>
      <c r="O1252" s="153">
        <v>1563</v>
      </c>
      <c r="P1252" s="153">
        <v>67</v>
      </c>
      <c r="Q1252" s="151">
        <v>70</v>
      </c>
      <c r="R1252" s="151">
        <v>69</v>
      </c>
      <c r="S1252" s="154">
        <v>0.928698752228164</v>
      </c>
      <c r="T1252" s="154">
        <v>0.917808219178082</v>
      </c>
      <c r="U1252" s="155">
        <v>0.958904109589041</v>
      </c>
      <c r="V1252" s="155">
        <v>1</v>
      </c>
      <c r="W1252" s="173">
        <v>-0.0410958904109588</v>
      </c>
      <c r="X1252" s="158">
        <v>489</v>
      </c>
      <c r="Y1252" s="208">
        <v>458</v>
      </c>
      <c r="Z1252" s="208">
        <v>492</v>
      </c>
      <c r="AA1252" s="208">
        <v>455</v>
      </c>
      <c r="AB1252" s="209">
        <v>0.936605316973415</v>
      </c>
      <c r="AC1252" s="155">
        <v>0.92479674796748</v>
      </c>
      <c r="AD1252" s="173">
        <v>0.0118085690059354</v>
      </c>
    </row>
    <row r="1253" spans="1:30">
      <c r="A1253" s="175" t="s">
        <v>1085</v>
      </c>
      <c r="B1253" s="214" t="s">
        <v>1841</v>
      </c>
      <c r="C1253" s="214" t="s">
        <v>1254</v>
      </c>
      <c r="D1253" s="153">
        <v>0</v>
      </c>
      <c r="E1253" s="153">
        <v>0</v>
      </c>
      <c r="F1253" s="151">
        <v>0</v>
      </c>
      <c r="G1253" s="151">
        <v>0</v>
      </c>
      <c r="H1253" s="151">
        <v>0</v>
      </c>
      <c r="I1253" s="151">
        <v>0</v>
      </c>
      <c r="J1253" s="172">
        <v>0.9</v>
      </c>
      <c r="K1253" s="154">
        <v>0</v>
      </c>
      <c r="L1253" s="154">
        <v>0</v>
      </c>
      <c r="M1253" s="154">
        <v>0</v>
      </c>
      <c r="N1253" s="207">
        <v>0</v>
      </c>
      <c r="O1253" s="153">
        <v>0</v>
      </c>
      <c r="P1253" s="153">
        <v>0</v>
      </c>
      <c r="Q1253" s="151">
        <v>0</v>
      </c>
      <c r="R1253" s="151">
        <v>0</v>
      </c>
      <c r="S1253" s="154">
        <v>0</v>
      </c>
      <c r="T1253" s="154">
        <v>0</v>
      </c>
      <c r="U1253" s="155">
        <v>0</v>
      </c>
      <c r="V1253" s="155">
        <v>0</v>
      </c>
      <c r="W1253" s="173">
        <v>0</v>
      </c>
      <c r="X1253" s="158">
        <v>0</v>
      </c>
      <c r="Y1253" s="208">
        <v>0</v>
      </c>
      <c r="Z1253" s="208">
        <v>0</v>
      </c>
      <c r="AA1253" s="208">
        <v>0</v>
      </c>
      <c r="AB1253" s="209">
        <v>0</v>
      </c>
      <c r="AC1253" s="155">
        <v>0</v>
      </c>
      <c r="AD1253" s="173">
        <v>0</v>
      </c>
    </row>
    <row r="1254" spans="1:30">
      <c r="A1254" s="175" t="s">
        <v>1085</v>
      </c>
      <c r="B1254" s="214" t="s">
        <v>1841</v>
      </c>
      <c r="C1254" s="214" t="s">
        <v>1255</v>
      </c>
      <c r="D1254" s="153">
        <v>53</v>
      </c>
      <c r="E1254" s="153">
        <v>53</v>
      </c>
      <c r="F1254" s="151">
        <v>59</v>
      </c>
      <c r="G1254" s="151">
        <v>59</v>
      </c>
      <c r="H1254" s="151">
        <v>48</v>
      </c>
      <c r="I1254" s="151">
        <v>48</v>
      </c>
      <c r="J1254" s="172">
        <v>0.9</v>
      </c>
      <c r="K1254" s="154">
        <v>1</v>
      </c>
      <c r="L1254" s="154">
        <v>1</v>
      </c>
      <c r="M1254" s="154">
        <v>1</v>
      </c>
      <c r="N1254" s="207">
        <v>1260</v>
      </c>
      <c r="O1254" s="153">
        <v>1173</v>
      </c>
      <c r="P1254" s="153">
        <v>50</v>
      </c>
      <c r="Q1254" s="151">
        <v>54</v>
      </c>
      <c r="R1254" s="151">
        <v>46</v>
      </c>
      <c r="S1254" s="154">
        <v>0.930952380952381</v>
      </c>
      <c r="T1254" s="154">
        <v>0.943396226415094</v>
      </c>
      <c r="U1254" s="155">
        <v>0.915254237288136</v>
      </c>
      <c r="V1254" s="155">
        <v>0.958333333333333</v>
      </c>
      <c r="W1254" s="173">
        <v>0.0281419891269588</v>
      </c>
      <c r="X1254" s="158">
        <v>363</v>
      </c>
      <c r="Y1254" s="208">
        <v>331</v>
      </c>
      <c r="Z1254" s="208">
        <v>377</v>
      </c>
      <c r="AA1254" s="208">
        <v>351</v>
      </c>
      <c r="AB1254" s="209">
        <v>0.911845730027548</v>
      </c>
      <c r="AC1254" s="155">
        <v>0.931034482758621</v>
      </c>
      <c r="AD1254" s="173">
        <v>-0.0191887527310725</v>
      </c>
    </row>
    <row r="1255" spans="1:30">
      <c r="A1255" s="175" t="s">
        <v>1085</v>
      </c>
      <c r="B1255" s="214" t="s">
        <v>1841</v>
      </c>
      <c r="C1255" s="214" t="s">
        <v>1256</v>
      </c>
      <c r="D1255" s="153">
        <v>0</v>
      </c>
      <c r="E1255" s="153">
        <v>0</v>
      </c>
      <c r="F1255" s="151">
        <v>0</v>
      </c>
      <c r="G1255" s="151">
        <v>0</v>
      </c>
      <c r="H1255" s="151">
        <v>0</v>
      </c>
      <c r="I1255" s="151">
        <v>0</v>
      </c>
      <c r="J1255" s="172">
        <v>0.9</v>
      </c>
      <c r="K1255" s="154">
        <v>0</v>
      </c>
      <c r="L1255" s="154">
        <v>0</v>
      </c>
      <c r="M1255" s="154">
        <v>0</v>
      </c>
      <c r="N1255" s="207">
        <v>0</v>
      </c>
      <c r="O1255" s="153">
        <v>0</v>
      </c>
      <c r="P1255" s="153">
        <v>0</v>
      </c>
      <c r="Q1255" s="151">
        <v>0</v>
      </c>
      <c r="R1255" s="151">
        <v>0</v>
      </c>
      <c r="S1255" s="154">
        <v>0</v>
      </c>
      <c r="T1255" s="154">
        <v>0</v>
      </c>
      <c r="U1255" s="155">
        <v>0</v>
      </c>
      <c r="V1255" s="155">
        <v>0</v>
      </c>
      <c r="W1255" s="173">
        <v>0</v>
      </c>
      <c r="X1255" s="158">
        <v>0</v>
      </c>
      <c r="Y1255" s="208">
        <v>0</v>
      </c>
      <c r="Z1255" s="208">
        <v>0</v>
      </c>
      <c r="AA1255" s="208">
        <v>0</v>
      </c>
      <c r="AB1255" s="209">
        <v>0</v>
      </c>
      <c r="AC1255" s="155">
        <v>0</v>
      </c>
      <c r="AD1255" s="173">
        <v>0</v>
      </c>
    </row>
    <row r="1256" spans="1:30">
      <c r="A1256" s="175" t="s">
        <v>1085</v>
      </c>
      <c r="B1256" s="214" t="s">
        <v>1840</v>
      </c>
      <c r="C1256" s="214" t="s">
        <v>1257</v>
      </c>
      <c r="D1256" s="153">
        <v>0</v>
      </c>
      <c r="E1256" s="153">
        <v>0</v>
      </c>
      <c r="F1256" s="151">
        <v>0</v>
      </c>
      <c r="G1256" s="151">
        <v>0</v>
      </c>
      <c r="H1256" s="151">
        <v>0</v>
      </c>
      <c r="I1256" s="151">
        <v>0</v>
      </c>
      <c r="J1256" s="172">
        <v>0.9</v>
      </c>
      <c r="K1256" s="154">
        <v>0</v>
      </c>
      <c r="L1256" s="154">
        <v>0</v>
      </c>
      <c r="M1256" s="154">
        <v>0</v>
      </c>
      <c r="N1256" s="207">
        <v>0</v>
      </c>
      <c r="O1256" s="153">
        <v>0</v>
      </c>
      <c r="P1256" s="153">
        <v>0</v>
      </c>
      <c r="Q1256" s="151">
        <v>0</v>
      </c>
      <c r="R1256" s="151">
        <v>0</v>
      </c>
      <c r="S1256" s="154">
        <v>0</v>
      </c>
      <c r="T1256" s="154">
        <v>0</v>
      </c>
      <c r="U1256" s="155">
        <v>0</v>
      </c>
      <c r="V1256" s="155">
        <v>0</v>
      </c>
      <c r="W1256" s="173">
        <v>0</v>
      </c>
      <c r="X1256" s="158">
        <v>0</v>
      </c>
      <c r="Y1256" s="208">
        <v>0</v>
      </c>
      <c r="Z1256" s="208">
        <v>0</v>
      </c>
      <c r="AA1256" s="208">
        <v>0</v>
      </c>
      <c r="AB1256" s="209">
        <v>0</v>
      </c>
      <c r="AC1256" s="155">
        <v>0</v>
      </c>
      <c r="AD1256" s="173">
        <v>0</v>
      </c>
    </row>
    <row r="1257" spans="1:30">
      <c r="A1257" s="175" t="s">
        <v>1085</v>
      </c>
      <c r="B1257" s="214" t="s">
        <v>1840</v>
      </c>
      <c r="C1257" s="214" t="s">
        <v>1258</v>
      </c>
      <c r="D1257" s="153">
        <v>25</v>
      </c>
      <c r="E1257" s="153">
        <v>25</v>
      </c>
      <c r="F1257" s="151">
        <v>26</v>
      </c>
      <c r="G1257" s="151">
        <v>26</v>
      </c>
      <c r="H1257" s="151">
        <v>22</v>
      </c>
      <c r="I1257" s="151">
        <v>22</v>
      </c>
      <c r="J1257" s="172">
        <v>0.9</v>
      </c>
      <c r="K1257" s="154">
        <v>1</v>
      </c>
      <c r="L1257" s="154">
        <v>1</v>
      </c>
      <c r="M1257" s="154">
        <v>1</v>
      </c>
      <c r="N1257" s="207">
        <v>590</v>
      </c>
      <c r="O1257" s="153">
        <v>574</v>
      </c>
      <c r="P1257" s="153">
        <v>24</v>
      </c>
      <c r="Q1257" s="151">
        <v>26</v>
      </c>
      <c r="R1257" s="151">
        <v>22</v>
      </c>
      <c r="S1257" s="154">
        <v>0.972881355932203</v>
      </c>
      <c r="T1257" s="154">
        <v>0.96</v>
      </c>
      <c r="U1257" s="155">
        <v>1</v>
      </c>
      <c r="V1257" s="155">
        <v>1</v>
      </c>
      <c r="W1257" s="173">
        <v>-0.04</v>
      </c>
      <c r="X1257" s="158">
        <v>165</v>
      </c>
      <c r="Y1257" s="208">
        <v>163</v>
      </c>
      <c r="Z1257" s="208">
        <v>175</v>
      </c>
      <c r="AA1257" s="208">
        <v>169</v>
      </c>
      <c r="AB1257" s="209">
        <v>0.987878787878788</v>
      </c>
      <c r="AC1257" s="155">
        <v>0.965714285714286</v>
      </c>
      <c r="AD1257" s="173">
        <v>0.0221645021645022</v>
      </c>
    </row>
    <row r="1258" spans="1:30">
      <c r="A1258" s="175" t="s">
        <v>1085</v>
      </c>
      <c r="B1258" s="214" t="s">
        <v>1840</v>
      </c>
      <c r="C1258" s="214" t="s">
        <v>1259</v>
      </c>
      <c r="D1258" s="153">
        <v>31</v>
      </c>
      <c r="E1258" s="153">
        <v>31</v>
      </c>
      <c r="F1258" s="151">
        <v>31</v>
      </c>
      <c r="G1258" s="151">
        <v>30</v>
      </c>
      <c r="H1258" s="151">
        <v>31</v>
      </c>
      <c r="I1258" s="151">
        <v>31</v>
      </c>
      <c r="J1258" s="172">
        <v>0.9</v>
      </c>
      <c r="K1258" s="154">
        <v>1</v>
      </c>
      <c r="L1258" s="154">
        <v>0.967741935483871</v>
      </c>
      <c r="M1258" s="154">
        <v>1</v>
      </c>
      <c r="N1258" s="207">
        <v>737</v>
      </c>
      <c r="O1258" s="153">
        <v>722</v>
      </c>
      <c r="P1258" s="153">
        <v>31</v>
      </c>
      <c r="Q1258" s="151">
        <v>28</v>
      </c>
      <c r="R1258" s="151">
        <v>31</v>
      </c>
      <c r="S1258" s="154">
        <v>0.979647218453189</v>
      </c>
      <c r="T1258" s="154">
        <v>1</v>
      </c>
      <c r="U1258" s="155">
        <v>0.903225806451613</v>
      </c>
      <c r="V1258" s="155">
        <v>1</v>
      </c>
      <c r="W1258" s="173">
        <v>0.0967741935483871</v>
      </c>
      <c r="X1258" s="158">
        <v>213</v>
      </c>
      <c r="Y1258" s="208">
        <v>203</v>
      </c>
      <c r="Z1258" s="208">
        <v>221</v>
      </c>
      <c r="AA1258" s="208">
        <v>219</v>
      </c>
      <c r="AB1258" s="209">
        <v>0.953051643192488</v>
      </c>
      <c r="AC1258" s="155">
        <v>0.990950226244344</v>
      </c>
      <c r="AD1258" s="173">
        <v>-0.0378985830518557</v>
      </c>
    </row>
    <row r="1259" spans="1:30">
      <c r="A1259" s="175" t="s">
        <v>1085</v>
      </c>
      <c r="B1259" s="214" t="s">
        <v>1840</v>
      </c>
      <c r="C1259" s="214" t="s">
        <v>1260</v>
      </c>
      <c r="D1259" s="153">
        <v>75</v>
      </c>
      <c r="E1259" s="153">
        <v>72</v>
      </c>
      <c r="F1259" s="151">
        <v>77</v>
      </c>
      <c r="G1259" s="151">
        <v>75</v>
      </c>
      <c r="H1259" s="151">
        <v>62</v>
      </c>
      <c r="I1259" s="151">
        <v>60</v>
      </c>
      <c r="J1259" s="172">
        <v>0.9</v>
      </c>
      <c r="K1259" s="154">
        <v>0.96</v>
      </c>
      <c r="L1259" s="154">
        <v>0.974025974025974</v>
      </c>
      <c r="M1259" s="154">
        <v>0.967741935483871</v>
      </c>
      <c r="N1259" s="207">
        <v>1616</v>
      </c>
      <c r="O1259" s="153">
        <v>1568</v>
      </c>
      <c r="P1259" s="153">
        <v>70</v>
      </c>
      <c r="Q1259" s="151">
        <v>75</v>
      </c>
      <c r="R1259" s="151">
        <v>59</v>
      </c>
      <c r="S1259" s="154">
        <v>0.97029702970297</v>
      </c>
      <c r="T1259" s="154">
        <v>0.933333333333333</v>
      </c>
      <c r="U1259" s="155">
        <v>0.974025974025974</v>
      </c>
      <c r="V1259" s="155">
        <v>0.951612903225806</v>
      </c>
      <c r="W1259" s="173">
        <v>-0.0406926406926407</v>
      </c>
      <c r="X1259" s="158">
        <v>477</v>
      </c>
      <c r="Y1259" s="208">
        <v>459</v>
      </c>
      <c r="Z1259" s="208">
        <v>475</v>
      </c>
      <c r="AA1259" s="208">
        <v>460</v>
      </c>
      <c r="AB1259" s="209">
        <v>0.962264150943396</v>
      </c>
      <c r="AC1259" s="155">
        <v>0.968421052631579</v>
      </c>
      <c r="AD1259" s="173">
        <v>-0.00615690168818273</v>
      </c>
    </row>
    <row r="1260" spans="1:30">
      <c r="A1260" s="175" t="s">
        <v>1085</v>
      </c>
      <c r="B1260" s="214" t="s">
        <v>1840</v>
      </c>
      <c r="C1260" s="214" t="s">
        <v>1261</v>
      </c>
      <c r="D1260" s="153">
        <v>0</v>
      </c>
      <c r="E1260" s="153">
        <v>0</v>
      </c>
      <c r="F1260" s="151">
        <v>0</v>
      </c>
      <c r="G1260" s="151">
        <v>0</v>
      </c>
      <c r="H1260" s="151">
        <v>0</v>
      </c>
      <c r="I1260" s="151">
        <v>0</v>
      </c>
      <c r="J1260" s="172">
        <v>0.9</v>
      </c>
      <c r="K1260" s="154">
        <v>0</v>
      </c>
      <c r="L1260" s="154">
        <v>0</v>
      </c>
      <c r="M1260" s="154">
        <v>0</v>
      </c>
      <c r="N1260" s="207">
        <v>0</v>
      </c>
      <c r="O1260" s="153">
        <v>0</v>
      </c>
      <c r="P1260" s="153">
        <v>0</v>
      </c>
      <c r="Q1260" s="151">
        <v>0</v>
      </c>
      <c r="R1260" s="151">
        <v>0</v>
      </c>
      <c r="S1260" s="154">
        <v>0</v>
      </c>
      <c r="T1260" s="154">
        <v>0</v>
      </c>
      <c r="U1260" s="155">
        <v>0</v>
      </c>
      <c r="V1260" s="155">
        <v>0</v>
      </c>
      <c r="W1260" s="173">
        <v>0</v>
      </c>
      <c r="X1260" s="158">
        <v>0</v>
      </c>
      <c r="Y1260" s="208">
        <v>0</v>
      </c>
      <c r="Z1260" s="208">
        <v>0</v>
      </c>
      <c r="AA1260" s="208">
        <v>0</v>
      </c>
      <c r="AB1260" s="209">
        <v>0</v>
      </c>
      <c r="AC1260" s="155">
        <v>0</v>
      </c>
      <c r="AD1260" s="173">
        <v>0</v>
      </c>
    </row>
    <row r="1261" spans="1:30">
      <c r="A1261" s="175" t="s">
        <v>1085</v>
      </c>
      <c r="B1261" s="214" t="s">
        <v>1840</v>
      </c>
      <c r="C1261" s="214" t="s">
        <v>1262</v>
      </c>
      <c r="D1261" s="153">
        <v>33</v>
      </c>
      <c r="E1261" s="153">
        <v>32</v>
      </c>
      <c r="F1261" s="151">
        <v>33</v>
      </c>
      <c r="G1261" s="151">
        <v>32</v>
      </c>
      <c r="H1261" s="151">
        <v>25</v>
      </c>
      <c r="I1261" s="151">
        <v>24</v>
      </c>
      <c r="J1261" s="172">
        <v>0.9</v>
      </c>
      <c r="K1261" s="154">
        <v>0.96969696969697</v>
      </c>
      <c r="L1261" s="154">
        <v>0.96969696969697</v>
      </c>
      <c r="M1261" s="154">
        <v>0.96</v>
      </c>
      <c r="N1261" s="207">
        <v>722</v>
      </c>
      <c r="O1261" s="153">
        <v>661</v>
      </c>
      <c r="P1261" s="153">
        <v>31</v>
      </c>
      <c r="Q1261" s="151">
        <v>29</v>
      </c>
      <c r="R1261" s="151">
        <v>22</v>
      </c>
      <c r="S1261" s="154">
        <v>0.915512465373961</v>
      </c>
      <c r="T1261" s="154">
        <v>0.939393939393939</v>
      </c>
      <c r="U1261" s="155">
        <v>0.878787878787879</v>
      </c>
      <c r="V1261" s="155">
        <v>0.88</v>
      </c>
      <c r="W1261" s="173">
        <v>0.0606060606060607</v>
      </c>
      <c r="X1261" s="158">
        <v>202</v>
      </c>
      <c r="Y1261" s="208">
        <v>183</v>
      </c>
      <c r="Z1261" s="208">
        <v>207</v>
      </c>
      <c r="AA1261" s="208">
        <v>187</v>
      </c>
      <c r="AB1261" s="209">
        <v>0.905940594059406</v>
      </c>
      <c r="AC1261" s="155">
        <v>0.903381642512077</v>
      </c>
      <c r="AD1261" s="173">
        <v>0.00255895154732866</v>
      </c>
    </row>
    <row r="1262" spans="1:30">
      <c r="A1262" s="175" t="s">
        <v>1085</v>
      </c>
      <c r="B1262" s="214" t="s">
        <v>1840</v>
      </c>
      <c r="C1262" s="214" t="s">
        <v>1263</v>
      </c>
      <c r="D1262" s="153">
        <v>0</v>
      </c>
      <c r="E1262" s="153">
        <v>0</v>
      </c>
      <c r="F1262" s="151">
        <v>0</v>
      </c>
      <c r="G1262" s="151">
        <v>0</v>
      </c>
      <c r="H1262" s="151">
        <v>0</v>
      </c>
      <c r="I1262" s="151">
        <v>0</v>
      </c>
      <c r="J1262" s="172">
        <v>0.9</v>
      </c>
      <c r="K1262" s="154">
        <v>0</v>
      </c>
      <c r="L1262" s="154">
        <v>0</v>
      </c>
      <c r="M1262" s="154">
        <v>0</v>
      </c>
      <c r="N1262" s="207">
        <v>0</v>
      </c>
      <c r="O1262" s="153">
        <v>0</v>
      </c>
      <c r="P1262" s="153">
        <v>0</v>
      </c>
      <c r="Q1262" s="151">
        <v>0</v>
      </c>
      <c r="R1262" s="151">
        <v>0</v>
      </c>
      <c r="S1262" s="154">
        <v>0</v>
      </c>
      <c r="T1262" s="154">
        <v>0</v>
      </c>
      <c r="U1262" s="155">
        <v>0</v>
      </c>
      <c r="V1262" s="155">
        <v>0</v>
      </c>
      <c r="W1262" s="173">
        <v>0</v>
      </c>
      <c r="X1262" s="158">
        <v>0</v>
      </c>
      <c r="Y1262" s="208">
        <v>0</v>
      </c>
      <c r="Z1262" s="208">
        <v>0</v>
      </c>
      <c r="AA1262" s="208">
        <v>0</v>
      </c>
      <c r="AB1262" s="209">
        <v>0</v>
      </c>
      <c r="AC1262" s="155">
        <v>0</v>
      </c>
      <c r="AD1262" s="173">
        <v>0</v>
      </c>
    </row>
    <row r="1263" spans="1:30">
      <c r="A1263" s="175" t="s">
        <v>1085</v>
      </c>
      <c r="B1263" s="214" t="s">
        <v>1840</v>
      </c>
      <c r="C1263" s="214" t="s">
        <v>1264</v>
      </c>
      <c r="D1263" s="153">
        <v>65</v>
      </c>
      <c r="E1263" s="153">
        <v>62</v>
      </c>
      <c r="F1263" s="151">
        <v>62</v>
      </c>
      <c r="G1263" s="151">
        <v>58</v>
      </c>
      <c r="H1263" s="151">
        <v>45</v>
      </c>
      <c r="I1263" s="151">
        <v>43</v>
      </c>
      <c r="J1263" s="172">
        <v>0.9</v>
      </c>
      <c r="K1263" s="154">
        <v>0.953846153846154</v>
      </c>
      <c r="L1263" s="154">
        <v>0.935483870967742</v>
      </c>
      <c r="M1263" s="154">
        <v>0.955555555555556</v>
      </c>
      <c r="N1263" s="207">
        <v>1403</v>
      </c>
      <c r="O1263" s="153">
        <v>1320</v>
      </c>
      <c r="P1263" s="153">
        <v>59</v>
      </c>
      <c r="Q1263" s="151">
        <v>57</v>
      </c>
      <c r="R1263" s="151">
        <v>40</v>
      </c>
      <c r="S1263" s="154">
        <v>0.940841054882395</v>
      </c>
      <c r="T1263" s="154">
        <v>0.907692307692308</v>
      </c>
      <c r="U1263" s="155">
        <v>0.919354838709677</v>
      </c>
      <c r="V1263" s="155">
        <v>0.888888888888889</v>
      </c>
      <c r="W1263" s="173">
        <v>-0.0116625310173697</v>
      </c>
      <c r="X1263" s="158">
        <v>391</v>
      </c>
      <c r="Y1263" s="208">
        <v>370</v>
      </c>
      <c r="Z1263" s="208">
        <v>413</v>
      </c>
      <c r="AA1263" s="208">
        <v>387</v>
      </c>
      <c r="AB1263" s="209">
        <v>0.946291560102302</v>
      </c>
      <c r="AC1263" s="155">
        <v>0.937046004842615</v>
      </c>
      <c r="AD1263" s="173">
        <v>0.00924555525968673</v>
      </c>
    </row>
    <row r="1264" spans="1:30">
      <c r="A1264" s="175" t="s">
        <v>1085</v>
      </c>
      <c r="B1264" s="214" t="s">
        <v>1840</v>
      </c>
      <c r="C1264" s="214" t="s">
        <v>1265</v>
      </c>
      <c r="D1264" s="153">
        <v>37</v>
      </c>
      <c r="E1264" s="153">
        <v>36</v>
      </c>
      <c r="F1264" s="151">
        <v>37</v>
      </c>
      <c r="G1264" s="151">
        <v>35</v>
      </c>
      <c r="H1264" s="151">
        <v>33</v>
      </c>
      <c r="I1264" s="151">
        <v>31</v>
      </c>
      <c r="J1264" s="172">
        <v>0.9</v>
      </c>
      <c r="K1264" s="154">
        <v>0.972972972972973</v>
      </c>
      <c r="L1264" s="154">
        <v>0.945945945945946</v>
      </c>
      <c r="M1264" s="154">
        <v>0.939393939393939</v>
      </c>
      <c r="N1264" s="207">
        <v>863</v>
      </c>
      <c r="O1264" s="153">
        <v>811</v>
      </c>
      <c r="P1264" s="153">
        <v>34</v>
      </c>
      <c r="Q1264" s="151">
        <v>35</v>
      </c>
      <c r="R1264" s="151">
        <v>31</v>
      </c>
      <c r="S1264" s="154">
        <v>0.939745075318656</v>
      </c>
      <c r="T1264" s="154">
        <v>0.918918918918919</v>
      </c>
      <c r="U1264" s="155">
        <v>0.945945945945946</v>
      </c>
      <c r="V1264" s="155">
        <v>0.939393939393939</v>
      </c>
      <c r="W1264" s="173">
        <v>-0.027027027027027</v>
      </c>
      <c r="X1264" s="158">
        <v>241</v>
      </c>
      <c r="Y1264" s="208">
        <v>221</v>
      </c>
      <c r="Z1264" s="208">
        <v>248</v>
      </c>
      <c r="AA1264" s="208">
        <v>235</v>
      </c>
      <c r="AB1264" s="209">
        <v>0.91701244813278</v>
      </c>
      <c r="AC1264" s="155">
        <v>0.94758064516129</v>
      </c>
      <c r="AD1264" s="173">
        <v>-0.0305681970285103</v>
      </c>
    </row>
    <row r="1265" spans="1:30">
      <c r="A1265" s="175" t="s">
        <v>1085</v>
      </c>
      <c r="B1265" s="214" t="s">
        <v>1840</v>
      </c>
      <c r="C1265" s="214" t="s">
        <v>1266</v>
      </c>
      <c r="D1265" s="153">
        <v>0</v>
      </c>
      <c r="E1265" s="153">
        <v>0</v>
      </c>
      <c r="F1265" s="151">
        <v>0</v>
      </c>
      <c r="G1265" s="151">
        <v>0</v>
      </c>
      <c r="H1265" s="151">
        <v>0</v>
      </c>
      <c r="I1265" s="151">
        <v>0</v>
      </c>
      <c r="J1265" s="172">
        <v>0.9</v>
      </c>
      <c r="K1265" s="154">
        <v>0</v>
      </c>
      <c r="L1265" s="154">
        <v>0</v>
      </c>
      <c r="M1265" s="154">
        <v>0</v>
      </c>
      <c r="N1265" s="207">
        <v>0</v>
      </c>
      <c r="O1265" s="153">
        <v>0</v>
      </c>
      <c r="P1265" s="153">
        <v>0</v>
      </c>
      <c r="Q1265" s="151">
        <v>0</v>
      </c>
      <c r="R1265" s="151">
        <v>0</v>
      </c>
      <c r="S1265" s="154">
        <v>0</v>
      </c>
      <c r="T1265" s="154">
        <v>0</v>
      </c>
      <c r="U1265" s="155">
        <v>0</v>
      </c>
      <c r="V1265" s="155">
        <v>0</v>
      </c>
      <c r="W1265" s="173">
        <v>0</v>
      </c>
      <c r="X1265" s="158">
        <v>0</v>
      </c>
      <c r="Y1265" s="208">
        <v>0</v>
      </c>
      <c r="Z1265" s="208">
        <v>0</v>
      </c>
      <c r="AA1265" s="208">
        <v>0</v>
      </c>
      <c r="AB1265" s="209">
        <v>0</v>
      </c>
      <c r="AC1265" s="155">
        <v>0</v>
      </c>
      <c r="AD1265" s="173">
        <v>0</v>
      </c>
    </row>
    <row r="1266" spans="1:30">
      <c r="A1266" s="175" t="s">
        <v>1085</v>
      </c>
      <c r="B1266" s="214" t="s">
        <v>1842</v>
      </c>
      <c r="C1266" s="214" t="s">
        <v>1267</v>
      </c>
      <c r="D1266" s="153">
        <v>55</v>
      </c>
      <c r="E1266" s="153">
        <v>52</v>
      </c>
      <c r="F1266" s="151">
        <v>56</v>
      </c>
      <c r="G1266" s="151">
        <v>54</v>
      </c>
      <c r="H1266" s="151">
        <v>46</v>
      </c>
      <c r="I1266" s="151">
        <v>45</v>
      </c>
      <c r="J1266" s="172">
        <v>0.9</v>
      </c>
      <c r="K1266" s="154">
        <v>0.945454545454545</v>
      </c>
      <c r="L1266" s="154">
        <v>0.964285714285714</v>
      </c>
      <c r="M1266" s="154">
        <v>0.978260869565217</v>
      </c>
      <c r="N1266" s="207">
        <v>1272</v>
      </c>
      <c r="O1266" s="153">
        <v>1207</v>
      </c>
      <c r="P1266" s="153">
        <v>52</v>
      </c>
      <c r="Q1266" s="151">
        <v>53</v>
      </c>
      <c r="R1266" s="151">
        <v>44</v>
      </c>
      <c r="S1266" s="154">
        <v>0.948899371069182</v>
      </c>
      <c r="T1266" s="154">
        <v>0.945454545454545</v>
      </c>
      <c r="U1266" s="155">
        <v>0.946428571428571</v>
      </c>
      <c r="V1266" s="155">
        <v>0.956521739130435</v>
      </c>
      <c r="W1266" s="173">
        <v>-0.00097402597402596</v>
      </c>
      <c r="X1266" s="158">
        <v>365</v>
      </c>
      <c r="Y1266" s="208">
        <v>354</v>
      </c>
      <c r="Z1266" s="208">
        <v>384</v>
      </c>
      <c r="AA1266" s="208">
        <v>355</v>
      </c>
      <c r="AB1266" s="209">
        <v>0.96986301369863</v>
      </c>
      <c r="AC1266" s="155">
        <v>0.924479166666667</v>
      </c>
      <c r="AD1266" s="173">
        <v>0.0453838470319635</v>
      </c>
    </row>
    <row r="1267" spans="1:30">
      <c r="A1267" s="175" t="s">
        <v>1085</v>
      </c>
      <c r="B1267" s="214" t="s">
        <v>1841</v>
      </c>
      <c r="C1267" s="214" t="s">
        <v>1268</v>
      </c>
      <c r="D1267" s="153">
        <v>0</v>
      </c>
      <c r="E1267" s="153">
        <v>0</v>
      </c>
      <c r="F1267" s="151">
        <v>0</v>
      </c>
      <c r="G1267" s="151">
        <v>0</v>
      </c>
      <c r="H1267" s="151">
        <v>0</v>
      </c>
      <c r="I1267" s="151">
        <v>0</v>
      </c>
      <c r="J1267" s="172">
        <v>0.9</v>
      </c>
      <c r="K1267" s="154">
        <v>0</v>
      </c>
      <c r="L1267" s="154">
        <v>0</v>
      </c>
      <c r="M1267" s="154">
        <v>0</v>
      </c>
      <c r="N1267" s="207">
        <v>0</v>
      </c>
      <c r="O1267" s="153">
        <v>0</v>
      </c>
      <c r="P1267" s="153">
        <v>0</v>
      </c>
      <c r="Q1267" s="151">
        <v>0</v>
      </c>
      <c r="R1267" s="151">
        <v>0</v>
      </c>
      <c r="S1267" s="154">
        <v>0</v>
      </c>
      <c r="T1267" s="154">
        <v>0</v>
      </c>
      <c r="U1267" s="155">
        <v>0</v>
      </c>
      <c r="V1267" s="155">
        <v>0</v>
      </c>
      <c r="W1267" s="173">
        <v>0</v>
      </c>
      <c r="X1267" s="158">
        <v>0</v>
      </c>
      <c r="Y1267" s="208">
        <v>0</v>
      </c>
      <c r="Z1267" s="208">
        <v>0</v>
      </c>
      <c r="AA1267" s="208">
        <v>0</v>
      </c>
      <c r="AB1267" s="209">
        <v>0</v>
      </c>
      <c r="AC1267" s="155">
        <v>0</v>
      </c>
      <c r="AD1267" s="173">
        <v>0</v>
      </c>
    </row>
    <row r="1268" spans="1:30">
      <c r="A1268" s="175" t="s">
        <v>1085</v>
      </c>
      <c r="B1268" s="214" t="s">
        <v>1841</v>
      </c>
      <c r="C1268" s="214" t="s">
        <v>1269</v>
      </c>
      <c r="D1268" s="153">
        <v>0</v>
      </c>
      <c r="E1268" s="153">
        <v>0</v>
      </c>
      <c r="F1268" s="151">
        <v>0</v>
      </c>
      <c r="G1268" s="151">
        <v>0</v>
      </c>
      <c r="H1268" s="151">
        <v>0</v>
      </c>
      <c r="I1268" s="151">
        <v>0</v>
      </c>
      <c r="J1268" s="172">
        <v>0.9</v>
      </c>
      <c r="K1268" s="154">
        <v>0</v>
      </c>
      <c r="L1268" s="154">
        <v>0</v>
      </c>
      <c r="M1268" s="154">
        <v>0</v>
      </c>
      <c r="N1268" s="207">
        <v>0</v>
      </c>
      <c r="O1268" s="153">
        <v>0</v>
      </c>
      <c r="P1268" s="153">
        <v>0</v>
      </c>
      <c r="Q1268" s="151">
        <v>0</v>
      </c>
      <c r="R1268" s="151">
        <v>0</v>
      </c>
      <c r="S1268" s="154">
        <v>0</v>
      </c>
      <c r="T1268" s="154">
        <v>0</v>
      </c>
      <c r="U1268" s="155">
        <v>0</v>
      </c>
      <c r="V1268" s="155">
        <v>0</v>
      </c>
      <c r="W1268" s="173">
        <v>0</v>
      </c>
      <c r="X1268" s="158">
        <v>0</v>
      </c>
      <c r="Y1268" s="208">
        <v>0</v>
      </c>
      <c r="Z1268" s="208">
        <v>0</v>
      </c>
      <c r="AA1268" s="208">
        <v>0</v>
      </c>
      <c r="AB1268" s="209">
        <v>0</v>
      </c>
      <c r="AC1268" s="155">
        <v>0</v>
      </c>
      <c r="AD1268" s="173">
        <v>0</v>
      </c>
    </row>
    <row r="1269" spans="1:30">
      <c r="A1269" s="175" t="s">
        <v>1085</v>
      </c>
      <c r="B1269" s="214" t="s">
        <v>1841</v>
      </c>
      <c r="C1269" s="214" t="s">
        <v>1270</v>
      </c>
      <c r="D1269" s="153">
        <v>0</v>
      </c>
      <c r="E1269" s="153">
        <v>0</v>
      </c>
      <c r="F1269" s="151">
        <v>0</v>
      </c>
      <c r="G1269" s="151">
        <v>0</v>
      </c>
      <c r="H1269" s="151">
        <v>0</v>
      </c>
      <c r="I1269" s="151">
        <v>0</v>
      </c>
      <c r="J1269" s="172">
        <v>0.9</v>
      </c>
      <c r="K1269" s="154">
        <v>0</v>
      </c>
      <c r="L1269" s="154">
        <v>0</v>
      </c>
      <c r="M1269" s="154">
        <v>0</v>
      </c>
      <c r="N1269" s="207">
        <v>0</v>
      </c>
      <c r="O1269" s="153">
        <v>0</v>
      </c>
      <c r="P1269" s="153">
        <v>0</v>
      </c>
      <c r="Q1269" s="151">
        <v>0</v>
      </c>
      <c r="R1269" s="151">
        <v>0</v>
      </c>
      <c r="S1269" s="154">
        <v>0</v>
      </c>
      <c r="T1269" s="154">
        <v>0</v>
      </c>
      <c r="U1269" s="155">
        <v>0</v>
      </c>
      <c r="V1269" s="155">
        <v>0</v>
      </c>
      <c r="W1269" s="173">
        <v>0</v>
      </c>
      <c r="X1269" s="158">
        <v>0</v>
      </c>
      <c r="Y1269" s="208">
        <v>0</v>
      </c>
      <c r="Z1269" s="208">
        <v>0</v>
      </c>
      <c r="AA1269" s="208">
        <v>0</v>
      </c>
      <c r="AB1269" s="209">
        <v>0</v>
      </c>
      <c r="AC1269" s="155">
        <v>0</v>
      </c>
      <c r="AD1269" s="173">
        <v>0</v>
      </c>
    </row>
    <row r="1270" spans="1:30">
      <c r="A1270" s="175" t="s">
        <v>1085</v>
      </c>
      <c r="B1270" s="214" t="s">
        <v>1841</v>
      </c>
      <c r="C1270" s="214" t="s">
        <v>1271</v>
      </c>
      <c r="D1270" s="153">
        <v>77</v>
      </c>
      <c r="E1270" s="153">
        <v>72</v>
      </c>
      <c r="F1270" s="151">
        <v>76</v>
      </c>
      <c r="G1270" s="151">
        <v>72</v>
      </c>
      <c r="H1270" s="151">
        <v>65</v>
      </c>
      <c r="I1270" s="151">
        <v>60</v>
      </c>
      <c r="J1270" s="172">
        <v>0.9</v>
      </c>
      <c r="K1270" s="154">
        <v>0.935064935064935</v>
      </c>
      <c r="L1270" s="154">
        <v>0.947368421052632</v>
      </c>
      <c r="M1270" s="154">
        <v>0.923076923076923</v>
      </c>
      <c r="N1270" s="207">
        <v>1752</v>
      </c>
      <c r="O1270" s="153">
        <v>1672</v>
      </c>
      <c r="P1270" s="153">
        <v>72</v>
      </c>
      <c r="Q1270" s="151">
        <v>72</v>
      </c>
      <c r="R1270" s="151">
        <v>59</v>
      </c>
      <c r="S1270" s="154">
        <v>0.954337899543379</v>
      </c>
      <c r="T1270" s="154">
        <v>0.935064935064935</v>
      </c>
      <c r="U1270" s="155">
        <v>0.947368421052632</v>
      </c>
      <c r="V1270" s="155">
        <v>0.907692307692308</v>
      </c>
      <c r="W1270" s="173">
        <v>-0.0123034859876965</v>
      </c>
      <c r="X1270" s="158">
        <v>495</v>
      </c>
      <c r="Y1270" s="208">
        <v>462</v>
      </c>
      <c r="Z1270" s="208">
        <v>522</v>
      </c>
      <c r="AA1270" s="208">
        <v>491</v>
      </c>
      <c r="AB1270" s="209">
        <v>0.933333333333333</v>
      </c>
      <c r="AC1270" s="155">
        <v>0.940613026819923</v>
      </c>
      <c r="AD1270" s="173">
        <v>-0.00727969348659008</v>
      </c>
    </row>
    <row r="1271" spans="1:30">
      <c r="A1271" s="175" t="s">
        <v>1085</v>
      </c>
      <c r="B1271" s="214" t="s">
        <v>1841</v>
      </c>
      <c r="C1271" s="214" t="s">
        <v>1272</v>
      </c>
      <c r="D1271" s="153">
        <v>0</v>
      </c>
      <c r="E1271" s="153">
        <v>0</v>
      </c>
      <c r="F1271" s="151">
        <v>0</v>
      </c>
      <c r="G1271" s="151">
        <v>0</v>
      </c>
      <c r="H1271" s="151">
        <v>0</v>
      </c>
      <c r="I1271" s="151">
        <v>0</v>
      </c>
      <c r="J1271" s="172">
        <v>0.9</v>
      </c>
      <c r="K1271" s="154">
        <v>0</v>
      </c>
      <c r="L1271" s="154">
        <v>0</v>
      </c>
      <c r="M1271" s="154">
        <v>0</v>
      </c>
      <c r="N1271" s="207">
        <v>0</v>
      </c>
      <c r="O1271" s="153">
        <v>0</v>
      </c>
      <c r="P1271" s="153">
        <v>0</v>
      </c>
      <c r="Q1271" s="151">
        <v>0</v>
      </c>
      <c r="R1271" s="151">
        <v>0</v>
      </c>
      <c r="S1271" s="154">
        <v>0</v>
      </c>
      <c r="T1271" s="154">
        <v>0</v>
      </c>
      <c r="U1271" s="155">
        <v>0</v>
      </c>
      <c r="V1271" s="155">
        <v>0</v>
      </c>
      <c r="W1271" s="173">
        <v>0</v>
      </c>
      <c r="X1271" s="158">
        <v>0</v>
      </c>
      <c r="Y1271" s="208">
        <v>0</v>
      </c>
      <c r="Z1271" s="208">
        <v>0</v>
      </c>
      <c r="AA1271" s="208">
        <v>0</v>
      </c>
      <c r="AB1271" s="209">
        <v>0</v>
      </c>
      <c r="AC1271" s="155">
        <v>0</v>
      </c>
      <c r="AD1271" s="173">
        <v>0</v>
      </c>
    </row>
    <row r="1272" spans="1:30">
      <c r="A1272" s="175" t="s">
        <v>1085</v>
      </c>
      <c r="B1272" s="214" t="s">
        <v>1842</v>
      </c>
      <c r="C1272" s="214" t="s">
        <v>1273</v>
      </c>
      <c r="D1272" s="153">
        <v>51</v>
      </c>
      <c r="E1272" s="153">
        <v>51</v>
      </c>
      <c r="F1272" s="151">
        <v>51</v>
      </c>
      <c r="G1272" s="151">
        <v>50</v>
      </c>
      <c r="H1272" s="151">
        <v>44</v>
      </c>
      <c r="I1272" s="151">
        <v>44</v>
      </c>
      <c r="J1272" s="172">
        <v>0.9</v>
      </c>
      <c r="K1272" s="154">
        <v>1</v>
      </c>
      <c r="L1272" s="154">
        <v>0.980392156862745</v>
      </c>
      <c r="M1272" s="154">
        <v>1</v>
      </c>
      <c r="N1272" s="207">
        <v>1121</v>
      </c>
      <c r="O1272" s="153">
        <v>1073</v>
      </c>
      <c r="P1272" s="153">
        <v>49</v>
      </c>
      <c r="Q1272" s="151">
        <v>49</v>
      </c>
      <c r="R1272" s="151">
        <v>43</v>
      </c>
      <c r="S1272" s="154">
        <v>0.957181088314005</v>
      </c>
      <c r="T1272" s="154">
        <v>0.96078431372549</v>
      </c>
      <c r="U1272" s="155">
        <v>0.96078431372549</v>
      </c>
      <c r="V1272" s="155">
        <v>0.977272727272727</v>
      </c>
      <c r="W1272" s="173">
        <v>0</v>
      </c>
      <c r="X1272" s="158">
        <v>325</v>
      </c>
      <c r="Y1272" s="208">
        <v>314</v>
      </c>
      <c r="Z1272" s="208">
        <v>330</v>
      </c>
      <c r="AA1272" s="208">
        <v>312</v>
      </c>
      <c r="AB1272" s="209">
        <v>0.966153846153846</v>
      </c>
      <c r="AC1272" s="155">
        <v>0.945454545454545</v>
      </c>
      <c r="AD1272" s="173">
        <v>0.0206993006993007</v>
      </c>
    </row>
    <row r="1273" spans="1:30">
      <c r="A1273" s="175" t="s">
        <v>1085</v>
      </c>
      <c r="B1273" s="214" t="s">
        <v>1842</v>
      </c>
      <c r="C1273" s="214" t="s">
        <v>1274</v>
      </c>
      <c r="D1273" s="153">
        <v>53</v>
      </c>
      <c r="E1273" s="153">
        <v>52</v>
      </c>
      <c r="F1273" s="151">
        <v>59</v>
      </c>
      <c r="G1273" s="151">
        <v>57</v>
      </c>
      <c r="H1273" s="151">
        <v>51</v>
      </c>
      <c r="I1273" s="151">
        <v>50</v>
      </c>
      <c r="J1273" s="172">
        <v>0.9</v>
      </c>
      <c r="K1273" s="154">
        <v>0.981132075471698</v>
      </c>
      <c r="L1273" s="154">
        <v>0.966101694915254</v>
      </c>
      <c r="M1273" s="154">
        <v>0.980392156862745</v>
      </c>
      <c r="N1273" s="207">
        <v>1239</v>
      </c>
      <c r="O1273" s="153">
        <v>1185</v>
      </c>
      <c r="P1273" s="153">
        <v>52</v>
      </c>
      <c r="Q1273" s="151">
        <v>56</v>
      </c>
      <c r="R1273" s="151">
        <v>46</v>
      </c>
      <c r="S1273" s="154">
        <v>0.956416464891041</v>
      </c>
      <c r="T1273" s="154">
        <v>0.981132075471698</v>
      </c>
      <c r="U1273" s="155">
        <v>0.949152542372881</v>
      </c>
      <c r="V1273" s="155">
        <v>0.901960784313726</v>
      </c>
      <c r="W1273" s="173">
        <v>0.0319795330988167</v>
      </c>
      <c r="X1273" s="158">
        <v>359</v>
      </c>
      <c r="Y1273" s="208">
        <v>340</v>
      </c>
      <c r="Z1273" s="208">
        <v>363</v>
      </c>
      <c r="AA1273" s="208">
        <v>342</v>
      </c>
      <c r="AB1273" s="209">
        <v>0.947075208913649</v>
      </c>
      <c r="AC1273" s="155">
        <v>0.942148760330578</v>
      </c>
      <c r="AD1273" s="173">
        <v>0.00492644858307056</v>
      </c>
    </row>
    <row r="1274" spans="1:30">
      <c r="A1274" s="175" t="s">
        <v>1085</v>
      </c>
      <c r="B1274" s="214" t="s">
        <v>1842</v>
      </c>
      <c r="C1274" s="214" t="s">
        <v>1275</v>
      </c>
      <c r="D1274" s="153">
        <v>26</v>
      </c>
      <c r="E1274" s="153">
        <v>26</v>
      </c>
      <c r="F1274" s="151">
        <v>26</v>
      </c>
      <c r="G1274" s="151">
        <v>26</v>
      </c>
      <c r="H1274" s="151">
        <v>21</v>
      </c>
      <c r="I1274" s="151">
        <v>21</v>
      </c>
      <c r="J1274" s="172">
        <v>0.9</v>
      </c>
      <c r="K1274" s="154">
        <v>1</v>
      </c>
      <c r="L1274" s="154">
        <v>1</v>
      </c>
      <c r="M1274" s="154">
        <v>1</v>
      </c>
      <c r="N1274" s="207">
        <v>555</v>
      </c>
      <c r="O1274" s="153">
        <v>548</v>
      </c>
      <c r="P1274" s="153">
        <v>26</v>
      </c>
      <c r="Q1274" s="151">
        <v>26</v>
      </c>
      <c r="R1274" s="151">
        <v>21</v>
      </c>
      <c r="S1274" s="154">
        <v>0.987387387387387</v>
      </c>
      <c r="T1274" s="154">
        <v>1</v>
      </c>
      <c r="U1274" s="155">
        <v>1</v>
      </c>
      <c r="V1274" s="155">
        <v>1</v>
      </c>
      <c r="W1274" s="173">
        <v>0</v>
      </c>
      <c r="X1274" s="158">
        <v>163</v>
      </c>
      <c r="Y1274" s="208">
        <v>162</v>
      </c>
      <c r="Z1274" s="208">
        <v>163</v>
      </c>
      <c r="AA1274" s="208">
        <v>158</v>
      </c>
      <c r="AB1274" s="209">
        <v>0.993865030674847</v>
      </c>
      <c r="AC1274" s="155">
        <v>0.969325153374233</v>
      </c>
      <c r="AD1274" s="173">
        <v>0.0245398773006136</v>
      </c>
    </row>
    <row r="1275" spans="1:30">
      <c r="A1275" s="175" t="s">
        <v>1085</v>
      </c>
      <c r="B1275" s="214" t="s">
        <v>1842</v>
      </c>
      <c r="C1275" s="214" t="s">
        <v>1276</v>
      </c>
      <c r="D1275" s="153">
        <v>0</v>
      </c>
      <c r="E1275" s="153">
        <v>0</v>
      </c>
      <c r="F1275" s="151">
        <v>0</v>
      </c>
      <c r="G1275" s="151">
        <v>0</v>
      </c>
      <c r="H1275" s="151">
        <v>0</v>
      </c>
      <c r="I1275" s="151">
        <v>0</v>
      </c>
      <c r="J1275" s="172">
        <v>0.9</v>
      </c>
      <c r="K1275" s="154">
        <v>0</v>
      </c>
      <c r="L1275" s="154">
        <v>0</v>
      </c>
      <c r="M1275" s="154">
        <v>0</v>
      </c>
      <c r="N1275" s="207">
        <v>0</v>
      </c>
      <c r="O1275" s="153">
        <v>0</v>
      </c>
      <c r="P1275" s="153">
        <v>0</v>
      </c>
      <c r="Q1275" s="151">
        <v>0</v>
      </c>
      <c r="R1275" s="151">
        <v>0</v>
      </c>
      <c r="S1275" s="154">
        <v>0</v>
      </c>
      <c r="T1275" s="154">
        <v>0</v>
      </c>
      <c r="U1275" s="155">
        <v>0</v>
      </c>
      <c r="V1275" s="155">
        <v>0</v>
      </c>
      <c r="W1275" s="173">
        <v>0</v>
      </c>
      <c r="X1275" s="158">
        <v>0</v>
      </c>
      <c r="Y1275" s="208">
        <v>0</v>
      </c>
      <c r="Z1275" s="208">
        <v>0</v>
      </c>
      <c r="AA1275" s="208">
        <v>0</v>
      </c>
      <c r="AB1275" s="209">
        <v>0</v>
      </c>
      <c r="AC1275" s="155">
        <v>0</v>
      </c>
      <c r="AD1275" s="173">
        <v>0</v>
      </c>
    </row>
    <row r="1276" spans="1:30">
      <c r="A1276" s="175" t="s">
        <v>1085</v>
      </c>
      <c r="B1276" s="214" t="s">
        <v>1842</v>
      </c>
      <c r="C1276" s="214" t="s">
        <v>1277</v>
      </c>
      <c r="D1276" s="153">
        <v>0</v>
      </c>
      <c r="E1276" s="153">
        <v>0</v>
      </c>
      <c r="F1276" s="151">
        <v>0</v>
      </c>
      <c r="G1276" s="151">
        <v>0</v>
      </c>
      <c r="H1276" s="151">
        <v>0</v>
      </c>
      <c r="I1276" s="151">
        <v>0</v>
      </c>
      <c r="J1276" s="172">
        <v>0.9</v>
      </c>
      <c r="K1276" s="154">
        <v>0</v>
      </c>
      <c r="L1276" s="154">
        <v>0</v>
      </c>
      <c r="M1276" s="154">
        <v>0</v>
      </c>
      <c r="N1276" s="207">
        <v>0</v>
      </c>
      <c r="O1276" s="153">
        <v>0</v>
      </c>
      <c r="P1276" s="153">
        <v>0</v>
      </c>
      <c r="Q1276" s="151">
        <v>0</v>
      </c>
      <c r="R1276" s="151">
        <v>0</v>
      </c>
      <c r="S1276" s="154">
        <v>0</v>
      </c>
      <c r="T1276" s="154">
        <v>0</v>
      </c>
      <c r="U1276" s="155">
        <v>0</v>
      </c>
      <c r="V1276" s="155">
        <v>0</v>
      </c>
      <c r="W1276" s="173">
        <v>0</v>
      </c>
      <c r="X1276" s="158">
        <v>0</v>
      </c>
      <c r="Y1276" s="208">
        <v>0</v>
      </c>
      <c r="Z1276" s="208">
        <v>0</v>
      </c>
      <c r="AA1276" s="208">
        <v>0</v>
      </c>
      <c r="AB1276" s="209">
        <v>0</v>
      </c>
      <c r="AC1276" s="155">
        <v>0</v>
      </c>
      <c r="AD1276" s="173">
        <v>0</v>
      </c>
    </row>
    <row r="1277" spans="1:30">
      <c r="A1277" s="175" t="s">
        <v>1085</v>
      </c>
      <c r="B1277" s="214" t="s">
        <v>1842</v>
      </c>
      <c r="C1277" s="214" t="s">
        <v>1278</v>
      </c>
      <c r="D1277" s="153">
        <v>40</v>
      </c>
      <c r="E1277" s="153">
        <v>39</v>
      </c>
      <c r="F1277" s="151">
        <v>40</v>
      </c>
      <c r="G1277" s="151">
        <v>39</v>
      </c>
      <c r="H1277" s="151">
        <v>35</v>
      </c>
      <c r="I1277" s="151">
        <v>35</v>
      </c>
      <c r="J1277" s="172">
        <v>0.9</v>
      </c>
      <c r="K1277" s="154">
        <v>0.975</v>
      </c>
      <c r="L1277" s="154">
        <v>0.975</v>
      </c>
      <c r="M1277" s="154">
        <v>1</v>
      </c>
      <c r="N1277" s="207">
        <v>898</v>
      </c>
      <c r="O1277" s="153">
        <v>844</v>
      </c>
      <c r="P1277" s="153">
        <v>39</v>
      </c>
      <c r="Q1277" s="151">
        <v>39</v>
      </c>
      <c r="R1277" s="151">
        <v>34</v>
      </c>
      <c r="S1277" s="154">
        <v>0.939866369710468</v>
      </c>
      <c r="T1277" s="154">
        <v>0.975</v>
      </c>
      <c r="U1277" s="155">
        <v>0.975</v>
      </c>
      <c r="V1277" s="155">
        <v>0.971428571428571</v>
      </c>
      <c r="W1277" s="173">
        <v>0</v>
      </c>
      <c r="X1277" s="158">
        <v>261</v>
      </c>
      <c r="Y1277" s="208">
        <v>249</v>
      </c>
      <c r="Z1277" s="208">
        <v>261</v>
      </c>
      <c r="AA1277" s="208">
        <v>241</v>
      </c>
      <c r="AB1277" s="209">
        <v>0.954022988505747</v>
      </c>
      <c r="AC1277" s="155">
        <v>0.923371647509579</v>
      </c>
      <c r="AD1277" s="173">
        <v>0.0306513409961685</v>
      </c>
    </row>
    <row r="1278" spans="1:30">
      <c r="A1278" s="175" t="s">
        <v>1085</v>
      </c>
      <c r="B1278" s="214" t="s">
        <v>1842</v>
      </c>
      <c r="C1278" s="214" t="s">
        <v>1279</v>
      </c>
      <c r="D1278" s="153">
        <v>0</v>
      </c>
      <c r="E1278" s="153">
        <v>0</v>
      </c>
      <c r="F1278" s="151">
        <v>0</v>
      </c>
      <c r="G1278" s="151">
        <v>0</v>
      </c>
      <c r="H1278" s="151">
        <v>0</v>
      </c>
      <c r="I1278" s="151">
        <v>0</v>
      </c>
      <c r="J1278" s="172">
        <v>0.9</v>
      </c>
      <c r="K1278" s="154">
        <v>0</v>
      </c>
      <c r="L1278" s="154">
        <v>0</v>
      </c>
      <c r="M1278" s="154">
        <v>0</v>
      </c>
      <c r="N1278" s="207">
        <v>0</v>
      </c>
      <c r="O1278" s="153">
        <v>0</v>
      </c>
      <c r="P1278" s="153">
        <v>0</v>
      </c>
      <c r="Q1278" s="151">
        <v>0</v>
      </c>
      <c r="R1278" s="151">
        <v>0</v>
      </c>
      <c r="S1278" s="154">
        <v>0</v>
      </c>
      <c r="T1278" s="154">
        <v>0</v>
      </c>
      <c r="U1278" s="155">
        <v>0</v>
      </c>
      <c r="V1278" s="155">
        <v>0</v>
      </c>
      <c r="W1278" s="173">
        <v>0</v>
      </c>
      <c r="X1278" s="158">
        <v>0</v>
      </c>
      <c r="Y1278" s="208">
        <v>0</v>
      </c>
      <c r="Z1278" s="208">
        <v>0</v>
      </c>
      <c r="AA1278" s="208">
        <v>0</v>
      </c>
      <c r="AB1278" s="209">
        <v>0</v>
      </c>
      <c r="AC1278" s="155">
        <v>0</v>
      </c>
      <c r="AD1278" s="173">
        <v>0</v>
      </c>
    </row>
    <row r="1279" spans="1:30">
      <c r="A1279" s="175" t="s">
        <v>1085</v>
      </c>
      <c r="B1279" s="214" t="s">
        <v>1842</v>
      </c>
      <c r="C1279" s="214" t="s">
        <v>1280</v>
      </c>
      <c r="D1279" s="153">
        <v>78</v>
      </c>
      <c r="E1279" s="153">
        <v>75</v>
      </c>
      <c r="F1279" s="151">
        <v>79</v>
      </c>
      <c r="G1279" s="151">
        <v>76</v>
      </c>
      <c r="H1279" s="151">
        <v>60</v>
      </c>
      <c r="I1279" s="151">
        <v>59</v>
      </c>
      <c r="J1279" s="172">
        <v>0.9</v>
      </c>
      <c r="K1279" s="154">
        <v>0.961538461538462</v>
      </c>
      <c r="L1279" s="154">
        <v>0.962025316455696</v>
      </c>
      <c r="M1279" s="154">
        <v>0.983333333333333</v>
      </c>
      <c r="N1279" s="207">
        <v>1686</v>
      </c>
      <c r="O1279" s="153">
        <v>1664</v>
      </c>
      <c r="P1279" s="153">
        <v>74</v>
      </c>
      <c r="Q1279" s="151">
        <v>76</v>
      </c>
      <c r="R1279" s="151">
        <v>59</v>
      </c>
      <c r="S1279" s="154">
        <v>0.986951364175564</v>
      </c>
      <c r="T1279" s="154">
        <v>0.948717948717949</v>
      </c>
      <c r="U1279" s="155">
        <v>0.962025316455696</v>
      </c>
      <c r="V1279" s="155">
        <v>0.983333333333333</v>
      </c>
      <c r="W1279" s="173">
        <v>-0.0133073677377475</v>
      </c>
      <c r="X1279" s="158">
        <v>484</v>
      </c>
      <c r="Y1279" s="208">
        <v>476</v>
      </c>
      <c r="Z1279" s="208">
        <v>498</v>
      </c>
      <c r="AA1279" s="208">
        <v>497</v>
      </c>
      <c r="AB1279" s="209">
        <v>0.983471074380165</v>
      </c>
      <c r="AC1279" s="155">
        <v>0.997991967871486</v>
      </c>
      <c r="AD1279" s="173">
        <v>-0.0145208934913206</v>
      </c>
    </row>
    <row r="1280" spans="1:30">
      <c r="A1280" s="175" t="s">
        <v>1085</v>
      </c>
      <c r="B1280" s="214" t="s">
        <v>1842</v>
      </c>
      <c r="C1280" s="214" t="s">
        <v>1281</v>
      </c>
      <c r="D1280" s="153">
        <v>52</v>
      </c>
      <c r="E1280" s="153">
        <v>49</v>
      </c>
      <c r="F1280" s="151">
        <v>54</v>
      </c>
      <c r="G1280" s="151">
        <v>52</v>
      </c>
      <c r="H1280" s="151">
        <v>44</v>
      </c>
      <c r="I1280" s="151">
        <v>43</v>
      </c>
      <c r="J1280" s="172">
        <v>0.9</v>
      </c>
      <c r="K1280" s="154">
        <v>0.942307692307692</v>
      </c>
      <c r="L1280" s="154">
        <v>0.962962962962963</v>
      </c>
      <c r="M1280" s="154">
        <v>0.977272727272727</v>
      </c>
      <c r="N1280" s="207">
        <v>1201</v>
      </c>
      <c r="O1280" s="153">
        <v>1011</v>
      </c>
      <c r="P1280" s="153">
        <v>49</v>
      </c>
      <c r="Q1280" s="151">
        <v>51</v>
      </c>
      <c r="R1280" s="151">
        <v>37</v>
      </c>
      <c r="S1280" s="154">
        <v>0.841798501248959</v>
      </c>
      <c r="T1280" s="154">
        <v>0.942307692307692</v>
      </c>
      <c r="U1280" s="155">
        <v>0.944444444444444</v>
      </c>
      <c r="V1280" s="155">
        <v>0.840909090909091</v>
      </c>
      <c r="W1280" s="173">
        <v>-0.00213675213675213</v>
      </c>
      <c r="X1280" s="158">
        <v>342</v>
      </c>
      <c r="Y1280" s="208">
        <v>284</v>
      </c>
      <c r="Z1280" s="208">
        <v>345</v>
      </c>
      <c r="AA1280" s="208">
        <v>295</v>
      </c>
      <c r="AB1280" s="209">
        <v>0.830409356725146</v>
      </c>
      <c r="AC1280" s="155">
        <v>0.855072463768116</v>
      </c>
      <c r="AD1280" s="173">
        <v>-0.0246631070429698</v>
      </c>
    </row>
    <row r="1281" spans="1:30">
      <c r="A1281" s="175" t="s">
        <v>1085</v>
      </c>
      <c r="B1281" s="214" t="s">
        <v>1841</v>
      </c>
      <c r="C1281" s="214" t="s">
        <v>1282</v>
      </c>
      <c r="D1281" s="153">
        <v>32</v>
      </c>
      <c r="E1281" s="153">
        <v>32</v>
      </c>
      <c r="F1281" s="151">
        <v>34</v>
      </c>
      <c r="G1281" s="151">
        <v>34</v>
      </c>
      <c r="H1281" s="151">
        <v>30</v>
      </c>
      <c r="I1281" s="151">
        <v>30</v>
      </c>
      <c r="J1281" s="172">
        <v>0.9</v>
      </c>
      <c r="K1281" s="154">
        <v>1</v>
      </c>
      <c r="L1281" s="154">
        <v>1</v>
      </c>
      <c r="M1281" s="154">
        <v>1</v>
      </c>
      <c r="N1281" s="207">
        <v>726</v>
      </c>
      <c r="O1281" s="153">
        <v>722</v>
      </c>
      <c r="P1281" s="153">
        <v>32</v>
      </c>
      <c r="Q1281" s="151">
        <v>34</v>
      </c>
      <c r="R1281" s="151">
        <v>30</v>
      </c>
      <c r="S1281" s="154">
        <v>0.994490358126722</v>
      </c>
      <c r="T1281" s="154">
        <v>1</v>
      </c>
      <c r="U1281" s="155">
        <v>1</v>
      </c>
      <c r="V1281" s="155">
        <v>1</v>
      </c>
      <c r="W1281" s="173">
        <v>0</v>
      </c>
      <c r="X1281" s="158">
        <v>207</v>
      </c>
      <c r="Y1281" s="208">
        <v>207</v>
      </c>
      <c r="Z1281" s="208">
        <v>220</v>
      </c>
      <c r="AA1281" s="208">
        <v>218</v>
      </c>
      <c r="AB1281" s="209">
        <v>1</v>
      </c>
      <c r="AC1281" s="155">
        <v>0.990909090909091</v>
      </c>
      <c r="AD1281" s="173">
        <v>0.00909090909090904</v>
      </c>
    </row>
    <row r="1282" spans="1:30">
      <c r="A1282" s="175" t="s">
        <v>1085</v>
      </c>
      <c r="B1282" s="214" t="s">
        <v>1841</v>
      </c>
      <c r="C1282" s="214" t="s">
        <v>1283</v>
      </c>
      <c r="D1282" s="153">
        <v>57</v>
      </c>
      <c r="E1282" s="153">
        <v>55</v>
      </c>
      <c r="F1282" s="151">
        <v>61</v>
      </c>
      <c r="G1282" s="151">
        <v>58</v>
      </c>
      <c r="H1282" s="151">
        <v>50</v>
      </c>
      <c r="I1282" s="151">
        <v>48</v>
      </c>
      <c r="J1282" s="172">
        <v>0.9</v>
      </c>
      <c r="K1282" s="154">
        <v>0.964912280701754</v>
      </c>
      <c r="L1282" s="154">
        <v>0.950819672131147</v>
      </c>
      <c r="M1282" s="154">
        <v>0.96</v>
      </c>
      <c r="N1282" s="207">
        <v>1363</v>
      </c>
      <c r="O1282" s="153">
        <v>1317</v>
      </c>
      <c r="P1282" s="153">
        <v>55</v>
      </c>
      <c r="Q1282" s="151">
        <v>57</v>
      </c>
      <c r="R1282" s="151">
        <v>48</v>
      </c>
      <c r="S1282" s="154">
        <v>0.966250917094644</v>
      </c>
      <c r="T1282" s="154">
        <v>0.964912280701754</v>
      </c>
      <c r="U1282" s="155">
        <v>0.934426229508197</v>
      </c>
      <c r="V1282" s="155">
        <v>0.96</v>
      </c>
      <c r="W1282" s="173">
        <v>0.0304860511935576</v>
      </c>
      <c r="X1282" s="158">
        <v>384</v>
      </c>
      <c r="Y1282" s="208">
        <v>367</v>
      </c>
      <c r="Z1282" s="208">
        <v>405</v>
      </c>
      <c r="AA1282" s="208">
        <v>392</v>
      </c>
      <c r="AB1282" s="209">
        <v>0.955729166666667</v>
      </c>
      <c r="AC1282" s="155">
        <v>0.967901234567901</v>
      </c>
      <c r="AD1282" s="173">
        <v>-0.0121720679012346</v>
      </c>
    </row>
    <row r="1283" spans="1:30">
      <c r="A1283" s="175" t="s">
        <v>1085</v>
      </c>
      <c r="B1283" s="214" t="s">
        <v>1841</v>
      </c>
      <c r="C1283" s="214" t="s">
        <v>1284</v>
      </c>
      <c r="D1283" s="153">
        <v>31</v>
      </c>
      <c r="E1283" s="153">
        <v>31</v>
      </c>
      <c r="F1283" s="151">
        <v>34</v>
      </c>
      <c r="G1283" s="151">
        <v>34</v>
      </c>
      <c r="H1283" s="151">
        <v>28</v>
      </c>
      <c r="I1283" s="151">
        <v>27</v>
      </c>
      <c r="J1283" s="172">
        <v>0.9</v>
      </c>
      <c r="K1283" s="154">
        <v>1</v>
      </c>
      <c r="L1283" s="154">
        <v>1</v>
      </c>
      <c r="M1283" s="154">
        <v>0.964285714285714</v>
      </c>
      <c r="N1283" s="207">
        <v>705</v>
      </c>
      <c r="O1283" s="153">
        <v>686</v>
      </c>
      <c r="P1283" s="153">
        <v>31</v>
      </c>
      <c r="Q1283" s="151">
        <v>34</v>
      </c>
      <c r="R1283" s="151">
        <v>24</v>
      </c>
      <c r="S1283" s="154">
        <v>0.973049645390071</v>
      </c>
      <c r="T1283" s="154">
        <v>1</v>
      </c>
      <c r="U1283" s="155">
        <v>1</v>
      </c>
      <c r="V1283" s="155">
        <v>0.857142857142857</v>
      </c>
      <c r="W1283" s="173">
        <v>0</v>
      </c>
      <c r="X1283" s="158">
        <v>206</v>
      </c>
      <c r="Y1283" s="208">
        <v>196</v>
      </c>
      <c r="Z1283" s="208">
        <v>201</v>
      </c>
      <c r="AA1283" s="208">
        <v>198</v>
      </c>
      <c r="AB1283" s="209">
        <v>0.951456310679612</v>
      </c>
      <c r="AC1283" s="155">
        <v>0.985074626865672</v>
      </c>
      <c r="AD1283" s="173">
        <v>-0.0336183161860599</v>
      </c>
    </row>
    <row r="1284" spans="1:30">
      <c r="A1284" s="175" t="s">
        <v>1085</v>
      </c>
      <c r="B1284" s="214" t="s">
        <v>1841</v>
      </c>
      <c r="C1284" s="214" t="s">
        <v>1285</v>
      </c>
      <c r="D1284" s="153">
        <v>67</v>
      </c>
      <c r="E1284" s="153">
        <v>67</v>
      </c>
      <c r="F1284" s="151">
        <v>69</v>
      </c>
      <c r="G1284" s="151">
        <v>68</v>
      </c>
      <c r="H1284" s="151">
        <v>54</v>
      </c>
      <c r="I1284" s="151">
        <v>52</v>
      </c>
      <c r="J1284" s="172">
        <v>0.9</v>
      </c>
      <c r="K1284" s="154">
        <v>1</v>
      </c>
      <c r="L1284" s="154">
        <v>0.985507246376812</v>
      </c>
      <c r="M1284" s="154">
        <v>0.962962962962963</v>
      </c>
      <c r="N1284" s="207">
        <v>1505</v>
      </c>
      <c r="O1284" s="153">
        <v>1415</v>
      </c>
      <c r="P1284" s="153">
        <v>66</v>
      </c>
      <c r="Q1284" s="151">
        <v>66</v>
      </c>
      <c r="R1284" s="151">
        <v>50</v>
      </c>
      <c r="S1284" s="154">
        <v>0.940199335548173</v>
      </c>
      <c r="T1284" s="154">
        <v>0.985074626865672</v>
      </c>
      <c r="U1284" s="155">
        <v>0.956521739130435</v>
      </c>
      <c r="V1284" s="155">
        <v>0.925925925925926</v>
      </c>
      <c r="W1284" s="173">
        <v>0.0285528877352368</v>
      </c>
      <c r="X1284" s="158">
        <v>432</v>
      </c>
      <c r="Y1284" s="208">
        <v>408</v>
      </c>
      <c r="Z1284" s="208">
        <v>443</v>
      </c>
      <c r="AA1284" s="208">
        <v>418</v>
      </c>
      <c r="AB1284" s="209">
        <v>0.944444444444444</v>
      </c>
      <c r="AC1284" s="155">
        <v>0.943566591422122</v>
      </c>
      <c r="AD1284" s="173">
        <v>0.000877853022322572</v>
      </c>
    </row>
    <row r="1285" spans="1:30">
      <c r="A1285" s="175" t="s">
        <v>1085</v>
      </c>
      <c r="B1285" s="214" t="s">
        <v>1841</v>
      </c>
      <c r="C1285" s="214" t="s">
        <v>1286</v>
      </c>
      <c r="D1285" s="153">
        <v>0</v>
      </c>
      <c r="E1285" s="153">
        <v>0</v>
      </c>
      <c r="F1285" s="151">
        <v>0</v>
      </c>
      <c r="G1285" s="151">
        <v>0</v>
      </c>
      <c r="H1285" s="151">
        <v>0</v>
      </c>
      <c r="I1285" s="151">
        <v>0</v>
      </c>
      <c r="J1285" s="172">
        <v>0.9</v>
      </c>
      <c r="K1285" s="154">
        <v>0</v>
      </c>
      <c r="L1285" s="154">
        <v>0</v>
      </c>
      <c r="M1285" s="154">
        <v>0</v>
      </c>
      <c r="N1285" s="207">
        <v>0</v>
      </c>
      <c r="O1285" s="153">
        <v>0</v>
      </c>
      <c r="P1285" s="153">
        <v>0</v>
      </c>
      <c r="Q1285" s="151">
        <v>0</v>
      </c>
      <c r="R1285" s="151">
        <v>0</v>
      </c>
      <c r="S1285" s="154">
        <v>0</v>
      </c>
      <c r="T1285" s="154">
        <v>0</v>
      </c>
      <c r="U1285" s="155">
        <v>0</v>
      </c>
      <c r="V1285" s="155">
        <v>0</v>
      </c>
      <c r="W1285" s="173">
        <v>0</v>
      </c>
      <c r="X1285" s="158">
        <v>0</v>
      </c>
      <c r="Y1285" s="208">
        <v>0</v>
      </c>
      <c r="Z1285" s="208">
        <v>0</v>
      </c>
      <c r="AA1285" s="208">
        <v>0</v>
      </c>
      <c r="AB1285" s="209">
        <v>0</v>
      </c>
      <c r="AC1285" s="155">
        <v>0</v>
      </c>
      <c r="AD1285" s="173">
        <v>0</v>
      </c>
    </row>
    <row r="1286" spans="1:30">
      <c r="A1286" s="175" t="s">
        <v>1085</v>
      </c>
      <c r="B1286" s="214" t="s">
        <v>1843</v>
      </c>
      <c r="C1286" s="214" t="s">
        <v>1287</v>
      </c>
      <c r="D1286" s="153">
        <v>40</v>
      </c>
      <c r="E1286" s="153">
        <v>40</v>
      </c>
      <c r="F1286" s="151">
        <v>39</v>
      </c>
      <c r="G1286" s="151">
        <v>39</v>
      </c>
      <c r="H1286" s="151">
        <v>32</v>
      </c>
      <c r="I1286" s="151">
        <v>32</v>
      </c>
      <c r="J1286" s="172">
        <v>0.9</v>
      </c>
      <c r="K1286" s="154">
        <v>1</v>
      </c>
      <c r="L1286" s="154">
        <v>1</v>
      </c>
      <c r="M1286" s="154">
        <v>1</v>
      </c>
      <c r="N1286" s="207">
        <v>872</v>
      </c>
      <c r="O1286" s="153">
        <v>865</v>
      </c>
      <c r="P1286" s="153">
        <v>40</v>
      </c>
      <c r="Q1286" s="151">
        <v>39</v>
      </c>
      <c r="R1286" s="151">
        <v>32</v>
      </c>
      <c r="S1286" s="154">
        <v>0.99197247706422</v>
      </c>
      <c r="T1286" s="154">
        <v>1</v>
      </c>
      <c r="U1286" s="155">
        <v>1</v>
      </c>
      <c r="V1286" s="155">
        <v>1</v>
      </c>
      <c r="W1286" s="173">
        <v>0</v>
      </c>
      <c r="X1286" s="158">
        <v>258</v>
      </c>
      <c r="Y1286" s="208">
        <v>257</v>
      </c>
      <c r="Z1286" s="208">
        <v>250</v>
      </c>
      <c r="AA1286" s="208">
        <v>248</v>
      </c>
      <c r="AB1286" s="209">
        <v>0.996124031007752</v>
      </c>
      <c r="AC1286" s="155">
        <v>0.992</v>
      </c>
      <c r="AD1286" s="173">
        <v>0.00412403100775194</v>
      </c>
    </row>
    <row r="1287" spans="1:30">
      <c r="A1287" s="175" t="s">
        <v>1085</v>
      </c>
      <c r="B1287" s="214" t="s">
        <v>1843</v>
      </c>
      <c r="C1287" s="214" t="s">
        <v>1288</v>
      </c>
      <c r="D1287" s="153">
        <v>47</v>
      </c>
      <c r="E1287" s="153">
        <v>47</v>
      </c>
      <c r="F1287" s="151">
        <v>42</v>
      </c>
      <c r="G1287" s="151">
        <v>42</v>
      </c>
      <c r="H1287" s="151">
        <v>33</v>
      </c>
      <c r="I1287" s="151">
        <v>32</v>
      </c>
      <c r="J1287" s="172">
        <v>0.9</v>
      </c>
      <c r="K1287" s="154">
        <v>1</v>
      </c>
      <c r="L1287" s="154">
        <v>1</v>
      </c>
      <c r="M1287" s="154">
        <v>0.96969696969697</v>
      </c>
      <c r="N1287" s="207">
        <v>957</v>
      </c>
      <c r="O1287" s="153">
        <v>906</v>
      </c>
      <c r="P1287" s="153">
        <v>43</v>
      </c>
      <c r="Q1287" s="151">
        <v>42</v>
      </c>
      <c r="R1287" s="151">
        <v>30</v>
      </c>
      <c r="S1287" s="154">
        <v>0.946708463949843</v>
      </c>
      <c r="T1287" s="154">
        <v>0.914893617021277</v>
      </c>
      <c r="U1287" s="155">
        <v>1</v>
      </c>
      <c r="V1287" s="155">
        <v>0.909090909090909</v>
      </c>
      <c r="W1287" s="173">
        <v>-0.0851063829787234</v>
      </c>
      <c r="X1287" s="158">
        <v>279</v>
      </c>
      <c r="Y1287" s="208">
        <v>267</v>
      </c>
      <c r="Z1287" s="208">
        <v>278</v>
      </c>
      <c r="AA1287" s="208">
        <v>262</v>
      </c>
      <c r="AB1287" s="209">
        <v>0.956989247311828</v>
      </c>
      <c r="AC1287" s="155">
        <v>0.942446043165468</v>
      </c>
      <c r="AD1287" s="173">
        <v>0.0145432041463603</v>
      </c>
    </row>
    <row r="1288" spans="1:30">
      <c r="A1288" s="175" t="s">
        <v>1085</v>
      </c>
      <c r="B1288" s="214" t="s">
        <v>1843</v>
      </c>
      <c r="C1288" s="214" t="s">
        <v>1289</v>
      </c>
      <c r="D1288" s="153">
        <v>48</v>
      </c>
      <c r="E1288" s="153">
        <v>46</v>
      </c>
      <c r="F1288" s="151">
        <v>42</v>
      </c>
      <c r="G1288" s="151">
        <v>41</v>
      </c>
      <c r="H1288" s="151">
        <v>34</v>
      </c>
      <c r="I1288" s="151">
        <v>33</v>
      </c>
      <c r="J1288" s="172">
        <v>0.9</v>
      </c>
      <c r="K1288" s="154">
        <v>0.958333333333333</v>
      </c>
      <c r="L1288" s="154">
        <v>0.976190476190476</v>
      </c>
      <c r="M1288" s="154">
        <v>0.970588235294118</v>
      </c>
      <c r="N1288" s="207">
        <v>1015</v>
      </c>
      <c r="O1288" s="153">
        <v>927</v>
      </c>
      <c r="P1288" s="153">
        <v>42</v>
      </c>
      <c r="Q1288" s="151">
        <v>41</v>
      </c>
      <c r="R1288" s="151">
        <v>30</v>
      </c>
      <c r="S1288" s="154">
        <v>0.913300492610837</v>
      </c>
      <c r="T1288" s="154">
        <v>0.875</v>
      </c>
      <c r="U1288" s="155">
        <v>0.976190476190476</v>
      </c>
      <c r="V1288" s="155">
        <v>0.882352941176471</v>
      </c>
      <c r="W1288" s="173">
        <v>-0.101190476190476</v>
      </c>
      <c r="X1288" s="158">
        <v>291</v>
      </c>
      <c r="Y1288" s="208">
        <v>273</v>
      </c>
      <c r="Z1288" s="208">
        <v>296</v>
      </c>
      <c r="AA1288" s="208">
        <v>268</v>
      </c>
      <c r="AB1288" s="209">
        <v>0.938144329896907</v>
      </c>
      <c r="AC1288" s="155">
        <v>0.905405405405405</v>
      </c>
      <c r="AD1288" s="173">
        <v>0.0327389244915018</v>
      </c>
    </row>
    <row r="1289" spans="1:30">
      <c r="A1289" s="175" t="s">
        <v>1085</v>
      </c>
      <c r="B1289" s="214" t="s">
        <v>1843</v>
      </c>
      <c r="C1289" s="214" t="s">
        <v>1290</v>
      </c>
      <c r="D1289" s="153">
        <v>44</v>
      </c>
      <c r="E1289" s="153">
        <v>40</v>
      </c>
      <c r="F1289" s="151">
        <v>40</v>
      </c>
      <c r="G1289" s="151">
        <v>37</v>
      </c>
      <c r="H1289" s="151">
        <v>35</v>
      </c>
      <c r="I1289" s="151">
        <v>33</v>
      </c>
      <c r="J1289" s="172">
        <v>0.9</v>
      </c>
      <c r="K1289" s="154">
        <v>0.909090909090909</v>
      </c>
      <c r="L1289" s="154">
        <v>0.925</v>
      </c>
      <c r="M1289" s="154">
        <v>0.942857142857143</v>
      </c>
      <c r="N1289" s="207">
        <v>933</v>
      </c>
      <c r="O1289" s="153">
        <v>822</v>
      </c>
      <c r="P1289" s="153">
        <v>37</v>
      </c>
      <c r="Q1289" s="151">
        <v>36</v>
      </c>
      <c r="R1289" s="151">
        <v>30</v>
      </c>
      <c r="S1289" s="154">
        <v>0.881028938906752</v>
      </c>
      <c r="T1289" s="154">
        <v>0.840909090909091</v>
      </c>
      <c r="U1289" s="155">
        <v>0.9</v>
      </c>
      <c r="V1289" s="155">
        <v>0.857142857142857</v>
      </c>
      <c r="W1289" s="173">
        <v>-0.0590909090909091</v>
      </c>
      <c r="X1289" s="158">
        <v>268</v>
      </c>
      <c r="Y1289" s="208">
        <v>238</v>
      </c>
      <c r="Z1289" s="208">
        <v>273</v>
      </c>
      <c r="AA1289" s="208">
        <v>240</v>
      </c>
      <c r="AB1289" s="209">
        <v>0.888059701492537</v>
      </c>
      <c r="AC1289" s="155">
        <v>0.879120879120879</v>
      </c>
      <c r="AD1289" s="173">
        <v>0.00893882237165822</v>
      </c>
    </row>
    <row r="1290" spans="1:30">
      <c r="A1290" s="175" t="s">
        <v>1085</v>
      </c>
      <c r="B1290" s="214" t="s">
        <v>1843</v>
      </c>
      <c r="C1290" s="214" t="s">
        <v>1291</v>
      </c>
      <c r="D1290" s="153">
        <v>27</v>
      </c>
      <c r="E1290" s="153">
        <v>27</v>
      </c>
      <c r="F1290" s="151">
        <v>27</v>
      </c>
      <c r="G1290" s="151">
        <v>27</v>
      </c>
      <c r="H1290" s="151">
        <v>23</v>
      </c>
      <c r="I1290" s="151">
        <v>23</v>
      </c>
      <c r="J1290" s="172">
        <v>0.9</v>
      </c>
      <c r="K1290" s="154">
        <v>1</v>
      </c>
      <c r="L1290" s="154">
        <v>1</v>
      </c>
      <c r="M1290" s="154">
        <v>1</v>
      </c>
      <c r="N1290" s="207">
        <v>632</v>
      </c>
      <c r="O1290" s="153">
        <v>605</v>
      </c>
      <c r="P1290" s="153">
        <v>27</v>
      </c>
      <c r="Q1290" s="151">
        <v>24</v>
      </c>
      <c r="R1290" s="151">
        <v>23</v>
      </c>
      <c r="S1290" s="154">
        <v>0.957278481012658</v>
      </c>
      <c r="T1290" s="154">
        <v>1</v>
      </c>
      <c r="U1290" s="155">
        <v>0.888888888888889</v>
      </c>
      <c r="V1290" s="155">
        <v>1</v>
      </c>
      <c r="W1290" s="173">
        <v>0.111111111111111</v>
      </c>
      <c r="X1290" s="158">
        <v>180</v>
      </c>
      <c r="Y1290" s="208">
        <v>172</v>
      </c>
      <c r="Z1290" s="208">
        <v>189</v>
      </c>
      <c r="AA1290" s="208">
        <v>179</v>
      </c>
      <c r="AB1290" s="209">
        <v>0.955555555555556</v>
      </c>
      <c r="AC1290" s="155">
        <v>0.947089947089947</v>
      </c>
      <c r="AD1290" s="173">
        <v>0.00846560846560851</v>
      </c>
    </row>
    <row r="1291" spans="1:30">
      <c r="A1291" s="175" t="s">
        <v>1085</v>
      </c>
      <c r="B1291" s="214" t="s">
        <v>1843</v>
      </c>
      <c r="C1291" s="214" t="s">
        <v>1292</v>
      </c>
      <c r="D1291" s="153">
        <v>46</v>
      </c>
      <c r="E1291" s="153">
        <v>46</v>
      </c>
      <c r="F1291" s="151">
        <v>43</v>
      </c>
      <c r="G1291" s="151">
        <v>42</v>
      </c>
      <c r="H1291" s="151">
        <v>34</v>
      </c>
      <c r="I1291" s="151">
        <v>34</v>
      </c>
      <c r="J1291" s="172">
        <v>0.9</v>
      </c>
      <c r="K1291" s="154">
        <v>1</v>
      </c>
      <c r="L1291" s="154">
        <v>0.976744186046512</v>
      </c>
      <c r="M1291" s="154">
        <v>1</v>
      </c>
      <c r="N1291" s="207">
        <v>953</v>
      </c>
      <c r="O1291" s="153">
        <v>918</v>
      </c>
      <c r="P1291" s="153">
        <v>44</v>
      </c>
      <c r="Q1291" s="151">
        <v>42</v>
      </c>
      <c r="R1291" s="151">
        <v>34</v>
      </c>
      <c r="S1291" s="154">
        <v>0.963273871983211</v>
      </c>
      <c r="T1291" s="154">
        <v>0.956521739130435</v>
      </c>
      <c r="U1291" s="155">
        <v>0.976744186046512</v>
      </c>
      <c r="V1291" s="155">
        <v>1</v>
      </c>
      <c r="W1291" s="173">
        <v>-0.0202224469160768</v>
      </c>
      <c r="X1291" s="158">
        <v>275</v>
      </c>
      <c r="Y1291" s="208">
        <v>268</v>
      </c>
      <c r="Z1291" s="208">
        <v>279</v>
      </c>
      <c r="AA1291" s="208">
        <v>263</v>
      </c>
      <c r="AB1291" s="209">
        <v>0.974545454545454</v>
      </c>
      <c r="AC1291" s="155">
        <v>0.942652329749104</v>
      </c>
      <c r="AD1291" s="173">
        <v>0.0318931247963505</v>
      </c>
    </row>
    <row r="1292" spans="1:30">
      <c r="A1292" s="175" t="s">
        <v>1085</v>
      </c>
      <c r="B1292" s="214" t="s">
        <v>1843</v>
      </c>
      <c r="C1292" s="214" t="s">
        <v>1293</v>
      </c>
      <c r="D1292" s="153">
        <v>35</v>
      </c>
      <c r="E1292" s="153">
        <v>35</v>
      </c>
      <c r="F1292" s="151">
        <v>33</v>
      </c>
      <c r="G1292" s="151">
        <v>32</v>
      </c>
      <c r="H1292" s="151">
        <v>29</v>
      </c>
      <c r="I1292" s="151">
        <v>28</v>
      </c>
      <c r="J1292" s="172">
        <v>0.9</v>
      </c>
      <c r="K1292" s="154">
        <v>1</v>
      </c>
      <c r="L1292" s="154">
        <v>0.96969696969697</v>
      </c>
      <c r="M1292" s="154">
        <v>0.96551724137931</v>
      </c>
      <c r="N1292" s="207">
        <v>815</v>
      </c>
      <c r="O1292" s="153">
        <v>783</v>
      </c>
      <c r="P1292" s="153">
        <v>35</v>
      </c>
      <c r="Q1292" s="151">
        <v>31</v>
      </c>
      <c r="R1292" s="151">
        <v>28</v>
      </c>
      <c r="S1292" s="154">
        <v>0.960736196319018</v>
      </c>
      <c r="T1292" s="154">
        <v>1</v>
      </c>
      <c r="U1292" s="155">
        <v>0.939393939393939</v>
      </c>
      <c r="V1292" s="155">
        <v>0.96551724137931</v>
      </c>
      <c r="W1292" s="173">
        <v>0.0606060606060606</v>
      </c>
      <c r="X1292" s="158">
        <v>236</v>
      </c>
      <c r="Y1292" s="208">
        <v>228</v>
      </c>
      <c r="Z1292" s="208">
        <v>240</v>
      </c>
      <c r="AA1292" s="208">
        <v>232</v>
      </c>
      <c r="AB1292" s="209">
        <v>0.966101694915254</v>
      </c>
      <c r="AC1292" s="155">
        <v>0.966666666666667</v>
      </c>
      <c r="AD1292" s="173">
        <v>-0.000564971751412457</v>
      </c>
    </row>
    <row r="1293" spans="1:30">
      <c r="A1293" s="175" t="s">
        <v>1085</v>
      </c>
      <c r="B1293" s="214" t="s">
        <v>1843</v>
      </c>
      <c r="C1293" s="214" t="s">
        <v>1294</v>
      </c>
      <c r="D1293" s="153">
        <v>21</v>
      </c>
      <c r="E1293" s="153">
        <v>21</v>
      </c>
      <c r="F1293" s="151">
        <v>19</v>
      </c>
      <c r="G1293" s="151">
        <v>19</v>
      </c>
      <c r="H1293" s="151">
        <v>19</v>
      </c>
      <c r="I1293" s="151">
        <v>18</v>
      </c>
      <c r="J1293" s="172">
        <v>0.9</v>
      </c>
      <c r="K1293" s="154">
        <v>1</v>
      </c>
      <c r="L1293" s="154">
        <v>1</v>
      </c>
      <c r="M1293" s="154">
        <v>0.947368421052632</v>
      </c>
      <c r="N1293" s="207">
        <v>469</v>
      </c>
      <c r="O1293" s="153">
        <v>455</v>
      </c>
      <c r="P1293" s="153">
        <v>20</v>
      </c>
      <c r="Q1293" s="151">
        <v>19</v>
      </c>
      <c r="R1293" s="151">
        <v>17</v>
      </c>
      <c r="S1293" s="154">
        <v>0.970149253731343</v>
      </c>
      <c r="T1293" s="154">
        <v>0.952380952380952</v>
      </c>
      <c r="U1293" s="155">
        <v>1</v>
      </c>
      <c r="V1293" s="155">
        <v>0.894736842105263</v>
      </c>
      <c r="W1293" s="173">
        <v>-0.0476190476190477</v>
      </c>
      <c r="X1293" s="158">
        <v>137</v>
      </c>
      <c r="Y1293" s="208">
        <v>132</v>
      </c>
      <c r="Z1293" s="208">
        <v>137</v>
      </c>
      <c r="AA1293" s="208">
        <v>135</v>
      </c>
      <c r="AB1293" s="209">
        <v>0.963503649635037</v>
      </c>
      <c r="AC1293" s="155">
        <v>0.985401459854015</v>
      </c>
      <c r="AD1293" s="173">
        <v>-0.0218978102189781</v>
      </c>
    </row>
    <row r="1294" spans="1:30">
      <c r="A1294" s="175" t="s">
        <v>1085</v>
      </c>
      <c r="B1294" s="214" t="s">
        <v>1843</v>
      </c>
      <c r="C1294" s="214" t="s">
        <v>1295</v>
      </c>
      <c r="D1294" s="153">
        <v>41</v>
      </c>
      <c r="E1294" s="153">
        <v>40</v>
      </c>
      <c r="F1294" s="151">
        <v>38</v>
      </c>
      <c r="G1294" s="151">
        <v>36</v>
      </c>
      <c r="H1294" s="151">
        <v>36</v>
      </c>
      <c r="I1294" s="151">
        <v>31</v>
      </c>
      <c r="J1294" s="172">
        <v>0.9</v>
      </c>
      <c r="K1294" s="154">
        <v>0.975609756097561</v>
      </c>
      <c r="L1294" s="154">
        <v>0.947368421052632</v>
      </c>
      <c r="M1294" s="154">
        <v>0.861111111111111</v>
      </c>
      <c r="N1294" s="207">
        <v>940</v>
      </c>
      <c r="O1294" s="153">
        <v>861</v>
      </c>
      <c r="P1294" s="153">
        <v>37</v>
      </c>
      <c r="Q1294" s="151">
        <v>36</v>
      </c>
      <c r="R1294" s="151">
        <v>31</v>
      </c>
      <c r="S1294" s="154">
        <v>0.915957446808511</v>
      </c>
      <c r="T1294" s="154">
        <v>0.902439024390244</v>
      </c>
      <c r="U1294" s="155">
        <v>0.947368421052632</v>
      </c>
      <c r="V1294" s="155">
        <v>0.861111111111111</v>
      </c>
      <c r="W1294" s="173">
        <v>-0.0449293966623876</v>
      </c>
      <c r="X1294" s="158">
        <v>273</v>
      </c>
      <c r="Y1294" s="208">
        <v>249</v>
      </c>
      <c r="Z1294" s="208">
        <v>280</v>
      </c>
      <c r="AA1294" s="208">
        <v>258</v>
      </c>
      <c r="AB1294" s="209">
        <v>0.912087912087912</v>
      </c>
      <c r="AC1294" s="155">
        <v>0.921428571428571</v>
      </c>
      <c r="AD1294" s="173">
        <v>-0.00934065934065931</v>
      </c>
    </row>
    <row r="1295" spans="1:30">
      <c r="A1295" s="175" t="s">
        <v>1085</v>
      </c>
      <c r="B1295" s="214" t="s">
        <v>1843</v>
      </c>
      <c r="C1295" s="214" t="s">
        <v>1296</v>
      </c>
      <c r="D1295" s="153">
        <v>29</v>
      </c>
      <c r="E1295" s="153">
        <v>29</v>
      </c>
      <c r="F1295" s="151">
        <v>28</v>
      </c>
      <c r="G1295" s="151">
        <v>28</v>
      </c>
      <c r="H1295" s="151">
        <v>24</v>
      </c>
      <c r="I1295" s="151">
        <v>24</v>
      </c>
      <c r="J1295" s="172">
        <v>0.9</v>
      </c>
      <c r="K1295" s="154">
        <v>1</v>
      </c>
      <c r="L1295" s="154">
        <v>1</v>
      </c>
      <c r="M1295" s="154">
        <v>1</v>
      </c>
      <c r="N1295" s="207">
        <v>645</v>
      </c>
      <c r="O1295" s="153">
        <v>633</v>
      </c>
      <c r="P1295" s="153">
        <v>28</v>
      </c>
      <c r="Q1295" s="151">
        <v>28</v>
      </c>
      <c r="R1295" s="151">
        <v>24</v>
      </c>
      <c r="S1295" s="154">
        <v>0.981395348837209</v>
      </c>
      <c r="T1295" s="154">
        <v>0.96551724137931</v>
      </c>
      <c r="U1295" s="155">
        <v>1</v>
      </c>
      <c r="V1295" s="155">
        <v>1</v>
      </c>
      <c r="W1295" s="173">
        <v>-0.0344827586206896</v>
      </c>
      <c r="X1295" s="158">
        <v>183</v>
      </c>
      <c r="Y1295" s="208">
        <v>178</v>
      </c>
      <c r="Z1295" s="208">
        <v>190</v>
      </c>
      <c r="AA1295" s="208">
        <v>188</v>
      </c>
      <c r="AB1295" s="209">
        <v>0.972677595628415</v>
      </c>
      <c r="AC1295" s="155">
        <v>0.989473684210526</v>
      </c>
      <c r="AD1295" s="173">
        <v>-0.016796088582111</v>
      </c>
    </row>
    <row r="1296" spans="1:30">
      <c r="A1296" s="175" t="s">
        <v>1085</v>
      </c>
      <c r="B1296" s="214" t="s">
        <v>1843</v>
      </c>
      <c r="C1296" s="214" t="s">
        <v>1297</v>
      </c>
      <c r="D1296" s="153">
        <v>41</v>
      </c>
      <c r="E1296" s="153">
        <v>41</v>
      </c>
      <c r="F1296" s="151">
        <v>37</v>
      </c>
      <c r="G1296" s="151">
        <v>36</v>
      </c>
      <c r="H1296" s="151">
        <v>35</v>
      </c>
      <c r="I1296" s="151">
        <v>34</v>
      </c>
      <c r="J1296" s="172">
        <v>0.9</v>
      </c>
      <c r="K1296" s="154">
        <v>1</v>
      </c>
      <c r="L1296" s="154">
        <v>0.972972972972973</v>
      </c>
      <c r="M1296" s="154">
        <v>0.971428571428571</v>
      </c>
      <c r="N1296" s="207">
        <v>899</v>
      </c>
      <c r="O1296" s="153">
        <v>831</v>
      </c>
      <c r="P1296" s="153">
        <v>40</v>
      </c>
      <c r="Q1296" s="151">
        <v>36</v>
      </c>
      <c r="R1296" s="151">
        <v>34</v>
      </c>
      <c r="S1296" s="154">
        <v>0.924360400444939</v>
      </c>
      <c r="T1296" s="154">
        <v>0.975609756097561</v>
      </c>
      <c r="U1296" s="155">
        <v>0.972972972972973</v>
      </c>
      <c r="V1296" s="155">
        <v>0.971428571428571</v>
      </c>
      <c r="W1296" s="173">
        <v>0.00263678312458793</v>
      </c>
      <c r="X1296" s="158">
        <v>259</v>
      </c>
      <c r="Y1296" s="208">
        <v>248</v>
      </c>
      <c r="Z1296" s="208">
        <v>261</v>
      </c>
      <c r="AA1296" s="208">
        <v>239</v>
      </c>
      <c r="AB1296" s="209">
        <v>0.957528957528958</v>
      </c>
      <c r="AC1296" s="155">
        <v>0.915708812260536</v>
      </c>
      <c r="AD1296" s="173">
        <v>0.0418201452684211</v>
      </c>
    </row>
    <row r="1297" spans="1:30">
      <c r="A1297" s="175" t="s">
        <v>1085</v>
      </c>
      <c r="B1297" s="214" t="s">
        <v>1844</v>
      </c>
      <c r="C1297" s="214" t="s">
        <v>1298</v>
      </c>
      <c r="D1297" s="153">
        <v>31</v>
      </c>
      <c r="E1297" s="153">
        <v>31</v>
      </c>
      <c r="F1297" s="151">
        <v>31</v>
      </c>
      <c r="G1297" s="151">
        <v>31</v>
      </c>
      <c r="H1297" s="151">
        <v>23</v>
      </c>
      <c r="I1297" s="151">
        <v>23</v>
      </c>
      <c r="J1297" s="172">
        <v>0.9</v>
      </c>
      <c r="K1297" s="154">
        <v>1</v>
      </c>
      <c r="L1297" s="154">
        <v>1</v>
      </c>
      <c r="M1297" s="154">
        <v>1</v>
      </c>
      <c r="N1297" s="207">
        <v>675</v>
      </c>
      <c r="O1297" s="153">
        <v>663</v>
      </c>
      <c r="P1297" s="153">
        <v>31</v>
      </c>
      <c r="Q1297" s="151">
        <v>31</v>
      </c>
      <c r="R1297" s="151">
        <v>23</v>
      </c>
      <c r="S1297" s="154">
        <v>0.982222222222222</v>
      </c>
      <c r="T1297" s="154">
        <v>1</v>
      </c>
      <c r="U1297" s="155">
        <v>1</v>
      </c>
      <c r="V1297" s="155">
        <v>1</v>
      </c>
      <c r="W1297" s="173">
        <v>0</v>
      </c>
      <c r="X1297" s="158">
        <v>196</v>
      </c>
      <c r="Y1297" s="208">
        <v>192</v>
      </c>
      <c r="Z1297" s="208">
        <v>198</v>
      </c>
      <c r="AA1297" s="208">
        <v>195</v>
      </c>
      <c r="AB1297" s="209">
        <v>0.979591836734694</v>
      </c>
      <c r="AC1297" s="155">
        <v>0.984848484848485</v>
      </c>
      <c r="AD1297" s="173">
        <v>-0.00525664811379101</v>
      </c>
    </row>
    <row r="1298" spans="1:30">
      <c r="A1298" s="175" t="s">
        <v>1085</v>
      </c>
      <c r="B1298" s="214" t="s">
        <v>1844</v>
      </c>
      <c r="C1298" s="214" t="s">
        <v>1299</v>
      </c>
      <c r="D1298" s="153">
        <v>13</v>
      </c>
      <c r="E1298" s="153">
        <v>13</v>
      </c>
      <c r="F1298" s="151">
        <v>13</v>
      </c>
      <c r="G1298" s="151">
        <v>13</v>
      </c>
      <c r="H1298" s="151">
        <v>13</v>
      </c>
      <c r="I1298" s="151">
        <v>13</v>
      </c>
      <c r="J1298" s="172">
        <v>0.9</v>
      </c>
      <c r="K1298" s="154">
        <v>1</v>
      </c>
      <c r="L1298" s="154">
        <v>1</v>
      </c>
      <c r="M1298" s="154">
        <v>1</v>
      </c>
      <c r="N1298" s="207">
        <v>311</v>
      </c>
      <c r="O1298" s="153">
        <v>305</v>
      </c>
      <c r="P1298" s="153">
        <v>13</v>
      </c>
      <c r="Q1298" s="151">
        <v>13</v>
      </c>
      <c r="R1298" s="151">
        <v>13</v>
      </c>
      <c r="S1298" s="154">
        <v>0.980707395498392</v>
      </c>
      <c r="T1298" s="154">
        <v>1</v>
      </c>
      <c r="U1298" s="155">
        <v>1</v>
      </c>
      <c r="V1298" s="155">
        <v>1</v>
      </c>
      <c r="W1298" s="173">
        <v>0</v>
      </c>
      <c r="X1298" s="158">
        <v>92</v>
      </c>
      <c r="Y1298" s="208">
        <v>91</v>
      </c>
      <c r="Z1298" s="208">
        <v>90</v>
      </c>
      <c r="AA1298" s="208">
        <v>88</v>
      </c>
      <c r="AB1298" s="209">
        <v>0.989130434782609</v>
      </c>
      <c r="AC1298" s="155">
        <v>0.977777777777778</v>
      </c>
      <c r="AD1298" s="173">
        <v>0.0113526570048309</v>
      </c>
    </row>
    <row r="1299" spans="1:30">
      <c r="A1299" s="175" t="s">
        <v>1085</v>
      </c>
      <c r="B1299" s="214" t="s">
        <v>1844</v>
      </c>
      <c r="C1299" s="214" t="s">
        <v>1300</v>
      </c>
      <c r="D1299" s="153">
        <v>12</v>
      </c>
      <c r="E1299" s="153">
        <v>12</v>
      </c>
      <c r="F1299" s="151">
        <v>10</v>
      </c>
      <c r="G1299" s="151">
        <v>10</v>
      </c>
      <c r="H1299" s="151">
        <v>8</v>
      </c>
      <c r="I1299" s="151">
        <v>8</v>
      </c>
      <c r="J1299" s="172">
        <v>0.9</v>
      </c>
      <c r="K1299" s="154">
        <v>1</v>
      </c>
      <c r="L1299" s="154">
        <v>1</v>
      </c>
      <c r="M1299" s="154">
        <v>1</v>
      </c>
      <c r="N1299" s="207">
        <v>246</v>
      </c>
      <c r="O1299" s="153">
        <v>240</v>
      </c>
      <c r="P1299" s="153">
        <v>12</v>
      </c>
      <c r="Q1299" s="151">
        <v>10</v>
      </c>
      <c r="R1299" s="151">
        <v>8</v>
      </c>
      <c r="S1299" s="154">
        <v>0.975609756097561</v>
      </c>
      <c r="T1299" s="154">
        <v>1</v>
      </c>
      <c r="U1299" s="155">
        <v>1</v>
      </c>
      <c r="V1299" s="155">
        <v>1</v>
      </c>
      <c r="W1299" s="173">
        <v>0</v>
      </c>
      <c r="X1299" s="158">
        <v>71</v>
      </c>
      <c r="Y1299" s="208">
        <v>70</v>
      </c>
      <c r="Z1299" s="208">
        <v>68</v>
      </c>
      <c r="AA1299" s="208">
        <v>68</v>
      </c>
      <c r="AB1299" s="209">
        <v>0.985915492957746</v>
      </c>
      <c r="AC1299" s="155">
        <v>1</v>
      </c>
      <c r="AD1299" s="173">
        <v>-0.0140845070422535</v>
      </c>
    </row>
    <row r="1300" spans="1:30">
      <c r="A1300" s="175" t="s">
        <v>1085</v>
      </c>
      <c r="B1300" s="214" t="s">
        <v>1844</v>
      </c>
      <c r="C1300" s="214" t="s">
        <v>1301</v>
      </c>
      <c r="D1300" s="153">
        <v>62</v>
      </c>
      <c r="E1300" s="153">
        <v>62</v>
      </c>
      <c r="F1300" s="151">
        <v>59</v>
      </c>
      <c r="G1300" s="151">
        <v>59</v>
      </c>
      <c r="H1300" s="151">
        <v>56</v>
      </c>
      <c r="I1300" s="151">
        <v>56</v>
      </c>
      <c r="J1300" s="172">
        <v>0.9</v>
      </c>
      <c r="K1300" s="154">
        <v>1</v>
      </c>
      <c r="L1300" s="154">
        <v>1</v>
      </c>
      <c r="M1300" s="154">
        <v>1</v>
      </c>
      <c r="N1300" s="207">
        <v>1379</v>
      </c>
      <c r="O1300" s="153">
        <v>1342</v>
      </c>
      <c r="P1300" s="153">
        <v>61</v>
      </c>
      <c r="Q1300" s="151">
        <v>57</v>
      </c>
      <c r="R1300" s="151">
        <v>54</v>
      </c>
      <c r="S1300" s="154">
        <v>0.973168963016679</v>
      </c>
      <c r="T1300" s="154">
        <v>0.983870967741935</v>
      </c>
      <c r="U1300" s="155">
        <v>0.966101694915254</v>
      </c>
      <c r="V1300" s="155">
        <v>0.964285714285714</v>
      </c>
      <c r="W1300" s="173">
        <v>0.0177692728266813</v>
      </c>
      <c r="X1300" s="158">
        <v>401</v>
      </c>
      <c r="Y1300" s="208">
        <v>391</v>
      </c>
      <c r="Z1300" s="208">
        <v>405</v>
      </c>
      <c r="AA1300" s="208">
        <v>396</v>
      </c>
      <c r="AB1300" s="209">
        <v>0.975062344139651</v>
      </c>
      <c r="AC1300" s="155">
        <v>0.977777777777778</v>
      </c>
      <c r="AD1300" s="173">
        <v>-0.00271543363812687</v>
      </c>
    </row>
    <row r="1301" spans="1:30">
      <c r="A1301" s="175" t="s">
        <v>1085</v>
      </c>
      <c r="B1301" s="214" t="s">
        <v>1844</v>
      </c>
      <c r="C1301" s="214" t="s">
        <v>1302</v>
      </c>
      <c r="D1301" s="153">
        <v>55</v>
      </c>
      <c r="E1301" s="153">
        <v>55</v>
      </c>
      <c r="F1301" s="151">
        <v>54</v>
      </c>
      <c r="G1301" s="151">
        <v>54</v>
      </c>
      <c r="H1301" s="151">
        <v>41</v>
      </c>
      <c r="I1301" s="151">
        <v>41</v>
      </c>
      <c r="J1301" s="172">
        <v>0.9</v>
      </c>
      <c r="K1301" s="154">
        <v>1</v>
      </c>
      <c r="L1301" s="154">
        <v>1</v>
      </c>
      <c r="M1301" s="154">
        <v>1</v>
      </c>
      <c r="N1301" s="207">
        <v>1174</v>
      </c>
      <c r="O1301" s="153">
        <v>1156</v>
      </c>
      <c r="P1301" s="153">
        <v>55</v>
      </c>
      <c r="Q1301" s="151">
        <v>53</v>
      </c>
      <c r="R1301" s="151">
        <v>41</v>
      </c>
      <c r="S1301" s="154">
        <v>0.984667802385009</v>
      </c>
      <c r="T1301" s="154">
        <v>1</v>
      </c>
      <c r="U1301" s="155">
        <v>0.981481481481482</v>
      </c>
      <c r="V1301" s="155">
        <v>1</v>
      </c>
      <c r="W1301" s="173">
        <v>0.0185185185185185</v>
      </c>
      <c r="X1301" s="158">
        <v>346</v>
      </c>
      <c r="Y1301" s="208">
        <v>338</v>
      </c>
      <c r="Z1301" s="208">
        <v>342</v>
      </c>
      <c r="AA1301" s="208">
        <v>337</v>
      </c>
      <c r="AB1301" s="209">
        <v>0.976878612716763</v>
      </c>
      <c r="AC1301" s="155">
        <v>0.985380116959064</v>
      </c>
      <c r="AD1301" s="173">
        <v>-0.00850150424230134</v>
      </c>
    </row>
    <row r="1302" spans="1:30">
      <c r="A1302" s="175" t="s">
        <v>1085</v>
      </c>
      <c r="B1302" s="214" t="s">
        <v>1844</v>
      </c>
      <c r="C1302" s="214" t="s">
        <v>1303</v>
      </c>
      <c r="D1302" s="153">
        <v>28</v>
      </c>
      <c r="E1302" s="153">
        <v>27</v>
      </c>
      <c r="F1302" s="151">
        <v>27</v>
      </c>
      <c r="G1302" s="151">
        <v>27</v>
      </c>
      <c r="H1302" s="151">
        <v>26</v>
      </c>
      <c r="I1302" s="151">
        <v>26</v>
      </c>
      <c r="J1302" s="172">
        <v>0.9</v>
      </c>
      <c r="K1302" s="154">
        <v>0.964285714285714</v>
      </c>
      <c r="L1302" s="154">
        <v>1</v>
      </c>
      <c r="M1302" s="154">
        <v>1</v>
      </c>
      <c r="N1302" s="207">
        <v>638</v>
      </c>
      <c r="O1302" s="153">
        <v>618</v>
      </c>
      <c r="P1302" s="153">
        <v>27</v>
      </c>
      <c r="Q1302" s="151">
        <v>27</v>
      </c>
      <c r="R1302" s="151">
        <v>26</v>
      </c>
      <c r="S1302" s="154">
        <v>0.968652037617555</v>
      </c>
      <c r="T1302" s="154">
        <v>0.964285714285714</v>
      </c>
      <c r="U1302" s="155">
        <v>1</v>
      </c>
      <c r="V1302" s="155">
        <v>1</v>
      </c>
      <c r="W1302" s="173">
        <v>-0.0357142857142857</v>
      </c>
      <c r="X1302" s="158">
        <v>184</v>
      </c>
      <c r="Y1302" s="208">
        <v>180</v>
      </c>
      <c r="Z1302" s="208">
        <v>190</v>
      </c>
      <c r="AA1302" s="208">
        <v>186</v>
      </c>
      <c r="AB1302" s="209">
        <v>0.978260869565217</v>
      </c>
      <c r="AC1302" s="155">
        <v>0.978947368421053</v>
      </c>
      <c r="AD1302" s="173">
        <v>-0.000686498855835271</v>
      </c>
    </row>
    <row r="1303" spans="1:30">
      <c r="A1303" s="175" t="s">
        <v>1085</v>
      </c>
      <c r="B1303" s="214" t="s">
        <v>1844</v>
      </c>
      <c r="C1303" s="214" t="s">
        <v>1304</v>
      </c>
      <c r="D1303" s="153">
        <v>45</v>
      </c>
      <c r="E1303" s="153">
        <v>45</v>
      </c>
      <c r="F1303" s="151">
        <v>45</v>
      </c>
      <c r="G1303" s="151">
        <v>45</v>
      </c>
      <c r="H1303" s="151">
        <v>40</v>
      </c>
      <c r="I1303" s="151">
        <v>40</v>
      </c>
      <c r="J1303" s="172">
        <v>0.9</v>
      </c>
      <c r="K1303" s="154">
        <v>1</v>
      </c>
      <c r="L1303" s="154">
        <v>1</v>
      </c>
      <c r="M1303" s="154">
        <v>1</v>
      </c>
      <c r="N1303" s="207">
        <v>1018</v>
      </c>
      <c r="O1303" s="153">
        <v>1011</v>
      </c>
      <c r="P1303" s="153">
        <v>45</v>
      </c>
      <c r="Q1303" s="151">
        <v>45</v>
      </c>
      <c r="R1303" s="151">
        <v>40</v>
      </c>
      <c r="S1303" s="154">
        <v>0.993123772102161</v>
      </c>
      <c r="T1303" s="154">
        <v>1</v>
      </c>
      <c r="U1303" s="155">
        <v>1</v>
      </c>
      <c r="V1303" s="155">
        <v>1</v>
      </c>
      <c r="W1303" s="173">
        <v>0</v>
      </c>
      <c r="X1303" s="158">
        <v>298</v>
      </c>
      <c r="Y1303" s="208">
        <v>298</v>
      </c>
      <c r="Z1303" s="208">
        <v>299</v>
      </c>
      <c r="AA1303" s="208">
        <v>297</v>
      </c>
      <c r="AB1303" s="209">
        <v>1</v>
      </c>
      <c r="AC1303" s="155">
        <v>0.993311036789298</v>
      </c>
      <c r="AD1303" s="173">
        <v>0.00668896321070234</v>
      </c>
    </row>
    <row r="1304" spans="1:30">
      <c r="A1304" s="175" t="s">
        <v>1085</v>
      </c>
      <c r="B1304" s="214" t="s">
        <v>1844</v>
      </c>
      <c r="C1304" s="214" t="s">
        <v>1305</v>
      </c>
      <c r="D1304" s="153">
        <v>25</v>
      </c>
      <c r="E1304" s="153">
        <v>24</v>
      </c>
      <c r="F1304" s="151">
        <v>23</v>
      </c>
      <c r="G1304" s="151">
        <v>23</v>
      </c>
      <c r="H1304" s="151">
        <v>23</v>
      </c>
      <c r="I1304" s="151">
        <v>23</v>
      </c>
      <c r="J1304" s="172">
        <v>0.9</v>
      </c>
      <c r="K1304" s="154">
        <v>0.96</v>
      </c>
      <c r="L1304" s="154">
        <v>1</v>
      </c>
      <c r="M1304" s="154">
        <v>1</v>
      </c>
      <c r="N1304" s="207">
        <v>558</v>
      </c>
      <c r="O1304" s="153">
        <v>498</v>
      </c>
      <c r="P1304" s="153">
        <v>22</v>
      </c>
      <c r="Q1304" s="151">
        <v>22</v>
      </c>
      <c r="R1304" s="151">
        <v>22</v>
      </c>
      <c r="S1304" s="154">
        <v>0.89247311827957</v>
      </c>
      <c r="T1304" s="154">
        <v>0.88</v>
      </c>
      <c r="U1304" s="155">
        <v>0.956521739130435</v>
      </c>
      <c r="V1304" s="155">
        <v>0.956521739130435</v>
      </c>
      <c r="W1304" s="173">
        <v>-0.0765217391304348</v>
      </c>
      <c r="X1304" s="158">
        <v>160</v>
      </c>
      <c r="Y1304" s="208">
        <v>143</v>
      </c>
      <c r="Z1304" s="208">
        <v>160</v>
      </c>
      <c r="AA1304" s="208">
        <v>144</v>
      </c>
      <c r="AB1304" s="209">
        <v>0.89375</v>
      </c>
      <c r="AC1304" s="155">
        <v>0.9</v>
      </c>
      <c r="AD1304" s="173">
        <v>-0.00624999999999998</v>
      </c>
    </row>
    <row r="1305" spans="1:30">
      <c r="A1305" s="175" t="s">
        <v>1085</v>
      </c>
      <c r="B1305" s="214" t="s">
        <v>1844</v>
      </c>
      <c r="C1305" s="214" t="s">
        <v>1306</v>
      </c>
      <c r="D1305" s="153">
        <v>31</v>
      </c>
      <c r="E1305" s="153">
        <v>31</v>
      </c>
      <c r="F1305" s="151">
        <v>30</v>
      </c>
      <c r="G1305" s="151">
        <v>29</v>
      </c>
      <c r="H1305" s="151">
        <v>28</v>
      </c>
      <c r="I1305" s="151">
        <v>27</v>
      </c>
      <c r="J1305" s="172">
        <v>0.9</v>
      </c>
      <c r="K1305" s="154">
        <v>1</v>
      </c>
      <c r="L1305" s="154">
        <v>0.966666666666667</v>
      </c>
      <c r="M1305" s="154">
        <v>0.964285714285714</v>
      </c>
      <c r="N1305" s="207">
        <v>710</v>
      </c>
      <c r="O1305" s="153">
        <v>640</v>
      </c>
      <c r="P1305" s="153">
        <v>27</v>
      </c>
      <c r="Q1305" s="151">
        <v>29</v>
      </c>
      <c r="R1305" s="151">
        <v>25</v>
      </c>
      <c r="S1305" s="154">
        <v>0.901408450704225</v>
      </c>
      <c r="T1305" s="154">
        <v>0.870967741935484</v>
      </c>
      <c r="U1305" s="155">
        <v>0.966666666666667</v>
      </c>
      <c r="V1305" s="155">
        <v>0.892857142857143</v>
      </c>
      <c r="W1305" s="173">
        <v>-0.0956989247311828</v>
      </c>
      <c r="X1305" s="158">
        <v>210</v>
      </c>
      <c r="Y1305" s="208">
        <v>195</v>
      </c>
      <c r="Z1305" s="208">
        <v>211</v>
      </c>
      <c r="AA1305" s="208">
        <v>186</v>
      </c>
      <c r="AB1305" s="209">
        <v>0.928571428571429</v>
      </c>
      <c r="AC1305" s="155">
        <v>0.881516587677725</v>
      </c>
      <c r="AD1305" s="173">
        <v>0.0470548408937035</v>
      </c>
    </row>
    <row r="1306" spans="1:30">
      <c r="A1306" s="175" t="s">
        <v>1085</v>
      </c>
      <c r="B1306" s="214" t="s">
        <v>1844</v>
      </c>
      <c r="C1306" s="214" t="s">
        <v>1307</v>
      </c>
      <c r="D1306" s="153">
        <v>24</v>
      </c>
      <c r="E1306" s="153">
        <v>24</v>
      </c>
      <c r="F1306" s="151">
        <v>23</v>
      </c>
      <c r="G1306" s="151">
        <v>21</v>
      </c>
      <c r="H1306" s="151">
        <v>20</v>
      </c>
      <c r="I1306" s="151">
        <v>19</v>
      </c>
      <c r="J1306" s="172">
        <v>0.9</v>
      </c>
      <c r="K1306" s="154">
        <v>1</v>
      </c>
      <c r="L1306" s="154">
        <v>0.91304347826087</v>
      </c>
      <c r="M1306" s="154">
        <v>0.95</v>
      </c>
      <c r="N1306" s="207">
        <v>509</v>
      </c>
      <c r="O1306" s="153">
        <v>492</v>
      </c>
      <c r="P1306" s="153">
        <v>23</v>
      </c>
      <c r="Q1306" s="151">
        <v>20</v>
      </c>
      <c r="R1306" s="151">
        <v>18</v>
      </c>
      <c r="S1306" s="154">
        <v>0.966601178781925</v>
      </c>
      <c r="T1306" s="154">
        <v>0.958333333333333</v>
      </c>
      <c r="U1306" s="155">
        <v>0.869565217391304</v>
      </c>
      <c r="V1306" s="155">
        <v>0.9</v>
      </c>
      <c r="W1306" s="173">
        <v>0.088768115942029</v>
      </c>
      <c r="X1306" s="158">
        <v>153</v>
      </c>
      <c r="Y1306" s="208">
        <v>143</v>
      </c>
      <c r="Z1306" s="208">
        <v>143</v>
      </c>
      <c r="AA1306" s="208">
        <v>140</v>
      </c>
      <c r="AB1306" s="209">
        <v>0.934640522875817</v>
      </c>
      <c r="AC1306" s="155">
        <v>0.979020979020979</v>
      </c>
      <c r="AD1306" s="173">
        <v>-0.0443804561451621</v>
      </c>
    </row>
    <row r="1307" spans="1:30">
      <c r="A1307" s="175" t="s">
        <v>1085</v>
      </c>
      <c r="B1307" s="214" t="s">
        <v>1844</v>
      </c>
      <c r="C1307" s="214" t="s">
        <v>1308</v>
      </c>
      <c r="D1307" s="153">
        <v>31</v>
      </c>
      <c r="E1307" s="153">
        <v>30</v>
      </c>
      <c r="F1307" s="151">
        <v>29</v>
      </c>
      <c r="G1307" s="151">
        <v>28</v>
      </c>
      <c r="H1307" s="151">
        <v>22</v>
      </c>
      <c r="I1307" s="151">
        <v>21</v>
      </c>
      <c r="J1307" s="172">
        <v>0.9</v>
      </c>
      <c r="K1307" s="154">
        <v>0.967741935483871</v>
      </c>
      <c r="L1307" s="154">
        <v>0.96551724137931</v>
      </c>
      <c r="M1307" s="154">
        <v>0.954545454545455</v>
      </c>
      <c r="N1307" s="207">
        <v>642</v>
      </c>
      <c r="O1307" s="153">
        <v>594</v>
      </c>
      <c r="P1307" s="153">
        <v>30</v>
      </c>
      <c r="Q1307" s="151">
        <v>28</v>
      </c>
      <c r="R1307" s="151">
        <v>20</v>
      </c>
      <c r="S1307" s="154">
        <v>0.925233644859813</v>
      </c>
      <c r="T1307" s="154">
        <v>0.967741935483871</v>
      </c>
      <c r="U1307" s="155">
        <v>0.96551724137931</v>
      </c>
      <c r="V1307" s="155">
        <v>0.909090909090909</v>
      </c>
      <c r="W1307" s="173">
        <v>0.00222469410456061</v>
      </c>
      <c r="X1307" s="158">
        <v>193</v>
      </c>
      <c r="Y1307" s="208">
        <v>177</v>
      </c>
      <c r="Z1307" s="208">
        <v>190</v>
      </c>
      <c r="AA1307" s="208">
        <v>178</v>
      </c>
      <c r="AB1307" s="209">
        <v>0.917098445595855</v>
      </c>
      <c r="AC1307" s="155">
        <v>0.936842105263158</v>
      </c>
      <c r="AD1307" s="173">
        <v>-0.019743659667303</v>
      </c>
    </row>
    <row r="1308" spans="1:30">
      <c r="A1308" s="175" t="s">
        <v>1085</v>
      </c>
      <c r="B1308" s="214" t="s">
        <v>1844</v>
      </c>
      <c r="C1308" s="214" t="s">
        <v>1309</v>
      </c>
      <c r="D1308" s="153">
        <v>29</v>
      </c>
      <c r="E1308" s="153">
        <v>29</v>
      </c>
      <c r="F1308" s="151">
        <v>27</v>
      </c>
      <c r="G1308" s="151">
        <v>26</v>
      </c>
      <c r="H1308" s="151">
        <v>21</v>
      </c>
      <c r="I1308" s="151">
        <v>21</v>
      </c>
      <c r="J1308" s="172">
        <v>0.9</v>
      </c>
      <c r="K1308" s="154">
        <v>1</v>
      </c>
      <c r="L1308" s="154">
        <v>0.962962962962963</v>
      </c>
      <c r="M1308" s="154">
        <v>1</v>
      </c>
      <c r="N1308" s="207">
        <v>614</v>
      </c>
      <c r="O1308" s="153">
        <v>595</v>
      </c>
      <c r="P1308" s="153">
        <v>27</v>
      </c>
      <c r="Q1308" s="151">
        <v>26</v>
      </c>
      <c r="R1308" s="151">
        <v>21</v>
      </c>
      <c r="S1308" s="154">
        <v>0.969055374592834</v>
      </c>
      <c r="T1308" s="154">
        <v>0.931034482758621</v>
      </c>
      <c r="U1308" s="155">
        <v>0.962962962962963</v>
      </c>
      <c r="V1308" s="155">
        <v>1</v>
      </c>
      <c r="W1308" s="173">
        <v>-0.0319284802043422</v>
      </c>
      <c r="X1308" s="158">
        <v>178</v>
      </c>
      <c r="Y1308" s="208">
        <v>174</v>
      </c>
      <c r="Z1308" s="208">
        <v>177</v>
      </c>
      <c r="AA1308" s="208">
        <v>172</v>
      </c>
      <c r="AB1308" s="209">
        <v>0.97752808988764</v>
      </c>
      <c r="AC1308" s="155">
        <v>0.971751412429379</v>
      </c>
      <c r="AD1308" s="173">
        <v>0.00577667745826183</v>
      </c>
    </row>
    <row r="1309" spans="1:30">
      <c r="A1309" s="175" t="s">
        <v>1085</v>
      </c>
      <c r="B1309" s="214" t="s">
        <v>1844</v>
      </c>
      <c r="C1309" s="214" t="s">
        <v>1310</v>
      </c>
      <c r="D1309" s="153">
        <v>52</v>
      </c>
      <c r="E1309" s="153">
        <v>52</v>
      </c>
      <c r="F1309" s="151">
        <v>56</v>
      </c>
      <c r="G1309" s="151">
        <v>55</v>
      </c>
      <c r="H1309" s="151">
        <v>50</v>
      </c>
      <c r="I1309" s="151">
        <v>48</v>
      </c>
      <c r="J1309" s="172">
        <v>0.9</v>
      </c>
      <c r="K1309" s="154">
        <v>1</v>
      </c>
      <c r="L1309" s="154">
        <v>0.982142857142857</v>
      </c>
      <c r="M1309" s="154">
        <v>0.96</v>
      </c>
      <c r="N1309" s="207">
        <v>1253</v>
      </c>
      <c r="O1309" s="153">
        <v>1172</v>
      </c>
      <c r="P1309" s="153">
        <v>49</v>
      </c>
      <c r="Q1309" s="151">
        <v>51</v>
      </c>
      <c r="R1309" s="151">
        <v>46</v>
      </c>
      <c r="S1309" s="154">
        <v>0.93535514764565</v>
      </c>
      <c r="T1309" s="154">
        <v>0.942307692307692</v>
      </c>
      <c r="U1309" s="155">
        <v>0.910714285714286</v>
      </c>
      <c r="V1309" s="155">
        <v>0.92</v>
      </c>
      <c r="W1309" s="173">
        <v>0.0315934065934066</v>
      </c>
      <c r="X1309" s="158">
        <v>362</v>
      </c>
      <c r="Y1309" s="208">
        <v>336</v>
      </c>
      <c r="Z1309" s="208">
        <v>363</v>
      </c>
      <c r="AA1309" s="208">
        <v>339</v>
      </c>
      <c r="AB1309" s="209">
        <v>0.92817679558011</v>
      </c>
      <c r="AC1309" s="155">
        <v>0.933884297520661</v>
      </c>
      <c r="AD1309" s="173">
        <v>-0.0057075019405507</v>
      </c>
    </row>
    <row r="1310" spans="1:30">
      <c r="A1310" s="175" t="s">
        <v>1085</v>
      </c>
      <c r="B1310" s="214" t="s">
        <v>1844</v>
      </c>
      <c r="C1310" s="214" t="s">
        <v>1311</v>
      </c>
      <c r="D1310" s="153">
        <v>82</v>
      </c>
      <c r="E1310" s="153">
        <v>81</v>
      </c>
      <c r="F1310" s="151">
        <v>83</v>
      </c>
      <c r="G1310" s="151">
        <v>80</v>
      </c>
      <c r="H1310" s="151">
        <v>69</v>
      </c>
      <c r="I1310" s="151">
        <v>67</v>
      </c>
      <c r="J1310" s="172">
        <v>0.9</v>
      </c>
      <c r="K1310" s="154">
        <v>0.98780487804878</v>
      </c>
      <c r="L1310" s="154">
        <v>0.963855421686747</v>
      </c>
      <c r="M1310" s="154">
        <v>0.971014492753623</v>
      </c>
      <c r="N1310" s="207">
        <v>1881</v>
      </c>
      <c r="O1310" s="153">
        <v>1793</v>
      </c>
      <c r="P1310" s="153">
        <v>78</v>
      </c>
      <c r="Q1310" s="151">
        <v>78</v>
      </c>
      <c r="R1310" s="151">
        <v>66</v>
      </c>
      <c r="S1310" s="154">
        <v>0.953216374269006</v>
      </c>
      <c r="T1310" s="154">
        <v>0.951219512195122</v>
      </c>
      <c r="U1310" s="155">
        <v>0.939759036144578</v>
      </c>
      <c r="V1310" s="155">
        <v>0.956521739130435</v>
      </c>
      <c r="W1310" s="173">
        <v>0.0114604760505436</v>
      </c>
      <c r="X1310" s="158">
        <v>541</v>
      </c>
      <c r="Y1310" s="208">
        <v>518</v>
      </c>
      <c r="Z1310" s="208">
        <v>552</v>
      </c>
      <c r="AA1310" s="208">
        <v>525</v>
      </c>
      <c r="AB1310" s="209">
        <v>0.957486136783734</v>
      </c>
      <c r="AC1310" s="155">
        <v>0.951086956521739</v>
      </c>
      <c r="AD1310" s="173">
        <v>0.00639918026199471</v>
      </c>
    </row>
    <row r="1311" spans="1:30">
      <c r="A1311" s="175" t="s">
        <v>1085</v>
      </c>
      <c r="B1311" s="214" t="s">
        <v>1844</v>
      </c>
      <c r="C1311" s="214" t="s">
        <v>1312</v>
      </c>
      <c r="D1311" s="153">
        <v>29</v>
      </c>
      <c r="E1311" s="153">
        <v>28</v>
      </c>
      <c r="F1311" s="151">
        <v>29</v>
      </c>
      <c r="G1311" s="151">
        <v>28</v>
      </c>
      <c r="H1311" s="151">
        <v>28</v>
      </c>
      <c r="I1311" s="151">
        <v>27</v>
      </c>
      <c r="J1311" s="172">
        <v>0.9</v>
      </c>
      <c r="K1311" s="154">
        <v>0.96551724137931</v>
      </c>
      <c r="L1311" s="154">
        <v>0.96551724137931</v>
      </c>
      <c r="M1311" s="154">
        <v>0.964285714285714</v>
      </c>
      <c r="N1311" s="207">
        <v>696</v>
      </c>
      <c r="O1311" s="153">
        <v>664</v>
      </c>
      <c r="P1311" s="153">
        <v>27</v>
      </c>
      <c r="Q1311" s="151">
        <v>26</v>
      </c>
      <c r="R1311" s="151">
        <v>27</v>
      </c>
      <c r="S1311" s="154">
        <v>0.954022988505747</v>
      </c>
      <c r="T1311" s="154">
        <v>0.931034482758621</v>
      </c>
      <c r="U1311" s="155">
        <v>0.896551724137931</v>
      </c>
      <c r="V1311" s="155">
        <v>0.964285714285714</v>
      </c>
      <c r="W1311" s="173">
        <v>0.0344827586206896</v>
      </c>
      <c r="X1311" s="158">
        <v>200</v>
      </c>
      <c r="Y1311" s="208">
        <v>188</v>
      </c>
      <c r="Z1311" s="208">
        <v>203</v>
      </c>
      <c r="AA1311" s="208">
        <v>196</v>
      </c>
      <c r="AB1311" s="209">
        <v>0.94</v>
      </c>
      <c r="AC1311" s="155">
        <v>0.96551724137931</v>
      </c>
      <c r="AD1311" s="173">
        <v>-0.0255172413793104</v>
      </c>
    </row>
    <row r="1312" spans="1:30">
      <c r="A1312" s="175" t="s">
        <v>1085</v>
      </c>
      <c r="B1312" s="214" t="s">
        <v>1844</v>
      </c>
      <c r="C1312" s="214" t="s">
        <v>1313</v>
      </c>
      <c r="D1312" s="153">
        <v>57</v>
      </c>
      <c r="E1312" s="153">
        <v>55</v>
      </c>
      <c r="F1312" s="151">
        <v>53</v>
      </c>
      <c r="G1312" s="151">
        <v>50</v>
      </c>
      <c r="H1312" s="151">
        <v>46</v>
      </c>
      <c r="I1312" s="151">
        <v>40</v>
      </c>
      <c r="J1312" s="172">
        <v>0.9</v>
      </c>
      <c r="K1312" s="154">
        <v>0.964912280701754</v>
      </c>
      <c r="L1312" s="154">
        <v>0.943396226415094</v>
      </c>
      <c r="M1312" s="154">
        <v>0.869565217391304</v>
      </c>
      <c r="N1312" s="207">
        <v>1261</v>
      </c>
      <c r="O1312" s="153">
        <v>1111</v>
      </c>
      <c r="P1312" s="153">
        <v>52</v>
      </c>
      <c r="Q1312" s="151">
        <v>50</v>
      </c>
      <c r="R1312" s="151">
        <v>39</v>
      </c>
      <c r="S1312" s="154">
        <v>0.881046788263283</v>
      </c>
      <c r="T1312" s="154">
        <v>0.912280701754386</v>
      </c>
      <c r="U1312" s="155">
        <v>0.943396226415094</v>
      </c>
      <c r="V1312" s="155">
        <v>0.847826086956522</v>
      </c>
      <c r="W1312" s="173">
        <v>-0.0311155246607084</v>
      </c>
      <c r="X1312" s="158">
        <v>368</v>
      </c>
      <c r="Y1312" s="208">
        <v>322</v>
      </c>
      <c r="Z1312" s="208">
        <v>372</v>
      </c>
      <c r="AA1312" s="208">
        <v>330</v>
      </c>
      <c r="AB1312" s="209">
        <v>0.875</v>
      </c>
      <c r="AC1312" s="155">
        <v>0.887096774193548</v>
      </c>
      <c r="AD1312" s="173">
        <v>-0.0120967741935484</v>
      </c>
    </row>
    <row r="1313" spans="1:30">
      <c r="A1313" s="175" t="s">
        <v>1085</v>
      </c>
      <c r="B1313" s="214" t="s">
        <v>1844</v>
      </c>
      <c r="C1313" s="214" t="s">
        <v>1314</v>
      </c>
      <c r="D1313" s="153">
        <v>34</v>
      </c>
      <c r="E1313" s="153">
        <v>34</v>
      </c>
      <c r="F1313" s="151">
        <v>36</v>
      </c>
      <c r="G1313" s="151">
        <v>36</v>
      </c>
      <c r="H1313" s="151">
        <v>32</v>
      </c>
      <c r="I1313" s="151">
        <v>32</v>
      </c>
      <c r="J1313" s="172">
        <v>0.9</v>
      </c>
      <c r="K1313" s="154">
        <v>1</v>
      </c>
      <c r="L1313" s="154">
        <v>1</v>
      </c>
      <c r="M1313" s="154">
        <v>1</v>
      </c>
      <c r="N1313" s="207">
        <v>793</v>
      </c>
      <c r="O1313" s="153">
        <v>776</v>
      </c>
      <c r="P1313" s="153">
        <v>34</v>
      </c>
      <c r="Q1313" s="151">
        <v>36</v>
      </c>
      <c r="R1313" s="151">
        <v>31</v>
      </c>
      <c r="S1313" s="154">
        <v>0.978562421185372</v>
      </c>
      <c r="T1313" s="154">
        <v>1</v>
      </c>
      <c r="U1313" s="155">
        <v>1</v>
      </c>
      <c r="V1313" s="155">
        <v>0.96875</v>
      </c>
      <c r="W1313" s="173">
        <v>0</v>
      </c>
      <c r="X1313" s="158">
        <v>234</v>
      </c>
      <c r="Y1313" s="208">
        <v>231</v>
      </c>
      <c r="Z1313" s="208">
        <v>230</v>
      </c>
      <c r="AA1313" s="208">
        <v>222</v>
      </c>
      <c r="AB1313" s="209">
        <v>0.987179487179487</v>
      </c>
      <c r="AC1313" s="155">
        <v>0.965217391304348</v>
      </c>
      <c r="AD1313" s="173">
        <v>0.0219620958751394</v>
      </c>
    </row>
    <row r="1314" spans="1:30">
      <c r="A1314" s="175" t="s">
        <v>1085</v>
      </c>
      <c r="B1314" s="214" t="s">
        <v>1844</v>
      </c>
      <c r="C1314" s="214" t="s">
        <v>1315</v>
      </c>
      <c r="D1314" s="153">
        <v>65</v>
      </c>
      <c r="E1314" s="153">
        <v>63</v>
      </c>
      <c r="F1314" s="151">
        <v>63</v>
      </c>
      <c r="G1314" s="151">
        <v>62</v>
      </c>
      <c r="H1314" s="151">
        <v>57</v>
      </c>
      <c r="I1314" s="151">
        <v>54</v>
      </c>
      <c r="J1314" s="172">
        <v>0.9</v>
      </c>
      <c r="K1314" s="154">
        <v>0.969230769230769</v>
      </c>
      <c r="L1314" s="154">
        <v>0.984126984126984</v>
      </c>
      <c r="M1314" s="154">
        <v>0.947368421052632</v>
      </c>
      <c r="N1314" s="207">
        <v>1459</v>
      </c>
      <c r="O1314" s="153">
        <v>1383</v>
      </c>
      <c r="P1314" s="153">
        <v>63</v>
      </c>
      <c r="Q1314" s="151">
        <v>61</v>
      </c>
      <c r="R1314" s="151">
        <v>52</v>
      </c>
      <c r="S1314" s="154">
        <v>0.947909527073338</v>
      </c>
      <c r="T1314" s="154">
        <v>0.969230769230769</v>
      </c>
      <c r="U1314" s="155">
        <v>0.968253968253968</v>
      </c>
      <c r="V1314" s="155">
        <v>0.912280701754386</v>
      </c>
      <c r="W1314" s="173">
        <v>0.000976800976800973</v>
      </c>
      <c r="X1314" s="158">
        <v>426</v>
      </c>
      <c r="Y1314" s="208">
        <v>405</v>
      </c>
      <c r="Z1314" s="208">
        <v>424</v>
      </c>
      <c r="AA1314" s="208">
        <v>405</v>
      </c>
      <c r="AB1314" s="209">
        <v>0.950704225352113</v>
      </c>
      <c r="AC1314" s="155">
        <v>0.955188679245283</v>
      </c>
      <c r="AD1314" s="173">
        <v>-0.00448445389317043</v>
      </c>
    </row>
    <row r="1315" spans="1:30">
      <c r="A1315" s="175" t="s">
        <v>1085</v>
      </c>
      <c r="B1315" s="214" t="s">
        <v>1844</v>
      </c>
      <c r="C1315" s="214" t="s">
        <v>1316</v>
      </c>
      <c r="D1315" s="153">
        <v>32</v>
      </c>
      <c r="E1315" s="153">
        <v>32</v>
      </c>
      <c r="F1315" s="151">
        <v>33</v>
      </c>
      <c r="G1315" s="151">
        <v>33</v>
      </c>
      <c r="H1315" s="151">
        <v>29</v>
      </c>
      <c r="I1315" s="151">
        <v>27</v>
      </c>
      <c r="J1315" s="172">
        <v>0.9</v>
      </c>
      <c r="K1315" s="154">
        <v>1</v>
      </c>
      <c r="L1315" s="154">
        <v>1</v>
      </c>
      <c r="M1315" s="154">
        <v>0.931034482758621</v>
      </c>
      <c r="N1315" s="207">
        <v>768</v>
      </c>
      <c r="O1315" s="153">
        <v>738</v>
      </c>
      <c r="P1315" s="153">
        <v>30</v>
      </c>
      <c r="Q1315" s="151">
        <v>33</v>
      </c>
      <c r="R1315" s="151">
        <v>26</v>
      </c>
      <c r="S1315" s="154">
        <v>0.9609375</v>
      </c>
      <c r="T1315" s="154">
        <v>0.9375</v>
      </c>
      <c r="U1315" s="155">
        <v>1</v>
      </c>
      <c r="V1315" s="155">
        <v>0.896551724137931</v>
      </c>
      <c r="W1315" s="173">
        <v>-0.0625</v>
      </c>
      <c r="X1315" s="158">
        <v>222</v>
      </c>
      <c r="Y1315" s="208">
        <v>211</v>
      </c>
      <c r="Z1315" s="208">
        <v>224</v>
      </c>
      <c r="AA1315" s="208">
        <v>217</v>
      </c>
      <c r="AB1315" s="209">
        <v>0.95045045045045</v>
      </c>
      <c r="AC1315" s="155">
        <v>0.96875</v>
      </c>
      <c r="AD1315" s="173">
        <v>-0.0182995495495496</v>
      </c>
    </row>
    <row r="1316" spans="1:30">
      <c r="A1316" s="175" t="s">
        <v>1085</v>
      </c>
      <c r="B1316" s="214" t="s">
        <v>1844</v>
      </c>
      <c r="C1316" s="214" t="s">
        <v>1317</v>
      </c>
      <c r="D1316" s="153">
        <v>33</v>
      </c>
      <c r="E1316" s="153">
        <v>33</v>
      </c>
      <c r="F1316" s="151">
        <v>31</v>
      </c>
      <c r="G1316" s="151">
        <v>31</v>
      </c>
      <c r="H1316" s="151">
        <v>28</v>
      </c>
      <c r="I1316" s="151">
        <v>27</v>
      </c>
      <c r="J1316" s="172">
        <v>0.9</v>
      </c>
      <c r="K1316" s="154">
        <v>1</v>
      </c>
      <c r="L1316" s="154">
        <v>1</v>
      </c>
      <c r="M1316" s="154">
        <v>0.964285714285714</v>
      </c>
      <c r="N1316" s="207">
        <v>739</v>
      </c>
      <c r="O1316" s="153">
        <v>725</v>
      </c>
      <c r="P1316" s="153">
        <v>33</v>
      </c>
      <c r="Q1316" s="151">
        <v>31</v>
      </c>
      <c r="R1316" s="151">
        <v>27</v>
      </c>
      <c r="S1316" s="154">
        <v>0.98105548037889</v>
      </c>
      <c r="T1316" s="154">
        <v>1</v>
      </c>
      <c r="U1316" s="155">
        <v>1</v>
      </c>
      <c r="V1316" s="155">
        <v>0.964285714285714</v>
      </c>
      <c r="W1316" s="173">
        <v>0</v>
      </c>
      <c r="X1316" s="158">
        <v>215</v>
      </c>
      <c r="Y1316" s="208">
        <v>211</v>
      </c>
      <c r="Z1316" s="208">
        <v>215</v>
      </c>
      <c r="AA1316" s="208">
        <v>214</v>
      </c>
      <c r="AB1316" s="209">
        <v>0.981395348837209</v>
      </c>
      <c r="AC1316" s="155">
        <v>0.995348837209302</v>
      </c>
      <c r="AD1316" s="173">
        <v>-0.0139534883720931</v>
      </c>
    </row>
    <row r="1317" spans="1:30">
      <c r="A1317" s="175" t="s">
        <v>1085</v>
      </c>
      <c r="B1317" s="214" t="s">
        <v>1844</v>
      </c>
      <c r="C1317" s="214" t="s">
        <v>1318</v>
      </c>
      <c r="D1317" s="153">
        <v>39</v>
      </c>
      <c r="E1317" s="153">
        <v>37</v>
      </c>
      <c r="F1317" s="151">
        <v>40</v>
      </c>
      <c r="G1317" s="151">
        <v>36</v>
      </c>
      <c r="H1317" s="151">
        <v>34</v>
      </c>
      <c r="I1317" s="151">
        <v>34</v>
      </c>
      <c r="J1317" s="172">
        <v>0.9</v>
      </c>
      <c r="K1317" s="154">
        <v>0.948717948717949</v>
      </c>
      <c r="L1317" s="154">
        <v>0.9</v>
      </c>
      <c r="M1317" s="154">
        <v>1</v>
      </c>
      <c r="N1317" s="207">
        <v>912</v>
      </c>
      <c r="O1317" s="153">
        <v>863</v>
      </c>
      <c r="P1317" s="153">
        <v>35</v>
      </c>
      <c r="Q1317" s="151">
        <v>33</v>
      </c>
      <c r="R1317" s="151">
        <v>33</v>
      </c>
      <c r="S1317" s="154">
        <v>0.946271929824561</v>
      </c>
      <c r="T1317" s="154">
        <v>0.897435897435897</v>
      </c>
      <c r="U1317" s="155">
        <v>0.825</v>
      </c>
      <c r="V1317" s="155">
        <v>0.970588235294118</v>
      </c>
      <c r="W1317" s="173">
        <v>0.0724358974358975</v>
      </c>
      <c r="X1317" s="158">
        <v>264</v>
      </c>
      <c r="Y1317" s="208">
        <v>245</v>
      </c>
      <c r="Z1317" s="208">
        <v>267</v>
      </c>
      <c r="AA1317" s="208">
        <v>255</v>
      </c>
      <c r="AB1317" s="209">
        <v>0.928030303030303</v>
      </c>
      <c r="AC1317" s="155">
        <v>0.955056179775281</v>
      </c>
      <c r="AD1317" s="173">
        <v>-0.0270258767449779</v>
      </c>
    </row>
    <row r="1318" spans="1:30">
      <c r="A1318" s="175" t="s">
        <v>1085</v>
      </c>
      <c r="B1318" s="214" t="s">
        <v>1844</v>
      </c>
      <c r="C1318" s="214" t="s">
        <v>1319</v>
      </c>
      <c r="D1318" s="153">
        <v>24</v>
      </c>
      <c r="E1318" s="153">
        <v>23</v>
      </c>
      <c r="F1318" s="151">
        <v>25</v>
      </c>
      <c r="G1318" s="151">
        <v>24</v>
      </c>
      <c r="H1318" s="151">
        <v>25</v>
      </c>
      <c r="I1318" s="151">
        <v>23</v>
      </c>
      <c r="J1318" s="172">
        <v>0.9</v>
      </c>
      <c r="K1318" s="154">
        <v>0.958333333333333</v>
      </c>
      <c r="L1318" s="154">
        <v>0.96</v>
      </c>
      <c r="M1318" s="154">
        <v>0.92</v>
      </c>
      <c r="N1318" s="207">
        <v>567</v>
      </c>
      <c r="O1318" s="153">
        <v>515</v>
      </c>
      <c r="P1318" s="153">
        <v>22</v>
      </c>
      <c r="Q1318" s="151">
        <v>22</v>
      </c>
      <c r="R1318" s="151">
        <v>22</v>
      </c>
      <c r="S1318" s="154">
        <v>0.908289241622575</v>
      </c>
      <c r="T1318" s="154">
        <v>0.916666666666667</v>
      </c>
      <c r="U1318" s="155">
        <v>0.88</v>
      </c>
      <c r="V1318" s="155">
        <v>0.88</v>
      </c>
      <c r="W1318" s="173">
        <v>0.0366666666666666</v>
      </c>
      <c r="X1318" s="158">
        <v>165</v>
      </c>
      <c r="Y1318" s="208">
        <v>145</v>
      </c>
      <c r="Z1318" s="208">
        <v>164</v>
      </c>
      <c r="AA1318" s="208">
        <v>154</v>
      </c>
      <c r="AB1318" s="209">
        <v>0.878787878787879</v>
      </c>
      <c r="AC1318" s="155">
        <v>0.939024390243902</v>
      </c>
      <c r="AD1318" s="173">
        <v>-0.0602365114560236</v>
      </c>
    </row>
    <row r="1319" spans="1:30">
      <c r="A1319" s="175" t="s">
        <v>1085</v>
      </c>
      <c r="B1319" s="214" t="s">
        <v>1844</v>
      </c>
      <c r="C1319" s="214" t="s">
        <v>1320</v>
      </c>
      <c r="D1319" s="153">
        <v>45</v>
      </c>
      <c r="E1319" s="153">
        <v>45</v>
      </c>
      <c r="F1319" s="151">
        <v>46</v>
      </c>
      <c r="G1319" s="151">
        <v>46</v>
      </c>
      <c r="H1319" s="151">
        <v>39</v>
      </c>
      <c r="I1319" s="151">
        <v>39</v>
      </c>
      <c r="J1319" s="172">
        <v>0.9</v>
      </c>
      <c r="K1319" s="154">
        <v>1</v>
      </c>
      <c r="L1319" s="154">
        <v>1</v>
      </c>
      <c r="M1319" s="154">
        <v>1</v>
      </c>
      <c r="N1319" s="207">
        <v>1076</v>
      </c>
      <c r="O1319" s="153">
        <v>1054</v>
      </c>
      <c r="P1319" s="153">
        <v>45</v>
      </c>
      <c r="Q1319" s="151">
        <v>46</v>
      </c>
      <c r="R1319" s="151">
        <v>38</v>
      </c>
      <c r="S1319" s="154">
        <v>0.979553903345725</v>
      </c>
      <c r="T1319" s="154">
        <v>1</v>
      </c>
      <c r="U1319" s="155">
        <v>1</v>
      </c>
      <c r="V1319" s="155">
        <v>0.974358974358974</v>
      </c>
      <c r="W1319" s="173">
        <v>0</v>
      </c>
      <c r="X1319" s="158">
        <v>308</v>
      </c>
      <c r="Y1319" s="208">
        <v>301</v>
      </c>
      <c r="Z1319" s="208">
        <v>317</v>
      </c>
      <c r="AA1319" s="208">
        <v>312</v>
      </c>
      <c r="AB1319" s="209">
        <v>0.977272727272727</v>
      </c>
      <c r="AC1319" s="155">
        <v>0.984227129337539</v>
      </c>
      <c r="AD1319" s="173">
        <v>-0.00695440206481213</v>
      </c>
    </row>
    <row r="1320" spans="1:30">
      <c r="A1320" s="175" t="s">
        <v>1085</v>
      </c>
      <c r="B1320" s="214" t="s">
        <v>1844</v>
      </c>
      <c r="C1320" s="214" t="s">
        <v>1321</v>
      </c>
      <c r="D1320" s="153">
        <v>19</v>
      </c>
      <c r="E1320" s="153">
        <v>18</v>
      </c>
      <c r="F1320" s="151">
        <v>20</v>
      </c>
      <c r="G1320" s="151">
        <v>20</v>
      </c>
      <c r="H1320" s="151">
        <v>16</v>
      </c>
      <c r="I1320" s="151">
        <v>16</v>
      </c>
      <c r="J1320" s="172">
        <v>0.9</v>
      </c>
      <c r="K1320" s="154">
        <v>0.947368421052632</v>
      </c>
      <c r="L1320" s="154">
        <v>1</v>
      </c>
      <c r="M1320" s="154">
        <v>1</v>
      </c>
      <c r="N1320" s="207">
        <v>434</v>
      </c>
      <c r="O1320" s="153">
        <v>417</v>
      </c>
      <c r="P1320" s="153">
        <v>16</v>
      </c>
      <c r="Q1320" s="151">
        <v>20</v>
      </c>
      <c r="R1320" s="151">
        <v>16</v>
      </c>
      <c r="S1320" s="154">
        <v>0.960829493087558</v>
      </c>
      <c r="T1320" s="154">
        <v>0.842105263157895</v>
      </c>
      <c r="U1320" s="155">
        <v>1</v>
      </c>
      <c r="V1320" s="155">
        <v>1</v>
      </c>
      <c r="W1320" s="173">
        <v>-0.157894736842105</v>
      </c>
      <c r="X1320" s="158">
        <v>127</v>
      </c>
      <c r="Y1320" s="208">
        <v>121</v>
      </c>
      <c r="Z1320" s="208">
        <v>124</v>
      </c>
      <c r="AA1320" s="208">
        <v>120</v>
      </c>
      <c r="AB1320" s="209">
        <v>0.952755905511811</v>
      </c>
      <c r="AC1320" s="155">
        <v>0.967741935483871</v>
      </c>
      <c r="AD1320" s="173">
        <v>-0.01498602997206</v>
      </c>
    </row>
    <row r="1321" spans="1:30">
      <c r="A1321" s="175" t="s">
        <v>1085</v>
      </c>
      <c r="B1321" s="214" t="s">
        <v>1843</v>
      </c>
      <c r="C1321" s="214" t="s">
        <v>1322</v>
      </c>
      <c r="D1321" s="153">
        <v>0</v>
      </c>
      <c r="E1321" s="153">
        <v>0</v>
      </c>
      <c r="F1321" s="151">
        <v>0</v>
      </c>
      <c r="G1321" s="151">
        <v>0</v>
      </c>
      <c r="H1321" s="151">
        <v>0</v>
      </c>
      <c r="I1321" s="151">
        <v>0</v>
      </c>
      <c r="J1321" s="172">
        <v>0.9</v>
      </c>
      <c r="K1321" s="154">
        <v>0</v>
      </c>
      <c r="L1321" s="154">
        <v>0</v>
      </c>
      <c r="M1321" s="154">
        <v>0</v>
      </c>
      <c r="N1321" s="207">
        <v>0</v>
      </c>
      <c r="O1321" s="153">
        <v>0</v>
      </c>
      <c r="P1321" s="153">
        <v>0</v>
      </c>
      <c r="Q1321" s="151">
        <v>0</v>
      </c>
      <c r="R1321" s="151">
        <v>0</v>
      </c>
      <c r="S1321" s="154">
        <v>0</v>
      </c>
      <c r="T1321" s="154">
        <v>0</v>
      </c>
      <c r="U1321" s="155">
        <v>0</v>
      </c>
      <c r="V1321" s="155">
        <v>0</v>
      </c>
      <c r="W1321" s="173">
        <v>0</v>
      </c>
      <c r="X1321" s="158">
        <v>0</v>
      </c>
      <c r="Y1321" s="208">
        <v>0</v>
      </c>
      <c r="Z1321" s="208">
        <v>0</v>
      </c>
      <c r="AA1321" s="208">
        <v>0</v>
      </c>
      <c r="AB1321" s="209">
        <v>0</v>
      </c>
      <c r="AC1321" s="155">
        <v>0</v>
      </c>
      <c r="AD1321" s="173">
        <v>0</v>
      </c>
    </row>
    <row r="1322" spans="1:30">
      <c r="A1322" s="175" t="s">
        <v>1085</v>
      </c>
      <c r="B1322" s="214" t="s">
        <v>1843</v>
      </c>
      <c r="C1322" s="214" t="s">
        <v>1323</v>
      </c>
      <c r="D1322" s="153">
        <v>58</v>
      </c>
      <c r="E1322" s="153">
        <v>58</v>
      </c>
      <c r="F1322" s="151">
        <v>58</v>
      </c>
      <c r="G1322" s="151">
        <v>58</v>
      </c>
      <c r="H1322" s="151">
        <v>42</v>
      </c>
      <c r="I1322" s="151">
        <v>41</v>
      </c>
      <c r="J1322" s="172">
        <v>0.9</v>
      </c>
      <c r="K1322" s="154">
        <v>1</v>
      </c>
      <c r="L1322" s="154">
        <v>1</v>
      </c>
      <c r="M1322" s="154">
        <v>0.976190476190476</v>
      </c>
      <c r="N1322" s="207">
        <v>1252</v>
      </c>
      <c r="O1322" s="153">
        <v>1178</v>
      </c>
      <c r="P1322" s="153">
        <v>57</v>
      </c>
      <c r="Q1322" s="151">
        <v>58</v>
      </c>
      <c r="R1322" s="151">
        <v>39</v>
      </c>
      <c r="S1322" s="154">
        <v>0.940894568690096</v>
      </c>
      <c r="T1322" s="154">
        <v>0.982758620689655</v>
      </c>
      <c r="U1322" s="155">
        <v>1</v>
      </c>
      <c r="V1322" s="155">
        <v>0.928571428571429</v>
      </c>
      <c r="W1322" s="173">
        <v>-0.0172413793103449</v>
      </c>
      <c r="X1322" s="158">
        <v>364</v>
      </c>
      <c r="Y1322" s="208">
        <v>351</v>
      </c>
      <c r="Z1322" s="208">
        <v>365</v>
      </c>
      <c r="AA1322" s="208">
        <v>337</v>
      </c>
      <c r="AB1322" s="209">
        <v>0.964285714285714</v>
      </c>
      <c r="AC1322" s="155">
        <v>0.923287671232877</v>
      </c>
      <c r="AD1322" s="173">
        <v>0.0409980430528376</v>
      </c>
    </row>
    <row r="1323" spans="1:30">
      <c r="A1323" s="175" t="s">
        <v>1085</v>
      </c>
      <c r="B1323" s="214" t="s">
        <v>1843</v>
      </c>
      <c r="C1323" s="214" t="s">
        <v>1324</v>
      </c>
      <c r="D1323" s="153">
        <v>67</v>
      </c>
      <c r="E1323" s="153">
        <v>63</v>
      </c>
      <c r="F1323" s="151">
        <v>68</v>
      </c>
      <c r="G1323" s="151">
        <v>64</v>
      </c>
      <c r="H1323" s="151">
        <v>52</v>
      </c>
      <c r="I1323" s="151">
        <v>46</v>
      </c>
      <c r="J1323" s="172">
        <v>0.9</v>
      </c>
      <c r="K1323" s="154">
        <v>0.940298507462687</v>
      </c>
      <c r="L1323" s="154">
        <v>0.941176470588235</v>
      </c>
      <c r="M1323" s="154">
        <v>0.884615384615385</v>
      </c>
      <c r="N1323" s="207">
        <v>1448</v>
      </c>
      <c r="O1323" s="153">
        <v>1304</v>
      </c>
      <c r="P1323" s="153">
        <v>61</v>
      </c>
      <c r="Q1323" s="151">
        <v>60</v>
      </c>
      <c r="R1323" s="151">
        <v>43</v>
      </c>
      <c r="S1323" s="154">
        <v>0.900552486187845</v>
      </c>
      <c r="T1323" s="154">
        <v>0.91044776119403</v>
      </c>
      <c r="U1323" s="155">
        <v>0.882352941176471</v>
      </c>
      <c r="V1323" s="155">
        <v>0.826923076923077</v>
      </c>
      <c r="W1323" s="173">
        <v>0.0280948200175593</v>
      </c>
      <c r="X1323" s="158">
        <v>426</v>
      </c>
      <c r="Y1323" s="208">
        <v>374</v>
      </c>
      <c r="Z1323" s="208">
        <v>426</v>
      </c>
      <c r="AA1323" s="208">
        <v>380</v>
      </c>
      <c r="AB1323" s="209">
        <v>0.877934272300469</v>
      </c>
      <c r="AC1323" s="155">
        <v>0.892018779342723</v>
      </c>
      <c r="AD1323" s="173">
        <v>-0.0140845070422535</v>
      </c>
    </row>
    <row r="1324" spans="1:30">
      <c r="A1324" s="175" t="s">
        <v>1085</v>
      </c>
      <c r="B1324" s="214" t="s">
        <v>1843</v>
      </c>
      <c r="C1324" s="214" t="s">
        <v>1325</v>
      </c>
      <c r="D1324" s="153">
        <v>116</v>
      </c>
      <c r="E1324" s="153">
        <v>110</v>
      </c>
      <c r="F1324" s="151">
        <v>117</v>
      </c>
      <c r="G1324" s="151">
        <v>111</v>
      </c>
      <c r="H1324" s="151">
        <v>92</v>
      </c>
      <c r="I1324" s="151">
        <v>86</v>
      </c>
      <c r="J1324" s="172">
        <v>0.9</v>
      </c>
      <c r="K1324" s="154">
        <v>0.948275862068966</v>
      </c>
      <c r="L1324" s="154">
        <v>0.948717948717949</v>
      </c>
      <c r="M1324" s="154">
        <v>0.934782608695652</v>
      </c>
      <c r="N1324" s="207">
        <v>2578</v>
      </c>
      <c r="O1324" s="153">
        <v>2346</v>
      </c>
      <c r="P1324" s="153">
        <v>105</v>
      </c>
      <c r="Q1324" s="151">
        <v>109</v>
      </c>
      <c r="R1324" s="151">
        <v>82</v>
      </c>
      <c r="S1324" s="154">
        <v>0.910007757951901</v>
      </c>
      <c r="T1324" s="154">
        <v>0.905172413793103</v>
      </c>
      <c r="U1324" s="155">
        <v>0.931623931623932</v>
      </c>
      <c r="V1324" s="155">
        <v>0.891304347826087</v>
      </c>
      <c r="W1324" s="173">
        <v>-0.0264515178308282</v>
      </c>
      <c r="X1324" s="158">
        <v>755</v>
      </c>
      <c r="Y1324" s="208">
        <v>684</v>
      </c>
      <c r="Z1324" s="208">
        <v>760</v>
      </c>
      <c r="AA1324" s="208">
        <v>681</v>
      </c>
      <c r="AB1324" s="209">
        <v>0.905960264900662</v>
      </c>
      <c r="AC1324" s="155">
        <v>0.896052631578947</v>
      </c>
      <c r="AD1324" s="173">
        <v>0.00990763332171496</v>
      </c>
    </row>
    <row r="1325" spans="1:30">
      <c r="A1325" s="175" t="s">
        <v>1085</v>
      </c>
      <c r="B1325" s="214" t="s">
        <v>1843</v>
      </c>
      <c r="C1325" s="214" t="s">
        <v>1326</v>
      </c>
      <c r="D1325" s="153">
        <v>76</v>
      </c>
      <c r="E1325" s="153">
        <v>75</v>
      </c>
      <c r="F1325" s="151">
        <v>72</v>
      </c>
      <c r="G1325" s="151">
        <v>72</v>
      </c>
      <c r="H1325" s="151">
        <v>61</v>
      </c>
      <c r="I1325" s="151">
        <v>60</v>
      </c>
      <c r="J1325" s="172">
        <v>0.9</v>
      </c>
      <c r="K1325" s="154">
        <v>0.986842105263158</v>
      </c>
      <c r="L1325" s="154">
        <v>1</v>
      </c>
      <c r="M1325" s="154">
        <v>0.983606557377049</v>
      </c>
      <c r="N1325" s="207">
        <v>1675</v>
      </c>
      <c r="O1325" s="153">
        <v>1640</v>
      </c>
      <c r="P1325" s="153">
        <v>74</v>
      </c>
      <c r="Q1325" s="151">
        <v>72</v>
      </c>
      <c r="R1325" s="151">
        <v>60</v>
      </c>
      <c r="S1325" s="154">
        <v>0.97910447761194</v>
      </c>
      <c r="T1325" s="154">
        <v>0.973684210526316</v>
      </c>
      <c r="U1325" s="155">
        <v>1</v>
      </c>
      <c r="V1325" s="155">
        <v>0.983606557377049</v>
      </c>
      <c r="W1325" s="173">
        <v>-0.0263157894736842</v>
      </c>
      <c r="X1325" s="158">
        <v>487</v>
      </c>
      <c r="Y1325" s="208">
        <v>477</v>
      </c>
      <c r="Z1325" s="208">
        <v>489</v>
      </c>
      <c r="AA1325" s="208">
        <v>479</v>
      </c>
      <c r="AB1325" s="209">
        <v>0.979466119096509</v>
      </c>
      <c r="AC1325" s="155">
        <v>0.979550102249489</v>
      </c>
      <c r="AD1325" s="173">
        <v>-8.39831529795276e-5</v>
      </c>
    </row>
    <row r="1326" spans="1:30">
      <c r="A1326" s="175" t="s">
        <v>1085</v>
      </c>
      <c r="B1326" s="214" t="s">
        <v>1843</v>
      </c>
      <c r="C1326" s="214" t="s">
        <v>1327</v>
      </c>
      <c r="D1326" s="153">
        <v>33</v>
      </c>
      <c r="E1326" s="153">
        <v>32</v>
      </c>
      <c r="F1326" s="151">
        <v>29</v>
      </c>
      <c r="G1326" s="151">
        <v>29</v>
      </c>
      <c r="H1326" s="151">
        <v>28</v>
      </c>
      <c r="I1326" s="151">
        <v>28</v>
      </c>
      <c r="J1326" s="172">
        <v>0.9</v>
      </c>
      <c r="K1326" s="154">
        <v>0.96969696969697</v>
      </c>
      <c r="L1326" s="154">
        <v>1</v>
      </c>
      <c r="M1326" s="154">
        <v>1</v>
      </c>
      <c r="N1326" s="207">
        <v>713</v>
      </c>
      <c r="O1326" s="153">
        <v>696</v>
      </c>
      <c r="P1326" s="153">
        <v>32</v>
      </c>
      <c r="Q1326" s="151">
        <v>29</v>
      </c>
      <c r="R1326" s="151">
        <v>28</v>
      </c>
      <c r="S1326" s="154">
        <v>0.976157082748948</v>
      </c>
      <c r="T1326" s="154">
        <v>0.96969696969697</v>
      </c>
      <c r="U1326" s="155">
        <v>1</v>
      </c>
      <c r="V1326" s="155">
        <v>1</v>
      </c>
      <c r="W1326" s="173">
        <v>-0.0303030303030303</v>
      </c>
      <c r="X1326" s="158">
        <v>204</v>
      </c>
      <c r="Y1326" s="208">
        <v>200</v>
      </c>
      <c r="Z1326" s="208">
        <v>207</v>
      </c>
      <c r="AA1326" s="208">
        <v>200</v>
      </c>
      <c r="AB1326" s="209">
        <v>0.980392156862745</v>
      </c>
      <c r="AC1326" s="155">
        <v>0.966183574879227</v>
      </c>
      <c r="AD1326" s="173">
        <v>0.014208581983518</v>
      </c>
    </row>
    <row r="1327" spans="1:30">
      <c r="A1327" s="175" t="s">
        <v>1085</v>
      </c>
      <c r="B1327" s="214" t="s">
        <v>1843</v>
      </c>
      <c r="C1327" s="214" t="s">
        <v>1328</v>
      </c>
      <c r="D1327" s="153">
        <v>27</v>
      </c>
      <c r="E1327" s="153">
        <v>27</v>
      </c>
      <c r="F1327" s="151">
        <v>27</v>
      </c>
      <c r="G1327" s="151">
        <v>26</v>
      </c>
      <c r="H1327" s="151">
        <v>24</v>
      </c>
      <c r="I1327" s="151">
        <v>24</v>
      </c>
      <c r="J1327" s="172">
        <v>0.9</v>
      </c>
      <c r="K1327" s="154">
        <v>1</v>
      </c>
      <c r="L1327" s="154">
        <v>0.962962962962963</v>
      </c>
      <c r="M1327" s="154">
        <v>1</v>
      </c>
      <c r="N1327" s="207">
        <v>603</v>
      </c>
      <c r="O1327" s="153">
        <v>594</v>
      </c>
      <c r="P1327" s="153">
        <v>27</v>
      </c>
      <c r="Q1327" s="151">
        <v>25</v>
      </c>
      <c r="R1327" s="151">
        <v>23</v>
      </c>
      <c r="S1327" s="154">
        <v>0.985074626865672</v>
      </c>
      <c r="T1327" s="154">
        <v>1</v>
      </c>
      <c r="U1327" s="155">
        <v>0.925925925925926</v>
      </c>
      <c r="V1327" s="155">
        <v>0.958333333333333</v>
      </c>
      <c r="W1327" s="173">
        <v>0.0740740740740741</v>
      </c>
      <c r="X1327" s="158">
        <v>180</v>
      </c>
      <c r="Y1327" s="208">
        <v>176</v>
      </c>
      <c r="Z1327" s="208">
        <v>175</v>
      </c>
      <c r="AA1327" s="208">
        <v>172</v>
      </c>
      <c r="AB1327" s="209">
        <v>0.977777777777778</v>
      </c>
      <c r="AC1327" s="155">
        <v>0.982857142857143</v>
      </c>
      <c r="AD1327" s="173">
        <v>-0.00507936507936513</v>
      </c>
    </row>
    <row r="1328" spans="1:30">
      <c r="A1328" s="175" t="s">
        <v>1085</v>
      </c>
      <c r="B1328" s="214" t="s">
        <v>1843</v>
      </c>
      <c r="C1328" s="214" t="s">
        <v>1329</v>
      </c>
      <c r="D1328" s="153">
        <v>23</v>
      </c>
      <c r="E1328" s="153">
        <v>22</v>
      </c>
      <c r="F1328" s="151">
        <v>19</v>
      </c>
      <c r="G1328" s="151">
        <v>18</v>
      </c>
      <c r="H1328" s="151">
        <v>19</v>
      </c>
      <c r="I1328" s="151">
        <v>18</v>
      </c>
      <c r="J1328" s="172">
        <v>0.9</v>
      </c>
      <c r="K1328" s="154">
        <v>0.956521739130435</v>
      </c>
      <c r="L1328" s="154">
        <v>0.947368421052632</v>
      </c>
      <c r="M1328" s="154">
        <v>0.947368421052632</v>
      </c>
      <c r="N1328" s="207">
        <v>458</v>
      </c>
      <c r="O1328" s="153">
        <v>434</v>
      </c>
      <c r="P1328" s="153">
        <v>22</v>
      </c>
      <c r="Q1328" s="151">
        <v>18</v>
      </c>
      <c r="R1328" s="151">
        <v>17</v>
      </c>
      <c r="S1328" s="154">
        <v>0.947598253275109</v>
      </c>
      <c r="T1328" s="154">
        <v>0.956521739130435</v>
      </c>
      <c r="U1328" s="155">
        <v>0.947368421052632</v>
      </c>
      <c r="V1328" s="155">
        <v>0.894736842105263</v>
      </c>
      <c r="W1328" s="173">
        <v>0.00915331807780329</v>
      </c>
      <c r="X1328" s="158">
        <v>137</v>
      </c>
      <c r="Y1328" s="208">
        <v>126</v>
      </c>
      <c r="Z1328" s="208">
        <v>128</v>
      </c>
      <c r="AA1328" s="208">
        <v>125</v>
      </c>
      <c r="AB1328" s="209">
        <v>0.91970802919708</v>
      </c>
      <c r="AC1328" s="155">
        <v>0.9765625</v>
      </c>
      <c r="AD1328" s="173">
        <v>-0.0568544708029197</v>
      </c>
    </row>
    <row r="1329" spans="1:30">
      <c r="A1329" s="175" t="s">
        <v>1085</v>
      </c>
      <c r="B1329" s="214" t="s">
        <v>1843</v>
      </c>
      <c r="C1329" s="214" t="s">
        <v>1330</v>
      </c>
      <c r="D1329" s="153">
        <v>57</v>
      </c>
      <c r="E1329" s="153">
        <v>56</v>
      </c>
      <c r="F1329" s="151">
        <v>57</v>
      </c>
      <c r="G1329" s="151">
        <v>56</v>
      </c>
      <c r="H1329" s="151">
        <v>42</v>
      </c>
      <c r="I1329" s="151">
        <v>41</v>
      </c>
      <c r="J1329" s="172">
        <v>0.9</v>
      </c>
      <c r="K1329" s="154">
        <v>0.982456140350877</v>
      </c>
      <c r="L1329" s="154">
        <v>0.982456140350877</v>
      </c>
      <c r="M1329" s="154">
        <v>0.976190476190476</v>
      </c>
      <c r="N1329" s="207">
        <v>1255</v>
      </c>
      <c r="O1329" s="153">
        <v>1163</v>
      </c>
      <c r="P1329" s="153">
        <v>55</v>
      </c>
      <c r="Q1329" s="151">
        <v>52</v>
      </c>
      <c r="R1329" s="151">
        <v>37</v>
      </c>
      <c r="S1329" s="154">
        <v>0.926693227091633</v>
      </c>
      <c r="T1329" s="154">
        <v>0.964912280701754</v>
      </c>
      <c r="U1329" s="155">
        <v>0.912280701754386</v>
      </c>
      <c r="V1329" s="155">
        <v>0.880952380952381</v>
      </c>
      <c r="W1329" s="173">
        <v>0.0526315789473685</v>
      </c>
      <c r="X1329" s="158">
        <v>370</v>
      </c>
      <c r="Y1329" s="208">
        <v>334</v>
      </c>
      <c r="Z1329" s="208">
        <v>368</v>
      </c>
      <c r="AA1329" s="208">
        <v>342</v>
      </c>
      <c r="AB1329" s="209">
        <v>0.902702702702703</v>
      </c>
      <c r="AC1329" s="155">
        <v>0.929347826086957</v>
      </c>
      <c r="AD1329" s="173">
        <v>-0.0266451233842538</v>
      </c>
    </row>
    <row r="1330" spans="1:30">
      <c r="A1330" s="175" t="s">
        <v>1085</v>
      </c>
      <c r="B1330" s="214" t="s">
        <v>1843</v>
      </c>
      <c r="C1330" s="214" t="s">
        <v>1331</v>
      </c>
      <c r="D1330" s="153">
        <v>37</v>
      </c>
      <c r="E1330" s="153">
        <v>37</v>
      </c>
      <c r="F1330" s="151">
        <v>36</v>
      </c>
      <c r="G1330" s="151">
        <v>36</v>
      </c>
      <c r="H1330" s="151">
        <v>33</v>
      </c>
      <c r="I1330" s="151">
        <v>32</v>
      </c>
      <c r="J1330" s="172">
        <v>0.9</v>
      </c>
      <c r="K1330" s="154">
        <v>1</v>
      </c>
      <c r="L1330" s="154">
        <v>1</v>
      </c>
      <c r="M1330" s="154">
        <v>0.96969696969697</v>
      </c>
      <c r="N1330" s="207">
        <v>883</v>
      </c>
      <c r="O1330" s="153">
        <v>814</v>
      </c>
      <c r="P1330" s="153">
        <v>35</v>
      </c>
      <c r="Q1330" s="151">
        <v>35</v>
      </c>
      <c r="R1330" s="151">
        <v>32</v>
      </c>
      <c r="S1330" s="154">
        <v>0.921857304643262</v>
      </c>
      <c r="T1330" s="154">
        <v>0.945945945945946</v>
      </c>
      <c r="U1330" s="155">
        <v>0.972222222222222</v>
      </c>
      <c r="V1330" s="155">
        <v>0.96969696969697</v>
      </c>
      <c r="W1330" s="173">
        <v>-0.0262762762762763</v>
      </c>
      <c r="X1330" s="158">
        <v>248</v>
      </c>
      <c r="Y1330" s="208">
        <v>234</v>
      </c>
      <c r="Z1330" s="208">
        <v>262</v>
      </c>
      <c r="AA1330" s="208">
        <v>247</v>
      </c>
      <c r="AB1330" s="209">
        <v>0.943548387096774</v>
      </c>
      <c r="AC1330" s="155">
        <v>0.942748091603053</v>
      </c>
      <c r="AD1330" s="173">
        <v>0.000800295493720848</v>
      </c>
    </row>
    <row r="1331" spans="1:30">
      <c r="A1331" s="175" t="s">
        <v>1085</v>
      </c>
      <c r="B1331" s="214" t="s">
        <v>1843</v>
      </c>
      <c r="C1331" s="214" t="s">
        <v>1332</v>
      </c>
      <c r="D1331" s="153">
        <v>53</v>
      </c>
      <c r="E1331" s="153">
        <v>52</v>
      </c>
      <c r="F1331" s="151">
        <v>54</v>
      </c>
      <c r="G1331" s="151">
        <v>53</v>
      </c>
      <c r="H1331" s="151">
        <v>45</v>
      </c>
      <c r="I1331" s="151">
        <v>43</v>
      </c>
      <c r="J1331" s="172">
        <v>0.9</v>
      </c>
      <c r="K1331" s="154">
        <v>0.981132075471698</v>
      </c>
      <c r="L1331" s="154">
        <v>0.981481481481482</v>
      </c>
      <c r="M1331" s="154">
        <v>0.955555555555556</v>
      </c>
      <c r="N1331" s="207">
        <v>1261</v>
      </c>
      <c r="O1331" s="153">
        <v>1220</v>
      </c>
      <c r="P1331" s="153">
        <v>51</v>
      </c>
      <c r="Q1331" s="151">
        <v>51</v>
      </c>
      <c r="R1331" s="151">
        <v>43</v>
      </c>
      <c r="S1331" s="154">
        <v>0.967486122125297</v>
      </c>
      <c r="T1331" s="154">
        <v>0.962264150943396</v>
      </c>
      <c r="U1331" s="155">
        <v>0.944444444444444</v>
      </c>
      <c r="V1331" s="155">
        <v>0.955555555555556</v>
      </c>
      <c r="W1331" s="173">
        <v>0.0178197064989518</v>
      </c>
      <c r="X1331" s="158">
        <v>373</v>
      </c>
      <c r="Y1331" s="208">
        <v>354</v>
      </c>
      <c r="Z1331" s="208">
        <v>364</v>
      </c>
      <c r="AA1331" s="208">
        <v>354</v>
      </c>
      <c r="AB1331" s="209">
        <v>0.949061662198391</v>
      </c>
      <c r="AC1331" s="155">
        <v>0.972527472527473</v>
      </c>
      <c r="AD1331" s="173">
        <v>-0.0234658103290811</v>
      </c>
    </row>
    <row r="1332" spans="1:30">
      <c r="A1332" s="175" t="s">
        <v>1085</v>
      </c>
      <c r="B1332" s="214" t="s">
        <v>1843</v>
      </c>
      <c r="C1332" s="214" t="s">
        <v>1333</v>
      </c>
      <c r="D1332" s="153">
        <v>0</v>
      </c>
      <c r="E1332" s="153">
        <v>0</v>
      </c>
      <c r="F1332" s="151">
        <v>0</v>
      </c>
      <c r="G1332" s="151">
        <v>0</v>
      </c>
      <c r="H1332" s="151">
        <v>0</v>
      </c>
      <c r="I1332" s="151">
        <v>0</v>
      </c>
      <c r="J1332" s="172">
        <v>0.9</v>
      </c>
      <c r="K1332" s="154">
        <v>0</v>
      </c>
      <c r="L1332" s="154">
        <v>0</v>
      </c>
      <c r="M1332" s="154">
        <v>0</v>
      </c>
      <c r="N1332" s="207">
        <v>0</v>
      </c>
      <c r="O1332" s="153">
        <v>0</v>
      </c>
      <c r="P1332" s="153">
        <v>0</v>
      </c>
      <c r="Q1332" s="151">
        <v>0</v>
      </c>
      <c r="R1332" s="151">
        <v>0</v>
      </c>
      <c r="S1332" s="154">
        <v>0</v>
      </c>
      <c r="T1332" s="154">
        <v>0</v>
      </c>
      <c r="U1332" s="155">
        <v>0</v>
      </c>
      <c r="V1332" s="155">
        <v>0</v>
      </c>
      <c r="W1332" s="173">
        <v>0</v>
      </c>
      <c r="X1332" s="158">
        <v>0</v>
      </c>
      <c r="Y1332" s="208">
        <v>0</v>
      </c>
      <c r="Z1332" s="208">
        <v>0</v>
      </c>
      <c r="AA1332" s="208">
        <v>0</v>
      </c>
      <c r="AB1332" s="209">
        <v>0</v>
      </c>
      <c r="AC1332" s="155">
        <v>0</v>
      </c>
      <c r="AD1332" s="173">
        <v>0</v>
      </c>
    </row>
    <row r="1333" spans="1:30">
      <c r="A1333" s="175" t="s">
        <v>1085</v>
      </c>
      <c r="B1333" s="214" t="s">
        <v>1843</v>
      </c>
      <c r="C1333" s="214" t="s">
        <v>1334</v>
      </c>
      <c r="D1333" s="153">
        <v>28</v>
      </c>
      <c r="E1333" s="153">
        <v>28</v>
      </c>
      <c r="F1333" s="151">
        <v>26</v>
      </c>
      <c r="G1333" s="151">
        <v>26</v>
      </c>
      <c r="H1333" s="151">
        <v>22</v>
      </c>
      <c r="I1333" s="151">
        <v>22</v>
      </c>
      <c r="J1333" s="172">
        <v>0.9</v>
      </c>
      <c r="K1333" s="154">
        <v>1</v>
      </c>
      <c r="L1333" s="154">
        <v>1</v>
      </c>
      <c r="M1333" s="154">
        <v>1</v>
      </c>
      <c r="N1333" s="207">
        <v>607</v>
      </c>
      <c r="O1333" s="153">
        <v>585</v>
      </c>
      <c r="P1333" s="153">
        <v>27</v>
      </c>
      <c r="Q1333" s="151">
        <v>25</v>
      </c>
      <c r="R1333" s="151">
        <v>22</v>
      </c>
      <c r="S1333" s="154">
        <v>0.963756177924217</v>
      </c>
      <c r="T1333" s="154">
        <v>0.964285714285714</v>
      </c>
      <c r="U1333" s="155">
        <v>0.961538461538462</v>
      </c>
      <c r="V1333" s="155">
        <v>1</v>
      </c>
      <c r="W1333" s="173">
        <v>0.00274725274725274</v>
      </c>
      <c r="X1333" s="158">
        <v>176</v>
      </c>
      <c r="Y1333" s="208">
        <v>170</v>
      </c>
      <c r="Z1333" s="208">
        <v>178</v>
      </c>
      <c r="AA1333" s="208">
        <v>172</v>
      </c>
      <c r="AB1333" s="209">
        <v>0.965909090909091</v>
      </c>
      <c r="AC1333" s="155">
        <v>0.966292134831461</v>
      </c>
      <c r="AD1333" s="173">
        <v>-0.000383043922369763</v>
      </c>
    </row>
    <row r="1334" spans="1:30">
      <c r="A1334" s="175" t="s">
        <v>1085</v>
      </c>
      <c r="B1334" s="214" t="s">
        <v>1844</v>
      </c>
      <c r="C1334" s="214" t="s">
        <v>1335</v>
      </c>
      <c r="D1334" s="153">
        <v>63</v>
      </c>
      <c r="E1334" s="153">
        <v>63</v>
      </c>
      <c r="F1334" s="151">
        <v>57</v>
      </c>
      <c r="G1334" s="151">
        <v>56</v>
      </c>
      <c r="H1334" s="151">
        <v>57</v>
      </c>
      <c r="I1334" s="151">
        <v>57</v>
      </c>
      <c r="J1334" s="172">
        <v>0.9</v>
      </c>
      <c r="K1334" s="154">
        <v>1</v>
      </c>
      <c r="L1334" s="154">
        <v>0.982456140350877</v>
      </c>
      <c r="M1334" s="154">
        <v>1</v>
      </c>
      <c r="N1334" s="207">
        <v>1402</v>
      </c>
      <c r="O1334" s="153">
        <v>1306</v>
      </c>
      <c r="P1334" s="153">
        <v>61</v>
      </c>
      <c r="Q1334" s="151">
        <v>51</v>
      </c>
      <c r="R1334" s="151">
        <v>52</v>
      </c>
      <c r="S1334" s="154">
        <v>0.931526390870185</v>
      </c>
      <c r="T1334" s="154">
        <v>0.968253968253968</v>
      </c>
      <c r="U1334" s="155">
        <v>0.894736842105263</v>
      </c>
      <c r="V1334" s="155">
        <v>0.912280701754386</v>
      </c>
      <c r="W1334" s="173">
        <v>0.0735171261487051</v>
      </c>
      <c r="X1334" s="158">
        <v>410</v>
      </c>
      <c r="Y1334" s="208">
        <v>383</v>
      </c>
      <c r="Z1334" s="208">
        <v>406</v>
      </c>
      <c r="AA1334" s="208">
        <v>380</v>
      </c>
      <c r="AB1334" s="209">
        <v>0.934146341463415</v>
      </c>
      <c r="AC1334" s="155">
        <v>0.935960591133005</v>
      </c>
      <c r="AD1334" s="173">
        <v>-0.00181424966959021</v>
      </c>
    </row>
    <row r="1335" spans="1:30">
      <c r="A1335" s="175" t="s">
        <v>1085</v>
      </c>
      <c r="B1335" s="214" t="s">
        <v>1844</v>
      </c>
      <c r="C1335" s="214" t="s">
        <v>1336</v>
      </c>
      <c r="D1335" s="153">
        <v>49</v>
      </c>
      <c r="E1335" s="153">
        <v>48</v>
      </c>
      <c r="F1335" s="151">
        <v>47</v>
      </c>
      <c r="G1335" s="151">
        <v>46</v>
      </c>
      <c r="H1335" s="151">
        <v>44</v>
      </c>
      <c r="I1335" s="151">
        <v>43</v>
      </c>
      <c r="J1335" s="172">
        <v>0.9</v>
      </c>
      <c r="K1335" s="154">
        <v>0.979591836734694</v>
      </c>
      <c r="L1335" s="154">
        <v>0.978723404255319</v>
      </c>
      <c r="M1335" s="154">
        <v>0.977272727272727</v>
      </c>
      <c r="N1335" s="207">
        <v>1114</v>
      </c>
      <c r="O1335" s="153">
        <v>1032</v>
      </c>
      <c r="P1335" s="153">
        <v>43</v>
      </c>
      <c r="Q1335" s="151">
        <v>43</v>
      </c>
      <c r="R1335" s="151">
        <v>38</v>
      </c>
      <c r="S1335" s="154">
        <v>0.926391382405745</v>
      </c>
      <c r="T1335" s="154">
        <v>0.877551020408163</v>
      </c>
      <c r="U1335" s="155">
        <v>0.914893617021277</v>
      </c>
      <c r="V1335" s="155">
        <v>0.863636363636364</v>
      </c>
      <c r="W1335" s="173">
        <v>-0.0373425966131133</v>
      </c>
      <c r="X1335" s="158">
        <v>326</v>
      </c>
      <c r="Y1335" s="208">
        <v>298</v>
      </c>
      <c r="Z1335" s="208">
        <v>323</v>
      </c>
      <c r="AA1335" s="208">
        <v>300</v>
      </c>
      <c r="AB1335" s="209">
        <v>0.914110429447853</v>
      </c>
      <c r="AC1335" s="155">
        <v>0.928792569659443</v>
      </c>
      <c r="AD1335" s="173">
        <v>-0.0146821402115899</v>
      </c>
    </row>
    <row r="1336" spans="1:30">
      <c r="A1336" s="175" t="s">
        <v>1085</v>
      </c>
      <c r="B1336" s="214" t="s">
        <v>1844</v>
      </c>
      <c r="C1336" s="214" t="s">
        <v>1337</v>
      </c>
      <c r="D1336" s="153">
        <v>36</v>
      </c>
      <c r="E1336" s="153">
        <v>36</v>
      </c>
      <c r="F1336" s="151">
        <v>36</v>
      </c>
      <c r="G1336" s="151">
        <v>35</v>
      </c>
      <c r="H1336" s="151">
        <v>34</v>
      </c>
      <c r="I1336" s="151">
        <v>33</v>
      </c>
      <c r="J1336" s="172">
        <v>0.9</v>
      </c>
      <c r="K1336" s="154">
        <v>1</v>
      </c>
      <c r="L1336" s="154">
        <v>0.972222222222222</v>
      </c>
      <c r="M1336" s="154">
        <v>0.970588235294118</v>
      </c>
      <c r="N1336" s="207">
        <v>829</v>
      </c>
      <c r="O1336" s="153">
        <v>794</v>
      </c>
      <c r="P1336" s="153">
        <v>35</v>
      </c>
      <c r="Q1336" s="151">
        <v>35</v>
      </c>
      <c r="R1336" s="151">
        <v>33</v>
      </c>
      <c r="S1336" s="154">
        <v>0.957780458383595</v>
      </c>
      <c r="T1336" s="154">
        <v>0.972222222222222</v>
      </c>
      <c r="U1336" s="155">
        <v>0.972222222222222</v>
      </c>
      <c r="V1336" s="155">
        <v>0.970588235294118</v>
      </c>
      <c r="W1336" s="173">
        <v>0</v>
      </c>
      <c r="X1336" s="158">
        <v>242</v>
      </c>
      <c r="Y1336" s="208">
        <v>233</v>
      </c>
      <c r="Z1336" s="208">
        <v>244</v>
      </c>
      <c r="AA1336" s="208">
        <v>238</v>
      </c>
      <c r="AB1336" s="209">
        <v>0.962809917355372</v>
      </c>
      <c r="AC1336" s="155">
        <v>0.975409836065574</v>
      </c>
      <c r="AD1336" s="173">
        <v>-0.0125999187102018</v>
      </c>
    </row>
    <row r="1337" spans="1:30">
      <c r="A1337" s="175" t="s">
        <v>1085</v>
      </c>
      <c r="B1337" s="214" t="s">
        <v>1844</v>
      </c>
      <c r="C1337" s="214" t="s">
        <v>1338</v>
      </c>
      <c r="D1337" s="153">
        <v>28</v>
      </c>
      <c r="E1337" s="153">
        <v>28</v>
      </c>
      <c r="F1337" s="151">
        <v>26</v>
      </c>
      <c r="G1337" s="151">
        <v>26</v>
      </c>
      <c r="H1337" s="151">
        <v>25</v>
      </c>
      <c r="I1337" s="151">
        <v>25</v>
      </c>
      <c r="J1337" s="172">
        <v>0.9</v>
      </c>
      <c r="K1337" s="154">
        <v>1</v>
      </c>
      <c r="L1337" s="154">
        <v>1</v>
      </c>
      <c r="M1337" s="154">
        <v>1</v>
      </c>
      <c r="N1337" s="207">
        <v>636</v>
      </c>
      <c r="O1337" s="153">
        <v>601</v>
      </c>
      <c r="P1337" s="153">
        <v>28</v>
      </c>
      <c r="Q1337" s="151">
        <v>25</v>
      </c>
      <c r="R1337" s="151">
        <v>25</v>
      </c>
      <c r="S1337" s="154">
        <v>0.944968553459119</v>
      </c>
      <c r="T1337" s="154">
        <v>1</v>
      </c>
      <c r="U1337" s="155">
        <v>0.961538461538462</v>
      </c>
      <c r="V1337" s="155">
        <v>1</v>
      </c>
      <c r="W1337" s="173">
        <v>0.0384615384615384</v>
      </c>
      <c r="X1337" s="158">
        <v>181</v>
      </c>
      <c r="Y1337" s="208">
        <v>177</v>
      </c>
      <c r="Z1337" s="208">
        <v>188</v>
      </c>
      <c r="AA1337" s="208">
        <v>178</v>
      </c>
      <c r="AB1337" s="209">
        <v>0.977900552486188</v>
      </c>
      <c r="AC1337" s="155">
        <v>0.946808510638298</v>
      </c>
      <c r="AD1337" s="173">
        <v>0.0310920418478899</v>
      </c>
    </row>
    <row r="1338" spans="1:30">
      <c r="A1338" s="175" t="s">
        <v>1085</v>
      </c>
      <c r="B1338" s="214" t="s">
        <v>1844</v>
      </c>
      <c r="C1338" s="214" t="s">
        <v>1339</v>
      </c>
      <c r="D1338" s="153">
        <v>40</v>
      </c>
      <c r="E1338" s="153">
        <v>40</v>
      </c>
      <c r="F1338" s="151">
        <v>40</v>
      </c>
      <c r="G1338" s="151">
        <v>40</v>
      </c>
      <c r="H1338" s="151">
        <v>38</v>
      </c>
      <c r="I1338" s="151">
        <v>38</v>
      </c>
      <c r="J1338" s="172">
        <v>0.9</v>
      </c>
      <c r="K1338" s="154">
        <v>1</v>
      </c>
      <c r="L1338" s="154">
        <v>1</v>
      </c>
      <c r="M1338" s="154">
        <v>1</v>
      </c>
      <c r="N1338" s="207">
        <v>981</v>
      </c>
      <c r="O1338" s="153">
        <v>939</v>
      </c>
      <c r="P1338" s="153">
        <v>40</v>
      </c>
      <c r="Q1338" s="151">
        <v>38</v>
      </c>
      <c r="R1338" s="151">
        <v>38</v>
      </c>
      <c r="S1338" s="154">
        <v>0.957186544342508</v>
      </c>
      <c r="T1338" s="154">
        <v>1</v>
      </c>
      <c r="U1338" s="155">
        <v>0.95</v>
      </c>
      <c r="V1338" s="155">
        <v>1</v>
      </c>
      <c r="W1338" s="173">
        <v>0.05</v>
      </c>
      <c r="X1338" s="158">
        <v>278</v>
      </c>
      <c r="Y1338" s="208">
        <v>265</v>
      </c>
      <c r="Z1338" s="208">
        <v>291</v>
      </c>
      <c r="AA1338" s="208">
        <v>278</v>
      </c>
      <c r="AB1338" s="209">
        <v>0.953237410071942</v>
      </c>
      <c r="AC1338" s="155">
        <v>0.9553264604811</v>
      </c>
      <c r="AD1338" s="173">
        <v>-0.0020890504091573</v>
      </c>
    </row>
    <row r="1339" spans="1:30">
      <c r="A1339" s="175" t="s">
        <v>1085</v>
      </c>
      <c r="B1339" s="214" t="s">
        <v>1844</v>
      </c>
      <c r="C1339" s="214" t="s">
        <v>1340</v>
      </c>
      <c r="D1339" s="153">
        <v>25</v>
      </c>
      <c r="E1339" s="153">
        <v>24</v>
      </c>
      <c r="F1339" s="151">
        <v>25</v>
      </c>
      <c r="G1339" s="151">
        <v>25</v>
      </c>
      <c r="H1339" s="151">
        <v>23</v>
      </c>
      <c r="I1339" s="151">
        <v>23</v>
      </c>
      <c r="J1339" s="172">
        <v>0.9</v>
      </c>
      <c r="K1339" s="154">
        <v>0.96</v>
      </c>
      <c r="L1339" s="154">
        <v>1</v>
      </c>
      <c r="M1339" s="154">
        <v>1</v>
      </c>
      <c r="N1339" s="207">
        <v>594</v>
      </c>
      <c r="O1339" s="153">
        <v>561</v>
      </c>
      <c r="P1339" s="153">
        <v>23</v>
      </c>
      <c r="Q1339" s="151">
        <v>23</v>
      </c>
      <c r="R1339" s="151">
        <v>21</v>
      </c>
      <c r="S1339" s="154">
        <v>0.944444444444444</v>
      </c>
      <c r="T1339" s="154">
        <v>0.92</v>
      </c>
      <c r="U1339" s="155">
        <v>0.92</v>
      </c>
      <c r="V1339" s="155">
        <v>0.91304347826087</v>
      </c>
      <c r="W1339" s="173">
        <v>0</v>
      </c>
      <c r="X1339" s="158">
        <v>169</v>
      </c>
      <c r="Y1339" s="208">
        <v>158</v>
      </c>
      <c r="Z1339" s="208">
        <v>176</v>
      </c>
      <c r="AA1339" s="208">
        <v>172</v>
      </c>
      <c r="AB1339" s="209">
        <v>0.93491124260355</v>
      </c>
      <c r="AC1339" s="155">
        <v>0.977272727272727</v>
      </c>
      <c r="AD1339" s="173">
        <v>-0.042361484669177</v>
      </c>
    </row>
    <row r="1340" spans="1:30">
      <c r="A1340" s="175" t="s">
        <v>1085</v>
      </c>
      <c r="B1340" s="214" t="s">
        <v>1844</v>
      </c>
      <c r="C1340" s="214" t="s">
        <v>1341</v>
      </c>
      <c r="D1340" s="153">
        <v>24</v>
      </c>
      <c r="E1340" s="153">
        <v>24</v>
      </c>
      <c r="F1340" s="151">
        <v>25</v>
      </c>
      <c r="G1340" s="151">
        <v>25</v>
      </c>
      <c r="H1340" s="151">
        <v>18</v>
      </c>
      <c r="I1340" s="151">
        <v>18</v>
      </c>
      <c r="J1340" s="172">
        <v>0.9</v>
      </c>
      <c r="K1340" s="154">
        <v>1</v>
      </c>
      <c r="L1340" s="154">
        <v>1</v>
      </c>
      <c r="M1340" s="154">
        <v>1</v>
      </c>
      <c r="N1340" s="207">
        <v>546</v>
      </c>
      <c r="O1340" s="153">
        <v>542</v>
      </c>
      <c r="P1340" s="153">
        <v>24</v>
      </c>
      <c r="Q1340" s="151">
        <v>25</v>
      </c>
      <c r="R1340" s="151">
        <v>18</v>
      </c>
      <c r="S1340" s="154">
        <v>0.992673992673993</v>
      </c>
      <c r="T1340" s="154">
        <v>1</v>
      </c>
      <c r="U1340" s="155">
        <v>1</v>
      </c>
      <c r="V1340" s="155">
        <v>1</v>
      </c>
      <c r="W1340" s="173">
        <v>0</v>
      </c>
      <c r="X1340" s="158">
        <v>158</v>
      </c>
      <c r="Y1340" s="208">
        <v>158</v>
      </c>
      <c r="Z1340" s="208">
        <v>162</v>
      </c>
      <c r="AA1340" s="208">
        <v>160</v>
      </c>
      <c r="AB1340" s="209">
        <v>1</v>
      </c>
      <c r="AC1340" s="155">
        <v>0.987654320987654</v>
      </c>
      <c r="AD1340" s="173">
        <v>0.0123456790123457</v>
      </c>
    </row>
    <row r="1341" spans="1:30">
      <c r="A1341" s="175" t="s">
        <v>1085</v>
      </c>
      <c r="B1341" s="214" t="s">
        <v>1844</v>
      </c>
      <c r="C1341" s="214" t="s">
        <v>1342</v>
      </c>
      <c r="D1341" s="153">
        <v>26</v>
      </c>
      <c r="E1341" s="153">
        <v>25</v>
      </c>
      <c r="F1341" s="151">
        <v>23</v>
      </c>
      <c r="G1341" s="151">
        <v>23</v>
      </c>
      <c r="H1341" s="151">
        <v>26</v>
      </c>
      <c r="I1341" s="151">
        <v>26</v>
      </c>
      <c r="J1341" s="172">
        <v>0.9</v>
      </c>
      <c r="K1341" s="154">
        <v>0.961538461538462</v>
      </c>
      <c r="L1341" s="154">
        <v>1</v>
      </c>
      <c r="M1341" s="154">
        <v>1</v>
      </c>
      <c r="N1341" s="207">
        <v>605</v>
      </c>
      <c r="O1341" s="153">
        <v>572</v>
      </c>
      <c r="P1341" s="153">
        <v>24</v>
      </c>
      <c r="Q1341" s="151">
        <v>21</v>
      </c>
      <c r="R1341" s="151">
        <v>25</v>
      </c>
      <c r="S1341" s="154">
        <v>0.945454545454545</v>
      </c>
      <c r="T1341" s="154">
        <v>0.923076923076923</v>
      </c>
      <c r="U1341" s="155">
        <v>0.91304347826087</v>
      </c>
      <c r="V1341" s="155">
        <v>0.961538461538462</v>
      </c>
      <c r="W1341" s="173">
        <v>0.0100334448160536</v>
      </c>
      <c r="X1341" s="158">
        <v>176</v>
      </c>
      <c r="Y1341" s="208">
        <v>167</v>
      </c>
      <c r="Z1341" s="208">
        <v>174</v>
      </c>
      <c r="AA1341" s="208">
        <v>166</v>
      </c>
      <c r="AB1341" s="209">
        <v>0.948863636363636</v>
      </c>
      <c r="AC1341" s="155">
        <v>0.954022988505747</v>
      </c>
      <c r="AD1341" s="173">
        <v>-0.00515935214211072</v>
      </c>
    </row>
    <row r="1342" spans="1:30">
      <c r="A1342" s="175" t="s">
        <v>1085</v>
      </c>
      <c r="B1342" s="214" t="s">
        <v>1845</v>
      </c>
      <c r="C1342" s="214" t="s">
        <v>1343</v>
      </c>
      <c r="D1342" s="153">
        <v>29</v>
      </c>
      <c r="E1342" s="153">
        <v>29</v>
      </c>
      <c r="F1342" s="151">
        <v>28</v>
      </c>
      <c r="G1342" s="151">
        <v>28</v>
      </c>
      <c r="H1342" s="151">
        <v>23</v>
      </c>
      <c r="I1342" s="151">
        <v>23</v>
      </c>
      <c r="J1342" s="172">
        <v>0.9</v>
      </c>
      <c r="K1342" s="154">
        <v>1</v>
      </c>
      <c r="L1342" s="154">
        <v>1</v>
      </c>
      <c r="M1342" s="154">
        <v>1</v>
      </c>
      <c r="N1342" s="207">
        <v>638</v>
      </c>
      <c r="O1342" s="153">
        <v>578</v>
      </c>
      <c r="P1342" s="153">
        <v>27</v>
      </c>
      <c r="Q1342" s="151">
        <v>23</v>
      </c>
      <c r="R1342" s="151">
        <v>23</v>
      </c>
      <c r="S1342" s="154">
        <v>0.905956112852665</v>
      </c>
      <c r="T1342" s="154">
        <v>0.931034482758621</v>
      </c>
      <c r="U1342" s="155">
        <v>0.821428571428571</v>
      </c>
      <c r="V1342" s="155">
        <v>1</v>
      </c>
      <c r="W1342" s="173">
        <v>0.109605911330049</v>
      </c>
      <c r="X1342" s="158">
        <v>184</v>
      </c>
      <c r="Y1342" s="208">
        <v>168</v>
      </c>
      <c r="Z1342" s="208">
        <v>186</v>
      </c>
      <c r="AA1342" s="208">
        <v>168</v>
      </c>
      <c r="AB1342" s="209">
        <v>0.91304347826087</v>
      </c>
      <c r="AC1342" s="155">
        <v>0.903225806451613</v>
      </c>
      <c r="AD1342" s="173">
        <v>0.00981767180925663</v>
      </c>
    </row>
    <row r="1343" spans="1:30">
      <c r="A1343" s="175" t="s">
        <v>1085</v>
      </c>
      <c r="B1343" s="214" t="s">
        <v>1845</v>
      </c>
      <c r="C1343" s="214" t="s">
        <v>1344</v>
      </c>
      <c r="D1343" s="153">
        <v>38</v>
      </c>
      <c r="E1343" s="153">
        <v>38</v>
      </c>
      <c r="F1343" s="151">
        <v>37</v>
      </c>
      <c r="G1343" s="151">
        <v>37</v>
      </c>
      <c r="H1343" s="151">
        <v>29</v>
      </c>
      <c r="I1343" s="151">
        <v>29</v>
      </c>
      <c r="J1343" s="172">
        <v>0.9</v>
      </c>
      <c r="K1343" s="154">
        <v>1</v>
      </c>
      <c r="L1343" s="154">
        <v>1</v>
      </c>
      <c r="M1343" s="154">
        <v>1</v>
      </c>
      <c r="N1343" s="207">
        <v>868</v>
      </c>
      <c r="O1343" s="153">
        <v>810</v>
      </c>
      <c r="P1343" s="153">
        <v>36</v>
      </c>
      <c r="Q1343" s="151">
        <v>34</v>
      </c>
      <c r="R1343" s="151">
        <v>27</v>
      </c>
      <c r="S1343" s="154">
        <v>0.933179723502304</v>
      </c>
      <c r="T1343" s="154">
        <v>0.947368421052632</v>
      </c>
      <c r="U1343" s="155">
        <v>0.918918918918919</v>
      </c>
      <c r="V1343" s="155">
        <v>0.931034482758621</v>
      </c>
      <c r="W1343" s="173">
        <v>0.0284495021337126</v>
      </c>
      <c r="X1343" s="158">
        <v>250</v>
      </c>
      <c r="Y1343" s="208">
        <v>239</v>
      </c>
      <c r="Z1343" s="208">
        <v>258</v>
      </c>
      <c r="AA1343" s="208">
        <v>240</v>
      </c>
      <c r="AB1343" s="209">
        <v>0.956</v>
      </c>
      <c r="AC1343" s="155">
        <v>0.930232558139535</v>
      </c>
      <c r="AD1343" s="173">
        <v>0.0257674418604651</v>
      </c>
    </row>
    <row r="1344" spans="1:30">
      <c r="A1344" s="175" t="s">
        <v>1085</v>
      </c>
      <c r="B1344" s="214" t="s">
        <v>1845</v>
      </c>
      <c r="C1344" s="214" t="s">
        <v>1345</v>
      </c>
      <c r="D1344" s="153">
        <v>55</v>
      </c>
      <c r="E1344" s="153">
        <v>54</v>
      </c>
      <c r="F1344" s="151">
        <v>53</v>
      </c>
      <c r="G1344" s="151">
        <v>51</v>
      </c>
      <c r="H1344" s="151">
        <v>51</v>
      </c>
      <c r="I1344" s="151">
        <v>49</v>
      </c>
      <c r="J1344" s="172">
        <v>0.9</v>
      </c>
      <c r="K1344" s="154">
        <v>0.981818181818182</v>
      </c>
      <c r="L1344" s="154">
        <v>0.962264150943396</v>
      </c>
      <c r="M1344" s="154">
        <v>0.96078431372549</v>
      </c>
      <c r="N1344" s="207">
        <v>1323</v>
      </c>
      <c r="O1344" s="153">
        <v>1227</v>
      </c>
      <c r="P1344" s="153">
        <v>54</v>
      </c>
      <c r="Q1344" s="151">
        <v>50</v>
      </c>
      <c r="R1344" s="151">
        <v>47</v>
      </c>
      <c r="S1344" s="154">
        <v>0.927437641723356</v>
      </c>
      <c r="T1344" s="154">
        <v>0.981818181818182</v>
      </c>
      <c r="U1344" s="155">
        <v>0.943396226415094</v>
      </c>
      <c r="V1344" s="155">
        <v>0.92156862745098</v>
      </c>
      <c r="W1344" s="173">
        <v>0.0384219554030875</v>
      </c>
      <c r="X1344" s="158">
        <v>380</v>
      </c>
      <c r="Y1344" s="208">
        <v>349</v>
      </c>
      <c r="Z1344" s="208">
        <v>387</v>
      </c>
      <c r="AA1344" s="208">
        <v>360</v>
      </c>
      <c r="AB1344" s="209">
        <v>0.918421052631579</v>
      </c>
      <c r="AC1344" s="155">
        <v>0.930232558139535</v>
      </c>
      <c r="AD1344" s="173">
        <v>-0.011811505507956</v>
      </c>
    </row>
    <row r="1345" spans="1:30">
      <c r="A1345" s="175" t="s">
        <v>1085</v>
      </c>
      <c r="B1345" s="214" t="s">
        <v>1845</v>
      </c>
      <c r="C1345" s="214" t="s">
        <v>1346</v>
      </c>
      <c r="D1345" s="153">
        <v>44</v>
      </c>
      <c r="E1345" s="153">
        <v>39</v>
      </c>
      <c r="F1345" s="151">
        <v>47</v>
      </c>
      <c r="G1345" s="151">
        <v>42</v>
      </c>
      <c r="H1345" s="151">
        <v>41</v>
      </c>
      <c r="I1345" s="151">
        <v>37</v>
      </c>
      <c r="J1345" s="172">
        <v>0.9</v>
      </c>
      <c r="K1345" s="154">
        <v>0.886363636363636</v>
      </c>
      <c r="L1345" s="154">
        <v>0.893617021276596</v>
      </c>
      <c r="M1345" s="154">
        <v>0.902439024390244</v>
      </c>
      <c r="N1345" s="207">
        <v>1040</v>
      </c>
      <c r="O1345" s="153">
        <v>943</v>
      </c>
      <c r="P1345" s="153">
        <v>38</v>
      </c>
      <c r="Q1345" s="151">
        <v>39</v>
      </c>
      <c r="R1345" s="151">
        <v>36</v>
      </c>
      <c r="S1345" s="154">
        <v>0.906730769230769</v>
      </c>
      <c r="T1345" s="154">
        <v>0.863636363636364</v>
      </c>
      <c r="U1345" s="155">
        <v>0.829787234042553</v>
      </c>
      <c r="V1345" s="155">
        <v>0.878048780487805</v>
      </c>
      <c r="W1345" s="173">
        <v>0.0338491295938105</v>
      </c>
      <c r="X1345" s="158">
        <v>311</v>
      </c>
      <c r="Y1345" s="208">
        <v>275</v>
      </c>
      <c r="Z1345" s="208">
        <v>303</v>
      </c>
      <c r="AA1345" s="208">
        <v>270</v>
      </c>
      <c r="AB1345" s="209">
        <v>0.884244372990354</v>
      </c>
      <c r="AC1345" s="155">
        <v>0.891089108910891</v>
      </c>
      <c r="AD1345" s="173">
        <v>-0.00684473592053736</v>
      </c>
    </row>
    <row r="1346" spans="1:30">
      <c r="A1346" s="175" t="s">
        <v>1085</v>
      </c>
      <c r="B1346" s="214" t="s">
        <v>1845</v>
      </c>
      <c r="C1346" s="214" t="s">
        <v>1347</v>
      </c>
      <c r="D1346" s="153">
        <v>17</v>
      </c>
      <c r="E1346" s="153">
        <v>16</v>
      </c>
      <c r="F1346" s="151">
        <v>18</v>
      </c>
      <c r="G1346" s="151">
        <v>16</v>
      </c>
      <c r="H1346" s="151">
        <v>14</v>
      </c>
      <c r="I1346" s="151">
        <v>12</v>
      </c>
      <c r="J1346" s="172">
        <v>0.9</v>
      </c>
      <c r="K1346" s="154">
        <v>0.941176470588235</v>
      </c>
      <c r="L1346" s="154">
        <v>0.888888888888889</v>
      </c>
      <c r="M1346" s="154">
        <v>0.857142857142857</v>
      </c>
      <c r="N1346" s="207">
        <v>395</v>
      </c>
      <c r="O1346" s="153">
        <v>361</v>
      </c>
      <c r="P1346" s="153">
        <v>16</v>
      </c>
      <c r="Q1346" s="151">
        <v>16</v>
      </c>
      <c r="R1346" s="151">
        <v>12</v>
      </c>
      <c r="S1346" s="154">
        <v>0.913924050632911</v>
      </c>
      <c r="T1346" s="154">
        <v>0.941176470588235</v>
      </c>
      <c r="U1346" s="155">
        <v>0.888888888888889</v>
      </c>
      <c r="V1346" s="155">
        <v>0.857142857142857</v>
      </c>
      <c r="W1346" s="173">
        <v>0.0522875816993464</v>
      </c>
      <c r="X1346" s="158">
        <v>116</v>
      </c>
      <c r="Y1346" s="208">
        <v>105</v>
      </c>
      <c r="Z1346" s="208">
        <v>118</v>
      </c>
      <c r="AA1346" s="208">
        <v>109</v>
      </c>
      <c r="AB1346" s="209">
        <v>0.905172413793103</v>
      </c>
      <c r="AC1346" s="155">
        <v>0.923728813559322</v>
      </c>
      <c r="AD1346" s="173">
        <v>-0.0185563997662186</v>
      </c>
    </row>
    <row r="1347" spans="1:30">
      <c r="A1347" s="175" t="s">
        <v>1085</v>
      </c>
      <c r="B1347" s="214" t="s">
        <v>1845</v>
      </c>
      <c r="C1347" s="214" t="s">
        <v>1348</v>
      </c>
      <c r="D1347" s="153">
        <v>67</v>
      </c>
      <c r="E1347" s="153">
        <v>67</v>
      </c>
      <c r="F1347" s="151">
        <v>66</v>
      </c>
      <c r="G1347" s="151">
        <v>64</v>
      </c>
      <c r="H1347" s="151">
        <v>59</v>
      </c>
      <c r="I1347" s="151">
        <v>51</v>
      </c>
      <c r="J1347" s="172">
        <v>0.9</v>
      </c>
      <c r="K1347" s="154">
        <v>1</v>
      </c>
      <c r="L1347" s="154">
        <v>0.96969696969697</v>
      </c>
      <c r="M1347" s="154">
        <v>0.864406779661017</v>
      </c>
      <c r="N1347" s="207">
        <v>1505</v>
      </c>
      <c r="O1347" s="153">
        <v>1372</v>
      </c>
      <c r="P1347" s="153">
        <v>66</v>
      </c>
      <c r="Q1347" s="151">
        <v>63</v>
      </c>
      <c r="R1347" s="151">
        <v>51</v>
      </c>
      <c r="S1347" s="154">
        <v>0.911627906976744</v>
      </c>
      <c r="T1347" s="154">
        <v>0.985074626865672</v>
      </c>
      <c r="U1347" s="155">
        <v>0.954545454545455</v>
      </c>
      <c r="V1347" s="155">
        <v>0.864406779661017</v>
      </c>
      <c r="W1347" s="173">
        <v>0.030529172320217</v>
      </c>
      <c r="X1347" s="158">
        <v>442</v>
      </c>
      <c r="Y1347" s="208">
        <v>398</v>
      </c>
      <c r="Z1347" s="208">
        <v>436</v>
      </c>
      <c r="AA1347" s="208">
        <v>393</v>
      </c>
      <c r="AB1347" s="209">
        <v>0.900452488687783</v>
      </c>
      <c r="AC1347" s="155">
        <v>0.901376146788991</v>
      </c>
      <c r="AD1347" s="173">
        <v>-0.00092365810120798</v>
      </c>
    </row>
    <row r="1348" spans="1:30">
      <c r="A1348" s="175" t="s">
        <v>1085</v>
      </c>
      <c r="B1348" s="214" t="s">
        <v>1845</v>
      </c>
      <c r="C1348" s="214" t="s">
        <v>1349</v>
      </c>
      <c r="D1348" s="153">
        <v>34</v>
      </c>
      <c r="E1348" s="153">
        <v>33</v>
      </c>
      <c r="F1348" s="151">
        <v>34</v>
      </c>
      <c r="G1348" s="151">
        <v>33</v>
      </c>
      <c r="H1348" s="151">
        <v>28</v>
      </c>
      <c r="I1348" s="151">
        <v>26</v>
      </c>
      <c r="J1348" s="172">
        <v>0.9</v>
      </c>
      <c r="K1348" s="154">
        <v>0.970588235294118</v>
      </c>
      <c r="L1348" s="154">
        <v>0.970588235294118</v>
      </c>
      <c r="M1348" s="154">
        <v>0.928571428571429</v>
      </c>
      <c r="N1348" s="207">
        <v>761</v>
      </c>
      <c r="O1348" s="153">
        <v>702</v>
      </c>
      <c r="P1348" s="153">
        <v>33</v>
      </c>
      <c r="Q1348" s="151">
        <v>30</v>
      </c>
      <c r="R1348" s="151">
        <v>26</v>
      </c>
      <c r="S1348" s="154">
        <v>0.922470433639947</v>
      </c>
      <c r="T1348" s="154">
        <v>0.970588235294118</v>
      </c>
      <c r="U1348" s="155">
        <v>0.882352941176471</v>
      </c>
      <c r="V1348" s="155">
        <v>0.928571428571429</v>
      </c>
      <c r="W1348" s="173">
        <v>0.0882352941176471</v>
      </c>
      <c r="X1348" s="158">
        <v>223</v>
      </c>
      <c r="Y1348" s="208">
        <v>204</v>
      </c>
      <c r="Z1348" s="208">
        <v>223</v>
      </c>
      <c r="AA1348" s="208">
        <v>203</v>
      </c>
      <c r="AB1348" s="209">
        <v>0.914798206278027</v>
      </c>
      <c r="AC1348" s="155">
        <v>0.910313901345291</v>
      </c>
      <c r="AD1348" s="173">
        <v>0.00448430493273544</v>
      </c>
    </row>
    <row r="1349" spans="1:30">
      <c r="A1349" s="175" t="s">
        <v>1085</v>
      </c>
      <c r="B1349" s="214" t="s">
        <v>1845</v>
      </c>
      <c r="C1349" s="214" t="s">
        <v>1350</v>
      </c>
      <c r="D1349" s="153">
        <v>28</v>
      </c>
      <c r="E1349" s="153">
        <v>28</v>
      </c>
      <c r="F1349" s="151">
        <v>28</v>
      </c>
      <c r="G1349" s="151">
        <v>28</v>
      </c>
      <c r="H1349" s="151">
        <v>28</v>
      </c>
      <c r="I1349" s="151">
        <v>28</v>
      </c>
      <c r="J1349" s="172">
        <v>0.9</v>
      </c>
      <c r="K1349" s="154">
        <v>1</v>
      </c>
      <c r="L1349" s="154">
        <v>1</v>
      </c>
      <c r="M1349" s="154">
        <v>1</v>
      </c>
      <c r="N1349" s="207">
        <v>710</v>
      </c>
      <c r="O1349" s="153">
        <v>684</v>
      </c>
      <c r="P1349" s="153">
        <v>27</v>
      </c>
      <c r="Q1349" s="151">
        <v>28</v>
      </c>
      <c r="R1349" s="151">
        <v>27</v>
      </c>
      <c r="S1349" s="154">
        <v>0.963380281690141</v>
      </c>
      <c r="T1349" s="154">
        <v>0.964285714285714</v>
      </c>
      <c r="U1349" s="155">
        <v>1</v>
      </c>
      <c r="V1349" s="155">
        <v>0.964285714285714</v>
      </c>
      <c r="W1349" s="173">
        <v>-0.0357142857142857</v>
      </c>
      <c r="X1349" s="158">
        <v>197</v>
      </c>
      <c r="Y1349" s="208">
        <v>193</v>
      </c>
      <c r="Z1349" s="208">
        <v>211</v>
      </c>
      <c r="AA1349" s="208">
        <v>201</v>
      </c>
      <c r="AB1349" s="209">
        <v>0.979695431472081</v>
      </c>
      <c r="AC1349" s="155">
        <v>0.95260663507109</v>
      </c>
      <c r="AD1349" s="173">
        <v>0.0270887964009913</v>
      </c>
    </row>
    <row r="1350" spans="1:30">
      <c r="A1350" s="175" t="s">
        <v>1085</v>
      </c>
      <c r="B1350" s="214" t="s">
        <v>1845</v>
      </c>
      <c r="C1350" s="214" t="s">
        <v>1351</v>
      </c>
      <c r="D1350" s="153">
        <v>28</v>
      </c>
      <c r="E1350" s="153">
        <v>28</v>
      </c>
      <c r="F1350" s="151">
        <v>27</v>
      </c>
      <c r="G1350" s="151">
        <v>27</v>
      </c>
      <c r="H1350" s="151">
        <v>25</v>
      </c>
      <c r="I1350" s="151">
        <v>25</v>
      </c>
      <c r="J1350" s="172">
        <v>0.9</v>
      </c>
      <c r="K1350" s="154">
        <v>1</v>
      </c>
      <c r="L1350" s="154">
        <v>1</v>
      </c>
      <c r="M1350" s="154">
        <v>1</v>
      </c>
      <c r="N1350" s="207">
        <v>654</v>
      </c>
      <c r="O1350" s="153">
        <v>646</v>
      </c>
      <c r="P1350" s="153">
        <v>28</v>
      </c>
      <c r="Q1350" s="151">
        <v>27</v>
      </c>
      <c r="R1350" s="151">
        <v>25</v>
      </c>
      <c r="S1350" s="154">
        <v>0.987767584097859</v>
      </c>
      <c r="T1350" s="154">
        <v>1</v>
      </c>
      <c r="U1350" s="155">
        <v>1</v>
      </c>
      <c r="V1350" s="155">
        <v>1</v>
      </c>
      <c r="W1350" s="173">
        <v>0</v>
      </c>
      <c r="X1350" s="158">
        <v>190</v>
      </c>
      <c r="Y1350" s="208">
        <v>189</v>
      </c>
      <c r="Z1350" s="208">
        <v>194</v>
      </c>
      <c r="AA1350" s="208">
        <v>188</v>
      </c>
      <c r="AB1350" s="209">
        <v>0.994736842105263</v>
      </c>
      <c r="AC1350" s="155">
        <v>0.969072164948454</v>
      </c>
      <c r="AD1350" s="173">
        <v>0.0256646771568095</v>
      </c>
    </row>
    <row r="1351" spans="1:30">
      <c r="A1351" s="175" t="s">
        <v>1085</v>
      </c>
      <c r="B1351" s="214" t="s">
        <v>1845</v>
      </c>
      <c r="C1351" s="214" t="s">
        <v>1352</v>
      </c>
      <c r="D1351" s="153">
        <v>24</v>
      </c>
      <c r="E1351" s="153">
        <v>23</v>
      </c>
      <c r="F1351" s="151">
        <v>25</v>
      </c>
      <c r="G1351" s="151">
        <v>24</v>
      </c>
      <c r="H1351" s="151">
        <v>25</v>
      </c>
      <c r="I1351" s="151">
        <v>24</v>
      </c>
      <c r="J1351" s="172">
        <v>0.9</v>
      </c>
      <c r="K1351" s="154">
        <v>0.958333333333333</v>
      </c>
      <c r="L1351" s="154">
        <v>0.96</v>
      </c>
      <c r="M1351" s="154">
        <v>0.96</v>
      </c>
      <c r="N1351" s="207">
        <v>629</v>
      </c>
      <c r="O1351" s="153">
        <v>442</v>
      </c>
      <c r="P1351" s="153">
        <v>17</v>
      </c>
      <c r="Q1351" s="151">
        <v>17</v>
      </c>
      <c r="R1351" s="151">
        <v>15</v>
      </c>
      <c r="S1351" s="154">
        <v>0.702702702702703</v>
      </c>
      <c r="T1351" s="154">
        <v>0.708333333333333</v>
      </c>
      <c r="U1351" s="155">
        <v>0.68</v>
      </c>
      <c r="V1351" s="155">
        <v>0.6</v>
      </c>
      <c r="W1351" s="173">
        <v>0.0283333333333333</v>
      </c>
      <c r="X1351" s="158">
        <v>179</v>
      </c>
      <c r="Y1351" s="208">
        <v>126</v>
      </c>
      <c r="Z1351" s="208">
        <v>187</v>
      </c>
      <c r="AA1351" s="208">
        <v>136</v>
      </c>
      <c r="AB1351" s="209">
        <v>0.70391061452514</v>
      </c>
      <c r="AC1351" s="155">
        <v>0.727272727272727</v>
      </c>
      <c r="AD1351" s="173">
        <v>-0.0233621127475876</v>
      </c>
    </row>
    <row r="1352" spans="1:30">
      <c r="A1352" s="175" t="s">
        <v>1085</v>
      </c>
      <c r="B1352" s="214" t="s">
        <v>1845</v>
      </c>
      <c r="C1352" s="214" t="s">
        <v>1353</v>
      </c>
      <c r="D1352" s="153">
        <v>58</v>
      </c>
      <c r="E1352" s="153">
        <v>56</v>
      </c>
      <c r="F1352" s="151">
        <v>54</v>
      </c>
      <c r="G1352" s="151">
        <v>52</v>
      </c>
      <c r="H1352" s="151">
        <v>46</v>
      </c>
      <c r="I1352" s="151">
        <v>44</v>
      </c>
      <c r="J1352" s="172">
        <v>0.9</v>
      </c>
      <c r="K1352" s="154">
        <v>0.96551724137931</v>
      </c>
      <c r="L1352" s="154">
        <v>0.962962962962963</v>
      </c>
      <c r="M1352" s="154">
        <v>0.956521739130435</v>
      </c>
      <c r="N1352" s="207">
        <v>1298</v>
      </c>
      <c r="O1352" s="153">
        <v>1211</v>
      </c>
      <c r="P1352" s="153">
        <v>51</v>
      </c>
      <c r="Q1352" s="151">
        <v>49</v>
      </c>
      <c r="R1352" s="151">
        <v>41</v>
      </c>
      <c r="S1352" s="154">
        <v>0.932973805855162</v>
      </c>
      <c r="T1352" s="154">
        <v>0.879310344827586</v>
      </c>
      <c r="U1352" s="155">
        <v>0.907407407407407</v>
      </c>
      <c r="V1352" s="155">
        <v>0.891304347826087</v>
      </c>
      <c r="W1352" s="173">
        <v>-0.0280970625798213</v>
      </c>
      <c r="X1352" s="158">
        <v>372</v>
      </c>
      <c r="Y1352" s="208">
        <v>338</v>
      </c>
      <c r="Z1352" s="208">
        <v>384</v>
      </c>
      <c r="AA1352" s="208">
        <v>360</v>
      </c>
      <c r="AB1352" s="209">
        <v>0.908602150537634</v>
      </c>
      <c r="AC1352" s="155">
        <v>0.9375</v>
      </c>
      <c r="AD1352" s="173">
        <v>-0.0288978494623656</v>
      </c>
    </row>
    <row r="1353" spans="1:30">
      <c r="A1353" s="175" t="s">
        <v>1085</v>
      </c>
      <c r="B1353" s="214" t="s">
        <v>1845</v>
      </c>
      <c r="C1353" s="214" t="s">
        <v>1354</v>
      </c>
      <c r="D1353" s="153">
        <v>49</v>
      </c>
      <c r="E1353" s="153">
        <v>49</v>
      </c>
      <c r="F1353" s="151">
        <v>44</v>
      </c>
      <c r="G1353" s="151">
        <v>44</v>
      </c>
      <c r="H1353" s="151">
        <v>40</v>
      </c>
      <c r="I1353" s="151">
        <v>40</v>
      </c>
      <c r="J1353" s="172">
        <v>0.9</v>
      </c>
      <c r="K1353" s="154">
        <v>1</v>
      </c>
      <c r="L1353" s="154">
        <v>1</v>
      </c>
      <c r="M1353" s="154">
        <v>1</v>
      </c>
      <c r="N1353" s="207">
        <v>1045</v>
      </c>
      <c r="O1353" s="153">
        <v>996</v>
      </c>
      <c r="P1353" s="153">
        <v>47</v>
      </c>
      <c r="Q1353" s="151">
        <v>43</v>
      </c>
      <c r="R1353" s="151">
        <v>39</v>
      </c>
      <c r="S1353" s="154">
        <v>0.95311004784689</v>
      </c>
      <c r="T1353" s="154">
        <v>0.959183673469388</v>
      </c>
      <c r="U1353" s="155">
        <v>0.977272727272727</v>
      </c>
      <c r="V1353" s="155">
        <v>0.975</v>
      </c>
      <c r="W1353" s="173">
        <v>-0.0180890538033396</v>
      </c>
      <c r="X1353" s="158">
        <v>309</v>
      </c>
      <c r="Y1353" s="208">
        <v>301</v>
      </c>
      <c r="Z1353" s="208">
        <v>309</v>
      </c>
      <c r="AA1353" s="208">
        <v>287</v>
      </c>
      <c r="AB1353" s="209">
        <v>0.97411003236246</v>
      </c>
      <c r="AC1353" s="155">
        <v>0.928802588996764</v>
      </c>
      <c r="AD1353" s="173">
        <v>0.0453074433656958</v>
      </c>
    </row>
    <row r="1354" spans="1:30">
      <c r="A1354" s="175" t="s">
        <v>1085</v>
      </c>
      <c r="B1354" s="214" t="s">
        <v>1845</v>
      </c>
      <c r="C1354" s="214" t="s">
        <v>1355</v>
      </c>
      <c r="D1354" s="153">
        <v>37</v>
      </c>
      <c r="E1354" s="153">
        <v>37</v>
      </c>
      <c r="F1354" s="151">
        <v>35</v>
      </c>
      <c r="G1354" s="151">
        <v>35</v>
      </c>
      <c r="H1354" s="151">
        <v>30</v>
      </c>
      <c r="I1354" s="151">
        <v>30</v>
      </c>
      <c r="J1354" s="172">
        <v>0.9</v>
      </c>
      <c r="K1354" s="154">
        <v>1</v>
      </c>
      <c r="L1354" s="154">
        <v>1</v>
      </c>
      <c r="M1354" s="154">
        <v>1</v>
      </c>
      <c r="N1354" s="207">
        <v>831</v>
      </c>
      <c r="O1354" s="153">
        <v>799</v>
      </c>
      <c r="P1354" s="153">
        <v>37</v>
      </c>
      <c r="Q1354" s="151">
        <v>33</v>
      </c>
      <c r="R1354" s="151">
        <v>30</v>
      </c>
      <c r="S1354" s="154">
        <v>0.961492178098676</v>
      </c>
      <c r="T1354" s="154">
        <v>1</v>
      </c>
      <c r="U1354" s="155">
        <v>0.942857142857143</v>
      </c>
      <c r="V1354" s="155">
        <v>1</v>
      </c>
      <c r="W1354" s="173">
        <v>0.0571428571428572</v>
      </c>
      <c r="X1354" s="158">
        <v>239</v>
      </c>
      <c r="Y1354" s="208">
        <v>229</v>
      </c>
      <c r="Z1354" s="208">
        <v>248</v>
      </c>
      <c r="AA1354" s="208">
        <v>238</v>
      </c>
      <c r="AB1354" s="209">
        <v>0.9581589958159</v>
      </c>
      <c r="AC1354" s="155">
        <v>0.959677419354839</v>
      </c>
      <c r="AD1354" s="173">
        <v>-0.00151842353893916</v>
      </c>
    </row>
    <row r="1355" spans="1:30">
      <c r="A1355" s="175" t="s">
        <v>1085</v>
      </c>
      <c r="B1355" s="214" t="s">
        <v>1845</v>
      </c>
      <c r="C1355" s="214" t="s">
        <v>1356</v>
      </c>
      <c r="D1355" s="153">
        <v>38</v>
      </c>
      <c r="E1355" s="153">
        <v>37</v>
      </c>
      <c r="F1355" s="151">
        <v>35</v>
      </c>
      <c r="G1355" s="151">
        <v>34</v>
      </c>
      <c r="H1355" s="151">
        <v>30</v>
      </c>
      <c r="I1355" s="151">
        <v>30</v>
      </c>
      <c r="J1355" s="172">
        <v>0.9</v>
      </c>
      <c r="K1355" s="154">
        <v>0.973684210526316</v>
      </c>
      <c r="L1355" s="154">
        <v>0.971428571428571</v>
      </c>
      <c r="M1355" s="154">
        <v>1</v>
      </c>
      <c r="N1355" s="207">
        <v>867</v>
      </c>
      <c r="O1355" s="153">
        <v>826</v>
      </c>
      <c r="P1355" s="153">
        <v>37</v>
      </c>
      <c r="Q1355" s="151">
        <v>34</v>
      </c>
      <c r="R1355" s="151">
        <v>30</v>
      </c>
      <c r="S1355" s="154">
        <v>0.952710495963091</v>
      </c>
      <c r="T1355" s="154">
        <v>0.973684210526316</v>
      </c>
      <c r="U1355" s="155">
        <v>0.971428571428571</v>
      </c>
      <c r="V1355" s="155">
        <v>1</v>
      </c>
      <c r="W1355" s="173">
        <v>0.0022556390977444</v>
      </c>
      <c r="X1355" s="158">
        <v>246</v>
      </c>
      <c r="Y1355" s="208">
        <v>236</v>
      </c>
      <c r="Z1355" s="208">
        <v>253</v>
      </c>
      <c r="AA1355" s="208">
        <v>240</v>
      </c>
      <c r="AB1355" s="209">
        <v>0.959349593495935</v>
      </c>
      <c r="AC1355" s="155">
        <v>0.948616600790514</v>
      </c>
      <c r="AD1355" s="173">
        <v>0.0107329927054212</v>
      </c>
    </row>
    <row r="1356" spans="1:30">
      <c r="A1356" s="175" t="s">
        <v>1085</v>
      </c>
      <c r="B1356" s="214" t="s">
        <v>1845</v>
      </c>
      <c r="C1356" s="214" t="s">
        <v>1357</v>
      </c>
      <c r="D1356" s="153">
        <v>58</v>
      </c>
      <c r="E1356" s="153">
        <v>57</v>
      </c>
      <c r="F1356" s="151">
        <v>58</v>
      </c>
      <c r="G1356" s="151">
        <v>56</v>
      </c>
      <c r="H1356" s="151">
        <v>51</v>
      </c>
      <c r="I1356" s="151">
        <v>49</v>
      </c>
      <c r="J1356" s="172">
        <v>0.9</v>
      </c>
      <c r="K1356" s="154">
        <v>0.982758620689655</v>
      </c>
      <c r="L1356" s="154">
        <v>0.96551724137931</v>
      </c>
      <c r="M1356" s="154">
        <v>0.96078431372549</v>
      </c>
      <c r="N1356" s="207">
        <v>1334</v>
      </c>
      <c r="O1356" s="153">
        <v>1189</v>
      </c>
      <c r="P1356" s="153">
        <v>52</v>
      </c>
      <c r="Q1356" s="151">
        <v>52</v>
      </c>
      <c r="R1356" s="151">
        <v>47</v>
      </c>
      <c r="S1356" s="154">
        <v>0.891304347826087</v>
      </c>
      <c r="T1356" s="154">
        <v>0.896551724137931</v>
      </c>
      <c r="U1356" s="155">
        <v>0.896551724137931</v>
      </c>
      <c r="V1356" s="155">
        <v>0.92156862745098</v>
      </c>
      <c r="W1356" s="173">
        <v>0</v>
      </c>
      <c r="X1356" s="158">
        <v>382</v>
      </c>
      <c r="Y1356" s="208">
        <v>343</v>
      </c>
      <c r="Z1356" s="208">
        <v>394</v>
      </c>
      <c r="AA1356" s="208">
        <v>341</v>
      </c>
      <c r="AB1356" s="209">
        <v>0.897905759162304</v>
      </c>
      <c r="AC1356" s="155">
        <v>0.865482233502538</v>
      </c>
      <c r="AD1356" s="173">
        <v>0.0324235256597656</v>
      </c>
    </row>
    <row r="1357" spans="1:30">
      <c r="A1357" s="175" t="s">
        <v>1085</v>
      </c>
      <c r="B1357" s="214" t="s">
        <v>1845</v>
      </c>
      <c r="C1357" s="214" t="s">
        <v>1358</v>
      </c>
      <c r="D1357" s="153">
        <v>93</v>
      </c>
      <c r="E1357" s="153">
        <v>93</v>
      </c>
      <c r="F1357" s="151">
        <v>91</v>
      </c>
      <c r="G1357" s="151">
        <v>91</v>
      </c>
      <c r="H1357" s="151">
        <v>76</v>
      </c>
      <c r="I1357" s="151">
        <v>76</v>
      </c>
      <c r="J1357" s="172">
        <v>0.9</v>
      </c>
      <c r="K1357" s="154">
        <v>1</v>
      </c>
      <c r="L1357" s="154">
        <v>1</v>
      </c>
      <c r="M1357" s="154">
        <v>1</v>
      </c>
      <c r="N1357" s="207">
        <v>2130</v>
      </c>
      <c r="O1357" s="153">
        <v>2059</v>
      </c>
      <c r="P1357" s="153">
        <v>92</v>
      </c>
      <c r="Q1357" s="151">
        <v>86</v>
      </c>
      <c r="R1357" s="151">
        <v>72</v>
      </c>
      <c r="S1357" s="154">
        <v>0.966666666666667</v>
      </c>
      <c r="T1357" s="154">
        <v>0.989247311827957</v>
      </c>
      <c r="U1357" s="155">
        <v>0.945054945054945</v>
      </c>
      <c r="V1357" s="155">
        <v>0.947368421052632</v>
      </c>
      <c r="W1357" s="173">
        <v>0.044192366773012</v>
      </c>
      <c r="X1357" s="158">
        <v>619</v>
      </c>
      <c r="Y1357" s="208">
        <v>605</v>
      </c>
      <c r="Z1357" s="208">
        <v>620</v>
      </c>
      <c r="AA1357" s="208">
        <v>595</v>
      </c>
      <c r="AB1357" s="209">
        <v>0.977382875605816</v>
      </c>
      <c r="AC1357" s="155">
        <v>0.959677419354839</v>
      </c>
      <c r="AD1357" s="173">
        <v>0.0177054562509771</v>
      </c>
    </row>
    <row r="1358" spans="1:30">
      <c r="A1358" s="175" t="s">
        <v>1085</v>
      </c>
      <c r="B1358" s="214" t="s">
        <v>1845</v>
      </c>
      <c r="C1358" s="214" t="s">
        <v>1359</v>
      </c>
      <c r="D1358" s="153">
        <v>20</v>
      </c>
      <c r="E1358" s="153">
        <v>20</v>
      </c>
      <c r="F1358" s="151">
        <v>19</v>
      </c>
      <c r="G1358" s="151">
        <v>19</v>
      </c>
      <c r="H1358" s="151">
        <v>15</v>
      </c>
      <c r="I1358" s="151">
        <v>15</v>
      </c>
      <c r="J1358" s="172">
        <v>0.9</v>
      </c>
      <c r="K1358" s="154">
        <v>1</v>
      </c>
      <c r="L1358" s="154">
        <v>1</v>
      </c>
      <c r="M1358" s="154">
        <v>1</v>
      </c>
      <c r="N1358" s="207">
        <v>439</v>
      </c>
      <c r="O1358" s="153">
        <v>436</v>
      </c>
      <c r="P1358" s="153">
        <v>20</v>
      </c>
      <c r="Q1358" s="151">
        <v>19</v>
      </c>
      <c r="R1358" s="151">
        <v>15</v>
      </c>
      <c r="S1358" s="154">
        <v>0.993166287015945</v>
      </c>
      <c r="T1358" s="154">
        <v>1</v>
      </c>
      <c r="U1358" s="155">
        <v>1</v>
      </c>
      <c r="V1358" s="155">
        <v>1</v>
      </c>
      <c r="W1358" s="173">
        <v>0</v>
      </c>
      <c r="X1358" s="158">
        <v>128</v>
      </c>
      <c r="Y1358" s="208">
        <v>128</v>
      </c>
      <c r="Z1358" s="208">
        <v>127</v>
      </c>
      <c r="AA1358" s="208">
        <v>125</v>
      </c>
      <c r="AB1358" s="209">
        <v>1</v>
      </c>
      <c r="AC1358" s="155">
        <v>0.984251968503937</v>
      </c>
      <c r="AD1358" s="173">
        <v>0.015748031496063</v>
      </c>
    </row>
    <row r="1359" spans="1:30">
      <c r="A1359" s="175" t="s">
        <v>1085</v>
      </c>
      <c r="B1359" s="214" t="s">
        <v>1845</v>
      </c>
      <c r="C1359" s="214" t="s">
        <v>1360</v>
      </c>
      <c r="D1359" s="153">
        <v>29</v>
      </c>
      <c r="E1359" s="153">
        <v>29</v>
      </c>
      <c r="F1359" s="151">
        <v>29</v>
      </c>
      <c r="G1359" s="151">
        <v>29</v>
      </c>
      <c r="H1359" s="151">
        <v>27</v>
      </c>
      <c r="I1359" s="151">
        <v>27</v>
      </c>
      <c r="J1359" s="172">
        <v>0.9</v>
      </c>
      <c r="K1359" s="154">
        <v>1</v>
      </c>
      <c r="L1359" s="154">
        <v>1</v>
      </c>
      <c r="M1359" s="154">
        <v>1</v>
      </c>
      <c r="N1359" s="207">
        <v>694</v>
      </c>
      <c r="O1359" s="153">
        <v>683</v>
      </c>
      <c r="P1359" s="153">
        <v>29</v>
      </c>
      <c r="Q1359" s="151">
        <v>29</v>
      </c>
      <c r="R1359" s="151">
        <v>27</v>
      </c>
      <c r="S1359" s="154">
        <v>0.984149855907781</v>
      </c>
      <c r="T1359" s="154">
        <v>1</v>
      </c>
      <c r="U1359" s="155">
        <v>1</v>
      </c>
      <c r="V1359" s="155">
        <v>1</v>
      </c>
      <c r="W1359" s="173">
        <v>0</v>
      </c>
      <c r="X1359" s="158">
        <v>200</v>
      </c>
      <c r="Y1359" s="208">
        <v>199</v>
      </c>
      <c r="Z1359" s="208">
        <v>201</v>
      </c>
      <c r="AA1359" s="208">
        <v>197</v>
      </c>
      <c r="AB1359" s="209">
        <v>0.995</v>
      </c>
      <c r="AC1359" s="155">
        <v>0.980099502487562</v>
      </c>
      <c r="AD1359" s="173">
        <v>0.0149004975124378</v>
      </c>
    </row>
    <row r="1360" spans="1:30">
      <c r="A1360" s="175" t="s">
        <v>1085</v>
      </c>
      <c r="B1360" s="214" t="s">
        <v>1845</v>
      </c>
      <c r="C1360" s="214" t="s">
        <v>1361</v>
      </c>
      <c r="D1360" s="153">
        <v>47</v>
      </c>
      <c r="E1360" s="153">
        <v>47</v>
      </c>
      <c r="F1360" s="151">
        <v>47</v>
      </c>
      <c r="G1360" s="151">
        <v>47</v>
      </c>
      <c r="H1360" s="151">
        <v>43</v>
      </c>
      <c r="I1360" s="151">
        <v>43</v>
      </c>
      <c r="J1360" s="172">
        <v>0.9</v>
      </c>
      <c r="K1360" s="154">
        <v>1</v>
      </c>
      <c r="L1360" s="154">
        <v>1</v>
      </c>
      <c r="M1360" s="154">
        <v>1</v>
      </c>
      <c r="N1360" s="207">
        <v>1130</v>
      </c>
      <c r="O1360" s="153">
        <v>1094</v>
      </c>
      <c r="P1360" s="153">
        <v>46</v>
      </c>
      <c r="Q1360" s="151">
        <v>45</v>
      </c>
      <c r="R1360" s="151">
        <v>40</v>
      </c>
      <c r="S1360" s="154">
        <v>0.968141592920354</v>
      </c>
      <c r="T1360" s="154">
        <v>0.978723404255319</v>
      </c>
      <c r="U1360" s="155">
        <v>0.957446808510638</v>
      </c>
      <c r="V1360" s="155">
        <v>0.930232558139535</v>
      </c>
      <c r="W1360" s="173">
        <v>0.0212765957446808</v>
      </c>
      <c r="X1360" s="158">
        <v>326</v>
      </c>
      <c r="Y1360" s="208">
        <v>313</v>
      </c>
      <c r="Z1360" s="208">
        <v>335</v>
      </c>
      <c r="AA1360" s="208">
        <v>323</v>
      </c>
      <c r="AB1360" s="209">
        <v>0.960122699386503</v>
      </c>
      <c r="AC1360" s="155">
        <v>0.964179104477612</v>
      </c>
      <c r="AD1360" s="173">
        <v>-0.00405640509110883</v>
      </c>
    </row>
    <row r="1361" spans="1:30">
      <c r="A1361" s="175" t="s">
        <v>1085</v>
      </c>
      <c r="B1361" s="214" t="s">
        <v>1845</v>
      </c>
      <c r="C1361" s="214" t="s">
        <v>1362</v>
      </c>
      <c r="D1361" s="153">
        <v>48</v>
      </c>
      <c r="E1361" s="153">
        <v>46</v>
      </c>
      <c r="F1361" s="151">
        <v>46</v>
      </c>
      <c r="G1361" s="151">
        <v>44</v>
      </c>
      <c r="H1361" s="151">
        <v>39</v>
      </c>
      <c r="I1361" s="151">
        <v>38</v>
      </c>
      <c r="J1361" s="172">
        <v>0.9</v>
      </c>
      <c r="K1361" s="154">
        <v>0.958333333333333</v>
      </c>
      <c r="L1361" s="154">
        <v>0.956521739130435</v>
      </c>
      <c r="M1361" s="154">
        <v>0.974358974358974</v>
      </c>
      <c r="N1361" s="207">
        <v>1069</v>
      </c>
      <c r="O1361" s="153">
        <v>1020</v>
      </c>
      <c r="P1361" s="153">
        <v>46</v>
      </c>
      <c r="Q1361" s="151">
        <v>44</v>
      </c>
      <c r="R1361" s="151">
        <v>37</v>
      </c>
      <c r="S1361" s="154">
        <v>0.954162768942937</v>
      </c>
      <c r="T1361" s="154">
        <v>0.958333333333333</v>
      </c>
      <c r="U1361" s="155">
        <v>0.956521739130435</v>
      </c>
      <c r="V1361" s="155">
        <v>0.948717948717949</v>
      </c>
      <c r="W1361" s="173">
        <v>0.00181159420289856</v>
      </c>
      <c r="X1361" s="158">
        <v>312</v>
      </c>
      <c r="Y1361" s="208">
        <v>292</v>
      </c>
      <c r="Z1361" s="208">
        <v>312</v>
      </c>
      <c r="AA1361" s="208">
        <v>297</v>
      </c>
      <c r="AB1361" s="209">
        <v>0.935897435897436</v>
      </c>
      <c r="AC1361" s="155">
        <v>0.951923076923077</v>
      </c>
      <c r="AD1361" s="173">
        <v>-0.016025641025641</v>
      </c>
    </row>
    <row r="1362" spans="1:30">
      <c r="A1362" s="175" t="s">
        <v>1085</v>
      </c>
      <c r="B1362" s="214" t="s">
        <v>1845</v>
      </c>
      <c r="C1362" s="214" t="s">
        <v>1363</v>
      </c>
      <c r="D1362" s="153">
        <v>87</v>
      </c>
      <c r="E1362" s="153">
        <v>83</v>
      </c>
      <c r="F1362" s="151">
        <v>86</v>
      </c>
      <c r="G1362" s="151">
        <v>81</v>
      </c>
      <c r="H1362" s="151">
        <v>74</v>
      </c>
      <c r="I1362" s="151">
        <v>69</v>
      </c>
      <c r="J1362" s="172">
        <v>0.9</v>
      </c>
      <c r="K1362" s="154">
        <v>0.954022988505747</v>
      </c>
      <c r="L1362" s="154">
        <v>0.941860465116279</v>
      </c>
      <c r="M1362" s="154">
        <v>0.932432432432432</v>
      </c>
      <c r="N1362" s="207">
        <v>1938</v>
      </c>
      <c r="O1362" s="153">
        <v>1868</v>
      </c>
      <c r="P1362" s="153">
        <v>81</v>
      </c>
      <c r="Q1362" s="151">
        <v>79</v>
      </c>
      <c r="R1362" s="151">
        <v>67</v>
      </c>
      <c r="S1362" s="154">
        <v>0.963880288957688</v>
      </c>
      <c r="T1362" s="154">
        <v>0.931034482758621</v>
      </c>
      <c r="U1362" s="155">
        <v>0.918604651162791</v>
      </c>
      <c r="V1362" s="155">
        <v>0.905405405405405</v>
      </c>
      <c r="W1362" s="173">
        <v>0.01242983159583</v>
      </c>
      <c r="X1362" s="158">
        <v>578</v>
      </c>
      <c r="Y1362" s="208">
        <v>542</v>
      </c>
      <c r="Z1362" s="208">
        <v>569</v>
      </c>
      <c r="AA1362" s="208">
        <v>549</v>
      </c>
      <c r="AB1362" s="209">
        <v>0.937716262975779</v>
      </c>
      <c r="AC1362" s="155">
        <v>0.964850615114236</v>
      </c>
      <c r="AD1362" s="173">
        <v>-0.0271343521384569</v>
      </c>
    </row>
    <row r="1363" spans="1:30">
      <c r="A1363" s="175" t="s">
        <v>1085</v>
      </c>
      <c r="B1363" s="214" t="s">
        <v>1845</v>
      </c>
      <c r="C1363" s="214" t="s">
        <v>1364</v>
      </c>
      <c r="D1363" s="153">
        <v>40</v>
      </c>
      <c r="E1363" s="153">
        <v>40</v>
      </c>
      <c r="F1363" s="151">
        <v>41</v>
      </c>
      <c r="G1363" s="151">
        <v>41</v>
      </c>
      <c r="H1363" s="151">
        <v>41</v>
      </c>
      <c r="I1363" s="151">
        <v>41</v>
      </c>
      <c r="J1363" s="172">
        <v>0.9</v>
      </c>
      <c r="K1363" s="154">
        <v>1</v>
      </c>
      <c r="L1363" s="154">
        <v>1</v>
      </c>
      <c r="M1363" s="154">
        <v>1</v>
      </c>
      <c r="N1363" s="207">
        <v>1007</v>
      </c>
      <c r="O1363" s="153">
        <v>940</v>
      </c>
      <c r="P1363" s="153">
        <v>35</v>
      </c>
      <c r="Q1363" s="151">
        <v>39</v>
      </c>
      <c r="R1363" s="151">
        <v>38</v>
      </c>
      <c r="S1363" s="154">
        <v>0.933465739821251</v>
      </c>
      <c r="T1363" s="154">
        <v>0.875</v>
      </c>
      <c r="U1363" s="155">
        <v>0.951219512195122</v>
      </c>
      <c r="V1363" s="155">
        <v>0.926829268292683</v>
      </c>
      <c r="W1363" s="173">
        <v>-0.0762195121951219</v>
      </c>
      <c r="X1363" s="158">
        <v>291</v>
      </c>
      <c r="Y1363" s="208">
        <v>268</v>
      </c>
      <c r="Z1363" s="208">
        <v>292</v>
      </c>
      <c r="AA1363" s="208">
        <v>277</v>
      </c>
      <c r="AB1363" s="209">
        <v>0.920962199312715</v>
      </c>
      <c r="AC1363" s="155">
        <v>0.948630136986301</v>
      </c>
      <c r="AD1363" s="173">
        <v>-0.0276679376735867</v>
      </c>
    </row>
    <row r="1364" spans="1:30">
      <c r="A1364" s="175" t="s">
        <v>1085</v>
      </c>
      <c r="B1364" s="214" t="s">
        <v>1845</v>
      </c>
      <c r="C1364" s="214" t="s">
        <v>1365</v>
      </c>
      <c r="D1364" s="153">
        <v>37</v>
      </c>
      <c r="E1364" s="153">
        <v>37</v>
      </c>
      <c r="F1364" s="151">
        <v>33</v>
      </c>
      <c r="G1364" s="151">
        <v>33</v>
      </c>
      <c r="H1364" s="151">
        <v>30</v>
      </c>
      <c r="I1364" s="151">
        <v>30</v>
      </c>
      <c r="J1364" s="172">
        <v>0.9</v>
      </c>
      <c r="K1364" s="154">
        <v>1</v>
      </c>
      <c r="L1364" s="154">
        <v>1</v>
      </c>
      <c r="M1364" s="154">
        <v>1</v>
      </c>
      <c r="N1364" s="207">
        <v>790</v>
      </c>
      <c r="O1364" s="153">
        <v>776</v>
      </c>
      <c r="P1364" s="153">
        <v>37</v>
      </c>
      <c r="Q1364" s="151">
        <v>33</v>
      </c>
      <c r="R1364" s="151">
        <v>30</v>
      </c>
      <c r="S1364" s="154">
        <v>0.982278481012658</v>
      </c>
      <c r="T1364" s="154">
        <v>1</v>
      </c>
      <c r="U1364" s="155">
        <v>1</v>
      </c>
      <c r="V1364" s="155">
        <v>1</v>
      </c>
      <c r="W1364" s="173">
        <v>0</v>
      </c>
      <c r="X1364" s="158">
        <v>230</v>
      </c>
      <c r="Y1364" s="208">
        <v>230</v>
      </c>
      <c r="Z1364" s="208">
        <v>232</v>
      </c>
      <c r="AA1364" s="208">
        <v>226</v>
      </c>
      <c r="AB1364" s="209">
        <v>1</v>
      </c>
      <c r="AC1364" s="155">
        <v>0.974137931034483</v>
      </c>
      <c r="AD1364" s="173">
        <v>0.0258620689655172</v>
      </c>
    </row>
    <row r="1365" spans="1:30">
      <c r="A1365" s="175" t="s">
        <v>1085</v>
      </c>
      <c r="B1365" s="214" t="s">
        <v>1845</v>
      </c>
      <c r="C1365" s="214" t="s">
        <v>1366</v>
      </c>
      <c r="D1365" s="153">
        <v>23</v>
      </c>
      <c r="E1365" s="153">
        <v>21</v>
      </c>
      <c r="F1365" s="151">
        <v>22</v>
      </c>
      <c r="G1365" s="151">
        <v>21</v>
      </c>
      <c r="H1365" s="151">
        <v>18</v>
      </c>
      <c r="I1365" s="151">
        <v>17</v>
      </c>
      <c r="J1365" s="172">
        <v>0.9</v>
      </c>
      <c r="K1365" s="154">
        <v>0.91304347826087</v>
      </c>
      <c r="L1365" s="154">
        <v>0.954545454545455</v>
      </c>
      <c r="M1365" s="154">
        <v>0.944444444444444</v>
      </c>
      <c r="N1365" s="207">
        <v>533</v>
      </c>
      <c r="O1365" s="153">
        <v>498</v>
      </c>
      <c r="P1365" s="153">
        <v>21</v>
      </c>
      <c r="Q1365" s="151">
        <v>21</v>
      </c>
      <c r="R1365" s="151">
        <v>17</v>
      </c>
      <c r="S1365" s="154">
        <v>0.934333958724203</v>
      </c>
      <c r="T1365" s="154">
        <v>0.91304347826087</v>
      </c>
      <c r="U1365" s="155">
        <v>0.954545454545455</v>
      </c>
      <c r="V1365" s="155">
        <v>0.944444444444444</v>
      </c>
      <c r="W1365" s="173">
        <v>-0.0415019762845851</v>
      </c>
      <c r="X1365" s="158">
        <v>158</v>
      </c>
      <c r="Y1365" s="208">
        <v>146</v>
      </c>
      <c r="Z1365" s="208">
        <v>156</v>
      </c>
      <c r="AA1365" s="208">
        <v>147</v>
      </c>
      <c r="AB1365" s="209">
        <v>0.924050632911392</v>
      </c>
      <c r="AC1365" s="155">
        <v>0.942307692307692</v>
      </c>
      <c r="AD1365" s="173">
        <v>-0.0182570593962998</v>
      </c>
    </row>
    <row r="1366" spans="1:30">
      <c r="A1366" s="175" t="s">
        <v>1085</v>
      </c>
      <c r="B1366" s="214" t="s">
        <v>1845</v>
      </c>
      <c r="C1366" s="214" t="s">
        <v>1367</v>
      </c>
      <c r="D1366" s="153">
        <v>40</v>
      </c>
      <c r="E1366" s="153">
        <v>39</v>
      </c>
      <c r="F1366" s="151">
        <v>35</v>
      </c>
      <c r="G1366" s="151">
        <v>35</v>
      </c>
      <c r="H1366" s="151">
        <v>37</v>
      </c>
      <c r="I1366" s="151">
        <v>37</v>
      </c>
      <c r="J1366" s="172">
        <v>0.9</v>
      </c>
      <c r="K1366" s="154">
        <v>0.975</v>
      </c>
      <c r="L1366" s="154">
        <v>1</v>
      </c>
      <c r="M1366" s="154">
        <v>1</v>
      </c>
      <c r="N1366" s="207">
        <v>888</v>
      </c>
      <c r="O1366" s="153">
        <v>779</v>
      </c>
      <c r="P1366" s="153">
        <v>35</v>
      </c>
      <c r="Q1366" s="151">
        <v>32</v>
      </c>
      <c r="R1366" s="151">
        <v>33</v>
      </c>
      <c r="S1366" s="154">
        <v>0.877252252252252</v>
      </c>
      <c r="T1366" s="154">
        <v>0.875</v>
      </c>
      <c r="U1366" s="155">
        <v>0.914285714285714</v>
      </c>
      <c r="V1366" s="155">
        <v>0.891891891891892</v>
      </c>
      <c r="W1366" s="173">
        <v>-0.0392857142857143</v>
      </c>
      <c r="X1366" s="158">
        <v>262</v>
      </c>
      <c r="Y1366" s="208">
        <v>229</v>
      </c>
      <c r="Z1366" s="208">
        <v>260</v>
      </c>
      <c r="AA1366" s="208">
        <v>233</v>
      </c>
      <c r="AB1366" s="209">
        <v>0.874045801526718</v>
      </c>
      <c r="AC1366" s="155">
        <v>0.896153846153846</v>
      </c>
      <c r="AD1366" s="173">
        <v>-0.0221080446271287</v>
      </c>
    </row>
    <row r="1367" spans="1:30">
      <c r="A1367" s="175" t="s">
        <v>1085</v>
      </c>
      <c r="B1367" s="214" t="s">
        <v>1845</v>
      </c>
      <c r="C1367" s="214" t="s">
        <v>1368</v>
      </c>
      <c r="D1367" s="153">
        <v>0</v>
      </c>
      <c r="E1367" s="153">
        <v>0</v>
      </c>
      <c r="F1367" s="151">
        <v>0</v>
      </c>
      <c r="G1367" s="151">
        <v>0</v>
      </c>
      <c r="H1367" s="151">
        <v>0</v>
      </c>
      <c r="I1367" s="151">
        <v>0</v>
      </c>
      <c r="J1367" s="172">
        <v>0.9</v>
      </c>
      <c r="K1367" s="154">
        <v>0</v>
      </c>
      <c r="L1367" s="154">
        <v>0</v>
      </c>
      <c r="M1367" s="154">
        <v>0</v>
      </c>
      <c r="N1367" s="207">
        <v>0</v>
      </c>
      <c r="O1367" s="153">
        <v>0</v>
      </c>
      <c r="P1367" s="153">
        <v>0</v>
      </c>
      <c r="Q1367" s="151">
        <v>0</v>
      </c>
      <c r="R1367" s="151">
        <v>0</v>
      </c>
      <c r="S1367" s="154">
        <v>0</v>
      </c>
      <c r="T1367" s="154">
        <v>0</v>
      </c>
      <c r="U1367" s="155">
        <v>0</v>
      </c>
      <c r="V1367" s="155">
        <v>0</v>
      </c>
      <c r="W1367" s="173">
        <v>0</v>
      </c>
      <c r="X1367" s="158">
        <v>0</v>
      </c>
      <c r="Y1367" s="208">
        <v>0</v>
      </c>
      <c r="Z1367" s="208">
        <v>0</v>
      </c>
      <c r="AA1367" s="208">
        <v>0</v>
      </c>
      <c r="AB1367" s="209">
        <v>0</v>
      </c>
      <c r="AC1367" s="155">
        <v>0</v>
      </c>
      <c r="AD1367" s="173">
        <v>0</v>
      </c>
    </row>
    <row r="1368" spans="1:30">
      <c r="A1368" s="175" t="s">
        <v>1085</v>
      </c>
      <c r="B1368" s="214" t="s">
        <v>1845</v>
      </c>
      <c r="C1368" s="214" t="s">
        <v>1369</v>
      </c>
      <c r="D1368" s="153">
        <v>47</v>
      </c>
      <c r="E1368" s="153">
        <v>47</v>
      </c>
      <c r="F1368" s="151">
        <v>43</v>
      </c>
      <c r="G1368" s="151">
        <v>41</v>
      </c>
      <c r="H1368" s="151">
        <v>35</v>
      </c>
      <c r="I1368" s="151">
        <v>35</v>
      </c>
      <c r="J1368" s="172">
        <v>0.9</v>
      </c>
      <c r="K1368" s="154">
        <v>1</v>
      </c>
      <c r="L1368" s="154">
        <v>0.953488372093023</v>
      </c>
      <c r="M1368" s="154">
        <v>1</v>
      </c>
      <c r="N1368" s="207">
        <v>987</v>
      </c>
      <c r="O1368" s="153">
        <v>919</v>
      </c>
      <c r="P1368" s="153">
        <v>46</v>
      </c>
      <c r="Q1368" s="151">
        <v>39</v>
      </c>
      <c r="R1368" s="151">
        <v>32</v>
      </c>
      <c r="S1368" s="154">
        <v>0.931104356636272</v>
      </c>
      <c r="T1368" s="154">
        <v>0.978723404255319</v>
      </c>
      <c r="U1368" s="155">
        <v>0.906976744186046</v>
      </c>
      <c r="V1368" s="155">
        <v>0.914285714285714</v>
      </c>
      <c r="W1368" s="173">
        <v>0.0717466600692727</v>
      </c>
      <c r="X1368" s="158">
        <v>289</v>
      </c>
      <c r="Y1368" s="208">
        <v>270</v>
      </c>
      <c r="Z1368" s="208">
        <v>291</v>
      </c>
      <c r="AA1368" s="208">
        <v>266</v>
      </c>
      <c r="AB1368" s="209">
        <v>0.934256055363322</v>
      </c>
      <c r="AC1368" s="155">
        <v>0.914089347079038</v>
      </c>
      <c r="AD1368" s="173">
        <v>0.020166708284284</v>
      </c>
    </row>
    <row r="1369" spans="1:30">
      <c r="A1369" s="175" t="s">
        <v>1085</v>
      </c>
      <c r="B1369" s="214" t="s">
        <v>1846</v>
      </c>
      <c r="C1369" s="214" t="s">
        <v>1370</v>
      </c>
      <c r="D1369" s="153">
        <v>40</v>
      </c>
      <c r="E1369" s="153">
        <v>40</v>
      </c>
      <c r="F1369" s="151">
        <v>42</v>
      </c>
      <c r="G1369" s="151">
        <v>42</v>
      </c>
      <c r="H1369" s="151">
        <v>37</v>
      </c>
      <c r="I1369" s="151">
        <v>36</v>
      </c>
      <c r="J1369" s="172">
        <v>0.9</v>
      </c>
      <c r="K1369" s="154">
        <v>1</v>
      </c>
      <c r="L1369" s="154">
        <v>1</v>
      </c>
      <c r="M1369" s="154">
        <v>0.972972972972973</v>
      </c>
      <c r="N1369" s="207">
        <v>925</v>
      </c>
      <c r="O1369" s="153">
        <v>893</v>
      </c>
      <c r="P1369" s="153">
        <v>39</v>
      </c>
      <c r="Q1369" s="151">
        <v>42</v>
      </c>
      <c r="R1369" s="151">
        <v>35</v>
      </c>
      <c r="S1369" s="154">
        <v>0.965405405405405</v>
      </c>
      <c r="T1369" s="154">
        <v>0.975</v>
      </c>
      <c r="U1369" s="155">
        <v>1</v>
      </c>
      <c r="V1369" s="155">
        <v>0.945945945945946</v>
      </c>
      <c r="W1369" s="173">
        <v>-0.025</v>
      </c>
      <c r="X1369" s="158">
        <v>268</v>
      </c>
      <c r="Y1369" s="208">
        <v>260</v>
      </c>
      <c r="Z1369" s="208">
        <v>269</v>
      </c>
      <c r="AA1369" s="208">
        <v>260</v>
      </c>
      <c r="AB1369" s="209">
        <v>0.970149253731343</v>
      </c>
      <c r="AC1369" s="155">
        <v>0.966542750929368</v>
      </c>
      <c r="AD1369" s="173">
        <v>0.00360650280197528</v>
      </c>
    </row>
    <row r="1370" spans="1:30">
      <c r="A1370" s="175" t="s">
        <v>1085</v>
      </c>
      <c r="B1370" s="214" t="s">
        <v>1846</v>
      </c>
      <c r="C1370" s="214" t="s">
        <v>1371</v>
      </c>
      <c r="D1370" s="153">
        <v>32</v>
      </c>
      <c r="E1370" s="153">
        <v>32</v>
      </c>
      <c r="F1370" s="151">
        <v>34</v>
      </c>
      <c r="G1370" s="151">
        <v>34</v>
      </c>
      <c r="H1370" s="151">
        <v>28</v>
      </c>
      <c r="I1370" s="151">
        <v>25</v>
      </c>
      <c r="J1370" s="172">
        <v>0.9</v>
      </c>
      <c r="K1370" s="154">
        <v>1</v>
      </c>
      <c r="L1370" s="154">
        <v>1</v>
      </c>
      <c r="M1370" s="154">
        <v>0.892857142857143</v>
      </c>
      <c r="N1370" s="207">
        <v>736</v>
      </c>
      <c r="O1370" s="153">
        <v>648</v>
      </c>
      <c r="P1370" s="153">
        <v>32</v>
      </c>
      <c r="Q1370" s="151">
        <v>33</v>
      </c>
      <c r="R1370" s="151">
        <v>24</v>
      </c>
      <c r="S1370" s="154">
        <v>0.880434782608696</v>
      </c>
      <c r="T1370" s="154">
        <v>1</v>
      </c>
      <c r="U1370" s="155">
        <v>0.970588235294118</v>
      </c>
      <c r="V1370" s="155">
        <v>0.857142857142857</v>
      </c>
      <c r="W1370" s="173">
        <v>0.0294117647058824</v>
      </c>
      <c r="X1370" s="158">
        <v>212</v>
      </c>
      <c r="Y1370" s="208">
        <v>197</v>
      </c>
      <c r="Z1370" s="208">
        <v>217</v>
      </c>
      <c r="AA1370" s="208">
        <v>187</v>
      </c>
      <c r="AB1370" s="209">
        <v>0.929245283018868</v>
      </c>
      <c r="AC1370" s="155">
        <v>0.861751152073733</v>
      </c>
      <c r="AD1370" s="173">
        <v>0.0674941309451351</v>
      </c>
    </row>
    <row r="1371" spans="1:30">
      <c r="A1371" s="175" t="s">
        <v>1085</v>
      </c>
      <c r="B1371" s="214" t="s">
        <v>1846</v>
      </c>
      <c r="C1371" s="214" t="s">
        <v>1372</v>
      </c>
      <c r="D1371" s="153">
        <v>0</v>
      </c>
      <c r="E1371" s="153">
        <v>0</v>
      </c>
      <c r="F1371" s="151">
        <v>0</v>
      </c>
      <c r="G1371" s="151">
        <v>0</v>
      </c>
      <c r="H1371" s="151">
        <v>0</v>
      </c>
      <c r="I1371" s="151">
        <v>0</v>
      </c>
      <c r="J1371" s="172">
        <v>0.9</v>
      </c>
      <c r="K1371" s="154">
        <v>0</v>
      </c>
      <c r="L1371" s="154">
        <v>0</v>
      </c>
      <c r="M1371" s="154">
        <v>0</v>
      </c>
      <c r="N1371" s="207">
        <v>0</v>
      </c>
      <c r="O1371" s="153">
        <v>0</v>
      </c>
      <c r="P1371" s="153">
        <v>0</v>
      </c>
      <c r="Q1371" s="151">
        <v>0</v>
      </c>
      <c r="R1371" s="151">
        <v>0</v>
      </c>
      <c r="S1371" s="154">
        <v>0</v>
      </c>
      <c r="T1371" s="154">
        <v>0</v>
      </c>
      <c r="U1371" s="155">
        <v>0</v>
      </c>
      <c r="V1371" s="155">
        <v>0</v>
      </c>
      <c r="W1371" s="173">
        <v>0</v>
      </c>
      <c r="X1371" s="158">
        <v>0</v>
      </c>
      <c r="Y1371" s="208">
        <v>0</v>
      </c>
      <c r="Z1371" s="208">
        <v>0</v>
      </c>
      <c r="AA1371" s="208">
        <v>0</v>
      </c>
      <c r="AB1371" s="209">
        <v>0</v>
      </c>
      <c r="AC1371" s="155">
        <v>0</v>
      </c>
      <c r="AD1371" s="173">
        <v>0</v>
      </c>
    </row>
    <row r="1372" spans="1:30">
      <c r="A1372" s="175" t="s">
        <v>1085</v>
      </c>
      <c r="B1372" s="214" t="s">
        <v>1846</v>
      </c>
      <c r="C1372" s="214" t="s">
        <v>1373</v>
      </c>
      <c r="D1372" s="153">
        <v>13</v>
      </c>
      <c r="E1372" s="153">
        <v>13</v>
      </c>
      <c r="F1372" s="151">
        <v>14</v>
      </c>
      <c r="G1372" s="151">
        <v>14</v>
      </c>
      <c r="H1372" s="151">
        <v>12</v>
      </c>
      <c r="I1372" s="151">
        <v>12</v>
      </c>
      <c r="J1372" s="172">
        <v>0.9</v>
      </c>
      <c r="K1372" s="154">
        <v>1</v>
      </c>
      <c r="L1372" s="154">
        <v>1</v>
      </c>
      <c r="M1372" s="154">
        <v>1</v>
      </c>
      <c r="N1372" s="207">
        <v>312</v>
      </c>
      <c r="O1372" s="153">
        <v>273</v>
      </c>
      <c r="P1372" s="153">
        <v>11</v>
      </c>
      <c r="Q1372" s="151">
        <v>11</v>
      </c>
      <c r="R1372" s="151">
        <v>11</v>
      </c>
      <c r="S1372" s="154">
        <v>0.875</v>
      </c>
      <c r="T1372" s="154">
        <v>0.846153846153846</v>
      </c>
      <c r="U1372" s="155">
        <v>0.785714285714286</v>
      </c>
      <c r="V1372" s="155">
        <v>0.916666666666667</v>
      </c>
      <c r="W1372" s="173">
        <v>0.0604395604395604</v>
      </c>
      <c r="X1372" s="158">
        <v>95</v>
      </c>
      <c r="Y1372" s="208">
        <v>80</v>
      </c>
      <c r="Z1372" s="208">
        <v>95</v>
      </c>
      <c r="AA1372" s="208">
        <v>88</v>
      </c>
      <c r="AB1372" s="209">
        <v>0.842105263157895</v>
      </c>
      <c r="AC1372" s="155">
        <v>0.926315789473684</v>
      </c>
      <c r="AD1372" s="173">
        <v>-0.0842105263157895</v>
      </c>
    </row>
    <row r="1373" spans="1:30">
      <c r="A1373" s="175" t="s">
        <v>1085</v>
      </c>
      <c r="B1373" s="214" t="s">
        <v>1846</v>
      </c>
      <c r="C1373" s="214" t="s">
        <v>1374</v>
      </c>
      <c r="D1373" s="153">
        <v>32</v>
      </c>
      <c r="E1373" s="153">
        <v>32</v>
      </c>
      <c r="F1373" s="151">
        <v>32</v>
      </c>
      <c r="G1373" s="151">
        <v>32</v>
      </c>
      <c r="H1373" s="151">
        <v>25</v>
      </c>
      <c r="I1373" s="151">
        <v>25</v>
      </c>
      <c r="J1373" s="172">
        <v>0.9</v>
      </c>
      <c r="K1373" s="154">
        <v>1</v>
      </c>
      <c r="L1373" s="154">
        <v>1</v>
      </c>
      <c r="M1373" s="154">
        <v>1</v>
      </c>
      <c r="N1373" s="207">
        <v>683</v>
      </c>
      <c r="O1373" s="153">
        <v>647</v>
      </c>
      <c r="P1373" s="153">
        <v>30</v>
      </c>
      <c r="Q1373" s="151">
        <v>30</v>
      </c>
      <c r="R1373" s="151">
        <v>24</v>
      </c>
      <c r="S1373" s="154">
        <v>0.947291361639824</v>
      </c>
      <c r="T1373" s="154">
        <v>0.9375</v>
      </c>
      <c r="U1373" s="155">
        <v>0.9375</v>
      </c>
      <c r="V1373" s="155">
        <v>0.96</v>
      </c>
      <c r="W1373" s="173">
        <v>0</v>
      </c>
      <c r="X1373" s="158">
        <v>196</v>
      </c>
      <c r="Y1373" s="208">
        <v>186</v>
      </c>
      <c r="Z1373" s="208">
        <v>208</v>
      </c>
      <c r="AA1373" s="208">
        <v>197</v>
      </c>
      <c r="AB1373" s="209">
        <v>0.948979591836735</v>
      </c>
      <c r="AC1373" s="155">
        <v>0.947115384615385</v>
      </c>
      <c r="AD1373" s="173">
        <v>0.00186420722135017</v>
      </c>
    </row>
    <row r="1374" spans="1:30">
      <c r="A1374" s="175" t="s">
        <v>1085</v>
      </c>
      <c r="B1374" s="214" t="s">
        <v>1846</v>
      </c>
      <c r="C1374" s="214" t="s">
        <v>1375</v>
      </c>
      <c r="D1374" s="153">
        <v>0</v>
      </c>
      <c r="E1374" s="153">
        <v>0</v>
      </c>
      <c r="F1374" s="151">
        <v>0</v>
      </c>
      <c r="G1374" s="151">
        <v>0</v>
      </c>
      <c r="H1374" s="151">
        <v>0</v>
      </c>
      <c r="I1374" s="151">
        <v>0</v>
      </c>
      <c r="J1374" s="172">
        <v>0.9</v>
      </c>
      <c r="K1374" s="154">
        <v>0</v>
      </c>
      <c r="L1374" s="154">
        <v>0</v>
      </c>
      <c r="M1374" s="154">
        <v>0</v>
      </c>
      <c r="N1374" s="207">
        <v>0</v>
      </c>
      <c r="O1374" s="153">
        <v>0</v>
      </c>
      <c r="P1374" s="153">
        <v>0</v>
      </c>
      <c r="Q1374" s="151">
        <v>0</v>
      </c>
      <c r="R1374" s="151">
        <v>0</v>
      </c>
      <c r="S1374" s="154">
        <v>0</v>
      </c>
      <c r="T1374" s="154">
        <v>0</v>
      </c>
      <c r="U1374" s="155">
        <v>0</v>
      </c>
      <c r="V1374" s="155">
        <v>0</v>
      </c>
      <c r="W1374" s="173">
        <v>0</v>
      </c>
      <c r="X1374" s="158">
        <v>0</v>
      </c>
      <c r="Y1374" s="208">
        <v>0</v>
      </c>
      <c r="Z1374" s="208">
        <v>0</v>
      </c>
      <c r="AA1374" s="208">
        <v>0</v>
      </c>
      <c r="AB1374" s="209">
        <v>0</v>
      </c>
      <c r="AC1374" s="155">
        <v>0</v>
      </c>
      <c r="AD1374" s="173">
        <v>0</v>
      </c>
    </row>
    <row r="1375" spans="1:30">
      <c r="A1375" s="175" t="s">
        <v>1085</v>
      </c>
      <c r="B1375" s="214" t="s">
        <v>1846</v>
      </c>
      <c r="C1375" s="214" t="s">
        <v>1376</v>
      </c>
      <c r="D1375" s="153">
        <v>24</v>
      </c>
      <c r="E1375" s="153">
        <v>22</v>
      </c>
      <c r="F1375" s="151">
        <v>25</v>
      </c>
      <c r="G1375" s="151">
        <v>25</v>
      </c>
      <c r="H1375" s="151">
        <v>18</v>
      </c>
      <c r="I1375" s="151">
        <v>18</v>
      </c>
      <c r="J1375" s="172">
        <v>0.9</v>
      </c>
      <c r="K1375" s="154">
        <v>0.916666666666667</v>
      </c>
      <c r="L1375" s="154">
        <v>1</v>
      </c>
      <c r="M1375" s="154">
        <v>1</v>
      </c>
      <c r="N1375" s="207">
        <v>553</v>
      </c>
      <c r="O1375" s="153">
        <v>523</v>
      </c>
      <c r="P1375" s="153">
        <v>22</v>
      </c>
      <c r="Q1375" s="151">
        <v>24</v>
      </c>
      <c r="R1375" s="151">
        <v>17</v>
      </c>
      <c r="S1375" s="154">
        <v>0.945750452079566</v>
      </c>
      <c r="T1375" s="154">
        <v>0.916666666666667</v>
      </c>
      <c r="U1375" s="155">
        <v>0.96</v>
      </c>
      <c r="V1375" s="155">
        <v>0.944444444444444</v>
      </c>
      <c r="W1375" s="173">
        <v>-0.0433333333333333</v>
      </c>
      <c r="X1375" s="158">
        <v>155</v>
      </c>
      <c r="Y1375" s="208">
        <v>147</v>
      </c>
      <c r="Z1375" s="208">
        <v>160</v>
      </c>
      <c r="AA1375" s="208">
        <v>153</v>
      </c>
      <c r="AB1375" s="209">
        <v>0.948387096774194</v>
      </c>
      <c r="AC1375" s="155">
        <v>0.95625</v>
      </c>
      <c r="AD1375" s="173">
        <v>-0.00786290322580652</v>
      </c>
    </row>
    <row r="1376" spans="1:30">
      <c r="A1376" s="175" t="s">
        <v>1085</v>
      </c>
      <c r="B1376" s="214" t="s">
        <v>1846</v>
      </c>
      <c r="C1376" s="214" t="s">
        <v>1377</v>
      </c>
      <c r="D1376" s="153">
        <v>41</v>
      </c>
      <c r="E1376" s="153">
        <v>41</v>
      </c>
      <c r="F1376" s="151">
        <v>43</v>
      </c>
      <c r="G1376" s="151">
        <v>43</v>
      </c>
      <c r="H1376" s="151">
        <v>34</v>
      </c>
      <c r="I1376" s="151">
        <v>34</v>
      </c>
      <c r="J1376" s="172">
        <v>0.9</v>
      </c>
      <c r="K1376" s="154">
        <v>1</v>
      </c>
      <c r="L1376" s="154">
        <v>1</v>
      </c>
      <c r="M1376" s="154">
        <v>1</v>
      </c>
      <c r="N1376" s="207">
        <v>914</v>
      </c>
      <c r="O1376" s="153">
        <v>860</v>
      </c>
      <c r="P1376" s="153">
        <v>39</v>
      </c>
      <c r="Q1376" s="151">
        <v>42</v>
      </c>
      <c r="R1376" s="151">
        <v>34</v>
      </c>
      <c r="S1376" s="154">
        <v>0.940919037199125</v>
      </c>
      <c r="T1376" s="154">
        <v>0.951219512195122</v>
      </c>
      <c r="U1376" s="155">
        <v>0.976744186046512</v>
      </c>
      <c r="V1376" s="155">
        <v>1</v>
      </c>
      <c r="W1376" s="173">
        <v>-0.0255246738513897</v>
      </c>
      <c r="X1376" s="158">
        <v>268</v>
      </c>
      <c r="Y1376" s="208">
        <v>263</v>
      </c>
      <c r="Z1376" s="208">
        <v>275</v>
      </c>
      <c r="AA1376" s="208">
        <v>259</v>
      </c>
      <c r="AB1376" s="209">
        <v>0.98134328358209</v>
      </c>
      <c r="AC1376" s="155">
        <v>0.941818181818182</v>
      </c>
      <c r="AD1376" s="173">
        <v>0.0395251017639078</v>
      </c>
    </row>
    <row r="1377" spans="1:30">
      <c r="A1377" s="175" t="s">
        <v>1085</v>
      </c>
      <c r="B1377" s="214" t="s">
        <v>1846</v>
      </c>
      <c r="C1377" s="214" t="s">
        <v>1378</v>
      </c>
      <c r="D1377" s="153">
        <v>25</v>
      </c>
      <c r="E1377" s="153">
        <v>25</v>
      </c>
      <c r="F1377" s="151">
        <v>23</v>
      </c>
      <c r="G1377" s="151">
        <v>23</v>
      </c>
      <c r="H1377" s="151">
        <v>19</v>
      </c>
      <c r="I1377" s="151">
        <v>19</v>
      </c>
      <c r="J1377" s="172">
        <v>0.9</v>
      </c>
      <c r="K1377" s="154">
        <v>1</v>
      </c>
      <c r="L1377" s="154">
        <v>1</v>
      </c>
      <c r="M1377" s="154">
        <v>1</v>
      </c>
      <c r="N1377" s="207">
        <v>546</v>
      </c>
      <c r="O1377" s="153">
        <v>540</v>
      </c>
      <c r="P1377" s="153">
        <v>25</v>
      </c>
      <c r="Q1377" s="151">
        <v>23</v>
      </c>
      <c r="R1377" s="151">
        <v>19</v>
      </c>
      <c r="S1377" s="154">
        <v>0.989010989010989</v>
      </c>
      <c r="T1377" s="154">
        <v>1</v>
      </c>
      <c r="U1377" s="155">
        <v>1</v>
      </c>
      <c r="V1377" s="155">
        <v>1</v>
      </c>
      <c r="W1377" s="173">
        <v>0</v>
      </c>
      <c r="X1377" s="158">
        <v>153</v>
      </c>
      <c r="Y1377" s="208">
        <v>152</v>
      </c>
      <c r="Z1377" s="208">
        <v>162</v>
      </c>
      <c r="AA1377" s="208">
        <v>159</v>
      </c>
      <c r="AB1377" s="209">
        <v>0.993464052287582</v>
      </c>
      <c r="AC1377" s="155">
        <v>0.981481481481482</v>
      </c>
      <c r="AD1377" s="173">
        <v>0.0119825708061002</v>
      </c>
    </row>
    <row r="1378" spans="1:30">
      <c r="A1378" s="175" t="s">
        <v>1085</v>
      </c>
      <c r="B1378" s="214" t="s">
        <v>1846</v>
      </c>
      <c r="C1378" s="214" t="s">
        <v>1379</v>
      </c>
      <c r="D1378" s="153">
        <v>27</v>
      </c>
      <c r="E1378" s="153">
        <v>26</v>
      </c>
      <c r="F1378" s="151">
        <v>27</v>
      </c>
      <c r="G1378" s="151">
        <v>26</v>
      </c>
      <c r="H1378" s="151">
        <v>24</v>
      </c>
      <c r="I1378" s="151">
        <v>23</v>
      </c>
      <c r="J1378" s="172">
        <v>0.9</v>
      </c>
      <c r="K1378" s="154">
        <v>0.962962962962963</v>
      </c>
      <c r="L1378" s="154">
        <v>0.962962962962963</v>
      </c>
      <c r="M1378" s="154">
        <v>0.958333333333333</v>
      </c>
      <c r="N1378" s="207">
        <v>585</v>
      </c>
      <c r="O1378" s="153">
        <v>559</v>
      </c>
      <c r="P1378" s="153">
        <v>26</v>
      </c>
      <c r="Q1378" s="151">
        <v>25</v>
      </c>
      <c r="R1378" s="151">
        <v>23</v>
      </c>
      <c r="S1378" s="154">
        <v>0.955555555555556</v>
      </c>
      <c r="T1378" s="154">
        <v>0.962962962962963</v>
      </c>
      <c r="U1378" s="155">
        <v>0.925925925925926</v>
      </c>
      <c r="V1378" s="155">
        <v>0.958333333333333</v>
      </c>
      <c r="W1378" s="173">
        <v>0.037037037037037</v>
      </c>
      <c r="X1378" s="158">
        <v>175</v>
      </c>
      <c r="Y1378" s="208">
        <v>167</v>
      </c>
      <c r="Z1378" s="208">
        <v>167</v>
      </c>
      <c r="AA1378" s="208">
        <v>163</v>
      </c>
      <c r="AB1378" s="209">
        <v>0.954285714285714</v>
      </c>
      <c r="AC1378" s="155">
        <v>0.976047904191617</v>
      </c>
      <c r="AD1378" s="173">
        <v>-0.0217621899059025</v>
      </c>
    </row>
    <row r="1379" spans="1:30">
      <c r="A1379" s="175" t="s">
        <v>1085</v>
      </c>
      <c r="B1379" s="214" t="s">
        <v>1846</v>
      </c>
      <c r="C1379" s="214" t="s">
        <v>1380</v>
      </c>
      <c r="D1379" s="153">
        <v>11</v>
      </c>
      <c r="E1379" s="153">
        <v>11</v>
      </c>
      <c r="F1379" s="151">
        <v>10</v>
      </c>
      <c r="G1379" s="151">
        <v>10</v>
      </c>
      <c r="H1379" s="151">
        <v>8</v>
      </c>
      <c r="I1379" s="151">
        <v>8</v>
      </c>
      <c r="J1379" s="172">
        <v>0.9</v>
      </c>
      <c r="K1379" s="154">
        <v>1</v>
      </c>
      <c r="L1379" s="154">
        <v>1</v>
      </c>
      <c r="M1379" s="154">
        <v>1</v>
      </c>
      <c r="N1379" s="207">
        <v>224</v>
      </c>
      <c r="O1379" s="153">
        <v>214</v>
      </c>
      <c r="P1379" s="153">
        <v>11</v>
      </c>
      <c r="Q1379" s="151">
        <v>10</v>
      </c>
      <c r="R1379" s="151">
        <v>8</v>
      </c>
      <c r="S1379" s="154">
        <v>0.955357142857143</v>
      </c>
      <c r="T1379" s="154">
        <v>1</v>
      </c>
      <c r="U1379" s="155">
        <v>1</v>
      </c>
      <c r="V1379" s="155">
        <v>1</v>
      </c>
      <c r="W1379" s="173">
        <v>0</v>
      </c>
      <c r="X1379" s="158">
        <v>64</v>
      </c>
      <c r="Y1379" s="208">
        <v>62</v>
      </c>
      <c r="Z1379" s="208">
        <v>66</v>
      </c>
      <c r="AA1379" s="208">
        <v>62</v>
      </c>
      <c r="AB1379" s="209">
        <v>0.96875</v>
      </c>
      <c r="AC1379" s="155">
        <v>0.939393939393939</v>
      </c>
      <c r="AD1379" s="173">
        <v>0.0293560606060606</v>
      </c>
    </row>
    <row r="1380" spans="1:30">
      <c r="A1380" s="175" t="s">
        <v>1085</v>
      </c>
      <c r="B1380" s="214" t="s">
        <v>1846</v>
      </c>
      <c r="C1380" s="214" t="s">
        <v>1381</v>
      </c>
      <c r="D1380" s="153">
        <v>33</v>
      </c>
      <c r="E1380" s="153">
        <v>33</v>
      </c>
      <c r="F1380" s="151">
        <v>31</v>
      </c>
      <c r="G1380" s="151">
        <v>31</v>
      </c>
      <c r="H1380" s="151">
        <v>30</v>
      </c>
      <c r="I1380" s="151">
        <v>30</v>
      </c>
      <c r="J1380" s="172">
        <v>0.9</v>
      </c>
      <c r="K1380" s="154">
        <v>1</v>
      </c>
      <c r="L1380" s="154">
        <v>1</v>
      </c>
      <c r="M1380" s="154">
        <v>1</v>
      </c>
      <c r="N1380" s="207">
        <v>757</v>
      </c>
      <c r="O1380" s="153">
        <v>721</v>
      </c>
      <c r="P1380" s="153">
        <v>33</v>
      </c>
      <c r="Q1380" s="151">
        <v>28</v>
      </c>
      <c r="R1380" s="151">
        <v>28</v>
      </c>
      <c r="S1380" s="154">
        <v>0.952443857331572</v>
      </c>
      <c r="T1380" s="154">
        <v>1</v>
      </c>
      <c r="U1380" s="155">
        <v>0.903225806451613</v>
      </c>
      <c r="V1380" s="155">
        <v>0.933333333333333</v>
      </c>
      <c r="W1380" s="173">
        <v>0.0967741935483871</v>
      </c>
      <c r="X1380" s="158">
        <v>219</v>
      </c>
      <c r="Y1380" s="208">
        <v>207</v>
      </c>
      <c r="Z1380" s="208">
        <v>221</v>
      </c>
      <c r="AA1380" s="208">
        <v>211</v>
      </c>
      <c r="AB1380" s="209">
        <v>0.945205479452055</v>
      </c>
      <c r="AC1380" s="155">
        <v>0.95475113122172</v>
      </c>
      <c r="AD1380" s="173">
        <v>-0.00954565176966471</v>
      </c>
    </row>
    <row r="1381" spans="1:30">
      <c r="A1381" s="175" t="s">
        <v>1085</v>
      </c>
      <c r="B1381" s="214" t="s">
        <v>1846</v>
      </c>
      <c r="C1381" s="214" t="s">
        <v>1382</v>
      </c>
      <c r="D1381" s="153">
        <v>45</v>
      </c>
      <c r="E1381" s="153">
        <v>45</v>
      </c>
      <c r="F1381" s="151">
        <v>45</v>
      </c>
      <c r="G1381" s="151">
        <v>44</v>
      </c>
      <c r="H1381" s="151">
        <v>39</v>
      </c>
      <c r="I1381" s="151">
        <v>38</v>
      </c>
      <c r="J1381" s="172">
        <v>0.9</v>
      </c>
      <c r="K1381" s="154">
        <v>1</v>
      </c>
      <c r="L1381" s="154">
        <v>0.977777777777778</v>
      </c>
      <c r="M1381" s="154">
        <v>0.974358974358974</v>
      </c>
      <c r="N1381" s="207">
        <v>1025</v>
      </c>
      <c r="O1381" s="153">
        <v>952</v>
      </c>
      <c r="P1381" s="153">
        <v>43</v>
      </c>
      <c r="Q1381" s="151">
        <v>41</v>
      </c>
      <c r="R1381" s="151">
        <v>37</v>
      </c>
      <c r="S1381" s="154">
        <v>0.928780487804878</v>
      </c>
      <c r="T1381" s="154">
        <v>0.955555555555556</v>
      </c>
      <c r="U1381" s="155">
        <v>0.911111111111111</v>
      </c>
      <c r="V1381" s="155">
        <v>0.948717948717949</v>
      </c>
      <c r="W1381" s="173">
        <v>0.0444444444444445</v>
      </c>
      <c r="X1381" s="158">
        <v>288</v>
      </c>
      <c r="Y1381" s="208">
        <v>262</v>
      </c>
      <c r="Z1381" s="208">
        <v>302</v>
      </c>
      <c r="AA1381" s="208">
        <v>282</v>
      </c>
      <c r="AB1381" s="209">
        <v>0.909722222222222</v>
      </c>
      <c r="AC1381" s="155">
        <v>0.933774834437086</v>
      </c>
      <c r="AD1381" s="173">
        <v>-0.0240526122148639</v>
      </c>
    </row>
    <row r="1382" spans="1:30">
      <c r="A1382" s="175" t="s">
        <v>1085</v>
      </c>
      <c r="B1382" s="214" t="s">
        <v>1846</v>
      </c>
      <c r="C1382" s="214" t="s">
        <v>1383</v>
      </c>
      <c r="D1382" s="153">
        <v>18</v>
      </c>
      <c r="E1382" s="153">
        <v>18</v>
      </c>
      <c r="F1382" s="151">
        <v>20</v>
      </c>
      <c r="G1382" s="151">
        <v>20</v>
      </c>
      <c r="H1382" s="151">
        <v>14</v>
      </c>
      <c r="I1382" s="151">
        <v>14</v>
      </c>
      <c r="J1382" s="172">
        <v>0.9</v>
      </c>
      <c r="K1382" s="154">
        <v>1</v>
      </c>
      <c r="L1382" s="154">
        <v>1</v>
      </c>
      <c r="M1382" s="154">
        <v>1</v>
      </c>
      <c r="N1382" s="207">
        <v>418</v>
      </c>
      <c r="O1382" s="153">
        <v>418</v>
      </c>
      <c r="P1382" s="153">
        <v>18</v>
      </c>
      <c r="Q1382" s="151">
        <v>20</v>
      </c>
      <c r="R1382" s="151">
        <v>14</v>
      </c>
      <c r="S1382" s="154">
        <v>1</v>
      </c>
      <c r="T1382" s="154">
        <v>1</v>
      </c>
      <c r="U1382" s="155">
        <v>1</v>
      </c>
      <c r="V1382" s="155">
        <v>1</v>
      </c>
      <c r="W1382" s="173">
        <v>0</v>
      </c>
      <c r="X1382" s="158">
        <v>120</v>
      </c>
      <c r="Y1382" s="208">
        <v>120</v>
      </c>
      <c r="Z1382" s="208">
        <v>122</v>
      </c>
      <c r="AA1382" s="208">
        <v>122</v>
      </c>
      <c r="AB1382" s="209">
        <v>1</v>
      </c>
      <c r="AC1382" s="155">
        <v>1</v>
      </c>
      <c r="AD1382" s="173">
        <v>0</v>
      </c>
    </row>
    <row r="1383" spans="1:30">
      <c r="A1383" s="175" t="s">
        <v>1085</v>
      </c>
      <c r="B1383" s="214" t="s">
        <v>1846</v>
      </c>
      <c r="C1383" s="214" t="s">
        <v>1384</v>
      </c>
      <c r="D1383" s="153">
        <v>25</v>
      </c>
      <c r="E1383" s="153">
        <v>25</v>
      </c>
      <c r="F1383" s="151">
        <v>23</v>
      </c>
      <c r="G1383" s="151">
        <v>23</v>
      </c>
      <c r="H1383" s="151">
        <v>23</v>
      </c>
      <c r="I1383" s="151">
        <v>23</v>
      </c>
      <c r="J1383" s="172">
        <v>0.9</v>
      </c>
      <c r="K1383" s="154">
        <v>1</v>
      </c>
      <c r="L1383" s="154">
        <v>1</v>
      </c>
      <c r="M1383" s="154">
        <v>1</v>
      </c>
      <c r="N1383" s="207">
        <v>565</v>
      </c>
      <c r="O1383" s="153">
        <v>535</v>
      </c>
      <c r="P1383" s="153">
        <v>23</v>
      </c>
      <c r="Q1383" s="151">
        <v>21</v>
      </c>
      <c r="R1383" s="151">
        <v>23</v>
      </c>
      <c r="S1383" s="154">
        <v>0.946902654867257</v>
      </c>
      <c r="T1383" s="154">
        <v>0.92</v>
      </c>
      <c r="U1383" s="155">
        <v>0.91304347826087</v>
      </c>
      <c r="V1383" s="155">
        <v>1</v>
      </c>
      <c r="W1383" s="173">
        <v>0.00695652173913053</v>
      </c>
      <c r="X1383" s="158">
        <v>164</v>
      </c>
      <c r="Y1383" s="208">
        <v>155</v>
      </c>
      <c r="Z1383" s="208">
        <v>162</v>
      </c>
      <c r="AA1383" s="208">
        <v>152</v>
      </c>
      <c r="AB1383" s="209">
        <v>0.945121951219512</v>
      </c>
      <c r="AC1383" s="155">
        <v>0.938271604938272</v>
      </c>
      <c r="AD1383" s="173">
        <v>0.00685034628124059</v>
      </c>
    </row>
    <row r="1384" spans="1:30">
      <c r="A1384" s="175" t="s">
        <v>1085</v>
      </c>
      <c r="B1384" s="214" t="s">
        <v>1846</v>
      </c>
      <c r="C1384" s="214" t="s">
        <v>1385</v>
      </c>
      <c r="D1384" s="153">
        <v>33</v>
      </c>
      <c r="E1384" s="153">
        <v>33</v>
      </c>
      <c r="F1384" s="151">
        <v>33</v>
      </c>
      <c r="G1384" s="151">
        <v>33</v>
      </c>
      <c r="H1384" s="151">
        <v>26</v>
      </c>
      <c r="I1384" s="151">
        <v>26</v>
      </c>
      <c r="J1384" s="172">
        <v>0.9</v>
      </c>
      <c r="K1384" s="154">
        <v>1</v>
      </c>
      <c r="L1384" s="154">
        <v>1</v>
      </c>
      <c r="M1384" s="154">
        <v>1</v>
      </c>
      <c r="N1384" s="207">
        <v>700</v>
      </c>
      <c r="O1384" s="153">
        <v>657</v>
      </c>
      <c r="P1384" s="153">
        <v>31</v>
      </c>
      <c r="Q1384" s="151">
        <v>30</v>
      </c>
      <c r="R1384" s="151">
        <v>26</v>
      </c>
      <c r="S1384" s="154">
        <v>0.938571428571429</v>
      </c>
      <c r="T1384" s="154">
        <v>0.939393939393939</v>
      </c>
      <c r="U1384" s="155">
        <v>0.909090909090909</v>
      </c>
      <c r="V1384" s="155">
        <v>1</v>
      </c>
      <c r="W1384" s="173">
        <v>0.0303030303030304</v>
      </c>
      <c r="X1384" s="158">
        <v>200</v>
      </c>
      <c r="Y1384" s="208">
        <v>186</v>
      </c>
      <c r="Z1384" s="208">
        <v>205</v>
      </c>
      <c r="AA1384" s="208">
        <v>196</v>
      </c>
      <c r="AB1384" s="209">
        <v>0.93</v>
      </c>
      <c r="AC1384" s="155">
        <v>0.95609756097561</v>
      </c>
      <c r="AD1384" s="173">
        <v>-0.0260975609756097</v>
      </c>
    </row>
    <row r="1385" spans="1:30">
      <c r="A1385" s="175" t="s">
        <v>1085</v>
      </c>
      <c r="B1385" s="214" t="s">
        <v>1846</v>
      </c>
      <c r="C1385" s="214" t="s">
        <v>1386</v>
      </c>
      <c r="D1385" s="153">
        <v>18</v>
      </c>
      <c r="E1385" s="153">
        <v>18</v>
      </c>
      <c r="F1385" s="151">
        <v>17</v>
      </c>
      <c r="G1385" s="151">
        <v>17</v>
      </c>
      <c r="H1385" s="151">
        <v>17</v>
      </c>
      <c r="I1385" s="151">
        <v>16</v>
      </c>
      <c r="J1385" s="172">
        <v>0.9</v>
      </c>
      <c r="K1385" s="154">
        <v>1</v>
      </c>
      <c r="L1385" s="154">
        <v>1</v>
      </c>
      <c r="M1385" s="154">
        <v>0.941176470588235</v>
      </c>
      <c r="N1385" s="207">
        <v>443</v>
      </c>
      <c r="O1385" s="153">
        <v>417</v>
      </c>
      <c r="P1385" s="153">
        <v>17</v>
      </c>
      <c r="Q1385" s="151">
        <v>16</v>
      </c>
      <c r="R1385" s="151">
        <v>16</v>
      </c>
      <c r="S1385" s="154">
        <v>0.941309255079007</v>
      </c>
      <c r="T1385" s="154">
        <v>0.944444444444444</v>
      </c>
      <c r="U1385" s="155">
        <v>0.941176470588235</v>
      </c>
      <c r="V1385" s="155">
        <v>0.941176470588235</v>
      </c>
      <c r="W1385" s="173">
        <v>0.00326797385620914</v>
      </c>
      <c r="X1385" s="158">
        <v>127</v>
      </c>
      <c r="Y1385" s="208">
        <v>113</v>
      </c>
      <c r="Z1385" s="208">
        <v>130</v>
      </c>
      <c r="AA1385" s="208">
        <v>127</v>
      </c>
      <c r="AB1385" s="209">
        <v>0.889763779527559</v>
      </c>
      <c r="AC1385" s="155">
        <v>0.976923076923077</v>
      </c>
      <c r="AD1385" s="173">
        <v>-0.0871592973955179</v>
      </c>
    </row>
    <row r="1386" spans="1:30">
      <c r="A1386" s="175" t="s">
        <v>1085</v>
      </c>
      <c r="B1386" s="214" t="s">
        <v>1846</v>
      </c>
      <c r="C1386" s="214" t="s">
        <v>1387</v>
      </c>
      <c r="D1386" s="153">
        <v>16</v>
      </c>
      <c r="E1386" s="153">
        <v>14</v>
      </c>
      <c r="F1386" s="151">
        <v>16</v>
      </c>
      <c r="G1386" s="151">
        <v>16</v>
      </c>
      <c r="H1386" s="151">
        <v>13</v>
      </c>
      <c r="I1386" s="151">
        <v>12</v>
      </c>
      <c r="J1386" s="172">
        <v>0.9</v>
      </c>
      <c r="K1386" s="154">
        <v>0.875</v>
      </c>
      <c r="L1386" s="154">
        <v>1</v>
      </c>
      <c r="M1386" s="154">
        <v>0.923076923076923</v>
      </c>
      <c r="N1386" s="207">
        <v>341</v>
      </c>
      <c r="O1386" s="153">
        <v>331</v>
      </c>
      <c r="P1386" s="153">
        <v>14</v>
      </c>
      <c r="Q1386" s="151">
        <v>16</v>
      </c>
      <c r="R1386" s="151">
        <v>12</v>
      </c>
      <c r="S1386" s="154">
        <v>0.970674486803519</v>
      </c>
      <c r="T1386" s="154">
        <v>0.875</v>
      </c>
      <c r="U1386" s="155">
        <v>1</v>
      </c>
      <c r="V1386" s="155">
        <v>0.923076923076923</v>
      </c>
      <c r="W1386" s="173">
        <v>-0.125</v>
      </c>
      <c r="X1386" s="158">
        <v>100</v>
      </c>
      <c r="Y1386" s="208">
        <v>95</v>
      </c>
      <c r="Z1386" s="208">
        <v>99</v>
      </c>
      <c r="AA1386" s="208">
        <v>96</v>
      </c>
      <c r="AB1386" s="209">
        <v>0.95</v>
      </c>
      <c r="AC1386" s="155">
        <v>0.96969696969697</v>
      </c>
      <c r="AD1386" s="173">
        <v>-0.0196969696969698</v>
      </c>
    </row>
    <row r="1387" spans="1:30">
      <c r="A1387" s="175" t="s">
        <v>1085</v>
      </c>
      <c r="B1387" s="214" t="s">
        <v>1846</v>
      </c>
      <c r="C1387" s="214" t="s">
        <v>1388</v>
      </c>
      <c r="D1387" s="153">
        <v>27</v>
      </c>
      <c r="E1387" s="153">
        <v>27</v>
      </c>
      <c r="F1387" s="151">
        <v>28</v>
      </c>
      <c r="G1387" s="151">
        <v>28</v>
      </c>
      <c r="H1387" s="151">
        <v>21</v>
      </c>
      <c r="I1387" s="151">
        <v>21</v>
      </c>
      <c r="J1387" s="172">
        <v>0.9</v>
      </c>
      <c r="K1387" s="154">
        <v>1</v>
      </c>
      <c r="L1387" s="154">
        <v>1</v>
      </c>
      <c r="M1387" s="154">
        <v>1</v>
      </c>
      <c r="N1387" s="207">
        <v>592</v>
      </c>
      <c r="O1387" s="153">
        <v>553</v>
      </c>
      <c r="P1387" s="153">
        <v>26</v>
      </c>
      <c r="Q1387" s="151">
        <v>25</v>
      </c>
      <c r="R1387" s="151">
        <v>19</v>
      </c>
      <c r="S1387" s="154">
        <v>0.934121621621622</v>
      </c>
      <c r="T1387" s="154">
        <v>0.962962962962963</v>
      </c>
      <c r="U1387" s="155">
        <v>0.892857142857143</v>
      </c>
      <c r="V1387" s="155">
        <v>0.904761904761905</v>
      </c>
      <c r="W1387" s="173">
        <v>0.07010582010582</v>
      </c>
      <c r="X1387" s="158">
        <v>173</v>
      </c>
      <c r="Y1387" s="208">
        <v>160</v>
      </c>
      <c r="Z1387" s="208">
        <v>174</v>
      </c>
      <c r="AA1387" s="208">
        <v>158</v>
      </c>
      <c r="AB1387" s="209">
        <v>0.92485549132948</v>
      </c>
      <c r="AC1387" s="155">
        <v>0.908045977011494</v>
      </c>
      <c r="AD1387" s="173">
        <v>0.0168095143179855</v>
      </c>
    </row>
    <row r="1388" spans="1:30">
      <c r="A1388" s="175" t="s">
        <v>1085</v>
      </c>
      <c r="B1388" s="214" t="s">
        <v>1846</v>
      </c>
      <c r="C1388" s="214" t="s">
        <v>1389</v>
      </c>
      <c r="D1388" s="153">
        <v>23</v>
      </c>
      <c r="E1388" s="153">
        <v>22</v>
      </c>
      <c r="F1388" s="151">
        <v>25</v>
      </c>
      <c r="G1388" s="151">
        <v>24</v>
      </c>
      <c r="H1388" s="151">
        <v>19</v>
      </c>
      <c r="I1388" s="151">
        <v>17</v>
      </c>
      <c r="J1388" s="172">
        <v>0.9</v>
      </c>
      <c r="K1388" s="154">
        <v>0.956521739130435</v>
      </c>
      <c r="L1388" s="154">
        <v>0.96</v>
      </c>
      <c r="M1388" s="154">
        <v>0.894736842105263</v>
      </c>
      <c r="N1388" s="207">
        <v>488</v>
      </c>
      <c r="O1388" s="153">
        <v>413</v>
      </c>
      <c r="P1388" s="153">
        <v>21</v>
      </c>
      <c r="Q1388" s="151">
        <v>24</v>
      </c>
      <c r="R1388" s="151">
        <v>16</v>
      </c>
      <c r="S1388" s="154">
        <v>0.846311475409836</v>
      </c>
      <c r="T1388" s="154">
        <v>0.91304347826087</v>
      </c>
      <c r="U1388" s="155">
        <v>0.96</v>
      </c>
      <c r="V1388" s="155">
        <v>0.842105263157895</v>
      </c>
      <c r="W1388" s="173">
        <v>-0.0469565217391305</v>
      </c>
      <c r="X1388" s="158">
        <v>148</v>
      </c>
      <c r="Y1388" s="208">
        <v>130</v>
      </c>
      <c r="Z1388" s="208">
        <v>151</v>
      </c>
      <c r="AA1388" s="208">
        <v>119</v>
      </c>
      <c r="AB1388" s="209">
        <v>0.878378378378378</v>
      </c>
      <c r="AC1388" s="155">
        <v>0.788079470198676</v>
      </c>
      <c r="AD1388" s="173">
        <v>0.0902989081797029</v>
      </c>
    </row>
    <row r="1389" spans="1:30">
      <c r="A1389" s="175" t="s">
        <v>1085</v>
      </c>
      <c r="B1389" s="214" t="s">
        <v>1846</v>
      </c>
      <c r="C1389" s="214" t="s">
        <v>1390</v>
      </c>
      <c r="D1389" s="153">
        <v>7</v>
      </c>
      <c r="E1389" s="153">
        <v>7</v>
      </c>
      <c r="F1389" s="151">
        <v>7</v>
      </c>
      <c r="G1389" s="151">
        <v>7</v>
      </c>
      <c r="H1389" s="151">
        <v>7</v>
      </c>
      <c r="I1389" s="151">
        <v>7</v>
      </c>
      <c r="J1389" s="172">
        <v>0.9</v>
      </c>
      <c r="K1389" s="154">
        <v>1</v>
      </c>
      <c r="L1389" s="154">
        <v>1</v>
      </c>
      <c r="M1389" s="154">
        <v>1</v>
      </c>
      <c r="N1389" s="207">
        <v>179</v>
      </c>
      <c r="O1389" s="153">
        <v>171</v>
      </c>
      <c r="P1389" s="153">
        <v>7</v>
      </c>
      <c r="Q1389" s="151">
        <v>6</v>
      </c>
      <c r="R1389" s="151">
        <v>7</v>
      </c>
      <c r="S1389" s="154">
        <v>0.955307262569832</v>
      </c>
      <c r="T1389" s="154">
        <v>1</v>
      </c>
      <c r="U1389" s="155">
        <v>0.857142857142857</v>
      </c>
      <c r="V1389" s="155">
        <v>1</v>
      </c>
      <c r="W1389" s="173">
        <v>0.142857142857143</v>
      </c>
      <c r="X1389" s="158">
        <v>51</v>
      </c>
      <c r="Y1389" s="208">
        <v>49</v>
      </c>
      <c r="Z1389" s="208">
        <v>53</v>
      </c>
      <c r="AA1389" s="208">
        <v>50</v>
      </c>
      <c r="AB1389" s="209">
        <v>0.96078431372549</v>
      </c>
      <c r="AC1389" s="155">
        <v>0.943396226415094</v>
      </c>
      <c r="AD1389" s="173">
        <v>0.0173880873103959</v>
      </c>
    </row>
    <row r="1390" spans="1:30">
      <c r="A1390" s="175" t="s">
        <v>1085</v>
      </c>
      <c r="B1390" s="214" t="s">
        <v>1846</v>
      </c>
      <c r="C1390" s="214" t="s">
        <v>1391</v>
      </c>
      <c r="D1390" s="153">
        <v>21</v>
      </c>
      <c r="E1390" s="153">
        <v>21</v>
      </c>
      <c r="F1390" s="151">
        <v>23</v>
      </c>
      <c r="G1390" s="151">
        <v>23</v>
      </c>
      <c r="H1390" s="151">
        <v>20</v>
      </c>
      <c r="I1390" s="151">
        <v>20</v>
      </c>
      <c r="J1390" s="172">
        <v>0.9</v>
      </c>
      <c r="K1390" s="154">
        <v>1</v>
      </c>
      <c r="L1390" s="154">
        <v>1</v>
      </c>
      <c r="M1390" s="154">
        <v>1</v>
      </c>
      <c r="N1390" s="207">
        <v>499</v>
      </c>
      <c r="O1390" s="153">
        <v>465</v>
      </c>
      <c r="P1390" s="153">
        <v>20</v>
      </c>
      <c r="Q1390" s="151">
        <v>22</v>
      </c>
      <c r="R1390" s="151">
        <v>19</v>
      </c>
      <c r="S1390" s="154">
        <v>0.93186372745491</v>
      </c>
      <c r="T1390" s="154">
        <v>0.952380952380952</v>
      </c>
      <c r="U1390" s="155">
        <v>0.956521739130435</v>
      </c>
      <c r="V1390" s="155">
        <v>0.95</v>
      </c>
      <c r="W1390" s="173">
        <v>-0.00414078674948248</v>
      </c>
      <c r="X1390" s="158">
        <v>145</v>
      </c>
      <c r="Y1390" s="208">
        <v>132</v>
      </c>
      <c r="Z1390" s="208">
        <v>146</v>
      </c>
      <c r="AA1390" s="208">
        <v>134</v>
      </c>
      <c r="AB1390" s="209">
        <v>0.910344827586207</v>
      </c>
      <c r="AC1390" s="155">
        <v>0.917808219178082</v>
      </c>
      <c r="AD1390" s="173">
        <v>-0.00746339159187526</v>
      </c>
    </row>
    <row r="1391" spans="1:30">
      <c r="A1391" s="175" t="s">
        <v>1085</v>
      </c>
      <c r="B1391" s="214" t="s">
        <v>1847</v>
      </c>
      <c r="C1391" s="214" t="s">
        <v>1392</v>
      </c>
      <c r="D1391" s="153">
        <v>46</v>
      </c>
      <c r="E1391" s="153">
        <v>46</v>
      </c>
      <c r="F1391" s="151">
        <v>46</v>
      </c>
      <c r="G1391" s="151">
        <v>46</v>
      </c>
      <c r="H1391" s="151">
        <v>42</v>
      </c>
      <c r="I1391" s="151">
        <v>42</v>
      </c>
      <c r="J1391" s="172">
        <v>0.9</v>
      </c>
      <c r="K1391" s="154">
        <v>1</v>
      </c>
      <c r="L1391" s="154">
        <v>1</v>
      </c>
      <c r="M1391" s="154">
        <v>1</v>
      </c>
      <c r="N1391" s="207">
        <v>1060</v>
      </c>
      <c r="O1391" s="153">
        <v>1045</v>
      </c>
      <c r="P1391" s="153">
        <v>46</v>
      </c>
      <c r="Q1391" s="151">
        <v>46</v>
      </c>
      <c r="R1391" s="151">
        <v>42</v>
      </c>
      <c r="S1391" s="154">
        <v>0.985849056603774</v>
      </c>
      <c r="T1391" s="154">
        <v>1</v>
      </c>
      <c r="U1391" s="155">
        <v>1</v>
      </c>
      <c r="V1391" s="155">
        <v>1</v>
      </c>
      <c r="W1391" s="173">
        <v>0</v>
      </c>
      <c r="X1391" s="158">
        <v>316</v>
      </c>
      <c r="Y1391" s="208">
        <v>312</v>
      </c>
      <c r="Z1391" s="208">
        <v>303</v>
      </c>
      <c r="AA1391" s="208">
        <v>302</v>
      </c>
      <c r="AB1391" s="209">
        <v>0.987341772151899</v>
      </c>
      <c r="AC1391" s="155">
        <v>0.996699669966997</v>
      </c>
      <c r="AD1391" s="173">
        <v>-0.00935789781509788</v>
      </c>
    </row>
    <row r="1392" spans="1:30">
      <c r="A1392" s="175" t="s">
        <v>1085</v>
      </c>
      <c r="B1392" s="214" t="s">
        <v>1847</v>
      </c>
      <c r="C1392" s="214" t="s">
        <v>1393</v>
      </c>
      <c r="D1392" s="153">
        <v>79</v>
      </c>
      <c r="E1392" s="153">
        <v>79</v>
      </c>
      <c r="F1392" s="151">
        <v>79</v>
      </c>
      <c r="G1392" s="151">
        <v>79</v>
      </c>
      <c r="H1392" s="151">
        <v>67</v>
      </c>
      <c r="I1392" s="151">
        <v>67</v>
      </c>
      <c r="J1392" s="172">
        <v>0.9</v>
      </c>
      <c r="K1392" s="154">
        <v>1</v>
      </c>
      <c r="L1392" s="154">
        <v>1</v>
      </c>
      <c r="M1392" s="154">
        <v>1</v>
      </c>
      <c r="N1392" s="207">
        <v>1766</v>
      </c>
      <c r="O1392" s="153">
        <v>1711</v>
      </c>
      <c r="P1392" s="153">
        <v>76</v>
      </c>
      <c r="Q1392" s="151">
        <v>78</v>
      </c>
      <c r="R1392" s="151">
        <v>66</v>
      </c>
      <c r="S1392" s="154">
        <v>0.96885617214043</v>
      </c>
      <c r="T1392" s="154">
        <v>0.962025316455696</v>
      </c>
      <c r="U1392" s="155">
        <v>0.987341772151899</v>
      </c>
      <c r="V1392" s="155">
        <v>0.985074626865672</v>
      </c>
      <c r="W1392" s="173">
        <v>-0.0253164556962026</v>
      </c>
      <c r="X1392" s="158">
        <v>510</v>
      </c>
      <c r="Y1392" s="208">
        <v>494</v>
      </c>
      <c r="Z1392" s="208">
        <v>524</v>
      </c>
      <c r="AA1392" s="208">
        <v>510</v>
      </c>
      <c r="AB1392" s="209">
        <v>0.968627450980392</v>
      </c>
      <c r="AC1392" s="155">
        <v>0.973282442748092</v>
      </c>
      <c r="AD1392" s="173">
        <v>-0.00465499176769946</v>
      </c>
    </row>
    <row r="1393" spans="1:30">
      <c r="A1393" s="175" t="s">
        <v>1085</v>
      </c>
      <c r="B1393" s="214" t="s">
        <v>1847</v>
      </c>
      <c r="C1393" s="214" t="s">
        <v>1394</v>
      </c>
      <c r="D1393" s="153">
        <v>21</v>
      </c>
      <c r="E1393" s="153">
        <v>21</v>
      </c>
      <c r="F1393" s="151">
        <v>22</v>
      </c>
      <c r="G1393" s="151">
        <v>22</v>
      </c>
      <c r="H1393" s="151">
        <v>17</v>
      </c>
      <c r="I1393" s="151">
        <v>17</v>
      </c>
      <c r="J1393" s="172">
        <v>0.9</v>
      </c>
      <c r="K1393" s="154">
        <v>1</v>
      </c>
      <c r="L1393" s="154">
        <v>1</v>
      </c>
      <c r="M1393" s="154">
        <v>1</v>
      </c>
      <c r="N1393" s="207">
        <v>489</v>
      </c>
      <c r="O1393" s="153">
        <v>485</v>
      </c>
      <c r="P1393" s="153">
        <v>21</v>
      </c>
      <c r="Q1393" s="151">
        <v>21</v>
      </c>
      <c r="R1393" s="151">
        <v>17</v>
      </c>
      <c r="S1393" s="154">
        <v>0.991820040899795</v>
      </c>
      <c r="T1393" s="154">
        <v>1</v>
      </c>
      <c r="U1393" s="155">
        <v>0.954545454545455</v>
      </c>
      <c r="V1393" s="155">
        <v>1</v>
      </c>
      <c r="W1393" s="173">
        <v>0.0454545454545454</v>
      </c>
      <c r="X1393" s="158">
        <v>142</v>
      </c>
      <c r="Y1393" s="208">
        <v>139</v>
      </c>
      <c r="Z1393" s="208">
        <v>143</v>
      </c>
      <c r="AA1393" s="208">
        <v>143</v>
      </c>
      <c r="AB1393" s="209">
        <v>0.97887323943662</v>
      </c>
      <c r="AC1393" s="155">
        <v>1</v>
      </c>
      <c r="AD1393" s="173">
        <v>-0.0211267605633803</v>
      </c>
    </row>
    <row r="1394" spans="1:30">
      <c r="A1394" s="175" t="s">
        <v>1085</v>
      </c>
      <c r="B1394" s="214" t="s">
        <v>1847</v>
      </c>
      <c r="C1394" s="214" t="s">
        <v>1395</v>
      </c>
      <c r="D1394" s="153">
        <v>57</v>
      </c>
      <c r="E1394" s="153">
        <v>57</v>
      </c>
      <c r="F1394" s="151">
        <v>60</v>
      </c>
      <c r="G1394" s="151">
        <v>59</v>
      </c>
      <c r="H1394" s="151">
        <v>48</v>
      </c>
      <c r="I1394" s="151">
        <v>44</v>
      </c>
      <c r="J1394" s="172">
        <v>0.9</v>
      </c>
      <c r="K1394" s="154">
        <v>1</v>
      </c>
      <c r="L1394" s="154">
        <v>0.983333333333333</v>
      </c>
      <c r="M1394" s="154">
        <v>0.916666666666667</v>
      </c>
      <c r="N1394" s="207">
        <v>1274</v>
      </c>
      <c r="O1394" s="153">
        <v>1173</v>
      </c>
      <c r="P1394" s="153">
        <v>51</v>
      </c>
      <c r="Q1394" s="151">
        <v>55</v>
      </c>
      <c r="R1394" s="151">
        <v>42</v>
      </c>
      <c r="S1394" s="154">
        <v>0.920722135007849</v>
      </c>
      <c r="T1394" s="154">
        <v>0.894736842105263</v>
      </c>
      <c r="U1394" s="155">
        <v>0.916666666666667</v>
      </c>
      <c r="V1394" s="155">
        <v>0.875</v>
      </c>
      <c r="W1394" s="173">
        <v>-0.0219298245614035</v>
      </c>
      <c r="X1394" s="158">
        <v>374</v>
      </c>
      <c r="Y1394" s="208">
        <v>338</v>
      </c>
      <c r="Z1394" s="208">
        <v>360</v>
      </c>
      <c r="AA1394" s="208">
        <v>333</v>
      </c>
      <c r="AB1394" s="209">
        <v>0.903743315508021</v>
      </c>
      <c r="AC1394" s="155">
        <v>0.925</v>
      </c>
      <c r="AD1394" s="173">
        <v>-0.0212566844919787</v>
      </c>
    </row>
    <row r="1395" spans="1:30">
      <c r="A1395" s="175" t="s">
        <v>1085</v>
      </c>
      <c r="B1395" s="214" t="s">
        <v>1847</v>
      </c>
      <c r="C1395" s="214" t="s">
        <v>1396</v>
      </c>
      <c r="D1395" s="153">
        <v>73</v>
      </c>
      <c r="E1395" s="153">
        <v>70</v>
      </c>
      <c r="F1395" s="151">
        <v>74</v>
      </c>
      <c r="G1395" s="151">
        <v>70</v>
      </c>
      <c r="H1395" s="151">
        <v>72</v>
      </c>
      <c r="I1395" s="151">
        <v>66</v>
      </c>
      <c r="J1395" s="172">
        <v>0.9</v>
      </c>
      <c r="K1395" s="154">
        <v>0.958904109589041</v>
      </c>
      <c r="L1395" s="154">
        <v>0.945945945945946</v>
      </c>
      <c r="M1395" s="154">
        <v>0.916666666666667</v>
      </c>
      <c r="N1395" s="207">
        <v>1755</v>
      </c>
      <c r="O1395" s="153">
        <v>1610</v>
      </c>
      <c r="P1395" s="153">
        <v>65</v>
      </c>
      <c r="Q1395" s="151">
        <v>68</v>
      </c>
      <c r="R1395" s="151">
        <v>60</v>
      </c>
      <c r="S1395" s="154">
        <v>0.917378917378917</v>
      </c>
      <c r="T1395" s="154">
        <v>0.89041095890411</v>
      </c>
      <c r="U1395" s="155">
        <v>0.918918918918919</v>
      </c>
      <c r="V1395" s="155">
        <v>0.833333333333333</v>
      </c>
      <c r="W1395" s="173">
        <v>-0.0285079600148094</v>
      </c>
      <c r="X1395" s="158">
        <v>520</v>
      </c>
      <c r="Y1395" s="208">
        <v>457</v>
      </c>
      <c r="Z1395" s="208">
        <v>500</v>
      </c>
      <c r="AA1395" s="208">
        <v>463</v>
      </c>
      <c r="AB1395" s="209">
        <v>0.878846153846154</v>
      </c>
      <c r="AC1395" s="155">
        <v>0.926</v>
      </c>
      <c r="AD1395" s="173">
        <v>-0.0471538461538462</v>
      </c>
    </row>
    <row r="1396" spans="1:30">
      <c r="A1396" s="175" t="s">
        <v>1085</v>
      </c>
      <c r="B1396" s="214" t="s">
        <v>1847</v>
      </c>
      <c r="C1396" s="214" t="s">
        <v>1397</v>
      </c>
      <c r="D1396" s="153">
        <v>37</v>
      </c>
      <c r="E1396" s="153">
        <v>37</v>
      </c>
      <c r="F1396" s="151">
        <v>40</v>
      </c>
      <c r="G1396" s="151">
        <v>40</v>
      </c>
      <c r="H1396" s="151">
        <v>33</v>
      </c>
      <c r="I1396" s="151">
        <v>33</v>
      </c>
      <c r="J1396" s="172">
        <v>0.9</v>
      </c>
      <c r="K1396" s="154">
        <v>1</v>
      </c>
      <c r="L1396" s="154">
        <v>1</v>
      </c>
      <c r="M1396" s="154">
        <v>1</v>
      </c>
      <c r="N1396" s="207">
        <v>876</v>
      </c>
      <c r="O1396" s="153">
        <v>873</v>
      </c>
      <c r="P1396" s="153">
        <v>37</v>
      </c>
      <c r="Q1396" s="151">
        <v>40</v>
      </c>
      <c r="R1396" s="151">
        <v>33</v>
      </c>
      <c r="S1396" s="154">
        <v>0.996575342465753</v>
      </c>
      <c r="T1396" s="154">
        <v>1</v>
      </c>
      <c r="U1396" s="155">
        <v>1</v>
      </c>
      <c r="V1396" s="155">
        <v>1</v>
      </c>
      <c r="W1396" s="173">
        <v>0</v>
      </c>
      <c r="X1396" s="158">
        <v>251</v>
      </c>
      <c r="Y1396" s="208">
        <v>250</v>
      </c>
      <c r="Z1396" s="208">
        <v>251</v>
      </c>
      <c r="AA1396" s="208">
        <v>250</v>
      </c>
      <c r="AB1396" s="209">
        <v>0.99601593625498</v>
      </c>
      <c r="AC1396" s="155">
        <v>0.99601593625498</v>
      </c>
      <c r="AD1396" s="173">
        <v>0</v>
      </c>
    </row>
    <row r="1397" spans="1:30">
      <c r="A1397" s="175" t="s">
        <v>1085</v>
      </c>
      <c r="B1397" s="214" t="s">
        <v>1847</v>
      </c>
      <c r="C1397" s="214" t="s">
        <v>1398</v>
      </c>
      <c r="D1397" s="153">
        <v>51</v>
      </c>
      <c r="E1397" s="153">
        <v>50</v>
      </c>
      <c r="F1397" s="151">
        <v>51</v>
      </c>
      <c r="G1397" s="151">
        <v>51</v>
      </c>
      <c r="H1397" s="151">
        <v>38</v>
      </c>
      <c r="I1397" s="151">
        <v>38</v>
      </c>
      <c r="J1397" s="172">
        <v>0.9</v>
      </c>
      <c r="K1397" s="154">
        <v>0.980392156862745</v>
      </c>
      <c r="L1397" s="154">
        <v>1</v>
      </c>
      <c r="M1397" s="154">
        <v>1</v>
      </c>
      <c r="N1397" s="207">
        <v>1107</v>
      </c>
      <c r="O1397" s="153">
        <v>1102</v>
      </c>
      <c r="P1397" s="153">
        <v>50</v>
      </c>
      <c r="Q1397" s="151">
        <v>51</v>
      </c>
      <c r="R1397" s="151">
        <v>38</v>
      </c>
      <c r="S1397" s="154">
        <v>0.995483288166215</v>
      </c>
      <c r="T1397" s="154">
        <v>0.980392156862745</v>
      </c>
      <c r="U1397" s="155">
        <v>1</v>
      </c>
      <c r="V1397" s="155">
        <v>1</v>
      </c>
      <c r="W1397" s="173">
        <v>-0.0196078431372549</v>
      </c>
      <c r="X1397" s="158">
        <v>317</v>
      </c>
      <c r="Y1397" s="208">
        <v>316</v>
      </c>
      <c r="Z1397" s="208">
        <v>320</v>
      </c>
      <c r="AA1397" s="208">
        <v>318</v>
      </c>
      <c r="AB1397" s="209">
        <v>0.996845425867508</v>
      </c>
      <c r="AC1397" s="155">
        <v>0.99375</v>
      </c>
      <c r="AD1397" s="173">
        <v>0.00309542586750788</v>
      </c>
    </row>
    <row r="1398" spans="1:30">
      <c r="A1398" s="175" t="s">
        <v>1085</v>
      </c>
      <c r="B1398" s="214" t="s">
        <v>1847</v>
      </c>
      <c r="C1398" s="214" t="s">
        <v>1399</v>
      </c>
      <c r="D1398" s="153">
        <v>33</v>
      </c>
      <c r="E1398" s="153">
        <v>33</v>
      </c>
      <c r="F1398" s="151">
        <v>34</v>
      </c>
      <c r="G1398" s="151">
        <v>34</v>
      </c>
      <c r="H1398" s="151">
        <v>26</v>
      </c>
      <c r="I1398" s="151">
        <v>24</v>
      </c>
      <c r="J1398" s="172">
        <v>0.9</v>
      </c>
      <c r="K1398" s="154">
        <v>1</v>
      </c>
      <c r="L1398" s="154">
        <v>1</v>
      </c>
      <c r="M1398" s="154">
        <v>0.923076923076923</v>
      </c>
      <c r="N1398" s="207">
        <v>738</v>
      </c>
      <c r="O1398" s="153">
        <v>719</v>
      </c>
      <c r="P1398" s="153">
        <v>33</v>
      </c>
      <c r="Q1398" s="151">
        <v>34</v>
      </c>
      <c r="R1398" s="151">
        <v>24</v>
      </c>
      <c r="S1398" s="154">
        <v>0.974254742547426</v>
      </c>
      <c r="T1398" s="154">
        <v>1</v>
      </c>
      <c r="U1398" s="155">
        <v>1</v>
      </c>
      <c r="V1398" s="155">
        <v>0.923076923076923</v>
      </c>
      <c r="W1398" s="173">
        <v>0</v>
      </c>
      <c r="X1398" s="158">
        <v>211</v>
      </c>
      <c r="Y1398" s="208">
        <v>202</v>
      </c>
      <c r="Z1398" s="208">
        <v>217</v>
      </c>
      <c r="AA1398" s="208">
        <v>214</v>
      </c>
      <c r="AB1398" s="209">
        <v>0.957345971563981</v>
      </c>
      <c r="AC1398" s="155">
        <v>0.986175115207373</v>
      </c>
      <c r="AD1398" s="173">
        <v>-0.0288291436433922</v>
      </c>
    </row>
    <row r="1399" spans="1:30">
      <c r="A1399" s="175" t="s">
        <v>1085</v>
      </c>
      <c r="B1399" s="214" t="s">
        <v>1847</v>
      </c>
      <c r="C1399" s="214" t="s">
        <v>1400</v>
      </c>
      <c r="D1399" s="153">
        <v>38</v>
      </c>
      <c r="E1399" s="153">
        <v>37</v>
      </c>
      <c r="F1399" s="151">
        <v>38</v>
      </c>
      <c r="G1399" s="151">
        <v>38</v>
      </c>
      <c r="H1399" s="151">
        <v>31</v>
      </c>
      <c r="I1399" s="151">
        <v>31</v>
      </c>
      <c r="J1399" s="172">
        <v>0.9</v>
      </c>
      <c r="K1399" s="154">
        <v>0.973684210526316</v>
      </c>
      <c r="L1399" s="154">
        <v>1</v>
      </c>
      <c r="M1399" s="154">
        <v>1</v>
      </c>
      <c r="N1399" s="207">
        <v>837</v>
      </c>
      <c r="O1399" s="153">
        <v>801</v>
      </c>
      <c r="P1399" s="153">
        <v>37</v>
      </c>
      <c r="Q1399" s="151">
        <v>37</v>
      </c>
      <c r="R1399" s="151">
        <v>31</v>
      </c>
      <c r="S1399" s="154">
        <v>0.956989247311828</v>
      </c>
      <c r="T1399" s="154">
        <v>0.973684210526316</v>
      </c>
      <c r="U1399" s="155">
        <v>0.973684210526316</v>
      </c>
      <c r="V1399" s="155">
        <v>1</v>
      </c>
      <c r="W1399" s="173">
        <v>0</v>
      </c>
      <c r="X1399" s="158">
        <v>241</v>
      </c>
      <c r="Y1399" s="208">
        <v>238</v>
      </c>
      <c r="Z1399" s="208">
        <v>244</v>
      </c>
      <c r="AA1399" s="208">
        <v>236</v>
      </c>
      <c r="AB1399" s="209">
        <v>0.987551867219917</v>
      </c>
      <c r="AC1399" s="155">
        <v>0.967213114754098</v>
      </c>
      <c r="AD1399" s="173">
        <v>0.0203387524658187</v>
      </c>
    </row>
    <row r="1400" spans="1:30">
      <c r="A1400" s="175" t="s">
        <v>1085</v>
      </c>
      <c r="B1400" s="214" t="s">
        <v>1847</v>
      </c>
      <c r="C1400" s="214" t="s">
        <v>1401</v>
      </c>
      <c r="D1400" s="153">
        <v>41</v>
      </c>
      <c r="E1400" s="153">
        <v>41</v>
      </c>
      <c r="F1400" s="151">
        <v>37</v>
      </c>
      <c r="G1400" s="151">
        <v>37</v>
      </c>
      <c r="H1400" s="151">
        <v>29</v>
      </c>
      <c r="I1400" s="151">
        <v>29</v>
      </c>
      <c r="J1400" s="172">
        <v>0.9</v>
      </c>
      <c r="K1400" s="154">
        <v>1</v>
      </c>
      <c r="L1400" s="154">
        <v>1</v>
      </c>
      <c r="M1400" s="154">
        <v>1</v>
      </c>
      <c r="N1400" s="207">
        <v>846</v>
      </c>
      <c r="O1400" s="153">
        <v>833</v>
      </c>
      <c r="P1400" s="153">
        <v>41</v>
      </c>
      <c r="Q1400" s="151">
        <v>37</v>
      </c>
      <c r="R1400" s="151">
        <v>29</v>
      </c>
      <c r="S1400" s="154">
        <v>0.984633569739953</v>
      </c>
      <c r="T1400" s="154">
        <v>1</v>
      </c>
      <c r="U1400" s="155">
        <v>1</v>
      </c>
      <c r="V1400" s="155">
        <v>1</v>
      </c>
      <c r="W1400" s="173">
        <v>0</v>
      </c>
      <c r="X1400" s="158">
        <v>242</v>
      </c>
      <c r="Y1400" s="208">
        <v>242</v>
      </c>
      <c r="Z1400" s="208">
        <v>246</v>
      </c>
      <c r="AA1400" s="208">
        <v>242</v>
      </c>
      <c r="AB1400" s="209">
        <v>1</v>
      </c>
      <c r="AC1400" s="155">
        <v>0.983739837398374</v>
      </c>
      <c r="AD1400" s="173">
        <v>0.016260162601626</v>
      </c>
    </row>
    <row r="1401" spans="1:30">
      <c r="A1401" s="175" t="s">
        <v>1085</v>
      </c>
      <c r="B1401" s="214" t="s">
        <v>1847</v>
      </c>
      <c r="C1401" s="214" t="s">
        <v>1402</v>
      </c>
      <c r="D1401" s="153">
        <v>40</v>
      </c>
      <c r="E1401" s="153">
        <v>37</v>
      </c>
      <c r="F1401" s="151">
        <v>39</v>
      </c>
      <c r="G1401" s="151">
        <v>36</v>
      </c>
      <c r="H1401" s="151">
        <v>35</v>
      </c>
      <c r="I1401" s="151">
        <v>33</v>
      </c>
      <c r="J1401" s="172">
        <v>0.9</v>
      </c>
      <c r="K1401" s="154">
        <v>0.925</v>
      </c>
      <c r="L1401" s="154">
        <v>0.923076923076923</v>
      </c>
      <c r="M1401" s="154">
        <v>0.942857142857143</v>
      </c>
      <c r="N1401" s="207">
        <v>885</v>
      </c>
      <c r="O1401" s="153">
        <v>814</v>
      </c>
      <c r="P1401" s="153">
        <v>37</v>
      </c>
      <c r="Q1401" s="151">
        <v>36</v>
      </c>
      <c r="R1401" s="151">
        <v>31</v>
      </c>
      <c r="S1401" s="154">
        <v>0.919774011299435</v>
      </c>
      <c r="T1401" s="154">
        <v>0.925</v>
      </c>
      <c r="U1401" s="155">
        <v>0.923076923076923</v>
      </c>
      <c r="V1401" s="155">
        <v>0.885714285714286</v>
      </c>
      <c r="W1401" s="173">
        <v>0.00192307692307692</v>
      </c>
      <c r="X1401" s="158">
        <v>257</v>
      </c>
      <c r="Y1401" s="208">
        <v>236</v>
      </c>
      <c r="Z1401" s="208">
        <v>254</v>
      </c>
      <c r="AA1401" s="208">
        <v>235</v>
      </c>
      <c r="AB1401" s="209">
        <v>0.918287937743191</v>
      </c>
      <c r="AC1401" s="155">
        <v>0.925196850393701</v>
      </c>
      <c r="AD1401" s="173">
        <v>-0.00690891265051019</v>
      </c>
    </row>
    <row r="1402" spans="1:30">
      <c r="A1402" s="175" t="s">
        <v>1085</v>
      </c>
      <c r="B1402" s="214" t="s">
        <v>1847</v>
      </c>
      <c r="C1402" s="214" t="s">
        <v>1403</v>
      </c>
      <c r="D1402" s="153">
        <v>26</v>
      </c>
      <c r="E1402" s="153">
        <v>26</v>
      </c>
      <c r="F1402" s="151">
        <v>24</v>
      </c>
      <c r="G1402" s="151">
        <v>24</v>
      </c>
      <c r="H1402" s="151">
        <v>23</v>
      </c>
      <c r="I1402" s="151">
        <v>22</v>
      </c>
      <c r="J1402" s="172">
        <v>0.9</v>
      </c>
      <c r="K1402" s="154">
        <v>1</v>
      </c>
      <c r="L1402" s="154">
        <v>1</v>
      </c>
      <c r="M1402" s="154">
        <v>0.956521739130435</v>
      </c>
      <c r="N1402" s="207">
        <v>578</v>
      </c>
      <c r="O1402" s="153">
        <v>574</v>
      </c>
      <c r="P1402" s="153">
        <v>26</v>
      </c>
      <c r="Q1402" s="151">
        <v>24</v>
      </c>
      <c r="R1402" s="151">
        <v>22</v>
      </c>
      <c r="S1402" s="154">
        <v>0.993079584775087</v>
      </c>
      <c r="T1402" s="154">
        <v>1</v>
      </c>
      <c r="U1402" s="155">
        <v>1</v>
      </c>
      <c r="V1402" s="155">
        <v>0.956521739130435</v>
      </c>
      <c r="W1402" s="173">
        <v>0</v>
      </c>
      <c r="X1402" s="158">
        <v>168</v>
      </c>
      <c r="Y1402" s="208">
        <v>165</v>
      </c>
      <c r="Z1402" s="208">
        <v>164</v>
      </c>
      <c r="AA1402" s="208">
        <v>164</v>
      </c>
      <c r="AB1402" s="209">
        <v>0.982142857142857</v>
      </c>
      <c r="AC1402" s="155">
        <v>1</v>
      </c>
      <c r="AD1402" s="173">
        <v>-0.0178571428571429</v>
      </c>
    </row>
    <row r="1403" spans="1:30">
      <c r="A1403" s="175" t="s">
        <v>1085</v>
      </c>
      <c r="B1403" s="214" t="s">
        <v>1847</v>
      </c>
      <c r="C1403" s="214" t="s">
        <v>1404</v>
      </c>
      <c r="D1403" s="153">
        <v>42</v>
      </c>
      <c r="E1403" s="153">
        <v>42</v>
      </c>
      <c r="F1403" s="151">
        <v>38</v>
      </c>
      <c r="G1403" s="151">
        <v>37</v>
      </c>
      <c r="H1403" s="151">
        <v>36</v>
      </c>
      <c r="I1403" s="151">
        <v>36</v>
      </c>
      <c r="J1403" s="172">
        <v>0.9</v>
      </c>
      <c r="K1403" s="154">
        <v>1</v>
      </c>
      <c r="L1403" s="154">
        <v>0.973684210526316</v>
      </c>
      <c r="M1403" s="154">
        <v>1</v>
      </c>
      <c r="N1403" s="207">
        <v>940</v>
      </c>
      <c r="O1403" s="153">
        <v>926</v>
      </c>
      <c r="P1403" s="153">
        <v>42</v>
      </c>
      <c r="Q1403" s="151">
        <v>37</v>
      </c>
      <c r="R1403" s="151">
        <v>36</v>
      </c>
      <c r="S1403" s="154">
        <v>0.985106382978723</v>
      </c>
      <c r="T1403" s="154">
        <v>1</v>
      </c>
      <c r="U1403" s="155">
        <v>0.973684210526316</v>
      </c>
      <c r="V1403" s="155">
        <v>1</v>
      </c>
      <c r="W1403" s="173">
        <v>0.0263157894736842</v>
      </c>
      <c r="X1403" s="158">
        <v>269</v>
      </c>
      <c r="Y1403" s="208">
        <v>263</v>
      </c>
      <c r="Z1403" s="208">
        <v>268</v>
      </c>
      <c r="AA1403" s="208">
        <v>267</v>
      </c>
      <c r="AB1403" s="209">
        <v>0.977695167286245</v>
      </c>
      <c r="AC1403" s="155">
        <v>0.996268656716418</v>
      </c>
      <c r="AD1403" s="173">
        <v>-0.0185734894301726</v>
      </c>
    </row>
    <row r="1404" spans="1:30">
      <c r="A1404" s="175" t="s">
        <v>1085</v>
      </c>
      <c r="B1404" s="214" t="s">
        <v>1847</v>
      </c>
      <c r="C1404" s="214" t="s">
        <v>1405</v>
      </c>
      <c r="D1404" s="153">
        <v>17</v>
      </c>
      <c r="E1404" s="153">
        <v>17</v>
      </c>
      <c r="F1404" s="151">
        <v>18</v>
      </c>
      <c r="G1404" s="151">
        <v>18</v>
      </c>
      <c r="H1404" s="151">
        <v>17</v>
      </c>
      <c r="I1404" s="151">
        <v>16</v>
      </c>
      <c r="J1404" s="172">
        <v>0.9</v>
      </c>
      <c r="K1404" s="154">
        <v>1</v>
      </c>
      <c r="L1404" s="154">
        <v>1</v>
      </c>
      <c r="M1404" s="154">
        <v>0.941176470588235</v>
      </c>
      <c r="N1404" s="207">
        <v>419</v>
      </c>
      <c r="O1404" s="153">
        <v>412</v>
      </c>
      <c r="P1404" s="153">
        <v>17</v>
      </c>
      <c r="Q1404" s="151">
        <v>18</v>
      </c>
      <c r="R1404" s="151">
        <v>16</v>
      </c>
      <c r="S1404" s="154">
        <v>0.983293556085919</v>
      </c>
      <c r="T1404" s="154">
        <v>1</v>
      </c>
      <c r="U1404" s="155">
        <v>1</v>
      </c>
      <c r="V1404" s="155">
        <v>0.941176470588235</v>
      </c>
      <c r="W1404" s="173">
        <v>0</v>
      </c>
      <c r="X1404" s="158">
        <v>115</v>
      </c>
      <c r="Y1404" s="208">
        <v>112</v>
      </c>
      <c r="Z1404" s="208">
        <v>125</v>
      </c>
      <c r="AA1404" s="208">
        <v>124</v>
      </c>
      <c r="AB1404" s="209">
        <v>0.973913043478261</v>
      </c>
      <c r="AC1404" s="155">
        <v>0.992</v>
      </c>
      <c r="AD1404" s="173">
        <v>-0.0180869565217391</v>
      </c>
    </row>
    <row r="1405" spans="1:30">
      <c r="A1405" s="175" t="s">
        <v>1085</v>
      </c>
      <c r="B1405" s="214" t="s">
        <v>1847</v>
      </c>
      <c r="C1405" s="214" t="s">
        <v>1406</v>
      </c>
      <c r="D1405" s="153">
        <v>44</v>
      </c>
      <c r="E1405" s="153">
        <v>43</v>
      </c>
      <c r="F1405" s="151">
        <v>44</v>
      </c>
      <c r="G1405" s="151">
        <v>43</v>
      </c>
      <c r="H1405" s="151">
        <v>39</v>
      </c>
      <c r="I1405" s="151">
        <v>38</v>
      </c>
      <c r="J1405" s="172">
        <v>0.9</v>
      </c>
      <c r="K1405" s="154">
        <v>0.977272727272727</v>
      </c>
      <c r="L1405" s="154">
        <v>0.977272727272727</v>
      </c>
      <c r="M1405" s="154">
        <v>0.974358974358974</v>
      </c>
      <c r="N1405" s="207">
        <v>1009</v>
      </c>
      <c r="O1405" s="153">
        <v>957</v>
      </c>
      <c r="P1405" s="153">
        <v>42</v>
      </c>
      <c r="Q1405" s="151">
        <v>41</v>
      </c>
      <c r="R1405" s="151">
        <v>37</v>
      </c>
      <c r="S1405" s="154">
        <v>0.948463825569871</v>
      </c>
      <c r="T1405" s="154">
        <v>0.954545454545455</v>
      </c>
      <c r="U1405" s="155">
        <v>0.931818181818182</v>
      </c>
      <c r="V1405" s="155">
        <v>0.948717948717949</v>
      </c>
      <c r="W1405" s="173">
        <v>0.0227272727272728</v>
      </c>
      <c r="X1405" s="158">
        <v>291</v>
      </c>
      <c r="Y1405" s="208">
        <v>272</v>
      </c>
      <c r="Z1405" s="208">
        <v>291</v>
      </c>
      <c r="AA1405" s="208">
        <v>273</v>
      </c>
      <c r="AB1405" s="209">
        <v>0.934707903780069</v>
      </c>
      <c r="AC1405" s="155">
        <v>0.938144329896907</v>
      </c>
      <c r="AD1405" s="173">
        <v>-0.00343642611683848</v>
      </c>
    </row>
    <row r="1406" spans="1:30">
      <c r="A1406" s="175" t="s">
        <v>1085</v>
      </c>
      <c r="B1406" s="214" t="s">
        <v>1847</v>
      </c>
      <c r="C1406" s="214" t="s">
        <v>1407</v>
      </c>
      <c r="D1406" s="153">
        <v>41</v>
      </c>
      <c r="E1406" s="153">
        <v>41</v>
      </c>
      <c r="F1406" s="151">
        <v>40</v>
      </c>
      <c r="G1406" s="151">
        <v>39</v>
      </c>
      <c r="H1406" s="151">
        <v>34</v>
      </c>
      <c r="I1406" s="151">
        <v>30</v>
      </c>
      <c r="J1406" s="172">
        <v>0.9</v>
      </c>
      <c r="K1406" s="154">
        <v>1</v>
      </c>
      <c r="L1406" s="154">
        <v>0.975</v>
      </c>
      <c r="M1406" s="154">
        <v>0.882352941176471</v>
      </c>
      <c r="N1406" s="207">
        <v>893</v>
      </c>
      <c r="O1406" s="153">
        <v>828</v>
      </c>
      <c r="P1406" s="153">
        <v>39</v>
      </c>
      <c r="Q1406" s="151">
        <v>38</v>
      </c>
      <c r="R1406" s="151">
        <v>29</v>
      </c>
      <c r="S1406" s="154">
        <v>0.927211646136618</v>
      </c>
      <c r="T1406" s="154">
        <v>0.951219512195122</v>
      </c>
      <c r="U1406" s="155">
        <v>0.95</v>
      </c>
      <c r="V1406" s="155">
        <v>0.852941176470588</v>
      </c>
      <c r="W1406" s="173">
        <v>0.00121951219512195</v>
      </c>
      <c r="X1406" s="158">
        <v>258</v>
      </c>
      <c r="Y1406" s="208">
        <v>239</v>
      </c>
      <c r="Z1406" s="208">
        <v>256</v>
      </c>
      <c r="AA1406" s="208">
        <v>235</v>
      </c>
      <c r="AB1406" s="209">
        <v>0.926356589147287</v>
      </c>
      <c r="AC1406" s="155">
        <v>0.91796875</v>
      </c>
      <c r="AD1406" s="173">
        <v>0.0083878391472868</v>
      </c>
    </row>
    <row r="1407" spans="1:30">
      <c r="A1407" s="175" t="s">
        <v>1085</v>
      </c>
      <c r="B1407" s="214" t="s">
        <v>1847</v>
      </c>
      <c r="C1407" s="214" t="s">
        <v>1408</v>
      </c>
      <c r="D1407" s="153">
        <v>54</v>
      </c>
      <c r="E1407" s="153">
        <v>52</v>
      </c>
      <c r="F1407" s="151">
        <v>49</v>
      </c>
      <c r="G1407" s="151">
        <v>47</v>
      </c>
      <c r="H1407" s="151">
        <v>47</v>
      </c>
      <c r="I1407" s="151">
        <v>44</v>
      </c>
      <c r="J1407" s="172">
        <v>0.9</v>
      </c>
      <c r="K1407" s="154">
        <v>0.962962962962963</v>
      </c>
      <c r="L1407" s="154">
        <v>0.959183673469388</v>
      </c>
      <c r="M1407" s="154">
        <v>0.936170212765957</v>
      </c>
      <c r="N1407" s="207">
        <v>1221</v>
      </c>
      <c r="O1407" s="153">
        <v>1160</v>
      </c>
      <c r="P1407" s="153">
        <v>52</v>
      </c>
      <c r="Q1407" s="151">
        <v>47</v>
      </c>
      <c r="R1407" s="151">
        <v>44</v>
      </c>
      <c r="S1407" s="154">
        <v>0.95004095004095</v>
      </c>
      <c r="T1407" s="154">
        <v>0.962962962962963</v>
      </c>
      <c r="U1407" s="155">
        <v>0.959183673469388</v>
      </c>
      <c r="V1407" s="155">
        <v>0.936170212765957</v>
      </c>
      <c r="W1407" s="173">
        <v>0.0037792894935752</v>
      </c>
      <c r="X1407" s="158">
        <v>351</v>
      </c>
      <c r="Y1407" s="208">
        <v>329</v>
      </c>
      <c r="Z1407" s="208">
        <v>360</v>
      </c>
      <c r="AA1407" s="208">
        <v>340</v>
      </c>
      <c r="AB1407" s="209">
        <v>0.937321937321937</v>
      </c>
      <c r="AC1407" s="155">
        <v>0.944444444444444</v>
      </c>
      <c r="AD1407" s="173">
        <v>-0.00712250712250706</v>
      </c>
    </row>
    <row r="1408" spans="1:30">
      <c r="A1408" s="175" t="s">
        <v>1085</v>
      </c>
      <c r="B1408" s="214" t="s">
        <v>1847</v>
      </c>
      <c r="C1408" s="214" t="s">
        <v>1409</v>
      </c>
      <c r="D1408" s="153">
        <v>39</v>
      </c>
      <c r="E1408" s="153">
        <v>36</v>
      </c>
      <c r="F1408" s="151">
        <v>40</v>
      </c>
      <c r="G1408" s="151">
        <v>38</v>
      </c>
      <c r="H1408" s="151">
        <v>34</v>
      </c>
      <c r="I1408" s="151">
        <v>30</v>
      </c>
      <c r="J1408" s="172">
        <v>0.9</v>
      </c>
      <c r="K1408" s="154">
        <v>0.923076923076923</v>
      </c>
      <c r="L1408" s="154">
        <v>0.95</v>
      </c>
      <c r="M1408" s="154">
        <v>0.882352941176471</v>
      </c>
      <c r="N1408" s="207">
        <v>900</v>
      </c>
      <c r="O1408" s="153">
        <v>852</v>
      </c>
      <c r="P1408" s="153">
        <v>36</v>
      </c>
      <c r="Q1408" s="151">
        <v>38</v>
      </c>
      <c r="R1408" s="151">
        <v>30</v>
      </c>
      <c r="S1408" s="154">
        <v>0.946666666666667</v>
      </c>
      <c r="T1408" s="154">
        <v>0.923076923076923</v>
      </c>
      <c r="U1408" s="155">
        <v>0.95</v>
      </c>
      <c r="V1408" s="155">
        <v>0.882352941176471</v>
      </c>
      <c r="W1408" s="173">
        <v>-0.0269230769230768</v>
      </c>
      <c r="X1408" s="158">
        <v>262</v>
      </c>
      <c r="Y1408" s="208">
        <v>240</v>
      </c>
      <c r="Z1408" s="208">
        <v>252</v>
      </c>
      <c r="AA1408" s="208">
        <v>235</v>
      </c>
      <c r="AB1408" s="209">
        <v>0.916030534351145</v>
      </c>
      <c r="AC1408" s="155">
        <v>0.932539682539683</v>
      </c>
      <c r="AD1408" s="173">
        <v>-0.0165091481885375</v>
      </c>
    </row>
    <row r="1409" spans="1:30">
      <c r="A1409" s="175" t="s">
        <v>1085</v>
      </c>
      <c r="B1409" s="214" t="s">
        <v>1847</v>
      </c>
      <c r="C1409" s="214" t="s">
        <v>1410</v>
      </c>
      <c r="D1409" s="153">
        <v>30</v>
      </c>
      <c r="E1409" s="153">
        <v>30</v>
      </c>
      <c r="F1409" s="151">
        <v>31</v>
      </c>
      <c r="G1409" s="151">
        <v>31</v>
      </c>
      <c r="H1409" s="151">
        <v>31</v>
      </c>
      <c r="I1409" s="151">
        <v>31</v>
      </c>
      <c r="J1409" s="172">
        <v>0.9</v>
      </c>
      <c r="K1409" s="154">
        <v>1</v>
      </c>
      <c r="L1409" s="154">
        <v>1</v>
      </c>
      <c r="M1409" s="154">
        <v>1</v>
      </c>
      <c r="N1409" s="207">
        <v>767</v>
      </c>
      <c r="O1409" s="153">
        <v>760</v>
      </c>
      <c r="P1409" s="153">
        <v>30</v>
      </c>
      <c r="Q1409" s="151">
        <v>31</v>
      </c>
      <c r="R1409" s="151">
        <v>31</v>
      </c>
      <c r="S1409" s="154">
        <v>0.990873533246415</v>
      </c>
      <c r="T1409" s="154">
        <v>1</v>
      </c>
      <c r="U1409" s="155">
        <v>1</v>
      </c>
      <c r="V1409" s="155">
        <v>1</v>
      </c>
      <c r="W1409" s="173">
        <v>0</v>
      </c>
      <c r="X1409" s="158">
        <v>220</v>
      </c>
      <c r="Y1409" s="208">
        <v>217</v>
      </c>
      <c r="Z1409" s="208">
        <v>227</v>
      </c>
      <c r="AA1409" s="208">
        <v>226</v>
      </c>
      <c r="AB1409" s="209">
        <v>0.986363636363636</v>
      </c>
      <c r="AC1409" s="155">
        <v>0.995594713656388</v>
      </c>
      <c r="AD1409" s="173">
        <v>-0.0092310772927513</v>
      </c>
    </row>
    <row r="1410" spans="1:30">
      <c r="A1410" s="175" t="s">
        <v>1085</v>
      </c>
      <c r="B1410" s="214" t="s">
        <v>1847</v>
      </c>
      <c r="C1410" s="214" t="s">
        <v>1411</v>
      </c>
      <c r="D1410" s="153">
        <v>24</v>
      </c>
      <c r="E1410" s="153">
        <v>24</v>
      </c>
      <c r="F1410" s="151">
        <v>25</v>
      </c>
      <c r="G1410" s="151">
        <v>25</v>
      </c>
      <c r="H1410" s="151">
        <v>21</v>
      </c>
      <c r="I1410" s="151">
        <v>21</v>
      </c>
      <c r="J1410" s="172">
        <v>0.9</v>
      </c>
      <c r="K1410" s="154">
        <v>1</v>
      </c>
      <c r="L1410" s="154">
        <v>1</v>
      </c>
      <c r="M1410" s="154">
        <v>1</v>
      </c>
      <c r="N1410" s="207">
        <v>535</v>
      </c>
      <c r="O1410" s="153">
        <v>527</v>
      </c>
      <c r="P1410" s="153">
        <v>24</v>
      </c>
      <c r="Q1410" s="151">
        <v>25</v>
      </c>
      <c r="R1410" s="151">
        <v>21</v>
      </c>
      <c r="S1410" s="154">
        <v>0.985046728971963</v>
      </c>
      <c r="T1410" s="154">
        <v>1</v>
      </c>
      <c r="U1410" s="155">
        <v>1</v>
      </c>
      <c r="V1410" s="155">
        <v>1</v>
      </c>
      <c r="W1410" s="173">
        <v>0</v>
      </c>
      <c r="X1410" s="158">
        <v>156</v>
      </c>
      <c r="Y1410" s="208">
        <v>156</v>
      </c>
      <c r="Z1410" s="208">
        <v>156</v>
      </c>
      <c r="AA1410" s="208">
        <v>153</v>
      </c>
      <c r="AB1410" s="209">
        <v>1</v>
      </c>
      <c r="AC1410" s="155">
        <v>0.980769230769231</v>
      </c>
      <c r="AD1410" s="173">
        <v>0.0192307692307693</v>
      </c>
    </row>
    <row r="1411" spans="1:30">
      <c r="A1411" s="175" t="s">
        <v>1085</v>
      </c>
      <c r="B1411" s="214" t="s">
        <v>1847</v>
      </c>
      <c r="C1411" s="214" t="s">
        <v>1412</v>
      </c>
      <c r="D1411" s="153">
        <v>16</v>
      </c>
      <c r="E1411" s="153">
        <v>16</v>
      </c>
      <c r="F1411" s="151">
        <v>15</v>
      </c>
      <c r="G1411" s="151">
        <v>15</v>
      </c>
      <c r="H1411" s="151">
        <v>13</v>
      </c>
      <c r="I1411" s="151">
        <v>13</v>
      </c>
      <c r="J1411" s="172">
        <v>0.9</v>
      </c>
      <c r="K1411" s="154">
        <v>1</v>
      </c>
      <c r="L1411" s="154">
        <v>1</v>
      </c>
      <c r="M1411" s="154">
        <v>1</v>
      </c>
      <c r="N1411" s="207">
        <v>371</v>
      </c>
      <c r="O1411" s="153">
        <v>354</v>
      </c>
      <c r="P1411" s="153">
        <v>16</v>
      </c>
      <c r="Q1411" s="151">
        <v>15</v>
      </c>
      <c r="R1411" s="151">
        <v>13</v>
      </c>
      <c r="S1411" s="154">
        <v>0.954177897574124</v>
      </c>
      <c r="T1411" s="154">
        <v>1</v>
      </c>
      <c r="U1411" s="155">
        <v>1</v>
      </c>
      <c r="V1411" s="155">
        <v>1</v>
      </c>
      <c r="W1411" s="173">
        <v>0</v>
      </c>
      <c r="X1411" s="158">
        <v>103</v>
      </c>
      <c r="Y1411" s="208">
        <v>101</v>
      </c>
      <c r="Z1411" s="208">
        <v>106</v>
      </c>
      <c r="AA1411" s="208">
        <v>99</v>
      </c>
      <c r="AB1411" s="209">
        <v>0.980582524271845</v>
      </c>
      <c r="AC1411" s="155">
        <v>0.933962264150943</v>
      </c>
      <c r="AD1411" s="173">
        <v>0.0466202601209013</v>
      </c>
    </row>
    <row r="1412" spans="1:30">
      <c r="A1412" s="175" t="s">
        <v>1085</v>
      </c>
      <c r="B1412" s="214" t="s">
        <v>1847</v>
      </c>
      <c r="C1412" s="214" t="s">
        <v>1413</v>
      </c>
      <c r="D1412" s="153">
        <v>48</v>
      </c>
      <c r="E1412" s="153">
        <v>47</v>
      </c>
      <c r="F1412" s="151">
        <v>50</v>
      </c>
      <c r="G1412" s="151">
        <v>50</v>
      </c>
      <c r="H1412" s="151">
        <v>40</v>
      </c>
      <c r="I1412" s="151">
        <v>40</v>
      </c>
      <c r="J1412" s="172">
        <v>0.9</v>
      </c>
      <c r="K1412" s="154">
        <v>0.979166666666667</v>
      </c>
      <c r="L1412" s="154">
        <v>1</v>
      </c>
      <c r="M1412" s="154">
        <v>1</v>
      </c>
      <c r="N1412" s="207">
        <v>1048</v>
      </c>
      <c r="O1412" s="153">
        <v>1015</v>
      </c>
      <c r="P1412" s="153">
        <v>47</v>
      </c>
      <c r="Q1412" s="151">
        <v>50</v>
      </c>
      <c r="R1412" s="151">
        <v>36</v>
      </c>
      <c r="S1412" s="154">
        <v>0.968511450381679</v>
      </c>
      <c r="T1412" s="154">
        <v>0.979166666666667</v>
      </c>
      <c r="U1412" s="155">
        <v>1</v>
      </c>
      <c r="V1412" s="155">
        <v>0.9</v>
      </c>
      <c r="W1412" s="173">
        <v>-0.0208333333333334</v>
      </c>
      <c r="X1412" s="158">
        <v>316</v>
      </c>
      <c r="Y1412" s="208">
        <v>308</v>
      </c>
      <c r="Z1412" s="208">
        <v>306</v>
      </c>
      <c r="AA1412" s="208">
        <v>292</v>
      </c>
      <c r="AB1412" s="209">
        <v>0.974683544303797</v>
      </c>
      <c r="AC1412" s="155">
        <v>0.954248366013072</v>
      </c>
      <c r="AD1412" s="173">
        <v>0.0204351782907255</v>
      </c>
    </row>
    <row r="1413" spans="1:30">
      <c r="A1413" s="175" t="s">
        <v>1085</v>
      </c>
      <c r="B1413" s="214" t="s">
        <v>1847</v>
      </c>
      <c r="C1413" s="214" t="s">
        <v>1414</v>
      </c>
      <c r="D1413" s="153">
        <v>73</v>
      </c>
      <c r="E1413" s="153">
        <v>72</v>
      </c>
      <c r="F1413" s="151">
        <v>74</v>
      </c>
      <c r="G1413" s="151">
        <v>73</v>
      </c>
      <c r="H1413" s="151">
        <v>63</v>
      </c>
      <c r="I1413" s="151">
        <v>62</v>
      </c>
      <c r="J1413" s="172">
        <v>0.9</v>
      </c>
      <c r="K1413" s="154">
        <v>0.986301369863014</v>
      </c>
      <c r="L1413" s="154">
        <v>0.986486486486487</v>
      </c>
      <c r="M1413" s="154">
        <v>0.984126984126984</v>
      </c>
      <c r="N1413" s="207">
        <v>1651</v>
      </c>
      <c r="O1413" s="153">
        <v>1581</v>
      </c>
      <c r="P1413" s="153">
        <v>70</v>
      </c>
      <c r="Q1413" s="151">
        <v>70</v>
      </c>
      <c r="R1413" s="151">
        <v>59</v>
      </c>
      <c r="S1413" s="154">
        <v>0.957601453664446</v>
      </c>
      <c r="T1413" s="154">
        <v>0.958904109589041</v>
      </c>
      <c r="U1413" s="155">
        <v>0.945945945945946</v>
      </c>
      <c r="V1413" s="155">
        <v>0.936507936507937</v>
      </c>
      <c r="W1413" s="173">
        <v>0.0129581636430951</v>
      </c>
      <c r="X1413" s="158">
        <v>477</v>
      </c>
      <c r="Y1413" s="208">
        <v>456</v>
      </c>
      <c r="Z1413" s="208">
        <v>482</v>
      </c>
      <c r="AA1413" s="208">
        <v>463</v>
      </c>
      <c r="AB1413" s="209">
        <v>0.955974842767296</v>
      </c>
      <c r="AC1413" s="155">
        <v>0.960580912863071</v>
      </c>
      <c r="AD1413" s="173">
        <v>-0.00460607009577496</v>
      </c>
    </row>
    <row r="1414" spans="1:30">
      <c r="A1414" s="175" t="s">
        <v>1085</v>
      </c>
      <c r="B1414" s="214" t="s">
        <v>1847</v>
      </c>
      <c r="C1414" s="214" t="s">
        <v>1415</v>
      </c>
      <c r="D1414" s="153">
        <v>61</v>
      </c>
      <c r="E1414" s="153">
        <v>57</v>
      </c>
      <c r="F1414" s="151">
        <v>65</v>
      </c>
      <c r="G1414" s="151">
        <v>61</v>
      </c>
      <c r="H1414" s="151">
        <v>59</v>
      </c>
      <c r="I1414" s="151">
        <v>56</v>
      </c>
      <c r="J1414" s="172">
        <v>0.9</v>
      </c>
      <c r="K1414" s="154">
        <v>0.934426229508197</v>
      </c>
      <c r="L1414" s="154">
        <v>0.938461538461538</v>
      </c>
      <c r="M1414" s="154">
        <v>0.949152542372881</v>
      </c>
      <c r="N1414" s="207">
        <v>1510</v>
      </c>
      <c r="O1414" s="153">
        <v>1421</v>
      </c>
      <c r="P1414" s="153">
        <v>57</v>
      </c>
      <c r="Q1414" s="151">
        <v>61</v>
      </c>
      <c r="R1414" s="151">
        <v>56</v>
      </c>
      <c r="S1414" s="154">
        <v>0.941059602649007</v>
      </c>
      <c r="T1414" s="154">
        <v>0.934426229508197</v>
      </c>
      <c r="U1414" s="155">
        <v>0.938461538461538</v>
      </c>
      <c r="V1414" s="155">
        <v>0.949152542372881</v>
      </c>
      <c r="W1414" s="173">
        <v>-0.0040353089533417</v>
      </c>
      <c r="X1414" s="158">
        <v>425</v>
      </c>
      <c r="Y1414" s="208">
        <v>406</v>
      </c>
      <c r="Z1414" s="208">
        <v>439</v>
      </c>
      <c r="AA1414" s="208">
        <v>408</v>
      </c>
      <c r="AB1414" s="209">
        <v>0.955294117647059</v>
      </c>
      <c r="AC1414" s="155">
        <v>0.929384965831435</v>
      </c>
      <c r="AD1414" s="173">
        <v>0.0259091518156238</v>
      </c>
    </row>
    <row r="1415" spans="1:30">
      <c r="A1415" s="175" t="s">
        <v>1085</v>
      </c>
      <c r="B1415" s="214" t="s">
        <v>1848</v>
      </c>
      <c r="C1415" s="214" t="s">
        <v>1416</v>
      </c>
      <c r="D1415" s="153">
        <v>51</v>
      </c>
      <c r="E1415" s="153">
        <v>50</v>
      </c>
      <c r="F1415" s="151">
        <v>48</v>
      </c>
      <c r="G1415" s="151">
        <v>47</v>
      </c>
      <c r="H1415" s="151">
        <v>44</v>
      </c>
      <c r="I1415" s="151">
        <v>43</v>
      </c>
      <c r="J1415" s="172">
        <v>0.9</v>
      </c>
      <c r="K1415" s="154">
        <v>0.980392156862745</v>
      </c>
      <c r="L1415" s="154">
        <v>0.979166666666667</v>
      </c>
      <c r="M1415" s="154">
        <v>0.977272727272727</v>
      </c>
      <c r="N1415" s="207">
        <v>1130</v>
      </c>
      <c r="O1415" s="153">
        <v>996</v>
      </c>
      <c r="P1415" s="153">
        <v>43</v>
      </c>
      <c r="Q1415" s="151">
        <v>44</v>
      </c>
      <c r="R1415" s="151">
        <v>40</v>
      </c>
      <c r="S1415" s="154">
        <v>0.88141592920354</v>
      </c>
      <c r="T1415" s="154">
        <v>0.843137254901961</v>
      </c>
      <c r="U1415" s="155">
        <v>0.916666666666667</v>
      </c>
      <c r="V1415" s="155">
        <v>0.909090909090909</v>
      </c>
      <c r="W1415" s="173">
        <v>-0.0735294117647058</v>
      </c>
      <c r="X1415" s="158">
        <v>325</v>
      </c>
      <c r="Y1415" s="208">
        <v>282</v>
      </c>
      <c r="Z1415" s="208">
        <v>327</v>
      </c>
      <c r="AA1415" s="208">
        <v>289</v>
      </c>
      <c r="AB1415" s="209">
        <v>0.867692307692308</v>
      </c>
      <c r="AC1415" s="155">
        <v>0.883792048929664</v>
      </c>
      <c r="AD1415" s="173">
        <v>-0.0160997412373559</v>
      </c>
    </row>
    <row r="1416" spans="1:30">
      <c r="A1416" s="175" t="s">
        <v>1085</v>
      </c>
      <c r="B1416" s="214" t="s">
        <v>1848</v>
      </c>
      <c r="C1416" s="214" t="s">
        <v>1417</v>
      </c>
      <c r="D1416" s="153">
        <v>35</v>
      </c>
      <c r="E1416" s="153">
        <v>33</v>
      </c>
      <c r="F1416" s="151">
        <v>38</v>
      </c>
      <c r="G1416" s="151">
        <v>36</v>
      </c>
      <c r="H1416" s="151">
        <v>32</v>
      </c>
      <c r="I1416" s="151">
        <v>30</v>
      </c>
      <c r="J1416" s="172">
        <v>0.9</v>
      </c>
      <c r="K1416" s="154">
        <v>0.942857142857143</v>
      </c>
      <c r="L1416" s="154">
        <v>0.947368421052632</v>
      </c>
      <c r="M1416" s="154">
        <v>0.9375</v>
      </c>
      <c r="N1416" s="207">
        <v>822</v>
      </c>
      <c r="O1416" s="153">
        <v>779</v>
      </c>
      <c r="P1416" s="153">
        <v>33</v>
      </c>
      <c r="Q1416" s="151">
        <v>35</v>
      </c>
      <c r="R1416" s="151">
        <v>29</v>
      </c>
      <c r="S1416" s="154">
        <v>0.947688564476886</v>
      </c>
      <c r="T1416" s="154">
        <v>0.942857142857143</v>
      </c>
      <c r="U1416" s="155">
        <v>0.921052631578947</v>
      </c>
      <c r="V1416" s="155">
        <v>0.90625</v>
      </c>
      <c r="W1416" s="173">
        <v>0.0218045112781955</v>
      </c>
      <c r="X1416" s="158">
        <v>235</v>
      </c>
      <c r="Y1416" s="208">
        <v>219</v>
      </c>
      <c r="Z1416" s="208">
        <v>246</v>
      </c>
      <c r="AA1416" s="208">
        <v>234</v>
      </c>
      <c r="AB1416" s="209">
        <v>0.931914893617021</v>
      </c>
      <c r="AC1416" s="155">
        <v>0.951219512195122</v>
      </c>
      <c r="AD1416" s="173">
        <v>-0.0193046185781006</v>
      </c>
    </row>
    <row r="1417" spans="1:30">
      <c r="A1417" s="175" t="s">
        <v>1085</v>
      </c>
      <c r="B1417" s="214" t="s">
        <v>1848</v>
      </c>
      <c r="C1417" s="214" t="s">
        <v>1418</v>
      </c>
      <c r="D1417" s="153">
        <v>40</v>
      </c>
      <c r="E1417" s="153">
        <v>39</v>
      </c>
      <c r="F1417" s="151">
        <v>39</v>
      </c>
      <c r="G1417" s="151">
        <v>39</v>
      </c>
      <c r="H1417" s="151">
        <v>35</v>
      </c>
      <c r="I1417" s="151">
        <v>35</v>
      </c>
      <c r="J1417" s="172">
        <v>0.9</v>
      </c>
      <c r="K1417" s="154">
        <v>0.975</v>
      </c>
      <c r="L1417" s="154">
        <v>1</v>
      </c>
      <c r="M1417" s="154">
        <v>1</v>
      </c>
      <c r="N1417" s="207">
        <v>875</v>
      </c>
      <c r="O1417" s="153">
        <v>796</v>
      </c>
      <c r="P1417" s="153">
        <v>37</v>
      </c>
      <c r="Q1417" s="151">
        <v>34</v>
      </c>
      <c r="R1417" s="151">
        <v>32</v>
      </c>
      <c r="S1417" s="154">
        <v>0.909714285714286</v>
      </c>
      <c r="T1417" s="154">
        <v>0.925</v>
      </c>
      <c r="U1417" s="155">
        <v>0.871794871794872</v>
      </c>
      <c r="V1417" s="155">
        <v>0.914285714285714</v>
      </c>
      <c r="W1417" s="173">
        <v>0.0532051282051282</v>
      </c>
      <c r="X1417" s="158">
        <v>252</v>
      </c>
      <c r="Y1417" s="208">
        <v>226</v>
      </c>
      <c r="Z1417" s="208">
        <v>251</v>
      </c>
      <c r="AA1417" s="208">
        <v>234</v>
      </c>
      <c r="AB1417" s="209">
        <v>0.896825396825397</v>
      </c>
      <c r="AC1417" s="155">
        <v>0.932270916334661</v>
      </c>
      <c r="AD1417" s="173">
        <v>-0.0354455195092644</v>
      </c>
    </row>
    <row r="1418" spans="1:30">
      <c r="A1418" s="175" t="s">
        <v>1085</v>
      </c>
      <c r="B1418" s="214" t="s">
        <v>1848</v>
      </c>
      <c r="C1418" s="214" t="s">
        <v>1419</v>
      </c>
      <c r="D1418" s="153">
        <v>30</v>
      </c>
      <c r="E1418" s="153">
        <v>30</v>
      </c>
      <c r="F1418" s="151">
        <v>30</v>
      </c>
      <c r="G1418" s="151">
        <v>30</v>
      </c>
      <c r="H1418" s="151">
        <v>29</v>
      </c>
      <c r="I1418" s="151">
        <v>29</v>
      </c>
      <c r="J1418" s="172">
        <v>0.9</v>
      </c>
      <c r="K1418" s="154">
        <v>1</v>
      </c>
      <c r="L1418" s="154">
        <v>1</v>
      </c>
      <c r="M1418" s="154">
        <v>1</v>
      </c>
      <c r="N1418" s="207">
        <v>717</v>
      </c>
      <c r="O1418" s="153">
        <v>680</v>
      </c>
      <c r="P1418" s="153">
        <v>27</v>
      </c>
      <c r="Q1418" s="151">
        <v>28</v>
      </c>
      <c r="R1418" s="151">
        <v>28</v>
      </c>
      <c r="S1418" s="154">
        <v>0.94839609483961</v>
      </c>
      <c r="T1418" s="154">
        <v>0.9</v>
      </c>
      <c r="U1418" s="155">
        <v>0.933333333333333</v>
      </c>
      <c r="V1418" s="155">
        <v>0.96551724137931</v>
      </c>
      <c r="W1418" s="173">
        <v>-0.0333333333333333</v>
      </c>
      <c r="X1418" s="158">
        <v>212</v>
      </c>
      <c r="Y1418" s="208">
        <v>204</v>
      </c>
      <c r="Z1418" s="208">
        <v>208</v>
      </c>
      <c r="AA1418" s="208">
        <v>196</v>
      </c>
      <c r="AB1418" s="209">
        <v>0.962264150943396</v>
      </c>
      <c r="AC1418" s="155">
        <v>0.942307692307692</v>
      </c>
      <c r="AD1418" s="173">
        <v>0.0199564586357039</v>
      </c>
    </row>
    <row r="1419" spans="1:30">
      <c r="A1419" s="175" t="s">
        <v>1085</v>
      </c>
      <c r="B1419" s="214" t="s">
        <v>1848</v>
      </c>
      <c r="C1419" s="214" t="s">
        <v>1420</v>
      </c>
      <c r="D1419" s="153">
        <v>22</v>
      </c>
      <c r="E1419" s="153">
        <v>22</v>
      </c>
      <c r="F1419" s="151">
        <v>22</v>
      </c>
      <c r="G1419" s="151">
        <v>22</v>
      </c>
      <c r="H1419" s="151">
        <v>19</v>
      </c>
      <c r="I1419" s="151">
        <v>19</v>
      </c>
      <c r="J1419" s="172">
        <v>0.9</v>
      </c>
      <c r="K1419" s="154">
        <v>1</v>
      </c>
      <c r="L1419" s="154">
        <v>1</v>
      </c>
      <c r="M1419" s="154">
        <v>1</v>
      </c>
      <c r="N1419" s="207">
        <v>503</v>
      </c>
      <c r="O1419" s="153">
        <v>492</v>
      </c>
      <c r="P1419" s="153">
        <v>22</v>
      </c>
      <c r="Q1419" s="151">
        <v>21</v>
      </c>
      <c r="R1419" s="151">
        <v>19</v>
      </c>
      <c r="S1419" s="154">
        <v>0.978131212723658</v>
      </c>
      <c r="T1419" s="154">
        <v>1</v>
      </c>
      <c r="U1419" s="155">
        <v>0.954545454545455</v>
      </c>
      <c r="V1419" s="155">
        <v>1</v>
      </c>
      <c r="W1419" s="173">
        <v>0.0454545454545454</v>
      </c>
      <c r="X1419" s="158">
        <v>147</v>
      </c>
      <c r="Y1419" s="208">
        <v>143</v>
      </c>
      <c r="Z1419" s="208">
        <v>146</v>
      </c>
      <c r="AA1419" s="208">
        <v>144</v>
      </c>
      <c r="AB1419" s="209">
        <v>0.972789115646258</v>
      </c>
      <c r="AC1419" s="155">
        <v>0.986301369863014</v>
      </c>
      <c r="AD1419" s="173">
        <v>-0.0135122542167552</v>
      </c>
    </row>
    <row r="1420" spans="1:30">
      <c r="A1420" s="175" t="s">
        <v>1085</v>
      </c>
      <c r="B1420" s="214" t="s">
        <v>1848</v>
      </c>
      <c r="C1420" s="214" t="s">
        <v>1421</v>
      </c>
      <c r="D1420" s="153">
        <v>41</v>
      </c>
      <c r="E1420" s="153">
        <v>41</v>
      </c>
      <c r="F1420" s="151">
        <v>40</v>
      </c>
      <c r="G1420" s="151">
        <v>40</v>
      </c>
      <c r="H1420" s="151">
        <v>30</v>
      </c>
      <c r="I1420" s="151">
        <v>30</v>
      </c>
      <c r="J1420" s="172">
        <v>0.9</v>
      </c>
      <c r="K1420" s="154">
        <v>1</v>
      </c>
      <c r="L1420" s="154">
        <v>1</v>
      </c>
      <c r="M1420" s="154">
        <v>1</v>
      </c>
      <c r="N1420" s="207">
        <v>887</v>
      </c>
      <c r="O1420" s="153">
        <v>792</v>
      </c>
      <c r="P1420" s="153">
        <v>39</v>
      </c>
      <c r="Q1420" s="151">
        <v>36</v>
      </c>
      <c r="R1420" s="151">
        <v>28</v>
      </c>
      <c r="S1420" s="154">
        <v>0.892897406989853</v>
      </c>
      <c r="T1420" s="154">
        <v>0.951219512195122</v>
      </c>
      <c r="U1420" s="155">
        <v>0.9</v>
      </c>
      <c r="V1420" s="155">
        <v>0.933333333333333</v>
      </c>
      <c r="W1420" s="173">
        <v>0.0512195121951219</v>
      </c>
      <c r="X1420" s="158">
        <v>255</v>
      </c>
      <c r="Y1420" s="208">
        <v>224</v>
      </c>
      <c r="Z1420" s="208">
        <v>260</v>
      </c>
      <c r="AA1420" s="208">
        <v>226</v>
      </c>
      <c r="AB1420" s="209">
        <v>0.87843137254902</v>
      </c>
      <c r="AC1420" s="155">
        <v>0.869230769230769</v>
      </c>
      <c r="AD1420" s="173">
        <v>0.00920060331825034</v>
      </c>
    </row>
    <row r="1421" spans="1:30">
      <c r="A1421" s="175" t="s">
        <v>1085</v>
      </c>
      <c r="B1421" s="214" t="s">
        <v>1848</v>
      </c>
      <c r="C1421" s="214" t="s">
        <v>1422</v>
      </c>
      <c r="D1421" s="153">
        <v>46</v>
      </c>
      <c r="E1421" s="153">
        <v>43</v>
      </c>
      <c r="F1421" s="151">
        <v>45</v>
      </c>
      <c r="G1421" s="151">
        <v>40</v>
      </c>
      <c r="H1421" s="151">
        <v>40</v>
      </c>
      <c r="I1421" s="151">
        <v>36</v>
      </c>
      <c r="J1421" s="172">
        <v>0.9</v>
      </c>
      <c r="K1421" s="154">
        <v>0.934782608695652</v>
      </c>
      <c r="L1421" s="154">
        <v>0.888888888888889</v>
      </c>
      <c r="M1421" s="154">
        <v>0.9</v>
      </c>
      <c r="N1421" s="207">
        <v>1033</v>
      </c>
      <c r="O1421" s="153">
        <v>931</v>
      </c>
      <c r="P1421" s="153">
        <v>43</v>
      </c>
      <c r="Q1421" s="151">
        <v>39</v>
      </c>
      <c r="R1421" s="151">
        <v>36</v>
      </c>
      <c r="S1421" s="154">
        <v>0.901258470474347</v>
      </c>
      <c r="T1421" s="154">
        <v>0.934782608695652</v>
      </c>
      <c r="U1421" s="155">
        <v>0.866666666666667</v>
      </c>
      <c r="V1421" s="155">
        <v>0.9</v>
      </c>
      <c r="W1421" s="173">
        <v>0.0681159420289855</v>
      </c>
      <c r="X1421" s="158">
        <v>299</v>
      </c>
      <c r="Y1421" s="208">
        <v>264</v>
      </c>
      <c r="Z1421" s="208">
        <v>306</v>
      </c>
      <c r="AA1421" s="208">
        <v>272</v>
      </c>
      <c r="AB1421" s="209">
        <v>0.882943143812709</v>
      </c>
      <c r="AC1421" s="155">
        <v>0.888888888888889</v>
      </c>
      <c r="AD1421" s="173">
        <v>-0.00594574507617984</v>
      </c>
    </row>
    <row r="1422" spans="1:30">
      <c r="A1422" s="175" t="s">
        <v>1085</v>
      </c>
      <c r="B1422" s="214" t="s">
        <v>1848</v>
      </c>
      <c r="C1422" s="214" t="s">
        <v>1423</v>
      </c>
      <c r="D1422" s="153">
        <v>26</v>
      </c>
      <c r="E1422" s="153">
        <v>25</v>
      </c>
      <c r="F1422" s="151">
        <v>27</v>
      </c>
      <c r="G1422" s="151">
        <v>26</v>
      </c>
      <c r="H1422" s="151">
        <v>24</v>
      </c>
      <c r="I1422" s="151">
        <v>22</v>
      </c>
      <c r="J1422" s="172">
        <v>0.9</v>
      </c>
      <c r="K1422" s="154">
        <v>0.961538461538462</v>
      </c>
      <c r="L1422" s="154">
        <v>0.962962962962963</v>
      </c>
      <c r="M1422" s="154">
        <v>0.916666666666667</v>
      </c>
      <c r="N1422" s="207">
        <v>638</v>
      </c>
      <c r="O1422" s="153">
        <v>560</v>
      </c>
      <c r="P1422" s="153">
        <v>21</v>
      </c>
      <c r="Q1422" s="151">
        <v>26</v>
      </c>
      <c r="R1422" s="151">
        <v>21</v>
      </c>
      <c r="S1422" s="154">
        <v>0.877742946708464</v>
      </c>
      <c r="T1422" s="154">
        <v>0.807692307692308</v>
      </c>
      <c r="U1422" s="155">
        <v>0.962962962962963</v>
      </c>
      <c r="V1422" s="155">
        <v>0.875</v>
      </c>
      <c r="W1422" s="173">
        <v>-0.155270655270655</v>
      </c>
      <c r="X1422" s="158">
        <v>175</v>
      </c>
      <c r="Y1422" s="208">
        <v>157</v>
      </c>
      <c r="Z1422" s="208">
        <v>188</v>
      </c>
      <c r="AA1422" s="208">
        <v>165</v>
      </c>
      <c r="AB1422" s="209">
        <v>0.897142857142857</v>
      </c>
      <c r="AC1422" s="155">
        <v>0.877659574468085</v>
      </c>
      <c r="AD1422" s="173">
        <v>0.0194832826747721</v>
      </c>
    </row>
    <row r="1423" spans="1:30">
      <c r="A1423" s="175" t="s">
        <v>1085</v>
      </c>
      <c r="B1423" s="214" t="s">
        <v>1848</v>
      </c>
      <c r="C1423" s="214" t="s">
        <v>1424</v>
      </c>
      <c r="D1423" s="153">
        <v>61</v>
      </c>
      <c r="E1423" s="153">
        <v>59</v>
      </c>
      <c r="F1423" s="151">
        <v>60</v>
      </c>
      <c r="G1423" s="151">
        <v>60</v>
      </c>
      <c r="H1423" s="151">
        <v>56</v>
      </c>
      <c r="I1423" s="151">
        <v>54</v>
      </c>
      <c r="J1423" s="172">
        <v>0.9</v>
      </c>
      <c r="K1423" s="154">
        <v>0.967213114754098</v>
      </c>
      <c r="L1423" s="154">
        <v>1</v>
      </c>
      <c r="M1423" s="154">
        <v>0.964285714285714</v>
      </c>
      <c r="N1423" s="207">
        <v>1401</v>
      </c>
      <c r="O1423" s="153">
        <v>1349</v>
      </c>
      <c r="P1423" s="153">
        <v>58</v>
      </c>
      <c r="Q1423" s="151">
        <v>60</v>
      </c>
      <c r="R1423" s="151">
        <v>53</v>
      </c>
      <c r="S1423" s="154">
        <v>0.962883654532477</v>
      </c>
      <c r="T1423" s="154">
        <v>0.950819672131147</v>
      </c>
      <c r="U1423" s="155">
        <v>1</v>
      </c>
      <c r="V1423" s="155">
        <v>0.946428571428571</v>
      </c>
      <c r="W1423" s="173">
        <v>-0.0491803278688525</v>
      </c>
      <c r="X1423" s="158">
        <v>407</v>
      </c>
      <c r="Y1423" s="208">
        <v>387</v>
      </c>
      <c r="Z1423" s="208">
        <v>408</v>
      </c>
      <c r="AA1423" s="208">
        <v>395</v>
      </c>
      <c r="AB1423" s="209">
        <v>0.950859950859951</v>
      </c>
      <c r="AC1423" s="155">
        <v>0.968137254901961</v>
      </c>
      <c r="AD1423" s="173">
        <v>-0.0172773040420099</v>
      </c>
    </row>
    <row r="1424" spans="1:30">
      <c r="A1424" s="175" t="s">
        <v>1085</v>
      </c>
      <c r="B1424" s="214" t="s">
        <v>1848</v>
      </c>
      <c r="C1424" s="214" t="s">
        <v>1425</v>
      </c>
      <c r="D1424" s="153">
        <v>38</v>
      </c>
      <c r="E1424" s="153">
        <v>37</v>
      </c>
      <c r="F1424" s="151">
        <v>38</v>
      </c>
      <c r="G1424" s="151">
        <v>37</v>
      </c>
      <c r="H1424" s="151">
        <v>35</v>
      </c>
      <c r="I1424" s="151">
        <v>34</v>
      </c>
      <c r="J1424" s="172">
        <v>0.9</v>
      </c>
      <c r="K1424" s="154">
        <v>0.973684210526316</v>
      </c>
      <c r="L1424" s="154">
        <v>0.973684210526316</v>
      </c>
      <c r="M1424" s="154">
        <v>0.971428571428571</v>
      </c>
      <c r="N1424" s="207">
        <v>919</v>
      </c>
      <c r="O1424" s="153">
        <v>844</v>
      </c>
      <c r="P1424" s="153">
        <v>36</v>
      </c>
      <c r="Q1424" s="151">
        <v>37</v>
      </c>
      <c r="R1424" s="151">
        <v>33</v>
      </c>
      <c r="S1424" s="154">
        <v>0.918389553862894</v>
      </c>
      <c r="T1424" s="154">
        <v>0.947368421052632</v>
      </c>
      <c r="U1424" s="155">
        <v>0.973684210526316</v>
      </c>
      <c r="V1424" s="155">
        <v>0.942857142857143</v>
      </c>
      <c r="W1424" s="173">
        <v>-0.0263157894736843</v>
      </c>
      <c r="X1424" s="158">
        <v>260</v>
      </c>
      <c r="Y1424" s="208">
        <v>242</v>
      </c>
      <c r="Z1424" s="208">
        <v>270</v>
      </c>
      <c r="AA1424" s="208">
        <v>253</v>
      </c>
      <c r="AB1424" s="209">
        <v>0.930769230769231</v>
      </c>
      <c r="AC1424" s="155">
        <v>0.937037037037037</v>
      </c>
      <c r="AD1424" s="173">
        <v>-0.00626780626780621</v>
      </c>
    </row>
    <row r="1425" spans="1:30">
      <c r="A1425" s="175" t="s">
        <v>1085</v>
      </c>
      <c r="B1425" s="214" t="s">
        <v>1848</v>
      </c>
      <c r="C1425" s="214" t="s">
        <v>1426</v>
      </c>
      <c r="D1425" s="153">
        <v>42</v>
      </c>
      <c r="E1425" s="153">
        <v>42</v>
      </c>
      <c r="F1425" s="151">
        <v>41</v>
      </c>
      <c r="G1425" s="151">
        <v>41</v>
      </c>
      <c r="H1425" s="151">
        <v>33</v>
      </c>
      <c r="I1425" s="151">
        <v>33</v>
      </c>
      <c r="J1425" s="172">
        <v>0.9</v>
      </c>
      <c r="K1425" s="154">
        <v>1</v>
      </c>
      <c r="L1425" s="154">
        <v>1</v>
      </c>
      <c r="M1425" s="154">
        <v>1</v>
      </c>
      <c r="N1425" s="207">
        <v>947</v>
      </c>
      <c r="O1425" s="153">
        <v>879</v>
      </c>
      <c r="P1425" s="153">
        <v>40</v>
      </c>
      <c r="Q1425" s="151">
        <v>39</v>
      </c>
      <c r="R1425" s="151">
        <v>30</v>
      </c>
      <c r="S1425" s="154">
        <v>0.928194297782471</v>
      </c>
      <c r="T1425" s="154">
        <v>0.952380952380952</v>
      </c>
      <c r="U1425" s="155">
        <v>0.951219512195122</v>
      </c>
      <c r="V1425" s="155">
        <v>0.909090909090909</v>
      </c>
      <c r="W1425" s="173">
        <v>0.00116144018583042</v>
      </c>
      <c r="X1425" s="158">
        <v>277</v>
      </c>
      <c r="Y1425" s="208">
        <v>254</v>
      </c>
      <c r="Z1425" s="208">
        <v>278</v>
      </c>
      <c r="AA1425" s="208">
        <v>257</v>
      </c>
      <c r="AB1425" s="209">
        <v>0.916967509025271</v>
      </c>
      <c r="AC1425" s="155">
        <v>0.924460431654676</v>
      </c>
      <c r="AD1425" s="173">
        <v>-0.00749292262940549</v>
      </c>
    </row>
    <row r="1426" spans="1:30">
      <c r="A1426" s="175" t="s">
        <v>1085</v>
      </c>
      <c r="B1426" s="214" t="s">
        <v>1848</v>
      </c>
      <c r="C1426" s="214" t="s">
        <v>1427</v>
      </c>
      <c r="D1426" s="153">
        <v>57</v>
      </c>
      <c r="E1426" s="153">
        <v>57</v>
      </c>
      <c r="F1426" s="151">
        <v>55</v>
      </c>
      <c r="G1426" s="151">
        <v>55</v>
      </c>
      <c r="H1426" s="151">
        <v>48</v>
      </c>
      <c r="I1426" s="151">
        <v>46</v>
      </c>
      <c r="J1426" s="172">
        <v>0.9</v>
      </c>
      <c r="K1426" s="154">
        <v>1</v>
      </c>
      <c r="L1426" s="154">
        <v>1</v>
      </c>
      <c r="M1426" s="154">
        <v>0.958333333333333</v>
      </c>
      <c r="N1426" s="207">
        <v>1265</v>
      </c>
      <c r="O1426" s="153">
        <v>1208</v>
      </c>
      <c r="P1426" s="153">
        <v>55</v>
      </c>
      <c r="Q1426" s="151">
        <v>53</v>
      </c>
      <c r="R1426" s="151">
        <v>45</v>
      </c>
      <c r="S1426" s="154">
        <v>0.954940711462451</v>
      </c>
      <c r="T1426" s="154">
        <v>0.964912280701754</v>
      </c>
      <c r="U1426" s="155">
        <v>0.963636363636364</v>
      </c>
      <c r="V1426" s="155">
        <v>0.9375</v>
      </c>
      <c r="W1426" s="173">
        <v>0.00127591706539076</v>
      </c>
      <c r="X1426" s="158">
        <v>366</v>
      </c>
      <c r="Y1426" s="208">
        <v>350</v>
      </c>
      <c r="Z1426" s="208">
        <v>364</v>
      </c>
      <c r="AA1426" s="208">
        <v>354</v>
      </c>
      <c r="AB1426" s="209">
        <v>0.956284153005464</v>
      </c>
      <c r="AC1426" s="155">
        <v>0.972527472527473</v>
      </c>
      <c r="AD1426" s="173">
        <v>-0.0162433195220081</v>
      </c>
    </row>
    <row r="1427" spans="1:30">
      <c r="A1427" s="175" t="s">
        <v>1085</v>
      </c>
      <c r="B1427" s="214" t="s">
        <v>1848</v>
      </c>
      <c r="C1427" s="214" t="s">
        <v>1428</v>
      </c>
      <c r="D1427" s="153">
        <v>39</v>
      </c>
      <c r="E1427" s="153">
        <v>38</v>
      </c>
      <c r="F1427" s="151">
        <v>37</v>
      </c>
      <c r="G1427" s="151">
        <v>36</v>
      </c>
      <c r="H1427" s="151">
        <v>38</v>
      </c>
      <c r="I1427" s="151">
        <v>37</v>
      </c>
      <c r="J1427" s="172">
        <v>0.9</v>
      </c>
      <c r="K1427" s="154">
        <v>0.974358974358974</v>
      </c>
      <c r="L1427" s="154">
        <v>0.972972972972973</v>
      </c>
      <c r="M1427" s="154">
        <v>0.973684210526316</v>
      </c>
      <c r="N1427" s="207">
        <v>911</v>
      </c>
      <c r="O1427" s="153">
        <v>828</v>
      </c>
      <c r="P1427" s="153">
        <v>36</v>
      </c>
      <c r="Q1427" s="151">
        <v>35</v>
      </c>
      <c r="R1427" s="151">
        <v>36</v>
      </c>
      <c r="S1427" s="154">
        <v>0.908891328210757</v>
      </c>
      <c r="T1427" s="154">
        <v>0.923076923076923</v>
      </c>
      <c r="U1427" s="155">
        <v>0.945945945945946</v>
      </c>
      <c r="V1427" s="155">
        <v>0.947368421052632</v>
      </c>
      <c r="W1427" s="173">
        <v>-0.0228690228690228</v>
      </c>
      <c r="X1427" s="158">
        <v>265</v>
      </c>
      <c r="Y1427" s="208">
        <v>243</v>
      </c>
      <c r="Z1427" s="208">
        <v>269</v>
      </c>
      <c r="AA1427" s="208">
        <v>241</v>
      </c>
      <c r="AB1427" s="209">
        <v>0.916981132075472</v>
      </c>
      <c r="AC1427" s="155">
        <v>0.895910780669145</v>
      </c>
      <c r="AD1427" s="173">
        <v>0.0210703514063267</v>
      </c>
    </row>
    <row r="1428" spans="1:30">
      <c r="A1428" s="175" t="s">
        <v>1085</v>
      </c>
      <c r="B1428" s="214" t="s">
        <v>1848</v>
      </c>
      <c r="C1428" s="214" t="s">
        <v>1429</v>
      </c>
      <c r="D1428" s="153">
        <v>81</v>
      </c>
      <c r="E1428" s="153">
        <v>80</v>
      </c>
      <c r="F1428" s="151">
        <v>78</v>
      </c>
      <c r="G1428" s="151">
        <v>77</v>
      </c>
      <c r="H1428" s="151">
        <v>62</v>
      </c>
      <c r="I1428" s="151">
        <v>60</v>
      </c>
      <c r="J1428" s="172">
        <v>0.9</v>
      </c>
      <c r="K1428" s="154">
        <v>0.987654320987654</v>
      </c>
      <c r="L1428" s="154">
        <v>0.987179487179487</v>
      </c>
      <c r="M1428" s="154">
        <v>0.967741935483871</v>
      </c>
      <c r="N1428" s="207">
        <v>1711</v>
      </c>
      <c r="O1428" s="153">
        <v>1636</v>
      </c>
      <c r="P1428" s="153">
        <v>78</v>
      </c>
      <c r="Q1428" s="151">
        <v>74</v>
      </c>
      <c r="R1428" s="151">
        <v>56</v>
      </c>
      <c r="S1428" s="154">
        <v>0.956165984804208</v>
      </c>
      <c r="T1428" s="154">
        <v>0.962962962962963</v>
      </c>
      <c r="U1428" s="155">
        <v>0.948717948717949</v>
      </c>
      <c r="V1428" s="155">
        <v>0.903225806451613</v>
      </c>
      <c r="W1428" s="173">
        <v>0.0142450142450142</v>
      </c>
      <c r="X1428" s="158">
        <v>493</v>
      </c>
      <c r="Y1428" s="208">
        <v>466</v>
      </c>
      <c r="Z1428" s="208">
        <v>501</v>
      </c>
      <c r="AA1428" s="208">
        <v>486</v>
      </c>
      <c r="AB1428" s="209">
        <v>0.945233265720081</v>
      </c>
      <c r="AC1428" s="155">
        <v>0.970059880239521</v>
      </c>
      <c r="AD1428" s="173">
        <v>-0.0248266145194398</v>
      </c>
    </row>
    <row r="1429" spans="1:30">
      <c r="A1429" s="175" t="s">
        <v>1085</v>
      </c>
      <c r="B1429" s="214" t="s">
        <v>1848</v>
      </c>
      <c r="C1429" s="214" t="s">
        <v>1430</v>
      </c>
      <c r="D1429" s="153">
        <v>17</v>
      </c>
      <c r="E1429" s="153">
        <v>17</v>
      </c>
      <c r="F1429" s="151">
        <v>16</v>
      </c>
      <c r="G1429" s="151">
        <v>16</v>
      </c>
      <c r="H1429" s="151">
        <v>16</v>
      </c>
      <c r="I1429" s="151">
        <v>15</v>
      </c>
      <c r="J1429" s="172">
        <v>0.9</v>
      </c>
      <c r="K1429" s="154">
        <v>1</v>
      </c>
      <c r="L1429" s="154">
        <v>1</v>
      </c>
      <c r="M1429" s="154">
        <v>0.9375</v>
      </c>
      <c r="N1429" s="207">
        <v>405</v>
      </c>
      <c r="O1429" s="153">
        <v>368</v>
      </c>
      <c r="P1429" s="153">
        <v>16</v>
      </c>
      <c r="Q1429" s="151">
        <v>16</v>
      </c>
      <c r="R1429" s="151">
        <v>12</v>
      </c>
      <c r="S1429" s="154">
        <v>0.908641975308642</v>
      </c>
      <c r="T1429" s="154">
        <v>0.941176470588235</v>
      </c>
      <c r="U1429" s="155">
        <v>1</v>
      </c>
      <c r="V1429" s="155">
        <v>0.75</v>
      </c>
      <c r="W1429" s="173">
        <v>-0.0588235294117647</v>
      </c>
      <c r="X1429" s="158">
        <v>120</v>
      </c>
      <c r="Y1429" s="208">
        <v>109</v>
      </c>
      <c r="Z1429" s="208">
        <v>120</v>
      </c>
      <c r="AA1429" s="208">
        <v>110</v>
      </c>
      <c r="AB1429" s="209">
        <v>0.908333333333333</v>
      </c>
      <c r="AC1429" s="155">
        <v>0.916666666666667</v>
      </c>
      <c r="AD1429" s="173">
        <v>-0.0083333333333333</v>
      </c>
    </row>
    <row r="1430" spans="1:30">
      <c r="A1430" s="175" t="s">
        <v>1085</v>
      </c>
      <c r="B1430" s="214" t="s">
        <v>1848</v>
      </c>
      <c r="C1430" s="214" t="s">
        <v>1431</v>
      </c>
      <c r="D1430" s="153">
        <v>40</v>
      </c>
      <c r="E1430" s="153">
        <v>39</v>
      </c>
      <c r="F1430" s="151">
        <v>37</v>
      </c>
      <c r="G1430" s="151">
        <v>37</v>
      </c>
      <c r="H1430" s="151">
        <v>32</v>
      </c>
      <c r="I1430" s="151">
        <v>32</v>
      </c>
      <c r="J1430" s="172">
        <v>0.9</v>
      </c>
      <c r="K1430" s="154">
        <v>0.975</v>
      </c>
      <c r="L1430" s="154">
        <v>1</v>
      </c>
      <c r="M1430" s="154">
        <v>1</v>
      </c>
      <c r="N1430" s="207">
        <v>859</v>
      </c>
      <c r="O1430" s="153">
        <v>838</v>
      </c>
      <c r="P1430" s="153">
        <v>37</v>
      </c>
      <c r="Q1430" s="151">
        <v>36</v>
      </c>
      <c r="R1430" s="151">
        <v>32</v>
      </c>
      <c r="S1430" s="154">
        <v>0.975552968568102</v>
      </c>
      <c r="T1430" s="154">
        <v>0.925</v>
      </c>
      <c r="U1430" s="155">
        <v>0.972972972972973</v>
      </c>
      <c r="V1430" s="155">
        <v>1</v>
      </c>
      <c r="W1430" s="173">
        <v>-0.047972972972973</v>
      </c>
      <c r="X1430" s="158">
        <v>249</v>
      </c>
      <c r="Y1430" s="208">
        <v>243</v>
      </c>
      <c r="Z1430" s="208">
        <v>248</v>
      </c>
      <c r="AA1430" s="208">
        <v>244</v>
      </c>
      <c r="AB1430" s="209">
        <v>0.975903614457831</v>
      </c>
      <c r="AC1430" s="155">
        <v>0.983870967741935</v>
      </c>
      <c r="AD1430" s="173">
        <v>-0.00796735328410414</v>
      </c>
    </row>
    <row r="1431" spans="1:30">
      <c r="A1431" s="175" t="s">
        <v>1085</v>
      </c>
      <c r="B1431" s="214" t="s">
        <v>1848</v>
      </c>
      <c r="C1431" s="214" t="s">
        <v>1432</v>
      </c>
      <c r="D1431" s="153">
        <v>41</v>
      </c>
      <c r="E1431" s="153">
        <v>41</v>
      </c>
      <c r="F1431" s="151">
        <v>41</v>
      </c>
      <c r="G1431" s="151">
        <v>38</v>
      </c>
      <c r="H1431" s="151">
        <v>36</v>
      </c>
      <c r="I1431" s="151">
        <v>36</v>
      </c>
      <c r="J1431" s="172">
        <v>0.9</v>
      </c>
      <c r="K1431" s="154">
        <v>1</v>
      </c>
      <c r="L1431" s="154">
        <v>0.926829268292683</v>
      </c>
      <c r="M1431" s="154">
        <v>1</v>
      </c>
      <c r="N1431" s="207">
        <v>950</v>
      </c>
      <c r="O1431" s="153">
        <v>893</v>
      </c>
      <c r="P1431" s="153">
        <v>41</v>
      </c>
      <c r="Q1431" s="151">
        <v>38</v>
      </c>
      <c r="R1431" s="151">
        <v>36</v>
      </c>
      <c r="S1431" s="154">
        <v>0.94</v>
      </c>
      <c r="T1431" s="154">
        <v>1</v>
      </c>
      <c r="U1431" s="155">
        <v>0.926829268292683</v>
      </c>
      <c r="V1431" s="155">
        <v>1</v>
      </c>
      <c r="W1431" s="173">
        <v>0.073170731707317</v>
      </c>
      <c r="X1431" s="158">
        <v>271</v>
      </c>
      <c r="Y1431" s="208">
        <v>258</v>
      </c>
      <c r="Z1431" s="208">
        <v>279</v>
      </c>
      <c r="AA1431" s="208">
        <v>261</v>
      </c>
      <c r="AB1431" s="209">
        <v>0.952029520295203</v>
      </c>
      <c r="AC1431" s="155">
        <v>0.935483870967742</v>
      </c>
      <c r="AD1431" s="173">
        <v>0.0165456493274611</v>
      </c>
    </row>
    <row r="1432" spans="1:30">
      <c r="A1432" s="175" t="s">
        <v>1085</v>
      </c>
      <c r="B1432" s="214" t="s">
        <v>1849</v>
      </c>
      <c r="C1432" s="214" t="s">
        <v>1433</v>
      </c>
      <c r="D1432" s="153">
        <v>51</v>
      </c>
      <c r="E1432" s="153">
        <v>51</v>
      </c>
      <c r="F1432" s="151">
        <v>54</v>
      </c>
      <c r="G1432" s="151">
        <v>54</v>
      </c>
      <c r="H1432" s="151">
        <v>43</v>
      </c>
      <c r="I1432" s="151">
        <v>43</v>
      </c>
      <c r="J1432" s="172">
        <v>0.9</v>
      </c>
      <c r="K1432" s="154">
        <v>1</v>
      </c>
      <c r="L1432" s="154">
        <v>1</v>
      </c>
      <c r="M1432" s="154">
        <v>1</v>
      </c>
      <c r="N1432" s="207">
        <v>1129</v>
      </c>
      <c r="O1432" s="153">
        <v>1112</v>
      </c>
      <c r="P1432" s="153">
        <v>50</v>
      </c>
      <c r="Q1432" s="151">
        <v>54</v>
      </c>
      <c r="R1432" s="151">
        <v>43</v>
      </c>
      <c r="S1432" s="154">
        <v>0.984942426926484</v>
      </c>
      <c r="T1432" s="154">
        <v>0.980392156862745</v>
      </c>
      <c r="U1432" s="155">
        <v>1</v>
      </c>
      <c r="V1432" s="155">
        <v>1</v>
      </c>
      <c r="W1432" s="173">
        <v>-0.0196078431372549</v>
      </c>
      <c r="X1432" s="158">
        <v>325</v>
      </c>
      <c r="Y1432" s="208">
        <v>320</v>
      </c>
      <c r="Z1432" s="208">
        <v>327</v>
      </c>
      <c r="AA1432" s="208">
        <v>322</v>
      </c>
      <c r="AB1432" s="209">
        <v>0.984615384615385</v>
      </c>
      <c r="AC1432" s="155">
        <v>0.984709480122324</v>
      </c>
      <c r="AD1432" s="173">
        <v>-9.40955069395066e-5</v>
      </c>
    </row>
    <row r="1433" spans="1:30">
      <c r="A1433" s="175" t="s">
        <v>1085</v>
      </c>
      <c r="B1433" s="214" t="s">
        <v>1849</v>
      </c>
      <c r="C1433" s="214" t="s">
        <v>1434</v>
      </c>
      <c r="D1433" s="153">
        <v>36</v>
      </c>
      <c r="E1433" s="153">
        <v>36</v>
      </c>
      <c r="F1433" s="151">
        <v>39</v>
      </c>
      <c r="G1433" s="151">
        <v>39</v>
      </c>
      <c r="H1433" s="151">
        <v>33</v>
      </c>
      <c r="I1433" s="151">
        <v>33</v>
      </c>
      <c r="J1433" s="172">
        <v>0.9</v>
      </c>
      <c r="K1433" s="154">
        <v>1</v>
      </c>
      <c r="L1433" s="154">
        <v>1</v>
      </c>
      <c r="M1433" s="154">
        <v>1</v>
      </c>
      <c r="N1433" s="207">
        <v>852</v>
      </c>
      <c r="O1433" s="153">
        <v>848</v>
      </c>
      <c r="P1433" s="153">
        <v>36</v>
      </c>
      <c r="Q1433" s="151">
        <v>39</v>
      </c>
      <c r="R1433" s="151">
        <v>33</v>
      </c>
      <c r="S1433" s="154">
        <v>0.995305164319249</v>
      </c>
      <c r="T1433" s="154">
        <v>1</v>
      </c>
      <c r="U1433" s="155">
        <v>1</v>
      </c>
      <c r="V1433" s="155">
        <v>1</v>
      </c>
      <c r="W1433" s="173">
        <v>0</v>
      </c>
      <c r="X1433" s="158">
        <v>247</v>
      </c>
      <c r="Y1433" s="208">
        <v>247</v>
      </c>
      <c r="Z1433" s="208">
        <v>249</v>
      </c>
      <c r="AA1433" s="208">
        <v>249</v>
      </c>
      <c r="AB1433" s="209">
        <v>1</v>
      </c>
      <c r="AC1433" s="155">
        <v>1</v>
      </c>
      <c r="AD1433" s="173">
        <v>0</v>
      </c>
    </row>
    <row r="1434" spans="1:30">
      <c r="A1434" s="175" t="s">
        <v>1085</v>
      </c>
      <c r="B1434" s="214" t="s">
        <v>1849</v>
      </c>
      <c r="C1434" s="214" t="s">
        <v>1435</v>
      </c>
      <c r="D1434" s="153">
        <v>0</v>
      </c>
      <c r="E1434" s="153">
        <v>0</v>
      </c>
      <c r="F1434" s="151">
        <v>0</v>
      </c>
      <c r="G1434" s="151">
        <v>0</v>
      </c>
      <c r="H1434" s="151">
        <v>0</v>
      </c>
      <c r="I1434" s="151">
        <v>0</v>
      </c>
      <c r="J1434" s="172">
        <v>0.9</v>
      </c>
      <c r="K1434" s="154">
        <v>0</v>
      </c>
      <c r="L1434" s="154">
        <v>0</v>
      </c>
      <c r="M1434" s="154">
        <v>0</v>
      </c>
      <c r="N1434" s="207">
        <v>34</v>
      </c>
      <c r="O1434" s="153">
        <v>32</v>
      </c>
      <c r="P1434" s="153">
        <v>0</v>
      </c>
      <c r="Q1434" s="151">
        <v>0</v>
      </c>
      <c r="R1434" s="151">
        <v>0</v>
      </c>
      <c r="S1434" s="154">
        <v>0.941176470588235</v>
      </c>
      <c r="T1434" s="154">
        <v>0</v>
      </c>
      <c r="U1434" s="155">
        <v>0</v>
      </c>
      <c r="V1434" s="155">
        <v>0</v>
      </c>
      <c r="W1434" s="173">
        <v>0</v>
      </c>
      <c r="X1434" s="158">
        <v>0</v>
      </c>
      <c r="Y1434" s="208">
        <v>0</v>
      </c>
      <c r="Z1434" s="208">
        <v>0</v>
      </c>
      <c r="AA1434" s="208">
        <v>0</v>
      </c>
      <c r="AB1434" s="209">
        <v>0</v>
      </c>
      <c r="AC1434" s="155">
        <v>0</v>
      </c>
      <c r="AD1434" s="173">
        <v>0</v>
      </c>
    </row>
    <row r="1435" spans="1:30">
      <c r="A1435" s="175" t="s">
        <v>1085</v>
      </c>
      <c r="B1435" s="214" t="s">
        <v>1849</v>
      </c>
      <c r="C1435" s="214" t="s">
        <v>1436</v>
      </c>
      <c r="D1435" s="153">
        <v>38</v>
      </c>
      <c r="E1435" s="153">
        <v>38</v>
      </c>
      <c r="F1435" s="151">
        <v>35</v>
      </c>
      <c r="G1435" s="151">
        <v>35</v>
      </c>
      <c r="H1435" s="151">
        <v>32</v>
      </c>
      <c r="I1435" s="151">
        <v>32</v>
      </c>
      <c r="J1435" s="172">
        <v>0.9</v>
      </c>
      <c r="K1435" s="154">
        <v>1</v>
      </c>
      <c r="L1435" s="154">
        <v>1</v>
      </c>
      <c r="M1435" s="154">
        <v>1</v>
      </c>
      <c r="N1435" s="207">
        <v>878</v>
      </c>
      <c r="O1435" s="153">
        <v>851</v>
      </c>
      <c r="P1435" s="153">
        <v>38</v>
      </c>
      <c r="Q1435" s="151">
        <v>34</v>
      </c>
      <c r="R1435" s="151">
        <v>32</v>
      </c>
      <c r="S1435" s="154">
        <v>0.969248291571754</v>
      </c>
      <c r="T1435" s="154">
        <v>1</v>
      </c>
      <c r="U1435" s="155">
        <v>0.971428571428571</v>
      </c>
      <c r="V1435" s="155">
        <v>1</v>
      </c>
      <c r="W1435" s="173">
        <v>0.0285714285714286</v>
      </c>
      <c r="X1435" s="158">
        <v>241</v>
      </c>
      <c r="Y1435" s="208">
        <v>238</v>
      </c>
      <c r="Z1435" s="208">
        <v>257</v>
      </c>
      <c r="AA1435" s="208">
        <v>245</v>
      </c>
      <c r="AB1435" s="209">
        <v>0.987551867219917</v>
      </c>
      <c r="AC1435" s="155">
        <v>0.953307392996109</v>
      </c>
      <c r="AD1435" s="173">
        <v>0.0342444742238081</v>
      </c>
    </row>
    <row r="1436" spans="1:30">
      <c r="A1436" s="175" t="s">
        <v>1085</v>
      </c>
      <c r="B1436" s="214" t="s">
        <v>1849</v>
      </c>
      <c r="C1436" s="214" t="s">
        <v>1437</v>
      </c>
      <c r="D1436" s="153">
        <v>91</v>
      </c>
      <c r="E1436" s="153">
        <v>88</v>
      </c>
      <c r="F1436" s="151">
        <v>90</v>
      </c>
      <c r="G1436" s="151">
        <v>87</v>
      </c>
      <c r="H1436" s="151">
        <v>76</v>
      </c>
      <c r="I1436" s="151">
        <v>70</v>
      </c>
      <c r="J1436" s="172">
        <v>0.9</v>
      </c>
      <c r="K1436" s="154">
        <v>0.967032967032967</v>
      </c>
      <c r="L1436" s="154">
        <v>0.966666666666667</v>
      </c>
      <c r="M1436" s="154">
        <v>0.921052631578947</v>
      </c>
      <c r="N1436" s="207">
        <v>1951</v>
      </c>
      <c r="O1436" s="153">
        <v>1805</v>
      </c>
      <c r="P1436" s="153">
        <v>87</v>
      </c>
      <c r="Q1436" s="151">
        <v>85</v>
      </c>
      <c r="R1436" s="151">
        <v>68</v>
      </c>
      <c r="S1436" s="154">
        <v>0.92516658124039</v>
      </c>
      <c r="T1436" s="154">
        <v>0.956043956043956</v>
      </c>
      <c r="U1436" s="155">
        <v>0.944444444444444</v>
      </c>
      <c r="V1436" s="155">
        <v>0.894736842105263</v>
      </c>
      <c r="W1436" s="173">
        <v>0.0115995115995117</v>
      </c>
      <c r="X1436" s="158">
        <v>563</v>
      </c>
      <c r="Y1436" s="208">
        <v>512</v>
      </c>
      <c r="Z1436" s="208">
        <v>577</v>
      </c>
      <c r="AA1436" s="208">
        <v>531</v>
      </c>
      <c r="AB1436" s="209">
        <v>0.909413854351687</v>
      </c>
      <c r="AC1436" s="155">
        <v>0.920277296360485</v>
      </c>
      <c r="AD1436" s="173">
        <v>-0.0108634420087979</v>
      </c>
    </row>
    <row r="1437" spans="1:30">
      <c r="A1437" s="175" t="s">
        <v>1085</v>
      </c>
      <c r="B1437" s="214" t="s">
        <v>1849</v>
      </c>
      <c r="C1437" s="214" t="s">
        <v>1438</v>
      </c>
      <c r="D1437" s="153">
        <v>26</v>
      </c>
      <c r="E1437" s="153">
        <v>26</v>
      </c>
      <c r="F1437" s="151">
        <v>27</v>
      </c>
      <c r="G1437" s="151">
        <v>27</v>
      </c>
      <c r="H1437" s="151">
        <v>21</v>
      </c>
      <c r="I1437" s="151">
        <v>21</v>
      </c>
      <c r="J1437" s="172">
        <v>0.9</v>
      </c>
      <c r="K1437" s="154">
        <v>1</v>
      </c>
      <c r="L1437" s="154">
        <v>1</v>
      </c>
      <c r="M1437" s="154">
        <v>1</v>
      </c>
      <c r="N1437" s="207">
        <v>572</v>
      </c>
      <c r="O1437" s="153">
        <v>562</v>
      </c>
      <c r="P1437" s="153">
        <v>25</v>
      </c>
      <c r="Q1437" s="151">
        <v>27</v>
      </c>
      <c r="R1437" s="151">
        <v>21</v>
      </c>
      <c r="S1437" s="154">
        <v>0.982517482517482</v>
      </c>
      <c r="T1437" s="154">
        <v>0.961538461538462</v>
      </c>
      <c r="U1437" s="155">
        <v>1</v>
      </c>
      <c r="V1437" s="155">
        <v>1</v>
      </c>
      <c r="W1437" s="173">
        <v>-0.0384615384615384</v>
      </c>
      <c r="X1437" s="158">
        <v>166</v>
      </c>
      <c r="Y1437" s="208">
        <v>164</v>
      </c>
      <c r="Z1437" s="208">
        <v>165</v>
      </c>
      <c r="AA1437" s="208">
        <v>162</v>
      </c>
      <c r="AB1437" s="209">
        <v>0.987951807228916</v>
      </c>
      <c r="AC1437" s="155">
        <v>0.981818181818182</v>
      </c>
      <c r="AD1437" s="173">
        <v>0.00613362541073381</v>
      </c>
    </row>
    <row r="1438" spans="1:30">
      <c r="A1438" s="175" t="s">
        <v>1085</v>
      </c>
      <c r="B1438" s="214" t="s">
        <v>1849</v>
      </c>
      <c r="C1438" s="214" t="s">
        <v>1439</v>
      </c>
      <c r="D1438" s="153">
        <v>65</v>
      </c>
      <c r="E1438" s="153">
        <v>64</v>
      </c>
      <c r="F1438" s="151">
        <v>65</v>
      </c>
      <c r="G1438" s="151">
        <v>64</v>
      </c>
      <c r="H1438" s="151">
        <v>54</v>
      </c>
      <c r="I1438" s="151">
        <v>54</v>
      </c>
      <c r="J1438" s="172">
        <v>0.9</v>
      </c>
      <c r="K1438" s="154">
        <v>0.984615384615385</v>
      </c>
      <c r="L1438" s="154">
        <v>0.984615384615385</v>
      </c>
      <c r="M1438" s="154">
        <v>1</v>
      </c>
      <c r="N1438" s="207">
        <v>1447</v>
      </c>
      <c r="O1438" s="153">
        <v>1420</v>
      </c>
      <c r="P1438" s="153">
        <v>64</v>
      </c>
      <c r="Q1438" s="151">
        <v>64</v>
      </c>
      <c r="R1438" s="151">
        <v>54</v>
      </c>
      <c r="S1438" s="154">
        <v>0.981340704906704</v>
      </c>
      <c r="T1438" s="154">
        <v>0.984615384615385</v>
      </c>
      <c r="U1438" s="155">
        <v>0.984615384615385</v>
      </c>
      <c r="V1438" s="155">
        <v>1</v>
      </c>
      <c r="W1438" s="173">
        <v>0</v>
      </c>
      <c r="X1438" s="158">
        <v>414</v>
      </c>
      <c r="Y1438" s="208">
        <v>411</v>
      </c>
      <c r="Z1438" s="208">
        <v>420</v>
      </c>
      <c r="AA1438" s="208">
        <v>410</v>
      </c>
      <c r="AB1438" s="209">
        <v>0.992753623188406</v>
      </c>
      <c r="AC1438" s="155">
        <v>0.976190476190476</v>
      </c>
      <c r="AD1438" s="173">
        <v>0.0165631469979296</v>
      </c>
    </row>
    <row r="1439" spans="1:30">
      <c r="A1439" s="175" t="s">
        <v>1085</v>
      </c>
      <c r="B1439" s="214" t="s">
        <v>1849</v>
      </c>
      <c r="C1439" s="214" t="s">
        <v>1440</v>
      </c>
      <c r="D1439" s="153">
        <v>125</v>
      </c>
      <c r="E1439" s="153">
        <v>122</v>
      </c>
      <c r="F1439" s="151">
        <v>124</v>
      </c>
      <c r="G1439" s="151">
        <v>122</v>
      </c>
      <c r="H1439" s="151">
        <v>104</v>
      </c>
      <c r="I1439" s="151">
        <v>99</v>
      </c>
      <c r="J1439" s="172">
        <v>0.9</v>
      </c>
      <c r="K1439" s="154">
        <v>0.976</v>
      </c>
      <c r="L1439" s="154">
        <v>0.983870967741935</v>
      </c>
      <c r="M1439" s="154">
        <v>0.951923076923077</v>
      </c>
      <c r="N1439" s="207">
        <v>2675</v>
      </c>
      <c r="O1439" s="153">
        <v>2535</v>
      </c>
      <c r="P1439" s="153">
        <v>120</v>
      </c>
      <c r="Q1439" s="151">
        <v>119</v>
      </c>
      <c r="R1439" s="151">
        <v>96</v>
      </c>
      <c r="S1439" s="154">
        <v>0.947663551401869</v>
      </c>
      <c r="T1439" s="154">
        <v>0.96</v>
      </c>
      <c r="U1439" s="155">
        <v>0.959677419354839</v>
      </c>
      <c r="V1439" s="155">
        <v>0.923076923076923</v>
      </c>
      <c r="W1439" s="173">
        <v>0.000322580645161219</v>
      </c>
      <c r="X1439" s="158">
        <v>780</v>
      </c>
      <c r="Y1439" s="208">
        <v>738</v>
      </c>
      <c r="Z1439" s="208">
        <v>784</v>
      </c>
      <c r="AA1439" s="208">
        <v>754</v>
      </c>
      <c r="AB1439" s="209">
        <v>0.946153846153846</v>
      </c>
      <c r="AC1439" s="155">
        <v>0.961734693877551</v>
      </c>
      <c r="AD1439" s="173">
        <v>-0.0155808477237049</v>
      </c>
    </row>
    <row r="1440" spans="1:30">
      <c r="A1440" s="175" t="s">
        <v>1085</v>
      </c>
      <c r="B1440" s="214" t="s">
        <v>1850</v>
      </c>
      <c r="C1440" s="214" t="s">
        <v>1441</v>
      </c>
      <c r="D1440" s="153">
        <v>79</v>
      </c>
      <c r="E1440" s="153">
        <v>78</v>
      </c>
      <c r="F1440" s="151">
        <v>79</v>
      </c>
      <c r="G1440" s="151">
        <v>79</v>
      </c>
      <c r="H1440" s="151">
        <v>66</v>
      </c>
      <c r="I1440" s="151">
        <v>63</v>
      </c>
      <c r="J1440" s="172">
        <v>0.9</v>
      </c>
      <c r="K1440" s="154">
        <v>0.987341772151899</v>
      </c>
      <c r="L1440" s="154">
        <v>1</v>
      </c>
      <c r="M1440" s="154">
        <v>0.954545454545455</v>
      </c>
      <c r="N1440" s="207">
        <v>1719</v>
      </c>
      <c r="O1440" s="153">
        <v>1606</v>
      </c>
      <c r="P1440" s="153">
        <v>76</v>
      </c>
      <c r="Q1440" s="151">
        <v>76</v>
      </c>
      <c r="R1440" s="151">
        <v>61</v>
      </c>
      <c r="S1440" s="154">
        <v>0.934264107038976</v>
      </c>
      <c r="T1440" s="154">
        <v>0.962025316455696</v>
      </c>
      <c r="U1440" s="155">
        <v>0.962025316455696</v>
      </c>
      <c r="V1440" s="155">
        <v>0.924242424242424</v>
      </c>
      <c r="W1440" s="173">
        <v>0</v>
      </c>
      <c r="X1440" s="158">
        <v>495</v>
      </c>
      <c r="Y1440" s="208">
        <v>472</v>
      </c>
      <c r="Z1440" s="208">
        <v>504</v>
      </c>
      <c r="AA1440" s="208">
        <v>465</v>
      </c>
      <c r="AB1440" s="209">
        <v>0.953535353535354</v>
      </c>
      <c r="AC1440" s="155">
        <v>0.922619047619048</v>
      </c>
      <c r="AD1440" s="173">
        <v>0.0309163059163059</v>
      </c>
    </row>
    <row r="1441" spans="1:30">
      <c r="A1441" s="175" t="s">
        <v>1085</v>
      </c>
      <c r="B1441" s="214" t="s">
        <v>1850</v>
      </c>
      <c r="C1441" s="214" t="s">
        <v>1442</v>
      </c>
      <c r="D1441" s="153">
        <v>77</v>
      </c>
      <c r="E1441" s="153">
        <v>74</v>
      </c>
      <c r="F1441" s="151">
        <v>76</v>
      </c>
      <c r="G1441" s="151">
        <v>74</v>
      </c>
      <c r="H1441" s="151">
        <v>63</v>
      </c>
      <c r="I1441" s="151">
        <v>60</v>
      </c>
      <c r="J1441" s="172">
        <v>0.9</v>
      </c>
      <c r="K1441" s="154">
        <v>0.961038961038961</v>
      </c>
      <c r="L1441" s="154">
        <v>0.973684210526316</v>
      </c>
      <c r="M1441" s="154">
        <v>0.952380952380952</v>
      </c>
      <c r="N1441" s="207">
        <v>1666</v>
      </c>
      <c r="O1441" s="153">
        <v>1562</v>
      </c>
      <c r="P1441" s="153">
        <v>72</v>
      </c>
      <c r="Q1441" s="151">
        <v>72</v>
      </c>
      <c r="R1441" s="151">
        <v>59</v>
      </c>
      <c r="S1441" s="154">
        <v>0.937575030012005</v>
      </c>
      <c r="T1441" s="154">
        <v>0.935064935064935</v>
      </c>
      <c r="U1441" s="155">
        <v>0.947368421052632</v>
      </c>
      <c r="V1441" s="155">
        <v>0.936507936507937</v>
      </c>
      <c r="W1441" s="173">
        <v>-0.0123034859876965</v>
      </c>
      <c r="X1441" s="158">
        <v>466</v>
      </c>
      <c r="Y1441" s="208">
        <v>439</v>
      </c>
      <c r="Z1441" s="208">
        <v>482</v>
      </c>
      <c r="AA1441" s="208">
        <v>448</v>
      </c>
      <c r="AB1441" s="209">
        <v>0.94206008583691</v>
      </c>
      <c r="AC1441" s="155">
        <v>0.929460580912863</v>
      </c>
      <c r="AD1441" s="173">
        <v>0.0125995049240468</v>
      </c>
    </row>
    <row r="1442" spans="1:30">
      <c r="A1442" s="175" t="s">
        <v>1085</v>
      </c>
      <c r="B1442" s="214" t="s">
        <v>1850</v>
      </c>
      <c r="C1442" s="214" t="s">
        <v>1443</v>
      </c>
      <c r="D1442" s="153">
        <v>26</v>
      </c>
      <c r="E1442" s="153">
        <v>26</v>
      </c>
      <c r="F1442" s="151">
        <v>26</v>
      </c>
      <c r="G1442" s="151">
        <v>26</v>
      </c>
      <c r="H1442" s="151">
        <v>21</v>
      </c>
      <c r="I1442" s="151">
        <v>21</v>
      </c>
      <c r="J1442" s="172">
        <v>0.9</v>
      </c>
      <c r="K1442" s="154">
        <v>1</v>
      </c>
      <c r="L1442" s="154">
        <v>1</v>
      </c>
      <c r="M1442" s="154">
        <v>1</v>
      </c>
      <c r="N1442" s="207">
        <v>550</v>
      </c>
      <c r="O1442" s="153">
        <v>542</v>
      </c>
      <c r="P1442" s="153">
        <v>26</v>
      </c>
      <c r="Q1442" s="151">
        <v>26</v>
      </c>
      <c r="R1442" s="151">
        <v>21</v>
      </c>
      <c r="S1442" s="154">
        <v>0.985454545454545</v>
      </c>
      <c r="T1442" s="154">
        <v>1</v>
      </c>
      <c r="U1442" s="155">
        <v>1</v>
      </c>
      <c r="V1442" s="155">
        <v>1</v>
      </c>
      <c r="W1442" s="173">
        <v>0</v>
      </c>
      <c r="X1442" s="158">
        <v>158</v>
      </c>
      <c r="Y1442" s="208">
        <v>157</v>
      </c>
      <c r="Z1442" s="208">
        <v>156</v>
      </c>
      <c r="AA1442" s="208">
        <v>156</v>
      </c>
      <c r="AB1442" s="209">
        <v>0.993670886075949</v>
      </c>
      <c r="AC1442" s="155">
        <v>1</v>
      </c>
      <c r="AD1442" s="173">
        <v>-0.00632911392405067</v>
      </c>
    </row>
    <row r="1443" spans="1:30">
      <c r="A1443" s="175" t="s">
        <v>1085</v>
      </c>
      <c r="B1443" s="214" t="s">
        <v>1850</v>
      </c>
      <c r="C1443" s="214" t="s">
        <v>1444</v>
      </c>
      <c r="D1443" s="153">
        <v>28</v>
      </c>
      <c r="E1443" s="153">
        <v>28</v>
      </c>
      <c r="F1443" s="151">
        <v>31</v>
      </c>
      <c r="G1443" s="151">
        <v>31</v>
      </c>
      <c r="H1443" s="151">
        <v>29</v>
      </c>
      <c r="I1443" s="151">
        <v>29</v>
      </c>
      <c r="J1443" s="172">
        <v>0.9</v>
      </c>
      <c r="K1443" s="154">
        <v>1</v>
      </c>
      <c r="L1443" s="154">
        <v>1</v>
      </c>
      <c r="M1443" s="154">
        <v>1</v>
      </c>
      <c r="N1443" s="207">
        <v>691</v>
      </c>
      <c r="O1443" s="153">
        <v>678</v>
      </c>
      <c r="P1443" s="153">
        <v>27</v>
      </c>
      <c r="Q1443" s="151">
        <v>31</v>
      </c>
      <c r="R1443" s="151">
        <v>29</v>
      </c>
      <c r="S1443" s="154">
        <v>0.981186685962373</v>
      </c>
      <c r="T1443" s="154">
        <v>0.964285714285714</v>
      </c>
      <c r="U1443" s="155">
        <v>1</v>
      </c>
      <c r="V1443" s="155">
        <v>1</v>
      </c>
      <c r="W1443" s="173">
        <v>-0.0357142857142857</v>
      </c>
      <c r="X1443" s="158">
        <v>197</v>
      </c>
      <c r="Y1443" s="208">
        <v>193</v>
      </c>
      <c r="Z1443" s="208">
        <v>201</v>
      </c>
      <c r="AA1443" s="208">
        <v>199</v>
      </c>
      <c r="AB1443" s="209">
        <v>0.979695431472081</v>
      </c>
      <c r="AC1443" s="155">
        <v>0.990049751243781</v>
      </c>
      <c r="AD1443" s="173">
        <v>-0.0103543197716999</v>
      </c>
    </row>
    <row r="1444" spans="1:30">
      <c r="A1444" s="175" t="s">
        <v>1085</v>
      </c>
      <c r="B1444" s="214" t="s">
        <v>1850</v>
      </c>
      <c r="C1444" s="214" t="s">
        <v>1445</v>
      </c>
      <c r="D1444" s="153">
        <v>49</v>
      </c>
      <c r="E1444" s="153">
        <v>47</v>
      </c>
      <c r="F1444" s="151">
        <v>47</v>
      </c>
      <c r="G1444" s="151">
        <v>45</v>
      </c>
      <c r="H1444" s="151">
        <v>41</v>
      </c>
      <c r="I1444" s="151">
        <v>40</v>
      </c>
      <c r="J1444" s="172">
        <v>0.9</v>
      </c>
      <c r="K1444" s="154">
        <v>0.959183673469388</v>
      </c>
      <c r="L1444" s="154">
        <v>0.957446808510638</v>
      </c>
      <c r="M1444" s="154">
        <v>0.975609756097561</v>
      </c>
      <c r="N1444" s="207">
        <v>1072</v>
      </c>
      <c r="O1444" s="153">
        <v>1011</v>
      </c>
      <c r="P1444" s="153">
        <v>46</v>
      </c>
      <c r="Q1444" s="151">
        <v>42</v>
      </c>
      <c r="R1444" s="151">
        <v>40</v>
      </c>
      <c r="S1444" s="154">
        <v>0.943097014925373</v>
      </c>
      <c r="T1444" s="154">
        <v>0.938775510204082</v>
      </c>
      <c r="U1444" s="155">
        <v>0.893617021276596</v>
      </c>
      <c r="V1444" s="155">
        <v>0.975609756097561</v>
      </c>
      <c r="W1444" s="173">
        <v>0.045158488927486</v>
      </c>
      <c r="X1444" s="158">
        <v>305</v>
      </c>
      <c r="Y1444" s="208">
        <v>284</v>
      </c>
      <c r="Z1444" s="208">
        <v>316</v>
      </c>
      <c r="AA1444" s="208">
        <v>299</v>
      </c>
      <c r="AB1444" s="209">
        <v>0.931147540983607</v>
      </c>
      <c r="AC1444" s="155">
        <v>0.94620253164557</v>
      </c>
      <c r="AD1444" s="173">
        <v>-0.0150549906619631</v>
      </c>
    </row>
    <row r="1445" spans="1:30">
      <c r="A1445" s="175" t="s">
        <v>1085</v>
      </c>
      <c r="B1445" s="214" t="s">
        <v>1850</v>
      </c>
      <c r="C1445" s="214" t="s">
        <v>1446</v>
      </c>
      <c r="D1445" s="153">
        <v>0</v>
      </c>
      <c r="E1445" s="153">
        <v>0</v>
      </c>
      <c r="F1445" s="151">
        <v>0</v>
      </c>
      <c r="G1445" s="151">
        <v>0</v>
      </c>
      <c r="H1445" s="151">
        <v>0</v>
      </c>
      <c r="I1445" s="151">
        <v>0</v>
      </c>
      <c r="J1445" s="172">
        <v>0.9</v>
      </c>
      <c r="K1445" s="154">
        <v>0</v>
      </c>
      <c r="L1445" s="154">
        <v>0</v>
      </c>
      <c r="M1445" s="154">
        <v>0</v>
      </c>
      <c r="N1445" s="207">
        <v>0</v>
      </c>
      <c r="O1445" s="153">
        <v>0</v>
      </c>
      <c r="P1445" s="153">
        <v>0</v>
      </c>
      <c r="Q1445" s="151">
        <v>0</v>
      </c>
      <c r="R1445" s="151">
        <v>0</v>
      </c>
      <c r="S1445" s="154">
        <v>0</v>
      </c>
      <c r="T1445" s="154">
        <v>0</v>
      </c>
      <c r="U1445" s="155">
        <v>0</v>
      </c>
      <c r="V1445" s="155">
        <v>0</v>
      </c>
      <c r="W1445" s="173">
        <v>0</v>
      </c>
      <c r="X1445" s="158">
        <v>0</v>
      </c>
      <c r="Y1445" s="208">
        <v>0</v>
      </c>
      <c r="Z1445" s="208">
        <v>0</v>
      </c>
      <c r="AA1445" s="208">
        <v>0</v>
      </c>
      <c r="AB1445" s="209">
        <v>0</v>
      </c>
      <c r="AC1445" s="155">
        <v>0</v>
      </c>
      <c r="AD1445" s="173">
        <v>0</v>
      </c>
    </row>
    <row r="1446" spans="1:30">
      <c r="A1446" s="175" t="s">
        <v>1085</v>
      </c>
      <c r="B1446" s="214" t="s">
        <v>1850</v>
      </c>
      <c r="C1446" s="214" t="s">
        <v>1447</v>
      </c>
      <c r="D1446" s="153">
        <v>69</v>
      </c>
      <c r="E1446" s="153">
        <v>68</v>
      </c>
      <c r="F1446" s="151">
        <v>72</v>
      </c>
      <c r="G1446" s="151">
        <v>71</v>
      </c>
      <c r="H1446" s="151">
        <v>51</v>
      </c>
      <c r="I1446" s="151">
        <v>48</v>
      </c>
      <c r="J1446" s="172">
        <v>0.9</v>
      </c>
      <c r="K1446" s="154">
        <v>0.985507246376812</v>
      </c>
      <c r="L1446" s="154">
        <v>0.986111111111111</v>
      </c>
      <c r="M1446" s="154">
        <v>0.941176470588235</v>
      </c>
      <c r="N1446" s="207">
        <v>1510</v>
      </c>
      <c r="O1446" s="153">
        <v>1395</v>
      </c>
      <c r="P1446" s="153">
        <v>66</v>
      </c>
      <c r="Q1446" s="151">
        <v>64</v>
      </c>
      <c r="R1446" s="151">
        <v>47</v>
      </c>
      <c r="S1446" s="154">
        <v>0.923841059602649</v>
      </c>
      <c r="T1446" s="154">
        <v>0.956521739130435</v>
      </c>
      <c r="U1446" s="155">
        <v>0.888888888888889</v>
      </c>
      <c r="V1446" s="155">
        <v>0.92156862745098</v>
      </c>
      <c r="W1446" s="173">
        <v>0.067632850241546</v>
      </c>
      <c r="X1446" s="158">
        <v>428</v>
      </c>
      <c r="Y1446" s="208">
        <v>399</v>
      </c>
      <c r="Z1446" s="208">
        <v>437</v>
      </c>
      <c r="AA1446" s="208">
        <v>394</v>
      </c>
      <c r="AB1446" s="209">
        <v>0.932242990654206</v>
      </c>
      <c r="AC1446" s="155">
        <v>0.901601830663616</v>
      </c>
      <c r="AD1446" s="173">
        <v>0.03064115999059</v>
      </c>
    </row>
    <row r="1447" spans="1:30">
      <c r="A1447" s="175" t="s">
        <v>1085</v>
      </c>
      <c r="B1447" s="214" t="s">
        <v>1850</v>
      </c>
      <c r="C1447" s="214" t="s">
        <v>1448</v>
      </c>
      <c r="D1447" s="153">
        <v>55</v>
      </c>
      <c r="E1447" s="153">
        <v>53</v>
      </c>
      <c r="F1447" s="151">
        <v>57</v>
      </c>
      <c r="G1447" s="151">
        <v>55</v>
      </c>
      <c r="H1447" s="151">
        <v>48</v>
      </c>
      <c r="I1447" s="151">
        <v>46</v>
      </c>
      <c r="J1447" s="172">
        <v>0.9</v>
      </c>
      <c r="K1447" s="154">
        <v>0.963636363636364</v>
      </c>
      <c r="L1447" s="154">
        <v>0.964912280701754</v>
      </c>
      <c r="M1447" s="154">
        <v>0.958333333333333</v>
      </c>
      <c r="N1447" s="207">
        <v>1229</v>
      </c>
      <c r="O1447" s="153">
        <v>1151</v>
      </c>
      <c r="P1447" s="153">
        <v>52</v>
      </c>
      <c r="Q1447" s="151">
        <v>55</v>
      </c>
      <c r="R1447" s="151">
        <v>46</v>
      </c>
      <c r="S1447" s="154">
        <v>0.93653376729048</v>
      </c>
      <c r="T1447" s="154">
        <v>0.945454545454545</v>
      </c>
      <c r="U1447" s="155">
        <v>0.964912280701754</v>
      </c>
      <c r="V1447" s="155">
        <v>0.958333333333333</v>
      </c>
      <c r="W1447" s="173">
        <v>-0.019457735247209</v>
      </c>
      <c r="X1447" s="158">
        <v>358</v>
      </c>
      <c r="Y1447" s="208">
        <v>339</v>
      </c>
      <c r="Z1447" s="208">
        <v>348</v>
      </c>
      <c r="AA1447" s="208">
        <v>330</v>
      </c>
      <c r="AB1447" s="209">
        <v>0.946927374301676</v>
      </c>
      <c r="AC1447" s="155">
        <v>0.948275862068966</v>
      </c>
      <c r="AD1447" s="173">
        <v>-0.00134848776728957</v>
      </c>
    </row>
    <row r="1448" spans="1:30">
      <c r="A1448" s="175" t="s">
        <v>1085</v>
      </c>
      <c r="B1448" s="214" t="s">
        <v>1850</v>
      </c>
      <c r="C1448" s="214" t="s">
        <v>1449</v>
      </c>
      <c r="D1448" s="153">
        <v>64</v>
      </c>
      <c r="E1448" s="153">
        <v>61</v>
      </c>
      <c r="F1448" s="151">
        <v>62</v>
      </c>
      <c r="G1448" s="151">
        <v>61</v>
      </c>
      <c r="H1448" s="151">
        <v>57</v>
      </c>
      <c r="I1448" s="151">
        <v>54</v>
      </c>
      <c r="J1448" s="172">
        <v>0.9</v>
      </c>
      <c r="K1448" s="154">
        <v>0.953125</v>
      </c>
      <c r="L1448" s="154">
        <v>0.983870967741935</v>
      </c>
      <c r="M1448" s="154">
        <v>0.947368421052632</v>
      </c>
      <c r="N1448" s="207">
        <v>1441</v>
      </c>
      <c r="O1448" s="153">
        <v>1322</v>
      </c>
      <c r="P1448" s="153">
        <v>56</v>
      </c>
      <c r="Q1448" s="151">
        <v>59</v>
      </c>
      <c r="R1448" s="151">
        <v>52</v>
      </c>
      <c r="S1448" s="154">
        <v>0.917418459403192</v>
      </c>
      <c r="T1448" s="154">
        <v>0.875</v>
      </c>
      <c r="U1448" s="155">
        <v>0.951612903225806</v>
      </c>
      <c r="V1448" s="155">
        <v>0.912280701754386</v>
      </c>
      <c r="W1448" s="173">
        <v>-0.0766129032258065</v>
      </c>
      <c r="X1448" s="158">
        <v>409</v>
      </c>
      <c r="Y1448" s="208">
        <v>370</v>
      </c>
      <c r="Z1448" s="208">
        <v>430</v>
      </c>
      <c r="AA1448" s="208">
        <v>393</v>
      </c>
      <c r="AB1448" s="209">
        <v>0.904645476772616</v>
      </c>
      <c r="AC1448" s="155">
        <v>0.913953488372093</v>
      </c>
      <c r="AD1448" s="173">
        <v>-0.00930801159947692</v>
      </c>
    </row>
    <row r="1449" spans="1:30">
      <c r="A1449" s="175" t="s">
        <v>1085</v>
      </c>
      <c r="B1449" s="214" t="s">
        <v>1850</v>
      </c>
      <c r="C1449" s="214" t="s">
        <v>1450</v>
      </c>
      <c r="D1449" s="153">
        <v>62</v>
      </c>
      <c r="E1449" s="153">
        <v>61</v>
      </c>
      <c r="F1449" s="151">
        <v>60</v>
      </c>
      <c r="G1449" s="151">
        <v>60</v>
      </c>
      <c r="H1449" s="151">
        <v>56</v>
      </c>
      <c r="I1449" s="151">
        <v>56</v>
      </c>
      <c r="J1449" s="172">
        <v>0.9</v>
      </c>
      <c r="K1449" s="154">
        <v>0.983870967741935</v>
      </c>
      <c r="L1449" s="154">
        <v>1</v>
      </c>
      <c r="M1449" s="154">
        <v>1</v>
      </c>
      <c r="N1449" s="207">
        <v>1400</v>
      </c>
      <c r="O1449" s="153">
        <v>1321</v>
      </c>
      <c r="P1449" s="153">
        <v>61</v>
      </c>
      <c r="Q1449" s="151">
        <v>56</v>
      </c>
      <c r="R1449" s="151">
        <v>55</v>
      </c>
      <c r="S1449" s="154">
        <v>0.943571428571429</v>
      </c>
      <c r="T1449" s="154">
        <v>0.983870967741935</v>
      </c>
      <c r="U1449" s="155">
        <v>0.933333333333333</v>
      </c>
      <c r="V1449" s="155">
        <v>0.982142857142857</v>
      </c>
      <c r="W1449" s="173">
        <v>0.0505376344086022</v>
      </c>
      <c r="X1449" s="158">
        <v>404</v>
      </c>
      <c r="Y1449" s="208">
        <v>377</v>
      </c>
      <c r="Z1449" s="208">
        <v>409</v>
      </c>
      <c r="AA1449" s="208">
        <v>385</v>
      </c>
      <c r="AB1449" s="209">
        <v>0.933168316831683</v>
      </c>
      <c r="AC1449" s="155">
        <v>0.941320293398533</v>
      </c>
      <c r="AD1449" s="173">
        <v>-0.00815197656684974</v>
      </c>
    </row>
    <row r="1450" spans="1:30">
      <c r="A1450" s="175" t="s">
        <v>1085</v>
      </c>
      <c r="B1450" s="214" t="s">
        <v>1850</v>
      </c>
      <c r="C1450" s="214" t="s">
        <v>1451</v>
      </c>
      <c r="D1450" s="153">
        <v>58</v>
      </c>
      <c r="E1450" s="153">
        <v>58</v>
      </c>
      <c r="F1450" s="151">
        <v>60</v>
      </c>
      <c r="G1450" s="151">
        <v>60</v>
      </c>
      <c r="H1450" s="151">
        <v>50</v>
      </c>
      <c r="I1450" s="151">
        <v>45</v>
      </c>
      <c r="J1450" s="172">
        <v>0.9</v>
      </c>
      <c r="K1450" s="154">
        <v>1</v>
      </c>
      <c r="L1450" s="154">
        <v>1</v>
      </c>
      <c r="M1450" s="154">
        <v>0.9</v>
      </c>
      <c r="N1450" s="207">
        <v>1310</v>
      </c>
      <c r="O1450" s="153">
        <v>1234</v>
      </c>
      <c r="P1450" s="153">
        <v>57</v>
      </c>
      <c r="Q1450" s="151">
        <v>60</v>
      </c>
      <c r="R1450" s="151">
        <v>45</v>
      </c>
      <c r="S1450" s="154">
        <v>0.941984732824428</v>
      </c>
      <c r="T1450" s="154">
        <v>0.982758620689655</v>
      </c>
      <c r="U1450" s="155">
        <v>1</v>
      </c>
      <c r="V1450" s="155">
        <v>0.9</v>
      </c>
      <c r="W1450" s="173">
        <v>-0.0172413793103449</v>
      </c>
      <c r="X1450" s="158">
        <v>372</v>
      </c>
      <c r="Y1450" s="208">
        <v>349</v>
      </c>
      <c r="Z1450" s="208">
        <v>379</v>
      </c>
      <c r="AA1450" s="208">
        <v>357</v>
      </c>
      <c r="AB1450" s="209">
        <v>0.938172043010753</v>
      </c>
      <c r="AC1450" s="155">
        <v>0.941952506596306</v>
      </c>
      <c r="AD1450" s="173">
        <v>-0.00378046358555328</v>
      </c>
    </row>
    <row r="1451" spans="1:30">
      <c r="A1451" s="175" t="s">
        <v>1085</v>
      </c>
      <c r="B1451" s="214" t="s">
        <v>33</v>
      </c>
      <c r="C1451" s="214" t="s">
        <v>1453</v>
      </c>
      <c r="D1451" s="153">
        <v>0</v>
      </c>
      <c r="E1451" s="153">
        <v>0</v>
      </c>
      <c r="F1451" s="151">
        <v>0</v>
      </c>
      <c r="G1451" s="151">
        <v>0</v>
      </c>
      <c r="H1451" s="151">
        <v>0</v>
      </c>
      <c r="I1451" s="151">
        <v>0</v>
      </c>
      <c r="J1451" s="172">
        <v>0.9</v>
      </c>
      <c r="K1451" s="154">
        <v>0</v>
      </c>
      <c r="L1451" s="154">
        <v>0</v>
      </c>
      <c r="M1451" s="154">
        <v>0</v>
      </c>
      <c r="N1451" s="207">
        <v>0</v>
      </c>
      <c r="O1451" s="153">
        <v>0</v>
      </c>
      <c r="P1451" s="153">
        <v>0</v>
      </c>
      <c r="Q1451" s="151">
        <v>0</v>
      </c>
      <c r="R1451" s="151">
        <v>0</v>
      </c>
      <c r="S1451" s="154">
        <v>0</v>
      </c>
      <c r="T1451" s="154">
        <v>0</v>
      </c>
      <c r="U1451" s="155">
        <v>0</v>
      </c>
      <c r="V1451" s="155">
        <v>0</v>
      </c>
      <c r="W1451" s="173">
        <v>0</v>
      </c>
      <c r="X1451" s="158">
        <v>0</v>
      </c>
      <c r="Y1451" s="208">
        <v>0</v>
      </c>
      <c r="Z1451" s="208">
        <v>0</v>
      </c>
      <c r="AA1451" s="208">
        <v>0</v>
      </c>
      <c r="AB1451" s="209">
        <v>0</v>
      </c>
      <c r="AC1451" s="155">
        <v>0</v>
      </c>
      <c r="AD1451" s="173">
        <v>0</v>
      </c>
    </row>
    <row r="1452" spans="1:30">
      <c r="A1452" s="175" t="s">
        <v>1085</v>
      </c>
      <c r="B1452" s="214" t="s">
        <v>33</v>
      </c>
      <c r="C1452" s="214" t="s">
        <v>1454</v>
      </c>
      <c r="D1452" s="153">
        <v>0</v>
      </c>
      <c r="E1452" s="153">
        <v>0</v>
      </c>
      <c r="F1452" s="151">
        <v>0</v>
      </c>
      <c r="G1452" s="151">
        <v>0</v>
      </c>
      <c r="H1452" s="151">
        <v>0</v>
      </c>
      <c r="I1452" s="151">
        <v>0</v>
      </c>
      <c r="J1452" s="172">
        <v>0.9</v>
      </c>
      <c r="K1452" s="154">
        <v>0</v>
      </c>
      <c r="L1452" s="154">
        <v>0</v>
      </c>
      <c r="M1452" s="154">
        <v>0</v>
      </c>
      <c r="N1452" s="207">
        <v>0</v>
      </c>
      <c r="O1452" s="153">
        <v>0</v>
      </c>
      <c r="P1452" s="153">
        <v>0</v>
      </c>
      <c r="Q1452" s="151">
        <v>0</v>
      </c>
      <c r="R1452" s="151">
        <v>0</v>
      </c>
      <c r="S1452" s="154">
        <v>0</v>
      </c>
      <c r="T1452" s="154">
        <v>0</v>
      </c>
      <c r="U1452" s="155">
        <v>0</v>
      </c>
      <c r="V1452" s="155">
        <v>0</v>
      </c>
      <c r="W1452" s="173">
        <v>0</v>
      </c>
      <c r="X1452" s="158">
        <v>0</v>
      </c>
      <c r="Y1452" s="208">
        <v>0</v>
      </c>
      <c r="Z1452" s="208">
        <v>0</v>
      </c>
      <c r="AA1452" s="208">
        <v>0</v>
      </c>
      <c r="AB1452" s="209">
        <v>0</v>
      </c>
      <c r="AC1452" s="155">
        <v>0</v>
      </c>
      <c r="AD1452" s="173">
        <v>0</v>
      </c>
    </row>
    <row r="1453" spans="1:30">
      <c r="A1453" s="175" t="s">
        <v>1455</v>
      </c>
      <c r="B1453" s="214" t="s">
        <v>1851</v>
      </c>
      <c r="C1453" s="214" t="s">
        <v>1457</v>
      </c>
      <c r="D1453" s="153">
        <v>0</v>
      </c>
      <c r="E1453" s="153">
        <v>0</v>
      </c>
      <c r="F1453" s="151">
        <v>0</v>
      </c>
      <c r="G1453" s="151">
        <v>0</v>
      </c>
      <c r="H1453" s="151">
        <v>0</v>
      </c>
      <c r="I1453" s="151">
        <v>0</v>
      </c>
      <c r="J1453" s="172">
        <v>0.9</v>
      </c>
      <c r="K1453" s="154">
        <v>0</v>
      </c>
      <c r="L1453" s="154">
        <v>0</v>
      </c>
      <c r="M1453" s="154">
        <v>0</v>
      </c>
      <c r="N1453" s="207">
        <v>0</v>
      </c>
      <c r="O1453" s="153">
        <v>0</v>
      </c>
      <c r="P1453" s="153">
        <v>0</v>
      </c>
      <c r="Q1453" s="151">
        <v>0</v>
      </c>
      <c r="R1453" s="151">
        <v>0</v>
      </c>
      <c r="S1453" s="154">
        <v>0</v>
      </c>
      <c r="T1453" s="154">
        <v>0</v>
      </c>
      <c r="U1453" s="155">
        <v>0</v>
      </c>
      <c r="V1453" s="155">
        <v>0</v>
      </c>
      <c r="W1453" s="173">
        <v>0</v>
      </c>
      <c r="X1453" s="158">
        <v>0</v>
      </c>
      <c r="Y1453" s="208">
        <v>0</v>
      </c>
      <c r="Z1453" s="208">
        <v>0</v>
      </c>
      <c r="AA1453" s="208">
        <v>0</v>
      </c>
      <c r="AB1453" s="209">
        <v>0</v>
      </c>
      <c r="AC1453" s="155">
        <v>0</v>
      </c>
      <c r="AD1453" s="173">
        <v>0</v>
      </c>
    </row>
    <row r="1454" spans="1:30">
      <c r="A1454" s="175" t="s">
        <v>1455</v>
      </c>
      <c r="B1454" s="214" t="s">
        <v>1851</v>
      </c>
      <c r="C1454" s="214" t="s">
        <v>1458</v>
      </c>
      <c r="D1454" s="153">
        <v>0</v>
      </c>
      <c r="E1454" s="153">
        <v>0</v>
      </c>
      <c r="F1454" s="151">
        <v>0</v>
      </c>
      <c r="G1454" s="151">
        <v>0</v>
      </c>
      <c r="H1454" s="151">
        <v>0</v>
      </c>
      <c r="I1454" s="151">
        <v>0</v>
      </c>
      <c r="J1454" s="172">
        <v>0.9</v>
      </c>
      <c r="K1454" s="154">
        <v>0</v>
      </c>
      <c r="L1454" s="154">
        <v>0</v>
      </c>
      <c r="M1454" s="154">
        <v>0</v>
      </c>
      <c r="N1454" s="207">
        <v>0</v>
      </c>
      <c r="O1454" s="153">
        <v>0</v>
      </c>
      <c r="P1454" s="153">
        <v>0</v>
      </c>
      <c r="Q1454" s="151">
        <v>0</v>
      </c>
      <c r="R1454" s="151">
        <v>0</v>
      </c>
      <c r="S1454" s="154">
        <v>0</v>
      </c>
      <c r="T1454" s="154">
        <v>0</v>
      </c>
      <c r="U1454" s="155">
        <v>0</v>
      </c>
      <c r="V1454" s="155">
        <v>0</v>
      </c>
      <c r="W1454" s="173">
        <v>0</v>
      </c>
      <c r="X1454" s="158">
        <v>0</v>
      </c>
      <c r="Y1454" s="208">
        <v>0</v>
      </c>
      <c r="Z1454" s="208">
        <v>0</v>
      </c>
      <c r="AA1454" s="208">
        <v>0</v>
      </c>
      <c r="AB1454" s="209">
        <v>0</v>
      </c>
      <c r="AC1454" s="155">
        <v>0</v>
      </c>
      <c r="AD1454" s="173">
        <v>0</v>
      </c>
    </row>
    <row r="1455" spans="1:30">
      <c r="A1455" s="175" t="s">
        <v>1455</v>
      </c>
      <c r="B1455" s="214" t="s">
        <v>1852</v>
      </c>
      <c r="C1455" s="214" t="s">
        <v>1459</v>
      </c>
      <c r="D1455" s="153">
        <v>0</v>
      </c>
      <c r="E1455" s="153">
        <v>0</v>
      </c>
      <c r="F1455" s="151">
        <v>0</v>
      </c>
      <c r="G1455" s="151">
        <v>0</v>
      </c>
      <c r="H1455" s="151">
        <v>0</v>
      </c>
      <c r="I1455" s="151">
        <v>0</v>
      </c>
      <c r="J1455" s="172">
        <v>0.9</v>
      </c>
      <c r="K1455" s="154">
        <v>0</v>
      </c>
      <c r="L1455" s="154">
        <v>0</v>
      </c>
      <c r="M1455" s="154">
        <v>0</v>
      </c>
      <c r="N1455" s="207">
        <v>0</v>
      </c>
      <c r="O1455" s="153">
        <v>0</v>
      </c>
      <c r="P1455" s="153">
        <v>0</v>
      </c>
      <c r="Q1455" s="151">
        <v>0</v>
      </c>
      <c r="R1455" s="151">
        <v>0</v>
      </c>
      <c r="S1455" s="154">
        <v>0</v>
      </c>
      <c r="T1455" s="154">
        <v>0</v>
      </c>
      <c r="U1455" s="155">
        <v>0</v>
      </c>
      <c r="V1455" s="155">
        <v>0</v>
      </c>
      <c r="W1455" s="173">
        <v>0</v>
      </c>
      <c r="X1455" s="158">
        <v>0</v>
      </c>
      <c r="Y1455" s="208">
        <v>0</v>
      </c>
      <c r="Z1455" s="208">
        <v>0</v>
      </c>
      <c r="AA1455" s="208">
        <v>0</v>
      </c>
      <c r="AB1455" s="209">
        <v>0</v>
      </c>
      <c r="AC1455" s="155">
        <v>0</v>
      </c>
      <c r="AD1455" s="173">
        <v>0</v>
      </c>
    </row>
    <row r="1456" spans="1:30">
      <c r="A1456" s="175" t="s">
        <v>1455</v>
      </c>
      <c r="B1456" s="214" t="s">
        <v>1851</v>
      </c>
      <c r="C1456" s="214" t="s">
        <v>1460</v>
      </c>
      <c r="D1456" s="153">
        <v>0</v>
      </c>
      <c r="E1456" s="153">
        <v>0</v>
      </c>
      <c r="F1456" s="151">
        <v>0</v>
      </c>
      <c r="G1456" s="151">
        <v>0</v>
      </c>
      <c r="H1456" s="151">
        <v>0</v>
      </c>
      <c r="I1456" s="151">
        <v>0</v>
      </c>
      <c r="J1456" s="172">
        <v>0.9</v>
      </c>
      <c r="K1456" s="154">
        <v>0</v>
      </c>
      <c r="L1456" s="154">
        <v>0</v>
      </c>
      <c r="M1456" s="154">
        <v>0</v>
      </c>
      <c r="N1456" s="207">
        <v>0</v>
      </c>
      <c r="O1456" s="153">
        <v>0</v>
      </c>
      <c r="P1456" s="153">
        <v>0</v>
      </c>
      <c r="Q1456" s="151">
        <v>0</v>
      </c>
      <c r="R1456" s="151">
        <v>0</v>
      </c>
      <c r="S1456" s="154">
        <v>0</v>
      </c>
      <c r="T1456" s="154">
        <v>0</v>
      </c>
      <c r="U1456" s="155">
        <v>0</v>
      </c>
      <c r="V1456" s="155">
        <v>0</v>
      </c>
      <c r="W1456" s="173">
        <v>0</v>
      </c>
      <c r="X1456" s="158">
        <v>0</v>
      </c>
      <c r="Y1456" s="208">
        <v>0</v>
      </c>
      <c r="Z1456" s="208">
        <v>0</v>
      </c>
      <c r="AA1456" s="208">
        <v>0</v>
      </c>
      <c r="AB1456" s="209">
        <v>0</v>
      </c>
      <c r="AC1456" s="155">
        <v>0</v>
      </c>
      <c r="AD1456" s="173">
        <v>0</v>
      </c>
    </row>
    <row r="1457" spans="1:30">
      <c r="A1457" s="175" t="s">
        <v>1455</v>
      </c>
      <c r="B1457" s="214" t="s">
        <v>1851</v>
      </c>
      <c r="C1457" s="214" t="s">
        <v>1461</v>
      </c>
      <c r="D1457" s="153">
        <v>0</v>
      </c>
      <c r="E1457" s="153">
        <v>0</v>
      </c>
      <c r="F1457" s="151">
        <v>0</v>
      </c>
      <c r="G1457" s="151">
        <v>0</v>
      </c>
      <c r="H1457" s="151">
        <v>0</v>
      </c>
      <c r="I1457" s="151">
        <v>0</v>
      </c>
      <c r="J1457" s="172">
        <v>0.9</v>
      </c>
      <c r="K1457" s="154">
        <v>0</v>
      </c>
      <c r="L1457" s="154">
        <v>0</v>
      </c>
      <c r="M1457" s="154">
        <v>0</v>
      </c>
      <c r="N1457" s="207">
        <v>0</v>
      </c>
      <c r="O1457" s="153">
        <v>0</v>
      </c>
      <c r="P1457" s="153">
        <v>0</v>
      </c>
      <c r="Q1457" s="151">
        <v>0</v>
      </c>
      <c r="R1457" s="151">
        <v>0</v>
      </c>
      <c r="S1457" s="154">
        <v>0</v>
      </c>
      <c r="T1457" s="154">
        <v>0</v>
      </c>
      <c r="U1457" s="155">
        <v>0</v>
      </c>
      <c r="V1457" s="155">
        <v>0</v>
      </c>
      <c r="W1457" s="173">
        <v>0</v>
      </c>
      <c r="X1457" s="158">
        <v>0</v>
      </c>
      <c r="Y1457" s="208">
        <v>0</v>
      </c>
      <c r="Z1457" s="208">
        <v>0</v>
      </c>
      <c r="AA1457" s="208">
        <v>0</v>
      </c>
      <c r="AB1457" s="209">
        <v>0</v>
      </c>
      <c r="AC1457" s="155">
        <v>0</v>
      </c>
      <c r="AD1457" s="173">
        <v>0</v>
      </c>
    </row>
    <row r="1458" spans="1:30">
      <c r="A1458" s="175" t="s">
        <v>1455</v>
      </c>
      <c r="B1458" s="214" t="s">
        <v>1851</v>
      </c>
      <c r="C1458" s="214" t="s">
        <v>1462</v>
      </c>
      <c r="D1458" s="153">
        <v>0</v>
      </c>
      <c r="E1458" s="153">
        <v>0</v>
      </c>
      <c r="F1458" s="151">
        <v>0</v>
      </c>
      <c r="G1458" s="151">
        <v>0</v>
      </c>
      <c r="H1458" s="151">
        <v>0</v>
      </c>
      <c r="I1458" s="151">
        <v>0</v>
      </c>
      <c r="J1458" s="172">
        <v>0.9</v>
      </c>
      <c r="K1458" s="154">
        <v>0</v>
      </c>
      <c r="L1458" s="154">
        <v>0</v>
      </c>
      <c r="M1458" s="154">
        <v>0</v>
      </c>
      <c r="N1458" s="207">
        <v>0</v>
      </c>
      <c r="O1458" s="153">
        <v>0</v>
      </c>
      <c r="P1458" s="153">
        <v>0</v>
      </c>
      <c r="Q1458" s="151">
        <v>0</v>
      </c>
      <c r="R1458" s="151">
        <v>0</v>
      </c>
      <c r="S1458" s="154">
        <v>0</v>
      </c>
      <c r="T1458" s="154">
        <v>0</v>
      </c>
      <c r="U1458" s="155">
        <v>0</v>
      </c>
      <c r="V1458" s="155">
        <v>0</v>
      </c>
      <c r="W1458" s="173">
        <v>0</v>
      </c>
      <c r="X1458" s="158">
        <v>0</v>
      </c>
      <c r="Y1458" s="208">
        <v>0</v>
      </c>
      <c r="Z1458" s="208">
        <v>0</v>
      </c>
      <c r="AA1458" s="208">
        <v>0</v>
      </c>
      <c r="AB1458" s="209">
        <v>0</v>
      </c>
      <c r="AC1458" s="155">
        <v>0</v>
      </c>
      <c r="AD1458" s="173">
        <v>0</v>
      </c>
    </row>
    <row r="1459" spans="1:30">
      <c r="A1459" s="175" t="s">
        <v>1455</v>
      </c>
      <c r="B1459" s="214" t="s">
        <v>1851</v>
      </c>
      <c r="C1459" s="214" t="s">
        <v>1463</v>
      </c>
      <c r="D1459" s="153">
        <v>0</v>
      </c>
      <c r="E1459" s="153">
        <v>0</v>
      </c>
      <c r="F1459" s="151">
        <v>0</v>
      </c>
      <c r="G1459" s="151">
        <v>0</v>
      </c>
      <c r="H1459" s="151">
        <v>0</v>
      </c>
      <c r="I1459" s="151">
        <v>0</v>
      </c>
      <c r="J1459" s="172">
        <v>0.9</v>
      </c>
      <c r="K1459" s="154">
        <v>0</v>
      </c>
      <c r="L1459" s="154">
        <v>0</v>
      </c>
      <c r="M1459" s="154">
        <v>0</v>
      </c>
      <c r="N1459" s="207">
        <v>0</v>
      </c>
      <c r="O1459" s="153">
        <v>0</v>
      </c>
      <c r="P1459" s="153">
        <v>0</v>
      </c>
      <c r="Q1459" s="151">
        <v>0</v>
      </c>
      <c r="R1459" s="151">
        <v>0</v>
      </c>
      <c r="S1459" s="154">
        <v>0</v>
      </c>
      <c r="T1459" s="154">
        <v>0</v>
      </c>
      <c r="U1459" s="155">
        <v>0</v>
      </c>
      <c r="V1459" s="155">
        <v>0</v>
      </c>
      <c r="W1459" s="173">
        <v>0</v>
      </c>
      <c r="X1459" s="158">
        <v>0</v>
      </c>
      <c r="Y1459" s="208">
        <v>0</v>
      </c>
      <c r="Z1459" s="208">
        <v>0</v>
      </c>
      <c r="AA1459" s="208">
        <v>0</v>
      </c>
      <c r="AB1459" s="209">
        <v>0</v>
      </c>
      <c r="AC1459" s="155">
        <v>0</v>
      </c>
      <c r="AD1459" s="173">
        <v>0</v>
      </c>
    </row>
    <row r="1460" spans="1:30">
      <c r="A1460" s="175" t="s">
        <v>1455</v>
      </c>
      <c r="B1460" s="214" t="s">
        <v>1853</v>
      </c>
      <c r="C1460" s="214" t="s">
        <v>1464</v>
      </c>
      <c r="D1460" s="153">
        <v>0</v>
      </c>
      <c r="E1460" s="153">
        <v>0</v>
      </c>
      <c r="F1460" s="151">
        <v>0</v>
      </c>
      <c r="G1460" s="151">
        <v>0</v>
      </c>
      <c r="H1460" s="151">
        <v>0</v>
      </c>
      <c r="I1460" s="151">
        <v>0</v>
      </c>
      <c r="J1460" s="172">
        <v>0.9</v>
      </c>
      <c r="K1460" s="154">
        <v>0</v>
      </c>
      <c r="L1460" s="154">
        <v>0</v>
      </c>
      <c r="M1460" s="154">
        <v>0</v>
      </c>
      <c r="N1460" s="207">
        <v>0</v>
      </c>
      <c r="O1460" s="153">
        <v>0</v>
      </c>
      <c r="P1460" s="153">
        <v>0</v>
      </c>
      <c r="Q1460" s="151">
        <v>0</v>
      </c>
      <c r="R1460" s="151">
        <v>0</v>
      </c>
      <c r="S1460" s="154">
        <v>0</v>
      </c>
      <c r="T1460" s="154">
        <v>0</v>
      </c>
      <c r="U1460" s="155">
        <v>0</v>
      </c>
      <c r="V1460" s="155">
        <v>0</v>
      </c>
      <c r="W1460" s="173">
        <v>0</v>
      </c>
      <c r="X1460" s="158">
        <v>0</v>
      </c>
      <c r="Y1460" s="208">
        <v>0</v>
      </c>
      <c r="Z1460" s="208">
        <v>0</v>
      </c>
      <c r="AA1460" s="208">
        <v>0</v>
      </c>
      <c r="AB1460" s="209">
        <v>0</v>
      </c>
      <c r="AC1460" s="155">
        <v>0</v>
      </c>
      <c r="AD1460" s="173">
        <v>0</v>
      </c>
    </row>
    <row r="1461" spans="1:30">
      <c r="A1461" s="175" t="s">
        <v>1455</v>
      </c>
      <c r="B1461" s="214" t="s">
        <v>1851</v>
      </c>
      <c r="C1461" s="214" t="s">
        <v>1465</v>
      </c>
      <c r="D1461" s="153">
        <v>0</v>
      </c>
      <c r="E1461" s="153">
        <v>0</v>
      </c>
      <c r="F1461" s="151">
        <v>0</v>
      </c>
      <c r="G1461" s="151">
        <v>0</v>
      </c>
      <c r="H1461" s="151">
        <v>0</v>
      </c>
      <c r="I1461" s="151">
        <v>0</v>
      </c>
      <c r="J1461" s="172">
        <v>0.9</v>
      </c>
      <c r="K1461" s="154">
        <v>0</v>
      </c>
      <c r="L1461" s="154">
        <v>0</v>
      </c>
      <c r="M1461" s="154">
        <v>0</v>
      </c>
      <c r="N1461" s="207">
        <v>0</v>
      </c>
      <c r="O1461" s="153">
        <v>0</v>
      </c>
      <c r="P1461" s="153">
        <v>0</v>
      </c>
      <c r="Q1461" s="151">
        <v>0</v>
      </c>
      <c r="R1461" s="151">
        <v>0</v>
      </c>
      <c r="S1461" s="154">
        <v>0</v>
      </c>
      <c r="T1461" s="154">
        <v>0</v>
      </c>
      <c r="U1461" s="155">
        <v>0</v>
      </c>
      <c r="V1461" s="155">
        <v>0</v>
      </c>
      <c r="W1461" s="173">
        <v>0</v>
      </c>
      <c r="X1461" s="158">
        <v>0</v>
      </c>
      <c r="Y1461" s="208">
        <v>0</v>
      </c>
      <c r="Z1461" s="208">
        <v>0</v>
      </c>
      <c r="AA1461" s="208">
        <v>0</v>
      </c>
      <c r="AB1461" s="209">
        <v>0</v>
      </c>
      <c r="AC1461" s="155">
        <v>0</v>
      </c>
      <c r="AD1461" s="173">
        <v>0</v>
      </c>
    </row>
    <row r="1462" spans="1:30">
      <c r="A1462" s="175" t="s">
        <v>1455</v>
      </c>
      <c r="B1462" s="214" t="s">
        <v>1854</v>
      </c>
      <c r="C1462" s="214" t="s">
        <v>1466</v>
      </c>
      <c r="D1462" s="153">
        <v>0</v>
      </c>
      <c r="E1462" s="153">
        <v>0</v>
      </c>
      <c r="F1462" s="151">
        <v>0</v>
      </c>
      <c r="G1462" s="151">
        <v>0</v>
      </c>
      <c r="H1462" s="151">
        <v>0</v>
      </c>
      <c r="I1462" s="151">
        <v>0</v>
      </c>
      <c r="J1462" s="172">
        <v>0.9</v>
      </c>
      <c r="K1462" s="154">
        <v>0</v>
      </c>
      <c r="L1462" s="154">
        <v>0</v>
      </c>
      <c r="M1462" s="154">
        <v>0</v>
      </c>
      <c r="N1462" s="207">
        <v>0</v>
      </c>
      <c r="O1462" s="153">
        <v>0</v>
      </c>
      <c r="P1462" s="153">
        <v>0</v>
      </c>
      <c r="Q1462" s="151">
        <v>0</v>
      </c>
      <c r="R1462" s="151">
        <v>0</v>
      </c>
      <c r="S1462" s="154">
        <v>0</v>
      </c>
      <c r="T1462" s="154">
        <v>0</v>
      </c>
      <c r="U1462" s="155">
        <v>0</v>
      </c>
      <c r="V1462" s="155">
        <v>0</v>
      </c>
      <c r="W1462" s="173">
        <v>0</v>
      </c>
      <c r="X1462" s="158">
        <v>0</v>
      </c>
      <c r="Y1462" s="208">
        <v>0</v>
      </c>
      <c r="Z1462" s="208">
        <v>0</v>
      </c>
      <c r="AA1462" s="208">
        <v>0</v>
      </c>
      <c r="AB1462" s="209">
        <v>0</v>
      </c>
      <c r="AC1462" s="155">
        <v>0</v>
      </c>
      <c r="AD1462" s="173">
        <v>0</v>
      </c>
    </row>
    <row r="1463" spans="1:30">
      <c r="A1463" s="175" t="s">
        <v>1455</v>
      </c>
      <c r="B1463" s="214" t="s">
        <v>1851</v>
      </c>
      <c r="C1463" s="214" t="s">
        <v>1467</v>
      </c>
      <c r="D1463" s="153">
        <v>0</v>
      </c>
      <c r="E1463" s="153">
        <v>0</v>
      </c>
      <c r="F1463" s="151">
        <v>0</v>
      </c>
      <c r="G1463" s="151">
        <v>0</v>
      </c>
      <c r="H1463" s="151">
        <v>0</v>
      </c>
      <c r="I1463" s="151">
        <v>0</v>
      </c>
      <c r="J1463" s="172">
        <v>0.9</v>
      </c>
      <c r="K1463" s="154">
        <v>0</v>
      </c>
      <c r="L1463" s="154">
        <v>0</v>
      </c>
      <c r="M1463" s="154">
        <v>0</v>
      </c>
      <c r="N1463" s="207">
        <v>0</v>
      </c>
      <c r="O1463" s="153">
        <v>0</v>
      </c>
      <c r="P1463" s="153">
        <v>0</v>
      </c>
      <c r="Q1463" s="151">
        <v>0</v>
      </c>
      <c r="R1463" s="151">
        <v>0</v>
      </c>
      <c r="S1463" s="154">
        <v>0</v>
      </c>
      <c r="T1463" s="154">
        <v>0</v>
      </c>
      <c r="U1463" s="155">
        <v>0</v>
      </c>
      <c r="V1463" s="155">
        <v>0</v>
      </c>
      <c r="W1463" s="173">
        <v>0</v>
      </c>
      <c r="X1463" s="158">
        <v>0</v>
      </c>
      <c r="Y1463" s="208">
        <v>0</v>
      </c>
      <c r="Z1463" s="208">
        <v>0</v>
      </c>
      <c r="AA1463" s="208">
        <v>0</v>
      </c>
      <c r="AB1463" s="209">
        <v>0</v>
      </c>
      <c r="AC1463" s="155">
        <v>0</v>
      </c>
      <c r="AD1463" s="173">
        <v>0</v>
      </c>
    </row>
    <row r="1464" spans="1:30">
      <c r="A1464" s="175" t="s">
        <v>1455</v>
      </c>
      <c r="B1464" s="214" t="s">
        <v>1853</v>
      </c>
      <c r="C1464" s="214" t="s">
        <v>1468</v>
      </c>
      <c r="D1464" s="153">
        <v>0</v>
      </c>
      <c r="E1464" s="153">
        <v>0</v>
      </c>
      <c r="F1464" s="151">
        <v>0</v>
      </c>
      <c r="G1464" s="151">
        <v>0</v>
      </c>
      <c r="H1464" s="151">
        <v>0</v>
      </c>
      <c r="I1464" s="151">
        <v>0</v>
      </c>
      <c r="J1464" s="172">
        <v>0.9</v>
      </c>
      <c r="K1464" s="154">
        <v>0</v>
      </c>
      <c r="L1464" s="154">
        <v>0</v>
      </c>
      <c r="M1464" s="154">
        <v>0</v>
      </c>
      <c r="N1464" s="207">
        <v>0</v>
      </c>
      <c r="O1464" s="153">
        <v>0</v>
      </c>
      <c r="P1464" s="153">
        <v>0</v>
      </c>
      <c r="Q1464" s="151">
        <v>0</v>
      </c>
      <c r="R1464" s="151">
        <v>0</v>
      </c>
      <c r="S1464" s="154">
        <v>0</v>
      </c>
      <c r="T1464" s="154">
        <v>0</v>
      </c>
      <c r="U1464" s="155">
        <v>0</v>
      </c>
      <c r="V1464" s="155">
        <v>0</v>
      </c>
      <c r="W1464" s="173">
        <v>0</v>
      </c>
      <c r="X1464" s="158">
        <v>0</v>
      </c>
      <c r="Y1464" s="208">
        <v>0</v>
      </c>
      <c r="Z1464" s="208">
        <v>0</v>
      </c>
      <c r="AA1464" s="208">
        <v>0</v>
      </c>
      <c r="AB1464" s="209">
        <v>0</v>
      </c>
      <c r="AC1464" s="155">
        <v>0</v>
      </c>
      <c r="AD1464" s="173">
        <v>0</v>
      </c>
    </row>
    <row r="1465" spans="1:30">
      <c r="A1465" s="175" t="s">
        <v>1455</v>
      </c>
      <c r="B1465" s="214" t="s">
        <v>1851</v>
      </c>
      <c r="C1465" s="214" t="s">
        <v>1469</v>
      </c>
      <c r="D1465" s="153">
        <v>0</v>
      </c>
      <c r="E1465" s="153">
        <v>0</v>
      </c>
      <c r="F1465" s="151">
        <v>0</v>
      </c>
      <c r="G1465" s="151">
        <v>0</v>
      </c>
      <c r="H1465" s="151">
        <v>0</v>
      </c>
      <c r="I1465" s="151">
        <v>0</v>
      </c>
      <c r="J1465" s="172">
        <v>0.9</v>
      </c>
      <c r="K1465" s="154">
        <v>0</v>
      </c>
      <c r="L1465" s="154">
        <v>0</v>
      </c>
      <c r="M1465" s="154">
        <v>0</v>
      </c>
      <c r="N1465" s="207">
        <v>0</v>
      </c>
      <c r="O1465" s="153">
        <v>0</v>
      </c>
      <c r="P1465" s="153">
        <v>0</v>
      </c>
      <c r="Q1465" s="151">
        <v>0</v>
      </c>
      <c r="R1465" s="151">
        <v>0</v>
      </c>
      <c r="S1465" s="154">
        <v>0</v>
      </c>
      <c r="T1465" s="154">
        <v>0</v>
      </c>
      <c r="U1465" s="155">
        <v>0</v>
      </c>
      <c r="V1465" s="155">
        <v>0</v>
      </c>
      <c r="W1465" s="173">
        <v>0</v>
      </c>
      <c r="X1465" s="158">
        <v>0</v>
      </c>
      <c r="Y1465" s="208">
        <v>0</v>
      </c>
      <c r="Z1465" s="208">
        <v>0</v>
      </c>
      <c r="AA1465" s="208">
        <v>0</v>
      </c>
      <c r="AB1465" s="209">
        <v>0</v>
      </c>
      <c r="AC1465" s="155">
        <v>0</v>
      </c>
      <c r="AD1465" s="173">
        <v>0</v>
      </c>
    </row>
    <row r="1466" spans="1:30">
      <c r="A1466" s="175" t="s">
        <v>1455</v>
      </c>
      <c r="B1466" s="214" t="s">
        <v>1851</v>
      </c>
      <c r="C1466" s="214" t="s">
        <v>1470</v>
      </c>
      <c r="D1466" s="153">
        <v>0</v>
      </c>
      <c r="E1466" s="153">
        <v>0</v>
      </c>
      <c r="F1466" s="151">
        <v>0</v>
      </c>
      <c r="G1466" s="151">
        <v>0</v>
      </c>
      <c r="H1466" s="151">
        <v>0</v>
      </c>
      <c r="I1466" s="151">
        <v>0</v>
      </c>
      <c r="J1466" s="172">
        <v>0.9</v>
      </c>
      <c r="K1466" s="154">
        <v>0</v>
      </c>
      <c r="L1466" s="154">
        <v>0</v>
      </c>
      <c r="M1466" s="154">
        <v>0</v>
      </c>
      <c r="N1466" s="207">
        <v>0</v>
      </c>
      <c r="O1466" s="153">
        <v>0</v>
      </c>
      <c r="P1466" s="153">
        <v>0</v>
      </c>
      <c r="Q1466" s="151">
        <v>0</v>
      </c>
      <c r="R1466" s="151">
        <v>0</v>
      </c>
      <c r="S1466" s="154">
        <v>0</v>
      </c>
      <c r="T1466" s="154">
        <v>0</v>
      </c>
      <c r="U1466" s="155">
        <v>0</v>
      </c>
      <c r="V1466" s="155">
        <v>0</v>
      </c>
      <c r="W1466" s="173">
        <v>0</v>
      </c>
      <c r="X1466" s="158">
        <v>0</v>
      </c>
      <c r="Y1466" s="208">
        <v>0</v>
      </c>
      <c r="Z1466" s="208">
        <v>0</v>
      </c>
      <c r="AA1466" s="208">
        <v>0</v>
      </c>
      <c r="AB1466" s="209">
        <v>0</v>
      </c>
      <c r="AC1466" s="155">
        <v>0</v>
      </c>
      <c r="AD1466" s="173">
        <v>0</v>
      </c>
    </row>
    <row r="1467" spans="1:30">
      <c r="A1467" s="175" t="s">
        <v>1455</v>
      </c>
      <c r="B1467" s="214" t="s">
        <v>1853</v>
      </c>
      <c r="C1467" s="214" t="s">
        <v>1471</v>
      </c>
      <c r="D1467" s="153">
        <v>0</v>
      </c>
      <c r="E1467" s="153">
        <v>0</v>
      </c>
      <c r="F1467" s="151">
        <v>0</v>
      </c>
      <c r="G1467" s="151">
        <v>0</v>
      </c>
      <c r="H1467" s="151">
        <v>0</v>
      </c>
      <c r="I1467" s="151">
        <v>0</v>
      </c>
      <c r="J1467" s="172">
        <v>0.9</v>
      </c>
      <c r="K1467" s="154">
        <v>0</v>
      </c>
      <c r="L1467" s="154">
        <v>0</v>
      </c>
      <c r="M1467" s="154">
        <v>0</v>
      </c>
      <c r="N1467" s="207">
        <v>0</v>
      </c>
      <c r="O1467" s="153">
        <v>0</v>
      </c>
      <c r="P1467" s="153">
        <v>0</v>
      </c>
      <c r="Q1467" s="151">
        <v>0</v>
      </c>
      <c r="R1467" s="151">
        <v>0</v>
      </c>
      <c r="S1467" s="154">
        <v>0</v>
      </c>
      <c r="T1467" s="154">
        <v>0</v>
      </c>
      <c r="U1467" s="155">
        <v>0</v>
      </c>
      <c r="V1467" s="155">
        <v>0</v>
      </c>
      <c r="W1467" s="173">
        <v>0</v>
      </c>
      <c r="X1467" s="158">
        <v>0</v>
      </c>
      <c r="Y1467" s="208">
        <v>0</v>
      </c>
      <c r="Z1467" s="208">
        <v>0</v>
      </c>
      <c r="AA1467" s="208">
        <v>0</v>
      </c>
      <c r="AB1467" s="209">
        <v>0</v>
      </c>
      <c r="AC1467" s="155">
        <v>0</v>
      </c>
      <c r="AD1467" s="173">
        <v>0</v>
      </c>
    </row>
    <row r="1468" spans="1:30">
      <c r="A1468" s="175" t="s">
        <v>1455</v>
      </c>
      <c r="B1468" s="214" t="s">
        <v>1852</v>
      </c>
      <c r="C1468" s="214" t="s">
        <v>1472</v>
      </c>
      <c r="D1468" s="153">
        <v>0</v>
      </c>
      <c r="E1468" s="153">
        <v>0</v>
      </c>
      <c r="F1468" s="151">
        <v>0</v>
      </c>
      <c r="G1468" s="151">
        <v>0</v>
      </c>
      <c r="H1468" s="151">
        <v>0</v>
      </c>
      <c r="I1468" s="151">
        <v>0</v>
      </c>
      <c r="J1468" s="172">
        <v>0.9</v>
      </c>
      <c r="K1468" s="154">
        <v>0</v>
      </c>
      <c r="L1468" s="154">
        <v>0</v>
      </c>
      <c r="M1468" s="154">
        <v>0</v>
      </c>
      <c r="N1468" s="207">
        <v>0</v>
      </c>
      <c r="O1468" s="153">
        <v>0</v>
      </c>
      <c r="P1468" s="153">
        <v>0</v>
      </c>
      <c r="Q1468" s="151">
        <v>0</v>
      </c>
      <c r="R1468" s="151">
        <v>0</v>
      </c>
      <c r="S1468" s="154">
        <v>0</v>
      </c>
      <c r="T1468" s="154">
        <v>0</v>
      </c>
      <c r="U1468" s="155">
        <v>0</v>
      </c>
      <c r="V1468" s="155">
        <v>0</v>
      </c>
      <c r="W1468" s="173">
        <v>0</v>
      </c>
      <c r="X1468" s="158">
        <v>0</v>
      </c>
      <c r="Y1468" s="208">
        <v>0</v>
      </c>
      <c r="Z1468" s="208">
        <v>0</v>
      </c>
      <c r="AA1468" s="208">
        <v>0</v>
      </c>
      <c r="AB1468" s="209">
        <v>0</v>
      </c>
      <c r="AC1468" s="155">
        <v>0</v>
      </c>
      <c r="AD1468" s="173">
        <v>0</v>
      </c>
    </row>
    <row r="1469" spans="1:30">
      <c r="A1469" s="175" t="s">
        <v>1455</v>
      </c>
      <c r="B1469" s="214" t="s">
        <v>1851</v>
      </c>
      <c r="C1469" s="214" t="s">
        <v>1473</v>
      </c>
      <c r="D1469" s="153">
        <v>0</v>
      </c>
      <c r="E1469" s="153">
        <v>0</v>
      </c>
      <c r="F1469" s="151">
        <v>0</v>
      </c>
      <c r="G1469" s="151">
        <v>0</v>
      </c>
      <c r="H1469" s="151">
        <v>0</v>
      </c>
      <c r="I1469" s="151">
        <v>0</v>
      </c>
      <c r="J1469" s="172">
        <v>0.9</v>
      </c>
      <c r="K1469" s="154">
        <v>0</v>
      </c>
      <c r="L1469" s="154">
        <v>0</v>
      </c>
      <c r="M1469" s="154">
        <v>0</v>
      </c>
      <c r="N1469" s="207">
        <v>0</v>
      </c>
      <c r="O1469" s="153">
        <v>0</v>
      </c>
      <c r="P1469" s="153">
        <v>0</v>
      </c>
      <c r="Q1469" s="151">
        <v>0</v>
      </c>
      <c r="R1469" s="151">
        <v>0</v>
      </c>
      <c r="S1469" s="154">
        <v>0</v>
      </c>
      <c r="T1469" s="154">
        <v>0</v>
      </c>
      <c r="U1469" s="155">
        <v>0</v>
      </c>
      <c r="V1469" s="155">
        <v>0</v>
      </c>
      <c r="W1469" s="173">
        <v>0</v>
      </c>
      <c r="X1469" s="158">
        <v>0</v>
      </c>
      <c r="Y1469" s="208">
        <v>0</v>
      </c>
      <c r="Z1469" s="208">
        <v>0</v>
      </c>
      <c r="AA1469" s="208">
        <v>0</v>
      </c>
      <c r="AB1469" s="209">
        <v>0</v>
      </c>
      <c r="AC1469" s="155">
        <v>0</v>
      </c>
      <c r="AD1469" s="173">
        <v>0</v>
      </c>
    </row>
    <row r="1470" spans="1:30">
      <c r="A1470" s="175" t="s">
        <v>1455</v>
      </c>
      <c r="B1470" s="214" t="s">
        <v>1853</v>
      </c>
      <c r="C1470" s="214" t="s">
        <v>1474</v>
      </c>
      <c r="D1470" s="153">
        <v>0</v>
      </c>
      <c r="E1470" s="153">
        <v>0</v>
      </c>
      <c r="F1470" s="151">
        <v>0</v>
      </c>
      <c r="G1470" s="151">
        <v>0</v>
      </c>
      <c r="H1470" s="151">
        <v>0</v>
      </c>
      <c r="I1470" s="151">
        <v>0</v>
      </c>
      <c r="J1470" s="172">
        <v>0.9</v>
      </c>
      <c r="K1470" s="154">
        <v>0</v>
      </c>
      <c r="L1470" s="154">
        <v>0</v>
      </c>
      <c r="M1470" s="154">
        <v>0</v>
      </c>
      <c r="N1470" s="207">
        <v>0</v>
      </c>
      <c r="O1470" s="153">
        <v>0</v>
      </c>
      <c r="P1470" s="153">
        <v>0</v>
      </c>
      <c r="Q1470" s="151">
        <v>0</v>
      </c>
      <c r="R1470" s="151">
        <v>0</v>
      </c>
      <c r="S1470" s="154">
        <v>0</v>
      </c>
      <c r="T1470" s="154">
        <v>0</v>
      </c>
      <c r="U1470" s="155">
        <v>0</v>
      </c>
      <c r="V1470" s="155">
        <v>0</v>
      </c>
      <c r="W1470" s="173">
        <v>0</v>
      </c>
      <c r="X1470" s="158">
        <v>0</v>
      </c>
      <c r="Y1470" s="208">
        <v>0</v>
      </c>
      <c r="Z1470" s="208">
        <v>0</v>
      </c>
      <c r="AA1470" s="208">
        <v>0</v>
      </c>
      <c r="AB1470" s="209">
        <v>0</v>
      </c>
      <c r="AC1470" s="155">
        <v>0</v>
      </c>
      <c r="AD1470" s="173">
        <v>0</v>
      </c>
    </row>
    <row r="1471" spans="1:30">
      <c r="A1471" s="175" t="s">
        <v>1455</v>
      </c>
      <c r="B1471" s="214" t="s">
        <v>1851</v>
      </c>
      <c r="C1471" s="214" t="s">
        <v>1475</v>
      </c>
      <c r="D1471" s="153">
        <v>0</v>
      </c>
      <c r="E1471" s="153">
        <v>0</v>
      </c>
      <c r="F1471" s="151">
        <v>0</v>
      </c>
      <c r="G1471" s="151">
        <v>0</v>
      </c>
      <c r="H1471" s="151">
        <v>0</v>
      </c>
      <c r="I1471" s="151">
        <v>0</v>
      </c>
      <c r="J1471" s="172">
        <v>0.9</v>
      </c>
      <c r="K1471" s="154">
        <v>0</v>
      </c>
      <c r="L1471" s="154">
        <v>0</v>
      </c>
      <c r="M1471" s="154">
        <v>0</v>
      </c>
      <c r="N1471" s="207">
        <v>0</v>
      </c>
      <c r="O1471" s="153">
        <v>0</v>
      </c>
      <c r="P1471" s="153">
        <v>0</v>
      </c>
      <c r="Q1471" s="151">
        <v>0</v>
      </c>
      <c r="R1471" s="151">
        <v>0</v>
      </c>
      <c r="S1471" s="154">
        <v>0</v>
      </c>
      <c r="T1471" s="154">
        <v>0</v>
      </c>
      <c r="U1471" s="155">
        <v>0</v>
      </c>
      <c r="V1471" s="155">
        <v>0</v>
      </c>
      <c r="W1471" s="173">
        <v>0</v>
      </c>
      <c r="X1471" s="158">
        <v>0</v>
      </c>
      <c r="Y1471" s="208">
        <v>0</v>
      </c>
      <c r="Z1471" s="208">
        <v>0</v>
      </c>
      <c r="AA1471" s="208">
        <v>0</v>
      </c>
      <c r="AB1471" s="209">
        <v>0</v>
      </c>
      <c r="AC1471" s="155">
        <v>0</v>
      </c>
      <c r="AD1471" s="173">
        <v>0</v>
      </c>
    </row>
    <row r="1472" spans="1:30">
      <c r="A1472" s="175" t="s">
        <v>1455</v>
      </c>
      <c r="B1472" s="214" t="s">
        <v>1855</v>
      </c>
      <c r="C1472" s="214" t="s">
        <v>1476</v>
      </c>
      <c r="D1472" s="153">
        <v>0</v>
      </c>
      <c r="E1472" s="153">
        <v>0</v>
      </c>
      <c r="F1472" s="151">
        <v>0</v>
      </c>
      <c r="G1472" s="151">
        <v>0</v>
      </c>
      <c r="H1472" s="151">
        <v>0</v>
      </c>
      <c r="I1472" s="151">
        <v>0</v>
      </c>
      <c r="J1472" s="172">
        <v>0.9</v>
      </c>
      <c r="K1472" s="154">
        <v>0</v>
      </c>
      <c r="L1472" s="154">
        <v>0</v>
      </c>
      <c r="M1472" s="154">
        <v>0</v>
      </c>
      <c r="N1472" s="207">
        <v>0</v>
      </c>
      <c r="O1472" s="153">
        <v>0</v>
      </c>
      <c r="P1472" s="153">
        <v>0</v>
      </c>
      <c r="Q1472" s="151">
        <v>0</v>
      </c>
      <c r="R1472" s="151">
        <v>0</v>
      </c>
      <c r="S1472" s="154">
        <v>0</v>
      </c>
      <c r="T1472" s="154">
        <v>0</v>
      </c>
      <c r="U1472" s="155">
        <v>0</v>
      </c>
      <c r="V1472" s="155">
        <v>0</v>
      </c>
      <c r="W1472" s="173">
        <v>0</v>
      </c>
      <c r="X1472" s="158">
        <v>0</v>
      </c>
      <c r="Y1472" s="208">
        <v>0</v>
      </c>
      <c r="Z1472" s="208">
        <v>0</v>
      </c>
      <c r="AA1472" s="208">
        <v>0</v>
      </c>
      <c r="AB1472" s="209">
        <v>0</v>
      </c>
      <c r="AC1472" s="155">
        <v>0</v>
      </c>
      <c r="AD1472" s="173">
        <v>0</v>
      </c>
    </row>
    <row r="1473" spans="1:30">
      <c r="A1473" s="175" t="s">
        <v>1455</v>
      </c>
      <c r="B1473" s="214" t="s">
        <v>1852</v>
      </c>
      <c r="C1473" s="214" t="s">
        <v>1477</v>
      </c>
      <c r="D1473" s="153">
        <v>0</v>
      </c>
      <c r="E1473" s="153">
        <v>0</v>
      </c>
      <c r="F1473" s="151">
        <v>0</v>
      </c>
      <c r="G1473" s="151">
        <v>0</v>
      </c>
      <c r="H1473" s="151">
        <v>0</v>
      </c>
      <c r="I1473" s="151">
        <v>0</v>
      </c>
      <c r="J1473" s="172">
        <v>0.9</v>
      </c>
      <c r="K1473" s="154">
        <v>0</v>
      </c>
      <c r="L1473" s="154">
        <v>0</v>
      </c>
      <c r="M1473" s="154">
        <v>0</v>
      </c>
      <c r="N1473" s="207">
        <v>0</v>
      </c>
      <c r="O1473" s="153">
        <v>0</v>
      </c>
      <c r="P1473" s="153">
        <v>0</v>
      </c>
      <c r="Q1473" s="151">
        <v>0</v>
      </c>
      <c r="R1473" s="151">
        <v>0</v>
      </c>
      <c r="S1473" s="154">
        <v>0</v>
      </c>
      <c r="T1473" s="154">
        <v>0</v>
      </c>
      <c r="U1473" s="155">
        <v>0</v>
      </c>
      <c r="V1473" s="155">
        <v>0</v>
      </c>
      <c r="W1473" s="173">
        <v>0</v>
      </c>
      <c r="X1473" s="158">
        <v>0</v>
      </c>
      <c r="Y1473" s="208">
        <v>0</v>
      </c>
      <c r="Z1473" s="208">
        <v>0</v>
      </c>
      <c r="AA1473" s="208">
        <v>0</v>
      </c>
      <c r="AB1473" s="209">
        <v>0</v>
      </c>
      <c r="AC1473" s="155">
        <v>0</v>
      </c>
      <c r="AD1473" s="173">
        <v>0</v>
      </c>
    </row>
    <row r="1474" spans="1:30">
      <c r="A1474" s="175" t="s">
        <v>1455</v>
      </c>
      <c r="B1474" s="214" t="s">
        <v>1851</v>
      </c>
      <c r="C1474" s="214" t="s">
        <v>1478</v>
      </c>
      <c r="D1474" s="153">
        <v>0</v>
      </c>
      <c r="E1474" s="153">
        <v>0</v>
      </c>
      <c r="F1474" s="151">
        <v>0</v>
      </c>
      <c r="G1474" s="151">
        <v>0</v>
      </c>
      <c r="H1474" s="151">
        <v>0</v>
      </c>
      <c r="I1474" s="151">
        <v>0</v>
      </c>
      <c r="J1474" s="172">
        <v>0.9</v>
      </c>
      <c r="K1474" s="154">
        <v>0</v>
      </c>
      <c r="L1474" s="154">
        <v>0</v>
      </c>
      <c r="M1474" s="154">
        <v>0</v>
      </c>
      <c r="N1474" s="207">
        <v>0</v>
      </c>
      <c r="O1474" s="153">
        <v>0</v>
      </c>
      <c r="P1474" s="153">
        <v>0</v>
      </c>
      <c r="Q1474" s="151">
        <v>0</v>
      </c>
      <c r="R1474" s="151">
        <v>0</v>
      </c>
      <c r="S1474" s="154">
        <v>0</v>
      </c>
      <c r="T1474" s="154">
        <v>0</v>
      </c>
      <c r="U1474" s="155">
        <v>0</v>
      </c>
      <c r="V1474" s="155">
        <v>0</v>
      </c>
      <c r="W1474" s="173">
        <v>0</v>
      </c>
      <c r="X1474" s="158">
        <v>0</v>
      </c>
      <c r="Y1474" s="208">
        <v>0</v>
      </c>
      <c r="Z1474" s="208">
        <v>0</v>
      </c>
      <c r="AA1474" s="208">
        <v>0</v>
      </c>
      <c r="AB1474" s="209">
        <v>0</v>
      </c>
      <c r="AC1474" s="155">
        <v>0</v>
      </c>
      <c r="AD1474" s="173">
        <v>0</v>
      </c>
    </row>
    <row r="1475" spans="1:30">
      <c r="A1475" s="175" t="s">
        <v>1455</v>
      </c>
      <c r="B1475" s="214" t="s">
        <v>1853</v>
      </c>
      <c r="C1475" s="214" t="s">
        <v>1479</v>
      </c>
      <c r="D1475" s="153">
        <v>0</v>
      </c>
      <c r="E1475" s="153">
        <v>0</v>
      </c>
      <c r="F1475" s="151">
        <v>0</v>
      </c>
      <c r="G1475" s="151">
        <v>0</v>
      </c>
      <c r="H1475" s="151">
        <v>0</v>
      </c>
      <c r="I1475" s="151">
        <v>0</v>
      </c>
      <c r="J1475" s="172">
        <v>0.9</v>
      </c>
      <c r="K1475" s="154">
        <v>0</v>
      </c>
      <c r="L1475" s="154">
        <v>0</v>
      </c>
      <c r="M1475" s="154">
        <v>0</v>
      </c>
      <c r="N1475" s="207">
        <v>0</v>
      </c>
      <c r="O1475" s="153">
        <v>0</v>
      </c>
      <c r="P1475" s="153">
        <v>0</v>
      </c>
      <c r="Q1475" s="151">
        <v>0</v>
      </c>
      <c r="R1475" s="151">
        <v>0</v>
      </c>
      <c r="S1475" s="154">
        <v>0</v>
      </c>
      <c r="T1475" s="154">
        <v>0</v>
      </c>
      <c r="U1475" s="155">
        <v>0</v>
      </c>
      <c r="V1475" s="155">
        <v>0</v>
      </c>
      <c r="W1475" s="173">
        <v>0</v>
      </c>
      <c r="X1475" s="158">
        <v>0</v>
      </c>
      <c r="Y1475" s="208">
        <v>0</v>
      </c>
      <c r="Z1475" s="208">
        <v>0</v>
      </c>
      <c r="AA1475" s="208">
        <v>0</v>
      </c>
      <c r="AB1475" s="209">
        <v>0</v>
      </c>
      <c r="AC1475" s="155">
        <v>0</v>
      </c>
      <c r="AD1475" s="173">
        <v>0</v>
      </c>
    </row>
    <row r="1476" spans="1:30">
      <c r="A1476" s="175" t="s">
        <v>1455</v>
      </c>
      <c r="B1476" s="214" t="s">
        <v>1853</v>
      </c>
      <c r="C1476" s="214" t="s">
        <v>1480</v>
      </c>
      <c r="D1476" s="153">
        <v>0</v>
      </c>
      <c r="E1476" s="153">
        <v>0</v>
      </c>
      <c r="F1476" s="151">
        <v>0</v>
      </c>
      <c r="G1476" s="151">
        <v>0</v>
      </c>
      <c r="H1476" s="151">
        <v>0</v>
      </c>
      <c r="I1476" s="151">
        <v>0</v>
      </c>
      <c r="J1476" s="172">
        <v>0.9</v>
      </c>
      <c r="K1476" s="154">
        <v>0</v>
      </c>
      <c r="L1476" s="154">
        <v>0</v>
      </c>
      <c r="M1476" s="154">
        <v>0</v>
      </c>
      <c r="N1476" s="207">
        <v>0</v>
      </c>
      <c r="O1476" s="153">
        <v>0</v>
      </c>
      <c r="P1476" s="153">
        <v>0</v>
      </c>
      <c r="Q1476" s="151">
        <v>0</v>
      </c>
      <c r="R1476" s="151">
        <v>0</v>
      </c>
      <c r="S1476" s="154">
        <v>0</v>
      </c>
      <c r="T1476" s="154">
        <v>0</v>
      </c>
      <c r="U1476" s="155">
        <v>0</v>
      </c>
      <c r="V1476" s="155">
        <v>0</v>
      </c>
      <c r="W1476" s="173">
        <v>0</v>
      </c>
      <c r="X1476" s="158">
        <v>0</v>
      </c>
      <c r="Y1476" s="208">
        <v>0</v>
      </c>
      <c r="Z1476" s="208">
        <v>0</v>
      </c>
      <c r="AA1476" s="208">
        <v>0</v>
      </c>
      <c r="AB1476" s="209">
        <v>0</v>
      </c>
      <c r="AC1476" s="155">
        <v>0</v>
      </c>
      <c r="AD1476" s="173">
        <v>0</v>
      </c>
    </row>
    <row r="1477" spans="1:30">
      <c r="A1477" s="175" t="s">
        <v>1455</v>
      </c>
      <c r="B1477" s="214" t="s">
        <v>1855</v>
      </c>
      <c r="C1477" s="214" t="s">
        <v>1481</v>
      </c>
      <c r="D1477" s="153">
        <v>0</v>
      </c>
      <c r="E1477" s="153">
        <v>0</v>
      </c>
      <c r="F1477" s="151">
        <v>0</v>
      </c>
      <c r="G1477" s="151">
        <v>0</v>
      </c>
      <c r="H1477" s="151">
        <v>0</v>
      </c>
      <c r="I1477" s="151">
        <v>0</v>
      </c>
      <c r="J1477" s="172">
        <v>0.9</v>
      </c>
      <c r="K1477" s="154">
        <v>0</v>
      </c>
      <c r="L1477" s="154">
        <v>0</v>
      </c>
      <c r="M1477" s="154">
        <v>0</v>
      </c>
      <c r="N1477" s="207">
        <v>0</v>
      </c>
      <c r="O1477" s="153">
        <v>0</v>
      </c>
      <c r="P1477" s="153">
        <v>0</v>
      </c>
      <c r="Q1477" s="151">
        <v>0</v>
      </c>
      <c r="R1477" s="151">
        <v>0</v>
      </c>
      <c r="S1477" s="154">
        <v>0</v>
      </c>
      <c r="T1477" s="154">
        <v>0</v>
      </c>
      <c r="U1477" s="155">
        <v>0</v>
      </c>
      <c r="V1477" s="155">
        <v>0</v>
      </c>
      <c r="W1477" s="173">
        <v>0</v>
      </c>
      <c r="X1477" s="158">
        <v>0</v>
      </c>
      <c r="Y1477" s="208">
        <v>0</v>
      </c>
      <c r="Z1477" s="208">
        <v>0</v>
      </c>
      <c r="AA1477" s="208">
        <v>0</v>
      </c>
      <c r="AB1477" s="209">
        <v>0</v>
      </c>
      <c r="AC1477" s="155">
        <v>0</v>
      </c>
      <c r="AD1477" s="173">
        <v>0</v>
      </c>
    </row>
    <row r="1478" spans="1:30">
      <c r="A1478" s="175" t="s">
        <v>1455</v>
      </c>
      <c r="B1478" s="214" t="s">
        <v>1854</v>
      </c>
      <c r="C1478" s="214" t="s">
        <v>1482</v>
      </c>
      <c r="D1478" s="153">
        <v>0</v>
      </c>
      <c r="E1478" s="153">
        <v>0</v>
      </c>
      <c r="F1478" s="151">
        <v>0</v>
      </c>
      <c r="G1478" s="151">
        <v>0</v>
      </c>
      <c r="H1478" s="151">
        <v>0</v>
      </c>
      <c r="I1478" s="151">
        <v>0</v>
      </c>
      <c r="J1478" s="172">
        <v>0.9</v>
      </c>
      <c r="K1478" s="154">
        <v>0</v>
      </c>
      <c r="L1478" s="154">
        <v>0</v>
      </c>
      <c r="M1478" s="154">
        <v>0</v>
      </c>
      <c r="N1478" s="207">
        <v>0</v>
      </c>
      <c r="O1478" s="153">
        <v>0</v>
      </c>
      <c r="P1478" s="153">
        <v>0</v>
      </c>
      <c r="Q1478" s="151">
        <v>0</v>
      </c>
      <c r="R1478" s="151">
        <v>0</v>
      </c>
      <c r="S1478" s="154">
        <v>0</v>
      </c>
      <c r="T1478" s="154">
        <v>0</v>
      </c>
      <c r="U1478" s="155">
        <v>0</v>
      </c>
      <c r="V1478" s="155">
        <v>0</v>
      </c>
      <c r="W1478" s="173">
        <v>0</v>
      </c>
      <c r="X1478" s="158">
        <v>0</v>
      </c>
      <c r="Y1478" s="208">
        <v>0</v>
      </c>
      <c r="Z1478" s="208">
        <v>0</v>
      </c>
      <c r="AA1478" s="208">
        <v>0</v>
      </c>
      <c r="AB1478" s="209">
        <v>0</v>
      </c>
      <c r="AC1478" s="155">
        <v>0</v>
      </c>
      <c r="AD1478" s="173">
        <v>0</v>
      </c>
    </row>
    <row r="1479" spans="1:30">
      <c r="A1479" s="175" t="s">
        <v>1455</v>
      </c>
      <c r="B1479" s="214" t="s">
        <v>1855</v>
      </c>
      <c r="C1479" s="214" t="s">
        <v>1483</v>
      </c>
      <c r="D1479" s="153">
        <v>0</v>
      </c>
      <c r="E1479" s="153">
        <v>0</v>
      </c>
      <c r="F1479" s="151">
        <v>0</v>
      </c>
      <c r="G1479" s="151">
        <v>0</v>
      </c>
      <c r="H1479" s="151">
        <v>0</v>
      </c>
      <c r="I1479" s="151">
        <v>0</v>
      </c>
      <c r="J1479" s="172">
        <v>0.9</v>
      </c>
      <c r="K1479" s="154">
        <v>0</v>
      </c>
      <c r="L1479" s="154">
        <v>0</v>
      </c>
      <c r="M1479" s="154">
        <v>0</v>
      </c>
      <c r="N1479" s="207">
        <v>0</v>
      </c>
      <c r="O1479" s="153">
        <v>0</v>
      </c>
      <c r="P1479" s="153">
        <v>0</v>
      </c>
      <c r="Q1479" s="151">
        <v>0</v>
      </c>
      <c r="R1479" s="151">
        <v>0</v>
      </c>
      <c r="S1479" s="154">
        <v>0</v>
      </c>
      <c r="T1479" s="154">
        <v>0</v>
      </c>
      <c r="U1479" s="155">
        <v>0</v>
      </c>
      <c r="V1479" s="155">
        <v>0</v>
      </c>
      <c r="W1479" s="173">
        <v>0</v>
      </c>
      <c r="X1479" s="158">
        <v>0</v>
      </c>
      <c r="Y1479" s="208">
        <v>0</v>
      </c>
      <c r="Z1479" s="208">
        <v>0</v>
      </c>
      <c r="AA1479" s="208">
        <v>0</v>
      </c>
      <c r="AB1479" s="209">
        <v>0</v>
      </c>
      <c r="AC1479" s="155">
        <v>0</v>
      </c>
      <c r="AD1479" s="173">
        <v>0</v>
      </c>
    </row>
    <row r="1480" spans="1:30">
      <c r="A1480" s="175" t="s">
        <v>1455</v>
      </c>
      <c r="B1480" s="214" t="s">
        <v>1851</v>
      </c>
      <c r="C1480" s="214" t="s">
        <v>1484</v>
      </c>
      <c r="D1480" s="153">
        <v>0</v>
      </c>
      <c r="E1480" s="153">
        <v>0</v>
      </c>
      <c r="F1480" s="151">
        <v>0</v>
      </c>
      <c r="G1480" s="151">
        <v>0</v>
      </c>
      <c r="H1480" s="151">
        <v>0</v>
      </c>
      <c r="I1480" s="151">
        <v>0</v>
      </c>
      <c r="J1480" s="172">
        <v>0.9</v>
      </c>
      <c r="K1480" s="154">
        <v>0</v>
      </c>
      <c r="L1480" s="154">
        <v>0</v>
      </c>
      <c r="M1480" s="154">
        <v>0</v>
      </c>
      <c r="N1480" s="207">
        <v>0</v>
      </c>
      <c r="O1480" s="153">
        <v>0</v>
      </c>
      <c r="P1480" s="153">
        <v>0</v>
      </c>
      <c r="Q1480" s="151">
        <v>0</v>
      </c>
      <c r="R1480" s="151">
        <v>0</v>
      </c>
      <c r="S1480" s="154">
        <v>0</v>
      </c>
      <c r="T1480" s="154">
        <v>0</v>
      </c>
      <c r="U1480" s="155">
        <v>0</v>
      </c>
      <c r="V1480" s="155">
        <v>0</v>
      </c>
      <c r="W1480" s="173">
        <v>0</v>
      </c>
      <c r="X1480" s="158">
        <v>0</v>
      </c>
      <c r="Y1480" s="208">
        <v>0</v>
      </c>
      <c r="Z1480" s="208">
        <v>0</v>
      </c>
      <c r="AA1480" s="208">
        <v>0</v>
      </c>
      <c r="AB1480" s="209">
        <v>0</v>
      </c>
      <c r="AC1480" s="155">
        <v>0</v>
      </c>
      <c r="AD1480" s="173">
        <v>0</v>
      </c>
    </row>
    <row r="1481" spans="1:30">
      <c r="A1481" s="175" t="s">
        <v>1455</v>
      </c>
      <c r="B1481" s="214" t="s">
        <v>1853</v>
      </c>
      <c r="C1481" s="214" t="s">
        <v>1485</v>
      </c>
      <c r="D1481" s="153">
        <v>0</v>
      </c>
      <c r="E1481" s="153">
        <v>0</v>
      </c>
      <c r="F1481" s="151">
        <v>0</v>
      </c>
      <c r="G1481" s="151">
        <v>0</v>
      </c>
      <c r="H1481" s="151">
        <v>0</v>
      </c>
      <c r="I1481" s="151">
        <v>0</v>
      </c>
      <c r="J1481" s="172">
        <v>0.9</v>
      </c>
      <c r="K1481" s="154">
        <v>0</v>
      </c>
      <c r="L1481" s="154">
        <v>0</v>
      </c>
      <c r="M1481" s="154">
        <v>0</v>
      </c>
      <c r="N1481" s="207">
        <v>0</v>
      </c>
      <c r="O1481" s="153">
        <v>0</v>
      </c>
      <c r="P1481" s="153">
        <v>0</v>
      </c>
      <c r="Q1481" s="151">
        <v>0</v>
      </c>
      <c r="R1481" s="151">
        <v>0</v>
      </c>
      <c r="S1481" s="154">
        <v>0</v>
      </c>
      <c r="T1481" s="154">
        <v>0</v>
      </c>
      <c r="U1481" s="155">
        <v>0</v>
      </c>
      <c r="V1481" s="155">
        <v>0</v>
      </c>
      <c r="W1481" s="173">
        <v>0</v>
      </c>
      <c r="X1481" s="158">
        <v>0</v>
      </c>
      <c r="Y1481" s="208">
        <v>0</v>
      </c>
      <c r="Z1481" s="208">
        <v>0</v>
      </c>
      <c r="AA1481" s="208">
        <v>0</v>
      </c>
      <c r="AB1481" s="209">
        <v>0</v>
      </c>
      <c r="AC1481" s="155">
        <v>0</v>
      </c>
      <c r="AD1481" s="173">
        <v>0</v>
      </c>
    </row>
    <row r="1482" spans="1:30">
      <c r="A1482" s="175" t="s">
        <v>1455</v>
      </c>
      <c r="B1482" s="214" t="s">
        <v>1851</v>
      </c>
      <c r="C1482" s="214" t="s">
        <v>1486</v>
      </c>
      <c r="D1482" s="153">
        <v>0</v>
      </c>
      <c r="E1482" s="153">
        <v>0</v>
      </c>
      <c r="F1482" s="151">
        <v>0</v>
      </c>
      <c r="G1482" s="151">
        <v>0</v>
      </c>
      <c r="H1482" s="151">
        <v>0</v>
      </c>
      <c r="I1482" s="151">
        <v>0</v>
      </c>
      <c r="J1482" s="172">
        <v>0.9</v>
      </c>
      <c r="K1482" s="154">
        <v>0</v>
      </c>
      <c r="L1482" s="154">
        <v>0</v>
      </c>
      <c r="M1482" s="154">
        <v>0</v>
      </c>
      <c r="N1482" s="207">
        <v>0</v>
      </c>
      <c r="O1482" s="153">
        <v>0</v>
      </c>
      <c r="P1482" s="153">
        <v>0</v>
      </c>
      <c r="Q1482" s="151">
        <v>0</v>
      </c>
      <c r="R1482" s="151">
        <v>0</v>
      </c>
      <c r="S1482" s="154">
        <v>0</v>
      </c>
      <c r="T1482" s="154">
        <v>0</v>
      </c>
      <c r="U1482" s="155">
        <v>0</v>
      </c>
      <c r="V1482" s="155">
        <v>0</v>
      </c>
      <c r="W1482" s="173">
        <v>0</v>
      </c>
      <c r="X1482" s="158">
        <v>0</v>
      </c>
      <c r="Y1482" s="208">
        <v>0</v>
      </c>
      <c r="Z1482" s="208">
        <v>0</v>
      </c>
      <c r="AA1482" s="208">
        <v>0</v>
      </c>
      <c r="AB1482" s="209">
        <v>0</v>
      </c>
      <c r="AC1482" s="155">
        <v>0</v>
      </c>
      <c r="AD1482" s="173">
        <v>0</v>
      </c>
    </row>
    <row r="1483" spans="1:30">
      <c r="A1483" s="175" t="s">
        <v>1455</v>
      </c>
      <c r="B1483" s="214" t="s">
        <v>1851</v>
      </c>
      <c r="C1483" s="214" t="s">
        <v>1487</v>
      </c>
      <c r="D1483" s="153">
        <v>0</v>
      </c>
      <c r="E1483" s="153">
        <v>0</v>
      </c>
      <c r="F1483" s="151">
        <v>0</v>
      </c>
      <c r="G1483" s="151">
        <v>0</v>
      </c>
      <c r="H1483" s="151">
        <v>0</v>
      </c>
      <c r="I1483" s="151">
        <v>0</v>
      </c>
      <c r="J1483" s="172">
        <v>0.9</v>
      </c>
      <c r="K1483" s="154">
        <v>0</v>
      </c>
      <c r="L1483" s="154">
        <v>0</v>
      </c>
      <c r="M1483" s="154">
        <v>0</v>
      </c>
      <c r="N1483" s="207">
        <v>0</v>
      </c>
      <c r="O1483" s="153">
        <v>0</v>
      </c>
      <c r="P1483" s="153">
        <v>0</v>
      </c>
      <c r="Q1483" s="151">
        <v>0</v>
      </c>
      <c r="R1483" s="151">
        <v>0</v>
      </c>
      <c r="S1483" s="154">
        <v>0</v>
      </c>
      <c r="T1483" s="154">
        <v>0</v>
      </c>
      <c r="U1483" s="155">
        <v>0</v>
      </c>
      <c r="V1483" s="155">
        <v>0</v>
      </c>
      <c r="W1483" s="173">
        <v>0</v>
      </c>
      <c r="X1483" s="158">
        <v>0</v>
      </c>
      <c r="Y1483" s="208">
        <v>0</v>
      </c>
      <c r="Z1483" s="208">
        <v>0</v>
      </c>
      <c r="AA1483" s="208">
        <v>0</v>
      </c>
      <c r="AB1483" s="209">
        <v>0</v>
      </c>
      <c r="AC1483" s="155">
        <v>0</v>
      </c>
      <c r="AD1483" s="173">
        <v>0</v>
      </c>
    </row>
    <row r="1484" spans="1:30">
      <c r="A1484" s="175" t="s">
        <v>1455</v>
      </c>
      <c r="B1484" s="214" t="s">
        <v>1853</v>
      </c>
      <c r="C1484" s="214" t="s">
        <v>1488</v>
      </c>
      <c r="D1484" s="153">
        <v>0</v>
      </c>
      <c r="E1484" s="153">
        <v>0</v>
      </c>
      <c r="F1484" s="151">
        <v>0</v>
      </c>
      <c r="G1484" s="151">
        <v>0</v>
      </c>
      <c r="H1484" s="151">
        <v>0</v>
      </c>
      <c r="I1484" s="151">
        <v>0</v>
      </c>
      <c r="J1484" s="172">
        <v>0.9</v>
      </c>
      <c r="K1484" s="154">
        <v>0</v>
      </c>
      <c r="L1484" s="154">
        <v>0</v>
      </c>
      <c r="M1484" s="154">
        <v>0</v>
      </c>
      <c r="N1484" s="207">
        <v>0</v>
      </c>
      <c r="O1484" s="153">
        <v>0</v>
      </c>
      <c r="P1484" s="153">
        <v>0</v>
      </c>
      <c r="Q1484" s="151">
        <v>0</v>
      </c>
      <c r="R1484" s="151">
        <v>0</v>
      </c>
      <c r="S1484" s="154">
        <v>0</v>
      </c>
      <c r="T1484" s="154">
        <v>0</v>
      </c>
      <c r="U1484" s="155">
        <v>0</v>
      </c>
      <c r="V1484" s="155">
        <v>0</v>
      </c>
      <c r="W1484" s="173">
        <v>0</v>
      </c>
      <c r="X1484" s="158">
        <v>0</v>
      </c>
      <c r="Y1484" s="208">
        <v>0</v>
      </c>
      <c r="Z1484" s="208">
        <v>0</v>
      </c>
      <c r="AA1484" s="208">
        <v>0</v>
      </c>
      <c r="AB1484" s="209">
        <v>0</v>
      </c>
      <c r="AC1484" s="155">
        <v>0</v>
      </c>
      <c r="AD1484" s="173">
        <v>0</v>
      </c>
    </row>
    <row r="1485" spans="1:30">
      <c r="A1485" s="175" t="s">
        <v>1455</v>
      </c>
      <c r="B1485" s="214" t="s">
        <v>1853</v>
      </c>
      <c r="C1485" s="214" t="s">
        <v>1489</v>
      </c>
      <c r="D1485" s="153">
        <v>0</v>
      </c>
      <c r="E1485" s="153">
        <v>0</v>
      </c>
      <c r="F1485" s="151">
        <v>0</v>
      </c>
      <c r="G1485" s="151">
        <v>0</v>
      </c>
      <c r="H1485" s="151">
        <v>0</v>
      </c>
      <c r="I1485" s="151">
        <v>0</v>
      </c>
      <c r="J1485" s="172">
        <v>0.9</v>
      </c>
      <c r="K1485" s="154">
        <v>0</v>
      </c>
      <c r="L1485" s="154">
        <v>0</v>
      </c>
      <c r="M1485" s="154">
        <v>0</v>
      </c>
      <c r="N1485" s="207">
        <v>0</v>
      </c>
      <c r="O1485" s="153">
        <v>0</v>
      </c>
      <c r="P1485" s="153">
        <v>0</v>
      </c>
      <c r="Q1485" s="151">
        <v>0</v>
      </c>
      <c r="R1485" s="151">
        <v>0</v>
      </c>
      <c r="S1485" s="154">
        <v>0</v>
      </c>
      <c r="T1485" s="154">
        <v>0</v>
      </c>
      <c r="U1485" s="155">
        <v>0</v>
      </c>
      <c r="V1485" s="155">
        <v>0</v>
      </c>
      <c r="W1485" s="173">
        <v>0</v>
      </c>
      <c r="X1485" s="158">
        <v>0</v>
      </c>
      <c r="Y1485" s="208">
        <v>0</v>
      </c>
      <c r="Z1485" s="208">
        <v>0</v>
      </c>
      <c r="AA1485" s="208">
        <v>0</v>
      </c>
      <c r="AB1485" s="209">
        <v>0</v>
      </c>
      <c r="AC1485" s="155">
        <v>0</v>
      </c>
      <c r="AD1485" s="173">
        <v>0</v>
      </c>
    </row>
    <row r="1486" spans="1:30">
      <c r="A1486" s="175" t="s">
        <v>1455</v>
      </c>
      <c r="B1486" s="214" t="s">
        <v>1851</v>
      </c>
      <c r="C1486" s="214" t="s">
        <v>1490</v>
      </c>
      <c r="D1486" s="153">
        <v>0</v>
      </c>
      <c r="E1486" s="153">
        <v>0</v>
      </c>
      <c r="F1486" s="151">
        <v>0</v>
      </c>
      <c r="G1486" s="151">
        <v>0</v>
      </c>
      <c r="H1486" s="151">
        <v>0</v>
      </c>
      <c r="I1486" s="151">
        <v>0</v>
      </c>
      <c r="J1486" s="172">
        <v>0.9</v>
      </c>
      <c r="K1486" s="154">
        <v>0</v>
      </c>
      <c r="L1486" s="154">
        <v>0</v>
      </c>
      <c r="M1486" s="154">
        <v>0</v>
      </c>
      <c r="N1486" s="207">
        <v>0</v>
      </c>
      <c r="O1486" s="153">
        <v>0</v>
      </c>
      <c r="P1486" s="153">
        <v>0</v>
      </c>
      <c r="Q1486" s="151">
        <v>0</v>
      </c>
      <c r="R1486" s="151">
        <v>0</v>
      </c>
      <c r="S1486" s="154">
        <v>0</v>
      </c>
      <c r="T1486" s="154">
        <v>0</v>
      </c>
      <c r="U1486" s="155">
        <v>0</v>
      </c>
      <c r="V1486" s="155">
        <v>0</v>
      </c>
      <c r="W1486" s="173">
        <v>0</v>
      </c>
      <c r="X1486" s="158">
        <v>0</v>
      </c>
      <c r="Y1486" s="208">
        <v>0</v>
      </c>
      <c r="Z1486" s="208">
        <v>0</v>
      </c>
      <c r="AA1486" s="208">
        <v>0</v>
      </c>
      <c r="AB1486" s="209">
        <v>0</v>
      </c>
      <c r="AC1486" s="155">
        <v>0</v>
      </c>
      <c r="AD1486" s="173">
        <v>0</v>
      </c>
    </row>
    <row r="1487" spans="1:30">
      <c r="A1487" s="175" t="s">
        <v>1455</v>
      </c>
      <c r="B1487" s="214" t="s">
        <v>1851</v>
      </c>
      <c r="C1487" s="214" t="s">
        <v>1491</v>
      </c>
      <c r="D1487" s="153">
        <v>0</v>
      </c>
      <c r="E1487" s="153">
        <v>0</v>
      </c>
      <c r="F1487" s="151">
        <v>0</v>
      </c>
      <c r="G1487" s="151">
        <v>0</v>
      </c>
      <c r="H1487" s="151">
        <v>0</v>
      </c>
      <c r="I1487" s="151">
        <v>0</v>
      </c>
      <c r="J1487" s="172">
        <v>0.9</v>
      </c>
      <c r="K1487" s="154">
        <v>0</v>
      </c>
      <c r="L1487" s="154">
        <v>0</v>
      </c>
      <c r="M1487" s="154">
        <v>0</v>
      </c>
      <c r="N1487" s="207">
        <v>0</v>
      </c>
      <c r="O1487" s="153">
        <v>0</v>
      </c>
      <c r="P1487" s="153">
        <v>0</v>
      </c>
      <c r="Q1487" s="151">
        <v>0</v>
      </c>
      <c r="R1487" s="151">
        <v>0</v>
      </c>
      <c r="S1487" s="154">
        <v>0</v>
      </c>
      <c r="T1487" s="154">
        <v>0</v>
      </c>
      <c r="U1487" s="155">
        <v>0</v>
      </c>
      <c r="V1487" s="155">
        <v>0</v>
      </c>
      <c r="W1487" s="173">
        <v>0</v>
      </c>
      <c r="X1487" s="158">
        <v>0</v>
      </c>
      <c r="Y1487" s="208">
        <v>0</v>
      </c>
      <c r="Z1487" s="208">
        <v>0</v>
      </c>
      <c r="AA1487" s="208">
        <v>0</v>
      </c>
      <c r="AB1487" s="209">
        <v>0</v>
      </c>
      <c r="AC1487" s="155">
        <v>0</v>
      </c>
      <c r="AD1487" s="173">
        <v>0</v>
      </c>
    </row>
    <row r="1488" spans="1:30">
      <c r="A1488" s="175" t="s">
        <v>1455</v>
      </c>
      <c r="B1488" s="214" t="s">
        <v>1855</v>
      </c>
      <c r="C1488" s="214" t="s">
        <v>1492</v>
      </c>
      <c r="D1488" s="153">
        <v>17</v>
      </c>
      <c r="E1488" s="153">
        <v>17</v>
      </c>
      <c r="F1488" s="151">
        <v>14</v>
      </c>
      <c r="G1488" s="151">
        <v>14</v>
      </c>
      <c r="H1488" s="151">
        <v>17</v>
      </c>
      <c r="I1488" s="151">
        <v>17</v>
      </c>
      <c r="J1488" s="172">
        <v>0.9</v>
      </c>
      <c r="K1488" s="154">
        <v>1</v>
      </c>
      <c r="L1488" s="154">
        <v>1</v>
      </c>
      <c r="M1488" s="154">
        <v>1</v>
      </c>
      <c r="N1488" s="207">
        <v>346</v>
      </c>
      <c r="O1488" s="153">
        <v>346</v>
      </c>
      <c r="P1488" s="153">
        <v>17</v>
      </c>
      <c r="Q1488" s="151">
        <v>14</v>
      </c>
      <c r="R1488" s="151">
        <v>17</v>
      </c>
      <c r="S1488" s="154">
        <v>1</v>
      </c>
      <c r="T1488" s="154">
        <v>1</v>
      </c>
      <c r="U1488" s="155">
        <v>1</v>
      </c>
      <c r="V1488" s="155">
        <v>1</v>
      </c>
      <c r="W1488" s="173">
        <v>0</v>
      </c>
      <c r="X1488" s="158">
        <v>115</v>
      </c>
      <c r="Y1488" s="208">
        <v>115</v>
      </c>
      <c r="Z1488" s="208">
        <v>101</v>
      </c>
      <c r="AA1488" s="208">
        <v>101</v>
      </c>
      <c r="AB1488" s="209">
        <v>1</v>
      </c>
      <c r="AC1488" s="155">
        <v>1</v>
      </c>
      <c r="AD1488" s="173">
        <v>0</v>
      </c>
    </row>
    <row r="1489" spans="1:30">
      <c r="A1489" s="175" t="s">
        <v>1455</v>
      </c>
      <c r="B1489" s="214" t="s">
        <v>1855</v>
      </c>
      <c r="C1489" s="214" t="s">
        <v>1493</v>
      </c>
      <c r="D1489" s="153">
        <v>31</v>
      </c>
      <c r="E1489" s="153">
        <v>31</v>
      </c>
      <c r="F1489" s="151">
        <v>33</v>
      </c>
      <c r="G1489" s="151">
        <v>33</v>
      </c>
      <c r="H1489" s="151">
        <v>34</v>
      </c>
      <c r="I1489" s="151">
        <v>34</v>
      </c>
      <c r="J1489" s="172">
        <v>0.9</v>
      </c>
      <c r="K1489" s="154">
        <v>1</v>
      </c>
      <c r="L1489" s="154">
        <v>1</v>
      </c>
      <c r="M1489" s="154">
        <v>1</v>
      </c>
      <c r="N1489" s="207">
        <v>804</v>
      </c>
      <c r="O1489" s="153">
        <v>785</v>
      </c>
      <c r="P1489" s="153">
        <v>29</v>
      </c>
      <c r="Q1489" s="151">
        <v>33</v>
      </c>
      <c r="R1489" s="151">
        <v>34</v>
      </c>
      <c r="S1489" s="154">
        <v>0.97636815920398</v>
      </c>
      <c r="T1489" s="154">
        <v>0.935483870967742</v>
      </c>
      <c r="U1489" s="155">
        <v>1</v>
      </c>
      <c r="V1489" s="155">
        <v>1</v>
      </c>
      <c r="W1489" s="173">
        <v>-0.0645161290322581</v>
      </c>
      <c r="X1489" s="158">
        <v>235</v>
      </c>
      <c r="Y1489" s="208">
        <v>230</v>
      </c>
      <c r="Z1489" s="208">
        <v>237</v>
      </c>
      <c r="AA1489" s="208">
        <v>236</v>
      </c>
      <c r="AB1489" s="209">
        <v>0.978723404255319</v>
      </c>
      <c r="AC1489" s="155">
        <v>0.9957805907173</v>
      </c>
      <c r="AD1489" s="173">
        <v>-0.0170571864619805</v>
      </c>
    </row>
    <row r="1490" spans="1:30">
      <c r="A1490" s="175" t="s">
        <v>1455</v>
      </c>
      <c r="B1490" s="214" t="s">
        <v>1856</v>
      </c>
      <c r="C1490" s="214" t="s">
        <v>1494</v>
      </c>
      <c r="D1490" s="153">
        <v>0</v>
      </c>
      <c r="E1490" s="153">
        <v>0</v>
      </c>
      <c r="F1490" s="151">
        <v>0</v>
      </c>
      <c r="G1490" s="151">
        <v>0</v>
      </c>
      <c r="H1490" s="151">
        <v>0</v>
      </c>
      <c r="I1490" s="151">
        <v>0</v>
      </c>
      <c r="J1490" s="172">
        <v>0.9</v>
      </c>
      <c r="K1490" s="154">
        <v>0</v>
      </c>
      <c r="L1490" s="154">
        <v>0</v>
      </c>
      <c r="M1490" s="154">
        <v>0</v>
      </c>
      <c r="N1490" s="207">
        <v>0</v>
      </c>
      <c r="O1490" s="153">
        <v>0</v>
      </c>
      <c r="P1490" s="153">
        <v>0</v>
      </c>
      <c r="Q1490" s="151">
        <v>0</v>
      </c>
      <c r="R1490" s="151">
        <v>0</v>
      </c>
      <c r="S1490" s="154">
        <v>0</v>
      </c>
      <c r="T1490" s="154">
        <v>0</v>
      </c>
      <c r="U1490" s="155">
        <v>0</v>
      </c>
      <c r="V1490" s="155">
        <v>0</v>
      </c>
      <c r="W1490" s="173">
        <v>0</v>
      </c>
      <c r="X1490" s="158">
        <v>0</v>
      </c>
      <c r="Y1490" s="208">
        <v>0</v>
      </c>
      <c r="Z1490" s="208">
        <v>0</v>
      </c>
      <c r="AA1490" s="208">
        <v>0</v>
      </c>
      <c r="AB1490" s="209">
        <v>0</v>
      </c>
      <c r="AC1490" s="155">
        <v>0</v>
      </c>
      <c r="AD1490" s="173">
        <v>0</v>
      </c>
    </row>
    <row r="1491" spans="1:30">
      <c r="A1491" s="175" t="s">
        <v>1455</v>
      </c>
      <c r="B1491" s="214" t="s">
        <v>1856</v>
      </c>
      <c r="C1491" s="214" t="s">
        <v>1495</v>
      </c>
      <c r="D1491" s="153">
        <v>8</v>
      </c>
      <c r="E1491" s="153">
        <v>8</v>
      </c>
      <c r="F1491" s="151">
        <v>8</v>
      </c>
      <c r="G1491" s="151">
        <v>8</v>
      </c>
      <c r="H1491" s="151">
        <v>1</v>
      </c>
      <c r="I1491" s="151">
        <v>1</v>
      </c>
      <c r="J1491" s="172">
        <v>0.9</v>
      </c>
      <c r="K1491" s="154">
        <v>1</v>
      </c>
      <c r="L1491" s="154">
        <v>1</v>
      </c>
      <c r="M1491" s="154">
        <v>1</v>
      </c>
      <c r="N1491" s="207">
        <v>149</v>
      </c>
      <c r="O1491" s="153">
        <v>143</v>
      </c>
      <c r="P1491" s="153">
        <v>8</v>
      </c>
      <c r="Q1491" s="151">
        <v>8</v>
      </c>
      <c r="R1491" s="151">
        <v>1</v>
      </c>
      <c r="S1491" s="154">
        <v>0.959731543624161</v>
      </c>
      <c r="T1491" s="154">
        <v>1</v>
      </c>
      <c r="U1491" s="155">
        <v>1</v>
      </c>
      <c r="V1491" s="155">
        <v>1</v>
      </c>
      <c r="W1491" s="173">
        <v>0</v>
      </c>
      <c r="X1491" s="158">
        <v>38</v>
      </c>
      <c r="Y1491" s="208">
        <v>35</v>
      </c>
      <c r="Z1491" s="208">
        <v>40</v>
      </c>
      <c r="AA1491" s="208">
        <v>39</v>
      </c>
      <c r="AB1491" s="209">
        <v>0.921052631578947</v>
      </c>
      <c r="AC1491" s="155">
        <v>0.975</v>
      </c>
      <c r="AD1491" s="173">
        <v>-0.0539473684210526</v>
      </c>
    </row>
    <row r="1492" spans="1:30">
      <c r="A1492" s="175" t="s">
        <v>1455</v>
      </c>
      <c r="B1492" s="214" t="s">
        <v>1857</v>
      </c>
      <c r="C1492" s="214" t="s">
        <v>1496</v>
      </c>
      <c r="D1492" s="153">
        <v>7</v>
      </c>
      <c r="E1492" s="153">
        <v>7</v>
      </c>
      <c r="F1492" s="151">
        <v>6</v>
      </c>
      <c r="G1492" s="151">
        <v>6</v>
      </c>
      <c r="H1492" s="151">
        <v>7</v>
      </c>
      <c r="I1492" s="151">
        <v>7</v>
      </c>
      <c r="J1492" s="172">
        <v>0.9</v>
      </c>
      <c r="K1492" s="154">
        <v>1</v>
      </c>
      <c r="L1492" s="154">
        <v>1</v>
      </c>
      <c r="M1492" s="154">
        <v>1</v>
      </c>
      <c r="N1492" s="207">
        <v>164</v>
      </c>
      <c r="O1492" s="153">
        <v>156</v>
      </c>
      <c r="P1492" s="153">
        <v>7</v>
      </c>
      <c r="Q1492" s="151">
        <v>6</v>
      </c>
      <c r="R1492" s="151">
        <v>7</v>
      </c>
      <c r="S1492" s="154">
        <v>0.951219512195122</v>
      </c>
      <c r="T1492" s="154">
        <v>1</v>
      </c>
      <c r="U1492" s="155">
        <v>1</v>
      </c>
      <c r="V1492" s="155">
        <v>1</v>
      </c>
      <c r="W1492" s="173">
        <v>0</v>
      </c>
      <c r="X1492" s="158">
        <v>48</v>
      </c>
      <c r="Y1492" s="208">
        <v>45</v>
      </c>
      <c r="Z1492" s="208">
        <v>48</v>
      </c>
      <c r="AA1492" s="208">
        <v>45</v>
      </c>
      <c r="AB1492" s="209">
        <v>0.9375</v>
      </c>
      <c r="AC1492" s="155">
        <v>0.9375</v>
      </c>
      <c r="AD1492" s="173">
        <v>0</v>
      </c>
    </row>
    <row r="1493" spans="1:30">
      <c r="A1493" s="175" t="s">
        <v>1455</v>
      </c>
      <c r="B1493" s="214" t="s">
        <v>1855</v>
      </c>
      <c r="C1493" s="214" t="s">
        <v>1497</v>
      </c>
      <c r="D1493" s="153">
        <v>29</v>
      </c>
      <c r="E1493" s="153">
        <v>28</v>
      </c>
      <c r="F1493" s="151">
        <v>31</v>
      </c>
      <c r="G1493" s="151">
        <v>31</v>
      </c>
      <c r="H1493" s="151">
        <v>30</v>
      </c>
      <c r="I1493" s="151">
        <v>30</v>
      </c>
      <c r="J1493" s="172">
        <v>0.9</v>
      </c>
      <c r="K1493" s="154">
        <v>0.96551724137931</v>
      </c>
      <c r="L1493" s="154">
        <v>1</v>
      </c>
      <c r="M1493" s="154">
        <v>1</v>
      </c>
      <c r="N1493" s="207">
        <v>639</v>
      </c>
      <c r="O1493" s="153">
        <v>429</v>
      </c>
      <c r="P1493" s="153">
        <v>23</v>
      </c>
      <c r="Q1493" s="151">
        <v>23</v>
      </c>
      <c r="R1493" s="151">
        <v>19</v>
      </c>
      <c r="S1493" s="154">
        <v>0.671361502347418</v>
      </c>
      <c r="T1493" s="154">
        <v>0.793103448275862</v>
      </c>
      <c r="U1493" s="155">
        <v>0.741935483870968</v>
      </c>
      <c r="V1493" s="155">
        <v>0.633333333333333</v>
      </c>
      <c r="W1493" s="173">
        <v>0.0511679644048944</v>
      </c>
      <c r="X1493" s="158">
        <v>197</v>
      </c>
      <c r="Y1493" s="208">
        <v>134</v>
      </c>
      <c r="Z1493" s="208">
        <v>180</v>
      </c>
      <c r="AA1493" s="208">
        <v>122</v>
      </c>
      <c r="AB1493" s="209">
        <v>0.680203045685279</v>
      </c>
      <c r="AC1493" s="155">
        <v>0.677777777777778</v>
      </c>
      <c r="AD1493" s="173">
        <v>0.00242526790750142</v>
      </c>
    </row>
    <row r="1494" spans="1:30">
      <c r="A1494" s="175" t="s">
        <v>1455</v>
      </c>
      <c r="B1494" s="214" t="s">
        <v>1857</v>
      </c>
      <c r="C1494" s="214" t="s">
        <v>1498</v>
      </c>
      <c r="D1494" s="153">
        <v>15</v>
      </c>
      <c r="E1494" s="153">
        <v>10</v>
      </c>
      <c r="F1494" s="151">
        <v>14</v>
      </c>
      <c r="G1494" s="151">
        <v>9</v>
      </c>
      <c r="H1494" s="151">
        <v>14</v>
      </c>
      <c r="I1494" s="151">
        <v>9</v>
      </c>
      <c r="J1494" s="172">
        <v>0.9</v>
      </c>
      <c r="K1494" s="154">
        <v>0.666666666666667</v>
      </c>
      <c r="L1494" s="154">
        <v>0.642857142857143</v>
      </c>
      <c r="M1494" s="154">
        <v>0.642857142857143</v>
      </c>
      <c r="N1494" s="207">
        <v>320</v>
      </c>
      <c r="O1494" s="153">
        <v>229</v>
      </c>
      <c r="P1494" s="153">
        <v>10</v>
      </c>
      <c r="Q1494" s="151">
        <v>9</v>
      </c>
      <c r="R1494" s="151">
        <v>8</v>
      </c>
      <c r="S1494" s="154">
        <v>0.715625</v>
      </c>
      <c r="T1494" s="154">
        <v>0.666666666666667</v>
      </c>
      <c r="U1494" s="155">
        <v>0.642857142857143</v>
      </c>
      <c r="V1494" s="155">
        <v>0.571428571428571</v>
      </c>
      <c r="W1494" s="173">
        <v>0.0238095238095237</v>
      </c>
      <c r="X1494" s="158">
        <v>99</v>
      </c>
      <c r="Y1494" s="208">
        <v>66</v>
      </c>
      <c r="Z1494" s="208">
        <v>90</v>
      </c>
      <c r="AA1494" s="208">
        <v>68</v>
      </c>
      <c r="AB1494" s="209">
        <v>0.666666666666667</v>
      </c>
      <c r="AC1494" s="155">
        <v>0.755555555555556</v>
      </c>
      <c r="AD1494" s="173">
        <v>-0.0888888888888889</v>
      </c>
    </row>
    <row r="1495" spans="1:30">
      <c r="A1495" s="175" t="s">
        <v>1455</v>
      </c>
      <c r="B1495" s="214" t="s">
        <v>1855</v>
      </c>
      <c r="C1495" s="214" t="s">
        <v>1499</v>
      </c>
      <c r="D1495" s="153">
        <v>15</v>
      </c>
      <c r="E1495" s="153">
        <v>15</v>
      </c>
      <c r="F1495" s="151">
        <v>15</v>
      </c>
      <c r="G1495" s="151">
        <v>15</v>
      </c>
      <c r="H1495" s="151">
        <v>16</v>
      </c>
      <c r="I1495" s="151">
        <v>16</v>
      </c>
      <c r="J1495" s="172">
        <v>0.9</v>
      </c>
      <c r="K1495" s="154">
        <v>1</v>
      </c>
      <c r="L1495" s="154">
        <v>1</v>
      </c>
      <c r="M1495" s="154">
        <v>1</v>
      </c>
      <c r="N1495" s="207">
        <v>383</v>
      </c>
      <c r="O1495" s="153">
        <v>372</v>
      </c>
      <c r="P1495" s="153">
        <v>15</v>
      </c>
      <c r="Q1495" s="151">
        <v>14</v>
      </c>
      <c r="R1495" s="151">
        <v>16</v>
      </c>
      <c r="S1495" s="154">
        <v>0.971279373368146</v>
      </c>
      <c r="T1495" s="154">
        <v>1</v>
      </c>
      <c r="U1495" s="155">
        <v>0.933333333333333</v>
      </c>
      <c r="V1495" s="155">
        <v>1</v>
      </c>
      <c r="W1495" s="173">
        <v>0.0666666666666667</v>
      </c>
      <c r="X1495" s="158">
        <v>112</v>
      </c>
      <c r="Y1495" s="208">
        <v>110</v>
      </c>
      <c r="Z1495" s="208">
        <v>115</v>
      </c>
      <c r="AA1495" s="208">
        <v>110</v>
      </c>
      <c r="AB1495" s="209">
        <v>0.982142857142857</v>
      </c>
      <c r="AC1495" s="155">
        <v>0.956521739130435</v>
      </c>
      <c r="AD1495" s="173">
        <v>0.0256211180124223</v>
      </c>
    </row>
    <row r="1496" spans="1:30">
      <c r="A1496" s="175" t="s">
        <v>1455</v>
      </c>
      <c r="B1496" s="214" t="s">
        <v>1857</v>
      </c>
      <c r="C1496" s="214" t="s">
        <v>1500</v>
      </c>
      <c r="D1496" s="153">
        <v>5</v>
      </c>
      <c r="E1496" s="153">
        <v>5</v>
      </c>
      <c r="F1496" s="151">
        <v>5</v>
      </c>
      <c r="G1496" s="151">
        <v>5</v>
      </c>
      <c r="H1496" s="151">
        <v>5</v>
      </c>
      <c r="I1496" s="151">
        <v>5</v>
      </c>
      <c r="J1496" s="172">
        <v>0.9</v>
      </c>
      <c r="K1496" s="154">
        <v>1</v>
      </c>
      <c r="L1496" s="154">
        <v>1</v>
      </c>
      <c r="M1496" s="154">
        <v>1</v>
      </c>
      <c r="N1496" s="207">
        <v>114</v>
      </c>
      <c r="O1496" s="153">
        <v>112</v>
      </c>
      <c r="P1496" s="153">
        <v>5</v>
      </c>
      <c r="Q1496" s="151">
        <v>5</v>
      </c>
      <c r="R1496" s="151">
        <v>5</v>
      </c>
      <c r="S1496" s="154">
        <v>0.982456140350877</v>
      </c>
      <c r="T1496" s="154">
        <v>1</v>
      </c>
      <c r="U1496" s="155">
        <v>1</v>
      </c>
      <c r="V1496" s="155">
        <v>1</v>
      </c>
      <c r="W1496" s="173">
        <v>0</v>
      </c>
      <c r="X1496" s="158">
        <v>32</v>
      </c>
      <c r="Y1496" s="208">
        <v>32</v>
      </c>
      <c r="Z1496" s="208">
        <v>33</v>
      </c>
      <c r="AA1496" s="208">
        <v>32</v>
      </c>
      <c r="AB1496" s="209">
        <v>1</v>
      </c>
      <c r="AC1496" s="155">
        <v>0.96969696969697</v>
      </c>
      <c r="AD1496" s="173">
        <v>0.0303030303030303</v>
      </c>
    </row>
    <row r="1497" spans="1:30">
      <c r="A1497" s="175" t="s">
        <v>1455</v>
      </c>
      <c r="B1497" s="214" t="s">
        <v>1857</v>
      </c>
      <c r="C1497" s="214" t="s">
        <v>1501</v>
      </c>
      <c r="D1497" s="153">
        <v>12</v>
      </c>
      <c r="E1497" s="153">
        <v>12</v>
      </c>
      <c r="F1497" s="151">
        <v>12</v>
      </c>
      <c r="G1497" s="151">
        <v>12</v>
      </c>
      <c r="H1497" s="151">
        <v>12</v>
      </c>
      <c r="I1497" s="151">
        <v>11</v>
      </c>
      <c r="J1497" s="172">
        <v>0.9</v>
      </c>
      <c r="K1497" s="154">
        <v>1</v>
      </c>
      <c r="L1497" s="154">
        <v>1</v>
      </c>
      <c r="M1497" s="154">
        <v>0.916666666666667</v>
      </c>
      <c r="N1497" s="207">
        <v>286</v>
      </c>
      <c r="O1497" s="153">
        <v>266</v>
      </c>
      <c r="P1497" s="153">
        <v>12</v>
      </c>
      <c r="Q1497" s="151">
        <v>12</v>
      </c>
      <c r="R1497" s="151">
        <v>11</v>
      </c>
      <c r="S1497" s="154">
        <v>0.93006993006993</v>
      </c>
      <c r="T1497" s="154">
        <v>1</v>
      </c>
      <c r="U1497" s="155">
        <v>1</v>
      </c>
      <c r="V1497" s="155">
        <v>0.916666666666667</v>
      </c>
      <c r="W1497" s="173">
        <v>0</v>
      </c>
      <c r="X1497" s="158">
        <v>83</v>
      </c>
      <c r="Y1497" s="208">
        <v>82</v>
      </c>
      <c r="Z1497" s="208">
        <v>83</v>
      </c>
      <c r="AA1497" s="208">
        <v>82</v>
      </c>
      <c r="AB1497" s="209">
        <v>0.987951807228916</v>
      </c>
      <c r="AC1497" s="155">
        <v>0.987951807228916</v>
      </c>
      <c r="AD1497" s="173">
        <v>0</v>
      </c>
    </row>
    <row r="1498" spans="1:30">
      <c r="A1498" s="175" t="s">
        <v>1455</v>
      </c>
      <c r="B1498" s="214" t="s">
        <v>1855</v>
      </c>
      <c r="C1498" s="214" t="s">
        <v>1502</v>
      </c>
      <c r="D1498" s="153">
        <v>21</v>
      </c>
      <c r="E1498" s="153">
        <v>21</v>
      </c>
      <c r="F1498" s="151">
        <v>19</v>
      </c>
      <c r="G1498" s="151">
        <v>19</v>
      </c>
      <c r="H1498" s="151">
        <v>21</v>
      </c>
      <c r="I1498" s="151">
        <v>21</v>
      </c>
      <c r="J1498" s="172">
        <v>0.9</v>
      </c>
      <c r="K1498" s="154">
        <v>1</v>
      </c>
      <c r="L1498" s="154">
        <v>1</v>
      </c>
      <c r="M1498" s="154">
        <v>1</v>
      </c>
      <c r="N1498" s="207">
        <v>497</v>
      </c>
      <c r="O1498" s="153">
        <v>269</v>
      </c>
      <c r="P1498" s="153">
        <v>14</v>
      </c>
      <c r="Q1498" s="151">
        <v>13</v>
      </c>
      <c r="R1498" s="151">
        <v>15</v>
      </c>
      <c r="S1498" s="154">
        <v>0.541247484909457</v>
      </c>
      <c r="T1498" s="154">
        <v>0.666666666666667</v>
      </c>
      <c r="U1498" s="155">
        <v>0.684210526315789</v>
      </c>
      <c r="V1498" s="155">
        <v>0.714285714285714</v>
      </c>
      <c r="W1498" s="173">
        <v>-0.0175438596491229</v>
      </c>
      <c r="X1498" s="158">
        <v>148</v>
      </c>
      <c r="Y1498" s="208">
        <v>98</v>
      </c>
      <c r="Z1498" s="208">
        <v>145</v>
      </c>
      <c r="AA1498" s="208">
        <v>72</v>
      </c>
      <c r="AB1498" s="209">
        <v>0.662162162162162</v>
      </c>
      <c r="AC1498" s="155">
        <v>0.496551724137931</v>
      </c>
      <c r="AD1498" s="173">
        <v>0.165610438024231</v>
      </c>
    </row>
    <row r="1499" spans="1:30">
      <c r="A1499" s="175" t="s">
        <v>1455</v>
      </c>
      <c r="B1499" s="214" t="s">
        <v>1855</v>
      </c>
      <c r="C1499" s="214" t="s">
        <v>1503</v>
      </c>
      <c r="D1499" s="153">
        <v>25</v>
      </c>
      <c r="E1499" s="153">
        <v>25</v>
      </c>
      <c r="F1499" s="151">
        <v>26</v>
      </c>
      <c r="G1499" s="151">
        <v>25</v>
      </c>
      <c r="H1499" s="151">
        <v>25</v>
      </c>
      <c r="I1499" s="151">
        <v>25</v>
      </c>
      <c r="J1499" s="172">
        <v>0.9</v>
      </c>
      <c r="K1499" s="154">
        <v>1</v>
      </c>
      <c r="L1499" s="154">
        <v>0.961538461538462</v>
      </c>
      <c r="M1499" s="154">
        <v>1</v>
      </c>
      <c r="N1499" s="207">
        <v>589</v>
      </c>
      <c r="O1499" s="153">
        <v>586</v>
      </c>
      <c r="P1499" s="153">
        <v>25</v>
      </c>
      <c r="Q1499" s="151">
        <v>25</v>
      </c>
      <c r="R1499" s="151">
        <v>25</v>
      </c>
      <c r="S1499" s="154">
        <v>0.99490662139219</v>
      </c>
      <c r="T1499" s="154">
        <v>1</v>
      </c>
      <c r="U1499" s="155">
        <v>0.961538461538462</v>
      </c>
      <c r="V1499" s="155">
        <v>1</v>
      </c>
      <c r="W1499" s="173">
        <v>0.0384615384615384</v>
      </c>
      <c r="X1499" s="158">
        <v>174</v>
      </c>
      <c r="Y1499" s="208">
        <v>173</v>
      </c>
      <c r="Z1499" s="208">
        <v>172</v>
      </c>
      <c r="AA1499" s="208">
        <v>172</v>
      </c>
      <c r="AB1499" s="209">
        <v>0.994252873563218</v>
      </c>
      <c r="AC1499" s="155">
        <v>1</v>
      </c>
      <c r="AD1499" s="173">
        <v>-0.00574712643678166</v>
      </c>
    </row>
    <row r="1500" spans="1:30">
      <c r="A1500" s="175" t="s">
        <v>1455</v>
      </c>
      <c r="B1500" s="214" t="s">
        <v>1856</v>
      </c>
      <c r="C1500" s="214" t="s">
        <v>1504</v>
      </c>
      <c r="D1500" s="153">
        <v>29</v>
      </c>
      <c r="E1500" s="153">
        <v>28</v>
      </c>
      <c r="F1500" s="151">
        <v>30</v>
      </c>
      <c r="G1500" s="151">
        <v>27</v>
      </c>
      <c r="H1500" s="151">
        <v>26</v>
      </c>
      <c r="I1500" s="151">
        <v>26</v>
      </c>
      <c r="J1500" s="172">
        <v>0.9</v>
      </c>
      <c r="K1500" s="154">
        <v>0.96551724137931</v>
      </c>
      <c r="L1500" s="154">
        <v>0.9</v>
      </c>
      <c r="M1500" s="154">
        <v>1</v>
      </c>
      <c r="N1500" s="207">
        <v>660</v>
      </c>
      <c r="O1500" s="153">
        <v>544</v>
      </c>
      <c r="P1500" s="153">
        <v>24</v>
      </c>
      <c r="Q1500" s="151">
        <v>23</v>
      </c>
      <c r="R1500" s="151">
        <v>21</v>
      </c>
      <c r="S1500" s="154">
        <v>0.824242424242424</v>
      </c>
      <c r="T1500" s="154">
        <v>0.827586206896552</v>
      </c>
      <c r="U1500" s="155">
        <v>0.766666666666667</v>
      </c>
      <c r="V1500" s="155">
        <v>0.807692307692308</v>
      </c>
      <c r="W1500" s="173">
        <v>0.060919540229885</v>
      </c>
      <c r="X1500" s="158">
        <v>194</v>
      </c>
      <c r="Y1500" s="208">
        <v>160</v>
      </c>
      <c r="Z1500" s="208">
        <v>191</v>
      </c>
      <c r="AA1500" s="208">
        <v>166</v>
      </c>
      <c r="AB1500" s="209">
        <v>0.824742268041237</v>
      </c>
      <c r="AC1500" s="155">
        <v>0.869109947643979</v>
      </c>
      <c r="AD1500" s="173">
        <v>-0.044367679602742</v>
      </c>
    </row>
    <row r="1501" spans="1:30">
      <c r="A1501" s="175" t="s">
        <v>1455</v>
      </c>
      <c r="B1501" s="214" t="s">
        <v>1856</v>
      </c>
      <c r="C1501" s="214" t="s">
        <v>1505</v>
      </c>
      <c r="D1501" s="153">
        <v>19</v>
      </c>
      <c r="E1501" s="153">
        <v>19</v>
      </c>
      <c r="F1501" s="151">
        <v>19</v>
      </c>
      <c r="G1501" s="151">
        <v>19</v>
      </c>
      <c r="H1501" s="151">
        <v>17</v>
      </c>
      <c r="I1501" s="151">
        <v>17</v>
      </c>
      <c r="J1501" s="172">
        <v>0.9</v>
      </c>
      <c r="K1501" s="154">
        <v>1</v>
      </c>
      <c r="L1501" s="154">
        <v>1</v>
      </c>
      <c r="M1501" s="154">
        <v>1</v>
      </c>
      <c r="N1501" s="207">
        <v>431</v>
      </c>
      <c r="O1501" s="153">
        <v>405</v>
      </c>
      <c r="P1501" s="153">
        <v>19</v>
      </c>
      <c r="Q1501" s="151">
        <v>19</v>
      </c>
      <c r="R1501" s="151">
        <v>17</v>
      </c>
      <c r="S1501" s="154">
        <v>0.939675174013921</v>
      </c>
      <c r="T1501" s="154">
        <v>1</v>
      </c>
      <c r="U1501" s="155">
        <v>1</v>
      </c>
      <c r="V1501" s="155">
        <v>1</v>
      </c>
      <c r="W1501" s="173">
        <v>0</v>
      </c>
      <c r="X1501" s="158">
        <v>127</v>
      </c>
      <c r="Y1501" s="208">
        <v>124</v>
      </c>
      <c r="Z1501" s="208">
        <v>112</v>
      </c>
      <c r="AA1501" s="208">
        <v>106</v>
      </c>
      <c r="AB1501" s="209">
        <v>0.976377952755906</v>
      </c>
      <c r="AC1501" s="155">
        <v>0.946428571428571</v>
      </c>
      <c r="AD1501" s="173">
        <v>0.0299493813273342</v>
      </c>
    </row>
    <row r="1502" spans="1:30">
      <c r="A1502" s="175" t="s">
        <v>1455</v>
      </c>
      <c r="B1502" s="214" t="s">
        <v>1856</v>
      </c>
      <c r="C1502" s="214" t="s">
        <v>1506</v>
      </c>
      <c r="D1502" s="153">
        <v>6</v>
      </c>
      <c r="E1502" s="153">
        <v>6</v>
      </c>
      <c r="F1502" s="151">
        <v>5</v>
      </c>
      <c r="G1502" s="151">
        <v>5</v>
      </c>
      <c r="H1502" s="151">
        <v>6</v>
      </c>
      <c r="I1502" s="151">
        <v>6</v>
      </c>
      <c r="J1502" s="172">
        <v>0.9</v>
      </c>
      <c r="K1502" s="154">
        <v>1</v>
      </c>
      <c r="L1502" s="154">
        <v>1</v>
      </c>
      <c r="M1502" s="154">
        <v>1</v>
      </c>
      <c r="N1502" s="207">
        <v>137</v>
      </c>
      <c r="O1502" s="153">
        <v>129</v>
      </c>
      <c r="P1502" s="153">
        <v>6</v>
      </c>
      <c r="Q1502" s="151">
        <v>5</v>
      </c>
      <c r="R1502" s="151">
        <v>6</v>
      </c>
      <c r="S1502" s="154">
        <v>0.941605839416058</v>
      </c>
      <c r="T1502" s="154">
        <v>1</v>
      </c>
      <c r="U1502" s="155">
        <v>1</v>
      </c>
      <c r="V1502" s="155">
        <v>1</v>
      </c>
      <c r="W1502" s="173">
        <v>0</v>
      </c>
      <c r="X1502" s="158">
        <v>39</v>
      </c>
      <c r="Y1502" s="208">
        <v>39</v>
      </c>
      <c r="Z1502" s="208">
        <v>38</v>
      </c>
      <c r="AA1502" s="208">
        <v>38</v>
      </c>
      <c r="AB1502" s="209">
        <v>1</v>
      </c>
      <c r="AC1502" s="155">
        <v>1</v>
      </c>
      <c r="AD1502" s="173">
        <v>0</v>
      </c>
    </row>
    <row r="1503" spans="1:30">
      <c r="A1503" s="175" t="s">
        <v>1455</v>
      </c>
      <c r="B1503" s="214" t="s">
        <v>1857</v>
      </c>
      <c r="C1503" s="214" t="s">
        <v>1507</v>
      </c>
      <c r="D1503" s="153">
        <v>20</v>
      </c>
      <c r="E1503" s="153">
        <v>19</v>
      </c>
      <c r="F1503" s="151">
        <v>22</v>
      </c>
      <c r="G1503" s="151">
        <v>20</v>
      </c>
      <c r="H1503" s="151">
        <v>21</v>
      </c>
      <c r="I1503" s="151">
        <v>19</v>
      </c>
      <c r="J1503" s="172">
        <v>0.9</v>
      </c>
      <c r="K1503" s="154">
        <v>0.95</v>
      </c>
      <c r="L1503" s="154">
        <v>0.909090909090909</v>
      </c>
      <c r="M1503" s="154">
        <v>0.904761904761905</v>
      </c>
      <c r="N1503" s="207">
        <v>495</v>
      </c>
      <c r="O1503" s="153">
        <v>413</v>
      </c>
      <c r="P1503" s="153">
        <v>16</v>
      </c>
      <c r="Q1503" s="151">
        <v>19</v>
      </c>
      <c r="R1503" s="151">
        <v>18</v>
      </c>
      <c r="S1503" s="154">
        <v>0.834343434343434</v>
      </c>
      <c r="T1503" s="154">
        <v>0.8</v>
      </c>
      <c r="U1503" s="155">
        <v>0.863636363636364</v>
      </c>
      <c r="V1503" s="155">
        <v>0.857142857142857</v>
      </c>
      <c r="W1503" s="173">
        <v>-0.0636363636363636</v>
      </c>
      <c r="X1503" s="158">
        <v>145</v>
      </c>
      <c r="Y1503" s="208">
        <v>123</v>
      </c>
      <c r="Z1503" s="208">
        <v>142</v>
      </c>
      <c r="AA1503" s="208">
        <v>120</v>
      </c>
      <c r="AB1503" s="209">
        <v>0.848275862068966</v>
      </c>
      <c r="AC1503" s="155">
        <v>0.845070422535211</v>
      </c>
      <c r="AD1503" s="173">
        <v>0.0032054395337543</v>
      </c>
    </row>
    <row r="1504" spans="1:30">
      <c r="A1504" s="175" t="s">
        <v>1455</v>
      </c>
      <c r="B1504" s="214" t="s">
        <v>1856</v>
      </c>
      <c r="C1504" s="214" t="s">
        <v>1508</v>
      </c>
      <c r="D1504" s="153">
        <v>20</v>
      </c>
      <c r="E1504" s="153">
        <v>14</v>
      </c>
      <c r="F1504" s="151">
        <v>15</v>
      </c>
      <c r="G1504" s="151">
        <v>12</v>
      </c>
      <c r="H1504" s="151">
        <v>17</v>
      </c>
      <c r="I1504" s="151">
        <v>13</v>
      </c>
      <c r="J1504" s="172">
        <v>0.9</v>
      </c>
      <c r="K1504" s="154">
        <v>0.7</v>
      </c>
      <c r="L1504" s="154">
        <v>0.8</v>
      </c>
      <c r="M1504" s="154">
        <v>0.764705882352941</v>
      </c>
      <c r="N1504" s="207">
        <v>355</v>
      </c>
      <c r="O1504" s="153">
        <v>268</v>
      </c>
      <c r="P1504" s="153">
        <v>14</v>
      </c>
      <c r="Q1504" s="151">
        <v>10</v>
      </c>
      <c r="R1504" s="151">
        <v>13</v>
      </c>
      <c r="S1504" s="154">
        <v>0.754929577464789</v>
      </c>
      <c r="T1504" s="154">
        <v>0.7</v>
      </c>
      <c r="U1504" s="155">
        <v>0.666666666666667</v>
      </c>
      <c r="V1504" s="155">
        <v>0.764705882352941</v>
      </c>
      <c r="W1504" s="173">
        <v>0.0333333333333333</v>
      </c>
      <c r="X1504" s="158">
        <v>117</v>
      </c>
      <c r="Y1504" s="208">
        <v>85</v>
      </c>
      <c r="Z1504" s="208">
        <v>100</v>
      </c>
      <c r="AA1504" s="208">
        <v>73</v>
      </c>
      <c r="AB1504" s="209">
        <v>0.726495726495726</v>
      </c>
      <c r="AC1504" s="155">
        <v>0.73</v>
      </c>
      <c r="AD1504" s="173">
        <v>-0.00350427350427351</v>
      </c>
    </row>
    <row r="1505" spans="1:30">
      <c r="A1505" s="175" t="s">
        <v>1455</v>
      </c>
      <c r="B1505" s="214" t="s">
        <v>1856</v>
      </c>
      <c r="C1505" s="214" t="s">
        <v>1509</v>
      </c>
      <c r="D1505" s="153">
        <v>12</v>
      </c>
      <c r="E1505" s="153">
        <v>12</v>
      </c>
      <c r="F1505" s="151">
        <v>13</v>
      </c>
      <c r="G1505" s="151">
        <v>13</v>
      </c>
      <c r="H1505" s="151">
        <v>12</v>
      </c>
      <c r="I1505" s="151">
        <v>12</v>
      </c>
      <c r="J1505" s="172">
        <v>0.9</v>
      </c>
      <c r="K1505" s="154">
        <v>1</v>
      </c>
      <c r="L1505" s="154">
        <v>1</v>
      </c>
      <c r="M1505" s="154">
        <v>1</v>
      </c>
      <c r="N1505" s="207">
        <v>263</v>
      </c>
      <c r="O1505" s="153">
        <v>249</v>
      </c>
      <c r="P1505" s="153">
        <v>11</v>
      </c>
      <c r="Q1505" s="151">
        <v>13</v>
      </c>
      <c r="R1505" s="151">
        <v>11</v>
      </c>
      <c r="S1505" s="154">
        <v>0.946768060836502</v>
      </c>
      <c r="T1505" s="154">
        <v>0.916666666666667</v>
      </c>
      <c r="U1505" s="155">
        <v>1</v>
      </c>
      <c r="V1505" s="155">
        <v>0.916666666666667</v>
      </c>
      <c r="W1505" s="173">
        <v>-0.0833333333333334</v>
      </c>
      <c r="X1505" s="158">
        <v>83</v>
      </c>
      <c r="Y1505" s="208">
        <v>78</v>
      </c>
      <c r="Z1505" s="208">
        <v>67</v>
      </c>
      <c r="AA1505" s="208">
        <v>65</v>
      </c>
      <c r="AB1505" s="209">
        <v>0.939759036144578</v>
      </c>
      <c r="AC1505" s="155">
        <v>0.970149253731343</v>
      </c>
      <c r="AD1505" s="173">
        <v>-0.030390217586765</v>
      </c>
    </row>
    <row r="1506" spans="1:30">
      <c r="A1506" s="175" t="s">
        <v>1455</v>
      </c>
      <c r="B1506" s="214" t="s">
        <v>1856</v>
      </c>
      <c r="C1506" s="214" t="s">
        <v>1510</v>
      </c>
      <c r="D1506" s="153">
        <v>13</v>
      </c>
      <c r="E1506" s="153">
        <v>13</v>
      </c>
      <c r="F1506" s="151">
        <v>13</v>
      </c>
      <c r="G1506" s="151">
        <v>13</v>
      </c>
      <c r="H1506" s="151">
        <v>14</v>
      </c>
      <c r="I1506" s="151">
        <v>14</v>
      </c>
      <c r="J1506" s="172">
        <v>0.9</v>
      </c>
      <c r="K1506" s="154">
        <v>1</v>
      </c>
      <c r="L1506" s="154">
        <v>1</v>
      </c>
      <c r="M1506" s="154">
        <v>1</v>
      </c>
      <c r="N1506" s="207">
        <v>309</v>
      </c>
      <c r="O1506" s="153">
        <v>298</v>
      </c>
      <c r="P1506" s="153">
        <v>12</v>
      </c>
      <c r="Q1506" s="151">
        <v>12</v>
      </c>
      <c r="R1506" s="151">
        <v>14</v>
      </c>
      <c r="S1506" s="154">
        <v>0.964401294498382</v>
      </c>
      <c r="T1506" s="154">
        <v>0.923076923076923</v>
      </c>
      <c r="U1506" s="155">
        <v>0.923076923076923</v>
      </c>
      <c r="V1506" s="155">
        <v>1</v>
      </c>
      <c r="W1506" s="173">
        <v>0</v>
      </c>
      <c r="X1506" s="158">
        <v>83</v>
      </c>
      <c r="Y1506" s="208">
        <v>81</v>
      </c>
      <c r="Z1506" s="208">
        <v>86</v>
      </c>
      <c r="AA1506" s="208">
        <v>82</v>
      </c>
      <c r="AB1506" s="209">
        <v>0.975903614457831</v>
      </c>
      <c r="AC1506" s="155">
        <v>0.953488372093023</v>
      </c>
      <c r="AD1506" s="173">
        <v>0.0224152423648081</v>
      </c>
    </row>
    <row r="1507" spans="1:30">
      <c r="A1507" s="175" t="s">
        <v>1455</v>
      </c>
      <c r="B1507" s="214" t="s">
        <v>1855</v>
      </c>
      <c r="C1507" s="214" t="s">
        <v>1511</v>
      </c>
      <c r="D1507" s="153">
        <v>32</v>
      </c>
      <c r="E1507" s="153">
        <v>32</v>
      </c>
      <c r="F1507" s="151">
        <v>30</v>
      </c>
      <c r="G1507" s="151">
        <v>30</v>
      </c>
      <c r="H1507" s="151">
        <v>33</v>
      </c>
      <c r="I1507" s="151">
        <v>33</v>
      </c>
      <c r="J1507" s="172">
        <v>0.9</v>
      </c>
      <c r="K1507" s="154">
        <v>1</v>
      </c>
      <c r="L1507" s="154">
        <v>1</v>
      </c>
      <c r="M1507" s="154">
        <v>1</v>
      </c>
      <c r="N1507" s="207">
        <v>744</v>
      </c>
      <c r="O1507" s="153">
        <v>728</v>
      </c>
      <c r="P1507" s="153">
        <v>32</v>
      </c>
      <c r="Q1507" s="151">
        <v>29</v>
      </c>
      <c r="R1507" s="151">
        <v>32</v>
      </c>
      <c r="S1507" s="154">
        <v>0.978494623655914</v>
      </c>
      <c r="T1507" s="154">
        <v>1</v>
      </c>
      <c r="U1507" s="155">
        <v>0.966666666666667</v>
      </c>
      <c r="V1507" s="155">
        <v>0.96969696969697</v>
      </c>
      <c r="W1507" s="173">
        <v>0.0333333333333333</v>
      </c>
      <c r="X1507" s="158">
        <v>224</v>
      </c>
      <c r="Y1507" s="208">
        <v>221</v>
      </c>
      <c r="Z1507" s="208">
        <v>219</v>
      </c>
      <c r="AA1507" s="208">
        <v>214</v>
      </c>
      <c r="AB1507" s="209">
        <v>0.986607142857143</v>
      </c>
      <c r="AC1507" s="155">
        <v>0.977168949771689</v>
      </c>
      <c r="AD1507" s="173">
        <v>0.00943819308545346</v>
      </c>
    </row>
    <row r="1508" spans="1:30">
      <c r="A1508" s="175" t="s">
        <v>1455</v>
      </c>
      <c r="B1508" s="214" t="s">
        <v>1856</v>
      </c>
      <c r="C1508" s="214" t="s">
        <v>1512</v>
      </c>
      <c r="D1508" s="153">
        <v>11</v>
      </c>
      <c r="E1508" s="153">
        <v>11</v>
      </c>
      <c r="F1508" s="151">
        <v>11</v>
      </c>
      <c r="G1508" s="151">
        <v>10</v>
      </c>
      <c r="H1508" s="151">
        <v>10</v>
      </c>
      <c r="I1508" s="151">
        <v>10</v>
      </c>
      <c r="J1508" s="172">
        <v>0.9</v>
      </c>
      <c r="K1508" s="154">
        <v>1</v>
      </c>
      <c r="L1508" s="154">
        <v>0.909090909090909</v>
      </c>
      <c r="M1508" s="154">
        <v>1</v>
      </c>
      <c r="N1508" s="207">
        <v>257</v>
      </c>
      <c r="O1508" s="153">
        <v>126</v>
      </c>
      <c r="P1508" s="153">
        <v>6</v>
      </c>
      <c r="Q1508" s="151">
        <v>4</v>
      </c>
      <c r="R1508" s="151">
        <v>6</v>
      </c>
      <c r="S1508" s="154">
        <v>0.490272373540856</v>
      </c>
      <c r="T1508" s="154">
        <v>0.545454545454545</v>
      </c>
      <c r="U1508" s="155">
        <v>0.363636363636364</v>
      </c>
      <c r="V1508" s="155">
        <v>0.6</v>
      </c>
      <c r="W1508" s="173">
        <v>0.181818181818182</v>
      </c>
      <c r="X1508" s="158">
        <v>77</v>
      </c>
      <c r="Y1508" s="208">
        <v>34</v>
      </c>
      <c r="Z1508" s="208">
        <v>71</v>
      </c>
      <c r="AA1508" s="208">
        <v>42</v>
      </c>
      <c r="AB1508" s="209">
        <v>0.441558441558442</v>
      </c>
      <c r="AC1508" s="155">
        <v>0.591549295774648</v>
      </c>
      <c r="AD1508" s="173">
        <v>-0.149990854216206</v>
      </c>
    </row>
    <row r="1509" spans="1:30">
      <c r="A1509" s="175" t="s">
        <v>1455</v>
      </c>
      <c r="B1509" s="214" t="s">
        <v>1856</v>
      </c>
      <c r="C1509" s="214" t="s">
        <v>1513</v>
      </c>
      <c r="D1509" s="153">
        <v>33</v>
      </c>
      <c r="E1509" s="153">
        <v>27</v>
      </c>
      <c r="F1509" s="151">
        <v>32</v>
      </c>
      <c r="G1509" s="151">
        <v>27</v>
      </c>
      <c r="H1509" s="151">
        <v>24</v>
      </c>
      <c r="I1509" s="151">
        <v>23</v>
      </c>
      <c r="J1509" s="172">
        <v>0.9</v>
      </c>
      <c r="K1509" s="154">
        <v>0.818181818181818</v>
      </c>
      <c r="L1509" s="154">
        <v>0.84375</v>
      </c>
      <c r="M1509" s="154">
        <v>0.958333333333333</v>
      </c>
      <c r="N1509" s="207">
        <v>677</v>
      </c>
      <c r="O1509" s="153">
        <v>461</v>
      </c>
      <c r="P1509" s="153">
        <v>18</v>
      </c>
      <c r="Q1509" s="151">
        <v>23</v>
      </c>
      <c r="R1509" s="151">
        <v>20</v>
      </c>
      <c r="S1509" s="154">
        <v>0.680945347119645</v>
      </c>
      <c r="T1509" s="154">
        <v>0.545454545454545</v>
      </c>
      <c r="U1509" s="155">
        <v>0.71875</v>
      </c>
      <c r="V1509" s="155">
        <v>0.833333333333333</v>
      </c>
      <c r="W1509" s="173">
        <v>-0.173295454545455</v>
      </c>
      <c r="X1509" s="158">
        <v>204</v>
      </c>
      <c r="Y1509" s="208">
        <v>137</v>
      </c>
      <c r="Z1509" s="208">
        <v>187</v>
      </c>
      <c r="AA1509" s="208">
        <v>138</v>
      </c>
      <c r="AB1509" s="209">
        <v>0.67156862745098</v>
      </c>
      <c r="AC1509" s="155">
        <v>0.737967914438503</v>
      </c>
      <c r="AD1509" s="173">
        <v>-0.0663992869875223</v>
      </c>
    </row>
    <row r="1510" spans="1:30">
      <c r="A1510" s="175" t="s">
        <v>1455</v>
      </c>
      <c r="B1510" s="214" t="s">
        <v>1856</v>
      </c>
      <c r="C1510" s="214" t="s">
        <v>1514</v>
      </c>
      <c r="D1510" s="153">
        <v>26</v>
      </c>
      <c r="E1510" s="153">
        <v>24</v>
      </c>
      <c r="F1510" s="151">
        <v>28</v>
      </c>
      <c r="G1510" s="151">
        <v>23</v>
      </c>
      <c r="H1510" s="151">
        <v>26</v>
      </c>
      <c r="I1510" s="151">
        <v>23</v>
      </c>
      <c r="J1510" s="172">
        <v>0.9</v>
      </c>
      <c r="K1510" s="154">
        <v>0.923076923076923</v>
      </c>
      <c r="L1510" s="154">
        <v>0.821428571428571</v>
      </c>
      <c r="M1510" s="154">
        <v>0.884615384615385</v>
      </c>
      <c r="N1510" s="207">
        <v>590</v>
      </c>
      <c r="O1510" s="153">
        <v>497</v>
      </c>
      <c r="P1510" s="153">
        <v>21</v>
      </c>
      <c r="Q1510" s="151">
        <v>22</v>
      </c>
      <c r="R1510" s="151">
        <v>23</v>
      </c>
      <c r="S1510" s="154">
        <v>0.842372881355932</v>
      </c>
      <c r="T1510" s="154">
        <v>0.807692307692308</v>
      </c>
      <c r="U1510" s="155">
        <v>0.785714285714286</v>
      </c>
      <c r="V1510" s="155">
        <v>0.884615384615385</v>
      </c>
      <c r="W1510" s="173">
        <v>0.021978021978022</v>
      </c>
      <c r="X1510" s="158">
        <v>183</v>
      </c>
      <c r="Y1510" s="208">
        <v>159</v>
      </c>
      <c r="Z1510" s="208">
        <v>168</v>
      </c>
      <c r="AA1510" s="208">
        <v>149</v>
      </c>
      <c r="AB1510" s="209">
        <v>0.868852459016393</v>
      </c>
      <c r="AC1510" s="155">
        <v>0.886904761904762</v>
      </c>
      <c r="AD1510" s="173">
        <v>-0.0180523028883685</v>
      </c>
    </row>
    <row r="1511" spans="1:30">
      <c r="A1511" s="175" t="s">
        <v>1455</v>
      </c>
      <c r="B1511" s="214" t="s">
        <v>1855</v>
      </c>
      <c r="C1511" s="214" t="s">
        <v>1515</v>
      </c>
      <c r="D1511" s="153">
        <v>0</v>
      </c>
      <c r="E1511" s="153">
        <v>0</v>
      </c>
      <c r="F1511" s="151">
        <v>0</v>
      </c>
      <c r="G1511" s="151">
        <v>0</v>
      </c>
      <c r="H1511" s="151">
        <v>0</v>
      </c>
      <c r="I1511" s="151">
        <v>0</v>
      </c>
      <c r="J1511" s="172">
        <v>0.9</v>
      </c>
      <c r="K1511" s="154">
        <v>0</v>
      </c>
      <c r="L1511" s="154">
        <v>0</v>
      </c>
      <c r="M1511" s="154">
        <v>0</v>
      </c>
      <c r="N1511" s="207">
        <v>0</v>
      </c>
      <c r="O1511" s="153">
        <v>0</v>
      </c>
      <c r="P1511" s="153">
        <v>0</v>
      </c>
      <c r="Q1511" s="151">
        <v>0</v>
      </c>
      <c r="R1511" s="151">
        <v>0</v>
      </c>
      <c r="S1511" s="154">
        <v>0</v>
      </c>
      <c r="T1511" s="154">
        <v>0</v>
      </c>
      <c r="U1511" s="155">
        <v>0</v>
      </c>
      <c r="V1511" s="155">
        <v>0</v>
      </c>
      <c r="W1511" s="173">
        <v>0</v>
      </c>
      <c r="X1511" s="158">
        <v>0</v>
      </c>
      <c r="Y1511" s="208">
        <v>0</v>
      </c>
      <c r="Z1511" s="208">
        <v>0</v>
      </c>
      <c r="AA1511" s="208">
        <v>0</v>
      </c>
      <c r="AB1511" s="209">
        <v>0</v>
      </c>
      <c r="AC1511" s="155">
        <v>0</v>
      </c>
      <c r="AD1511" s="173">
        <v>0</v>
      </c>
    </row>
    <row r="1512" spans="1:30">
      <c r="A1512" s="175" t="s">
        <v>1455</v>
      </c>
      <c r="B1512" s="214" t="s">
        <v>1855</v>
      </c>
      <c r="C1512" s="214" t="s">
        <v>1516</v>
      </c>
      <c r="D1512" s="153">
        <v>25</v>
      </c>
      <c r="E1512" s="153">
        <v>25</v>
      </c>
      <c r="F1512" s="151">
        <v>26</v>
      </c>
      <c r="G1512" s="151">
        <v>26</v>
      </c>
      <c r="H1512" s="151">
        <v>26</v>
      </c>
      <c r="I1512" s="151">
        <v>26</v>
      </c>
      <c r="J1512" s="172">
        <v>0.9</v>
      </c>
      <c r="K1512" s="154">
        <v>1</v>
      </c>
      <c r="L1512" s="154">
        <v>1</v>
      </c>
      <c r="M1512" s="154">
        <v>1</v>
      </c>
      <c r="N1512" s="207">
        <v>579</v>
      </c>
      <c r="O1512" s="153">
        <v>574</v>
      </c>
      <c r="P1512" s="153">
        <v>25</v>
      </c>
      <c r="Q1512" s="151">
        <v>25</v>
      </c>
      <c r="R1512" s="151">
        <v>25</v>
      </c>
      <c r="S1512" s="154">
        <v>0.991364421416235</v>
      </c>
      <c r="T1512" s="154">
        <v>1</v>
      </c>
      <c r="U1512" s="155">
        <v>0.961538461538462</v>
      </c>
      <c r="V1512" s="155">
        <v>0.961538461538462</v>
      </c>
      <c r="W1512" s="173">
        <v>0.0384615384615384</v>
      </c>
      <c r="X1512" s="158">
        <v>175</v>
      </c>
      <c r="Y1512" s="208">
        <v>172</v>
      </c>
      <c r="Z1512" s="208">
        <v>165</v>
      </c>
      <c r="AA1512" s="208">
        <v>165</v>
      </c>
      <c r="AB1512" s="209">
        <v>0.982857142857143</v>
      </c>
      <c r="AC1512" s="155">
        <v>1</v>
      </c>
      <c r="AD1512" s="173">
        <v>-0.0171428571428571</v>
      </c>
    </row>
    <row r="1513" spans="1:30">
      <c r="A1513" s="175" t="s">
        <v>1455</v>
      </c>
      <c r="B1513" s="214" t="s">
        <v>1855</v>
      </c>
      <c r="C1513" s="214" t="s">
        <v>1517</v>
      </c>
      <c r="D1513" s="153">
        <v>25</v>
      </c>
      <c r="E1513" s="153">
        <v>25</v>
      </c>
      <c r="F1513" s="151">
        <v>22</v>
      </c>
      <c r="G1513" s="151">
        <v>22</v>
      </c>
      <c r="H1513" s="151">
        <v>24</v>
      </c>
      <c r="I1513" s="151">
        <v>24</v>
      </c>
      <c r="J1513" s="172">
        <v>0.9</v>
      </c>
      <c r="K1513" s="154">
        <v>1</v>
      </c>
      <c r="L1513" s="154">
        <v>1</v>
      </c>
      <c r="M1513" s="154">
        <v>1</v>
      </c>
      <c r="N1513" s="207">
        <v>567</v>
      </c>
      <c r="O1513" s="153">
        <v>561</v>
      </c>
      <c r="P1513" s="153">
        <v>25</v>
      </c>
      <c r="Q1513" s="151">
        <v>21</v>
      </c>
      <c r="R1513" s="151">
        <v>24</v>
      </c>
      <c r="S1513" s="154">
        <v>0.989417989417989</v>
      </c>
      <c r="T1513" s="154">
        <v>1</v>
      </c>
      <c r="U1513" s="155">
        <v>0.954545454545455</v>
      </c>
      <c r="V1513" s="155">
        <v>1</v>
      </c>
      <c r="W1513" s="173">
        <v>0.0454545454545454</v>
      </c>
      <c r="X1513" s="158">
        <v>167</v>
      </c>
      <c r="Y1513" s="208">
        <v>166</v>
      </c>
      <c r="Z1513" s="208">
        <v>167</v>
      </c>
      <c r="AA1513" s="208">
        <v>165</v>
      </c>
      <c r="AB1513" s="209">
        <v>0.994011976047904</v>
      </c>
      <c r="AC1513" s="155">
        <v>0.988023952095808</v>
      </c>
      <c r="AD1513" s="173">
        <v>0.00598802395209574</v>
      </c>
    </row>
    <row r="1514" spans="1:30">
      <c r="A1514" s="175" t="s">
        <v>1455</v>
      </c>
      <c r="B1514" s="214" t="s">
        <v>1856</v>
      </c>
      <c r="C1514" s="214" t="s">
        <v>1518</v>
      </c>
      <c r="D1514" s="153">
        <v>5</v>
      </c>
      <c r="E1514" s="153">
        <v>4</v>
      </c>
      <c r="F1514" s="151">
        <v>7</v>
      </c>
      <c r="G1514" s="151">
        <v>6</v>
      </c>
      <c r="H1514" s="151">
        <v>6</v>
      </c>
      <c r="I1514" s="151">
        <v>5</v>
      </c>
      <c r="J1514" s="172">
        <v>0.9</v>
      </c>
      <c r="K1514" s="154">
        <v>0.8</v>
      </c>
      <c r="L1514" s="154">
        <v>0.857142857142857</v>
      </c>
      <c r="M1514" s="154">
        <v>0.833333333333333</v>
      </c>
      <c r="N1514" s="207">
        <v>117</v>
      </c>
      <c r="O1514" s="153">
        <v>18</v>
      </c>
      <c r="P1514" s="153">
        <v>0</v>
      </c>
      <c r="Q1514" s="151">
        <v>0</v>
      </c>
      <c r="R1514" s="151">
        <v>1</v>
      </c>
      <c r="S1514" s="154">
        <v>0.153846153846154</v>
      </c>
      <c r="T1514" s="154">
        <v>0</v>
      </c>
      <c r="U1514" s="155">
        <v>0</v>
      </c>
      <c r="V1514" s="155">
        <v>0.166666666666667</v>
      </c>
      <c r="W1514" s="173">
        <v>0</v>
      </c>
      <c r="X1514" s="158">
        <v>45</v>
      </c>
      <c r="Y1514" s="208">
        <v>7</v>
      </c>
      <c r="Z1514" s="208">
        <v>27</v>
      </c>
      <c r="AA1514" s="208">
        <v>8</v>
      </c>
      <c r="AB1514" s="209">
        <v>0.155555555555556</v>
      </c>
      <c r="AC1514" s="155">
        <v>0.296296296296296</v>
      </c>
      <c r="AD1514" s="173">
        <v>-0.140740740740741</v>
      </c>
    </row>
    <row r="1515" spans="1:30">
      <c r="A1515" s="175" t="s">
        <v>1455</v>
      </c>
      <c r="B1515" s="214" t="s">
        <v>1856</v>
      </c>
      <c r="C1515" s="214" t="s">
        <v>1519</v>
      </c>
      <c r="D1515" s="153">
        <v>0</v>
      </c>
      <c r="E1515" s="153">
        <v>0</v>
      </c>
      <c r="F1515" s="151">
        <v>0</v>
      </c>
      <c r="G1515" s="151">
        <v>0</v>
      </c>
      <c r="H1515" s="151">
        <v>0</v>
      </c>
      <c r="I1515" s="151">
        <v>0</v>
      </c>
      <c r="J1515" s="172">
        <v>0.9</v>
      </c>
      <c r="K1515" s="154">
        <v>0</v>
      </c>
      <c r="L1515" s="154">
        <v>0</v>
      </c>
      <c r="M1515" s="154">
        <v>0</v>
      </c>
      <c r="N1515" s="207">
        <v>0</v>
      </c>
      <c r="O1515" s="153">
        <v>0</v>
      </c>
      <c r="P1515" s="153">
        <v>0</v>
      </c>
      <c r="Q1515" s="151">
        <v>0</v>
      </c>
      <c r="R1515" s="151">
        <v>0</v>
      </c>
      <c r="S1515" s="154">
        <v>0</v>
      </c>
      <c r="T1515" s="154">
        <v>0</v>
      </c>
      <c r="U1515" s="155">
        <v>0</v>
      </c>
      <c r="V1515" s="155">
        <v>0</v>
      </c>
      <c r="W1515" s="173">
        <v>0</v>
      </c>
      <c r="X1515" s="158">
        <v>0</v>
      </c>
      <c r="Y1515" s="208">
        <v>0</v>
      </c>
      <c r="Z1515" s="208">
        <v>0</v>
      </c>
      <c r="AA1515" s="208">
        <v>0</v>
      </c>
      <c r="AB1515" s="209">
        <v>0</v>
      </c>
      <c r="AC1515" s="155">
        <v>0</v>
      </c>
      <c r="AD1515" s="173">
        <v>0</v>
      </c>
    </row>
    <row r="1516" spans="1:30">
      <c r="A1516" s="175" t="s">
        <v>1455</v>
      </c>
      <c r="B1516" s="214" t="s">
        <v>1856</v>
      </c>
      <c r="C1516" s="214" t="s">
        <v>1520</v>
      </c>
      <c r="D1516" s="153">
        <v>30</v>
      </c>
      <c r="E1516" s="153">
        <v>24</v>
      </c>
      <c r="F1516" s="151">
        <v>27</v>
      </c>
      <c r="G1516" s="151">
        <v>23</v>
      </c>
      <c r="H1516" s="151">
        <v>26</v>
      </c>
      <c r="I1516" s="151">
        <v>22</v>
      </c>
      <c r="J1516" s="172">
        <v>0.9</v>
      </c>
      <c r="K1516" s="154">
        <v>0.8</v>
      </c>
      <c r="L1516" s="154">
        <v>0.851851851851852</v>
      </c>
      <c r="M1516" s="154">
        <v>0.846153846153846</v>
      </c>
      <c r="N1516" s="207">
        <v>641</v>
      </c>
      <c r="O1516" s="153">
        <v>498</v>
      </c>
      <c r="P1516" s="153">
        <v>21</v>
      </c>
      <c r="Q1516" s="151">
        <v>20</v>
      </c>
      <c r="R1516" s="151">
        <v>21</v>
      </c>
      <c r="S1516" s="154">
        <v>0.776911076443058</v>
      </c>
      <c r="T1516" s="154">
        <v>0.7</v>
      </c>
      <c r="U1516" s="155">
        <v>0.740740740740741</v>
      </c>
      <c r="V1516" s="155">
        <v>0.807692307692308</v>
      </c>
      <c r="W1516" s="173">
        <v>-0.0407407407407407</v>
      </c>
      <c r="X1516" s="158">
        <v>198</v>
      </c>
      <c r="Y1516" s="208">
        <v>154</v>
      </c>
      <c r="Z1516" s="208">
        <v>190</v>
      </c>
      <c r="AA1516" s="208">
        <v>147</v>
      </c>
      <c r="AB1516" s="209">
        <v>0.777777777777778</v>
      </c>
      <c r="AC1516" s="155">
        <v>0.773684210526316</v>
      </c>
      <c r="AD1516" s="173">
        <v>0.00409356725146204</v>
      </c>
    </row>
    <row r="1517" spans="1:30">
      <c r="A1517" s="175" t="s">
        <v>1455</v>
      </c>
      <c r="B1517" s="214" t="s">
        <v>1855</v>
      </c>
      <c r="C1517" s="214" t="s">
        <v>1521</v>
      </c>
      <c r="D1517" s="153">
        <v>25</v>
      </c>
      <c r="E1517" s="153">
        <v>25</v>
      </c>
      <c r="F1517" s="151">
        <v>23</v>
      </c>
      <c r="G1517" s="151">
        <v>23</v>
      </c>
      <c r="H1517" s="151">
        <v>25</v>
      </c>
      <c r="I1517" s="151">
        <v>25</v>
      </c>
      <c r="J1517" s="172">
        <v>0.9</v>
      </c>
      <c r="K1517" s="154">
        <v>1</v>
      </c>
      <c r="L1517" s="154">
        <v>1</v>
      </c>
      <c r="M1517" s="154">
        <v>1</v>
      </c>
      <c r="N1517" s="207">
        <v>604</v>
      </c>
      <c r="O1517" s="153">
        <v>600</v>
      </c>
      <c r="P1517" s="153">
        <v>25</v>
      </c>
      <c r="Q1517" s="151">
        <v>23</v>
      </c>
      <c r="R1517" s="151">
        <v>25</v>
      </c>
      <c r="S1517" s="154">
        <v>0.993377483443709</v>
      </c>
      <c r="T1517" s="154">
        <v>1</v>
      </c>
      <c r="U1517" s="155">
        <v>1</v>
      </c>
      <c r="V1517" s="155">
        <v>1</v>
      </c>
      <c r="W1517" s="173">
        <v>0</v>
      </c>
      <c r="X1517" s="158">
        <v>177</v>
      </c>
      <c r="Y1517" s="208">
        <v>176</v>
      </c>
      <c r="Z1517" s="208">
        <v>173</v>
      </c>
      <c r="AA1517" s="208">
        <v>173</v>
      </c>
      <c r="AB1517" s="209">
        <v>0.994350282485876</v>
      </c>
      <c r="AC1517" s="155">
        <v>1</v>
      </c>
      <c r="AD1517" s="173">
        <v>-0.00564971751412424</v>
      </c>
    </row>
    <row r="1518" spans="1:30">
      <c r="A1518" s="175" t="s">
        <v>1455</v>
      </c>
      <c r="B1518" s="214" t="s">
        <v>1856</v>
      </c>
      <c r="C1518" s="214" t="s">
        <v>1522</v>
      </c>
      <c r="D1518" s="153">
        <v>5</v>
      </c>
      <c r="E1518" s="153">
        <v>4</v>
      </c>
      <c r="F1518" s="151">
        <v>1</v>
      </c>
      <c r="G1518" s="151">
        <v>1</v>
      </c>
      <c r="H1518" s="151">
        <v>5</v>
      </c>
      <c r="I1518" s="151">
        <v>5</v>
      </c>
      <c r="J1518" s="172">
        <v>0.9</v>
      </c>
      <c r="K1518" s="154">
        <v>0.8</v>
      </c>
      <c r="L1518" s="154">
        <v>1</v>
      </c>
      <c r="M1518" s="154">
        <v>1</v>
      </c>
      <c r="N1518" s="207">
        <v>197</v>
      </c>
      <c r="O1518" s="153">
        <v>166</v>
      </c>
      <c r="P1518" s="153">
        <v>4</v>
      </c>
      <c r="Q1518" s="151">
        <v>1</v>
      </c>
      <c r="R1518" s="151">
        <v>5</v>
      </c>
      <c r="S1518" s="154">
        <v>0.842639593908629</v>
      </c>
      <c r="T1518" s="154">
        <v>0.8</v>
      </c>
      <c r="U1518" s="155">
        <v>1</v>
      </c>
      <c r="V1518" s="155">
        <v>1</v>
      </c>
      <c r="W1518" s="173">
        <v>-0.2</v>
      </c>
      <c r="X1518" s="158">
        <v>36</v>
      </c>
      <c r="Y1518" s="208">
        <v>32</v>
      </c>
      <c r="Z1518" s="208">
        <v>53</v>
      </c>
      <c r="AA1518" s="208">
        <v>50</v>
      </c>
      <c r="AB1518" s="209">
        <v>0.888888888888889</v>
      </c>
      <c r="AC1518" s="155">
        <v>0.943396226415094</v>
      </c>
      <c r="AD1518" s="173">
        <v>-0.0545073375262055</v>
      </c>
    </row>
    <row r="1519" spans="1:30">
      <c r="A1519" s="175" t="s">
        <v>1455</v>
      </c>
      <c r="B1519" s="214" t="s">
        <v>1856</v>
      </c>
      <c r="C1519" s="214" t="s">
        <v>1523</v>
      </c>
      <c r="D1519" s="153">
        <v>18</v>
      </c>
      <c r="E1519" s="153">
        <v>18</v>
      </c>
      <c r="F1519" s="151">
        <v>16</v>
      </c>
      <c r="G1519" s="151">
        <v>16</v>
      </c>
      <c r="H1519" s="151">
        <v>20</v>
      </c>
      <c r="I1519" s="151">
        <v>20</v>
      </c>
      <c r="J1519" s="172">
        <v>0.9</v>
      </c>
      <c r="K1519" s="154">
        <v>1</v>
      </c>
      <c r="L1519" s="154">
        <v>1</v>
      </c>
      <c r="M1519" s="154">
        <v>1</v>
      </c>
      <c r="N1519" s="207">
        <v>395</v>
      </c>
      <c r="O1519" s="153">
        <v>379</v>
      </c>
      <c r="P1519" s="153">
        <v>18</v>
      </c>
      <c r="Q1519" s="151">
        <v>16</v>
      </c>
      <c r="R1519" s="151">
        <v>20</v>
      </c>
      <c r="S1519" s="154">
        <v>0.959493670886076</v>
      </c>
      <c r="T1519" s="154">
        <v>1</v>
      </c>
      <c r="U1519" s="155">
        <v>1</v>
      </c>
      <c r="V1519" s="155">
        <v>1</v>
      </c>
      <c r="W1519" s="173">
        <v>0</v>
      </c>
      <c r="X1519" s="158">
        <v>116</v>
      </c>
      <c r="Y1519" s="208">
        <v>112</v>
      </c>
      <c r="Z1519" s="208">
        <v>116</v>
      </c>
      <c r="AA1519" s="208">
        <v>113</v>
      </c>
      <c r="AB1519" s="209">
        <v>0.96551724137931</v>
      </c>
      <c r="AC1519" s="155">
        <v>0.974137931034483</v>
      </c>
      <c r="AD1519" s="173">
        <v>-0.00862068965517238</v>
      </c>
    </row>
    <row r="1520" spans="1:30">
      <c r="A1520" s="175" t="s">
        <v>1455</v>
      </c>
      <c r="B1520" s="214" t="s">
        <v>1856</v>
      </c>
      <c r="C1520" s="214" t="s">
        <v>1524</v>
      </c>
      <c r="D1520" s="153">
        <v>13</v>
      </c>
      <c r="E1520" s="153">
        <v>12</v>
      </c>
      <c r="F1520" s="151">
        <v>12</v>
      </c>
      <c r="G1520" s="151">
        <v>11</v>
      </c>
      <c r="H1520" s="151">
        <v>12</v>
      </c>
      <c r="I1520" s="151">
        <v>11</v>
      </c>
      <c r="J1520" s="172">
        <v>0.9</v>
      </c>
      <c r="K1520" s="154">
        <v>0.923076923076923</v>
      </c>
      <c r="L1520" s="154">
        <v>0.916666666666667</v>
      </c>
      <c r="M1520" s="154">
        <v>0.916666666666667</v>
      </c>
      <c r="N1520" s="207">
        <v>270</v>
      </c>
      <c r="O1520" s="153">
        <v>243</v>
      </c>
      <c r="P1520" s="153">
        <v>11</v>
      </c>
      <c r="Q1520" s="151">
        <v>10</v>
      </c>
      <c r="R1520" s="151">
        <v>11</v>
      </c>
      <c r="S1520" s="154">
        <v>0.9</v>
      </c>
      <c r="T1520" s="154">
        <v>0.846153846153846</v>
      </c>
      <c r="U1520" s="155">
        <v>0.833333333333333</v>
      </c>
      <c r="V1520" s="155">
        <v>0.916666666666667</v>
      </c>
      <c r="W1520" s="173">
        <v>0.0128205128205128</v>
      </c>
      <c r="X1520" s="158">
        <v>84</v>
      </c>
      <c r="Y1520" s="208">
        <v>69</v>
      </c>
      <c r="Z1520" s="208">
        <v>73</v>
      </c>
      <c r="AA1520" s="208">
        <v>69</v>
      </c>
      <c r="AB1520" s="209">
        <v>0.821428571428571</v>
      </c>
      <c r="AC1520" s="155">
        <v>0.945205479452055</v>
      </c>
      <c r="AD1520" s="173">
        <v>-0.123776908023483</v>
      </c>
    </row>
    <row r="1521" spans="1:30">
      <c r="A1521" s="175" t="s">
        <v>1455</v>
      </c>
      <c r="B1521" s="214" t="s">
        <v>1855</v>
      </c>
      <c r="C1521" s="214" t="s">
        <v>1525</v>
      </c>
      <c r="D1521" s="153">
        <v>0</v>
      </c>
      <c r="E1521" s="153">
        <v>0</v>
      </c>
      <c r="F1521" s="151">
        <v>0</v>
      </c>
      <c r="G1521" s="151">
        <v>0</v>
      </c>
      <c r="H1521" s="151">
        <v>0</v>
      </c>
      <c r="I1521" s="151">
        <v>0</v>
      </c>
      <c r="J1521" s="172">
        <v>0.9</v>
      </c>
      <c r="K1521" s="154">
        <v>0</v>
      </c>
      <c r="L1521" s="154">
        <v>0</v>
      </c>
      <c r="M1521" s="154">
        <v>0</v>
      </c>
      <c r="N1521" s="207">
        <v>0</v>
      </c>
      <c r="O1521" s="153">
        <v>0</v>
      </c>
      <c r="P1521" s="153">
        <v>0</v>
      </c>
      <c r="Q1521" s="151">
        <v>0</v>
      </c>
      <c r="R1521" s="151">
        <v>0</v>
      </c>
      <c r="S1521" s="154">
        <v>0</v>
      </c>
      <c r="T1521" s="154">
        <v>0</v>
      </c>
      <c r="U1521" s="155">
        <v>0</v>
      </c>
      <c r="V1521" s="155">
        <v>0</v>
      </c>
      <c r="W1521" s="173">
        <v>0</v>
      </c>
      <c r="X1521" s="158">
        <v>0</v>
      </c>
      <c r="Y1521" s="208">
        <v>0</v>
      </c>
      <c r="Z1521" s="208">
        <v>0</v>
      </c>
      <c r="AA1521" s="208">
        <v>0</v>
      </c>
      <c r="AB1521" s="209">
        <v>0</v>
      </c>
      <c r="AC1521" s="155">
        <v>0</v>
      </c>
      <c r="AD1521" s="173">
        <v>0</v>
      </c>
    </row>
    <row r="1522" spans="1:30">
      <c r="A1522" s="175" t="s">
        <v>1455</v>
      </c>
      <c r="B1522" s="214" t="s">
        <v>1856</v>
      </c>
      <c r="C1522" s="214" t="s">
        <v>1526</v>
      </c>
      <c r="D1522" s="153">
        <v>26</v>
      </c>
      <c r="E1522" s="153">
        <v>25</v>
      </c>
      <c r="F1522" s="151">
        <v>30</v>
      </c>
      <c r="G1522" s="151">
        <v>27</v>
      </c>
      <c r="H1522" s="151">
        <v>31</v>
      </c>
      <c r="I1522" s="151">
        <v>31</v>
      </c>
      <c r="J1522" s="172">
        <v>0.9</v>
      </c>
      <c r="K1522" s="154">
        <v>0.961538461538462</v>
      </c>
      <c r="L1522" s="154">
        <v>0.9</v>
      </c>
      <c r="M1522" s="154">
        <v>1</v>
      </c>
      <c r="N1522" s="207">
        <v>647</v>
      </c>
      <c r="O1522" s="153">
        <v>421</v>
      </c>
      <c r="P1522" s="153">
        <v>23</v>
      </c>
      <c r="Q1522" s="151">
        <v>19</v>
      </c>
      <c r="R1522" s="151">
        <v>20</v>
      </c>
      <c r="S1522" s="154">
        <v>0.650695517774343</v>
      </c>
      <c r="T1522" s="154">
        <v>0.884615384615385</v>
      </c>
      <c r="U1522" s="155">
        <v>0.633333333333333</v>
      </c>
      <c r="V1522" s="155">
        <v>0.645161290322581</v>
      </c>
      <c r="W1522" s="173">
        <v>0.251282051282051</v>
      </c>
      <c r="X1522" s="158">
        <v>204</v>
      </c>
      <c r="Y1522" s="208">
        <v>136</v>
      </c>
      <c r="Z1522" s="208">
        <v>172</v>
      </c>
      <c r="AA1522" s="208">
        <v>125</v>
      </c>
      <c r="AB1522" s="209">
        <v>0.666666666666667</v>
      </c>
      <c r="AC1522" s="155">
        <v>0.726744186046512</v>
      </c>
      <c r="AD1522" s="173">
        <v>-0.060077519379845</v>
      </c>
    </row>
    <row r="1523" spans="1:30">
      <c r="A1523" s="175" t="s">
        <v>1455</v>
      </c>
      <c r="B1523" s="214" t="s">
        <v>1857</v>
      </c>
      <c r="C1523" s="214" t="s">
        <v>1527</v>
      </c>
      <c r="D1523" s="153">
        <v>32</v>
      </c>
      <c r="E1523" s="153">
        <v>29</v>
      </c>
      <c r="F1523" s="151">
        <v>31</v>
      </c>
      <c r="G1523" s="151">
        <v>30</v>
      </c>
      <c r="H1523" s="151">
        <v>32</v>
      </c>
      <c r="I1523" s="151">
        <v>29</v>
      </c>
      <c r="J1523" s="172">
        <v>0.9</v>
      </c>
      <c r="K1523" s="154">
        <v>0.90625</v>
      </c>
      <c r="L1523" s="154">
        <v>0.967741935483871</v>
      </c>
      <c r="M1523" s="154">
        <v>0.90625</v>
      </c>
      <c r="N1523" s="207">
        <v>705</v>
      </c>
      <c r="O1523" s="153">
        <v>607</v>
      </c>
      <c r="P1523" s="153">
        <v>29</v>
      </c>
      <c r="Q1523" s="151">
        <v>30</v>
      </c>
      <c r="R1523" s="151">
        <v>26</v>
      </c>
      <c r="S1523" s="154">
        <v>0.860992907801418</v>
      </c>
      <c r="T1523" s="154">
        <v>0.90625</v>
      </c>
      <c r="U1523" s="155">
        <v>0.967741935483871</v>
      </c>
      <c r="V1523" s="155">
        <v>0.8125</v>
      </c>
      <c r="W1523" s="173">
        <v>-0.061491935483871</v>
      </c>
      <c r="X1523" s="158">
        <v>207</v>
      </c>
      <c r="Y1523" s="208">
        <v>183</v>
      </c>
      <c r="Z1523" s="208">
        <v>205</v>
      </c>
      <c r="AA1523" s="208">
        <v>179</v>
      </c>
      <c r="AB1523" s="209">
        <v>0.884057971014493</v>
      </c>
      <c r="AC1523" s="155">
        <v>0.873170731707317</v>
      </c>
      <c r="AD1523" s="173">
        <v>0.0108872393071757</v>
      </c>
    </row>
    <row r="1524" spans="1:30">
      <c r="A1524" s="175" t="s">
        <v>1455</v>
      </c>
      <c r="B1524" s="214" t="s">
        <v>1856</v>
      </c>
      <c r="C1524" s="214" t="s">
        <v>1528</v>
      </c>
      <c r="D1524" s="153">
        <v>17</v>
      </c>
      <c r="E1524" s="153">
        <v>17</v>
      </c>
      <c r="F1524" s="151">
        <v>12</v>
      </c>
      <c r="G1524" s="151">
        <v>12</v>
      </c>
      <c r="H1524" s="151">
        <v>3</v>
      </c>
      <c r="I1524" s="151">
        <v>3</v>
      </c>
      <c r="J1524" s="172">
        <v>0.9</v>
      </c>
      <c r="K1524" s="154">
        <v>1</v>
      </c>
      <c r="L1524" s="154">
        <v>1</v>
      </c>
      <c r="M1524" s="154">
        <v>1</v>
      </c>
      <c r="N1524" s="207">
        <v>264</v>
      </c>
      <c r="O1524" s="153">
        <v>255</v>
      </c>
      <c r="P1524" s="153">
        <v>16</v>
      </c>
      <c r="Q1524" s="151">
        <v>12</v>
      </c>
      <c r="R1524" s="151">
        <v>3</v>
      </c>
      <c r="S1524" s="154">
        <v>0.965909090909091</v>
      </c>
      <c r="T1524" s="154">
        <v>0.941176470588235</v>
      </c>
      <c r="U1524" s="155">
        <v>1</v>
      </c>
      <c r="V1524" s="155">
        <v>1</v>
      </c>
      <c r="W1524" s="173">
        <v>-0.0588235294117647</v>
      </c>
      <c r="X1524" s="158">
        <v>69</v>
      </c>
      <c r="Y1524" s="208">
        <v>67</v>
      </c>
      <c r="Z1524" s="208">
        <v>73</v>
      </c>
      <c r="AA1524" s="208">
        <v>71</v>
      </c>
      <c r="AB1524" s="209">
        <v>0.971014492753623</v>
      </c>
      <c r="AC1524" s="155">
        <v>0.972602739726027</v>
      </c>
      <c r="AD1524" s="173">
        <v>-0.00158824697240423</v>
      </c>
    </row>
    <row r="1525" spans="1:30">
      <c r="A1525" s="175" t="s">
        <v>1455</v>
      </c>
      <c r="B1525" s="214" t="s">
        <v>1856</v>
      </c>
      <c r="C1525" s="214" t="s">
        <v>1529</v>
      </c>
      <c r="D1525" s="153">
        <v>29</v>
      </c>
      <c r="E1525" s="153">
        <v>20</v>
      </c>
      <c r="F1525" s="151">
        <v>29</v>
      </c>
      <c r="G1525" s="151">
        <v>21</v>
      </c>
      <c r="H1525" s="151">
        <v>25</v>
      </c>
      <c r="I1525" s="151">
        <v>19</v>
      </c>
      <c r="J1525" s="172">
        <v>0.9</v>
      </c>
      <c r="K1525" s="154">
        <v>0.689655172413793</v>
      </c>
      <c r="L1525" s="154">
        <v>0.724137931034483</v>
      </c>
      <c r="M1525" s="154">
        <v>0.76</v>
      </c>
      <c r="N1525" s="207">
        <v>604</v>
      </c>
      <c r="O1525" s="153">
        <v>366</v>
      </c>
      <c r="P1525" s="153">
        <v>18</v>
      </c>
      <c r="Q1525" s="151">
        <v>16</v>
      </c>
      <c r="R1525" s="151">
        <v>14</v>
      </c>
      <c r="S1525" s="154">
        <v>0.605960264900662</v>
      </c>
      <c r="T1525" s="154">
        <v>0.620689655172414</v>
      </c>
      <c r="U1525" s="155">
        <v>0.551724137931034</v>
      </c>
      <c r="V1525" s="155">
        <v>0.56</v>
      </c>
      <c r="W1525" s="173">
        <v>0.0689655172413793</v>
      </c>
      <c r="X1525" s="158">
        <v>190</v>
      </c>
      <c r="Y1525" s="208">
        <v>115</v>
      </c>
      <c r="Z1525" s="208">
        <v>163</v>
      </c>
      <c r="AA1525" s="208">
        <v>98</v>
      </c>
      <c r="AB1525" s="209">
        <v>0.605263157894737</v>
      </c>
      <c r="AC1525" s="155">
        <v>0.601226993865031</v>
      </c>
      <c r="AD1525" s="173">
        <v>0.00403616402970619</v>
      </c>
    </row>
    <row r="1526" spans="1:30">
      <c r="A1526" s="175" t="s">
        <v>1455</v>
      </c>
      <c r="B1526" s="214" t="s">
        <v>1856</v>
      </c>
      <c r="C1526" s="214" t="s">
        <v>1530</v>
      </c>
      <c r="D1526" s="153">
        <v>18</v>
      </c>
      <c r="E1526" s="153">
        <v>15</v>
      </c>
      <c r="F1526" s="151">
        <v>11</v>
      </c>
      <c r="G1526" s="151">
        <v>9</v>
      </c>
      <c r="H1526" s="151">
        <v>12</v>
      </c>
      <c r="I1526" s="151">
        <v>11</v>
      </c>
      <c r="J1526" s="172">
        <v>0.9</v>
      </c>
      <c r="K1526" s="154">
        <v>0.833333333333333</v>
      </c>
      <c r="L1526" s="154">
        <v>0.818181818181818</v>
      </c>
      <c r="M1526" s="154">
        <v>0.916666666666667</v>
      </c>
      <c r="N1526" s="207">
        <v>300</v>
      </c>
      <c r="O1526" s="153">
        <v>255</v>
      </c>
      <c r="P1526" s="153">
        <v>15</v>
      </c>
      <c r="Q1526" s="151">
        <v>9</v>
      </c>
      <c r="R1526" s="151">
        <v>10</v>
      </c>
      <c r="S1526" s="154">
        <v>0.85</v>
      </c>
      <c r="T1526" s="154">
        <v>0.833333333333333</v>
      </c>
      <c r="U1526" s="155">
        <v>0.818181818181818</v>
      </c>
      <c r="V1526" s="155">
        <v>0.833333333333333</v>
      </c>
      <c r="W1526" s="173">
        <v>0.0151515151515151</v>
      </c>
      <c r="X1526" s="158">
        <v>95</v>
      </c>
      <c r="Y1526" s="208">
        <v>80</v>
      </c>
      <c r="Z1526" s="208">
        <v>87</v>
      </c>
      <c r="AA1526" s="208">
        <v>76</v>
      </c>
      <c r="AB1526" s="209">
        <v>0.842105263157895</v>
      </c>
      <c r="AC1526" s="155">
        <v>0.873563218390805</v>
      </c>
      <c r="AD1526" s="173">
        <v>-0.03145795523291</v>
      </c>
    </row>
    <row r="1527" spans="1:30">
      <c r="A1527" s="175" t="s">
        <v>1455</v>
      </c>
      <c r="B1527" s="214" t="s">
        <v>1856</v>
      </c>
      <c r="C1527" s="214" t="s">
        <v>1531</v>
      </c>
      <c r="D1527" s="153">
        <v>5</v>
      </c>
      <c r="E1527" s="153">
        <v>5</v>
      </c>
      <c r="F1527" s="151">
        <v>4</v>
      </c>
      <c r="G1527" s="151">
        <v>4</v>
      </c>
      <c r="H1527" s="151">
        <v>7</v>
      </c>
      <c r="I1527" s="151">
        <v>7</v>
      </c>
      <c r="J1527" s="172">
        <v>0.9</v>
      </c>
      <c r="K1527" s="154">
        <v>1</v>
      </c>
      <c r="L1527" s="154">
        <v>1</v>
      </c>
      <c r="M1527" s="154">
        <v>1</v>
      </c>
      <c r="N1527" s="207">
        <v>129</v>
      </c>
      <c r="O1527" s="153">
        <v>129</v>
      </c>
      <c r="P1527" s="153">
        <v>5</v>
      </c>
      <c r="Q1527" s="151">
        <v>4</v>
      </c>
      <c r="R1527" s="151">
        <v>7</v>
      </c>
      <c r="S1527" s="154">
        <v>1</v>
      </c>
      <c r="T1527" s="154">
        <v>1</v>
      </c>
      <c r="U1527" s="155">
        <v>1</v>
      </c>
      <c r="V1527" s="155">
        <v>1</v>
      </c>
      <c r="W1527" s="173">
        <v>0</v>
      </c>
      <c r="X1527" s="158">
        <v>35</v>
      </c>
      <c r="Y1527" s="208">
        <v>35</v>
      </c>
      <c r="Z1527" s="208">
        <v>37</v>
      </c>
      <c r="AA1527" s="208">
        <v>37</v>
      </c>
      <c r="AB1527" s="209">
        <v>1</v>
      </c>
      <c r="AC1527" s="155">
        <v>1</v>
      </c>
      <c r="AD1527" s="173">
        <v>0</v>
      </c>
    </row>
    <row r="1528" spans="1:30">
      <c r="A1528" s="175" t="s">
        <v>1455</v>
      </c>
      <c r="B1528" s="214" t="s">
        <v>1856</v>
      </c>
      <c r="C1528" s="214" t="s">
        <v>1532</v>
      </c>
      <c r="D1528" s="153">
        <v>10</v>
      </c>
      <c r="E1528" s="153">
        <v>10</v>
      </c>
      <c r="F1528" s="151">
        <v>9</v>
      </c>
      <c r="G1528" s="151">
        <v>9</v>
      </c>
      <c r="H1528" s="151">
        <v>1</v>
      </c>
      <c r="I1528" s="151">
        <v>1</v>
      </c>
      <c r="J1528" s="172">
        <v>0.9</v>
      </c>
      <c r="K1528" s="154">
        <v>1</v>
      </c>
      <c r="L1528" s="154">
        <v>1</v>
      </c>
      <c r="M1528" s="154">
        <v>1</v>
      </c>
      <c r="N1528" s="207">
        <v>182</v>
      </c>
      <c r="O1528" s="153">
        <v>173</v>
      </c>
      <c r="P1528" s="153">
        <v>10</v>
      </c>
      <c r="Q1528" s="151">
        <v>9</v>
      </c>
      <c r="R1528" s="151">
        <v>1</v>
      </c>
      <c r="S1528" s="154">
        <v>0.950549450549451</v>
      </c>
      <c r="T1528" s="154">
        <v>1</v>
      </c>
      <c r="U1528" s="155">
        <v>1</v>
      </c>
      <c r="V1528" s="155">
        <v>1</v>
      </c>
      <c r="W1528" s="173">
        <v>0</v>
      </c>
      <c r="X1528" s="158">
        <v>42</v>
      </c>
      <c r="Y1528" s="208">
        <v>39</v>
      </c>
      <c r="Z1528" s="208">
        <v>50</v>
      </c>
      <c r="AA1528" s="208">
        <v>47</v>
      </c>
      <c r="AB1528" s="209">
        <v>0.928571428571429</v>
      </c>
      <c r="AC1528" s="155">
        <v>0.94</v>
      </c>
      <c r="AD1528" s="173">
        <v>-0.0114285714285713</v>
      </c>
    </row>
    <row r="1529" spans="1:30">
      <c r="A1529" s="175" t="s">
        <v>1455</v>
      </c>
      <c r="B1529" s="214" t="s">
        <v>1856</v>
      </c>
      <c r="C1529" s="214" t="s">
        <v>1533</v>
      </c>
      <c r="D1529" s="153">
        <v>9</v>
      </c>
      <c r="E1529" s="153">
        <v>8</v>
      </c>
      <c r="F1529" s="151">
        <v>6</v>
      </c>
      <c r="G1529" s="151">
        <v>6</v>
      </c>
      <c r="H1529" s="151">
        <v>5</v>
      </c>
      <c r="I1529" s="151">
        <v>5</v>
      </c>
      <c r="J1529" s="172">
        <v>0.9</v>
      </c>
      <c r="K1529" s="154">
        <v>0.888888888888889</v>
      </c>
      <c r="L1529" s="154">
        <v>1</v>
      </c>
      <c r="M1529" s="154">
        <v>1</v>
      </c>
      <c r="N1529" s="207">
        <v>133</v>
      </c>
      <c r="O1529" s="153">
        <v>119</v>
      </c>
      <c r="P1529" s="153">
        <v>8</v>
      </c>
      <c r="Q1529" s="151">
        <v>6</v>
      </c>
      <c r="R1529" s="151">
        <v>5</v>
      </c>
      <c r="S1529" s="154">
        <v>0.894736842105263</v>
      </c>
      <c r="T1529" s="154">
        <v>0.888888888888889</v>
      </c>
      <c r="U1529" s="155">
        <v>1</v>
      </c>
      <c r="V1529" s="155">
        <v>1</v>
      </c>
      <c r="W1529" s="173">
        <v>-0.111111111111111</v>
      </c>
      <c r="X1529" s="158">
        <v>42</v>
      </c>
      <c r="Y1529" s="208">
        <v>35</v>
      </c>
      <c r="Z1529" s="208">
        <v>28</v>
      </c>
      <c r="AA1529" s="208">
        <v>28</v>
      </c>
      <c r="AB1529" s="209">
        <v>0.833333333333333</v>
      </c>
      <c r="AC1529" s="155">
        <v>1</v>
      </c>
      <c r="AD1529" s="173">
        <v>-0.166666666666667</v>
      </c>
    </row>
    <row r="1530" spans="1:30">
      <c r="A1530" s="175" t="s">
        <v>1455</v>
      </c>
      <c r="B1530" s="214" t="s">
        <v>1856</v>
      </c>
      <c r="C1530" s="214" t="s">
        <v>1534</v>
      </c>
      <c r="D1530" s="153">
        <v>5</v>
      </c>
      <c r="E1530" s="153">
        <v>5</v>
      </c>
      <c r="F1530" s="151">
        <v>8</v>
      </c>
      <c r="G1530" s="151">
        <v>8</v>
      </c>
      <c r="H1530" s="151">
        <v>10</v>
      </c>
      <c r="I1530" s="151">
        <v>10</v>
      </c>
      <c r="J1530" s="172">
        <v>0.9</v>
      </c>
      <c r="K1530" s="154">
        <v>1</v>
      </c>
      <c r="L1530" s="154">
        <v>1</v>
      </c>
      <c r="M1530" s="154">
        <v>1</v>
      </c>
      <c r="N1530" s="207">
        <v>184</v>
      </c>
      <c r="O1530" s="153">
        <v>158</v>
      </c>
      <c r="P1530" s="153">
        <v>4</v>
      </c>
      <c r="Q1530" s="151">
        <v>7</v>
      </c>
      <c r="R1530" s="151">
        <v>10</v>
      </c>
      <c r="S1530" s="154">
        <v>0.858695652173913</v>
      </c>
      <c r="T1530" s="154">
        <v>0.8</v>
      </c>
      <c r="U1530" s="155">
        <v>0.875</v>
      </c>
      <c r="V1530" s="155">
        <v>1</v>
      </c>
      <c r="W1530" s="173">
        <v>-0.075</v>
      </c>
      <c r="X1530" s="158">
        <v>54</v>
      </c>
      <c r="Y1530" s="208">
        <v>46</v>
      </c>
      <c r="Z1530" s="208">
        <v>54</v>
      </c>
      <c r="AA1530" s="208">
        <v>45</v>
      </c>
      <c r="AB1530" s="209">
        <v>0.851851851851852</v>
      </c>
      <c r="AC1530" s="155">
        <v>0.833333333333333</v>
      </c>
      <c r="AD1530" s="173">
        <v>0.0185185185185185</v>
      </c>
    </row>
    <row r="1531" spans="1:30">
      <c r="A1531" s="175" t="s">
        <v>1455</v>
      </c>
      <c r="B1531" s="214" t="s">
        <v>1856</v>
      </c>
      <c r="C1531" s="214" t="s">
        <v>1535</v>
      </c>
      <c r="D1531" s="153">
        <v>17</v>
      </c>
      <c r="E1531" s="153">
        <v>15</v>
      </c>
      <c r="F1531" s="151">
        <v>15</v>
      </c>
      <c r="G1531" s="151">
        <v>13</v>
      </c>
      <c r="H1531" s="151">
        <v>13</v>
      </c>
      <c r="I1531" s="151">
        <v>10</v>
      </c>
      <c r="J1531" s="172">
        <v>0.9</v>
      </c>
      <c r="K1531" s="154">
        <v>0.882352941176471</v>
      </c>
      <c r="L1531" s="154">
        <v>0.866666666666667</v>
      </c>
      <c r="M1531" s="154">
        <v>0.769230769230769</v>
      </c>
      <c r="N1531" s="207">
        <v>312</v>
      </c>
      <c r="O1531" s="153">
        <v>280</v>
      </c>
      <c r="P1531" s="153">
        <v>15</v>
      </c>
      <c r="Q1531" s="151">
        <v>12</v>
      </c>
      <c r="R1531" s="151">
        <v>10</v>
      </c>
      <c r="S1531" s="154">
        <v>0.897435897435897</v>
      </c>
      <c r="T1531" s="154">
        <v>0.882352941176471</v>
      </c>
      <c r="U1531" s="155">
        <v>0.8</v>
      </c>
      <c r="V1531" s="155">
        <v>0.769230769230769</v>
      </c>
      <c r="W1531" s="173">
        <v>0.0823529411764705</v>
      </c>
      <c r="X1531" s="158">
        <v>80</v>
      </c>
      <c r="Y1531" s="208">
        <v>71</v>
      </c>
      <c r="Z1531" s="208">
        <v>72</v>
      </c>
      <c r="AA1531" s="208">
        <v>63</v>
      </c>
      <c r="AB1531" s="209">
        <v>0.8875</v>
      </c>
      <c r="AC1531" s="155">
        <v>0.875</v>
      </c>
      <c r="AD1531" s="173">
        <v>0.0125</v>
      </c>
    </row>
    <row r="1532" spans="1:30">
      <c r="A1532" s="175" t="s">
        <v>1455</v>
      </c>
      <c r="B1532" s="214" t="s">
        <v>1856</v>
      </c>
      <c r="C1532" s="214" t="s">
        <v>1536</v>
      </c>
      <c r="D1532" s="153">
        <v>7</v>
      </c>
      <c r="E1532" s="153">
        <v>7</v>
      </c>
      <c r="F1532" s="151">
        <v>4</v>
      </c>
      <c r="G1532" s="151">
        <v>4</v>
      </c>
      <c r="H1532" s="151">
        <v>7</v>
      </c>
      <c r="I1532" s="151">
        <v>7</v>
      </c>
      <c r="J1532" s="172">
        <v>0.9</v>
      </c>
      <c r="K1532" s="154">
        <v>1</v>
      </c>
      <c r="L1532" s="154">
        <v>1</v>
      </c>
      <c r="M1532" s="154">
        <v>1</v>
      </c>
      <c r="N1532" s="207">
        <v>150</v>
      </c>
      <c r="O1532" s="153">
        <v>146</v>
      </c>
      <c r="P1532" s="153">
        <v>7</v>
      </c>
      <c r="Q1532" s="151">
        <v>4</v>
      </c>
      <c r="R1532" s="151">
        <v>7</v>
      </c>
      <c r="S1532" s="154">
        <v>0.973333333333333</v>
      </c>
      <c r="T1532" s="154">
        <v>1</v>
      </c>
      <c r="U1532" s="155">
        <v>1</v>
      </c>
      <c r="V1532" s="155">
        <v>1</v>
      </c>
      <c r="W1532" s="173">
        <v>0</v>
      </c>
      <c r="X1532" s="158">
        <v>49</v>
      </c>
      <c r="Y1532" s="208">
        <v>49</v>
      </c>
      <c r="Z1532" s="208">
        <v>22</v>
      </c>
      <c r="AA1532" s="208">
        <v>21</v>
      </c>
      <c r="AB1532" s="209">
        <v>1</v>
      </c>
      <c r="AC1532" s="155">
        <v>0.954545454545455</v>
      </c>
      <c r="AD1532" s="173">
        <v>0.0454545454545454</v>
      </c>
    </row>
    <row r="1533" spans="1:30">
      <c r="A1533" s="175" t="s">
        <v>1455</v>
      </c>
      <c r="B1533" s="214" t="s">
        <v>1857</v>
      </c>
      <c r="C1533" s="214" t="s">
        <v>1537</v>
      </c>
      <c r="D1533" s="153">
        <v>16</v>
      </c>
      <c r="E1533" s="153">
        <v>15</v>
      </c>
      <c r="F1533" s="151">
        <v>15</v>
      </c>
      <c r="G1533" s="151">
        <v>14</v>
      </c>
      <c r="H1533" s="151">
        <v>14</v>
      </c>
      <c r="I1533" s="151">
        <v>13</v>
      </c>
      <c r="J1533" s="172">
        <v>0.9</v>
      </c>
      <c r="K1533" s="154">
        <v>0.9375</v>
      </c>
      <c r="L1533" s="154">
        <v>0.933333333333333</v>
      </c>
      <c r="M1533" s="154">
        <v>0.928571428571429</v>
      </c>
      <c r="N1533" s="207">
        <v>361</v>
      </c>
      <c r="O1533" s="153">
        <v>313</v>
      </c>
      <c r="P1533" s="153">
        <v>14</v>
      </c>
      <c r="Q1533" s="151">
        <v>13</v>
      </c>
      <c r="R1533" s="151">
        <v>12</v>
      </c>
      <c r="S1533" s="154">
        <v>0.867036011080332</v>
      </c>
      <c r="T1533" s="154">
        <v>0.875</v>
      </c>
      <c r="U1533" s="155">
        <v>0.866666666666667</v>
      </c>
      <c r="V1533" s="155">
        <v>0.857142857142857</v>
      </c>
      <c r="W1533" s="173">
        <v>0.0083333333333333</v>
      </c>
      <c r="X1533" s="158">
        <v>107</v>
      </c>
      <c r="Y1533" s="208">
        <v>93</v>
      </c>
      <c r="Z1533" s="208">
        <v>101</v>
      </c>
      <c r="AA1533" s="208">
        <v>90</v>
      </c>
      <c r="AB1533" s="209">
        <v>0.869158878504673</v>
      </c>
      <c r="AC1533" s="155">
        <v>0.891089108910891</v>
      </c>
      <c r="AD1533" s="173">
        <v>-0.0219302304062182</v>
      </c>
    </row>
    <row r="1534" spans="1:30">
      <c r="A1534" s="175" t="s">
        <v>1455</v>
      </c>
      <c r="B1534" s="214" t="s">
        <v>1856</v>
      </c>
      <c r="C1534" s="214" t="s">
        <v>1538</v>
      </c>
      <c r="D1534" s="153">
        <v>7</v>
      </c>
      <c r="E1534" s="153">
        <v>7</v>
      </c>
      <c r="F1534" s="151">
        <v>15</v>
      </c>
      <c r="G1534" s="151">
        <v>15</v>
      </c>
      <c r="H1534" s="151">
        <v>8</v>
      </c>
      <c r="I1534" s="151">
        <v>8</v>
      </c>
      <c r="J1534" s="172">
        <v>0.9</v>
      </c>
      <c r="K1534" s="154">
        <v>1</v>
      </c>
      <c r="L1534" s="154">
        <v>1</v>
      </c>
      <c r="M1534" s="154">
        <v>1</v>
      </c>
      <c r="N1534" s="207">
        <v>367</v>
      </c>
      <c r="O1534" s="153">
        <v>348</v>
      </c>
      <c r="P1534" s="153">
        <v>7</v>
      </c>
      <c r="Q1534" s="151">
        <v>15</v>
      </c>
      <c r="R1534" s="151">
        <v>7</v>
      </c>
      <c r="S1534" s="154">
        <v>0.948228882833787</v>
      </c>
      <c r="T1534" s="154">
        <v>1</v>
      </c>
      <c r="U1534" s="155">
        <v>1</v>
      </c>
      <c r="V1534" s="155">
        <v>0.875</v>
      </c>
      <c r="W1534" s="173">
        <v>0</v>
      </c>
      <c r="X1534" s="158">
        <v>79</v>
      </c>
      <c r="Y1534" s="208">
        <v>72</v>
      </c>
      <c r="Z1534" s="208">
        <v>114</v>
      </c>
      <c r="AA1534" s="208">
        <v>109</v>
      </c>
      <c r="AB1534" s="209">
        <v>0.911392405063291</v>
      </c>
      <c r="AC1534" s="155">
        <v>0.956140350877193</v>
      </c>
      <c r="AD1534" s="173">
        <v>-0.0447479458139018</v>
      </c>
    </row>
    <row r="1535" spans="1:30">
      <c r="A1535" s="175" t="s">
        <v>1455</v>
      </c>
      <c r="B1535" s="214" t="s">
        <v>1856</v>
      </c>
      <c r="C1535" s="214" t="s">
        <v>1539</v>
      </c>
      <c r="D1535" s="153">
        <v>9</v>
      </c>
      <c r="E1535" s="153">
        <v>8</v>
      </c>
      <c r="F1535" s="151">
        <v>12</v>
      </c>
      <c r="G1535" s="151">
        <v>11</v>
      </c>
      <c r="H1535" s="151">
        <v>10</v>
      </c>
      <c r="I1535" s="151">
        <v>8</v>
      </c>
      <c r="J1535" s="172">
        <v>0.9</v>
      </c>
      <c r="K1535" s="154">
        <v>0.888888888888889</v>
      </c>
      <c r="L1535" s="154">
        <v>0.916666666666667</v>
      </c>
      <c r="M1535" s="154">
        <v>0.8</v>
      </c>
      <c r="N1535" s="207">
        <v>239</v>
      </c>
      <c r="O1535" s="153">
        <v>177</v>
      </c>
      <c r="P1535" s="153">
        <v>8</v>
      </c>
      <c r="Q1535" s="151">
        <v>9</v>
      </c>
      <c r="R1535" s="151">
        <v>8</v>
      </c>
      <c r="S1535" s="154">
        <v>0.740585774058577</v>
      </c>
      <c r="T1535" s="154">
        <v>0.888888888888889</v>
      </c>
      <c r="U1535" s="155">
        <v>0.75</v>
      </c>
      <c r="V1535" s="155">
        <v>0.8</v>
      </c>
      <c r="W1535" s="173">
        <v>0.138888888888889</v>
      </c>
      <c r="X1535" s="158">
        <v>70</v>
      </c>
      <c r="Y1535" s="208">
        <v>56</v>
      </c>
      <c r="Z1535" s="208">
        <v>75</v>
      </c>
      <c r="AA1535" s="208">
        <v>62</v>
      </c>
      <c r="AB1535" s="209">
        <v>0.8</v>
      </c>
      <c r="AC1535" s="155">
        <v>0.826666666666667</v>
      </c>
      <c r="AD1535" s="173">
        <v>-0.0266666666666666</v>
      </c>
    </row>
    <row r="1536" spans="1:30">
      <c r="A1536" s="175" t="s">
        <v>1455</v>
      </c>
      <c r="B1536" s="214" t="s">
        <v>1855</v>
      </c>
      <c r="C1536" s="214" t="s">
        <v>1540</v>
      </c>
      <c r="D1536" s="153">
        <v>27</v>
      </c>
      <c r="E1536" s="153">
        <v>27</v>
      </c>
      <c r="F1536" s="151">
        <v>27</v>
      </c>
      <c r="G1536" s="151">
        <v>27</v>
      </c>
      <c r="H1536" s="151">
        <v>26</v>
      </c>
      <c r="I1536" s="151">
        <v>26</v>
      </c>
      <c r="J1536" s="172">
        <v>0.9</v>
      </c>
      <c r="K1536" s="154">
        <v>1</v>
      </c>
      <c r="L1536" s="154">
        <v>1</v>
      </c>
      <c r="M1536" s="154">
        <v>1</v>
      </c>
      <c r="N1536" s="207">
        <v>616</v>
      </c>
      <c r="O1536" s="153">
        <v>608</v>
      </c>
      <c r="P1536" s="153">
        <v>27</v>
      </c>
      <c r="Q1536" s="151">
        <v>27</v>
      </c>
      <c r="R1536" s="151">
        <v>26</v>
      </c>
      <c r="S1536" s="154">
        <v>0.987012987012987</v>
      </c>
      <c r="T1536" s="154">
        <v>1</v>
      </c>
      <c r="U1536" s="155">
        <v>1</v>
      </c>
      <c r="V1536" s="155">
        <v>1</v>
      </c>
      <c r="W1536" s="173">
        <v>0</v>
      </c>
      <c r="X1536" s="158">
        <v>182</v>
      </c>
      <c r="Y1536" s="208">
        <v>182</v>
      </c>
      <c r="Z1536" s="208">
        <v>176</v>
      </c>
      <c r="AA1536" s="208">
        <v>173</v>
      </c>
      <c r="AB1536" s="209">
        <v>1</v>
      </c>
      <c r="AC1536" s="155">
        <v>0.982954545454545</v>
      </c>
      <c r="AD1536" s="173">
        <v>0.0170454545454546</v>
      </c>
    </row>
    <row r="1537" spans="1:30">
      <c r="A1537" s="175" t="s">
        <v>1455</v>
      </c>
      <c r="B1537" s="214" t="s">
        <v>1853</v>
      </c>
      <c r="C1537" s="214" t="s">
        <v>1541</v>
      </c>
      <c r="D1537" s="153">
        <v>29</v>
      </c>
      <c r="E1537" s="153">
        <v>29</v>
      </c>
      <c r="F1537" s="151">
        <v>30</v>
      </c>
      <c r="G1537" s="151">
        <v>30</v>
      </c>
      <c r="H1537" s="151">
        <v>27</v>
      </c>
      <c r="I1537" s="151">
        <v>27</v>
      </c>
      <c r="J1537" s="172">
        <v>0.9</v>
      </c>
      <c r="K1537" s="154">
        <v>1</v>
      </c>
      <c r="L1537" s="154">
        <v>1</v>
      </c>
      <c r="M1537" s="154">
        <v>1</v>
      </c>
      <c r="N1537" s="207">
        <v>654</v>
      </c>
      <c r="O1537" s="153">
        <v>639</v>
      </c>
      <c r="P1537" s="153">
        <v>29</v>
      </c>
      <c r="Q1537" s="151">
        <v>30</v>
      </c>
      <c r="R1537" s="151">
        <v>27</v>
      </c>
      <c r="S1537" s="154">
        <v>0.977064220183486</v>
      </c>
      <c r="T1537" s="154">
        <v>1</v>
      </c>
      <c r="U1537" s="155">
        <v>1</v>
      </c>
      <c r="V1537" s="155">
        <v>1</v>
      </c>
      <c r="W1537" s="173">
        <v>0</v>
      </c>
      <c r="X1537" s="158">
        <v>197</v>
      </c>
      <c r="Y1537" s="208">
        <v>196</v>
      </c>
      <c r="Z1537" s="208">
        <v>194</v>
      </c>
      <c r="AA1537" s="208">
        <v>185</v>
      </c>
      <c r="AB1537" s="209">
        <v>0.99492385786802</v>
      </c>
      <c r="AC1537" s="155">
        <v>0.95360824742268</v>
      </c>
      <c r="AD1537" s="173">
        <v>0.0413156104453398</v>
      </c>
    </row>
    <row r="1538" spans="1:30">
      <c r="A1538" s="175" t="s">
        <v>1455</v>
      </c>
      <c r="B1538" s="214" t="s">
        <v>1855</v>
      </c>
      <c r="C1538" s="214" t="s">
        <v>1542</v>
      </c>
      <c r="D1538" s="153">
        <v>28</v>
      </c>
      <c r="E1538" s="153">
        <v>28</v>
      </c>
      <c r="F1538" s="151">
        <v>28</v>
      </c>
      <c r="G1538" s="151">
        <v>28</v>
      </c>
      <c r="H1538" s="151">
        <v>26</v>
      </c>
      <c r="I1538" s="151">
        <v>26</v>
      </c>
      <c r="J1538" s="172">
        <v>0.9</v>
      </c>
      <c r="K1538" s="154">
        <v>1</v>
      </c>
      <c r="L1538" s="154">
        <v>1</v>
      </c>
      <c r="M1538" s="154">
        <v>1</v>
      </c>
      <c r="N1538" s="207">
        <v>646</v>
      </c>
      <c r="O1538" s="153">
        <v>637</v>
      </c>
      <c r="P1538" s="153">
        <v>27</v>
      </c>
      <c r="Q1538" s="151">
        <v>28</v>
      </c>
      <c r="R1538" s="151">
        <v>25</v>
      </c>
      <c r="S1538" s="154">
        <v>0.986068111455108</v>
      </c>
      <c r="T1538" s="154">
        <v>0.964285714285714</v>
      </c>
      <c r="U1538" s="155">
        <v>1</v>
      </c>
      <c r="V1538" s="155">
        <v>0.961538461538462</v>
      </c>
      <c r="W1538" s="173">
        <v>-0.0357142857142857</v>
      </c>
      <c r="X1538" s="158">
        <v>192</v>
      </c>
      <c r="Y1538" s="208">
        <v>189</v>
      </c>
      <c r="Z1538" s="208">
        <v>183</v>
      </c>
      <c r="AA1538" s="208">
        <v>182</v>
      </c>
      <c r="AB1538" s="209">
        <v>0.984375</v>
      </c>
      <c r="AC1538" s="155">
        <v>0.994535519125683</v>
      </c>
      <c r="AD1538" s="173">
        <v>-0.0101605191256831</v>
      </c>
    </row>
    <row r="1539" spans="1:30">
      <c r="A1539" s="175" t="s">
        <v>1455</v>
      </c>
      <c r="B1539" s="214" t="s">
        <v>1853</v>
      </c>
      <c r="C1539" s="214" t="s">
        <v>1543</v>
      </c>
      <c r="D1539" s="153">
        <v>23</v>
      </c>
      <c r="E1539" s="153">
        <v>23</v>
      </c>
      <c r="F1539" s="151">
        <v>20</v>
      </c>
      <c r="G1539" s="151">
        <v>20</v>
      </c>
      <c r="H1539" s="151">
        <v>23</v>
      </c>
      <c r="I1539" s="151">
        <v>23</v>
      </c>
      <c r="J1539" s="172">
        <v>0.9</v>
      </c>
      <c r="K1539" s="154">
        <v>1</v>
      </c>
      <c r="L1539" s="154">
        <v>1</v>
      </c>
      <c r="M1539" s="154">
        <v>1</v>
      </c>
      <c r="N1539" s="207">
        <v>484</v>
      </c>
      <c r="O1539" s="153">
        <v>480</v>
      </c>
      <c r="P1539" s="153">
        <v>23</v>
      </c>
      <c r="Q1539" s="151">
        <v>20</v>
      </c>
      <c r="R1539" s="151">
        <v>22</v>
      </c>
      <c r="S1539" s="154">
        <v>0.991735537190083</v>
      </c>
      <c r="T1539" s="154">
        <v>1</v>
      </c>
      <c r="U1539" s="155">
        <v>1</v>
      </c>
      <c r="V1539" s="155">
        <v>0.956521739130435</v>
      </c>
      <c r="W1539" s="173">
        <v>0</v>
      </c>
      <c r="X1539" s="158">
        <v>150</v>
      </c>
      <c r="Y1539" s="208">
        <v>149</v>
      </c>
      <c r="Z1539" s="208">
        <v>141</v>
      </c>
      <c r="AA1539" s="208">
        <v>139</v>
      </c>
      <c r="AB1539" s="209">
        <v>0.993333333333333</v>
      </c>
      <c r="AC1539" s="155">
        <v>0.985815602836879</v>
      </c>
      <c r="AD1539" s="173">
        <v>0.00751773049645388</v>
      </c>
    </row>
    <row r="1540" spans="1:30">
      <c r="A1540" s="175" t="s">
        <v>1455</v>
      </c>
      <c r="B1540" s="214" t="s">
        <v>1855</v>
      </c>
      <c r="C1540" s="214" t="s">
        <v>1544</v>
      </c>
      <c r="D1540" s="153">
        <v>23</v>
      </c>
      <c r="E1540" s="153">
        <v>23</v>
      </c>
      <c r="F1540" s="151">
        <v>22</v>
      </c>
      <c r="G1540" s="151">
        <v>22</v>
      </c>
      <c r="H1540" s="151">
        <v>21</v>
      </c>
      <c r="I1540" s="151">
        <v>21</v>
      </c>
      <c r="J1540" s="172">
        <v>0.9</v>
      </c>
      <c r="K1540" s="154">
        <v>1</v>
      </c>
      <c r="L1540" s="154">
        <v>1</v>
      </c>
      <c r="M1540" s="154">
        <v>1</v>
      </c>
      <c r="N1540" s="207">
        <v>461</v>
      </c>
      <c r="O1540" s="153">
        <v>461</v>
      </c>
      <c r="P1540" s="153">
        <v>23</v>
      </c>
      <c r="Q1540" s="151">
        <v>22</v>
      </c>
      <c r="R1540" s="151">
        <v>21</v>
      </c>
      <c r="S1540" s="154">
        <v>1</v>
      </c>
      <c r="T1540" s="154">
        <v>1</v>
      </c>
      <c r="U1540" s="155">
        <v>1</v>
      </c>
      <c r="V1540" s="155">
        <v>1</v>
      </c>
      <c r="W1540" s="173">
        <v>0</v>
      </c>
      <c r="X1540" s="158">
        <v>146</v>
      </c>
      <c r="Y1540" s="208">
        <v>146</v>
      </c>
      <c r="Z1540" s="208">
        <v>142</v>
      </c>
      <c r="AA1540" s="208">
        <v>142</v>
      </c>
      <c r="AB1540" s="209">
        <v>1</v>
      </c>
      <c r="AC1540" s="155">
        <v>1</v>
      </c>
      <c r="AD1540" s="173">
        <v>0</v>
      </c>
    </row>
    <row r="1541" spans="1:30">
      <c r="A1541" s="175" t="s">
        <v>1455</v>
      </c>
      <c r="B1541" s="214" t="s">
        <v>1855</v>
      </c>
      <c r="C1541" s="214" t="s">
        <v>1545</v>
      </c>
      <c r="D1541" s="153">
        <v>25</v>
      </c>
      <c r="E1541" s="153">
        <v>25</v>
      </c>
      <c r="F1541" s="151">
        <v>26</v>
      </c>
      <c r="G1541" s="151">
        <v>25</v>
      </c>
      <c r="H1541" s="151">
        <v>23</v>
      </c>
      <c r="I1541" s="151">
        <v>23</v>
      </c>
      <c r="J1541" s="172">
        <v>0.9</v>
      </c>
      <c r="K1541" s="154">
        <v>1</v>
      </c>
      <c r="L1541" s="154">
        <v>0.961538461538462</v>
      </c>
      <c r="M1541" s="154">
        <v>1</v>
      </c>
      <c r="N1541" s="207">
        <v>556</v>
      </c>
      <c r="O1541" s="153">
        <v>547</v>
      </c>
      <c r="P1541" s="153">
        <v>23</v>
      </c>
      <c r="Q1541" s="151">
        <v>25</v>
      </c>
      <c r="R1541" s="151">
        <v>23</v>
      </c>
      <c r="S1541" s="154">
        <v>0.983812949640288</v>
      </c>
      <c r="T1541" s="154">
        <v>0.92</v>
      </c>
      <c r="U1541" s="155">
        <v>0.961538461538462</v>
      </c>
      <c r="V1541" s="155">
        <v>1</v>
      </c>
      <c r="W1541" s="173">
        <v>-0.0415384615384615</v>
      </c>
      <c r="X1541" s="158">
        <v>176</v>
      </c>
      <c r="Y1541" s="208">
        <v>173</v>
      </c>
      <c r="Z1541" s="208">
        <v>158</v>
      </c>
      <c r="AA1541" s="208">
        <v>156</v>
      </c>
      <c r="AB1541" s="209">
        <v>0.982954545454545</v>
      </c>
      <c r="AC1541" s="155">
        <v>0.987341772151899</v>
      </c>
      <c r="AD1541" s="173">
        <v>-0.00438722669735336</v>
      </c>
    </row>
    <row r="1542" spans="1:30">
      <c r="A1542" s="175" t="s">
        <v>1455</v>
      </c>
      <c r="B1542" s="214" t="s">
        <v>1853</v>
      </c>
      <c r="C1542" s="214" t="s">
        <v>1546</v>
      </c>
      <c r="D1542" s="153">
        <v>40</v>
      </c>
      <c r="E1542" s="153">
        <v>40</v>
      </c>
      <c r="F1542" s="151">
        <v>34</v>
      </c>
      <c r="G1542" s="151">
        <v>34</v>
      </c>
      <c r="H1542" s="151">
        <v>35</v>
      </c>
      <c r="I1542" s="151">
        <v>35</v>
      </c>
      <c r="J1542" s="172">
        <v>0.9</v>
      </c>
      <c r="K1542" s="154">
        <v>1</v>
      </c>
      <c r="L1542" s="154">
        <v>1</v>
      </c>
      <c r="M1542" s="154">
        <v>1</v>
      </c>
      <c r="N1542" s="207">
        <v>905</v>
      </c>
      <c r="O1542" s="153">
        <v>838</v>
      </c>
      <c r="P1542" s="153">
        <v>38</v>
      </c>
      <c r="Q1542" s="151">
        <v>32</v>
      </c>
      <c r="R1542" s="151">
        <v>35</v>
      </c>
      <c r="S1542" s="154">
        <v>0.925966850828729</v>
      </c>
      <c r="T1542" s="154">
        <v>0.95</v>
      </c>
      <c r="U1542" s="155">
        <v>0.941176470588235</v>
      </c>
      <c r="V1542" s="155">
        <v>1</v>
      </c>
      <c r="W1542" s="173">
        <v>0.00882352941176467</v>
      </c>
      <c r="X1542" s="158">
        <v>266</v>
      </c>
      <c r="Y1542" s="208">
        <v>253</v>
      </c>
      <c r="Z1542" s="208">
        <v>271</v>
      </c>
      <c r="AA1542" s="208">
        <v>236</v>
      </c>
      <c r="AB1542" s="209">
        <v>0.951127819548872</v>
      </c>
      <c r="AC1542" s="155">
        <v>0.870848708487085</v>
      </c>
      <c r="AD1542" s="173">
        <v>0.0802791110617873</v>
      </c>
    </row>
    <row r="1543" spans="1:30">
      <c r="A1543" s="175" t="s">
        <v>1455</v>
      </c>
      <c r="B1543" s="214" t="s">
        <v>1852</v>
      </c>
      <c r="C1543" s="214" t="s">
        <v>1547</v>
      </c>
      <c r="D1543" s="153">
        <v>23</v>
      </c>
      <c r="E1543" s="153">
        <v>23</v>
      </c>
      <c r="F1543" s="151">
        <v>25</v>
      </c>
      <c r="G1543" s="151">
        <v>25</v>
      </c>
      <c r="H1543" s="151">
        <v>24</v>
      </c>
      <c r="I1543" s="151">
        <v>24</v>
      </c>
      <c r="J1543" s="172">
        <v>0.9</v>
      </c>
      <c r="K1543" s="154">
        <v>1</v>
      </c>
      <c r="L1543" s="154">
        <v>1</v>
      </c>
      <c r="M1543" s="154">
        <v>1</v>
      </c>
      <c r="N1543" s="207">
        <v>546</v>
      </c>
      <c r="O1543" s="153">
        <v>541</v>
      </c>
      <c r="P1543" s="153">
        <v>23</v>
      </c>
      <c r="Q1543" s="151">
        <v>25</v>
      </c>
      <c r="R1543" s="151">
        <v>24</v>
      </c>
      <c r="S1543" s="154">
        <v>0.990842490842491</v>
      </c>
      <c r="T1543" s="154">
        <v>1</v>
      </c>
      <c r="U1543" s="155">
        <v>1</v>
      </c>
      <c r="V1543" s="155">
        <v>1</v>
      </c>
      <c r="W1543" s="173">
        <v>0</v>
      </c>
      <c r="X1543" s="158">
        <v>164</v>
      </c>
      <c r="Y1543" s="208">
        <v>161</v>
      </c>
      <c r="Z1543" s="208">
        <v>156</v>
      </c>
      <c r="AA1543" s="208">
        <v>154</v>
      </c>
      <c r="AB1543" s="209">
        <v>0.981707317073171</v>
      </c>
      <c r="AC1543" s="155">
        <v>0.987179487179487</v>
      </c>
      <c r="AD1543" s="173">
        <v>-0.00547217010631651</v>
      </c>
    </row>
    <row r="1544" spans="1:30">
      <c r="A1544" s="175" t="s">
        <v>1455</v>
      </c>
      <c r="B1544" s="214" t="s">
        <v>1854</v>
      </c>
      <c r="C1544" s="214" t="s">
        <v>1548</v>
      </c>
      <c r="D1544" s="153">
        <v>21</v>
      </c>
      <c r="E1544" s="153">
        <v>21</v>
      </c>
      <c r="F1544" s="151">
        <v>17</v>
      </c>
      <c r="G1544" s="151">
        <v>17</v>
      </c>
      <c r="H1544" s="151">
        <v>20</v>
      </c>
      <c r="I1544" s="151">
        <v>20</v>
      </c>
      <c r="J1544" s="172">
        <v>0.9</v>
      </c>
      <c r="K1544" s="154">
        <v>1</v>
      </c>
      <c r="L1544" s="154">
        <v>1</v>
      </c>
      <c r="M1544" s="154">
        <v>1</v>
      </c>
      <c r="N1544" s="207">
        <v>465</v>
      </c>
      <c r="O1544" s="153">
        <v>464</v>
      </c>
      <c r="P1544" s="153">
        <v>21</v>
      </c>
      <c r="Q1544" s="151">
        <v>17</v>
      </c>
      <c r="R1544" s="151">
        <v>20</v>
      </c>
      <c r="S1544" s="154">
        <v>0.997849462365591</v>
      </c>
      <c r="T1544" s="154">
        <v>1</v>
      </c>
      <c r="U1544" s="155">
        <v>1</v>
      </c>
      <c r="V1544" s="155">
        <v>1</v>
      </c>
      <c r="W1544" s="173">
        <v>0</v>
      </c>
      <c r="X1544" s="158">
        <v>136</v>
      </c>
      <c r="Y1544" s="208">
        <v>136</v>
      </c>
      <c r="Z1544" s="208">
        <v>135</v>
      </c>
      <c r="AA1544" s="208">
        <v>135</v>
      </c>
      <c r="AB1544" s="209">
        <v>1</v>
      </c>
      <c r="AC1544" s="155">
        <v>1</v>
      </c>
      <c r="AD1544" s="173">
        <v>0</v>
      </c>
    </row>
    <row r="1545" spans="1:30">
      <c r="A1545" s="175" t="s">
        <v>1455</v>
      </c>
      <c r="B1545" s="214" t="s">
        <v>1852</v>
      </c>
      <c r="C1545" s="214" t="s">
        <v>1549</v>
      </c>
      <c r="D1545" s="153">
        <v>19</v>
      </c>
      <c r="E1545" s="153">
        <v>19</v>
      </c>
      <c r="F1545" s="151">
        <v>19</v>
      </c>
      <c r="G1545" s="151">
        <v>19</v>
      </c>
      <c r="H1545" s="151">
        <v>17</v>
      </c>
      <c r="I1545" s="151">
        <v>17</v>
      </c>
      <c r="J1545" s="172">
        <v>0.9</v>
      </c>
      <c r="K1545" s="154">
        <v>1</v>
      </c>
      <c r="L1545" s="154">
        <v>1</v>
      </c>
      <c r="M1545" s="154">
        <v>1</v>
      </c>
      <c r="N1545" s="207">
        <v>416</v>
      </c>
      <c r="O1545" s="153">
        <v>414</v>
      </c>
      <c r="P1545" s="153">
        <v>19</v>
      </c>
      <c r="Q1545" s="151">
        <v>19</v>
      </c>
      <c r="R1545" s="151">
        <v>17</v>
      </c>
      <c r="S1545" s="154">
        <v>0.995192307692308</v>
      </c>
      <c r="T1545" s="154">
        <v>1</v>
      </c>
      <c r="U1545" s="155">
        <v>1</v>
      </c>
      <c r="V1545" s="155">
        <v>1</v>
      </c>
      <c r="W1545" s="173">
        <v>0</v>
      </c>
      <c r="X1545" s="158">
        <v>122</v>
      </c>
      <c r="Y1545" s="208">
        <v>122</v>
      </c>
      <c r="Z1545" s="208">
        <v>117</v>
      </c>
      <c r="AA1545" s="208">
        <v>116</v>
      </c>
      <c r="AB1545" s="209">
        <v>1</v>
      </c>
      <c r="AC1545" s="155">
        <v>0.991452991452991</v>
      </c>
      <c r="AD1545" s="173">
        <v>0.00854700854700852</v>
      </c>
    </row>
    <row r="1546" spans="1:30">
      <c r="A1546" s="175" t="s">
        <v>1455</v>
      </c>
      <c r="B1546" s="214" t="s">
        <v>1852</v>
      </c>
      <c r="C1546" s="214" t="s">
        <v>1550</v>
      </c>
      <c r="D1546" s="153">
        <v>22</v>
      </c>
      <c r="E1546" s="153">
        <v>22</v>
      </c>
      <c r="F1546" s="151">
        <v>22</v>
      </c>
      <c r="G1546" s="151">
        <v>22</v>
      </c>
      <c r="H1546" s="151">
        <v>21</v>
      </c>
      <c r="I1546" s="151">
        <v>21</v>
      </c>
      <c r="J1546" s="172">
        <v>0.9</v>
      </c>
      <c r="K1546" s="154">
        <v>1</v>
      </c>
      <c r="L1546" s="154">
        <v>1</v>
      </c>
      <c r="M1546" s="154">
        <v>1</v>
      </c>
      <c r="N1546" s="207">
        <v>527</v>
      </c>
      <c r="O1546" s="153">
        <v>527</v>
      </c>
      <c r="P1546" s="153">
        <v>22</v>
      </c>
      <c r="Q1546" s="151">
        <v>22</v>
      </c>
      <c r="R1546" s="151">
        <v>21</v>
      </c>
      <c r="S1546" s="154">
        <v>1</v>
      </c>
      <c r="T1546" s="154">
        <v>1</v>
      </c>
      <c r="U1546" s="155">
        <v>1</v>
      </c>
      <c r="V1546" s="155">
        <v>1</v>
      </c>
      <c r="W1546" s="173">
        <v>0</v>
      </c>
      <c r="X1546" s="158">
        <v>154</v>
      </c>
      <c r="Y1546" s="208">
        <v>154</v>
      </c>
      <c r="Z1546" s="208">
        <v>155</v>
      </c>
      <c r="AA1546" s="208">
        <v>155</v>
      </c>
      <c r="AB1546" s="209">
        <v>1</v>
      </c>
      <c r="AC1546" s="155">
        <v>1</v>
      </c>
      <c r="AD1546" s="173">
        <v>0</v>
      </c>
    </row>
    <row r="1547" spans="1:30">
      <c r="A1547" s="175" t="s">
        <v>1455</v>
      </c>
      <c r="B1547" s="214" t="s">
        <v>1853</v>
      </c>
      <c r="C1547" s="214" t="s">
        <v>1551</v>
      </c>
      <c r="D1547" s="153">
        <v>48</v>
      </c>
      <c r="E1547" s="153">
        <v>48</v>
      </c>
      <c r="F1547" s="151">
        <v>45</v>
      </c>
      <c r="G1547" s="151">
        <v>45</v>
      </c>
      <c r="H1547" s="151">
        <v>44</v>
      </c>
      <c r="I1547" s="151">
        <v>44</v>
      </c>
      <c r="J1547" s="172">
        <v>0.9</v>
      </c>
      <c r="K1547" s="154">
        <v>1</v>
      </c>
      <c r="L1547" s="154">
        <v>1</v>
      </c>
      <c r="M1547" s="154">
        <v>1</v>
      </c>
      <c r="N1547" s="207">
        <v>1094</v>
      </c>
      <c r="O1547" s="153">
        <v>1081</v>
      </c>
      <c r="P1547" s="153">
        <v>48</v>
      </c>
      <c r="Q1547" s="151">
        <v>45</v>
      </c>
      <c r="R1547" s="151">
        <v>43</v>
      </c>
      <c r="S1547" s="154">
        <v>0.988117001828154</v>
      </c>
      <c r="T1547" s="154">
        <v>1</v>
      </c>
      <c r="U1547" s="155">
        <v>1</v>
      </c>
      <c r="V1547" s="155">
        <v>0.977272727272727</v>
      </c>
      <c r="W1547" s="173">
        <v>0</v>
      </c>
      <c r="X1547" s="158">
        <v>320</v>
      </c>
      <c r="Y1547" s="208">
        <v>316</v>
      </c>
      <c r="Z1547" s="208">
        <v>320</v>
      </c>
      <c r="AA1547" s="208">
        <v>316</v>
      </c>
      <c r="AB1547" s="209">
        <v>0.9875</v>
      </c>
      <c r="AC1547" s="155">
        <v>0.9875</v>
      </c>
      <c r="AD1547" s="173">
        <v>0</v>
      </c>
    </row>
    <row r="1548" spans="1:30">
      <c r="A1548" s="175" t="s">
        <v>1455</v>
      </c>
      <c r="B1548" s="214" t="s">
        <v>1853</v>
      </c>
      <c r="C1548" s="214" t="s">
        <v>1552</v>
      </c>
      <c r="D1548" s="153">
        <v>34</v>
      </c>
      <c r="E1548" s="153">
        <v>34</v>
      </c>
      <c r="F1548" s="151">
        <v>31</v>
      </c>
      <c r="G1548" s="151">
        <v>31</v>
      </c>
      <c r="H1548" s="151">
        <v>26</v>
      </c>
      <c r="I1548" s="151">
        <v>26</v>
      </c>
      <c r="J1548" s="172">
        <v>0.9</v>
      </c>
      <c r="K1548" s="154">
        <v>1</v>
      </c>
      <c r="L1548" s="154">
        <v>1</v>
      </c>
      <c r="M1548" s="154">
        <v>1</v>
      </c>
      <c r="N1548" s="207">
        <v>696</v>
      </c>
      <c r="O1548" s="153">
        <v>689</v>
      </c>
      <c r="P1548" s="153">
        <v>34</v>
      </c>
      <c r="Q1548" s="151">
        <v>29</v>
      </c>
      <c r="R1548" s="151">
        <v>26</v>
      </c>
      <c r="S1548" s="154">
        <v>0.989942528735632</v>
      </c>
      <c r="T1548" s="154">
        <v>1</v>
      </c>
      <c r="U1548" s="155">
        <v>0.935483870967742</v>
      </c>
      <c r="V1548" s="155">
        <v>1</v>
      </c>
      <c r="W1548" s="173">
        <v>0.0645161290322581</v>
      </c>
      <c r="X1548" s="158">
        <v>203</v>
      </c>
      <c r="Y1548" s="208">
        <v>201</v>
      </c>
      <c r="Z1548" s="208">
        <v>200</v>
      </c>
      <c r="AA1548" s="208">
        <v>199</v>
      </c>
      <c r="AB1548" s="209">
        <v>0.990147783251232</v>
      </c>
      <c r="AC1548" s="155">
        <v>0.995</v>
      </c>
      <c r="AD1548" s="173">
        <v>-0.00485221674876846</v>
      </c>
    </row>
    <row r="1549" spans="1:30">
      <c r="A1549" s="175" t="s">
        <v>1455</v>
      </c>
      <c r="B1549" s="214" t="s">
        <v>1852</v>
      </c>
      <c r="C1549" s="214" t="s">
        <v>1553</v>
      </c>
      <c r="D1549" s="153">
        <v>21</v>
      </c>
      <c r="E1549" s="153">
        <v>21</v>
      </c>
      <c r="F1549" s="151">
        <v>22</v>
      </c>
      <c r="G1549" s="151">
        <v>22</v>
      </c>
      <c r="H1549" s="151">
        <v>20</v>
      </c>
      <c r="I1549" s="151">
        <v>20</v>
      </c>
      <c r="J1549" s="172">
        <v>0.9</v>
      </c>
      <c r="K1549" s="154">
        <v>1</v>
      </c>
      <c r="L1549" s="154">
        <v>1</v>
      </c>
      <c r="M1549" s="154">
        <v>1</v>
      </c>
      <c r="N1549" s="207">
        <v>519</v>
      </c>
      <c r="O1549" s="153">
        <v>510</v>
      </c>
      <c r="P1549" s="153">
        <v>21</v>
      </c>
      <c r="Q1549" s="151">
        <v>22</v>
      </c>
      <c r="R1549" s="151">
        <v>20</v>
      </c>
      <c r="S1549" s="154">
        <v>0.982658959537572</v>
      </c>
      <c r="T1549" s="154">
        <v>1</v>
      </c>
      <c r="U1549" s="155">
        <v>1</v>
      </c>
      <c r="V1549" s="155">
        <v>1</v>
      </c>
      <c r="W1549" s="173">
        <v>0</v>
      </c>
      <c r="X1549" s="158">
        <v>148</v>
      </c>
      <c r="Y1549" s="208">
        <v>146</v>
      </c>
      <c r="Z1549" s="208">
        <v>149</v>
      </c>
      <c r="AA1549" s="208">
        <v>145</v>
      </c>
      <c r="AB1549" s="209">
        <v>0.986486486486487</v>
      </c>
      <c r="AC1549" s="155">
        <v>0.973154362416107</v>
      </c>
      <c r="AD1549" s="173">
        <v>0.0133321240703791</v>
      </c>
    </row>
    <row r="1550" spans="1:30">
      <c r="A1550" s="175" t="s">
        <v>1455</v>
      </c>
      <c r="B1550" s="214" t="s">
        <v>1852</v>
      </c>
      <c r="C1550" s="214" t="s">
        <v>1554</v>
      </c>
      <c r="D1550" s="153">
        <v>21</v>
      </c>
      <c r="E1550" s="153">
        <v>21</v>
      </c>
      <c r="F1550" s="151">
        <v>22</v>
      </c>
      <c r="G1550" s="151">
        <v>22</v>
      </c>
      <c r="H1550" s="151">
        <v>21</v>
      </c>
      <c r="I1550" s="151">
        <v>21</v>
      </c>
      <c r="J1550" s="172">
        <v>0.9</v>
      </c>
      <c r="K1550" s="154">
        <v>1</v>
      </c>
      <c r="L1550" s="154">
        <v>1</v>
      </c>
      <c r="M1550" s="154">
        <v>1</v>
      </c>
      <c r="N1550" s="207">
        <v>509</v>
      </c>
      <c r="O1550" s="153">
        <v>505</v>
      </c>
      <c r="P1550" s="153">
        <v>21</v>
      </c>
      <c r="Q1550" s="151">
        <v>22</v>
      </c>
      <c r="R1550" s="151">
        <v>21</v>
      </c>
      <c r="S1550" s="154">
        <v>0.992141453831041</v>
      </c>
      <c r="T1550" s="154">
        <v>1</v>
      </c>
      <c r="U1550" s="155">
        <v>1</v>
      </c>
      <c r="V1550" s="155">
        <v>1</v>
      </c>
      <c r="W1550" s="173">
        <v>0</v>
      </c>
      <c r="X1550" s="158">
        <v>142</v>
      </c>
      <c r="Y1550" s="208">
        <v>141</v>
      </c>
      <c r="Z1550" s="208">
        <v>151</v>
      </c>
      <c r="AA1550" s="208">
        <v>150</v>
      </c>
      <c r="AB1550" s="209">
        <v>0.992957746478873</v>
      </c>
      <c r="AC1550" s="155">
        <v>0.993377483443709</v>
      </c>
      <c r="AD1550" s="173">
        <v>-0.000419736964835327</v>
      </c>
    </row>
    <row r="1551" spans="1:30">
      <c r="A1551" s="175" t="s">
        <v>1455</v>
      </c>
      <c r="B1551" s="214" t="s">
        <v>1852</v>
      </c>
      <c r="C1551" s="214" t="s">
        <v>1555</v>
      </c>
      <c r="D1551" s="153">
        <v>0</v>
      </c>
      <c r="E1551" s="153">
        <v>0</v>
      </c>
      <c r="F1551" s="151">
        <v>0</v>
      </c>
      <c r="G1551" s="151">
        <v>0</v>
      </c>
      <c r="H1551" s="151">
        <v>0</v>
      </c>
      <c r="I1551" s="151">
        <v>0</v>
      </c>
      <c r="J1551" s="172">
        <v>0.9</v>
      </c>
      <c r="K1551" s="154">
        <v>0</v>
      </c>
      <c r="L1551" s="154">
        <v>0</v>
      </c>
      <c r="M1551" s="154">
        <v>0</v>
      </c>
      <c r="N1551" s="207">
        <v>0</v>
      </c>
      <c r="O1551" s="153">
        <v>0</v>
      </c>
      <c r="P1551" s="153">
        <v>0</v>
      </c>
      <c r="Q1551" s="151">
        <v>0</v>
      </c>
      <c r="R1551" s="151">
        <v>0</v>
      </c>
      <c r="S1551" s="154">
        <v>0</v>
      </c>
      <c r="T1551" s="154">
        <v>0</v>
      </c>
      <c r="U1551" s="155">
        <v>0</v>
      </c>
      <c r="V1551" s="155">
        <v>0</v>
      </c>
      <c r="W1551" s="173">
        <v>0</v>
      </c>
      <c r="X1551" s="158">
        <v>0</v>
      </c>
      <c r="Y1551" s="208">
        <v>0</v>
      </c>
      <c r="Z1551" s="208">
        <v>0</v>
      </c>
      <c r="AA1551" s="208">
        <v>0</v>
      </c>
      <c r="AB1551" s="209">
        <v>0</v>
      </c>
      <c r="AC1551" s="155">
        <v>0</v>
      </c>
      <c r="AD1551" s="173">
        <v>0</v>
      </c>
    </row>
    <row r="1552" spans="1:30">
      <c r="A1552" s="175" t="s">
        <v>1455</v>
      </c>
      <c r="B1552" s="214" t="s">
        <v>1852</v>
      </c>
      <c r="C1552" s="214" t="s">
        <v>1556</v>
      </c>
      <c r="D1552" s="153">
        <v>50</v>
      </c>
      <c r="E1552" s="153">
        <v>50</v>
      </c>
      <c r="F1552" s="151">
        <v>45</v>
      </c>
      <c r="G1552" s="151">
        <v>45</v>
      </c>
      <c r="H1552" s="151">
        <v>47</v>
      </c>
      <c r="I1552" s="151">
        <v>47</v>
      </c>
      <c r="J1552" s="172">
        <v>0.9</v>
      </c>
      <c r="K1552" s="154">
        <v>1</v>
      </c>
      <c r="L1552" s="154">
        <v>1</v>
      </c>
      <c r="M1552" s="154">
        <v>1</v>
      </c>
      <c r="N1552" s="207">
        <v>1091</v>
      </c>
      <c r="O1552" s="153">
        <v>1080</v>
      </c>
      <c r="P1552" s="153">
        <v>50</v>
      </c>
      <c r="Q1552" s="151">
        <v>45</v>
      </c>
      <c r="R1552" s="151">
        <v>47</v>
      </c>
      <c r="S1552" s="154">
        <v>0.989917506874427</v>
      </c>
      <c r="T1552" s="154">
        <v>1</v>
      </c>
      <c r="U1552" s="155">
        <v>1</v>
      </c>
      <c r="V1552" s="155">
        <v>1</v>
      </c>
      <c r="W1552" s="173">
        <v>0</v>
      </c>
      <c r="X1552" s="158">
        <v>330</v>
      </c>
      <c r="Y1552" s="208">
        <v>329</v>
      </c>
      <c r="Z1552" s="208">
        <v>315</v>
      </c>
      <c r="AA1552" s="208">
        <v>312</v>
      </c>
      <c r="AB1552" s="209">
        <v>0.996969696969697</v>
      </c>
      <c r="AC1552" s="155">
        <v>0.990476190476191</v>
      </c>
      <c r="AD1552" s="173">
        <v>0.00649350649350644</v>
      </c>
    </row>
    <row r="1553" spans="1:30">
      <c r="A1553" s="175" t="s">
        <v>1455</v>
      </c>
      <c r="B1553" s="214" t="s">
        <v>1853</v>
      </c>
      <c r="C1553" s="214" t="s">
        <v>1557</v>
      </c>
      <c r="D1553" s="153">
        <v>28</v>
      </c>
      <c r="E1553" s="153">
        <v>28</v>
      </c>
      <c r="F1553" s="151">
        <v>27</v>
      </c>
      <c r="G1553" s="151">
        <v>26</v>
      </c>
      <c r="H1553" s="151">
        <v>26</v>
      </c>
      <c r="I1553" s="151">
        <v>26</v>
      </c>
      <c r="J1553" s="172">
        <v>0.9</v>
      </c>
      <c r="K1553" s="154">
        <v>1</v>
      </c>
      <c r="L1553" s="154">
        <v>0.962962962962963</v>
      </c>
      <c r="M1553" s="154">
        <v>1</v>
      </c>
      <c r="N1553" s="207">
        <v>589</v>
      </c>
      <c r="O1553" s="153">
        <v>578</v>
      </c>
      <c r="P1553" s="153">
        <v>28</v>
      </c>
      <c r="Q1553" s="151">
        <v>26</v>
      </c>
      <c r="R1553" s="151">
        <v>26</v>
      </c>
      <c r="S1553" s="154">
        <v>0.981324278438031</v>
      </c>
      <c r="T1553" s="154">
        <v>1</v>
      </c>
      <c r="U1553" s="155">
        <v>0.962962962962963</v>
      </c>
      <c r="V1553" s="155">
        <v>1</v>
      </c>
      <c r="W1553" s="173">
        <v>0.0370370370370371</v>
      </c>
      <c r="X1553" s="158">
        <v>176</v>
      </c>
      <c r="Y1553" s="208">
        <v>175</v>
      </c>
      <c r="Z1553" s="208">
        <v>169</v>
      </c>
      <c r="AA1553" s="208">
        <v>162</v>
      </c>
      <c r="AB1553" s="209">
        <v>0.994318181818182</v>
      </c>
      <c r="AC1553" s="155">
        <v>0.958579881656805</v>
      </c>
      <c r="AD1553" s="173">
        <v>0.035738300161377</v>
      </c>
    </row>
    <row r="1554" spans="1:30">
      <c r="A1554" s="175" t="s">
        <v>1455</v>
      </c>
      <c r="B1554" s="214" t="s">
        <v>1852</v>
      </c>
      <c r="C1554" s="214" t="s">
        <v>1558</v>
      </c>
      <c r="D1554" s="153">
        <v>43</v>
      </c>
      <c r="E1554" s="153">
        <v>43</v>
      </c>
      <c r="F1554" s="151">
        <v>44</v>
      </c>
      <c r="G1554" s="151">
        <v>44</v>
      </c>
      <c r="H1554" s="151">
        <v>44</v>
      </c>
      <c r="I1554" s="151">
        <v>44</v>
      </c>
      <c r="J1554" s="172">
        <v>0.9</v>
      </c>
      <c r="K1554" s="154">
        <v>1</v>
      </c>
      <c r="L1554" s="154">
        <v>1</v>
      </c>
      <c r="M1554" s="154">
        <v>1</v>
      </c>
      <c r="N1554" s="207">
        <v>1031</v>
      </c>
      <c r="O1554" s="153">
        <v>1026</v>
      </c>
      <c r="P1554" s="153">
        <v>43</v>
      </c>
      <c r="Q1554" s="151">
        <v>44</v>
      </c>
      <c r="R1554" s="151">
        <v>44</v>
      </c>
      <c r="S1554" s="154">
        <v>0.995150339476237</v>
      </c>
      <c r="T1554" s="154">
        <v>1</v>
      </c>
      <c r="U1554" s="155">
        <v>1</v>
      </c>
      <c r="V1554" s="155">
        <v>1</v>
      </c>
      <c r="W1554" s="173">
        <v>0</v>
      </c>
      <c r="X1554" s="158">
        <v>309</v>
      </c>
      <c r="Y1554" s="208">
        <v>308</v>
      </c>
      <c r="Z1554" s="208">
        <v>295</v>
      </c>
      <c r="AA1554" s="208">
        <v>292</v>
      </c>
      <c r="AB1554" s="209">
        <v>0.996763754045307</v>
      </c>
      <c r="AC1554" s="155">
        <v>0.989830508474576</v>
      </c>
      <c r="AD1554" s="173">
        <v>0.00693324557073116</v>
      </c>
    </row>
    <row r="1555" spans="1:30">
      <c r="A1555" s="175" t="s">
        <v>1455</v>
      </c>
      <c r="B1555" s="214" t="s">
        <v>1853</v>
      </c>
      <c r="C1555" s="214" t="s">
        <v>1559</v>
      </c>
      <c r="D1555" s="153">
        <v>46</v>
      </c>
      <c r="E1555" s="153">
        <v>44</v>
      </c>
      <c r="F1555" s="151">
        <v>39</v>
      </c>
      <c r="G1555" s="151">
        <v>39</v>
      </c>
      <c r="H1555" s="151">
        <v>44</v>
      </c>
      <c r="I1555" s="151">
        <v>43</v>
      </c>
      <c r="J1555" s="172">
        <v>0.9</v>
      </c>
      <c r="K1555" s="154">
        <v>0.956521739130435</v>
      </c>
      <c r="L1555" s="154">
        <v>1</v>
      </c>
      <c r="M1555" s="154">
        <v>0.977272727272727</v>
      </c>
      <c r="N1555" s="207">
        <v>1002</v>
      </c>
      <c r="O1555" s="153">
        <v>958</v>
      </c>
      <c r="P1555" s="153">
        <v>44</v>
      </c>
      <c r="Q1555" s="151">
        <v>39</v>
      </c>
      <c r="R1555" s="151">
        <v>43</v>
      </c>
      <c r="S1555" s="154">
        <v>0.956087824351297</v>
      </c>
      <c r="T1555" s="154">
        <v>0.956521739130435</v>
      </c>
      <c r="U1555" s="155">
        <v>1</v>
      </c>
      <c r="V1555" s="155">
        <v>0.977272727272727</v>
      </c>
      <c r="W1555" s="173">
        <v>-0.0434782608695652</v>
      </c>
      <c r="X1555" s="158">
        <v>294</v>
      </c>
      <c r="Y1555" s="208">
        <v>287</v>
      </c>
      <c r="Z1555" s="208">
        <v>295</v>
      </c>
      <c r="AA1555" s="208">
        <v>279</v>
      </c>
      <c r="AB1555" s="209">
        <v>0.976190476190476</v>
      </c>
      <c r="AC1555" s="155">
        <v>0.945762711864407</v>
      </c>
      <c r="AD1555" s="173">
        <v>0.0304277643260694</v>
      </c>
    </row>
    <row r="1556" spans="1:30">
      <c r="A1556" s="175" t="s">
        <v>1455</v>
      </c>
      <c r="B1556" s="214" t="s">
        <v>1852</v>
      </c>
      <c r="C1556" s="214" t="s">
        <v>1560</v>
      </c>
      <c r="D1556" s="153">
        <v>18</v>
      </c>
      <c r="E1556" s="153">
        <v>17</v>
      </c>
      <c r="F1556" s="151">
        <v>18</v>
      </c>
      <c r="G1556" s="151">
        <v>18</v>
      </c>
      <c r="H1556" s="151">
        <v>19</v>
      </c>
      <c r="I1556" s="151">
        <v>18</v>
      </c>
      <c r="J1556" s="172">
        <v>0.9</v>
      </c>
      <c r="K1556" s="154">
        <v>0.944444444444444</v>
      </c>
      <c r="L1556" s="154">
        <v>1</v>
      </c>
      <c r="M1556" s="154">
        <v>0.947368421052632</v>
      </c>
      <c r="N1556" s="207">
        <v>447</v>
      </c>
      <c r="O1556" s="153">
        <v>423</v>
      </c>
      <c r="P1556" s="153">
        <v>16</v>
      </c>
      <c r="Q1556" s="151">
        <v>18</v>
      </c>
      <c r="R1556" s="151">
        <v>17</v>
      </c>
      <c r="S1556" s="154">
        <v>0.946308724832215</v>
      </c>
      <c r="T1556" s="154">
        <v>0.888888888888889</v>
      </c>
      <c r="U1556" s="155">
        <v>1</v>
      </c>
      <c r="V1556" s="155">
        <v>0.894736842105263</v>
      </c>
      <c r="W1556" s="173">
        <v>-0.111111111111111</v>
      </c>
      <c r="X1556" s="158">
        <v>129</v>
      </c>
      <c r="Y1556" s="208">
        <v>121</v>
      </c>
      <c r="Z1556" s="208">
        <v>131</v>
      </c>
      <c r="AA1556" s="208">
        <v>127</v>
      </c>
      <c r="AB1556" s="209">
        <v>0.937984496124031</v>
      </c>
      <c r="AC1556" s="155">
        <v>0.969465648854962</v>
      </c>
      <c r="AD1556" s="173">
        <v>-0.0314811527309308</v>
      </c>
    </row>
    <row r="1557" spans="1:30">
      <c r="A1557" s="175" t="s">
        <v>1455</v>
      </c>
      <c r="B1557" s="214" t="s">
        <v>1853</v>
      </c>
      <c r="C1557" s="214" t="s">
        <v>1561</v>
      </c>
      <c r="D1557" s="153">
        <v>23</v>
      </c>
      <c r="E1557" s="153">
        <v>23</v>
      </c>
      <c r="F1557" s="151">
        <v>24</v>
      </c>
      <c r="G1557" s="151">
        <v>23</v>
      </c>
      <c r="H1557" s="151">
        <v>26</v>
      </c>
      <c r="I1557" s="151">
        <v>26</v>
      </c>
      <c r="J1557" s="172">
        <v>0.9</v>
      </c>
      <c r="K1557" s="154">
        <v>1</v>
      </c>
      <c r="L1557" s="154">
        <v>0.958333333333333</v>
      </c>
      <c r="M1557" s="154">
        <v>1</v>
      </c>
      <c r="N1557" s="207">
        <v>584</v>
      </c>
      <c r="O1557" s="153">
        <v>559</v>
      </c>
      <c r="P1557" s="153">
        <v>23</v>
      </c>
      <c r="Q1557" s="151">
        <v>21</v>
      </c>
      <c r="R1557" s="151">
        <v>25</v>
      </c>
      <c r="S1557" s="154">
        <v>0.957191780821918</v>
      </c>
      <c r="T1557" s="154">
        <v>1</v>
      </c>
      <c r="U1557" s="155">
        <v>0.875</v>
      </c>
      <c r="V1557" s="155">
        <v>0.961538461538462</v>
      </c>
      <c r="W1557" s="173">
        <v>0.125</v>
      </c>
      <c r="X1557" s="158">
        <v>173</v>
      </c>
      <c r="Y1557" s="208">
        <v>168</v>
      </c>
      <c r="Z1557" s="208">
        <v>167</v>
      </c>
      <c r="AA1557" s="208">
        <v>164</v>
      </c>
      <c r="AB1557" s="209">
        <v>0.971098265895954</v>
      </c>
      <c r="AC1557" s="155">
        <v>0.982035928143713</v>
      </c>
      <c r="AD1557" s="173">
        <v>-0.0109376622477588</v>
      </c>
    </row>
    <row r="1558" spans="1:30">
      <c r="A1558" s="175" t="s">
        <v>1455</v>
      </c>
      <c r="B1558" s="214" t="s">
        <v>1852</v>
      </c>
      <c r="C1558" s="214" t="s">
        <v>1562</v>
      </c>
      <c r="D1558" s="153">
        <v>26</v>
      </c>
      <c r="E1558" s="153">
        <v>26</v>
      </c>
      <c r="F1558" s="151">
        <v>27</v>
      </c>
      <c r="G1558" s="151">
        <v>27</v>
      </c>
      <c r="H1558" s="151">
        <v>23</v>
      </c>
      <c r="I1558" s="151">
        <v>23</v>
      </c>
      <c r="J1558" s="172">
        <v>0.9</v>
      </c>
      <c r="K1558" s="154">
        <v>1</v>
      </c>
      <c r="L1558" s="154">
        <v>1</v>
      </c>
      <c r="M1558" s="154">
        <v>1</v>
      </c>
      <c r="N1558" s="207">
        <v>604</v>
      </c>
      <c r="O1558" s="153">
        <v>599</v>
      </c>
      <c r="P1558" s="153">
        <v>26</v>
      </c>
      <c r="Q1558" s="151">
        <v>26</v>
      </c>
      <c r="R1558" s="151">
        <v>22</v>
      </c>
      <c r="S1558" s="154">
        <v>0.991721854304636</v>
      </c>
      <c r="T1558" s="154">
        <v>1</v>
      </c>
      <c r="U1558" s="155">
        <v>0.962962962962963</v>
      </c>
      <c r="V1558" s="155">
        <v>0.956521739130435</v>
      </c>
      <c r="W1558" s="173">
        <v>0.0370370370370371</v>
      </c>
      <c r="X1558" s="158">
        <v>171</v>
      </c>
      <c r="Y1558" s="208">
        <v>168</v>
      </c>
      <c r="Z1558" s="208">
        <v>177</v>
      </c>
      <c r="AA1558" s="208">
        <v>175</v>
      </c>
      <c r="AB1558" s="209">
        <v>0.982456140350877</v>
      </c>
      <c r="AC1558" s="155">
        <v>0.988700564971751</v>
      </c>
      <c r="AD1558" s="173">
        <v>-0.00624442462087427</v>
      </c>
    </row>
    <row r="1559" spans="1:30">
      <c r="A1559" s="175" t="s">
        <v>1455</v>
      </c>
      <c r="B1559" s="214" t="s">
        <v>1852</v>
      </c>
      <c r="C1559" s="214" t="s">
        <v>1563</v>
      </c>
      <c r="D1559" s="153">
        <v>34</v>
      </c>
      <c r="E1559" s="153">
        <v>34</v>
      </c>
      <c r="F1559" s="151">
        <v>34</v>
      </c>
      <c r="G1559" s="151">
        <v>34</v>
      </c>
      <c r="H1559" s="151">
        <v>33</v>
      </c>
      <c r="I1559" s="151">
        <v>32</v>
      </c>
      <c r="J1559" s="172">
        <v>0.9</v>
      </c>
      <c r="K1559" s="154">
        <v>1</v>
      </c>
      <c r="L1559" s="154">
        <v>1</v>
      </c>
      <c r="M1559" s="154">
        <v>0.96969696969697</v>
      </c>
      <c r="N1559" s="207">
        <v>778</v>
      </c>
      <c r="O1559" s="153">
        <v>762</v>
      </c>
      <c r="P1559" s="153">
        <v>33</v>
      </c>
      <c r="Q1559" s="151">
        <v>34</v>
      </c>
      <c r="R1559" s="151">
        <v>32</v>
      </c>
      <c r="S1559" s="154">
        <v>0.979434447300771</v>
      </c>
      <c r="T1559" s="154">
        <v>0.970588235294118</v>
      </c>
      <c r="U1559" s="155">
        <v>1</v>
      </c>
      <c r="V1559" s="155">
        <v>0.96969696969697</v>
      </c>
      <c r="W1559" s="173">
        <v>-0.0294117647058824</v>
      </c>
      <c r="X1559" s="158">
        <v>231</v>
      </c>
      <c r="Y1559" s="208">
        <v>229</v>
      </c>
      <c r="Z1559" s="208">
        <v>224</v>
      </c>
      <c r="AA1559" s="208">
        <v>220</v>
      </c>
      <c r="AB1559" s="209">
        <v>0.991341991341991</v>
      </c>
      <c r="AC1559" s="155">
        <v>0.982142857142857</v>
      </c>
      <c r="AD1559" s="173">
        <v>0.00919913419913421</v>
      </c>
    </row>
    <row r="1560" spans="1:30">
      <c r="A1560" s="175" t="s">
        <v>1455</v>
      </c>
      <c r="B1560" s="214" t="s">
        <v>1852</v>
      </c>
      <c r="C1560" s="214" t="s">
        <v>1564</v>
      </c>
      <c r="D1560" s="153">
        <v>0</v>
      </c>
      <c r="E1560" s="153">
        <v>0</v>
      </c>
      <c r="F1560" s="151">
        <v>0</v>
      </c>
      <c r="G1560" s="151">
        <v>0</v>
      </c>
      <c r="H1560" s="151">
        <v>0</v>
      </c>
      <c r="I1560" s="151">
        <v>0</v>
      </c>
      <c r="J1560" s="172">
        <v>0.9</v>
      </c>
      <c r="K1560" s="154">
        <v>0</v>
      </c>
      <c r="L1560" s="154">
        <v>0</v>
      </c>
      <c r="M1560" s="154">
        <v>0</v>
      </c>
      <c r="N1560" s="207">
        <v>0</v>
      </c>
      <c r="O1560" s="153">
        <v>0</v>
      </c>
      <c r="P1560" s="153">
        <v>0</v>
      </c>
      <c r="Q1560" s="151">
        <v>0</v>
      </c>
      <c r="R1560" s="151">
        <v>0</v>
      </c>
      <c r="S1560" s="154">
        <v>0</v>
      </c>
      <c r="T1560" s="154">
        <v>0</v>
      </c>
      <c r="U1560" s="155">
        <v>0</v>
      </c>
      <c r="V1560" s="155">
        <v>0</v>
      </c>
      <c r="W1560" s="173">
        <v>0</v>
      </c>
      <c r="X1560" s="158">
        <v>0</v>
      </c>
      <c r="Y1560" s="208">
        <v>0</v>
      </c>
      <c r="Z1560" s="208">
        <v>0</v>
      </c>
      <c r="AA1560" s="208">
        <v>0</v>
      </c>
      <c r="AB1560" s="209">
        <v>0</v>
      </c>
      <c r="AC1560" s="155">
        <v>0</v>
      </c>
      <c r="AD1560" s="173">
        <v>0</v>
      </c>
    </row>
    <row r="1561" spans="1:30">
      <c r="A1561" s="175" t="s">
        <v>1455</v>
      </c>
      <c r="B1561" s="214" t="s">
        <v>1852</v>
      </c>
      <c r="C1561" s="214" t="s">
        <v>1565</v>
      </c>
      <c r="D1561" s="153">
        <v>72</v>
      </c>
      <c r="E1561" s="153">
        <v>70</v>
      </c>
      <c r="F1561" s="151">
        <v>75</v>
      </c>
      <c r="G1561" s="151">
        <v>74</v>
      </c>
      <c r="H1561" s="151">
        <v>75</v>
      </c>
      <c r="I1561" s="151">
        <v>70</v>
      </c>
      <c r="J1561" s="172">
        <v>0.9</v>
      </c>
      <c r="K1561" s="154">
        <v>0.972222222222222</v>
      </c>
      <c r="L1561" s="154">
        <v>0.986666666666667</v>
      </c>
      <c r="M1561" s="154">
        <v>0.933333333333333</v>
      </c>
      <c r="N1561" s="207">
        <v>1608</v>
      </c>
      <c r="O1561" s="153">
        <v>1556</v>
      </c>
      <c r="P1561" s="153">
        <v>68</v>
      </c>
      <c r="Q1561" s="151">
        <v>73</v>
      </c>
      <c r="R1561" s="151">
        <v>69</v>
      </c>
      <c r="S1561" s="154">
        <v>0.967661691542289</v>
      </c>
      <c r="T1561" s="154">
        <v>0.944444444444444</v>
      </c>
      <c r="U1561" s="155">
        <v>0.973333333333333</v>
      </c>
      <c r="V1561" s="155">
        <v>0.92</v>
      </c>
      <c r="W1561" s="173">
        <v>-0.028888888888889</v>
      </c>
      <c r="X1561" s="158">
        <v>485</v>
      </c>
      <c r="Y1561" s="208">
        <v>464</v>
      </c>
      <c r="Z1561" s="208">
        <v>477</v>
      </c>
      <c r="AA1561" s="208">
        <v>465</v>
      </c>
      <c r="AB1561" s="209">
        <v>0.956701030927835</v>
      </c>
      <c r="AC1561" s="155">
        <v>0.974842767295597</v>
      </c>
      <c r="AD1561" s="173">
        <v>-0.0181417363677624</v>
      </c>
    </row>
    <row r="1562" spans="1:30">
      <c r="A1562" s="175" t="s">
        <v>1455</v>
      </c>
      <c r="B1562" s="214" t="s">
        <v>1854</v>
      </c>
      <c r="C1562" s="214" t="s">
        <v>1566</v>
      </c>
      <c r="D1562" s="153">
        <v>15</v>
      </c>
      <c r="E1562" s="153">
        <v>14</v>
      </c>
      <c r="F1562" s="151">
        <v>14</v>
      </c>
      <c r="G1562" s="151">
        <v>14</v>
      </c>
      <c r="H1562" s="151">
        <v>14</v>
      </c>
      <c r="I1562" s="151">
        <v>14</v>
      </c>
      <c r="J1562" s="172">
        <v>0.9</v>
      </c>
      <c r="K1562" s="154">
        <v>0.933333333333333</v>
      </c>
      <c r="L1562" s="154">
        <v>1</v>
      </c>
      <c r="M1562" s="154">
        <v>1</v>
      </c>
      <c r="N1562" s="207">
        <v>342</v>
      </c>
      <c r="O1562" s="153">
        <v>324</v>
      </c>
      <c r="P1562" s="153">
        <v>14</v>
      </c>
      <c r="Q1562" s="151">
        <v>14</v>
      </c>
      <c r="R1562" s="151">
        <v>14</v>
      </c>
      <c r="S1562" s="154">
        <v>0.947368421052632</v>
      </c>
      <c r="T1562" s="154">
        <v>0.933333333333333</v>
      </c>
      <c r="U1562" s="155">
        <v>1</v>
      </c>
      <c r="V1562" s="155">
        <v>1</v>
      </c>
      <c r="W1562" s="173">
        <v>-0.0666666666666667</v>
      </c>
      <c r="X1562" s="158">
        <v>99</v>
      </c>
      <c r="Y1562" s="208">
        <v>94</v>
      </c>
      <c r="Z1562" s="208">
        <v>98</v>
      </c>
      <c r="AA1562" s="208">
        <v>91</v>
      </c>
      <c r="AB1562" s="209">
        <v>0.94949494949495</v>
      </c>
      <c r="AC1562" s="155">
        <v>0.928571428571429</v>
      </c>
      <c r="AD1562" s="173">
        <v>0.0209235209235209</v>
      </c>
    </row>
    <row r="1563" spans="1:30">
      <c r="A1563" s="175" t="s">
        <v>1455</v>
      </c>
      <c r="B1563" s="214" t="s">
        <v>1852</v>
      </c>
      <c r="C1563" s="214" t="s">
        <v>1567</v>
      </c>
      <c r="D1563" s="153">
        <v>16</v>
      </c>
      <c r="E1563" s="153">
        <v>15</v>
      </c>
      <c r="F1563" s="151">
        <v>15</v>
      </c>
      <c r="G1563" s="151">
        <v>15</v>
      </c>
      <c r="H1563" s="151">
        <v>15</v>
      </c>
      <c r="I1563" s="151">
        <v>15</v>
      </c>
      <c r="J1563" s="172">
        <v>0.9</v>
      </c>
      <c r="K1563" s="154">
        <v>0.9375</v>
      </c>
      <c r="L1563" s="154">
        <v>1</v>
      </c>
      <c r="M1563" s="154">
        <v>1</v>
      </c>
      <c r="N1563" s="207">
        <v>283</v>
      </c>
      <c r="O1563" s="153">
        <v>277</v>
      </c>
      <c r="P1563" s="153">
        <v>15</v>
      </c>
      <c r="Q1563" s="151">
        <v>15</v>
      </c>
      <c r="R1563" s="151">
        <v>15</v>
      </c>
      <c r="S1563" s="154">
        <v>0.978798586572438</v>
      </c>
      <c r="T1563" s="154">
        <v>0.9375</v>
      </c>
      <c r="U1563" s="155">
        <v>1</v>
      </c>
      <c r="V1563" s="155">
        <v>1</v>
      </c>
      <c r="W1563" s="173">
        <v>-0.0625</v>
      </c>
      <c r="X1563" s="158">
        <v>91</v>
      </c>
      <c r="Y1563" s="208">
        <v>89</v>
      </c>
      <c r="Z1563" s="208">
        <v>79</v>
      </c>
      <c r="AA1563" s="208">
        <v>78</v>
      </c>
      <c r="AB1563" s="209">
        <v>0.978021978021978</v>
      </c>
      <c r="AC1563" s="155">
        <v>0.987341772151899</v>
      </c>
      <c r="AD1563" s="173">
        <v>-0.00931979412992079</v>
      </c>
    </row>
    <row r="1564" spans="1:30">
      <c r="A1564" s="175" t="s">
        <v>1455</v>
      </c>
      <c r="B1564" s="214" t="s">
        <v>1854</v>
      </c>
      <c r="C1564" s="214" t="s">
        <v>1568</v>
      </c>
      <c r="D1564" s="153">
        <v>29</v>
      </c>
      <c r="E1564" s="153">
        <v>29</v>
      </c>
      <c r="F1564" s="151">
        <v>31</v>
      </c>
      <c r="G1564" s="151">
        <v>31</v>
      </c>
      <c r="H1564" s="151">
        <v>29</v>
      </c>
      <c r="I1564" s="151">
        <v>29</v>
      </c>
      <c r="J1564" s="172">
        <v>0.9</v>
      </c>
      <c r="K1564" s="154">
        <v>1</v>
      </c>
      <c r="L1564" s="154">
        <v>1</v>
      </c>
      <c r="M1564" s="154">
        <v>1</v>
      </c>
      <c r="N1564" s="207">
        <v>762</v>
      </c>
      <c r="O1564" s="153">
        <v>762</v>
      </c>
      <c r="P1564" s="153">
        <v>29</v>
      </c>
      <c r="Q1564" s="151">
        <v>31</v>
      </c>
      <c r="R1564" s="151">
        <v>29</v>
      </c>
      <c r="S1564" s="154">
        <v>1</v>
      </c>
      <c r="T1564" s="154">
        <v>1</v>
      </c>
      <c r="U1564" s="155">
        <v>1</v>
      </c>
      <c r="V1564" s="155">
        <v>1</v>
      </c>
      <c r="W1564" s="173">
        <v>0</v>
      </c>
      <c r="X1564" s="158">
        <v>205</v>
      </c>
      <c r="Y1564" s="208">
        <v>205</v>
      </c>
      <c r="Z1564" s="208">
        <v>206</v>
      </c>
      <c r="AA1564" s="208">
        <v>206</v>
      </c>
      <c r="AB1564" s="209">
        <v>1</v>
      </c>
      <c r="AC1564" s="155">
        <v>1</v>
      </c>
      <c r="AD1564" s="173">
        <v>0</v>
      </c>
    </row>
    <row r="1565" spans="1:30">
      <c r="A1565" s="175" t="s">
        <v>1455</v>
      </c>
      <c r="B1565" s="214" t="s">
        <v>1852</v>
      </c>
      <c r="C1565" s="214" t="s">
        <v>1569</v>
      </c>
      <c r="D1565" s="153">
        <v>36</v>
      </c>
      <c r="E1565" s="153">
        <v>36</v>
      </c>
      <c r="F1565" s="151">
        <v>39</v>
      </c>
      <c r="G1565" s="151">
        <v>39</v>
      </c>
      <c r="H1565" s="151">
        <v>41</v>
      </c>
      <c r="I1565" s="151">
        <v>40</v>
      </c>
      <c r="J1565" s="172">
        <v>0.9</v>
      </c>
      <c r="K1565" s="154">
        <v>1</v>
      </c>
      <c r="L1565" s="154">
        <v>1</v>
      </c>
      <c r="M1565" s="154">
        <v>0.975609756097561</v>
      </c>
      <c r="N1565" s="207">
        <v>906</v>
      </c>
      <c r="O1565" s="153">
        <v>896</v>
      </c>
      <c r="P1565" s="153">
        <v>36</v>
      </c>
      <c r="Q1565" s="151">
        <v>39</v>
      </c>
      <c r="R1565" s="151">
        <v>40</v>
      </c>
      <c r="S1565" s="154">
        <v>0.988962472406181</v>
      </c>
      <c r="T1565" s="154">
        <v>1</v>
      </c>
      <c r="U1565" s="155">
        <v>1</v>
      </c>
      <c r="V1565" s="155">
        <v>0.975609756097561</v>
      </c>
      <c r="W1565" s="173">
        <v>0</v>
      </c>
      <c r="X1565" s="158">
        <v>270</v>
      </c>
      <c r="Y1565" s="208">
        <v>268</v>
      </c>
      <c r="Z1565" s="208">
        <v>267</v>
      </c>
      <c r="AA1565" s="208">
        <v>261</v>
      </c>
      <c r="AB1565" s="209">
        <v>0.992592592592593</v>
      </c>
      <c r="AC1565" s="155">
        <v>0.97752808988764</v>
      </c>
      <c r="AD1565" s="173">
        <v>0.0150645027049522</v>
      </c>
    </row>
    <row r="1566" spans="1:30">
      <c r="A1566" s="175" t="s">
        <v>1455</v>
      </c>
      <c r="B1566" s="214" t="s">
        <v>1852</v>
      </c>
      <c r="C1566" s="214" t="s">
        <v>1570</v>
      </c>
      <c r="D1566" s="153">
        <v>39</v>
      </c>
      <c r="E1566" s="153">
        <v>38</v>
      </c>
      <c r="F1566" s="151">
        <v>41</v>
      </c>
      <c r="G1566" s="151">
        <v>41</v>
      </c>
      <c r="H1566" s="151">
        <v>39</v>
      </c>
      <c r="I1566" s="151">
        <v>38</v>
      </c>
      <c r="J1566" s="172">
        <v>0.9</v>
      </c>
      <c r="K1566" s="154">
        <v>0.974358974358974</v>
      </c>
      <c r="L1566" s="154">
        <v>1</v>
      </c>
      <c r="M1566" s="154">
        <v>0.974358974358974</v>
      </c>
      <c r="N1566" s="207">
        <v>891</v>
      </c>
      <c r="O1566" s="153">
        <v>864</v>
      </c>
      <c r="P1566" s="153">
        <v>38</v>
      </c>
      <c r="Q1566" s="151">
        <v>39</v>
      </c>
      <c r="R1566" s="151">
        <v>38</v>
      </c>
      <c r="S1566" s="154">
        <v>0.96969696969697</v>
      </c>
      <c r="T1566" s="154">
        <v>0.974358974358974</v>
      </c>
      <c r="U1566" s="155">
        <v>0.951219512195122</v>
      </c>
      <c r="V1566" s="155">
        <v>0.974358974358974</v>
      </c>
      <c r="W1566" s="173">
        <v>0.0231394621638524</v>
      </c>
      <c r="X1566" s="158">
        <v>276</v>
      </c>
      <c r="Y1566" s="208">
        <v>264</v>
      </c>
      <c r="Z1566" s="208">
        <v>267</v>
      </c>
      <c r="AA1566" s="208">
        <v>255</v>
      </c>
      <c r="AB1566" s="209">
        <v>0.956521739130435</v>
      </c>
      <c r="AC1566" s="155">
        <v>0.955056179775281</v>
      </c>
      <c r="AD1566" s="173">
        <v>0.00146555935515391</v>
      </c>
    </row>
    <row r="1567" spans="1:30">
      <c r="A1567" s="175" t="s">
        <v>1455</v>
      </c>
      <c r="B1567" s="214" t="s">
        <v>1852</v>
      </c>
      <c r="C1567" s="214" t="s">
        <v>1571</v>
      </c>
      <c r="D1567" s="153">
        <v>19</v>
      </c>
      <c r="E1567" s="153">
        <v>19</v>
      </c>
      <c r="F1567" s="151">
        <v>17</v>
      </c>
      <c r="G1567" s="151">
        <v>17</v>
      </c>
      <c r="H1567" s="151">
        <v>19</v>
      </c>
      <c r="I1567" s="151">
        <v>19</v>
      </c>
      <c r="J1567" s="172">
        <v>0.9</v>
      </c>
      <c r="K1567" s="154">
        <v>1</v>
      </c>
      <c r="L1567" s="154">
        <v>1</v>
      </c>
      <c r="M1567" s="154">
        <v>1</v>
      </c>
      <c r="N1567" s="207">
        <v>452</v>
      </c>
      <c r="O1567" s="153">
        <v>446</v>
      </c>
      <c r="P1567" s="153">
        <v>19</v>
      </c>
      <c r="Q1567" s="151">
        <v>17</v>
      </c>
      <c r="R1567" s="151">
        <v>19</v>
      </c>
      <c r="S1567" s="154">
        <v>0.986725663716814</v>
      </c>
      <c r="T1567" s="154">
        <v>1</v>
      </c>
      <c r="U1567" s="155">
        <v>1</v>
      </c>
      <c r="V1567" s="155">
        <v>1</v>
      </c>
      <c r="W1567" s="173">
        <v>0</v>
      </c>
      <c r="X1567" s="158">
        <v>125</v>
      </c>
      <c r="Y1567" s="208">
        <v>125</v>
      </c>
      <c r="Z1567" s="208">
        <v>132</v>
      </c>
      <c r="AA1567" s="208">
        <v>129</v>
      </c>
      <c r="AB1567" s="209">
        <v>1</v>
      </c>
      <c r="AC1567" s="155">
        <v>0.977272727272727</v>
      </c>
      <c r="AD1567" s="173">
        <v>0.0227272727272727</v>
      </c>
    </row>
    <row r="1568" spans="1:30">
      <c r="A1568" s="175" t="s">
        <v>1455</v>
      </c>
      <c r="B1568" s="214" t="s">
        <v>1854</v>
      </c>
      <c r="C1568" s="214" t="s">
        <v>1572</v>
      </c>
      <c r="D1568" s="153">
        <v>30</v>
      </c>
      <c r="E1568" s="153">
        <v>26</v>
      </c>
      <c r="F1568" s="151">
        <v>37</v>
      </c>
      <c r="G1568" s="151">
        <v>29</v>
      </c>
      <c r="H1568" s="151">
        <v>33</v>
      </c>
      <c r="I1568" s="151">
        <v>28</v>
      </c>
      <c r="J1568" s="172">
        <v>0.9</v>
      </c>
      <c r="K1568" s="154">
        <v>0.866666666666667</v>
      </c>
      <c r="L1568" s="154">
        <v>0.783783783783784</v>
      </c>
      <c r="M1568" s="154">
        <v>0.848484848484849</v>
      </c>
      <c r="N1568" s="207">
        <v>808</v>
      </c>
      <c r="O1568" s="153">
        <v>666</v>
      </c>
      <c r="P1568" s="153">
        <v>25</v>
      </c>
      <c r="Q1568" s="151">
        <v>29</v>
      </c>
      <c r="R1568" s="151">
        <v>26</v>
      </c>
      <c r="S1568" s="154">
        <v>0.824257425742574</v>
      </c>
      <c r="T1568" s="154">
        <v>0.833333333333333</v>
      </c>
      <c r="U1568" s="155">
        <v>0.783783783783784</v>
      </c>
      <c r="V1568" s="155">
        <v>0.787878787878788</v>
      </c>
      <c r="W1568" s="173">
        <v>0.0495495495495496</v>
      </c>
      <c r="X1568" s="158">
        <v>227</v>
      </c>
      <c r="Y1568" s="208">
        <v>189</v>
      </c>
      <c r="Z1568" s="208">
        <v>242</v>
      </c>
      <c r="AA1568" s="208">
        <v>199</v>
      </c>
      <c r="AB1568" s="209">
        <v>0.832599118942731</v>
      </c>
      <c r="AC1568" s="155">
        <v>0.822314049586777</v>
      </c>
      <c r="AD1568" s="173">
        <v>0.0102850693559544</v>
      </c>
    </row>
    <row r="1569" spans="1:30">
      <c r="A1569" s="175" t="s">
        <v>1455</v>
      </c>
      <c r="B1569" s="214" t="s">
        <v>1853</v>
      </c>
      <c r="C1569" s="214" t="s">
        <v>1573</v>
      </c>
      <c r="D1569" s="153">
        <v>0</v>
      </c>
      <c r="E1569" s="153">
        <v>0</v>
      </c>
      <c r="F1569" s="151">
        <v>0</v>
      </c>
      <c r="G1569" s="151">
        <v>0</v>
      </c>
      <c r="H1569" s="151">
        <v>0</v>
      </c>
      <c r="I1569" s="151">
        <v>0</v>
      </c>
      <c r="J1569" s="172">
        <v>0.9</v>
      </c>
      <c r="K1569" s="154">
        <v>0</v>
      </c>
      <c r="L1569" s="154">
        <v>0</v>
      </c>
      <c r="M1569" s="154">
        <v>0</v>
      </c>
      <c r="N1569" s="207">
        <v>0</v>
      </c>
      <c r="O1569" s="153">
        <v>0</v>
      </c>
      <c r="P1569" s="153">
        <v>0</v>
      </c>
      <c r="Q1569" s="151">
        <v>0</v>
      </c>
      <c r="R1569" s="151">
        <v>0</v>
      </c>
      <c r="S1569" s="154">
        <v>0</v>
      </c>
      <c r="T1569" s="154">
        <v>0</v>
      </c>
      <c r="U1569" s="155">
        <v>0</v>
      </c>
      <c r="V1569" s="155">
        <v>0</v>
      </c>
      <c r="W1569" s="173">
        <v>0</v>
      </c>
      <c r="X1569" s="158">
        <v>0</v>
      </c>
      <c r="Y1569" s="208">
        <v>0</v>
      </c>
      <c r="Z1569" s="208">
        <v>0</v>
      </c>
      <c r="AA1569" s="208">
        <v>0</v>
      </c>
      <c r="AB1569" s="209">
        <v>0</v>
      </c>
      <c r="AC1569" s="155">
        <v>0</v>
      </c>
      <c r="AD1569" s="173">
        <v>0</v>
      </c>
    </row>
    <row r="1570" spans="1:30">
      <c r="A1570" s="175" t="s">
        <v>1455</v>
      </c>
      <c r="B1570" s="214" t="s">
        <v>1854</v>
      </c>
      <c r="C1570" s="214" t="s">
        <v>1574</v>
      </c>
      <c r="D1570" s="153">
        <v>0</v>
      </c>
      <c r="E1570" s="153">
        <v>0</v>
      </c>
      <c r="F1570" s="151">
        <v>0</v>
      </c>
      <c r="G1570" s="151">
        <v>0</v>
      </c>
      <c r="H1570" s="151">
        <v>0</v>
      </c>
      <c r="I1570" s="151">
        <v>0</v>
      </c>
      <c r="J1570" s="172">
        <v>0.9</v>
      </c>
      <c r="K1570" s="154">
        <v>0</v>
      </c>
      <c r="L1570" s="154">
        <v>0</v>
      </c>
      <c r="M1570" s="154">
        <v>0</v>
      </c>
      <c r="N1570" s="207">
        <v>0</v>
      </c>
      <c r="O1570" s="153">
        <v>0</v>
      </c>
      <c r="P1570" s="153">
        <v>0</v>
      </c>
      <c r="Q1570" s="151">
        <v>0</v>
      </c>
      <c r="R1570" s="151">
        <v>0</v>
      </c>
      <c r="S1570" s="154">
        <v>0</v>
      </c>
      <c r="T1570" s="154">
        <v>0</v>
      </c>
      <c r="U1570" s="155">
        <v>0</v>
      </c>
      <c r="V1570" s="155">
        <v>0</v>
      </c>
      <c r="W1570" s="173">
        <v>0</v>
      </c>
      <c r="X1570" s="158">
        <v>0</v>
      </c>
      <c r="Y1570" s="208">
        <v>0</v>
      </c>
      <c r="Z1570" s="208">
        <v>0</v>
      </c>
      <c r="AA1570" s="208">
        <v>0</v>
      </c>
      <c r="AB1570" s="209">
        <v>0</v>
      </c>
      <c r="AC1570" s="155">
        <v>0</v>
      </c>
      <c r="AD1570" s="173">
        <v>0</v>
      </c>
    </row>
    <row r="1571" spans="1:30">
      <c r="A1571" s="175" t="s">
        <v>1455</v>
      </c>
      <c r="B1571" s="214" t="s">
        <v>1854</v>
      </c>
      <c r="C1571" s="214" t="s">
        <v>1575</v>
      </c>
      <c r="D1571" s="153">
        <v>0</v>
      </c>
      <c r="E1571" s="153">
        <v>0</v>
      </c>
      <c r="F1571" s="151">
        <v>0</v>
      </c>
      <c r="G1571" s="151">
        <v>0</v>
      </c>
      <c r="H1571" s="151">
        <v>0</v>
      </c>
      <c r="I1571" s="151">
        <v>0</v>
      </c>
      <c r="J1571" s="172">
        <v>0.9</v>
      </c>
      <c r="K1571" s="154">
        <v>0</v>
      </c>
      <c r="L1571" s="154">
        <v>0</v>
      </c>
      <c r="M1571" s="154">
        <v>0</v>
      </c>
      <c r="N1571" s="207">
        <v>0</v>
      </c>
      <c r="O1571" s="153">
        <v>0</v>
      </c>
      <c r="P1571" s="153">
        <v>0</v>
      </c>
      <c r="Q1571" s="151">
        <v>0</v>
      </c>
      <c r="R1571" s="151">
        <v>0</v>
      </c>
      <c r="S1571" s="154">
        <v>0</v>
      </c>
      <c r="T1571" s="154">
        <v>0</v>
      </c>
      <c r="U1571" s="155">
        <v>0</v>
      </c>
      <c r="V1571" s="155">
        <v>0</v>
      </c>
      <c r="W1571" s="173">
        <v>0</v>
      </c>
      <c r="X1571" s="158">
        <v>0</v>
      </c>
      <c r="Y1571" s="208">
        <v>0</v>
      </c>
      <c r="Z1571" s="208">
        <v>0</v>
      </c>
      <c r="AA1571" s="208">
        <v>0</v>
      </c>
      <c r="AB1571" s="209">
        <v>0</v>
      </c>
      <c r="AC1571" s="155">
        <v>0</v>
      </c>
      <c r="AD1571" s="173">
        <v>0</v>
      </c>
    </row>
    <row r="1572" spans="1:30">
      <c r="A1572" s="175" t="s">
        <v>1455</v>
      </c>
      <c r="B1572" s="214" t="s">
        <v>1854</v>
      </c>
      <c r="C1572" s="214" t="s">
        <v>1576</v>
      </c>
      <c r="D1572" s="153">
        <v>37</v>
      </c>
      <c r="E1572" s="153">
        <v>36</v>
      </c>
      <c r="F1572" s="151">
        <v>36</v>
      </c>
      <c r="G1572" s="151">
        <v>36</v>
      </c>
      <c r="H1572" s="151">
        <v>31</v>
      </c>
      <c r="I1572" s="151">
        <v>31</v>
      </c>
      <c r="J1572" s="172">
        <v>0.9</v>
      </c>
      <c r="K1572" s="154">
        <v>0.972972972972973</v>
      </c>
      <c r="L1572" s="154">
        <v>1</v>
      </c>
      <c r="M1572" s="154">
        <v>1</v>
      </c>
      <c r="N1572" s="207">
        <v>854</v>
      </c>
      <c r="O1572" s="153">
        <v>793</v>
      </c>
      <c r="P1572" s="153">
        <v>35</v>
      </c>
      <c r="Q1572" s="151">
        <v>35</v>
      </c>
      <c r="R1572" s="151">
        <v>30</v>
      </c>
      <c r="S1572" s="154">
        <v>0.928571428571429</v>
      </c>
      <c r="T1572" s="154">
        <v>0.945945945945946</v>
      </c>
      <c r="U1572" s="155">
        <v>0.972222222222222</v>
      </c>
      <c r="V1572" s="155">
        <v>0.967741935483871</v>
      </c>
      <c r="W1572" s="173">
        <v>-0.0262762762762763</v>
      </c>
      <c r="X1572" s="158">
        <v>254</v>
      </c>
      <c r="Y1572" s="208">
        <v>245</v>
      </c>
      <c r="Z1572" s="208">
        <v>249</v>
      </c>
      <c r="AA1572" s="208">
        <v>229</v>
      </c>
      <c r="AB1572" s="209">
        <v>0.964566929133858</v>
      </c>
      <c r="AC1572" s="155">
        <v>0.919678714859438</v>
      </c>
      <c r="AD1572" s="173">
        <v>0.0448882142744205</v>
      </c>
    </row>
    <row r="1573" spans="1:30">
      <c r="A1573" s="175" t="s">
        <v>1455</v>
      </c>
      <c r="B1573" s="214" t="s">
        <v>1854</v>
      </c>
      <c r="C1573" s="214" t="s">
        <v>1577</v>
      </c>
      <c r="D1573" s="153">
        <v>30</v>
      </c>
      <c r="E1573" s="153">
        <v>26</v>
      </c>
      <c r="F1573" s="151">
        <v>27</v>
      </c>
      <c r="G1573" s="151">
        <v>25</v>
      </c>
      <c r="H1573" s="151">
        <v>29</v>
      </c>
      <c r="I1573" s="151">
        <v>27</v>
      </c>
      <c r="J1573" s="172">
        <v>0.9</v>
      </c>
      <c r="K1573" s="154">
        <v>0.866666666666667</v>
      </c>
      <c r="L1573" s="154">
        <v>0.925925925925926</v>
      </c>
      <c r="M1573" s="154">
        <v>0.931034482758621</v>
      </c>
      <c r="N1573" s="207">
        <v>712</v>
      </c>
      <c r="O1573" s="153">
        <v>609</v>
      </c>
      <c r="P1573" s="153">
        <v>25</v>
      </c>
      <c r="Q1573" s="151">
        <v>25</v>
      </c>
      <c r="R1573" s="151">
        <v>25</v>
      </c>
      <c r="S1573" s="154">
        <v>0.855337078651685</v>
      </c>
      <c r="T1573" s="154">
        <v>0.833333333333333</v>
      </c>
      <c r="U1573" s="155">
        <v>0.925925925925926</v>
      </c>
      <c r="V1573" s="155">
        <v>0.862068965517241</v>
      </c>
      <c r="W1573" s="173">
        <v>-0.0925925925925926</v>
      </c>
      <c r="X1573" s="158">
        <v>201</v>
      </c>
      <c r="Y1573" s="208">
        <v>171</v>
      </c>
      <c r="Z1573" s="208">
        <v>207</v>
      </c>
      <c r="AA1573" s="208">
        <v>182</v>
      </c>
      <c r="AB1573" s="209">
        <v>0.850746268656716</v>
      </c>
      <c r="AC1573" s="155">
        <v>0.879227053140097</v>
      </c>
      <c r="AD1573" s="173">
        <v>-0.0284807844833802</v>
      </c>
    </row>
    <row r="1574" spans="1:30">
      <c r="A1574" s="175" t="s">
        <v>1455</v>
      </c>
      <c r="B1574" s="214" t="s">
        <v>1852</v>
      </c>
      <c r="C1574" s="214" t="s">
        <v>1578</v>
      </c>
      <c r="D1574" s="153">
        <v>19</v>
      </c>
      <c r="E1574" s="153">
        <v>19</v>
      </c>
      <c r="F1574" s="151">
        <v>19</v>
      </c>
      <c r="G1574" s="151">
        <v>19</v>
      </c>
      <c r="H1574" s="151">
        <v>17</v>
      </c>
      <c r="I1574" s="151">
        <v>17</v>
      </c>
      <c r="J1574" s="172">
        <v>0.9</v>
      </c>
      <c r="K1574" s="154">
        <v>1</v>
      </c>
      <c r="L1574" s="154">
        <v>1</v>
      </c>
      <c r="M1574" s="154">
        <v>1</v>
      </c>
      <c r="N1574" s="207">
        <v>428</v>
      </c>
      <c r="O1574" s="153">
        <v>428</v>
      </c>
      <c r="P1574" s="153">
        <v>19</v>
      </c>
      <c r="Q1574" s="151">
        <v>19</v>
      </c>
      <c r="R1574" s="151">
        <v>17</v>
      </c>
      <c r="S1574" s="154">
        <v>1</v>
      </c>
      <c r="T1574" s="154">
        <v>1</v>
      </c>
      <c r="U1574" s="155">
        <v>1</v>
      </c>
      <c r="V1574" s="155">
        <v>1</v>
      </c>
      <c r="W1574" s="173">
        <v>0</v>
      </c>
      <c r="X1574" s="158">
        <v>124</v>
      </c>
      <c r="Y1574" s="208">
        <v>124</v>
      </c>
      <c r="Z1574" s="208">
        <v>124</v>
      </c>
      <c r="AA1574" s="208">
        <v>124</v>
      </c>
      <c r="AB1574" s="209">
        <v>1</v>
      </c>
      <c r="AC1574" s="155">
        <v>1</v>
      </c>
      <c r="AD1574" s="173">
        <v>0</v>
      </c>
    </row>
    <row r="1575" spans="1:30">
      <c r="A1575" s="175" t="s">
        <v>1455</v>
      </c>
      <c r="B1575" s="214" t="s">
        <v>1855</v>
      </c>
      <c r="C1575" s="214" t="s">
        <v>1579</v>
      </c>
      <c r="D1575" s="153">
        <v>26</v>
      </c>
      <c r="E1575" s="153">
        <v>26</v>
      </c>
      <c r="F1575" s="151">
        <v>24</v>
      </c>
      <c r="G1575" s="151">
        <v>24</v>
      </c>
      <c r="H1575" s="151">
        <v>26</v>
      </c>
      <c r="I1575" s="151">
        <v>26</v>
      </c>
      <c r="J1575" s="172">
        <v>0.9</v>
      </c>
      <c r="K1575" s="154">
        <v>1</v>
      </c>
      <c r="L1575" s="154">
        <v>1</v>
      </c>
      <c r="M1575" s="154">
        <v>1</v>
      </c>
      <c r="N1575" s="207">
        <v>625</v>
      </c>
      <c r="O1575" s="153">
        <v>599</v>
      </c>
      <c r="P1575" s="153">
        <v>25</v>
      </c>
      <c r="Q1575" s="151">
        <v>24</v>
      </c>
      <c r="R1575" s="151">
        <v>22</v>
      </c>
      <c r="S1575" s="154">
        <v>0.9584</v>
      </c>
      <c r="T1575" s="154">
        <v>0.961538461538462</v>
      </c>
      <c r="U1575" s="155">
        <v>1</v>
      </c>
      <c r="V1575" s="155">
        <v>0.846153846153846</v>
      </c>
      <c r="W1575" s="173">
        <v>-0.0384615384615384</v>
      </c>
      <c r="X1575" s="158">
        <v>181</v>
      </c>
      <c r="Y1575" s="208">
        <v>168</v>
      </c>
      <c r="Z1575" s="208">
        <v>178</v>
      </c>
      <c r="AA1575" s="208">
        <v>173</v>
      </c>
      <c r="AB1575" s="209">
        <v>0.92817679558011</v>
      </c>
      <c r="AC1575" s="155">
        <v>0.971910112359551</v>
      </c>
      <c r="AD1575" s="173">
        <v>-0.0437333167794401</v>
      </c>
    </row>
    <row r="1576" spans="1:30">
      <c r="A1576" s="175" t="s">
        <v>1455</v>
      </c>
      <c r="B1576" s="214" t="s">
        <v>1853</v>
      </c>
      <c r="C1576" s="214" t="s">
        <v>1580</v>
      </c>
      <c r="D1576" s="153">
        <v>23</v>
      </c>
      <c r="E1576" s="153">
        <v>23</v>
      </c>
      <c r="F1576" s="151">
        <v>26</v>
      </c>
      <c r="G1576" s="151">
        <v>26</v>
      </c>
      <c r="H1576" s="151">
        <v>27</v>
      </c>
      <c r="I1576" s="151">
        <v>27</v>
      </c>
      <c r="J1576" s="172">
        <v>0.9</v>
      </c>
      <c r="K1576" s="154">
        <v>1</v>
      </c>
      <c r="L1576" s="154">
        <v>1</v>
      </c>
      <c r="M1576" s="154">
        <v>1</v>
      </c>
      <c r="N1576" s="207">
        <v>608</v>
      </c>
      <c r="O1576" s="153">
        <v>596</v>
      </c>
      <c r="P1576" s="153">
        <v>23</v>
      </c>
      <c r="Q1576" s="151">
        <v>25</v>
      </c>
      <c r="R1576" s="151">
        <v>27</v>
      </c>
      <c r="S1576" s="154">
        <v>0.980263157894737</v>
      </c>
      <c r="T1576" s="154">
        <v>1</v>
      </c>
      <c r="U1576" s="155">
        <v>0.961538461538462</v>
      </c>
      <c r="V1576" s="155">
        <v>1</v>
      </c>
      <c r="W1576" s="173">
        <v>0.0384615384615384</v>
      </c>
      <c r="X1576" s="158">
        <v>187</v>
      </c>
      <c r="Y1576" s="208">
        <v>186</v>
      </c>
      <c r="Z1576" s="208">
        <v>177</v>
      </c>
      <c r="AA1576" s="208">
        <v>176</v>
      </c>
      <c r="AB1576" s="209">
        <v>0.994652406417112</v>
      </c>
      <c r="AC1576" s="155">
        <v>0.994350282485876</v>
      </c>
      <c r="AD1576" s="173">
        <v>0.00030212393123652</v>
      </c>
    </row>
    <row r="1577" spans="1:30">
      <c r="A1577" s="175" t="s">
        <v>1455</v>
      </c>
      <c r="B1577" s="214" t="s">
        <v>1852</v>
      </c>
      <c r="C1577" s="214" t="s">
        <v>1581</v>
      </c>
      <c r="D1577" s="153">
        <v>18</v>
      </c>
      <c r="E1577" s="153">
        <v>18</v>
      </c>
      <c r="F1577" s="151">
        <v>17</v>
      </c>
      <c r="G1577" s="151">
        <v>17</v>
      </c>
      <c r="H1577" s="151">
        <v>19</v>
      </c>
      <c r="I1577" s="151">
        <v>19</v>
      </c>
      <c r="J1577" s="172">
        <v>0.9</v>
      </c>
      <c r="K1577" s="154">
        <v>1</v>
      </c>
      <c r="L1577" s="154">
        <v>1</v>
      </c>
      <c r="M1577" s="154">
        <v>1</v>
      </c>
      <c r="N1577" s="207">
        <v>438</v>
      </c>
      <c r="O1577" s="153">
        <v>438</v>
      </c>
      <c r="P1577" s="153">
        <v>18</v>
      </c>
      <c r="Q1577" s="151">
        <v>17</v>
      </c>
      <c r="R1577" s="151">
        <v>19</v>
      </c>
      <c r="S1577" s="154">
        <v>1</v>
      </c>
      <c r="T1577" s="154">
        <v>1</v>
      </c>
      <c r="U1577" s="155">
        <v>1</v>
      </c>
      <c r="V1577" s="155">
        <v>1</v>
      </c>
      <c r="W1577" s="173">
        <v>0</v>
      </c>
      <c r="X1577" s="158">
        <v>124</v>
      </c>
      <c r="Y1577" s="208">
        <v>124</v>
      </c>
      <c r="Z1577" s="208">
        <v>124</v>
      </c>
      <c r="AA1577" s="208">
        <v>124</v>
      </c>
      <c r="AB1577" s="209">
        <v>1</v>
      </c>
      <c r="AC1577" s="155">
        <v>1</v>
      </c>
      <c r="AD1577" s="173">
        <v>0</v>
      </c>
    </row>
    <row r="1578" spans="1:30">
      <c r="A1578" s="175" t="s">
        <v>1455</v>
      </c>
      <c r="B1578" s="214" t="s">
        <v>1852</v>
      </c>
      <c r="C1578" s="214" t="s">
        <v>1582</v>
      </c>
      <c r="D1578" s="153">
        <v>28</v>
      </c>
      <c r="E1578" s="153">
        <v>27</v>
      </c>
      <c r="F1578" s="151">
        <v>25</v>
      </c>
      <c r="G1578" s="151">
        <v>24</v>
      </c>
      <c r="H1578" s="151">
        <v>23</v>
      </c>
      <c r="I1578" s="151">
        <v>23</v>
      </c>
      <c r="J1578" s="172">
        <v>0.9</v>
      </c>
      <c r="K1578" s="154">
        <v>0.964285714285714</v>
      </c>
      <c r="L1578" s="154">
        <v>0.96</v>
      </c>
      <c r="M1578" s="154">
        <v>1</v>
      </c>
      <c r="N1578" s="207">
        <v>592</v>
      </c>
      <c r="O1578" s="153">
        <v>536</v>
      </c>
      <c r="P1578" s="153">
        <v>26</v>
      </c>
      <c r="Q1578" s="151">
        <v>23</v>
      </c>
      <c r="R1578" s="151">
        <v>21</v>
      </c>
      <c r="S1578" s="154">
        <v>0.905405405405405</v>
      </c>
      <c r="T1578" s="154">
        <v>0.928571428571429</v>
      </c>
      <c r="U1578" s="155">
        <v>0.92</v>
      </c>
      <c r="V1578" s="155">
        <v>0.91304347826087</v>
      </c>
      <c r="W1578" s="173">
        <v>0.00857142857142856</v>
      </c>
      <c r="X1578" s="158">
        <v>175</v>
      </c>
      <c r="Y1578" s="208">
        <v>156</v>
      </c>
      <c r="Z1578" s="208">
        <v>172</v>
      </c>
      <c r="AA1578" s="208">
        <v>157</v>
      </c>
      <c r="AB1578" s="209">
        <v>0.891428571428571</v>
      </c>
      <c r="AC1578" s="155">
        <v>0.912790697674419</v>
      </c>
      <c r="AD1578" s="173">
        <v>-0.0213621262458471</v>
      </c>
    </row>
    <row r="1579" spans="1:30">
      <c r="A1579" s="175" t="s">
        <v>1455</v>
      </c>
      <c r="B1579" s="214" t="s">
        <v>1852</v>
      </c>
      <c r="C1579" s="214" t="s">
        <v>1583</v>
      </c>
      <c r="D1579" s="153">
        <v>18</v>
      </c>
      <c r="E1579" s="153">
        <v>18</v>
      </c>
      <c r="F1579" s="151">
        <v>18</v>
      </c>
      <c r="G1579" s="151">
        <v>18</v>
      </c>
      <c r="H1579" s="151">
        <v>19</v>
      </c>
      <c r="I1579" s="151">
        <v>19</v>
      </c>
      <c r="J1579" s="172">
        <v>0.9</v>
      </c>
      <c r="K1579" s="154">
        <v>1</v>
      </c>
      <c r="L1579" s="154">
        <v>1</v>
      </c>
      <c r="M1579" s="154">
        <v>1</v>
      </c>
      <c r="N1579" s="207">
        <v>415</v>
      </c>
      <c r="O1579" s="153">
        <v>401</v>
      </c>
      <c r="P1579" s="153">
        <v>17</v>
      </c>
      <c r="Q1579" s="151">
        <v>18</v>
      </c>
      <c r="R1579" s="151">
        <v>19</v>
      </c>
      <c r="S1579" s="154">
        <v>0.966265060240964</v>
      </c>
      <c r="T1579" s="154">
        <v>0.944444444444444</v>
      </c>
      <c r="U1579" s="155">
        <v>1</v>
      </c>
      <c r="V1579" s="155">
        <v>1</v>
      </c>
      <c r="W1579" s="173">
        <v>-0.0555555555555556</v>
      </c>
      <c r="X1579" s="158">
        <v>125</v>
      </c>
      <c r="Y1579" s="208">
        <v>122</v>
      </c>
      <c r="Z1579" s="208">
        <v>124</v>
      </c>
      <c r="AA1579" s="208">
        <v>119</v>
      </c>
      <c r="AB1579" s="209">
        <v>0.976</v>
      </c>
      <c r="AC1579" s="155">
        <v>0.959677419354839</v>
      </c>
      <c r="AD1579" s="173">
        <v>0.0163225806451612</v>
      </c>
    </row>
    <row r="1580" spans="1:30">
      <c r="A1580" s="175" t="s">
        <v>1455</v>
      </c>
      <c r="B1580" s="214" t="s">
        <v>1852</v>
      </c>
      <c r="C1580" s="214" t="s">
        <v>1584</v>
      </c>
      <c r="D1580" s="153">
        <v>40</v>
      </c>
      <c r="E1580" s="153">
        <v>39</v>
      </c>
      <c r="F1580" s="151">
        <v>37</v>
      </c>
      <c r="G1580" s="151">
        <v>37</v>
      </c>
      <c r="H1580" s="151">
        <v>34</v>
      </c>
      <c r="I1580" s="151">
        <v>34</v>
      </c>
      <c r="J1580" s="172">
        <v>0.9</v>
      </c>
      <c r="K1580" s="154">
        <v>0.975</v>
      </c>
      <c r="L1580" s="154">
        <v>1</v>
      </c>
      <c r="M1580" s="154">
        <v>1</v>
      </c>
      <c r="N1580" s="207">
        <v>870</v>
      </c>
      <c r="O1580" s="153">
        <v>854</v>
      </c>
      <c r="P1580" s="153">
        <v>39</v>
      </c>
      <c r="Q1580" s="151">
        <v>36</v>
      </c>
      <c r="R1580" s="151">
        <v>34</v>
      </c>
      <c r="S1580" s="154">
        <v>0.981609195402299</v>
      </c>
      <c r="T1580" s="154">
        <v>0.975</v>
      </c>
      <c r="U1580" s="155">
        <v>0.972972972972973</v>
      </c>
      <c r="V1580" s="155">
        <v>1</v>
      </c>
      <c r="W1580" s="173">
        <v>0.00202702702702695</v>
      </c>
      <c r="X1580" s="158">
        <v>248</v>
      </c>
      <c r="Y1580" s="208">
        <v>245</v>
      </c>
      <c r="Z1580" s="208">
        <v>254</v>
      </c>
      <c r="AA1580" s="208">
        <v>248</v>
      </c>
      <c r="AB1580" s="209">
        <v>0.987903225806452</v>
      </c>
      <c r="AC1580" s="155">
        <v>0.976377952755906</v>
      </c>
      <c r="AD1580" s="173">
        <v>0.0115252730505461</v>
      </c>
    </row>
    <row r="1581" spans="1:30">
      <c r="A1581" s="175" t="s">
        <v>1455</v>
      </c>
      <c r="B1581" s="214" t="s">
        <v>1852</v>
      </c>
      <c r="C1581" s="214" t="s">
        <v>1585</v>
      </c>
      <c r="D1581" s="153">
        <v>0</v>
      </c>
      <c r="E1581" s="153">
        <v>0</v>
      </c>
      <c r="F1581" s="151">
        <v>0</v>
      </c>
      <c r="G1581" s="151">
        <v>0</v>
      </c>
      <c r="H1581" s="151">
        <v>0</v>
      </c>
      <c r="I1581" s="151">
        <v>0</v>
      </c>
      <c r="J1581" s="172">
        <v>0.9</v>
      </c>
      <c r="K1581" s="154">
        <v>0</v>
      </c>
      <c r="L1581" s="154">
        <v>0</v>
      </c>
      <c r="M1581" s="154">
        <v>0</v>
      </c>
      <c r="N1581" s="207">
        <v>0</v>
      </c>
      <c r="O1581" s="153">
        <v>0</v>
      </c>
      <c r="P1581" s="153">
        <v>0</v>
      </c>
      <c r="Q1581" s="151">
        <v>0</v>
      </c>
      <c r="R1581" s="151">
        <v>0</v>
      </c>
      <c r="S1581" s="154">
        <v>0</v>
      </c>
      <c r="T1581" s="154">
        <v>0</v>
      </c>
      <c r="U1581" s="155">
        <v>0</v>
      </c>
      <c r="V1581" s="155">
        <v>0</v>
      </c>
      <c r="W1581" s="173">
        <v>0</v>
      </c>
      <c r="X1581" s="158">
        <v>0</v>
      </c>
      <c r="Y1581" s="208">
        <v>0</v>
      </c>
      <c r="Z1581" s="208">
        <v>0</v>
      </c>
      <c r="AA1581" s="208">
        <v>0</v>
      </c>
      <c r="AB1581" s="209">
        <v>0</v>
      </c>
      <c r="AC1581" s="155">
        <v>0</v>
      </c>
      <c r="AD1581" s="173">
        <v>0</v>
      </c>
    </row>
    <row r="1582" spans="1:30">
      <c r="A1582" s="175" t="s">
        <v>1455</v>
      </c>
      <c r="B1582" s="214" t="s">
        <v>1855</v>
      </c>
      <c r="C1582" s="214" t="s">
        <v>1586</v>
      </c>
      <c r="D1582" s="153">
        <v>18</v>
      </c>
      <c r="E1582" s="153">
        <v>18</v>
      </c>
      <c r="F1582" s="151">
        <v>17</v>
      </c>
      <c r="G1582" s="151">
        <v>17</v>
      </c>
      <c r="H1582" s="151">
        <v>21</v>
      </c>
      <c r="I1582" s="151">
        <v>21</v>
      </c>
      <c r="J1582" s="172">
        <v>0.9</v>
      </c>
      <c r="K1582" s="154">
        <v>1</v>
      </c>
      <c r="L1582" s="154">
        <v>1</v>
      </c>
      <c r="M1582" s="154">
        <v>1</v>
      </c>
      <c r="N1582" s="207">
        <v>456</v>
      </c>
      <c r="O1582" s="153">
        <v>441</v>
      </c>
      <c r="P1582" s="153">
        <v>18</v>
      </c>
      <c r="Q1582" s="151">
        <v>16</v>
      </c>
      <c r="R1582" s="151">
        <v>21</v>
      </c>
      <c r="S1582" s="154">
        <v>0.967105263157895</v>
      </c>
      <c r="T1582" s="154">
        <v>1</v>
      </c>
      <c r="U1582" s="155">
        <v>0.941176470588235</v>
      </c>
      <c r="V1582" s="155">
        <v>1</v>
      </c>
      <c r="W1582" s="173">
        <v>0.0588235294117647</v>
      </c>
      <c r="X1582" s="158">
        <v>134</v>
      </c>
      <c r="Y1582" s="208">
        <v>131</v>
      </c>
      <c r="Z1582" s="208">
        <v>132</v>
      </c>
      <c r="AA1582" s="208">
        <v>127</v>
      </c>
      <c r="AB1582" s="209">
        <v>0.977611940298508</v>
      </c>
      <c r="AC1582" s="155">
        <v>0.962121212121212</v>
      </c>
      <c r="AD1582" s="173">
        <v>0.0154907281772954</v>
      </c>
    </row>
    <row r="1583" spans="1:30">
      <c r="A1583" s="175" t="s">
        <v>1455</v>
      </c>
      <c r="B1583" s="214" t="s">
        <v>1857</v>
      </c>
      <c r="C1583" s="214" t="s">
        <v>1587</v>
      </c>
      <c r="D1583" s="153">
        <v>18</v>
      </c>
      <c r="E1583" s="153">
        <v>17</v>
      </c>
      <c r="F1583" s="151">
        <v>17</v>
      </c>
      <c r="G1583" s="151">
        <v>17</v>
      </c>
      <c r="H1583" s="151">
        <v>18</v>
      </c>
      <c r="I1583" s="151">
        <v>17</v>
      </c>
      <c r="J1583" s="172">
        <v>0.9</v>
      </c>
      <c r="K1583" s="154">
        <v>0.944444444444444</v>
      </c>
      <c r="L1583" s="154">
        <v>1</v>
      </c>
      <c r="M1583" s="154">
        <v>0.944444444444444</v>
      </c>
      <c r="N1583" s="207">
        <v>438</v>
      </c>
      <c r="O1583" s="153">
        <v>411</v>
      </c>
      <c r="P1583" s="153">
        <v>17</v>
      </c>
      <c r="Q1583" s="151">
        <v>17</v>
      </c>
      <c r="R1583" s="151">
        <v>17</v>
      </c>
      <c r="S1583" s="154">
        <v>0.938356164383562</v>
      </c>
      <c r="T1583" s="154">
        <v>0.944444444444444</v>
      </c>
      <c r="U1583" s="155">
        <v>1</v>
      </c>
      <c r="V1583" s="155">
        <v>0.944444444444444</v>
      </c>
      <c r="W1583" s="173">
        <v>-0.0555555555555556</v>
      </c>
      <c r="X1583" s="158">
        <v>125</v>
      </c>
      <c r="Y1583" s="208">
        <v>121</v>
      </c>
      <c r="Z1583" s="208">
        <v>127</v>
      </c>
      <c r="AA1583" s="208">
        <v>119</v>
      </c>
      <c r="AB1583" s="209">
        <v>0.968</v>
      </c>
      <c r="AC1583" s="155">
        <v>0.937007874015748</v>
      </c>
      <c r="AD1583" s="173">
        <v>0.0309921259842519</v>
      </c>
    </row>
    <row r="1584" spans="1:30">
      <c r="A1584" s="175" t="s">
        <v>1455</v>
      </c>
      <c r="B1584" s="214" t="s">
        <v>1855</v>
      </c>
      <c r="C1584" s="214" t="s">
        <v>1588</v>
      </c>
      <c r="D1584" s="153">
        <v>38</v>
      </c>
      <c r="E1584" s="153">
        <v>38</v>
      </c>
      <c r="F1584" s="151">
        <v>37</v>
      </c>
      <c r="G1584" s="151">
        <v>36</v>
      </c>
      <c r="H1584" s="151">
        <v>37</v>
      </c>
      <c r="I1584" s="151">
        <v>36</v>
      </c>
      <c r="J1584" s="172">
        <v>0.9</v>
      </c>
      <c r="K1584" s="154">
        <v>1</v>
      </c>
      <c r="L1584" s="154">
        <v>0.972972972972973</v>
      </c>
      <c r="M1584" s="154">
        <v>0.972972972972973</v>
      </c>
      <c r="N1584" s="207">
        <v>897</v>
      </c>
      <c r="O1584" s="153">
        <v>857</v>
      </c>
      <c r="P1584" s="153">
        <v>37</v>
      </c>
      <c r="Q1584" s="151">
        <v>33</v>
      </c>
      <c r="R1584" s="151">
        <v>36</v>
      </c>
      <c r="S1584" s="154">
        <v>0.955406911928651</v>
      </c>
      <c r="T1584" s="154">
        <v>0.973684210526316</v>
      </c>
      <c r="U1584" s="155">
        <v>0.891891891891892</v>
      </c>
      <c r="V1584" s="155">
        <v>0.972972972972973</v>
      </c>
      <c r="W1584" s="173">
        <v>0.0817923186344239</v>
      </c>
      <c r="X1584" s="158">
        <v>259</v>
      </c>
      <c r="Y1584" s="208">
        <v>247</v>
      </c>
      <c r="Z1584" s="208">
        <v>259</v>
      </c>
      <c r="AA1584" s="208">
        <v>245</v>
      </c>
      <c r="AB1584" s="209">
        <v>0.953667953667954</v>
      </c>
      <c r="AC1584" s="155">
        <v>0.945945945945946</v>
      </c>
      <c r="AD1584" s="173">
        <v>0.00772200772200771</v>
      </c>
    </row>
    <row r="1585" spans="1:30">
      <c r="A1585" s="175" t="s">
        <v>1455</v>
      </c>
      <c r="B1585" s="214" t="s">
        <v>1855</v>
      </c>
      <c r="C1585" s="214" t="s">
        <v>1589</v>
      </c>
      <c r="D1585" s="153">
        <v>29</v>
      </c>
      <c r="E1585" s="153">
        <v>29</v>
      </c>
      <c r="F1585" s="151">
        <v>27</v>
      </c>
      <c r="G1585" s="151">
        <v>27</v>
      </c>
      <c r="H1585" s="151">
        <v>25</v>
      </c>
      <c r="I1585" s="151">
        <v>25</v>
      </c>
      <c r="J1585" s="172">
        <v>0.9</v>
      </c>
      <c r="K1585" s="154">
        <v>1</v>
      </c>
      <c r="L1585" s="154">
        <v>1</v>
      </c>
      <c r="M1585" s="154">
        <v>1</v>
      </c>
      <c r="N1585" s="207">
        <v>650</v>
      </c>
      <c r="O1585" s="153">
        <v>605</v>
      </c>
      <c r="P1585" s="153">
        <v>28</v>
      </c>
      <c r="Q1585" s="151">
        <v>27</v>
      </c>
      <c r="R1585" s="151">
        <v>23</v>
      </c>
      <c r="S1585" s="154">
        <v>0.930769230769231</v>
      </c>
      <c r="T1585" s="154">
        <v>0.96551724137931</v>
      </c>
      <c r="U1585" s="155">
        <v>1</v>
      </c>
      <c r="V1585" s="155">
        <v>0.92</v>
      </c>
      <c r="W1585" s="173">
        <v>-0.0344827586206896</v>
      </c>
      <c r="X1585" s="158">
        <v>189</v>
      </c>
      <c r="Y1585" s="208">
        <v>180</v>
      </c>
      <c r="Z1585" s="208">
        <v>189</v>
      </c>
      <c r="AA1585" s="208">
        <v>174</v>
      </c>
      <c r="AB1585" s="209">
        <v>0.952380952380952</v>
      </c>
      <c r="AC1585" s="155">
        <v>0.920634920634921</v>
      </c>
      <c r="AD1585" s="173">
        <v>0.0317460317460317</v>
      </c>
    </row>
    <row r="1586" spans="1:30">
      <c r="A1586" s="175" t="s">
        <v>1455</v>
      </c>
      <c r="B1586" s="214" t="s">
        <v>1852</v>
      </c>
      <c r="C1586" s="214" t="s">
        <v>1590</v>
      </c>
      <c r="D1586" s="153">
        <v>17</v>
      </c>
      <c r="E1586" s="153">
        <v>17</v>
      </c>
      <c r="F1586" s="151">
        <v>16</v>
      </c>
      <c r="G1586" s="151">
        <v>16</v>
      </c>
      <c r="H1586" s="151">
        <v>16</v>
      </c>
      <c r="I1586" s="151">
        <v>16</v>
      </c>
      <c r="J1586" s="172">
        <v>0.9</v>
      </c>
      <c r="K1586" s="154">
        <v>1</v>
      </c>
      <c r="L1586" s="154">
        <v>1</v>
      </c>
      <c r="M1586" s="154">
        <v>1</v>
      </c>
      <c r="N1586" s="207">
        <v>369</v>
      </c>
      <c r="O1586" s="153">
        <v>363</v>
      </c>
      <c r="P1586" s="153">
        <v>17</v>
      </c>
      <c r="Q1586" s="151">
        <v>16</v>
      </c>
      <c r="R1586" s="151">
        <v>16</v>
      </c>
      <c r="S1586" s="154">
        <v>0.983739837398374</v>
      </c>
      <c r="T1586" s="154">
        <v>1</v>
      </c>
      <c r="U1586" s="155">
        <v>1</v>
      </c>
      <c r="V1586" s="155">
        <v>1</v>
      </c>
      <c r="W1586" s="173">
        <v>0</v>
      </c>
      <c r="X1586" s="158">
        <v>109</v>
      </c>
      <c r="Y1586" s="208">
        <v>108</v>
      </c>
      <c r="Z1586" s="208">
        <v>104</v>
      </c>
      <c r="AA1586" s="208">
        <v>103</v>
      </c>
      <c r="AB1586" s="209">
        <v>0.990825688073395</v>
      </c>
      <c r="AC1586" s="155">
        <v>0.990384615384615</v>
      </c>
      <c r="AD1586" s="173">
        <v>0.000441072688779132</v>
      </c>
    </row>
    <row r="1587" spans="1:30">
      <c r="A1587" s="175" t="s">
        <v>1455</v>
      </c>
      <c r="B1587" s="214" t="s">
        <v>1857</v>
      </c>
      <c r="C1587" s="214" t="s">
        <v>1591</v>
      </c>
      <c r="D1587" s="153">
        <v>14</v>
      </c>
      <c r="E1587" s="153">
        <v>14</v>
      </c>
      <c r="F1587" s="151">
        <v>14</v>
      </c>
      <c r="G1587" s="151">
        <v>14</v>
      </c>
      <c r="H1587" s="151">
        <v>14</v>
      </c>
      <c r="I1587" s="151">
        <v>12</v>
      </c>
      <c r="J1587" s="172">
        <v>0.9</v>
      </c>
      <c r="K1587" s="154">
        <v>1</v>
      </c>
      <c r="L1587" s="154">
        <v>1</v>
      </c>
      <c r="M1587" s="154">
        <v>0.857142857142857</v>
      </c>
      <c r="N1587" s="207">
        <v>295</v>
      </c>
      <c r="O1587" s="153">
        <v>217</v>
      </c>
      <c r="P1587" s="153">
        <v>12</v>
      </c>
      <c r="Q1587" s="151">
        <v>12</v>
      </c>
      <c r="R1587" s="151">
        <v>10</v>
      </c>
      <c r="S1587" s="154">
        <v>0.735593220338983</v>
      </c>
      <c r="T1587" s="154">
        <v>0.857142857142857</v>
      </c>
      <c r="U1587" s="155">
        <v>0.857142857142857</v>
      </c>
      <c r="V1587" s="155">
        <v>0.714285714285714</v>
      </c>
      <c r="W1587" s="173">
        <v>0</v>
      </c>
      <c r="X1587" s="158">
        <v>95</v>
      </c>
      <c r="Y1587" s="208">
        <v>71</v>
      </c>
      <c r="Z1587" s="208">
        <v>87</v>
      </c>
      <c r="AA1587" s="208">
        <v>62</v>
      </c>
      <c r="AB1587" s="209">
        <v>0.747368421052632</v>
      </c>
      <c r="AC1587" s="155">
        <v>0.71264367816092</v>
      </c>
      <c r="AD1587" s="173">
        <v>0.034724742891712</v>
      </c>
    </row>
    <row r="1588" spans="1:30">
      <c r="A1588" s="175" t="s">
        <v>1455</v>
      </c>
      <c r="B1588" s="214" t="s">
        <v>1857</v>
      </c>
      <c r="C1588" s="214" t="s">
        <v>1592</v>
      </c>
      <c r="D1588" s="153">
        <v>18</v>
      </c>
      <c r="E1588" s="153">
        <v>18</v>
      </c>
      <c r="F1588" s="151">
        <v>20</v>
      </c>
      <c r="G1588" s="151">
        <v>18</v>
      </c>
      <c r="H1588" s="151">
        <v>20</v>
      </c>
      <c r="I1588" s="151">
        <v>18</v>
      </c>
      <c r="J1588" s="172">
        <v>0.9</v>
      </c>
      <c r="K1588" s="154">
        <v>1</v>
      </c>
      <c r="L1588" s="154">
        <v>0.9</v>
      </c>
      <c r="M1588" s="154">
        <v>0.9</v>
      </c>
      <c r="N1588" s="207">
        <v>474</v>
      </c>
      <c r="O1588" s="153">
        <v>441</v>
      </c>
      <c r="P1588" s="153">
        <v>18</v>
      </c>
      <c r="Q1588" s="151">
        <v>18</v>
      </c>
      <c r="R1588" s="151">
        <v>18</v>
      </c>
      <c r="S1588" s="154">
        <v>0.930379746835443</v>
      </c>
      <c r="T1588" s="154">
        <v>1</v>
      </c>
      <c r="U1588" s="155">
        <v>0.9</v>
      </c>
      <c r="V1588" s="155">
        <v>0.9</v>
      </c>
      <c r="W1588" s="173">
        <v>0.1</v>
      </c>
      <c r="X1588" s="158">
        <v>134</v>
      </c>
      <c r="Y1588" s="208">
        <v>127</v>
      </c>
      <c r="Z1588" s="208">
        <v>140</v>
      </c>
      <c r="AA1588" s="208">
        <v>128</v>
      </c>
      <c r="AB1588" s="209">
        <v>0.947761194029851</v>
      </c>
      <c r="AC1588" s="155">
        <v>0.914285714285714</v>
      </c>
      <c r="AD1588" s="173">
        <v>0.0334754797441364</v>
      </c>
    </row>
    <row r="1589" spans="1:30">
      <c r="A1589" s="175" t="s">
        <v>1455</v>
      </c>
      <c r="B1589" s="214" t="s">
        <v>1857</v>
      </c>
      <c r="C1589" s="214" t="s">
        <v>1593</v>
      </c>
      <c r="D1589" s="153">
        <v>13</v>
      </c>
      <c r="E1589" s="153">
        <v>13</v>
      </c>
      <c r="F1589" s="151">
        <v>10</v>
      </c>
      <c r="G1589" s="151">
        <v>10</v>
      </c>
      <c r="H1589" s="151">
        <v>12</v>
      </c>
      <c r="I1589" s="151">
        <v>12</v>
      </c>
      <c r="J1589" s="172">
        <v>0.9</v>
      </c>
      <c r="K1589" s="154">
        <v>1</v>
      </c>
      <c r="L1589" s="154">
        <v>1</v>
      </c>
      <c r="M1589" s="154">
        <v>1</v>
      </c>
      <c r="N1589" s="207">
        <v>272</v>
      </c>
      <c r="O1589" s="153">
        <v>271</v>
      </c>
      <c r="P1589" s="153">
        <v>13</v>
      </c>
      <c r="Q1589" s="151">
        <v>10</v>
      </c>
      <c r="R1589" s="151">
        <v>12</v>
      </c>
      <c r="S1589" s="154">
        <v>0.996323529411765</v>
      </c>
      <c r="T1589" s="154">
        <v>1</v>
      </c>
      <c r="U1589" s="155">
        <v>1</v>
      </c>
      <c r="V1589" s="155">
        <v>1</v>
      </c>
      <c r="W1589" s="173">
        <v>0</v>
      </c>
      <c r="X1589" s="158">
        <v>83</v>
      </c>
      <c r="Y1589" s="208">
        <v>83</v>
      </c>
      <c r="Z1589" s="208">
        <v>80</v>
      </c>
      <c r="AA1589" s="208">
        <v>79</v>
      </c>
      <c r="AB1589" s="209">
        <v>1</v>
      </c>
      <c r="AC1589" s="155">
        <v>0.9875</v>
      </c>
      <c r="AD1589" s="173">
        <v>0.0125</v>
      </c>
    </row>
    <row r="1590" spans="1:30">
      <c r="A1590" s="175" t="s">
        <v>1455</v>
      </c>
      <c r="B1590" s="214" t="s">
        <v>1857</v>
      </c>
      <c r="C1590" s="214" t="s">
        <v>1594</v>
      </c>
      <c r="D1590" s="153">
        <v>13</v>
      </c>
      <c r="E1590" s="153">
        <v>12</v>
      </c>
      <c r="F1590" s="151">
        <v>12</v>
      </c>
      <c r="G1590" s="151">
        <v>12</v>
      </c>
      <c r="H1590" s="151">
        <v>12</v>
      </c>
      <c r="I1590" s="151">
        <v>12</v>
      </c>
      <c r="J1590" s="172">
        <v>0.9</v>
      </c>
      <c r="K1590" s="154">
        <v>0.923076923076923</v>
      </c>
      <c r="L1590" s="154">
        <v>1</v>
      </c>
      <c r="M1590" s="154">
        <v>1</v>
      </c>
      <c r="N1590" s="207">
        <v>278</v>
      </c>
      <c r="O1590" s="153">
        <v>247</v>
      </c>
      <c r="P1590" s="153">
        <v>12</v>
      </c>
      <c r="Q1590" s="151">
        <v>12</v>
      </c>
      <c r="R1590" s="151">
        <v>11</v>
      </c>
      <c r="S1590" s="154">
        <v>0.888489208633094</v>
      </c>
      <c r="T1590" s="154">
        <v>0.923076923076923</v>
      </c>
      <c r="U1590" s="155">
        <v>1</v>
      </c>
      <c r="V1590" s="155">
        <v>0.916666666666667</v>
      </c>
      <c r="W1590" s="173">
        <v>-0.0769230769230769</v>
      </c>
      <c r="X1590" s="158">
        <v>81</v>
      </c>
      <c r="Y1590" s="208">
        <v>75</v>
      </c>
      <c r="Z1590" s="208">
        <v>86</v>
      </c>
      <c r="AA1590" s="208">
        <v>72</v>
      </c>
      <c r="AB1590" s="209">
        <v>0.925925925925926</v>
      </c>
      <c r="AC1590" s="155">
        <v>0.837209302325581</v>
      </c>
      <c r="AD1590" s="173">
        <v>0.0887166236003445</v>
      </c>
    </row>
    <row r="1591" spans="1:30">
      <c r="A1591" s="175" t="s">
        <v>1455</v>
      </c>
      <c r="B1591" s="214" t="s">
        <v>1857</v>
      </c>
      <c r="C1591" s="214" t="s">
        <v>1595</v>
      </c>
      <c r="D1591" s="153">
        <v>15</v>
      </c>
      <c r="E1591" s="153">
        <v>12</v>
      </c>
      <c r="F1591" s="151">
        <v>14</v>
      </c>
      <c r="G1591" s="151">
        <v>13</v>
      </c>
      <c r="H1591" s="151">
        <v>15</v>
      </c>
      <c r="I1591" s="151">
        <v>13</v>
      </c>
      <c r="J1591" s="172">
        <v>0.9</v>
      </c>
      <c r="K1591" s="154">
        <v>0.8</v>
      </c>
      <c r="L1591" s="154">
        <v>0.928571428571429</v>
      </c>
      <c r="M1591" s="154">
        <v>0.866666666666667</v>
      </c>
      <c r="N1591" s="207">
        <v>333</v>
      </c>
      <c r="O1591" s="153">
        <v>264</v>
      </c>
      <c r="P1591" s="153">
        <v>12</v>
      </c>
      <c r="Q1591" s="151">
        <v>11</v>
      </c>
      <c r="R1591" s="151">
        <v>12</v>
      </c>
      <c r="S1591" s="154">
        <v>0.792792792792793</v>
      </c>
      <c r="T1591" s="154">
        <v>0.8</v>
      </c>
      <c r="U1591" s="155">
        <v>0.785714285714286</v>
      </c>
      <c r="V1591" s="155">
        <v>0.8</v>
      </c>
      <c r="W1591" s="173">
        <v>0.0142857142857143</v>
      </c>
      <c r="X1591" s="158">
        <v>98</v>
      </c>
      <c r="Y1591" s="208">
        <v>75</v>
      </c>
      <c r="Z1591" s="208">
        <v>99</v>
      </c>
      <c r="AA1591" s="208">
        <v>79</v>
      </c>
      <c r="AB1591" s="209">
        <v>0.76530612244898</v>
      </c>
      <c r="AC1591" s="155">
        <v>0.797979797979798</v>
      </c>
      <c r="AD1591" s="173">
        <v>-0.0326736755308185</v>
      </c>
    </row>
    <row r="1592" spans="1:30">
      <c r="A1592" s="175" t="s">
        <v>1455</v>
      </c>
      <c r="B1592" s="214" t="s">
        <v>1855</v>
      </c>
      <c r="C1592" s="214" t="s">
        <v>1596</v>
      </c>
      <c r="D1592" s="153">
        <v>27</v>
      </c>
      <c r="E1592" s="153">
        <v>27</v>
      </c>
      <c r="F1592" s="151">
        <v>23</v>
      </c>
      <c r="G1592" s="151">
        <v>23</v>
      </c>
      <c r="H1592" s="151">
        <v>26</v>
      </c>
      <c r="I1592" s="151">
        <v>26</v>
      </c>
      <c r="J1592" s="172">
        <v>0.9</v>
      </c>
      <c r="K1592" s="154">
        <v>1</v>
      </c>
      <c r="L1592" s="154">
        <v>1</v>
      </c>
      <c r="M1592" s="154">
        <v>1</v>
      </c>
      <c r="N1592" s="207">
        <v>598</v>
      </c>
      <c r="O1592" s="153">
        <v>576</v>
      </c>
      <c r="P1592" s="153">
        <v>27</v>
      </c>
      <c r="Q1592" s="151">
        <v>20</v>
      </c>
      <c r="R1592" s="151">
        <v>25</v>
      </c>
      <c r="S1592" s="154">
        <v>0.963210702341137</v>
      </c>
      <c r="T1592" s="154">
        <v>1</v>
      </c>
      <c r="U1592" s="155">
        <v>0.869565217391304</v>
      </c>
      <c r="V1592" s="155">
        <v>0.961538461538462</v>
      </c>
      <c r="W1592" s="173">
        <v>0.130434782608696</v>
      </c>
      <c r="X1592" s="158">
        <v>178</v>
      </c>
      <c r="Y1592" s="208">
        <v>170</v>
      </c>
      <c r="Z1592" s="208">
        <v>168</v>
      </c>
      <c r="AA1592" s="208">
        <v>160</v>
      </c>
      <c r="AB1592" s="209">
        <v>0.955056179775281</v>
      </c>
      <c r="AC1592" s="155">
        <v>0.952380952380952</v>
      </c>
      <c r="AD1592" s="173">
        <v>0.00267522739432857</v>
      </c>
    </row>
    <row r="1593" spans="1:30">
      <c r="A1593" s="175" t="s">
        <v>1455</v>
      </c>
      <c r="B1593" s="214" t="s">
        <v>1852</v>
      </c>
      <c r="C1593" s="214" t="s">
        <v>1597</v>
      </c>
      <c r="D1593" s="153">
        <v>20</v>
      </c>
      <c r="E1593" s="153">
        <v>20</v>
      </c>
      <c r="F1593" s="151">
        <v>21</v>
      </c>
      <c r="G1593" s="151">
        <v>21</v>
      </c>
      <c r="H1593" s="151">
        <v>20</v>
      </c>
      <c r="I1593" s="151">
        <v>20</v>
      </c>
      <c r="J1593" s="172">
        <v>0.9</v>
      </c>
      <c r="K1593" s="154">
        <v>1</v>
      </c>
      <c r="L1593" s="154">
        <v>1</v>
      </c>
      <c r="M1593" s="154">
        <v>1</v>
      </c>
      <c r="N1593" s="207">
        <v>449</v>
      </c>
      <c r="O1593" s="153">
        <v>448</v>
      </c>
      <c r="P1593" s="153">
        <v>19</v>
      </c>
      <c r="Q1593" s="151">
        <v>21</v>
      </c>
      <c r="R1593" s="151">
        <v>20</v>
      </c>
      <c r="S1593" s="154">
        <v>0.997772828507795</v>
      </c>
      <c r="T1593" s="154">
        <v>0.95</v>
      </c>
      <c r="U1593" s="155">
        <v>1</v>
      </c>
      <c r="V1593" s="155">
        <v>1</v>
      </c>
      <c r="W1593" s="173">
        <v>-0.05</v>
      </c>
      <c r="X1593" s="158">
        <v>131</v>
      </c>
      <c r="Y1593" s="208">
        <v>130</v>
      </c>
      <c r="Z1593" s="208">
        <v>128</v>
      </c>
      <c r="AA1593" s="208">
        <v>128</v>
      </c>
      <c r="AB1593" s="209">
        <v>0.99236641221374</v>
      </c>
      <c r="AC1593" s="155">
        <v>1</v>
      </c>
      <c r="AD1593" s="173">
        <v>-0.00763358778625955</v>
      </c>
    </row>
    <row r="1594" spans="1:30">
      <c r="A1594" s="175" t="s">
        <v>1455</v>
      </c>
      <c r="B1594" s="214" t="s">
        <v>1857</v>
      </c>
      <c r="C1594" s="214" t="s">
        <v>1598</v>
      </c>
      <c r="D1594" s="153">
        <v>8</v>
      </c>
      <c r="E1594" s="153">
        <v>8</v>
      </c>
      <c r="F1594" s="151">
        <v>9</v>
      </c>
      <c r="G1594" s="151">
        <v>8</v>
      </c>
      <c r="H1594" s="151">
        <v>8</v>
      </c>
      <c r="I1594" s="151">
        <v>8</v>
      </c>
      <c r="J1594" s="172">
        <v>0.9</v>
      </c>
      <c r="K1594" s="154">
        <v>1</v>
      </c>
      <c r="L1594" s="154">
        <v>0.888888888888889</v>
      </c>
      <c r="M1594" s="154">
        <v>1</v>
      </c>
      <c r="N1594" s="207">
        <v>192</v>
      </c>
      <c r="O1594" s="153">
        <v>158</v>
      </c>
      <c r="P1594" s="153">
        <v>6</v>
      </c>
      <c r="Q1594" s="151">
        <v>7</v>
      </c>
      <c r="R1594" s="151">
        <v>7</v>
      </c>
      <c r="S1594" s="154">
        <v>0.822916666666667</v>
      </c>
      <c r="T1594" s="154">
        <v>0.75</v>
      </c>
      <c r="U1594" s="155">
        <v>0.777777777777778</v>
      </c>
      <c r="V1594" s="155">
        <v>0.875</v>
      </c>
      <c r="W1594" s="173">
        <v>-0.0277777777777778</v>
      </c>
      <c r="X1594" s="158">
        <v>57</v>
      </c>
      <c r="Y1594" s="208">
        <v>48</v>
      </c>
      <c r="Z1594" s="208">
        <v>55</v>
      </c>
      <c r="AA1594" s="208">
        <v>44</v>
      </c>
      <c r="AB1594" s="209">
        <v>0.842105263157895</v>
      </c>
      <c r="AC1594" s="155">
        <v>0.8</v>
      </c>
      <c r="AD1594" s="173">
        <v>0.0421052631578946</v>
      </c>
    </row>
    <row r="1595" spans="1:30">
      <c r="A1595" s="175" t="s">
        <v>1455</v>
      </c>
      <c r="B1595" s="214" t="s">
        <v>1857</v>
      </c>
      <c r="C1595" s="214" t="s">
        <v>1599</v>
      </c>
      <c r="D1595" s="153">
        <v>20</v>
      </c>
      <c r="E1595" s="153">
        <v>20</v>
      </c>
      <c r="F1595" s="151">
        <v>20</v>
      </c>
      <c r="G1595" s="151">
        <v>20</v>
      </c>
      <c r="H1595" s="151">
        <v>18</v>
      </c>
      <c r="I1595" s="151">
        <v>17</v>
      </c>
      <c r="J1595" s="172">
        <v>0.9</v>
      </c>
      <c r="K1595" s="154">
        <v>1</v>
      </c>
      <c r="L1595" s="154">
        <v>1</v>
      </c>
      <c r="M1595" s="154">
        <v>0.944444444444444</v>
      </c>
      <c r="N1595" s="207">
        <v>453</v>
      </c>
      <c r="O1595" s="153">
        <v>442</v>
      </c>
      <c r="P1595" s="153">
        <v>19</v>
      </c>
      <c r="Q1595" s="151">
        <v>19</v>
      </c>
      <c r="R1595" s="151">
        <v>16</v>
      </c>
      <c r="S1595" s="154">
        <v>0.975717439293598</v>
      </c>
      <c r="T1595" s="154">
        <v>0.95</v>
      </c>
      <c r="U1595" s="155">
        <v>0.95</v>
      </c>
      <c r="V1595" s="155">
        <v>0.888888888888889</v>
      </c>
      <c r="W1595" s="173">
        <v>0</v>
      </c>
      <c r="X1595" s="158">
        <v>133</v>
      </c>
      <c r="Y1595" s="208">
        <v>128</v>
      </c>
      <c r="Z1595" s="208">
        <v>134</v>
      </c>
      <c r="AA1595" s="208">
        <v>132</v>
      </c>
      <c r="AB1595" s="209">
        <v>0.962406015037594</v>
      </c>
      <c r="AC1595" s="155">
        <v>0.985074626865672</v>
      </c>
      <c r="AD1595" s="173">
        <v>-0.0226686118280777</v>
      </c>
    </row>
    <row r="1596" spans="1:30">
      <c r="A1596" s="175" t="s">
        <v>1455</v>
      </c>
      <c r="B1596" s="214" t="s">
        <v>1852</v>
      </c>
      <c r="C1596" s="214" t="s">
        <v>1600</v>
      </c>
      <c r="D1596" s="153">
        <v>25</v>
      </c>
      <c r="E1596" s="153">
        <v>25</v>
      </c>
      <c r="F1596" s="151">
        <v>25</v>
      </c>
      <c r="G1596" s="151">
        <v>25</v>
      </c>
      <c r="H1596" s="151">
        <v>25</v>
      </c>
      <c r="I1596" s="151">
        <v>25</v>
      </c>
      <c r="J1596" s="172">
        <v>0.9</v>
      </c>
      <c r="K1596" s="154">
        <v>1</v>
      </c>
      <c r="L1596" s="154">
        <v>1</v>
      </c>
      <c r="M1596" s="154">
        <v>1</v>
      </c>
      <c r="N1596" s="207">
        <v>599</v>
      </c>
      <c r="O1596" s="153">
        <v>596</v>
      </c>
      <c r="P1596" s="153">
        <v>24</v>
      </c>
      <c r="Q1596" s="151">
        <v>25</v>
      </c>
      <c r="R1596" s="151">
        <v>25</v>
      </c>
      <c r="S1596" s="154">
        <v>0.994991652754591</v>
      </c>
      <c r="T1596" s="154">
        <v>0.96</v>
      </c>
      <c r="U1596" s="155">
        <v>1</v>
      </c>
      <c r="V1596" s="155">
        <v>1</v>
      </c>
      <c r="W1596" s="173">
        <v>-0.04</v>
      </c>
      <c r="X1596" s="158">
        <v>173</v>
      </c>
      <c r="Y1596" s="208">
        <v>172</v>
      </c>
      <c r="Z1596" s="208">
        <v>177</v>
      </c>
      <c r="AA1596" s="208">
        <v>175</v>
      </c>
      <c r="AB1596" s="209">
        <v>0.994219653179191</v>
      </c>
      <c r="AC1596" s="155">
        <v>0.988700564971751</v>
      </c>
      <c r="AD1596" s="173">
        <v>0.00551908820743929</v>
      </c>
    </row>
    <row r="1597" spans="1:30">
      <c r="A1597" s="175" t="s">
        <v>1455</v>
      </c>
      <c r="B1597" s="214" t="s">
        <v>1855</v>
      </c>
      <c r="C1597" s="214" t="s">
        <v>1601</v>
      </c>
      <c r="D1597" s="153">
        <v>31</v>
      </c>
      <c r="E1597" s="153">
        <v>31</v>
      </c>
      <c r="F1597" s="151">
        <v>29</v>
      </c>
      <c r="G1597" s="151">
        <v>29</v>
      </c>
      <c r="H1597" s="151">
        <v>27</v>
      </c>
      <c r="I1597" s="151">
        <v>27</v>
      </c>
      <c r="J1597" s="172">
        <v>0.9</v>
      </c>
      <c r="K1597" s="154">
        <v>1</v>
      </c>
      <c r="L1597" s="154">
        <v>1</v>
      </c>
      <c r="M1597" s="154">
        <v>1</v>
      </c>
      <c r="N1597" s="207">
        <v>728</v>
      </c>
      <c r="O1597" s="153">
        <v>711</v>
      </c>
      <c r="P1597" s="153">
        <v>31</v>
      </c>
      <c r="Q1597" s="151">
        <v>29</v>
      </c>
      <c r="R1597" s="151">
        <v>27</v>
      </c>
      <c r="S1597" s="154">
        <v>0.976648351648352</v>
      </c>
      <c r="T1597" s="154">
        <v>1</v>
      </c>
      <c r="U1597" s="155">
        <v>1</v>
      </c>
      <c r="V1597" s="155">
        <v>1</v>
      </c>
      <c r="W1597" s="173">
        <v>0</v>
      </c>
      <c r="X1597" s="158">
        <v>213</v>
      </c>
      <c r="Y1597" s="208">
        <v>212</v>
      </c>
      <c r="Z1597" s="208">
        <v>215</v>
      </c>
      <c r="AA1597" s="208">
        <v>208</v>
      </c>
      <c r="AB1597" s="209">
        <v>0.995305164319249</v>
      </c>
      <c r="AC1597" s="155">
        <v>0.967441860465116</v>
      </c>
      <c r="AD1597" s="173">
        <v>0.0278633038541326</v>
      </c>
    </row>
    <row r="1598" spans="1:30">
      <c r="A1598" s="175" t="s">
        <v>1455</v>
      </c>
      <c r="B1598" s="214" t="s">
        <v>1852</v>
      </c>
      <c r="C1598" s="214" t="s">
        <v>1602</v>
      </c>
      <c r="D1598" s="153">
        <v>24</v>
      </c>
      <c r="E1598" s="153">
        <v>24</v>
      </c>
      <c r="F1598" s="151">
        <v>22</v>
      </c>
      <c r="G1598" s="151">
        <v>22</v>
      </c>
      <c r="H1598" s="151">
        <v>25</v>
      </c>
      <c r="I1598" s="151">
        <v>25</v>
      </c>
      <c r="J1598" s="172">
        <v>0.9</v>
      </c>
      <c r="K1598" s="154">
        <v>1</v>
      </c>
      <c r="L1598" s="154">
        <v>1</v>
      </c>
      <c r="M1598" s="154">
        <v>1</v>
      </c>
      <c r="N1598" s="207">
        <v>535</v>
      </c>
      <c r="O1598" s="153">
        <v>506</v>
      </c>
      <c r="P1598" s="153">
        <v>23</v>
      </c>
      <c r="Q1598" s="151">
        <v>21</v>
      </c>
      <c r="R1598" s="151">
        <v>24</v>
      </c>
      <c r="S1598" s="154">
        <v>0.945794392523365</v>
      </c>
      <c r="T1598" s="154">
        <v>0.958333333333333</v>
      </c>
      <c r="U1598" s="155">
        <v>0.954545454545455</v>
      </c>
      <c r="V1598" s="155">
        <v>0.96</v>
      </c>
      <c r="W1598" s="173">
        <v>0.00378787878787878</v>
      </c>
      <c r="X1598" s="158">
        <v>168</v>
      </c>
      <c r="Y1598" s="208">
        <v>161</v>
      </c>
      <c r="Z1598" s="208">
        <v>152</v>
      </c>
      <c r="AA1598" s="208">
        <v>145</v>
      </c>
      <c r="AB1598" s="209">
        <v>0.958333333333333</v>
      </c>
      <c r="AC1598" s="155">
        <v>0.953947368421053</v>
      </c>
      <c r="AD1598" s="173">
        <v>0.00438596491228072</v>
      </c>
    </row>
    <row r="1599" spans="1:30">
      <c r="A1599" s="175" t="s">
        <v>1455</v>
      </c>
      <c r="B1599" s="214" t="s">
        <v>1857</v>
      </c>
      <c r="C1599" s="214" t="s">
        <v>1603</v>
      </c>
      <c r="D1599" s="153">
        <v>37</v>
      </c>
      <c r="E1599" s="153">
        <v>33</v>
      </c>
      <c r="F1599" s="151">
        <v>37</v>
      </c>
      <c r="G1599" s="151">
        <v>35</v>
      </c>
      <c r="H1599" s="151">
        <v>40</v>
      </c>
      <c r="I1599" s="151">
        <v>37</v>
      </c>
      <c r="J1599" s="172">
        <v>0.9</v>
      </c>
      <c r="K1599" s="154">
        <v>0.891891891891892</v>
      </c>
      <c r="L1599" s="154">
        <v>0.945945945945946</v>
      </c>
      <c r="M1599" s="154">
        <v>0.925</v>
      </c>
      <c r="N1599" s="207">
        <v>886</v>
      </c>
      <c r="O1599" s="153">
        <v>794</v>
      </c>
      <c r="P1599" s="153">
        <v>32</v>
      </c>
      <c r="Q1599" s="151">
        <v>34</v>
      </c>
      <c r="R1599" s="151">
        <v>36</v>
      </c>
      <c r="S1599" s="154">
        <v>0.896162528216704</v>
      </c>
      <c r="T1599" s="154">
        <v>0.864864864864865</v>
      </c>
      <c r="U1599" s="155">
        <v>0.918918918918919</v>
      </c>
      <c r="V1599" s="155">
        <v>0.9</v>
      </c>
      <c r="W1599" s="173">
        <v>-0.0540540540540541</v>
      </c>
      <c r="X1599" s="158">
        <v>260</v>
      </c>
      <c r="Y1599" s="208">
        <v>237</v>
      </c>
      <c r="Z1599" s="208">
        <v>261</v>
      </c>
      <c r="AA1599" s="208">
        <v>237</v>
      </c>
      <c r="AB1599" s="209">
        <v>0.911538461538462</v>
      </c>
      <c r="AC1599" s="155">
        <v>0.908045977011494</v>
      </c>
      <c r="AD1599" s="173">
        <v>0.00349248452696727</v>
      </c>
    </row>
    <row r="1600" spans="1:30">
      <c r="A1600" s="175" t="s">
        <v>1455</v>
      </c>
      <c r="B1600" s="214" t="s">
        <v>1857</v>
      </c>
      <c r="C1600" s="214" t="s">
        <v>1604</v>
      </c>
      <c r="D1600" s="153">
        <v>11</v>
      </c>
      <c r="E1600" s="153">
        <v>11</v>
      </c>
      <c r="F1600" s="151">
        <v>16</v>
      </c>
      <c r="G1600" s="151">
        <v>15</v>
      </c>
      <c r="H1600" s="151">
        <v>13</v>
      </c>
      <c r="I1600" s="151">
        <v>13</v>
      </c>
      <c r="J1600" s="172">
        <v>0.9</v>
      </c>
      <c r="K1600" s="154">
        <v>1</v>
      </c>
      <c r="L1600" s="154">
        <v>0.9375</v>
      </c>
      <c r="M1600" s="154">
        <v>1</v>
      </c>
      <c r="N1600" s="207">
        <v>324</v>
      </c>
      <c r="O1600" s="153">
        <v>320</v>
      </c>
      <c r="P1600" s="153">
        <v>11</v>
      </c>
      <c r="Q1600" s="151">
        <v>14</v>
      </c>
      <c r="R1600" s="151">
        <v>13</v>
      </c>
      <c r="S1600" s="154">
        <v>0.987654320987654</v>
      </c>
      <c r="T1600" s="154">
        <v>1</v>
      </c>
      <c r="U1600" s="155">
        <v>0.875</v>
      </c>
      <c r="V1600" s="155">
        <v>1</v>
      </c>
      <c r="W1600" s="173">
        <v>0.125</v>
      </c>
      <c r="X1600" s="158">
        <v>94</v>
      </c>
      <c r="Y1600" s="208">
        <v>91</v>
      </c>
      <c r="Z1600" s="208">
        <v>100</v>
      </c>
      <c r="AA1600" s="208">
        <v>100</v>
      </c>
      <c r="AB1600" s="209">
        <v>0.968085106382979</v>
      </c>
      <c r="AC1600" s="155">
        <v>1</v>
      </c>
      <c r="AD1600" s="173">
        <v>-0.0319148936170213</v>
      </c>
    </row>
    <row r="1601" spans="1:30">
      <c r="A1601" s="175" t="s">
        <v>1455</v>
      </c>
      <c r="B1601" s="214" t="s">
        <v>1855</v>
      </c>
      <c r="C1601" s="214" t="s">
        <v>1605</v>
      </c>
      <c r="D1601" s="153">
        <v>40</v>
      </c>
      <c r="E1601" s="153">
        <v>40</v>
      </c>
      <c r="F1601" s="151">
        <v>37</v>
      </c>
      <c r="G1601" s="151">
        <v>37</v>
      </c>
      <c r="H1601" s="151">
        <v>39</v>
      </c>
      <c r="I1601" s="151">
        <v>39</v>
      </c>
      <c r="J1601" s="172">
        <v>0.9</v>
      </c>
      <c r="K1601" s="154">
        <v>1</v>
      </c>
      <c r="L1601" s="154">
        <v>1</v>
      </c>
      <c r="M1601" s="154">
        <v>1</v>
      </c>
      <c r="N1601" s="207">
        <v>896</v>
      </c>
      <c r="O1601" s="153">
        <v>852</v>
      </c>
      <c r="P1601" s="153">
        <v>39</v>
      </c>
      <c r="Q1601" s="151">
        <v>37</v>
      </c>
      <c r="R1601" s="151">
        <v>35</v>
      </c>
      <c r="S1601" s="154">
        <v>0.950892857142857</v>
      </c>
      <c r="T1601" s="154">
        <v>0.975</v>
      </c>
      <c r="U1601" s="155">
        <v>1</v>
      </c>
      <c r="V1601" s="155">
        <v>0.897435897435897</v>
      </c>
      <c r="W1601" s="173">
        <v>-0.025</v>
      </c>
      <c r="X1601" s="158">
        <v>264</v>
      </c>
      <c r="Y1601" s="208">
        <v>254</v>
      </c>
      <c r="Z1601" s="208">
        <v>260</v>
      </c>
      <c r="AA1601" s="208">
        <v>242</v>
      </c>
      <c r="AB1601" s="209">
        <v>0.962121212121212</v>
      </c>
      <c r="AC1601" s="155">
        <v>0.930769230769231</v>
      </c>
      <c r="AD1601" s="173">
        <v>0.0313519813519814</v>
      </c>
    </row>
    <row r="1602" spans="1:30">
      <c r="A1602" s="175" t="s">
        <v>1455</v>
      </c>
      <c r="B1602" s="214" t="s">
        <v>1857</v>
      </c>
      <c r="C1602" s="214" t="s">
        <v>1606</v>
      </c>
      <c r="D1602" s="153">
        <v>16</v>
      </c>
      <c r="E1602" s="153">
        <v>16</v>
      </c>
      <c r="F1602" s="151">
        <v>16</v>
      </c>
      <c r="G1602" s="151">
        <v>16</v>
      </c>
      <c r="H1602" s="151">
        <v>11</v>
      </c>
      <c r="I1602" s="151">
        <v>11</v>
      </c>
      <c r="J1602" s="172">
        <v>0.9</v>
      </c>
      <c r="K1602" s="154">
        <v>1</v>
      </c>
      <c r="L1602" s="154">
        <v>1</v>
      </c>
      <c r="M1602" s="154">
        <v>1</v>
      </c>
      <c r="N1602" s="207">
        <v>341</v>
      </c>
      <c r="O1602" s="153">
        <v>254</v>
      </c>
      <c r="P1602" s="153">
        <v>10</v>
      </c>
      <c r="Q1602" s="151">
        <v>14</v>
      </c>
      <c r="R1602" s="151">
        <v>10</v>
      </c>
      <c r="S1602" s="154">
        <v>0.744868035190616</v>
      </c>
      <c r="T1602" s="154">
        <v>0.625</v>
      </c>
      <c r="U1602" s="155">
        <v>0.875</v>
      </c>
      <c r="V1602" s="155">
        <v>0.909090909090909</v>
      </c>
      <c r="W1602" s="173">
        <v>-0.25</v>
      </c>
      <c r="X1602" s="158">
        <v>102</v>
      </c>
      <c r="Y1602" s="208">
        <v>77</v>
      </c>
      <c r="Z1602" s="208">
        <v>95</v>
      </c>
      <c r="AA1602" s="208">
        <v>66</v>
      </c>
      <c r="AB1602" s="209">
        <v>0.754901960784314</v>
      </c>
      <c r="AC1602" s="155">
        <v>0.694736842105263</v>
      </c>
      <c r="AD1602" s="173">
        <v>0.0601651186790505</v>
      </c>
    </row>
    <row r="1603" spans="1:30">
      <c r="A1603" s="175" t="s">
        <v>1455</v>
      </c>
      <c r="B1603" s="214" t="s">
        <v>1857</v>
      </c>
      <c r="C1603" s="214" t="s">
        <v>1607</v>
      </c>
      <c r="D1603" s="153">
        <v>16</v>
      </c>
      <c r="E1603" s="153">
        <v>16</v>
      </c>
      <c r="F1603" s="151">
        <v>18</v>
      </c>
      <c r="G1603" s="151">
        <v>17</v>
      </c>
      <c r="H1603" s="151">
        <v>20</v>
      </c>
      <c r="I1603" s="151">
        <v>19</v>
      </c>
      <c r="J1603" s="172">
        <v>0.9</v>
      </c>
      <c r="K1603" s="154">
        <v>1</v>
      </c>
      <c r="L1603" s="154">
        <v>0.944444444444444</v>
      </c>
      <c r="M1603" s="154">
        <v>0.95</v>
      </c>
      <c r="N1603" s="207">
        <v>424</v>
      </c>
      <c r="O1603" s="153">
        <v>317</v>
      </c>
      <c r="P1603" s="153">
        <v>14</v>
      </c>
      <c r="Q1603" s="151">
        <v>12</v>
      </c>
      <c r="R1603" s="151">
        <v>15</v>
      </c>
      <c r="S1603" s="154">
        <v>0.747641509433962</v>
      </c>
      <c r="T1603" s="154">
        <v>0.875</v>
      </c>
      <c r="U1603" s="155">
        <v>0.666666666666667</v>
      </c>
      <c r="V1603" s="155">
        <v>0.75</v>
      </c>
      <c r="W1603" s="173">
        <v>0.208333333333333</v>
      </c>
      <c r="X1603" s="158">
        <v>127</v>
      </c>
      <c r="Y1603" s="208">
        <v>98</v>
      </c>
      <c r="Z1603" s="208">
        <v>130</v>
      </c>
      <c r="AA1603" s="208">
        <v>108</v>
      </c>
      <c r="AB1603" s="209">
        <v>0.771653543307087</v>
      </c>
      <c r="AC1603" s="155">
        <v>0.830769230769231</v>
      </c>
      <c r="AD1603" s="173">
        <v>-0.0591156874621442</v>
      </c>
    </row>
    <row r="1604" spans="1:30">
      <c r="A1604" s="175" t="s">
        <v>1455</v>
      </c>
      <c r="B1604" s="214" t="s">
        <v>1857</v>
      </c>
      <c r="C1604" s="214" t="s">
        <v>1608</v>
      </c>
      <c r="D1604" s="153">
        <v>11</v>
      </c>
      <c r="E1604" s="153">
        <v>7</v>
      </c>
      <c r="F1604" s="151">
        <v>14</v>
      </c>
      <c r="G1604" s="151">
        <v>9</v>
      </c>
      <c r="H1604" s="151">
        <v>11</v>
      </c>
      <c r="I1604" s="151">
        <v>7</v>
      </c>
      <c r="J1604" s="172">
        <v>0.9</v>
      </c>
      <c r="K1604" s="154">
        <v>0.636363636363636</v>
      </c>
      <c r="L1604" s="154">
        <v>0.642857142857143</v>
      </c>
      <c r="M1604" s="154">
        <v>0.636363636363636</v>
      </c>
      <c r="N1604" s="207">
        <v>230</v>
      </c>
      <c r="O1604" s="153">
        <v>108</v>
      </c>
      <c r="P1604" s="153">
        <v>4</v>
      </c>
      <c r="Q1604" s="151">
        <v>5</v>
      </c>
      <c r="R1604" s="151">
        <v>7</v>
      </c>
      <c r="S1604" s="154">
        <v>0.469565217391304</v>
      </c>
      <c r="T1604" s="154">
        <v>0.363636363636364</v>
      </c>
      <c r="U1604" s="155">
        <v>0.357142857142857</v>
      </c>
      <c r="V1604" s="155">
        <v>0.636363636363636</v>
      </c>
      <c r="W1604" s="173">
        <v>0.0064935064935065</v>
      </c>
      <c r="X1604" s="158">
        <v>84</v>
      </c>
      <c r="Y1604" s="208">
        <v>36</v>
      </c>
      <c r="Z1604" s="208">
        <v>65</v>
      </c>
      <c r="AA1604" s="208">
        <v>29</v>
      </c>
      <c r="AB1604" s="209">
        <v>0.428571428571429</v>
      </c>
      <c r="AC1604" s="155">
        <v>0.446153846153846</v>
      </c>
      <c r="AD1604" s="173">
        <v>-0.0175824175824176</v>
      </c>
    </row>
    <row r="1605" spans="1:30">
      <c r="A1605" s="175" t="s">
        <v>1455</v>
      </c>
      <c r="B1605" s="214" t="s">
        <v>1857</v>
      </c>
      <c r="C1605" s="214" t="s">
        <v>1609</v>
      </c>
      <c r="D1605" s="153">
        <v>15</v>
      </c>
      <c r="E1605" s="153">
        <v>14</v>
      </c>
      <c r="F1605" s="151">
        <v>14</v>
      </c>
      <c r="G1605" s="151">
        <v>13</v>
      </c>
      <c r="H1605" s="151">
        <v>15</v>
      </c>
      <c r="I1605" s="151">
        <v>15</v>
      </c>
      <c r="J1605" s="172">
        <v>0.9</v>
      </c>
      <c r="K1605" s="154">
        <v>0.933333333333333</v>
      </c>
      <c r="L1605" s="154">
        <v>0.928571428571429</v>
      </c>
      <c r="M1605" s="154">
        <v>1</v>
      </c>
      <c r="N1605" s="207">
        <v>348</v>
      </c>
      <c r="O1605" s="153">
        <v>308</v>
      </c>
      <c r="P1605" s="153">
        <v>12</v>
      </c>
      <c r="Q1605" s="151">
        <v>12</v>
      </c>
      <c r="R1605" s="151">
        <v>15</v>
      </c>
      <c r="S1605" s="154">
        <v>0.885057471264368</v>
      </c>
      <c r="T1605" s="154">
        <v>0.8</v>
      </c>
      <c r="U1605" s="155">
        <v>0.857142857142857</v>
      </c>
      <c r="V1605" s="155">
        <v>1</v>
      </c>
      <c r="W1605" s="173">
        <v>-0.0571428571428571</v>
      </c>
      <c r="X1605" s="158">
        <v>102</v>
      </c>
      <c r="Y1605" s="208">
        <v>91</v>
      </c>
      <c r="Z1605" s="208">
        <v>101</v>
      </c>
      <c r="AA1605" s="208">
        <v>90</v>
      </c>
      <c r="AB1605" s="209">
        <v>0.892156862745098</v>
      </c>
      <c r="AC1605" s="155">
        <v>0.891089108910891</v>
      </c>
      <c r="AD1605" s="173">
        <v>0.00106775383420699</v>
      </c>
    </row>
    <row r="1606" spans="1:30">
      <c r="A1606" s="175" t="s">
        <v>1455</v>
      </c>
      <c r="B1606" s="214" t="s">
        <v>1857</v>
      </c>
      <c r="C1606" s="214" t="s">
        <v>1610</v>
      </c>
      <c r="D1606" s="153">
        <v>17</v>
      </c>
      <c r="E1606" s="153">
        <v>16</v>
      </c>
      <c r="F1606" s="151">
        <v>20</v>
      </c>
      <c r="G1606" s="151">
        <v>17</v>
      </c>
      <c r="H1606" s="151">
        <v>20</v>
      </c>
      <c r="I1606" s="151">
        <v>17</v>
      </c>
      <c r="J1606" s="172">
        <v>0.9</v>
      </c>
      <c r="K1606" s="154">
        <v>0.941176470588235</v>
      </c>
      <c r="L1606" s="154">
        <v>0.85</v>
      </c>
      <c r="M1606" s="154">
        <v>0.85</v>
      </c>
      <c r="N1606" s="207">
        <v>429</v>
      </c>
      <c r="O1606" s="153">
        <v>342</v>
      </c>
      <c r="P1606" s="153">
        <v>15</v>
      </c>
      <c r="Q1606" s="151">
        <v>16</v>
      </c>
      <c r="R1606" s="151">
        <v>16</v>
      </c>
      <c r="S1606" s="154">
        <v>0.797202797202797</v>
      </c>
      <c r="T1606" s="154">
        <v>0.882352941176471</v>
      </c>
      <c r="U1606" s="155">
        <v>0.8</v>
      </c>
      <c r="V1606" s="155">
        <v>0.8</v>
      </c>
      <c r="W1606" s="173">
        <v>0.0823529411764705</v>
      </c>
      <c r="X1606" s="158">
        <v>124</v>
      </c>
      <c r="Y1606" s="208">
        <v>105</v>
      </c>
      <c r="Z1606" s="208">
        <v>126</v>
      </c>
      <c r="AA1606" s="208">
        <v>102</v>
      </c>
      <c r="AB1606" s="209">
        <v>0.846774193548387</v>
      </c>
      <c r="AC1606" s="155">
        <v>0.80952380952381</v>
      </c>
      <c r="AD1606" s="173">
        <v>0.0372503840245776</v>
      </c>
    </row>
    <row r="1607" spans="1:30">
      <c r="A1607" s="175" t="s">
        <v>1455</v>
      </c>
      <c r="B1607" s="214" t="s">
        <v>1855</v>
      </c>
      <c r="C1607" s="214" t="s">
        <v>1611</v>
      </c>
      <c r="D1607" s="153">
        <v>32</v>
      </c>
      <c r="E1607" s="153">
        <v>32</v>
      </c>
      <c r="F1607" s="151">
        <v>30</v>
      </c>
      <c r="G1607" s="151">
        <v>30</v>
      </c>
      <c r="H1607" s="151">
        <v>30</v>
      </c>
      <c r="I1607" s="151">
        <v>30</v>
      </c>
      <c r="J1607" s="172">
        <v>0.9</v>
      </c>
      <c r="K1607" s="154">
        <v>1</v>
      </c>
      <c r="L1607" s="154">
        <v>1</v>
      </c>
      <c r="M1607" s="154">
        <v>1</v>
      </c>
      <c r="N1607" s="207">
        <v>739</v>
      </c>
      <c r="O1607" s="153">
        <v>727</v>
      </c>
      <c r="P1607" s="153">
        <v>32</v>
      </c>
      <c r="Q1607" s="151">
        <v>30</v>
      </c>
      <c r="R1607" s="151">
        <v>30</v>
      </c>
      <c r="S1607" s="154">
        <v>0.983761840324763</v>
      </c>
      <c r="T1607" s="154">
        <v>1</v>
      </c>
      <c r="U1607" s="155">
        <v>1</v>
      </c>
      <c r="V1607" s="155">
        <v>1</v>
      </c>
      <c r="W1607" s="173">
        <v>0</v>
      </c>
      <c r="X1607" s="158">
        <v>219</v>
      </c>
      <c r="Y1607" s="208">
        <v>217</v>
      </c>
      <c r="Z1607" s="208">
        <v>216</v>
      </c>
      <c r="AA1607" s="208">
        <v>213</v>
      </c>
      <c r="AB1607" s="209">
        <v>0.990867579908676</v>
      </c>
      <c r="AC1607" s="155">
        <v>0.986111111111111</v>
      </c>
      <c r="AD1607" s="173">
        <v>0.00475646879756464</v>
      </c>
    </row>
    <row r="1608" spans="1:30">
      <c r="A1608" s="175" t="s">
        <v>1455</v>
      </c>
      <c r="B1608" s="214" t="s">
        <v>1855</v>
      </c>
      <c r="C1608" s="214" t="s">
        <v>1612</v>
      </c>
      <c r="D1608" s="153">
        <v>40</v>
      </c>
      <c r="E1608" s="153">
        <v>40</v>
      </c>
      <c r="F1608" s="151">
        <v>42</v>
      </c>
      <c r="G1608" s="151">
        <v>42</v>
      </c>
      <c r="H1608" s="151">
        <v>43</v>
      </c>
      <c r="I1608" s="151">
        <v>43</v>
      </c>
      <c r="J1608" s="172">
        <v>0.9</v>
      </c>
      <c r="K1608" s="154">
        <v>1</v>
      </c>
      <c r="L1608" s="154">
        <v>1</v>
      </c>
      <c r="M1608" s="154">
        <v>1</v>
      </c>
      <c r="N1608" s="207">
        <v>1001</v>
      </c>
      <c r="O1608" s="153">
        <v>978</v>
      </c>
      <c r="P1608" s="153">
        <v>39</v>
      </c>
      <c r="Q1608" s="151">
        <v>41</v>
      </c>
      <c r="R1608" s="151">
        <v>43</v>
      </c>
      <c r="S1608" s="154">
        <v>0.977022977022977</v>
      </c>
      <c r="T1608" s="154">
        <v>0.975</v>
      </c>
      <c r="U1608" s="155">
        <v>0.976190476190476</v>
      </c>
      <c r="V1608" s="155">
        <v>1</v>
      </c>
      <c r="W1608" s="173">
        <v>-0.00119047619047619</v>
      </c>
      <c r="X1608" s="158">
        <v>292</v>
      </c>
      <c r="Y1608" s="208">
        <v>287</v>
      </c>
      <c r="Z1608" s="208">
        <v>293</v>
      </c>
      <c r="AA1608" s="208">
        <v>287</v>
      </c>
      <c r="AB1608" s="209">
        <v>0.982876712328767</v>
      </c>
      <c r="AC1608" s="155">
        <v>0.979522184300341</v>
      </c>
      <c r="AD1608" s="173">
        <v>0.00335452802842584</v>
      </c>
    </row>
    <row r="1609" spans="1:30">
      <c r="A1609" s="175" t="s">
        <v>1455</v>
      </c>
      <c r="B1609" s="214" t="s">
        <v>1855</v>
      </c>
      <c r="C1609" s="214" t="s">
        <v>1613</v>
      </c>
      <c r="D1609" s="153">
        <v>47</v>
      </c>
      <c r="E1609" s="153">
        <v>47</v>
      </c>
      <c r="F1609" s="151">
        <v>47</v>
      </c>
      <c r="G1609" s="151">
        <v>47</v>
      </c>
      <c r="H1609" s="151">
        <v>49</v>
      </c>
      <c r="I1609" s="151">
        <v>49</v>
      </c>
      <c r="J1609" s="172">
        <v>0.9</v>
      </c>
      <c r="K1609" s="154">
        <v>1</v>
      </c>
      <c r="L1609" s="154">
        <v>1</v>
      </c>
      <c r="M1609" s="154">
        <v>1</v>
      </c>
      <c r="N1609" s="207">
        <v>1110</v>
      </c>
      <c r="O1609" s="153">
        <v>1101</v>
      </c>
      <c r="P1609" s="153">
        <v>47</v>
      </c>
      <c r="Q1609" s="151">
        <v>47</v>
      </c>
      <c r="R1609" s="151">
        <v>48</v>
      </c>
      <c r="S1609" s="154">
        <v>0.991891891891892</v>
      </c>
      <c r="T1609" s="154">
        <v>1</v>
      </c>
      <c r="U1609" s="155">
        <v>1</v>
      </c>
      <c r="V1609" s="155">
        <v>0.979591836734694</v>
      </c>
      <c r="W1609" s="173">
        <v>0</v>
      </c>
      <c r="X1609" s="158">
        <v>333</v>
      </c>
      <c r="Y1609" s="208">
        <v>329</v>
      </c>
      <c r="Z1609" s="208">
        <v>320</v>
      </c>
      <c r="AA1609" s="208">
        <v>316</v>
      </c>
      <c r="AB1609" s="209">
        <v>0.987987987987988</v>
      </c>
      <c r="AC1609" s="155">
        <v>0.9875</v>
      </c>
      <c r="AD1609" s="173">
        <v>0.000487987987987992</v>
      </c>
    </row>
    <row r="1610" spans="1:30">
      <c r="A1610" s="175" t="s">
        <v>1455</v>
      </c>
      <c r="B1610" s="214" t="s">
        <v>1855</v>
      </c>
      <c r="C1610" s="214" t="s">
        <v>1614</v>
      </c>
      <c r="D1610" s="153">
        <v>39</v>
      </c>
      <c r="E1610" s="153">
        <v>39</v>
      </c>
      <c r="F1610" s="151">
        <v>35</v>
      </c>
      <c r="G1610" s="151">
        <v>35</v>
      </c>
      <c r="H1610" s="151">
        <v>41</v>
      </c>
      <c r="I1610" s="151">
        <v>41</v>
      </c>
      <c r="J1610" s="172">
        <v>0.9</v>
      </c>
      <c r="K1610" s="154">
        <v>1</v>
      </c>
      <c r="L1610" s="154">
        <v>1</v>
      </c>
      <c r="M1610" s="154">
        <v>1</v>
      </c>
      <c r="N1610" s="207">
        <v>946</v>
      </c>
      <c r="O1610" s="153">
        <v>924</v>
      </c>
      <c r="P1610" s="153">
        <v>38</v>
      </c>
      <c r="Q1610" s="151">
        <v>35</v>
      </c>
      <c r="R1610" s="151">
        <v>41</v>
      </c>
      <c r="S1610" s="154">
        <v>0.976744186046512</v>
      </c>
      <c r="T1610" s="154">
        <v>0.974358974358974</v>
      </c>
      <c r="U1610" s="155">
        <v>1</v>
      </c>
      <c r="V1610" s="155">
        <v>1</v>
      </c>
      <c r="W1610" s="173">
        <v>-0.0256410256410257</v>
      </c>
      <c r="X1610" s="158">
        <v>274</v>
      </c>
      <c r="Y1610" s="208">
        <v>268</v>
      </c>
      <c r="Z1610" s="208">
        <v>277</v>
      </c>
      <c r="AA1610" s="208">
        <v>268</v>
      </c>
      <c r="AB1610" s="209">
        <v>0.978102189781022</v>
      </c>
      <c r="AC1610" s="155">
        <v>0.967509025270758</v>
      </c>
      <c r="AD1610" s="173">
        <v>0.0105931645102638</v>
      </c>
    </row>
    <row r="1611" spans="1:30">
      <c r="A1611" s="175" t="s">
        <v>1455</v>
      </c>
      <c r="B1611" s="214" t="s">
        <v>1855</v>
      </c>
      <c r="C1611" s="214" t="s">
        <v>1615</v>
      </c>
      <c r="D1611" s="153">
        <v>26</v>
      </c>
      <c r="E1611" s="153">
        <v>25</v>
      </c>
      <c r="F1611" s="151">
        <v>25</v>
      </c>
      <c r="G1611" s="151">
        <v>23</v>
      </c>
      <c r="H1611" s="151">
        <v>24</v>
      </c>
      <c r="I1611" s="151">
        <v>24</v>
      </c>
      <c r="J1611" s="172">
        <v>0.9</v>
      </c>
      <c r="K1611" s="154">
        <v>0.961538461538462</v>
      </c>
      <c r="L1611" s="154">
        <v>0.92</v>
      </c>
      <c r="M1611" s="154">
        <v>1</v>
      </c>
      <c r="N1611" s="207">
        <v>584</v>
      </c>
      <c r="O1611" s="153">
        <v>505</v>
      </c>
      <c r="P1611" s="153">
        <v>23</v>
      </c>
      <c r="Q1611" s="151">
        <v>20</v>
      </c>
      <c r="R1611" s="151">
        <v>24</v>
      </c>
      <c r="S1611" s="154">
        <v>0.86472602739726</v>
      </c>
      <c r="T1611" s="154">
        <v>0.884615384615385</v>
      </c>
      <c r="U1611" s="155">
        <v>0.8</v>
      </c>
      <c r="V1611" s="155">
        <v>1</v>
      </c>
      <c r="W1611" s="173">
        <v>0.0846153846153845</v>
      </c>
      <c r="X1611" s="158">
        <v>165</v>
      </c>
      <c r="Y1611" s="208">
        <v>147</v>
      </c>
      <c r="Z1611" s="208">
        <v>175</v>
      </c>
      <c r="AA1611" s="208">
        <v>145</v>
      </c>
      <c r="AB1611" s="209">
        <v>0.890909090909091</v>
      </c>
      <c r="AC1611" s="155">
        <v>0.828571428571429</v>
      </c>
      <c r="AD1611" s="173">
        <v>0.0623376623376622</v>
      </c>
    </row>
    <row r="1612" spans="1:30">
      <c r="A1612" s="175" t="s">
        <v>1455</v>
      </c>
      <c r="B1612" s="214" t="s">
        <v>1855</v>
      </c>
      <c r="C1612" s="214" t="s">
        <v>1616</v>
      </c>
      <c r="D1612" s="153">
        <v>22</v>
      </c>
      <c r="E1612" s="153">
        <v>22</v>
      </c>
      <c r="F1612" s="151">
        <v>22</v>
      </c>
      <c r="G1612" s="151">
        <v>22</v>
      </c>
      <c r="H1612" s="151">
        <v>24</v>
      </c>
      <c r="I1612" s="151">
        <v>24</v>
      </c>
      <c r="J1612" s="172">
        <v>0.9</v>
      </c>
      <c r="K1612" s="154">
        <v>1</v>
      </c>
      <c r="L1612" s="154">
        <v>1</v>
      </c>
      <c r="M1612" s="154">
        <v>1</v>
      </c>
      <c r="N1612" s="207">
        <v>592</v>
      </c>
      <c r="O1612" s="153">
        <v>592</v>
      </c>
      <c r="P1612" s="153">
        <v>22</v>
      </c>
      <c r="Q1612" s="151">
        <v>22</v>
      </c>
      <c r="R1612" s="151">
        <v>24</v>
      </c>
      <c r="S1612" s="154">
        <v>1</v>
      </c>
      <c r="T1612" s="154">
        <v>1</v>
      </c>
      <c r="U1612" s="155">
        <v>1</v>
      </c>
      <c r="V1612" s="155">
        <v>1</v>
      </c>
      <c r="W1612" s="173">
        <v>0</v>
      </c>
      <c r="X1612" s="158">
        <v>172</v>
      </c>
      <c r="Y1612" s="208">
        <v>172</v>
      </c>
      <c r="Z1612" s="208">
        <v>168</v>
      </c>
      <c r="AA1612" s="208">
        <v>168</v>
      </c>
      <c r="AB1612" s="209">
        <v>1</v>
      </c>
      <c r="AC1612" s="155">
        <v>1</v>
      </c>
      <c r="AD1612" s="173">
        <v>0</v>
      </c>
    </row>
    <row r="1613" spans="1:30">
      <c r="A1613" s="175" t="s">
        <v>1455</v>
      </c>
      <c r="B1613" s="214" t="s">
        <v>1857</v>
      </c>
      <c r="C1613" s="214" t="s">
        <v>1617</v>
      </c>
      <c r="D1613" s="153">
        <v>25</v>
      </c>
      <c r="E1613" s="153">
        <v>25</v>
      </c>
      <c r="F1613" s="151">
        <v>26</v>
      </c>
      <c r="G1613" s="151">
        <v>26</v>
      </c>
      <c r="H1613" s="151">
        <v>30</v>
      </c>
      <c r="I1613" s="151">
        <v>27</v>
      </c>
      <c r="J1613" s="172">
        <v>0.9</v>
      </c>
      <c r="K1613" s="154">
        <v>1</v>
      </c>
      <c r="L1613" s="154">
        <v>1</v>
      </c>
      <c r="M1613" s="154">
        <v>0.9</v>
      </c>
      <c r="N1613" s="207">
        <v>600</v>
      </c>
      <c r="O1613" s="153">
        <v>451</v>
      </c>
      <c r="P1613" s="153">
        <v>21</v>
      </c>
      <c r="Q1613" s="151">
        <v>23</v>
      </c>
      <c r="R1613" s="151">
        <v>21</v>
      </c>
      <c r="S1613" s="154">
        <v>0.751666666666667</v>
      </c>
      <c r="T1613" s="154">
        <v>0.84</v>
      </c>
      <c r="U1613" s="155">
        <v>0.884615384615385</v>
      </c>
      <c r="V1613" s="155">
        <v>0.7</v>
      </c>
      <c r="W1613" s="173">
        <v>-0.0446153846153846</v>
      </c>
      <c r="X1613" s="158">
        <v>193</v>
      </c>
      <c r="Y1613" s="208">
        <v>157</v>
      </c>
      <c r="Z1613" s="208">
        <v>172</v>
      </c>
      <c r="AA1613" s="208">
        <v>140</v>
      </c>
      <c r="AB1613" s="209">
        <v>0.813471502590674</v>
      </c>
      <c r="AC1613" s="155">
        <v>0.813953488372093</v>
      </c>
      <c r="AD1613" s="173">
        <v>-0.000481985781419447</v>
      </c>
    </row>
    <row r="1614" spans="1:30">
      <c r="A1614" s="175" t="s">
        <v>1455</v>
      </c>
      <c r="B1614" s="214" t="s">
        <v>1852</v>
      </c>
      <c r="C1614" s="214" t="s">
        <v>1618</v>
      </c>
      <c r="D1614" s="153">
        <v>17</v>
      </c>
      <c r="E1614" s="153">
        <v>17</v>
      </c>
      <c r="F1614" s="151">
        <v>18</v>
      </c>
      <c r="G1614" s="151">
        <v>18</v>
      </c>
      <c r="H1614" s="151">
        <v>18</v>
      </c>
      <c r="I1614" s="151">
        <v>18</v>
      </c>
      <c r="J1614" s="172">
        <v>0.9</v>
      </c>
      <c r="K1614" s="154">
        <v>1</v>
      </c>
      <c r="L1614" s="154">
        <v>1</v>
      </c>
      <c r="M1614" s="154">
        <v>1</v>
      </c>
      <c r="N1614" s="207">
        <v>417</v>
      </c>
      <c r="O1614" s="153">
        <v>414</v>
      </c>
      <c r="P1614" s="153">
        <v>17</v>
      </c>
      <c r="Q1614" s="151">
        <v>18</v>
      </c>
      <c r="R1614" s="151">
        <v>18</v>
      </c>
      <c r="S1614" s="154">
        <v>0.992805755395683</v>
      </c>
      <c r="T1614" s="154">
        <v>1</v>
      </c>
      <c r="U1614" s="155">
        <v>1</v>
      </c>
      <c r="V1614" s="155">
        <v>1</v>
      </c>
      <c r="W1614" s="173">
        <v>0</v>
      </c>
      <c r="X1614" s="158">
        <v>124</v>
      </c>
      <c r="Y1614" s="208">
        <v>124</v>
      </c>
      <c r="Z1614" s="208">
        <v>119</v>
      </c>
      <c r="AA1614" s="208">
        <v>119</v>
      </c>
      <c r="AB1614" s="209">
        <v>1</v>
      </c>
      <c r="AC1614" s="155">
        <v>1</v>
      </c>
      <c r="AD1614" s="173">
        <v>0</v>
      </c>
    </row>
    <row r="1615" spans="1:30">
      <c r="A1615" s="175" t="s">
        <v>1455</v>
      </c>
      <c r="B1615" s="214" t="s">
        <v>1855</v>
      </c>
      <c r="C1615" s="214" t="s">
        <v>1619</v>
      </c>
      <c r="D1615" s="153">
        <v>39</v>
      </c>
      <c r="E1615" s="153">
        <v>39</v>
      </c>
      <c r="F1615" s="151">
        <v>41</v>
      </c>
      <c r="G1615" s="151">
        <v>41</v>
      </c>
      <c r="H1615" s="151">
        <v>40</v>
      </c>
      <c r="I1615" s="151">
        <v>40</v>
      </c>
      <c r="J1615" s="172">
        <v>0.9</v>
      </c>
      <c r="K1615" s="154">
        <v>1</v>
      </c>
      <c r="L1615" s="154">
        <v>1</v>
      </c>
      <c r="M1615" s="154">
        <v>1</v>
      </c>
      <c r="N1615" s="207">
        <v>923</v>
      </c>
      <c r="O1615" s="153">
        <v>867</v>
      </c>
      <c r="P1615" s="153">
        <v>37</v>
      </c>
      <c r="Q1615" s="151">
        <v>38</v>
      </c>
      <c r="R1615" s="151">
        <v>38</v>
      </c>
      <c r="S1615" s="154">
        <v>0.939328277356446</v>
      </c>
      <c r="T1615" s="154">
        <v>0.948717948717949</v>
      </c>
      <c r="U1615" s="155">
        <v>0.926829268292683</v>
      </c>
      <c r="V1615" s="155">
        <v>0.95</v>
      </c>
      <c r="W1615" s="173">
        <v>0.0218886804252657</v>
      </c>
      <c r="X1615" s="158">
        <v>275</v>
      </c>
      <c r="Y1615" s="208">
        <v>257</v>
      </c>
      <c r="Z1615" s="208">
        <v>271</v>
      </c>
      <c r="AA1615" s="208">
        <v>252</v>
      </c>
      <c r="AB1615" s="209">
        <v>0.934545454545455</v>
      </c>
      <c r="AC1615" s="155">
        <v>0.929889298892989</v>
      </c>
      <c r="AD1615" s="173">
        <v>0.00465615565246569</v>
      </c>
    </row>
    <row r="1616" spans="1:30">
      <c r="A1616" s="175" t="s">
        <v>1455</v>
      </c>
      <c r="B1616" s="214" t="s">
        <v>1857</v>
      </c>
      <c r="C1616" s="214" t="s">
        <v>1620</v>
      </c>
      <c r="D1616" s="153">
        <v>23</v>
      </c>
      <c r="E1616" s="153">
        <v>23</v>
      </c>
      <c r="F1616" s="151">
        <v>20</v>
      </c>
      <c r="G1616" s="151">
        <v>20</v>
      </c>
      <c r="H1616" s="151">
        <v>21</v>
      </c>
      <c r="I1616" s="151">
        <v>21</v>
      </c>
      <c r="J1616" s="172">
        <v>0.9</v>
      </c>
      <c r="K1616" s="154">
        <v>1</v>
      </c>
      <c r="L1616" s="154">
        <v>1</v>
      </c>
      <c r="M1616" s="154">
        <v>1</v>
      </c>
      <c r="N1616" s="207">
        <v>495</v>
      </c>
      <c r="O1616" s="153">
        <v>368</v>
      </c>
      <c r="P1616" s="153">
        <v>17</v>
      </c>
      <c r="Q1616" s="151">
        <v>15</v>
      </c>
      <c r="R1616" s="151">
        <v>18</v>
      </c>
      <c r="S1616" s="154">
        <v>0.743434343434343</v>
      </c>
      <c r="T1616" s="154">
        <v>0.739130434782609</v>
      </c>
      <c r="U1616" s="155">
        <v>0.75</v>
      </c>
      <c r="V1616" s="155">
        <v>0.857142857142857</v>
      </c>
      <c r="W1616" s="173">
        <v>-0.0108695652173914</v>
      </c>
      <c r="X1616" s="158">
        <v>151</v>
      </c>
      <c r="Y1616" s="208">
        <v>115</v>
      </c>
      <c r="Z1616" s="208">
        <v>138</v>
      </c>
      <c r="AA1616" s="208">
        <v>105</v>
      </c>
      <c r="AB1616" s="209">
        <v>0.76158940397351</v>
      </c>
      <c r="AC1616" s="155">
        <v>0.760869565217391</v>
      </c>
      <c r="AD1616" s="173">
        <v>0.000719838756118585</v>
      </c>
    </row>
    <row r="1617" spans="1:30">
      <c r="A1617" s="175" t="s">
        <v>1455</v>
      </c>
      <c r="B1617" s="214" t="s">
        <v>1857</v>
      </c>
      <c r="C1617" s="214" t="s">
        <v>1621</v>
      </c>
      <c r="D1617" s="153">
        <v>23</v>
      </c>
      <c r="E1617" s="153">
        <v>22</v>
      </c>
      <c r="F1617" s="151">
        <v>22</v>
      </c>
      <c r="G1617" s="151">
        <v>19</v>
      </c>
      <c r="H1617" s="151">
        <v>20</v>
      </c>
      <c r="I1617" s="151">
        <v>18</v>
      </c>
      <c r="J1617" s="172">
        <v>0.9</v>
      </c>
      <c r="K1617" s="154">
        <v>0.956521739130435</v>
      </c>
      <c r="L1617" s="154">
        <v>0.863636363636364</v>
      </c>
      <c r="M1617" s="154">
        <v>0.9</v>
      </c>
      <c r="N1617" s="207">
        <v>531</v>
      </c>
      <c r="O1617" s="153">
        <v>383</v>
      </c>
      <c r="P1617" s="153">
        <v>21</v>
      </c>
      <c r="Q1617" s="151">
        <v>17</v>
      </c>
      <c r="R1617" s="151">
        <v>16</v>
      </c>
      <c r="S1617" s="154">
        <v>0.721280602636535</v>
      </c>
      <c r="T1617" s="154">
        <v>0.91304347826087</v>
      </c>
      <c r="U1617" s="155">
        <v>0.772727272727273</v>
      </c>
      <c r="V1617" s="155">
        <v>0.8</v>
      </c>
      <c r="W1617" s="173">
        <v>0.140316205533597</v>
      </c>
      <c r="X1617" s="158">
        <v>155</v>
      </c>
      <c r="Y1617" s="208">
        <v>122</v>
      </c>
      <c r="Z1617" s="208">
        <v>165</v>
      </c>
      <c r="AA1617" s="208">
        <v>132</v>
      </c>
      <c r="AB1617" s="209">
        <v>0.787096774193548</v>
      </c>
      <c r="AC1617" s="155">
        <v>0.8</v>
      </c>
      <c r="AD1617" s="173">
        <v>-0.0129032258064516</v>
      </c>
    </row>
    <row r="1618" spans="1:30">
      <c r="A1618" s="175" t="s">
        <v>1455</v>
      </c>
      <c r="B1618" s="214" t="s">
        <v>1852</v>
      </c>
      <c r="C1618" s="214" t="s">
        <v>1622</v>
      </c>
      <c r="D1618" s="153">
        <v>34</v>
      </c>
      <c r="E1618" s="153">
        <v>34</v>
      </c>
      <c r="F1618" s="151">
        <v>35</v>
      </c>
      <c r="G1618" s="151">
        <v>35</v>
      </c>
      <c r="H1618" s="151">
        <v>33</v>
      </c>
      <c r="I1618" s="151">
        <v>33</v>
      </c>
      <c r="J1618" s="172">
        <v>0.9</v>
      </c>
      <c r="K1618" s="154">
        <v>1</v>
      </c>
      <c r="L1618" s="154">
        <v>1</v>
      </c>
      <c r="M1618" s="154">
        <v>1</v>
      </c>
      <c r="N1618" s="207">
        <v>781</v>
      </c>
      <c r="O1618" s="153">
        <v>768</v>
      </c>
      <c r="P1618" s="153">
        <v>34</v>
      </c>
      <c r="Q1618" s="151">
        <v>35</v>
      </c>
      <c r="R1618" s="151">
        <v>33</v>
      </c>
      <c r="S1618" s="154">
        <v>0.983354673495519</v>
      </c>
      <c r="T1618" s="154">
        <v>1</v>
      </c>
      <c r="U1618" s="155">
        <v>1</v>
      </c>
      <c r="V1618" s="155">
        <v>1</v>
      </c>
      <c r="W1618" s="173">
        <v>0</v>
      </c>
      <c r="X1618" s="158">
        <v>235</v>
      </c>
      <c r="Y1618" s="208">
        <v>235</v>
      </c>
      <c r="Z1618" s="208">
        <v>226</v>
      </c>
      <c r="AA1618" s="208">
        <v>221</v>
      </c>
      <c r="AB1618" s="209">
        <v>1</v>
      </c>
      <c r="AC1618" s="155">
        <v>0.97787610619469</v>
      </c>
      <c r="AD1618" s="173">
        <v>0.0221238938053098</v>
      </c>
    </row>
    <row r="1619" spans="1:30">
      <c r="A1619" s="175" t="s">
        <v>1455</v>
      </c>
      <c r="B1619" s="214" t="s">
        <v>1852</v>
      </c>
      <c r="C1619" s="214" t="s">
        <v>1623</v>
      </c>
      <c r="D1619" s="153">
        <v>24</v>
      </c>
      <c r="E1619" s="153">
        <v>24</v>
      </c>
      <c r="F1619" s="151">
        <v>24</v>
      </c>
      <c r="G1619" s="151">
        <v>24</v>
      </c>
      <c r="H1619" s="151">
        <v>24</v>
      </c>
      <c r="I1619" s="151">
        <v>24</v>
      </c>
      <c r="J1619" s="172">
        <v>0.9</v>
      </c>
      <c r="K1619" s="154">
        <v>1</v>
      </c>
      <c r="L1619" s="154">
        <v>1</v>
      </c>
      <c r="M1619" s="154">
        <v>1</v>
      </c>
      <c r="N1619" s="207">
        <v>569</v>
      </c>
      <c r="O1619" s="153">
        <v>527</v>
      </c>
      <c r="P1619" s="153">
        <v>23</v>
      </c>
      <c r="Q1619" s="151">
        <v>23</v>
      </c>
      <c r="R1619" s="151">
        <v>22</v>
      </c>
      <c r="S1619" s="154">
        <v>0.926186291739895</v>
      </c>
      <c r="T1619" s="154">
        <v>0.958333333333333</v>
      </c>
      <c r="U1619" s="155">
        <v>0.958333333333333</v>
      </c>
      <c r="V1619" s="155">
        <v>0.916666666666667</v>
      </c>
      <c r="W1619" s="173">
        <v>0</v>
      </c>
      <c r="X1619" s="158">
        <v>168</v>
      </c>
      <c r="Y1619" s="208">
        <v>156</v>
      </c>
      <c r="Z1619" s="208">
        <v>165</v>
      </c>
      <c r="AA1619" s="208">
        <v>151</v>
      </c>
      <c r="AB1619" s="209">
        <v>0.928571428571429</v>
      </c>
      <c r="AC1619" s="155">
        <v>0.915151515151515</v>
      </c>
      <c r="AD1619" s="173">
        <v>0.0134199134199134</v>
      </c>
    </row>
    <row r="1620" spans="1:30">
      <c r="A1620" s="175" t="s">
        <v>1455</v>
      </c>
      <c r="B1620" s="214" t="s">
        <v>1855</v>
      </c>
      <c r="C1620" s="214" t="s">
        <v>1624</v>
      </c>
      <c r="D1620" s="153">
        <v>51</v>
      </c>
      <c r="E1620" s="153">
        <v>51</v>
      </c>
      <c r="F1620" s="151">
        <v>51</v>
      </c>
      <c r="G1620" s="151">
        <v>51</v>
      </c>
      <c r="H1620" s="151">
        <v>50</v>
      </c>
      <c r="I1620" s="151">
        <v>50</v>
      </c>
      <c r="J1620" s="172">
        <v>0.9</v>
      </c>
      <c r="K1620" s="154">
        <v>1</v>
      </c>
      <c r="L1620" s="154">
        <v>1</v>
      </c>
      <c r="M1620" s="154">
        <v>1</v>
      </c>
      <c r="N1620" s="207">
        <v>1139</v>
      </c>
      <c r="O1620" s="153">
        <v>1128</v>
      </c>
      <c r="P1620" s="153">
        <v>51</v>
      </c>
      <c r="Q1620" s="151">
        <v>51</v>
      </c>
      <c r="R1620" s="151">
        <v>48</v>
      </c>
      <c r="S1620" s="154">
        <v>0.990342405618964</v>
      </c>
      <c r="T1620" s="154">
        <v>1</v>
      </c>
      <c r="U1620" s="155">
        <v>1</v>
      </c>
      <c r="V1620" s="155">
        <v>0.96</v>
      </c>
      <c r="W1620" s="173">
        <v>0</v>
      </c>
      <c r="X1620" s="158">
        <v>341</v>
      </c>
      <c r="Y1620" s="208">
        <v>338</v>
      </c>
      <c r="Z1620" s="208">
        <v>335</v>
      </c>
      <c r="AA1620" s="208">
        <v>330</v>
      </c>
      <c r="AB1620" s="209">
        <v>0.991202346041056</v>
      </c>
      <c r="AC1620" s="155">
        <v>0.985074626865672</v>
      </c>
      <c r="AD1620" s="173">
        <v>0.00612771917538413</v>
      </c>
    </row>
    <row r="1621" spans="1:30">
      <c r="A1621" s="175" t="s">
        <v>1455</v>
      </c>
      <c r="B1621" s="214" t="s">
        <v>1855</v>
      </c>
      <c r="C1621" s="214" t="s">
        <v>1625</v>
      </c>
      <c r="D1621" s="153">
        <v>27</v>
      </c>
      <c r="E1621" s="153">
        <v>27</v>
      </c>
      <c r="F1621" s="151">
        <v>24</v>
      </c>
      <c r="G1621" s="151">
        <v>24</v>
      </c>
      <c r="H1621" s="151">
        <v>26</v>
      </c>
      <c r="I1621" s="151">
        <v>26</v>
      </c>
      <c r="J1621" s="172">
        <v>0.9</v>
      </c>
      <c r="K1621" s="154">
        <v>1</v>
      </c>
      <c r="L1621" s="154">
        <v>1</v>
      </c>
      <c r="M1621" s="154">
        <v>1</v>
      </c>
      <c r="N1621" s="207">
        <v>619</v>
      </c>
      <c r="O1621" s="153">
        <v>597</v>
      </c>
      <c r="P1621" s="153">
        <v>24</v>
      </c>
      <c r="Q1621" s="151">
        <v>22</v>
      </c>
      <c r="R1621" s="151">
        <v>26</v>
      </c>
      <c r="S1621" s="154">
        <v>0.964458804523425</v>
      </c>
      <c r="T1621" s="154">
        <v>0.888888888888889</v>
      </c>
      <c r="U1621" s="155">
        <v>0.916666666666667</v>
      </c>
      <c r="V1621" s="155">
        <v>1</v>
      </c>
      <c r="W1621" s="173">
        <v>-0.0277777777777778</v>
      </c>
      <c r="X1621" s="158">
        <v>179</v>
      </c>
      <c r="Y1621" s="208">
        <v>172</v>
      </c>
      <c r="Z1621" s="208">
        <v>177</v>
      </c>
      <c r="AA1621" s="208">
        <v>171</v>
      </c>
      <c r="AB1621" s="209">
        <v>0.960893854748603</v>
      </c>
      <c r="AC1621" s="155">
        <v>0.966101694915254</v>
      </c>
      <c r="AD1621" s="173">
        <v>-0.00520784016665088</v>
      </c>
    </row>
    <row r="1622" spans="1:30">
      <c r="A1622" s="175" t="s">
        <v>1455</v>
      </c>
      <c r="B1622" s="214" t="s">
        <v>1855</v>
      </c>
      <c r="C1622" s="214" t="s">
        <v>1626</v>
      </c>
      <c r="D1622" s="153">
        <v>32</v>
      </c>
      <c r="E1622" s="153">
        <v>32</v>
      </c>
      <c r="F1622" s="151">
        <v>29</v>
      </c>
      <c r="G1622" s="151">
        <v>28</v>
      </c>
      <c r="H1622" s="151">
        <v>34</v>
      </c>
      <c r="I1622" s="151">
        <v>34</v>
      </c>
      <c r="J1622" s="172">
        <v>0.9</v>
      </c>
      <c r="K1622" s="154">
        <v>1</v>
      </c>
      <c r="L1622" s="154">
        <v>0.96551724137931</v>
      </c>
      <c r="M1622" s="154">
        <v>1</v>
      </c>
      <c r="N1622" s="207">
        <v>755</v>
      </c>
      <c r="O1622" s="153">
        <v>713</v>
      </c>
      <c r="P1622" s="153">
        <v>29</v>
      </c>
      <c r="Q1622" s="151">
        <v>28</v>
      </c>
      <c r="R1622" s="151">
        <v>33</v>
      </c>
      <c r="S1622" s="154">
        <v>0.944370860927152</v>
      </c>
      <c r="T1622" s="154">
        <v>0.90625</v>
      </c>
      <c r="U1622" s="155">
        <v>0.96551724137931</v>
      </c>
      <c r="V1622" s="155">
        <v>0.970588235294118</v>
      </c>
      <c r="W1622" s="173">
        <v>-0.0592672413793104</v>
      </c>
      <c r="X1622" s="158">
        <v>224</v>
      </c>
      <c r="Y1622" s="208">
        <v>212</v>
      </c>
      <c r="Z1622" s="208">
        <v>216</v>
      </c>
      <c r="AA1622" s="208">
        <v>200</v>
      </c>
      <c r="AB1622" s="209">
        <v>0.946428571428571</v>
      </c>
      <c r="AC1622" s="155">
        <v>0.925925925925926</v>
      </c>
      <c r="AD1622" s="173">
        <v>0.0205026455026455</v>
      </c>
    </row>
    <row r="1623" spans="1:30">
      <c r="A1623" s="175" t="s">
        <v>1455</v>
      </c>
      <c r="B1623" s="214" t="s">
        <v>1854</v>
      </c>
      <c r="C1623" s="214" t="s">
        <v>1627</v>
      </c>
      <c r="D1623" s="153">
        <v>18</v>
      </c>
      <c r="E1623" s="153">
        <v>18</v>
      </c>
      <c r="F1623" s="151">
        <v>20</v>
      </c>
      <c r="G1623" s="151">
        <v>20</v>
      </c>
      <c r="H1623" s="151">
        <v>19</v>
      </c>
      <c r="I1623" s="151">
        <v>19</v>
      </c>
      <c r="J1623" s="172">
        <v>0.9</v>
      </c>
      <c r="K1623" s="154">
        <v>1</v>
      </c>
      <c r="L1623" s="154">
        <v>1</v>
      </c>
      <c r="M1623" s="154">
        <v>1</v>
      </c>
      <c r="N1623" s="207">
        <v>457</v>
      </c>
      <c r="O1623" s="153">
        <v>451</v>
      </c>
      <c r="P1623" s="153">
        <v>18</v>
      </c>
      <c r="Q1623" s="151">
        <v>20</v>
      </c>
      <c r="R1623" s="151">
        <v>19</v>
      </c>
      <c r="S1623" s="154">
        <v>0.986870897155361</v>
      </c>
      <c r="T1623" s="154">
        <v>1</v>
      </c>
      <c r="U1623" s="155">
        <v>1</v>
      </c>
      <c r="V1623" s="155">
        <v>1</v>
      </c>
      <c r="W1623" s="173">
        <v>0</v>
      </c>
      <c r="X1623" s="158">
        <v>134</v>
      </c>
      <c r="Y1623" s="208">
        <v>134</v>
      </c>
      <c r="Z1623" s="208">
        <v>125</v>
      </c>
      <c r="AA1623" s="208">
        <v>123</v>
      </c>
      <c r="AB1623" s="209">
        <v>1</v>
      </c>
      <c r="AC1623" s="155">
        <v>0.984</v>
      </c>
      <c r="AD1623" s="173">
        <v>0.016</v>
      </c>
    </row>
    <row r="1624" spans="1:30">
      <c r="A1624" s="175" t="s">
        <v>1455</v>
      </c>
      <c r="B1624" s="214" t="s">
        <v>1854</v>
      </c>
      <c r="C1624" s="214" t="s">
        <v>1628</v>
      </c>
      <c r="D1624" s="153">
        <v>15</v>
      </c>
      <c r="E1624" s="153">
        <v>15</v>
      </c>
      <c r="F1624" s="151">
        <v>12</v>
      </c>
      <c r="G1624" s="151">
        <v>12</v>
      </c>
      <c r="H1624" s="151">
        <v>11</v>
      </c>
      <c r="I1624" s="151">
        <v>11</v>
      </c>
      <c r="J1624" s="172">
        <v>0.9</v>
      </c>
      <c r="K1624" s="154">
        <v>1</v>
      </c>
      <c r="L1624" s="154">
        <v>1</v>
      </c>
      <c r="M1624" s="154">
        <v>1</v>
      </c>
      <c r="N1624" s="207">
        <v>325</v>
      </c>
      <c r="O1624" s="153">
        <v>300</v>
      </c>
      <c r="P1624" s="153">
        <v>14</v>
      </c>
      <c r="Q1624" s="151">
        <v>12</v>
      </c>
      <c r="R1624" s="151">
        <v>11</v>
      </c>
      <c r="S1624" s="154">
        <v>0.923076923076923</v>
      </c>
      <c r="T1624" s="154">
        <v>0.933333333333333</v>
      </c>
      <c r="U1624" s="155">
        <v>1</v>
      </c>
      <c r="V1624" s="155">
        <v>1</v>
      </c>
      <c r="W1624" s="173">
        <v>-0.0666666666666667</v>
      </c>
      <c r="X1624" s="158">
        <v>94</v>
      </c>
      <c r="Y1624" s="208">
        <v>89</v>
      </c>
      <c r="Z1624" s="208">
        <v>101</v>
      </c>
      <c r="AA1624" s="208">
        <v>95</v>
      </c>
      <c r="AB1624" s="209">
        <v>0.946808510638298</v>
      </c>
      <c r="AC1624" s="155">
        <v>0.940594059405941</v>
      </c>
      <c r="AD1624" s="173">
        <v>0.00621445123235731</v>
      </c>
    </row>
    <row r="1625" spans="1:30">
      <c r="A1625" s="175" t="s">
        <v>1455</v>
      </c>
      <c r="B1625" s="214" t="s">
        <v>1853</v>
      </c>
      <c r="C1625" s="214" t="s">
        <v>1629</v>
      </c>
      <c r="D1625" s="153">
        <v>46</v>
      </c>
      <c r="E1625" s="153">
        <v>46</v>
      </c>
      <c r="F1625" s="151">
        <v>45</v>
      </c>
      <c r="G1625" s="151">
        <v>45</v>
      </c>
      <c r="H1625" s="151">
        <v>47</v>
      </c>
      <c r="I1625" s="151">
        <v>44</v>
      </c>
      <c r="J1625" s="172">
        <v>0.9</v>
      </c>
      <c r="K1625" s="154">
        <v>1</v>
      </c>
      <c r="L1625" s="154">
        <v>1</v>
      </c>
      <c r="M1625" s="154">
        <v>0.936170212765957</v>
      </c>
      <c r="N1625" s="207">
        <v>1066</v>
      </c>
      <c r="O1625" s="153">
        <v>997</v>
      </c>
      <c r="P1625" s="153">
        <v>46</v>
      </c>
      <c r="Q1625" s="151">
        <v>44</v>
      </c>
      <c r="R1625" s="151">
        <v>43</v>
      </c>
      <c r="S1625" s="154">
        <v>0.935272045028143</v>
      </c>
      <c r="T1625" s="154">
        <v>1</v>
      </c>
      <c r="U1625" s="155">
        <v>0.977777777777778</v>
      </c>
      <c r="V1625" s="155">
        <v>0.914893617021277</v>
      </c>
      <c r="W1625" s="173">
        <v>0.0222222222222223</v>
      </c>
      <c r="X1625" s="158">
        <v>322</v>
      </c>
      <c r="Y1625" s="208">
        <v>307</v>
      </c>
      <c r="Z1625" s="208">
        <v>298</v>
      </c>
      <c r="AA1625" s="208">
        <v>269</v>
      </c>
      <c r="AB1625" s="209">
        <v>0.953416149068323</v>
      </c>
      <c r="AC1625" s="155">
        <v>0.902684563758389</v>
      </c>
      <c r="AD1625" s="173">
        <v>0.0507315853099337</v>
      </c>
    </row>
    <row r="1626" spans="1:30">
      <c r="A1626" s="175" t="s">
        <v>1455</v>
      </c>
      <c r="B1626" s="214" t="s">
        <v>1854</v>
      </c>
      <c r="C1626" s="214" t="s">
        <v>1630</v>
      </c>
      <c r="D1626" s="153">
        <v>25</v>
      </c>
      <c r="E1626" s="153">
        <v>19</v>
      </c>
      <c r="F1626" s="151">
        <v>27</v>
      </c>
      <c r="G1626" s="151">
        <v>24</v>
      </c>
      <c r="H1626" s="151">
        <v>22</v>
      </c>
      <c r="I1626" s="151">
        <v>17</v>
      </c>
      <c r="J1626" s="172">
        <v>0.9</v>
      </c>
      <c r="K1626" s="154">
        <v>0.76</v>
      </c>
      <c r="L1626" s="154">
        <v>0.888888888888889</v>
      </c>
      <c r="M1626" s="154">
        <v>0.772727272727273</v>
      </c>
      <c r="N1626" s="207">
        <v>614</v>
      </c>
      <c r="O1626" s="153">
        <v>458</v>
      </c>
      <c r="P1626" s="153">
        <v>15</v>
      </c>
      <c r="Q1626" s="151">
        <v>19</v>
      </c>
      <c r="R1626" s="151">
        <v>16</v>
      </c>
      <c r="S1626" s="154">
        <v>0.745928338762215</v>
      </c>
      <c r="T1626" s="154">
        <v>0.6</v>
      </c>
      <c r="U1626" s="155">
        <v>0.703703703703704</v>
      </c>
      <c r="V1626" s="155">
        <v>0.727272727272727</v>
      </c>
      <c r="W1626" s="173">
        <v>-0.103703703703704</v>
      </c>
      <c r="X1626" s="158">
        <v>177</v>
      </c>
      <c r="Y1626" s="208">
        <v>126</v>
      </c>
      <c r="Z1626" s="208">
        <v>172</v>
      </c>
      <c r="AA1626" s="208">
        <v>128</v>
      </c>
      <c r="AB1626" s="209">
        <v>0.711864406779661</v>
      </c>
      <c r="AC1626" s="155">
        <v>0.744186046511628</v>
      </c>
      <c r="AD1626" s="173">
        <v>-0.0323216397319669</v>
      </c>
    </row>
    <row r="1627" spans="1:30">
      <c r="A1627" s="175" t="s">
        <v>1455</v>
      </c>
      <c r="B1627" s="214" t="s">
        <v>1854</v>
      </c>
      <c r="C1627" s="214" t="s">
        <v>1631</v>
      </c>
      <c r="D1627" s="153">
        <v>0</v>
      </c>
      <c r="E1627" s="153">
        <v>0</v>
      </c>
      <c r="F1627" s="151">
        <v>0</v>
      </c>
      <c r="G1627" s="151">
        <v>0</v>
      </c>
      <c r="H1627" s="151">
        <v>0</v>
      </c>
      <c r="I1627" s="151">
        <v>0</v>
      </c>
      <c r="J1627" s="172">
        <v>0.9</v>
      </c>
      <c r="K1627" s="154">
        <v>0</v>
      </c>
      <c r="L1627" s="154">
        <v>0</v>
      </c>
      <c r="M1627" s="154">
        <v>0</v>
      </c>
      <c r="N1627" s="207">
        <v>0</v>
      </c>
      <c r="O1627" s="153">
        <v>0</v>
      </c>
      <c r="P1627" s="153">
        <v>0</v>
      </c>
      <c r="Q1627" s="151">
        <v>0</v>
      </c>
      <c r="R1627" s="151">
        <v>0</v>
      </c>
      <c r="S1627" s="154">
        <v>0</v>
      </c>
      <c r="T1627" s="154">
        <v>0</v>
      </c>
      <c r="U1627" s="155">
        <v>0</v>
      </c>
      <c r="V1627" s="155">
        <v>0</v>
      </c>
      <c r="W1627" s="173">
        <v>0</v>
      </c>
      <c r="X1627" s="158">
        <v>0</v>
      </c>
      <c r="Y1627" s="208">
        <v>0</v>
      </c>
      <c r="Z1627" s="208">
        <v>0</v>
      </c>
      <c r="AA1627" s="208">
        <v>0</v>
      </c>
      <c r="AB1627" s="209">
        <v>0</v>
      </c>
      <c r="AC1627" s="155">
        <v>0</v>
      </c>
      <c r="AD1627" s="173">
        <v>0</v>
      </c>
    </row>
    <row r="1628" spans="1:30">
      <c r="A1628" s="175" t="s">
        <v>1455</v>
      </c>
      <c r="B1628" s="214" t="s">
        <v>1854</v>
      </c>
      <c r="C1628" s="214" t="s">
        <v>1632</v>
      </c>
      <c r="D1628" s="153">
        <v>0</v>
      </c>
      <c r="E1628" s="153">
        <v>0</v>
      </c>
      <c r="F1628" s="151">
        <v>0</v>
      </c>
      <c r="G1628" s="151">
        <v>0</v>
      </c>
      <c r="H1628" s="151">
        <v>0</v>
      </c>
      <c r="I1628" s="151">
        <v>0</v>
      </c>
      <c r="J1628" s="172">
        <v>0.9</v>
      </c>
      <c r="K1628" s="154">
        <v>0</v>
      </c>
      <c r="L1628" s="154">
        <v>0</v>
      </c>
      <c r="M1628" s="154">
        <v>0</v>
      </c>
      <c r="N1628" s="207">
        <v>0</v>
      </c>
      <c r="O1628" s="153">
        <v>0</v>
      </c>
      <c r="P1628" s="153">
        <v>0</v>
      </c>
      <c r="Q1628" s="151">
        <v>0</v>
      </c>
      <c r="R1628" s="151">
        <v>0</v>
      </c>
      <c r="S1628" s="154">
        <v>0</v>
      </c>
      <c r="T1628" s="154">
        <v>0</v>
      </c>
      <c r="U1628" s="155">
        <v>0</v>
      </c>
      <c r="V1628" s="155">
        <v>0</v>
      </c>
      <c r="W1628" s="173">
        <v>0</v>
      </c>
      <c r="X1628" s="158">
        <v>0</v>
      </c>
      <c r="Y1628" s="208">
        <v>0</v>
      </c>
      <c r="Z1628" s="208">
        <v>0</v>
      </c>
      <c r="AA1628" s="208">
        <v>0</v>
      </c>
      <c r="AB1628" s="209">
        <v>0</v>
      </c>
      <c r="AC1628" s="155">
        <v>0</v>
      </c>
      <c r="AD1628" s="173">
        <v>0</v>
      </c>
    </row>
    <row r="1629" spans="1:30">
      <c r="A1629" s="175" t="s">
        <v>1455</v>
      </c>
      <c r="B1629" s="214" t="s">
        <v>1853</v>
      </c>
      <c r="C1629" s="214" t="s">
        <v>1633</v>
      </c>
      <c r="D1629" s="153">
        <v>0</v>
      </c>
      <c r="E1629" s="153">
        <v>0</v>
      </c>
      <c r="F1629" s="151">
        <v>0</v>
      </c>
      <c r="G1629" s="151">
        <v>0</v>
      </c>
      <c r="H1629" s="151">
        <v>0</v>
      </c>
      <c r="I1629" s="151">
        <v>0</v>
      </c>
      <c r="J1629" s="172">
        <v>0.9</v>
      </c>
      <c r="K1629" s="154">
        <v>0</v>
      </c>
      <c r="L1629" s="154">
        <v>0</v>
      </c>
      <c r="M1629" s="154">
        <v>0</v>
      </c>
      <c r="N1629" s="207">
        <v>0</v>
      </c>
      <c r="O1629" s="153">
        <v>0</v>
      </c>
      <c r="P1629" s="153">
        <v>0</v>
      </c>
      <c r="Q1629" s="151">
        <v>0</v>
      </c>
      <c r="R1629" s="151">
        <v>0</v>
      </c>
      <c r="S1629" s="154">
        <v>0</v>
      </c>
      <c r="T1629" s="154">
        <v>0</v>
      </c>
      <c r="U1629" s="155">
        <v>0</v>
      </c>
      <c r="V1629" s="155">
        <v>0</v>
      </c>
      <c r="W1629" s="173">
        <v>0</v>
      </c>
      <c r="X1629" s="158">
        <v>0</v>
      </c>
      <c r="Y1629" s="208">
        <v>0</v>
      </c>
      <c r="Z1629" s="208">
        <v>0</v>
      </c>
      <c r="AA1629" s="208">
        <v>0</v>
      </c>
      <c r="AB1629" s="209">
        <v>0</v>
      </c>
      <c r="AC1629" s="155">
        <v>0</v>
      </c>
      <c r="AD1629" s="173">
        <v>0</v>
      </c>
    </row>
    <row r="1630" spans="1:30">
      <c r="A1630" s="175" t="s">
        <v>1455</v>
      </c>
      <c r="B1630" s="214" t="s">
        <v>1853</v>
      </c>
      <c r="C1630" s="214" t="s">
        <v>1634</v>
      </c>
      <c r="D1630" s="153">
        <v>0</v>
      </c>
      <c r="E1630" s="153">
        <v>0</v>
      </c>
      <c r="F1630" s="151">
        <v>0</v>
      </c>
      <c r="G1630" s="151">
        <v>0</v>
      </c>
      <c r="H1630" s="151">
        <v>0</v>
      </c>
      <c r="I1630" s="151">
        <v>0</v>
      </c>
      <c r="J1630" s="172">
        <v>0.9</v>
      </c>
      <c r="K1630" s="154">
        <v>0</v>
      </c>
      <c r="L1630" s="154">
        <v>0</v>
      </c>
      <c r="M1630" s="154">
        <v>0</v>
      </c>
      <c r="N1630" s="207">
        <v>0</v>
      </c>
      <c r="O1630" s="153">
        <v>0</v>
      </c>
      <c r="P1630" s="153">
        <v>0</v>
      </c>
      <c r="Q1630" s="151">
        <v>0</v>
      </c>
      <c r="R1630" s="151">
        <v>0</v>
      </c>
      <c r="S1630" s="154">
        <v>0</v>
      </c>
      <c r="T1630" s="154">
        <v>0</v>
      </c>
      <c r="U1630" s="155">
        <v>0</v>
      </c>
      <c r="V1630" s="155">
        <v>0</v>
      </c>
      <c r="W1630" s="173">
        <v>0</v>
      </c>
      <c r="X1630" s="158">
        <v>0</v>
      </c>
      <c r="Y1630" s="208">
        <v>0</v>
      </c>
      <c r="Z1630" s="208">
        <v>0</v>
      </c>
      <c r="AA1630" s="208">
        <v>0</v>
      </c>
      <c r="AB1630" s="209">
        <v>0</v>
      </c>
      <c r="AC1630" s="155">
        <v>0</v>
      </c>
      <c r="AD1630" s="173">
        <v>0</v>
      </c>
    </row>
    <row r="1631" spans="1:30">
      <c r="A1631" s="175" t="s">
        <v>1455</v>
      </c>
      <c r="B1631" s="214" t="s">
        <v>1853</v>
      </c>
      <c r="C1631" s="214" t="s">
        <v>1635</v>
      </c>
      <c r="D1631" s="153">
        <v>37</v>
      </c>
      <c r="E1631" s="153">
        <v>37</v>
      </c>
      <c r="F1631" s="151">
        <v>36</v>
      </c>
      <c r="G1631" s="151">
        <v>36</v>
      </c>
      <c r="H1631" s="151">
        <v>36</v>
      </c>
      <c r="I1631" s="151">
        <v>36</v>
      </c>
      <c r="J1631" s="172">
        <v>0.9</v>
      </c>
      <c r="K1631" s="154">
        <v>1</v>
      </c>
      <c r="L1631" s="154">
        <v>1</v>
      </c>
      <c r="M1631" s="154">
        <v>1</v>
      </c>
      <c r="N1631" s="207">
        <v>896</v>
      </c>
      <c r="O1631" s="153">
        <v>888</v>
      </c>
      <c r="P1631" s="153">
        <v>37</v>
      </c>
      <c r="Q1631" s="151">
        <v>35</v>
      </c>
      <c r="R1631" s="151">
        <v>36</v>
      </c>
      <c r="S1631" s="154">
        <v>0.991071428571429</v>
      </c>
      <c r="T1631" s="154">
        <v>1</v>
      </c>
      <c r="U1631" s="155">
        <v>0.972222222222222</v>
      </c>
      <c r="V1631" s="155">
        <v>1</v>
      </c>
      <c r="W1631" s="173">
        <v>0.0277777777777778</v>
      </c>
      <c r="X1631" s="158">
        <v>260</v>
      </c>
      <c r="Y1631" s="208">
        <v>258</v>
      </c>
      <c r="Z1631" s="208">
        <v>264</v>
      </c>
      <c r="AA1631" s="208">
        <v>262</v>
      </c>
      <c r="AB1631" s="209">
        <v>0.992307692307692</v>
      </c>
      <c r="AC1631" s="155">
        <v>0.992424242424242</v>
      </c>
      <c r="AD1631" s="173">
        <v>-0.000116550116550096</v>
      </c>
    </row>
    <row r="1632" spans="1:30">
      <c r="A1632" s="175" t="s">
        <v>1455</v>
      </c>
      <c r="B1632" s="214" t="s">
        <v>1853</v>
      </c>
      <c r="C1632" s="214" t="s">
        <v>1636</v>
      </c>
      <c r="D1632" s="153">
        <v>0</v>
      </c>
      <c r="E1632" s="153">
        <v>0</v>
      </c>
      <c r="F1632" s="151">
        <v>0</v>
      </c>
      <c r="G1632" s="151">
        <v>0</v>
      </c>
      <c r="H1632" s="151">
        <v>0</v>
      </c>
      <c r="I1632" s="151">
        <v>0</v>
      </c>
      <c r="J1632" s="172">
        <v>0.9</v>
      </c>
      <c r="K1632" s="154">
        <v>0</v>
      </c>
      <c r="L1632" s="154">
        <v>0</v>
      </c>
      <c r="M1632" s="154">
        <v>0</v>
      </c>
      <c r="N1632" s="207">
        <v>0</v>
      </c>
      <c r="O1632" s="153">
        <v>0</v>
      </c>
      <c r="P1632" s="153">
        <v>0</v>
      </c>
      <c r="Q1632" s="151">
        <v>0</v>
      </c>
      <c r="R1632" s="151">
        <v>0</v>
      </c>
      <c r="S1632" s="154">
        <v>0</v>
      </c>
      <c r="T1632" s="154">
        <v>0</v>
      </c>
      <c r="U1632" s="155">
        <v>0</v>
      </c>
      <c r="V1632" s="155">
        <v>0</v>
      </c>
      <c r="W1632" s="173">
        <v>0</v>
      </c>
      <c r="X1632" s="158">
        <v>0</v>
      </c>
      <c r="Y1632" s="208">
        <v>0</v>
      </c>
      <c r="Z1632" s="208">
        <v>0</v>
      </c>
      <c r="AA1632" s="208">
        <v>0</v>
      </c>
      <c r="AB1632" s="209">
        <v>0</v>
      </c>
      <c r="AC1632" s="155">
        <v>0</v>
      </c>
      <c r="AD1632" s="173">
        <v>0</v>
      </c>
    </row>
    <row r="1633" spans="1:30">
      <c r="A1633" s="175" t="s">
        <v>1455</v>
      </c>
      <c r="B1633" s="214" t="s">
        <v>1853</v>
      </c>
      <c r="C1633" s="214" t="s">
        <v>1637</v>
      </c>
      <c r="D1633" s="153">
        <v>47</v>
      </c>
      <c r="E1633" s="153">
        <v>46</v>
      </c>
      <c r="F1633" s="151">
        <v>49</v>
      </c>
      <c r="G1633" s="151">
        <v>49</v>
      </c>
      <c r="H1633" s="151">
        <v>47</v>
      </c>
      <c r="I1633" s="151">
        <v>45</v>
      </c>
      <c r="J1633" s="172">
        <v>0.9</v>
      </c>
      <c r="K1633" s="154">
        <v>0.978723404255319</v>
      </c>
      <c r="L1633" s="154">
        <v>1</v>
      </c>
      <c r="M1633" s="154">
        <v>0.957446808510638</v>
      </c>
      <c r="N1633" s="207">
        <v>1111</v>
      </c>
      <c r="O1633" s="153">
        <v>1073</v>
      </c>
      <c r="P1633" s="153">
        <v>44</v>
      </c>
      <c r="Q1633" s="151">
        <v>47</v>
      </c>
      <c r="R1633" s="151">
        <v>44</v>
      </c>
      <c r="S1633" s="154">
        <v>0.965796579657966</v>
      </c>
      <c r="T1633" s="154">
        <v>0.936170212765957</v>
      </c>
      <c r="U1633" s="155">
        <v>0.959183673469388</v>
      </c>
      <c r="V1633" s="155">
        <v>0.936170212765957</v>
      </c>
      <c r="W1633" s="173">
        <v>-0.0230134607034302</v>
      </c>
      <c r="X1633" s="158">
        <v>323</v>
      </c>
      <c r="Y1633" s="208">
        <v>312</v>
      </c>
      <c r="Z1633" s="208">
        <v>317</v>
      </c>
      <c r="AA1633" s="208">
        <v>304</v>
      </c>
      <c r="AB1633" s="209">
        <v>0.96594427244582</v>
      </c>
      <c r="AC1633" s="155">
        <v>0.958990536277603</v>
      </c>
      <c r="AD1633" s="173">
        <v>0.00695373616821793</v>
      </c>
    </row>
    <row r="1634" spans="1:30">
      <c r="A1634" s="175" t="s">
        <v>1455</v>
      </c>
      <c r="B1634" s="214" t="s">
        <v>1851</v>
      </c>
      <c r="C1634" s="214" t="s">
        <v>1638</v>
      </c>
      <c r="D1634" s="153">
        <v>33</v>
      </c>
      <c r="E1634" s="153">
        <v>32</v>
      </c>
      <c r="F1634" s="151">
        <v>34</v>
      </c>
      <c r="G1634" s="151">
        <v>33</v>
      </c>
      <c r="H1634" s="151">
        <v>32</v>
      </c>
      <c r="I1634" s="151">
        <v>30</v>
      </c>
      <c r="J1634" s="172">
        <v>0.9</v>
      </c>
      <c r="K1634" s="154">
        <v>0.96969696969697</v>
      </c>
      <c r="L1634" s="154">
        <v>0.970588235294118</v>
      </c>
      <c r="M1634" s="154">
        <v>0.9375</v>
      </c>
      <c r="N1634" s="207">
        <v>794</v>
      </c>
      <c r="O1634" s="153">
        <v>758</v>
      </c>
      <c r="P1634" s="153">
        <v>32</v>
      </c>
      <c r="Q1634" s="151">
        <v>33</v>
      </c>
      <c r="R1634" s="151">
        <v>30</v>
      </c>
      <c r="S1634" s="154">
        <v>0.954659949622166</v>
      </c>
      <c r="T1634" s="154">
        <v>0.96969696969697</v>
      </c>
      <c r="U1634" s="155">
        <v>0.970588235294118</v>
      </c>
      <c r="V1634" s="155">
        <v>0.9375</v>
      </c>
      <c r="W1634" s="173">
        <v>-0.000891265597147917</v>
      </c>
      <c r="X1634" s="158">
        <v>229</v>
      </c>
      <c r="Y1634" s="208">
        <v>220</v>
      </c>
      <c r="Z1634" s="208">
        <v>229</v>
      </c>
      <c r="AA1634" s="208">
        <v>211</v>
      </c>
      <c r="AB1634" s="209">
        <v>0.960698689956332</v>
      </c>
      <c r="AC1634" s="155">
        <v>0.921397379912664</v>
      </c>
      <c r="AD1634" s="173">
        <v>0.0393013100436681</v>
      </c>
    </row>
    <row r="1635" spans="1:30">
      <c r="A1635" s="175" t="s">
        <v>1455</v>
      </c>
      <c r="B1635" s="214" t="s">
        <v>1851</v>
      </c>
      <c r="C1635" s="214" t="s">
        <v>1639</v>
      </c>
      <c r="D1635" s="153">
        <v>0</v>
      </c>
      <c r="E1635" s="153">
        <v>0</v>
      </c>
      <c r="F1635" s="151">
        <v>0</v>
      </c>
      <c r="G1635" s="151">
        <v>0</v>
      </c>
      <c r="H1635" s="151">
        <v>0</v>
      </c>
      <c r="I1635" s="151">
        <v>0</v>
      </c>
      <c r="J1635" s="172">
        <v>0.9</v>
      </c>
      <c r="K1635" s="154">
        <v>0</v>
      </c>
      <c r="L1635" s="154">
        <v>0</v>
      </c>
      <c r="M1635" s="154">
        <v>0</v>
      </c>
      <c r="N1635" s="207">
        <v>0</v>
      </c>
      <c r="O1635" s="153">
        <v>0</v>
      </c>
      <c r="P1635" s="153">
        <v>0</v>
      </c>
      <c r="Q1635" s="151">
        <v>0</v>
      </c>
      <c r="R1635" s="151">
        <v>0</v>
      </c>
      <c r="S1635" s="154">
        <v>0</v>
      </c>
      <c r="T1635" s="154">
        <v>0</v>
      </c>
      <c r="U1635" s="155">
        <v>0</v>
      </c>
      <c r="V1635" s="155">
        <v>0</v>
      </c>
      <c r="W1635" s="173">
        <v>0</v>
      </c>
      <c r="X1635" s="158">
        <v>0</v>
      </c>
      <c r="Y1635" s="208">
        <v>0</v>
      </c>
      <c r="Z1635" s="208">
        <v>0</v>
      </c>
      <c r="AA1635" s="208">
        <v>0</v>
      </c>
      <c r="AB1635" s="209">
        <v>0</v>
      </c>
      <c r="AC1635" s="155">
        <v>0</v>
      </c>
      <c r="AD1635" s="173">
        <v>0</v>
      </c>
    </row>
    <row r="1636" spans="1:30">
      <c r="A1636" s="175" t="s">
        <v>1455</v>
      </c>
      <c r="B1636" s="214" t="s">
        <v>1851</v>
      </c>
      <c r="C1636" s="214" t="s">
        <v>1640</v>
      </c>
      <c r="D1636" s="153">
        <v>0</v>
      </c>
      <c r="E1636" s="153">
        <v>0</v>
      </c>
      <c r="F1636" s="151">
        <v>0</v>
      </c>
      <c r="G1636" s="151">
        <v>0</v>
      </c>
      <c r="H1636" s="151">
        <v>0</v>
      </c>
      <c r="I1636" s="151">
        <v>0</v>
      </c>
      <c r="J1636" s="172">
        <v>0.9</v>
      </c>
      <c r="K1636" s="154">
        <v>0</v>
      </c>
      <c r="L1636" s="154">
        <v>0</v>
      </c>
      <c r="M1636" s="154">
        <v>0</v>
      </c>
      <c r="N1636" s="207">
        <v>0</v>
      </c>
      <c r="O1636" s="153">
        <v>0</v>
      </c>
      <c r="P1636" s="153">
        <v>0</v>
      </c>
      <c r="Q1636" s="151">
        <v>0</v>
      </c>
      <c r="R1636" s="151">
        <v>0</v>
      </c>
      <c r="S1636" s="154">
        <v>0</v>
      </c>
      <c r="T1636" s="154">
        <v>0</v>
      </c>
      <c r="U1636" s="155">
        <v>0</v>
      </c>
      <c r="V1636" s="155">
        <v>0</v>
      </c>
      <c r="W1636" s="173">
        <v>0</v>
      </c>
      <c r="X1636" s="158">
        <v>0</v>
      </c>
      <c r="Y1636" s="208">
        <v>0</v>
      </c>
      <c r="Z1636" s="208">
        <v>0</v>
      </c>
      <c r="AA1636" s="208">
        <v>0</v>
      </c>
      <c r="AB1636" s="209">
        <v>0</v>
      </c>
      <c r="AC1636" s="155">
        <v>0</v>
      </c>
      <c r="AD1636" s="173">
        <v>0</v>
      </c>
    </row>
    <row r="1637" spans="1:30">
      <c r="A1637" s="175" t="s">
        <v>1455</v>
      </c>
      <c r="B1637" s="214" t="s">
        <v>1851</v>
      </c>
      <c r="C1637" s="214" t="s">
        <v>1641</v>
      </c>
      <c r="D1637" s="153">
        <v>51</v>
      </c>
      <c r="E1637" s="153">
        <v>50</v>
      </c>
      <c r="F1637" s="151">
        <v>47</v>
      </c>
      <c r="G1637" s="151">
        <v>46</v>
      </c>
      <c r="H1637" s="151">
        <v>47</v>
      </c>
      <c r="I1637" s="151">
        <v>45</v>
      </c>
      <c r="J1637" s="172">
        <v>0.9</v>
      </c>
      <c r="K1637" s="154">
        <v>0.980392156862745</v>
      </c>
      <c r="L1637" s="154">
        <v>0.978723404255319</v>
      </c>
      <c r="M1637" s="154">
        <v>0.957446808510638</v>
      </c>
      <c r="N1637" s="207">
        <v>1155</v>
      </c>
      <c r="O1637" s="153">
        <v>1136</v>
      </c>
      <c r="P1637" s="153">
        <v>49</v>
      </c>
      <c r="Q1637" s="151">
        <v>46</v>
      </c>
      <c r="R1637" s="151">
        <v>45</v>
      </c>
      <c r="S1637" s="154">
        <v>0.983549783549784</v>
      </c>
      <c r="T1637" s="154">
        <v>0.96078431372549</v>
      </c>
      <c r="U1637" s="155">
        <v>0.978723404255319</v>
      </c>
      <c r="V1637" s="155">
        <v>0.957446808510638</v>
      </c>
      <c r="W1637" s="173">
        <v>-0.0179390905298289</v>
      </c>
      <c r="X1637" s="158">
        <v>330</v>
      </c>
      <c r="Y1637" s="208">
        <v>324</v>
      </c>
      <c r="Z1637" s="208">
        <v>334</v>
      </c>
      <c r="AA1637" s="208">
        <v>330</v>
      </c>
      <c r="AB1637" s="209">
        <v>0.981818181818182</v>
      </c>
      <c r="AC1637" s="155">
        <v>0.988023952095808</v>
      </c>
      <c r="AD1637" s="173">
        <v>-0.00620577027762659</v>
      </c>
    </row>
    <row r="1638" spans="1:30">
      <c r="A1638" s="175" t="s">
        <v>1455</v>
      </c>
      <c r="B1638" s="214" t="s">
        <v>1851</v>
      </c>
      <c r="C1638" s="214" t="s">
        <v>1642</v>
      </c>
      <c r="D1638" s="153">
        <v>0</v>
      </c>
      <c r="E1638" s="153">
        <v>0</v>
      </c>
      <c r="F1638" s="151">
        <v>0</v>
      </c>
      <c r="G1638" s="151">
        <v>0</v>
      </c>
      <c r="H1638" s="151">
        <v>0</v>
      </c>
      <c r="I1638" s="151">
        <v>0</v>
      </c>
      <c r="J1638" s="172">
        <v>0.9</v>
      </c>
      <c r="K1638" s="154">
        <v>0</v>
      </c>
      <c r="L1638" s="154">
        <v>0</v>
      </c>
      <c r="M1638" s="154">
        <v>0</v>
      </c>
      <c r="N1638" s="207">
        <v>0</v>
      </c>
      <c r="O1638" s="153">
        <v>0</v>
      </c>
      <c r="P1638" s="153">
        <v>0</v>
      </c>
      <c r="Q1638" s="151">
        <v>0</v>
      </c>
      <c r="R1638" s="151">
        <v>0</v>
      </c>
      <c r="S1638" s="154">
        <v>0</v>
      </c>
      <c r="T1638" s="154">
        <v>0</v>
      </c>
      <c r="U1638" s="155">
        <v>0</v>
      </c>
      <c r="V1638" s="155">
        <v>0</v>
      </c>
      <c r="W1638" s="173">
        <v>0</v>
      </c>
      <c r="X1638" s="158">
        <v>0</v>
      </c>
      <c r="Y1638" s="208">
        <v>0</v>
      </c>
      <c r="Z1638" s="208">
        <v>0</v>
      </c>
      <c r="AA1638" s="208">
        <v>0</v>
      </c>
      <c r="AB1638" s="209">
        <v>0</v>
      </c>
      <c r="AC1638" s="155">
        <v>0</v>
      </c>
      <c r="AD1638" s="173">
        <v>0</v>
      </c>
    </row>
    <row r="1639" spans="1:30">
      <c r="A1639" s="175" t="s">
        <v>1455</v>
      </c>
      <c r="B1639" s="214" t="s">
        <v>1851</v>
      </c>
      <c r="C1639" s="214" t="s">
        <v>1643</v>
      </c>
      <c r="D1639" s="153">
        <v>0</v>
      </c>
      <c r="E1639" s="153">
        <v>0</v>
      </c>
      <c r="F1639" s="151">
        <v>0</v>
      </c>
      <c r="G1639" s="151">
        <v>0</v>
      </c>
      <c r="H1639" s="151">
        <v>0</v>
      </c>
      <c r="I1639" s="151">
        <v>0</v>
      </c>
      <c r="J1639" s="172">
        <v>0.9</v>
      </c>
      <c r="K1639" s="154">
        <v>0</v>
      </c>
      <c r="L1639" s="154">
        <v>0</v>
      </c>
      <c r="M1639" s="154">
        <v>0</v>
      </c>
      <c r="N1639" s="207">
        <v>0</v>
      </c>
      <c r="O1639" s="153">
        <v>0</v>
      </c>
      <c r="P1639" s="153">
        <v>0</v>
      </c>
      <c r="Q1639" s="151">
        <v>0</v>
      </c>
      <c r="R1639" s="151">
        <v>0</v>
      </c>
      <c r="S1639" s="154">
        <v>0</v>
      </c>
      <c r="T1639" s="154">
        <v>0</v>
      </c>
      <c r="U1639" s="155">
        <v>0</v>
      </c>
      <c r="V1639" s="155">
        <v>0</v>
      </c>
      <c r="W1639" s="173">
        <v>0</v>
      </c>
      <c r="X1639" s="158">
        <v>0</v>
      </c>
      <c r="Y1639" s="208">
        <v>0</v>
      </c>
      <c r="Z1639" s="208">
        <v>0</v>
      </c>
      <c r="AA1639" s="208">
        <v>0</v>
      </c>
      <c r="AB1639" s="209">
        <v>0</v>
      </c>
      <c r="AC1639" s="155">
        <v>0</v>
      </c>
      <c r="AD1639" s="173">
        <v>0</v>
      </c>
    </row>
    <row r="1640" spans="1:30">
      <c r="A1640" s="175" t="s">
        <v>1455</v>
      </c>
      <c r="B1640" s="214" t="s">
        <v>1851</v>
      </c>
      <c r="C1640" s="214" t="s">
        <v>1644</v>
      </c>
      <c r="D1640" s="153">
        <v>0</v>
      </c>
      <c r="E1640" s="153">
        <v>0</v>
      </c>
      <c r="F1640" s="151">
        <v>0</v>
      </c>
      <c r="G1640" s="151">
        <v>0</v>
      </c>
      <c r="H1640" s="151">
        <v>0</v>
      </c>
      <c r="I1640" s="151">
        <v>0</v>
      </c>
      <c r="J1640" s="172">
        <v>0.9</v>
      </c>
      <c r="K1640" s="154">
        <v>0</v>
      </c>
      <c r="L1640" s="154">
        <v>0</v>
      </c>
      <c r="M1640" s="154">
        <v>0</v>
      </c>
      <c r="N1640" s="207">
        <v>0</v>
      </c>
      <c r="O1640" s="153">
        <v>0</v>
      </c>
      <c r="P1640" s="153">
        <v>0</v>
      </c>
      <c r="Q1640" s="151">
        <v>0</v>
      </c>
      <c r="R1640" s="151">
        <v>0</v>
      </c>
      <c r="S1640" s="154">
        <v>0</v>
      </c>
      <c r="T1640" s="154">
        <v>0</v>
      </c>
      <c r="U1640" s="155">
        <v>0</v>
      </c>
      <c r="V1640" s="155">
        <v>0</v>
      </c>
      <c r="W1640" s="173">
        <v>0</v>
      </c>
      <c r="X1640" s="158">
        <v>0</v>
      </c>
      <c r="Y1640" s="208">
        <v>0</v>
      </c>
      <c r="Z1640" s="208">
        <v>0</v>
      </c>
      <c r="AA1640" s="208">
        <v>0</v>
      </c>
      <c r="AB1640" s="209">
        <v>0</v>
      </c>
      <c r="AC1640" s="155">
        <v>0</v>
      </c>
      <c r="AD1640" s="173">
        <v>0</v>
      </c>
    </row>
    <row r="1641" spans="1:30">
      <c r="A1641" s="175" t="s">
        <v>1455</v>
      </c>
      <c r="B1641" s="214" t="s">
        <v>1851</v>
      </c>
      <c r="C1641" s="214" t="s">
        <v>1645</v>
      </c>
      <c r="D1641" s="153">
        <v>0</v>
      </c>
      <c r="E1641" s="153">
        <v>0</v>
      </c>
      <c r="F1641" s="151">
        <v>0</v>
      </c>
      <c r="G1641" s="151">
        <v>0</v>
      </c>
      <c r="H1641" s="151">
        <v>0</v>
      </c>
      <c r="I1641" s="151">
        <v>0</v>
      </c>
      <c r="J1641" s="172">
        <v>0.9</v>
      </c>
      <c r="K1641" s="154">
        <v>0</v>
      </c>
      <c r="L1641" s="154">
        <v>0</v>
      </c>
      <c r="M1641" s="154">
        <v>0</v>
      </c>
      <c r="N1641" s="207">
        <v>0</v>
      </c>
      <c r="O1641" s="153">
        <v>0</v>
      </c>
      <c r="P1641" s="153">
        <v>0</v>
      </c>
      <c r="Q1641" s="151">
        <v>0</v>
      </c>
      <c r="R1641" s="151">
        <v>0</v>
      </c>
      <c r="S1641" s="154">
        <v>0</v>
      </c>
      <c r="T1641" s="154">
        <v>0</v>
      </c>
      <c r="U1641" s="155">
        <v>0</v>
      </c>
      <c r="V1641" s="155">
        <v>0</v>
      </c>
      <c r="W1641" s="173">
        <v>0</v>
      </c>
      <c r="X1641" s="158">
        <v>0</v>
      </c>
      <c r="Y1641" s="208">
        <v>0</v>
      </c>
      <c r="Z1641" s="208">
        <v>0</v>
      </c>
      <c r="AA1641" s="208">
        <v>0</v>
      </c>
      <c r="AB1641" s="209">
        <v>0</v>
      </c>
      <c r="AC1641" s="155">
        <v>0</v>
      </c>
      <c r="AD1641" s="173">
        <v>0</v>
      </c>
    </row>
    <row r="1642" spans="1:30">
      <c r="A1642" s="175" t="s">
        <v>1455</v>
      </c>
      <c r="B1642" s="214" t="s">
        <v>1851</v>
      </c>
      <c r="C1642" s="214" t="s">
        <v>1646</v>
      </c>
      <c r="D1642" s="153">
        <v>0</v>
      </c>
      <c r="E1642" s="153">
        <v>0</v>
      </c>
      <c r="F1642" s="151">
        <v>0</v>
      </c>
      <c r="G1642" s="151">
        <v>0</v>
      </c>
      <c r="H1642" s="151">
        <v>0</v>
      </c>
      <c r="I1642" s="151">
        <v>0</v>
      </c>
      <c r="J1642" s="172">
        <v>0.9</v>
      </c>
      <c r="K1642" s="154">
        <v>0</v>
      </c>
      <c r="L1642" s="154">
        <v>0</v>
      </c>
      <c r="M1642" s="154">
        <v>0</v>
      </c>
      <c r="N1642" s="207">
        <v>0</v>
      </c>
      <c r="O1642" s="153">
        <v>0</v>
      </c>
      <c r="P1642" s="153">
        <v>0</v>
      </c>
      <c r="Q1642" s="151">
        <v>0</v>
      </c>
      <c r="R1642" s="151">
        <v>0</v>
      </c>
      <c r="S1642" s="154">
        <v>0</v>
      </c>
      <c r="T1642" s="154">
        <v>0</v>
      </c>
      <c r="U1642" s="155">
        <v>0</v>
      </c>
      <c r="V1642" s="155">
        <v>0</v>
      </c>
      <c r="W1642" s="173">
        <v>0</v>
      </c>
      <c r="X1642" s="158">
        <v>0</v>
      </c>
      <c r="Y1642" s="208">
        <v>0</v>
      </c>
      <c r="Z1642" s="208">
        <v>0</v>
      </c>
      <c r="AA1642" s="208">
        <v>0</v>
      </c>
      <c r="AB1642" s="209">
        <v>0</v>
      </c>
      <c r="AC1642" s="155">
        <v>0</v>
      </c>
      <c r="AD1642" s="173">
        <v>0</v>
      </c>
    </row>
    <row r="1643" spans="1:30">
      <c r="A1643" s="175" t="s">
        <v>1455</v>
      </c>
      <c r="B1643" s="214" t="s">
        <v>1851</v>
      </c>
      <c r="C1643" s="214" t="s">
        <v>1647</v>
      </c>
      <c r="D1643" s="153">
        <v>0</v>
      </c>
      <c r="E1643" s="153">
        <v>0</v>
      </c>
      <c r="F1643" s="151">
        <v>0</v>
      </c>
      <c r="G1643" s="151">
        <v>0</v>
      </c>
      <c r="H1643" s="151">
        <v>0</v>
      </c>
      <c r="I1643" s="151">
        <v>0</v>
      </c>
      <c r="J1643" s="172">
        <v>0.9</v>
      </c>
      <c r="K1643" s="154">
        <v>0</v>
      </c>
      <c r="L1643" s="154">
        <v>0</v>
      </c>
      <c r="M1643" s="154">
        <v>0</v>
      </c>
      <c r="N1643" s="207">
        <v>0</v>
      </c>
      <c r="O1643" s="153">
        <v>0</v>
      </c>
      <c r="P1643" s="153">
        <v>0</v>
      </c>
      <c r="Q1643" s="151">
        <v>0</v>
      </c>
      <c r="R1643" s="151">
        <v>0</v>
      </c>
      <c r="S1643" s="154">
        <v>0</v>
      </c>
      <c r="T1643" s="154">
        <v>0</v>
      </c>
      <c r="U1643" s="155">
        <v>0</v>
      </c>
      <c r="V1643" s="155">
        <v>0</v>
      </c>
      <c r="W1643" s="173">
        <v>0</v>
      </c>
      <c r="X1643" s="158">
        <v>0</v>
      </c>
      <c r="Y1643" s="208">
        <v>0</v>
      </c>
      <c r="Z1643" s="208">
        <v>0</v>
      </c>
      <c r="AA1643" s="208">
        <v>0</v>
      </c>
      <c r="AB1643" s="209">
        <v>0</v>
      </c>
      <c r="AC1643" s="155">
        <v>0</v>
      </c>
      <c r="AD1643" s="173">
        <v>0</v>
      </c>
    </row>
    <row r="1644" spans="1:30">
      <c r="A1644" s="175" t="s">
        <v>1455</v>
      </c>
      <c r="B1644" s="214" t="s">
        <v>1851</v>
      </c>
      <c r="C1644" s="214" t="s">
        <v>1648</v>
      </c>
      <c r="D1644" s="153">
        <v>0</v>
      </c>
      <c r="E1644" s="153">
        <v>0</v>
      </c>
      <c r="F1644" s="151">
        <v>0</v>
      </c>
      <c r="G1644" s="151">
        <v>0</v>
      </c>
      <c r="H1644" s="151">
        <v>0</v>
      </c>
      <c r="I1644" s="151">
        <v>0</v>
      </c>
      <c r="J1644" s="172">
        <v>0.9</v>
      </c>
      <c r="K1644" s="154">
        <v>0</v>
      </c>
      <c r="L1644" s="154">
        <v>0</v>
      </c>
      <c r="M1644" s="154">
        <v>0</v>
      </c>
      <c r="N1644" s="207">
        <v>0</v>
      </c>
      <c r="O1644" s="153">
        <v>0</v>
      </c>
      <c r="P1644" s="153">
        <v>0</v>
      </c>
      <c r="Q1644" s="151">
        <v>0</v>
      </c>
      <c r="R1644" s="151">
        <v>0</v>
      </c>
      <c r="S1644" s="154">
        <v>0</v>
      </c>
      <c r="T1644" s="154">
        <v>0</v>
      </c>
      <c r="U1644" s="155">
        <v>0</v>
      </c>
      <c r="V1644" s="155">
        <v>0</v>
      </c>
      <c r="W1644" s="173">
        <v>0</v>
      </c>
      <c r="X1644" s="158">
        <v>0</v>
      </c>
      <c r="Y1644" s="208">
        <v>0</v>
      </c>
      <c r="Z1644" s="208">
        <v>0</v>
      </c>
      <c r="AA1644" s="208">
        <v>0</v>
      </c>
      <c r="AB1644" s="209">
        <v>0</v>
      </c>
      <c r="AC1644" s="155">
        <v>0</v>
      </c>
      <c r="AD1644" s="173">
        <v>0</v>
      </c>
    </row>
    <row r="1645" spans="1:30">
      <c r="A1645" s="175" t="s">
        <v>1455</v>
      </c>
      <c r="B1645" s="214" t="s">
        <v>1851</v>
      </c>
      <c r="C1645" s="214" t="s">
        <v>1649</v>
      </c>
      <c r="D1645" s="153">
        <v>0</v>
      </c>
      <c r="E1645" s="153">
        <v>0</v>
      </c>
      <c r="F1645" s="151">
        <v>0</v>
      </c>
      <c r="G1645" s="151">
        <v>0</v>
      </c>
      <c r="H1645" s="151">
        <v>0</v>
      </c>
      <c r="I1645" s="151">
        <v>0</v>
      </c>
      <c r="J1645" s="172">
        <v>0.9</v>
      </c>
      <c r="K1645" s="154">
        <v>0</v>
      </c>
      <c r="L1645" s="154">
        <v>0</v>
      </c>
      <c r="M1645" s="154">
        <v>0</v>
      </c>
      <c r="N1645" s="207">
        <v>0</v>
      </c>
      <c r="O1645" s="153">
        <v>0</v>
      </c>
      <c r="P1645" s="153">
        <v>0</v>
      </c>
      <c r="Q1645" s="151">
        <v>0</v>
      </c>
      <c r="R1645" s="151">
        <v>0</v>
      </c>
      <c r="S1645" s="154">
        <v>0</v>
      </c>
      <c r="T1645" s="154">
        <v>0</v>
      </c>
      <c r="U1645" s="155">
        <v>0</v>
      </c>
      <c r="V1645" s="155">
        <v>0</v>
      </c>
      <c r="W1645" s="173">
        <v>0</v>
      </c>
      <c r="X1645" s="158">
        <v>0</v>
      </c>
      <c r="Y1645" s="208">
        <v>0</v>
      </c>
      <c r="Z1645" s="208">
        <v>0</v>
      </c>
      <c r="AA1645" s="208">
        <v>0</v>
      </c>
      <c r="AB1645" s="209">
        <v>0</v>
      </c>
      <c r="AC1645" s="155">
        <v>0</v>
      </c>
      <c r="AD1645" s="173">
        <v>0</v>
      </c>
    </row>
    <row r="1646" spans="1:30">
      <c r="A1646" s="175" t="s">
        <v>1455</v>
      </c>
      <c r="B1646" s="214" t="s">
        <v>1851</v>
      </c>
      <c r="C1646" s="214" t="s">
        <v>1650</v>
      </c>
      <c r="D1646" s="153">
        <v>0</v>
      </c>
      <c r="E1646" s="153">
        <v>0</v>
      </c>
      <c r="F1646" s="151">
        <v>0</v>
      </c>
      <c r="G1646" s="151">
        <v>0</v>
      </c>
      <c r="H1646" s="151">
        <v>0</v>
      </c>
      <c r="I1646" s="151">
        <v>0</v>
      </c>
      <c r="J1646" s="172">
        <v>0.9</v>
      </c>
      <c r="K1646" s="154">
        <v>0</v>
      </c>
      <c r="L1646" s="154">
        <v>0</v>
      </c>
      <c r="M1646" s="154">
        <v>0</v>
      </c>
      <c r="N1646" s="207">
        <v>0</v>
      </c>
      <c r="O1646" s="153">
        <v>0</v>
      </c>
      <c r="P1646" s="153">
        <v>0</v>
      </c>
      <c r="Q1646" s="151">
        <v>0</v>
      </c>
      <c r="R1646" s="151">
        <v>0</v>
      </c>
      <c r="S1646" s="154">
        <v>0</v>
      </c>
      <c r="T1646" s="154">
        <v>0</v>
      </c>
      <c r="U1646" s="155">
        <v>0</v>
      </c>
      <c r="V1646" s="155">
        <v>0</v>
      </c>
      <c r="W1646" s="173">
        <v>0</v>
      </c>
      <c r="X1646" s="158">
        <v>0</v>
      </c>
      <c r="Y1646" s="208">
        <v>0</v>
      </c>
      <c r="Z1646" s="208">
        <v>0</v>
      </c>
      <c r="AA1646" s="208">
        <v>0</v>
      </c>
      <c r="AB1646" s="209">
        <v>0</v>
      </c>
      <c r="AC1646" s="155">
        <v>0</v>
      </c>
      <c r="AD1646" s="173">
        <v>0</v>
      </c>
    </row>
    <row r="1647" spans="1:30">
      <c r="A1647" s="175" t="s">
        <v>1455</v>
      </c>
      <c r="B1647" s="214" t="s">
        <v>1851</v>
      </c>
      <c r="C1647" s="214" t="s">
        <v>1651</v>
      </c>
      <c r="D1647" s="153">
        <v>46</v>
      </c>
      <c r="E1647" s="153">
        <v>46</v>
      </c>
      <c r="F1647" s="151">
        <v>43</v>
      </c>
      <c r="G1647" s="151">
        <v>42</v>
      </c>
      <c r="H1647" s="151">
        <v>42</v>
      </c>
      <c r="I1647" s="151">
        <v>42</v>
      </c>
      <c r="J1647" s="172">
        <v>0.9</v>
      </c>
      <c r="K1647" s="154">
        <v>1</v>
      </c>
      <c r="L1647" s="154">
        <v>0.976744186046512</v>
      </c>
      <c r="M1647" s="154">
        <v>1</v>
      </c>
      <c r="N1647" s="207">
        <v>1034</v>
      </c>
      <c r="O1647" s="153">
        <v>1010</v>
      </c>
      <c r="P1647" s="153">
        <v>46</v>
      </c>
      <c r="Q1647" s="151">
        <v>41</v>
      </c>
      <c r="R1647" s="151">
        <v>42</v>
      </c>
      <c r="S1647" s="154">
        <v>0.97678916827853</v>
      </c>
      <c r="T1647" s="154">
        <v>1</v>
      </c>
      <c r="U1647" s="155">
        <v>0.953488372093023</v>
      </c>
      <c r="V1647" s="155">
        <v>1</v>
      </c>
      <c r="W1647" s="173">
        <v>0.0465116279069767</v>
      </c>
      <c r="X1647" s="158">
        <v>308</v>
      </c>
      <c r="Y1647" s="208">
        <v>298</v>
      </c>
      <c r="Z1647" s="208">
        <v>296</v>
      </c>
      <c r="AA1647" s="208">
        <v>288</v>
      </c>
      <c r="AB1647" s="209">
        <v>0.967532467532468</v>
      </c>
      <c r="AC1647" s="155">
        <v>0.972972972972973</v>
      </c>
      <c r="AD1647" s="173">
        <v>-0.00544050544050545</v>
      </c>
    </row>
    <row r="1648" spans="1:30">
      <c r="A1648" s="175" t="s">
        <v>1455</v>
      </c>
      <c r="B1648" s="214" t="s">
        <v>1851</v>
      </c>
      <c r="C1648" s="214" t="s">
        <v>1652</v>
      </c>
      <c r="D1648" s="153">
        <v>0</v>
      </c>
      <c r="E1648" s="153">
        <v>0</v>
      </c>
      <c r="F1648" s="151">
        <v>0</v>
      </c>
      <c r="G1648" s="151">
        <v>0</v>
      </c>
      <c r="H1648" s="151">
        <v>0</v>
      </c>
      <c r="I1648" s="151">
        <v>0</v>
      </c>
      <c r="J1648" s="172">
        <v>0.9</v>
      </c>
      <c r="K1648" s="154">
        <v>0</v>
      </c>
      <c r="L1648" s="154">
        <v>0</v>
      </c>
      <c r="M1648" s="154">
        <v>0</v>
      </c>
      <c r="N1648" s="207">
        <v>0</v>
      </c>
      <c r="O1648" s="153">
        <v>0</v>
      </c>
      <c r="P1648" s="153">
        <v>0</v>
      </c>
      <c r="Q1648" s="151">
        <v>0</v>
      </c>
      <c r="R1648" s="151">
        <v>0</v>
      </c>
      <c r="S1648" s="154">
        <v>0</v>
      </c>
      <c r="T1648" s="154">
        <v>0</v>
      </c>
      <c r="U1648" s="155">
        <v>0</v>
      </c>
      <c r="V1648" s="155">
        <v>0</v>
      </c>
      <c r="W1648" s="173">
        <v>0</v>
      </c>
      <c r="X1648" s="158">
        <v>0</v>
      </c>
      <c r="Y1648" s="208">
        <v>0</v>
      </c>
      <c r="Z1648" s="208">
        <v>0</v>
      </c>
      <c r="AA1648" s="208">
        <v>0</v>
      </c>
      <c r="AB1648" s="209">
        <v>0</v>
      </c>
      <c r="AC1648" s="155">
        <v>0</v>
      </c>
      <c r="AD1648" s="173">
        <v>0</v>
      </c>
    </row>
    <row r="1649" spans="1:30">
      <c r="A1649" s="175" t="s">
        <v>1455</v>
      </c>
      <c r="B1649" s="214" t="s">
        <v>1851</v>
      </c>
      <c r="C1649" s="214" t="s">
        <v>1653</v>
      </c>
      <c r="D1649" s="153">
        <v>0</v>
      </c>
      <c r="E1649" s="153">
        <v>0</v>
      </c>
      <c r="F1649" s="151">
        <v>0</v>
      </c>
      <c r="G1649" s="151">
        <v>0</v>
      </c>
      <c r="H1649" s="151">
        <v>0</v>
      </c>
      <c r="I1649" s="151">
        <v>0</v>
      </c>
      <c r="J1649" s="172">
        <v>0.9</v>
      </c>
      <c r="K1649" s="154">
        <v>0</v>
      </c>
      <c r="L1649" s="154">
        <v>0</v>
      </c>
      <c r="M1649" s="154">
        <v>0</v>
      </c>
      <c r="N1649" s="207">
        <v>0</v>
      </c>
      <c r="O1649" s="153">
        <v>0</v>
      </c>
      <c r="P1649" s="153">
        <v>0</v>
      </c>
      <c r="Q1649" s="151">
        <v>0</v>
      </c>
      <c r="R1649" s="151">
        <v>0</v>
      </c>
      <c r="S1649" s="154">
        <v>0</v>
      </c>
      <c r="T1649" s="154">
        <v>0</v>
      </c>
      <c r="U1649" s="155">
        <v>0</v>
      </c>
      <c r="V1649" s="155">
        <v>0</v>
      </c>
      <c r="W1649" s="173">
        <v>0</v>
      </c>
      <c r="X1649" s="158">
        <v>0</v>
      </c>
      <c r="Y1649" s="208">
        <v>0</v>
      </c>
      <c r="Z1649" s="208">
        <v>0</v>
      </c>
      <c r="AA1649" s="208">
        <v>0</v>
      </c>
      <c r="AB1649" s="209">
        <v>0</v>
      </c>
      <c r="AC1649" s="155">
        <v>0</v>
      </c>
      <c r="AD1649" s="173">
        <v>0</v>
      </c>
    </row>
    <row r="1650" spans="1:30">
      <c r="A1650" s="175" t="s">
        <v>1455</v>
      </c>
      <c r="B1650" s="214" t="s">
        <v>1851</v>
      </c>
      <c r="C1650" s="214" t="s">
        <v>1654</v>
      </c>
      <c r="D1650" s="153">
        <v>0</v>
      </c>
      <c r="E1650" s="153">
        <v>0</v>
      </c>
      <c r="F1650" s="151">
        <v>0</v>
      </c>
      <c r="G1650" s="151">
        <v>0</v>
      </c>
      <c r="H1650" s="151">
        <v>0</v>
      </c>
      <c r="I1650" s="151">
        <v>0</v>
      </c>
      <c r="J1650" s="172">
        <v>0.9</v>
      </c>
      <c r="K1650" s="154">
        <v>0</v>
      </c>
      <c r="L1650" s="154">
        <v>0</v>
      </c>
      <c r="M1650" s="154">
        <v>0</v>
      </c>
      <c r="N1650" s="207">
        <v>0</v>
      </c>
      <c r="O1650" s="153">
        <v>0</v>
      </c>
      <c r="P1650" s="153">
        <v>0</v>
      </c>
      <c r="Q1650" s="151">
        <v>0</v>
      </c>
      <c r="R1650" s="151">
        <v>0</v>
      </c>
      <c r="S1650" s="154">
        <v>0</v>
      </c>
      <c r="T1650" s="154">
        <v>0</v>
      </c>
      <c r="U1650" s="155">
        <v>0</v>
      </c>
      <c r="V1650" s="155">
        <v>0</v>
      </c>
      <c r="W1650" s="173">
        <v>0</v>
      </c>
      <c r="X1650" s="158">
        <v>0</v>
      </c>
      <c r="Y1650" s="208">
        <v>0</v>
      </c>
      <c r="Z1650" s="208">
        <v>0</v>
      </c>
      <c r="AA1650" s="208">
        <v>0</v>
      </c>
      <c r="AB1650" s="209">
        <v>0</v>
      </c>
      <c r="AC1650" s="155">
        <v>0</v>
      </c>
      <c r="AD1650" s="173">
        <v>0</v>
      </c>
    </row>
    <row r="1651" spans="1:30">
      <c r="A1651" s="175" t="s">
        <v>1455</v>
      </c>
      <c r="B1651" s="214" t="s">
        <v>1851</v>
      </c>
      <c r="C1651" s="214" t="s">
        <v>1655</v>
      </c>
      <c r="D1651" s="153">
        <v>36</v>
      </c>
      <c r="E1651" s="153">
        <v>35</v>
      </c>
      <c r="F1651" s="151">
        <v>36</v>
      </c>
      <c r="G1651" s="151">
        <v>36</v>
      </c>
      <c r="H1651" s="151">
        <v>34</v>
      </c>
      <c r="I1651" s="151">
        <v>34</v>
      </c>
      <c r="J1651" s="172">
        <v>0.9</v>
      </c>
      <c r="K1651" s="154">
        <v>0.972222222222222</v>
      </c>
      <c r="L1651" s="154">
        <v>1</v>
      </c>
      <c r="M1651" s="154">
        <v>1</v>
      </c>
      <c r="N1651" s="207">
        <v>817</v>
      </c>
      <c r="O1651" s="153">
        <v>778</v>
      </c>
      <c r="P1651" s="153">
        <v>35</v>
      </c>
      <c r="Q1651" s="151">
        <v>36</v>
      </c>
      <c r="R1651" s="151">
        <v>34</v>
      </c>
      <c r="S1651" s="154">
        <v>0.952264381884945</v>
      </c>
      <c r="T1651" s="154">
        <v>0.972222222222222</v>
      </c>
      <c r="U1651" s="155">
        <v>1</v>
      </c>
      <c r="V1651" s="155">
        <v>1</v>
      </c>
      <c r="W1651" s="173">
        <v>-0.0277777777777778</v>
      </c>
      <c r="X1651" s="158">
        <v>234</v>
      </c>
      <c r="Y1651" s="208">
        <v>233</v>
      </c>
      <c r="Z1651" s="208">
        <v>234</v>
      </c>
      <c r="AA1651" s="208">
        <v>234</v>
      </c>
      <c r="AB1651" s="209">
        <v>0.995726495726496</v>
      </c>
      <c r="AC1651" s="155">
        <v>1</v>
      </c>
      <c r="AD1651" s="173">
        <v>-0.00427350427350426</v>
      </c>
    </row>
    <row r="1652" spans="1:30">
      <c r="A1652" s="175" t="s">
        <v>1455</v>
      </c>
      <c r="B1652" s="214" t="s">
        <v>1851</v>
      </c>
      <c r="C1652" s="214" t="s">
        <v>1656</v>
      </c>
      <c r="D1652" s="153">
        <v>0</v>
      </c>
      <c r="E1652" s="153">
        <v>0</v>
      </c>
      <c r="F1652" s="151">
        <v>0</v>
      </c>
      <c r="G1652" s="151">
        <v>0</v>
      </c>
      <c r="H1652" s="151">
        <v>0</v>
      </c>
      <c r="I1652" s="151">
        <v>0</v>
      </c>
      <c r="J1652" s="172">
        <v>0.9</v>
      </c>
      <c r="K1652" s="154">
        <v>0</v>
      </c>
      <c r="L1652" s="154">
        <v>0</v>
      </c>
      <c r="M1652" s="154">
        <v>0</v>
      </c>
      <c r="N1652" s="207">
        <v>0</v>
      </c>
      <c r="O1652" s="153">
        <v>0</v>
      </c>
      <c r="P1652" s="153">
        <v>0</v>
      </c>
      <c r="Q1652" s="151">
        <v>0</v>
      </c>
      <c r="R1652" s="151">
        <v>0</v>
      </c>
      <c r="S1652" s="154">
        <v>0</v>
      </c>
      <c r="T1652" s="154">
        <v>0</v>
      </c>
      <c r="U1652" s="155">
        <v>0</v>
      </c>
      <c r="V1652" s="155">
        <v>0</v>
      </c>
      <c r="W1652" s="173">
        <v>0</v>
      </c>
      <c r="X1652" s="158">
        <v>0</v>
      </c>
      <c r="Y1652" s="208">
        <v>0</v>
      </c>
      <c r="Z1652" s="208">
        <v>0</v>
      </c>
      <c r="AA1652" s="208">
        <v>0</v>
      </c>
      <c r="AB1652" s="209">
        <v>0</v>
      </c>
      <c r="AC1652" s="155">
        <v>0</v>
      </c>
      <c r="AD1652" s="173">
        <v>0</v>
      </c>
    </row>
    <row r="1653" spans="1:30">
      <c r="A1653" s="175" t="s">
        <v>1455</v>
      </c>
      <c r="B1653" s="214" t="s">
        <v>1851</v>
      </c>
      <c r="C1653" s="214" t="s">
        <v>1657</v>
      </c>
      <c r="D1653" s="153">
        <v>0</v>
      </c>
      <c r="E1653" s="153">
        <v>0</v>
      </c>
      <c r="F1653" s="151">
        <v>0</v>
      </c>
      <c r="G1653" s="151">
        <v>0</v>
      </c>
      <c r="H1653" s="151">
        <v>0</v>
      </c>
      <c r="I1653" s="151">
        <v>0</v>
      </c>
      <c r="J1653" s="172">
        <v>0.9</v>
      </c>
      <c r="K1653" s="154">
        <v>0</v>
      </c>
      <c r="L1653" s="154">
        <v>0</v>
      </c>
      <c r="M1653" s="154">
        <v>0</v>
      </c>
      <c r="N1653" s="207">
        <v>0</v>
      </c>
      <c r="O1653" s="153">
        <v>0</v>
      </c>
      <c r="P1653" s="153">
        <v>0</v>
      </c>
      <c r="Q1653" s="151">
        <v>0</v>
      </c>
      <c r="R1653" s="151">
        <v>0</v>
      </c>
      <c r="S1653" s="154">
        <v>0</v>
      </c>
      <c r="T1653" s="154">
        <v>0</v>
      </c>
      <c r="U1653" s="155">
        <v>0</v>
      </c>
      <c r="V1653" s="155">
        <v>0</v>
      </c>
      <c r="W1653" s="173">
        <v>0</v>
      </c>
      <c r="X1653" s="158">
        <v>0</v>
      </c>
      <c r="Y1653" s="208">
        <v>0</v>
      </c>
      <c r="Z1653" s="208">
        <v>0</v>
      </c>
      <c r="AA1653" s="208">
        <v>0</v>
      </c>
      <c r="AB1653" s="209">
        <v>0</v>
      </c>
      <c r="AC1653" s="155">
        <v>0</v>
      </c>
      <c r="AD1653" s="173">
        <v>0</v>
      </c>
    </row>
    <row r="1654" spans="1:30">
      <c r="A1654" s="175" t="s">
        <v>1455</v>
      </c>
      <c r="B1654" s="214" t="s">
        <v>1851</v>
      </c>
      <c r="C1654" s="214" t="s">
        <v>1658</v>
      </c>
      <c r="D1654" s="153">
        <v>0</v>
      </c>
      <c r="E1654" s="153">
        <v>0</v>
      </c>
      <c r="F1654" s="151">
        <v>0</v>
      </c>
      <c r="G1654" s="151">
        <v>0</v>
      </c>
      <c r="H1654" s="151">
        <v>0</v>
      </c>
      <c r="I1654" s="151">
        <v>0</v>
      </c>
      <c r="J1654" s="172">
        <v>0.9</v>
      </c>
      <c r="K1654" s="154">
        <v>0</v>
      </c>
      <c r="L1654" s="154">
        <v>0</v>
      </c>
      <c r="M1654" s="154">
        <v>0</v>
      </c>
      <c r="N1654" s="207">
        <v>0</v>
      </c>
      <c r="O1654" s="153">
        <v>0</v>
      </c>
      <c r="P1654" s="153">
        <v>0</v>
      </c>
      <c r="Q1654" s="151">
        <v>0</v>
      </c>
      <c r="R1654" s="151">
        <v>0</v>
      </c>
      <c r="S1654" s="154">
        <v>0</v>
      </c>
      <c r="T1654" s="154">
        <v>0</v>
      </c>
      <c r="U1654" s="155">
        <v>0</v>
      </c>
      <c r="V1654" s="155">
        <v>0</v>
      </c>
      <c r="W1654" s="173">
        <v>0</v>
      </c>
      <c r="X1654" s="158">
        <v>0</v>
      </c>
      <c r="Y1654" s="208">
        <v>0</v>
      </c>
      <c r="Z1654" s="208">
        <v>0</v>
      </c>
      <c r="AA1654" s="208">
        <v>0</v>
      </c>
      <c r="AB1654" s="209">
        <v>0</v>
      </c>
      <c r="AC1654" s="155">
        <v>0</v>
      </c>
      <c r="AD1654" s="173">
        <v>0</v>
      </c>
    </row>
    <row r="1655" spans="1:30">
      <c r="A1655" s="175" t="s">
        <v>1455</v>
      </c>
      <c r="B1655" s="214" t="s">
        <v>1851</v>
      </c>
      <c r="C1655" s="214" t="s">
        <v>1659</v>
      </c>
      <c r="D1655" s="153">
        <v>0</v>
      </c>
      <c r="E1655" s="153">
        <v>0</v>
      </c>
      <c r="F1655" s="151">
        <v>0</v>
      </c>
      <c r="G1655" s="151">
        <v>0</v>
      </c>
      <c r="H1655" s="151">
        <v>0</v>
      </c>
      <c r="I1655" s="151">
        <v>0</v>
      </c>
      <c r="J1655" s="172">
        <v>0.9</v>
      </c>
      <c r="K1655" s="154">
        <v>0</v>
      </c>
      <c r="L1655" s="154">
        <v>0</v>
      </c>
      <c r="M1655" s="154">
        <v>0</v>
      </c>
      <c r="N1655" s="207">
        <v>0</v>
      </c>
      <c r="O1655" s="153">
        <v>0</v>
      </c>
      <c r="P1655" s="153">
        <v>0</v>
      </c>
      <c r="Q1655" s="151">
        <v>0</v>
      </c>
      <c r="R1655" s="151">
        <v>0</v>
      </c>
      <c r="S1655" s="154">
        <v>0</v>
      </c>
      <c r="T1655" s="154">
        <v>0</v>
      </c>
      <c r="U1655" s="155">
        <v>0</v>
      </c>
      <c r="V1655" s="155">
        <v>0</v>
      </c>
      <c r="W1655" s="173">
        <v>0</v>
      </c>
      <c r="X1655" s="158">
        <v>0</v>
      </c>
      <c r="Y1655" s="208">
        <v>0</v>
      </c>
      <c r="Z1655" s="208">
        <v>0</v>
      </c>
      <c r="AA1655" s="208">
        <v>0</v>
      </c>
      <c r="AB1655" s="209">
        <v>0</v>
      </c>
      <c r="AC1655" s="155">
        <v>0</v>
      </c>
      <c r="AD1655" s="173">
        <v>0</v>
      </c>
    </row>
    <row r="1656" spans="1:30">
      <c r="A1656" s="175" t="s">
        <v>1455</v>
      </c>
      <c r="B1656" s="214" t="s">
        <v>1851</v>
      </c>
      <c r="C1656" s="214" t="s">
        <v>1660</v>
      </c>
      <c r="D1656" s="153">
        <v>0</v>
      </c>
      <c r="E1656" s="153">
        <v>0</v>
      </c>
      <c r="F1656" s="151">
        <v>0</v>
      </c>
      <c r="G1656" s="151">
        <v>0</v>
      </c>
      <c r="H1656" s="151">
        <v>0</v>
      </c>
      <c r="I1656" s="151">
        <v>0</v>
      </c>
      <c r="J1656" s="172">
        <v>0.9</v>
      </c>
      <c r="K1656" s="154">
        <v>0</v>
      </c>
      <c r="L1656" s="154">
        <v>0</v>
      </c>
      <c r="M1656" s="154">
        <v>0</v>
      </c>
      <c r="N1656" s="207">
        <v>0</v>
      </c>
      <c r="O1656" s="153">
        <v>0</v>
      </c>
      <c r="P1656" s="153">
        <v>0</v>
      </c>
      <c r="Q1656" s="151">
        <v>0</v>
      </c>
      <c r="R1656" s="151">
        <v>0</v>
      </c>
      <c r="S1656" s="154">
        <v>0</v>
      </c>
      <c r="T1656" s="154">
        <v>0</v>
      </c>
      <c r="U1656" s="155">
        <v>0</v>
      </c>
      <c r="V1656" s="155">
        <v>0</v>
      </c>
      <c r="W1656" s="173">
        <v>0</v>
      </c>
      <c r="X1656" s="158">
        <v>0</v>
      </c>
      <c r="Y1656" s="208">
        <v>0</v>
      </c>
      <c r="Z1656" s="208">
        <v>0</v>
      </c>
      <c r="AA1656" s="208">
        <v>0</v>
      </c>
      <c r="AB1656" s="209">
        <v>0</v>
      </c>
      <c r="AC1656" s="155">
        <v>0</v>
      </c>
      <c r="AD1656" s="173">
        <v>0</v>
      </c>
    </row>
    <row r="1657" spans="1:30">
      <c r="A1657" s="175" t="s">
        <v>1455</v>
      </c>
      <c r="B1657" s="214" t="s">
        <v>1851</v>
      </c>
      <c r="C1657" s="214" t="s">
        <v>1661</v>
      </c>
      <c r="D1657" s="153">
        <v>22</v>
      </c>
      <c r="E1657" s="153">
        <v>21</v>
      </c>
      <c r="F1657" s="151">
        <v>23</v>
      </c>
      <c r="G1657" s="151">
        <v>23</v>
      </c>
      <c r="H1657" s="151">
        <v>23</v>
      </c>
      <c r="I1657" s="151">
        <v>21</v>
      </c>
      <c r="J1657" s="172">
        <v>0.9</v>
      </c>
      <c r="K1657" s="154">
        <v>0.954545454545455</v>
      </c>
      <c r="L1657" s="154">
        <v>1</v>
      </c>
      <c r="M1657" s="154">
        <v>0.91304347826087</v>
      </c>
      <c r="N1657" s="207">
        <v>568</v>
      </c>
      <c r="O1657" s="153">
        <v>528</v>
      </c>
      <c r="P1657" s="153">
        <v>21</v>
      </c>
      <c r="Q1657" s="151">
        <v>22</v>
      </c>
      <c r="R1657" s="151">
        <v>21</v>
      </c>
      <c r="S1657" s="154">
        <v>0.929577464788732</v>
      </c>
      <c r="T1657" s="154">
        <v>0.954545454545455</v>
      </c>
      <c r="U1657" s="155">
        <v>0.956521739130435</v>
      </c>
      <c r="V1657" s="155">
        <v>0.91304347826087</v>
      </c>
      <c r="W1657" s="173">
        <v>-0.00197628458498023</v>
      </c>
      <c r="X1657" s="158">
        <v>152</v>
      </c>
      <c r="Y1657" s="208">
        <v>144</v>
      </c>
      <c r="Z1657" s="208">
        <v>163</v>
      </c>
      <c r="AA1657" s="208">
        <v>152</v>
      </c>
      <c r="AB1657" s="209">
        <v>0.947368421052632</v>
      </c>
      <c r="AC1657" s="155">
        <v>0.932515337423313</v>
      </c>
      <c r="AD1657" s="173">
        <v>0.0148530836293187</v>
      </c>
    </row>
    <row r="1658" spans="1:30">
      <c r="A1658" s="175" t="s">
        <v>1455</v>
      </c>
      <c r="B1658" s="214" t="s">
        <v>1851</v>
      </c>
      <c r="C1658" s="214" t="s">
        <v>1662</v>
      </c>
      <c r="D1658" s="153">
        <v>0</v>
      </c>
      <c r="E1658" s="153">
        <v>0</v>
      </c>
      <c r="F1658" s="151">
        <v>0</v>
      </c>
      <c r="G1658" s="151">
        <v>0</v>
      </c>
      <c r="H1658" s="151">
        <v>0</v>
      </c>
      <c r="I1658" s="151">
        <v>0</v>
      </c>
      <c r="J1658" s="172">
        <v>0.9</v>
      </c>
      <c r="K1658" s="154">
        <v>0</v>
      </c>
      <c r="L1658" s="154">
        <v>0</v>
      </c>
      <c r="M1658" s="154">
        <v>0</v>
      </c>
      <c r="N1658" s="207">
        <v>0</v>
      </c>
      <c r="O1658" s="153">
        <v>0</v>
      </c>
      <c r="P1658" s="153">
        <v>0</v>
      </c>
      <c r="Q1658" s="151">
        <v>0</v>
      </c>
      <c r="R1658" s="151">
        <v>0</v>
      </c>
      <c r="S1658" s="154">
        <v>0</v>
      </c>
      <c r="T1658" s="154">
        <v>0</v>
      </c>
      <c r="U1658" s="155">
        <v>0</v>
      </c>
      <c r="V1658" s="155">
        <v>0</v>
      </c>
      <c r="W1658" s="173">
        <v>0</v>
      </c>
      <c r="X1658" s="158">
        <v>0</v>
      </c>
      <c r="Y1658" s="208">
        <v>0</v>
      </c>
      <c r="Z1658" s="208">
        <v>0</v>
      </c>
      <c r="AA1658" s="208">
        <v>0</v>
      </c>
      <c r="AB1658" s="209">
        <v>0</v>
      </c>
      <c r="AC1658" s="155">
        <v>0</v>
      </c>
      <c r="AD1658" s="173">
        <v>0</v>
      </c>
    </row>
    <row r="1659" spans="1:30">
      <c r="A1659" s="175" t="s">
        <v>1455</v>
      </c>
      <c r="B1659" s="214" t="s">
        <v>1854</v>
      </c>
      <c r="C1659" s="214" t="s">
        <v>1663</v>
      </c>
      <c r="D1659" s="153">
        <v>15</v>
      </c>
      <c r="E1659" s="153">
        <v>14</v>
      </c>
      <c r="F1659" s="151">
        <v>14</v>
      </c>
      <c r="G1659" s="151">
        <v>14</v>
      </c>
      <c r="H1659" s="151">
        <v>14</v>
      </c>
      <c r="I1659" s="151">
        <v>14</v>
      </c>
      <c r="J1659" s="172">
        <v>0.9</v>
      </c>
      <c r="K1659" s="154">
        <v>0.933333333333333</v>
      </c>
      <c r="L1659" s="154">
        <v>1</v>
      </c>
      <c r="M1659" s="154">
        <v>1</v>
      </c>
      <c r="N1659" s="207">
        <v>327</v>
      </c>
      <c r="O1659" s="153">
        <v>315</v>
      </c>
      <c r="P1659" s="153">
        <v>14</v>
      </c>
      <c r="Q1659" s="151">
        <v>14</v>
      </c>
      <c r="R1659" s="151">
        <v>14</v>
      </c>
      <c r="S1659" s="154">
        <v>0.963302752293578</v>
      </c>
      <c r="T1659" s="154">
        <v>0.933333333333333</v>
      </c>
      <c r="U1659" s="155">
        <v>1</v>
      </c>
      <c r="V1659" s="155">
        <v>1</v>
      </c>
      <c r="W1659" s="173">
        <v>-0.0666666666666667</v>
      </c>
      <c r="X1659" s="158">
        <v>95</v>
      </c>
      <c r="Y1659" s="208">
        <v>93</v>
      </c>
      <c r="Z1659" s="208">
        <v>95</v>
      </c>
      <c r="AA1659" s="208">
        <v>89</v>
      </c>
      <c r="AB1659" s="209">
        <v>0.978947368421053</v>
      </c>
      <c r="AC1659" s="155">
        <v>0.936842105263158</v>
      </c>
      <c r="AD1659" s="173">
        <v>0.0421052631578948</v>
      </c>
    </row>
    <row r="1660" spans="1:30">
      <c r="A1660" s="175" t="s">
        <v>1455</v>
      </c>
      <c r="B1660" s="214" t="s">
        <v>1851</v>
      </c>
      <c r="C1660" s="214" t="s">
        <v>1664</v>
      </c>
      <c r="D1660" s="153">
        <v>22</v>
      </c>
      <c r="E1660" s="153">
        <v>21</v>
      </c>
      <c r="F1660" s="151">
        <v>24</v>
      </c>
      <c r="G1660" s="151">
        <v>23</v>
      </c>
      <c r="H1660" s="151">
        <v>23</v>
      </c>
      <c r="I1660" s="151">
        <v>21</v>
      </c>
      <c r="J1660" s="172">
        <v>0.9</v>
      </c>
      <c r="K1660" s="154">
        <v>0.954545454545455</v>
      </c>
      <c r="L1660" s="154">
        <v>0.958333333333333</v>
      </c>
      <c r="M1660" s="154">
        <v>0.91304347826087</v>
      </c>
      <c r="N1660" s="207">
        <v>542</v>
      </c>
      <c r="O1660" s="153">
        <v>506</v>
      </c>
      <c r="P1660" s="153">
        <v>21</v>
      </c>
      <c r="Q1660" s="151">
        <v>23</v>
      </c>
      <c r="R1660" s="151">
        <v>21</v>
      </c>
      <c r="S1660" s="154">
        <v>0.933579335793358</v>
      </c>
      <c r="T1660" s="154">
        <v>0.954545454545455</v>
      </c>
      <c r="U1660" s="155">
        <v>0.958333333333333</v>
      </c>
      <c r="V1660" s="155">
        <v>0.91304347826087</v>
      </c>
      <c r="W1660" s="173">
        <v>-0.00378787878787878</v>
      </c>
      <c r="X1660" s="158">
        <v>159</v>
      </c>
      <c r="Y1660" s="208">
        <v>153</v>
      </c>
      <c r="Z1660" s="208">
        <v>154</v>
      </c>
      <c r="AA1660" s="208">
        <v>143</v>
      </c>
      <c r="AB1660" s="209">
        <v>0.962264150943396</v>
      </c>
      <c r="AC1660" s="155">
        <v>0.928571428571429</v>
      </c>
      <c r="AD1660" s="173">
        <v>0.0336927223719676</v>
      </c>
    </row>
    <row r="1661" spans="1:30">
      <c r="A1661" s="175" t="s">
        <v>1455</v>
      </c>
      <c r="B1661" s="214" t="s">
        <v>1853</v>
      </c>
      <c r="C1661" s="214" t="s">
        <v>1665</v>
      </c>
      <c r="D1661" s="153">
        <v>32</v>
      </c>
      <c r="E1661" s="153">
        <v>32</v>
      </c>
      <c r="F1661" s="151">
        <v>30</v>
      </c>
      <c r="G1661" s="151">
        <v>30</v>
      </c>
      <c r="H1661" s="151">
        <v>31</v>
      </c>
      <c r="I1661" s="151">
        <v>31</v>
      </c>
      <c r="J1661" s="172">
        <v>0.9</v>
      </c>
      <c r="K1661" s="154">
        <v>1</v>
      </c>
      <c r="L1661" s="154">
        <v>1</v>
      </c>
      <c r="M1661" s="154">
        <v>1</v>
      </c>
      <c r="N1661" s="207">
        <v>721</v>
      </c>
      <c r="O1661" s="153">
        <v>718</v>
      </c>
      <c r="P1661" s="153">
        <v>31</v>
      </c>
      <c r="Q1661" s="151">
        <v>30</v>
      </c>
      <c r="R1661" s="151">
        <v>31</v>
      </c>
      <c r="S1661" s="154">
        <v>0.995839112343967</v>
      </c>
      <c r="T1661" s="154">
        <v>0.96875</v>
      </c>
      <c r="U1661" s="155">
        <v>1</v>
      </c>
      <c r="V1661" s="155">
        <v>1</v>
      </c>
      <c r="W1661" s="173">
        <v>-0.03125</v>
      </c>
      <c r="X1661" s="158">
        <v>212</v>
      </c>
      <c r="Y1661" s="208">
        <v>211</v>
      </c>
      <c r="Z1661" s="208">
        <v>202</v>
      </c>
      <c r="AA1661" s="208">
        <v>201</v>
      </c>
      <c r="AB1661" s="209">
        <v>0.995283018867924</v>
      </c>
      <c r="AC1661" s="155">
        <v>0.995049504950495</v>
      </c>
      <c r="AD1661" s="173">
        <v>0.000233513917429429</v>
      </c>
    </row>
    <row r="1662" spans="1:30">
      <c r="A1662" s="175" t="s">
        <v>1455</v>
      </c>
      <c r="B1662" s="214" t="s">
        <v>1853</v>
      </c>
      <c r="C1662" s="214" t="s">
        <v>1666</v>
      </c>
      <c r="D1662" s="153">
        <v>27</v>
      </c>
      <c r="E1662" s="153">
        <v>27</v>
      </c>
      <c r="F1662" s="151">
        <v>27</v>
      </c>
      <c r="G1662" s="151">
        <v>27</v>
      </c>
      <c r="H1662" s="151">
        <v>26</v>
      </c>
      <c r="I1662" s="151">
        <v>26</v>
      </c>
      <c r="J1662" s="172">
        <v>0.9</v>
      </c>
      <c r="K1662" s="154">
        <v>1</v>
      </c>
      <c r="L1662" s="154">
        <v>1</v>
      </c>
      <c r="M1662" s="154">
        <v>1</v>
      </c>
      <c r="N1662" s="207">
        <v>612</v>
      </c>
      <c r="O1662" s="153">
        <v>575</v>
      </c>
      <c r="P1662" s="153">
        <v>25</v>
      </c>
      <c r="Q1662" s="151">
        <v>24</v>
      </c>
      <c r="R1662" s="151">
        <v>26</v>
      </c>
      <c r="S1662" s="154">
        <v>0.939542483660131</v>
      </c>
      <c r="T1662" s="154">
        <v>0.925925925925926</v>
      </c>
      <c r="U1662" s="155">
        <v>0.888888888888889</v>
      </c>
      <c r="V1662" s="155">
        <v>1</v>
      </c>
      <c r="W1662" s="173">
        <v>0.0370370370370371</v>
      </c>
      <c r="X1662" s="158">
        <v>184</v>
      </c>
      <c r="Y1662" s="208">
        <v>170</v>
      </c>
      <c r="Z1662" s="208">
        <v>174</v>
      </c>
      <c r="AA1662" s="208">
        <v>160</v>
      </c>
      <c r="AB1662" s="209">
        <v>0.923913043478261</v>
      </c>
      <c r="AC1662" s="155">
        <v>0.919540229885057</v>
      </c>
      <c r="AD1662" s="173">
        <v>0.00437281359320341</v>
      </c>
    </row>
    <row r="1663" spans="1:30">
      <c r="A1663" s="175" t="s">
        <v>1455</v>
      </c>
      <c r="B1663" s="214" t="s">
        <v>1854</v>
      </c>
      <c r="C1663" s="214" t="s">
        <v>1667</v>
      </c>
      <c r="D1663" s="153">
        <v>43</v>
      </c>
      <c r="E1663" s="153">
        <v>40</v>
      </c>
      <c r="F1663" s="151">
        <v>41</v>
      </c>
      <c r="G1663" s="151">
        <v>38</v>
      </c>
      <c r="H1663" s="151">
        <v>41</v>
      </c>
      <c r="I1663" s="151">
        <v>39</v>
      </c>
      <c r="J1663" s="172">
        <v>0.9</v>
      </c>
      <c r="K1663" s="154">
        <v>0.930232558139535</v>
      </c>
      <c r="L1663" s="154">
        <v>0.926829268292683</v>
      </c>
      <c r="M1663" s="154">
        <v>0.951219512195122</v>
      </c>
      <c r="N1663" s="207">
        <v>959</v>
      </c>
      <c r="O1663" s="153">
        <v>863</v>
      </c>
      <c r="P1663" s="153">
        <v>39</v>
      </c>
      <c r="Q1663" s="151">
        <v>36</v>
      </c>
      <c r="R1663" s="151">
        <v>39</v>
      </c>
      <c r="S1663" s="154">
        <v>0.899895724713243</v>
      </c>
      <c r="T1663" s="154">
        <v>0.906976744186046</v>
      </c>
      <c r="U1663" s="155">
        <v>0.878048780487805</v>
      </c>
      <c r="V1663" s="155">
        <v>0.951219512195122</v>
      </c>
      <c r="W1663" s="173">
        <v>0.0289279636982416</v>
      </c>
      <c r="X1663" s="158">
        <v>285</v>
      </c>
      <c r="Y1663" s="208">
        <v>253</v>
      </c>
      <c r="Z1663" s="208">
        <v>281</v>
      </c>
      <c r="AA1663" s="208">
        <v>251</v>
      </c>
      <c r="AB1663" s="209">
        <v>0.887719298245614</v>
      </c>
      <c r="AC1663" s="155">
        <v>0.893238434163701</v>
      </c>
      <c r="AD1663" s="173">
        <v>-0.00551913591808706</v>
      </c>
    </row>
    <row r="1664" spans="1:30">
      <c r="A1664" s="175" t="s">
        <v>1455</v>
      </c>
      <c r="B1664" s="214" t="s">
        <v>1851</v>
      </c>
      <c r="C1664" s="214" t="s">
        <v>1668</v>
      </c>
      <c r="D1664" s="153">
        <v>27</v>
      </c>
      <c r="E1664" s="153">
        <v>27</v>
      </c>
      <c r="F1664" s="151">
        <v>33</v>
      </c>
      <c r="G1664" s="151">
        <v>33</v>
      </c>
      <c r="H1664" s="151">
        <v>32</v>
      </c>
      <c r="I1664" s="151">
        <v>32</v>
      </c>
      <c r="J1664" s="172">
        <v>0.9</v>
      </c>
      <c r="K1664" s="154">
        <v>1</v>
      </c>
      <c r="L1664" s="154">
        <v>1</v>
      </c>
      <c r="M1664" s="154">
        <v>1</v>
      </c>
      <c r="N1664" s="207">
        <v>683</v>
      </c>
      <c r="O1664" s="153">
        <v>676</v>
      </c>
      <c r="P1664" s="153">
        <v>27</v>
      </c>
      <c r="Q1664" s="151">
        <v>33</v>
      </c>
      <c r="R1664" s="151">
        <v>32</v>
      </c>
      <c r="S1664" s="154">
        <v>0.989751098096633</v>
      </c>
      <c r="T1664" s="154">
        <v>1</v>
      </c>
      <c r="U1664" s="155">
        <v>1</v>
      </c>
      <c r="V1664" s="155">
        <v>1</v>
      </c>
      <c r="W1664" s="173">
        <v>0</v>
      </c>
      <c r="X1664" s="158">
        <v>218</v>
      </c>
      <c r="Y1664" s="208">
        <v>216</v>
      </c>
      <c r="Z1664" s="208">
        <v>201</v>
      </c>
      <c r="AA1664" s="208">
        <v>200</v>
      </c>
      <c r="AB1664" s="209">
        <v>0.990825688073395</v>
      </c>
      <c r="AC1664" s="155">
        <v>0.995024875621891</v>
      </c>
      <c r="AD1664" s="173">
        <v>-0.00419918754849602</v>
      </c>
    </row>
    <row r="1665" spans="1:30">
      <c r="A1665" s="175" t="s">
        <v>1455</v>
      </c>
      <c r="B1665" s="214" t="s">
        <v>1851</v>
      </c>
      <c r="C1665" s="214" t="s">
        <v>1669</v>
      </c>
      <c r="D1665" s="153">
        <v>29</v>
      </c>
      <c r="E1665" s="153">
        <v>29</v>
      </c>
      <c r="F1665" s="151">
        <v>31</v>
      </c>
      <c r="G1665" s="151">
        <v>31</v>
      </c>
      <c r="H1665" s="151">
        <v>31</v>
      </c>
      <c r="I1665" s="151">
        <v>31</v>
      </c>
      <c r="J1665" s="172">
        <v>0.9</v>
      </c>
      <c r="K1665" s="154">
        <v>1</v>
      </c>
      <c r="L1665" s="154">
        <v>1</v>
      </c>
      <c r="M1665" s="154">
        <v>1</v>
      </c>
      <c r="N1665" s="207">
        <v>696</v>
      </c>
      <c r="O1665" s="153">
        <v>690</v>
      </c>
      <c r="P1665" s="153">
        <v>29</v>
      </c>
      <c r="Q1665" s="151">
        <v>31</v>
      </c>
      <c r="R1665" s="151">
        <v>31</v>
      </c>
      <c r="S1665" s="154">
        <v>0.991379310344828</v>
      </c>
      <c r="T1665" s="154">
        <v>1</v>
      </c>
      <c r="U1665" s="155">
        <v>1</v>
      </c>
      <c r="V1665" s="155">
        <v>1</v>
      </c>
      <c r="W1665" s="173">
        <v>0</v>
      </c>
      <c r="X1665" s="158">
        <v>203</v>
      </c>
      <c r="Y1665" s="208">
        <v>202</v>
      </c>
      <c r="Z1665" s="208">
        <v>204</v>
      </c>
      <c r="AA1665" s="208">
        <v>202</v>
      </c>
      <c r="AB1665" s="209">
        <v>0.995073891625616</v>
      </c>
      <c r="AC1665" s="155">
        <v>0.990196078431373</v>
      </c>
      <c r="AD1665" s="173">
        <v>0.00487781319424319</v>
      </c>
    </row>
    <row r="1666" spans="1:30">
      <c r="A1666" s="175" t="s">
        <v>1455</v>
      </c>
      <c r="B1666" s="214" t="s">
        <v>1854</v>
      </c>
      <c r="C1666" s="214" t="s">
        <v>1670</v>
      </c>
      <c r="D1666" s="153">
        <v>22</v>
      </c>
      <c r="E1666" s="153">
        <v>22</v>
      </c>
      <c r="F1666" s="151">
        <v>22</v>
      </c>
      <c r="G1666" s="151">
        <v>22</v>
      </c>
      <c r="H1666" s="151">
        <v>24</v>
      </c>
      <c r="I1666" s="151">
        <v>24</v>
      </c>
      <c r="J1666" s="172">
        <v>0.9</v>
      </c>
      <c r="K1666" s="154">
        <v>1</v>
      </c>
      <c r="L1666" s="154">
        <v>1</v>
      </c>
      <c r="M1666" s="154">
        <v>1</v>
      </c>
      <c r="N1666" s="207">
        <v>545</v>
      </c>
      <c r="O1666" s="153">
        <v>541</v>
      </c>
      <c r="P1666" s="153">
        <v>22</v>
      </c>
      <c r="Q1666" s="151">
        <v>22</v>
      </c>
      <c r="R1666" s="151">
        <v>24</v>
      </c>
      <c r="S1666" s="154">
        <v>0.992660550458716</v>
      </c>
      <c r="T1666" s="154">
        <v>1</v>
      </c>
      <c r="U1666" s="155">
        <v>1</v>
      </c>
      <c r="V1666" s="155">
        <v>1</v>
      </c>
      <c r="W1666" s="173">
        <v>0</v>
      </c>
      <c r="X1666" s="158">
        <v>158</v>
      </c>
      <c r="Y1666" s="208">
        <v>158</v>
      </c>
      <c r="Z1666" s="208">
        <v>163</v>
      </c>
      <c r="AA1666" s="208">
        <v>159</v>
      </c>
      <c r="AB1666" s="209">
        <v>1</v>
      </c>
      <c r="AC1666" s="155">
        <v>0.975460122699387</v>
      </c>
      <c r="AD1666" s="173">
        <v>0.0245398773006135</v>
      </c>
    </row>
    <row r="1667" spans="1:30">
      <c r="A1667" s="175" t="s">
        <v>1455</v>
      </c>
      <c r="B1667" s="214" t="s">
        <v>1854</v>
      </c>
      <c r="C1667" s="214" t="s">
        <v>1671</v>
      </c>
      <c r="D1667" s="153">
        <v>46</v>
      </c>
      <c r="E1667" s="153">
        <v>44</v>
      </c>
      <c r="F1667" s="151">
        <v>50</v>
      </c>
      <c r="G1667" s="151">
        <v>47</v>
      </c>
      <c r="H1667" s="151">
        <v>47</v>
      </c>
      <c r="I1667" s="151">
        <v>46</v>
      </c>
      <c r="J1667" s="172">
        <v>0.9</v>
      </c>
      <c r="K1667" s="154">
        <v>0.956521739130435</v>
      </c>
      <c r="L1667" s="154">
        <v>0.94</v>
      </c>
      <c r="M1667" s="154">
        <v>0.978723404255319</v>
      </c>
      <c r="N1667" s="207">
        <v>1120</v>
      </c>
      <c r="O1667" s="153">
        <v>1075</v>
      </c>
      <c r="P1667" s="153">
        <v>44</v>
      </c>
      <c r="Q1667" s="151">
        <v>44</v>
      </c>
      <c r="R1667" s="151">
        <v>46</v>
      </c>
      <c r="S1667" s="154">
        <v>0.959821428571429</v>
      </c>
      <c r="T1667" s="154">
        <v>0.956521739130435</v>
      </c>
      <c r="U1667" s="155">
        <v>0.88</v>
      </c>
      <c r="V1667" s="155">
        <v>0.978723404255319</v>
      </c>
      <c r="W1667" s="173">
        <v>0.0765217391304348</v>
      </c>
      <c r="X1667" s="158">
        <v>334</v>
      </c>
      <c r="Y1667" s="208">
        <v>320</v>
      </c>
      <c r="Z1667" s="208">
        <v>319</v>
      </c>
      <c r="AA1667" s="208">
        <v>310</v>
      </c>
      <c r="AB1667" s="209">
        <v>0.958083832335329</v>
      </c>
      <c r="AC1667" s="155">
        <v>0.971786833855799</v>
      </c>
      <c r="AD1667" s="173">
        <v>-0.01370300152047</v>
      </c>
    </row>
    <row r="1668" spans="1:30">
      <c r="A1668" s="175" t="s">
        <v>1455</v>
      </c>
      <c r="B1668" s="214" t="s">
        <v>1854</v>
      </c>
      <c r="C1668" s="214" t="s">
        <v>1672</v>
      </c>
      <c r="D1668" s="153">
        <v>27</v>
      </c>
      <c r="E1668" s="153">
        <v>27</v>
      </c>
      <c r="F1668" s="151">
        <v>30</v>
      </c>
      <c r="G1668" s="151">
        <v>30</v>
      </c>
      <c r="H1668" s="151">
        <v>32</v>
      </c>
      <c r="I1668" s="151">
        <v>32</v>
      </c>
      <c r="J1668" s="172">
        <v>0.9</v>
      </c>
      <c r="K1668" s="154">
        <v>1</v>
      </c>
      <c r="L1668" s="154">
        <v>1</v>
      </c>
      <c r="M1668" s="154">
        <v>1</v>
      </c>
      <c r="N1668" s="207">
        <v>710</v>
      </c>
      <c r="O1668" s="153">
        <v>682</v>
      </c>
      <c r="P1668" s="153">
        <v>27</v>
      </c>
      <c r="Q1668" s="151">
        <v>30</v>
      </c>
      <c r="R1668" s="151">
        <v>31</v>
      </c>
      <c r="S1668" s="154">
        <v>0.96056338028169</v>
      </c>
      <c r="T1668" s="154">
        <v>1</v>
      </c>
      <c r="U1668" s="155">
        <v>1</v>
      </c>
      <c r="V1668" s="155">
        <v>0.96875</v>
      </c>
      <c r="W1668" s="173">
        <v>0</v>
      </c>
      <c r="X1668" s="158">
        <v>203</v>
      </c>
      <c r="Y1668" s="208">
        <v>200</v>
      </c>
      <c r="Z1668" s="208">
        <v>203</v>
      </c>
      <c r="AA1668" s="208">
        <v>199</v>
      </c>
      <c r="AB1668" s="209">
        <v>0.985221674876847</v>
      </c>
      <c r="AC1668" s="155">
        <v>0.980295566502463</v>
      </c>
      <c r="AD1668" s="173">
        <v>0.00492610837438423</v>
      </c>
    </row>
    <row r="1669" spans="1:30">
      <c r="A1669" s="175" t="s">
        <v>1455</v>
      </c>
      <c r="B1669" s="214" t="s">
        <v>1851</v>
      </c>
      <c r="C1669" s="214" t="s">
        <v>1673</v>
      </c>
      <c r="D1669" s="153">
        <v>27</v>
      </c>
      <c r="E1669" s="153">
        <v>27</v>
      </c>
      <c r="F1669" s="151">
        <v>29</v>
      </c>
      <c r="G1669" s="151">
        <v>28</v>
      </c>
      <c r="H1669" s="151">
        <v>27</v>
      </c>
      <c r="I1669" s="151">
        <v>24</v>
      </c>
      <c r="J1669" s="172">
        <v>0.9</v>
      </c>
      <c r="K1669" s="154">
        <v>1</v>
      </c>
      <c r="L1669" s="154">
        <v>0.96551724137931</v>
      </c>
      <c r="M1669" s="154">
        <v>0.888888888888889</v>
      </c>
      <c r="N1669" s="207">
        <v>650</v>
      </c>
      <c r="O1669" s="153">
        <v>604</v>
      </c>
      <c r="P1669" s="153">
        <v>27</v>
      </c>
      <c r="Q1669" s="151">
        <v>28</v>
      </c>
      <c r="R1669" s="151">
        <v>24</v>
      </c>
      <c r="S1669" s="154">
        <v>0.929230769230769</v>
      </c>
      <c r="T1669" s="154">
        <v>1</v>
      </c>
      <c r="U1669" s="155">
        <v>0.96551724137931</v>
      </c>
      <c r="V1669" s="155">
        <v>0.888888888888889</v>
      </c>
      <c r="W1669" s="173">
        <v>0.0344827586206896</v>
      </c>
      <c r="X1669" s="158">
        <v>194</v>
      </c>
      <c r="Y1669" s="208">
        <v>185</v>
      </c>
      <c r="Z1669" s="208">
        <v>185</v>
      </c>
      <c r="AA1669" s="208">
        <v>180</v>
      </c>
      <c r="AB1669" s="209">
        <v>0.95360824742268</v>
      </c>
      <c r="AC1669" s="155">
        <v>0.972972972972973</v>
      </c>
      <c r="AD1669" s="173">
        <v>-0.0193647255502926</v>
      </c>
    </row>
    <row r="1670" spans="1:30">
      <c r="A1670" s="175" t="s">
        <v>1455</v>
      </c>
      <c r="B1670" s="214" t="s">
        <v>1851</v>
      </c>
      <c r="C1670" s="214" t="s">
        <v>1674</v>
      </c>
      <c r="D1670" s="153">
        <v>38</v>
      </c>
      <c r="E1670" s="153">
        <v>36</v>
      </c>
      <c r="F1670" s="151">
        <v>33</v>
      </c>
      <c r="G1670" s="151">
        <v>30</v>
      </c>
      <c r="H1670" s="151">
        <v>36</v>
      </c>
      <c r="I1670" s="151">
        <v>34</v>
      </c>
      <c r="J1670" s="172">
        <v>0.9</v>
      </c>
      <c r="K1670" s="154">
        <v>0.947368421052632</v>
      </c>
      <c r="L1670" s="154">
        <v>0.909090909090909</v>
      </c>
      <c r="M1670" s="154">
        <v>0.944444444444444</v>
      </c>
      <c r="N1670" s="207">
        <v>810</v>
      </c>
      <c r="O1670" s="153">
        <v>746</v>
      </c>
      <c r="P1670" s="153">
        <v>36</v>
      </c>
      <c r="Q1670" s="151">
        <v>30</v>
      </c>
      <c r="R1670" s="151">
        <v>34</v>
      </c>
      <c r="S1670" s="154">
        <v>0.920987654320988</v>
      </c>
      <c r="T1670" s="154">
        <v>0.947368421052632</v>
      </c>
      <c r="U1670" s="155">
        <v>0.909090909090909</v>
      </c>
      <c r="V1670" s="155">
        <v>0.944444444444444</v>
      </c>
      <c r="W1670" s="173">
        <v>0.0382775119617225</v>
      </c>
      <c r="X1670" s="158">
        <v>240</v>
      </c>
      <c r="Y1670" s="208">
        <v>224</v>
      </c>
      <c r="Z1670" s="208">
        <v>238</v>
      </c>
      <c r="AA1670" s="208">
        <v>219</v>
      </c>
      <c r="AB1670" s="209">
        <v>0.933333333333333</v>
      </c>
      <c r="AC1670" s="155">
        <v>0.920168067226891</v>
      </c>
      <c r="AD1670" s="173">
        <v>0.0131652661064426</v>
      </c>
    </row>
    <row r="1671" spans="1:30">
      <c r="A1671" s="175" t="s">
        <v>1455</v>
      </c>
      <c r="B1671" s="214" t="s">
        <v>1851</v>
      </c>
      <c r="C1671" s="214" t="s">
        <v>1675</v>
      </c>
      <c r="D1671" s="153">
        <v>39</v>
      </c>
      <c r="E1671" s="153">
        <v>39</v>
      </c>
      <c r="F1671" s="151">
        <v>38</v>
      </c>
      <c r="G1671" s="151">
        <v>38</v>
      </c>
      <c r="H1671" s="151">
        <v>38</v>
      </c>
      <c r="I1671" s="151">
        <v>38</v>
      </c>
      <c r="J1671" s="172">
        <v>0.9</v>
      </c>
      <c r="K1671" s="154">
        <v>1</v>
      </c>
      <c r="L1671" s="154">
        <v>1</v>
      </c>
      <c r="M1671" s="154">
        <v>1</v>
      </c>
      <c r="N1671" s="207">
        <v>892</v>
      </c>
      <c r="O1671" s="153">
        <v>889</v>
      </c>
      <c r="P1671" s="153">
        <v>39</v>
      </c>
      <c r="Q1671" s="151">
        <v>38</v>
      </c>
      <c r="R1671" s="151">
        <v>38</v>
      </c>
      <c r="S1671" s="154">
        <v>0.996636771300448</v>
      </c>
      <c r="T1671" s="154">
        <v>1</v>
      </c>
      <c r="U1671" s="155">
        <v>1</v>
      </c>
      <c r="V1671" s="155">
        <v>1</v>
      </c>
      <c r="W1671" s="173">
        <v>0</v>
      </c>
      <c r="X1671" s="158">
        <v>260</v>
      </c>
      <c r="Y1671" s="208">
        <v>259</v>
      </c>
      <c r="Z1671" s="208">
        <v>258</v>
      </c>
      <c r="AA1671" s="208">
        <v>256</v>
      </c>
      <c r="AB1671" s="209">
        <v>0.996153846153846</v>
      </c>
      <c r="AC1671" s="155">
        <v>0.992248062015504</v>
      </c>
      <c r="AD1671" s="173">
        <v>0.00390578413834231</v>
      </c>
    </row>
    <row r="1672" spans="1:30">
      <c r="A1672" s="175" t="s">
        <v>1455</v>
      </c>
      <c r="B1672" s="214" t="s">
        <v>1854</v>
      </c>
      <c r="C1672" s="214" t="s">
        <v>1676</v>
      </c>
      <c r="D1672" s="153">
        <v>43</v>
      </c>
      <c r="E1672" s="153">
        <v>42</v>
      </c>
      <c r="F1672" s="151">
        <v>47</v>
      </c>
      <c r="G1672" s="151">
        <v>47</v>
      </c>
      <c r="H1672" s="151">
        <v>40</v>
      </c>
      <c r="I1672" s="151">
        <v>40</v>
      </c>
      <c r="J1672" s="172">
        <v>0.9</v>
      </c>
      <c r="K1672" s="154">
        <v>0.976744186046512</v>
      </c>
      <c r="L1672" s="154">
        <v>1</v>
      </c>
      <c r="M1672" s="154">
        <v>1</v>
      </c>
      <c r="N1672" s="207">
        <v>1024</v>
      </c>
      <c r="O1672" s="153">
        <v>950</v>
      </c>
      <c r="P1672" s="153">
        <v>40</v>
      </c>
      <c r="Q1672" s="151">
        <v>45</v>
      </c>
      <c r="R1672" s="151">
        <v>37</v>
      </c>
      <c r="S1672" s="154">
        <v>0.927734375</v>
      </c>
      <c r="T1672" s="154">
        <v>0.930232558139535</v>
      </c>
      <c r="U1672" s="155">
        <v>0.957446808510638</v>
      </c>
      <c r="V1672" s="155">
        <v>0.925</v>
      </c>
      <c r="W1672" s="173">
        <v>-0.0272142503711035</v>
      </c>
      <c r="X1672" s="158">
        <v>314</v>
      </c>
      <c r="Y1672" s="208">
        <v>292</v>
      </c>
      <c r="Z1672" s="208">
        <v>289</v>
      </c>
      <c r="AA1672" s="208">
        <v>271</v>
      </c>
      <c r="AB1672" s="209">
        <v>0.929936305732484</v>
      </c>
      <c r="AC1672" s="155">
        <v>0.937716262975779</v>
      </c>
      <c r="AD1672" s="173">
        <v>-0.0077799572432945</v>
      </c>
    </row>
    <row r="1673" spans="1:30">
      <c r="A1673" s="175" t="s">
        <v>1455</v>
      </c>
      <c r="B1673" s="214" t="s">
        <v>1851</v>
      </c>
      <c r="C1673" s="214" t="s">
        <v>1677</v>
      </c>
      <c r="D1673" s="153">
        <v>26</v>
      </c>
      <c r="E1673" s="153">
        <v>26</v>
      </c>
      <c r="F1673" s="151">
        <v>26</v>
      </c>
      <c r="G1673" s="151">
        <v>26</v>
      </c>
      <c r="H1673" s="151">
        <v>27</v>
      </c>
      <c r="I1673" s="151">
        <v>26</v>
      </c>
      <c r="J1673" s="172">
        <v>0.9</v>
      </c>
      <c r="K1673" s="154">
        <v>1</v>
      </c>
      <c r="L1673" s="154">
        <v>1</v>
      </c>
      <c r="M1673" s="154">
        <v>0.962962962962963</v>
      </c>
      <c r="N1673" s="207">
        <v>600</v>
      </c>
      <c r="O1673" s="153">
        <v>577</v>
      </c>
      <c r="P1673" s="153">
        <v>26</v>
      </c>
      <c r="Q1673" s="151">
        <v>26</v>
      </c>
      <c r="R1673" s="151">
        <v>26</v>
      </c>
      <c r="S1673" s="154">
        <v>0.961666666666667</v>
      </c>
      <c r="T1673" s="154">
        <v>1</v>
      </c>
      <c r="U1673" s="155">
        <v>1</v>
      </c>
      <c r="V1673" s="155">
        <v>0.962962962962963</v>
      </c>
      <c r="W1673" s="173">
        <v>0</v>
      </c>
      <c r="X1673" s="158">
        <v>183</v>
      </c>
      <c r="Y1673" s="208">
        <v>180</v>
      </c>
      <c r="Z1673" s="208">
        <v>167</v>
      </c>
      <c r="AA1673" s="208">
        <v>159</v>
      </c>
      <c r="AB1673" s="209">
        <v>0.983606557377049</v>
      </c>
      <c r="AC1673" s="155">
        <v>0.952095808383233</v>
      </c>
      <c r="AD1673" s="173">
        <v>0.0315107489938157</v>
      </c>
    </row>
    <row r="1674" spans="1:30">
      <c r="A1674" s="175" t="s">
        <v>1455</v>
      </c>
      <c r="B1674" s="214" t="s">
        <v>1851</v>
      </c>
      <c r="C1674" s="214" t="s">
        <v>1678</v>
      </c>
      <c r="D1674" s="153">
        <v>28</v>
      </c>
      <c r="E1674" s="153">
        <v>26</v>
      </c>
      <c r="F1674" s="151">
        <v>26</v>
      </c>
      <c r="G1674" s="151">
        <v>25</v>
      </c>
      <c r="H1674" s="151">
        <v>26</v>
      </c>
      <c r="I1674" s="151">
        <v>25</v>
      </c>
      <c r="J1674" s="172">
        <v>0.9</v>
      </c>
      <c r="K1674" s="154">
        <v>0.928571428571429</v>
      </c>
      <c r="L1674" s="154">
        <v>0.961538461538462</v>
      </c>
      <c r="M1674" s="154">
        <v>0.961538461538462</v>
      </c>
      <c r="N1674" s="207">
        <v>634</v>
      </c>
      <c r="O1674" s="153">
        <v>614</v>
      </c>
      <c r="P1674" s="153">
        <v>26</v>
      </c>
      <c r="Q1674" s="151">
        <v>25</v>
      </c>
      <c r="R1674" s="151">
        <v>25</v>
      </c>
      <c r="S1674" s="154">
        <v>0.968454258675079</v>
      </c>
      <c r="T1674" s="154">
        <v>0.928571428571429</v>
      </c>
      <c r="U1674" s="155">
        <v>0.961538461538462</v>
      </c>
      <c r="V1674" s="155">
        <v>0.961538461538462</v>
      </c>
      <c r="W1674" s="173">
        <v>-0.032967032967033</v>
      </c>
      <c r="X1674" s="158">
        <v>189</v>
      </c>
      <c r="Y1674" s="208">
        <v>181</v>
      </c>
      <c r="Z1674" s="208">
        <v>185</v>
      </c>
      <c r="AA1674" s="208">
        <v>179</v>
      </c>
      <c r="AB1674" s="209">
        <v>0.957671957671958</v>
      </c>
      <c r="AC1674" s="155">
        <v>0.967567567567568</v>
      </c>
      <c r="AD1674" s="173">
        <v>-0.00989560989560989</v>
      </c>
    </row>
    <row r="1675" spans="1:30">
      <c r="A1675" s="175" t="s">
        <v>1455</v>
      </c>
      <c r="B1675" s="214" t="s">
        <v>1851</v>
      </c>
      <c r="C1675" s="214" t="s">
        <v>1679</v>
      </c>
      <c r="D1675" s="153">
        <v>29</v>
      </c>
      <c r="E1675" s="153">
        <v>29</v>
      </c>
      <c r="F1675" s="151">
        <v>28</v>
      </c>
      <c r="G1675" s="151">
        <v>28</v>
      </c>
      <c r="H1675" s="151">
        <v>29</v>
      </c>
      <c r="I1675" s="151">
        <v>29</v>
      </c>
      <c r="J1675" s="172">
        <v>0.9</v>
      </c>
      <c r="K1675" s="154">
        <v>1</v>
      </c>
      <c r="L1675" s="154">
        <v>1</v>
      </c>
      <c r="M1675" s="154">
        <v>1</v>
      </c>
      <c r="N1675" s="207">
        <v>732</v>
      </c>
      <c r="O1675" s="153">
        <v>702</v>
      </c>
      <c r="P1675" s="153">
        <v>29</v>
      </c>
      <c r="Q1675" s="151">
        <v>27</v>
      </c>
      <c r="R1675" s="151">
        <v>28</v>
      </c>
      <c r="S1675" s="154">
        <v>0.959016393442623</v>
      </c>
      <c r="T1675" s="154">
        <v>1</v>
      </c>
      <c r="U1675" s="155">
        <v>0.964285714285714</v>
      </c>
      <c r="V1675" s="155">
        <v>0.96551724137931</v>
      </c>
      <c r="W1675" s="173">
        <v>0.0357142857142857</v>
      </c>
      <c r="X1675" s="158">
        <v>214</v>
      </c>
      <c r="Y1675" s="208">
        <v>209</v>
      </c>
      <c r="Z1675" s="208">
        <v>217</v>
      </c>
      <c r="AA1675" s="208">
        <v>210</v>
      </c>
      <c r="AB1675" s="209">
        <v>0.976635514018692</v>
      </c>
      <c r="AC1675" s="155">
        <v>0.967741935483871</v>
      </c>
      <c r="AD1675" s="173">
        <v>0.00889357853482065</v>
      </c>
    </row>
    <row r="1676" spans="1:30">
      <c r="A1676" s="175" t="s">
        <v>1455</v>
      </c>
      <c r="B1676" s="214" t="s">
        <v>1851</v>
      </c>
      <c r="C1676" s="214" t="s">
        <v>1680</v>
      </c>
      <c r="D1676" s="153">
        <v>28</v>
      </c>
      <c r="E1676" s="153">
        <v>28</v>
      </c>
      <c r="F1676" s="151">
        <v>27</v>
      </c>
      <c r="G1676" s="151">
        <v>27</v>
      </c>
      <c r="H1676" s="151">
        <v>28</v>
      </c>
      <c r="I1676" s="151">
        <v>28</v>
      </c>
      <c r="J1676" s="172">
        <v>0.9</v>
      </c>
      <c r="K1676" s="154">
        <v>1</v>
      </c>
      <c r="L1676" s="154">
        <v>1</v>
      </c>
      <c r="M1676" s="154">
        <v>1</v>
      </c>
      <c r="N1676" s="207">
        <v>672</v>
      </c>
      <c r="O1676" s="153">
        <v>645</v>
      </c>
      <c r="P1676" s="153">
        <v>28</v>
      </c>
      <c r="Q1676" s="151">
        <v>27</v>
      </c>
      <c r="R1676" s="151">
        <v>28</v>
      </c>
      <c r="S1676" s="154">
        <v>0.959821428571429</v>
      </c>
      <c r="T1676" s="154">
        <v>1</v>
      </c>
      <c r="U1676" s="155">
        <v>1</v>
      </c>
      <c r="V1676" s="155">
        <v>1</v>
      </c>
      <c r="W1676" s="173">
        <v>0</v>
      </c>
      <c r="X1676" s="158">
        <v>193</v>
      </c>
      <c r="Y1676" s="208">
        <v>191</v>
      </c>
      <c r="Z1676" s="208">
        <v>190</v>
      </c>
      <c r="AA1676" s="208">
        <v>185</v>
      </c>
      <c r="AB1676" s="209">
        <v>0.989637305699482</v>
      </c>
      <c r="AC1676" s="155">
        <v>0.973684210526316</v>
      </c>
      <c r="AD1676" s="173">
        <v>0.015953095173166</v>
      </c>
    </row>
    <row r="1677" spans="1:30">
      <c r="A1677" s="175" t="s">
        <v>1455</v>
      </c>
      <c r="B1677" s="214" t="s">
        <v>1851</v>
      </c>
      <c r="C1677" s="214" t="s">
        <v>1681</v>
      </c>
      <c r="D1677" s="153">
        <v>35</v>
      </c>
      <c r="E1677" s="153">
        <v>35</v>
      </c>
      <c r="F1677" s="151">
        <v>36</v>
      </c>
      <c r="G1677" s="151">
        <v>36</v>
      </c>
      <c r="H1677" s="151">
        <v>34</v>
      </c>
      <c r="I1677" s="151">
        <v>33</v>
      </c>
      <c r="J1677" s="172">
        <v>0.9</v>
      </c>
      <c r="K1677" s="154">
        <v>1</v>
      </c>
      <c r="L1677" s="154">
        <v>1</v>
      </c>
      <c r="M1677" s="154">
        <v>0.970588235294118</v>
      </c>
      <c r="N1677" s="207">
        <v>858</v>
      </c>
      <c r="O1677" s="153">
        <v>826</v>
      </c>
      <c r="P1677" s="153">
        <v>35</v>
      </c>
      <c r="Q1677" s="151">
        <v>36</v>
      </c>
      <c r="R1677" s="151">
        <v>33</v>
      </c>
      <c r="S1677" s="154">
        <v>0.962703962703963</v>
      </c>
      <c r="T1677" s="154">
        <v>1</v>
      </c>
      <c r="U1677" s="155">
        <v>1</v>
      </c>
      <c r="V1677" s="155">
        <v>0.970588235294118</v>
      </c>
      <c r="W1677" s="173">
        <v>0</v>
      </c>
      <c r="X1677" s="158">
        <v>240</v>
      </c>
      <c r="Y1677" s="208">
        <v>235</v>
      </c>
      <c r="Z1677" s="208">
        <v>244</v>
      </c>
      <c r="AA1677" s="208">
        <v>234</v>
      </c>
      <c r="AB1677" s="209">
        <v>0.979166666666667</v>
      </c>
      <c r="AC1677" s="155">
        <v>0.959016393442623</v>
      </c>
      <c r="AD1677" s="173">
        <v>0.0201502732240437</v>
      </c>
    </row>
    <row r="1678" spans="1:30">
      <c r="A1678" s="175" t="s">
        <v>1455</v>
      </c>
      <c r="B1678" s="214" t="s">
        <v>1854</v>
      </c>
      <c r="C1678" s="214" t="s">
        <v>1682</v>
      </c>
      <c r="D1678" s="153">
        <v>38</v>
      </c>
      <c r="E1678" s="153">
        <v>38</v>
      </c>
      <c r="F1678" s="151">
        <v>36</v>
      </c>
      <c r="G1678" s="151">
        <v>35</v>
      </c>
      <c r="H1678" s="151">
        <v>37</v>
      </c>
      <c r="I1678" s="151">
        <v>37</v>
      </c>
      <c r="J1678" s="172">
        <v>0.9</v>
      </c>
      <c r="K1678" s="154">
        <v>1</v>
      </c>
      <c r="L1678" s="154">
        <v>0.972222222222222</v>
      </c>
      <c r="M1678" s="154">
        <v>1</v>
      </c>
      <c r="N1678" s="207">
        <v>911</v>
      </c>
      <c r="O1678" s="153">
        <v>844</v>
      </c>
      <c r="P1678" s="153">
        <v>38</v>
      </c>
      <c r="Q1678" s="151">
        <v>34</v>
      </c>
      <c r="R1678" s="151">
        <v>37</v>
      </c>
      <c r="S1678" s="154">
        <v>0.926454445664105</v>
      </c>
      <c r="T1678" s="154">
        <v>1</v>
      </c>
      <c r="U1678" s="155">
        <v>0.944444444444444</v>
      </c>
      <c r="V1678" s="155">
        <v>1</v>
      </c>
      <c r="W1678" s="173">
        <v>0.0555555555555556</v>
      </c>
      <c r="X1678" s="158">
        <v>257</v>
      </c>
      <c r="Y1678" s="208">
        <v>240</v>
      </c>
      <c r="Z1678" s="208">
        <v>264</v>
      </c>
      <c r="AA1678" s="208">
        <v>240</v>
      </c>
      <c r="AB1678" s="209">
        <v>0.933852140077821</v>
      </c>
      <c r="AC1678" s="155">
        <v>0.909090909090909</v>
      </c>
      <c r="AD1678" s="173">
        <v>0.024761230986912</v>
      </c>
    </row>
    <row r="1679" spans="1:30">
      <c r="A1679" s="175" t="s">
        <v>1455</v>
      </c>
      <c r="B1679" s="214" t="s">
        <v>1853</v>
      </c>
      <c r="C1679" s="214" t="s">
        <v>1683</v>
      </c>
      <c r="D1679" s="153">
        <v>43</v>
      </c>
      <c r="E1679" s="153">
        <v>42</v>
      </c>
      <c r="F1679" s="151">
        <v>39</v>
      </c>
      <c r="G1679" s="151">
        <v>37</v>
      </c>
      <c r="H1679" s="151">
        <v>42</v>
      </c>
      <c r="I1679" s="151">
        <v>41</v>
      </c>
      <c r="J1679" s="172">
        <v>0.9</v>
      </c>
      <c r="K1679" s="154">
        <v>0.976744186046512</v>
      </c>
      <c r="L1679" s="154">
        <v>0.948717948717949</v>
      </c>
      <c r="M1679" s="154">
        <v>0.976190476190476</v>
      </c>
      <c r="N1679" s="207">
        <v>937</v>
      </c>
      <c r="O1679" s="153">
        <v>880</v>
      </c>
      <c r="P1679" s="153">
        <v>40</v>
      </c>
      <c r="Q1679" s="151">
        <v>37</v>
      </c>
      <c r="R1679" s="151">
        <v>40</v>
      </c>
      <c r="S1679" s="154">
        <v>0.939167556029883</v>
      </c>
      <c r="T1679" s="154">
        <v>0.930232558139535</v>
      </c>
      <c r="U1679" s="155">
        <v>0.948717948717949</v>
      </c>
      <c r="V1679" s="155">
        <v>0.952380952380952</v>
      </c>
      <c r="W1679" s="173">
        <v>-0.0184853905784138</v>
      </c>
      <c r="X1679" s="158">
        <v>281</v>
      </c>
      <c r="Y1679" s="208">
        <v>268</v>
      </c>
      <c r="Z1679" s="208">
        <v>272</v>
      </c>
      <c r="AA1679" s="208">
        <v>264</v>
      </c>
      <c r="AB1679" s="209">
        <v>0.953736654804271</v>
      </c>
      <c r="AC1679" s="155">
        <v>0.970588235294118</v>
      </c>
      <c r="AD1679" s="173">
        <v>-0.0168515804898471</v>
      </c>
    </row>
    <row r="1680" spans="1:30">
      <c r="A1680" s="175" t="s">
        <v>1455</v>
      </c>
      <c r="B1680" s="214" t="s">
        <v>1851</v>
      </c>
      <c r="C1680" s="214" t="s">
        <v>1684</v>
      </c>
      <c r="D1680" s="153">
        <v>38</v>
      </c>
      <c r="E1680" s="153">
        <v>38</v>
      </c>
      <c r="F1680" s="151">
        <v>37</v>
      </c>
      <c r="G1680" s="151">
        <v>37</v>
      </c>
      <c r="H1680" s="151">
        <v>37</v>
      </c>
      <c r="I1680" s="151">
        <v>37</v>
      </c>
      <c r="J1680" s="172">
        <v>0.9</v>
      </c>
      <c r="K1680" s="154">
        <v>1</v>
      </c>
      <c r="L1680" s="154">
        <v>1</v>
      </c>
      <c r="M1680" s="154">
        <v>1</v>
      </c>
      <c r="N1680" s="207">
        <v>852</v>
      </c>
      <c r="O1680" s="153">
        <v>828</v>
      </c>
      <c r="P1680" s="153">
        <v>36</v>
      </c>
      <c r="Q1680" s="151">
        <v>37</v>
      </c>
      <c r="R1680" s="151">
        <v>37</v>
      </c>
      <c r="S1680" s="154">
        <v>0.971830985915493</v>
      </c>
      <c r="T1680" s="154">
        <v>0.947368421052632</v>
      </c>
      <c r="U1680" s="155">
        <v>1</v>
      </c>
      <c r="V1680" s="155">
        <v>1</v>
      </c>
      <c r="W1680" s="173">
        <v>-0.0526315789473685</v>
      </c>
      <c r="X1680" s="158">
        <v>258</v>
      </c>
      <c r="Y1680" s="208">
        <v>247</v>
      </c>
      <c r="Z1680" s="208">
        <v>241</v>
      </c>
      <c r="AA1680" s="208">
        <v>234</v>
      </c>
      <c r="AB1680" s="209">
        <v>0.957364341085271</v>
      </c>
      <c r="AC1680" s="155">
        <v>0.970954356846473</v>
      </c>
      <c r="AD1680" s="173">
        <v>-0.0135900157612017</v>
      </c>
    </row>
    <row r="1681" spans="1:30">
      <c r="A1681" s="175" t="s">
        <v>1455</v>
      </c>
      <c r="B1681" s="214" t="s">
        <v>1851</v>
      </c>
      <c r="C1681" s="214" t="s">
        <v>1685</v>
      </c>
      <c r="D1681" s="153">
        <v>36</v>
      </c>
      <c r="E1681" s="153">
        <v>36</v>
      </c>
      <c r="F1681" s="151">
        <v>40</v>
      </c>
      <c r="G1681" s="151">
        <v>40</v>
      </c>
      <c r="H1681" s="151">
        <v>39</v>
      </c>
      <c r="I1681" s="151">
        <v>39</v>
      </c>
      <c r="J1681" s="172">
        <v>0.9</v>
      </c>
      <c r="K1681" s="154">
        <v>1</v>
      </c>
      <c r="L1681" s="154">
        <v>1</v>
      </c>
      <c r="M1681" s="154">
        <v>1</v>
      </c>
      <c r="N1681" s="207">
        <v>901</v>
      </c>
      <c r="O1681" s="153">
        <v>897</v>
      </c>
      <c r="P1681" s="153">
        <v>36</v>
      </c>
      <c r="Q1681" s="151">
        <v>40</v>
      </c>
      <c r="R1681" s="151">
        <v>39</v>
      </c>
      <c r="S1681" s="154">
        <v>0.995560488346282</v>
      </c>
      <c r="T1681" s="154">
        <v>1</v>
      </c>
      <c r="U1681" s="155">
        <v>1</v>
      </c>
      <c r="V1681" s="155">
        <v>1</v>
      </c>
      <c r="W1681" s="173">
        <v>0</v>
      </c>
      <c r="X1681" s="158">
        <v>271</v>
      </c>
      <c r="Y1681" s="208">
        <v>271</v>
      </c>
      <c r="Z1681" s="208">
        <v>257</v>
      </c>
      <c r="AA1681" s="208">
        <v>256</v>
      </c>
      <c r="AB1681" s="209">
        <v>1</v>
      </c>
      <c r="AC1681" s="155">
        <v>0.996108949416342</v>
      </c>
      <c r="AD1681" s="173">
        <v>0.00389105058365757</v>
      </c>
    </row>
    <row r="1682" spans="1:30">
      <c r="A1682" s="175" t="s">
        <v>1455</v>
      </c>
      <c r="B1682" s="214" t="s">
        <v>1851</v>
      </c>
      <c r="C1682" s="214" t="s">
        <v>1686</v>
      </c>
      <c r="D1682" s="153">
        <v>0</v>
      </c>
      <c r="E1682" s="153">
        <v>0</v>
      </c>
      <c r="F1682" s="151">
        <v>0</v>
      </c>
      <c r="G1682" s="151">
        <v>0</v>
      </c>
      <c r="H1682" s="151">
        <v>0</v>
      </c>
      <c r="I1682" s="151">
        <v>0</v>
      </c>
      <c r="J1682" s="172">
        <v>0.9</v>
      </c>
      <c r="K1682" s="154">
        <v>0</v>
      </c>
      <c r="L1682" s="154">
        <v>0</v>
      </c>
      <c r="M1682" s="154">
        <v>0</v>
      </c>
      <c r="N1682" s="207">
        <v>0</v>
      </c>
      <c r="O1682" s="153">
        <v>0</v>
      </c>
      <c r="P1682" s="153">
        <v>0</v>
      </c>
      <c r="Q1682" s="151">
        <v>0</v>
      </c>
      <c r="R1682" s="151">
        <v>0</v>
      </c>
      <c r="S1682" s="154">
        <v>0</v>
      </c>
      <c r="T1682" s="154">
        <v>0</v>
      </c>
      <c r="U1682" s="155">
        <v>0</v>
      </c>
      <c r="V1682" s="155">
        <v>0</v>
      </c>
      <c r="W1682" s="173">
        <v>0</v>
      </c>
      <c r="X1682" s="158">
        <v>0</v>
      </c>
      <c r="Y1682" s="208">
        <v>0</v>
      </c>
      <c r="Z1682" s="208">
        <v>0</v>
      </c>
      <c r="AA1682" s="208">
        <v>0</v>
      </c>
      <c r="AB1682" s="209">
        <v>0</v>
      </c>
      <c r="AC1682" s="155">
        <v>0</v>
      </c>
      <c r="AD1682" s="173">
        <v>0</v>
      </c>
    </row>
    <row r="1683" spans="1:30">
      <c r="A1683" s="175" t="s">
        <v>1455</v>
      </c>
      <c r="B1683" s="214" t="s">
        <v>1851</v>
      </c>
      <c r="C1683" s="214" t="s">
        <v>1687</v>
      </c>
      <c r="D1683" s="153">
        <v>0</v>
      </c>
      <c r="E1683" s="153">
        <v>0</v>
      </c>
      <c r="F1683" s="151">
        <v>0</v>
      </c>
      <c r="G1683" s="151">
        <v>0</v>
      </c>
      <c r="H1683" s="151">
        <v>0</v>
      </c>
      <c r="I1683" s="151">
        <v>0</v>
      </c>
      <c r="J1683" s="172">
        <v>0.9</v>
      </c>
      <c r="K1683" s="154">
        <v>0</v>
      </c>
      <c r="L1683" s="154">
        <v>0</v>
      </c>
      <c r="M1683" s="154">
        <v>0</v>
      </c>
      <c r="N1683" s="207">
        <v>0</v>
      </c>
      <c r="O1683" s="153">
        <v>0</v>
      </c>
      <c r="P1683" s="153">
        <v>0</v>
      </c>
      <c r="Q1683" s="151">
        <v>0</v>
      </c>
      <c r="R1683" s="151">
        <v>0</v>
      </c>
      <c r="S1683" s="154">
        <v>0</v>
      </c>
      <c r="T1683" s="154">
        <v>0</v>
      </c>
      <c r="U1683" s="155">
        <v>0</v>
      </c>
      <c r="V1683" s="155">
        <v>0</v>
      </c>
      <c r="W1683" s="173">
        <v>0</v>
      </c>
      <c r="X1683" s="158">
        <v>0</v>
      </c>
      <c r="Y1683" s="208">
        <v>0</v>
      </c>
      <c r="Z1683" s="208">
        <v>0</v>
      </c>
      <c r="AA1683" s="208">
        <v>0</v>
      </c>
      <c r="AB1683" s="209">
        <v>0</v>
      </c>
      <c r="AC1683" s="155">
        <v>0</v>
      </c>
      <c r="AD1683" s="173">
        <v>0</v>
      </c>
    </row>
    <row r="1684" spans="1:30">
      <c r="A1684" s="175" t="s">
        <v>1455</v>
      </c>
      <c r="B1684" s="214" t="s">
        <v>1853</v>
      </c>
      <c r="C1684" s="214" t="s">
        <v>1688</v>
      </c>
      <c r="D1684" s="153">
        <v>0</v>
      </c>
      <c r="E1684" s="153">
        <v>0</v>
      </c>
      <c r="F1684" s="151">
        <v>0</v>
      </c>
      <c r="G1684" s="151">
        <v>0</v>
      </c>
      <c r="H1684" s="151">
        <v>0</v>
      </c>
      <c r="I1684" s="151">
        <v>0</v>
      </c>
      <c r="J1684" s="172">
        <v>0.9</v>
      </c>
      <c r="K1684" s="154">
        <v>0</v>
      </c>
      <c r="L1684" s="154">
        <v>0</v>
      </c>
      <c r="M1684" s="154">
        <v>0</v>
      </c>
      <c r="N1684" s="207">
        <v>0</v>
      </c>
      <c r="O1684" s="153">
        <v>0</v>
      </c>
      <c r="P1684" s="153">
        <v>0</v>
      </c>
      <c r="Q1684" s="151">
        <v>0</v>
      </c>
      <c r="R1684" s="151">
        <v>0</v>
      </c>
      <c r="S1684" s="154">
        <v>0</v>
      </c>
      <c r="T1684" s="154">
        <v>0</v>
      </c>
      <c r="U1684" s="155">
        <v>0</v>
      </c>
      <c r="V1684" s="155">
        <v>0</v>
      </c>
      <c r="W1684" s="173">
        <v>0</v>
      </c>
      <c r="X1684" s="158">
        <v>0</v>
      </c>
      <c r="Y1684" s="208">
        <v>0</v>
      </c>
      <c r="Z1684" s="208">
        <v>0</v>
      </c>
      <c r="AA1684" s="208">
        <v>0</v>
      </c>
      <c r="AB1684" s="209">
        <v>0</v>
      </c>
      <c r="AC1684" s="155">
        <v>0</v>
      </c>
      <c r="AD1684" s="173">
        <v>0</v>
      </c>
    </row>
    <row r="1685" spans="1:30">
      <c r="A1685" s="175" t="s">
        <v>1455</v>
      </c>
      <c r="B1685" s="214" t="s">
        <v>1851</v>
      </c>
      <c r="C1685" s="214" t="s">
        <v>1689</v>
      </c>
      <c r="D1685" s="153">
        <v>24</v>
      </c>
      <c r="E1685" s="153">
        <v>24</v>
      </c>
      <c r="F1685" s="151">
        <v>27</v>
      </c>
      <c r="G1685" s="151">
        <v>27</v>
      </c>
      <c r="H1685" s="151">
        <v>24</v>
      </c>
      <c r="I1685" s="151">
        <v>24</v>
      </c>
      <c r="J1685" s="172">
        <v>0.9</v>
      </c>
      <c r="K1685" s="154">
        <v>1</v>
      </c>
      <c r="L1685" s="154">
        <v>1</v>
      </c>
      <c r="M1685" s="154">
        <v>1</v>
      </c>
      <c r="N1685" s="207">
        <v>578</v>
      </c>
      <c r="O1685" s="153">
        <v>544</v>
      </c>
      <c r="P1685" s="153">
        <v>23</v>
      </c>
      <c r="Q1685" s="151">
        <v>25</v>
      </c>
      <c r="R1685" s="151">
        <v>21</v>
      </c>
      <c r="S1685" s="154">
        <v>0.941176470588235</v>
      </c>
      <c r="T1685" s="154">
        <v>0.958333333333333</v>
      </c>
      <c r="U1685" s="155">
        <v>0.925925925925926</v>
      </c>
      <c r="V1685" s="155">
        <v>0.875</v>
      </c>
      <c r="W1685" s="173">
        <v>0.0324074074074074</v>
      </c>
      <c r="X1685" s="158">
        <v>167</v>
      </c>
      <c r="Y1685" s="208">
        <v>158</v>
      </c>
      <c r="Z1685" s="208">
        <v>164</v>
      </c>
      <c r="AA1685" s="208">
        <v>155</v>
      </c>
      <c r="AB1685" s="209">
        <v>0.946107784431138</v>
      </c>
      <c r="AC1685" s="155">
        <v>0.945121951219512</v>
      </c>
      <c r="AD1685" s="173">
        <v>0.000985833211625597</v>
      </c>
    </row>
    <row r="1686" spans="1:30">
      <c r="A1686" s="175" t="s">
        <v>1455</v>
      </c>
      <c r="B1686" s="214" t="s">
        <v>1851</v>
      </c>
      <c r="C1686" s="214" t="s">
        <v>1690</v>
      </c>
      <c r="D1686" s="153">
        <v>0</v>
      </c>
      <c r="E1686" s="153">
        <v>0</v>
      </c>
      <c r="F1686" s="151">
        <v>0</v>
      </c>
      <c r="G1686" s="151">
        <v>0</v>
      </c>
      <c r="H1686" s="151">
        <v>0</v>
      </c>
      <c r="I1686" s="151">
        <v>0</v>
      </c>
      <c r="J1686" s="172">
        <v>0.9</v>
      </c>
      <c r="K1686" s="154">
        <v>0</v>
      </c>
      <c r="L1686" s="154">
        <v>0</v>
      </c>
      <c r="M1686" s="154">
        <v>0</v>
      </c>
      <c r="N1686" s="207">
        <v>0</v>
      </c>
      <c r="O1686" s="153">
        <v>0</v>
      </c>
      <c r="P1686" s="153">
        <v>0</v>
      </c>
      <c r="Q1686" s="151">
        <v>0</v>
      </c>
      <c r="R1686" s="151">
        <v>0</v>
      </c>
      <c r="S1686" s="154">
        <v>0</v>
      </c>
      <c r="T1686" s="154">
        <v>0</v>
      </c>
      <c r="U1686" s="155">
        <v>0</v>
      </c>
      <c r="V1686" s="155">
        <v>0</v>
      </c>
      <c r="W1686" s="173">
        <v>0</v>
      </c>
      <c r="X1686" s="158">
        <v>0</v>
      </c>
      <c r="Y1686" s="208">
        <v>0</v>
      </c>
      <c r="Z1686" s="208">
        <v>0</v>
      </c>
      <c r="AA1686" s="208">
        <v>0</v>
      </c>
      <c r="AB1686" s="209">
        <v>0</v>
      </c>
      <c r="AC1686" s="155">
        <v>0</v>
      </c>
      <c r="AD1686" s="173">
        <v>0</v>
      </c>
    </row>
    <row r="1687" spans="1:30">
      <c r="A1687" s="175" t="s">
        <v>1455</v>
      </c>
      <c r="B1687" s="214" t="s">
        <v>1854</v>
      </c>
      <c r="C1687" s="214" t="s">
        <v>1691</v>
      </c>
      <c r="D1687" s="153">
        <v>33</v>
      </c>
      <c r="E1687" s="153">
        <v>29</v>
      </c>
      <c r="F1687" s="151">
        <v>37</v>
      </c>
      <c r="G1687" s="151">
        <v>29</v>
      </c>
      <c r="H1687" s="151">
        <v>32</v>
      </c>
      <c r="I1687" s="151">
        <v>28</v>
      </c>
      <c r="J1687" s="172">
        <v>0.9</v>
      </c>
      <c r="K1687" s="154">
        <v>0.878787878787879</v>
      </c>
      <c r="L1687" s="154">
        <v>0.783783783783784</v>
      </c>
      <c r="M1687" s="154">
        <v>0.875</v>
      </c>
      <c r="N1687" s="207">
        <v>817</v>
      </c>
      <c r="O1687" s="153">
        <v>653</v>
      </c>
      <c r="P1687" s="153">
        <v>28</v>
      </c>
      <c r="Q1687" s="151">
        <v>29</v>
      </c>
      <c r="R1687" s="151">
        <v>26</v>
      </c>
      <c r="S1687" s="154">
        <v>0.799265605875153</v>
      </c>
      <c r="T1687" s="154">
        <v>0.848484848484849</v>
      </c>
      <c r="U1687" s="155">
        <v>0.783783783783784</v>
      </c>
      <c r="V1687" s="155">
        <v>0.8125</v>
      </c>
      <c r="W1687" s="173">
        <v>0.0647010647010647</v>
      </c>
      <c r="X1687" s="158">
        <v>241</v>
      </c>
      <c r="Y1687" s="208">
        <v>203</v>
      </c>
      <c r="Z1687" s="208">
        <v>245</v>
      </c>
      <c r="AA1687" s="208">
        <v>192</v>
      </c>
      <c r="AB1687" s="209">
        <v>0.842323651452282</v>
      </c>
      <c r="AC1687" s="155">
        <v>0.783673469387755</v>
      </c>
      <c r="AD1687" s="173">
        <v>0.0586501820645271</v>
      </c>
    </row>
    <row r="1688" spans="1:30">
      <c r="A1688" s="175" t="s">
        <v>1455</v>
      </c>
      <c r="B1688" s="214" t="s">
        <v>1851</v>
      </c>
      <c r="C1688" s="214" t="s">
        <v>1692</v>
      </c>
      <c r="D1688" s="153">
        <v>40</v>
      </c>
      <c r="E1688" s="153">
        <v>40</v>
      </c>
      <c r="F1688" s="151">
        <v>42</v>
      </c>
      <c r="G1688" s="151">
        <v>42</v>
      </c>
      <c r="H1688" s="151">
        <v>41</v>
      </c>
      <c r="I1688" s="151">
        <v>40</v>
      </c>
      <c r="J1688" s="172">
        <v>0.9</v>
      </c>
      <c r="K1688" s="154">
        <v>1</v>
      </c>
      <c r="L1688" s="154">
        <v>1</v>
      </c>
      <c r="M1688" s="154">
        <v>0.975609756097561</v>
      </c>
      <c r="N1688" s="207">
        <v>958</v>
      </c>
      <c r="O1688" s="153">
        <v>936</v>
      </c>
      <c r="P1688" s="153">
        <v>40</v>
      </c>
      <c r="Q1688" s="151">
        <v>42</v>
      </c>
      <c r="R1688" s="151">
        <v>40</v>
      </c>
      <c r="S1688" s="154">
        <v>0.977035490605428</v>
      </c>
      <c r="T1688" s="154">
        <v>1</v>
      </c>
      <c r="U1688" s="155">
        <v>1</v>
      </c>
      <c r="V1688" s="155">
        <v>0.975609756097561</v>
      </c>
      <c r="W1688" s="173">
        <v>0</v>
      </c>
      <c r="X1688" s="158">
        <v>286</v>
      </c>
      <c r="Y1688" s="208">
        <v>283</v>
      </c>
      <c r="Z1688" s="208">
        <v>276</v>
      </c>
      <c r="AA1688" s="208">
        <v>268</v>
      </c>
      <c r="AB1688" s="209">
        <v>0.989510489510489</v>
      </c>
      <c r="AC1688" s="155">
        <v>0.971014492753623</v>
      </c>
      <c r="AD1688" s="173">
        <v>0.0184959967568663</v>
      </c>
    </row>
    <row r="1689" spans="1:30">
      <c r="A1689" s="175" t="s">
        <v>1455</v>
      </c>
      <c r="B1689" s="214" t="s">
        <v>1851</v>
      </c>
      <c r="C1689" s="214" t="s">
        <v>1693</v>
      </c>
      <c r="D1689" s="153">
        <v>0</v>
      </c>
      <c r="E1689" s="153">
        <v>0</v>
      </c>
      <c r="F1689" s="151">
        <v>0</v>
      </c>
      <c r="G1689" s="151">
        <v>0</v>
      </c>
      <c r="H1689" s="151">
        <v>0</v>
      </c>
      <c r="I1689" s="151">
        <v>0</v>
      </c>
      <c r="J1689" s="172">
        <v>0.9</v>
      </c>
      <c r="K1689" s="154">
        <v>0</v>
      </c>
      <c r="L1689" s="154">
        <v>0</v>
      </c>
      <c r="M1689" s="154">
        <v>0</v>
      </c>
      <c r="N1689" s="207">
        <v>0</v>
      </c>
      <c r="O1689" s="153">
        <v>0</v>
      </c>
      <c r="P1689" s="153">
        <v>0</v>
      </c>
      <c r="Q1689" s="151">
        <v>0</v>
      </c>
      <c r="R1689" s="151">
        <v>0</v>
      </c>
      <c r="S1689" s="154">
        <v>0</v>
      </c>
      <c r="T1689" s="154">
        <v>0</v>
      </c>
      <c r="U1689" s="155">
        <v>0</v>
      </c>
      <c r="V1689" s="155">
        <v>0</v>
      </c>
      <c r="W1689" s="173">
        <v>0</v>
      </c>
      <c r="X1689" s="158">
        <v>0</v>
      </c>
      <c r="Y1689" s="208">
        <v>0</v>
      </c>
      <c r="Z1689" s="208">
        <v>0</v>
      </c>
      <c r="AA1689" s="208">
        <v>0</v>
      </c>
      <c r="AB1689" s="209">
        <v>0</v>
      </c>
      <c r="AC1689" s="155">
        <v>0</v>
      </c>
      <c r="AD1689" s="173">
        <v>0</v>
      </c>
    </row>
    <row r="1690" spans="1:30">
      <c r="A1690" s="175" t="s">
        <v>1455</v>
      </c>
      <c r="B1690" s="214" t="s">
        <v>1851</v>
      </c>
      <c r="C1690" s="214" t="s">
        <v>1694</v>
      </c>
      <c r="D1690" s="153">
        <v>0</v>
      </c>
      <c r="E1690" s="153">
        <v>0</v>
      </c>
      <c r="F1690" s="151">
        <v>0</v>
      </c>
      <c r="G1690" s="151">
        <v>0</v>
      </c>
      <c r="H1690" s="151">
        <v>0</v>
      </c>
      <c r="I1690" s="151">
        <v>0</v>
      </c>
      <c r="J1690" s="172">
        <v>0.9</v>
      </c>
      <c r="K1690" s="154">
        <v>0</v>
      </c>
      <c r="L1690" s="154">
        <v>0</v>
      </c>
      <c r="M1690" s="154">
        <v>0</v>
      </c>
      <c r="N1690" s="207">
        <v>0</v>
      </c>
      <c r="O1690" s="153">
        <v>0</v>
      </c>
      <c r="P1690" s="153">
        <v>0</v>
      </c>
      <c r="Q1690" s="151">
        <v>0</v>
      </c>
      <c r="R1690" s="151">
        <v>0</v>
      </c>
      <c r="S1690" s="154">
        <v>0</v>
      </c>
      <c r="T1690" s="154">
        <v>0</v>
      </c>
      <c r="U1690" s="155">
        <v>0</v>
      </c>
      <c r="V1690" s="155">
        <v>0</v>
      </c>
      <c r="W1690" s="173">
        <v>0</v>
      </c>
      <c r="X1690" s="158">
        <v>0</v>
      </c>
      <c r="Y1690" s="208">
        <v>0</v>
      </c>
      <c r="Z1690" s="208">
        <v>0</v>
      </c>
      <c r="AA1690" s="208">
        <v>0</v>
      </c>
      <c r="AB1690" s="209">
        <v>0</v>
      </c>
      <c r="AC1690" s="155">
        <v>0</v>
      </c>
      <c r="AD1690" s="173">
        <v>0</v>
      </c>
    </row>
    <row r="1691" spans="1:30">
      <c r="A1691" s="175" t="s">
        <v>1455</v>
      </c>
      <c r="B1691" s="214" t="s">
        <v>1854</v>
      </c>
      <c r="C1691" s="214" t="s">
        <v>1695</v>
      </c>
      <c r="D1691" s="153">
        <v>41</v>
      </c>
      <c r="E1691" s="153">
        <v>39</v>
      </c>
      <c r="F1691" s="151">
        <v>35</v>
      </c>
      <c r="G1691" s="151">
        <v>33</v>
      </c>
      <c r="H1691" s="151">
        <v>37</v>
      </c>
      <c r="I1691" s="151">
        <v>36</v>
      </c>
      <c r="J1691" s="172">
        <v>0.9</v>
      </c>
      <c r="K1691" s="154">
        <v>0.951219512195122</v>
      </c>
      <c r="L1691" s="154">
        <v>0.942857142857143</v>
      </c>
      <c r="M1691" s="154">
        <v>0.972972972972973</v>
      </c>
      <c r="N1691" s="207">
        <v>830</v>
      </c>
      <c r="O1691" s="153">
        <v>661</v>
      </c>
      <c r="P1691" s="153">
        <v>34</v>
      </c>
      <c r="Q1691" s="151">
        <v>25</v>
      </c>
      <c r="R1691" s="151">
        <v>30</v>
      </c>
      <c r="S1691" s="154">
        <v>0.796385542168675</v>
      </c>
      <c r="T1691" s="154">
        <v>0.829268292682927</v>
      </c>
      <c r="U1691" s="155">
        <v>0.714285714285714</v>
      </c>
      <c r="V1691" s="155">
        <v>0.810810810810811</v>
      </c>
      <c r="W1691" s="173">
        <v>0.114982578397212</v>
      </c>
      <c r="X1691" s="158">
        <v>246</v>
      </c>
      <c r="Y1691" s="208">
        <v>185</v>
      </c>
      <c r="Z1691" s="208">
        <v>253</v>
      </c>
      <c r="AA1691" s="208">
        <v>203</v>
      </c>
      <c r="AB1691" s="209">
        <v>0.752032520325203</v>
      </c>
      <c r="AC1691" s="155">
        <v>0.802371541501976</v>
      </c>
      <c r="AD1691" s="173">
        <v>-0.050339021176773</v>
      </c>
    </row>
    <row r="1692" spans="1:30">
      <c r="A1692" s="175" t="s">
        <v>1455</v>
      </c>
      <c r="B1692" s="214" t="s">
        <v>1851</v>
      </c>
      <c r="C1692" s="214" t="s">
        <v>1696</v>
      </c>
      <c r="D1692" s="153">
        <v>0</v>
      </c>
      <c r="E1692" s="153">
        <v>0</v>
      </c>
      <c r="F1692" s="151">
        <v>0</v>
      </c>
      <c r="G1692" s="151">
        <v>0</v>
      </c>
      <c r="H1692" s="151">
        <v>0</v>
      </c>
      <c r="I1692" s="151">
        <v>0</v>
      </c>
      <c r="J1692" s="172">
        <v>0.9</v>
      </c>
      <c r="K1692" s="154">
        <v>0</v>
      </c>
      <c r="L1692" s="154">
        <v>0</v>
      </c>
      <c r="M1692" s="154">
        <v>0</v>
      </c>
      <c r="N1692" s="207">
        <v>0</v>
      </c>
      <c r="O1692" s="153">
        <v>0</v>
      </c>
      <c r="P1692" s="153">
        <v>0</v>
      </c>
      <c r="Q1692" s="151">
        <v>0</v>
      </c>
      <c r="R1692" s="151">
        <v>0</v>
      </c>
      <c r="S1692" s="154">
        <v>0</v>
      </c>
      <c r="T1692" s="154">
        <v>0</v>
      </c>
      <c r="U1692" s="155">
        <v>0</v>
      </c>
      <c r="V1692" s="155">
        <v>0</v>
      </c>
      <c r="W1692" s="173">
        <v>0</v>
      </c>
      <c r="X1692" s="158">
        <v>0</v>
      </c>
      <c r="Y1692" s="208">
        <v>0</v>
      </c>
      <c r="Z1692" s="208">
        <v>0</v>
      </c>
      <c r="AA1692" s="208">
        <v>0</v>
      </c>
      <c r="AB1692" s="209">
        <v>0</v>
      </c>
      <c r="AC1692" s="155">
        <v>0</v>
      </c>
      <c r="AD1692" s="173">
        <v>0</v>
      </c>
    </row>
    <row r="1693" spans="1:30">
      <c r="A1693" s="175" t="s">
        <v>1455</v>
      </c>
      <c r="B1693" s="214" t="s">
        <v>1851</v>
      </c>
      <c r="C1693" s="214" t="s">
        <v>1697</v>
      </c>
      <c r="D1693" s="153">
        <v>0</v>
      </c>
      <c r="E1693" s="153">
        <v>0</v>
      </c>
      <c r="F1693" s="151">
        <v>0</v>
      </c>
      <c r="G1693" s="151">
        <v>0</v>
      </c>
      <c r="H1693" s="151">
        <v>0</v>
      </c>
      <c r="I1693" s="151">
        <v>0</v>
      </c>
      <c r="J1693" s="172">
        <v>0.9</v>
      </c>
      <c r="K1693" s="154">
        <v>0</v>
      </c>
      <c r="L1693" s="154">
        <v>0</v>
      </c>
      <c r="M1693" s="154">
        <v>0</v>
      </c>
      <c r="N1693" s="207">
        <v>0</v>
      </c>
      <c r="O1693" s="153">
        <v>0</v>
      </c>
      <c r="P1693" s="153">
        <v>0</v>
      </c>
      <c r="Q1693" s="151">
        <v>0</v>
      </c>
      <c r="R1693" s="151">
        <v>0</v>
      </c>
      <c r="S1693" s="154">
        <v>0</v>
      </c>
      <c r="T1693" s="154">
        <v>0</v>
      </c>
      <c r="U1693" s="155">
        <v>0</v>
      </c>
      <c r="V1693" s="155">
        <v>0</v>
      </c>
      <c r="W1693" s="173">
        <v>0</v>
      </c>
      <c r="X1693" s="158">
        <v>0</v>
      </c>
      <c r="Y1693" s="208">
        <v>0</v>
      </c>
      <c r="Z1693" s="208">
        <v>0</v>
      </c>
      <c r="AA1693" s="208">
        <v>0</v>
      </c>
      <c r="AB1693" s="209">
        <v>0</v>
      </c>
      <c r="AC1693" s="155">
        <v>0</v>
      </c>
      <c r="AD1693" s="173">
        <v>0</v>
      </c>
    </row>
    <row r="1694" spans="1:30">
      <c r="A1694" s="175" t="s">
        <v>1455</v>
      </c>
      <c r="B1694" s="214" t="s">
        <v>1851</v>
      </c>
      <c r="C1694" s="214" t="s">
        <v>1698</v>
      </c>
      <c r="D1694" s="153">
        <v>0</v>
      </c>
      <c r="E1694" s="153">
        <v>0</v>
      </c>
      <c r="F1694" s="151">
        <v>0</v>
      </c>
      <c r="G1694" s="151">
        <v>0</v>
      </c>
      <c r="H1694" s="151">
        <v>0</v>
      </c>
      <c r="I1694" s="151">
        <v>0</v>
      </c>
      <c r="J1694" s="172">
        <v>0.9</v>
      </c>
      <c r="K1694" s="154">
        <v>0</v>
      </c>
      <c r="L1694" s="154">
        <v>0</v>
      </c>
      <c r="M1694" s="154">
        <v>0</v>
      </c>
      <c r="N1694" s="207">
        <v>0</v>
      </c>
      <c r="O1694" s="153">
        <v>0</v>
      </c>
      <c r="P1694" s="153">
        <v>0</v>
      </c>
      <c r="Q1694" s="151">
        <v>0</v>
      </c>
      <c r="R1694" s="151">
        <v>0</v>
      </c>
      <c r="S1694" s="154">
        <v>0</v>
      </c>
      <c r="T1694" s="154">
        <v>0</v>
      </c>
      <c r="U1694" s="155">
        <v>0</v>
      </c>
      <c r="V1694" s="155">
        <v>0</v>
      </c>
      <c r="W1694" s="173">
        <v>0</v>
      </c>
      <c r="X1694" s="158">
        <v>0</v>
      </c>
      <c r="Y1694" s="208">
        <v>0</v>
      </c>
      <c r="Z1694" s="208">
        <v>0</v>
      </c>
      <c r="AA1694" s="208">
        <v>0</v>
      </c>
      <c r="AB1694" s="209">
        <v>0</v>
      </c>
      <c r="AC1694" s="155">
        <v>0</v>
      </c>
      <c r="AD1694" s="173">
        <v>0</v>
      </c>
    </row>
    <row r="1695" spans="1:30">
      <c r="A1695" s="175" t="s">
        <v>1455</v>
      </c>
      <c r="B1695" s="214" t="s">
        <v>1857</v>
      </c>
      <c r="C1695" s="214" t="s">
        <v>1699</v>
      </c>
      <c r="D1695" s="153">
        <v>7</v>
      </c>
      <c r="E1695" s="153">
        <v>7</v>
      </c>
      <c r="F1695" s="151">
        <v>6</v>
      </c>
      <c r="G1695" s="151">
        <v>6</v>
      </c>
      <c r="H1695" s="151">
        <v>8</v>
      </c>
      <c r="I1695" s="151">
        <v>8</v>
      </c>
      <c r="J1695" s="172">
        <v>0.9</v>
      </c>
      <c r="K1695" s="154">
        <v>1</v>
      </c>
      <c r="L1695" s="154">
        <v>1</v>
      </c>
      <c r="M1695" s="154">
        <v>1</v>
      </c>
      <c r="N1695" s="207">
        <v>179</v>
      </c>
      <c r="O1695" s="153">
        <v>172</v>
      </c>
      <c r="P1695" s="153">
        <v>7</v>
      </c>
      <c r="Q1695" s="151">
        <v>6</v>
      </c>
      <c r="R1695" s="151">
        <v>8</v>
      </c>
      <c r="S1695" s="154">
        <v>0.960893854748603</v>
      </c>
      <c r="T1695" s="154">
        <v>1</v>
      </c>
      <c r="U1695" s="155">
        <v>1</v>
      </c>
      <c r="V1695" s="155">
        <v>1</v>
      </c>
      <c r="W1695" s="173">
        <v>0</v>
      </c>
      <c r="X1695" s="158">
        <v>52</v>
      </c>
      <c r="Y1695" s="208">
        <v>51</v>
      </c>
      <c r="Z1695" s="208">
        <v>50</v>
      </c>
      <c r="AA1695" s="208">
        <v>48</v>
      </c>
      <c r="AB1695" s="209">
        <v>0.980769230769231</v>
      </c>
      <c r="AC1695" s="155">
        <v>0.96</v>
      </c>
      <c r="AD1695" s="173">
        <v>0.0207692307692308</v>
      </c>
    </row>
    <row r="1696" spans="1:30">
      <c r="A1696" s="175" t="s">
        <v>1455</v>
      </c>
      <c r="B1696" s="214" t="s">
        <v>1855</v>
      </c>
      <c r="C1696" s="214" t="s">
        <v>1700</v>
      </c>
      <c r="D1696" s="153">
        <v>29</v>
      </c>
      <c r="E1696" s="153">
        <v>29</v>
      </c>
      <c r="F1696" s="151">
        <v>29</v>
      </c>
      <c r="G1696" s="151">
        <v>29</v>
      </c>
      <c r="H1696" s="151">
        <v>28</v>
      </c>
      <c r="I1696" s="151">
        <v>28</v>
      </c>
      <c r="J1696" s="172">
        <v>0.9</v>
      </c>
      <c r="K1696" s="154">
        <v>1</v>
      </c>
      <c r="L1696" s="154">
        <v>1</v>
      </c>
      <c r="M1696" s="154">
        <v>1</v>
      </c>
      <c r="N1696" s="207">
        <v>717</v>
      </c>
      <c r="O1696" s="153">
        <v>707</v>
      </c>
      <c r="P1696" s="153">
        <v>29</v>
      </c>
      <c r="Q1696" s="151">
        <v>29</v>
      </c>
      <c r="R1696" s="151">
        <v>28</v>
      </c>
      <c r="S1696" s="154">
        <v>0.9860529986053</v>
      </c>
      <c r="T1696" s="154">
        <v>1</v>
      </c>
      <c r="U1696" s="155">
        <v>1</v>
      </c>
      <c r="V1696" s="155">
        <v>1</v>
      </c>
      <c r="W1696" s="173">
        <v>0</v>
      </c>
      <c r="X1696" s="158">
        <v>208</v>
      </c>
      <c r="Y1696" s="208">
        <v>204</v>
      </c>
      <c r="Z1696" s="208">
        <v>209</v>
      </c>
      <c r="AA1696" s="208">
        <v>207</v>
      </c>
      <c r="AB1696" s="209">
        <v>0.980769230769231</v>
      </c>
      <c r="AC1696" s="155">
        <v>0.990430622009569</v>
      </c>
      <c r="AD1696" s="173">
        <v>-0.0096613912403386</v>
      </c>
    </row>
    <row r="1697" spans="1:30">
      <c r="A1697" s="175" t="s">
        <v>1455</v>
      </c>
      <c r="B1697" s="214" t="s">
        <v>1857</v>
      </c>
      <c r="C1697" s="214" t="s">
        <v>1701</v>
      </c>
      <c r="D1697" s="153">
        <v>0</v>
      </c>
      <c r="E1697" s="153">
        <v>0</v>
      </c>
      <c r="F1697" s="151">
        <v>0</v>
      </c>
      <c r="G1697" s="151">
        <v>0</v>
      </c>
      <c r="H1697" s="151">
        <v>0</v>
      </c>
      <c r="I1697" s="151">
        <v>0</v>
      </c>
      <c r="J1697" s="172">
        <v>0.9</v>
      </c>
      <c r="K1697" s="154">
        <v>0</v>
      </c>
      <c r="L1697" s="154">
        <v>0</v>
      </c>
      <c r="M1697" s="154">
        <v>0</v>
      </c>
      <c r="N1697" s="207">
        <v>0</v>
      </c>
      <c r="O1697" s="153">
        <v>0</v>
      </c>
      <c r="P1697" s="153">
        <v>0</v>
      </c>
      <c r="Q1697" s="151">
        <v>0</v>
      </c>
      <c r="R1697" s="151">
        <v>0</v>
      </c>
      <c r="S1697" s="154">
        <v>0</v>
      </c>
      <c r="T1697" s="154">
        <v>0</v>
      </c>
      <c r="U1697" s="155">
        <v>0</v>
      </c>
      <c r="V1697" s="155">
        <v>0</v>
      </c>
      <c r="W1697" s="173">
        <v>0</v>
      </c>
      <c r="X1697" s="158">
        <v>0</v>
      </c>
      <c r="Y1697" s="208">
        <v>0</v>
      </c>
      <c r="Z1697" s="208">
        <v>0</v>
      </c>
      <c r="AA1697" s="208">
        <v>0</v>
      </c>
      <c r="AB1697" s="209">
        <v>0</v>
      </c>
      <c r="AC1697" s="155">
        <v>0</v>
      </c>
      <c r="AD1697" s="173">
        <v>0</v>
      </c>
    </row>
    <row r="1698" spans="1:30">
      <c r="A1698" s="175" t="s">
        <v>1455</v>
      </c>
      <c r="B1698" s="214" t="s">
        <v>1857</v>
      </c>
      <c r="C1698" s="214" t="s">
        <v>1702</v>
      </c>
      <c r="D1698" s="153">
        <v>0</v>
      </c>
      <c r="E1698" s="153">
        <v>0</v>
      </c>
      <c r="F1698" s="151">
        <v>0</v>
      </c>
      <c r="G1698" s="151">
        <v>0</v>
      </c>
      <c r="H1698" s="151">
        <v>0</v>
      </c>
      <c r="I1698" s="151">
        <v>0</v>
      </c>
      <c r="J1698" s="172">
        <v>0.9</v>
      </c>
      <c r="K1698" s="154">
        <v>0</v>
      </c>
      <c r="L1698" s="154">
        <v>0</v>
      </c>
      <c r="M1698" s="154">
        <v>0</v>
      </c>
      <c r="N1698" s="207">
        <v>0</v>
      </c>
      <c r="O1698" s="153">
        <v>0</v>
      </c>
      <c r="P1698" s="153">
        <v>0</v>
      </c>
      <c r="Q1698" s="151">
        <v>0</v>
      </c>
      <c r="R1698" s="151">
        <v>0</v>
      </c>
      <c r="S1698" s="154">
        <v>0</v>
      </c>
      <c r="T1698" s="154">
        <v>0</v>
      </c>
      <c r="U1698" s="155">
        <v>0</v>
      </c>
      <c r="V1698" s="155">
        <v>0</v>
      </c>
      <c r="W1698" s="173">
        <v>0</v>
      </c>
      <c r="X1698" s="158">
        <v>0</v>
      </c>
      <c r="Y1698" s="208">
        <v>0</v>
      </c>
      <c r="Z1698" s="208">
        <v>0</v>
      </c>
      <c r="AA1698" s="208">
        <v>0</v>
      </c>
      <c r="AB1698" s="209">
        <v>0</v>
      </c>
      <c r="AC1698" s="155">
        <v>0</v>
      </c>
      <c r="AD1698" s="173">
        <v>0</v>
      </c>
    </row>
    <row r="1699" spans="1:30">
      <c r="A1699" s="175" t="s">
        <v>1455</v>
      </c>
      <c r="B1699" s="214" t="s">
        <v>33</v>
      </c>
      <c r="C1699" s="214" t="s">
        <v>1703</v>
      </c>
      <c r="D1699" s="153">
        <v>0</v>
      </c>
      <c r="E1699" s="153">
        <v>0</v>
      </c>
      <c r="F1699" s="151">
        <v>0</v>
      </c>
      <c r="G1699" s="151">
        <v>0</v>
      </c>
      <c r="H1699" s="151">
        <v>0</v>
      </c>
      <c r="I1699" s="151">
        <v>0</v>
      </c>
      <c r="J1699" s="172">
        <v>0.9</v>
      </c>
      <c r="K1699" s="154">
        <v>0</v>
      </c>
      <c r="L1699" s="154">
        <v>0</v>
      </c>
      <c r="M1699" s="154">
        <v>0</v>
      </c>
      <c r="N1699" s="207">
        <v>0</v>
      </c>
      <c r="O1699" s="153">
        <v>0</v>
      </c>
      <c r="P1699" s="153">
        <v>0</v>
      </c>
      <c r="Q1699" s="151">
        <v>0</v>
      </c>
      <c r="R1699" s="151">
        <v>0</v>
      </c>
      <c r="S1699" s="154">
        <v>0</v>
      </c>
      <c r="T1699" s="154">
        <v>0</v>
      </c>
      <c r="U1699" s="155">
        <v>0</v>
      </c>
      <c r="V1699" s="155">
        <v>0</v>
      </c>
      <c r="W1699" s="173">
        <v>0</v>
      </c>
      <c r="X1699" s="158">
        <v>0</v>
      </c>
      <c r="Y1699" s="208">
        <v>0</v>
      </c>
      <c r="Z1699" s="208">
        <v>0</v>
      </c>
      <c r="AA1699" s="208">
        <v>0</v>
      </c>
      <c r="AB1699" s="209">
        <v>0</v>
      </c>
      <c r="AC1699" s="155">
        <v>0</v>
      </c>
      <c r="AD1699" s="173">
        <v>0</v>
      </c>
    </row>
    <row r="1700" spans="1:30">
      <c r="A1700" s="175" t="s">
        <v>1455</v>
      </c>
      <c r="B1700" s="214" t="s">
        <v>33</v>
      </c>
      <c r="C1700" s="214" t="s">
        <v>1704</v>
      </c>
      <c r="D1700" s="153">
        <v>0</v>
      </c>
      <c r="E1700" s="153">
        <v>0</v>
      </c>
      <c r="F1700" s="151">
        <v>0</v>
      </c>
      <c r="G1700" s="151">
        <v>0</v>
      </c>
      <c r="H1700" s="151">
        <v>0</v>
      </c>
      <c r="I1700" s="151">
        <v>0</v>
      </c>
      <c r="J1700" s="172">
        <v>0.9</v>
      </c>
      <c r="K1700" s="154">
        <v>0</v>
      </c>
      <c r="L1700" s="154">
        <v>0</v>
      </c>
      <c r="M1700" s="154">
        <v>0</v>
      </c>
      <c r="N1700" s="207">
        <v>0</v>
      </c>
      <c r="O1700" s="153">
        <v>0</v>
      </c>
      <c r="P1700" s="153">
        <v>0</v>
      </c>
      <c r="Q1700" s="151">
        <v>0</v>
      </c>
      <c r="R1700" s="151">
        <v>0</v>
      </c>
      <c r="S1700" s="154">
        <v>0</v>
      </c>
      <c r="T1700" s="154">
        <v>0</v>
      </c>
      <c r="U1700" s="155">
        <v>0</v>
      </c>
      <c r="V1700" s="155">
        <v>0</v>
      </c>
      <c r="W1700" s="173">
        <v>0</v>
      </c>
      <c r="X1700" s="158">
        <v>0</v>
      </c>
      <c r="Y1700" s="208">
        <v>0</v>
      </c>
      <c r="Z1700" s="208">
        <v>0</v>
      </c>
      <c r="AA1700" s="208">
        <v>0</v>
      </c>
      <c r="AB1700" s="209">
        <v>0</v>
      </c>
      <c r="AC1700" s="155">
        <v>0</v>
      </c>
      <c r="AD1700" s="173">
        <v>0</v>
      </c>
    </row>
    <row r="1701" spans="1:30">
      <c r="A1701" s="175" t="s">
        <v>1455</v>
      </c>
      <c r="B1701" s="214" t="s">
        <v>33</v>
      </c>
      <c r="C1701" s="214" t="s">
        <v>1705</v>
      </c>
      <c r="D1701" s="153">
        <v>0</v>
      </c>
      <c r="E1701" s="153">
        <v>0</v>
      </c>
      <c r="F1701" s="151">
        <v>0</v>
      </c>
      <c r="G1701" s="151">
        <v>0</v>
      </c>
      <c r="H1701" s="151">
        <v>0</v>
      </c>
      <c r="I1701" s="151">
        <v>0</v>
      </c>
      <c r="J1701" s="172">
        <v>0.9</v>
      </c>
      <c r="K1701" s="154">
        <v>0</v>
      </c>
      <c r="L1701" s="154">
        <v>0</v>
      </c>
      <c r="M1701" s="154">
        <v>0</v>
      </c>
      <c r="N1701" s="207">
        <v>0</v>
      </c>
      <c r="O1701" s="153">
        <v>0</v>
      </c>
      <c r="P1701" s="153">
        <v>0</v>
      </c>
      <c r="Q1701" s="151">
        <v>0</v>
      </c>
      <c r="R1701" s="151">
        <v>0</v>
      </c>
      <c r="S1701" s="154">
        <v>0</v>
      </c>
      <c r="T1701" s="154">
        <v>0</v>
      </c>
      <c r="U1701" s="155">
        <v>0</v>
      </c>
      <c r="V1701" s="155">
        <v>0</v>
      </c>
      <c r="W1701" s="173">
        <v>0</v>
      </c>
      <c r="X1701" s="158">
        <v>0</v>
      </c>
      <c r="Y1701" s="208">
        <v>0</v>
      </c>
      <c r="Z1701" s="208">
        <v>0</v>
      </c>
      <c r="AA1701" s="208">
        <v>0</v>
      </c>
      <c r="AB1701" s="209">
        <v>0</v>
      </c>
      <c r="AC1701" s="155">
        <v>0</v>
      </c>
      <c r="AD1701" s="173">
        <v>0</v>
      </c>
    </row>
    <row r="1702" spans="1:30">
      <c r="A1702" s="175" t="s">
        <v>1455</v>
      </c>
      <c r="B1702" s="214" t="s">
        <v>1855</v>
      </c>
      <c r="C1702" s="214" t="s">
        <v>1706</v>
      </c>
      <c r="D1702" s="153">
        <v>18</v>
      </c>
      <c r="E1702" s="153">
        <v>18</v>
      </c>
      <c r="F1702" s="151">
        <v>17</v>
      </c>
      <c r="G1702" s="151">
        <v>17</v>
      </c>
      <c r="H1702" s="151">
        <v>18</v>
      </c>
      <c r="I1702" s="151">
        <v>18</v>
      </c>
      <c r="J1702" s="172">
        <v>0.9</v>
      </c>
      <c r="K1702" s="154">
        <v>1</v>
      </c>
      <c r="L1702" s="154">
        <v>1</v>
      </c>
      <c r="M1702" s="154">
        <v>1</v>
      </c>
      <c r="N1702" s="207">
        <v>448</v>
      </c>
      <c r="O1702" s="153">
        <v>442</v>
      </c>
      <c r="P1702" s="153">
        <v>18</v>
      </c>
      <c r="Q1702" s="151">
        <v>16</v>
      </c>
      <c r="R1702" s="151">
        <v>18</v>
      </c>
      <c r="S1702" s="154">
        <v>0.986607142857143</v>
      </c>
      <c r="T1702" s="154">
        <v>1</v>
      </c>
      <c r="U1702" s="155">
        <v>0.941176470588235</v>
      </c>
      <c r="V1702" s="155">
        <v>1</v>
      </c>
      <c r="W1702" s="173">
        <v>0.0588235294117647</v>
      </c>
      <c r="X1702" s="158">
        <v>128</v>
      </c>
      <c r="Y1702" s="208">
        <v>127</v>
      </c>
      <c r="Z1702" s="208">
        <v>130</v>
      </c>
      <c r="AA1702" s="208">
        <v>128</v>
      </c>
      <c r="AB1702" s="209">
        <v>0.9921875</v>
      </c>
      <c r="AC1702" s="155">
        <v>0.984615384615385</v>
      </c>
      <c r="AD1702" s="173">
        <v>0.00757211538461533</v>
      </c>
    </row>
    <row r="1703" spans="1:30">
      <c r="A1703" s="175" t="s">
        <v>1455</v>
      </c>
      <c r="B1703" s="214" t="s">
        <v>1857</v>
      </c>
      <c r="C1703" s="214" t="s">
        <v>1707</v>
      </c>
      <c r="D1703" s="153">
        <v>5</v>
      </c>
      <c r="E1703" s="153">
        <v>5</v>
      </c>
      <c r="F1703" s="151">
        <v>4</v>
      </c>
      <c r="G1703" s="151">
        <v>4</v>
      </c>
      <c r="H1703" s="151">
        <v>5</v>
      </c>
      <c r="I1703" s="151">
        <v>5</v>
      </c>
      <c r="J1703" s="172">
        <v>0.9</v>
      </c>
      <c r="K1703" s="154">
        <v>1</v>
      </c>
      <c r="L1703" s="154">
        <v>1</v>
      </c>
      <c r="M1703" s="154">
        <v>1</v>
      </c>
      <c r="N1703" s="207">
        <v>114</v>
      </c>
      <c r="O1703" s="153">
        <v>38</v>
      </c>
      <c r="P1703" s="153">
        <v>1</v>
      </c>
      <c r="Q1703" s="151">
        <v>1</v>
      </c>
      <c r="R1703" s="151">
        <v>1</v>
      </c>
      <c r="S1703" s="154">
        <v>0.333333333333333</v>
      </c>
      <c r="T1703" s="154">
        <v>0.2</v>
      </c>
      <c r="U1703" s="155">
        <v>0.25</v>
      </c>
      <c r="V1703" s="155">
        <v>0.2</v>
      </c>
      <c r="W1703" s="173">
        <v>-0.05</v>
      </c>
      <c r="X1703" s="158">
        <v>35</v>
      </c>
      <c r="Y1703" s="208">
        <v>11</v>
      </c>
      <c r="Z1703" s="208">
        <v>32</v>
      </c>
      <c r="AA1703" s="208">
        <v>12</v>
      </c>
      <c r="AB1703" s="209">
        <v>0.314285714285714</v>
      </c>
      <c r="AC1703" s="155">
        <v>0.375</v>
      </c>
      <c r="AD1703" s="173">
        <v>-0.0607142857142857</v>
      </c>
    </row>
    <row r="1704" spans="1:30">
      <c r="A1704" s="175" t="s">
        <v>1455</v>
      </c>
      <c r="B1704" s="214" t="s">
        <v>1852</v>
      </c>
      <c r="C1704" s="214" t="s">
        <v>1708</v>
      </c>
      <c r="D1704" s="153">
        <v>15</v>
      </c>
      <c r="E1704" s="153">
        <v>15</v>
      </c>
      <c r="F1704" s="151">
        <v>14</v>
      </c>
      <c r="G1704" s="151">
        <v>14</v>
      </c>
      <c r="H1704" s="151">
        <v>16</v>
      </c>
      <c r="I1704" s="151">
        <v>16</v>
      </c>
      <c r="J1704" s="172">
        <v>0.9</v>
      </c>
      <c r="K1704" s="154">
        <v>1</v>
      </c>
      <c r="L1704" s="154">
        <v>1</v>
      </c>
      <c r="M1704" s="154">
        <v>1</v>
      </c>
      <c r="N1704" s="207">
        <v>383</v>
      </c>
      <c r="O1704" s="153">
        <v>382</v>
      </c>
      <c r="P1704" s="153">
        <v>15</v>
      </c>
      <c r="Q1704" s="151">
        <v>14</v>
      </c>
      <c r="R1704" s="151">
        <v>16</v>
      </c>
      <c r="S1704" s="154">
        <v>0.997389033942559</v>
      </c>
      <c r="T1704" s="154">
        <v>1</v>
      </c>
      <c r="U1704" s="155">
        <v>1</v>
      </c>
      <c r="V1704" s="155">
        <v>1</v>
      </c>
      <c r="W1704" s="173">
        <v>0</v>
      </c>
      <c r="X1704" s="158">
        <v>110</v>
      </c>
      <c r="Y1704" s="208">
        <v>110</v>
      </c>
      <c r="Z1704" s="208">
        <v>110</v>
      </c>
      <c r="AA1704" s="208">
        <v>110</v>
      </c>
      <c r="AB1704" s="209">
        <v>1</v>
      </c>
      <c r="AC1704" s="155">
        <v>1</v>
      </c>
      <c r="AD1704" s="173">
        <v>0</v>
      </c>
    </row>
    <row r="1705" spans="1:30">
      <c r="A1705" s="175" t="s">
        <v>1455</v>
      </c>
      <c r="B1705" s="214" t="s">
        <v>1854</v>
      </c>
      <c r="C1705" s="214" t="s">
        <v>1709</v>
      </c>
      <c r="D1705" s="153">
        <v>23</v>
      </c>
      <c r="E1705" s="153">
        <v>23</v>
      </c>
      <c r="F1705" s="151">
        <v>24</v>
      </c>
      <c r="G1705" s="151">
        <v>23</v>
      </c>
      <c r="H1705" s="151">
        <v>22</v>
      </c>
      <c r="I1705" s="151">
        <v>21</v>
      </c>
      <c r="J1705" s="172">
        <v>0.9</v>
      </c>
      <c r="K1705" s="154">
        <v>1</v>
      </c>
      <c r="L1705" s="154">
        <v>0.958333333333333</v>
      </c>
      <c r="M1705" s="154">
        <v>0.954545454545455</v>
      </c>
      <c r="N1705" s="207">
        <v>515</v>
      </c>
      <c r="O1705" s="153">
        <v>500</v>
      </c>
      <c r="P1705" s="153">
        <v>23</v>
      </c>
      <c r="Q1705" s="151">
        <v>23</v>
      </c>
      <c r="R1705" s="151">
        <v>21</v>
      </c>
      <c r="S1705" s="154">
        <v>0.970873786407767</v>
      </c>
      <c r="T1705" s="154">
        <v>1</v>
      </c>
      <c r="U1705" s="155">
        <v>0.958333333333333</v>
      </c>
      <c r="V1705" s="155">
        <v>0.954545454545455</v>
      </c>
      <c r="W1705" s="173">
        <v>0.0416666666666666</v>
      </c>
      <c r="X1705" s="158">
        <v>157</v>
      </c>
      <c r="Y1705" s="208">
        <v>154</v>
      </c>
      <c r="Z1705" s="208">
        <v>149</v>
      </c>
      <c r="AA1705" s="208">
        <v>142</v>
      </c>
      <c r="AB1705" s="209">
        <v>0.980891719745223</v>
      </c>
      <c r="AC1705" s="155">
        <v>0.953020134228188</v>
      </c>
      <c r="AD1705" s="173">
        <v>0.0278715855170351</v>
      </c>
    </row>
    <row r="1706" spans="1:30">
      <c r="A1706" s="175" t="s">
        <v>1455</v>
      </c>
      <c r="B1706" s="214" t="s">
        <v>1852</v>
      </c>
      <c r="C1706" s="214" t="s">
        <v>1710</v>
      </c>
      <c r="D1706" s="153">
        <v>17</v>
      </c>
      <c r="E1706" s="153">
        <v>17</v>
      </c>
      <c r="F1706" s="151">
        <v>18</v>
      </c>
      <c r="G1706" s="151">
        <v>17</v>
      </c>
      <c r="H1706" s="151">
        <v>20</v>
      </c>
      <c r="I1706" s="151">
        <v>19</v>
      </c>
      <c r="J1706" s="172">
        <v>0.9</v>
      </c>
      <c r="K1706" s="154">
        <v>1</v>
      </c>
      <c r="L1706" s="154">
        <v>0.944444444444444</v>
      </c>
      <c r="M1706" s="154">
        <v>0.95</v>
      </c>
      <c r="N1706" s="207">
        <v>449</v>
      </c>
      <c r="O1706" s="153">
        <v>418</v>
      </c>
      <c r="P1706" s="153">
        <v>16</v>
      </c>
      <c r="Q1706" s="151">
        <v>17</v>
      </c>
      <c r="R1706" s="151">
        <v>19</v>
      </c>
      <c r="S1706" s="154">
        <v>0.930957683741648</v>
      </c>
      <c r="T1706" s="154">
        <v>0.941176470588235</v>
      </c>
      <c r="U1706" s="155">
        <v>0.944444444444444</v>
      </c>
      <c r="V1706" s="155">
        <v>0.95</v>
      </c>
      <c r="W1706" s="173">
        <v>-0.00326797385620914</v>
      </c>
      <c r="X1706" s="158">
        <v>128</v>
      </c>
      <c r="Y1706" s="208">
        <v>122</v>
      </c>
      <c r="Z1706" s="208">
        <v>134</v>
      </c>
      <c r="AA1706" s="208">
        <v>125</v>
      </c>
      <c r="AB1706" s="209">
        <v>0.953125</v>
      </c>
      <c r="AC1706" s="155">
        <v>0.932835820895522</v>
      </c>
      <c r="AD1706" s="173">
        <v>0.0202891791044776</v>
      </c>
    </row>
    <row r="1707" spans="1:30">
      <c r="A1707" s="175" t="s">
        <v>1455</v>
      </c>
      <c r="B1707" s="214" t="s">
        <v>1857</v>
      </c>
      <c r="C1707" s="214" t="s">
        <v>1711</v>
      </c>
      <c r="D1707" s="153">
        <v>5</v>
      </c>
      <c r="E1707" s="153">
        <v>5</v>
      </c>
      <c r="F1707" s="151">
        <v>5</v>
      </c>
      <c r="G1707" s="151">
        <v>5</v>
      </c>
      <c r="H1707" s="151">
        <v>5</v>
      </c>
      <c r="I1707" s="151">
        <v>5</v>
      </c>
      <c r="J1707" s="172">
        <v>0.9</v>
      </c>
      <c r="K1707" s="154">
        <v>1</v>
      </c>
      <c r="L1707" s="154">
        <v>1</v>
      </c>
      <c r="M1707" s="154">
        <v>1</v>
      </c>
      <c r="N1707" s="207">
        <v>128</v>
      </c>
      <c r="O1707" s="153">
        <v>102</v>
      </c>
      <c r="P1707" s="153">
        <v>4</v>
      </c>
      <c r="Q1707" s="151">
        <v>4</v>
      </c>
      <c r="R1707" s="151">
        <v>4</v>
      </c>
      <c r="S1707" s="154">
        <v>0.796875</v>
      </c>
      <c r="T1707" s="154">
        <v>0.8</v>
      </c>
      <c r="U1707" s="155">
        <v>0.8</v>
      </c>
      <c r="V1707" s="155">
        <v>0.8</v>
      </c>
      <c r="W1707" s="173">
        <v>0</v>
      </c>
      <c r="X1707" s="158">
        <v>37</v>
      </c>
      <c r="Y1707" s="208">
        <v>32</v>
      </c>
      <c r="Z1707" s="208">
        <v>38</v>
      </c>
      <c r="AA1707" s="208">
        <v>31</v>
      </c>
      <c r="AB1707" s="209">
        <v>0.864864864864865</v>
      </c>
      <c r="AC1707" s="155">
        <v>0.815789473684211</v>
      </c>
      <c r="AD1707" s="173">
        <v>0.0490753911806544</v>
      </c>
    </row>
    <row r="1708" spans="1:30">
      <c r="A1708" s="175" t="s">
        <v>1455</v>
      </c>
      <c r="B1708" s="214" t="s">
        <v>1857</v>
      </c>
      <c r="C1708" s="214" t="s">
        <v>1712</v>
      </c>
      <c r="D1708" s="153">
        <v>15</v>
      </c>
      <c r="E1708" s="153">
        <v>15</v>
      </c>
      <c r="F1708" s="151">
        <v>14</v>
      </c>
      <c r="G1708" s="151">
        <v>14</v>
      </c>
      <c r="H1708" s="151">
        <v>16</v>
      </c>
      <c r="I1708" s="151">
        <v>16</v>
      </c>
      <c r="J1708" s="172">
        <v>0.9</v>
      </c>
      <c r="K1708" s="154">
        <v>1</v>
      </c>
      <c r="L1708" s="154">
        <v>1</v>
      </c>
      <c r="M1708" s="154">
        <v>1</v>
      </c>
      <c r="N1708" s="207">
        <v>333</v>
      </c>
      <c r="O1708" s="153">
        <v>306</v>
      </c>
      <c r="P1708" s="153">
        <v>15</v>
      </c>
      <c r="Q1708" s="151">
        <v>14</v>
      </c>
      <c r="R1708" s="151">
        <v>16</v>
      </c>
      <c r="S1708" s="154">
        <v>0.918918918918919</v>
      </c>
      <c r="T1708" s="154">
        <v>1</v>
      </c>
      <c r="U1708" s="155">
        <v>1</v>
      </c>
      <c r="V1708" s="155">
        <v>1</v>
      </c>
      <c r="W1708" s="173">
        <v>0</v>
      </c>
      <c r="X1708" s="158">
        <v>101</v>
      </c>
      <c r="Y1708" s="208">
        <v>99</v>
      </c>
      <c r="Z1708" s="208">
        <v>105</v>
      </c>
      <c r="AA1708" s="208">
        <v>91</v>
      </c>
      <c r="AB1708" s="209">
        <v>0.98019801980198</v>
      </c>
      <c r="AC1708" s="155">
        <v>0.866666666666667</v>
      </c>
      <c r="AD1708" s="173">
        <v>0.113531353135313</v>
      </c>
    </row>
    <row r="1709" spans="1:30">
      <c r="A1709" s="175" t="s">
        <v>1455</v>
      </c>
      <c r="B1709" s="214" t="s">
        <v>1853</v>
      </c>
      <c r="C1709" s="214" t="s">
        <v>1713</v>
      </c>
      <c r="D1709" s="153">
        <v>39</v>
      </c>
      <c r="E1709" s="153">
        <v>39</v>
      </c>
      <c r="F1709" s="151">
        <v>35</v>
      </c>
      <c r="G1709" s="151">
        <v>35</v>
      </c>
      <c r="H1709" s="151">
        <v>32</v>
      </c>
      <c r="I1709" s="151">
        <v>32</v>
      </c>
      <c r="J1709" s="172">
        <v>0.9</v>
      </c>
      <c r="K1709" s="154">
        <v>1</v>
      </c>
      <c r="L1709" s="154">
        <v>1</v>
      </c>
      <c r="M1709" s="154">
        <v>1</v>
      </c>
      <c r="N1709" s="207">
        <v>841</v>
      </c>
      <c r="O1709" s="153">
        <v>811</v>
      </c>
      <c r="P1709" s="153">
        <v>38</v>
      </c>
      <c r="Q1709" s="151">
        <v>34</v>
      </c>
      <c r="R1709" s="151">
        <v>31</v>
      </c>
      <c r="S1709" s="154">
        <v>0.964328180737218</v>
      </c>
      <c r="T1709" s="154">
        <v>0.974358974358974</v>
      </c>
      <c r="U1709" s="155">
        <v>0.971428571428571</v>
      </c>
      <c r="V1709" s="155">
        <v>0.96875</v>
      </c>
      <c r="W1709" s="173">
        <v>0.00293040293040292</v>
      </c>
      <c r="X1709" s="158">
        <v>254</v>
      </c>
      <c r="Y1709" s="208">
        <v>250</v>
      </c>
      <c r="Z1709" s="208">
        <v>240</v>
      </c>
      <c r="AA1709" s="208">
        <v>229</v>
      </c>
      <c r="AB1709" s="209">
        <v>0.984251968503937</v>
      </c>
      <c r="AC1709" s="155">
        <v>0.954166666666667</v>
      </c>
      <c r="AD1709" s="173">
        <v>0.0300853018372703</v>
      </c>
    </row>
    <row r="1710" spans="1:30">
      <c r="A1710" s="175" t="s">
        <v>1455</v>
      </c>
      <c r="B1710" s="214" t="s">
        <v>1852</v>
      </c>
      <c r="C1710" s="214" t="s">
        <v>1714</v>
      </c>
      <c r="D1710" s="153">
        <v>26</v>
      </c>
      <c r="E1710" s="153">
        <v>25</v>
      </c>
      <c r="F1710" s="151">
        <v>24</v>
      </c>
      <c r="G1710" s="151">
        <v>24</v>
      </c>
      <c r="H1710" s="151">
        <v>25</v>
      </c>
      <c r="I1710" s="151">
        <v>25</v>
      </c>
      <c r="J1710" s="172">
        <v>0.9</v>
      </c>
      <c r="K1710" s="154">
        <v>0.961538461538462</v>
      </c>
      <c r="L1710" s="154">
        <v>1</v>
      </c>
      <c r="M1710" s="154">
        <v>1</v>
      </c>
      <c r="N1710" s="207">
        <v>583</v>
      </c>
      <c r="O1710" s="153">
        <v>535</v>
      </c>
      <c r="P1710" s="153">
        <v>24</v>
      </c>
      <c r="Q1710" s="151">
        <v>23</v>
      </c>
      <c r="R1710" s="151">
        <v>24</v>
      </c>
      <c r="S1710" s="154">
        <v>0.917667238421955</v>
      </c>
      <c r="T1710" s="154">
        <v>0.923076923076923</v>
      </c>
      <c r="U1710" s="155">
        <v>0.958333333333333</v>
      </c>
      <c r="V1710" s="155">
        <v>0.96</v>
      </c>
      <c r="W1710" s="173">
        <v>-0.0352564102564102</v>
      </c>
      <c r="X1710" s="158">
        <v>177</v>
      </c>
      <c r="Y1710" s="208">
        <v>163</v>
      </c>
      <c r="Z1710" s="208">
        <v>163</v>
      </c>
      <c r="AA1710" s="208">
        <v>152</v>
      </c>
      <c r="AB1710" s="209">
        <v>0.92090395480226</v>
      </c>
      <c r="AC1710" s="155">
        <v>0.932515337423313</v>
      </c>
      <c r="AD1710" s="173">
        <v>-0.011611382621053</v>
      </c>
    </row>
    <row r="1711" spans="1:30">
      <c r="A1711" s="175" t="s">
        <v>1455</v>
      </c>
      <c r="B1711" s="214" t="s">
        <v>1856</v>
      </c>
      <c r="C1711" s="214" t="s">
        <v>1715</v>
      </c>
      <c r="D1711" s="153">
        <v>10</v>
      </c>
      <c r="E1711" s="153">
        <v>8</v>
      </c>
      <c r="F1711" s="151">
        <v>8</v>
      </c>
      <c r="G1711" s="151">
        <v>7</v>
      </c>
      <c r="H1711" s="151">
        <v>7</v>
      </c>
      <c r="I1711" s="151">
        <v>6</v>
      </c>
      <c r="J1711" s="172">
        <v>0.9</v>
      </c>
      <c r="K1711" s="154">
        <v>0.8</v>
      </c>
      <c r="L1711" s="154">
        <v>0.875</v>
      </c>
      <c r="M1711" s="154">
        <v>0.857142857142857</v>
      </c>
      <c r="N1711" s="207">
        <v>224</v>
      </c>
      <c r="O1711" s="153">
        <v>55</v>
      </c>
      <c r="P1711" s="153">
        <v>2</v>
      </c>
      <c r="Q1711" s="151">
        <v>2</v>
      </c>
      <c r="R1711" s="151">
        <v>2</v>
      </c>
      <c r="S1711" s="154">
        <v>0.245535714285714</v>
      </c>
      <c r="T1711" s="154">
        <v>0.2</v>
      </c>
      <c r="U1711" s="155">
        <v>0.25</v>
      </c>
      <c r="V1711" s="155">
        <v>0.285714285714286</v>
      </c>
      <c r="W1711" s="173">
        <v>-0.05</v>
      </c>
      <c r="X1711" s="158">
        <v>62</v>
      </c>
      <c r="Y1711" s="208">
        <v>16</v>
      </c>
      <c r="Z1711" s="208">
        <v>57</v>
      </c>
      <c r="AA1711" s="208">
        <v>21</v>
      </c>
      <c r="AB1711" s="209">
        <v>0.258064516129032</v>
      </c>
      <c r="AC1711" s="155">
        <v>0.368421052631579</v>
      </c>
      <c r="AD1711" s="173">
        <v>-0.110356536502547</v>
      </c>
    </row>
  </sheetData>
  <mergeCells count="27">
    <mergeCell ref="A1:AD1"/>
    <mergeCell ref="K2:M2"/>
    <mergeCell ref="T2:V2"/>
    <mergeCell ref="AB2:AC2"/>
    <mergeCell ref="AJ13:AK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N2:N3"/>
    <mergeCell ref="O2:O3"/>
    <mergeCell ref="P2:P3"/>
    <mergeCell ref="Q2:Q3"/>
    <mergeCell ref="R2:R3"/>
    <mergeCell ref="S2:S3"/>
    <mergeCell ref="W2:W3"/>
    <mergeCell ref="X2:X3"/>
    <mergeCell ref="Y2:Y3"/>
    <mergeCell ref="Z2:Z3"/>
    <mergeCell ref="AA2:AA3"/>
    <mergeCell ref="AD2:AD3"/>
  </mergeCells>
  <conditionalFormatting sqref="K2">
    <cfRule type="duplicateValues" dxfId="3" priority="153"/>
  </conditionalFormatting>
  <conditionalFormatting sqref="C6">
    <cfRule type="expression" dxfId="4" priority="12">
      <formula>#REF!="TIDAK TERCAPAI"</formula>
    </cfRule>
  </conditionalFormatting>
  <conditionalFormatting sqref="C17">
    <cfRule type="expression" dxfId="4" priority="11">
      <formula>#REF!="TIDAK TERCAPAI"</formula>
    </cfRule>
  </conditionalFormatting>
  <conditionalFormatting sqref="C20">
    <cfRule type="duplicateValues" dxfId="3" priority="22"/>
    <cfRule type="expression" dxfId="4" priority="21">
      <formula>#REF!="TIDAK TERCAPAI"</formula>
    </cfRule>
  </conditionalFormatting>
  <conditionalFormatting sqref="C21">
    <cfRule type="duplicateValues" dxfId="3" priority="20"/>
    <cfRule type="expression" dxfId="4" priority="19">
      <formula>#REF!="TIDAK TERCAPAI"</formula>
    </cfRule>
  </conditionalFormatting>
  <conditionalFormatting sqref="C22">
    <cfRule type="duplicateValues" dxfId="3" priority="18"/>
    <cfRule type="expression" dxfId="4" priority="17">
      <formula>#REF!="TIDAK TERCAPAI"</formula>
    </cfRule>
  </conditionalFormatting>
  <conditionalFormatting sqref="C25">
    <cfRule type="duplicateValues" dxfId="3" priority="152"/>
    <cfRule type="expression" dxfId="4" priority="151">
      <formula>#REF!="TIDAK TERCAPAI"</formula>
    </cfRule>
  </conditionalFormatting>
  <conditionalFormatting sqref="C26">
    <cfRule type="duplicateValues" dxfId="3" priority="150"/>
    <cfRule type="expression" dxfId="4" priority="87">
      <formula>#REF!="TIDAK TERCAPAI"</formula>
    </cfRule>
  </conditionalFormatting>
  <conditionalFormatting sqref="C27">
    <cfRule type="duplicateValues" dxfId="3" priority="149"/>
    <cfRule type="expression" dxfId="4" priority="86">
      <formula>#REF!="TIDAK TERCAPAI"</formula>
    </cfRule>
  </conditionalFormatting>
  <conditionalFormatting sqref="C28">
    <cfRule type="duplicateValues" dxfId="3" priority="148"/>
    <cfRule type="expression" dxfId="4" priority="85">
      <formula>#REF!="TIDAK TERCAPAI"</formula>
    </cfRule>
  </conditionalFormatting>
  <conditionalFormatting sqref="C29">
    <cfRule type="duplicateValues" dxfId="3" priority="147"/>
    <cfRule type="expression" dxfId="4" priority="84">
      <formula>#REF!="TIDAK TERCAPAI"</formula>
    </cfRule>
  </conditionalFormatting>
  <conditionalFormatting sqref="C30">
    <cfRule type="duplicateValues" dxfId="3" priority="146"/>
    <cfRule type="expression" dxfId="4" priority="83">
      <formula>#REF!="TIDAK TERCAPAI"</formula>
    </cfRule>
  </conditionalFormatting>
  <conditionalFormatting sqref="C31">
    <cfRule type="duplicateValues" dxfId="3" priority="145"/>
    <cfRule type="expression" dxfId="4" priority="82">
      <formula>#REF!="TIDAK TERCAPAI"</formula>
    </cfRule>
  </conditionalFormatting>
  <conditionalFormatting sqref="C32">
    <cfRule type="duplicateValues" dxfId="3" priority="144"/>
    <cfRule type="expression" dxfId="4" priority="81">
      <formula>#REF!="TIDAK TERCAPAI"</formula>
    </cfRule>
  </conditionalFormatting>
  <conditionalFormatting sqref="C33">
    <cfRule type="duplicateValues" dxfId="3" priority="143"/>
    <cfRule type="expression" dxfId="4" priority="80">
      <formula>#REF!="TIDAK TERCAPAI"</formula>
    </cfRule>
  </conditionalFormatting>
  <conditionalFormatting sqref="C34">
    <cfRule type="duplicateValues" dxfId="3" priority="142"/>
    <cfRule type="expression" dxfId="4" priority="79">
      <formula>#REF!="TIDAK TERCAPAI"</formula>
    </cfRule>
  </conditionalFormatting>
  <conditionalFormatting sqref="C35">
    <cfRule type="duplicateValues" dxfId="3" priority="141"/>
    <cfRule type="expression" dxfId="4" priority="78">
      <formula>#REF!="TIDAK TERCAPAI"</formula>
    </cfRule>
  </conditionalFormatting>
  <conditionalFormatting sqref="C36">
    <cfRule type="duplicateValues" dxfId="3" priority="140"/>
    <cfRule type="expression" dxfId="4" priority="77">
      <formula>#REF!="TIDAK TERCAPAI"</formula>
    </cfRule>
  </conditionalFormatting>
  <conditionalFormatting sqref="C37">
    <cfRule type="duplicateValues" dxfId="3" priority="139"/>
    <cfRule type="expression" dxfId="4" priority="76">
      <formula>#REF!="TIDAK TERCAPAI"</formula>
    </cfRule>
  </conditionalFormatting>
  <conditionalFormatting sqref="C38">
    <cfRule type="duplicateValues" dxfId="3" priority="138"/>
    <cfRule type="expression" dxfId="4" priority="75">
      <formula>#REF!="TIDAK TERCAPAI"</formula>
    </cfRule>
  </conditionalFormatting>
  <conditionalFormatting sqref="C39">
    <cfRule type="duplicateValues" dxfId="3" priority="137"/>
    <cfRule type="expression" dxfId="4" priority="74">
      <formula>#REF!="TIDAK TERCAPAI"</formula>
    </cfRule>
  </conditionalFormatting>
  <conditionalFormatting sqref="C40">
    <cfRule type="duplicateValues" dxfId="3" priority="136"/>
    <cfRule type="expression" dxfId="4" priority="73">
      <formula>#REF!="TIDAK TERCAPAI"</formula>
    </cfRule>
  </conditionalFormatting>
  <conditionalFormatting sqref="C41">
    <cfRule type="duplicateValues" dxfId="3" priority="135"/>
    <cfRule type="expression" dxfId="4" priority="72">
      <formula>#REF!="TIDAK TERCAPAI"</formula>
    </cfRule>
  </conditionalFormatting>
  <conditionalFormatting sqref="C42">
    <cfRule type="duplicateValues" dxfId="3" priority="134"/>
    <cfRule type="expression" dxfId="4" priority="71">
      <formula>#REF!="TIDAK TERCAPAI"</formula>
    </cfRule>
  </conditionalFormatting>
  <conditionalFormatting sqref="C43">
    <cfRule type="duplicateValues" dxfId="3" priority="133"/>
    <cfRule type="expression" dxfId="4" priority="70">
      <formula>#REF!="TIDAK TERCAPAI"</formula>
    </cfRule>
  </conditionalFormatting>
  <conditionalFormatting sqref="C44">
    <cfRule type="duplicateValues" dxfId="3" priority="132"/>
    <cfRule type="expression" dxfId="4" priority="69">
      <formula>#REF!="TIDAK TERCAPAI"</formula>
    </cfRule>
  </conditionalFormatting>
  <conditionalFormatting sqref="C45">
    <cfRule type="duplicateValues" dxfId="3" priority="131"/>
    <cfRule type="expression" dxfId="4" priority="68">
      <formula>#REF!="TIDAK TERCAPAI"</formula>
    </cfRule>
  </conditionalFormatting>
  <conditionalFormatting sqref="C46">
    <cfRule type="duplicateValues" dxfId="3" priority="130"/>
    <cfRule type="expression" dxfId="4" priority="67">
      <formula>#REF!="TIDAK TERCAPAI"</formula>
    </cfRule>
  </conditionalFormatting>
  <conditionalFormatting sqref="C47">
    <cfRule type="duplicateValues" dxfId="3" priority="129"/>
    <cfRule type="expression" dxfId="4" priority="66">
      <formula>#REF!="TIDAK TERCAPAI"</formula>
    </cfRule>
  </conditionalFormatting>
  <conditionalFormatting sqref="C51">
    <cfRule type="duplicateValues" dxfId="3" priority="127"/>
    <cfRule type="expression" dxfId="4" priority="64">
      <formula>#REF!="TIDAK TERCAPAI"</formula>
    </cfRule>
  </conditionalFormatting>
  <conditionalFormatting sqref="C52">
    <cfRule type="duplicateValues" dxfId="3" priority="4"/>
    <cfRule type="expression" dxfId="4" priority="3">
      <formula>#REF!="TIDAK TERCAPAI"</formula>
    </cfRule>
  </conditionalFormatting>
  <conditionalFormatting sqref="C53">
    <cfRule type="duplicateValues" dxfId="3" priority="126"/>
    <cfRule type="expression" dxfId="4" priority="63">
      <formula>#REF!="TIDAK TERCAPAI"</formula>
    </cfRule>
  </conditionalFormatting>
  <conditionalFormatting sqref="C54">
    <cfRule type="duplicateValues" dxfId="3" priority="125"/>
    <cfRule type="expression" dxfId="4" priority="62">
      <formula>#REF!="TIDAK TERCAPAI"</formula>
    </cfRule>
  </conditionalFormatting>
  <conditionalFormatting sqref="C55">
    <cfRule type="duplicateValues" dxfId="3" priority="124"/>
    <cfRule type="expression" dxfId="4" priority="61">
      <formula>#REF!="TIDAK TERCAPAI"</formula>
    </cfRule>
  </conditionalFormatting>
  <conditionalFormatting sqref="C56">
    <cfRule type="duplicateValues" dxfId="3" priority="123"/>
    <cfRule type="expression" dxfId="4" priority="60">
      <formula>#REF!="TIDAK TERCAPAI"</formula>
    </cfRule>
  </conditionalFormatting>
  <conditionalFormatting sqref="C57">
    <cfRule type="duplicateValues" dxfId="3" priority="122"/>
    <cfRule type="expression" dxfId="4" priority="59">
      <formula>#REF!="TIDAK TERCAPAI"</formula>
    </cfRule>
  </conditionalFormatting>
  <conditionalFormatting sqref="C58">
    <cfRule type="duplicateValues" dxfId="3" priority="121"/>
    <cfRule type="expression" dxfId="4" priority="58">
      <formula>#REF!="TIDAK TERCAPAI"</formula>
    </cfRule>
  </conditionalFormatting>
  <conditionalFormatting sqref="C59">
    <cfRule type="duplicateValues" dxfId="3" priority="120"/>
    <cfRule type="expression" dxfId="4" priority="57">
      <formula>#REF!="TIDAK TERCAPAI"</formula>
    </cfRule>
  </conditionalFormatting>
  <conditionalFormatting sqref="C60">
    <cfRule type="duplicateValues" dxfId="3" priority="119"/>
    <cfRule type="expression" dxfId="4" priority="56">
      <formula>#REF!="TIDAK TERCAPAI"</formula>
    </cfRule>
  </conditionalFormatting>
  <conditionalFormatting sqref="C63">
    <cfRule type="duplicateValues" dxfId="3" priority="117"/>
    <cfRule type="expression" dxfId="4" priority="54">
      <formula>#REF!="TIDAK TERCAPAI"</formula>
    </cfRule>
  </conditionalFormatting>
  <conditionalFormatting sqref="C64">
    <cfRule type="duplicateValues" dxfId="3" priority="116"/>
    <cfRule type="expression" dxfId="4" priority="53">
      <formula>#REF!="TIDAK TERCAPAI"</formula>
    </cfRule>
  </conditionalFormatting>
  <conditionalFormatting sqref="C65">
    <cfRule type="duplicateValues" dxfId="3" priority="2"/>
    <cfRule type="expression" dxfId="4" priority="1">
      <formula>#REF!="TIDAK TERCAPAI"</formula>
    </cfRule>
  </conditionalFormatting>
  <conditionalFormatting sqref="C66">
    <cfRule type="duplicateValues" dxfId="3" priority="115"/>
    <cfRule type="expression" dxfId="4" priority="52">
      <formula>#REF!="TIDAK TERCAPAI"</formula>
    </cfRule>
  </conditionalFormatting>
  <conditionalFormatting sqref="C73">
    <cfRule type="duplicateValues" dxfId="3" priority="112"/>
    <cfRule type="expression" dxfId="4" priority="49">
      <formula>#REF!="TIDAK TERCAPAI"</formula>
    </cfRule>
  </conditionalFormatting>
  <conditionalFormatting sqref="C79">
    <cfRule type="duplicateValues" dxfId="3" priority="109"/>
    <cfRule type="expression" dxfId="4" priority="46">
      <formula>#REF!="TIDAK TERCAPAI"</formula>
    </cfRule>
  </conditionalFormatting>
  <conditionalFormatting sqref="C80">
    <cfRule type="duplicateValues" dxfId="3" priority="108"/>
    <cfRule type="expression" dxfId="4" priority="45">
      <formula>#REF!="TIDAK TERCAPAI"</formula>
    </cfRule>
  </conditionalFormatting>
  <conditionalFormatting sqref="C81">
    <cfRule type="duplicateValues" dxfId="3" priority="107"/>
    <cfRule type="expression" dxfId="4" priority="44">
      <formula>#REF!="TIDAK TERCAPAI"</formula>
    </cfRule>
  </conditionalFormatting>
  <conditionalFormatting sqref="C84">
    <cfRule type="duplicateValues" dxfId="3" priority="105"/>
    <cfRule type="expression" dxfId="4" priority="42">
      <formula>#REF!="TIDAK TERCAPAI"</formula>
    </cfRule>
  </conditionalFormatting>
  <conditionalFormatting sqref="C92">
    <cfRule type="duplicateValues" dxfId="3" priority="102"/>
    <cfRule type="expression" dxfId="4" priority="39">
      <formula>#REF!="TIDAK TERCAPAI"</formula>
    </cfRule>
  </conditionalFormatting>
  <conditionalFormatting sqref="C93">
    <cfRule type="duplicateValues" dxfId="3" priority="101"/>
    <cfRule type="expression" dxfId="4" priority="38">
      <formula>#REF!="TIDAK TERCAPAI"</formula>
    </cfRule>
  </conditionalFormatting>
  <conditionalFormatting sqref="C94">
    <cfRule type="duplicateValues" dxfId="3" priority="100"/>
    <cfRule type="expression" dxfId="4" priority="37">
      <formula>#REF!="TIDAK TERCAPAI"</formula>
    </cfRule>
  </conditionalFormatting>
  <conditionalFormatting sqref="C95">
    <cfRule type="duplicateValues" dxfId="3" priority="99"/>
    <cfRule type="expression" dxfId="4" priority="36">
      <formula>#REF!="TIDAK TERCAPAI"</formula>
    </cfRule>
  </conditionalFormatting>
  <conditionalFormatting sqref="C96">
    <cfRule type="duplicateValues" dxfId="3" priority="98"/>
    <cfRule type="expression" dxfId="4" priority="35">
      <formula>#REF!="TIDAK TERCAPAI"</formula>
    </cfRule>
  </conditionalFormatting>
  <conditionalFormatting sqref="C97">
    <cfRule type="duplicateValues" dxfId="3" priority="97"/>
    <cfRule type="expression" dxfId="4" priority="34">
      <formula>#REF!="TIDAK TERCAPAI"</formula>
    </cfRule>
  </conditionalFormatting>
  <conditionalFormatting sqref="C98">
    <cfRule type="duplicateValues" dxfId="3" priority="96"/>
    <cfRule type="expression" dxfId="4" priority="33">
      <formula>#REF!="TIDAK TERCAPAI"</formula>
    </cfRule>
  </conditionalFormatting>
  <conditionalFormatting sqref="C99">
    <cfRule type="duplicateValues" dxfId="3" priority="95"/>
    <cfRule type="expression" dxfId="4" priority="32">
      <formula>#REF!="TIDAK TERCAPAI"</formula>
    </cfRule>
  </conditionalFormatting>
  <conditionalFormatting sqref="C100">
    <cfRule type="duplicateValues" dxfId="3" priority="94"/>
    <cfRule type="expression" dxfId="4" priority="31">
      <formula>#REF!="TIDAK TERCAPAI"</formula>
    </cfRule>
  </conditionalFormatting>
  <conditionalFormatting sqref="C101">
    <cfRule type="duplicateValues" dxfId="3" priority="93"/>
    <cfRule type="expression" dxfId="4" priority="30">
      <formula>#REF!="TIDAK TERCAPAI"</formula>
    </cfRule>
  </conditionalFormatting>
  <conditionalFormatting sqref="C105">
    <cfRule type="duplicateValues" dxfId="3" priority="24"/>
    <cfRule type="expression" dxfId="4" priority="23">
      <formula>#REF!="TIDAK TERCAPAI"</formula>
    </cfRule>
  </conditionalFormatting>
  <conditionalFormatting sqref="C106">
    <cfRule type="duplicateValues" dxfId="3" priority="16"/>
    <cfRule type="expression" dxfId="4" priority="14">
      <formula>#REF!="TIDAK TERCAPAI"</formula>
    </cfRule>
  </conditionalFormatting>
  <conditionalFormatting sqref="C107">
    <cfRule type="duplicateValues" dxfId="3" priority="15"/>
    <cfRule type="expression" dxfId="4" priority="13">
      <formula>#REF!="TIDAK TERCAPAI"</formula>
    </cfRule>
  </conditionalFormatting>
  <conditionalFormatting sqref="C112">
    <cfRule type="duplicateValues" dxfId="3" priority="91"/>
    <cfRule type="expression" dxfId="4" priority="28">
      <formula>#REF!="TIDAK TERCAPAI"</formula>
    </cfRule>
  </conditionalFormatting>
  <conditionalFormatting sqref="C113">
    <cfRule type="duplicateValues" dxfId="3" priority="90"/>
    <cfRule type="expression" dxfId="4" priority="27">
      <formula>#REF!="TIDAK TERCAPAI"</formula>
    </cfRule>
  </conditionalFormatting>
  <conditionalFormatting sqref="C114">
    <cfRule type="duplicateValues" dxfId="3" priority="89"/>
    <cfRule type="expression" dxfId="4" priority="26">
      <formula>#REF!="TIDAK TERCAPAI"</formula>
    </cfRule>
  </conditionalFormatting>
  <conditionalFormatting sqref="C115">
    <cfRule type="duplicateValues" dxfId="3" priority="88"/>
    <cfRule type="expression" dxfId="4" priority="25">
      <formula>#REF!="TIDAK TERCAPAI"</formula>
    </cfRule>
  </conditionalFormatting>
  <conditionalFormatting sqref="C48:C50">
    <cfRule type="duplicateValues" dxfId="3" priority="128"/>
    <cfRule type="expression" dxfId="4" priority="65">
      <formula>#REF!="TIDAK TERCAPAI"</formula>
    </cfRule>
  </conditionalFormatting>
  <conditionalFormatting sqref="C61:C62">
    <cfRule type="duplicateValues" dxfId="3" priority="118"/>
    <cfRule type="expression" dxfId="4" priority="55">
      <formula>#REF!="TIDAK TERCAPAI"</formula>
    </cfRule>
  </conditionalFormatting>
  <conditionalFormatting sqref="C67:C70">
    <cfRule type="duplicateValues" dxfId="3" priority="114"/>
    <cfRule type="expression" dxfId="4" priority="51">
      <formula>#REF!="TIDAK TERCAPAI"</formula>
    </cfRule>
  </conditionalFormatting>
  <conditionalFormatting sqref="C71:C72">
    <cfRule type="duplicateValues" dxfId="3" priority="113"/>
    <cfRule type="expression" dxfId="4" priority="50">
      <formula>#REF!="TIDAK TERCAPAI"</formula>
    </cfRule>
  </conditionalFormatting>
  <conditionalFormatting sqref="C74:C76">
    <cfRule type="duplicateValues" dxfId="3" priority="111"/>
    <cfRule type="expression" dxfId="4" priority="48">
      <formula>#REF!="TIDAK TERCAPAI"</formula>
    </cfRule>
  </conditionalFormatting>
  <conditionalFormatting sqref="C77:C78">
    <cfRule type="duplicateValues" dxfId="3" priority="110"/>
    <cfRule type="expression" dxfId="4" priority="47">
      <formula>#REF!="TIDAK TERCAPAI"</formula>
    </cfRule>
  </conditionalFormatting>
  <conditionalFormatting sqref="C82:C83">
    <cfRule type="duplicateValues" dxfId="3" priority="106"/>
    <cfRule type="expression" dxfId="4" priority="43">
      <formula>#REF!="TIDAK TERCAPAI"</formula>
    </cfRule>
  </conditionalFormatting>
  <conditionalFormatting sqref="C85:C88">
    <cfRule type="duplicateValues" dxfId="3" priority="104"/>
    <cfRule type="expression" dxfId="4" priority="41">
      <formula>#REF!="TIDAK TERCAPAI"</formula>
    </cfRule>
  </conditionalFormatting>
  <conditionalFormatting sqref="C89:C91">
    <cfRule type="duplicateValues" dxfId="3" priority="103"/>
    <cfRule type="expression" dxfId="4" priority="40">
      <formula>#REF!="TIDAK TERCAPAI"</formula>
    </cfRule>
  </conditionalFormatting>
  <conditionalFormatting sqref="C110:C111">
    <cfRule type="duplicateValues" dxfId="3" priority="92"/>
    <cfRule type="expression" dxfId="4" priority="29">
      <formula>#REF!="TIDAK TERCAPAI"</formula>
    </cfRule>
  </conditionalFormatting>
  <conditionalFormatting sqref="K6:M1711">
    <cfRule type="cellIs" dxfId="1" priority="8" operator="greaterThan">
      <formula>0.8999</formula>
    </cfRule>
    <cfRule type="cellIs" dxfId="2" priority="7" operator="lessThan">
      <formula>0.8999</formula>
    </cfRule>
  </conditionalFormatting>
  <conditionalFormatting sqref="S6:V1711">
    <cfRule type="cellIs" dxfId="1" priority="10" operator="greaterThan">
      <formula>0.8999</formula>
    </cfRule>
    <cfRule type="cellIs" dxfId="2" priority="9" operator="lessThan">
      <formula>0.8999</formula>
    </cfRule>
  </conditionalFormatting>
  <conditionalFormatting sqref="AB6:AC1711">
    <cfRule type="cellIs" dxfId="1" priority="6" operator="greaterThan">
      <formula>0.8999</formula>
    </cfRule>
    <cfRule type="cellIs" dxfId="2" priority="5" operator="less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1"/>
  <sheetViews>
    <sheetView zoomScale="80" zoomScaleNormal="80" zoomScaleSheetLayoutView="50" workbookViewId="0">
      <pane ySplit="4" topLeftCell="A5" activePane="bottomLeft" state="frozen"/>
      <selection/>
      <selection pane="bottomLeft" activeCell="A4" sqref="A4:AG1711"/>
    </sheetView>
  </sheetViews>
  <sheetFormatPr defaultColWidth="9.81904761904762" defaultRowHeight="16.5"/>
  <cols>
    <col min="1" max="1" width="28.2952380952381" style="87" customWidth="1"/>
    <col min="2" max="2" width="46.8190476190476" style="110" customWidth="1"/>
    <col min="3" max="3" width="30" style="110" customWidth="1"/>
    <col min="4" max="4" width="15.3142857142857" style="111" customWidth="1"/>
    <col min="5" max="5" width="17.9142857142857" style="111" hidden="1" customWidth="1"/>
    <col min="6" max="6" width="15.5809523809524" style="111" hidden="1" customWidth="1"/>
    <col min="7" max="7" width="14.9904761904762" style="111" hidden="1" customWidth="1"/>
    <col min="8" max="8" width="17.7238095238095" style="111" hidden="1" customWidth="1"/>
    <col min="9" max="9" width="17.8952380952381" style="111" hidden="1" customWidth="1"/>
    <col min="10" max="10" width="14.9904761904762" style="111" hidden="1" customWidth="1"/>
    <col min="11" max="11" width="16.8857142857143" style="111" hidden="1" customWidth="1"/>
    <col min="12" max="12" width="17.7238095238095" style="111" hidden="1" customWidth="1"/>
    <col min="13" max="13" width="14.9904761904762" style="111" hidden="1" customWidth="1"/>
    <col min="14" max="14" width="17.9047619047619" style="111" hidden="1" customWidth="1"/>
    <col min="15" max="15" width="9.81904761904762" style="111" hidden="1" customWidth="1"/>
    <col min="16" max="18" width="10.5428571428571" style="110" customWidth="1"/>
    <col min="19" max="19" width="13.6380952380952" style="110" customWidth="1"/>
    <col min="20" max="20" width="16.7428571428571" style="111" hidden="1" customWidth="1"/>
    <col min="21" max="21" width="20.8380952380952" style="111" hidden="1" customWidth="1"/>
    <col min="22" max="22" width="15.7714285714286" style="111" customWidth="1"/>
    <col min="23" max="23" width="10.4571428571429" style="111" customWidth="1"/>
    <col min="24" max="25" width="9.90476190476191" style="111" customWidth="1"/>
    <col min="26" max="26" width="13.2952380952381" style="110" customWidth="1"/>
    <col min="27" max="27" width="19.4285714285714" style="110" hidden="1" customWidth="1"/>
    <col min="28" max="28" width="19.0952380952381" style="110" hidden="1" customWidth="1"/>
    <col min="29" max="29" width="19.4285714285714" style="110" hidden="1" customWidth="1"/>
    <col min="30" max="30" width="20.1047619047619" style="110" hidden="1" customWidth="1"/>
    <col min="31" max="31" width="16.3333333333333" style="110" customWidth="1"/>
    <col min="32" max="32" width="16.0285714285714" style="110" customWidth="1"/>
    <col min="33" max="33" width="15.1809523809524" style="110" customWidth="1"/>
    <col min="34" max="34" width="9.81904761904762" style="112" customWidth="1"/>
    <col min="35" max="35" width="11.4571428571429" style="113" customWidth="1"/>
    <col min="36" max="36" width="27.9238095238095" style="112" customWidth="1"/>
    <col min="37" max="37" width="9.81904761904762" style="112"/>
    <col min="38" max="39" width="15.2761904761905" style="87"/>
    <col min="40" max="16384" width="9.81904761904762" style="87"/>
  </cols>
  <sheetData>
    <row r="1" ht="54" customHeight="1" spans="1:39">
      <c r="A1" s="168" t="str">
        <f>CONCATENATE("网管-爪哇-巴厘班0730出仓率&amp;1200签收率",TEXT($W$3,"MM月DD日"),"
NM-Persentase 0730 &amp; TTD 1200 Agent Jawa-Bali ",TEXT($W$3,"DD MMM YYYY"))</f>
        <v>网管-爪哇-巴厘班0730出仓率&amp;1200签收率09月24日
NM-Persentase 0730 &amp; TTD 1200 Agent Jawa-Bali 24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9"/>
    </row>
    <row r="2" ht="56" customHeight="1" spans="1:39">
      <c r="A2" s="118" t="s">
        <v>5</v>
      </c>
      <c r="B2" s="121" t="s">
        <v>1858</v>
      </c>
      <c r="C2" s="118" t="s">
        <v>1722</v>
      </c>
      <c r="D2" s="118" t="s">
        <v>1859</v>
      </c>
      <c r="E2" s="120" t="s">
        <v>1860</v>
      </c>
      <c r="F2" s="120" t="s">
        <v>1861</v>
      </c>
      <c r="G2" s="121" t="str">
        <f>"Rit-1应签收"&amp;CHAR(10)&amp;"Seharusnya TTD Rit-1"&amp;CHAR(10)&amp;TEXT($X$3,"dd/mm/yyyy")</f>
        <v>Rit-1应签收
Seharusnya TTD Rit-1
23/09/2026</v>
      </c>
      <c r="H2" s="121" t="str">
        <f>"0730出仓率"&amp;CHAR(10)&amp;"Persentase Keluar Gudang 0730"&amp;CHAR(10)&amp;TEXT($X$3,"dd/mm/yyyy")</f>
        <v>0730出仓率
Persentase Keluar Gudang 0730
23/09/2026</v>
      </c>
      <c r="I2" s="121" t="str">
        <f>"1200前已签收"&amp;CHAR(10)&amp;"TTD Sebelum"&amp;CHAR(10)&amp;"1200"&amp;CHAR(10)&amp;TEXT($X$3,"dd/mm/yyyy")</f>
        <v>1200前已签收
TTD Sebelum
1200
23/09/2026</v>
      </c>
      <c r="J2" s="121" t="str">
        <f>"Rit-1应签收"&amp;CHAR(10)&amp;"Seharusnya TTD Rit-1"&amp;CHAR(10)&amp;TEXT($Y$3,"dd/mm/yyyy")</f>
        <v>Rit-1应签收
Seharusnya TTD Rit-1
22/09/2026</v>
      </c>
      <c r="K2" s="121" t="str">
        <f>"0730出仓率"&amp;CHAR(10)&amp;"Persentase Keluar Gudang 0730"&amp;CHAR(10)&amp;TEXT($Y$3,"dd/mm/yyyy")</f>
        <v>0730出仓率
Persentase Keluar Gudang 0730
22/09/2026</v>
      </c>
      <c r="L2" s="121" t="str">
        <f>"1200前已签收"&amp;CHAR(10)&amp;"TTD Sebelum"&amp;CHAR(10)&amp;"1200"&amp;CHAR(10)&amp;TEXT($Y$3,"dd/mm/yyyy")</f>
        <v>1200前已签收
TTD Sebelum
1200
22/09/2026</v>
      </c>
      <c r="M2" s="118" t="s">
        <v>1862</v>
      </c>
      <c r="N2" s="120" t="s">
        <v>1863</v>
      </c>
      <c r="O2" s="120" t="s">
        <v>1725</v>
      </c>
      <c r="P2" s="185" t="str">
        <f>CONCATENATE(TEXT($W$3,"DD日"),"0730出仓率
Persentase Keluar Gudang 0730")</f>
        <v>24日0730出仓率
Persentase Keluar Gudang 0730</v>
      </c>
      <c r="Q2" s="186"/>
      <c r="R2" s="187"/>
      <c r="S2" s="118" t="s">
        <v>1731</v>
      </c>
      <c r="T2" s="120" t="s">
        <v>1864</v>
      </c>
      <c r="U2" s="120" t="s">
        <v>1865</v>
      </c>
      <c r="V2" s="118" t="s">
        <v>1862</v>
      </c>
      <c r="W2" s="118" t="s">
        <v>1861</v>
      </c>
      <c r="X2" s="118"/>
      <c r="Y2" s="118"/>
      <c r="Z2" s="118" t="s">
        <v>1731</v>
      </c>
      <c r="AA2" s="121" t="str">
        <f>"Rit-1应签收"&amp;CHAR(10)&amp;"Seharusnya TTD Rit-1 Mingguan"&amp;CHAR(10)&amp;TEXT($AM$10,"dd/mm/yyyy")&amp;" - "&amp;TEXT($AM$9,"dd/mm/yyyy")</f>
        <v>Rit-1应签收
Seharusnya TTD Rit-1 Mingguan
18/09/2026 - 24/09/2026</v>
      </c>
      <c r="AB2" s="121" t="str">
        <f>"1200前已签收"&amp;CHAR(10)&amp;"TTD Sebelum 1200 Mingguan"&amp;CHAR(10)&amp;TEXT($AM$10,"dd/mm/yyyy")&amp;" - "&amp;TEXT($AM$9,"dd/mm/yyyy")</f>
        <v>1200前已签收
TTD Sebelum 1200 Mingguan
18/09/2026 - 24/09/2026</v>
      </c>
      <c r="AC2" s="121" t="str">
        <f>"Rit-1应签收"&amp;CHAR(10)&amp;"Seharusnya TTD Rit-1 Mingguan"&amp;CHAR(10)&amp;TEXT($AM$12,"dd/mm/yyyy")&amp;" - "&amp;TEXT($AM$11,"dd/mm/yyyy")</f>
        <v>Rit-1应签收
Seharusnya TTD Rit-1 Mingguan
11/09/2026 - 17/09/2026</v>
      </c>
      <c r="AD2" s="121" t="str">
        <f>"1200前已签收"&amp;CHAR(10)&amp;"TTD Sebelum 1200 Mingguan"&amp;CHAR(10)&amp;TEXT($AM$12,"dd/mm/yyyy")&amp;" - "&amp;TEXT($AM$11,"dd/mm/yyyy")</f>
        <v>1200前已签收
TTD Sebelum 1200 Mingguan
11/09/2026 - 17/09/2026</v>
      </c>
      <c r="AE2" s="118" t="s">
        <v>1866</v>
      </c>
      <c r="AF2" s="118"/>
      <c r="AG2" s="118" t="s">
        <v>1733</v>
      </c>
    </row>
    <row r="3" ht="46" customHeight="1" spans="1:39">
      <c r="A3" s="123"/>
      <c r="B3" s="118"/>
      <c r="C3" s="124"/>
      <c r="D3" s="124"/>
      <c r="E3" s="125"/>
      <c r="F3" s="125"/>
      <c r="G3" s="118"/>
      <c r="H3" s="118"/>
      <c r="I3" s="118"/>
      <c r="J3" s="118"/>
      <c r="K3" s="118"/>
      <c r="L3" s="118"/>
      <c r="M3" s="124"/>
      <c r="N3" s="125"/>
      <c r="O3" s="125"/>
      <c r="P3" s="126">
        <f>W3</f>
        <v>46289</v>
      </c>
      <c r="Q3" s="126">
        <f>P3-1</f>
        <v>46288</v>
      </c>
      <c r="R3" s="126">
        <f>P3-1</f>
        <v>46288</v>
      </c>
      <c r="S3" s="124"/>
      <c r="T3" s="125"/>
      <c r="U3" s="125"/>
      <c r="V3" s="124"/>
      <c r="W3" s="126">
        <f>'ALL DP DATA'!K8</f>
        <v>46289</v>
      </c>
      <c r="X3" s="126">
        <f>W3-1</f>
        <v>46288</v>
      </c>
      <c r="Y3" s="126">
        <f>X3-1</f>
        <v>46287</v>
      </c>
      <c r="Z3" s="124"/>
      <c r="AA3" s="118"/>
      <c r="AB3" s="118"/>
      <c r="AC3" s="118"/>
      <c r="AD3" s="118"/>
      <c r="AE3" s="127" t="str">
        <f>TEXT(AM10,"dd mmm")&amp;" - "&amp;TEXT(AM9,"dd mmm")</f>
        <v>18 Sep - 24 Sep</v>
      </c>
      <c r="AF3" s="127" t="str">
        <f>TEXT(AM12,"dd mmm")&amp;" - "&amp;TEXT(AM11,"dd mmm")</f>
        <v>11 Sep - 17 Sep</v>
      </c>
      <c r="AG3" s="124"/>
      <c r="AJ3" s="112" t="s">
        <v>1867</v>
      </c>
    </row>
    <row r="4" ht="18" spans="1:39">
      <c r="A4" s="128"/>
      <c r="B4" s="128"/>
      <c r="C4" s="128" t="s">
        <v>26</v>
      </c>
      <c r="D4" s="129">
        <v>2656343</v>
      </c>
      <c r="E4" s="129">
        <v>2549823</v>
      </c>
      <c r="F4" s="129">
        <v>2404693</v>
      </c>
      <c r="G4" s="133">
        <v>423906</v>
      </c>
      <c r="H4" s="133">
        <v>405458</v>
      </c>
      <c r="I4" s="133">
        <v>360613</v>
      </c>
      <c r="J4" s="133">
        <v>373313</v>
      </c>
      <c r="K4" s="133">
        <v>357317</v>
      </c>
      <c r="L4" s="133">
        <v>327453</v>
      </c>
      <c r="M4" s="134">
        <v>0.953639437056522</v>
      </c>
      <c r="N4" s="129">
        <v>8548381</v>
      </c>
      <c r="O4" s="132">
        <v>0.9</v>
      </c>
      <c r="P4" s="134">
        <v>0.959899756921452</v>
      </c>
      <c r="Q4" s="134">
        <v>0.956480917939355</v>
      </c>
      <c r="R4" s="134">
        <v>0.957151237701339</v>
      </c>
      <c r="S4" s="135">
        <v>0.00341883898209727</v>
      </c>
      <c r="T4" s="129">
        <v>8963955</v>
      </c>
      <c r="U4" s="129">
        <v>7470749</v>
      </c>
      <c r="V4" s="134">
        <v>0.833421073622079</v>
      </c>
      <c r="W4" s="134">
        <v>0.905264493327857</v>
      </c>
      <c r="X4" s="134">
        <v>0.850690955070228</v>
      </c>
      <c r="Y4" s="134">
        <v>0.877154023567355</v>
      </c>
      <c r="Z4" s="135">
        <v>0.0545735382576292</v>
      </c>
      <c r="AA4" s="133">
        <v>2533190</v>
      </c>
      <c r="AB4" s="133">
        <v>2166652</v>
      </c>
      <c r="AC4" s="133">
        <v>2632461</v>
      </c>
      <c r="AD4" s="133">
        <v>2192587</v>
      </c>
      <c r="AE4" s="134">
        <v>0.855305760720672</v>
      </c>
      <c r="AF4" s="134">
        <v>0.832903887275063</v>
      </c>
      <c r="AG4" s="135">
        <v>0.0224018734456092</v>
      </c>
      <c r="AH4" s="112">
        <v>5</v>
      </c>
      <c r="AI4" s="136"/>
    </row>
    <row r="5" s="108" customFormat="1" ht="19" customHeight="1" spans="1:39">
      <c r="B5" s="138"/>
      <c r="C5" s="138"/>
      <c r="D5" s="139"/>
      <c r="E5" s="139"/>
      <c r="F5" s="139"/>
      <c r="G5" s="140"/>
      <c r="H5" s="140"/>
      <c r="I5" s="140"/>
      <c r="J5" s="140"/>
      <c r="K5" s="140"/>
      <c r="L5" s="140"/>
      <c r="M5" s="140"/>
      <c r="N5" s="140"/>
      <c r="O5" s="141"/>
      <c r="P5" s="188"/>
      <c r="Q5" s="137"/>
      <c r="R5" s="137"/>
      <c r="S5" s="189"/>
      <c r="T5" s="142"/>
      <c r="U5" s="142"/>
      <c r="V5" s="143"/>
      <c r="W5" s="143"/>
      <c r="X5" s="143"/>
      <c r="Y5" s="143"/>
      <c r="Z5" s="144"/>
      <c r="AA5" s="143"/>
      <c r="AB5" s="143"/>
      <c r="AC5" s="143"/>
      <c r="AD5" s="143"/>
      <c r="AE5" s="143"/>
      <c r="AF5" s="143"/>
      <c r="AG5" s="144"/>
      <c r="AH5" s="146"/>
      <c r="AI5" s="147"/>
      <c r="AJ5" s="146"/>
      <c r="AK5" s="146"/>
    </row>
    <row r="6" spans="1:39">
      <c r="A6" s="175" t="s">
        <v>24</v>
      </c>
      <c r="B6" s="171" t="s">
        <v>1734</v>
      </c>
      <c r="C6" s="171" t="s">
        <v>1735</v>
      </c>
      <c r="D6" s="150">
        <v>0</v>
      </c>
      <c r="E6" s="150">
        <v>0</v>
      </c>
      <c r="F6" s="150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4">
        <v>0</v>
      </c>
      <c r="N6" s="153">
        <v>0</v>
      </c>
      <c r="O6" s="172">
        <v>0.9</v>
      </c>
      <c r="P6" s="154">
        <v>0</v>
      </c>
      <c r="Q6" s="154">
        <v>0</v>
      </c>
      <c r="R6" s="154">
        <v>0</v>
      </c>
      <c r="S6" s="173">
        <v>0</v>
      </c>
      <c r="T6" s="153">
        <v>0</v>
      </c>
      <c r="U6" s="153">
        <v>0</v>
      </c>
      <c r="V6" s="154">
        <v>0</v>
      </c>
      <c r="W6" s="154">
        <v>0</v>
      </c>
      <c r="X6" s="155">
        <v>0</v>
      </c>
      <c r="Y6" s="155">
        <v>0</v>
      </c>
      <c r="Z6" s="173">
        <v>0</v>
      </c>
      <c r="AA6" s="151">
        <v>0</v>
      </c>
      <c r="AB6" s="151">
        <v>0</v>
      </c>
      <c r="AC6" s="151">
        <v>0</v>
      </c>
      <c r="AD6" s="151">
        <v>0</v>
      </c>
      <c r="AE6" s="155">
        <v>0</v>
      </c>
      <c r="AF6" s="155">
        <v>0</v>
      </c>
      <c r="AG6" s="173">
        <v>0</v>
      </c>
      <c r="AH6" s="159"/>
      <c r="AI6" s="161"/>
    </row>
    <row r="7" spans="1:39">
      <c r="A7" s="175" t="s">
        <v>24</v>
      </c>
      <c r="B7" s="171" t="s">
        <v>1734</v>
      </c>
      <c r="C7" s="171" t="s">
        <v>27</v>
      </c>
      <c r="D7" s="150">
        <v>7286</v>
      </c>
      <c r="E7" s="150">
        <v>6803</v>
      </c>
      <c r="F7" s="150">
        <v>5939</v>
      </c>
      <c r="G7" s="151">
        <v>7576</v>
      </c>
      <c r="H7" s="151">
        <v>7080</v>
      </c>
      <c r="I7" s="151">
        <v>5959</v>
      </c>
      <c r="J7" s="151">
        <v>7303</v>
      </c>
      <c r="K7" s="151">
        <v>6953</v>
      </c>
      <c r="L7" s="151">
        <v>5974</v>
      </c>
      <c r="M7" s="154">
        <v>0.947687243708985</v>
      </c>
      <c r="N7" s="153">
        <v>137046</v>
      </c>
      <c r="O7" s="172">
        <v>0.9</v>
      </c>
      <c r="P7" s="154">
        <v>0.933708482020313</v>
      </c>
      <c r="Q7" s="154">
        <v>0.934530095036959</v>
      </c>
      <c r="R7" s="154">
        <v>0.952074489935643</v>
      </c>
      <c r="S7" s="173">
        <v>-0.00082161301664585</v>
      </c>
      <c r="T7" s="153">
        <v>144611</v>
      </c>
      <c r="U7" s="153">
        <v>105734</v>
      </c>
      <c r="V7" s="154">
        <v>0.731161529897449</v>
      </c>
      <c r="W7" s="154">
        <v>0.81512489706286</v>
      </c>
      <c r="X7" s="155">
        <v>0.78656282998944</v>
      </c>
      <c r="Y7" s="155">
        <v>0.818019991784198</v>
      </c>
      <c r="Z7" s="173">
        <v>0.0285620670734199</v>
      </c>
      <c r="AA7" s="151">
        <v>46460</v>
      </c>
      <c r="AB7" s="151">
        <v>37749</v>
      </c>
      <c r="AC7" s="151">
        <v>42955</v>
      </c>
      <c r="AD7" s="151">
        <v>31308</v>
      </c>
      <c r="AE7" s="155">
        <v>0.81250538097288</v>
      </c>
      <c r="AF7" s="155">
        <v>0.728855779303923</v>
      </c>
      <c r="AG7" s="173">
        <v>0.0836496016689572</v>
      </c>
      <c r="AH7" s="159"/>
      <c r="AI7" s="161"/>
    </row>
    <row r="8" spans="1:39">
      <c r="A8" s="175" t="s">
        <v>24</v>
      </c>
      <c r="B8" s="171" t="s">
        <v>1734</v>
      </c>
      <c r="C8" s="171" t="s">
        <v>1736</v>
      </c>
      <c r="D8" s="150">
        <v>0</v>
      </c>
      <c r="E8" s="150">
        <v>0</v>
      </c>
      <c r="F8" s="150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151">
        <v>0</v>
      </c>
      <c r="M8" s="154">
        <v>0</v>
      </c>
      <c r="N8" s="153">
        <v>0</v>
      </c>
      <c r="O8" s="172">
        <v>0.9</v>
      </c>
      <c r="P8" s="154">
        <v>0</v>
      </c>
      <c r="Q8" s="154">
        <v>0</v>
      </c>
      <c r="R8" s="154">
        <v>0</v>
      </c>
      <c r="S8" s="173">
        <v>0</v>
      </c>
      <c r="T8" s="153">
        <v>0</v>
      </c>
      <c r="U8" s="153">
        <v>0</v>
      </c>
      <c r="V8" s="154">
        <v>0</v>
      </c>
      <c r="W8" s="154">
        <v>0</v>
      </c>
      <c r="X8" s="155">
        <v>0</v>
      </c>
      <c r="Y8" s="155">
        <v>0</v>
      </c>
      <c r="Z8" s="173">
        <v>0</v>
      </c>
      <c r="AA8" s="151">
        <v>0</v>
      </c>
      <c r="AB8" s="151">
        <v>0</v>
      </c>
      <c r="AC8" s="151">
        <v>0</v>
      </c>
      <c r="AD8" s="151">
        <v>0</v>
      </c>
      <c r="AE8" s="155">
        <v>0</v>
      </c>
      <c r="AF8" s="155">
        <v>0</v>
      </c>
      <c r="AG8" s="173">
        <v>0</v>
      </c>
      <c r="AH8" s="159"/>
      <c r="AI8" s="161"/>
    </row>
    <row r="9" ht="18" spans="1:39">
      <c r="A9" s="175" t="s">
        <v>24</v>
      </c>
      <c r="B9" s="171" t="s">
        <v>1734</v>
      </c>
      <c r="C9" s="171" t="s">
        <v>28</v>
      </c>
      <c r="D9" s="150">
        <v>8005</v>
      </c>
      <c r="E9" s="150">
        <v>7784</v>
      </c>
      <c r="F9" s="150">
        <v>6826</v>
      </c>
      <c r="G9" s="151">
        <v>8233</v>
      </c>
      <c r="H9" s="151">
        <v>8004</v>
      </c>
      <c r="I9" s="151">
        <v>6817</v>
      </c>
      <c r="J9" s="151">
        <v>7305</v>
      </c>
      <c r="K9" s="151">
        <v>7184</v>
      </c>
      <c r="L9" s="151">
        <v>6518</v>
      </c>
      <c r="M9" s="154">
        <v>0.984655356696154</v>
      </c>
      <c r="N9" s="153">
        <v>173193</v>
      </c>
      <c r="O9" s="172">
        <v>0.9</v>
      </c>
      <c r="P9" s="154">
        <v>0.972392254840725</v>
      </c>
      <c r="Q9" s="154">
        <v>0.972185108708855</v>
      </c>
      <c r="R9" s="154">
        <v>0.983436002737851</v>
      </c>
      <c r="S9" s="173">
        <v>0.000207146131869895</v>
      </c>
      <c r="T9" s="153">
        <v>175892</v>
      </c>
      <c r="U9" s="153">
        <v>140194</v>
      </c>
      <c r="V9" s="154">
        <v>0.797045914538467</v>
      </c>
      <c r="W9" s="154">
        <v>0.852717051842598</v>
      </c>
      <c r="X9" s="155">
        <v>0.828009231142961</v>
      </c>
      <c r="Y9" s="155">
        <v>0.892265571526352</v>
      </c>
      <c r="Z9" s="173">
        <v>0.0247078206996372</v>
      </c>
      <c r="AA9" s="151">
        <v>50993</v>
      </c>
      <c r="AB9" s="151">
        <v>42589</v>
      </c>
      <c r="AC9" s="151">
        <v>51222</v>
      </c>
      <c r="AD9" s="151">
        <v>41246</v>
      </c>
      <c r="AE9" s="155">
        <v>0.835193065714902</v>
      </c>
      <c r="AF9" s="155">
        <v>0.805239935965015</v>
      </c>
      <c r="AG9" s="173">
        <v>0.029953129749887</v>
      </c>
      <c r="AH9" s="159"/>
      <c r="AI9" s="161"/>
      <c r="AL9" s="190">
        <f>W3</f>
        <v>46289</v>
      </c>
      <c r="AM9" s="191">
        <f>AL9</f>
        <v>46289</v>
      </c>
    </row>
    <row r="10" ht="18" spans="1:39">
      <c r="A10" s="175" t="s">
        <v>24</v>
      </c>
      <c r="B10" s="171" t="s">
        <v>1734</v>
      </c>
      <c r="C10" s="171" t="s">
        <v>30</v>
      </c>
      <c r="D10" s="150">
        <v>7828</v>
      </c>
      <c r="E10" s="150">
        <v>7151</v>
      </c>
      <c r="F10" s="150">
        <v>6801</v>
      </c>
      <c r="G10" s="151">
        <v>8847</v>
      </c>
      <c r="H10" s="151">
        <v>8028</v>
      </c>
      <c r="I10" s="151">
        <v>7557</v>
      </c>
      <c r="J10" s="151">
        <v>7130</v>
      </c>
      <c r="K10" s="151">
        <v>6792</v>
      </c>
      <c r="L10" s="151">
        <v>6192</v>
      </c>
      <c r="M10" s="154">
        <v>0.91509503852341</v>
      </c>
      <c r="N10" s="153">
        <v>172931</v>
      </c>
      <c r="O10" s="172">
        <v>0.9</v>
      </c>
      <c r="P10" s="154">
        <v>0.913515585079203</v>
      </c>
      <c r="Q10" s="154">
        <v>0.907426246185148</v>
      </c>
      <c r="R10" s="154">
        <v>0.952594670406732</v>
      </c>
      <c r="S10" s="173">
        <v>0.00608933889405527</v>
      </c>
      <c r="T10" s="153">
        <v>188976</v>
      </c>
      <c r="U10" s="153">
        <v>156576</v>
      </c>
      <c r="V10" s="154">
        <v>0.828549657099314</v>
      </c>
      <c r="W10" s="154">
        <v>0.868804292284108</v>
      </c>
      <c r="X10" s="155">
        <v>0.854187860291624</v>
      </c>
      <c r="Y10" s="155">
        <v>0.868443197755961</v>
      </c>
      <c r="Z10" s="173">
        <v>0.0146164319924841</v>
      </c>
      <c r="AA10" s="151">
        <v>51331</v>
      </c>
      <c r="AB10" s="151">
        <v>43704</v>
      </c>
      <c r="AC10" s="151">
        <v>54599</v>
      </c>
      <c r="AD10" s="151">
        <v>45410</v>
      </c>
      <c r="AE10" s="155">
        <v>0.851415324073172</v>
      </c>
      <c r="AF10" s="155">
        <v>0.831700214289639</v>
      </c>
      <c r="AG10" s="173">
        <v>0.0197151097835331</v>
      </c>
      <c r="AH10" s="159"/>
      <c r="AI10" s="161"/>
      <c r="AL10" s="192"/>
      <c r="AM10" s="193">
        <f>AM9-6</f>
        <v>46283</v>
      </c>
    </row>
    <row r="11" ht="18" spans="1:39">
      <c r="A11" s="175" t="s">
        <v>24</v>
      </c>
      <c r="B11" s="171" t="s">
        <v>1734</v>
      </c>
      <c r="C11" s="171" t="s">
        <v>1737</v>
      </c>
      <c r="D11" s="150">
        <v>6255</v>
      </c>
      <c r="E11" s="150">
        <v>5669</v>
      </c>
      <c r="F11" s="150">
        <v>5700</v>
      </c>
      <c r="G11" s="151">
        <v>7051</v>
      </c>
      <c r="H11" s="151">
        <v>6420</v>
      </c>
      <c r="I11" s="151">
        <v>6347</v>
      </c>
      <c r="J11" s="151">
        <v>5992</v>
      </c>
      <c r="K11" s="151">
        <v>5455</v>
      </c>
      <c r="L11" s="151">
        <v>5400</v>
      </c>
      <c r="M11" s="154">
        <v>0.890238833429866</v>
      </c>
      <c r="N11" s="153">
        <v>130647</v>
      </c>
      <c r="O11" s="172">
        <v>0.9</v>
      </c>
      <c r="P11" s="154">
        <v>0.906314948041567</v>
      </c>
      <c r="Q11" s="154">
        <v>0.910509147638633</v>
      </c>
      <c r="R11" s="154">
        <v>0.910380507343124</v>
      </c>
      <c r="S11" s="173">
        <v>-0.00419419959706602</v>
      </c>
      <c r="T11" s="153">
        <v>146755</v>
      </c>
      <c r="U11" s="153">
        <v>132768</v>
      </c>
      <c r="V11" s="154">
        <v>0.904691492623761</v>
      </c>
      <c r="W11" s="154">
        <v>0.911270983213429</v>
      </c>
      <c r="X11" s="155">
        <v>0.90015600624025</v>
      </c>
      <c r="Y11" s="155">
        <v>0.901201602136182</v>
      </c>
      <c r="Z11" s="173">
        <v>0.0111149769731796</v>
      </c>
      <c r="AA11" s="151">
        <v>41391</v>
      </c>
      <c r="AB11" s="151">
        <v>37691</v>
      </c>
      <c r="AC11" s="151">
        <v>43864</v>
      </c>
      <c r="AD11" s="151">
        <v>40382</v>
      </c>
      <c r="AE11" s="155">
        <v>0.910608586407673</v>
      </c>
      <c r="AF11" s="155">
        <v>0.920618274667153</v>
      </c>
      <c r="AG11" s="173">
        <v>-0.0100096882594799</v>
      </c>
      <c r="AH11" s="159"/>
      <c r="AI11" s="161"/>
      <c r="AL11" s="192"/>
      <c r="AM11" s="191">
        <f>AM10-1</f>
        <v>46282</v>
      </c>
    </row>
    <row r="12" ht="18" spans="1:39">
      <c r="A12" s="175" t="s">
        <v>24</v>
      </c>
      <c r="B12" s="171" t="s">
        <v>1734</v>
      </c>
      <c r="C12" s="171" t="s">
        <v>29</v>
      </c>
      <c r="D12" s="150">
        <v>1892</v>
      </c>
      <c r="E12" s="150">
        <v>1422</v>
      </c>
      <c r="F12" s="150">
        <v>1756</v>
      </c>
      <c r="G12" s="151">
        <v>1532</v>
      </c>
      <c r="H12" s="151">
        <v>1525</v>
      </c>
      <c r="I12" s="151">
        <v>1354</v>
      </c>
      <c r="J12" s="151">
        <v>1316</v>
      </c>
      <c r="K12" s="151">
        <v>1308</v>
      </c>
      <c r="L12" s="151">
        <v>1161</v>
      </c>
      <c r="M12" s="154">
        <v>0.934638120616252</v>
      </c>
      <c r="N12" s="153">
        <v>30515</v>
      </c>
      <c r="O12" s="172">
        <v>0.9</v>
      </c>
      <c r="P12" s="154">
        <v>0.751585623678647</v>
      </c>
      <c r="Q12" s="154">
        <v>0.995430809399478</v>
      </c>
      <c r="R12" s="154">
        <v>0.993920972644377</v>
      </c>
      <c r="S12" s="173">
        <v>-0.243845185720831</v>
      </c>
      <c r="T12" s="153">
        <v>32649</v>
      </c>
      <c r="U12" s="153">
        <v>28971</v>
      </c>
      <c r="V12" s="154">
        <v>0.887347238812827</v>
      </c>
      <c r="W12" s="154">
        <v>0.928118393234672</v>
      </c>
      <c r="X12" s="155">
        <v>0.883812010443864</v>
      </c>
      <c r="Y12" s="155">
        <v>0.882218844984802</v>
      </c>
      <c r="Z12" s="173">
        <v>0.044306382790808</v>
      </c>
      <c r="AA12" s="151">
        <v>10000</v>
      </c>
      <c r="AB12" s="151">
        <v>8909</v>
      </c>
      <c r="AC12" s="151">
        <v>10217</v>
      </c>
      <c r="AD12" s="151">
        <v>9100</v>
      </c>
      <c r="AE12" s="155">
        <v>0.8909</v>
      </c>
      <c r="AF12" s="155">
        <v>0.890672408730547</v>
      </c>
      <c r="AG12" s="173">
        <v>0.000227591269452931</v>
      </c>
      <c r="AH12" s="159"/>
      <c r="AI12" s="161"/>
      <c r="AL12" s="192"/>
      <c r="AM12" s="191">
        <f>AM11-6</f>
        <v>46276</v>
      </c>
    </row>
    <row r="13" spans="1:39">
      <c r="A13" s="175" t="s">
        <v>24</v>
      </c>
      <c r="B13" s="171" t="s">
        <v>1734</v>
      </c>
      <c r="C13" s="171" t="s">
        <v>35</v>
      </c>
      <c r="D13" s="150">
        <v>2188</v>
      </c>
      <c r="E13" s="150">
        <v>2181</v>
      </c>
      <c r="F13" s="150">
        <v>2121</v>
      </c>
      <c r="G13" s="151">
        <v>2052</v>
      </c>
      <c r="H13" s="151">
        <v>2050</v>
      </c>
      <c r="I13" s="151">
        <v>2040</v>
      </c>
      <c r="J13" s="151">
        <v>2851</v>
      </c>
      <c r="K13" s="151">
        <v>2849</v>
      </c>
      <c r="L13" s="151">
        <v>2827</v>
      </c>
      <c r="M13" s="154">
        <v>0.960288759023719</v>
      </c>
      <c r="N13" s="153">
        <v>69837</v>
      </c>
      <c r="O13" s="172">
        <v>0.9</v>
      </c>
      <c r="P13" s="154">
        <v>0.996800731261426</v>
      </c>
      <c r="Q13" s="154">
        <v>0.999025341130604</v>
      </c>
      <c r="R13" s="154">
        <v>0.999298491757278</v>
      </c>
      <c r="S13" s="173">
        <v>-0.00222460986917827</v>
      </c>
      <c r="T13" s="153">
        <v>72725</v>
      </c>
      <c r="U13" s="153">
        <v>69215</v>
      </c>
      <c r="V13" s="154">
        <v>0.951735991749742</v>
      </c>
      <c r="W13" s="154">
        <v>0.969378427787934</v>
      </c>
      <c r="X13" s="155">
        <v>0.994152046783626</v>
      </c>
      <c r="Y13" s="155">
        <v>0.991581901087338</v>
      </c>
      <c r="Z13" s="173">
        <v>-0.0247736189956915</v>
      </c>
      <c r="AA13" s="151">
        <v>21356</v>
      </c>
      <c r="AB13" s="151">
        <v>21123</v>
      </c>
      <c r="AC13" s="151">
        <v>19980</v>
      </c>
      <c r="AD13" s="151">
        <v>18770</v>
      </c>
      <c r="AE13" s="155">
        <v>0.989089717175501</v>
      </c>
      <c r="AF13" s="155">
        <v>0.939439439439439</v>
      </c>
      <c r="AG13" s="173">
        <v>0.0496502777360616</v>
      </c>
      <c r="AH13" s="159"/>
      <c r="AI13" s="161"/>
      <c r="AL13" s="194"/>
      <c r="AM13" s="194">
        <v>46266</v>
      </c>
    </row>
    <row r="14" spans="1:39">
      <c r="A14" s="175" t="s">
        <v>24</v>
      </c>
      <c r="B14" s="171" t="s">
        <v>1734</v>
      </c>
      <c r="C14" s="171" t="s">
        <v>34</v>
      </c>
      <c r="D14" s="150">
        <v>9989</v>
      </c>
      <c r="E14" s="150">
        <v>9927</v>
      </c>
      <c r="F14" s="150">
        <v>9185</v>
      </c>
      <c r="G14" s="151">
        <v>10608</v>
      </c>
      <c r="H14" s="151">
        <v>10518</v>
      </c>
      <c r="I14" s="151">
        <v>9736</v>
      </c>
      <c r="J14" s="151">
        <v>9717</v>
      </c>
      <c r="K14" s="151">
        <v>9648</v>
      </c>
      <c r="L14" s="151">
        <v>8962</v>
      </c>
      <c r="M14" s="154">
        <v>0.982374860153741</v>
      </c>
      <c r="N14" s="153">
        <v>217765</v>
      </c>
      <c r="O14" s="172">
        <v>0.9</v>
      </c>
      <c r="P14" s="154">
        <v>0.993793172489739</v>
      </c>
      <c r="Q14" s="154">
        <v>0.991515837104072</v>
      </c>
      <c r="R14" s="154">
        <v>0.99289904291448</v>
      </c>
      <c r="S14" s="173">
        <v>0.00227733538566632</v>
      </c>
      <c r="T14" s="153">
        <v>221672</v>
      </c>
      <c r="U14" s="153">
        <v>203761</v>
      </c>
      <c r="V14" s="154">
        <v>0.919200440290158</v>
      </c>
      <c r="W14" s="154">
        <v>0.91951146260887</v>
      </c>
      <c r="X14" s="155">
        <v>0.917797888386124</v>
      </c>
      <c r="Y14" s="155">
        <v>0.922301121745395</v>
      </c>
      <c r="Z14" s="173">
        <v>0.00171357422274609</v>
      </c>
      <c r="AA14" s="151">
        <v>65971</v>
      </c>
      <c r="AB14" s="151">
        <v>60907</v>
      </c>
      <c r="AC14" s="151">
        <v>65905</v>
      </c>
      <c r="AD14" s="151">
        <v>60864</v>
      </c>
      <c r="AE14" s="155">
        <v>0.923238998954086</v>
      </c>
      <c r="AF14" s="155">
        <v>0.923511114482968</v>
      </c>
      <c r="AG14" s="173">
        <v>-0.000272115528881955</v>
      </c>
      <c r="AH14" s="159"/>
      <c r="AI14" s="161"/>
    </row>
    <row r="15" spans="1:39">
      <c r="A15" s="175" t="s">
        <v>24</v>
      </c>
      <c r="B15" s="171" t="s">
        <v>1734</v>
      </c>
      <c r="C15" s="171" t="s">
        <v>31</v>
      </c>
      <c r="D15" s="150">
        <v>5154</v>
      </c>
      <c r="E15" s="150">
        <v>5014</v>
      </c>
      <c r="F15" s="150">
        <v>4865</v>
      </c>
      <c r="G15" s="151">
        <v>5213</v>
      </c>
      <c r="H15" s="151">
        <v>5109</v>
      </c>
      <c r="I15" s="151">
        <v>4868</v>
      </c>
      <c r="J15" s="151">
        <v>5363</v>
      </c>
      <c r="K15" s="151">
        <v>5285</v>
      </c>
      <c r="L15" s="151">
        <v>5059</v>
      </c>
      <c r="M15" s="154">
        <v>0.962288256325885</v>
      </c>
      <c r="N15" s="153">
        <v>104696</v>
      </c>
      <c r="O15" s="172">
        <v>0.9</v>
      </c>
      <c r="P15" s="154">
        <v>0.972836631742336</v>
      </c>
      <c r="Q15" s="154">
        <v>0.980049875311721</v>
      </c>
      <c r="R15" s="154">
        <v>0.985455901547641</v>
      </c>
      <c r="S15" s="173">
        <v>-0.00721324356938469</v>
      </c>
      <c r="T15" s="153">
        <v>108799</v>
      </c>
      <c r="U15" s="153">
        <v>102007</v>
      </c>
      <c r="V15" s="154">
        <v>0.937572955633783</v>
      </c>
      <c r="W15" s="154">
        <v>0.943927046953822</v>
      </c>
      <c r="X15" s="155">
        <v>0.933819297909073</v>
      </c>
      <c r="Y15" s="155">
        <v>0.943315308595935</v>
      </c>
      <c r="Z15" s="173">
        <v>0.0101077490447488</v>
      </c>
      <c r="AA15" s="151">
        <v>34568</v>
      </c>
      <c r="AB15" s="151">
        <v>32610</v>
      </c>
      <c r="AC15" s="151">
        <v>32839</v>
      </c>
      <c r="AD15" s="151">
        <v>31135</v>
      </c>
      <c r="AE15" s="155">
        <v>0.943358018977089</v>
      </c>
      <c r="AF15" s="155">
        <v>0.948110478394592</v>
      </c>
      <c r="AG15" s="173">
        <v>-0.00475245941750324</v>
      </c>
      <c r="AH15" s="159"/>
      <c r="AI15" s="161"/>
    </row>
    <row r="16" spans="1:39">
      <c r="A16" s="175" t="s">
        <v>24</v>
      </c>
      <c r="B16" s="171" t="s">
        <v>1734</v>
      </c>
      <c r="C16" s="171" t="s">
        <v>32</v>
      </c>
      <c r="D16" s="150">
        <v>0</v>
      </c>
      <c r="E16" s="150">
        <v>0</v>
      </c>
      <c r="F16" s="150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151">
        <v>0</v>
      </c>
      <c r="M16" s="154">
        <v>0.162790697674419</v>
      </c>
      <c r="N16" s="153">
        <v>7</v>
      </c>
      <c r="O16" s="172">
        <v>0.9</v>
      </c>
      <c r="P16" s="154">
        <v>0</v>
      </c>
      <c r="Q16" s="154">
        <v>0</v>
      </c>
      <c r="R16" s="154">
        <v>0</v>
      </c>
      <c r="S16" s="173">
        <v>0</v>
      </c>
      <c r="T16" s="153">
        <v>43</v>
      </c>
      <c r="U16" s="153">
        <v>41</v>
      </c>
      <c r="V16" s="154">
        <v>0.953488372093023</v>
      </c>
      <c r="W16" s="154">
        <v>0</v>
      </c>
      <c r="X16" s="155">
        <v>0</v>
      </c>
      <c r="Y16" s="155">
        <v>0</v>
      </c>
      <c r="Z16" s="173">
        <v>0</v>
      </c>
      <c r="AA16" s="151">
        <v>0</v>
      </c>
      <c r="AB16" s="151">
        <v>0</v>
      </c>
      <c r="AC16" s="151">
        <v>3</v>
      </c>
      <c r="AD16" s="151">
        <v>3</v>
      </c>
      <c r="AE16" s="155">
        <v>0</v>
      </c>
      <c r="AF16" s="155">
        <v>1</v>
      </c>
      <c r="AG16" s="173">
        <v>-1</v>
      </c>
      <c r="AH16" s="159"/>
      <c r="AI16" s="161"/>
    </row>
    <row r="17" spans="1:35">
      <c r="A17" s="175" t="s">
        <v>24</v>
      </c>
      <c r="B17" s="171" t="s">
        <v>1738</v>
      </c>
      <c r="C17" s="171" t="s">
        <v>1739</v>
      </c>
      <c r="D17" s="150">
        <v>0</v>
      </c>
      <c r="E17" s="150">
        <v>0</v>
      </c>
      <c r="F17" s="150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0</v>
      </c>
      <c r="M17" s="154">
        <v>0</v>
      </c>
      <c r="N17" s="153">
        <v>0</v>
      </c>
      <c r="O17" s="172">
        <v>0.9</v>
      </c>
      <c r="P17" s="154">
        <v>0</v>
      </c>
      <c r="Q17" s="154">
        <v>0</v>
      </c>
      <c r="R17" s="154">
        <v>0</v>
      </c>
      <c r="S17" s="173">
        <v>0</v>
      </c>
      <c r="T17" s="153">
        <v>0</v>
      </c>
      <c r="U17" s="153">
        <v>0</v>
      </c>
      <c r="V17" s="154">
        <v>0</v>
      </c>
      <c r="W17" s="154">
        <v>0</v>
      </c>
      <c r="X17" s="155">
        <v>0</v>
      </c>
      <c r="Y17" s="155">
        <v>0</v>
      </c>
      <c r="Z17" s="173">
        <v>0</v>
      </c>
      <c r="AA17" s="151">
        <v>0</v>
      </c>
      <c r="AB17" s="151">
        <v>0</v>
      </c>
      <c r="AC17" s="151">
        <v>0</v>
      </c>
      <c r="AD17" s="151">
        <v>0</v>
      </c>
      <c r="AE17" s="155">
        <v>0</v>
      </c>
      <c r="AF17" s="155">
        <v>0</v>
      </c>
      <c r="AG17" s="173">
        <v>0</v>
      </c>
      <c r="AH17" s="159"/>
      <c r="AI17" s="161"/>
    </row>
    <row r="18" spans="1:35">
      <c r="A18" s="175" t="s">
        <v>24</v>
      </c>
      <c r="B18" s="171" t="s">
        <v>1738</v>
      </c>
      <c r="C18" s="171" t="s">
        <v>38</v>
      </c>
      <c r="D18" s="150">
        <v>1998</v>
      </c>
      <c r="E18" s="150">
        <v>1949</v>
      </c>
      <c r="F18" s="150">
        <v>1559</v>
      </c>
      <c r="G18" s="151">
        <v>2156</v>
      </c>
      <c r="H18" s="151">
        <v>2134</v>
      </c>
      <c r="I18" s="151">
        <v>1484</v>
      </c>
      <c r="J18" s="151">
        <v>1706</v>
      </c>
      <c r="K18" s="151">
        <v>1626</v>
      </c>
      <c r="L18" s="151">
        <v>1383</v>
      </c>
      <c r="M18" s="154">
        <v>0.889484750407522</v>
      </c>
      <c r="N18" s="153">
        <v>37651</v>
      </c>
      <c r="O18" s="172">
        <v>0.9</v>
      </c>
      <c r="P18" s="154">
        <v>0.975475475475476</v>
      </c>
      <c r="Q18" s="154">
        <v>0.989795918367347</v>
      </c>
      <c r="R18" s="154">
        <v>0.953106682297773</v>
      </c>
      <c r="S18" s="173">
        <v>-0.0143204428918714</v>
      </c>
      <c r="T18" s="153">
        <v>42329</v>
      </c>
      <c r="U18" s="153">
        <v>27273</v>
      </c>
      <c r="V18" s="154">
        <v>0.644310047485176</v>
      </c>
      <c r="W18" s="154">
        <v>0.78028028028028</v>
      </c>
      <c r="X18" s="155">
        <v>0.688311688311688</v>
      </c>
      <c r="Y18" s="155">
        <v>0.810668229777257</v>
      </c>
      <c r="Z18" s="173">
        <v>0.091968591968592</v>
      </c>
      <c r="AA18" s="151">
        <v>12139</v>
      </c>
      <c r="AB18" s="151">
        <v>8275</v>
      </c>
      <c r="AC18" s="151">
        <v>12320</v>
      </c>
      <c r="AD18" s="151">
        <v>7629</v>
      </c>
      <c r="AE18" s="155">
        <v>0.681687124145317</v>
      </c>
      <c r="AF18" s="155">
        <v>0.619237012987013</v>
      </c>
      <c r="AG18" s="173">
        <v>0.0624501111583038</v>
      </c>
      <c r="AH18" s="159"/>
      <c r="AI18" s="161"/>
    </row>
    <row r="19" spans="1:35">
      <c r="A19" s="175" t="s">
        <v>24</v>
      </c>
      <c r="B19" s="171" t="s">
        <v>1738</v>
      </c>
      <c r="C19" s="171" t="s">
        <v>36</v>
      </c>
      <c r="D19" s="150">
        <v>6116</v>
      </c>
      <c r="E19" s="150">
        <v>6066</v>
      </c>
      <c r="F19" s="150">
        <v>4699</v>
      </c>
      <c r="G19" s="151">
        <v>6562</v>
      </c>
      <c r="H19" s="151">
        <v>6522</v>
      </c>
      <c r="I19" s="151">
        <v>4944</v>
      </c>
      <c r="J19" s="151">
        <v>5048</v>
      </c>
      <c r="K19" s="151">
        <v>5026</v>
      </c>
      <c r="L19" s="151">
        <v>3926</v>
      </c>
      <c r="M19" s="154">
        <v>0.994121575505831</v>
      </c>
      <c r="N19" s="153">
        <v>135460</v>
      </c>
      <c r="O19" s="172">
        <v>0.9</v>
      </c>
      <c r="P19" s="154">
        <v>0.991824722040549</v>
      </c>
      <c r="Q19" s="154">
        <v>0.993904297470283</v>
      </c>
      <c r="R19" s="154">
        <v>0.995641838351823</v>
      </c>
      <c r="S19" s="173">
        <v>-0.00207957542973403</v>
      </c>
      <c r="T19" s="153">
        <v>136261</v>
      </c>
      <c r="U19" s="153">
        <v>98924</v>
      </c>
      <c r="V19" s="154">
        <v>0.725989094458429</v>
      </c>
      <c r="W19" s="154">
        <v>0.768312622629169</v>
      </c>
      <c r="X19" s="155">
        <v>0.753428832672966</v>
      </c>
      <c r="Y19" s="155">
        <v>0.777733755942948</v>
      </c>
      <c r="Z19" s="173">
        <v>0.0148837899562039</v>
      </c>
      <c r="AA19" s="151">
        <v>37259</v>
      </c>
      <c r="AB19" s="151">
        <v>27071</v>
      </c>
      <c r="AC19" s="151">
        <v>39940</v>
      </c>
      <c r="AD19" s="151">
        <v>28658</v>
      </c>
      <c r="AE19" s="155">
        <v>0.726562709680882</v>
      </c>
      <c r="AF19" s="155">
        <v>0.717526289434151</v>
      </c>
      <c r="AG19" s="173">
        <v>0.00903642024673124</v>
      </c>
      <c r="AH19" s="159"/>
      <c r="AI19" s="161"/>
    </row>
    <row r="20" spans="1:35">
      <c r="A20" s="175" t="s">
        <v>24</v>
      </c>
      <c r="B20" s="171" t="s">
        <v>1738</v>
      </c>
      <c r="C20" s="171" t="s">
        <v>41</v>
      </c>
      <c r="D20" s="150">
        <v>4628</v>
      </c>
      <c r="E20" s="150">
        <v>4527</v>
      </c>
      <c r="F20" s="150">
        <v>4280</v>
      </c>
      <c r="G20" s="151">
        <v>4790</v>
      </c>
      <c r="H20" s="151">
        <v>4716</v>
      </c>
      <c r="I20" s="151">
        <v>4408</v>
      </c>
      <c r="J20" s="151">
        <v>4788</v>
      </c>
      <c r="K20" s="151">
        <v>4173</v>
      </c>
      <c r="L20" s="151">
        <v>4442</v>
      </c>
      <c r="M20" s="154">
        <v>0.917368593512076</v>
      </c>
      <c r="N20" s="153">
        <v>95188</v>
      </c>
      <c r="O20" s="172">
        <v>0.9</v>
      </c>
      <c r="P20" s="154">
        <v>0.978176318063959</v>
      </c>
      <c r="Q20" s="154">
        <v>0.98455114822547</v>
      </c>
      <c r="R20" s="154">
        <v>0.871553884711779</v>
      </c>
      <c r="S20" s="173">
        <v>-0.00637483016151119</v>
      </c>
      <c r="T20" s="153">
        <v>103762</v>
      </c>
      <c r="U20" s="153">
        <v>92728</v>
      </c>
      <c r="V20" s="154">
        <v>0.893660492280411</v>
      </c>
      <c r="W20" s="154">
        <v>0.924805531547105</v>
      </c>
      <c r="X20" s="155">
        <v>0.920250521920668</v>
      </c>
      <c r="Y20" s="155">
        <v>0.927736006683375</v>
      </c>
      <c r="Z20" s="173">
        <v>0.00455500962643651</v>
      </c>
      <c r="AA20" s="151">
        <v>31418</v>
      </c>
      <c r="AB20" s="151">
        <v>29013</v>
      </c>
      <c r="AC20" s="151">
        <v>30535</v>
      </c>
      <c r="AD20" s="151">
        <v>27653</v>
      </c>
      <c r="AE20" s="155">
        <v>0.92345152460373</v>
      </c>
      <c r="AF20" s="155">
        <v>0.905616505649255</v>
      </c>
      <c r="AG20" s="173">
        <v>0.0178350189544754</v>
      </c>
      <c r="AH20" s="159"/>
      <c r="AI20" s="161"/>
    </row>
    <row r="21" spans="1:35">
      <c r="A21" s="175" t="s">
        <v>24</v>
      </c>
      <c r="B21" s="171" t="s">
        <v>1738</v>
      </c>
      <c r="C21" s="171" t="s">
        <v>39</v>
      </c>
      <c r="D21" s="150">
        <v>5324</v>
      </c>
      <c r="E21" s="150">
        <v>5307</v>
      </c>
      <c r="F21" s="150">
        <v>4558</v>
      </c>
      <c r="G21" s="151">
        <v>6216</v>
      </c>
      <c r="H21" s="151">
        <v>6187</v>
      </c>
      <c r="I21" s="151">
        <v>5424</v>
      </c>
      <c r="J21" s="151">
        <v>4647</v>
      </c>
      <c r="K21" s="151">
        <v>4616</v>
      </c>
      <c r="L21" s="151">
        <v>4104</v>
      </c>
      <c r="M21" s="154">
        <v>0.993684735563386</v>
      </c>
      <c r="N21" s="153">
        <v>123517</v>
      </c>
      <c r="O21" s="172">
        <v>0.9</v>
      </c>
      <c r="P21" s="154">
        <v>0.996806912096168</v>
      </c>
      <c r="Q21" s="154">
        <v>0.99533462033462</v>
      </c>
      <c r="R21" s="154">
        <v>0.993329029481386</v>
      </c>
      <c r="S21" s="173">
        <v>0.00147229176154806</v>
      </c>
      <c r="T21" s="153">
        <v>124302</v>
      </c>
      <c r="U21" s="153">
        <v>108554</v>
      </c>
      <c r="V21" s="154">
        <v>0.873308554970958</v>
      </c>
      <c r="W21" s="154">
        <v>0.856123215627348</v>
      </c>
      <c r="X21" s="155">
        <v>0.872586872586873</v>
      </c>
      <c r="Y21" s="155">
        <v>0.883150419625565</v>
      </c>
      <c r="Z21" s="173">
        <v>-0.0164636569595248</v>
      </c>
      <c r="AA21" s="151">
        <v>34376</v>
      </c>
      <c r="AB21" s="151">
        <v>29891</v>
      </c>
      <c r="AC21" s="151">
        <v>35159</v>
      </c>
      <c r="AD21" s="151">
        <v>30807</v>
      </c>
      <c r="AE21" s="155">
        <v>0.869531068187107</v>
      </c>
      <c r="AF21" s="155">
        <v>0.876219460166671</v>
      </c>
      <c r="AG21" s="173">
        <v>-0.00668839197956417</v>
      </c>
      <c r="AH21" s="159"/>
      <c r="AI21" s="161"/>
    </row>
    <row r="22" spans="1:35">
      <c r="A22" s="175" t="s">
        <v>24</v>
      </c>
      <c r="B22" s="171" t="s">
        <v>1738</v>
      </c>
      <c r="C22" s="171" t="s">
        <v>37</v>
      </c>
      <c r="D22" s="150">
        <v>7566</v>
      </c>
      <c r="E22" s="150">
        <v>7529</v>
      </c>
      <c r="F22" s="150">
        <v>6580</v>
      </c>
      <c r="G22" s="151">
        <v>8633</v>
      </c>
      <c r="H22" s="151">
        <v>8572</v>
      </c>
      <c r="I22" s="151">
        <v>7651</v>
      </c>
      <c r="J22" s="151">
        <v>7099</v>
      </c>
      <c r="K22" s="151">
        <v>6991</v>
      </c>
      <c r="L22" s="151">
        <v>6424</v>
      </c>
      <c r="M22" s="154">
        <v>0.99255617510448</v>
      </c>
      <c r="N22" s="153">
        <v>179075</v>
      </c>
      <c r="O22" s="172">
        <v>0.9</v>
      </c>
      <c r="P22" s="154">
        <v>0.995109701295268</v>
      </c>
      <c r="Q22" s="154">
        <v>0.99293409011931</v>
      </c>
      <c r="R22" s="154">
        <v>0.984786589660516</v>
      </c>
      <c r="S22" s="173">
        <v>0.00217561117595866</v>
      </c>
      <c r="T22" s="153">
        <v>180418</v>
      </c>
      <c r="U22" s="153">
        <v>160110</v>
      </c>
      <c r="V22" s="154">
        <v>0.887439169040783</v>
      </c>
      <c r="W22" s="154">
        <v>0.869680148030664</v>
      </c>
      <c r="X22" s="155">
        <v>0.886250434379706</v>
      </c>
      <c r="Y22" s="155">
        <v>0.904916185378222</v>
      </c>
      <c r="Z22" s="173">
        <v>-0.0165702863490422</v>
      </c>
      <c r="AA22" s="151">
        <v>48150</v>
      </c>
      <c r="AB22" s="151">
        <v>42534</v>
      </c>
      <c r="AC22" s="151">
        <v>51174</v>
      </c>
      <c r="AD22" s="151">
        <v>45586</v>
      </c>
      <c r="AE22" s="155">
        <v>0.883364485981308</v>
      </c>
      <c r="AF22" s="155">
        <v>0.890803923867589</v>
      </c>
      <c r="AG22" s="173">
        <v>-0.00743943788628054</v>
      </c>
      <c r="AH22" s="159"/>
      <c r="AI22" s="161"/>
    </row>
    <row r="23" spans="1:35">
      <c r="A23" s="175" t="s">
        <v>24</v>
      </c>
      <c r="B23" s="171" t="s">
        <v>1738</v>
      </c>
      <c r="C23" s="171" t="s">
        <v>40</v>
      </c>
      <c r="D23" s="150">
        <v>1707</v>
      </c>
      <c r="E23" s="150">
        <v>1689</v>
      </c>
      <c r="F23" s="150">
        <v>1462</v>
      </c>
      <c r="G23" s="151">
        <v>1921</v>
      </c>
      <c r="H23" s="151">
        <v>1906</v>
      </c>
      <c r="I23" s="151">
        <v>1718</v>
      </c>
      <c r="J23" s="151">
        <v>2237</v>
      </c>
      <c r="K23" s="151">
        <v>2196</v>
      </c>
      <c r="L23" s="151">
        <v>2037</v>
      </c>
      <c r="M23" s="154">
        <v>0.979001923487925</v>
      </c>
      <c r="N23" s="153">
        <v>36646</v>
      </c>
      <c r="O23" s="172">
        <v>0.9</v>
      </c>
      <c r="P23" s="154">
        <v>0.989455184534271</v>
      </c>
      <c r="Q23" s="154">
        <v>0.992191566892244</v>
      </c>
      <c r="R23" s="154">
        <v>0.981671881984801</v>
      </c>
      <c r="S23" s="173">
        <v>-0.00273638235797302</v>
      </c>
      <c r="T23" s="153">
        <v>37432</v>
      </c>
      <c r="U23" s="153">
        <v>31995</v>
      </c>
      <c r="V23" s="154">
        <v>0.85474994656978</v>
      </c>
      <c r="W23" s="154">
        <v>0.856473345049795</v>
      </c>
      <c r="X23" s="155">
        <v>0.894325871941697</v>
      </c>
      <c r="Y23" s="155">
        <v>0.910594546267322</v>
      </c>
      <c r="Z23" s="173">
        <v>-0.037852526891902</v>
      </c>
      <c r="AA23" s="151">
        <v>13513</v>
      </c>
      <c r="AB23" s="151">
        <v>12020</v>
      </c>
      <c r="AC23" s="151">
        <v>10135</v>
      </c>
      <c r="AD23" s="151">
        <v>8868</v>
      </c>
      <c r="AE23" s="155">
        <v>0.889513801524458</v>
      </c>
      <c r="AF23" s="155">
        <v>0.87498766650222</v>
      </c>
      <c r="AG23" s="173">
        <v>0.0145261350222379</v>
      </c>
      <c r="AH23" s="159"/>
      <c r="AI23" s="161"/>
    </row>
    <row r="24" spans="1:35">
      <c r="A24" s="175" t="s">
        <v>24</v>
      </c>
      <c r="B24" s="171" t="s">
        <v>1740</v>
      </c>
      <c r="C24" s="171" t="s">
        <v>1741</v>
      </c>
      <c r="D24" s="150">
        <v>0</v>
      </c>
      <c r="E24" s="150">
        <v>0</v>
      </c>
      <c r="F24" s="150">
        <v>0</v>
      </c>
      <c r="G24" s="151">
        <v>0</v>
      </c>
      <c r="H24" s="151">
        <v>0</v>
      </c>
      <c r="I24" s="151">
        <v>0</v>
      </c>
      <c r="J24" s="151">
        <v>0</v>
      </c>
      <c r="K24" s="151">
        <v>0</v>
      </c>
      <c r="L24" s="151">
        <v>0</v>
      </c>
      <c r="M24" s="154">
        <v>0</v>
      </c>
      <c r="N24" s="153">
        <v>0</v>
      </c>
      <c r="O24" s="172">
        <v>0.9</v>
      </c>
      <c r="P24" s="154">
        <v>0</v>
      </c>
      <c r="Q24" s="154">
        <v>0</v>
      </c>
      <c r="R24" s="154">
        <v>0</v>
      </c>
      <c r="S24" s="173">
        <v>0</v>
      </c>
      <c r="T24" s="153">
        <v>0</v>
      </c>
      <c r="U24" s="153">
        <v>0</v>
      </c>
      <c r="V24" s="154">
        <v>0</v>
      </c>
      <c r="W24" s="154">
        <v>0</v>
      </c>
      <c r="X24" s="155">
        <v>0</v>
      </c>
      <c r="Y24" s="155">
        <v>0</v>
      </c>
      <c r="Z24" s="173">
        <v>0</v>
      </c>
      <c r="AA24" s="151">
        <v>0</v>
      </c>
      <c r="AB24" s="151">
        <v>0</v>
      </c>
      <c r="AC24" s="151">
        <v>0</v>
      </c>
      <c r="AD24" s="151">
        <v>0</v>
      </c>
      <c r="AE24" s="155">
        <v>0</v>
      </c>
      <c r="AF24" s="155">
        <v>0</v>
      </c>
      <c r="AG24" s="173">
        <v>0</v>
      </c>
      <c r="AH24" s="159"/>
      <c r="AI24" s="161"/>
    </row>
    <row r="25" spans="1:35">
      <c r="A25" s="175" t="s">
        <v>24</v>
      </c>
      <c r="B25" s="171" t="s">
        <v>1740</v>
      </c>
      <c r="C25" s="171" t="s">
        <v>1742</v>
      </c>
      <c r="D25" s="150">
        <v>0</v>
      </c>
      <c r="E25" s="150">
        <v>0</v>
      </c>
      <c r="F25" s="150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54">
        <v>0</v>
      </c>
      <c r="N25" s="153">
        <v>0</v>
      </c>
      <c r="O25" s="172">
        <v>0.9</v>
      </c>
      <c r="P25" s="154">
        <v>0</v>
      </c>
      <c r="Q25" s="154">
        <v>0</v>
      </c>
      <c r="R25" s="154">
        <v>0</v>
      </c>
      <c r="S25" s="173">
        <v>0</v>
      </c>
      <c r="T25" s="153">
        <v>0</v>
      </c>
      <c r="U25" s="153">
        <v>0</v>
      </c>
      <c r="V25" s="154">
        <v>0</v>
      </c>
      <c r="W25" s="154">
        <v>0</v>
      </c>
      <c r="X25" s="155">
        <v>0</v>
      </c>
      <c r="Y25" s="155">
        <v>0</v>
      </c>
      <c r="Z25" s="173">
        <v>0</v>
      </c>
      <c r="AA25" s="151">
        <v>0</v>
      </c>
      <c r="AB25" s="151">
        <v>0</v>
      </c>
      <c r="AC25" s="151">
        <v>0</v>
      </c>
      <c r="AD25" s="151">
        <v>0</v>
      </c>
      <c r="AE25" s="155">
        <v>0</v>
      </c>
      <c r="AF25" s="155">
        <v>0</v>
      </c>
      <c r="AG25" s="173">
        <v>0</v>
      </c>
      <c r="AH25" s="159"/>
      <c r="AI25" s="161"/>
    </row>
    <row r="26" spans="1:35">
      <c r="A26" s="175" t="s">
        <v>24</v>
      </c>
      <c r="B26" s="171" t="s">
        <v>1740</v>
      </c>
      <c r="C26" s="171" t="s">
        <v>1743</v>
      </c>
      <c r="D26" s="150">
        <v>0</v>
      </c>
      <c r="E26" s="150">
        <v>0</v>
      </c>
      <c r="F26" s="150">
        <v>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54">
        <v>0</v>
      </c>
      <c r="N26" s="153">
        <v>0</v>
      </c>
      <c r="O26" s="172">
        <v>0.9</v>
      </c>
      <c r="P26" s="154">
        <v>0</v>
      </c>
      <c r="Q26" s="154">
        <v>0</v>
      </c>
      <c r="R26" s="154">
        <v>0</v>
      </c>
      <c r="S26" s="173">
        <v>0</v>
      </c>
      <c r="T26" s="153">
        <v>0</v>
      </c>
      <c r="U26" s="153">
        <v>0</v>
      </c>
      <c r="V26" s="154">
        <v>0</v>
      </c>
      <c r="W26" s="154">
        <v>0</v>
      </c>
      <c r="X26" s="155">
        <v>0</v>
      </c>
      <c r="Y26" s="155">
        <v>0</v>
      </c>
      <c r="Z26" s="173">
        <v>0</v>
      </c>
      <c r="AA26" s="151">
        <v>0</v>
      </c>
      <c r="AB26" s="151">
        <v>0</v>
      </c>
      <c r="AC26" s="151">
        <v>0</v>
      </c>
      <c r="AD26" s="151">
        <v>0</v>
      </c>
      <c r="AE26" s="155">
        <v>0</v>
      </c>
      <c r="AF26" s="155">
        <v>0</v>
      </c>
      <c r="AG26" s="173">
        <v>0</v>
      </c>
      <c r="AH26" s="159"/>
      <c r="AI26" s="161"/>
    </row>
    <row r="27" spans="1:35">
      <c r="A27" s="175" t="s">
        <v>24</v>
      </c>
      <c r="B27" s="171" t="s">
        <v>1740</v>
      </c>
      <c r="C27" s="171" t="s">
        <v>1744</v>
      </c>
      <c r="D27" s="150">
        <v>0</v>
      </c>
      <c r="E27" s="150">
        <v>0</v>
      </c>
      <c r="F27" s="150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4">
        <v>0</v>
      </c>
      <c r="N27" s="153">
        <v>0</v>
      </c>
      <c r="O27" s="172">
        <v>0.9</v>
      </c>
      <c r="P27" s="154">
        <v>0</v>
      </c>
      <c r="Q27" s="154">
        <v>0</v>
      </c>
      <c r="R27" s="154">
        <v>0</v>
      </c>
      <c r="S27" s="173">
        <v>0</v>
      </c>
      <c r="T27" s="153">
        <v>0</v>
      </c>
      <c r="U27" s="153">
        <v>0</v>
      </c>
      <c r="V27" s="154">
        <v>0</v>
      </c>
      <c r="W27" s="154">
        <v>0</v>
      </c>
      <c r="X27" s="155">
        <v>0</v>
      </c>
      <c r="Y27" s="155">
        <v>0</v>
      </c>
      <c r="Z27" s="173">
        <v>0</v>
      </c>
      <c r="AA27" s="151">
        <v>0</v>
      </c>
      <c r="AB27" s="151">
        <v>0</v>
      </c>
      <c r="AC27" s="151">
        <v>0</v>
      </c>
      <c r="AD27" s="151">
        <v>0</v>
      </c>
      <c r="AE27" s="155">
        <v>0</v>
      </c>
      <c r="AF27" s="155">
        <v>0</v>
      </c>
      <c r="AG27" s="173">
        <v>0</v>
      </c>
      <c r="AH27" s="159"/>
      <c r="AI27" s="161"/>
    </row>
    <row r="28" spans="1:35">
      <c r="A28" s="175" t="s">
        <v>24</v>
      </c>
      <c r="B28" s="171" t="s">
        <v>1740</v>
      </c>
      <c r="C28" s="171" t="s">
        <v>45</v>
      </c>
      <c r="D28" s="150">
        <v>5424</v>
      </c>
      <c r="E28" s="150">
        <v>5375</v>
      </c>
      <c r="F28" s="150">
        <v>4050</v>
      </c>
      <c r="G28" s="151">
        <v>3248</v>
      </c>
      <c r="H28" s="151">
        <v>3227</v>
      </c>
      <c r="I28" s="151">
        <v>2334</v>
      </c>
      <c r="J28" s="151">
        <v>5313</v>
      </c>
      <c r="K28" s="151">
        <v>5282</v>
      </c>
      <c r="L28" s="151">
        <v>3965</v>
      </c>
      <c r="M28" s="154">
        <v>0.887268489118335</v>
      </c>
      <c r="N28" s="153">
        <v>118760</v>
      </c>
      <c r="O28" s="172">
        <v>0.9</v>
      </c>
      <c r="P28" s="154">
        <v>0.990966076696165</v>
      </c>
      <c r="Q28" s="154">
        <v>0.993534482758621</v>
      </c>
      <c r="R28" s="154">
        <v>0.99416525503482</v>
      </c>
      <c r="S28" s="173">
        <v>-0.00256840606245545</v>
      </c>
      <c r="T28" s="153">
        <v>133849</v>
      </c>
      <c r="U28" s="153">
        <v>94578</v>
      </c>
      <c r="V28" s="154">
        <v>0.706602215929891</v>
      </c>
      <c r="W28" s="154">
        <v>0.746681415929204</v>
      </c>
      <c r="X28" s="155">
        <v>0.7185960591133</v>
      </c>
      <c r="Y28" s="155">
        <v>0.746282702804442</v>
      </c>
      <c r="Z28" s="173">
        <v>0.0280853568159031</v>
      </c>
      <c r="AA28" s="151">
        <v>32711</v>
      </c>
      <c r="AB28" s="151">
        <v>23727</v>
      </c>
      <c r="AC28" s="151">
        <v>39846</v>
      </c>
      <c r="AD28" s="151">
        <v>28428</v>
      </c>
      <c r="AE28" s="155">
        <v>0.72535232796307</v>
      </c>
      <c r="AF28" s="155">
        <v>0.713446770064749</v>
      </c>
      <c r="AG28" s="173">
        <v>0.0119055578983212</v>
      </c>
      <c r="AH28" s="159"/>
      <c r="AI28" s="161"/>
    </row>
    <row r="29" spans="1:35">
      <c r="A29" s="175" t="s">
        <v>24</v>
      </c>
      <c r="B29" s="171" t="s">
        <v>1740</v>
      </c>
      <c r="C29" s="171" t="s">
        <v>42</v>
      </c>
      <c r="D29" s="150">
        <v>11057</v>
      </c>
      <c r="E29" s="150">
        <v>9336</v>
      </c>
      <c r="F29" s="150">
        <v>7940</v>
      </c>
      <c r="G29" s="151">
        <v>11653</v>
      </c>
      <c r="H29" s="151">
        <v>9387</v>
      </c>
      <c r="I29" s="151">
        <v>8504</v>
      </c>
      <c r="J29" s="151">
        <v>10566</v>
      </c>
      <c r="K29" s="151">
        <v>9251</v>
      </c>
      <c r="L29" s="151">
        <v>8129</v>
      </c>
      <c r="M29" s="154">
        <v>0.832775100386233</v>
      </c>
      <c r="N29" s="153">
        <v>217555</v>
      </c>
      <c r="O29" s="172">
        <v>0.9</v>
      </c>
      <c r="P29" s="154">
        <v>0.844351994211812</v>
      </c>
      <c r="Q29" s="154">
        <v>0.805543636831717</v>
      </c>
      <c r="R29" s="154">
        <v>0.875544198372137</v>
      </c>
      <c r="S29" s="173">
        <v>0.0388083573800944</v>
      </c>
      <c r="T29" s="153">
        <v>261241</v>
      </c>
      <c r="U29" s="153">
        <v>175037</v>
      </c>
      <c r="V29" s="154">
        <v>0.670021168193354</v>
      </c>
      <c r="W29" s="154">
        <v>0.718097133037895</v>
      </c>
      <c r="X29" s="155">
        <v>0.729769158156698</v>
      </c>
      <c r="Y29" s="155">
        <v>0.769354533409048</v>
      </c>
      <c r="Z29" s="173">
        <v>-0.0116720251188033</v>
      </c>
      <c r="AA29" s="151">
        <v>69866</v>
      </c>
      <c r="AB29" s="151">
        <v>50686</v>
      </c>
      <c r="AC29" s="151">
        <v>76435</v>
      </c>
      <c r="AD29" s="151">
        <v>47911</v>
      </c>
      <c r="AE29" s="155">
        <v>0.725474479718318</v>
      </c>
      <c r="AF29" s="155">
        <v>0.626820174004056</v>
      </c>
      <c r="AG29" s="173">
        <v>0.0986543057142621</v>
      </c>
      <c r="AH29" s="159"/>
      <c r="AI29" s="161"/>
    </row>
    <row r="30" spans="1:35">
      <c r="A30" s="175" t="s">
        <v>24</v>
      </c>
      <c r="B30" s="171" t="s">
        <v>1740</v>
      </c>
      <c r="C30" s="171" t="s">
        <v>43</v>
      </c>
      <c r="D30" s="150">
        <v>6843</v>
      </c>
      <c r="E30" s="150">
        <v>6777</v>
      </c>
      <c r="F30" s="150">
        <v>5124</v>
      </c>
      <c r="G30" s="151">
        <v>8188</v>
      </c>
      <c r="H30" s="151">
        <v>8007</v>
      </c>
      <c r="I30" s="151">
        <v>5728</v>
      </c>
      <c r="J30" s="151">
        <v>5929</v>
      </c>
      <c r="K30" s="151">
        <v>5833</v>
      </c>
      <c r="L30" s="151">
        <v>4445</v>
      </c>
      <c r="M30" s="154">
        <v>0.972706104798754</v>
      </c>
      <c r="N30" s="153">
        <v>166680</v>
      </c>
      <c r="O30" s="172">
        <v>0.9</v>
      </c>
      <c r="P30" s="154">
        <v>0.990355107409031</v>
      </c>
      <c r="Q30" s="154">
        <v>0.977894479726429</v>
      </c>
      <c r="R30" s="154">
        <v>0.983808399392815</v>
      </c>
      <c r="S30" s="173">
        <v>0.0124606276826021</v>
      </c>
      <c r="T30" s="153">
        <v>171357</v>
      </c>
      <c r="U30" s="153">
        <v>119447</v>
      </c>
      <c r="V30" s="154">
        <v>0.69706519138407</v>
      </c>
      <c r="W30" s="154">
        <v>0.748794388426129</v>
      </c>
      <c r="X30" s="155">
        <v>0.699560332193454</v>
      </c>
      <c r="Y30" s="155">
        <v>0.749704840613931</v>
      </c>
      <c r="Z30" s="173">
        <v>0.0492340562326751</v>
      </c>
      <c r="AA30" s="151">
        <v>43832</v>
      </c>
      <c r="AB30" s="151">
        <v>31450</v>
      </c>
      <c r="AC30" s="151">
        <v>50353</v>
      </c>
      <c r="AD30" s="151">
        <v>35123</v>
      </c>
      <c r="AE30" s="155">
        <v>0.717512319766381</v>
      </c>
      <c r="AF30" s="155">
        <v>0.697535400075467</v>
      </c>
      <c r="AG30" s="173">
        <v>0.0199769196909135</v>
      </c>
      <c r="AH30" s="159"/>
      <c r="AI30" s="161"/>
    </row>
    <row r="31" spans="1:35">
      <c r="A31" s="175" t="s">
        <v>24</v>
      </c>
      <c r="B31" s="171" t="s">
        <v>1740</v>
      </c>
      <c r="C31" s="171" t="s">
        <v>44</v>
      </c>
      <c r="D31" s="150">
        <v>5123</v>
      </c>
      <c r="E31" s="150">
        <v>5091</v>
      </c>
      <c r="F31" s="150">
        <v>4329</v>
      </c>
      <c r="G31" s="151">
        <v>6232</v>
      </c>
      <c r="H31" s="151">
        <v>6181</v>
      </c>
      <c r="I31" s="151">
        <v>5157</v>
      </c>
      <c r="J31" s="151">
        <v>4918</v>
      </c>
      <c r="K31" s="151">
        <v>4849</v>
      </c>
      <c r="L31" s="151">
        <v>4236</v>
      </c>
      <c r="M31" s="154">
        <v>0.983074463560229</v>
      </c>
      <c r="N31" s="153">
        <v>134054</v>
      </c>
      <c r="O31" s="172">
        <v>0.9</v>
      </c>
      <c r="P31" s="154">
        <v>0.993753659964864</v>
      </c>
      <c r="Q31" s="154">
        <v>0.991816431322208</v>
      </c>
      <c r="R31" s="154">
        <v>0.985969906466043</v>
      </c>
      <c r="S31" s="173">
        <v>0.00193722864265633</v>
      </c>
      <c r="T31" s="153">
        <v>136362</v>
      </c>
      <c r="U31" s="153">
        <v>111113</v>
      </c>
      <c r="V31" s="154">
        <v>0.814838444728003</v>
      </c>
      <c r="W31" s="154">
        <v>0.845012687878196</v>
      </c>
      <c r="X31" s="155">
        <v>0.827503209242619</v>
      </c>
      <c r="Y31" s="155">
        <v>0.861325742171615</v>
      </c>
      <c r="Z31" s="173">
        <v>0.0175094786355776</v>
      </c>
      <c r="AA31" s="151">
        <v>34016</v>
      </c>
      <c r="AB31" s="151">
        <v>28869</v>
      </c>
      <c r="AC31" s="151">
        <v>39920</v>
      </c>
      <c r="AD31" s="151">
        <v>32783</v>
      </c>
      <c r="AE31" s="155">
        <v>0.848688852304798</v>
      </c>
      <c r="AF31" s="155">
        <v>0.82121743486974</v>
      </c>
      <c r="AG31" s="173">
        <v>0.0274714174350582</v>
      </c>
      <c r="AH31" s="159"/>
      <c r="AI31" s="161"/>
    </row>
    <row r="32" spans="1:35">
      <c r="A32" s="175" t="s">
        <v>24</v>
      </c>
      <c r="B32" s="171" t="s">
        <v>1740</v>
      </c>
      <c r="C32" s="171" t="s">
        <v>46</v>
      </c>
      <c r="D32" s="150">
        <v>3825</v>
      </c>
      <c r="E32" s="150">
        <v>3685</v>
      </c>
      <c r="F32" s="150">
        <v>3400</v>
      </c>
      <c r="G32" s="151">
        <v>4589</v>
      </c>
      <c r="H32" s="151">
        <v>4458</v>
      </c>
      <c r="I32" s="151">
        <v>4076</v>
      </c>
      <c r="J32" s="151">
        <v>3564</v>
      </c>
      <c r="K32" s="151">
        <v>3467</v>
      </c>
      <c r="L32" s="151">
        <v>3193</v>
      </c>
      <c r="M32" s="154">
        <v>0.95440400220594</v>
      </c>
      <c r="N32" s="153">
        <v>96914</v>
      </c>
      <c r="O32" s="172">
        <v>0.9</v>
      </c>
      <c r="P32" s="154">
        <v>0.963398692810458</v>
      </c>
      <c r="Q32" s="154">
        <v>0.971453475702768</v>
      </c>
      <c r="R32" s="154">
        <v>0.972783389450056</v>
      </c>
      <c r="S32" s="173">
        <v>-0.00805478289230999</v>
      </c>
      <c r="T32" s="153">
        <v>101544</v>
      </c>
      <c r="U32" s="153">
        <v>89797</v>
      </c>
      <c r="V32" s="154">
        <v>0.884316158512566</v>
      </c>
      <c r="W32" s="154">
        <v>0.888888888888889</v>
      </c>
      <c r="X32" s="155">
        <v>0.888210939202441</v>
      </c>
      <c r="Y32" s="155">
        <v>0.895903479236813</v>
      </c>
      <c r="Z32" s="173">
        <v>0.000677949686448187</v>
      </c>
      <c r="AA32" s="151">
        <v>25680</v>
      </c>
      <c r="AB32" s="151">
        <v>22739</v>
      </c>
      <c r="AC32" s="151">
        <v>29546</v>
      </c>
      <c r="AD32" s="151">
        <v>25995</v>
      </c>
      <c r="AE32" s="155">
        <v>0.88547507788162</v>
      </c>
      <c r="AF32" s="155">
        <v>0.879814526501049</v>
      </c>
      <c r="AG32" s="173">
        <v>0.00566055138057076</v>
      </c>
      <c r="AH32" s="159"/>
      <c r="AI32" s="161"/>
    </row>
    <row r="33" spans="1:35">
      <c r="A33" s="175" t="s">
        <v>24</v>
      </c>
      <c r="B33" s="171" t="s">
        <v>1740</v>
      </c>
      <c r="C33" s="171" t="s">
        <v>47</v>
      </c>
      <c r="D33" s="150">
        <v>2672</v>
      </c>
      <c r="E33" s="150">
        <v>2655</v>
      </c>
      <c r="F33" s="150">
        <v>2401</v>
      </c>
      <c r="G33" s="151">
        <v>3132</v>
      </c>
      <c r="H33" s="151">
        <v>3090</v>
      </c>
      <c r="I33" s="151">
        <v>2783</v>
      </c>
      <c r="J33" s="151">
        <v>2612</v>
      </c>
      <c r="K33" s="151">
        <v>2576</v>
      </c>
      <c r="L33" s="151">
        <v>2339</v>
      </c>
      <c r="M33" s="154">
        <v>0.971433919341137</v>
      </c>
      <c r="N33" s="153">
        <v>67469</v>
      </c>
      <c r="O33" s="172">
        <v>0.9</v>
      </c>
      <c r="P33" s="154">
        <v>0.993637724550898</v>
      </c>
      <c r="Q33" s="154">
        <v>0.986590038314176</v>
      </c>
      <c r="R33" s="154">
        <v>0.986217457886677</v>
      </c>
      <c r="S33" s="173">
        <v>0.00704768623672192</v>
      </c>
      <c r="T33" s="153">
        <v>69453</v>
      </c>
      <c r="U33" s="153">
        <v>62245</v>
      </c>
      <c r="V33" s="154">
        <v>0.896217585993406</v>
      </c>
      <c r="W33" s="154">
        <v>0.898577844311377</v>
      </c>
      <c r="X33" s="155">
        <v>0.888569604086845</v>
      </c>
      <c r="Y33" s="155">
        <v>0.895482388973966</v>
      </c>
      <c r="Z33" s="173">
        <v>0.0100082402245317</v>
      </c>
      <c r="AA33" s="151">
        <v>17859</v>
      </c>
      <c r="AB33" s="151">
        <v>15991</v>
      </c>
      <c r="AC33" s="151">
        <v>20049</v>
      </c>
      <c r="AD33" s="151">
        <v>17933</v>
      </c>
      <c r="AE33" s="155">
        <v>0.895402878100678</v>
      </c>
      <c r="AF33" s="155">
        <v>0.894458576487605</v>
      </c>
      <c r="AG33" s="173">
        <v>0.000944301613072129</v>
      </c>
      <c r="AH33" s="159"/>
      <c r="AI33" s="161"/>
    </row>
    <row r="34" spans="1:35">
      <c r="A34" s="175" t="s">
        <v>24</v>
      </c>
      <c r="B34" s="171" t="s">
        <v>1740</v>
      </c>
      <c r="C34" s="171" t="s">
        <v>48</v>
      </c>
      <c r="D34" s="150">
        <v>6972</v>
      </c>
      <c r="E34" s="150">
        <v>6841</v>
      </c>
      <c r="F34" s="150">
        <v>6524</v>
      </c>
      <c r="G34" s="151">
        <v>6374</v>
      </c>
      <c r="H34" s="151">
        <v>6245</v>
      </c>
      <c r="I34" s="151">
        <v>5732</v>
      </c>
      <c r="J34" s="151">
        <v>6361</v>
      </c>
      <c r="K34" s="151">
        <v>6156</v>
      </c>
      <c r="L34" s="151">
        <v>6005</v>
      </c>
      <c r="M34" s="154">
        <v>0.963340804492267</v>
      </c>
      <c r="N34" s="153">
        <v>120775</v>
      </c>
      <c r="O34" s="172">
        <v>0.9</v>
      </c>
      <c r="P34" s="154">
        <v>0.981210556511761</v>
      </c>
      <c r="Q34" s="154">
        <v>0.979761531220584</v>
      </c>
      <c r="R34" s="154">
        <v>0.967772362836032</v>
      </c>
      <c r="S34" s="173">
        <v>0.00144902529117774</v>
      </c>
      <c r="T34" s="153">
        <v>125371</v>
      </c>
      <c r="U34" s="153">
        <v>113511</v>
      </c>
      <c r="V34" s="154">
        <v>0.905400770513117</v>
      </c>
      <c r="W34" s="154">
        <v>0.93574297188755</v>
      </c>
      <c r="X34" s="155">
        <v>0.899278318167556</v>
      </c>
      <c r="Y34" s="155">
        <v>0.944033956925012</v>
      </c>
      <c r="Z34" s="173">
        <v>0.0364646537199945</v>
      </c>
      <c r="AA34" s="151">
        <v>41688</v>
      </c>
      <c r="AB34" s="151">
        <v>38805</v>
      </c>
      <c r="AC34" s="151">
        <v>38343</v>
      </c>
      <c r="AD34" s="151">
        <v>34921</v>
      </c>
      <c r="AE34" s="155">
        <v>0.930843408175014</v>
      </c>
      <c r="AF34" s="155">
        <v>0.910752940562815</v>
      </c>
      <c r="AG34" s="173">
        <v>0.0200904676121998</v>
      </c>
      <c r="AH34" s="159"/>
      <c r="AI34" s="161"/>
    </row>
    <row r="35" spans="1:35">
      <c r="A35" s="175" t="s">
        <v>24</v>
      </c>
      <c r="B35" s="171" t="s">
        <v>1745</v>
      </c>
      <c r="C35" s="171" t="s">
        <v>1746</v>
      </c>
      <c r="D35" s="150">
        <v>0</v>
      </c>
      <c r="E35" s="150">
        <v>0</v>
      </c>
      <c r="F35" s="150">
        <v>0</v>
      </c>
      <c r="G35" s="151">
        <v>0</v>
      </c>
      <c r="H35" s="151">
        <v>0</v>
      </c>
      <c r="I35" s="151">
        <v>0</v>
      </c>
      <c r="J35" s="151">
        <v>0</v>
      </c>
      <c r="K35" s="151">
        <v>0</v>
      </c>
      <c r="L35" s="151">
        <v>0</v>
      </c>
      <c r="M35" s="154">
        <v>0</v>
      </c>
      <c r="N35" s="153">
        <v>0</v>
      </c>
      <c r="O35" s="172">
        <v>0.9</v>
      </c>
      <c r="P35" s="154">
        <v>0</v>
      </c>
      <c r="Q35" s="154">
        <v>0</v>
      </c>
      <c r="R35" s="154">
        <v>0</v>
      </c>
      <c r="S35" s="173">
        <v>0</v>
      </c>
      <c r="T35" s="153">
        <v>0</v>
      </c>
      <c r="U35" s="153">
        <v>0</v>
      </c>
      <c r="V35" s="154">
        <v>0</v>
      </c>
      <c r="W35" s="154">
        <v>0</v>
      </c>
      <c r="X35" s="155">
        <v>0</v>
      </c>
      <c r="Y35" s="155">
        <v>0</v>
      </c>
      <c r="Z35" s="173">
        <v>0</v>
      </c>
      <c r="AA35" s="151">
        <v>0</v>
      </c>
      <c r="AB35" s="151">
        <v>0</v>
      </c>
      <c r="AC35" s="151">
        <v>0</v>
      </c>
      <c r="AD35" s="151">
        <v>0</v>
      </c>
      <c r="AE35" s="155">
        <v>0</v>
      </c>
      <c r="AF35" s="155">
        <v>0</v>
      </c>
      <c r="AG35" s="173">
        <v>0</v>
      </c>
      <c r="AH35" s="159"/>
      <c r="AI35" s="161"/>
    </row>
    <row r="36" spans="1:35">
      <c r="A36" s="175" t="s">
        <v>24</v>
      </c>
      <c r="B36" s="171" t="s">
        <v>1745</v>
      </c>
      <c r="C36" s="171" t="s">
        <v>1747</v>
      </c>
      <c r="D36" s="150">
        <v>0</v>
      </c>
      <c r="E36" s="150">
        <v>0</v>
      </c>
      <c r="F36" s="150">
        <v>0</v>
      </c>
      <c r="G36" s="151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54">
        <v>0</v>
      </c>
      <c r="N36" s="153">
        <v>0</v>
      </c>
      <c r="O36" s="172">
        <v>0.9</v>
      </c>
      <c r="P36" s="154">
        <v>0</v>
      </c>
      <c r="Q36" s="154">
        <v>0</v>
      </c>
      <c r="R36" s="154">
        <v>0</v>
      </c>
      <c r="S36" s="173">
        <v>0</v>
      </c>
      <c r="T36" s="153">
        <v>0</v>
      </c>
      <c r="U36" s="153">
        <v>0</v>
      </c>
      <c r="V36" s="154">
        <v>0</v>
      </c>
      <c r="W36" s="154">
        <v>0</v>
      </c>
      <c r="X36" s="155">
        <v>0</v>
      </c>
      <c r="Y36" s="155">
        <v>0</v>
      </c>
      <c r="Z36" s="173">
        <v>0</v>
      </c>
      <c r="AA36" s="151">
        <v>0</v>
      </c>
      <c r="AB36" s="151">
        <v>0</v>
      </c>
      <c r="AC36" s="151">
        <v>0</v>
      </c>
      <c r="AD36" s="151">
        <v>0</v>
      </c>
      <c r="AE36" s="155">
        <v>0</v>
      </c>
      <c r="AF36" s="155">
        <v>0</v>
      </c>
      <c r="AG36" s="173">
        <v>0</v>
      </c>
      <c r="AH36" s="159"/>
      <c r="AI36" s="161"/>
    </row>
    <row r="37" spans="1:35">
      <c r="A37" s="175" t="s">
        <v>24</v>
      </c>
      <c r="B37" s="171" t="s">
        <v>1745</v>
      </c>
      <c r="C37" s="171" t="s">
        <v>1748</v>
      </c>
      <c r="D37" s="150">
        <v>0</v>
      </c>
      <c r="E37" s="150">
        <v>0</v>
      </c>
      <c r="F37" s="150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0</v>
      </c>
      <c r="L37" s="151">
        <v>0</v>
      </c>
      <c r="M37" s="154">
        <v>0</v>
      </c>
      <c r="N37" s="153">
        <v>0</v>
      </c>
      <c r="O37" s="172">
        <v>0.9</v>
      </c>
      <c r="P37" s="154">
        <v>0</v>
      </c>
      <c r="Q37" s="154">
        <v>0</v>
      </c>
      <c r="R37" s="154">
        <v>0</v>
      </c>
      <c r="S37" s="173">
        <v>0</v>
      </c>
      <c r="T37" s="153">
        <v>0</v>
      </c>
      <c r="U37" s="153">
        <v>0</v>
      </c>
      <c r="V37" s="154">
        <v>0</v>
      </c>
      <c r="W37" s="154">
        <v>0</v>
      </c>
      <c r="X37" s="155">
        <v>0</v>
      </c>
      <c r="Y37" s="155">
        <v>0</v>
      </c>
      <c r="Z37" s="173">
        <v>0</v>
      </c>
      <c r="AA37" s="151">
        <v>0</v>
      </c>
      <c r="AB37" s="151">
        <v>0</v>
      </c>
      <c r="AC37" s="151">
        <v>0</v>
      </c>
      <c r="AD37" s="151">
        <v>0</v>
      </c>
      <c r="AE37" s="155">
        <v>0</v>
      </c>
      <c r="AF37" s="155">
        <v>0</v>
      </c>
      <c r="AG37" s="173">
        <v>0</v>
      </c>
      <c r="AH37" s="159"/>
      <c r="AI37" s="161"/>
    </row>
    <row r="38" spans="1:35">
      <c r="A38" s="175" t="s">
        <v>24</v>
      </c>
      <c r="B38" s="171" t="s">
        <v>1745</v>
      </c>
      <c r="C38" s="171" t="s">
        <v>1749</v>
      </c>
      <c r="D38" s="150">
        <v>0</v>
      </c>
      <c r="E38" s="150">
        <v>0</v>
      </c>
      <c r="F38" s="150">
        <v>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54">
        <v>0</v>
      </c>
      <c r="N38" s="153">
        <v>0</v>
      </c>
      <c r="O38" s="172">
        <v>0.9</v>
      </c>
      <c r="P38" s="154">
        <v>0</v>
      </c>
      <c r="Q38" s="154">
        <v>0</v>
      </c>
      <c r="R38" s="154">
        <v>0</v>
      </c>
      <c r="S38" s="173">
        <v>0</v>
      </c>
      <c r="T38" s="153">
        <v>0</v>
      </c>
      <c r="U38" s="153">
        <v>0</v>
      </c>
      <c r="V38" s="154">
        <v>0</v>
      </c>
      <c r="W38" s="154">
        <v>0</v>
      </c>
      <c r="X38" s="155">
        <v>0</v>
      </c>
      <c r="Y38" s="155">
        <v>0</v>
      </c>
      <c r="Z38" s="173">
        <v>0</v>
      </c>
      <c r="AA38" s="151">
        <v>0</v>
      </c>
      <c r="AB38" s="151">
        <v>0</v>
      </c>
      <c r="AC38" s="151">
        <v>0</v>
      </c>
      <c r="AD38" s="151">
        <v>0</v>
      </c>
      <c r="AE38" s="155">
        <v>0</v>
      </c>
      <c r="AF38" s="155">
        <v>0</v>
      </c>
      <c r="AG38" s="173">
        <v>0</v>
      </c>
      <c r="AH38" s="159"/>
      <c r="AI38" s="161"/>
    </row>
    <row r="39" spans="1:35">
      <c r="A39" s="175" t="s">
        <v>24</v>
      </c>
      <c r="B39" s="171" t="s">
        <v>1745</v>
      </c>
      <c r="C39" s="171" t="s">
        <v>52</v>
      </c>
      <c r="D39" s="150">
        <v>3863</v>
      </c>
      <c r="E39" s="150">
        <v>3394</v>
      </c>
      <c r="F39" s="150">
        <v>2910</v>
      </c>
      <c r="G39" s="151">
        <v>4089</v>
      </c>
      <c r="H39" s="151">
        <v>3765</v>
      </c>
      <c r="I39" s="151">
        <v>3328</v>
      </c>
      <c r="J39" s="151">
        <v>3802</v>
      </c>
      <c r="K39" s="151">
        <v>3275</v>
      </c>
      <c r="L39" s="151">
        <v>3169</v>
      </c>
      <c r="M39" s="154">
        <v>0.877694766396907</v>
      </c>
      <c r="N39" s="153">
        <v>90342</v>
      </c>
      <c r="O39" s="172">
        <v>0.9</v>
      </c>
      <c r="P39" s="154">
        <v>0.878591768055915</v>
      </c>
      <c r="Q39" s="154">
        <v>0.920763022743947</v>
      </c>
      <c r="R39" s="154">
        <v>0.861388742766965</v>
      </c>
      <c r="S39" s="173">
        <v>-0.0421712546880321</v>
      </c>
      <c r="T39" s="153">
        <v>102931</v>
      </c>
      <c r="U39" s="153">
        <v>81443</v>
      </c>
      <c r="V39" s="154">
        <v>0.791238791034771</v>
      </c>
      <c r="W39" s="154">
        <v>0.753300543618949</v>
      </c>
      <c r="X39" s="155">
        <v>0.813890926876987</v>
      </c>
      <c r="Y39" s="155">
        <v>0.833508679642294</v>
      </c>
      <c r="Z39" s="173">
        <v>-0.060590383258038</v>
      </c>
      <c r="AA39" s="151">
        <v>26986</v>
      </c>
      <c r="AB39" s="151">
        <v>21844</v>
      </c>
      <c r="AC39" s="151">
        <v>31228</v>
      </c>
      <c r="AD39" s="151">
        <v>24318</v>
      </c>
      <c r="AE39" s="155">
        <v>0.809456755354628</v>
      </c>
      <c r="AF39" s="155">
        <v>0.778724221852184</v>
      </c>
      <c r="AG39" s="173">
        <v>0.0307325335024444</v>
      </c>
      <c r="AH39" s="159"/>
      <c r="AI39" s="161"/>
    </row>
    <row r="40" spans="1:35">
      <c r="A40" s="175" t="s">
        <v>24</v>
      </c>
      <c r="B40" s="171" t="s">
        <v>1745</v>
      </c>
      <c r="C40" s="171" t="s">
        <v>49</v>
      </c>
      <c r="D40" s="150">
        <v>3058</v>
      </c>
      <c r="E40" s="150">
        <v>2898</v>
      </c>
      <c r="F40" s="150">
        <v>2514</v>
      </c>
      <c r="G40" s="151">
        <v>3582</v>
      </c>
      <c r="H40" s="151">
        <v>3358</v>
      </c>
      <c r="I40" s="151">
        <v>2923</v>
      </c>
      <c r="J40" s="151">
        <v>2877</v>
      </c>
      <c r="K40" s="151">
        <v>2684</v>
      </c>
      <c r="L40" s="151">
        <v>2450</v>
      </c>
      <c r="M40" s="154">
        <v>0.964374817948101</v>
      </c>
      <c r="N40" s="153">
        <v>76148</v>
      </c>
      <c r="O40" s="172">
        <v>0.9</v>
      </c>
      <c r="P40" s="154">
        <v>0.947678221059516</v>
      </c>
      <c r="Q40" s="154">
        <v>0.937465103294249</v>
      </c>
      <c r="R40" s="154">
        <v>0.932916232186305</v>
      </c>
      <c r="S40" s="173">
        <v>0.010213117765267</v>
      </c>
      <c r="T40" s="153">
        <v>78961</v>
      </c>
      <c r="U40" s="153">
        <v>65574</v>
      </c>
      <c r="V40" s="154">
        <v>0.830460607135168</v>
      </c>
      <c r="W40" s="154">
        <v>0.822105951602354</v>
      </c>
      <c r="X40" s="155">
        <v>0.816024567280849</v>
      </c>
      <c r="Y40" s="155">
        <v>0.851581508515815</v>
      </c>
      <c r="Z40" s="173">
        <v>0.00608138432150573</v>
      </c>
      <c r="AA40" s="151">
        <v>19986</v>
      </c>
      <c r="AB40" s="151">
        <v>16696</v>
      </c>
      <c r="AC40" s="151">
        <v>23306</v>
      </c>
      <c r="AD40" s="151">
        <v>19350</v>
      </c>
      <c r="AE40" s="155">
        <v>0.835384769338537</v>
      </c>
      <c r="AF40" s="155">
        <v>0.830258302583026</v>
      </c>
      <c r="AG40" s="173">
        <v>0.00512646675551121</v>
      </c>
      <c r="AH40" s="159"/>
      <c r="AI40" s="161"/>
    </row>
    <row r="41" spans="1:35">
      <c r="A41" s="175" t="s">
        <v>24</v>
      </c>
      <c r="B41" s="171" t="s">
        <v>1745</v>
      </c>
      <c r="C41" s="171" t="s">
        <v>54</v>
      </c>
      <c r="D41" s="150">
        <v>5182</v>
      </c>
      <c r="E41" s="150">
        <v>4872</v>
      </c>
      <c r="F41" s="150">
        <v>4612</v>
      </c>
      <c r="G41" s="151">
        <v>5919</v>
      </c>
      <c r="H41" s="151">
        <v>5502</v>
      </c>
      <c r="I41" s="151">
        <v>5203</v>
      </c>
      <c r="J41" s="151">
        <v>4918</v>
      </c>
      <c r="K41" s="151">
        <v>4506</v>
      </c>
      <c r="L41" s="151">
        <v>4356</v>
      </c>
      <c r="M41" s="154">
        <v>0.896145173770874</v>
      </c>
      <c r="N41" s="153">
        <v>107705</v>
      </c>
      <c r="O41" s="172">
        <v>0.9</v>
      </c>
      <c r="P41" s="154">
        <v>0.940177537630259</v>
      </c>
      <c r="Q41" s="154">
        <v>0.9295489102889</v>
      </c>
      <c r="R41" s="154">
        <v>0.916226108174054</v>
      </c>
      <c r="S41" s="173">
        <v>0.0106286273413584</v>
      </c>
      <c r="T41" s="153">
        <v>120187</v>
      </c>
      <c r="U41" s="153">
        <v>101621</v>
      </c>
      <c r="V41" s="154">
        <v>0.845524058342416</v>
      </c>
      <c r="W41" s="154">
        <v>0.890003859513701</v>
      </c>
      <c r="X41" s="155">
        <v>0.879033620544011</v>
      </c>
      <c r="Y41" s="155">
        <v>0.885725904839366</v>
      </c>
      <c r="Z41" s="173">
        <v>0.0109702389696905</v>
      </c>
      <c r="AA41" s="151">
        <v>34442</v>
      </c>
      <c r="AB41" s="151">
        <v>30395</v>
      </c>
      <c r="AC41" s="151">
        <v>36073</v>
      </c>
      <c r="AD41" s="151">
        <v>29873</v>
      </c>
      <c r="AE41" s="155">
        <v>0.882498112769293</v>
      </c>
      <c r="AF41" s="155">
        <v>0.828126299448341</v>
      </c>
      <c r="AG41" s="173">
        <v>0.0543718133209525</v>
      </c>
      <c r="AH41" s="159"/>
      <c r="AI41" s="161"/>
    </row>
    <row r="42" spans="1:35">
      <c r="A42" s="175" t="s">
        <v>24</v>
      </c>
      <c r="B42" s="171" t="s">
        <v>1745</v>
      </c>
      <c r="C42" s="171" t="s">
        <v>50</v>
      </c>
      <c r="D42" s="150">
        <v>5836</v>
      </c>
      <c r="E42" s="150">
        <v>5788</v>
      </c>
      <c r="F42" s="150">
        <v>5293</v>
      </c>
      <c r="G42" s="151">
        <v>6331</v>
      </c>
      <c r="H42" s="151">
        <v>6280</v>
      </c>
      <c r="I42" s="151">
        <v>5858</v>
      </c>
      <c r="J42" s="151">
        <v>5501</v>
      </c>
      <c r="K42" s="151">
        <v>5444</v>
      </c>
      <c r="L42" s="151">
        <v>4982</v>
      </c>
      <c r="M42" s="154">
        <v>0.982846859816448</v>
      </c>
      <c r="N42" s="153">
        <v>136542</v>
      </c>
      <c r="O42" s="172">
        <v>0.9</v>
      </c>
      <c r="P42" s="154">
        <v>0.991775188485264</v>
      </c>
      <c r="Q42" s="154">
        <v>0.991944400568631</v>
      </c>
      <c r="R42" s="154">
        <v>0.989638247591347</v>
      </c>
      <c r="S42" s="173">
        <v>-0.000169212083366621</v>
      </c>
      <c r="T42" s="153">
        <v>138925</v>
      </c>
      <c r="U42" s="153">
        <v>116964</v>
      </c>
      <c r="V42" s="154">
        <v>0.841921900305921</v>
      </c>
      <c r="W42" s="154">
        <v>0.906956819739548</v>
      </c>
      <c r="X42" s="155">
        <v>0.925288264097299</v>
      </c>
      <c r="Y42" s="155">
        <v>0.905653517542265</v>
      </c>
      <c r="Z42" s="173">
        <v>-0.0183314443577514</v>
      </c>
      <c r="AA42" s="151">
        <v>36067</v>
      </c>
      <c r="AB42" s="151">
        <v>31076</v>
      </c>
      <c r="AC42" s="151">
        <v>40274</v>
      </c>
      <c r="AD42" s="151">
        <v>33146</v>
      </c>
      <c r="AE42" s="155">
        <v>0.861618654171403</v>
      </c>
      <c r="AF42" s="155">
        <v>0.823012365297711</v>
      </c>
      <c r="AG42" s="173">
        <v>0.0386062888736926</v>
      </c>
      <c r="AH42" s="159"/>
      <c r="AI42" s="161"/>
    </row>
    <row r="43" spans="1:35">
      <c r="A43" s="175" t="s">
        <v>24</v>
      </c>
      <c r="B43" s="171" t="s">
        <v>1745</v>
      </c>
      <c r="C43" s="171" t="s">
        <v>53</v>
      </c>
      <c r="D43" s="150">
        <v>5567</v>
      </c>
      <c r="E43" s="150">
        <v>5544</v>
      </c>
      <c r="F43" s="150">
        <v>4974</v>
      </c>
      <c r="G43" s="151">
        <v>6562</v>
      </c>
      <c r="H43" s="151">
        <v>6535</v>
      </c>
      <c r="I43" s="151">
        <v>5809</v>
      </c>
      <c r="J43" s="151">
        <v>5295</v>
      </c>
      <c r="K43" s="151">
        <v>5262</v>
      </c>
      <c r="L43" s="151">
        <v>4849</v>
      </c>
      <c r="M43" s="154">
        <v>0.993956113380786</v>
      </c>
      <c r="N43" s="153">
        <v>141597</v>
      </c>
      <c r="O43" s="172">
        <v>0.9</v>
      </c>
      <c r="P43" s="154">
        <v>0.995868510867613</v>
      </c>
      <c r="Q43" s="154">
        <v>0.995885400792441</v>
      </c>
      <c r="R43" s="154">
        <v>0.993767705382436</v>
      </c>
      <c r="S43" s="173">
        <v>-1.68899248286225e-5</v>
      </c>
      <c r="T43" s="153">
        <v>142458</v>
      </c>
      <c r="U43" s="153">
        <v>125426</v>
      </c>
      <c r="V43" s="154">
        <v>0.880441954821772</v>
      </c>
      <c r="W43" s="154">
        <v>0.893479432369319</v>
      </c>
      <c r="X43" s="155">
        <v>0.885248399878086</v>
      </c>
      <c r="Y43" s="155">
        <v>0.915769593956563</v>
      </c>
      <c r="Z43" s="173">
        <v>0.00823103249123325</v>
      </c>
      <c r="AA43" s="151">
        <v>36043</v>
      </c>
      <c r="AB43" s="151">
        <v>31919</v>
      </c>
      <c r="AC43" s="151">
        <v>41800</v>
      </c>
      <c r="AD43" s="151">
        <v>36440</v>
      </c>
      <c r="AE43" s="155">
        <v>0.885581111450212</v>
      </c>
      <c r="AF43" s="155">
        <v>0.87177033492823</v>
      </c>
      <c r="AG43" s="173">
        <v>0.0138107765219826</v>
      </c>
      <c r="AH43" s="159"/>
      <c r="AI43" s="161"/>
    </row>
    <row r="44" spans="1:35">
      <c r="A44" s="175" t="s">
        <v>24</v>
      </c>
      <c r="B44" s="171" t="s">
        <v>1745</v>
      </c>
      <c r="C44" s="171" t="s">
        <v>51</v>
      </c>
      <c r="D44" s="150">
        <v>3486</v>
      </c>
      <c r="E44" s="150">
        <v>3389</v>
      </c>
      <c r="F44" s="150">
        <v>3054</v>
      </c>
      <c r="G44" s="151">
        <v>2345</v>
      </c>
      <c r="H44" s="151">
        <v>2323</v>
      </c>
      <c r="I44" s="151">
        <v>2109</v>
      </c>
      <c r="J44" s="151">
        <v>3090</v>
      </c>
      <c r="K44" s="151">
        <v>3050</v>
      </c>
      <c r="L44" s="151">
        <v>2759</v>
      </c>
      <c r="M44" s="154">
        <v>0.98443930498725</v>
      </c>
      <c r="N44" s="153">
        <v>83003</v>
      </c>
      <c r="O44" s="172">
        <v>0.9</v>
      </c>
      <c r="P44" s="154">
        <v>0.972174411933448</v>
      </c>
      <c r="Q44" s="154">
        <v>0.990618336886994</v>
      </c>
      <c r="R44" s="154">
        <v>0.98705501618123</v>
      </c>
      <c r="S44" s="173">
        <v>-0.0184439249535455</v>
      </c>
      <c r="T44" s="153">
        <v>84315</v>
      </c>
      <c r="U44" s="153">
        <v>75073</v>
      </c>
      <c r="V44" s="154">
        <v>0.890387238332444</v>
      </c>
      <c r="W44" s="154">
        <v>0.876075731497418</v>
      </c>
      <c r="X44" s="155">
        <v>0.899360341151386</v>
      </c>
      <c r="Y44" s="155">
        <v>0.892880258899676</v>
      </c>
      <c r="Z44" s="173">
        <v>-0.0232846096539677</v>
      </c>
      <c r="AA44" s="151">
        <v>20813</v>
      </c>
      <c r="AB44" s="151">
        <v>18391</v>
      </c>
      <c r="AC44" s="151">
        <v>25731</v>
      </c>
      <c r="AD44" s="151">
        <v>22809</v>
      </c>
      <c r="AE44" s="155">
        <v>0.883630423293134</v>
      </c>
      <c r="AF44" s="155">
        <v>0.886440480354436</v>
      </c>
      <c r="AG44" s="173">
        <v>-0.00281005706130211</v>
      </c>
      <c r="AH44" s="159"/>
      <c r="AI44" s="161"/>
    </row>
    <row r="45" spans="1:35">
      <c r="A45" s="175" t="s">
        <v>24</v>
      </c>
      <c r="B45" s="171" t="s">
        <v>1750</v>
      </c>
      <c r="C45" s="171" t="s">
        <v>1751</v>
      </c>
      <c r="D45" s="150">
        <v>4108</v>
      </c>
      <c r="E45" s="150">
        <v>4092</v>
      </c>
      <c r="F45" s="150">
        <v>3674</v>
      </c>
      <c r="G45" s="151">
        <v>4887</v>
      </c>
      <c r="H45" s="151">
        <v>4873</v>
      </c>
      <c r="I45" s="151">
        <v>4304</v>
      </c>
      <c r="J45" s="151">
        <v>4120</v>
      </c>
      <c r="K45" s="151">
        <v>4115</v>
      </c>
      <c r="L45" s="151">
        <v>3690</v>
      </c>
      <c r="M45" s="154">
        <v>0.991923378623101</v>
      </c>
      <c r="N45" s="153">
        <v>102427</v>
      </c>
      <c r="O45" s="172">
        <v>0.9</v>
      </c>
      <c r="P45" s="154">
        <v>0.996105160662123</v>
      </c>
      <c r="Q45" s="154">
        <v>0.997135256803765</v>
      </c>
      <c r="R45" s="154">
        <v>0.99878640776699</v>
      </c>
      <c r="S45" s="173">
        <v>-0.0010300961416424</v>
      </c>
      <c r="T45" s="153">
        <v>103261</v>
      </c>
      <c r="U45" s="153">
        <v>91554</v>
      </c>
      <c r="V45" s="154">
        <v>0.886627090576307</v>
      </c>
      <c r="W45" s="154">
        <v>0.894352482960078</v>
      </c>
      <c r="X45" s="155">
        <v>0.880703908328218</v>
      </c>
      <c r="Y45" s="155">
        <v>0.895631067961165</v>
      </c>
      <c r="Z45" s="173">
        <v>0.0136485746318601</v>
      </c>
      <c r="AA45" s="151">
        <v>27691</v>
      </c>
      <c r="AB45" s="151">
        <v>24673</v>
      </c>
      <c r="AC45" s="151">
        <v>29340</v>
      </c>
      <c r="AD45" s="151">
        <v>26065</v>
      </c>
      <c r="AE45" s="155">
        <v>0.891011519988444</v>
      </c>
      <c r="AF45" s="155">
        <v>0.888377641445126</v>
      </c>
      <c r="AG45" s="173">
        <v>0.00263387854331776</v>
      </c>
      <c r="AH45" s="159"/>
      <c r="AI45" s="161"/>
    </row>
    <row r="46" spans="1:35">
      <c r="A46" s="175" t="s">
        <v>24</v>
      </c>
      <c r="B46" s="171" t="s">
        <v>1750</v>
      </c>
      <c r="C46" s="171" t="s">
        <v>1752</v>
      </c>
      <c r="D46" s="150">
        <v>0</v>
      </c>
      <c r="E46" s="150">
        <v>0</v>
      </c>
      <c r="F46" s="150">
        <v>0</v>
      </c>
      <c r="G46" s="151">
        <v>0</v>
      </c>
      <c r="H46" s="151">
        <v>0</v>
      </c>
      <c r="I46" s="151">
        <v>0</v>
      </c>
      <c r="J46" s="151">
        <v>0</v>
      </c>
      <c r="K46" s="151">
        <v>0</v>
      </c>
      <c r="L46" s="151">
        <v>0</v>
      </c>
      <c r="M46" s="154">
        <v>0</v>
      </c>
      <c r="N46" s="153">
        <v>0</v>
      </c>
      <c r="O46" s="172">
        <v>0.9</v>
      </c>
      <c r="P46" s="154">
        <v>0</v>
      </c>
      <c r="Q46" s="154">
        <v>0</v>
      </c>
      <c r="R46" s="154">
        <v>0</v>
      </c>
      <c r="S46" s="173">
        <v>0</v>
      </c>
      <c r="T46" s="153">
        <v>0</v>
      </c>
      <c r="U46" s="153">
        <v>0</v>
      </c>
      <c r="V46" s="154">
        <v>0</v>
      </c>
      <c r="W46" s="154">
        <v>0</v>
      </c>
      <c r="X46" s="155">
        <v>0</v>
      </c>
      <c r="Y46" s="155">
        <v>0</v>
      </c>
      <c r="Z46" s="173">
        <v>0</v>
      </c>
      <c r="AA46" s="151">
        <v>0</v>
      </c>
      <c r="AB46" s="151">
        <v>0</v>
      </c>
      <c r="AC46" s="151">
        <v>0</v>
      </c>
      <c r="AD46" s="151">
        <v>0</v>
      </c>
      <c r="AE46" s="155">
        <v>0</v>
      </c>
      <c r="AF46" s="155">
        <v>0</v>
      </c>
      <c r="AG46" s="173">
        <v>0</v>
      </c>
      <c r="AH46" s="159"/>
      <c r="AI46" s="161"/>
    </row>
    <row r="47" spans="1:35">
      <c r="A47" s="175" t="s">
        <v>24</v>
      </c>
      <c r="B47" s="171" t="s">
        <v>1750</v>
      </c>
      <c r="C47" s="171" t="s">
        <v>1753</v>
      </c>
      <c r="D47" s="150">
        <v>0</v>
      </c>
      <c r="E47" s="150">
        <v>0</v>
      </c>
      <c r="F47" s="150">
        <v>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154">
        <v>0</v>
      </c>
      <c r="N47" s="153">
        <v>0</v>
      </c>
      <c r="O47" s="172">
        <v>0.9</v>
      </c>
      <c r="P47" s="154">
        <v>0</v>
      </c>
      <c r="Q47" s="154">
        <v>0</v>
      </c>
      <c r="R47" s="154">
        <v>0</v>
      </c>
      <c r="S47" s="173">
        <v>0</v>
      </c>
      <c r="T47" s="153">
        <v>0</v>
      </c>
      <c r="U47" s="153">
        <v>0</v>
      </c>
      <c r="V47" s="154">
        <v>0</v>
      </c>
      <c r="W47" s="154">
        <v>0</v>
      </c>
      <c r="X47" s="155">
        <v>0</v>
      </c>
      <c r="Y47" s="155">
        <v>0</v>
      </c>
      <c r="Z47" s="173">
        <v>0</v>
      </c>
      <c r="AA47" s="151">
        <v>0</v>
      </c>
      <c r="AB47" s="151">
        <v>0</v>
      </c>
      <c r="AC47" s="151">
        <v>0</v>
      </c>
      <c r="AD47" s="151">
        <v>0</v>
      </c>
      <c r="AE47" s="155">
        <v>0</v>
      </c>
      <c r="AF47" s="155">
        <v>0</v>
      </c>
      <c r="AG47" s="173">
        <v>0</v>
      </c>
      <c r="AH47" s="159"/>
      <c r="AI47" s="161"/>
    </row>
    <row r="48" spans="1:35">
      <c r="A48" s="175" t="s">
        <v>24</v>
      </c>
      <c r="B48" s="171" t="s">
        <v>1750</v>
      </c>
      <c r="C48" s="171" t="s">
        <v>1754</v>
      </c>
      <c r="D48" s="150">
        <v>0</v>
      </c>
      <c r="E48" s="150">
        <v>0</v>
      </c>
      <c r="F48" s="150">
        <v>0</v>
      </c>
      <c r="G48" s="151">
        <v>0</v>
      </c>
      <c r="H48" s="151">
        <v>0</v>
      </c>
      <c r="I48" s="151">
        <v>0</v>
      </c>
      <c r="J48" s="151">
        <v>0</v>
      </c>
      <c r="K48" s="151">
        <v>0</v>
      </c>
      <c r="L48" s="151">
        <v>0</v>
      </c>
      <c r="M48" s="154">
        <v>0</v>
      </c>
      <c r="N48" s="153">
        <v>0</v>
      </c>
      <c r="O48" s="172">
        <v>0.9</v>
      </c>
      <c r="P48" s="154">
        <v>0</v>
      </c>
      <c r="Q48" s="154">
        <v>0</v>
      </c>
      <c r="R48" s="154">
        <v>0</v>
      </c>
      <c r="S48" s="173">
        <v>0</v>
      </c>
      <c r="T48" s="153">
        <v>0</v>
      </c>
      <c r="U48" s="153">
        <v>0</v>
      </c>
      <c r="V48" s="154">
        <v>0</v>
      </c>
      <c r="W48" s="154">
        <v>0</v>
      </c>
      <c r="X48" s="155">
        <v>0</v>
      </c>
      <c r="Y48" s="155">
        <v>0</v>
      </c>
      <c r="Z48" s="173">
        <v>0</v>
      </c>
      <c r="AA48" s="151">
        <v>0</v>
      </c>
      <c r="AB48" s="151">
        <v>0</v>
      </c>
      <c r="AC48" s="151">
        <v>0</v>
      </c>
      <c r="AD48" s="151">
        <v>0</v>
      </c>
      <c r="AE48" s="155">
        <v>0</v>
      </c>
      <c r="AF48" s="155">
        <v>0</v>
      </c>
      <c r="AG48" s="173">
        <v>0</v>
      </c>
      <c r="AH48" s="159"/>
      <c r="AI48" s="161"/>
    </row>
    <row r="49" spans="1:35">
      <c r="A49" s="175" t="s">
        <v>24</v>
      </c>
      <c r="B49" s="171" t="s">
        <v>1750</v>
      </c>
      <c r="C49" s="171" t="s">
        <v>1755</v>
      </c>
      <c r="D49" s="150">
        <v>0</v>
      </c>
      <c r="E49" s="150">
        <v>0</v>
      </c>
      <c r="F49" s="150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154">
        <v>0</v>
      </c>
      <c r="N49" s="153">
        <v>0</v>
      </c>
      <c r="O49" s="172">
        <v>0.9</v>
      </c>
      <c r="P49" s="154">
        <v>0</v>
      </c>
      <c r="Q49" s="154">
        <v>0</v>
      </c>
      <c r="R49" s="154">
        <v>0</v>
      </c>
      <c r="S49" s="173">
        <v>0</v>
      </c>
      <c r="T49" s="153">
        <v>0</v>
      </c>
      <c r="U49" s="153">
        <v>0</v>
      </c>
      <c r="V49" s="154">
        <v>0</v>
      </c>
      <c r="W49" s="154">
        <v>0</v>
      </c>
      <c r="X49" s="155">
        <v>0</v>
      </c>
      <c r="Y49" s="155">
        <v>0</v>
      </c>
      <c r="Z49" s="173">
        <v>0</v>
      </c>
      <c r="AA49" s="151">
        <v>0</v>
      </c>
      <c r="AB49" s="151">
        <v>0</v>
      </c>
      <c r="AC49" s="151">
        <v>0</v>
      </c>
      <c r="AD49" s="151">
        <v>0</v>
      </c>
      <c r="AE49" s="155">
        <v>0</v>
      </c>
      <c r="AF49" s="155">
        <v>0</v>
      </c>
      <c r="AG49" s="173">
        <v>0</v>
      </c>
      <c r="AH49" s="159"/>
      <c r="AI49" s="161"/>
    </row>
    <row r="50" spans="1:35">
      <c r="A50" s="175" t="s">
        <v>24</v>
      </c>
      <c r="B50" s="171" t="s">
        <v>1750</v>
      </c>
      <c r="C50" s="171" t="s">
        <v>1756</v>
      </c>
      <c r="D50" s="150">
        <v>0</v>
      </c>
      <c r="E50" s="150">
        <v>0</v>
      </c>
      <c r="F50" s="150">
        <v>0</v>
      </c>
      <c r="G50" s="151">
        <v>0</v>
      </c>
      <c r="H50" s="151">
        <v>0</v>
      </c>
      <c r="I50" s="151">
        <v>0</v>
      </c>
      <c r="J50" s="151">
        <v>0</v>
      </c>
      <c r="K50" s="151">
        <v>0</v>
      </c>
      <c r="L50" s="151">
        <v>0</v>
      </c>
      <c r="M50" s="154">
        <v>0</v>
      </c>
      <c r="N50" s="153">
        <v>0</v>
      </c>
      <c r="O50" s="172">
        <v>0.9</v>
      </c>
      <c r="P50" s="154">
        <v>0</v>
      </c>
      <c r="Q50" s="154">
        <v>0</v>
      </c>
      <c r="R50" s="154">
        <v>0</v>
      </c>
      <c r="S50" s="173">
        <v>0</v>
      </c>
      <c r="T50" s="153">
        <v>0</v>
      </c>
      <c r="U50" s="153">
        <v>0</v>
      </c>
      <c r="V50" s="154">
        <v>0</v>
      </c>
      <c r="W50" s="154">
        <v>0</v>
      </c>
      <c r="X50" s="155">
        <v>0</v>
      </c>
      <c r="Y50" s="155">
        <v>0</v>
      </c>
      <c r="Z50" s="173">
        <v>0</v>
      </c>
      <c r="AA50" s="151">
        <v>0</v>
      </c>
      <c r="AB50" s="151">
        <v>0</v>
      </c>
      <c r="AC50" s="151">
        <v>0</v>
      </c>
      <c r="AD50" s="151">
        <v>0</v>
      </c>
      <c r="AE50" s="155">
        <v>0</v>
      </c>
      <c r="AF50" s="155">
        <v>0</v>
      </c>
      <c r="AG50" s="173">
        <v>0</v>
      </c>
      <c r="AH50" s="159"/>
      <c r="AI50" s="161"/>
    </row>
    <row r="51" spans="1:35">
      <c r="A51" s="175" t="s">
        <v>24</v>
      </c>
      <c r="B51" s="171" t="s">
        <v>1750</v>
      </c>
      <c r="C51" s="171" t="s">
        <v>56</v>
      </c>
      <c r="D51" s="150">
        <v>0</v>
      </c>
      <c r="E51" s="150">
        <v>0</v>
      </c>
      <c r="F51" s="150">
        <v>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54">
        <v>0</v>
      </c>
      <c r="N51" s="153">
        <v>0</v>
      </c>
      <c r="O51" s="172">
        <v>0.9</v>
      </c>
      <c r="P51" s="154">
        <v>0</v>
      </c>
      <c r="Q51" s="154">
        <v>0</v>
      </c>
      <c r="R51" s="154">
        <v>0</v>
      </c>
      <c r="S51" s="173">
        <v>0</v>
      </c>
      <c r="T51" s="153">
        <v>0</v>
      </c>
      <c r="U51" s="153">
        <v>0</v>
      </c>
      <c r="V51" s="154">
        <v>0</v>
      </c>
      <c r="W51" s="154">
        <v>0</v>
      </c>
      <c r="X51" s="155">
        <v>0</v>
      </c>
      <c r="Y51" s="155">
        <v>0</v>
      </c>
      <c r="Z51" s="173">
        <v>0</v>
      </c>
      <c r="AA51" s="151">
        <v>0</v>
      </c>
      <c r="AB51" s="151">
        <v>0</v>
      </c>
      <c r="AC51" s="151">
        <v>0</v>
      </c>
      <c r="AD51" s="151">
        <v>0</v>
      </c>
      <c r="AE51" s="155">
        <v>0</v>
      </c>
      <c r="AF51" s="155">
        <v>0</v>
      </c>
      <c r="AG51" s="173">
        <v>0</v>
      </c>
      <c r="AH51" s="159"/>
      <c r="AI51" s="161"/>
    </row>
    <row r="52" spans="1:35">
      <c r="A52" s="175" t="s">
        <v>24</v>
      </c>
      <c r="B52" s="171" t="s">
        <v>1750</v>
      </c>
      <c r="C52" s="171" t="s">
        <v>1757</v>
      </c>
      <c r="D52" s="150">
        <v>7685</v>
      </c>
      <c r="E52" s="150">
        <v>7631</v>
      </c>
      <c r="F52" s="150">
        <v>6683</v>
      </c>
      <c r="G52" s="151">
        <v>8471</v>
      </c>
      <c r="H52" s="151">
        <v>8264</v>
      </c>
      <c r="I52" s="151">
        <v>7142</v>
      </c>
      <c r="J52" s="151">
        <v>7122</v>
      </c>
      <c r="K52" s="151">
        <v>7011</v>
      </c>
      <c r="L52" s="151">
        <v>6319</v>
      </c>
      <c r="M52" s="154">
        <v>0.975793784359924</v>
      </c>
      <c r="N52" s="153">
        <v>173945</v>
      </c>
      <c r="O52" s="172">
        <v>0.9</v>
      </c>
      <c r="P52" s="154">
        <v>0.992973324658425</v>
      </c>
      <c r="Q52" s="154">
        <v>0.975563687876284</v>
      </c>
      <c r="R52" s="154">
        <v>0.98441449031171</v>
      </c>
      <c r="S52" s="173">
        <v>0.0174096367821417</v>
      </c>
      <c r="T52" s="153">
        <v>178260</v>
      </c>
      <c r="U52" s="153">
        <v>145399</v>
      </c>
      <c r="V52" s="154">
        <v>0.815656905643442</v>
      </c>
      <c r="W52" s="154">
        <v>0.869616135328562</v>
      </c>
      <c r="X52" s="155">
        <v>0.843111793176721</v>
      </c>
      <c r="Y52" s="155">
        <v>0.887250772254985</v>
      </c>
      <c r="Z52" s="173">
        <v>0.0265043421518415</v>
      </c>
      <c r="AA52" s="151">
        <v>49214</v>
      </c>
      <c r="AB52" s="151">
        <v>42176</v>
      </c>
      <c r="AC52" s="151">
        <v>52603</v>
      </c>
      <c r="AD52" s="151">
        <v>42561</v>
      </c>
      <c r="AE52" s="155">
        <v>0.856991912870322</v>
      </c>
      <c r="AF52" s="155">
        <v>0.809098340398837</v>
      </c>
      <c r="AG52" s="173">
        <v>0.047893572471485</v>
      </c>
      <c r="AH52" s="159"/>
      <c r="AI52" s="161"/>
    </row>
    <row r="53" spans="1:35">
      <c r="A53" s="175" t="s">
        <v>24</v>
      </c>
      <c r="B53" s="171" t="s">
        <v>1750</v>
      </c>
      <c r="C53" s="171" t="s">
        <v>55</v>
      </c>
      <c r="D53" s="150">
        <v>8157</v>
      </c>
      <c r="E53" s="150">
        <v>7910</v>
      </c>
      <c r="F53" s="150">
        <v>6832</v>
      </c>
      <c r="G53" s="151">
        <v>9887</v>
      </c>
      <c r="H53" s="151">
        <v>9631</v>
      </c>
      <c r="I53" s="151">
        <v>8054</v>
      </c>
      <c r="J53" s="151">
        <v>7569</v>
      </c>
      <c r="K53" s="151">
        <v>7324</v>
      </c>
      <c r="L53" s="151">
        <v>6271</v>
      </c>
      <c r="M53" s="154">
        <v>0.96647676161919</v>
      </c>
      <c r="N53" s="153">
        <v>193392</v>
      </c>
      <c r="O53" s="172">
        <v>0.9</v>
      </c>
      <c r="P53" s="154">
        <v>0.969719259531691</v>
      </c>
      <c r="Q53" s="154">
        <v>0.974107413775665</v>
      </c>
      <c r="R53" s="154">
        <v>0.967631126965253</v>
      </c>
      <c r="S53" s="173">
        <v>-0.00438815424397443</v>
      </c>
      <c r="T53" s="153">
        <v>200100</v>
      </c>
      <c r="U53" s="153">
        <v>164337</v>
      </c>
      <c r="V53" s="154">
        <v>0.821274362818591</v>
      </c>
      <c r="W53" s="154">
        <v>0.837562829471619</v>
      </c>
      <c r="X53" s="155">
        <v>0.814605036917164</v>
      </c>
      <c r="Y53" s="155">
        <v>0.828511031840402</v>
      </c>
      <c r="Z53" s="173">
        <v>0.0229577925544555</v>
      </c>
      <c r="AA53" s="151">
        <v>53834</v>
      </c>
      <c r="AB53" s="151">
        <v>44194</v>
      </c>
      <c r="AC53" s="151">
        <v>57554</v>
      </c>
      <c r="AD53" s="151">
        <v>47419</v>
      </c>
      <c r="AE53" s="155">
        <v>0.820931010142289</v>
      </c>
      <c r="AF53" s="155">
        <v>0.82390450707162</v>
      </c>
      <c r="AG53" s="173">
        <v>-0.00297349692933035</v>
      </c>
      <c r="AH53" s="159"/>
      <c r="AI53" s="161"/>
    </row>
    <row r="54" spans="1:35">
      <c r="A54" s="175" t="s">
        <v>24</v>
      </c>
      <c r="B54" s="171" t="s">
        <v>1750</v>
      </c>
      <c r="C54" s="171" t="s">
        <v>59</v>
      </c>
      <c r="D54" s="150">
        <v>25</v>
      </c>
      <c r="E54" s="150">
        <v>0</v>
      </c>
      <c r="F54" s="150">
        <v>23</v>
      </c>
      <c r="G54" s="151">
        <v>17</v>
      </c>
      <c r="H54" s="151">
        <v>0</v>
      </c>
      <c r="I54" s="151">
        <v>17</v>
      </c>
      <c r="J54" s="151">
        <v>34</v>
      </c>
      <c r="K54" s="151">
        <v>0</v>
      </c>
      <c r="L54" s="151">
        <v>34</v>
      </c>
      <c r="M54" s="154">
        <v>0.119440914866582</v>
      </c>
      <c r="N54" s="153">
        <v>94</v>
      </c>
      <c r="O54" s="172">
        <v>0.9</v>
      </c>
      <c r="P54" s="154">
        <v>0</v>
      </c>
      <c r="Q54" s="154">
        <v>0</v>
      </c>
      <c r="R54" s="154">
        <v>0</v>
      </c>
      <c r="S54" s="173">
        <v>0</v>
      </c>
      <c r="T54" s="153">
        <v>787</v>
      </c>
      <c r="U54" s="153">
        <v>771</v>
      </c>
      <c r="V54" s="154">
        <v>0.979669631512071</v>
      </c>
      <c r="W54" s="154">
        <v>0.92</v>
      </c>
      <c r="X54" s="155">
        <v>1</v>
      </c>
      <c r="Y54" s="155">
        <v>1</v>
      </c>
      <c r="Z54" s="173">
        <v>-0.08</v>
      </c>
      <c r="AA54" s="151">
        <v>223</v>
      </c>
      <c r="AB54" s="151">
        <v>217</v>
      </c>
      <c r="AC54" s="151">
        <v>376</v>
      </c>
      <c r="AD54" s="151">
        <v>368</v>
      </c>
      <c r="AE54" s="155">
        <v>0.973094170403587</v>
      </c>
      <c r="AF54" s="155">
        <v>0.978723404255319</v>
      </c>
      <c r="AG54" s="173">
        <v>-0.00562923385173164</v>
      </c>
      <c r="AH54" s="159"/>
      <c r="AI54" s="161"/>
    </row>
    <row r="55" spans="1:35">
      <c r="A55" s="175" t="s">
        <v>24</v>
      </c>
      <c r="B55" s="171" t="s">
        <v>1750</v>
      </c>
      <c r="C55" s="171" t="s">
        <v>57</v>
      </c>
      <c r="D55" s="150">
        <v>4406</v>
      </c>
      <c r="E55" s="150">
        <v>4328</v>
      </c>
      <c r="F55" s="150">
        <v>3861</v>
      </c>
      <c r="G55" s="151">
        <v>5025</v>
      </c>
      <c r="H55" s="151">
        <v>4930</v>
      </c>
      <c r="I55" s="151">
        <v>4402</v>
      </c>
      <c r="J55" s="151">
        <v>3974</v>
      </c>
      <c r="K55" s="151">
        <v>3945</v>
      </c>
      <c r="L55" s="151">
        <v>3395</v>
      </c>
      <c r="M55" s="154">
        <v>0.984696388150773</v>
      </c>
      <c r="N55" s="153">
        <v>100055</v>
      </c>
      <c r="O55" s="172">
        <v>0.9</v>
      </c>
      <c r="P55" s="154">
        <v>0.982296867907399</v>
      </c>
      <c r="Q55" s="154">
        <v>0.981094527363184</v>
      </c>
      <c r="R55" s="154">
        <v>0.992702566683442</v>
      </c>
      <c r="S55" s="173">
        <v>0.00120234054421497</v>
      </c>
      <c r="T55" s="153">
        <v>101610</v>
      </c>
      <c r="U55" s="153">
        <v>86809</v>
      </c>
      <c r="V55" s="154">
        <v>0.854335203228029</v>
      </c>
      <c r="W55" s="154">
        <v>0.876305038583749</v>
      </c>
      <c r="X55" s="155">
        <v>0.876019900497512</v>
      </c>
      <c r="Y55" s="155">
        <v>0.854302969300453</v>
      </c>
      <c r="Z55" s="173">
        <v>0.00028513808623698</v>
      </c>
      <c r="AA55" s="151">
        <v>28559</v>
      </c>
      <c r="AB55" s="151">
        <v>24679</v>
      </c>
      <c r="AC55" s="151">
        <v>29907</v>
      </c>
      <c r="AD55" s="151">
        <v>25822</v>
      </c>
      <c r="AE55" s="155">
        <v>0.864140901292062</v>
      </c>
      <c r="AF55" s="155">
        <v>0.863409904035844</v>
      </c>
      <c r="AG55" s="173">
        <v>0.000730997256217503</v>
      </c>
      <c r="AH55" s="159"/>
      <c r="AI55" s="161"/>
    </row>
    <row r="56" spans="1:35">
      <c r="A56" s="175" t="s">
        <v>24</v>
      </c>
      <c r="B56" s="171" t="s">
        <v>1750</v>
      </c>
      <c r="C56" s="171" t="s">
        <v>58</v>
      </c>
      <c r="D56" s="150">
        <v>3000</v>
      </c>
      <c r="E56" s="150">
        <v>2992</v>
      </c>
      <c r="F56" s="150">
        <v>2724</v>
      </c>
      <c r="G56" s="151">
        <v>3393</v>
      </c>
      <c r="H56" s="151">
        <v>3376</v>
      </c>
      <c r="I56" s="151">
        <v>2999</v>
      </c>
      <c r="J56" s="151">
        <v>2489</v>
      </c>
      <c r="K56" s="151">
        <v>2479</v>
      </c>
      <c r="L56" s="151">
        <v>2231</v>
      </c>
      <c r="M56" s="154">
        <v>0.997713480399206</v>
      </c>
      <c r="N56" s="153">
        <v>69379</v>
      </c>
      <c r="O56" s="172">
        <v>0.9</v>
      </c>
      <c r="P56" s="154">
        <v>0.997333333333333</v>
      </c>
      <c r="Q56" s="154">
        <v>0.994989684644857</v>
      </c>
      <c r="R56" s="154">
        <v>0.995982322217758</v>
      </c>
      <c r="S56" s="173">
        <v>0.00234364868847625</v>
      </c>
      <c r="T56" s="153">
        <v>69538</v>
      </c>
      <c r="U56" s="153">
        <v>61839</v>
      </c>
      <c r="V56" s="154">
        <v>0.889283557191751</v>
      </c>
      <c r="W56" s="154">
        <v>0.908</v>
      </c>
      <c r="X56" s="155">
        <v>0.883878573533746</v>
      </c>
      <c r="Y56" s="155">
        <v>0.89634391321816</v>
      </c>
      <c r="Z56" s="173">
        <v>0.024121426466254</v>
      </c>
      <c r="AA56" s="151">
        <v>19203</v>
      </c>
      <c r="AB56" s="151">
        <v>17021</v>
      </c>
      <c r="AC56" s="151">
        <v>20532</v>
      </c>
      <c r="AD56" s="151">
        <v>18195</v>
      </c>
      <c r="AE56" s="155">
        <v>0.886371921054002</v>
      </c>
      <c r="AF56" s="155">
        <v>0.886177673874927</v>
      </c>
      <c r="AG56" s="173">
        <v>0.000194247179075013</v>
      </c>
      <c r="AH56" s="159"/>
      <c r="AI56" s="161"/>
    </row>
    <row r="57" spans="1:35">
      <c r="A57" s="175" t="s">
        <v>24</v>
      </c>
      <c r="B57" s="171" t="s">
        <v>1750</v>
      </c>
      <c r="C57" s="171" t="s">
        <v>60</v>
      </c>
      <c r="D57" s="150">
        <v>5987</v>
      </c>
      <c r="E57" s="150">
        <v>5899</v>
      </c>
      <c r="F57" s="150">
        <v>5392</v>
      </c>
      <c r="G57" s="151">
        <v>6947</v>
      </c>
      <c r="H57" s="151">
        <v>6890</v>
      </c>
      <c r="I57" s="151">
        <v>6143</v>
      </c>
      <c r="J57" s="151">
        <v>5176</v>
      </c>
      <c r="K57" s="151">
        <v>5122</v>
      </c>
      <c r="L57" s="151">
        <v>4652</v>
      </c>
      <c r="M57" s="154">
        <v>0.992018907238203</v>
      </c>
      <c r="N57" s="153">
        <v>134737</v>
      </c>
      <c r="O57" s="172">
        <v>0.9</v>
      </c>
      <c r="P57" s="154">
        <v>0.985301486554201</v>
      </c>
      <c r="Q57" s="154">
        <v>0.991795019432849</v>
      </c>
      <c r="R57" s="154">
        <v>0.989567233384853</v>
      </c>
      <c r="S57" s="173">
        <v>-0.00649353287864796</v>
      </c>
      <c r="T57" s="153">
        <v>135821</v>
      </c>
      <c r="U57" s="153">
        <v>121826</v>
      </c>
      <c r="V57" s="154">
        <v>0.896959969371452</v>
      </c>
      <c r="W57" s="154">
        <v>0.900618005678971</v>
      </c>
      <c r="X57" s="155">
        <v>0.884266589894919</v>
      </c>
      <c r="Y57" s="155">
        <v>0.898763523956723</v>
      </c>
      <c r="Z57" s="173">
        <v>0.0163514157840524</v>
      </c>
      <c r="AA57" s="151">
        <v>38756</v>
      </c>
      <c r="AB57" s="151">
        <v>34347</v>
      </c>
      <c r="AC57" s="151">
        <v>39832</v>
      </c>
      <c r="AD57" s="151">
        <v>35907</v>
      </c>
      <c r="AE57" s="155">
        <v>0.886236969759521</v>
      </c>
      <c r="AF57" s="155">
        <v>0.901461136774453</v>
      </c>
      <c r="AG57" s="173">
        <v>-0.0152241670149316</v>
      </c>
      <c r="AH57" s="159"/>
      <c r="AI57" s="161"/>
    </row>
    <row r="58" spans="1:35">
      <c r="A58" s="175" t="s">
        <v>24</v>
      </c>
      <c r="B58" s="171" t="s">
        <v>1750</v>
      </c>
      <c r="C58" s="171" t="s">
        <v>61</v>
      </c>
      <c r="D58" s="150">
        <v>6679</v>
      </c>
      <c r="E58" s="150">
        <v>6644</v>
      </c>
      <c r="F58" s="150">
        <v>6154</v>
      </c>
      <c r="G58" s="151">
        <v>7901</v>
      </c>
      <c r="H58" s="151">
        <v>7845</v>
      </c>
      <c r="I58" s="151">
        <v>7160</v>
      </c>
      <c r="J58" s="151">
        <v>5839</v>
      </c>
      <c r="K58" s="151">
        <v>5816</v>
      </c>
      <c r="L58" s="151">
        <v>5397</v>
      </c>
      <c r="M58" s="154">
        <v>0.996592446795424</v>
      </c>
      <c r="N58" s="153">
        <v>162026</v>
      </c>
      <c r="O58" s="172">
        <v>0.9</v>
      </c>
      <c r="P58" s="154">
        <v>0.994759694565055</v>
      </c>
      <c r="Q58" s="154">
        <v>0.992912289583597</v>
      </c>
      <c r="R58" s="154">
        <v>0.996060969344066</v>
      </c>
      <c r="S58" s="173">
        <v>0.00184740498145763</v>
      </c>
      <c r="T58" s="153">
        <v>162580</v>
      </c>
      <c r="U58" s="153">
        <v>149648</v>
      </c>
      <c r="V58" s="154">
        <v>0.920457620863575</v>
      </c>
      <c r="W58" s="154">
        <v>0.92139541847582</v>
      </c>
      <c r="X58" s="155">
        <v>0.906214403240096</v>
      </c>
      <c r="Y58" s="155">
        <v>0.92430210652509</v>
      </c>
      <c r="Z58" s="173">
        <v>0.0151810152357236</v>
      </c>
      <c r="AA58" s="151">
        <v>43113</v>
      </c>
      <c r="AB58" s="151">
        <v>39400</v>
      </c>
      <c r="AC58" s="151">
        <v>47128</v>
      </c>
      <c r="AD58" s="151">
        <v>43487</v>
      </c>
      <c r="AE58" s="155">
        <v>0.91387748474938</v>
      </c>
      <c r="AF58" s="155">
        <v>0.922742318791377</v>
      </c>
      <c r="AG58" s="173">
        <v>-0.00886483404199712</v>
      </c>
      <c r="AH58" s="159"/>
      <c r="AI58" s="161"/>
    </row>
    <row r="59" spans="1:35">
      <c r="A59" s="175" t="s">
        <v>24</v>
      </c>
      <c r="B59" s="171" t="s">
        <v>1758</v>
      </c>
      <c r="C59" s="171" t="s">
        <v>1759</v>
      </c>
      <c r="D59" s="150">
        <v>0</v>
      </c>
      <c r="E59" s="150">
        <v>0</v>
      </c>
      <c r="F59" s="150">
        <v>0</v>
      </c>
      <c r="G59" s="151">
        <v>0</v>
      </c>
      <c r="H59" s="151">
        <v>0</v>
      </c>
      <c r="I59" s="151">
        <v>0</v>
      </c>
      <c r="J59" s="151">
        <v>0</v>
      </c>
      <c r="K59" s="151">
        <v>0</v>
      </c>
      <c r="L59" s="151">
        <v>0</v>
      </c>
      <c r="M59" s="154">
        <v>0</v>
      </c>
      <c r="N59" s="153">
        <v>0</v>
      </c>
      <c r="O59" s="172">
        <v>0.9</v>
      </c>
      <c r="P59" s="154">
        <v>0</v>
      </c>
      <c r="Q59" s="154">
        <v>0</v>
      </c>
      <c r="R59" s="154">
        <v>0</v>
      </c>
      <c r="S59" s="173">
        <v>0</v>
      </c>
      <c r="T59" s="153">
        <v>0</v>
      </c>
      <c r="U59" s="153">
        <v>0</v>
      </c>
      <c r="V59" s="154">
        <v>0</v>
      </c>
      <c r="W59" s="154">
        <v>0</v>
      </c>
      <c r="X59" s="155">
        <v>0</v>
      </c>
      <c r="Y59" s="155">
        <v>0</v>
      </c>
      <c r="Z59" s="173">
        <v>0</v>
      </c>
      <c r="AA59" s="151">
        <v>0</v>
      </c>
      <c r="AB59" s="151">
        <v>0</v>
      </c>
      <c r="AC59" s="151">
        <v>0</v>
      </c>
      <c r="AD59" s="151">
        <v>0</v>
      </c>
      <c r="AE59" s="155">
        <v>0</v>
      </c>
      <c r="AF59" s="155">
        <v>0</v>
      </c>
      <c r="AG59" s="173">
        <v>0</v>
      </c>
      <c r="AH59" s="159"/>
      <c r="AI59" s="161"/>
    </row>
    <row r="60" spans="1:35">
      <c r="A60" s="175" t="s">
        <v>24</v>
      </c>
      <c r="B60" s="171" t="s">
        <v>1758</v>
      </c>
      <c r="C60" s="171" t="s">
        <v>1760</v>
      </c>
      <c r="D60" s="150">
        <v>0</v>
      </c>
      <c r="E60" s="150">
        <v>0</v>
      </c>
      <c r="F60" s="150">
        <v>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0</v>
      </c>
      <c r="M60" s="154">
        <v>0</v>
      </c>
      <c r="N60" s="153">
        <v>0</v>
      </c>
      <c r="O60" s="172">
        <v>0.9</v>
      </c>
      <c r="P60" s="154">
        <v>0</v>
      </c>
      <c r="Q60" s="154">
        <v>0</v>
      </c>
      <c r="R60" s="154">
        <v>0</v>
      </c>
      <c r="S60" s="173">
        <v>0</v>
      </c>
      <c r="T60" s="153">
        <v>0</v>
      </c>
      <c r="U60" s="153">
        <v>0</v>
      </c>
      <c r="V60" s="154">
        <v>0</v>
      </c>
      <c r="W60" s="154">
        <v>0</v>
      </c>
      <c r="X60" s="155">
        <v>0</v>
      </c>
      <c r="Y60" s="155">
        <v>0</v>
      </c>
      <c r="Z60" s="173">
        <v>0</v>
      </c>
      <c r="AA60" s="151">
        <v>0</v>
      </c>
      <c r="AB60" s="151">
        <v>0</v>
      </c>
      <c r="AC60" s="151">
        <v>0</v>
      </c>
      <c r="AD60" s="151">
        <v>0</v>
      </c>
      <c r="AE60" s="155">
        <v>0</v>
      </c>
      <c r="AF60" s="155">
        <v>0</v>
      </c>
      <c r="AG60" s="173">
        <v>0</v>
      </c>
      <c r="AH60" s="159"/>
      <c r="AI60" s="161"/>
    </row>
    <row r="61" spans="1:35">
      <c r="A61" s="175" t="s">
        <v>24</v>
      </c>
      <c r="B61" s="171" t="s">
        <v>1758</v>
      </c>
      <c r="C61" s="171" t="s">
        <v>1761</v>
      </c>
      <c r="D61" s="150">
        <v>0</v>
      </c>
      <c r="E61" s="150">
        <v>0</v>
      </c>
      <c r="F61" s="150">
        <v>0</v>
      </c>
      <c r="G61" s="151">
        <v>0</v>
      </c>
      <c r="H61" s="151">
        <v>0</v>
      </c>
      <c r="I61" s="151">
        <v>0</v>
      </c>
      <c r="J61" s="151">
        <v>0</v>
      </c>
      <c r="K61" s="151">
        <v>0</v>
      </c>
      <c r="L61" s="151">
        <v>0</v>
      </c>
      <c r="M61" s="154">
        <v>0</v>
      </c>
      <c r="N61" s="153">
        <v>0</v>
      </c>
      <c r="O61" s="172">
        <v>0.9</v>
      </c>
      <c r="P61" s="154">
        <v>0</v>
      </c>
      <c r="Q61" s="154">
        <v>0</v>
      </c>
      <c r="R61" s="154">
        <v>0</v>
      </c>
      <c r="S61" s="173">
        <v>0</v>
      </c>
      <c r="T61" s="153">
        <v>0</v>
      </c>
      <c r="U61" s="153">
        <v>0</v>
      </c>
      <c r="V61" s="154">
        <v>0</v>
      </c>
      <c r="W61" s="154">
        <v>0</v>
      </c>
      <c r="X61" s="155">
        <v>0</v>
      </c>
      <c r="Y61" s="155">
        <v>0</v>
      </c>
      <c r="Z61" s="173">
        <v>0</v>
      </c>
      <c r="AA61" s="151">
        <v>0</v>
      </c>
      <c r="AB61" s="151">
        <v>0</v>
      </c>
      <c r="AC61" s="151">
        <v>0</v>
      </c>
      <c r="AD61" s="151">
        <v>0</v>
      </c>
      <c r="AE61" s="155">
        <v>0</v>
      </c>
      <c r="AF61" s="155">
        <v>0</v>
      </c>
      <c r="AG61" s="173">
        <v>0</v>
      </c>
      <c r="AH61" s="159"/>
      <c r="AI61" s="161"/>
    </row>
    <row r="62" spans="1:35">
      <c r="A62" s="175" t="s">
        <v>24</v>
      </c>
      <c r="B62" s="171" t="s">
        <v>1758</v>
      </c>
      <c r="C62" s="171" t="s">
        <v>1762</v>
      </c>
      <c r="D62" s="150">
        <v>0</v>
      </c>
      <c r="E62" s="150">
        <v>0</v>
      </c>
      <c r="F62" s="150">
        <v>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54">
        <v>0</v>
      </c>
      <c r="N62" s="153">
        <v>0</v>
      </c>
      <c r="O62" s="172">
        <v>0.9</v>
      </c>
      <c r="P62" s="154">
        <v>0</v>
      </c>
      <c r="Q62" s="154">
        <v>0</v>
      </c>
      <c r="R62" s="154">
        <v>0</v>
      </c>
      <c r="S62" s="173">
        <v>0</v>
      </c>
      <c r="T62" s="153">
        <v>0</v>
      </c>
      <c r="U62" s="153">
        <v>0</v>
      </c>
      <c r="V62" s="154">
        <v>0</v>
      </c>
      <c r="W62" s="154">
        <v>0</v>
      </c>
      <c r="X62" s="155">
        <v>0</v>
      </c>
      <c r="Y62" s="155">
        <v>0</v>
      </c>
      <c r="Z62" s="173">
        <v>0</v>
      </c>
      <c r="AA62" s="151">
        <v>0</v>
      </c>
      <c r="AB62" s="151">
        <v>0</v>
      </c>
      <c r="AC62" s="151">
        <v>0</v>
      </c>
      <c r="AD62" s="151">
        <v>0</v>
      </c>
      <c r="AE62" s="155">
        <v>0</v>
      </c>
      <c r="AF62" s="155">
        <v>0</v>
      </c>
      <c r="AG62" s="173">
        <v>0</v>
      </c>
      <c r="AH62" s="159"/>
      <c r="AI62" s="161"/>
    </row>
    <row r="63" spans="1:35">
      <c r="A63" s="175" t="s">
        <v>24</v>
      </c>
      <c r="B63" s="171" t="s">
        <v>1758</v>
      </c>
      <c r="C63" s="171" t="s">
        <v>62</v>
      </c>
      <c r="D63" s="150">
        <v>0</v>
      </c>
      <c r="E63" s="150">
        <v>0</v>
      </c>
      <c r="F63" s="150">
        <v>0</v>
      </c>
      <c r="G63" s="151">
        <v>0</v>
      </c>
      <c r="H63" s="151">
        <v>0</v>
      </c>
      <c r="I63" s="151">
        <v>0</v>
      </c>
      <c r="J63" s="151">
        <v>0</v>
      </c>
      <c r="K63" s="151">
        <v>0</v>
      </c>
      <c r="L63" s="151">
        <v>0</v>
      </c>
      <c r="M63" s="154">
        <v>0</v>
      </c>
      <c r="N63" s="153">
        <v>0</v>
      </c>
      <c r="O63" s="172">
        <v>0.9</v>
      </c>
      <c r="P63" s="154">
        <v>0</v>
      </c>
      <c r="Q63" s="154">
        <v>0</v>
      </c>
      <c r="R63" s="154">
        <v>0</v>
      </c>
      <c r="S63" s="173">
        <v>0</v>
      </c>
      <c r="T63" s="153">
        <v>0</v>
      </c>
      <c r="U63" s="153">
        <v>0</v>
      </c>
      <c r="V63" s="154">
        <v>0</v>
      </c>
      <c r="W63" s="154">
        <v>0</v>
      </c>
      <c r="X63" s="155">
        <v>0</v>
      </c>
      <c r="Y63" s="155">
        <v>0</v>
      </c>
      <c r="Z63" s="173">
        <v>0</v>
      </c>
      <c r="AA63" s="151">
        <v>0</v>
      </c>
      <c r="AB63" s="151">
        <v>0</v>
      </c>
      <c r="AC63" s="151">
        <v>0</v>
      </c>
      <c r="AD63" s="151">
        <v>0</v>
      </c>
      <c r="AE63" s="155">
        <v>0</v>
      </c>
      <c r="AF63" s="155">
        <v>0</v>
      </c>
      <c r="AG63" s="173">
        <v>0</v>
      </c>
      <c r="AH63" s="159"/>
      <c r="AI63" s="161"/>
    </row>
    <row r="64" spans="1:35">
      <c r="A64" s="175" t="s">
        <v>24</v>
      </c>
      <c r="B64" s="171" t="s">
        <v>1758</v>
      </c>
      <c r="C64" s="171" t="s">
        <v>63</v>
      </c>
      <c r="D64" s="150">
        <v>3807</v>
      </c>
      <c r="E64" s="150">
        <v>3776</v>
      </c>
      <c r="F64" s="150">
        <v>2760</v>
      </c>
      <c r="G64" s="151">
        <v>4350</v>
      </c>
      <c r="H64" s="151">
        <v>4245</v>
      </c>
      <c r="I64" s="151">
        <v>2842</v>
      </c>
      <c r="J64" s="151">
        <v>3291</v>
      </c>
      <c r="K64" s="151">
        <v>3096</v>
      </c>
      <c r="L64" s="151">
        <v>2485</v>
      </c>
      <c r="M64" s="154">
        <v>0.967724464192946</v>
      </c>
      <c r="N64" s="153">
        <v>87551</v>
      </c>
      <c r="O64" s="172">
        <v>0.9</v>
      </c>
      <c r="P64" s="154">
        <v>0.991857105332283</v>
      </c>
      <c r="Q64" s="154">
        <v>0.975862068965517</v>
      </c>
      <c r="R64" s="154">
        <v>0.940747493163172</v>
      </c>
      <c r="S64" s="173">
        <v>0.0159950363667655</v>
      </c>
      <c r="T64" s="153">
        <v>90471</v>
      </c>
      <c r="U64" s="153">
        <v>57499</v>
      </c>
      <c r="V64" s="154">
        <v>0.635551723756784</v>
      </c>
      <c r="W64" s="154">
        <v>0.724980299448385</v>
      </c>
      <c r="X64" s="155">
        <v>0.653333333333333</v>
      </c>
      <c r="Y64" s="155">
        <v>0.755089638407779</v>
      </c>
      <c r="Z64" s="173">
        <v>0.0716469661150513</v>
      </c>
      <c r="AA64" s="151">
        <v>23230</v>
      </c>
      <c r="AB64" s="151">
        <v>15273</v>
      </c>
      <c r="AC64" s="151">
        <v>26535</v>
      </c>
      <c r="AD64" s="151">
        <v>16810</v>
      </c>
      <c r="AE64" s="155">
        <v>0.657468790357297</v>
      </c>
      <c r="AF64" s="155">
        <v>0.633502920670812</v>
      </c>
      <c r="AG64" s="173">
        <v>0.0239658696864844</v>
      </c>
      <c r="AH64" s="159"/>
      <c r="AI64" s="161"/>
    </row>
    <row r="65" spans="1:35">
      <c r="A65" s="175" t="s">
        <v>24</v>
      </c>
      <c r="B65" s="171" t="s">
        <v>1758</v>
      </c>
      <c r="C65" s="171" t="s">
        <v>64</v>
      </c>
      <c r="D65" s="150">
        <v>7770</v>
      </c>
      <c r="E65" s="150">
        <v>6617</v>
      </c>
      <c r="F65" s="150">
        <v>6296</v>
      </c>
      <c r="G65" s="151">
        <v>7178</v>
      </c>
      <c r="H65" s="151">
        <v>6686</v>
      </c>
      <c r="I65" s="151">
        <v>6164</v>
      </c>
      <c r="J65" s="151">
        <v>8367</v>
      </c>
      <c r="K65" s="151">
        <v>7814</v>
      </c>
      <c r="L65" s="151">
        <v>7503</v>
      </c>
      <c r="M65" s="154">
        <v>0.890830079632938</v>
      </c>
      <c r="N65" s="153">
        <v>121152</v>
      </c>
      <c r="O65" s="172">
        <v>0.9</v>
      </c>
      <c r="P65" s="154">
        <v>0.851608751608752</v>
      </c>
      <c r="Q65" s="154">
        <v>0.931457230426303</v>
      </c>
      <c r="R65" s="154">
        <v>0.933907015656747</v>
      </c>
      <c r="S65" s="173">
        <v>-0.079848478817551</v>
      </c>
      <c r="T65" s="153">
        <v>135999</v>
      </c>
      <c r="U65" s="153">
        <v>112475</v>
      </c>
      <c r="V65" s="154">
        <v>0.827028139912793</v>
      </c>
      <c r="W65" s="154">
        <v>0.81029601029601</v>
      </c>
      <c r="X65" s="155">
        <v>0.858735023683477</v>
      </c>
      <c r="Y65" s="155">
        <v>0.896737181785586</v>
      </c>
      <c r="Z65" s="173">
        <v>-0.048439013387467</v>
      </c>
      <c r="AA65" s="151">
        <v>51616</v>
      </c>
      <c r="AB65" s="151">
        <v>44496</v>
      </c>
      <c r="AC65" s="151">
        <v>42325</v>
      </c>
      <c r="AD65" s="151">
        <v>35743</v>
      </c>
      <c r="AE65" s="155">
        <v>0.86205827650341</v>
      </c>
      <c r="AF65" s="155">
        <v>0.844489072652097</v>
      </c>
      <c r="AG65" s="173">
        <v>0.017569203851313</v>
      </c>
      <c r="AH65" s="159"/>
      <c r="AI65" s="161"/>
    </row>
    <row r="66" spans="1:35">
      <c r="A66" s="175" t="s">
        <v>24</v>
      </c>
      <c r="B66" s="171" t="s">
        <v>1758</v>
      </c>
      <c r="C66" s="171" t="s">
        <v>66</v>
      </c>
      <c r="D66" s="150">
        <v>5210</v>
      </c>
      <c r="E66" s="150">
        <v>4791</v>
      </c>
      <c r="F66" s="150">
        <v>4637</v>
      </c>
      <c r="G66" s="151">
        <v>5807</v>
      </c>
      <c r="H66" s="151">
        <v>5426</v>
      </c>
      <c r="I66" s="151">
        <v>5025</v>
      </c>
      <c r="J66" s="151">
        <v>4952</v>
      </c>
      <c r="K66" s="151">
        <v>4681</v>
      </c>
      <c r="L66" s="151">
        <v>4424</v>
      </c>
      <c r="M66" s="154">
        <v>0.931207182893917</v>
      </c>
      <c r="N66" s="153">
        <v>107655</v>
      </c>
      <c r="O66" s="172">
        <v>0.9</v>
      </c>
      <c r="P66" s="154">
        <v>0.91957773512476</v>
      </c>
      <c r="Q66" s="154">
        <v>0.934389529877734</v>
      </c>
      <c r="R66" s="154">
        <v>0.945274636510501</v>
      </c>
      <c r="S66" s="173">
        <v>-0.0148117947529737</v>
      </c>
      <c r="T66" s="153">
        <v>115608</v>
      </c>
      <c r="U66" s="153">
        <v>102215</v>
      </c>
      <c r="V66" s="154">
        <v>0.884151615805135</v>
      </c>
      <c r="W66" s="154">
        <v>0.890019193857965</v>
      </c>
      <c r="X66" s="155">
        <v>0.865334940588944</v>
      </c>
      <c r="Y66" s="155">
        <v>0.893376413570275</v>
      </c>
      <c r="Z66" s="173">
        <v>0.0246842532690211</v>
      </c>
      <c r="AA66" s="151">
        <v>34447</v>
      </c>
      <c r="AB66" s="151">
        <v>30732</v>
      </c>
      <c r="AC66" s="151">
        <v>34172</v>
      </c>
      <c r="AD66" s="151">
        <v>30460</v>
      </c>
      <c r="AE66" s="155">
        <v>0.892153162829855</v>
      </c>
      <c r="AF66" s="155">
        <v>0.891373053962308</v>
      </c>
      <c r="AG66" s="173">
        <v>0.000780108867546203</v>
      </c>
      <c r="AH66" s="159"/>
      <c r="AI66" s="161"/>
    </row>
    <row r="67" spans="1:35">
      <c r="A67" s="175" t="s">
        <v>24</v>
      </c>
      <c r="B67" s="171" t="s">
        <v>1758</v>
      </c>
      <c r="C67" s="171" t="s">
        <v>65</v>
      </c>
      <c r="D67" s="150">
        <v>6898</v>
      </c>
      <c r="E67" s="150">
        <v>6426</v>
      </c>
      <c r="F67" s="150">
        <v>5983</v>
      </c>
      <c r="G67" s="151">
        <v>7766</v>
      </c>
      <c r="H67" s="151">
        <v>7525</v>
      </c>
      <c r="I67" s="151">
        <v>7060</v>
      </c>
      <c r="J67" s="151">
        <v>6561</v>
      </c>
      <c r="K67" s="151">
        <v>6357</v>
      </c>
      <c r="L67" s="151">
        <v>5936</v>
      </c>
      <c r="M67" s="154">
        <v>0.954452884690924</v>
      </c>
      <c r="N67" s="153">
        <v>157940</v>
      </c>
      <c r="O67" s="172">
        <v>0.9</v>
      </c>
      <c r="P67" s="154">
        <v>0.93157436938243</v>
      </c>
      <c r="Q67" s="154">
        <v>0.9689672933299</v>
      </c>
      <c r="R67" s="154">
        <v>0.968907178783722</v>
      </c>
      <c r="S67" s="173">
        <v>-0.03739292394747</v>
      </c>
      <c r="T67" s="153">
        <v>165477</v>
      </c>
      <c r="U67" s="153">
        <v>140071</v>
      </c>
      <c r="V67" s="154">
        <v>0.846468089220858</v>
      </c>
      <c r="W67" s="154">
        <v>0.867352855900261</v>
      </c>
      <c r="X67" s="155">
        <v>0.909090909090909</v>
      </c>
      <c r="Y67" s="155">
        <v>0.90474013107758</v>
      </c>
      <c r="Z67" s="173">
        <v>-0.0417380531906482</v>
      </c>
      <c r="AA67" s="151">
        <v>45327</v>
      </c>
      <c r="AB67" s="151">
        <v>39901</v>
      </c>
      <c r="AC67" s="151">
        <v>48656</v>
      </c>
      <c r="AD67" s="151">
        <v>41126</v>
      </c>
      <c r="AE67" s="155">
        <v>0.880292099631566</v>
      </c>
      <c r="AF67" s="155">
        <v>0.845240052614272</v>
      </c>
      <c r="AG67" s="173">
        <v>0.0350520470172946</v>
      </c>
      <c r="AH67" s="159"/>
      <c r="AI67" s="161"/>
    </row>
    <row r="68" spans="1:35">
      <c r="A68" s="175" t="s">
        <v>24</v>
      </c>
      <c r="B68" s="171" t="s">
        <v>1758</v>
      </c>
      <c r="C68" s="171" t="s">
        <v>1765</v>
      </c>
      <c r="D68" s="150">
        <v>4340</v>
      </c>
      <c r="E68" s="150">
        <v>4134</v>
      </c>
      <c r="F68" s="150">
        <v>3852</v>
      </c>
      <c r="G68" s="151">
        <v>4794</v>
      </c>
      <c r="H68" s="151">
        <v>4621</v>
      </c>
      <c r="I68" s="151">
        <v>4308</v>
      </c>
      <c r="J68" s="151">
        <v>4257</v>
      </c>
      <c r="K68" s="151">
        <v>4008</v>
      </c>
      <c r="L68" s="151">
        <v>3769</v>
      </c>
      <c r="M68" s="154">
        <v>0.958351301881187</v>
      </c>
      <c r="N68" s="153">
        <v>100003</v>
      </c>
      <c r="O68" s="172">
        <v>0.9</v>
      </c>
      <c r="P68" s="154">
        <v>0.952534562211982</v>
      </c>
      <c r="Q68" s="154">
        <v>0.963913224864414</v>
      </c>
      <c r="R68" s="154">
        <v>0.941508104298802</v>
      </c>
      <c r="S68" s="173">
        <v>-0.0113786626524324</v>
      </c>
      <c r="T68" s="153">
        <v>104349</v>
      </c>
      <c r="U68" s="153">
        <v>86614</v>
      </c>
      <c r="V68" s="154">
        <v>0.830041495366511</v>
      </c>
      <c r="W68" s="154">
        <v>0.887557603686636</v>
      </c>
      <c r="X68" s="155">
        <v>0.898623279098874</v>
      </c>
      <c r="Y68" s="155">
        <v>0.885365280714118</v>
      </c>
      <c r="Z68" s="173">
        <v>-0.0110656754122377</v>
      </c>
      <c r="AA68" s="151">
        <v>27867</v>
      </c>
      <c r="AB68" s="151">
        <v>24358</v>
      </c>
      <c r="AC68" s="151">
        <v>30093</v>
      </c>
      <c r="AD68" s="151">
        <v>24817</v>
      </c>
      <c r="AE68" s="155">
        <v>0.874080453583091</v>
      </c>
      <c r="AF68" s="155">
        <v>0.824676835144386</v>
      </c>
      <c r="AG68" s="173">
        <v>0.0494036184387054</v>
      </c>
      <c r="AH68" s="159"/>
      <c r="AI68" s="161"/>
    </row>
    <row r="69" spans="1:35">
      <c r="A69" s="175" t="s">
        <v>24</v>
      </c>
      <c r="B69" s="171" t="s">
        <v>1758</v>
      </c>
      <c r="C69" s="171" t="s">
        <v>1764</v>
      </c>
      <c r="D69" s="150">
        <v>6762</v>
      </c>
      <c r="E69" s="150">
        <v>4628</v>
      </c>
      <c r="F69" s="150">
        <v>5831</v>
      </c>
      <c r="G69" s="151">
        <v>7909</v>
      </c>
      <c r="H69" s="151">
        <v>4947</v>
      </c>
      <c r="I69" s="151">
        <v>6631</v>
      </c>
      <c r="J69" s="151">
        <v>7650</v>
      </c>
      <c r="K69" s="151">
        <v>5009</v>
      </c>
      <c r="L69" s="151">
        <v>6978</v>
      </c>
      <c r="M69" s="154">
        <v>0.88437598766746</v>
      </c>
      <c r="N69" s="153">
        <v>137111</v>
      </c>
      <c r="O69" s="172">
        <v>0.9</v>
      </c>
      <c r="P69" s="154">
        <v>0.68441289559302</v>
      </c>
      <c r="Q69" s="154">
        <v>0.625489948160324</v>
      </c>
      <c r="R69" s="154">
        <v>0.654771241830065</v>
      </c>
      <c r="S69" s="173">
        <v>0.0589229474326961</v>
      </c>
      <c r="T69" s="153">
        <v>155037</v>
      </c>
      <c r="U69" s="153">
        <v>130214</v>
      </c>
      <c r="V69" s="154">
        <v>0.839889832749602</v>
      </c>
      <c r="W69" s="154">
        <v>0.86231884057971</v>
      </c>
      <c r="X69" s="155">
        <v>0.838411935769377</v>
      </c>
      <c r="Y69" s="155">
        <v>0.912156862745098</v>
      </c>
      <c r="Z69" s="173">
        <v>0.0239069048103335</v>
      </c>
      <c r="AA69" s="151">
        <v>44489</v>
      </c>
      <c r="AB69" s="151">
        <v>38300</v>
      </c>
      <c r="AC69" s="151">
        <v>45238</v>
      </c>
      <c r="AD69" s="151">
        <v>37237</v>
      </c>
      <c r="AE69" s="155">
        <v>0.860886960821776</v>
      </c>
      <c r="AF69" s="155">
        <v>0.823135417127194</v>
      </c>
      <c r="AG69" s="173">
        <v>0.0377515436945822</v>
      </c>
      <c r="AH69" s="159"/>
      <c r="AI69" s="161"/>
    </row>
    <row r="70" spans="1:35">
      <c r="A70" s="175" t="s">
        <v>24</v>
      </c>
      <c r="B70" s="171" t="s">
        <v>1758</v>
      </c>
      <c r="C70" s="171" t="s">
        <v>67</v>
      </c>
      <c r="D70" s="150">
        <v>8710</v>
      </c>
      <c r="E70" s="150">
        <v>8389</v>
      </c>
      <c r="F70" s="150">
        <v>7907</v>
      </c>
      <c r="G70" s="151">
        <v>7606</v>
      </c>
      <c r="H70" s="151">
        <v>7510</v>
      </c>
      <c r="I70" s="151">
        <v>7098</v>
      </c>
      <c r="J70" s="151">
        <v>8261</v>
      </c>
      <c r="K70" s="151">
        <v>8183</v>
      </c>
      <c r="L70" s="151">
        <v>7883</v>
      </c>
      <c r="M70" s="154">
        <v>0.9631021424796</v>
      </c>
      <c r="N70" s="153">
        <v>133015</v>
      </c>
      <c r="O70" s="172">
        <v>0.9</v>
      </c>
      <c r="P70" s="154">
        <v>0.963145809414466</v>
      </c>
      <c r="Q70" s="154">
        <v>0.987378385485143</v>
      </c>
      <c r="R70" s="154">
        <v>0.990558043820361</v>
      </c>
      <c r="S70" s="173">
        <v>-0.0242325760706772</v>
      </c>
      <c r="T70" s="153">
        <v>138111</v>
      </c>
      <c r="U70" s="153">
        <v>128272</v>
      </c>
      <c r="V70" s="154">
        <v>0.928760200128882</v>
      </c>
      <c r="W70" s="154">
        <v>0.907807118254879</v>
      </c>
      <c r="X70" s="155">
        <v>0.933210623192217</v>
      </c>
      <c r="Y70" s="155">
        <v>0.954242827744825</v>
      </c>
      <c r="Z70" s="173">
        <v>-0.0254035049373372</v>
      </c>
      <c r="AA70" s="151">
        <v>54855</v>
      </c>
      <c r="AB70" s="151">
        <v>51538</v>
      </c>
      <c r="AC70" s="151">
        <v>43688</v>
      </c>
      <c r="AD70" s="151">
        <v>41085</v>
      </c>
      <c r="AE70" s="155">
        <v>0.939531492115577</v>
      </c>
      <c r="AF70" s="155">
        <v>0.940418421534517</v>
      </c>
      <c r="AG70" s="173">
        <v>-0.000886929418940086</v>
      </c>
      <c r="AH70" s="159"/>
      <c r="AI70" s="161"/>
    </row>
    <row r="71" spans="1:35">
      <c r="A71" s="175" t="s">
        <v>24</v>
      </c>
      <c r="B71" s="171" t="s">
        <v>1758</v>
      </c>
      <c r="C71" s="171" t="s">
        <v>1763</v>
      </c>
      <c r="D71" s="150">
        <v>2</v>
      </c>
      <c r="E71" s="150">
        <v>0</v>
      </c>
      <c r="F71" s="150">
        <v>0</v>
      </c>
      <c r="G71" s="151">
        <v>0</v>
      </c>
      <c r="H71" s="151">
        <v>0</v>
      </c>
      <c r="I71" s="151">
        <v>0</v>
      </c>
      <c r="J71" s="151">
        <v>0</v>
      </c>
      <c r="K71" s="151">
        <v>0</v>
      </c>
      <c r="L71" s="151">
        <v>0</v>
      </c>
      <c r="M71" s="154">
        <v>0</v>
      </c>
      <c r="N71" s="153">
        <v>0</v>
      </c>
      <c r="O71" s="172">
        <v>0.9</v>
      </c>
      <c r="P71" s="154">
        <v>0</v>
      </c>
      <c r="Q71" s="154">
        <v>0</v>
      </c>
      <c r="R71" s="154">
        <v>0</v>
      </c>
      <c r="S71" s="173">
        <v>0</v>
      </c>
      <c r="T71" s="153">
        <v>6</v>
      </c>
      <c r="U71" s="153">
        <v>2</v>
      </c>
      <c r="V71" s="154">
        <v>0.333333333333333</v>
      </c>
      <c r="W71" s="154">
        <v>0</v>
      </c>
      <c r="X71" s="155">
        <v>0</v>
      </c>
      <c r="Y71" s="155">
        <v>0</v>
      </c>
      <c r="Z71" s="173">
        <v>0</v>
      </c>
      <c r="AA71" s="151">
        <v>2</v>
      </c>
      <c r="AB71" s="151">
        <v>0</v>
      </c>
      <c r="AC71" s="151">
        <v>1</v>
      </c>
      <c r="AD71" s="151">
        <v>0</v>
      </c>
      <c r="AE71" s="155">
        <v>0</v>
      </c>
      <c r="AF71" s="155">
        <v>0</v>
      </c>
      <c r="AG71" s="173">
        <v>0</v>
      </c>
      <c r="AH71" s="159"/>
      <c r="AI71" s="161"/>
    </row>
    <row r="72" spans="1:35">
      <c r="A72" s="175" t="s">
        <v>24</v>
      </c>
      <c r="B72" s="171" t="s">
        <v>1766</v>
      </c>
      <c r="C72" s="171" t="s">
        <v>1767</v>
      </c>
      <c r="D72" s="150">
        <v>0</v>
      </c>
      <c r="E72" s="150">
        <v>0</v>
      </c>
      <c r="F72" s="150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54">
        <v>0</v>
      </c>
      <c r="N72" s="153">
        <v>0</v>
      </c>
      <c r="O72" s="172">
        <v>0.9</v>
      </c>
      <c r="P72" s="154">
        <v>0</v>
      </c>
      <c r="Q72" s="154">
        <v>0</v>
      </c>
      <c r="R72" s="154">
        <v>0</v>
      </c>
      <c r="S72" s="173">
        <v>0</v>
      </c>
      <c r="T72" s="153">
        <v>0</v>
      </c>
      <c r="U72" s="153">
        <v>0</v>
      </c>
      <c r="V72" s="154">
        <v>0</v>
      </c>
      <c r="W72" s="154">
        <v>0</v>
      </c>
      <c r="X72" s="155">
        <v>0</v>
      </c>
      <c r="Y72" s="155">
        <v>0</v>
      </c>
      <c r="Z72" s="173">
        <v>0</v>
      </c>
      <c r="AA72" s="151">
        <v>0</v>
      </c>
      <c r="AB72" s="151">
        <v>0</v>
      </c>
      <c r="AC72" s="151">
        <v>0</v>
      </c>
      <c r="AD72" s="151">
        <v>0</v>
      </c>
      <c r="AE72" s="155">
        <v>0</v>
      </c>
      <c r="AF72" s="155">
        <v>0</v>
      </c>
      <c r="AG72" s="173">
        <v>0</v>
      </c>
      <c r="AH72" s="159"/>
      <c r="AI72" s="161"/>
    </row>
    <row r="73" spans="1:35">
      <c r="A73" s="175" t="s">
        <v>24</v>
      </c>
      <c r="B73" s="171" t="s">
        <v>1766</v>
      </c>
      <c r="C73" s="171" t="s">
        <v>1768</v>
      </c>
      <c r="D73" s="150">
        <v>4613</v>
      </c>
      <c r="E73" s="150">
        <v>4585</v>
      </c>
      <c r="F73" s="150">
        <v>4264</v>
      </c>
      <c r="G73" s="151">
        <v>5411</v>
      </c>
      <c r="H73" s="151">
        <v>5356</v>
      </c>
      <c r="I73" s="151">
        <v>4973</v>
      </c>
      <c r="J73" s="151">
        <v>4253</v>
      </c>
      <c r="K73" s="151">
        <v>4228</v>
      </c>
      <c r="L73" s="151">
        <v>3919</v>
      </c>
      <c r="M73" s="154">
        <v>0.968488102049746</v>
      </c>
      <c r="N73" s="153">
        <v>115099</v>
      </c>
      <c r="O73" s="172">
        <v>0.9</v>
      </c>
      <c r="P73" s="154">
        <v>0.993930197268589</v>
      </c>
      <c r="Q73" s="154">
        <v>0.989835520236555</v>
      </c>
      <c r="R73" s="154">
        <v>0.994121796379027</v>
      </c>
      <c r="S73" s="173">
        <v>0.00409467703203359</v>
      </c>
      <c r="T73" s="153">
        <v>118844</v>
      </c>
      <c r="U73" s="153">
        <v>108898</v>
      </c>
      <c r="V73" s="154">
        <v>0.916310457406348</v>
      </c>
      <c r="W73" s="154">
        <v>0.924344244526339</v>
      </c>
      <c r="X73" s="155">
        <v>0.919053779338385</v>
      </c>
      <c r="Y73" s="155">
        <v>0.921467199623795</v>
      </c>
      <c r="Z73" s="173">
        <v>0.00529046518795384</v>
      </c>
      <c r="AA73" s="151">
        <v>30037</v>
      </c>
      <c r="AB73" s="151">
        <v>27448</v>
      </c>
      <c r="AC73" s="151">
        <v>34274</v>
      </c>
      <c r="AD73" s="151">
        <v>31431</v>
      </c>
      <c r="AE73" s="155">
        <v>0.91380630555648</v>
      </c>
      <c r="AF73" s="155">
        <v>0.91705082569878</v>
      </c>
      <c r="AG73" s="173">
        <v>-0.00324452014230003</v>
      </c>
      <c r="AH73" s="159"/>
      <c r="AI73" s="161"/>
    </row>
    <row r="74" spans="1:35">
      <c r="A74" s="175" t="s">
        <v>24</v>
      </c>
      <c r="B74" s="171" t="s">
        <v>1766</v>
      </c>
      <c r="C74" s="171" t="s">
        <v>1769</v>
      </c>
      <c r="D74" s="150">
        <v>0</v>
      </c>
      <c r="E74" s="150">
        <v>0</v>
      </c>
      <c r="F74" s="150">
        <v>0</v>
      </c>
      <c r="G74" s="151">
        <v>0</v>
      </c>
      <c r="H74" s="151">
        <v>0</v>
      </c>
      <c r="I74" s="151">
        <v>0</v>
      </c>
      <c r="J74" s="151">
        <v>0</v>
      </c>
      <c r="K74" s="151">
        <v>0</v>
      </c>
      <c r="L74" s="151">
        <v>0</v>
      </c>
      <c r="M74" s="154">
        <v>0</v>
      </c>
      <c r="N74" s="153">
        <v>0</v>
      </c>
      <c r="O74" s="172">
        <v>0.9</v>
      </c>
      <c r="P74" s="154">
        <v>0</v>
      </c>
      <c r="Q74" s="154">
        <v>0</v>
      </c>
      <c r="R74" s="154">
        <v>0</v>
      </c>
      <c r="S74" s="173">
        <v>0</v>
      </c>
      <c r="T74" s="153">
        <v>0</v>
      </c>
      <c r="U74" s="153">
        <v>0</v>
      </c>
      <c r="V74" s="154">
        <v>0</v>
      </c>
      <c r="W74" s="154">
        <v>0</v>
      </c>
      <c r="X74" s="155">
        <v>0</v>
      </c>
      <c r="Y74" s="155">
        <v>0</v>
      </c>
      <c r="Z74" s="173">
        <v>0</v>
      </c>
      <c r="AA74" s="151">
        <v>0</v>
      </c>
      <c r="AB74" s="151">
        <v>0</v>
      </c>
      <c r="AC74" s="151">
        <v>0</v>
      </c>
      <c r="AD74" s="151">
        <v>0</v>
      </c>
      <c r="AE74" s="155">
        <v>0</v>
      </c>
      <c r="AF74" s="155">
        <v>0</v>
      </c>
      <c r="AG74" s="173">
        <v>0</v>
      </c>
      <c r="AH74" s="159"/>
      <c r="AI74" s="161"/>
    </row>
    <row r="75" spans="1:35">
      <c r="A75" s="175" t="s">
        <v>24</v>
      </c>
      <c r="B75" s="171" t="s">
        <v>1766</v>
      </c>
      <c r="C75" s="171" t="s">
        <v>1770</v>
      </c>
      <c r="D75" s="150">
        <v>0</v>
      </c>
      <c r="E75" s="150">
        <v>0</v>
      </c>
      <c r="F75" s="150">
        <v>0</v>
      </c>
      <c r="G75" s="151">
        <v>0</v>
      </c>
      <c r="H75" s="151">
        <v>0</v>
      </c>
      <c r="I75" s="151">
        <v>0</v>
      </c>
      <c r="J75" s="151">
        <v>0</v>
      </c>
      <c r="K75" s="151">
        <v>0</v>
      </c>
      <c r="L75" s="151">
        <v>0</v>
      </c>
      <c r="M75" s="154">
        <v>0</v>
      </c>
      <c r="N75" s="153">
        <v>0</v>
      </c>
      <c r="O75" s="172">
        <v>0.9</v>
      </c>
      <c r="P75" s="154">
        <v>0</v>
      </c>
      <c r="Q75" s="154">
        <v>0</v>
      </c>
      <c r="R75" s="154">
        <v>0</v>
      </c>
      <c r="S75" s="173">
        <v>0</v>
      </c>
      <c r="T75" s="153">
        <v>0</v>
      </c>
      <c r="U75" s="153">
        <v>0</v>
      </c>
      <c r="V75" s="154">
        <v>0</v>
      </c>
      <c r="W75" s="154">
        <v>0</v>
      </c>
      <c r="X75" s="155">
        <v>0</v>
      </c>
      <c r="Y75" s="155">
        <v>0</v>
      </c>
      <c r="Z75" s="173">
        <v>0</v>
      </c>
      <c r="AA75" s="151">
        <v>0</v>
      </c>
      <c r="AB75" s="151">
        <v>0</v>
      </c>
      <c r="AC75" s="151">
        <v>0</v>
      </c>
      <c r="AD75" s="151">
        <v>0</v>
      </c>
      <c r="AE75" s="155">
        <v>0</v>
      </c>
      <c r="AF75" s="155">
        <v>0</v>
      </c>
      <c r="AG75" s="173">
        <v>0</v>
      </c>
      <c r="AH75" s="159"/>
      <c r="AI75" s="161"/>
    </row>
    <row r="76" spans="1:35">
      <c r="A76" s="175" t="s">
        <v>24</v>
      </c>
      <c r="B76" s="171" t="s">
        <v>1766</v>
      </c>
      <c r="C76" s="171" t="s">
        <v>68</v>
      </c>
      <c r="D76" s="150">
        <v>4166</v>
      </c>
      <c r="E76" s="150">
        <v>3993</v>
      </c>
      <c r="F76" s="150">
        <v>3515</v>
      </c>
      <c r="G76" s="151">
        <v>4827</v>
      </c>
      <c r="H76" s="151">
        <v>4575</v>
      </c>
      <c r="I76" s="151">
        <v>3767</v>
      </c>
      <c r="J76" s="151">
        <v>4118</v>
      </c>
      <c r="K76" s="151">
        <v>3614</v>
      </c>
      <c r="L76" s="151">
        <v>3342</v>
      </c>
      <c r="M76" s="154">
        <v>0.893563916895211</v>
      </c>
      <c r="N76" s="153">
        <v>90577</v>
      </c>
      <c r="O76" s="172">
        <v>0.9</v>
      </c>
      <c r="P76" s="154">
        <v>0.958473355736918</v>
      </c>
      <c r="Q76" s="154">
        <v>0.947793660658794</v>
      </c>
      <c r="R76" s="154">
        <v>0.877610490529383</v>
      </c>
      <c r="S76" s="173">
        <v>0.0106796950781236</v>
      </c>
      <c r="T76" s="153">
        <v>101366</v>
      </c>
      <c r="U76" s="153">
        <v>69914</v>
      </c>
      <c r="V76" s="154">
        <v>0.689718446027268</v>
      </c>
      <c r="W76" s="154">
        <v>0.843734997599616</v>
      </c>
      <c r="X76" s="155">
        <v>0.780401905945722</v>
      </c>
      <c r="Y76" s="155">
        <v>0.81155900922778</v>
      </c>
      <c r="Z76" s="173">
        <v>0.0633330916538939</v>
      </c>
      <c r="AA76" s="151">
        <v>26609</v>
      </c>
      <c r="AB76" s="151">
        <v>20247</v>
      </c>
      <c r="AC76" s="151">
        <v>29155</v>
      </c>
      <c r="AD76" s="151">
        <v>19671</v>
      </c>
      <c r="AE76" s="155">
        <v>0.760907963471006</v>
      </c>
      <c r="AF76" s="155">
        <v>0.674704167381238</v>
      </c>
      <c r="AG76" s="173">
        <v>0.0862037960897679</v>
      </c>
      <c r="AH76" s="159"/>
      <c r="AI76" s="161"/>
    </row>
    <row r="77" spans="1:35">
      <c r="A77" s="175" t="s">
        <v>24</v>
      </c>
      <c r="B77" s="171" t="s">
        <v>1766</v>
      </c>
      <c r="C77" s="171" t="s">
        <v>69</v>
      </c>
      <c r="D77" s="150">
        <v>5264</v>
      </c>
      <c r="E77" s="150">
        <v>5079</v>
      </c>
      <c r="F77" s="150">
        <v>4748</v>
      </c>
      <c r="G77" s="151">
        <v>6184</v>
      </c>
      <c r="H77" s="151">
        <v>5992</v>
      </c>
      <c r="I77" s="151">
        <v>5384</v>
      </c>
      <c r="J77" s="151">
        <v>5308</v>
      </c>
      <c r="K77" s="151">
        <v>5133</v>
      </c>
      <c r="L77" s="151">
        <v>4908</v>
      </c>
      <c r="M77" s="154">
        <v>0.948690597992903</v>
      </c>
      <c r="N77" s="153">
        <v>130740</v>
      </c>
      <c r="O77" s="172">
        <v>0.9</v>
      </c>
      <c r="P77" s="154">
        <v>0.964855623100304</v>
      </c>
      <c r="Q77" s="154">
        <v>0.96895213454075</v>
      </c>
      <c r="R77" s="154">
        <v>0.967030896759608</v>
      </c>
      <c r="S77" s="173">
        <v>-0.00409651144044643</v>
      </c>
      <c r="T77" s="153">
        <v>137811</v>
      </c>
      <c r="U77" s="153">
        <v>118792</v>
      </c>
      <c r="V77" s="154">
        <v>0.861992148667378</v>
      </c>
      <c r="W77" s="154">
        <v>0.901975683890577</v>
      </c>
      <c r="X77" s="155">
        <v>0.870633893919793</v>
      </c>
      <c r="Y77" s="155">
        <v>0.924642049736247</v>
      </c>
      <c r="Z77" s="173">
        <v>0.0313417899707844</v>
      </c>
      <c r="AA77" s="151">
        <v>35006</v>
      </c>
      <c r="AB77" s="151">
        <v>31466</v>
      </c>
      <c r="AC77" s="151">
        <v>39721</v>
      </c>
      <c r="AD77" s="151">
        <v>34514</v>
      </c>
      <c r="AE77" s="155">
        <v>0.898874478660801</v>
      </c>
      <c r="AF77" s="155">
        <v>0.868910651796279</v>
      </c>
      <c r="AG77" s="173">
        <v>0.029963826864522</v>
      </c>
      <c r="AH77" s="159"/>
      <c r="AI77" s="161"/>
    </row>
    <row r="78" spans="1:35">
      <c r="A78" s="175" t="s">
        <v>24</v>
      </c>
      <c r="B78" s="171" t="s">
        <v>1766</v>
      </c>
      <c r="C78" s="171" t="s">
        <v>71</v>
      </c>
      <c r="D78" s="150">
        <v>3186</v>
      </c>
      <c r="E78" s="150">
        <v>3149</v>
      </c>
      <c r="F78" s="150">
        <v>2847</v>
      </c>
      <c r="G78" s="151">
        <v>3525</v>
      </c>
      <c r="H78" s="151">
        <v>3481</v>
      </c>
      <c r="I78" s="151">
        <v>3166</v>
      </c>
      <c r="J78" s="151">
        <v>3146</v>
      </c>
      <c r="K78" s="151">
        <v>3016</v>
      </c>
      <c r="L78" s="151">
        <v>2771</v>
      </c>
      <c r="M78" s="154">
        <v>0.981032448018688</v>
      </c>
      <c r="N78" s="153">
        <v>80634</v>
      </c>
      <c r="O78" s="172">
        <v>0.9</v>
      </c>
      <c r="P78" s="154">
        <v>0.988386691776522</v>
      </c>
      <c r="Q78" s="154">
        <v>0.987517730496454</v>
      </c>
      <c r="R78" s="154">
        <v>0.958677685950413</v>
      </c>
      <c r="S78" s="173">
        <v>0.000868961280068414</v>
      </c>
      <c r="T78" s="153">
        <v>82193</v>
      </c>
      <c r="U78" s="153">
        <v>70084</v>
      </c>
      <c r="V78" s="154">
        <v>0.852676018639057</v>
      </c>
      <c r="W78" s="154">
        <v>0.893596986817326</v>
      </c>
      <c r="X78" s="155">
        <v>0.898156028368794</v>
      </c>
      <c r="Y78" s="155">
        <v>0.880801017164654</v>
      </c>
      <c r="Z78" s="173">
        <v>-0.00455904155146858</v>
      </c>
      <c r="AA78" s="151">
        <v>20480</v>
      </c>
      <c r="AB78" s="151">
        <v>18309</v>
      </c>
      <c r="AC78" s="151">
        <v>23525</v>
      </c>
      <c r="AD78" s="151">
        <v>20998</v>
      </c>
      <c r="AE78" s="155">
        <v>0.893994140625</v>
      </c>
      <c r="AF78" s="155">
        <v>0.892582359192349</v>
      </c>
      <c r="AG78" s="173">
        <v>0.00141178143265153</v>
      </c>
      <c r="AH78" s="159"/>
      <c r="AI78" s="161"/>
    </row>
    <row r="79" spans="1:35">
      <c r="A79" s="175" t="s">
        <v>24</v>
      </c>
      <c r="B79" s="171" t="s">
        <v>1766</v>
      </c>
      <c r="C79" s="171" t="s">
        <v>72</v>
      </c>
      <c r="D79" s="150">
        <v>1705</v>
      </c>
      <c r="E79" s="150">
        <v>1657</v>
      </c>
      <c r="F79" s="150">
        <v>1585</v>
      </c>
      <c r="G79" s="151">
        <v>2059</v>
      </c>
      <c r="H79" s="151">
        <v>1978</v>
      </c>
      <c r="I79" s="151">
        <v>1910</v>
      </c>
      <c r="J79" s="151">
        <v>1685</v>
      </c>
      <c r="K79" s="151">
        <v>1641</v>
      </c>
      <c r="L79" s="151">
        <v>1591</v>
      </c>
      <c r="M79" s="154">
        <v>0.961938249108128</v>
      </c>
      <c r="N79" s="153">
        <v>37480</v>
      </c>
      <c r="O79" s="172">
        <v>0.9</v>
      </c>
      <c r="P79" s="154">
        <v>0.971847507331378</v>
      </c>
      <c r="Q79" s="154">
        <v>0.960660514813016</v>
      </c>
      <c r="R79" s="154">
        <v>0.973887240356083</v>
      </c>
      <c r="S79" s="173">
        <v>0.0111869925183622</v>
      </c>
      <c r="T79" s="153">
        <v>38963</v>
      </c>
      <c r="U79" s="153">
        <v>35345</v>
      </c>
      <c r="V79" s="154">
        <v>0.907142673818751</v>
      </c>
      <c r="W79" s="154">
        <v>0.929618768328446</v>
      </c>
      <c r="X79" s="155">
        <v>0.927634774162215</v>
      </c>
      <c r="Y79" s="155">
        <v>0.944213649851632</v>
      </c>
      <c r="Z79" s="173">
        <v>0.00198399416623107</v>
      </c>
      <c r="AA79" s="151">
        <v>10816</v>
      </c>
      <c r="AB79" s="151">
        <v>9905</v>
      </c>
      <c r="AC79" s="151">
        <v>10740</v>
      </c>
      <c r="AD79" s="151">
        <v>9697</v>
      </c>
      <c r="AE79" s="155">
        <v>0.915772928994083</v>
      </c>
      <c r="AF79" s="155">
        <v>0.902886405959032</v>
      </c>
      <c r="AG79" s="173">
        <v>0.0128865230350511</v>
      </c>
      <c r="AH79" s="159"/>
      <c r="AI79" s="161"/>
    </row>
    <row r="80" spans="1:35">
      <c r="A80" s="175" t="s">
        <v>24</v>
      </c>
      <c r="B80" s="171" t="s">
        <v>1766</v>
      </c>
      <c r="C80" s="171" t="s">
        <v>70</v>
      </c>
      <c r="D80" s="150">
        <v>4474</v>
      </c>
      <c r="E80" s="150">
        <v>4443</v>
      </c>
      <c r="F80" s="150">
        <v>4069</v>
      </c>
      <c r="G80" s="151">
        <v>5329</v>
      </c>
      <c r="H80" s="151">
        <v>5302</v>
      </c>
      <c r="I80" s="151">
        <v>4902</v>
      </c>
      <c r="J80" s="151">
        <v>4419</v>
      </c>
      <c r="K80" s="151">
        <v>4399</v>
      </c>
      <c r="L80" s="151">
        <v>4151</v>
      </c>
      <c r="M80" s="154">
        <v>0.992098254183147</v>
      </c>
      <c r="N80" s="153">
        <v>112120</v>
      </c>
      <c r="O80" s="172">
        <v>0.9</v>
      </c>
      <c r="P80" s="154">
        <v>0.993071077335718</v>
      </c>
      <c r="Q80" s="154">
        <v>0.994933383373991</v>
      </c>
      <c r="R80" s="154">
        <v>0.995474089160444</v>
      </c>
      <c r="S80" s="173">
        <v>-0.00186230603827386</v>
      </c>
      <c r="T80" s="153">
        <v>113013</v>
      </c>
      <c r="U80" s="153">
        <v>103710</v>
      </c>
      <c r="V80" s="154">
        <v>0.917682036579862</v>
      </c>
      <c r="W80" s="154">
        <v>0.909476978095664</v>
      </c>
      <c r="X80" s="155">
        <v>0.919872396322012</v>
      </c>
      <c r="Y80" s="155">
        <v>0.939352794749943</v>
      </c>
      <c r="Z80" s="173">
        <v>-0.0103954182263478</v>
      </c>
      <c r="AA80" s="151">
        <v>29165</v>
      </c>
      <c r="AB80" s="151">
        <v>26866</v>
      </c>
      <c r="AC80" s="151">
        <v>32399</v>
      </c>
      <c r="AD80" s="151">
        <v>29592</v>
      </c>
      <c r="AE80" s="155">
        <v>0.921172638436482</v>
      </c>
      <c r="AF80" s="155">
        <v>0.913361523503812</v>
      </c>
      <c r="AG80" s="173">
        <v>0.00781111493267028</v>
      </c>
      <c r="AH80" s="159"/>
      <c r="AI80" s="161"/>
    </row>
    <row r="81" spans="1:35">
      <c r="A81" s="175" t="s">
        <v>24</v>
      </c>
      <c r="B81" s="171" t="s">
        <v>1766</v>
      </c>
      <c r="C81" s="171" t="s">
        <v>73</v>
      </c>
      <c r="D81" s="150">
        <v>0</v>
      </c>
      <c r="E81" s="150">
        <v>0</v>
      </c>
      <c r="F81" s="150">
        <v>0</v>
      </c>
      <c r="G81" s="151">
        <v>0</v>
      </c>
      <c r="H81" s="151">
        <v>0</v>
      </c>
      <c r="I81" s="151">
        <v>0</v>
      </c>
      <c r="J81" s="151">
        <v>0</v>
      </c>
      <c r="K81" s="151">
        <v>0</v>
      </c>
      <c r="L81" s="151">
        <v>0</v>
      </c>
      <c r="M81" s="154">
        <v>0.710526315789474</v>
      </c>
      <c r="N81" s="153">
        <v>27</v>
      </c>
      <c r="O81" s="172">
        <v>0.9</v>
      </c>
      <c r="P81" s="154">
        <v>0</v>
      </c>
      <c r="Q81" s="154">
        <v>0</v>
      </c>
      <c r="R81" s="154">
        <v>0</v>
      </c>
      <c r="S81" s="173">
        <v>0</v>
      </c>
      <c r="T81" s="153">
        <v>38</v>
      </c>
      <c r="U81" s="153">
        <v>37</v>
      </c>
      <c r="V81" s="154">
        <v>0.973684210526316</v>
      </c>
      <c r="W81" s="154">
        <v>0</v>
      </c>
      <c r="X81" s="155">
        <v>0</v>
      </c>
      <c r="Y81" s="155">
        <v>0</v>
      </c>
      <c r="Z81" s="173">
        <v>0</v>
      </c>
      <c r="AA81" s="151">
        <v>0</v>
      </c>
      <c r="AB81" s="151">
        <v>0</v>
      </c>
      <c r="AC81" s="151">
        <v>4</v>
      </c>
      <c r="AD81" s="151">
        <v>3</v>
      </c>
      <c r="AE81" s="155">
        <v>0</v>
      </c>
      <c r="AF81" s="155">
        <v>0.75</v>
      </c>
      <c r="AG81" s="173">
        <v>-0.75</v>
      </c>
      <c r="AH81" s="159"/>
      <c r="AI81" s="161"/>
    </row>
    <row r="82" spans="1:35">
      <c r="A82" s="175" t="s">
        <v>24</v>
      </c>
      <c r="B82" s="171" t="s">
        <v>1766</v>
      </c>
      <c r="C82" s="171" t="s">
        <v>75</v>
      </c>
      <c r="D82" s="150">
        <v>4524</v>
      </c>
      <c r="E82" s="150">
        <v>4405</v>
      </c>
      <c r="F82" s="150">
        <v>4163</v>
      </c>
      <c r="G82" s="151">
        <v>4992</v>
      </c>
      <c r="H82" s="151">
        <v>4879</v>
      </c>
      <c r="I82" s="151">
        <v>4673</v>
      </c>
      <c r="J82" s="151">
        <v>4271</v>
      </c>
      <c r="K82" s="151">
        <v>4153</v>
      </c>
      <c r="L82" s="151">
        <v>3997</v>
      </c>
      <c r="M82" s="154">
        <v>0.973664049032752</v>
      </c>
      <c r="N82" s="153">
        <v>101670</v>
      </c>
      <c r="O82" s="172">
        <v>0.9</v>
      </c>
      <c r="P82" s="154">
        <v>0.9736958443855</v>
      </c>
      <c r="Q82" s="154">
        <v>0.977363782051282</v>
      </c>
      <c r="R82" s="154">
        <v>0.97237180988059</v>
      </c>
      <c r="S82" s="173">
        <v>-0.00366793766578244</v>
      </c>
      <c r="T82" s="153">
        <v>104420</v>
      </c>
      <c r="U82" s="153">
        <v>96367</v>
      </c>
      <c r="V82" s="154">
        <v>0.922878758858456</v>
      </c>
      <c r="W82" s="154">
        <v>0.920203359858532</v>
      </c>
      <c r="X82" s="155">
        <v>0.936097756410256</v>
      </c>
      <c r="Y82" s="155">
        <v>0.935846405993912</v>
      </c>
      <c r="Z82" s="173">
        <v>-0.0158943965517241</v>
      </c>
      <c r="AA82" s="151">
        <v>28757</v>
      </c>
      <c r="AB82" s="151">
        <v>26595</v>
      </c>
      <c r="AC82" s="151">
        <v>30130</v>
      </c>
      <c r="AD82" s="151">
        <v>27678</v>
      </c>
      <c r="AE82" s="155">
        <v>0.924818305108321</v>
      </c>
      <c r="AF82" s="155">
        <v>0.91861931629605</v>
      </c>
      <c r="AG82" s="173">
        <v>0.00619898881227099</v>
      </c>
      <c r="AH82" s="159"/>
      <c r="AI82" s="161"/>
    </row>
    <row r="83" spans="1:35">
      <c r="A83" s="175" t="s">
        <v>24</v>
      </c>
      <c r="B83" s="171" t="s">
        <v>1766</v>
      </c>
      <c r="C83" s="171" t="s">
        <v>74</v>
      </c>
      <c r="D83" s="150">
        <v>4813</v>
      </c>
      <c r="E83" s="150">
        <v>4703</v>
      </c>
      <c r="F83" s="150">
        <v>4440</v>
      </c>
      <c r="G83" s="151">
        <v>5463</v>
      </c>
      <c r="H83" s="151">
        <v>5385</v>
      </c>
      <c r="I83" s="151">
        <v>5091</v>
      </c>
      <c r="J83" s="151">
        <v>4889</v>
      </c>
      <c r="K83" s="151">
        <v>4805</v>
      </c>
      <c r="L83" s="151">
        <v>4590</v>
      </c>
      <c r="M83" s="154">
        <v>0.978671892080098</v>
      </c>
      <c r="N83" s="153">
        <v>120865</v>
      </c>
      <c r="O83" s="172">
        <v>0.9</v>
      </c>
      <c r="P83" s="154">
        <v>0.977145231664243</v>
      </c>
      <c r="Q83" s="154">
        <v>0.985722130697419</v>
      </c>
      <c r="R83" s="154">
        <v>0.982818572305175</v>
      </c>
      <c r="S83" s="173">
        <v>-0.00857689903317627</v>
      </c>
      <c r="T83" s="153">
        <v>123499</v>
      </c>
      <c r="U83" s="153">
        <v>113269</v>
      </c>
      <c r="V83" s="154">
        <v>0.91716532117669</v>
      </c>
      <c r="W83" s="154">
        <v>0.922501558279659</v>
      </c>
      <c r="X83" s="155">
        <v>0.931905546403075</v>
      </c>
      <c r="Y83" s="155">
        <v>0.938842299038658</v>
      </c>
      <c r="Z83" s="173">
        <v>-0.00940398812341592</v>
      </c>
      <c r="AA83" s="151">
        <v>31552</v>
      </c>
      <c r="AB83" s="151">
        <v>29021</v>
      </c>
      <c r="AC83" s="151">
        <v>35585</v>
      </c>
      <c r="AD83" s="151">
        <v>32478</v>
      </c>
      <c r="AE83" s="155">
        <v>0.919783215010142</v>
      </c>
      <c r="AF83" s="155">
        <v>0.912687930307714</v>
      </c>
      <c r="AG83" s="173">
        <v>0.00709528470242815</v>
      </c>
      <c r="AH83" s="159"/>
      <c r="AI83" s="161"/>
    </row>
    <row r="84" spans="1:35">
      <c r="A84" s="175" t="s">
        <v>24</v>
      </c>
      <c r="B84" s="171" t="s">
        <v>1766</v>
      </c>
      <c r="C84" s="171" t="s">
        <v>76</v>
      </c>
      <c r="D84" s="150">
        <v>2029</v>
      </c>
      <c r="E84" s="150">
        <v>1896</v>
      </c>
      <c r="F84" s="150">
        <v>1845</v>
      </c>
      <c r="G84" s="151">
        <v>2164</v>
      </c>
      <c r="H84" s="151">
        <v>2045</v>
      </c>
      <c r="I84" s="151">
        <v>1970</v>
      </c>
      <c r="J84" s="151">
        <v>1954</v>
      </c>
      <c r="K84" s="151">
        <v>1832</v>
      </c>
      <c r="L84" s="151">
        <v>1802</v>
      </c>
      <c r="M84" s="154">
        <v>0.959120315660865</v>
      </c>
      <c r="N84" s="153">
        <v>47886</v>
      </c>
      <c r="O84" s="172">
        <v>0.9</v>
      </c>
      <c r="P84" s="154">
        <v>0.934450468210941</v>
      </c>
      <c r="Q84" s="154">
        <v>0.945009242144177</v>
      </c>
      <c r="R84" s="154">
        <v>0.937563971340839</v>
      </c>
      <c r="S84" s="173">
        <v>-0.0105587739332361</v>
      </c>
      <c r="T84" s="153">
        <v>49927</v>
      </c>
      <c r="U84" s="153">
        <v>46376</v>
      </c>
      <c r="V84" s="154">
        <v>0.928876159192421</v>
      </c>
      <c r="W84" s="154">
        <v>0.909314933464761</v>
      </c>
      <c r="X84" s="155">
        <v>0.910351201478743</v>
      </c>
      <c r="Y84" s="155">
        <v>0.922210849539406</v>
      </c>
      <c r="Z84" s="173">
        <v>-0.00103626801398204</v>
      </c>
      <c r="AA84" s="151">
        <v>12654</v>
      </c>
      <c r="AB84" s="151">
        <v>11563</v>
      </c>
      <c r="AC84" s="151">
        <v>14716</v>
      </c>
      <c r="AD84" s="151">
        <v>13600</v>
      </c>
      <c r="AE84" s="155">
        <v>0.913782203255887</v>
      </c>
      <c r="AF84" s="155">
        <v>0.924164175047567</v>
      </c>
      <c r="AG84" s="173">
        <v>-0.0103819717916799</v>
      </c>
      <c r="AH84" s="159"/>
      <c r="AI84" s="161"/>
    </row>
    <row r="85" spans="1:35">
      <c r="A85" s="175" t="s">
        <v>24</v>
      </c>
      <c r="B85" s="171" t="s">
        <v>1771</v>
      </c>
      <c r="C85" s="171" t="s">
        <v>1772</v>
      </c>
      <c r="D85" s="150">
        <v>0</v>
      </c>
      <c r="E85" s="150">
        <v>0</v>
      </c>
      <c r="F85" s="150">
        <v>0</v>
      </c>
      <c r="G85" s="151">
        <v>0</v>
      </c>
      <c r="H85" s="151">
        <v>0</v>
      </c>
      <c r="I85" s="151">
        <v>0</v>
      </c>
      <c r="J85" s="151">
        <v>0</v>
      </c>
      <c r="K85" s="151">
        <v>0</v>
      </c>
      <c r="L85" s="151">
        <v>0</v>
      </c>
      <c r="M85" s="154">
        <v>0</v>
      </c>
      <c r="N85" s="153">
        <v>0</v>
      </c>
      <c r="O85" s="172">
        <v>0.9</v>
      </c>
      <c r="P85" s="154">
        <v>0</v>
      </c>
      <c r="Q85" s="154">
        <v>0</v>
      </c>
      <c r="R85" s="154">
        <v>0</v>
      </c>
      <c r="S85" s="173">
        <v>0</v>
      </c>
      <c r="T85" s="153">
        <v>0</v>
      </c>
      <c r="U85" s="153">
        <v>0</v>
      </c>
      <c r="V85" s="154">
        <v>0</v>
      </c>
      <c r="W85" s="154">
        <v>0</v>
      </c>
      <c r="X85" s="155">
        <v>0</v>
      </c>
      <c r="Y85" s="155">
        <v>0</v>
      </c>
      <c r="Z85" s="173">
        <v>0</v>
      </c>
      <c r="AA85" s="151">
        <v>0</v>
      </c>
      <c r="AB85" s="151">
        <v>0</v>
      </c>
      <c r="AC85" s="151">
        <v>0</v>
      </c>
      <c r="AD85" s="151">
        <v>0</v>
      </c>
      <c r="AE85" s="155">
        <v>0</v>
      </c>
      <c r="AF85" s="155">
        <v>0</v>
      </c>
      <c r="AG85" s="173">
        <v>0</v>
      </c>
      <c r="AH85" s="159"/>
      <c r="AI85" s="161"/>
    </row>
    <row r="86" spans="1:35">
      <c r="A86" s="175" t="s">
        <v>24</v>
      </c>
      <c r="B86" s="171" t="s">
        <v>1771</v>
      </c>
      <c r="C86" s="171" t="s">
        <v>1773</v>
      </c>
      <c r="D86" s="150">
        <v>0</v>
      </c>
      <c r="E86" s="150">
        <v>0</v>
      </c>
      <c r="F86" s="150">
        <v>0</v>
      </c>
      <c r="G86" s="151">
        <v>0</v>
      </c>
      <c r="H86" s="151">
        <v>0</v>
      </c>
      <c r="I86" s="151">
        <v>0</v>
      </c>
      <c r="J86" s="151">
        <v>0</v>
      </c>
      <c r="K86" s="151">
        <v>0</v>
      </c>
      <c r="L86" s="151">
        <v>0</v>
      </c>
      <c r="M86" s="154">
        <v>0</v>
      </c>
      <c r="N86" s="153">
        <v>0</v>
      </c>
      <c r="O86" s="172">
        <v>0.9</v>
      </c>
      <c r="P86" s="154">
        <v>0</v>
      </c>
      <c r="Q86" s="154">
        <v>0</v>
      </c>
      <c r="R86" s="154">
        <v>0</v>
      </c>
      <c r="S86" s="173">
        <v>0</v>
      </c>
      <c r="T86" s="153">
        <v>0</v>
      </c>
      <c r="U86" s="153">
        <v>0</v>
      </c>
      <c r="V86" s="154">
        <v>0</v>
      </c>
      <c r="W86" s="154">
        <v>0</v>
      </c>
      <c r="X86" s="155">
        <v>0</v>
      </c>
      <c r="Y86" s="155">
        <v>0</v>
      </c>
      <c r="Z86" s="173">
        <v>0</v>
      </c>
      <c r="AA86" s="151">
        <v>0</v>
      </c>
      <c r="AB86" s="151">
        <v>0</v>
      </c>
      <c r="AC86" s="151">
        <v>0</v>
      </c>
      <c r="AD86" s="151">
        <v>0</v>
      </c>
      <c r="AE86" s="155">
        <v>0</v>
      </c>
      <c r="AF86" s="155">
        <v>0</v>
      </c>
      <c r="AG86" s="173">
        <v>0</v>
      </c>
      <c r="AH86" s="159"/>
      <c r="AI86" s="161"/>
    </row>
    <row r="87" spans="1:35">
      <c r="A87" s="175" t="s">
        <v>24</v>
      </c>
      <c r="B87" s="171" t="s">
        <v>1771</v>
      </c>
      <c r="C87" s="171" t="s">
        <v>1774</v>
      </c>
      <c r="D87" s="150">
        <v>0</v>
      </c>
      <c r="E87" s="150">
        <v>0</v>
      </c>
      <c r="F87" s="150">
        <v>0</v>
      </c>
      <c r="G87" s="151">
        <v>0</v>
      </c>
      <c r="H87" s="151">
        <v>0</v>
      </c>
      <c r="I87" s="151">
        <v>0</v>
      </c>
      <c r="J87" s="151">
        <v>0</v>
      </c>
      <c r="K87" s="151">
        <v>0</v>
      </c>
      <c r="L87" s="151">
        <v>0</v>
      </c>
      <c r="M87" s="154">
        <v>0</v>
      </c>
      <c r="N87" s="153">
        <v>0</v>
      </c>
      <c r="O87" s="172">
        <v>0.9</v>
      </c>
      <c r="P87" s="154">
        <v>0</v>
      </c>
      <c r="Q87" s="154">
        <v>0</v>
      </c>
      <c r="R87" s="154">
        <v>0</v>
      </c>
      <c r="S87" s="173">
        <v>0</v>
      </c>
      <c r="T87" s="153">
        <v>0</v>
      </c>
      <c r="U87" s="153">
        <v>0</v>
      </c>
      <c r="V87" s="154">
        <v>0</v>
      </c>
      <c r="W87" s="154">
        <v>0</v>
      </c>
      <c r="X87" s="155">
        <v>0</v>
      </c>
      <c r="Y87" s="155">
        <v>0</v>
      </c>
      <c r="Z87" s="173">
        <v>0</v>
      </c>
      <c r="AA87" s="151">
        <v>0</v>
      </c>
      <c r="AB87" s="151">
        <v>0</v>
      </c>
      <c r="AC87" s="151">
        <v>0</v>
      </c>
      <c r="AD87" s="151">
        <v>0</v>
      </c>
      <c r="AE87" s="155">
        <v>0</v>
      </c>
      <c r="AF87" s="155">
        <v>0</v>
      </c>
      <c r="AG87" s="173">
        <v>0</v>
      </c>
      <c r="AH87" s="159"/>
      <c r="AI87" s="161"/>
    </row>
    <row r="88" spans="1:35">
      <c r="A88" s="175" t="s">
        <v>24</v>
      </c>
      <c r="B88" s="171" t="s">
        <v>1771</v>
      </c>
      <c r="C88" s="171" t="s">
        <v>1775</v>
      </c>
      <c r="D88" s="150">
        <v>0</v>
      </c>
      <c r="E88" s="150">
        <v>0</v>
      </c>
      <c r="F88" s="150">
        <v>0</v>
      </c>
      <c r="G88" s="151">
        <v>0</v>
      </c>
      <c r="H88" s="151">
        <v>0</v>
      </c>
      <c r="I88" s="151">
        <v>0</v>
      </c>
      <c r="J88" s="151">
        <v>0</v>
      </c>
      <c r="K88" s="151">
        <v>0</v>
      </c>
      <c r="L88" s="151">
        <v>0</v>
      </c>
      <c r="M88" s="154">
        <v>0</v>
      </c>
      <c r="N88" s="153">
        <v>0</v>
      </c>
      <c r="O88" s="172">
        <v>0.9</v>
      </c>
      <c r="P88" s="154">
        <v>0</v>
      </c>
      <c r="Q88" s="154">
        <v>0</v>
      </c>
      <c r="R88" s="154">
        <v>0</v>
      </c>
      <c r="S88" s="173">
        <v>0</v>
      </c>
      <c r="T88" s="153">
        <v>0</v>
      </c>
      <c r="U88" s="153">
        <v>0</v>
      </c>
      <c r="V88" s="154">
        <v>0</v>
      </c>
      <c r="W88" s="154">
        <v>0</v>
      </c>
      <c r="X88" s="155">
        <v>0</v>
      </c>
      <c r="Y88" s="155">
        <v>0</v>
      </c>
      <c r="Z88" s="173">
        <v>0</v>
      </c>
      <c r="AA88" s="151">
        <v>0</v>
      </c>
      <c r="AB88" s="151">
        <v>0</v>
      </c>
      <c r="AC88" s="151">
        <v>0</v>
      </c>
      <c r="AD88" s="151">
        <v>0</v>
      </c>
      <c r="AE88" s="155">
        <v>0</v>
      </c>
      <c r="AF88" s="155">
        <v>0</v>
      </c>
      <c r="AG88" s="173">
        <v>0</v>
      </c>
      <c r="AH88" s="159"/>
      <c r="AI88" s="161"/>
    </row>
    <row r="89" spans="1:35">
      <c r="A89" s="175" t="s">
        <v>24</v>
      </c>
      <c r="B89" s="171" t="s">
        <v>1771</v>
      </c>
      <c r="C89" s="171" t="s">
        <v>81</v>
      </c>
      <c r="D89" s="150">
        <v>2690</v>
      </c>
      <c r="E89" s="150">
        <v>2601</v>
      </c>
      <c r="F89" s="150">
        <v>2150</v>
      </c>
      <c r="G89" s="151">
        <v>3135</v>
      </c>
      <c r="H89" s="151">
        <v>3040</v>
      </c>
      <c r="I89" s="151">
        <v>2404</v>
      </c>
      <c r="J89" s="151">
        <v>2567</v>
      </c>
      <c r="K89" s="151">
        <v>2511</v>
      </c>
      <c r="L89" s="151">
        <v>2094</v>
      </c>
      <c r="M89" s="154">
        <v>0.956169277273976</v>
      </c>
      <c r="N89" s="153">
        <v>62631</v>
      </c>
      <c r="O89" s="172">
        <v>0.9</v>
      </c>
      <c r="P89" s="154">
        <v>0.966914498141264</v>
      </c>
      <c r="Q89" s="154">
        <v>0.96969696969697</v>
      </c>
      <c r="R89" s="154">
        <v>0.978184651343981</v>
      </c>
      <c r="S89" s="173">
        <v>-0.00278247155570577</v>
      </c>
      <c r="T89" s="153">
        <v>65502</v>
      </c>
      <c r="U89" s="153">
        <v>47769</v>
      </c>
      <c r="V89" s="154">
        <v>0.729275441971238</v>
      </c>
      <c r="W89" s="154">
        <v>0.799256505576208</v>
      </c>
      <c r="X89" s="155">
        <v>0.766826156299841</v>
      </c>
      <c r="Y89" s="155">
        <v>0.815738215816128</v>
      </c>
      <c r="Z89" s="173">
        <v>0.0324303492763677</v>
      </c>
      <c r="AA89" s="151">
        <v>17285</v>
      </c>
      <c r="AB89" s="151">
        <v>12605</v>
      </c>
      <c r="AC89" s="151">
        <v>18536</v>
      </c>
      <c r="AD89" s="151">
        <v>13570</v>
      </c>
      <c r="AE89" s="155">
        <v>0.729245010124385</v>
      </c>
      <c r="AF89" s="155">
        <v>0.732088908070781</v>
      </c>
      <c r="AG89" s="173">
        <v>-0.00284389794639595</v>
      </c>
      <c r="AH89" s="159"/>
      <c r="AI89" s="161"/>
    </row>
    <row r="90" spans="1:35">
      <c r="A90" s="175" t="s">
        <v>24</v>
      </c>
      <c r="B90" s="171" t="s">
        <v>1771</v>
      </c>
      <c r="C90" s="171" t="s">
        <v>77</v>
      </c>
      <c r="D90" s="150">
        <v>5729</v>
      </c>
      <c r="E90" s="150">
        <v>5560</v>
      </c>
      <c r="F90" s="150">
        <v>4472</v>
      </c>
      <c r="G90" s="151">
        <v>7154</v>
      </c>
      <c r="H90" s="151">
        <v>7010</v>
      </c>
      <c r="I90" s="151">
        <v>5273</v>
      </c>
      <c r="J90" s="151">
        <v>5709</v>
      </c>
      <c r="K90" s="151">
        <v>5572</v>
      </c>
      <c r="L90" s="151">
        <v>4515</v>
      </c>
      <c r="M90" s="154">
        <v>0.968850475119765</v>
      </c>
      <c r="N90" s="153">
        <v>135299</v>
      </c>
      <c r="O90" s="172">
        <v>0.9</v>
      </c>
      <c r="P90" s="154">
        <v>0.970500960027928</v>
      </c>
      <c r="Q90" s="154">
        <v>0.979871400615041</v>
      </c>
      <c r="R90" s="154">
        <v>0.976002802592398</v>
      </c>
      <c r="S90" s="173">
        <v>-0.00937044058711245</v>
      </c>
      <c r="T90" s="153">
        <v>139649</v>
      </c>
      <c r="U90" s="153">
        <v>105278</v>
      </c>
      <c r="V90" s="154">
        <v>0.753875788584236</v>
      </c>
      <c r="W90" s="154">
        <v>0.780589980799441</v>
      </c>
      <c r="X90" s="155">
        <v>0.737070170533967</v>
      </c>
      <c r="Y90" s="155">
        <v>0.790856542301629</v>
      </c>
      <c r="Z90" s="173">
        <v>0.0435198102654744</v>
      </c>
      <c r="AA90" s="151">
        <v>38553</v>
      </c>
      <c r="AB90" s="151">
        <v>29583</v>
      </c>
      <c r="AC90" s="151">
        <v>40399</v>
      </c>
      <c r="AD90" s="151">
        <v>29821</v>
      </c>
      <c r="AE90" s="155">
        <v>0.767333281456696</v>
      </c>
      <c r="AF90" s="155">
        <v>0.738161835689002</v>
      </c>
      <c r="AG90" s="173">
        <v>0.0291714457676938</v>
      </c>
      <c r="AH90" s="159"/>
      <c r="AI90" s="161"/>
    </row>
    <row r="91" spans="1:35">
      <c r="A91" s="175" t="s">
        <v>24</v>
      </c>
      <c r="B91" s="171" t="s">
        <v>1771</v>
      </c>
      <c r="C91" s="171" t="s">
        <v>78</v>
      </c>
      <c r="D91" s="150">
        <v>5693</v>
      </c>
      <c r="E91" s="150">
        <v>5522</v>
      </c>
      <c r="F91" s="150">
        <v>4827</v>
      </c>
      <c r="G91" s="151">
        <v>6495</v>
      </c>
      <c r="H91" s="151">
        <v>6344</v>
      </c>
      <c r="I91" s="151">
        <v>5410</v>
      </c>
      <c r="J91" s="151">
        <v>5862</v>
      </c>
      <c r="K91" s="151">
        <v>5799</v>
      </c>
      <c r="L91" s="151">
        <v>5131</v>
      </c>
      <c r="M91" s="154">
        <v>0.965924094727084</v>
      </c>
      <c r="N91" s="153">
        <v>137536</v>
      </c>
      <c r="O91" s="172">
        <v>0.9</v>
      </c>
      <c r="P91" s="154">
        <v>0.969963112594414</v>
      </c>
      <c r="Q91" s="154">
        <v>0.976751347190146</v>
      </c>
      <c r="R91" s="154">
        <v>0.989252814738997</v>
      </c>
      <c r="S91" s="173">
        <v>-0.00678823459573208</v>
      </c>
      <c r="T91" s="153">
        <v>142388</v>
      </c>
      <c r="U91" s="153">
        <v>114285</v>
      </c>
      <c r="V91" s="154">
        <v>0.802630839677501</v>
      </c>
      <c r="W91" s="154">
        <v>0.847883365536624</v>
      </c>
      <c r="X91" s="155">
        <v>0.832948421862971</v>
      </c>
      <c r="Y91" s="155">
        <v>0.875298532923917</v>
      </c>
      <c r="Z91" s="173">
        <v>0.0149349436736524</v>
      </c>
      <c r="AA91" s="151">
        <v>38189</v>
      </c>
      <c r="AB91" s="151">
        <v>31797</v>
      </c>
      <c r="AC91" s="151">
        <v>42020</v>
      </c>
      <c r="AD91" s="151">
        <v>33087</v>
      </c>
      <c r="AE91" s="155">
        <v>0.832621959202912</v>
      </c>
      <c r="AF91" s="155">
        <v>0.787410756782485</v>
      </c>
      <c r="AG91" s="173">
        <v>0.0452112024204273</v>
      </c>
      <c r="AH91" s="159"/>
      <c r="AI91" s="161"/>
    </row>
    <row r="92" spans="1:35">
      <c r="A92" s="175" t="s">
        <v>24</v>
      </c>
      <c r="B92" s="171" t="s">
        <v>1771</v>
      </c>
      <c r="C92" s="171" t="s">
        <v>83</v>
      </c>
      <c r="D92" s="150">
        <v>9065</v>
      </c>
      <c r="E92" s="150">
        <v>8793</v>
      </c>
      <c r="F92" s="150">
        <v>8163</v>
      </c>
      <c r="G92" s="151">
        <v>10382</v>
      </c>
      <c r="H92" s="151">
        <v>10061</v>
      </c>
      <c r="I92" s="151">
        <v>9164</v>
      </c>
      <c r="J92" s="151">
        <v>9432</v>
      </c>
      <c r="K92" s="151">
        <v>9285</v>
      </c>
      <c r="L92" s="151">
        <v>8199</v>
      </c>
      <c r="M92" s="154">
        <v>0.977331216615332</v>
      </c>
      <c r="N92" s="153">
        <v>216085</v>
      </c>
      <c r="O92" s="172">
        <v>0.9</v>
      </c>
      <c r="P92" s="154">
        <v>0.969994484280199</v>
      </c>
      <c r="Q92" s="154">
        <v>0.969081101907147</v>
      </c>
      <c r="R92" s="154">
        <v>0.98441475826972</v>
      </c>
      <c r="S92" s="173">
        <v>0.000913382373051497</v>
      </c>
      <c r="T92" s="153">
        <v>221097</v>
      </c>
      <c r="U92" s="153">
        <v>189641</v>
      </c>
      <c r="V92" s="154">
        <v>0.857727603721444</v>
      </c>
      <c r="W92" s="154">
        <v>0.900496414782129</v>
      </c>
      <c r="X92" s="155">
        <v>0.88268156424581</v>
      </c>
      <c r="Y92" s="155">
        <v>0.869274809160305</v>
      </c>
      <c r="Z92" s="173">
        <v>0.017814850536319</v>
      </c>
      <c r="AA92" s="151">
        <v>60111</v>
      </c>
      <c r="AB92" s="151">
        <v>52981</v>
      </c>
      <c r="AC92" s="151">
        <v>64515</v>
      </c>
      <c r="AD92" s="151">
        <v>54501</v>
      </c>
      <c r="AE92" s="155">
        <v>0.881386102377269</v>
      </c>
      <c r="AF92" s="155">
        <v>0.844780283654964</v>
      </c>
      <c r="AG92" s="173">
        <v>0.0366058187223047</v>
      </c>
      <c r="AH92" s="159"/>
      <c r="AI92" s="161"/>
    </row>
    <row r="93" spans="1:35">
      <c r="A93" s="175" t="s">
        <v>24</v>
      </c>
      <c r="B93" s="171" t="s">
        <v>1771</v>
      </c>
      <c r="C93" s="171" t="s">
        <v>79</v>
      </c>
      <c r="D93" s="150">
        <v>6694</v>
      </c>
      <c r="E93" s="150">
        <v>6446</v>
      </c>
      <c r="F93" s="150">
        <v>6041</v>
      </c>
      <c r="G93" s="151">
        <v>6849</v>
      </c>
      <c r="H93" s="151">
        <v>6714</v>
      </c>
      <c r="I93" s="151">
        <v>6038</v>
      </c>
      <c r="J93" s="151">
        <v>6237</v>
      </c>
      <c r="K93" s="151">
        <v>6044</v>
      </c>
      <c r="L93" s="151">
        <v>5625</v>
      </c>
      <c r="M93" s="154">
        <v>0.965985085099381</v>
      </c>
      <c r="N93" s="153">
        <v>155569</v>
      </c>
      <c r="O93" s="172">
        <v>0.9</v>
      </c>
      <c r="P93" s="154">
        <v>0.962951897221392</v>
      </c>
      <c r="Q93" s="154">
        <v>0.980289093298292</v>
      </c>
      <c r="R93" s="154">
        <v>0.969055635722302</v>
      </c>
      <c r="S93" s="173">
        <v>-0.0173371960768994</v>
      </c>
      <c r="T93" s="153">
        <v>161047</v>
      </c>
      <c r="U93" s="153">
        <v>140797</v>
      </c>
      <c r="V93" s="154">
        <v>0.874260309102312</v>
      </c>
      <c r="W93" s="154">
        <v>0.902449955183747</v>
      </c>
      <c r="X93" s="155">
        <v>0.881588553073441</v>
      </c>
      <c r="Y93" s="155">
        <v>0.901875901875902</v>
      </c>
      <c r="Z93" s="173">
        <v>0.0208614021103052</v>
      </c>
      <c r="AA93" s="151">
        <v>43501</v>
      </c>
      <c r="AB93" s="151">
        <v>38883</v>
      </c>
      <c r="AC93" s="151">
        <v>49038</v>
      </c>
      <c r="AD93" s="151">
        <v>42996</v>
      </c>
      <c r="AE93" s="155">
        <v>0.893841520884577</v>
      </c>
      <c r="AF93" s="155">
        <v>0.876789428606387</v>
      </c>
      <c r="AG93" s="173">
        <v>0.0170520922781905</v>
      </c>
      <c r="AH93" s="159"/>
      <c r="AI93" s="161"/>
    </row>
    <row r="94" spans="1:35">
      <c r="A94" s="175" t="s">
        <v>24</v>
      </c>
      <c r="B94" s="171" t="s">
        <v>1771</v>
      </c>
      <c r="C94" s="171" t="s">
        <v>82</v>
      </c>
      <c r="D94" s="150">
        <v>5225</v>
      </c>
      <c r="E94" s="150">
        <v>5181</v>
      </c>
      <c r="F94" s="150">
        <v>4649</v>
      </c>
      <c r="G94" s="151">
        <v>5968</v>
      </c>
      <c r="H94" s="151">
        <v>5924</v>
      </c>
      <c r="I94" s="151">
        <v>5258</v>
      </c>
      <c r="J94" s="151">
        <v>4758</v>
      </c>
      <c r="K94" s="151">
        <v>4713</v>
      </c>
      <c r="L94" s="151">
        <v>4321</v>
      </c>
      <c r="M94" s="154">
        <v>0.990086551103869</v>
      </c>
      <c r="N94" s="153">
        <v>122744</v>
      </c>
      <c r="O94" s="172">
        <v>0.9</v>
      </c>
      <c r="P94" s="154">
        <v>0.991578947368421</v>
      </c>
      <c r="Q94" s="154">
        <v>0.992627345844504</v>
      </c>
      <c r="R94" s="154">
        <v>0.990542244640605</v>
      </c>
      <c r="S94" s="173">
        <v>-0.00104839847608307</v>
      </c>
      <c r="T94" s="153">
        <v>123973</v>
      </c>
      <c r="U94" s="153">
        <v>109893</v>
      </c>
      <c r="V94" s="154">
        <v>0.886426883272971</v>
      </c>
      <c r="W94" s="154">
        <v>0.889760765550239</v>
      </c>
      <c r="X94" s="155">
        <v>0.881032171581769</v>
      </c>
      <c r="Y94" s="155">
        <v>0.908154686843211</v>
      </c>
      <c r="Z94" s="173">
        <v>0.00872859396846981</v>
      </c>
      <c r="AA94" s="151">
        <v>33326</v>
      </c>
      <c r="AB94" s="151">
        <v>29628</v>
      </c>
      <c r="AC94" s="151">
        <v>35916</v>
      </c>
      <c r="AD94" s="151">
        <v>31828</v>
      </c>
      <c r="AE94" s="155">
        <v>0.889035587829322</v>
      </c>
      <c r="AF94" s="155">
        <v>0.886178861788618</v>
      </c>
      <c r="AG94" s="173">
        <v>0.00285672604070453</v>
      </c>
      <c r="AH94" s="159"/>
      <c r="AI94" s="161"/>
    </row>
    <row r="95" spans="1:35">
      <c r="A95" s="175" t="s">
        <v>24</v>
      </c>
      <c r="B95" s="171" t="s">
        <v>1776</v>
      </c>
      <c r="C95" s="171" t="s">
        <v>1777</v>
      </c>
      <c r="D95" s="150">
        <v>0</v>
      </c>
      <c r="E95" s="150">
        <v>0</v>
      </c>
      <c r="F95" s="150">
        <v>0</v>
      </c>
      <c r="G95" s="151">
        <v>0</v>
      </c>
      <c r="H95" s="151">
        <v>0</v>
      </c>
      <c r="I95" s="151">
        <v>0</v>
      </c>
      <c r="J95" s="151">
        <v>0</v>
      </c>
      <c r="K95" s="151">
        <v>0</v>
      </c>
      <c r="L95" s="151">
        <v>0</v>
      </c>
      <c r="M95" s="154">
        <v>0</v>
      </c>
      <c r="N95" s="153">
        <v>0</v>
      </c>
      <c r="O95" s="172">
        <v>0.9</v>
      </c>
      <c r="P95" s="154">
        <v>0</v>
      </c>
      <c r="Q95" s="154">
        <v>0</v>
      </c>
      <c r="R95" s="154">
        <v>0</v>
      </c>
      <c r="S95" s="173">
        <v>0</v>
      </c>
      <c r="T95" s="153">
        <v>0</v>
      </c>
      <c r="U95" s="153">
        <v>0</v>
      </c>
      <c r="V95" s="154">
        <v>0</v>
      </c>
      <c r="W95" s="154">
        <v>0</v>
      </c>
      <c r="X95" s="155">
        <v>0</v>
      </c>
      <c r="Y95" s="155">
        <v>0</v>
      </c>
      <c r="Z95" s="173">
        <v>0</v>
      </c>
      <c r="AA95" s="151">
        <v>0</v>
      </c>
      <c r="AB95" s="151">
        <v>0</v>
      </c>
      <c r="AC95" s="151">
        <v>0</v>
      </c>
      <c r="AD95" s="151">
        <v>0</v>
      </c>
      <c r="AE95" s="155">
        <v>0</v>
      </c>
      <c r="AF95" s="155">
        <v>0</v>
      </c>
      <c r="AG95" s="173">
        <v>0</v>
      </c>
      <c r="AH95" s="159"/>
      <c r="AI95" s="161"/>
    </row>
    <row r="96" spans="1:35">
      <c r="A96" s="175" t="s">
        <v>24</v>
      </c>
      <c r="B96" s="171" t="s">
        <v>1776</v>
      </c>
      <c r="C96" s="171" t="s">
        <v>1778</v>
      </c>
      <c r="D96" s="150">
        <v>0</v>
      </c>
      <c r="E96" s="150">
        <v>0</v>
      </c>
      <c r="F96" s="150">
        <v>0</v>
      </c>
      <c r="G96" s="151">
        <v>0</v>
      </c>
      <c r="H96" s="151">
        <v>0</v>
      </c>
      <c r="I96" s="151">
        <v>0</v>
      </c>
      <c r="J96" s="151">
        <v>0</v>
      </c>
      <c r="K96" s="151">
        <v>0</v>
      </c>
      <c r="L96" s="151">
        <v>0</v>
      </c>
      <c r="M96" s="154">
        <v>0</v>
      </c>
      <c r="N96" s="153">
        <v>0</v>
      </c>
      <c r="O96" s="172">
        <v>0.9</v>
      </c>
      <c r="P96" s="154">
        <v>0</v>
      </c>
      <c r="Q96" s="154">
        <v>0</v>
      </c>
      <c r="R96" s="154">
        <v>0</v>
      </c>
      <c r="S96" s="173">
        <v>0</v>
      </c>
      <c r="T96" s="153">
        <v>0</v>
      </c>
      <c r="U96" s="153">
        <v>0</v>
      </c>
      <c r="V96" s="154">
        <v>0</v>
      </c>
      <c r="W96" s="154">
        <v>0</v>
      </c>
      <c r="X96" s="155">
        <v>0</v>
      </c>
      <c r="Y96" s="155">
        <v>0</v>
      </c>
      <c r="Z96" s="173">
        <v>0</v>
      </c>
      <c r="AA96" s="151">
        <v>0</v>
      </c>
      <c r="AB96" s="151">
        <v>0</v>
      </c>
      <c r="AC96" s="151">
        <v>0</v>
      </c>
      <c r="AD96" s="151">
        <v>0</v>
      </c>
      <c r="AE96" s="155">
        <v>0</v>
      </c>
      <c r="AF96" s="155">
        <v>0</v>
      </c>
      <c r="AG96" s="173">
        <v>0</v>
      </c>
      <c r="AH96" s="159"/>
      <c r="AI96" s="161"/>
    </row>
    <row r="97" spans="1:35">
      <c r="A97" s="175" t="s">
        <v>24</v>
      </c>
      <c r="B97" s="171" t="s">
        <v>1776</v>
      </c>
      <c r="C97" s="171" t="s">
        <v>1779</v>
      </c>
      <c r="D97" s="150">
        <v>0</v>
      </c>
      <c r="E97" s="150">
        <v>0</v>
      </c>
      <c r="F97" s="150">
        <v>0</v>
      </c>
      <c r="G97" s="151">
        <v>0</v>
      </c>
      <c r="H97" s="151">
        <v>0</v>
      </c>
      <c r="I97" s="151">
        <v>0</v>
      </c>
      <c r="J97" s="151">
        <v>0</v>
      </c>
      <c r="K97" s="151">
        <v>0</v>
      </c>
      <c r="L97" s="151">
        <v>0</v>
      </c>
      <c r="M97" s="154">
        <v>0</v>
      </c>
      <c r="N97" s="153">
        <v>0</v>
      </c>
      <c r="O97" s="172">
        <v>0.9</v>
      </c>
      <c r="P97" s="154">
        <v>0</v>
      </c>
      <c r="Q97" s="154">
        <v>0</v>
      </c>
      <c r="R97" s="154">
        <v>0</v>
      </c>
      <c r="S97" s="173">
        <v>0</v>
      </c>
      <c r="T97" s="153">
        <v>0</v>
      </c>
      <c r="U97" s="153">
        <v>0</v>
      </c>
      <c r="V97" s="154">
        <v>0</v>
      </c>
      <c r="W97" s="154">
        <v>0</v>
      </c>
      <c r="X97" s="155">
        <v>0</v>
      </c>
      <c r="Y97" s="155">
        <v>0</v>
      </c>
      <c r="Z97" s="173">
        <v>0</v>
      </c>
      <c r="AA97" s="151">
        <v>0</v>
      </c>
      <c r="AB97" s="151">
        <v>0</v>
      </c>
      <c r="AC97" s="151">
        <v>0</v>
      </c>
      <c r="AD97" s="151">
        <v>0</v>
      </c>
      <c r="AE97" s="155">
        <v>0</v>
      </c>
      <c r="AF97" s="155">
        <v>0</v>
      </c>
      <c r="AG97" s="173">
        <v>0</v>
      </c>
      <c r="AH97" s="159"/>
      <c r="AI97" s="161"/>
    </row>
    <row r="98" spans="1:35">
      <c r="A98" s="175" t="s">
        <v>24</v>
      </c>
      <c r="B98" s="171" t="s">
        <v>1776</v>
      </c>
      <c r="C98" s="171" t="s">
        <v>1780</v>
      </c>
      <c r="D98" s="150">
        <v>0</v>
      </c>
      <c r="E98" s="150">
        <v>0</v>
      </c>
      <c r="F98" s="150">
        <v>0</v>
      </c>
      <c r="G98" s="151">
        <v>0</v>
      </c>
      <c r="H98" s="151">
        <v>0</v>
      </c>
      <c r="I98" s="151">
        <v>0</v>
      </c>
      <c r="J98" s="151">
        <v>0</v>
      </c>
      <c r="K98" s="151">
        <v>0</v>
      </c>
      <c r="L98" s="151">
        <v>0</v>
      </c>
      <c r="M98" s="154">
        <v>0</v>
      </c>
      <c r="N98" s="153">
        <v>0</v>
      </c>
      <c r="O98" s="172">
        <v>0.9</v>
      </c>
      <c r="P98" s="154">
        <v>0</v>
      </c>
      <c r="Q98" s="154">
        <v>0</v>
      </c>
      <c r="R98" s="154">
        <v>0</v>
      </c>
      <c r="S98" s="173">
        <v>0</v>
      </c>
      <c r="T98" s="153">
        <v>0</v>
      </c>
      <c r="U98" s="153">
        <v>0</v>
      </c>
      <c r="V98" s="154">
        <v>0</v>
      </c>
      <c r="W98" s="154">
        <v>0</v>
      </c>
      <c r="X98" s="155">
        <v>0</v>
      </c>
      <c r="Y98" s="155">
        <v>0</v>
      </c>
      <c r="Z98" s="173">
        <v>0</v>
      </c>
      <c r="AA98" s="151">
        <v>0</v>
      </c>
      <c r="AB98" s="151">
        <v>0</v>
      </c>
      <c r="AC98" s="151">
        <v>0</v>
      </c>
      <c r="AD98" s="151">
        <v>0</v>
      </c>
      <c r="AE98" s="155">
        <v>0</v>
      </c>
      <c r="AF98" s="155">
        <v>0</v>
      </c>
      <c r="AG98" s="173">
        <v>0</v>
      </c>
      <c r="AH98" s="159"/>
      <c r="AI98" s="161"/>
    </row>
    <row r="99" spans="1:35">
      <c r="A99" s="175" t="s">
        <v>24</v>
      </c>
      <c r="B99" s="171" t="s">
        <v>1776</v>
      </c>
      <c r="C99" s="171" t="s">
        <v>86</v>
      </c>
      <c r="D99" s="150">
        <v>0</v>
      </c>
      <c r="E99" s="150">
        <v>0</v>
      </c>
      <c r="F99" s="150">
        <v>0</v>
      </c>
      <c r="G99" s="151">
        <v>0</v>
      </c>
      <c r="H99" s="151">
        <v>0</v>
      </c>
      <c r="I99" s="151">
        <v>0</v>
      </c>
      <c r="J99" s="151">
        <v>0</v>
      </c>
      <c r="K99" s="151">
        <v>0</v>
      </c>
      <c r="L99" s="151">
        <v>0</v>
      </c>
      <c r="M99" s="154">
        <v>0</v>
      </c>
      <c r="N99" s="153">
        <v>0</v>
      </c>
      <c r="O99" s="172">
        <v>0.9</v>
      </c>
      <c r="P99" s="154">
        <v>0</v>
      </c>
      <c r="Q99" s="154">
        <v>0</v>
      </c>
      <c r="R99" s="154">
        <v>0</v>
      </c>
      <c r="S99" s="173">
        <v>0</v>
      </c>
      <c r="T99" s="153">
        <v>0</v>
      </c>
      <c r="U99" s="153">
        <v>0</v>
      </c>
      <c r="V99" s="154">
        <v>0</v>
      </c>
      <c r="W99" s="154">
        <v>0</v>
      </c>
      <c r="X99" s="155">
        <v>0</v>
      </c>
      <c r="Y99" s="155">
        <v>0</v>
      </c>
      <c r="Z99" s="173">
        <v>0</v>
      </c>
      <c r="AA99" s="151">
        <v>0</v>
      </c>
      <c r="AB99" s="151">
        <v>0</v>
      </c>
      <c r="AC99" s="151">
        <v>0</v>
      </c>
      <c r="AD99" s="151">
        <v>0</v>
      </c>
      <c r="AE99" s="155">
        <v>0</v>
      </c>
      <c r="AF99" s="155">
        <v>0</v>
      </c>
      <c r="AG99" s="173">
        <v>0</v>
      </c>
      <c r="AH99" s="159"/>
      <c r="AI99" s="161"/>
    </row>
    <row r="100" spans="1:35">
      <c r="A100" s="175" t="s">
        <v>24</v>
      </c>
      <c r="B100" s="171" t="s">
        <v>1776</v>
      </c>
      <c r="C100" s="171" t="s">
        <v>98</v>
      </c>
      <c r="D100" s="150">
        <v>4838</v>
      </c>
      <c r="E100" s="150">
        <v>4764</v>
      </c>
      <c r="F100" s="150">
        <v>3851</v>
      </c>
      <c r="G100" s="151">
        <v>5602</v>
      </c>
      <c r="H100" s="151">
        <v>5481</v>
      </c>
      <c r="I100" s="151">
        <v>4488</v>
      </c>
      <c r="J100" s="151">
        <v>4364</v>
      </c>
      <c r="K100" s="151">
        <v>4295</v>
      </c>
      <c r="L100" s="151">
        <v>3567</v>
      </c>
      <c r="M100" s="154">
        <v>0.979262143847089</v>
      </c>
      <c r="N100" s="153">
        <v>115172</v>
      </c>
      <c r="O100" s="172">
        <v>0.9</v>
      </c>
      <c r="P100" s="154">
        <v>0.98470442331542</v>
      </c>
      <c r="Q100" s="154">
        <v>0.978400571224563</v>
      </c>
      <c r="R100" s="154">
        <v>0.984188817598533</v>
      </c>
      <c r="S100" s="173">
        <v>0.00630385209085693</v>
      </c>
      <c r="T100" s="153">
        <v>117611</v>
      </c>
      <c r="U100" s="153">
        <v>91380</v>
      </c>
      <c r="V100" s="154">
        <v>0.776968140735135</v>
      </c>
      <c r="W100" s="154">
        <v>0.795990078544853</v>
      </c>
      <c r="X100" s="155">
        <v>0.801142449125312</v>
      </c>
      <c r="Y100" s="155">
        <v>0.81736938588451</v>
      </c>
      <c r="Z100" s="173">
        <v>-0.00515237058045914</v>
      </c>
      <c r="AA100" s="151">
        <v>31311</v>
      </c>
      <c r="AB100" s="151">
        <v>24405</v>
      </c>
      <c r="AC100" s="151">
        <v>34956</v>
      </c>
      <c r="AD100" s="151">
        <v>27251</v>
      </c>
      <c r="AE100" s="155">
        <v>0.779438535977771</v>
      </c>
      <c r="AF100" s="155">
        <v>0.779580043483236</v>
      </c>
      <c r="AG100" s="173">
        <v>-0.000141507505464711</v>
      </c>
      <c r="AH100" s="159"/>
      <c r="AI100" s="161"/>
    </row>
    <row r="101" spans="1:35">
      <c r="A101" s="175" t="s">
        <v>24</v>
      </c>
      <c r="B101" s="171" t="s">
        <v>1776</v>
      </c>
      <c r="C101" s="171" t="s">
        <v>85</v>
      </c>
      <c r="D101" s="150">
        <v>5793</v>
      </c>
      <c r="E101" s="150">
        <v>5577</v>
      </c>
      <c r="F101" s="150">
        <v>5184</v>
      </c>
      <c r="G101" s="151">
        <v>5917</v>
      </c>
      <c r="H101" s="151">
        <v>5801</v>
      </c>
      <c r="I101" s="151">
        <v>5373</v>
      </c>
      <c r="J101" s="151">
        <v>5996</v>
      </c>
      <c r="K101" s="151">
        <v>5875</v>
      </c>
      <c r="L101" s="151">
        <v>5561</v>
      </c>
      <c r="M101" s="154">
        <v>0.968737608593778</v>
      </c>
      <c r="N101" s="153">
        <v>107495</v>
      </c>
      <c r="O101" s="172">
        <v>0.9</v>
      </c>
      <c r="P101" s="154">
        <v>0.962713619886069</v>
      </c>
      <c r="Q101" s="154">
        <v>0.980395470677708</v>
      </c>
      <c r="R101" s="154">
        <v>0.979819879919947</v>
      </c>
      <c r="S101" s="173">
        <v>-0.0176818507916389</v>
      </c>
      <c r="T101" s="153">
        <v>110964</v>
      </c>
      <c r="U101" s="153">
        <v>101338</v>
      </c>
      <c r="V101" s="154">
        <v>0.913251144515338</v>
      </c>
      <c r="W101" s="154">
        <v>0.894873122734335</v>
      </c>
      <c r="X101" s="155">
        <v>0.908061517660977</v>
      </c>
      <c r="Y101" s="155">
        <v>0.927451634422949</v>
      </c>
      <c r="Z101" s="173">
        <v>-0.0131883949266424</v>
      </c>
      <c r="AA101" s="151">
        <v>38213</v>
      </c>
      <c r="AB101" s="151">
        <v>35064</v>
      </c>
      <c r="AC101" s="151">
        <v>33036</v>
      </c>
      <c r="AD101" s="151">
        <v>30302</v>
      </c>
      <c r="AE101" s="155">
        <v>0.917593489126737</v>
      </c>
      <c r="AF101" s="155">
        <v>0.917241796827703</v>
      </c>
      <c r="AG101" s="173">
        <v>0.000351692299033868</v>
      </c>
      <c r="AH101" s="159"/>
      <c r="AI101" s="161"/>
    </row>
    <row r="102" spans="1:35">
      <c r="A102" s="175" t="s">
        <v>24</v>
      </c>
      <c r="B102" s="171" t="s">
        <v>1776</v>
      </c>
      <c r="C102" s="171" t="s">
        <v>84</v>
      </c>
      <c r="D102" s="150">
        <v>4719</v>
      </c>
      <c r="E102" s="150">
        <v>4629</v>
      </c>
      <c r="F102" s="150">
        <v>4104</v>
      </c>
      <c r="G102" s="151">
        <v>5569</v>
      </c>
      <c r="H102" s="151">
        <v>5527</v>
      </c>
      <c r="I102" s="151">
        <v>4814</v>
      </c>
      <c r="J102" s="151">
        <v>4242</v>
      </c>
      <c r="K102" s="151">
        <v>4210</v>
      </c>
      <c r="L102" s="151">
        <v>3532</v>
      </c>
      <c r="M102" s="154">
        <v>0.972749066081609</v>
      </c>
      <c r="N102" s="153">
        <v>114834</v>
      </c>
      <c r="O102" s="172">
        <v>0.9</v>
      </c>
      <c r="P102" s="154">
        <v>0.980928162746345</v>
      </c>
      <c r="Q102" s="154">
        <v>0.992458251032501</v>
      </c>
      <c r="R102" s="154">
        <v>0.992456388495992</v>
      </c>
      <c r="S102" s="173">
        <v>-0.0115300882861568</v>
      </c>
      <c r="T102" s="153">
        <v>118051</v>
      </c>
      <c r="U102" s="153">
        <v>91092</v>
      </c>
      <c r="V102" s="154">
        <v>0.771632599469721</v>
      </c>
      <c r="W102" s="154">
        <v>0.869675778766688</v>
      </c>
      <c r="X102" s="155">
        <v>0.864428084036631</v>
      </c>
      <c r="Y102" s="155">
        <v>0.832626119754833</v>
      </c>
      <c r="Z102" s="173">
        <v>0.00524769473005648</v>
      </c>
      <c r="AA102" s="151">
        <v>30090</v>
      </c>
      <c r="AB102" s="151">
        <v>24323</v>
      </c>
      <c r="AC102" s="151">
        <v>34009</v>
      </c>
      <c r="AD102" s="151">
        <v>25609</v>
      </c>
      <c r="AE102" s="155">
        <v>0.808341641741442</v>
      </c>
      <c r="AF102" s="155">
        <v>0.75300655708783</v>
      </c>
      <c r="AG102" s="173">
        <v>0.0553350846536126</v>
      </c>
      <c r="AH102" s="159"/>
      <c r="AI102" s="161"/>
    </row>
    <row r="103" spans="1:35">
      <c r="A103" s="175" t="s">
        <v>24</v>
      </c>
      <c r="B103" s="171" t="s">
        <v>1776</v>
      </c>
      <c r="C103" s="171" t="s">
        <v>87</v>
      </c>
      <c r="D103" s="150">
        <v>6770</v>
      </c>
      <c r="E103" s="150">
        <v>6614</v>
      </c>
      <c r="F103" s="150">
        <v>5879</v>
      </c>
      <c r="G103" s="151">
        <v>7364</v>
      </c>
      <c r="H103" s="151">
        <v>7199</v>
      </c>
      <c r="I103" s="151">
        <v>6259</v>
      </c>
      <c r="J103" s="151">
        <v>6747</v>
      </c>
      <c r="K103" s="151">
        <v>6582</v>
      </c>
      <c r="L103" s="151">
        <v>5821</v>
      </c>
      <c r="M103" s="154">
        <v>0.979314517653881</v>
      </c>
      <c r="N103" s="153">
        <v>155380</v>
      </c>
      <c r="O103" s="172">
        <v>0.9</v>
      </c>
      <c r="P103" s="154">
        <v>0.976957163958641</v>
      </c>
      <c r="Q103" s="154">
        <v>0.977593699076589</v>
      </c>
      <c r="R103" s="154">
        <v>0.975544686527345</v>
      </c>
      <c r="S103" s="173">
        <v>-0.000636535117947701</v>
      </c>
      <c r="T103" s="153">
        <v>158662</v>
      </c>
      <c r="U103" s="153">
        <v>127693</v>
      </c>
      <c r="V103" s="154">
        <v>0.804811486052111</v>
      </c>
      <c r="W103" s="154">
        <v>0.868389955686854</v>
      </c>
      <c r="X103" s="155">
        <v>0.849945681694731</v>
      </c>
      <c r="Y103" s="155">
        <v>0.862753816511042</v>
      </c>
      <c r="Z103" s="173">
        <v>0.0184442739921226</v>
      </c>
      <c r="AA103" s="151">
        <v>42479</v>
      </c>
      <c r="AB103" s="151">
        <v>35066</v>
      </c>
      <c r="AC103" s="151">
        <v>45336</v>
      </c>
      <c r="AD103" s="151">
        <v>35870</v>
      </c>
      <c r="AE103" s="155">
        <v>0.825490242237341</v>
      </c>
      <c r="AF103" s="155">
        <v>0.791203458620081</v>
      </c>
      <c r="AG103" s="173">
        <v>0.0342867836172597</v>
      </c>
      <c r="AH103" s="159"/>
      <c r="AI103" s="161"/>
    </row>
    <row r="104" spans="1:35">
      <c r="A104" s="175" t="s">
        <v>24</v>
      </c>
      <c r="B104" s="171" t="s">
        <v>1776</v>
      </c>
      <c r="C104" s="171" t="s">
        <v>88</v>
      </c>
      <c r="D104" s="150">
        <v>5918</v>
      </c>
      <c r="E104" s="150">
        <v>5839</v>
      </c>
      <c r="F104" s="150">
        <v>5298</v>
      </c>
      <c r="G104" s="151">
        <v>6672</v>
      </c>
      <c r="H104" s="151">
        <v>6575</v>
      </c>
      <c r="I104" s="151">
        <v>5785</v>
      </c>
      <c r="J104" s="151">
        <v>5389</v>
      </c>
      <c r="K104" s="151">
        <v>5330</v>
      </c>
      <c r="L104" s="151">
        <v>4831</v>
      </c>
      <c r="M104" s="154">
        <v>0.981140265932936</v>
      </c>
      <c r="N104" s="153">
        <v>146913</v>
      </c>
      <c r="O104" s="172">
        <v>0.9</v>
      </c>
      <c r="P104" s="154">
        <v>0.986650895572829</v>
      </c>
      <c r="Q104" s="154">
        <v>0.985461630695444</v>
      </c>
      <c r="R104" s="154">
        <v>0.98905177212841</v>
      </c>
      <c r="S104" s="173">
        <v>0.00118926487738502</v>
      </c>
      <c r="T104" s="153">
        <v>149737</v>
      </c>
      <c r="U104" s="153">
        <v>128085</v>
      </c>
      <c r="V104" s="154">
        <v>0.855399800984393</v>
      </c>
      <c r="W104" s="154">
        <v>0.895234876647516</v>
      </c>
      <c r="X104" s="155">
        <v>0.867056354916067</v>
      </c>
      <c r="Y104" s="155">
        <v>0.896455743180553</v>
      </c>
      <c r="Z104" s="173">
        <v>0.0281785217314489</v>
      </c>
      <c r="AA104" s="151">
        <v>38904</v>
      </c>
      <c r="AB104" s="151">
        <v>33526</v>
      </c>
      <c r="AC104" s="151">
        <v>44071</v>
      </c>
      <c r="AD104" s="151">
        <v>37743</v>
      </c>
      <c r="AE104" s="155">
        <v>0.861762286654329</v>
      </c>
      <c r="AF104" s="155">
        <v>0.856413514556057</v>
      </c>
      <c r="AG104" s="173">
        <v>0.00534877209827134</v>
      </c>
      <c r="AH104" s="159"/>
      <c r="AI104" s="161"/>
    </row>
    <row r="105" spans="1:35">
      <c r="A105" s="175" t="s">
        <v>24</v>
      </c>
      <c r="B105" s="171" t="s">
        <v>1776</v>
      </c>
      <c r="C105" s="171" t="s">
        <v>89</v>
      </c>
      <c r="D105" s="150">
        <v>10777</v>
      </c>
      <c r="E105" s="150">
        <v>10598</v>
      </c>
      <c r="F105" s="150">
        <v>8998</v>
      </c>
      <c r="G105" s="151">
        <v>11411</v>
      </c>
      <c r="H105" s="151">
        <v>10757</v>
      </c>
      <c r="I105" s="151">
        <v>9229</v>
      </c>
      <c r="J105" s="151">
        <v>10497</v>
      </c>
      <c r="K105" s="151">
        <v>10360</v>
      </c>
      <c r="L105" s="151">
        <v>9179</v>
      </c>
      <c r="M105" s="154">
        <v>0.97454088353552</v>
      </c>
      <c r="N105" s="153">
        <v>226380</v>
      </c>
      <c r="O105" s="172">
        <v>0.9</v>
      </c>
      <c r="P105" s="154">
        <v>0.983390553957502</v>
      </c>
      <c r="Q105" s="154">
        <v>0.94268688107966</v>
      </c>
      <c r="R105" s="154">
        <v>0.986948651995808</v>
      </c>
      <c r="S105" s="173">
        <v>0.0407036728778422</v>
      </c>
      <c r="T105" s="153">
        <v>232294</v>
      </c>
      <c r="U105" s="153">
        <v>195414</v>
      </c>
      <c r="V105" s="154">
        <v>0.84123567548021</v>
      </c>
      <c r="W105" s="154">
        <v>0.834926231789923</v>
      </c>
      <c r="X105" s="155">
        <v>0.808781000788713</v>
      </c>
      <c r="Y105" s="155">
        <v>0.874440316280842</v>
      </c>
      <c r="Z105" s="173">
        <v>0.0261452310012104</v>
      </c>
      <c r="AA105" s="151">
        <v>71840</v>
      </c>
      <c r="AB105" s="151">
        <v>61165</v>
      </c>
      <c r="AC105" s="151">
        <v>71274</v>
      </c>
      <c r="AD105" s="151">
        <v>61162</v>
      </c>
      <c r="AE105" s="155">
        <v>0.851405902004454</v>
      </c>
      <c r="AF105" s="155">
        <v>0.858124982462048</v>
      </c>
      <c r="AG105" s="173">
        <v>-0.00671908045759351</v>
      </c>
      <c r="AH105" s="159"/>
      <c r="AI105" s="161"/>
    </row>
    <row r="106" spans="1:35">
      <c r="A106" s="175" t="s">
        <v>24</v>
      </c>
      <c r="B106" s="171" t="s">
        <v>1776</v>
      </c>
      <c r="C106" s="171" t="s">
        <v>90</v>
      </c>
      <c r="D106" s="150">
        <v>6642</v>
      </c>
      <c r="E106" s="150">
        <v>6345</v>
      </c>
      <c r="F106" s="150">
        <v>6054</v>
      </c>
      <c r="G106" s="151">
        <v>8271</v>
      </c>
      <c r="H106" s="151">
        <v>6901</v>
      </c>
      <c r="I106" s="151">
        <v>7514</v>
      </c>
      <c r="J106" s="151">
        <v>7088</v>
      </c>
      <c r="K106" s="151">
        <v>6744</v>
      </c>
      <c r="L106" s="151">
        <v>6632</v>
      </c>
      <c r="M106" s="154">
        <v>0.93638650020331</v>
      </c>
      <c r="N106" s="153">
        <v>124354</v>
      </c>
      <c r="O106" s="172">
        <v>0.9</v>
      </c>
      <c r="P106" s="154">
        <v>0.955284552845528</v>
      </c>
      <c r="Q106" s="154">
        <v>0.834361020432838</v>
      </c>
      <c r="R106" s="154">
        <v>0.951467268623025</v>
      </c>
      <c r="S106" s="173">
        <v>0.120923532412691</v>
      </c>
      <c r="T106" s="153">
        <v>132802</v>
      </c>
      <c r="U106" s="153">
        <v>117220</v>
      </c>
      <c r="V106" s="154">
        <v>0.882667429707384</v>
      </c>
      <c r="W106" s="154">
        <v>0.911472448057814</v>
      </c>
      <c r="X106" s="155">
        <v>0.908475395961794</v>
      </c>
      <c r="Y106" s="155">
        <v>0.935665914221219</v>
      </c>
      <c r="Z106" s="173">
        <v>0.00299705209601964</v>
      </c>
      <c r="AA106" s="151">
        <v>44164</v>
      </c>
      <c r="AB106" s="151">
        <v>40163</v>
      </c>
      <c r="AC106" s="151">
        <v>38550</v>
      </c>
      <c r="AD106" s="151">
        <v>33803</v>
      </c>
      <c r="AE106" s="155">
        <v>0.909405850919301</v>
      </c>
      <c r="AF106" s="155">
        <v>0.87686121919585</v>
      </c>
      <c r="AG106" s="173">
        <v>0.0325446317234512</v>
      </c>
      <c r="AH106" s="159"/>
      <c r="AI106" s="161"/>
    </row>
    <row r="107" spans="1:35">
      <c r="A107" s="175" t="s">
        <v>24</v>
      </c>
      <c r="B107" s="171" t="s">
        <v>1781</v>
      </c>
      <c r="C107" s="171" t="s">
        <v>1783</v>
      </c>
      <c r="D107" s="150">
        <v>0</v>
      </c>
      <c r="E107" s="150">
        <v>0</v>
      </c>
      <c r="F107" s="150">
        <v>0</v>
      </c>
      <c r="G107" s="151">
        <v>0</v>
      </c>
      <c r="H107" s="151">
        <v>0</v>
      </c>
      <c r="I107" s="151">
        <v>0</v>
      </c>
      <c r="J107" s="151">
        <v>0</v>
      </c>
      <c r="K107" s="151">
        <v>0</v>
      </c>
      <c r="L107" s="151">
        <v>0</v>
      </c>
      <c r="M107" s="154">
        <v>0</v>
      </c>
      <c r="N107" s="153">
        <v>0</v>
      </c>
      <c r="O107" s="172">
        <v>0.9</v>
      </c>
      <c r="P107" s="154">
        <v>0</v>
      </c>
      <c r="Q107" s="154">
        <v>0</v>
      </c>
      <c r="R107" s="154">
        <v>0</v>
      </c>
      <c r="S107" s="173">
        <v>0</v>
      </c>
      <c r="T107" s="153">
        <v>0</v>
      </c>
      <c r="U107" s="153">
        <v>0</v>
      </c>
      <c r="V107" s="154">
        <v>0</v>
      </c>
      <c r="W107" s="154">
        <v>0</v>
      </c>
      <c r="X107" s="155">
        <v>0</v>
      </c>
      <c r="Y107" s="155">
        <v>0</v>
      </c>
      <c r="Z107" s="173">
        <v>0</v>
      </c>
      <c r="AA107" s="151">
        <v>0</v>
      </c>
      <c r="AB107" s="151">
        <v>0</v>
      </c>
      <c r="AC107" s="151">
        <v>0</v>
      </c>
      <c r="AD107" s="151">
        <v>0</v>
      </c>
      <c r="AE107" s="155">
        <v>0</v>
      </c>
      <c r="AF107" s="155">
        <v>0</v>
      </c>
      <c r="AG107" s="173">
        <v>0</v>
      </c>
      <c r="AH107" s="159"/>
      <c r="AI107" s="161"/>
    </row>
    <row r="108" spans="1:35">
      <c r="A108" s="175" t="s">
        <v>24</v>
      </c>
      <c r="B108" s="171" t="s">
        <v>1781</v>
      </c>
      <c r="C108" s="171" t="s">
        <v>1782</v>
      </c>
      <c r="D108" s="150">
        <v>0</v>
      </c>
      <c r="E108" s="150">
        <v>0</v>
      </c>
      <c r="F108" s="150">
        <v>0</v>
      </c>
      <c r="G108" s="151">
        <v>0</v>
      </c>
      <c r="H108" s="151">
        <v>0</v>
      </c>
      <c r="I108" s="151">
        <v>0</v>
      </c>
      <c r="J108" s="151">
        <v>0</v>
      </c>
      <c r="K108" s="151">
        <v>0</v>
      </c>
      <c r="L108" s="151">
        <v>0</v>
      </c>
      <c r="M108" s="154">
        <v>0</v>
      </c>
      <c r="N108" s="153">
        <v>0</v>
      </c>
      <c r="O108" s="172">
        <v>0.9</v>
      </c>
      <c r="P108" s="154">
        <v>0</v>
      </c>
      <c r="Q108" s="154">
        <v>0</v>
      </c>
      <c r="R108" s="154">
        <v>0</v>
      </c>
      <c r="S108" s="173">
        <v>0</v>
      </c>
      <c r="T108" s="153">
        <v>0</v>
      </c>
      <c r="U108" s="153">
        <v>0</v>
      </c>
      <c r="V108" s="154">
        <v>0</v>
      </c>
      <c r="W108" s="154">
        <v>0</v>
      </c>
      <c r="X108" s="155">
        <v>0</v>
      </c>
      <c r="Y108" s="155">
        <v>0</v>
      </c>
      <c r="Z108" s="173">
        <v>0</v>
      </c>
      <c r="AA108" s="151">
        <v>0</v>
      </c>
      <c r="AB108" s="151">
        <v>0</v>
      </c>
      <c r="AC108" s="151">
        <v>0</v>
      </c>
      <c r="AD108" s="151">
        <v>0</v>
      </c>
      <c r="AE108" s="155">
        <v>0</v>
      </c>
      <c r="AF108" s="155">
        <v>0</v>
      </c>
      <c r="AG108" s="173">
        <v>0</v>
      </c>
      <c r="AH108" s="159"/>
      <c r="AI108" s="161"/>
    </row>
    <row r="109" spans="1:35">
      <c r="A109" s="175" t="s">
        <v>24</v>
      </c>
      <c r="B109" s="171" t="s">
        <v>1781</v>
      </c>
      <c r="C109" s="171" t="s">
        <v>91</v>
      </c>
      <c r="D109" s="150">
        <v>6025</v>
      </c>
      <c r="E109" s="150">
        <v>5665</v>
      </c>
      <c r="F109" s="150">
        <v>4800</v>
      </c>
      <c r="G109" s="151">
        <v>6471</v>
      </c>
      <c r="H109" s="151">
        <v>5923</v>
      </c>
      <c r="I109" s="151">
        <v>4466</v>
      </c>
      <c r="J109" s="151">
        <v>5566</v>
      </c>
      <c r="K109" s="151">
        <v>4955</v>
      </c>
      <c r="L109" s="151">
        <v>4231</v>
      </c>
      <c r="M109" s="154">
        <v>0.848718492154556</v>
      </c>
      <c r="N109" s="153">
        <v>116131</v>
      </c>
      <c r="O109" s="172">
        <v>0.9</v>
      </c>
      <c r="P109" s="154">
        <v>0.940248962655602</v>
      </c>
      <c r="Q109" s="154">
        <v>0.915314479987637</v>
      </c>
      <c r="R109" s="154">
        <v>0.890226374416098</v>
      </c>
      <c r="S109" s="173">
        <v>0.0249344826679645</v>
      </c>
      <c r="T109" s="153">
        <v>136831</v>
      </c>
      <c r="U109" s="153">
        <v>99564</v>
      </c>
      <c r="V109" s="154">
        <v>0.727642127880378</v>
      </c>
      <c r="W109" s="154">
        <v>0.796680497925311</v>
      </c>
      <c r="X109" s="155">
        <v>0.690156080976665</v>
      </c>
      <c r="Y109" s="155">
        <v>0.760150916277399</v>
      </c>
      <c r="Z109" s="173">
        <v>0.106524416948646</v>
      </c>
      <c r="AA109" s="151">
        <v>42943</v>
      </c>
      <c r="AB109" s="151">
        <v>33807</v>
      </c>
      <c r="AC109" s="151">
        <v>39204</v>
      </c>
      <c r="AD109" s="151">
        <v>29669</v>
      </c>
      <c r="AE109" s="155">
        <v>0.787252870083599</v>
      </c>
      <c r="AF109" s="155">
        <v>0.756785021936537</v>
      </c>
      <c r="AG109" s="173">
        <v>0.0304678481470622</v>
      </c>
      <c r="AH109" s="159"/>
      <c r="AI109" s="161"/>
    </row>
    <row r="110" spans="1:35">
      <c r="A110" s="175" t="s">
        <v>24</v>
      </c>
      <c r="B110" s="171" t="s">
        <v>1781</v>
      </c>
      <c r="C110" s="171" t="s">
        <v>95</v>
      </c>
      <c r="D110" s="150">
        <v>7253</v>
      </c>
      <c r="E110" s="150">
        <v>6075</v>
      </c>
      <c r="F110" s="150">
        <v>6003</v>
      </c>
      <c r="G110" s="151">
        <v>7105</v>
      </c>
      <c r="H110" s="151">
        <v>6856</v>
      </c>
      <c r="I110" s="151">
        <v>5656</v>
      </c>
      <c r="J110" s="151">
        <v>5796</v>
      </c>
      <c r="K110" s="151">
        <v>5605</v>
      </c>
      <c r="L110" s="151">
        <v>4817</v>
      </c>
      <c r="M110" s="154">
        <v>0.904110722766541</v>
      </c>
      <c r="N110" s="153">
        <v>142015</v>
      </c>
      <c r="O110" s="172">
        <v>0.9</v>
      </c>
      <c r="P110" s="154">
        <v>0.837584447814697</v>
      </c>
      <c r="Q110" s="154">
        <v>0.964954257565095</v>
      </c>
      <c r="R110" s="154">
        <v>0.967046238785369</v>
      </c>
      <c r="S110" s="173">
        <v>-0.127369809750398</v>
      </c>
      <c r="T110" s="153">
        <v>157077</v>
      </c>
      <c r="U110" s="153">
        <v>119787</v>
      </c>
      <c r="V110" s="154">
        <v>0.762600508031093</v>
      </c>
      <c r="W110" s="154">
        <v>0.827657521025782</v>
      </c>
      <c r="X110" s="155">
        <v>0.796059113300493</v>
      </c>
      <c r="Y110" s="155">
        <v>0.831090407177364</v>
      </c>
      <c r="Z110" s="173">
        <v>0.0315984077252898</v>
      </c>
      <c r="AA110" s="151">
        <v>44922</v>
      </c>
      <c r="AB110" s="151">
        <v>36097</v>
      </c>
      <c r="AC110" s="151">
        <v>47695</v>
      </c>
      <c r="AD110" s="151">
        <v>36066</v>
      </c>
      <c r="AE110" s="155">
        <v>0.803548372734963</v>
      </c>
      <c r="AF110" s="155">
        <v>0.756179893070552</v>
      </c>
      <c r="AG110" s="173">
        <v>0.0473684796644104</v>
      </c>
      <c r="AH110" s="159"/>
      <c r="AI110" s="161"/>
    </row>
    <row r="111" spans="1:35">
      <c r="A111" s="175" t="s">
        <v>24</v>
      </c>
      <c r="B111" s="171" t="s">
        <v>1781</v>
      </c>
      <c r="C111" s="171" t="s">
        <v>96</v>
      </c>
      <c r="D111" s="150">
        <v>1226</v>
      </c>
      <c r="E111" s="150">
        <v>1106</v>
      </c>
      <c r="F111" s="150">
        <v>1114</v>
      </c>
      <c r="G111" s="151">
        <v>1464</v>
      </c>
      <c r="H111" s="151">
        <v>1360</v>
      </c>
      <c r="I111" s="151">
        <v>1250</v>
      </c>
      <c r="J111" s="151">
        <v>1145</v>
      </c>
      <c r="K111" s="151">
        <v>1047</v>
      </c>
      <c r="L111" s="151">
        <v>973</v>
      </c>
      <c r="M111" s="154">
        <v>0.960284366668945</v>
      </c>
      <c r="N111" s="153">
        <v>28096</v>
      </c>
      <c r="O111" s="172">
        <v>0.9</v>
      </c>
      <c r="P111" s="154">
        <v>0.902120717781403</v>
      </c>
      <c r="Q111" s="154">
        <v>0.92896174863388</v>
      </c>
      <c r="R111" s="154">
        <v>0.914410480349345</v>
      </c>
      <c r="S111" s="173">
        <v>-0.0268410308524769</v>
      </c>
      <c r="T111" s="153">
        <v>29258</v>
      </c>
      <c r="U111" s="153">
        <v>25059</v>
      </c>
      <c r="V111" s="154">
        <v>0.856483696766696</v>
      </c>
      <c r="W111" s="154">
        <v>0.908646003262643</v>
      </c>
      <c r="X111" s="155">
        <v>0.853825136612022</v>
      </c>
      <c r="Y111" s="155">
        <v>0.849781659388646</v>
      </c>
      <c r="Z111" s="173">
        <v>0.0548208666506209</v>
      </c>
      <c r="AA111" s="151">
        <v>8049</v>
      </c>
      <c r="AB111" s="151">
        <v>6871</v>
      </c>
      <c r="AC111" s="151">
        <v>8086</v>
      </c>
      <c r="AD111" s="151">
        <v>7123</v>
      </c>
      <c r="AE111" s="155">
        <v>0.853646415703814</v>
      </c>
      <c r="AF111" s="155">
        <v>0.880905268365075</v>
      </c>
      <c r="AG111" s="173">
        <v>-0.0272588526612613</v>
      </c>
      <c r="AH111" s="159"/>
      <c r="AI111" s="161"/>
    </row>
    <row r="112" spans="1:35">
      <c r="A112" s="175" t="s">
        <v>24</v>
      </c>
      <c r="B112" s="171" t="s">
        <v>1781</v>
      </c>
      <c r="C112" s="171" t="s">
        <v>93</v>
      </c>
      <c r="D112" s="150">
        <v>9011</v>
      </c>
      <c r="E112" s="150">
        <v>8701</v>
      </c>
      <c r="F112" s="150">
        <v>7765</v>
      </c>
      <c r="G112" s="151">
        <v>9587</v>
      </c>
      <c r="H112" s="151">
        <v>8830</v>
      </c>
      <c r="I112" s="151">
        <v>7619</v>
      </c>
      <c r="J112" s="151">
        <v>10340</v>
      </c>
      <c r="K112" s="151">
        <v>9078</v>
      </c>
      <c r="L112" s="151">
        <v>8987</v>
      </c>
      <c r="M112" s="154">
        <v>0.933888990068886</v>
      </c>
      <c r="N112" s="153">
        <v>174344</v>
      </c>
      <c r="O112" s="172">
        <v>0.9</v>
      </c>
      <c r="P112" s="154">
        <v>0.965597602929752</v>
      </c>
      <c r="Q112" s="154">
        <v>0.92103890685303</v>
      </c>
      <c r="R112" s="154">
        <v>0.877949709864604</v>
      </c>
      <c r="S112" s="173">
        <v>0.0445586960767224</v>
      </c>
      <c r="T112" s="153">
        <v>186686</v>
      </c>
      <c r="U112" s="153">
        <v>143123</v>
      </c>
      <c r="V112" s="154">
        <v>0.766650954008335</v>
      </c>
      <c r="W112" s="154">
        <v>0.861724558872489</v>
      </c>
      <c r="X112" s="155">
        <v>0.794722019401273</v>
      </c>
      <c r="Y112" s="155">
        <v>0.869148936170213</v>
      </c>
      <c r="Z112" s="173">
        <v>0.0670025394712167</v>
      </c>
      <c r="AA112" s="151">
        <v>62530</v>
      </c>
      <c r="AB112" s="151">
        <v>52018</v>
      </c>
      <c r="AC112" s="151">
        <v>55450</v>
      </c>
      <c r="AD112" s="151">
        <v>43523</v>
      </c>
      <c r="AE112" s="155">
        <v>0.831888693427155</v>
      </c>
      <c r="AF112" s="155">
        <v>0.784905320108206</v>
      </c>
      <c r="AG112" s="173">
        <v>0.0469833733189494</v>
      </c>
      <c r="AH112" s="159"/>
      <c r="AI112" s="161"/>
    </row>
    <row r="113" spans="1:35">
      <c r="A113" s="175" t="s">
        <v>24</v>
      </c>
      <c r="B113" s="171" t="s">
        <v>1781</v>
      </c>
      <c r="C113" s="171" t="s">
        <v>92</v>
      </c>
      <c r="D113" s="150">
        <v>11399</v>
      </c>
      <c r="E113" s="150">
        <v>10946</v>
      </c>
      <c r="F113" s="150">
        <v>9366</v>
      </c>
      <c r="G113" s="151">
        <v>11955</v>
      </c>
      <c r="H113" s="151">
        <v>11397</v>
      </c>
      <c r="I113" s="151">
        <v>9743</v>
      </c>
      <c r="J113" s="151">
        <v>11476</v>
      </c>
      <c r="K113" s="151">
        <v>10720</v>
      </c>
      <c r="L113" s="151">
        <v>9765</v>
      </c>
      <c r="M113" s="154">
        <v>0.926603658919927</v>
      </c>
      <c r="N113" s="153">
        <v>221083</v>
      </c>
      <c r="O113" s="172">
        <v>0.9</v>
      </c>
      <c r="P113" s="154">
        <v>0.960259671901044</v>
      </c>
      <c r="Q113" s="154">
        <v>0.953324968632371</v>
      </c>
      <c r="R113" s="154">
        <v>0.934123387940049</v>
      </c>
      <c r="S113" s="173">
        <v>0.00693470326867263</v>
      </c>
      <c r="T113" s="153">
        <v>238595</v>
      </c>
      <c r="U113" s="153">
        <v>187119</v>
      </c>
      <c r="V113" s="154">
        <v>0.784253651585322</v>
      </c>
      <c r="W113" s="154">
        <v>0.821651022019475</v>
      </c>
      <c r="X113" s="155">
        <v>0.814972814721874</v>
      </c>
      <c r="Y113" s="155">
        <v>0.850906239107703</v>
      </c>
      <c r="Z113" s="173">
        <v>0.00667820729760171</v>
      </c>
      <c r="AA113" s="151">
        <v>75825</v>
      </c>
      <c r="AB113" s="151">
        <v>61948</v>
      </c>
      <c r="AC113" s="151">
        <v>69380</v>
      </c>
      <c r="AD113" s="151">
        <v>54949</v>
      </c>
      <c r="AE113" s="155">
        <v>0.816986482030992</v>
      </c>
      <c r="AF113" s="155">
        <v>0.792000576535025</v>
      </c>
      <c r="AG113" s="173">
        <v>0.0249859054959679</v>
      </c>
      <c r="AH113" s="159"/>
      <c r="AI113" s="161"/>
    </row>
    <row r="114" spans="1:35">
      <c r="A114" s="175" t="s">
        <v>24</v>
      </c>
      <c r="B114" s="171" t="s">
        <v>1781</v>
      </c>
      <c r="C114" s="171" t="s">
        <v>94</v>
      </c>
      <c r="D114" s="150">
        <v>5040</v>
      </c>
      <c r="E114" s="150">
        <v>4960</v>
      </c>
      <c r="F114" s="150">
        <v>4506</v>
      </c>
      <c r="G114" s="151">
        <v>5797</v>
      </c>
      <c r="H114" s="151">
        <v>5670</v>
      </c>
      <c r="I114" s="151">
        <v>5187</v>
      </c>
      <c r="J114" s="151">
        <v>4797</v>
      </c>
      <c r="K114" s="151">
        <v>4731</v>
      </c>
      <c r="L114" s="151">
        <v>4375</v>
      </c>
      <c r="M114" s="154">
        <v>0.974798821074941</v>
      </c>
      <c r="N114" s="153">
        <v>117744</v>
      </c>
      <c r="O114" s="172">
        <v>0.9</v>
      </c>
      <c r="P114" s="154">
        <v>0.984126984126984</v>
      </c>
      <c r="Q114" s="154">
        <v>0.978092116612041</v>
      </c>
      <c r="R114" s="154">
        <v>0.986241400875547</v>
      </c>
      <c r="S114" s="173">
        <v>0.00603486751494331</v>
      </c>
      <c r="T114" s="153">
        <v>120788</v>
      </c>
      <c r="U114" s="153">
        <v>107036</v>
      </c>
      <c r="V114" s="154">
        <v>0.886147630559327</v>
      </c>
      <c r="W114" s="154">
        <v>0.894047619047619</v>
      </c>
      <c r="X114" s="155">
        <v>0.894773158530274</v>
      </c>
      <c r="Y114" s="155">
        <v>0.912028351052741</v>
      </c>
      <c r="Z114" s="173">
        <v>-0.000725539482655191</v>
      </c>
      <c r="AA114" s="151">
        <v>34249</v>
      </c>
      <c r="AB114" s="151">
        <v>30507</v>
      </c>
      <c r="AC114" s="151">
        <v>36241</v>
      </c>
      <c r="AD114" s="151">
        <v>32073</v>
      </c>
      <c r="AE114" s="155">
        <v>0.890741335513446</v>
      </c>
      <c r="AF114" s="155">
        <v>0.884992135978588</v>
      </c>
      <c r="AG114" s="173">
        <v>0.00574919953485786</v>
      </c>
      <c r="AH114" s="159"/>
      <c r="AI114" s="161"/>
    </row>
    <row r="115" spans="1:35">
      <c r="A115" s="175" t="s">
        <v>24</v>
      </c>
      <c r="B115" s="171" t="s">
        <v>1781</v>
      </c>
      <c r="C115" s="171" t="s">
        <v>97</v>
      </c>
      <c r="D115" s="150">
        <v>4484</v>
      </c>
      <c r="E115" s="150">
        <v>4461</v>
      </c>
      <c r="F115" s="150">
        <v>3891</v>
      </c>
      <c r="G115" s="151">
        <v>5212</v>
      </c>
      <c r="H115" s="151">
        <v>5197</v>
      </c>
      <c r="I115" s="151">
        <v>4647</v>
      </c>
      <c r="J115" s="151">
        <v>4352</v>
      </c>
      <c r="K115" s="151">
        <v>4343</v>
      </c>
      <c r="L115" s="151">
        <v>3973</v>
      </c>
      <c r="M115" s="154">
        <v>0.990967952554546</v>
      </c>
      <c r="N115" s="153">
        <v>109278</v>
      </c>
      <c r="O115" s="172">
        <v>0.9</v>
      </c>
      <c r="P115" s="154">
        <v>0.994870651204282</v>
      </c>
      <c r="Q115" s="154">
        <v>0.99712202609363</v>
      </c>
      <c r="R115" s="154">
        <v>0.997931985294118</v>
      </c>
      <c r="S115" s="173">
        <v>-0.00225137488934823</v>
      </c>
      <c r="T115" s="153">
        <v>110274</v>
      </c>
      <c r="U115" s="153">
        <v>96159</v>
      </c>
      <c r="V115" s="154">
        <v>0.872000652919092</v>
      </c>
      <c r="W115" s="154">
        <v>0.867752007136485</v>
      </c>
      <c r="X115" s="155">
        <v>0.8915963161934</v>
      </c>
      <c r="Y115" s="155">
        <v>0.912913602941177</v>
      </c>
      <c r="Z115" s="173">
        <v>-0.0238443090569146</v>
      </c>
      <c r="AA115" s="151">
        <v>30290</v>
      </c>
      <c r="AB115" s="151">
        <v>26816</v>
      </c>
      <c r="AC115" s="151">
        <v>32769</v>
      </c>
      <c r="AD115" s="151">
        <v>28428</v>
      </c>
      <c r="AE115" s="155">
        <v>0.885308682733575</v>
      </c>
      <c r="AF115" s="155">
        <v>0.867527236107297</v>
      </c>
      <c r="AG115" s="173">
        <v>0.0177814466262789</v>
      </c>
      <c r="AH115" s="159"/>
      <c r="AI115" s="161"/>
    </row>
    <row r="116" spans="1:35">
      <c r="A116" s="175" t="s">
        <v>99</v>
      </c>
      <c r="B116" s="195" t="s">
        <v>1784</v>
      </c>
      <c r="C116" s="195" t="s">
        <v>101</v>
      </c>
      <c r="D116" s="150">
        <v>3851</v>
      </c>
      <c r="E116" s="150">
        <v>3693</v>
      </c>
      <c r="F116" s="150">
        <v>3388</v>
      </c>
      <c r="G116" s="151">
        <v>4605</v>
      </c>
      <c r="H116" s="151">
        <v>4431</v>
      </c>
      <c r="I116" s="151">
        <v>4170</v>
      </c>
      <c r="J116" s="151">
        <v>2274</v>
      </c>
      <c r="K116" s="151">
        <v>2230</v>
      </c>
      <c r="L116" s="151">
        <v>2081</v>
      </c>
      <c r="M116" s="154">
        <v>0.965765254217238</v>
      </c>
      <c r="N116" s="153">
        <v>81640</v>
      </c>
      <c r="O116" s="172">
        <v>0.9</v>
      </c>
      <c r="P116" s="154">
        <v>0.958971695663464</v>
      </c>
      <c r="Q116" s="154">
        <v>0.962214983713355</v>
      </c>
      <c r="R116" s="154">
        <v>0.980650835532102</v>
      </c>
      <c r="S116" s="173">
        <v>-0.00324328804989094</v>
      </c>
      <c r="T116" s="153">
        <v>84534</v>
      </c>
      <c r="U116" s="153">
        <v>75163</v>
      </c>
      <c r="V116" s="154">
        <v>0.889145196015804</v>
      </c>
      <c r="W116" s="154">
        <v>0.879771487925214</v>
      </c>
      <c r="X116" s="155">
        <v>0.905537459283388</v>
      </c>
      <c r="Y116" s="155">
        <v>0.915127528583993</v>
      </c>
      <c r="Z116" s="173">
        <v>-0.0257659713581734</v>
      </c>
      <c r="AA116" s="151">
        <v>22936</v>
      </c>
      <c r="AB116" s="151">
        <v>20710</v>
      </c>
      <c r="AC116" s="151">
        <v>24956</v>
      </c>
      <c r="AD116" s="151">
        <v>22397</v>
      </c>
      <c r="AE116" s="155">
        <v>0.902947331705616</v>
      </c>
      <c r="AF116" s="155">
        <v>0.897459528770636</v>
      </c>
      <c r="AG116" s="173">
        <v>0.0054878029349793</v>
      </c>
    </row>
    <row r="117" spans="1:35">
      <c r="A117" s="175" t="s">
        <v>99</v>
      </c>
      <c r="B117" s="195" t="s">
        <v>1784</v>
      </c>
      <c r="C117" s="195" t="s">
        <v>102</v>
      </c>
      <c r="D117" s="150">
        <v>3217</v>
      </c>
      <c r="E117" s="150">
        <v>3046</v>
      </c>
      <c r="F117" s="150">
        <v>2848</v>
      </c>
      <c r="G117" s="151">
        <v>3947</v>
      </c>
      <c r="H117" s="151">
        <v>3627</v>
      </c>
      <c r="I117" s="151">
        <v>3420</v>
      </c>
      <c r="J117" s="151">
        <v>1915</v>
      </c>
      <c r="K117" s="151">
        <v>1820</v>
      </c>
      <c r="L117" s="151">
        <v>1702</v>
      </c>
      <c r="M117" s="154">
        <v>0.942073734686037</v>
      </c>
      <c r="N117" s="153">
        <v>66208</v>
      </c>
      <c r="O117" s="172">
        <v>0.9</v>
      </c>
      <c r="P117" s="154">
        <v>0.946844886540255</v>
      </c>
      <c r="Q117" s="154">
        <v>0.918925766404864</v>
      </c>
      <c r="R117" s="154">
        <v>0.950391644908616</v>
      </c>
      <c r="S117" s="173">
        <v>0.0279191201353904</v>
      </c>
      <c r="T117" s="153">
        <v>70279</v>
      </c>
      <c r="U117" s="153">
        <v>61631</v>
      </c>
      <c r="V117" s="154">
        <v>0.876947594587288</v>
      </c>
      <c r="W117" s="154">
        <v>0.885296860428971</v>
      </c>
      <c r="X117" s="155">
        <v>0.866480871548011</v>
      </c>
      <c r="Y117" s="155">
        <v>0.888772845953003</v>
      </c>
      <c r="Z117" s="173">
        <v>0.0188159888809599</v>
      </c>
      <c r="AA117" s="151">
        <v>18871</v>
      </c>
      <c r="AB117" s="151">
        <v>16765</v>
      </c>
      <c r="AC117" s="151">
        <v>21127</v>
      </c>
      <c r="AD117" s="151">
        <v>18377</v>
      </c>
      <c r="AE117" s="155">
        <v>0.888400190768905</v>
      </c>
      <c r="AF117" s="155">
        <v>0.869834808538837</v>
      </c>
      <c r="AG117" s="173">
        <v>0.0185653822300681</v>
      </c>
    </row>
    <row r="118" spans="1:35">
      <c r="A118" s="175" t="s">
        <v>99</v>
      </c>
      <c r="B118" s="195" t="s">
        <v>1784</v>
      </c>
      <c r="C118" s="195" t="s">
        <v>103</v>
      </c>
      <c r="D118" s="150">
        <v>6491</v>
      </c>
      <c r="E118" s="150">
        <v>6322</v>
      </c>
      <c r="F118" s="150">
        <v>5178</v>
      </c>
      <c r="G118" s="151">
        <v>7713</v>
      </c>
      <c r="H118" s="151">
        <v>7533</v>
      </c>
      <c r="I118" s="151">
        <v>6205</v>
      </c>
      <c r="J118" s="151">
        <v>3766</v>
      </c>
      <c r="K118" s="151">
        <v>3719</v>
      </c>
      <c r="L118" s="151">
        <v>3217</v>
      </c>
      <c r="M118" s="154">
        <v>0.914853720991189</v>
      </c>
      <c r="N118" s="153">
        <v>136122</v>
      </c>
      <c r="O118" s="172">
        <v>0.9</v>
      </c>
      <c r="P118" s="154">
        <v>0.973963950084733</v>
      </c>
      <c r="Q118" s="154">
        <v>0.976662777129522</v>
      </c>
      <c r="R118" s="154">
        <v>0.987519915029209</v>
      </c>
      <c r="S118" s="173">
        <v>-0.00269882704478885</v>
      </c>
      <c r="T118" s="153">
        <v>148791</v>
      </c>
      <c r="U118" s="153">
        <v>121144</v>
      </c>
      <c r="V118" s="154">
        <v>0.814189030250486</v>
      </c>
      <c r="W118" s="154">
        <v>0.797719919889077</v>
      </c>
      <c r="X118" s="155">
        <v>0.804485932840659</v>
      </c>
      <c r="Y118" s="155">
        <v>0.854221986192246</v>
      </c>
      <c r="Z118" s="173">
        <v>-0.00676601295158141</v>
      </c>
      <c r="AA118" s="151">
        <v>38611</v>
      </c>
      <c r="AB118" s="151">
        <v>32122</v>
      </c>
      <c r="AC118" s="151">
        <v>45070</v>
      </c>
      <c r="AD118" s="151">
        <v>35836</v>
      </c>
      <c r="AE118" s="155">
        <v>0.831939084716791</v>
      </c>
      <c r="AF118" s="155">
        <v>0.795118704237852</v>
      </c>
      <c r="AG118" s="173">
        <v>0.0368203804789383</v>
      </c>
    </row>
    <row r="119" spans="1:35">
      <c r="A119" s="175" t="s">
        <v>99</v>
      </c>
      <c r="B119" s="195" t="s">
        <v>1784</v>
      </c>
      <c r="C119" s="195" t="s">
        <v>104</v>
      </c>
      <c r="D119" s="150">
        <v>8119</v>
      </c>
      <c r="E119" s="150">
        <v>7131</v>
      </c>
      <c r="F119" s="150">
        <v>6667</v>
      </c>
      <c r="G119" s="151">
        <v>9812</v>
      </c>
      <c r="H119" s="151">
        <v>7144</v>
      </c>
      <c r="I119" s="151">
        <v>8267</v>
      </c>
      <c r="J119" s="151">
        <v>4775</v>
      </c>
      <c r="K119" s="151">
        <v>4394</v>
      </c>
      <c r="L119" s="151">
        <v>4211</v>
      </c>
      <c r="M119" s="154">
        <v>0.777784056554195</v>
      </c>
      <c r="N119" s="153">
        <v>137639</v>
      </c>
      <c r="O119" s="172">
        <v>0.9</v>
      </c>
      <c r="P119" s="154">
        <v>0.878310136716344</v>
      </c>
      <c r="Q119" s="154">
        <v>0.728088055442316</v>
      </c>
      <c r="R119" s="154">
        <v>0.92020942408377</v>
      </c>
      <c r="S119" s="173">
        <v>0.150222081274029</v>
      </c>
      <c r="T119" s="153">
        <v>176963</v>
      </c>
      <c r="U119" s="153">
        <v>147181</v>
      </c>
      <c r="V119" s="154">
        <v>0.831704932669541</v>
      </c>
      <c r="W119" s="154">
        <v>0.821160241409041</v>
      </c>
      <c r="X119" s="155">
        <v>0.842539747248267</v>
      </c>
      <c r="Y119" s="155">
        <v>0.881884816753927</v>
      </c>
      <c r="Z119" s="173">
        <v>-0.0213795058392269</v>
      </c>
      <c r="AA119" s="151">
        <v>47613</v>
      </c>
      <c r="AB119" s="151">
        <v>40814</v>
      </c>
      <c r="AC119" s="151">
        <v>52454</v>
      </c>
      <c r="AD119" s="151">
        <v>44026</v>
      </c>
      <c r="AE119" s="155">
        <v>0.857202864763825</v>
      </c>
      <c r="AF119" s="155">
        <v>0.839325885537805</v>
      </c>
      <c r="AG119" s="173">
        <v>0.0178769792260205</v>
      </c>
    </row>
    <row r="120" spans="1:35">
      <c r="A120" s="175" t="s">
        <v>99</v>
      </c>
      <c r="B120" s="195" t="s">
        <v>1784</v>
      </c>
      <c r="C120" s="195" t="s">
        <v>105</v>
      </c>
      <c r="D120" s="150">
        <v>5198</v>
      </c>
      <c r="E120" s="150">
        <v>4771</v>
      </c>
      <c r="F120" s="150">
        <v>4372</v>
      </c>
      <c r="G120" s="151">
        <v>6185</v>
      </c>
      <c r="H120" s="151">
        <v>5374</v>
      </c>
      <c r="I120" s="151">
        <v>5199</v>
      </c>
      <c r="J120" s="151">
        <v>2880</v>
      </c>
      <c r="K120" s="151">
        <v>2601</v>
      </c>
      <c r="L120" s="151">
        <v>2448</v>
      </c>
      <c r="M120" s="154">
        <v>0.890698772426818</v>
      </c>
      <c r="N120" s="153">
        <v>105644</v>
      </c>
      <c r="O120" s="172">
        <v>0.9</v>
      </c>
      <c r="P120" s="154">
        <v>0.917853020392459</v>
      </c>
      <c r="Q120" s="154">
        <v>0.868876313662086</v>
      </c>
      <c r="R120" s="154">
        <v>0.903125</v>
      </c>
      <c r="S120" s="173">
        <v>0.0489767067303729</v>
      </c>
      <c r="T120" s="153">
        <v>118608</v>
      </c>
      <c r="U120" s="153">
        <v>100257</v>
      </c>
      <c r="V120" s="154">
        <v>0.845280250910563</v>
      </c>
      <c r="W120" s="154">
        <v>0.841092727972297</v>
      </c>
      <c r="X120" s="155">
        <v>0.840582053354891</v>
      </c>
      <c r="Y120" s="155">
        <v>0.85</v>
      </c>
      <c r="Z120" s="173">
        <v>0.00051067461740617</v>
      </c>
      <c r="AA120" s="151">
        <v>30916</v>
      </c>
      <c r="AB120" s="151">
        <v>26073</v>
      </c>
      <c r="AC120" s="151">
        <v>35751</v>
      </c>
      <c r="AD120" s="151">
        <v>30183</v>
      </c>
      <c r="AE120" s="155">
        <v>0.843349721826886</v>
      </c>
      <c r="AF120" s="155">
        <v>0.844256104724343</v>
      </c>
      <c r="AG120" s="173">
        <v>-0.000906382897457703</v>
      </c>
    </row>
    <row r="121" spans="1:35">
      <c r="A121" s="175" t="s">
        <v>99</v>
      </c>
      <c r="B121" s="195" t="s">
        <v>1784</v>
      </c>
      <c r="C121" s="195" t="s">
        <v>106</v>
      </c>
      <c r="D121" s="150">
        <v>0</v>
      </c>
      <c r="E121" s="150">
        <v>0</v>
      </c>
      <c r="F121" s="150">
        <v>0</v>
      </c>
      <c r="G121" s="151">
        <v>0</v>
      </c>
      <c r="H121" s="151">
        <v>0</v>
      </c>
      <c r="I121" s="151">
        <v>0</v>
      </c>
      <c r="J121" s="151">
        <v>0</v>
      </c>
      <c r="K121" s="151">
        <v>0</v>
      </c>
      <c r="L121" s="151">
        <v>0</v>
      </c>
      <c r="M121" s="154">
        <v>0.571428571428571</v>
      </c>
      <c r="N121" s="153">
        <v>4</v>
      </c>
      <c r="O121" s="172">
        <v>0.9</v>
      </c>
      <c r="P121" s="154">
        <v>0</v>
      </c>
      <c r="Q121" s="154">
        <v>0</v>
      </c>
      <c r="R121" s="154">
        <v>0</v>
      </c>
      <c r="S121" s="173">
        <v>0</v>
      </c>
      <c r="T121" s="153">
        <v>7</v>
      </c>
      <c r="U121" s="153">
        <v>3</v>
      </c>
      <c r="V121" s="154">
        <v>0.428571428571429</v>
      </c>
      <c r="W121" s="154">
        <v>0</v>
      </c>
      <c r="X121" s="155">
        <v>0</v>
      </c>
      <c r="Y121" s="155">
        <v>0</v>
      </c>
      <c r="Z121" s="173">
        <v>0</v>
      </c>
      <c r="AA121" s="151">
        <v>3</v>
      </c>
      <c r="AB121" s="151">
        <v>1</v>
      </c>
      <c r="AC121" s="151">
        <v>2</v>
      </c>
      <c r="AD121" s="151">
        <v>1</v>
      </c>
      <c r="AE121" s="155">
        <v>0.333333333333333</v>
      </c>
      <c r="AF121" s="155">
        <v>0.5</v>
      </c>
      <c r="AG121" s="173">
        <v>-0.166666666666667</v>
      </c>
    </row>
    <row r="122" spans="1:35">
      <c r="A122" s="175" t="s">
        <v>99</v>
      </c>
      <c r="B122" s="195" t="s">
        <v>1784</v>
      </c>
      <c r="C122" s="195" t="s">
        <v>107</v>
      </c>
      <c r="D122" s="150">
        <v>4130</v>
      </c>
      <c r="E122" s="150">
        <v>3902</v>
      </c>
      <c r="F122" s="150">
        <v>3580</v>
      </c>
      <c r="G122" s="151">
        <v>4776</v>
      </c>
      <c r="H122" s="151">
        <v>4595</v>
      </c>
      <c r="I122" s="151">
        <v>4120</v>
      </c>
      <c r="J122" s="151">
        <v>2371</v>
      </c>
      <c r="K122" s="151">
        <v>2262</v>
      </c>
      <c r="L122" s="151">
        <v>2160</v>
      </c>
      <c r="M122" s="154">
        <v>0.933732034339732</v>
      </c>
      <c r="N122" s="153">
        <v>87120</v>
      </c>
      <c r="O122" s="172">
        <v>0.9</v>
      </c>
      <c r="P122" s="154">
        <v>0.944794188861986</v>
      </c>
      <c r="Q122" s="154">
        <v>0.962102177554439</v>
      </c>
      <c r="R122" s="154">
        <v>0.954027836355968</v>
      </c>
      <c r="S122" s="173">
        <v>-0.0173079886924533</v>
      </c>
      <c r="T122" s="153">
        <v>93303</v>
      </c>
      <c r="U122" s="153">
        <v>80967</v>
      </c>
      <c r="V122" s="154">
        <v>0.86778560174914</v>
      </c>
      <c r="W122" s="154">
        <v>0.86682808716707</v>
      </c>
      <c r="X122" s="155">
        <v>0.862646566164154</v>
      </c>
      <c r="Y122" s="155">
        <v>0.911008013496415</v>
      </c>
      <c r="Z122" s="173">
        <v>0.00418152100291613</v>
      </c>
      <c r="AA122" s="151">
        <v>24488</v>
      </c>
      <c r="AB122" s="151">
        <v>21484</v>
      </c>
      <c r="AC122" s="151">
        <v>28050</v>
      </c>
      <c r="AD122" s="151">
        <v>24269</v>
      </c>
      <c r="AE122" s="155">
        <v>0.877327670695851</v>
      </c>
      <c r="AF122" s="155">
        <v>0.865204991087344</v>
      </c>
      <c r="AG122" s="173">
        <v>0.012122679608507</v>
      </c>
    </row>
    <row r="123" spans="1:35">
      <c r="A123" s="175" t="s">
        <v>99</v>
      </c>
      <c r="B123" s="195" t="s">
        <v>1784</v>
      </c>
      <c r="C123" s="195" t="s">
        <v>108</v>
      </c>
      <c r="D123" s="150">
        <v>2</v>
      </c>
      <c r="E123" s="150">
        <v>0</v>
      </c>
      <c r="F123" s="150">
        <v>0</v>
      </c>
      <c r="G123" s="151">
        <v>0</v>
      </c>
      <c r="H123" s="151">
        <v>0</v>
      </c>
      <c r="I123" s="151">
        <v>0</v>
      </c>
      <c r="J123" s="151">
        <v>0</v>
      </c>
      <c r="K123" s="151">
        <v>0</v>
      </c>
      <c r="L123" s="151">
        <v>0</v>
      </c>
      <c r="M123" s="154">
        <v>0.72972972972973</v>
      </c>
      <c r="N123" s="153">
        <v>27</v>
      </c>
      <c r="O123" s="172">
        <v>0.9</v>
      </c>
      <c r="P123" s="154">
        <v>0</v>
      </c>
      <c r="Q123" s="154">
        <v>0</v>
      </c>
      <c r="R123" s="154">
        <v>0</v>
      </c>
      <c r="S123" s="173">
        <v>0</v>
      </c>
      <c r="T123" s="153">
        <v>37</v>
      </c>
      <c r="U123" s="153">
        <v>26</v>
      </c>
      <c r="V123" s="154">
        <v>0.702702702702703</v>
      </c>
      <c r="W123" s="154">
        <v>0</v>
      </c>
      <c r="X123" s="155">
        <v>0</v>
      </c>
      <c r="Y123" s="155">
        <v>0</v>
      </c>
      <c r="Z123" s="173">
        <v>0</v>
      </c>
      <c r="AA123" s="151">
        <v>6</v>
      </c>
      <c r="AB123" s="151">
        <v>3</v>
      </c>
      <c r="AC123" s="151">
        <v>8</v>
      </c>
      <c r="AD123" s="151">
        <v>4</v>
      </c>
      <c r="AE123" s="155">
        <v>0.5</v>
      </c>
      <c r="AF123" s="155">
        <v>0.5</v>
      </c>
      <c r="AG123" s="173">
        <v>0</v>
      </c>
    </row>
    <row r="124" spans="1:35">
      <c r="A124" s="175" t="s">
        <v>99</v>
      </c>
      <c r="B124" s="195" t="s">
        <v>1784</v>
      </c>
      <c r="C124" s="195" t="s">
        <v>109</v>
      </c>
      <c r="D124" s="150">
        <v>2692</v>
      </c>
      <c r="E124" s="150">
        <v>2478</v>
      </c>
      <c r="F124" s="150">
        <v>2412</v>
      </c>
      <c r="G124" s="151">
        <v>3092</v>
      </c>
      <c r="H124" s="151">
        <v>2896</v>
      </c>
      <c r="I124" s="151">
        <v>2821</v>
      </c>
      <c r="J124" s="151">
        <v>1534</v>
      </c>
      <c r="K124" s="151">
        <v>1424</v>
      </c>
      <c r="L124" s="151">
        <v>1398</v>
      </c>
      <c r="M124" s="154">
        <v>0.924644832535114</v>
      </c>
      <c r="N124" s="153">
        <v>57340</v>
      </c>
      <c r="O124" s="172">
        <v>0.9</v>
      </c>
      <c r="P124" s="154">
        <v>0.920505200594354</v>
      </c>
      <c r="Q124" s="154">
        <v>0.936610608020699</v>
      </c>
      <c r="R124" s="154">
        <v>0.928292046936115</v>
      </c>
      <c r="S124" s="173">
        <v>-0.016105407426345</v>
      </c>
      <c r="T124" s="153">
        <v>62013</v>
      </c>
      <c r="U124" s="153">
        <v>55656</v>
      </c>
      <c r="V124" s="154">
        <v>0.897489236127909</v>
      </c>
      <c r="W124" s="154">
        <v>0.895988112927192</v>
      </c>
      <c r="X124" s="155">
        <v>0.91235446313066</v>
      </c>
      <c r="Y124" s="155">
        <v>0.911342894393742</v>
      </c>
      <c r="Z124" s="173">
        <v>-0.0163663502034681</v>
      </c>
      <c r="AA124" s="151">
        <v>15921</v>
      </c>
      <c r="AB124" s="151">
        <v>14428</v>
      </c>
      <c r="AC124" s="151">
        <v>18710</v>
      </c>
      <c r="AD124" s="151">
        <v>16636</v>
      </c>
      <c r="AE124" s="155">
        <v>0.906224483386722</v>
      </c>
      <c r="AF124" s="155">
        <v>0.88915018706574</v>
      </c>
      <c r="AG124" s="173">
        <v>0.0170742963209817</v>
      </c>
    </row>
    <row r="125" spans="1:35">
      <c r="A125" s="175" t="s">
        <v>99</v>
      </c>
      <c r="B125" s="195" t="s">
        <v>1784</v>
      </c>
      <c r="C125" s="195" t="s">
        <v>110</v>
      </c>
      <c r="D125" s="150">
        <v>7</v>
      </c>
      <c r="E125" s="150">
        <v>3</v>
      </c>
      <c r="F125" s="150">
        <v>1</v>
      </c>
      <c r="G125" s="151">
        <v>2</v>
      </c>
      <c r="H125" s="151">
        <v>2</v>
      </c>
      <c r="I125" s="151">
        <v>0</v>
      </c>
      <c r="J125" s="151">
        <v>7</v>
      </c>
      <c r="K125" s="151">
        <v>3</v>
      </c>
      <c r="L125" s="151">
        <v>1</v>
      </c>
      <c r="M125" s="154">
        <v>0.533333333333333</v>
      </c>
      <c r="N125" s="153">
        <v>32</v>
      </c>
      <c r="O125" s="172">
        <v>0.9</v>
      </c>
      <c r="P125" s="154">
        <v>0.428571428571429</v>
      </c>
      <c r="Q125" s="154">
        <v>1</v>
      </c>
      <c r="R125" s="154">
        <v>0.428571428571429</v>
      </c>
      <c r="S125" s="173">
        <v>-0.571428571428571</v>
      </c>
      <c r="T125" s="153">
        <v>60</v>
      </c>
      <c r="U125" s="153">
        <v>10</v>
      </c>
      <c r="V125" s="154">
        <v>0.166666666666667</v>
      </c>
      <c r="W125" s="154">
        <v>0.142857142857143</v>
      </c>
      <c r="X125" s="155">
        <v>0</v>
      </c>
      <c r="Y125" s="155">
        <v>0.142857142857143</v>
      </c>
      <c r="Z125" s="173">
        <v>0.142857142857143</v>
      </c>
      <c r="AA125" s="151">
        <v>30</v>
      </c>
      <c r="AB125" s="151">
        <v>4</v>
      </c>
      <c r="AC125" s="151">
        <v>26</v>
      </c>
      <c r="AD125" s="151">
        <v>3</v>
      </c>
      <c r="AE125" s="155">
        <v>0.133333333333333</v>
      </c>
      <c r="AF125" s="155">
        <v>0.115384615384615</v>
      </c>
      <c r="AG125" s="173">
        <v>0.0179487179487179</v>
      </c>
    </row>
    <row r="126" spans="1:35">
      <c r="A126" s="175" t="s">
        <v>99</v>
      </c>
      <c r="B126" s="195" t="s">
        <v>1784</v>
      </c>
      <c r="C126" s="195" t="s">
        <v>111</v>
      </c>
      <c r="D126" s="150">
        <v>3</v>
      </c>
      <c r="E126" s="150">
        <v>1</v>
      </c>
      <c r="F126" s="150">
        <v>0</v>
      </c>
      <c r="G126" s="151">
        <v>4</v>
      </c>
      <c r="H126" s="151">
        <v>0</v>
      </c>
      <c r="I126" s="151">
        <v>0</v>
      </c>
      <c r="J126" s="151">
        <v>0</v>
      </c>
      <c r="K126" s="151">
        <v>0</v>
      </c>
      <c r="L126" s="151">
        <v>0</v>
      </c>
      <c r="M126" s="154">
        <v>0.526315789473684</v>
      </c>
      <c r="N126" s="153">
        <v>20</v>
      </c>
      <c r="O126" s="172">
        <v>0.9</v>
      </c>
      <c r="P126" s="154">
        <v>0.333333333333333</v>
      </c>
      <c r="Q126" s="154">
        <v>0</v>
      </c>
      <c r="R126" s="154">
        <v>0</v>
      </c>
      <c r="S126" s="173">
        <v>0.333333333333333</v>
      </c>
      <c r="T126" s="153">
        <v>38</v>
      </c>
      <c r="U126" s="153">
        <v>16</v>
      </c>
      <c r="V126" s="154">
        <v>0.421052631578947</v>
      </c>
      <c r="W126" s="154">
        <v>0</v>
      </c>
      <c r="X126" s="155">
        <v>0</v>
      </c>
      <c r="Y126" s="155">
        <v>0</v>
      </c>
      <c r="Z126" s="173">
        <v>0</v>
      </c>
      <c r="AA126" s="151">
        <v>13</v>
      </c>
      <c r="AB126" s="151">
        <v>1</v>
      </c>
      <c r="AC126" s="151">
        <v>11</v>
      </c>
      <c r="AD126" s="151">
        <v>7</v>
      </c>
      <c r="AE126" s="155">
        <v>0.0769230769230769</v>
      </c>
      <c r="AF126" s="155">
        <v>0.636363636363636</v>
      </c>
      <c r="AG126" s="173">
        <v>-0.559440559440559</v>
      </c>
    </row>
    <row r="127" spans="1:35">
      <c r="A127" s="175" t="s">
        <v>99</v>
      </c>
      <c r="B127" s="195" t="s">
        <v>1784</v>
      </c>
      <c r="C127" s="195" t="s">
        <v>112</v>
      </c>
      <c r="D127" s="150">
        <v>3834</v>
      </c>
      <c r="E127" s="150">
        <v>3739</v>
      </c>
      <c r="F127" s="150">
        <v>3446</v>
      </c>
      <c r="G127" s="151">
        <v>4813</v>
      </c>
      <c r="H127" s="151">
        <v>4713</v>
      </c>
      <c r="I127" s="151">
        <v>4237</v>
      </c>
      <c r="J127" s="151">
        <v>2342</v>
      </c>
      <c r="K127" s="151">
        <v>2297</v>
      </c>
      <c r="L127" s="151">
        <v>2110</v>
      </c>
      <c r="M127" s="154">
        <v>0.95834739375942</v>
      </c>
      <c r="N127" s="153">
        <v>85199</v>
      </c>
      <c r="O127" s="172">
        <v>0.9</v>
      </c>
      <c r="P127" s="154">
        <v>0.975221700573813</v>
      </c>
      <c r="Q127" s="154">
        <v>0.979222937876584</v>
      </c>
      <c r="R127" s="154">
        <v>0.980785653287788</v>
      </c>
      <c r="S127" s="173">
        <v>-0.00400123730277091</v>
      </c>
      <c r="T127" s="153">
        <v>88902</v>
      </c>
      <c r="U127" s="153">
        <v>75567</v>
      </c>
      <c r="V127" s="154">
        <v>0.850003374502261</v>
      </c>
      <c r="W127" s="154">
        <v>0.898800208659364</v>
      </c>
      <c r="X127" s="155">
        <v>0.880324122169125</v>
      </c>
      <c r="Y127" s="155">
        <v>0.900939368061486</v>
      </c>
      <c r="Z127" s="173">
        <v>0.0184760864902384</v>
      </c>
      <c r="AA127" s="151">
        <v>23308</v>
      </c>
      <c r="AB127" s="151">
        <v>20700</v>
      </c>
      <c r="AC127" s="151">
        <v>26434</v>
      </c>
      <c r="AD127" s="151">
        <v>21873</v>
      </c>
      <c r="AE127" s="155">
        <v>0.888107087695212</v>
      </c>
      <c r="AF127" s="155">
        <v>0.827457062873572</v>
      </c>
      <c r="AG127" s="173">
        <v>0.0606500248216401</v>
      </c>
    </row>
    <row r="128" spans="1:35">
      <c r="A128" s="175" t="s">
        <v>99</v>
      </c>
      <c r="B128" s="195" t="s">
        <v>1784</v>
      </c>
      <c r="C128" s="195" t="s">
        <v>113</v>
      </c>
      <c r="D128" s="150">
        <v>5</v>
      </c>
      <c r="E128" s="150">
        <v>0</v>
      </c>
      <c r="F128" s="150">
        <v>0</v>
      </c>
      <c r="G128" s="151">
        <v>0</v>
      </c>
      <c r="H128" s="151">
        <v>0</v>
      </c>
      <c r="I128" s="151">
        <v>0</v>
      </c>
      <c r="J128" s="151">
        <v>1</v>
      </c>
      <c r="K128" s="151">
        <v>1</v>
      </c>
      <c r="L128" s="151">
        <v>1</v>
      </c>
      <c r="M128" s="154">
        <v>0.285714285714286</v>
      </c>
      <c r="N128" s="153">
        <v>10</v>
      </c>
      <c r="O128" s="172">
        <v>0.9</v>
      </c>
      <c r="P128" s="154">
        <v>0</v>
      </c>
      <c r="Q128" s="154">
        <v>0</v>
      </c>
      <c r="R128" s="154">
        <v>1</v>
      </c>
      <c r="S128" s="173">
        <v>0</v>
      </c>
      <c r="T128" s="153">
        <v>35</v>
      </c>
      <c r="U128" s="153">
        <v>23</v>
      </c>
      <c r="V128" s="154">
        <v>0.657142857142857</v>
      </c>
      <c r="W128" s="154">
        <v>0</v>
      </c>
      <c r="X128" s="155">
        <v>0</v>
      </c>
      <c r="Y128" s="155">
        <v>1</v>
      </c>
      <c r="Z128" s="173">
        <v>0</v>
      </c>
      <c r="AA128" s="151">
        <v>7</v>
      </c>
      <c r="AB128" s="151">
        <v>2</v>
      </c>
      <c r="AC128" s="151">
        <v>5</v>
      </c>
      <c r="AD128" s="151">
        <v>3</v>
      </c>
      <c r="AE128" s="155">
        <v>0.285714285714286</v>
      </c>
      <c r="AF128" s="155">
        <v>0.6</v>
      </c>
      <c r="AG128" s="173">
        <v>-0.314285714285714</v>
      </c>
    </row>
    <row r="129" spans="1:33">
      <c r="A129" s="175" t="s">
        <v>99</v>
      </c>
      <c r="B129" s="195" t="s">
        <v>1784</v>
      </c>
      <c r="C129" s="195" t="s">
        <v>114</v>
      </c>
      <c r="D129" s="150">
        <v>3209</v>
      </c>
      <c r="E129" s="150">
        <v>3060</v>
      </c>
      <c r="F129" s="150">
        <v>2665</v>
      </c>
      <c r="G129" s="151">
        <v>3862</v>
      </c>
      <c r="H129" s="151">
        <v>3737</v>
      </c>
      <c r="I129" s="151">
        <v>3285</v>
      </c>
      <c r="J129" s="151">
        <v>1865</v>
      </c>
      <c r="K129" s="151">
        <v>1795</v>
      </c>
      <c r="L129" s="151">
        <v>1658</v>
      </c>
      <c r="M129" s="154">
        <v>0.953785800432057</v>
      </c>
      <c r="N129" s="153">
        <v>71966</v>
      </c>
      <c r="O129" s="172">
        <v>0.9</v>
      </c>
      <c r="P129" s="154">
        <v>0.953568089747585</v>
      </c>
      <c r="Q129" s="154">
        <v>0.967633350595546</v>
      </c>
      <c r="R129" s="154">
        <v>0.962466487935657</v>
      </c>
      <c r="S129" s="173">
        <v>-0.0140652608479614</v>
      </c>
      <c r="T129" s="153">
        <v>75453</v>
      </c>
      <c r="U129" s="153">
        <v>64856</v>
      </c>
      <c r="V129" s="154">
        <v>0.859554954740037</v>
      </c>
      <c r="W129" s="154">
        <v>0.830476784044874</v>
      </c>
      <c r="X129" s="155">
        <v>0.850595546349042</v>
      </c>
      <c r="Y129" s="155">
        <v>0.889008042895442</v>
      </c>
      <c r="Z129" s="173">
        <v>-0.0201187623041682</v>
      </c>
      <c r="AA129" s="151">
        <v>19725</v>
      </c>
      <c r="AB129" s="151">
        <v>17171</v>
      </c>
      <c r="AC129" s="151">
        <v>22944</v>
      </c>
      <c r="AD129" s="151">
        <v>19421</v>
      </c>
      <c r="AE129" s="155">
        <v>0.870519645120406</v>
      </c>
      <c r="AF129" s="155">
        <v>0.846452231520223</v>
      </c>
      <c r="AG129" s="173">
        <v>0.0240674136001824</v>
      </c>
    </row>
    <row r="130" spans="1:33">
      <c r="A130" s="175" t="s">
        <v>99</v>
      </c>
      <c r="B130" s="195" t="s">
        <v>1784</v>
      </c>
      <c r="C130" s="195" t="s">
        <v>115</v>
      </c>
      <c r="D130" s="150">
        <v>4199</v>
      </c>
      <c r="E130" s="150">
        <v>4100</v>
      </c>
      <c r="F130" s="150">
        <v>3802</v>
      </c>
      <c r="G130" s="151">
        <v>4961</v>
      </c>
      <c r="H130" s="151">
        <v>4701</v>
      </c>
      <c r="I130" s="151">
        <v>4452</v>
      </c>
      <c r="J130" s="151">
        <v>2408</v>
      </c>
      <c r="K130" s="151">
        <v>2369</v>
      </c>
      <c r="L130" s="151">
        <v>2228</v>
      </c>
      <c r="M130" s="154">
        <v>0.93849968606</v>
      </c>
      <c r="N130" s="153">
        <v>88188</v>
      </c>
      <c r="O130" s="172">
        <v>0.9</v>
      </c>
      <c r="P130" s="154">
        <v>0.976422957847106</v>
      </c>
      <c r="Q130" s="154">
        <v>0.947591211449305</v>
      </c>
      <c r="R130" s="154">
        <v>0.983803986710963</v>
      </c>
      <c r="S130" s="173">
        <v>0.0288317463978018</v>
      </c>
      <c r="T130" s="153">
        <v>93967</v>
      </c>
      <c r="U130" s="153">
        <v>85541</v>
      </c>
      <c r="V130" s="154">
        <v>0.910330222312088</v>
      </c>
      <c r="W130" s="154">
        <v>0.905453679447487</v>
      </c>
      <c r="X130" s="155">
        <v>0.897399717798831</v>
      </c>
      <c r="Y130" s="155">
        <v>0.925249169435216</v>
      </c>
      <c r="Z130" s="173">
        <v>0.00805396164865657</v>
      </c>
      <c r="AA130" s="151">
        <v>24633</v>
      </c>
      <c r="AB130" s="151">
        <v>22557</v>
      </c>
      <c r="AC130" s="151">
        <v>27744</v>
      </c>
      <c r="AD130" s="151">
        <v>25065</v>
      </c>
      <c r="AE130" s="155">
        <v>0.915722810863476</v>
      </c>
      <c r="AF130" s="155">
        <v>0.903438581314879</v>
      </c>
      <c r="AG130" s="173">
        <v>0.012284229548597</v>
      </c>
    </row>
    <row r="131" spans="1:33">
      <c r="A131" s="175" t="s">
        <v>99</v>
      </c>
      <c r="B131" s="195" t="s">
        <v>1784</v>
      </c>
      <c r="C131" s="195" t="s">
        <v>116</v>
      </c>
      <c r="D131" s="150">
        <v>3365</v>
      </c>
      <c r="E131" s="150">
        <v>3238</v>
      </c>
      <c r="F131" s="150">
        <v>3064</v>
      </c>
      <c r="G131" s="151">
        <v>3915</v>
      </c>
      <c r="H131" s="151">
        <v>3683</v>
      </c>
      <c r="I131" s="151">
        <v>3469</v>
      </c>
      <c r="J131" s="151">
        <v>2012</v>
      </c>
      <c r="K131" s="151">
        <v>1942</v>
      </c>
      <c r="L131" s="151">
        <v>1802</v>
      </c>
      <c r="M131" s="154">
        <v>0.929627843420947</v>
      </c>
      <c r="N131" s="153">
        <v>69393</v>
      </c>
      <c r="O131" s="172">
        <v>0.9</v>
      </c>
      <c r="P131" s="154">
        <v>0.962258543833581</v>
      </c>
      <c r="Q131" s="154">
        <v>0.940740740740741</v>
      </c>
      <c r="R131" s="154">
        <v>0.965208747514911</v>
      </c>
      <c r="S131" s="173">
        <v>0.0215178030928402</v>
      </c>
      <c r="T131" s="153">
        <v>74646</v>
      </c>
      <c r="U131" s="153">
        <v>66283</v>
      </c>
      <c r="V131" s="154">
        <v>0.88796452589556</v>
      </c>
      <c r="W131" s="154">
        <v>0.910549777117385</v>
      </c>
      <c r="X131" s="155">
        <v>0.886079182630907</v>
      </c>
      <c r="Y131" s="155">
        <v>0.895626242544732</v>
      </c>
      <c r="Z131" s="173">
        <v>0.024470594486478</v>
      </c>
      <c r="AA131" s="151">
        <v>19725</v>
      </c>
      <c r="AB131" s="151">
        <v>17787</v>
      </c>
      <c r="AC131" s="151">
        <v>22587</v>
      </c>
      <c r="AD131" s="151">
        <v>19985</v>
      </c>
      <c r="AE131" s="155">
        <v>0.901749049429658</v>
      </c>
      <c r="AF131" s="155">
        <v>0.884800991720901</v>
      </c>
      <c r="AG131" s="173">
        <v>0.0169480577087564</v>
      </c>
    </row>
    <row r="132" spans="1:33">
      <c r="A132" s="175" t="s">
        <v>99</v>
      </c>
      <c r="B132" s="195" t="s">
        <v>1785</v>
      </c>
      <c r="C132" s="195" t="s">
        <v>117</v>
      </c>
      <c r="D132" s="150">
        <v>8</v>
      </c>
      <c r="E132" s="150">
        <v>0</v>
      </c>
      <c r="F132" s="150">
        <v>8</v>
      </c>
      <c r="G132" s="151">
        <v>8</v>
      </c>
      <c r="H132" s="151">
        <v>0</v>
      </c>
      <c r="I132" s="151">
        <v>8</v>
      </c>
      <c r="J132" s="151">
        <v>20</v>
      </c>
      <c r="K132" s="151">
        <v>0</v>
      </c>
      <c r="L132" s="151">
        <v>20</v>
      </c>
      <c r="M132" s="154">
        <v>0.911132530120482</v>
      </c>
      <c r="N132" s="153">
        <v>18906</v>
      </c>
      <c r="O132" s="172">
        <v>0.9</v>
      </c>
      <c r="P132" s="154">
        <v>0</v>
      </c>
      <c r="Q132" s="154">
        <v>0</v>
      </c>
      <c r="R132" s="154">
        <v>0</v>
      </c>
      <c r="S132" s="173">
        <v>0</v>
      </c>
      <c r="T132" s="153">
        <v>20750</v>
      </c>
      <c r="U132" s="153">
        <v>17944</v>
      </c>
      <c r="V132" s="154">
        <v>0.864771084337349</v>
      </c>
      <c r="W132" s="154">
        <v>1</v>
      </c>
      <c r="X132" s="155">
        <v>1</v>
      </c>
      <c r="Y132" s="155">
        <v>1</v>
      </c>
      <c r="Z132" s="173">
        <v>0</v>
      </c>
      <c r="AA132" s="151">
        <v>128</v>
      </c>
      <c r="AB132" s="151">
        <v>126</v>
      </c>
      <c r="AC132" s="151">
        <v>367</v>
      </c>
      <c r="AD132" s="151">
        <v>362</v>
      </c>
      <c r="AE132" s="155">
        <v>0.984375</v>
      </c>
      <c r="AF132" s="155">
        <v>0.986376021798365</v>
      </c>
      <c r="AG132" s="173">
        <v>-0.00200102179836514</v>
      </c>
    </row>
    <row r="133" spans="1:33">
      <c r="A133" s="175" t="s">
        <v>99</v>
      </c>
      <c r="B133" s="195" t="s">
        <v>1785</v>
      </c>
      <c r="C133" s="195" t="s">
        <v>118</v>
      </c>
      <c r="D133" s="150">
        <v>0</v>
      </c>
      <c r="E133" s="150">
        <v>0</v>
      </c>
      <c r="F133" s="150">
        <v>0</v>
      </c>
      <c r="G133" s="151">
        <v>0</v>
      </c>
      <c r="H133" s="151">
        <v>0</v>
      </c>
      <c r="I133" s="151">
        <v>0</v>
      </c>
      <c r="J133" s="151">
        <v>0</v>
      </c>
      <c r="K133" s="151">
        <v>0</v>
      </c>
      <c r="L133" s="151">
        <v>0</v>
      </c>
      <c r="M133" s="154">
        <v>1</v>
      </c>
      <c r="N133" s="153">
        <v>1</v>
      </c>
      <c r="O133" s="172">
        <v>0.9</v>
      </c>
      <c r="P133" s="154">
        <v>0</v>
      </c>
      <c r="Q133" s="154">
        <v>0</v>
      </c>
      <c r="R133" s="154">
        <v>0</v>
      </c>
      <c r="S133" s="173">
        <v>0</v>
      </c>
      <c r="T133" s="153">
        <v>1</v>
      </c>
      <c r="U133" s="153">
        <v>1</v>
      </c>
      <c r="V133" s="154">
        <v>1</v>
      </c>
      <c r="W133" s="154">
        <v>0</v>
      </c>
      <c r="X133" s="155">
        <v>0</v>
      </c>
      <c r="Y133" s="155">
        <v>0</v>
      </c>
      <c r="Z133" s="173">
        <v>0</v>
      </c>
      <c r="AA133" s="151">
        <v>0</v>
      </c>
      <c r="AB133" s="151">
        <v>0</v>
      </c>
      <c r="AC133" s="151">
        <v>0</v>
      </c>
      <c r="AD133" s="151">
        <v>0</v>
      </c>
      <c r="AE133" s="155">
        <v>0</v>
      </c>
      <c r="AF133" s="155">
        <v>0</v>
      </c>
      <c r="AG133" s="173">
        <v>0</v>
      </c>
    </row>
    <row r="134" spans="1:33">
      <c r="A134" s="175" t="s">
        <v>99</v>
      </c>
      <c r="B134" s="195" t="s">
        <v>1785</v>
      </c>
      <c r="C134" s="195" t="s">
        <v>119</v>
      </c>
      <c r="D134" s="150">
        <v>3156</v>
      </c>
      <c r="E134" s="150">
        <v>2968</v>
      </c>
      <c r="F134" s="150">
        <v>2855</v>
      </c>
      <c r="G134" s="151">
        <v>4033</v>
      </c>
      <c r="H134" s="151">
        <v>3799</v>
      </c>
      <c r="I134" s="151">
        <v>3592</v>
      </c>
      <c r="J134" s="151">
        <v>3163</v>
      </c>
      <c r="K134" s="151">
        <v>3032</v>
      </c>
      <c r="L134" s="151">
        <v>2875</v>
      </c>
      <c r="M134" s="154">
        <v>0.914389639157741</v>
      </c>
      <c r="N134" s="153">
        <v>72651</v>
      </c>
      <c r="O134" s="172">
        <v>0.9</v>
      </c>
      <c r="P134" s="154">
        <v>0.9404309252218</v>
      </c>
      <c r="Q134" s="154">
        <v>0.94197867592363</v>
      </c>
      <c r="R134" s="154">
        <v>0.958583623142586</v>
      </c>
      <c r="S134" s="173">
        <v>-0.00154775070183033</v>
      </c>
      <c r="T134" s="153">
        <v>79453</v>
      </c>
      <c r="U134" s="153">
        <v>69078</v>
      </c>
      <c r="V134" s="154">
        <v>0.869419656904082</v>
      </c>
      <c r="W134" s="154">
        <v>0.904626108998733</v>
      </c>
      <c r="X134" s="155">
        <v>0.890652120009918</v>
      </c>
      <c r="Y134" s="155">
        <v>0.908947202023396</v>
      </c>
      <c r="Z134" s="173">
        <v>0.0139739889888143</v>
      </c>
      <c r="AA134" s="151">
        <v>21963</v>
      </c>
      <c r="AB134" s="151">
        <v>19464</v>
      </c>
      <c r="AC134" s="151">
        <v>22394</v>
      </c>
      <c r="AD134" s="151">
        <v>19408</v>
      </c>
      <c r="AE134" s="155">
        <v>0.886217729818331</v>
      </c>
      <c r="AF134" s="155">
        <v>0.866660712690899</v>
      </c>
      <c r="AG134" s="173">
        <v>0.0195570171274314</v>
      </c>
    </row>
    <row r="135" spans="1:33">
      <c r="A135" s="175" t="s">
        <v>99</v>
      </c>
      <c r="B135" s="195" t="s">
        <v>1785</v>
      </c>
      <c r="C135" s="195" t="s">
        <v>120</v>
      </c>
      <c r="D135" s="150">
        <v>3586</v>
      </c>
      <c r="E135" s="150">
        <v>3465</v>
      </c>
      <c r="F135" s="150">
        <v>3195</v>
      </c>
      <c r="G135" s="151">
        <v>4510</v>
      </c>
      <c r="H135" s="151">
        <v>4326</v>
      </c>
      <c r="I135" s="151">
        <v>3998</v>
      </c>
      <c r="J135" s="151">
        <v>3443</v>
      </c>
      <c r="K135" s="151">
        <v>3313</v>
      </c>
      <c r="L135" s="151">
        <v>3169</v>
      </c>
      <c r="M135" s="154">
        <v>0.914584985092294</v>
      </c>
      <c r="N135" s="153">
        <v>81902</v>
      </c>
      <c r="O135" s="172">
        <v>0.9</v>
      </c>
      <c r="P135" s="154">
        <v>0.966257668711656</v>
      </c>
      <c r="Q135" s="154">
        <v>0.95920177383592</v>
      </c>
      <c r="R135" s="154">
        <v>0.962242230612838</v>
      </c>
      <c r="S135" s="173">
        <v>0.00705589487573621</v>
      </c>
      <c r="T135" s="153">
        <v>89551</v>
      </c>
      <c r="U135" s="153">
        <v>77966</v>
      </c>
      <c r="V135" s="154">
        <v>0.870632377081216</v>
      </c>
      <c r="W135" s="154">
        <v>0.890964863357501</v>
      </c>
      <c r="X135" s="155">
        <v>0.886474501108647</v>
      </c>
      <c r="Y135" s="155">
        <v>0.920418239907058</v>
      </c>
      <c r="Z135" s="173">
        <v>0.00449036224885391</v>
      </c>
      <c r="AA135" s="151">
        <v>24632</v>
      </c>
      <c r="AB135" s="151">
        <v>21836</v>
      </c>
      <c r="AC135" s="151">
        <v>25824</v>
      </c>
      <c r="AD135" s="151">
        <v>22533</v>
      </c>
      <c r="AE135" s="155">
        <v>0.886489119844105</v>
      </c>
      <c r="AF135" s="155">
        <v>0.872560408921933</v>
      </c>
      <c r="AG135" s="173">
        <v>0.0139287109221722</v>
      </c>
    </row>
    <row r="136" spans="1:33">
      <c r="A136" s="175" t="s">
        <v>99</v>
      </c>
      <c r="B136" s="195" t="s">
        <v>1785</v>
      </c>
      <c r="C136" s="195" t="s">
        <v>121</v>
      </c>
      <c r="D136" s="150">
        <v>13</v>
      </c>
      <c r="E136" s="150">
        <v>0</v>
      </c>
      <c r="F136" s="150">
        <v>13</v>
      </c>
      <c r="G136" s="151">
        <v>14</v>
      </c>
      <c r="H136" s="151">
        <v>0</v>
      </c>
      <c r="I136" s="151">
        <v>14</v>
      </c>
      <c r="J136" s="151">
        <v>18</v>
      </c>
      <c r="K136" s="151">
        <v>0</v>
      </c>
      <c r="L136" s="151">
        <v>18</v>
      </c>
      <c r="M136" s="154">
        <v>0.944030961595713</v>
      </c>
      <c r="N136" s="153">
        <v>22197</v>
      </c>
      <c r="O136" s="172">
        <v>0.9</v>
      </c>
      <c r="P136" s="154">
        <v>0</v>
      </c>
      <c r="Q136" s="154">
        <v>0</v>
      </c>
      <c r="R136" s="154">
        <v>0</v>
      </c>
      <c r="S136" s="173">
        <v>0</v>
      </c>
      <c r="T136" s="153">
        <v>23513</v>
      </c>
      <c r="U136" s="153">
        <v>21618</v>
      </c>
      <c r="V136" s="154">
        <v>0.919406285884404</v>
      </c>
      <c r="W136" s="154">
        <v>1</v>
      </c>
      <c r="X136" s="155">
        <v>1</v>
      </c>
      <c r="Y136" s="155">
        <v>1</v>
      </c>
      <c r="Z136" s="173">
        <v>0</v>
      </c>
      <c r="AA136" s="151">
        <v>116</v>
      </c>
      <c r="AB136" s="151">
        <v>116</v>
      </c>
      <c r="AC136" s="151">
        <v>95</v>
      </c>
      <c r="AD136" s="151">
        <v>93</v>
      </c>
      <c r="AE136" s="155">
        <v>1</v>
      </c>
      <c r="AF136" s="155">
        <v>0.978947368421053</v>
      </c>
      <c r="AG136" s="173">
        <v>0.0210526315789473</v>
      </c>
    </row>
    <row r="137" spans="1:33">
      <c r="A137" s="175" t="s">
        <v>99</v>
      </c>
      <c r="B137" s="195" t="s">
        <v>1785</v>
      </c>
      <c r="C137" s="195" t="s">
        <v>122</v>
      </c>
      <c r="D137" s="150">
        <v>25</v>
      </c>
      <c r="E137" s="150">
        <v>0</v>
      </c>
      <c r="F137" s="150">
        <v>25</v>
      </c>
      <c r="G137" s="151">
        <v>35</v>
      </c>
      <c r="H137" s="151">
        <v>0</v>
      </c>
      <c r="I137" s="151">
        <v>35</v>
      </c>
      <c r="J137" s="151">
        <v>49</v>
      </c>
      <c r="K137" s="151">
        <v>0</v>
      </c>
      <c r="L137" s="151">
        <v>49</v>
      </c>
      <c r="M137" s="154">
        <v>0.944047913899084</v>
      </c>
      <c r="N137" s="153">
        <v>41928</v>
      </c>
      <c r="O137" s="172">
        <v>0.9</v>
      </c>
      <c r="P137" s="154">
        <v>0</v>
      </c>
      <c r="Q137" s="154">
        <v>0</v>
      </c>
      <c r="R137" s="154">
        <v>0</v>
      </c>
      <c r="S137" s="173">
        <v>0</v>
      </c>
      <c r="T137" s="153">
        <v>44413</v>
      </c>
      <c r="U137" s="153">
        <v>40575</v>
      </c>
      <c r="V137" s="154">
        <v>0.913583860581361</v>
      </c>
      <c r="W137" s="154">
        <v>1</v>
      </c>
      <c r="X137" s="155">
        <v>1</v>
      </c>
      <c r="Y137" s="155">
        <v>1</v>
      </c>
      <c r="Z137" s="173">
        <v>0</v>
      </c>
      <c r="AA137" s="151">
        <v>233</v>
      </c>
      <c r="AB137" s="151">
        <v>233</v>
      </c>
      <c r="AC137" s="151">
        <v>190</v>
      </c>
      <c r="AD137" s="151">
        <v>190</v>
      </c>
      <c r="AE137" s="155">
        <v>1</v>
      </c>
      <c r="AF137" s="155">
        <v>1</v>
      </c>
      <c r="AG137" s="173">
        <v>0</v>
      </c>
    </row>
    <row r="138" spans="1:33">
      <c r="A138" s="175" t="s">
        <v>99</v>
      </c>
      <c r="B138" s="195" t="s">
        <v>1786</v>
      </c>
      <c r="C138" s="195" t="s">
        <v>123</v>
      </c>
      <c r="D138" s="150">
        <v>0</v>
      </c>
      <c r="E138" s="150">
        <v>0</v>
      </c>
      <c r="F138" s="150">
        <v>0</v>
      </c>
      <c r="G138" s="151">
        <v>0</v>
      </c>
      <c r="H138" s="151">
        <v>0</v>
      </c>
      <c r="I138" s="151">
        <v>0</v>
      </c>
      <c r="J138" s="151">
        <v>0</v>
      </c>
      <c r="K138" s="151">
        <v>0</v>
      </c>
      <c r="L138" s="151">
        <v>0</v>
      </c>
      <c r="M138" s="154">
        <v>0</v>
      </c>
      <c r="N138" s="153">
        <v>0</v>
      </c>
      <c r="O138" s="172">
        <v>0.9</v>
      </c>
      <c r="P138" s="154">
        <v>0</v>
      </c>
      <c r="Q138" s="154">
        <v>0</v>
      </c>
      <c r="R138" s="154">
        <v>0</v>
      </c>
      <c r="S138" s="173">
        <v>0</v>
      </c>
      <c r="T138" s="153">
        <v>0</v>
      </c>
      <c r="U138" s="153">
        <v>0</v>
      </c>
      <c r="V138" s="154">
        <v>0</v>
      </c>
      <c r="W138" s="154">
        <v>0</v>
      </c>
      <c r="X138" s="155">
        <v>0</v>
      </c>
      <c r="Y138" s="155">
        <v>0</v>
      </c>
      <c r="Z138" s="173">
        <v>0</v>
      </c>
      <c r="AA138" s="151">
        <v>0</v>
      </c>
      <c r="AB138" s="151">
        <v>0</v>
      </c>
      <c r="AC138" s="151">
        <v>0</v>
      </c>
      <c r="AD138" s="151">
        <v>0</v>
      </c>
      <c r="AE138" s="155">
        <v>0</v>
      </c>
      <c r="AF138" s="155">
        <v>0</v>
      </c>
      <c r="AG138" s="173">
        <v>0</v>
      </c>
    </row>
    <row r="139" spans="1:33">
      <c r="A139" s="175" t="s">
        <v>99</v>
      </c>
      <c r="B139" s="195" t="s">
        <v>1786</v>
      </c>
      <c r="C139" s="195" t="s">
        <v>124</v>
      </c>
      <c r="D139" s="150">
        <v>6904</v>
      </c>
      <c r="E139" s="150">
        <v>6660</v>
      </c>
      <c r="F139" s="150">
        <v>6434</v>
      </c>
      <c r="G139" s="151">
        <v>7791</v>
      </c>
      <c r="H139" s="151">
        <v>7269</v>
      </c>
      <c r="I139" s="151">
        <v>7252</v>
      </c>
      <c r="J139" s="151">
        <v>6546</v>
      </c>
      <c r="K139" s="151">
        <v>6235</v>
      </c>
      <c r="L139" s="151">
        <v>6037</v>
      </c>
      <c r="M139" s="154">
        <v>0.921181039959654</v>
      </c>
      <c r="N139" s="153">
        <v>140645</v>
      </c>
      <c r="O139" s="172">
        <v>0.9</v>
      </c>
      <c r="P139" s="154">
        <v>0.964658169177289</v>
      </c>
      <c r="Q139" s="154">
        <v>0.932999614940316</v>
      </c>
      <c r="R139" s="154">
        <v>0.952490070271922</v>
      </c>
      <c r="S139" s="173">
        <v>0.0316585542369727</v>
      </c>
      <c r="T139" s="153">
        <v>152679</v>
      </c>
      <c r="U139" s="153">
        <v>138192</v>
      </c>
      <c r="V139" s="154">
        <v>0.905114652309748</v>
      </c>
      <c r="W139" s="154">
        <v>0.931923522595597</v>
      </c>
      <c r="X139" s="155">
        <v>0.930817610062893</v>
      </c>
      <c r="Y139" s="155">
        <v>0.922242590895203</v>
      </c>
      <c r="Z139" s="173">
        <v>0.00110591253270365</v>
      </c>
      <c r="AA139" s="151">
        <v>46811</v>
      </c>
      <c r="AB139" s="151">
        <v>43239</v>
      </c>
      <c r="AC139" s="151">
        <v>46535</v>
      </c>
      <c r="AD139" s="151">
        <v>42252</v>
      </c>
      <c r="AE139" s="155">
        <v>0.923693149046164</v>
      </c>
      <c r="AF139" s="155">
        <v>0.907961749221016</v>
      </c>
      <c r="AG139" s="173">
        <v>0.0157313998251479</v>
      </c>
    </row>
    <row r="140" spans="1:33">
      <c r="A140" s="175" t="s">
        <v>99</v>
      </c>
      <c r="B140" s="195" t="s">
        <v>1786</v>
      </c>
      <c r="C140" s="195" t="s">
        <v>126</v>
      </c>
      <c r="D140" s="150">
        <v>0</v>
      </c>
      <c r="E140" s="150">
        <v>0</v>
      </c>
      <c r="F140" s="150">
        <v>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54">
        <v>0</v>
      </c>
      <c r="N140" s="153">
        <v>0</v>
      </c>
      <c r="O140" s="172">
        <v>0.9</v>
      </c>
      <c r="P140" s="154">
        <v>0</v>
      </c>
      <c r="Q140" s="154">
        <v>0</v>
      </c>
      <c r="R140" s="154">
        <v>0</v>
      </c>
      <c r="S140" s="173">
        <v>0</v>
      </c>
      <c r="T140" s="153">
        <v>0</v>
      </c>
      <c r="U140" s="153">
        <v>0</v>
      </c>
      <c r="V140" s="154">
        <v>0</v>
      </c>
      <c r="W140" s="154">
        <v>0</v>
      </c>
      <c r="X140" s="155">
        <v>0</v>
      </c>
      <c r="Y140" s="155">
        <v>0</v>
      </c>
      <c r="Z140" s="173">
        <v>0</v>
      </c>
      <c r="AA140" s="151">
        <v>0</v>
      </c>
      <c r="AB140" s="151">
        <v>0</v>
      </c>
      <c r="AC140" s="151">
        <v>0</v>
      </c>
      <c r="AD140" s="151">
        <v>0</v>
      </c>
      <c r="AE140" s="155">
        <v>0</v>
      </c>
      <c r="AF140" s="155">
        <v>0</v>
      </c>
      <c r="AG140" s="173">
        <v>0</v>
      </c>
    </row>
    <row r="141" spans="1:33">
      <c r="A141" s="175" t="s">
        <v>99</v>
      </c>
      <c r="B141" s="195" t="s">
        <v>1786</v>
      </c>
      <c r="C141" s="195" t="s">
        <v>127</v>
      </c>
      <c r="D141" s="150">
        <v>6657</v>
      </c>
      <c r="E141" s="150">
        <v>6227</v>
      </c>
      <c r="F141" s="150">
        <v>6039</v>
      </c>
      <c r="G141" s="151">
        <v>8257</v>
      </c>
      <c r="H141" s="151">
        <v>7242</v>
      </c>
      <c r="I141" s="151">
        <v>7118</v>
      </c>
      <c r="J141" s="151">
        <v>6433</v>
      </c>
      <c r="K141" s="151">
        <v>5882</v>
      </c>
      <c r="L141" s="151">
        <v>5916</v>
      </c>
      <c r="M141" s="154">
        <v>0.930583071398069</v>
      </c>
      <c r="N141" s="153">
        <v>132931</v>
      </c>
      <c r="O141" s="172">
        <v>0.9</v>
      </c>
      <c r="P141" s="154">
        <v>0.935406339191828</v>
      </c>
      <c r="Q141" s="154">
        <v>0.877073997820031</v>
      </c>
      <c r="R141" s="154">
        <v>0.914347893673247</v>
      </c>
      <c r="S141" s="173">
        <v>0.0583323413717967</v>
      </c>
      <c r="T141" s="153">
        <v>142847</v>
      </c>
      <c r="U141" s="153">
        <v>124171</v>
      </c>
      <c r="V141" s="154">
        <v>0.869258717368933</v>
      </c>
      <c r="W141" s="154">
        <v>0.907165389815232</v>
      </c>
      <c r="X141" s="155">
        <v>0.862056436962577</v>
      </c>
      <c r="Y141" s="155">
        <v>0.919633141613555</v>
      </c>
      <c r="Z141" s="173">
        <v>0.0451089528526549</v>
      </c>
      <c r="AA141" s="151">
        <v>46952</v>
      </c>
      <c r="AB141" s="151">
        <v>41652</v>
      </c>
      <c r="AC141" s="151">
        <v>44647</v>
      </c>
      <c r="AD141" s="151">
        <v>38677</v>
      </c>
      <c r="AE141" s="155">
        <v>0.887118759584256</v>
      </c>
      <c r="AF141" s="155">
        <v>0.866284408806863</v>
      </c>
      <c r="AG141" s="173">
        <v>0.0208343507773935</v>
      </c>
    </row>
    <row r="142" spans="1:33">
      <c r="A142" s="175" t="s">
        <v>99</v>
      </c>
      <c r="B142" s="195" t="s">
        <v>1786</v>
      </c>
      <c r="C142" s="195" t="s">
        <v>128</v>
      </c>
      <c r="D142" s="150">
        <v>0</v>
      </c>
      <c r="E142" s="150">
        <v>0</v>
      </c>
      <c r="F142" s="150">
        <v>0</v>
      </c>
      <c r="G142" s="151">
        <v>0</v>
      </c>
      <c r="H142" s="151">
        <v>0</v>
      </c>
      <c r="I142" s="151">
        <v>0</v>
      </c>
      <c r="J142" s="151">
        <v>0</v>
      </c>
      <c r="K142" s="151">
        <v>0</v>
      </c>
      <c r="L142" s="151">
        <v>0</v>
      </c>
      <c r="M142" s="154">
        <v>0.0353982300884956</v>
      </c>
      <c r="N142" s="153">
        <v>4</v>
      </c>
      <c r="O142" s="172">
        <v>0.9</v>
      </c>
      <c r="P142" s="154">
        <v>0</v>
      </c>
      <c r="Q142" s="154">
        <v>0</v>
      </c>
      <c r="R142" s="154">
        <v>0</v>
      </c>
      <c r="S142" s="173">
        <v>0</v>
      </c>
      <c r="T142" s="153">
        <v>113</v>
      </c>
      <c r="U142" s="153">
        <v>112</v>
      </c>
      <c r="V142" s="154">
        <v>0.991150442477876</v>
      </c>
      <c r="W142" s="154">
        <v>0</v>
      </c>
      <c r="X142" s="155">
        <v>0</v>
      </c>
      <c r="Y142" s="155">
        <v>0</v>
      </c>
      <c r="Z142" s="173">
        <v>0</v>
      </c>
      <c r="AA142" s="151">
        <v>0</v>
      </c>
      <c r="AB142" s="151">
        <v>0</v>
      </c>
      <c r="AC142" s="151">
        <v>38</v>
      </c>
      <c r="AD142" s="151">
        <v>38</v>
      </c>
      <c r="AE142" s="155">
        <v>0</v>
      </c>
      <c r="AF142" s="155">
        <v>1</v>
      </c>
      <c r="AG142" s="173">
        <v>-1</v>
      </c>
    </row>
    <row r="143" spans="1:33">
      <c r="A143" s="175" t="s">
        <v>99</v>
      </c>
      <c r="B143" s="195" t="s">
        <v>1786</v>
      </c>
      <c r="C143" s="195" t="s">
        <v>129</v>
      </c>
      <c r="D143" s="150">
        <v>2925</v>
      </c>
      <c r="E143" s="150">
        <v>2845</v>
      </c>
      <c r="F143" s="150">
        <v>2456</v>
      </c>
      <c r="G143" s="151">
        <v>3704</v>
      </c>
      <c r="H143" s="151">
        <v>3628</v>
      </c>
      <c r="I143" s="151">
        <v>3222</v>
      </c>
      <c r="J143" s="151">
        <v>2305</v>
      </c>
      <c r="K143" s="151">
        <v>2252</v>
      </c>
      <c r="L143" s="151">
        <v>2053</v>
      </c>
      <c r="M143" s="154">
        <v>0.978726984616679</v>
      </c>
      <c r="N143" s="153">
        <v>69794</v>
      </c>
      <c r="O143" s="172">
        <v>0.9</v>
      </c>
      <c r="P143" s="154">
        <v>0.972649572649573</v>
      </c>
      <c r="Q143" s="154">
        <v>0.979481641468683</v>
      </c>
      <c r="R143" s="154">
        <v>0.977006507592191</v>
      </c>
      <c r="S143" s="173">
        <v>-0.00683206881910992</v>
      </c>
      <c r="T143" s="153">
        <v>71311</v>
      </c>
      <c r="U143" s="153">
        <v>61841</v>
      </c>
      <c r="V143" s="154">
        <v>0.867201413526665</v>
      </c>
      <c r="W143" s="154">
        <v>0.83965811965812</v>
      </c>
      <c r="X143" s="155">
        <v>0.869870410367171</v>
      </c>
      <c r="Y143" s="155">
        <v>0.890672451193059</v>
      </c>
      <c r="Z143" s="173">
        <v>-0.030212290709051</v>
      </c>
      <c r="AA143" s="151">
        <v>19201</v>
      </c>
      <c r="AB143" s="151">
        <v>16581</v>
      </c>
      <c r="AC143" s="151">
        <v>20700</v>
      </c>
      <c r="AD143" s="151">
        <v>17710</v>
      </c>
      <c r="AE143" s="155">
        <v>0.86354877350138</v>
      </c>
      <c r="AF143" s="155">
        <v>0.855555555555556</v>
      </c>
      <c r="AG143" s="173">
        <v>0.00799321794582464</v>
      </c>
    </row>
    <row r="144" spans="1:33">
      <c r="A144" s="175" t="s">
        <v>99</v>
      </c>
      <c r="B144" s="195" t="s">
        <v>1786</v>
      </c>
      <c r="C144" s="195" t="s">
        <v>130</v>
      </c>
      <c r="D144" s="150">
        <v>4163</v>
      </c>
      <c r="E144" s="150">
        <v>3969</v>
      </c>
      <c r="F144" s="150">
        <v>3672</v>
      </c>
      <c r="G144" s="151">
        <v>4886</v>
      </c>
      <c r="H144" s="151">
        <v>4650</v>
      </c>
      <c r="I144" s="151">
        <v>4338</v>
      </c>
      <c r="J144" s="151">
        <v>3906</v>
      </c>
      <c r="K144" s="151">
        <v>3750</v>
      </c>
      <c r="L144" s="151">
        <v>3632</v>
      </c>
      <c r="M144" s="154">
        <v>0.935747998943488</v>
      </c>
      <c r="N144" s="153">
        <v>81484</v>
      </c>
      <c r="O144" s="172">
        <v>0.9</v>
      </c>
      <c r="P144" s="154">
        <v>0.953398991112179</v>
      </c>
      <c r="Q144" s="154">
        <v>0.951698731068359</v>
      </c>
      <c r="R144" s="154">
        <v>0.960061443932412</v>
      </c>
      <c r="S144" s="173">
        <v>0.00170026004382018</v>
      </c>
      <c r="T144" s="153">
        <v>87079</v>
      </c>
      <c r="U144" s="153">
        <v>76868</v>
      </c>
      <c r="V144" s="154">
        <v>0.882738662593737</v>
      </c>
      <c r="W144" s="154">
        <v>0.882056209464329</v>
      </c>
      <c r="X144" s="155">
        <v>0.887842816209578</v>
      </c>
      <c r="Y144" s="155">
        <v>0.929851510496672</v>
      </c>
      <c r="Z144" s="173">
        <v>-0.00578660674524978</v>
      </c>
      <c r="AA144" s="151">
        <v>27483</v>
      </c>
      <c r="AB144" s="151">
        <v>24862</v>
      </c>
      <c r="AC144" s="151">
        <v>26494</v>
      </c>
      <c r="AD144" s="151">
        <v>23423</v>
      </c>
      <c r="AE144" s="155">
        <v>0.904631954299021</v>
      </c>
      <c r="AF144" s="155">
        <v>0.884086963085982</v>
      </c>
      <c r="AG144" s="173">
        <v>0.0205449912130394</v>
      </c>
    </row>
    <row r="145" spans="1:33">
      <c r="A145" s="175" t="s">
        <v>99</v>
      </c>
      <c r="B145" s="195" t="s">
        <v>1786</v>
      </c>
      <c r="C145" s="195" t="s">
        <v>131</v>
      </c>
      <c r="D145" s="150">
        <v>5016</v>
      </c>
      <c r="E145" s="150">
        <v>4840</v>
      </c>
      <c r="F145" s="150">
        <v>4630</v>
      </c>
      <c r="G145" s="151">
        <v>6045</v>
      </c>
      <c r="H145" s="151">
        <v>5790</v>
      </c>
      <c r="I145" s="151">
        <v>5428</v>
      </c>
      <c r="J145" s="151">
        <v>4499</v>
      </c>
      <c r="K145" s="151">
        <v>4352</v>
      </c>
      <c r="L145" s="151">
        <v>4207</v>
      </c>
      <c r="M145" s="154">
        <v>0.947946805404401</v>
      </c>
      <c r="N145" s="153">
        <v>107136</v>
      </c>
      <c r="O145" s="172">
        <v>0.9</v>
      </c>
      <c r="P145" s="154">
        <v>0.964912280701754</v>
      </c>
      <c r="Q145" s="154">
        <v>0.957816377171216</v>
      </c>
      <c r="R145" s="154">
        <v>0.967326072460547</v>
      </c>
      <c r="S145" s="173">
        <v>0.00709590353053846</v>
      </c>
      <c r="T145" s="153">
        <v>113019</v>
      </c>
      <c r="U145" s="153">
        <v>101820</v>
      </c>
      <c r="V145" s="154">
        <v>0.900910466381759</v>
      </c>
      <c r="W145" s="154">
        <v>0.92304625199362</v>
      </c>
      <c r="X145" s="155">
        <v>0.89793217535153</v>
      </c>
      <c r="Y145" s="155">
        <v>0.935096688152923</v>
      </c>
      <c r="Z145" s="173">
        <v>0.0251140766420903</v>
      </c>
      <c r="AA145" s="151">
        <v>33721</v>
      </c>
      <c r="AB145" s="151">
        <v>30911</v>
      </c>
      <c r="AC145" s="151">
        <v>33493</v>
      </c>
      <c r="AD145" s="151">
        <v>30270</v>
      </c>
      <c r="AE145" s="155">
        <v>0.916669137925922</v>
      </c>
      <c r="AF145" s="155">
        <v>0.90377093721076</v>
      </c>
      <c r="AG145" s="173">
        <v>0.0128982007151611</v>
      </c>
    </row>
    <row r="146" spans="1:33">
      <c r="A146" s="175" t="s">
        <v>99</v>
      </c>
      <c r="B146" s="195" t="s">
        <v>1786</v>
      </c>
      <c r="C146" s="195" t="s">
        <v>132</v>
      </c>
      <c r="D146" s="150">
        <v>0</v>
      </c>
      <c r="E146" s="150">
        <v>0</v>
      </c>
      <c r="F146" s="150">
        <v>0</v>
      </c>
      <c r="G146" s="151">
        <v>0</v>
      </c>
      <c r="H146" s="151">
        <v>0</v>
      </c>
      <c r="I146" s="151">
        <v>0</v>
      </c>
      <c r="J146" s="151">
        <v>0</v>
      </c>
      <c r="K146" s="151">
        <v>0</v>
      </c>
      <c r="L146" s="151">
        <v>0</v>
      </c>
      <c r="M146" s="154">
        <v>0</v>
      </c>
      <c r="N146" s="153">
        <v>0</v>
      </c>
      <c r="O146" s="172">
        <v>0.9</v>
      </c>
      <c r="P146" s="154">
        <v>0</v>
      </c>
      <c r="Q146" s="154">
        <v>0</v>
      </c>
      <c r="R146" s="154">
        <v>0</v>
      </c>
      <c r="S146" s="173">
        <v>0</v>
      </c>
      <c r="T146" s="153">
        <v>0</v>
      </c>
      <c r="U146" s="153">
        <v>0</v>
      </c>
      <c r="V146" s="154">
        <v>0</v>
      </c>
      <c r="W146" s="154">
        <v>0</v>
      </c>
      <c r="X146" s="155">
        <v>0</v>
      </c>
      <c r="Y146" s="155">
        <v>0</v>
      </c>
      <c r="Z146" s="173">
        <v>0</v>
      </c>
      <c r="AA146" s="151">
        <v>0</v>
      </c>
      <c r="AB146" s="151">
        <v>0</v>
      </c>
      <c r="AC146" s="151">
        <v>0</v>
      </c>
      <c r="AD146" s="151">
        <v>0</v>
      </c>
      <c r="AE146" s="155">
        <v>0</v>
      </c>
      <c r="AF146" s="155">
        <v>0</v>
      </c>
      <c r="AG146" s="173">
        <v>0</v>
      </c>
    </row>
    <row r="147" spans="1:33">
      <c r="A147" s="175" t="s">
        <v>99</v>
      </c>
      <c r="B147" s="195" t="s">
        <v>1786</v>
      </c>
      <c r="C147" s="195" t="s">
        <v>133</v>
      </c>
      <c r="D147" s="150">
        <v>8996</v>
      </c>
      <c r="E147" s="150">
        <v>8440</v>
      </c>
      <c r="F147" s="150">
        <v>8122</v>
      </c>
      <c r="G147" s="151">
        <v>10704</v>
      </c>
      <c r="H147" s="151">
        <v>10126</v>
      </c>
      <c r="I147" s="151">
        <v>9595</v>
      </c>
      <c r="J147" s="151">
        <v>8398</v>
      </c>
      <c r="K147" s="151">
        <v>8031</v>
      </c>
      <c r="L147" s="151">
        <v>7701</v>
      </c>
      <c r="M147" s="154">
        <v>0.911100933369131</v>
      </c>
      <c r="N147" s="153">
        <v>173070</v>
      </c>
      <c r="O147" s="172">
        <v>0.9</v>
      </c>
      <c r="P147" s="154">
        <v>0.938194753223655</v>
      </c>
      <c r="Q147" s="154">
        <v>0.946001494768311</v>
      </c>
      <c r="R147" s="154">
        <v>0.956299118837818</v>
      </c>
      <c r="S147" s="173">
        <v>-0.00780674154465588</v>
      </c>
      <c r="T147" s="153">
        <v>189957</v>
      </c>
      <c r="U147" s="153">
        <v>164361</v>
      </c>
      <c r="V147" s="154">
        <v>0.865253715314519</v>
      </c>
      <c r="W147" s="154">
        <v>0.902845709204091</v>
      </c>
      <c r="X147" s="155">
        <v>0.896393871449925</v>
      </c>
      <c r="Y147" s="155">
        <v>0.917004048582996</v>
      </c>
      <c r="Z147" s="173">
        <v>0.00645183775416547</v>
      </c>
      <c r="AA147" s="151">
        <v>61038</v>
      </c>
      <c r="AB147" s="151">
        <v>54537</v>
      </c>
      <c r="AC147" s="151">
        <v>58025</v>
      </c>
      <c r="AD147" s="151">
        <v>50607</v>
      </c>
      <c r="AE147" s="155">
        <v>0.893492578393787</v>
      </c>
      <c r="AF147" s="155">
        <v>0.872158552348126</v>
      </c>
      <c r="AG147" s="173">
        <v>0.0213340260456617</v>
      </c>
    </row>
    <row r="148" spans="1:33">
      <c r="A148" s="175" t="s">
        <v>99</v>
      </c>
      <c r="B148" s="195" t="s">
        <v>1786</v>
      </c>
      <c r="C148" s="195" t="s">
        <v>134</v>
      </c>
      <c r="D148" s="150">
        <v>4</v>
      </c>
      <c r="E148" s="150">
        <v>3</v>
      </c>
      <c r="F148" s="150">
        <v>4</v>
      </c>
      <c r="G148" s="151">
        <v>2</v>
      </c>
      <c r="H148" s="151">
        <v>2</v>
      </c>
      <c r="I148" s="151">
        <v>2</v>
      </c>
      <c r="J148" s="151">
        <v>1</v>
      </c>
      <c r="K148" s="151">
        <v>1</v>
      </c>
      <c r="L148" s="151">
        <v>1</v>
      </c>
      <c r="M148" s="154">
        <v>0.576923076923077</v>
      </c>
      <c r="N148" s="153">
        <v>15</v>
      </c>
      <c r="O148" s="172">
        <v>0.9</v>
      </c>
      <c r="P148" s="154">
        <v>0.75</v>
      </c>
      <c r="Q148" s="154">
        <v>1</v>
      </c>
      <c r="R148" s="154">
        <v>1</v>
      </c>
      <c r="S148" s="173">
        <v>-0.25</v>
      </c>
      <c r="T148" s="153">
        <v>26</v>
      </c>
      <c r="U148" s="153">
        <v>26</v>
      </c>
      <c r="V148" s="154">
        <v>1</v>
      </c>
      <c r="W148" s="154">
        <v>1</v>
      </c>
      <c r="X148" s="155">
        <v>1</v>
      </c>
      <c r="Y148" s="155">
        <v>1</v>
      </c>
      <c r="Z148" s="173">
        <v>0</v>
      </c>
      <c r="AA148" s="151">
        <v>10</v>
      </c>
      <c r="AB148" s="151">
        <v>10</v>
      </c>
      <c r="AC148" s="151">
        <v>3</v>
      </c>
      <c r="AD148" s="151">
        <v>3</v>
      </c>
      <c r="AE148" s="155">
        <v>1</v>
      </c>
      <c r="AF148" s="155">
        <v>1</v>
      </c>
      <c r="AG148" s="173">
        <v>0</v>
      </c>
    </row>
    <row r="149" spans="1:33">
      <c r="A149" s="175" t="s">
        <v>99</v>
      </c>
      <c r="B149" s="195" t="s">
        <v>1786</v>
      </c>
      <c r="C149" s="195" t="s">
        <v>135</v>
      </c>
      <c r="D149" s="150">
        <v>6252</v>
      </c>
      <c r="E149" s="150">
        <v>5917</v>
      </c>
      <c r="F149" s="150">
        <v>5632</v>
      </c>
      <c r="G149" s="151">
        <v>7095</v>
      </c>
      <c r="H149" s="151">
        <v>6753</v>
      </c>
      <c r="I149" s="151">
        <v>6211</v>
      </c>
      <c r="J149" s="151">
        <v>4939</v>
      </c>
      <c r="K149" s="151">
        <v>4784</v>
      </c>
      <c r="L149" s="151">
        <v>4535</v>
      </c>
      <c r="M149" s="154">
        <v>0.928894715054505</v>
      </c>
      <c r="N149" s="153">
        <v>134634</v>
      </c>
      <c r="O149" s="172">
        <v>0.9</v>
      </c>
      <c r="P149" s="154">
        <v>0.946417146513116</v>
      </c>
      <c r="Q149" s="154">
        <v>0.951797040169133</v>
      </c>
      <c r="R149" s="154">
        <v>0.968617128973476</v>
      </c>
      <c r="S149" s="173">
        <v>-0.00537989365601743</v>
      </c>
      <c r="T149" s="153">
        <v>144940</v>
      </c>
      <c r="U149" s="153">
        <v>126375</v>
      </c>
      <c r="V149" s="154">
        <v>0.871912515523665</v>
      </c>
      <c r="W149" s="154">
        <v>0.90083173384517</v>
      </c>
      <c r="X149" s="155">
        <v>0.875405214940099</v>
      </c>
      <c r="Y149" s="155">
        <v>0.918202065195384</v>
      </c>
      <c r="Z149" s="173">
        <v>0.0254265189050709</v>
      </c>
      <c r="AA149" s="151">
        <v>40891</v>
      </c>
      <c r="AB149" s="151">
        <v>36149</v>
      </c>
      <c r="AC149" s="151">
        <v>43024</v>
      </c>
      <c r="AD149" s="151">
        <v>37317</v>
      </c>
      <c r="AE149" s="155">
        <v>0.884033161331344</v>
      </c>
      <c r="AF149" s="155">
        <v>0.867353105243585</v>
      </c>
      <c r="AG149" s="173">
        <v>0.0166800560877594</v>
      </c>
    </row>
    <row r="150" spans="1:33">
      <c r="A150" s="175" t="s">
        <v>99</v>
      </c>
      <c r="B150" s="195" t="s">
        <v>1786</v>
      </c>
      <c r="C150" s="195" t="s">
        <v>136</v>
      </c>
      <c r="D150" s="150">
        <v>12041</v>
      </c>
      <c r="E150" s="150">
        <v>10413</v>
      </c>
      <c r="F150" s="150">
        <v>11652</v>
      </c>
      <c r="G150" s="151">
        <v>13397</v>
      </c>
      <c r="H150" s="151">
        <v>12382</v>
      </c>
      <c r="I150" s="151">
        <v>12766</v>
      </c>
      <c r="J150" s="151">
        <v>11055</v>
      </c>
      <c r="K150" s="151">
        <v>9845</v>
      </c>
      <c r="L150" s="151">
        <v>10798</v>
      </c>
      <c r="M150" s="154">
        <v>0.827683960003574</v>
      </c>
      <c r="N150" s="153">
        <v>203794</v>
      </c>
      <c r="O150" s="172">
        <v>0.9</v>
      </c>
      <c r="P150" s="154">
        <v>0.864795282783822</v>
      </c>
      <c r="Q150" s="154">
        <v>0.924236769425991</v>
      </c>
      <c r="R150" s="154">
        <v>0.890547263681592</v>
      </c>
      <c r="S150" s="173">
        <v>-0.059441486642169</v>
      </c>
      <c r="T150" s="153">
        <v>246222</v>
      </c>
      <c r="U150" s="153">
        <v>233992</v>
      </c>
      <c r="V150" s="154">
        <v>0.95032937755359</v>
      </c>
      <c r="W150" s="154">
        <v>0.967693713146749</v>
      </c>
      <c r="X150" s="155">
        <v>0.95289990296335</v>
      </c>
      <c r="Y150" s="155">
        <v>0.976752600633198</v>
      </c>
      <c r="Z150" s="173">
        <v>0.0147938101833985</v>
      </c>
      <c r="AA150" s="151">
        <v>81057</v>
      </c>
      <c r="AB150" s="151">
        <v>78045</v>
      </c>
      <c r="AC150" s="151">
        <v>75434</v>
      </c>
      <c r="AD150" s="151">
        <v>72195</v>
      </c>
      <c r="AE150" s="155">
        <v>0.962840963766239</v>
      </c>
      <c r="AF150" s="155">
        <v>0.957061802370284</v>
      </c>
      <c r="AG150" s="173">
        <v>0.00577916139595469</v>
      </c>
    </row>
    <row r="151" spans="1:33">
      <c r="A151" s="175" t="s">
        <v>99</v>
      </c>
      <c r="B151" s="195" t="s">
        <v>1786</v>
      </c>
      <c r="C151" s="195" t="s">
        <v>137</v>
      </c>
      <c r="D151" s="150">
        <v>4879</v>
      </c>
      <c r="E151" s="150">
        <v>4433</v>
      </c>
      <c r="F151" s="150">
        <v>4177</v>
      </c>
      <c r="G151" s="151">
        <v>6254</v>
      </c>
      <c r="H151" s="151">
        <v>5841</v>
      </c>
      <c r="I151" s="151">
        <v>5418</v>
      </c>
      <c r="J151" s="151">
        <v>4043</v>
      </c>
      <c r="K151" s="151">
        <v>3792</v>
      </c>
      <c r="L151" s="151">
        <v>3640</v>
      </c>
      <c r="M151" s="154">
        <v>0.923128901473711</v>
      </c>
      <c r="N151" s="153">
        <v>114756</v>
      </c>
      <c r="O151" s="172">
        <v>0.9</v>
      </c>
      <c r="P151" s="154">
        <v>0.908587825374052</v>
      </c>
      <c r="Q151" s="154">
        <v>0.933962264150943</v>
      </c>
      <c r="R151" s="154">
        <v>0.93791738807816</v>
      </c>
      <c r="S151" s="173">
        <v>-0.0253744387768914</v>
      </c>
      <c r="T151" s="153">
        <v>124312</v>
      </c>
      <c r="U151" s="153">
        <v>108537</v>
      </c>
      <c r="V151" s="154">
        <v>0.873101550936354</v>
      </c>
      <c r="W151" s="154">
        <v>0.856118056978889</v>
      </c>
      <c r="X151" s="155">
        <v>0.866325551646946</v>
      </c>
      <c r="Y151" s="155">
        <v>0.90032154340836</v>
      </c>
      <c r="Z151" s="173">
        <v>-0.0102074946680568</v>
      </c>
      <c r="AA151" s="151">
        <v>32550</v>
      </c>
      <c r="AB151" s="151">
        <v>28662</v>
      </c>
      <c r="AC151" s="151">
        <v>36065</v>
      </c>
      <c r="AD151" s="151">
        <v>30581</v>
      </c>
      <c r="AE151" s="155">
        <v>0.880552995391705</v>
      </c>
      <c r="AF151" s="155">
        <v>0.847941217246638</v>
      </c>
      <c r="AG151" s="173">
        <v>0.032611778145067</v>
      </c>
    </row>
    <row r="152" spans="1:33">
      <c r="A152" s="175" t="s">
        <v>99</v>
      </c>
      <c r="B152" s="195" t="s">
        <v>803</v>
      </c>
      <c r="C152" s="195" t="s">
        <v>138</v>
      </c>
      <c r="D152" s="150">
        <v>2</v>
      </c>
      <c r="E152" s="150">
        <v>0</v>
      </c>
      <c r="F152" s="150">
        <v>0</v>
      </c>
      <c r="G152" s="151">
        <v>0</v>
      </c>
      <c r="H152" s="151">
        <v>0</v>
      </c>
      <c r="I152" s="151">
        <v>0</v>
      </c>
      <c r="J152" s="151">
        <v>0</v>
      </c>
      <c r="K152" s="151">
        <v>0</v>
      </c>
      <c r="L152" s="151">
        <v>0</v>
      </c>
      <c r="M152" s="154">
        <v>0.5</v>
      </c>
      <c r="N152" s="153">
        <v>2</v>
      </c>
      <c r="O152" s="172">
        <v>0.9</v>
      </c>
      <c r="P152" s="154">
        <v>0</v>
      </c>
      <c r="Q152" s="154">
        <v>0</v>
      </c>
      <c r="R152" s="154">
        <v>0</v>
      </c>
      <c r="S152" s="173">
        <v>0</v>
      </c>
      <c r="T152" s="153">
        <v>4</v>
      </c>
      <c r="U152" s="153">
        <v>2</v>
      </c>
      <c r="V152" s="154">
        <v>0.5</v>
      </c>
      <c r="W152" s="154">
        <v>0</v>
      </c>
      <c r="X152" s="155">
        <v>0</v>
      </c>
      <c r="Y152" s="155">
        <v>0</v>
      </c>
      <c r="Z152" s="173">
        <v>0</v>
      </c>
      <c r="AA152" s="151">
        <v>2</v>
      </c>
      <c r="AB152" s="151">
        <v>0</v>
      </c>
      <c r="AC152" s="151">
        <v>1</v>
      </c>
      <c r="AD152" s="151">
        <v>1</v>
      </c>
      <c r="AE152" s="155">
        <v>0</v>
      </c>
      <c r="AF152" s="155">
        <v>1</v>
      </c>
      <c r="AG152" s="173">
        <v>-1</v>
      </c>
    </row>
    <row r="153" spans="1:33">
      <c r="A153" s="175" t="s">
        <v>99</v>
      </c>
      <c r="B153" s="195" t="s">
        <v>803</v>
      </c>
      <c r="C153" s="195" t="s">
        <v>139</v>
      </c>
      <c r="D153" s="150">
        <v>2</v>
      </c>
      <c r="E153" s="150">
        <v>0</v>
      </c>
      <c r="F153" s="150">
        <v>0</v>
      </c>
      <c r="G153" s="151">
        <v>7</v>
      </c>
      <c r="H153" s="151">
        <v>0</v>
      </c>
      <c r="I153" s="151">
        <v>0</v>
      </c>
      <c r="J153" s="151">
        <v>0</v>
      </c>
      <c r="K153" s="151">
        <v>0</v>
      </c>
      <c r="L153" s="151">
        <v>0</v>
      </c>
      <c r="M153" s="154">
        <v>0</v>
      </c>
      <c r="N153" s="153">
        <v>0</v>
      </c>
      <c r="O153" s="172">
        <v>0.9</v>
      </c>
      <c r="P153" s="154">
        <v>0</v>
      </c>
      <c r="Q153" s="154">
        <v>0</v>
      </c>
      <c r="R153" s="154">
        <v>0</v>
      </c>
      <c r="S153" s="173">
        <v>0</v>
      </c>
      <c r="T153" s="153">
        <v>10</v>
      </c>
      <c r="U153" s="153">
        <v>0</v>
      </c>
      <c r="V153" s="154">
        <v>0</v>
      </c>
      <c r="W153" s="154">
        <v>0</v>
      </c>
      <c r="X153" s="155">
        <v>0</v>
      </c>
      <c r="Y153" s="155">
        <v>0</v>
      </c>
      <c r="Z153" s="173">
        <v>0</v>
      </c>
      <c r="AA153" s="151">
        <v>9</v>
      </c>
      <c r="AB153" s="151">
        <v>0</v>
      </c>
      <c r="AC153" s="151">
        <v>1</v>
      </c>
      <c r="AD153" s="151">
        <v>0</v>
      </c>
      <c r="AE153" s="155">
        <v>0</v>
      </c>
      <c r="AF153" s="155">
        <v>0</v>
      </c>
      <c r="AG153" s="173">
        <v>0</v>
      </c>
    </row>
    <row r="154" spans="1:33">
      <c r="A154" s="175" t="s">
        <v>99</v>
      </c>
      <c r="B154" s="195" t="s">
        <v>803</v>
      </c>
      <c r="C154" s="195" t="s">
        <v>140</v>
      </c>
      <c r="D154" s="150">
        <v>4</v>
      </c>
      <c r="E154" s="150">
        <v>0</v>
      </c>
      <c r="F154" s="150">
        <v>0</v>
      </c>
      <c r="G154" s="151">
        <v>1</v>
      </c>
      <c r="H154" s="151">
        <v>0</v>
      </c>
      <c r="I154" s="151">
        <v>0</v>
      </c>
      <c r="J154" s="151">
        <v>2</v>
      </c>
      <c r="K154" s="151">
        <v>0</v>
      </c>
      <c r="L154" s="151">
        <v>0</v>
      </c>
      <c r="M154" s="154">
        <v>0</v>
      </c>
      <c r="N154" s="153">
        <v>0</v>
      </c>
      <c r="O154" s="172">
        <v>0.9</v>
      </c>
      <c r="P154" s="154">
        <v>0</v>
      </c>
      <c r="Q154" s="154">
        <v>0</v>
      </c>
      <c r="R154" s="154">
        <v>0</v>
      </c>
      <c r="S154" s="173">
        <v>0</v>
      </c>
      <c r="T154" s="153">
        <v>7</v>
      </c>
      <c r="U154" s="153">
        <v>0</v>
      </c>
      <c r="V154" s="154">
        <v>0</v>
      </c>
      <c r="W154" s="154">
        <v>0</v>
      </c>
      <c r="X154" s="155">
        <v>0</v>
      </c>
      <c r="Y154" s="155">
        <v>0</v>
      </c>
      <c r="Z154" s="173">
        <v>0</v>
      </c>
      <c r="AA154" s="151">
        <v>7</v>
      </c>
      <c r="AB154" s="151">
        <v>0</v>
      </c>
      <c r="AC154" s="151">
        <v>0</v>
      </c>
      <c r="AD154" s="151">
        <v>0</v>
      </c>
      <c r="AE154" s="155">
        <v>0</v>
      </c>
      <c r="AF154" s="155">
        <v>0</v>
      </c>
      <c r="AG154" s="173">
        <v>0</v>
      </c>
    </row>
    <row r="155" spans="1:33">
      <c r="A155" s="175" t="s">
        <v>99</v>
      </c>
      <c r="B155" s="195" t="s">
        <v>803</v>
      </c>
      <c r="C155" s="195" t="s">
        <v>141</v>
      </c>
      <c r="D155" s="150">
        <v>4</v>
      </c>
      <c r="E155" s="150">
        <v>0</v>
      </c>
      <c r="F155" s="150">
        <v>0</v>
      </c>
      <c r="G155" s="151">
        <v>0</v>
      </c>
      <c r="H155" s="151">
        <v>0</v>
      </c>
      <c r="I155" s="151">
        <v>0</v>
      </c>
      <c r="J155" s="151">
        <v>0</v>
      </c>
      <c r="K155" s="151">
        <v>0</v>
      </c>
      <c r="L155" s="151">
        <v>0</v>
      </c>
      <c r="M155" s="154">
        <v>0</v>
      </c>
      <c r="N155" s="153">
        <v>0</v>
      </c>
      <c r="O155" s="172">
        <v>0.9</v>
      </c>
      <c r="P155" s="154">
        <v>0</v>
      </c>
      <c r="Q155" s="154">
        <v>0</v>
      </c>
      <c r="R155" s="154">
        <v>0</v>
      </c>
      <c r="S155" s="173">
        <v>0</v>
      </c>
      <c r="T155" s="153">
        <v>6</v>
      </c>
      <c r="U155" s="153">
        <v>0</v>
      </c>
      <c r="V155" s="154">
        <v>0</v>
      </c>
      <c r="W155" s="154">
        <v>0</v>
      </c>
      <c r="X155" s="155">
        <v>0</v>
      </c>
      <c r="Y155" s="155">
        <v>0</v>
      </c>
      <c r="Z155" s="173">
        <v>0</v>
      </c>
      <c r="AA155" s="151">
        <v>5</v>
      </c>
      <c r="AB155" s="151">
        <v>0</v>
      </c>
      <c r="AC155" s="151">
        <v>1</v>
      </c>
      <c r="AD155" s="151">
        <v>0</v>
      </c>
      <c r="AE155" s="155">
        <v>0</v>
      </c>
      <c r="AF155" s="155">
        <v>0</v>
      </c>
      <c r="AG155" s="173">
        <v>0</v>
      </c>
    </row>
    <row r="156" spans="1:33">
      <c r="A156" s="175" t="s">
        <v>99</v>
      </c>
      <c r="B156" s="195" t="s">
        <v>33</v>
      </c>
      <c r="C156" s="195" t="s">
        <v>142</v>
      </c>
      <c r="D156" s="150">
        <v>6</v>
      </c>
      <c r="E156" s="150">
        <v>0</v>
      </c>
      <c r="F156" s="150">
        <v>0</v>
      </c>
      <c r="G156" s="151">
        <v>0</v>
      </c>
      <c r="H156" s="151">
        <v>0</v>
      </c>
      <c r="I156" s="151">
        <v>0</v>
      </c>
      <c r="J156" s="151">
        <v>0</v>
      </c>
      <c r="K156" s="151">
        <v>0</v>
      </c>
      <c r="L156" s="151">
        <v>0</v>
      </c>
      <c r="M156" s="154">
        <v>0</v>
      </c>
      <c r="N156" s="153">
        <v>0</v>
      </c>
      <c r="O156" s="172">
        <v>0.9</v>
      </c>
      <c r="P156" s="154">
        <v>0</v>
      </c>
      <c r="Q156" s="154">
        <v>0</v>
      </c>
      <c r="R156" s="154">
        <v>0</v>
      </c>
      <c r="S156" s="173">
        <v>0</v>
      </c>
      <c r="T156" s="153">
        <v>9</v>
      </c>
      <c r="U156" s="153">
        <v>1</v>
      </c>
      <c r="V156" s="154">
        <v>0.111111111111111</v>
      </c>
      <c r="W156" s="154">
        <v>0</v>
      </c>
      <c r="X156" s="155">
        <v>0</v>
      </c>
      <c r="Y156" s="155">
        <v>0</v>
      </c>
      <c r="Z156" s="173">
        <v>0</v>
      </c>
      <c r="AA156" s="151">
        <v>7</v>
      </c>
      <c r="AB156" s="151">
        <v>1</v>
      </c>
      <c r="AC156" s="151">
        <v>0</v>
      </c>
      <c r="AD156" s="151">
        <v>0</v>
      </c>
      <c r="AE156" s="155">
        <v>0.142857142857143</v>
      </c>
      <c r="AF156" s="155">
        <v>0</v>
      </c>
      <c r="AG156" s="173">
        <v>0.142857142857143</v>
      </c>
    </row>
    <row r="157" spans="1:33">
      <c r="A157" s="175" t="s">
        <v>99</v>
      </c>
      <c r="B157" s="195" t="s">
        <v>803</v>
      </c>
      <c r="C157" s="195" t="s">
        <v>143</v>
      </c>
      <c r="D157" s="150">
        <v>3</v>
      </c>
      <c r="E157" s="150">
        <v>1</v>
      </c>
      <c r="F157" s="150">
        <v>1</v>
      </c>
      <c r="G157" s="151">
        <v>0</v>
      </c>
      <c r="H157" s="151">
        <v>0</v>
      </c>
      <c r="I157" s="151">
        <v>0</v>
      </c>
      <c r="J157" s="151">
        <v>0</v>
      </c>
      <c r="K157" s="151">
        <v>0</v>
      </c>
      <c r="L157" s="151">
        <v>0</v>
      </c>
      <c r="M157" s="154">
        <v>0.333333333333333</v>
      </c>
      <c r="N157" s="153">
        <v>2</v>
      </c>
      <c r="O157" s="172">
        <v>0.9</v>
      </c>
      <c r="P157" s="154">
        <v>0.333333333333333</v>
      </c>
      <c r="Q157" s="154">
        <v>0</v>
      </c>
      <c r="R157" s="154">
        <v>0</v>
      </c>
      <c r="S157" s="173">
        <v>0.333333333333333</v>
      </c>
      <c r="T157" s="153">
        <v>6</v>
      </c>
      <c r="U157" s="153">
        <v>2</v>
      </c>
      <c r="V157" s="154">
        <v>0.333333333333333</v>
      </c>
      <c r="W157" s="154">
        <v>0.333333333333333</v>
      </c>
      <c r="X157" s="155">
        <v>0</v>
      </c>
      <c r="Y157" s="155">
        <v>0</v>
      </c>
      <c r="Z157" s="173">
        <v>0.333333333333333</v>
      </c>
      <c r="AA157" s="151">
        <v>5</v>
      </c>
      <c r="AB157" s="151">
        <v>1</v>
      </c>
      <c r="AC157" s="151">
        <v>0</v>
      </c>
      <c r="AD157" s="151">
        <v>0</v>
      </c>
      <c r="AE157" s="155">
        <v>0.2</v>
      </c>
      <c r="AF157" s="155">
        <v>0</v>
      </c>
      <c r="AG157" s="173">
        <v>0.2</v>
      </c>
    </row>
    <row r="158" spans="1:33">
      <c r="A158" s="175" t="s">
        <v>99</v>
      </c>
      <c r="B158" s="195" t="s">
        <v>803</v>
      </c>
      <c r="C158" s="195" t="s">
        <v>144</v>
      </c>
      <c r="D158" s="150">
        <v>1</v>
      </c>
      <c r="E158" s="150">
        <v>0</v>
      </c>
      <c r="F158" s="150">
        <v>0</v>
      </c>
      <c r="G158" s="151">
        <v>1</v>
      </c>
      <c r="H158" s="151">
        <v>1</v>
      </c>
      <c r="I158" s="151">
        <v>0</v>
      </c>
      <c r="J158" s="151">
        <v>0</v>
      </c>
      <c r="K158" s="151">
        <v>0</v>
      </c>
      <c r="L158" s="151">
        <v>0</v>
      </c>
      <c r="M158" s="154">
        <v>0.666666666666667</v>
      </c>
      <c r="N158" s="153">
        <v>2</v>
      </c>
      <c r="O158" s="172">
        <v>0.9</v>
      </c>
      <c r="P158" s="154">
        <v>0</v>
      </c>
      <c r="Q158" s="154">
        <v>1</v>
      </c>
      <c r="R158" s="154">
        <v>0</v>
      </c>
      <c r="S158" s="173">
        <v>-1</v>
      </c>
      <c r="T158" s="153">
        <v>3</v>
      </c>
      <c r="U158" s="153">
        <v>0</v>
      </c>
      <c r="V158" s="154">
        <v>0</v>
      </c>
      <c r="W158" s="154">
        <v>0</v>
      </c>
      <c r="X158" s="155">
        <v>0</v>
      </c>
      <c r="Y158" s="155">
        <v>0</v>
      </c>
      <c r="Z158" s="173">
        <v>0</v>
      </c>
      <c r="AA158" s="151">
        <v>3</v>
      </c>
      <c r="AB158" s="151">
        <v>0</v>
      </c>
      <c r="AC158" s="151">
        <v>0</v>
      </c>
      <c r="AD158" s="151">
        <v>0</v>
      </c>
      <c r="AE158" s="155">
        <v>0</v>
      </c>
      <c r="AF158" s="155">
        <v>0</v>
      </c>
      <c r="AG158" s="173">
        <v>0</v>
      </c>
    </row>
    <row r="159" spans="1:33">
      <c r="A159" s="175" t="s">
        <v>99</v>
      </c>
      <c r="B159" s="195" t="s">
        <v>803</v>
      </c>
      <c r="C159" s="195" t="s">
        <v>145</v>
      </c>
      <c r="D159" s="150">
        <v>3</v>
      </c>
      <c r="E159" s="150">
        <v>0</v>
      </c>
      <c r="F159" s="150">
        <v>0</v>
      </c>
      <c r="G159" s="151">
        <v>2</v>
      </c>
      <c r="H159" s="151">
        <v>2</v>
      </c>
      <c r="I159" s="151">
        <v>2</v>
      </c>
      <c r="J159" s="151">
        <v>1</v>
      </c>
      <c r="K159" s="151">
        <v>1</v>
      </c>
      <c r="L159" s="151">
        <v>1</v>
      </c>
      <c r="M159" s="154">
        <v>0.5</v>
      </c>
      <c r="N159" s="153">
        <v>4</v>
      </c>
      <c r="O159" s="172">
        <v>0.9</v>
      </c>
      <c r="P159" s="154">
        <v>0</v>
      </c>
      <c r="Q159" s="154">
        <v>1</v>
      </c>
      <c r="R159" s="154">
        <v>1</v>
      </c>
      <c r="S159" s="173">
        <v>-1</v>
      </c>
      <c r="T159" s="153">
        <v>8</v>
      </c>
      <c r="U159" s="153">
        <v>3</v>
      </c>
      <c r="V159" s="154">
        <v>0.375</v>
      </c>
      <c r="W159" s="154">
        <v>0</v>
      </c>
      <c r="X159" s="155">
        <v>1</v>
      </c>
      <c r="Y159" s="155">
        <v>1</v>
      </c>
      <c r="Z159" s="173">
        <v>-1</v>
      </c>
      <c r="AA159" s="151">
        <v>6</v>
      </c>
      <c r="AB159" s="151">
        <v>3</v>
      </c>
      <c r="AC159" s="151">
        <v>2</v>
      </c>
      <c r="AD159" s="151">
        <v>0</v>
      </c>
      <c r="AE159" s="155">
        <v>0.5</v>
      </c>
      <c r="AF159" s="155">
        <v>0</v>
      </c>
      <c r="AG159" s="173">
        <v>0.5</v>
      </c>
    </row>
    <row r="160" spans="1:33">
      <c r="A160" s="175" t="s">
        <v>99</v>
      </c>
      <c r="B160" s="195" t="s">
        <v>803</v>
      </c>
      <c r="C160" s="195" t="s">
        <v>146</v>
      </c>
      <c r="D160" s="150">
        <v>1</v>
      </c>
      <c r="E160" s="150">
        <v>0</v>
      </c>
      <c r="F160" s="150">
        <v>0</v>
      </c>
      <c r="G160" s="151">
        <v>7</v>
      </c>
      <c r="H160" s="151">
        <v>1</v>
      </c>
      <c r="I160" s="151">
        <v>0</v>
      </c>
      <c r="J160" s="151">
        <v>2</v>
      </c>
      <c r="K160" s="151">
        <v>0</v>
      </c>
      <c r="L160" s="151">
        <v>0</v>
      </c>
      <c r="M160" s="154">
        <v>0.166666666666667</v>
      </c>
      <c r="N160" s="153">
        <v>3</v>
      </c>
      <c r="O160" s="172">
        <v>0.9</v>
      </c>
      <c r="P160" s="154">
        <v>0</v>
      </c>
      <c r="Q160" s="154">
        <v>0.142857142857143</v>
      </c>
      <c r="R160" s="154">
        <v>0</v>
      </c>
      <c r="S160" s="173">
        <v>-0.142857142857143</v>
      </c>
      <c r="T160" s="153">
        <v>18</v>
      </c>
      <c r="U160" s="153">
        <v>4</v>
      </c>
      <c r="V160" s="154">
        <v>0.222222222222222</v>
      </c>
      <c r="W160" s="154">
        <v>0</v>
      </c>
      <c r="X160" s="155">
        <v>0</v>
      </c>
      <c r="Y160" s="155">
        <v>0</v>
      </c>
      <c r="Z160" s="173">
        <v>0</v>
      </c>
      <c r="AA160" s="151">
        <v>14</v>
      </c>
      <c r="AB160" s="151">
        <v>2</v>
      </c>
      <c r="AC160" s="151">
        <v>3</v>
      </c>
      <c r="AD160" s="151">
        <v>2</v>
      </c>
      <c r="AE160" s="155">
        <v>0.142857142857143</v>
      </c>
      <c r="AF160" s="155">
        <v>0.666666666666667</v>
      </c>
      <c r="AG160" s="173">
        <v>-0.523809523809524</v>
      </c>
    </row>
    <row r="161" spans="1:33">
      <c r="A161" s="175" t="s">
        <v>99</v>
      </c>
      <c r="B161" s="195" t="s">
        <v>803</v>
      </c>
      <c r="C161" s="195" t="s">
        <v>147</v>
      </c>
      <c r="D161" s="150">
        <v>0</v>
      </c>
      <c r="E161" s="150">
        <v>0</v>
      </c>
      <c r="F161" s="150">
        <v>0</v>
      </c>
      <c r="G161" s="151">
        <v>1</v>
      </c>
      <c r="H161" s="151">
        <v>1</v>
      </c>
      <c r="I161" s="151">
        <v>0</v>
      </c>
      <c r="J161" s="151">
        <v>0</v>
      </c>
      <c r="K161" s="151">
        <v>0</v>
      </c>
      <c r="L161" s="151">
        <v>0</v>
      </c>
      <c r="M161" s="154">
        <v>1</v>
      </c>
      <c r="N161" s="153">
        <v>2</v>
      </c>
      <c r="O161" s="172">
        <v>0.9</v>
      </c>
      <c r="P161" s="154">
        <v>0</v>
      </c>
      <c r="Q161" s="154">
        <v>1</v>
      </c>
      <c r="R161" s="154">
        <v>0</v>
      </c>
      <c r="S161" s="173">
        <v>-1</v>
      </c>
      <c r="T161" s="153">
        <v>2</v>
      </c>
      <c r="U161" s="153">
        <v>0</v>
      </c>
      <c r="V161" s="154">
        <v>0</v>
      </c>
      <c r="W161" s="154">
        <v>0</v>
      </c>
      <c r="X161" s="155">
        <v>0</v>
      </c>
      <c r="Y161" s="155">
        <v>0</v>
      </c>
      <c r="Z161" s="173">
        <v>0</v>
      </c>
      <c r="AA161" s="151">
        <v>1</v>
      </c>
      <c r="AB161" s="151">
        <v>0</v>
      </c>
      <c r="AC161" s="151">
        <v>1</v>
      </c>
      <c r="AD161" s="151">
        <v>0</v>
      </c>
      <c r="AE161" s="155">
        <v>0</v>
      </c>
      <c r="AF161" s="155">
        <v>0</v>
      </c>
      <c r="AG161" s="173">
        <v>0</v>
      </c>
    </row>
    <row r="162" spans="1:33">
      <c r="A162" s="175" t="s">
        <v>99</v>
      </c>
      <c r="B162" s="195" t="s">
        <v>803</v>
      </c>
      <c r="C162" s="195" t="s">
        <v>148</v>
      </c>
      <c r="D162" s="150">
        <v>1</v>
      </c>
      <c r="E162" s="150">
        <v>0</v>
      </c>
      <c r="F162" s="150">
        <v>0</v>
      </c>
      <c r="G162" s="151">
        <v>1</v>
      </c>
      <c r="H162" s="151">
        <v>0</v>
      </c>
      <c r="I162" s="151">
        <v>0</v>
      </c>
      <c r="J162" s="151">
        <v>0</v>
      </c>
      <c r="K162" s="151">
        <v>0</v>
      </c>
      <c r="L162" s="151">
        <v>0</v>
      </c>
      <c r="M162" s="154">
        <v>0</v>
      </c>
      <c r="N162" s="153">
        <v>0</v>
      </c>
      <c r="O162" s="172">
        <v>0.9</v>
      </c>
      <c r="P162" s="154">
        <v>0</v>
      </c>
      <c r="Q162" s="154">
        <v>0</v>
      </c>
      <c r="R162" s="154">
        <v>0</v>
      </c>
      <c r="S162" s="173">
        <v>0</v>
      </c>
      <c r="T162" s="153">
        <v>3</v>
      </c>
      <c r="U162" s="153">
        <v>0</v>
      </c>
      <c r="V162" s="154">
        <v>0</v>
      </c>
      <c r="W162" s="154">
        <v>0</v>
      </c>
      <c r="X162" s="155">
        <v>0</v>
      </c>
      <c r="Y162" s="155">
        <v>0</v>
      </c>
      <c r="Z162" s="173">
        <v>0</v>
      </c>
      <c r="AA162" s="151">
        <v>3</v>
      </c>
      <c r="AB162" s="151">
        <v>0</v>
      </c>
      <c r="AC162" s="151">
        <v>0</v>
      </c>
      <c r="AD162" s="151">
        <v>0</v>
      </c>
      <c r="AE162" s="155">
        <v>0</v>
      </c>
      <c r="AF162" s="155">
        <v>0</v>
      </c>
      <c r="AG162" s="173">
        <v>0</v>
      </c>
    </row>
    <row r="163" spans="1:33">
      <c r="A163" s="175" t="s">
        <v>99</v>
      </c>
      <c r="B163" s="195" t="s">
        <v>803</v>
      </c>
      <c r="C163" s="195" t="s">
        <v>149</v>
      </c>
      <c r="D163" s="150">
        <v>4</v>
      </c>
      <c r="E163" s="150">
        <v>0</v>
      </c>
      <c r="F163" s="150">
        <v>0</v>
      </c>
      <c r="G163" s="151">
        <v>0</v>
      </c>
      <c r="H163" s="151">
        <v>0</v>
      </c>
      <c r="I163" s="151">
        <v>0</v>
      </c>
      <c r="J163" s="151">
        <v>2</v>
      </c>
      <c r="K163" s="151">
        <v>2</v>
      </c>
      <c r="L163" s="151">
        <v>2</v>
      </c>
      <c r="M163" s="154">
        <v>0.454545454545455</v>
      </c>
      <c r="N163" s="153">
        <v>5</v>
      </c>
      <c r="O163" s="172">
        <v>0.9</v>
      </c>
      <c r="P163" s="154">
        <v>0</v>
      </c>
      <c r="Q163" s="154">
        <v>0</v>
      </c>
      <c r="R163" s="154">
        <v>1</v>
      </c>
      <c r="S163" s="173">
        <v>0</v>
      </c>
      <c r="T163" s="153">
        <v>11</v>
      </c>
      <c r="U163" s="153">
        <v>6</v>
      </c>
      <c r="V163" s="154">
        <v>0.545454545454545</v>
      </c>
      <c r="W163" s="154">
        <v>0</v>
      </c>
      <c r="X163" s="155">
        <v>0</v>
      </c>
      <c r="Y163" s="155">
        <v>1</v>
      </c>
      <c r="Z163" s="173">
        <v>0</v>
      </c>
      <c r="AA163" s="151">
        <v>7</v>
      </c>
      <c r="AB163" s="151">
        <v>3</v>
      </c>
      <c r="AC163" s="151">
        <v>1</v>
      </c>
      <c r="AD163" s="151">
        <v>1</v>
      </c>
      <c r="AE163" s="155">
        <v>0.428571428571429</v>
      </c>
      <c r="AF163" s="155">
        <v>1</v>
      </c>
      <c r="AG163" s="173">
        <v>-0.571428571428571</v>
      </c>
    </row>
    <row r="164" spans="1:33">
      <c r="A164" s="175" t="s">
        <v>99</v>
      </c>
      <c r="B164" s="195" t="s">
        <v>803</v>
      </c>
      <c r="C164" s="195" t="s">
        <v>150</v>
      </c>
      <c r="D164" s="150">
        <v>0</v>
      </c>
      <c r="E164" s="150">
        <v>0</v>
      </c>
      <c r="F164" s="150">
        <v>0</v>
      </c>
      <c r="G164" s="151">
        <v>0</v>
      </c>
      <c r="H164" s="151">
        <v>0</v>
      </c>
      <c r="I164" s="151">
        <v>0</v>
      </c>
      <c r="J164" s="151">
        <v>0</v>
      </c>
      <c r="K164" s="151">
        <v>0</v>
      </c>
      <c r="L164" s="151">
        <v>0</v>
      </c>
      <c r="M164" s="154">
        <v>0</v>
      </c>
      <c r="N164" s="153">
        <v>0</v>
      </c>
      <c r="O164" s="172">
        <v>0.9</v>
      </c>
      <c r="P164" s="154">
        <v>0</v>
      </c>
      <c r="Q164" s="154">
        <v>0</v>
      </c>
      <c r="R164" s="154">
        <v>0</v>
      </c>
      <c r="S164" s="173">
        <v>0</v>
      </c>
      <c r="T164" s="153">
        <v>1</v>
      </c>
      <c r="U164" s="153">
        <v>0</v>
      </c>
      <c r="V164" s="154">
        <v>0</v>
      </c>
      <c r="W164" s="154">
        <v>0</v>
      </c>
      <c r="X164" s="155">
        <v>0</v>
      </c>
      <c r="Y164" s="155">
        <v>0</v>
      </c>
      <c r="Z164" s="173">
        <v>0</v>
      </c>
      <c r="AA164" s="151">
        <v>0</v>
      </c>
      <c r="AB164" s="151">
        <v>0</v>
      </c>
      <c r="AC164" s="151">
        <v>0</v>
      </c>
      <c r="AD164" s="151">
        <v>0</v>
      </c>
      <c r="AE164" s="155">
        <v>0</v>
      </c>
      <c r="AF164" s="155">
        <v>0</v>
      </c>
      <c r="AG164" s="173">
        <v>0</v>
      </c>
    </row>
    <row r="165" spans="1:33">
      <c r="A165" s="175" t="s">
        <v>99</v>
      </c>
      <c r="B165" s="195" t="s">
        <v>803</v>
      </c>
      <c r="C165" s="195" t="s">
        <v>151</v>
      </c>
      <c r="D165" s="150">
        <v>1</v>
      </c>
      <c r="E165" s="150">
        <v>0</v>
      </c>
      <c r="F165" s="150">
        <v>0</v>
      </c>
      <c r="G165" s="151">
        <v>0</v>
      </c>
      <c r="H165" s="151">
        <v>0</v>
      </c>
      <c r="I165" s="151">
        <v>0</v>
      </c>
      <c r="J165" s="151">
        <v>0</v>
      </c>
      <c r="K165" s="151">
        <v>0</v>
      </c>
      <c r="L165" s="151">
        <v>0</v>
      </c>
      <c r="M165" s="154">
        <v>0</v>
      </c>
      <c r="N165" s="153">
        <v>0</v>
      </c>
      <c r="O165" s="172">
        <v>0.9</v>
      </c>
      <c r="P165" s="154">
        <v>0</v>
      </c>
      <c r="Q165" s="154">
        <v>0</v>
      </c>
      <c r="R165" s="154">
        <v>0</v>
      </c>
      <c r="S165" s="173">
        <v>0</v>
      </c>
      <c r="T165" s="153">
        <v>2</v>
      </c>
      <c r="U165" s="153">
        <v>0</v>
      </c>
      <c r="V165" s="154">
        <v>0</v>
      </c>
      <c r="W165" s="154">
        <v>0</v>
      </c>
      <c r="X165" s="155">
        <v>0</v>
      </c>
      <c r="Y165" s="155">
        <v>0</v>
      </c>
      <c r="Z165" s="173">
        <v>0</v>
      </c>
      <c r="AA165" s="151">
        <v>2</v>
      </c>
      <c r="AB165" s="151">
        <v>0</v>
      </c>
      <c r="AC165" s="151">
        <v>0</v>
      </c>
      <c r="AD165" s="151">
        <v>0</v>
      </c>
      <c r="AE165" s="155">
        <v>0</v>
      </c>
      <c r="AF165" s="155">
        <v>0</v>
      </c>
      <c r="AG165" s="173">
        <v>0</v>
      </c>
    </row>
    <row r="166" spans="1:33">
      <c r="A166" s="175" t="s">
        <v>99</v>
      </c>
      <c r="B166" s="195" t="s">
        <v>803</v>
      </c>
      <c r="C166" s="195" t="s">
        <v>152</v>
      </c>
      <c r="D166" s="150">
        <v>0</v>
      </c>
      <c r="E166" s="150">
        <v>0</v>
      </c>
      <c r="F166" s="150">
        <v>0</v>
      </c>
      <c r="G166" s="151">
        <v>0</v>
      </c>
      <c r="H166" s="151">
        <v>0</v>
      </c>
      <c r="I166" s="151">
        <v>0</v>
      </c>
      <c r="J166" s="151">
        <v>0</v>
      </c>
      <c r="K166" s="151">
        <v>0</v>
      </c>
      <c r="L166" s="151">
        <v>0</v>
      </c>
      <c r="M166" s="154">
        <v>0</v>
      </c>
      <c r="N166" s="153">
        <v>0</v>
      </c>
      <c r="O166" s="172">
        <v>0.9</v>
      </c>
      <c r="P166" s="154">
        <v>0</v>
      </c>
      <c r="Q166" s="154">
        <v>0</v>
      </c>
      <c r="R166" s="154">
        <v>0</v>
      </c>
      <c r="S166" s="173">
        <v>0</v>
      </c>
      <c r="T166" s="153">
        <v>2</v>
      </c>
      <c r="U166" s="153">
        <v>1</v>
      </c>
      <c r="V166" s="154">
        <v>0.5</v>
      </c>
      <c r="W166" s="154">
        <v>0</v>
      </c>
      <c r="X166" s="155">
        <v>0</v>
      </c>
      <c r="Y166" s="155">
        <v>0</v>
      </c>
      <c r="Z166" s="173">
        <v>0</v>
      </c>
      <c r="AA166" s="151">
        <v>0</v>
      </c>
      <c r="AB166" s="151">
        <v>0</v>
      </c>
      <c r="AC166" s="151">
        <v>0</v>
      </c>
      <c r="AD166" s="151">
        <v>0</v>
      </c>
      <c r="AE166" s="155">
        <v>0</v>
      </c>
      <c r="AF166" s="155">
        <v>0</v>
      </c>
      <c r="AG166" s="173">
        <v>0</v>
      </c>
    </row>
    <row r="167" spans="1:33">
      <c r="A167" s="175" t="s">
        <v>99</v>
      </c>
      <c r="B167" s="195" t="s">
        <v>803</v>
      </c>
      <c r="C167" s="195" t="s">
        <v>153</v>
      </c>
      <c r="D167" s="150">
        <v>0</v>
      </c>
      <c r="E167" s="150">
        <v>0</v>
      </c>
      <c r="F167" s="150">
        <v>0</v>
      </c>
      <c r="G167" s="151">
        <v>0</v>
      </c>
      <c r="H167" s="151">
        <v>0</v>
      </c>
      <c r="I167" s="151">
        <v>0</v>
      </c>
      <c r="J167" s="151">
        <v>0</v>
      </c>
      <c r="K167" s="151">
        <v>0</v>
      </c>
      <c r="L167" s="151">
        <v>0</v>
      </c>
      <c r="M167" s="154">
        <v>1</v>
      </c>
      <c r="N167" s="153">
        <v>1</v>
      </c>
      <c r="O167" s="172">
        <v>0.9</v>
      </c>
      <c r="P167" s="154">
        <v>0</v>
      </c>
      <c r="Q167" s="154">
        <v>0</v>
      </c>
      <c r="R167" s="154">
        <v>0</v>
      </c>
      <c r="S167" s="173">
        <v>0</v>
      </c>
      <c r="T167" s="153">
        <v>1</v>
      </c>
      <c r="U167" s="153">
        <v>1</v>
      </c>
      <c r="V167" s="154">
        <v>1</v>
      </c>
      <c r="W167" s="154">
        <v>0</v>
      </c>
      <c r="X167" s="155">
        <v>0</v>
      </c>
      <c r="Y167" s="155">
        <v>0</v>
      </c>
      <c r="Z167" s="173">
        <v>0</v>
      </c>
      <c r="AA167" s="151">
        <v>0</v>
      </c>
      <c r="AB167" s="151">
        <v>0</v>
      </c>
      <c r="AC167" s="151">
        <v>0</v>
      </c>
      <c r="AD167" s="151">
        <v>0</v>
      </c>
      <c r="AE167" s="155">
        <v>0</v>
      </c>
      <c r="AF167" s="155">
        <v>0</v>
      </c>
      <c r="AG167" s="173">
        <v>0</v>
      </c>
    </row>
    <row r="168" spans="1:33">
      <c r="A168" s="175" t="s">
        <v>99</v>
      </c>
      <c r="B168" s="195" t="s">
        <v>803</v>
      </c>
      <c r="C168" s="195" t="s">
        <v>154</v>
      </c>
      <c r="D168" s="150">
        <v>0</v>
      </c>
      <c r="E168" s="150">
        <v>0</v>
      </c>
      <c r="F168" s="150">
        <v>0</v>
      </c>
      <c r="G168" s="151">
        <v>0</v>
      </c>
      <c r="H168" s="151">
        <v>0</v>
      </c>
      <c r="I168" s="151">
        <v>0</v>
      </c>
      <c r="J168" s="151">
        <v>0</v>
      </c>
      <c r="K168" s="151">
        <v>0</v>
      </c>
      <c r="L168" s="151">
        <v>0</v>
      </c>
      <c r="M168" s="154">
        <v>0</v>
      </c>
      <c r="N168" s="153">
        <v>0</v>
      </c>
      <c r="O168" s="172">
        <v>0.9</v>
      </c>
      <c r="P168" s="154">
        <v>0</v>
      </c>
      <c r="Q168" s="154">
        <v>0</v>
      </c>
      <c r="R168" s="154">
        <v>0</v>
      </c>
      <c r="S168" s="173">
        <v>0</v>
      </c>
      <c r="T168" s="153">
        <v>0</v>
      </c>
      <c r="U168" s="153">
        <v>0</v>
      </c>
      <c r="V168" s="154">
        <v>0</v>
      </c>
      <c r="W168" s="154">
        <v>0</v>
      </c>
      <c r="X168" s="155">
        <v>0</v>
      </c>
      <c r="Y168" s="155">
        <v>0</v>
      </c>
      <c r="Z168" s="173">
        <v>0</v>
      </c>
      <c r="AA168" s="151">
        <v>0</v>
      </c>
      <c r="AB168" s="151">
        <v>0</v>
      </c>
      <c r="AC168" s="151">
        <v>0</v>
      </c>
      <c r="AD168" s="151">
        <v>0</v>
      </c>
      <c r="AE168" s="155">
        <v>0</v>
      </c>
      <c r="AF168" s="155">
        <v>0</v>
      </c>
      <c r="AG168" s="173">
        <v>0</v>
      </c>
    </row>
    <row r="169" spans="1:33">
      <c r="A169" s="175" t="s">
        <v>99</v>
      </c>
      <c r="B169" s="195" t="s">
        <v>803</v>
      </c>
      <c r="C169" s="195" t="s">
        <v>155</v>
      </c>
      <c r="D169" s="150">
        <v>1</v>
      </c>
      <c r="E169" s="150">
        <v>0</v>
      </c>
      <c r="F169" s="150">
        <v>0</v>
      </c>
      <c r="G169" s="151">
        <v>0</v>
      </c>
      <c r="H169" s="151">
        <v>0</v>
      </c>
      <c r="I169" s="151">
        <v>0</v>
      </c>
      <c r="J169" s="151">
        <v>0</v>
      </c>
      <c r="K169" s="151">
        <v>0</v>
      </c>
      <c r="L169" s="151">
        <v>0</v>
      </c>
      <c r="M169" s="154">
        <v>0</v>
      </c>
      <c r="N169" s="153">
        <v>0</v>
      </c>
      <c r="O169" s="172">
        <v>0.9</v>
      </c>
      <c r="P169" s="154">
        <v>0</v>
      </c>
      <c r="Q169" s="154">
        <v>0</v>
      </c>
      <c r="R169" s="154">
        <v>0</v>
      </c>
      <c r="S169" s="173">
        <v>0</v>
      </c>
      <c r="T169" s="153">
        <v>1</v>
      </c>
      <c r="U169" s="153">
        <v>0</v>
      </c>
      <c r="V169" s="154">
        <v>0</v>
      </c>
      <c r="W169" s="154">
        <v>0</v>
      </c>
      <c r="X169" s="155">
        <v>0</v>
      </c>
      <c r="Y169" s="155">
        <v>0</v>
      </c>
      <c r="Z169" s="173">
        <v>0</v>
      </c>
      <c r="AA169" s="151">
        <v>1</v>
      </c>
      <c r="AB169" s="151">
        <v>0</v>
      </c>
      <c r="AC169" s="151">
        <v>0</v>
      </c>
      <c r="AD169" s="151">
        <v>0</v>
      </c>
      <c r="AE169" s="155">
        <v>0</v>
      </c>
      <c r="AF169" s="155">
        <v>0</v>
      </c>
      <c r="AG169" s="173">
        <v>0</v>
      </c>
    </row>
    <row r="170" spans="1:33">
      <c r="A170" s="175" t="s">
        <v>99</v>
      </c>
      <c r="B170" s="195" t="s">
        <v>803</v>
      </c>
      <c r="C170" s="195" t="s">
        <v>156</v>
      </c>
      <c r="D170" s="150">
        <v>4</v>
      </c>
      <c r="E170" s="150">
        <v>0</v>
      </c>
      <c r="F170" s="150">
        <v>0</v>
      </c>
      <c r="G170" s="151">
        <v>1</v>
      </c>
      <c r="H170" s="151">
        <v>0</v>
      </c>
      <c r="I170" s="151">
        <v>0</v>
      </c>
      <c r="J170" s="151">
        <v>2</v>
      </c>
      <c r="K170" s="151">
        <v>1</v>
      </c>
      <c r="L170" s="151">
        <v>0</v>
      </c>
      <c r="M170" s="154">
        <v>0.111111111111111</v>
      </c>
      <c r="N170" s="153">
        <v>1</v>
      </c>
      <c r="O170" s="172">
        <v>0.9</v>
      </c>
      <c r="P170" s="154">
        <v>0</v>
      </c>
      <c r="Q170" s="154">
        <v>0</v>
      </c>
      <c r="R170" s="154">
        <v>0.5</v>
      </c>
      <c r="S170" s="173">
        <v>0</v>
      </c>
      <c r="T170" s="153">
        <v>9</v>
      </c>
      <c r="U170" s="153">
        <v>1</v>
      </c>
      <c r="V170" s="154">
        <v>0.111111111111111</v>
      </c>
      <c r="W170" s="154">
        <v>0</v>
      </c>
      <c r="X170" s="155">
        <v>0</v>
      </c>
      <c r="Y170" s="155">
        <v>0</v>
      </c>
      <c r="Z170" s="173">
        <v>0</v>
      </c>
      <c r="AA170" s="151">
        <v>7</v>
      </c>
      <c r="AB170" s="151">
        <v>0</v>
      </c>
      <c r="AC170" s="151">
        <v>0</v>
      </c>
      <c r="AD170" s="151">
        <v>0</v>
      </c>
      <c r="AE170" s="155">
        <v>0</v>
      </c>
      <c r="AF170" s="155">
        <v>0</v>
      </c>
      <c r="AG170" s="173">
        <v>0</v>
      </c>
    </row>
    <row r="171" spans="1:33">
      <c r="A171" s="175" t="s">
        <v>99</v>
      </c>
      <c r="B171" s="195" t="s">
        <v>803</v>
      </c>
      <c r="C171" s="195" t="s">
        <v>157</v>
      </c>
      <c r="D171" s="150">
        <v>1</v>
      </c>
      <c r="E171" s="150">
        <v>1</v>
      </c>
      <c r="F171" s="150">
        <v>0</v>
      </c>
      <c r="G171" s="151">
        <v>0</v>
      </c>
      <c r="H171" s="151">
        <v>0</v>
      </c>
      <c r="I171" s="151">
        <v>0</v>
      </c>
      <c r="J171" s="151">
        <v>0</v>
      </c>
      <c r="K171" s="151">
        <v>0</v>
      </c>
      <c r="L171" s="151">
        <v>0</v>
      </c>
      <c r="M171" s="154">
        <v>0.666666666666667</v>
      </c>
      <c r="N171" s="153">
        <v>2</v>
      </c>
      <c r="O171" s="172">
        <v>0.9</v>
      </c>
      <c r="P171" s="154">
        <v>1</v>
      </c>
      <c r="Q171" s="154">
        <v>0</v>
      </c>
      <c r="R171" s="154">
        <v>0</v>
      </c>
      <c r="S171" s="173">
        <v>1</v>
      </c>
      <c r="T171" s="153">
        <v>3</v>
      </c>
      <c r="U171" s="153">
        <v>1</v>
      </c>
      <c r="V171" s="154">
        <v>0.333333333333333</v>
      </c>
      <c r="W171" s="154">
        <v>0</v>
      </c>
      <c r="X171" s="155">
        <v>0</v>
      </c>
      <c r="Y171" s="155">
        <v>0</v>
      </c>
      <c r="Z171" s="173">
        <v>0</v>
      </c>
      <c r="AA171" s="151">
        <v>1</v>
      </c>
      <c r="AB171" s="151">
        <v>0</v>
      </c>
      <c r="AC171" s="151">
        <v>1</v>
      </c>
      <c r="AD171" s="151">
        <v>0</v>
      </c>
      <c r="AE171" s="155">
        <v>0</v>
      </c>
      <c r="AF171" s="155">
        <v>0</v>
      </c>
      <c r="AG171" s="173">
        <v>0</v>
      </c>
    </row>
    <row r="172" spans="1:33">
      <c r="A172" s="175" t="s">
        <v>99</v>
      </c>
      <c r="B172" s="195" t="s">
        <v>803</v>
      </c>
      <c r="C172" s="195" t="s">
        <v>158</v>
      </c>
      <c r="D172" s="150">
        <v>3</v>
      </c>
      <c r="E172" s="150">
        <v>0</v>
      </c>
      <c r="F172" s="150">
        <v>0</v>
      </c>
      <c r="G172" s="151">
        <v>0</v>
      </c>
      <c r="H172" s="151">
        <v>0</v>
      </c>
      <c r="I172" s="151">
        <v>0</v>
      </c>
      <c r="J172" s="151">
        <v>0</v>
      </c>
      <c r="K172" s="151">
        <v>0</v>
      </c>
      <c r="L172" s="151">
        <v>0</v>
      </c>
      <c r="M172" s="154">
        <v>0</v>
      </c>
      <c r="N172" s="153">
        <v>0</v>
      </c>
      <c r="O172" s="172">
        <v>0.9</v>
      </c>
      <c r="P172" s="154">
        <v>0</v>
      </c>
      <c r="Q172" s="154">
        <v>0</v>
      </c>
      <c r="R172" s="154">
        <v>0</v>
      </c>
      <c r="S172" s="173">
        <v>0</v>
      </c>
      <c r="T172" s="153">
        <v>3</v>
      </c>
      <c r="U172" s="153">
        <v>0</v>
      </c>
      <c r="V172" s="154">
        <v>0</v>
      </c>
      <c r="W172" s="154">
        <v>0</v>
      </c>
      <c r="X172" s="155">
        <v>0</v>
      </c>
      <c r="Y172" s="155">
        <v>0</v>
      </c>
      <c r="Z172" s="173">
        <v>0</v>
      </c>
      <c r="AA172" s="151">
        <v>3</v>
      </c>
      <c r="AB172" s="151">
        <v>0</v>
      </c>
      <c r="AC172" s="151">
        <v>0</v>
      </c>
      <c r="AD172" s="151">
        <v>0</v>
      </c>
      <c r="AE172" s="155">
        <v>0</v>
      </c>
      <c r="AF172" s="155">
        <v>0</v>
      </c>
      <c r="AG172" s="173">
        <v>0</v>
      </c>
    </row>
    <row r="173" spans="1:33">
      <c r="A173" s="175" t="s">
        <v>99</v>
      </c>
      <c r="B173" s="195" t="s">
        <v>803</v>
      </c>
      <c r="C173" s="195" t="s">
        <v>159</v>
      </c>
      <c r="D173" s="150">
        <v>0</v>
      </c>
      <c r="E173" s="150">
        <v>0</v>
      </c>
      <c r="F173" s="150">
        <v>0</v>
      </c>
      <c r="G173" s="151">
        <v>0</v>
      </c>
      <c r="H173" s="151">
        <v>0</v>
      </c>
      <c r="I173" s="151">
        <v>0</v>
      </c>
      <c r="J173" s="151">
        <v>0</v>
      </c>
      <c r="K173" s="151">
        <v>0</v>
      </c>
      <c r="L173" s="151">
        <v>0</v>
      </c>
      <c r="M173" s="154">
        <v>0</v>
      </c>
      <c r="N173" s="153">
        <v>0</v>
      </c>
      <c r="O173" s="172">
        <v>0.9</v>
      </c>
      <c r="P173" s="154">
        <v>0</v>
      </c>
      <c r="Q173" s="154">
        <v>0</v>
      </c>
      <c r="R173" s="154">
        <v>0</v>
      </c>
      <c r="S173" s="173">
        <v>0</v>
      </c>
      <c r="T173" s="153">
        <v>0</v>
      </c>
      <c r="U173" s="153">
        <v>0</v>
      </c>
      <c r="V173" s="154">
        <v>0</v>
      </c>
      <c r="W173" s="154">
        <v>0</v>
      </c>
      <c r="X173" s="155">
        <v>0</v>
      </c>
      <c r="Y173" s="155">
        <v>0</v>
      </c>
      <c r="Z173" s="173">
        <v>0</v>
      </c>
      <c r="AA173" s="151">
        <v>0</v>
      </c>
      <c r="AB173" s="151">
        <v>0</v>
      </c>
      <c r="AC173" s="151">
        <v>0</v>
      </c>
      <c r="AD173" s="151">
        <v>0</v>
      </c>
      <c r="AE173" s="155">
        <v>0</v>
      </c>
      <c r="AF173" s="155">
        <v>0</v>
      </c>
      <c r="AG173" s="173">
        <v>0</v>
      </c>
    </row>
    <row r="174" spans="1:33">
      <c r="A174" s="175" t="s">
        <v>99</v>
      </c>
      <c r="B174" s="195" t="s">
        <v>803</v>
      </c>
      <c r="C174" s="195" t="s">
        <v>160</v>
      </c>
      <c r="D174" s="150">
        <v>3</v>
      </c>
      <c r="E174" s="150">
        <v>0</v>
      </c>
      <c r="F174" s="150">
        <v>0</v>
      </c>
      <c r="G174" s="151">
        <v>2</v>
      </c>
      <c r="H174" s="151">
        <v>1</v>
      </c>
      <c r="I174" s="151">
        <v>0</v>
      </c>
      <c r="J174" s="151">
        <v>0</v>
      </c>
      <c r="K174" s="151">
        <v>0</v>
      </c>
      <c r="L174" s="151">
        <v>0</v>
      </c>
      <c r="M174" s="154">
        <v>0.1</v>
      </c>
      <c r="N174" s="153">
        <v>1</v>
      </c>
      <c r="O174" s="172">
        <v>0.9</v>
      </c>
      <c r="P174" s="154">
        <v>0</v>
      </c>
      <c r="Q174" s="154">
        <v>0.5</v>
      </c>
      <c r="R174" s="154">
        <v>0</v>
      </c>
      <c r="S174" s="173">
        <v>-0.5</v>
      </c>
      <c r="T174" s="153">
        <v>10</v>
      </c>
      <c r="U174" s="153">
        <v>0</v>
      </c>
      <c r="V174" s="154">
        <v>0</v>
      </c>
      <c r="W174" s="154">
        <v>0</v>
      </c>
      <c r="X174" s="155">
        <v>0</v>
      </c>
      <c r="Y174" s="155">
        <v>0</v>
      </c>
      <c r="Z174" s="173">
        <v>0</v>
      </c>
      <c r="AA174" s="151">
        <v>7</v>
      </c>
      <c r="AB174" s="151">
        <v>0</v>
      </c>
      <c r="AC174" s="151">
        <v>0</v>
      </c>
      <c r="AD174" s="151">
        <v>0</v>
      </c>
      <c r="AE174" s="155">
        <v>0</v>
      </c>
      <c r="AF174" s="155">
        <v>0</v>
      </c>
      <c r="AG174" s="173">
        <v>0</v>
      </c>
    </row>
    <row r="175" spans="1:33">
      <c r="A175" s="175" t="s">
        <v>99</v>
      </c>
      <c r="B175" s="195" t="s">
        <v>1787</v>
      </c>
      <c r="C175" s="195" t="s">
        <v>161</v>
      </c>
      <c r="D175" s="150">
        <v>8086</v>
      </c>
      <c r="E175" s="150">
        <v>7713</v>
      </c>
      <c r="F175" s="150">
        <v>7665</v>
      </c>
      <c r="G175" s="151">
        <v>9949</v>
      </c>
      <c r="H175" s="151">
        <v>9420</v>
      </c>
      <c r="I175" s="151">
        <v>9426</v>
      </c>
      <c r="J175" s="151">
        <v>7415</v>
      </c>
      <c r="K175" s="151">
        <v>7040</v>
      </c>
      <c r="L175" s="151">
        <v>7066</v>
      </c>
      <c r="M175" s="154">
        <v>0.938429972287359</v>
      </c>
      <c r="N175" s="153">
        <v>176087</v>
      </c>
      <c r="O175" s="172">
        <v>0.9</v>
      </c>
      <c r="P175" s="154">
        <v>0.953870887954489</v>
      </c>
      <c r="Q175" s="154">
        <v>0.946828827017791</v>
      </c>
      <c r="R175" s="154">
        <v>0.949426837491571</v>
      </c>
      <c r="S175" s="173">
        <v>0.00704206093669857</v>
      </c>
      <c r="T175" s="153">
        <v>187640</v>
      </c>
      <c r="U175" s="153">
        <v>174422</v>
      </c>
      <c r="V175" s="154">
        <v>0.929556597740354</v>
      </c>
      <c r="W175" s="154">
        <v>0.947934701953995</v>
      </c>
      <c r="X175" s="155">
        <v>0.947431902703789</v>
      </c>
      <c r="Y175" s="155">
        <v>0.952933243425489</v>
      </c>
      <c r="Z175" s="173">
        <v>0.000502799250205244</v>
      </c>
      <c r="AA175" s="151">
        <v>54269</v>
      </c>
      <c r="AB175" s="151">
        <v>50561</v>
      </c>
      <c r="AC175" s="151">
        <v>56450</v>
      </c>
      <c r="AD175" s="151">
        <v>53151</v>
      </c>
      <c r="AE175" s="155">
        <v>0.931673699533804</v>
      </c>
      <c r="AF175" s="155">
        <v>0.941558901682905</v>
      </c>
      <c r="AG175" s="173">
        <v>-0.00988520214910138</v>
      </c>
    </row>
    <row r="176" spans="1:33">
      <c r="A176" s="175" t="s">
        <v>99</v>
      </c>
      <c r="B176" s="195" t="s">
        <v>1787</v>
      </c>
      <c r="C176" s="195" t="s">
        <v>162</v>
      </c>
      <c r="D176" s="150">
        <v>6311</v>
      </c>
      <c r="E176" s="150">
        <v>6119</v>
      </c>
      <c r="F176" s="150">
        <v>5880</v>
      </c>
      <c r="G176" s="151">
        <v>7747</v>
      </c>
      <c r="H176" s="151">
        <v>7487</v>
      </c>
      <c r="I176" s="151">
        <v>7097</v>
      </c>
      <c r="J176" s="151">
        <v>5719</v>
      </c>
      <c r="K176" s="151">
        <v>5605</v>
      </c>
      <c r="L176" s="151">
        <v>5362</v>
      </c>
      <c r="M176" s="154">
        <v>0.971200285798691</v>
      </c>
      <c r="N176" s="153">
        <v>141365</v>
      </c>
      <c r="O176" s="172">
        <v>0.9</v>
      </c>
      <c r="P176" s="154">
        <v>0.969576929171288</v>
      </c>
      <c r="Q176" s="154">
        <v>0.966438621401833</v>
      </c>
      <c r="R176" s="154">
        <v>0.980066445182724</v>
      </c>
      <c r="S176" s="173">
        <v>0.00313830776945523</v>
      </c>
      <c r="T176" s="153">
        <v>145557</v>
      </c>
      <c r="U176" s="153">
        <v>135353</v>
      </c>
      <c r="V176" s="154">
        <v>0.929896878885935</v>
      </c>
      <c r="W176" s="154">
        <v>0.931706544129298</v>
      </c>
      <c r="X176" s="155">
        <v>0.916096553504582</v>
      </c>
      <c r="Y176" s="155">
        <v>0.937576499388005</v>
      </c>
      <c r="Z176" s="173">
        <v>0.0156099906247157</v>
      </c>
      <c r="AA176" s="151">
        <v>42416</v>
      </c>
      <c r="AB176" s="151">
        <v>39169</v>
      </c>
      <c r="AC176" s="151">
        <v>43304</v>
      </c>
      <c r="AD176" s="151">
        <v>40335</v>
      </c>
      <c r="AE176" s="155">
        <v>0.9234486986043</v>
      </c>
      <c r="AF176" s="155">
        <v>0.931438204322926</v>
      </c>
      <c r="AG176" s="173">
        <v>-0.007989505718626</v>
      </c>
    </row>
    <row r="177" spans="1:33">
      <c r="A177" s="175" t="s">
        <v>99</v>
      </c>
      <c r="B177" s="195" t="s">
        <v>1787</v>
      </c>
      <c r="C177" s="195" t="s">
        <v>163</v>
      </c>
      <c r="D177" s="150">
        <v>11628</v>
      </c>
      <c r="E177" s="150">
        <v>11345</v>
      </c>
      <c r="F177" s="150">
        <v>10722</v>
      </c>
      <c r="G177" s="151">
        <v>13626</v>
      </c>
      <c r="H177" s="151">
        <v>13244</v>
      </c>
      <c r="I177" s="151">
        <v>12228</v>
      </c>
      <c r="J177" s="151">
        <v>11892</v>
      </c>
      <c r="K177" s="151">
        <v>11697</v>
      </c>
      <c r="L177" s="151">
        <v>11236</v>
      </c>
      <c r="M177" s="154">
        <v>0.965035648427475</v>
      </c>
      <c r="N177" s="153">
        <v>227125</v>
      </c>
      <c r="O177" s="172">
        <v>0.9</v>
      </c>
      <c r="P177" s="154">
        <v>0.975662194702442</v>
      </c>
      <c r="Q177" s="154">
        <v>0.971965360340525</v>
      </c>
      <c r="R177" s="154">
        <v>0.983602421796166</v>
      </c>
      <c r="S177" s="173">
        <v>0.00369683436191692</v>
      </c>
      <c r="T177" s="153">
        <v>235354</v>
      </c>
      <c r="U177" s="153">
        <v>212150</v>
      </c>
      <c r="V177" s="154">
        <v>0.901408091640677</v>
      </c>
      <c r="W177" s="154">
        <v>0.922084623323013</v>
      </c>
      <c r="X177" s="155">
        <v>0.89740202553941</v>
      </c>
      <c r="Y177" s="155">
        <v>0.944836865119408</v>
      </c>
      <c r="Z177" s="173">
        <v>0.0246825977836035</v>
      </c>
      <c r="AA177" s="151">
        <v>81051</v>
      </c>
      <c r="AB177" s="151">
        <v>75377</v>
      </c>
      <c r="AC177" s="151">
        <v>73737</v>
      </c>
      <c r="AD177" s="151">
        <v>67567</v>
      </c>
      <c r="AE177" s="155">
        <v>0.9299946946984</v>
      </c>
      <c r="AF177" s="155">
        <v>0.916324233424197</v>
      </c>
      <c r="AG177" s="173">
        <v>0.013670461274203</v>
      </c>
    </row>
    <row r="178" spans="1:33">
      <c r="A178" s="175" t="s">
        <v>99</v>
      </c>
      <c r="B178" s="195" t="s">
        <v>1787</v>
      </c>
      <c r="C178" s="195" t="s">
        <v>164</v>
      </c>
      <c r="D178" s="150">
        <v>9691</v>
      </c>
      <c r="E178" s="150">
        <v>9404</v>
      </c>
      <c r="F178" s="150">
        <v>9243</v>
      </c>
      <c r="G178" s="151">
        <v>11689</v>
      </c>
      <c r="H178" s="151">
        <v>11353</v>
      </c>
      <c r="I178" s="151">
        <v>10951</v>
      </c>
      <c r="J178" s="151">
        <v>9055</v>
      </c>
      <c r="K178" s="151">
        <v>8853</v>
      </c>
      <c r="L178" s="151">
        <v>8718</v>
      </c>
      <c r="M178" s="154">
        <v>0.957748787519405</v>
      </c>
      <c r="N178" s="153">
        <v>198662</v>
      </c>
      <c r="O178" s="172">
        <v>0.9</v>
      </c>
      <c r="P178" s="154">
        <v>0.970384893199876</v>
      </c>
      <c r="Q178" s="154">
        <v>0.971255026092908</v>
      </c>
      <c r="R178" s="154">
        <v>0.977691882937604</v>
      </c>
      <c r="S178" s="173">
        <v>-0.000870132893031617</v>
      </c>
      <c r="T178" s="153">
        <v>207426</v>
      </c>
      <c r="U178" s="153">
        <v>194532</v>
      </c>
      <c r="V178" s="154">
        <v>0.937838072372798</v>
      </c>
      <c r="W178" s="154">
        <v>0.953771540604685</v>
      </c>
      <c r="X178" s="155">
        <v>0.936863718025494</v>
      </c>
      <c r="Y178" s="155">
        <v>0.962782992821645</v>
      </c>
      <c r="Z178" s="173">
        <v>0.0169078225791907</v>
      </c>
      <c r="AA178" s="151">
        <v>65338</v>
      </c>
      <c r="AB178" s="151">
        <v>61666</v>
      </c>
      <c r="AC178" s="151">
        <v>62566</v>
      </c>
      <c r="AD178" s="151">
        <v>58949</v>
      </c>
      <c r="AE178" s="155">
        <v>0.943799932657871</v>
      </c>
      <c r="AF178" s="155">
        <v>0.942189048364927</v>
      </c>
      <c r="AG178" s="173">
        <v>0.00161088429294465</v>
      </c>
    </row>
    <row r="179" spans="1:33">
      <c r="A179" s="175" t="s">
        <v>99</v>
      </c>
      <c r="B179" s="195" t="s">
        <v>1787</v>
      </c>
      <c r="C179" s="195" t="s">
        <v>165</v>
      </c>
      <c r="D179" s="150">
        <v>11283</v>
      </c>
      <c r="E179" s="150">
        <v>10867</v>
      </c>
      <c r="F179" s="150">
        <v>10967</v>
      </c>
      <c r="G179" s="151">
        <v>12606</v>
      </c>
      <c r="H179" s="151">
        <v>12352</v>
      </c>
      <c r="I179" s="151">
        <v>12343</v>
      </c>
      <c r="J179" s="151">
        <v>10423</v>
      </c>
      <c r="K179" s="151">
        <v>10289</v>
      </c>
      <c r="L179" s="151">
        <v>10238</v>
      </c>
      <c r="M179" s="154">
        <v>0.97139607800493</v>
      </c>
      <c r="N179" s="153">
        <v>214391</v>
      </c>
      <c r="O179" s="172">
        <v>0.9</v>
      </c>
      <c r="P179" s="154">
        <v>0.963130373127714</v>
      </c>
      <c r="Q179" s="154">
        <v>0.979850864667619</v>
      </c>
      <c r="R179" s="154">
        <v>0.987143816559532</v>
      </c>
      <c r="S179" s="173">
        <v>-0.0167204915399044</v>
      </c>
      <c r="T179" s="153">
        <v>220704</v>
      </c>
      <c r="U179" s="153">
        <v>213950</v>
      </c>
      <c r="V179" s="154">
        <v>0.969397926634769</v>
      </c>
      <c r="W179" s="154">
        <v>0.971993264202783</v>
      </c>
      <c r="X179" s="155">
        <v>0.979136918927495</v>
      </c>
      <c r="Y179" s="155">
        <v>0.982250791518757</v>
      </c>
      <c r="Z179" s="173">
        <v>-0.0071436547247119</v>
      </c>
      <c r="AA179" s="151">
        <v>74665</v>
      </c>
      <c r="AB179" s="151">
        <v>73121</v>
      </c>
      <c r="AC179" s="151">
        <v>68643</v>
      </c>
      <c r="AD179" s="151">
        <v>66829</v>
      </c>
      <c r="AE179" s="155">
        <v>0.97932096698587</v>
      </c>
      <c r="AF179" s="155">
        <v>0.9735734160803</v>
      </c>
      <c r="AG179" s="173">
        <v>0.00574755090557066</v>
      </c>
    </row>
    <row r="180" spans="1:33">
      <c r="A180" s="175" t="s">
        <v>99</v>
      </c>
      <c r="B180" s="195" t="s">
        <v>1787</v>
      </c>
      <c r="C180" s="195" t="s">
        <v>166</v>
      </c>
      <c r="D180" s="150">
        <v>4258</v>
      </c>
      <c r="E180" s="150">
        <v>4127</v>
      </c>
      <c r="F180" s="150">
        <v>4090</v>
      </c>
      <c r="G180" s="151">
        <v>5187</v>
      </c>
      <c r="H180" s="151">
        <v>4928</v>
      </c>
      <c r="I180" s="151">
        <v>4932</v>
      </c>
      <c r="J180" s="151">
        <v>3913</v>
      </c>
      <c r="K180" s="151">
        <v>3792</v>
      </c>
      <c r="L180" s="151">
        <v>3752</v>
      </c>
      <c r="M180" s="154">
        <v>0.968036128295004</v>
      </c>
      <c r="N180" s="153">
        <v>88100</v>
      </c>
      <c r="O180" s="172">
        <v>0.9</v>
      </c>
      <c r="P180" s="154">
        <v>0.969234382339126</v>
      </c>
      <c r="Q180" s="154">
        <v>0.950067476383266</v>
      </c>
      <c r="R180" s="154">
        <v>0.969077434193713</v>
      </c>
      <c r="S180" s="173">
        <v>0.0191669059558606</v>
      </c>
      <c r="T180" s="153">
        <v>91009</v>
      </c>
      <c r="U180" s="153">
        <v>86548</v>
      </c>
      <c r="V180" s="154">
        <v>0.950982869826061</v>
      </c>
      <c r="W180" s="154">
        <v>0.960544856740254</v>
      </c>
      <c r="X180" s="155">
        <v>0.950838635049161</v>
      </c>
      <c r="Y180" s="155">
        <v>0.958855098389982</v>
      </c>
      <c r="Z180" s="173">
        <v>0.00970622169109236</v>
      </c>
      <c r="AA180" s="151">
        <v>28924</v>
      </c>
      <c r="AB180" s="151">
        <v>27719</v>
      </c>
      <c r="AC180" s="151">
        <v>28076</v>
      </c>
      <c r="AD180" s="151">
        <v>26711</v>
      </c>
      <c r="AE180" s="155">
        <v>0.95833909556078</v>
      </c>
      <c r="AF180" s="155">
        <v>0.951381963242627</v>
      </c>
      <c r="AG180" s="173">
        <v>0.00695713231815287</v>
      </c>
    </row>
    <row r="181" spans="1:33">
      <c r="A181" s="175" t="s">
        <v>99</v>
      </c>
      <c r="B181" s="195" t="s">
        <v>1787</v>
      </c>
      <c r="C181" s="195" t="s">
        <v>167</v>
      </c>
      <c r="D181" s="150">
        <v>10485</v>
      </c>
      <c r="E181" s="150">
        <v>10375</v>
      </c>
      <c r="F181" s="150">
        <v>10106</v>
      </c>
      <c r="G181" s="151">
        <v>12057</v>
      </c>
      <c r="H181" s="151">
        <v>11897</v>
      </c>
      <c r="I181" s="151">
        <v>11650</v>
      </c>
      <c r="J181" s="151">
        <v>10416</v>
      </c>
      <c r="K181" s="151">
        <v>10335</v>
      </c>
      <c r="L181" s="151">
        <v>10140</v>
      </c>
      <c r="M181" s="154">
        <v>0.974707382774321</v>
      </c>
      <c r="N181" s="153">
        <v>204440</v>
      </c>
      <c r="O181" s="172">
        <v>0.9</v>
      </c>
      <c r="P181" s="154">
        <v>0.989508822126848</v>
      </c>
      <c r="Q181" s="154">
        <v>0.98672970058887</v>
      </c>
      <c r="R181" s="154">
        <v>0.992223502304147</v>
      </c>
      <c r="S181" s="173">
        <v>0.00277912153797832</v>
      </c>
      <c r="T181" s="153">
        <v>209745</v>
      </c>
      <c r="U181" s="153">
        <v>197200</v>
      </c>
      <c r="V181" s="154">
        <v>0.940189277455958</v>
      </c>
      <c r="W181" s="154">
        <v>0.963853123509776</v>
      </c>
      <c r="X181" s="155">
        <v>0.966243675872937</v>
      </c>
      <c r="Y181" s="155">
        <v>0.973502304147465</v>
      </c>
      <c r="Z181" s="173">
        <v>-0.00239055236316099</v>
      </c>
      <c r="AA181" s="151">
        <v>72688</v>
      </c>
      <c r="AB181" s="151">
        <v>70067</v>
      </c>
      <c r="AC181" s="151">
        <v>66812</v>
      </c>
      <c r="AD181" s="151">
        <v>64154</v>
      </c>
      <c r="AE181" s="155">
        <v>0.963941778560423</v>
      </c>
      <c r="AF181" s="155">
        <v>0.960216727533976</v>
      </c>
      <c r="AG181" s="173">
        <v>0.00372505102644671</v>
      </c>
    </row>
    <row r="182" spans="1:33">
      <c r="A182" s="175" t="s">
        <v>99</v>
      </c>
      <c r="B182" s="195" t="s">
        <v>1787</v>
      </c>
      <c r="C182" s="195" t="s">
        <v>168</v>
      </c>
      <c r="D182" s="150">
        <v>6723</v>
      </c>
      <c r="E182" s="150">
        <v>6604</v>
      </c>
      <c r="F182" s="150">
        <v>6251</v>
      </c>
      <c r="G182" s="151">
        <v>8725</v>
      </c>
      <c r="H182" s="151">
        <v>8498</v>
      </c>
      <c r="I182" s="151">
        <v>8244</v>
      </c>
      <c r="J182" s="151">
        <v>5789</v>
      </c>
      <c r="K182" s="151">
        <v>5691</v>
      </c>
      <c r="L182" s="151">
        <v>5452</v>
      </c>
      <c r="M182" s="154">
        <v>0.974023632364078</v>
      </c>
      <c r="N182" s="153">
        <v>162060</v>
      </c>
      <c r="O182" s="172">
        <v>0.9</v>
      </c>
      <c r="P182" s="154">
        <v>0.98229956864495</v>
      </c>
      <c r="Q182" s="154">
        <v>0.973982808022923</v>
      </c>
      <c r="R182" s="154">
        <v>0.983071342200726</v>
      </c>
      <c r="S182" s="173">
        <v>0.00831676062202757</v>
      </c>
      <c r="T182" s="153">
        <v>166382</v>
      </c>
      <c r="U182" s="153">
        <v>155493</v>
      </c>
      <c r="V182" s="154">
        <v>0.934554218605378</v>
      </c>
      <c r="W182" s="154">
        <v>0.929793247062323</v>
      </c>
      <c r="X182" s="155">
        <v>0.94487106017192</v>
      </c>
      <c r="Y182" s="155">
        <v>0.94178614613923</v>
      </c>
      <c r="Z182" s="173">
        <v>-0.0150778131095964</v>
      </c>
      <c r="AA182" s="151">
        <v>46178</v>
      </c>
      <c r="AB182" s="151">
        <v>43192</v>
      </c>
      <c r="AC182" s="151">
        <v>49166</v>
      </c>
      <c r="AD182" s="151">
        <v>46204</v>
      </c>
      <c r="AE182" s="155">
        <v>0.935337173545844</v>
      </c>
      <c r="AF182" s="155">
        <v>0.939755115323598</v>
      </c>
      <c r="AG182" s="173">
        <v>-0.00441794177775323</v>
      </c>
    </row>
    <row r="183" spans="1:33">
      <c r="A183" s="175" t="s">
        <v>99</v>
      </c>
      <c r="B183" s="195" t="s">
        <v>1787</v>
      </c>
      <c r="C183" s="195" t="s">
        <v>169</v>
      </c>
      <c r="D183" s="150">
        <v>4973</v>
      </c>
      <c r="E183" s="150">
        <v>4910</v>
      </c>
      <c r="F183" s="150">
        <v>4719</v>
      </c>
      <c r="G183" s="151">
        <v>6621</v>
      </c>
      <c r="H183" s="151">
        <v>6518</v>
      </c>
      <c r="I183" s="151">
        <v>6259</v>
      </c>
      <c r="J183" s="151">
        <v>4513</v>
      </c>
      <c r="K183" s="151">
        <v>4457</v>
      </c>
      <c r="L183" s="151">
        <v>4276</v>
      </c>
      <c r="M183" s="154">
        <v>0.976653577126028</v>
      </c>
      <c r="N183" s="153">
        <v>127340</v>
      </c>
      <c r="O183" s="172">
        <v>0.9</v>
      </c>
      <c r="P183" s="154">
        <v>0.987331590589182</v>
      </c>
      <c r="Q183" s="154">
        <v>0.984443437547198</v>
      </c>
      <c r="R183" s="154">
        <v>0.987591402614669</v>
      </c>
      <c r="S183" s="173">
        <v>0.00288815304198331</v>
      </c>
      <c r="T183" s="153">
        <v>130384</v>
      </c>
      <c r="U183" s="153">
        <v>122815</v>
      </c>
      <c r="V183" s="154">
        <v>0.941948398576512</v>
      </c>
      <c r="W183" s="154">
        <v>0.948924190629399</v>
      </c>
      <c r="X183" s="155">
        <v>0.945325479534813</v>
      </c>
      <c r="Y183" s="155">
        <v>0.947485043208509</v>
      </c>
      <c r="Z183" s="173">
        <v>0.00359871109458521</v>
      </c>
      <c r="AA183" s="151">
        <v>35400</v>
      </c>
      <c r="AB183" s="151">
        <v>33513</v>
      </c>
      <c r="AC183" s="151">
        <v>38221</v>
      </c>
      <c r="AD183" s="151">
        <v>35754</v>
      </c>
      <c r="AE183" s="155">
        <v>0.946694915254237</v>
      </c>
      <c r="AF183" s="155">
        <v>0.935454331388504</v>
      </c>
      <c r="AG183" s="173">
        <v>0.0112405838657336</v>
      </c>
    </row>
    <row r="184" spans="1:33">
      <c r="A184" s="175" t="s">
        <v>99</v>
      </c>
      <c r="B184" s="195" t="s">
        <v>1787</v>
      </c>
      <c r="C184" s="195" t="s">
        <v>170</v>
      </c>
      <c r="D184" s="150">
        <v>6364</v>
      </c>
      <c r="E184" s="150">
        <v>6086</v>
      </c>
      <c r="F184" s="150">
        <v>6095</v>
      </c>
      <c r="G184" s="151">
        <v>8084</v>
      </c>
      <c r="H184" s="151">
        <v>7695</v>
      </c>
      <c r="I184" s="151">
        <v>7612</v>
      </c>
      <c r="J184" s="151">
        <v>5261</v>
      </c>
      <c r="K184" s="151">
        <v>4893</v>
      </c>
      <c r="L184" s="151">
        <v>4989</v>
      </c>
      <c r="M184" s="154">
        <v>0.918726784909947</v>
      </c>
      <c r="N184" s="153">
        <v>140737</v>
      </c>
      <c r="O184" s="172">
        <v>0.9</v>
      </c>
      <c r="P184" s="154">
        <v>0.956316781898177</v>
      </c>
      <c r="Q184" s="154">
        <v>0.951880257298367</v>
      </c>
      <c r="R184" s="154">
        <v>0.930051321041627</v>
      </c>
      <c r="S184" s="173">
        <v>0.00443652459981014</v>
      </c>
      <c r="T184" s="153">
        <v>153187</v>
      </c>
      <c r="U184" s="153">
        <v>141295</v>
      </c>
      <c r="V184" s="154">
        <v>0.922369391658561</v>
      </c>
      <c r="W184" s="154">
        <v>0.957730986800754</v>
      </c>
      <c r="X184" s="155">
        <v>0.941613062840178</v>
      </c>
      <c r="Y184" s="155">
        <v>0.948298802509029</v>
      </c>
      <c r="Z184" s="173">
        <v>0.0161179239605761</v>
      </c>
      <c r="AA184" s="151">
        <v>42971</v>
      </c>
      <c r="AB184" s="151">
        <v>40798</v>
      </c>
      <c r="AC184" s="151">
        <v>45123</v>
      </c>
      <c r="AD184" s="151">
        <v>41344</v>
      </c>
      <c r="AE184" s="155">
        <v>0.949431011612483</v>
      </c>
      <c r="AF184" s="155">
        <v>0.916251135784412</v>
      </c>
      <c r="AG184" s="173">
        <v>0.0331798758280714</v>
      </c>
    </row>
    <row r="185" spans="1:33">
      <c r="A185" s="175" t="s">
        <v>99</v>
      </c>
      <c r="B185" s="195" t="s">
        <v>1787</v>
      </c>
      <c r="C185" s="195" t="s">
        <v>171</v>
      </c>
      <c r="D185" s="150">
        <v>6723</v>
      </c>
      <c r="E185" s="150">
        <v>6472</v>
      </c>
      <c r="F185" s="150">
        <v>6189</v>
      </c>
      <c r="G185" s="151">
        <v>8277</v>
      </c>
      <c r="H185" s="151">
        <v>7983</v>
      </c>
      <c r="I185" s="151">
        <v>7624</v>
      </c>
      <c r="J185" s="151">
        <v>6364</v>
      </c>
      <c r="K185" s="151">
        <v>6168</v>
      </c>
      <c r="L185" s="151">
        <v>5876</v>
      </c>
      <c r="M185" s="154">
        <v>0.943132761631493</v>
      </c>
      <c r="N185" s="153">
        <v>145283</v>
      </c>
      <c r="O185" s="172">
        <v>0.9</v>
      </c>
      <c r="P185" s="154">
        <v>0.962665476721702</v>
      </c>
      <c r="Q185" s="154">
        <v>0.964479884015948</v>
      </c>
      <c r="R185" s="154">
        <v>0.969201759899434</v>
      </c>
      <c r="S185" s="173">
        <v>-0.00181440729424609</v>
      </c>
      <c r="T185" s="153">
        <v>154043</v>
      </c>
      <c r="U185" s="153">
        <v>138094</v>
      </c>
      <c r="V185" s="154">
        <v>0.896463974344826</v>
      </c>
      <c r="W185" s="154">
        <v>0.920571173583222</v>
      </c>
      <c r="X185" s="155">
        <v>0.921106681164673</v>
      </c>
      <c r="Y185" s="155">
        <v>0.923318667504714</v>
      </c>
      <c r="Z185" s="173">
        <v>-0.000535507581451378</v>
      </c>
      <c r="AA185" s="151">
        <v>45907</v>
      </c>
      <c r="AB185" s="151">
        <v>42086</v>
      </c>
      <c r="AC185" s="151">
        <v>45757</v>
      </c>
      <c r="AD185" s="151">
        <v>41364</v>
      </c>
      <c r="AE185" s="155">
        <v>0.916766506197312</v>
      </c>
      <c r="AF185" s="155">
        <v>0.903992831697882</v>
      </c>
      <c r="AG185" s="173">
        <v>0.0127736744994297</v>
      </c>
    </row>
    <row r="186" spans="1:33">
      <c r="A186" s="175" t="s">
        <v>99</v>
      </c>
      <c r="B186" s="195" t="s">
        <v>1787</v>
      </c>
      <c r="C186" s="195" t="s">
        <v>172</v>
      </c>
      <c r="D186" s="150">
        <v>2676</v>
      </c>
      <c r="E186" s="150">
        <v>2331</v>
      </c>
      <c r="F186" s="150">
        <v>2224</v>
      </c>
      <c r="G186" s="151">
        <v>3141</v>
      </c>
      <c r="H186" s="151">
        <v>2886</v>
      </c>
      <c r="I186" s="151">
        <v>2544</v>
      </c>
      <c r="J186" s="151">
        <v>2728</v>
      </c>
      <c r="K186" s="151">
        <v>2610</v>
      </c>
      <c r="L186" s="151">
        <v>2285</v>
      </c>
      <c r="M186" s="154">
        <v>0.893333559333525</v>
      </c>
      <c r="N186" s="153">
        <v>52704</v>
      </c>
      <c r="O186" s="172">
        <v>0.9</v>
      </c>
      <c r="P186" s="154">
        <v>0.871076233183857</v>
      </c>
      <c r="Q186" s="154">
        <v>0.918815663801337</v>
      </c>
      <c r="R186" s="154">
        <v>0.956744868035191</v>
      </c>
      <c r="S186" s="173">
        <v>-0.0477394306174806</v>
      </c>
      <c r="T186" s="153">
        <v>58997</v>
      </c>
      <c r="U186" s="153">
        <v>46984</v>
      </c>
      <c r="V186" s="154">
        <v>0.796379476922555</v>
      </c>
      <c r="W186" s="154">
        <v>0.831091180866966</v>
      </c>
      <c r="X186" s="155">
        <v>0.809933142311366</v>
      </c>
      <c r="Y186" s="155">
        <v>0.837609970674487</v>
      </c>
      <c r="Z186" s="173">
        <v>0.0211580385555998</v>
      </c>
      <c r="AA186" s="151">
        <v>18191</v>
      </c>
      <c r="AB186" s="151">
        <v>14901</v>
      </c>
      <c r="AC186" s="151">
        <v>17708</v>
      </c>
      <c r="AD186" s="151">
        <v>14680</v>
      </c>
      <c r="AE186" s="155">
        <v>0.819141333626519</v>
      </c>
      <c r="AF186" s="155">
        <v>0.829003840072284</v>
      </c>
      <c r="AG186" s="173">
        <v>-0.00986250644576503</v>
      </c>
    </row>
    <row r="187" spans="1:33">
      <c r="A187" s="175" t="s">
        <v>99</v>
      </c>
      <c r="B187" s="195" t="s">
        <v>1787</v>
      </c>
      <c r="C187" s="195" t="s">
        <v>173</v>
      </c>
      <c r="D187" s="150">
        <v>5180</v>
      </c>
      <c r="E187" s="150">
        <v>5002</v>
      </c>
      <c r="F187" s="150">
        <v>4921</v>
      </c>
      <c r="G187" s="151">
        <v>6361</v>
      </c>
      <c r="H187" s="151">
        <v>6218</v>
      </c>
      <c r="I187" s="151">
        <v>6065</v>
      </c>
      <c r="J187" s="151">
        <v>5016</v>
      </c>
      <c r="K187" s="151">
        <v>4879</v>
      </c>
      <c r="L187" s="151">
        <v>4845</v>
      </c>
      <c r="M187" s="154">
        <v>0.96370558588476</v>
      </c>
      <c r="N187" s="153">
        <v>114919</v>
      </c>
      <c r="O187" s="172">
        <v>0.9</v>
      </c>
      <c r="P187" s="154">
        <v>0.965637065637066</v>
      </c>
      <c r="Q187" s="154">
        <v>0.977519257978305</v>
      </c>
      <c r="R187" s="154">
        <v>0.972687400318979</v>
      </c>
      <c r="S187" s="173">
        <v>-0.0118821923412397</v>
      </c>
      <c r="T187" s="153">
        <v>119247</v>
      </c>
      <c r="U187" s="153">
        <v>111857</v>
      </c>
      <c r="V187" s="154">
        <v>0.93802779105554</v>
      </c>
      <c r="W187" s="154">
        <v>0.95</v>
      </c>
      <c r="X187" s="155">
        <v>0.953466436094954</v>
      </c>
      <c r="Y187" s="155">
        <v>0.965909090909091</v>
      </c>
      <c r="Z187" s="173">
        <v>-0.00346643609495367</v>
      </c>
      <c r="AA187" s="151">
        <v>36181</v>
      </c>
      <c r="AB187" s="151">
        <v>34728</v>
      </c>
      <c r="AC187" s="151">
        <v>36739</v>
      </c>
      <c r="AD187" s="151">
        <v>34386</v>
      </c>
      <c r="AE187" s="155">
        <v>0.95984080042011</v>
      </c>
      <c r="AF187" s="155">
        <v>0.935953618770244</v>
      </c>
      <c r="AG187" s="173">
        <v>0.0238871816498658</v>
      </c>
    </row>
    <row r="188" spans="1:33">
      <c r="A188" s="175" t="s">
        <v>99</v>
      </c>
      <c r="B188" s="195" t="s">
        <v>33</v>
      </c>
      <c r="C188" s="195" t="s">
        <v>174</v>
      </c>
      <c r="D188" s="150">
        <v>0</v>
      </c>
      <c r="E188" s="150">
        <v>0</v>
      </c>
      <c r="F188" s="150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54">
        <v>0</v>
      </c>
      <c r="N188" s="153">
        <v>0</v>
      </c>
      <c r="O188" s="172">
        <v>0.9</v>
      </c>
      <c r="P188" s="154">
        <v>0</v>
      </c>
      <c r="Q188" s="154">
        <v>0</v>
      </c>
      <c r="R188" s="154">
        <v>0</v>
      </c>
      <c r="S188" s="173">
        <v>0</v>
      </c>
      <c r="T188" s="153">
        <v>0</v>
      </c>
      <c r="U188" s="153">
        <v>0</v>
      </c>
      <c r="V188" s="154">
        <v>0</v>
      </c>
      <c r="W188" s="154">
        <v>0</v>
      </c>
      <c r="X188" s="155">
        <v>0</v>
      </c>
      <c r="Y188" s="155">
        <v>0</v>
      </c>
      <c r="Z188" s="173">
        <v>0</v>
      </c>
      <c r="AA188" s="151">
        <v>0</v>
      </c>
      <c r="AB188" s="151">
        <v>0</v>
      </c>
      <c r="AC188" s="151">
        <v>0</v>
      </c>
      <c r="AD188" s="151">
        <v>0</v>
      </c>
      <c r="AE188" s="155">
        <v>0</v>
      </c>
      <c r="AF188" s="155">
        <v>0</v>
      </c>
      <c r="AG188" s="173">
        <v>0</v>
      </c>
    </row>
    <row r="189" spans="1:33">
      <c r="A189" s="175" t="s">
        <v>99</v>
      </c>
      <c r="B189" s="195" t="s">
        <v>1788</v>
      </c>
      <c r="C189" s="195" t="s">
        <v>175</v>
      </c>
      <c r="D189" s="150">
        <v>8630</v>
      </c>
      <c r="E189" s="150">
        <v>8208</v>
      </c>
      <c r="F189" s="150">
        <v>8229</v>
      </c>
      <c r="G189" s="151">
        <v>9953</v>
      </c>
      <c r="H189" s="151">
        <v>9514</v>
      </c>
      <c r="I189" s="151">
        <v>9478</v>
      </c>
      <c r="J189" s="151">
        <v>8539</v>
      </c>
      <c r="K189" s="151">
        <v>8387</v>
      </c>
      <c r="L189" s="151">
        <v>8204</v>
      </c>
      <c r="M189" s="154">
        <v>0.94416928815016</v>
      </c>
      <c r="N189" s="153">
        <v>171379</v>
      </c>
      <c r="O189" s="172">
        <v>0.9</v>
      </c>
      <c r="P189" s="154">
        <v>0.951100811123986</v>
      </c>
      <c r="Q189" s="154">
        <v>0.955892695669647</v>
      </c>
      <c r="R189" s="154">
        <v>0.982199320763555</v>
      </c>
      <c r="S189" s="173">
        <v>-0.00479188454566115</v>
      </c>
      <c r="T189" s="153">
        <v>181513</v>
      </c>
      <c r="U189" s="153">
        <v>171116</v>
      </c>
      <c r="V189" s="154">
        <v>0.942720356117744</v>
      </c>
      <c r="W189" s="154">
        <v>0.953534183082271</v>
      </c>
      <c r="X189" s="155">
        <v>0.95227569577012</v>
      </c>
      <c r="Y189" s="155">
        <v>0.960768239840731</v>
      </c>
      <c r="Z189" s="173">
        <v>0.0012584873121515</v>
      </c>
      <c r="AA189" s="151">
        <v>59355</v>
      </c>
      <c r="AB189" s="151">
        <v>56578</v>
      </c>
      <c r="AC189" s="151">
        <v>56412</v>
      </c>
      <c r="AD189" s="151">
        <v>53388</v>
      </c>
      <c r="AE189" s="155">
        <v>0.953213714093168</v>
      </c>
      <c r="AF189" s="155">
        <v>0.94639438417358</v>
      </c>
      <c r="AG189" s="173">
        <v>0.00681932991958811</v>
      </c>
    </row>
    <row r="190" spans="1:33">
      <c r="A190" s="175" t="s">
        <v>99</v>
      </c>
      <c r="B190" s="195" t="s">
        <v>1788</v>
      </c>
      <c r="C190" s="195" t="s">
        <v>176</v>
      </c>
      <c r="D190" s="150">
        <v>11862</v>
      </c>
      <c r="E190" s="150">
        <v>11153</v>
      </c>
      <c r="F190" s="150">
        <v>11284</v>
      </c>
      <c r="G190" s="151">
        <v>14119</v>
      </c>
      <c r="H190" s="151">
        <v>13342</v>
      </c>
      <c r="I190" s="151">
        <v>13207</v>
      </c>
      <c r="J190" s="151">
        <v>10687</v>
      </c>
      <c r="K190" s="151">
        <v>9940</v>
      </c>
      <c r="L190" s="151">
        <v>10292</v>
      </c>
      <c r="M190" s="154">
        <v>0.943571294763523</v>
      </c>
      <c r="N190" s="153">
        <v>246809</v>
      </c>
      <c r="O190" s="172">
        <v>0.9</v>
      </c>
      <c r="P190" s="154">
        <v>0.940229303658742</v>
      </c>
      <c r="Q190" s="154">
        <v>0.944967773921666</v>
      </c>
      <c r="R190" s="154">
        <v>0.930101993075699</v>
      </c>
      <c r="S190" s="173">
        <v>-0.00473847026292362</v>
      </c>
      <c r="T190" s="153">
        <v>261569</v>
      </c>
      <c r="U190" s="153">
        <v>247435</v>
      </c>
      <c r="V190" s="154">
        <v>0.94596454472816</v>
      </c>
      <c r="W190" s="154">
        <v>0.951272972517282</v>
      </c>
      <c r="X190" s="155">
        <v>0.935406190240102</v>
      </c>
      <c r="Y190" s="155">
        <v>0.963039206512585</v>
      </c>
      <c r="Z190" s="173">
        <v>0.0158667822771801</v>
      </c>
      <c r="AA190" s="151">
        <v>80924</v>
      </c>
      <c r="AB190" s="151">
        <v>77057</v>
      </c>
      <c r="AC190" s="151">
        <v>79648</v>
      </c>
      <c r="AD190" s="151">
        <v>75658</v>
      </c>
      <c r="AE190" s="155">
        <v>0.952214423409619</v>
      </c>
      <c r="AF190" s="155">
        <v>0.949904580152672</v>
      </c>
      <c r="AG190" s="173">
        <v>0.00230984325694716</v>
      </c>
    </row>
    <row r="191" spans="1:33">
      <c r="A191" s="175" t="s">
        <v>99</v>
      </c>
      <c r="B191" s="195" t="s">
        <v>1788</v>
      </c>
      <c r="C191" s="195" t="s">
        <v>177</v>
      </c>
      <c r="D191" s="150">
        <v>4771</v>
      </c>
      <c r="E191" s="150">
        <v>4381</v>
      </c>
      <c r="F191" s="150">
        <v>4260</v>
      </c>
      <c r="G191" s="151">
        <v>6217</v>
      </c>
      <c r="H191" s="151">
        <v>5676</v>
      </c>
      <c r="I191" s="151">
        <v>5574</v>
      </c>
      <c r="J191" s="151">
        <v>4227</v>
      </c>
      <c r="K191" s="151">
        <v>3922</v>
      </c>
      <c r="L191" s="151">
        <v>3774</v>
      </c>
      <c r="M191" s="154">
        <v>0.911337506648664</v>
      </c>
      <c r="N191" s="153">
        <v>111370</v>
      </c>
      <c r="O191" s="172">
        <v>0.9</v>
      </c>
      <c r="P191" s="154">
        <v>0.918256130790191</v>
      </c>
      <c r="Q191" s="154">
        <v>0.912980537236609</v>
      </c>
      <c r="R191" s="154">
        <v>0.927844807191862</v>
      </c>
      <c r="S191" s="173">
        <v>0.00527559355358143</v>
      </c>
      <c r="T191" s="153">
        <v>122205</v>
      </c>
      <c r="U191" s="153">
        <v>108884</v>
      </c>
      <c r="V191" s="154">
        <v>0.89099464015384</v>
      </c>
      <c r="W191" s="154">
        <v>0.892894571368686</v>
      </c>
      <c r="X191" s="155">
        <v>0.896573910246099</v>
      </c>
      <c r="Y191" s="155">
        <v>0.892831795599716</v>
      </c>
      <c r="Z191" s="173">
        <v>-0.00367933887741367</v>
      </c>
      <c r="AA191" s="151">
        <v>32849</v>
      </c>
      <c r="AB191" s="151">
        <v>29279</v>
      </c>
      <c r="AC191" s="151">
        <v>35773</v>
      </c>
      <c r="AD191" s="151">
        <v>32118</v>
      </c>
      <c r="AE191" s="155">
        <v>0.891320892569028</v>
      </c>
      <c r="AF191" s="155">
        <v>0.897827970815979</v>
      </c>
      <c r="AG191" s="173">
        <v>-0.00650707824695052</v>
      </c>
    </row>
    <row r="192" spans="1:33">
      <c r="A192" s="175" t="s">
        <v>99</v>
      </c>
      <c r="B192" s="195" t="s">
        <v>1788</v>
      </c>
      <c r="C192" s="195" t="s">
        <v>178</v>
      </c>
      <c r="D192" s="150">
        <v>4696</v>
      </c>
      <c r="E192" s="150">
        <v>4397</v>
      </c>
      <c r="F192" s="150">
        <v>4338</v>
      </c>
      <c r="G192" s="151">
        <v>5787</v>
      </c>
      <c r="H192" s="151">
        <v>5455</v>
      </c>
      <c r="I192" s="151">
        <v>5397</v>
      </c>
      <c r="J192" s="151">
        <v>3820</v>
      </c>
      <c r="K192" s="151">
        <v>3661</v>
      </c>
      <c r="L192" s="151">
        <v>3585</v>
      </c>
      <c r="M192" s="154">
        <v>0.941409266409266</v>
      </c>
      <c r="N192" s="153">
        <v>107283</v>
      </c>
      <c r="O192" s="172">
        <v>0.9</v>
      </c>
      <c r="P192" s="154">
        <v>0.936328790459966</v>
      </c>
      <c r="Q192" s="154">
        <v>0.94263003283221</v>
      </c>
      <c r="R192" s="154">
        <v>0.958376963350785</v>
      </c>
      <c r="S192" s="173">
        <v>-0.00630124237224416</v>
      </c>
      <c r="T192" s="153">
        <v>113960</v>
      </c>
      <c r="U192" s="153">
        <v>107066</v>
      </c>
      <c r="V192" s="154">
        <v>0.939505089505089</v>
      </c>
      <c r="W192" s="154">
        <v>0.923764906303237</v>
      </c>
      <c r="X192" s="155">
        <v>0.93260756868844</v>
      </c>
      <c r="Y192" s="155">
        <v>0.93848167539267</v>
      </c>
      <c r="Z192" s="173">
        <v>-0.00884266238520282</v>
      </c>
      <c r="AA192" s="151">
        <v>31508</v>
      </c>
      <c r="AB192" s="151">
        <v>29506</v>
      </c>
      <c r="AC192" s="151">
        <v>33013</v>
      </c>
      <c r="AD192" s="151">
        <v>31114</v>
      </c>
      <c r="AE192" s="155">
        <v>0.936460581439634</v>
      </c>
      <c r="AF192" s="155">
        <v>0.942477205949172</v>
      </c>
      <c r="AG192" s="173">
        <v>-0.00601662450953711</v>
      </c>
    </row>
    <row r="193" spans="1:33">
      <c r="A193" s="175" t="s">
        <v>99</v>
      </c>
      <c r="B193" s="195" t="s">
        <v>1788</v>
      </c>
      <c r="C193" s="195" t="s">
        <v>179</v>
      </c>
      <c r="D193" s="150">
        <v>5974</v>
      </c>
      <c r="E193" s="150">
        <v>5587</v>
      </c>
      <c r="F193" s="150">
        <v>5231</v>
      </c>
      <c r="G193" s="151">
        <v>7021</v>
      </c>
      <c r="H193" s="151">
        <v>6742</v>
      </c>
      <c r="I193" s="151">
        <v>6204</v>
      </c>
      <c r="J193" s="151">
        <v>3599</v>
      </c>
      <c r="K193" s="151">
        <v>3459</v>
      </c>
      <c r="L193" s="151">
        <v>3193</v>
      </c>
      <c r="M193" s="154">
        <v>0.948697016826534</v>
      </c>
      <c r="N193" s="153">
        <v>134807</v>
      </c>
      <c r="O193" s="172">
        <v>0.9</v>
      </c>
      <c r="P193" s="154">
        <v>0.935219283562102</v>
      </c>
      <c r="Q193" s="154">
        <v>0.960262070930067</v>
      </c>
      <c r="R193" s="154">
        <v>0.961100305640456</v>
      </c>
      <c r="S193" s="173">
        <v>-0.0250427873679645</v>
      </c>
      <c r="T193" s="153">
        <v>142097</v>
      </c>
      <c r="U193" s="153">
        <v>125901</v>
      </c>
      <c r="V193" s="154">
        <v>0.886021520510637</v>
      </c>
      <c r="W193" s="154">
        <v>0.875627720120522</v>
      </c>
      <c r="X193" s="155">
        <v>0.883634809856146</v>
      </c>
      <c r="Y193" s="155">
        <v>0.887190886357321</v>
      </c>
      <c r="Z193" s="173">
        <v>-0.00800708973562358</v>
      </c>
      <c r="AA193" s="151">
        <v>35719</v>
      </c>
      <c r="AB193" s="151">
        <v>31603</v>
      </c>
      <c r="AC193" s="151">
        <v>43043</v>
      </c>
      <c r="AD193" s="151">
        <v>38208</v>
      </c>
      <c r="AE193" s="155">
        <v>0.884767210728184</v>
      </c>
      <c r="AF193" s="155">
        <v>0.887670469065818</v>
      </c>
      <c r="AG193" s="173">
        <v>-0.00290325833763405</v>
      </c>
    </row>
    <row r="194" spans="1:33">
      <c r="A194" s="175" t="s">
        <v>99</v>
      </c>
      <c r="B194" s="195" t="s">
        <v>1788</v>
      </c>
      <c r="C194" s="195" t="s">
        <v>180</v>
      </c>
      <c r="D194" s="150">
        <v>3</v>
      </c>
      <c r="E194" s="150">
        <v>3</v>
      </c>
      <c r="F194" s="150">
        <v>3</v>
      </c>
      <c r="G194" s="151">
        <v>0</v>
      </c>
      <c r="H194" s="151">
        <v>0</v>
      </c>
      <c r="I194" s="151">
        <v>0</v>
      </c>
      <c r="J194" s="151">
        <v>0</v>
      </c>
      <c r="K194" s="151">
        <v>0</v>
      </c>
      <c r="L194" s="151">
        <v>0</v>
      </c>
      <c r="M194" s="154">
        <v>0.951641420668976</v>
      </c>
      <c r="N194" s="153">
        <v>92038</v>
      </c>
      <c r="O194" s="172">
        <v>0.9</v>
      </c>
      <c r="P194" s="154">
        <v>1</v>
      </c>
      <c r="Q194" s="154">
        <v>0</v>
      </c>
      <c r="R194" s="154">
        <v>0</v>
      </c>
      <c r="S194" s="173">
        <v>1</v>
      </c>
      <c r="T194" s="153">
        <v>96715</v>
      </c>
      <c r="U194" s="153">
        <v>91407</v>
      </c>
      <c r="V194" s="154">
        <v>0.945117096624102</v>
      </c>
      <c r="W194" s="154">
        <v>1</v>
      </c>
      <c r="X194" s="155">
        <v>0</v>
      </c>
      <c r="Y194" s="155">
        <v>0</v>
      </c>
      <c r="Z194" s="173">
        <v>1</v>
      </c>
      <c r="AA194" s="151">
        <v>112</v>
      </c>
      <c r="AB194" s="151">
        <v>110</v>
      </c>
      <c r="AC194" s="151">
        <v>38848</v>
      </c>
      <c r="AD194" s="151">
        <v>36769</v>
      </c>
      <c r="AE194" s="155">
        <v>0.982142857142857</v>
      </c>
      <c r="AF194" s="155">
        <v>0.946483731466227</v>
      </c>
      <c r="AG194" s="173">
        <v>0.0356591256766298</v>
      </c>
    </row>
    <row r="195" spans="1:33">
      <c r="A195" s="175" t="s">
        <v>99</v>
      </c>
      <c r="B195" s="195" t="s">
        <v>1788</v>
      </c>
      <c r="C195" s="195" t="s">
        <v>181</v>
      </c>
      <c r="D195" s="150">
        <v>1</v>
      </c>
      <c r="E195" s="150">
        <v>0</v>
      </c>
      <c r="F195" s="150">
        <v>0</v>
      </c>
      <c r="G195" s="151">
        <v>0</v>
      </c>
      <c r="H195" s="151">
        <v>0</v>
      </c>
      <c r="I195" s="151">
        <v>0</v>
      </c>
      <c r="J195" s="151">
        <v>0</v>
      </c>
      <c r="K195" s="151">
        <v>0</v>
      </c>
      <c r="L195" s="151">
        <v>0</v>
      </c>
      <c r="M195" s="154">
        <v>0.3</v>
      </c>
      <c r="N195" s="153">
        <v>3</v>
      </c>
      <c r="O195" s="172">
        <v>0.9</v>
      </c>
      <c r="P195" s="154">
        <v>0</v>
      </c>
      <c r="Q195" s="154">
        <v>0</v>
      </c>
      <c r="R195" s="154">
        <v>0</v>
      </c>
      <c r="S195" s="173">
        <v>0</v>
      </c>
      <c r="T195" s="153">
        <v>10</v>
      </c>
      <c r="U195" s="153">
        <v>4</v>
      </c>
      <c r="V195" s="154">
        <v>0.4</v>
      </c>
      <c r="W195" s="154">
        <v>0</v>
      </c>
      <c r="X195" s="155">
        <v>0</v>
      </c>
      <c r="Y195" s="155">
        <v>0</v>
      </c>
      <c r="Z195" s="173">
        <v>0</v>
      </c>
      <c r="AA195" s="151">
        <v>5</v>
      </c>
      <c r="AB195" s="151">
        <v>1</v>
      </c>
      <c r="AC195" s="151">
        <v>2</v>
      </c>
      <c r="AD195" s="151">
        <v>1</v>
      </c>
      <c r="AE195" s="155">
        <v>0.2</v>
      </c>
      <c r="AF195" s="155">
        <v>0.5</v>
      </c>
      <c r="AG195" s="173">
        <v>-0.3</v>
      </c>
    </row>
    <row r="196" spans="1:33">
      <c r="A196" s="175" t="s">
        <v>99</v>
      </c>
      <c r="B196" s="195" t="s">
        <v>1788</v>
      </c>
      <c r="C196" s="195" t="s">
        <v>182</v>
      </c>
      <c r="D196" s="150">
        <v>2029</v>
      </c>
      <c r="E196" s="150">
        <v>1931</v>
      </c>
      <c r="F196" s="150">
        <v>1925</v>
      </c>
      <c r="G196" s="151">
        <v>2782</v>
      </c>
      <c r="H196" s="151">
        <v>2670</v>
      </c>
      <c r="I196" s="151">
        <v>2641</v>
      </c>
      <c r="J196" s="151">
        <v>1928</v>
      </c>
      <c r="K196" s="151">
        <v>1859</v>
      </c>
      <c r="L196" s="151">
        <v>1828</v>
      </c>
      <c r="M196" s="154">
        <v>0.949214946984582</v>
      </c>
      <c r="N196" s="153">
        <v>53624</v>
      </c>
      <c r="O196" s="172">
        <v>0.9</v>
      </c>
      <c r="P196" s="154">
        <v>0.951700344997536</v>
      </c>
      <c r="Q196" s="154">
        <v>0.959741193386053</v>
      </c>
      <c r="R196" s="154">
        <v>0.964211618257261</v>
      </c>
      <c r="S196" s="173">
        <v>-0.00804084838851749</v>
      </c>
      <c r="T196" s="153">
        <v>56493</v>
      </c>
      <c r="U196" s="153">
        <v>53231</v>
      </c>
      <c r="V196" s="154">
        <v>0.942258332890801</v>
      </c>
      <c r="W196" s="154">
        <v>0.948743223262691</v>
      </c>
      <c r="X196" s="155">
        <v>0.949317038102085</v>
      </c>
      <c r="Y196" s="155">
        <v>0.948132780082988</v>
      </c>
      <c r="Z196" s="173">
        <v>-0.000573814839393783</v>
      </c>
      <c r="AA196" s="151">
        <v>14996</v>
      </c>
      <c r="AB196" s="151">
        <v>14202</v>
      </c>
      <c r="AC196" s="151">
        <v>16503</v>
      </c>
      <c r="AD196" s="151">
        <v>15423</v>
      </c>
      <c r="AE196" s="155">
        <v>0.947052547345959</v>
      </c>
      <c r="AF196" s="155">
        <v>0.934557353208508</v>
      </c>
      <c r="AG196" s="173">
        <v>0.0124951941374514</v>
      </c>
    </row>
    <row r="197" spans="1:33">
      <c r="A197" s="175" t="s">
        <v>99</v>
      </c>
      <c r="B197" s="195" t="s">
        <v>1788</v>
      </c>
      <c r="C197" s="195" t="s">
        <v>183</v>
      </c>
      <c r="D197" s="150">
        <v>3</v>
      </c>
      <c r="E197" s="150">
        <v>1</v>
      </c>
      <c r="F197" s="150">
        <v>0</v>
      </c>
      <c r="G197" s="151">
        <v>7</v>
      </c>
      <c r="H197" s="151">
        <v>3</v>
      </c>
      <c r="I197" s="151">
        <v>1</v>
      </c>
      <c r="J197" s="151">
        <v>2</v>
      </c>
      <c r="K197" s="151">
        <v>1</v>
      </c>
      <c r="L197" s="151">
        <v>1</v>
      </c>
      <c r="M197" s="154">
        <v>0.342105263157895</v>
      </c>
      <c r="N197" s="153">
        <v>13</v>
      </c>
      <c r="O197" s="172">
        <v>0.9</v>
      </c>
      <c r="P197" s="154">
        <v>0.333333333333333</v>
      </c>
      <c r="Q197" s="154">
        <v>0.428571428571429</v>
      </c>
      <c r="R197" s="154">
        <v>0.5</v>
      </c>
      <c r="S197" s="173">
        <v>-0.0952380952380952</v>
      </c>
      <c r="T197" s="153">
        <v>38</v>
      </c>
      <c r="U197" s="153">
        <v>13</v>
      </c>
      <c r="V197" s="154">
        <v>0.342105263157895</v>
      </c>
      <c r="W197" s="154">
        <v>0</v>
      </c>
      <c r="X197" s="155">
        <v>0.142857142857143</v>
      </c>
      <c r="Y197" s="155">
        <v>0.5</v>
      </c>
      <c r="Z197" s="173">
        <v>-0.142857142857143</v>
      </c>
      <c r="AA197" s="151">
        <v>19</v>
      </c>
      <c r="AB197" s="151">
        <v>6</v>
      </c>
      <c r="AC197" s="151">
        <v>9</v>
      </c>
      <c r="AD197" s="151">
        <v>2</v>
      </c>
      <c r="AE197" s="155">
        <v>0.315789473684211</v>
      </c>
      <c r="AF197" s="155">
        <v>0.222222222222222</v>
      </c>
      <c r="AG197" s="173">
        <v>0.0935672514619883</v>
      </c>
    </row>
    <row r="198" spans="1:33">
      <c r="A198" s="175" t="s">
        <v>99</v>
      </c>
      <c r="B198" s="195" t="s">
        <v>1788</v>
      </c>
      <c r="C198" s="195" t="s">
        <v>184</v>
      </c>
      <c r="D198" s="150">
        <v>3766</v>
      </c>
      <c r="E198" s="150">
        <v>3662</v>
      </c>
      <c r="F198" s="150">
        <v>3418</v>
      </c>
      <c r="G198" s="151">
        <v>4402</v>
      </c>
      <c r="H198" s="151">
        <v>4236</v>
      </c>
      <c r="I198" s="151">
        <v>3990</v>
      </c>
      <c r="J198" s="151">
        <v>2166</v>
      </c>
      <c r="K198" s="151">
        <v>2098</v>
      </c>
      <c r="L198" s="151">
        <v>1985</v>
      </c>
      <c r="M198" s="154">
        <v>0.964435464090914</v>
      </c>
      <c r="N198" s="153">
        <v>82574</v>
      </c>
      <c r="O198" s="172">
        <v>0.9</v>
      </c>
      <c r="P198" s="154">
        <v>0.972384492830589</v>
      </c>
      <c r="Q198" s="154">
        <v>0.962289868241708</v>
      </c>
      <c r="R198" s="154">
        <v>0.968605724838412</v>
      </c>
      <c r="S198" s="173">
        <v>0.0100946245888811</v>
      </c>
      <c r="T198" s="153">
        <v>85619</v>
      </c>
      <c r="U198" s="153">
        <v>76598</v>
      </c>
      <c r="V198" s="154">
        <v>0.894637872434857</v>
      </c>
      <c r="W198" s="154">
        <v>0.907594264471588</v>
      </c>
      <c r="X198" s="155">
        <v>0.906406179009541</v>
      </c>
      <c r="Y198" s="155">
        <v>0.916435826408126</v>
      </c>
      <c r="Z198" s="173">
        <v>0.00118808546204674</v>
      </c>
      <c r="AA198" s="151">
        <v>22499</v>
      </c>
      <c r="AB198" s="151">
        <v>20407</v>
      </c>
      <c r="AC198" s="151">
        <v>26395</v>
      </c>
      <c r="AD198" s="151">
        <v>23559</v>
      </c>
      <c r="AE198" s="155">
        <v>0.907018089692875</v>
      </c>
      <c r="AF198" s="155">
        <v>0.892555408221254</v>
      </c>
      <c r="AG198" s="173">
        <v>0.0144626814716212</v>
      </c>
    </row>
    <row r="199" spans="1:33">
      <c r="A199" s="175" t="s">
        <v>99</v>
      </c>
      <c r="B199" s="195" t="s">
        <v>1788</v>
      </c>
      <c r="C199" s="195" t="s">
        <v>185</v>
      </c>
      <c r="D199" s="150">
        <v>3667</v>
      </c>
      <c r="E199" s="150">
        <v>3507</v>
      </c>
      <c r="F199" s="150">
        <v>3431</v>
      </c>
      <c r="G199" s="151">
        <v>4422</v>
      </c>
      <c r="H199" s="151">
        <v>4226</v>
      </c>
      <c r="I199" s="151">
        <v>4130</v>
      </c>
      <c r="J199" s="151">
        <v>3172</v>
      </c>
      <c r="K199" s="151">
        <v>3048</v>
      </c>
      <c r="L199" s="151">
        <v>2941</v>
      </c>
      <c r="M199" s="154">
        <v>0.938766733564167</v>
      </c>
      <c r="N199" s="153">
        <v>85133</v>
      </c>
      <c r="O199" s="172">
        <v>0.9</v>
      </c>
      <c r="P199" s="154">
        <v>0.956367602945187</v>
      </c>
      <c r="Q199" s="154">
        <v>0.955676164631388</v>
      </c>
      <c r="R199" s="154">
        <v>0.960907944514502</v>
      </c>
      <c r="S199" s="173">
        <v>0.000691438313798365</v>
      </c>
      <c r="T199" s="153">
        <v>90686</v>
      </c>
      <c r="U199" s="153">
        <v>83165</v>
      </c>
      <c r="V199" s="154">
        <v>0.917065478684692</v>
      </c>
      <c r="W199" s="154">
        <v>0.935642214344151</v>
      </c>
      <c r="X199" s="155">
        <v>0.933966530981456</v>
      </c>
      <c r="Y199" s="155">
        <v>0.927175283732661</v>
      </c>
      <c r="Z199" s="173">
        <v>0.00167568336269419</v>
      </c>
      <c r="AA199" s="151">
        <v>25127</v>
      </c>
      <c r="AB199" s="151">
        <v>23473</v>
      </c>
      <c r="AC199" s="151">
        <v>26498</v>
      </c>
      <c r="AD199" s="151">
        <v>24507</v>
      </c>
      <c r="AE199" s="155">
        <v>0.934174394078083</v>
      </c>
      <c r="AF199" s="155">
        <v>0.924862253755</v>
      </c>
      <c r="AG199" s="173">
        <v>0.00931214032308292</v>
      </c>
    </row>
    <row r="200" spans="1:33">
      <c r="A200" s="175" t="s">
        <v>99</v>
      </c>
      <c r="B200" s="195" t="s">
        <v>1788</v>
      </c>
      <c r="C200" s="195" t="s">
        <v>186</v>
      </c>
      <c r="D200" s="150">
        <v>3381</v>
      </c>
      <c r="E200" s="150">
        <v>3313</v>
      </c>
      <c r="F200" s="150">
        <v>3252</v>
      </c>
      <c r="G200" s="151">
        <v>4415</v>
      </c>
      <c r="H200" s="151">
        <v>4332</v>
      </c>
      <c r="I200" s="151">
        <v>4261</v>
      </c>
      <c r="J200" s="151">
        <v>2784</v>
      </c>
      <c r="K200" s="151">
        <v>2747</v>
      </c>
      <c r="L200" s="151">
        <v>2695</v>
      </c>
      <c r="M200" s="154">
        <v>0.981521632546332</v>
      </c>
      <c r="N200" s="153">
        <v>90087</v>
      </c>
      <c r="O200" s="172">
        <v>0.9</v>
      </c>
      <c r="P200" s="154">
        <v>0.9798876072168</v>
      </c>
      <c r="Q200" s="154">
        <v>0.981200453001132</v>
      </c>
      <c r="R200" s="154">
        <v>0.986709770114943</v>
      </c>
      <c r="S200" s="173">
        <v>-0.00131284578433266</v>
      </c>
      <c r="T200" s="153">
        <v>91783</v>
      </c>
      <c r="U200" s="153">
        <v>87701</v>
      </c>
      <c r="V200" s="154">
        <v>0.955525533050783</v>
      </c>
      <c r="W200" s="154">
        <v>0.961845607808341</v>
      </c>
      <c r="X200" s="155">
        <v>0.965118912797282</v>
      </c>
      <c r="Y200" s="155">
        <v>0.968031609195402</v>
      </c>
      <c r="Z200" s="173">
        <v>-0.00327330498894129</v>
      </c>
      <c r="AA200" s="151">
        <v>23299</v>
      </c>
      <c r="AB200" s="151">
        <v>22467</v>
      </c>
      <c r="AC200" s="151">
        <v>26179</v>
      </c>
      <c r="AD200" s="151">
        <v>25188</v>
      </c>
      <c r="AE200" s="155">
        <v>0.964290312888965</v>
      </c>
      <c r="AF200" s="155">
        <v>0.962145230910272</v>
      </c>
      <c r="AG200" s="173">
        <v>0.00214508197869356</v>
      </c>
    </row>
    <row r="201" spans="1:33">
      <c r="A201" s="175" t="s">
        <v>99</v>
      </c>
      <c r="B201" s="195" t="s">
        <v>1788</v>
      </c>
      <c r="C201" s="195" t="s">
        <v>187</v>
      </c>
      <c r="D201" s="150">
        <v>7829</v>
      </c>
      <c r="E201" s="150">
        <v>7672</v>
      </c>
      <c r="F201" s="150">
        <v>7573</v>
      </c>
      <c r="G201" s="151">
        <v>9809</v>
      </c>
      <c r="H201" s="151">
        <v>9607</v>
      </c>
      <c r="I201" s="151">
        <v>9433</v>
      </c>
      <c r="J201" s="151">
        <v>7481</v>
      </c>
      <c r="K201" s="151">
        <v>7341</v>
      </c>
      <c r="L201" s="151">
        <v>7214</v>
      </c>
      <c r="M201" s="154">
        <v>0.972299241984966</v>
      </c>
      <c r="N201" s="153">
        <v>184451</v>
      </c>
      <c r="O201" s="172">
        <v>0.9</v>
      </c>
      <c r="P201" s="154">
        <v>0.979946353301827</v>
      </c>
      <c r="Q201" s="154">
        <v>0.979406667346315</v>
      </c>
      <c r="R201" s="154">
        <v>0.981285924341666</v>
      </c>
      <c r="S201" s="173">
        <v>0.000539685955511904</v>
      </c>
      <c r="T201" s="153">
        <v>189706</v>
      </c>
      <c r="U201" s="153">
        <v>181361</v>
      </c>
      <c r="V201" s="154">
        <v>0.956010879993253</v>
      </c>
      <c r="W201" s="154">
        <v>0.96730106016094</v>
      </c>
      <c r="X201" s="155">
        <v>0.961667856050566</v>
      </c>
      <c r="Y201" s="155">
        <v>0.964309584280176</v>
      </c>
      <c r="Z201" s="173">
        <v>0.00563320411037427</v>
      </c>
      <c r="AA201" s="151">
        <v>54601</v>
      </c>
      <c r="AB201" s="151">
        <v>52715</v>
      </c>
      <c r="AC201" s="151">
        <v>56413</v>
      </c>
      <c r="AD201" s="151">
        <v>53822</v>
      </c>
      <c r="AE201" s="155">
        <v>0.965458508085932</v>
      </c>
      <c r="AF201" s="155">
        <v>0.954070870189495</v>
      </c>
      <c r="AG201" s="173">
        <v>0.0113876378964372</v>
      </c>
    </row>
    <row r="202" spans="1:33">
      <c r="A202" s="175" t="s">
        <v>99</v>
      </c>
      <c r="B202" s="195" t="s">
        <v>1788</v>
      </c>
      <c r="C202" s="195" t="s">
        <v>188</v>
      </c>
      <c r="D202" s="150">
        <v>2</v>
      </c>
      <c r="E202" s="150">
        <v>1</v>
      </c>
      <c r="F202" s="150">
        <v>1</v>
      </c>
      <c r="G202" s="151">
        <v>3</v>
      </c>
      <c r="H202" s="151">
        <v>2</v>
      </c>
      <c r="I202" s="151">
        <v>0</v>
      </c>
      <c r="J202" s="151">
        <v>0</v>
      </c>
      <c r="K202" s="151">
        <v>0</v>
      </c>
      <c r="L202" s="151">
        <v>0</v>
      </c>
      <c r="M202" s="154">
        <v>0.583333333333333</v>
      </c>
      <c r="N202" s="153">
        <v>7</v>
      </c>
      <c r="O202" s="172">
        <v>0.9</v>
      </c>
      <c r="P202" s="154">
        <v>0.5</v>
      </c>
      <c r="Q202" s="154">
        <v>0.666666666666667</v>
      </c>
      <c r="R202" s="154">
        <v>0</v>
      </c>
      <c r="S202" s="173">
        <v>-0.166666666666667</v>
      </c>
      <c r="T202" s="153">
        <v>12</v>
      </c>
      <c r="U202" s="153">
        <v>5</v>
      </c>
      <c r="V202" s="154">
        <v>0.416666666666667</v>
      </c>
      <c r="W202" s="154">
        <v>0.5</v>
      </c>
      <c r="X202" s="155">
        <v>0</v>
      </c>
      <c r="Y202" s="155">
        <v>0</v>
      </c>
      <c r="Z202" s="173">
        <v>0.5</v>
      </c>
      <c r="AA202" s="151">
        <v>5</v>
      </c>
      <c r="AB202" s="151">
        <v>1</v>
      </c>
      <c r="AC202" s="151">
        <v>1</v>
      </c>
      <c r="AD202" s="151">
        <v>0</v>
      </c>
      <c r="AE202" s="155">
        <v>0.2</v>
      </c>
      <c r="AF202" s="155">
        <v>0</v>
      </c>
      <c r="AG202" s="173">
        <v>0.2</v>
      </c>
    </row>
    <row r="203" spans="1:33">
      <c r="A203" s="175" t="s">
        <v>99</v>
      </c>
      <c r="B203" s="195" t="s">
        <v>1788</v>
      </c>
      <c r="C203" s="195" t="s">
        <v>189</v>
      </c>
      <c r="D203" s="150">
        <v>3617</v>
      </c>
      <c r="E203" s="150">
        <v>3550</v>
      </c>
      <c r="F203" s="150">
        <v>3430</v>
      </c>
      <c r="G203" s="151">
        <v>4961</v>
      </c>
      <c r="H203" s="151">
        <v>4850</v>
      </c>
      <c r="I203" s="151">
        <v>4683</v>
      </c>
      <c r="J203" s="151">
        <v>3315</v>
      </c>
      <c r="K203" s="151">
        <v>3270</v>
      </c>
      <c r="L203" s="151">
        <v>3172</v>
      </c>
      <c r="M203" s="154">
        <v>0.976617633696453</v>
      </c>
      <c r="N203" s="153">
        <v>96733</v>
      </c>
      <c r="O203" s="172">
        <v>0.9</v>
      </c>
      <c r="P203" s="154">
        <v>0.981476361625657</v>
      </c>
      <c r="Q203" s="154">
        <v>0.977625478734126</v>
      </c>
      <c r="R203" s="154">
        <v>0.986425339366516</v>
      </c>
      <c r="S203" s="173">
        <v>0.00385088289153046</v>
      </c>
      <c r="T203" s="153">
        <v>99049</v>
      </c>
      <c r="U203" s="153">
        <v>93824</v>
      </c>
      <c r="V203" s="154">
        <v>0.947248331633838</v>
      </c>
      <c r="W203" s="154">
        <v>0.948299695880564</v>
      </c>
      <c r="X203" s="155">
        <v>0.943962910703487</v>
      </c>
      <c r="Y203" s="155">
        <v>0.956862745098039</v>
      </c>
      <c r="Z203" s="173">
        <v>0.00433678517707681</v>
      </c>
      <c r="AA203" s="151">
        <v>26395</v>
      </c>
      <c r="AB203" s="151">
        <v>24998</v>
      </c>
      <c r="AC203" s="151">
        <v>29213</v>
      </c>
      <c r="AD203" s="151">
        <v>27754</v>
      </c>
      <c r="AE203" s="155">
        <v>0.94707330933889</v>
      </c>
      <c r="AF203" s="155">
        <v>0.950056481703351</v>
      </c>
      <c r="AG203" s="173">
        <v>-0.00298317236446133</v>
      </c>
    </row>
    <row r="204" spans="1:33">
      <c r="A204" s="175" t="s">
        <v>99</v>
      </c>
      <c r="B204" s="195" t="s">
        <v>1788</v>
      </c>
      <c r="C204" s="195" t="s">
        <v>190</v>
      </c>
      <c r="D204" s="150">
        <v>3077</v>
      </c>
      <c r="E204" s="150">
        <v>2903</v>
      </c>
      <c r="F204" s="150">
        <v>2800</v>
      </c>
      <c r="G204" s="151">
        <v>3898</v>
      </c>
      <c r="H204" s="151">
        <v>3719</v>
      </c>
      <c r="I204" s="151">
        <v>3554</v>
      </c>
      <c r="J204" s="151">
        <v>2613</v>
      </c>
      <c r="K204" s="151">
        <v>2504</v>
      </c>
      <c r="L204" s="151">
        <v>2396</v>
      </c>
      <c r="M204" s="154">
        <v>0.94186598092575</v>
      </c>
      <c r="N204" s="153">
        <v>75451</v>
      </c>
      <c r="O204" s="172">
        <v>0.9</v>
      </c>
      <c r="P204" s="154">
        <v>0.943451413714657</v>
      </c>
      <c r="Q204" s="154">
        <v>0.954079014879425</v>
      </c>
      <c r="R204" s="154">
        <v>0.958285495598928</v>
      </c>
      <c r="S204" s="173">
        <v>-0.0106276011647682</v>
      </c>
      <c r="T204" s="153">
        <v>80108</v>
      </c>
      <c r="U204" s="153">
        <v>73600</v>
      </c>
      <c r="V204" s="154">
        <v>0.918759674439507</v>
      </c>
      <c r="W204" s="154">
        <v>0.909977250568736</v>
      </c>
      <c r="X204" s="155">
        <v>0.911749615187275</v>
      </c>
      <c r="Y204" s="155">
        <v>0.916953693073096</v>
      </c>
      <c r="Z204" s="173">
        <v>-0.00177236461853969</v>
      </c>
      <c r="AA204" s="151">
        <v>21080</v>
      </c>
      <c r="AB204" s="151">
        <v>19247</v>
      </c>
      <c r="AC204" s="151">
        <v>23460</v>
      </c>
      <c r="AD204" s="151">
        <v>21514</v>
      </c>
      <c r="AE204" s="155">
        <v>0.913045540796964</v>
      </c>
      <c r="AF204" s="155">
        <v>0.917050298380222</v>
      </c>
      <c r="AG204" s="173">
        <v>-0.00400475758325769</v>
      </c>
    </row>
    <row r="205" spans="1:33">
      <c r="A205" s="175" t="s">
        <v>99</v>
      </c>
      <c r="B205" s="195" t="s">
        <v>1789</v>
      </c>
      <c r="C205" s="195" t="s">
        <v>191</v>
      </c>
      <c r="D205" s="150">
        <v>4516</v>
      </c>
      <c r="E205" s="150">
        <v>4065</v>
      </c>
      <c r="F205" s="150">
        <v>3811</v>
      </c>
      <c r="G205" s="151">
        <v>5775</v>
      </c>
      <c r="H205" s="151">
        <v>5482</v>
      </c>
      <c r="I205" s="151">
        <v>5216</v>
      </c>
      <c r="J205" s="151">
        <v>3673</v>
      </c>
      <c r="K205" s="151">
        <v>3480</v>
      </c>
      <c r="L205" s="151">
        <v>3344</v>
      </c>
      <c r="M205" s="154">
        <v>0.943288572311159</v>
      </c>
      <c r="N205" s="153">
        <v>103824</v>
      </c>
      <c r="O205" s="172">
        <v>0.9</v>
      </c>
      <c r="P205" s="154">
        <v>0.900132860938884</v>
      </c>
      <c r="Q205" s="154">
        <v>0.949264069264069</v>
      </c>
      <c r="R205" s="154">
        <v>0.947454396950722</v>
      </c>
      <c r="S205" s="173">
        <v>-0.0491312083251852</v>
      </c>
      <c r="T205" s="153">
        <v>110066</v>
      </c>
      <c r="U205" s="153">
        <v>98706</v>
      </c>
      <c r="V205" s="154">
        <v>0.896789199207748</v>
      </c>
      <c r="W205" s="154">
        <v>0.843888396811337</v>
      </c>
      <c r="X205" s="155">
        <v>0.903203463203463</v>
      </c>
      <c r="Y205" s="155">
        <v>0.91042744350667</v>
      </c>
      <c r="Z205" s="173">
        <v>-0.0593150663921258</v>
      </c>
      <c r="AA205" s="151">
        <v>30291</v>
      </c>
      <c r="AB205" s="151">
        <v>27037</v>
      </c>
      <c r="AC205" s="151">
        <v>31921</v>
      </c>
      <c r="AD205" s="151">
        <v>28652</v>
      </c>
      <c r="AE205" s="155">
        <v>0.892575352414909</v>
      </c>
      <c r="AF205" s="155">
        <v>0.897590927602519</v>
      </c>
      <c r="AG205" s="173">
        <v>-0.00501557518760998</v>
      </c>
    </row>
    <row r="206" spans="1:33">
      <c r="A206" s="175" t="s">
        <v>99</v>
      </c>
      <c r="B206" s="195" t="s">
        <v>1789</v>
      </c>
      <c r="C206" s="195" t="s">
        <v>192</v>
      </c>
      <c r="D206" s="150">
        <v>4820</v>
      </c>
      <c r="E206" s="150">
        <v>4586</v>
      </c>
      <c r="F206" s="150">
        <v>4404</v>
      </c>
      <c r="G206" s="151">
        <v>6823</v>
      </c>
      <c r="H206" s="151">
        <v>6531</v>
      </c>
      <c r="I206" s="151">
        <v>6084</v>
      </c>
      <c r="J206" s="151">
        <v>4328</v>
      </c>
      <c r="K206" s="151">
        <v>4150</v>
      </c>
      <c r="L206" s="151">
        <v>3973</v>
      </c>
      <c r="M206" s="154">
        <v>0.95182801826831</v>
      </c>
      <c r="N206" s="153">
        <v>120253</v>
      </c>
      <c r="O206" s="172">
        <v>0.9</v>
      </c>
      <c r="P206" s="154">
        <v>0.951452282157676</v>
      </c>
      <c r="Q206" s="154">
        <v>0.957203576139528</v>
      </c>
      <c r="R206" s="154">
        <v>0.958872458410351</v>
      </c>
      <c r="S206" s="173">
        <v>-0.00575129398185181</v>
      </c>
      <c r="T206" s="153">
        <v>126339</v>
      </c>
      <c r="U206" s="153">
        <v>114611</v>
      </c>
      <c r="V206" s="154">
        <v>0.907170390774029</v>
      </c>
      <c r="W206" s="154">
        <v>0.913692946058091</v>
      </c>
      <c r="X206" s="155">
        <v>0.891689872490107</v>
      </c>
      <c r="Y206" s="155">
        <v>0.917975970425139</v>
      </c>
      <c r="Z206" s="173">
        <v>0.0220030735679843</v>
      </c>
      <c r="AA206" s="151">
        <v>34593</v>
      </c>
      <c r="AB206" s="151">
        <v>31682</v>
      </c>
      <c r="AC206" s="151">
        <v>37247</v>
      </c>
      <c r="AD206" s="151">
        <v>33388</v>
      </c>
      <c r="AE206" s="155">
        <v>0.915850027462203</v>
      </c>
      <c r="AF206" s="155">
        <v>0.896394340483797</v>
      </c>
      <c r="AG206" s="173">
        <v>0.0194556869784059</v>
      </c>
    </row>
    <row r="207" spans="1:33">
      <c r="A207" s="175" t="s">
        <v>99</v>
      </c>
      <c r="B207" s="195" t="s">
        <v>1789</v>
      </c>
      <c r="C207" s="195" t="s">
        <v>193</v>
      </c>
      <c r="D207" s="150">
        <v>5793</v>
      </c>
      <c r="E207" s="150">
        <v>5572</v>
      </c>
      <c r="F207" s="150">
        <v>5369</v>
      </c>
      <c r="G207" s="151">
        <v>7777</v>
      </c>
      <c r="H207" s="151">
        <v>7388</v>
      </c>
      <c r="I207" s="151">
        <v>7221</v>
      </c>
      <c r="J207" s="151">
        <v>5006</v>
      </c>
      <c r="K207" s="151">
        <v>4761</v>
      </c>
      <c r="L207" s="151">
        <v>4649</v>
      </c>
      <c r="M207" s="154">
        <v>0.937071568399748</v>
      </c>
      <c r="N207" s="153">
        <v>141212</v>
      </c>
      <c r="O207" s="172">
        <v>0.9</v>
      </c>
      <c r="P207" s="154">
        <v>0.961850509235284</v>
      </c>
      <c r="Q207" s="154">
        <v>0.94998071235695</v>
      </c>
      <c r="R207" s="154">
        <v>0.95105872952457</v>
      </c>
      <c r="S207" s="173">
        <v>0.0118697968783339</v>
      </c>
      <c r="T207" s="153">
        <v>150695</v>
      </c>
      <c r="U207" s="153">
        <v>135632</v>
      </c>
      <c r="V207" s="154">
        <v>0.900043133481536</v>
      </c>
      <c r="W207" s="154">
        <v>0.926808216813395</v>
      </c>
      <c r="X207" s="155">
        <v>0.928507136427928</v>
      </c>
      <c r="Y207" s="155">
        <v>0.928685577307231</v>
      </c>
      <c r="Z207" s="173">
        <v>-0.00169891961453306</v>
      </c>
      <c r="AA207" s="151">
        <v>39462</v>
      </c>
      <c r="AB207" s="151">
        <v>35678</v>
      </c>
      <c r="AC207" s="151">
        <v>42834</v>
      </c>
      <c r="AD207" s="151">
        <v>38523</v>
      </c>
      <c r="AE207" s="155">
        <v>0.904110283310527</v>
      </c>
      <c r="AF207" s="155">
        <v>0.899355652052108</v>
      </c>
      <c r="AG207" s="173">
        <v>0.00475463125841846</v>
      </c>
    </row>
    <row r="208" spans="1:33">
      <c r="A208" s="175" t="s">
        <v>99</v>
      </c>
      <c r="B208" s="195" t="s">
        <v>1789</v>
      </c>
      <c r="C208" s="195" t="s">
        <v>194</v>
      </c>
      <c r="D208" s="150">
        <v>3117</v>
      </c>
      <c r="E208" s="150">
        <v>2970</v>
      </c>
      <c r="F208" s="150">
        <v>2854</v>
      </c>
      <c r="G208" s="151">
        <v>4149</v>
      </c>
      <c r="H208" s="151">
        <v>3993</v>
      </c>
      <c r="I208" s="151">
        <v>3801</v>
      </c>
      <c r="J208" s="151">
        <v>2634</v>
      </c>
      <c r="K208" s="151">
        <v>2513</v>
      </c>
      <c r="L208" s="151">
        <v>2434</v>
      </c>
      <c r="M208" s="154">
        <v>0.953527023598072</v>
      </c>
      <c r="N208" s="153">
        <v>75157</v>
      </c>
      <c r="O208" s="172">
        <v>0.9</v>
      </c>
      <c r="P208" s="154">
        <v>0.95283926852743</v>
      </c>
      <c r="Q208" s="154">
        <v>0.962400578452639</v>
      </c>
      <c r="R208" s="154">
        <v>0.954062262718299</v>
      </c>
      <c r="S208" s="173">
        <v>-0.00956130992520898</v>
      </c>
      <c r="T208" s="153">
        <v>78820</v>
      </c>
      <c r="U208" s="153">
        <v>72641</v>
      </c>
      <c r="V208" s="154">
        <v>0.921606191322</v>
      </c>
      <c r="W208" s="154">
        <v>0.91562399743343</v>
      </c>
      <c r="X208" s="155">
        <v>0.916124367317426</v>
      </c>
      <c r="Y208" s="155">
        <v>0.924069855732726</v>
      </c>
      <c r="Z208" s="173">
        <v>-0.000500369883996266</v>
      </c>
      <c r="AA208" s="151">
        <v>21435</v>
      </c>
      <c r="AB208" s="151">
        <v>19634</v>
      </c>
      <c r="AC208" s="151">
        <v>23033</v>
      </c>
      <c r="AD208" s="151">
        <v>21210</v>
      </c>
      <c r="AE208" s="155">
        <v>0.915978539771402</v>
      </c>
      <c r="AF208" s="155">
        <v>0.920852689619242</v>
      </c>
      <c r="AG208" s="173">
        <v>-0.00487414984784007</v>
      </c>
    </row>
    <row r="209" spans="1:33">
      <c r="A209" s="175" t="s">
        <v>99</v>
      </c>
      <c r="B209" s="195" t="s">
        <v>1789</v>
      </c>
      <c r="C209" s="195" t="s">
        <v>195</v>
      </c>
      <c r="D209" s="150">
        <v>3956</v>
      </c>
      <c r="E209" s="150">
        <v>3831</v>
      </c>
      <c r="F209" s="150">
        <v>3475</v>
      </c>
      <c r="G209" s="151">
        <v>5345</v>
      </c>
      <c r="H209" s="151">
        <v>5243</v>
      </c>
      <c r="I209" s="151">
        <v>4910</v>
      </c>
      <c r="J209" s="151">
        <v>3286</v>
      </c>
      <c r="K209" s="151">
        <v>3236</v>
      </c>
      <c r="L209" s="151">
        <v>3043</v>
      </c>
      <c r="M209" s="154">
        <v>0.974471084693129</v>
      </c>
      <c r="N209" s="153">
        <v>102299</v>
      </c>
      <c r="O209" s="172">
        <v>0.9</v>
      </c>
      <c r="P209" s="154">
        <v>0.96840242669363</v>
      </c>
      <c r="Q209" s="154">
        <v>0.980916744621141</v>
      </c>
      <c r="R209" s="154">
        <v>0.984783931832015</v>
      </c>
      <c r="S209" s="173">
        <v>-0.0125143179275112</v>
      </c>
      <c r="T209" s="153">
        <v>104979</v>
      </c>
      <c r="U209" s="153">
        <v>95196</v>
      </c>
      <c r="V209" s="154">
        <v>0.906809933415255</v>
      </c>
      <c r="W209" s="154">
        <v>0.878412537917088</v>
      </c>
      <c r="X209" s="155">
        <v>0.918615528531338</v>
      </c>
      <c r="Y209" s="155">
        <v>0.926049908703591</v>
      </c>
      <c r="Z209" s="173">
        <v>-0.0402029906142497</v>
      </c>
      <c r="AA209" s="151">
        <v>27472</v>
      </c>
      <c r="AB209" s="151">
        <v>24956</v>
      </c>
      <c r="AC209" s="151">
        <v>30060</v>
      </c>
      <c r="AD209" s="151">
        <v>27160</v>
      </c>
      <c r="AE209" s="155">
        <v>0.908415841584158</v>
      </c>
      <c r="AF209" s="155">
        <v>0.90352628077179</v>
      </c>
      <c r="AG209" s="173">
        <v>0.00488956081236869</v>
      </c>
    </row>
    <row r="210" spans="1:33">
      <c r="A210" s="175" t="s">
        <v>99</v>
      </c>
      <c r="B210" s="195" t="s">
        <v>1789</v>
      </c>
      <c r="C210" s="195" t="s">
        <v>196</v>
      </c>
      <c r="D210" s="150">
        <v>5094</v>
      </c>
      <c r="E210" s="150">
        <v>4848</v>
      </c>
      <c r="F210" s="150">
        <v>4642</v>
      </c>
      <c r="G210" s="151">
        <v>6543</v>
      </c>
      <c r="H210" s="151">
        <v>6048</v>
      </c>
      <c r="I210" s="151">
        <v>5852</v>
      </c>
      <c r="J210" s="151">
        <v>4626</v>
      </c>
      <c r="K210" s="151">
        <v>4412</v>
      </c>
      <c r="L210" s="151">
        <v>4254</v>
      </c>
      <c r="M210" s="154">
        <v>0.931219592644512</v>
      </c>
      <c r="N210" s="153">
        <v>112929</v>
      </c>
      <c r="O210" s="172">
        <v>0.9</v>
      </c>
      <c r="P210" s="154">
        <v>0.95170789163722</v>
      </c>
      <c r="Q210" s="154">
        <v>0.924346629986245</v>
      </c>
      <c r="R210" s="154">
        <v>0.953739731949849</v>
      </c>
      <c r="S210" s="173">
        <v>0.0273612616509754</v>
      </c>
      <c r="T210" s="153">
        <v>121270</v>
      </c>
      <c r="U210" s="153">
        <v>107454</v>
      </c>
      <c r="V210" s="154">
        <v>0.886072400428795</v>
      </c>
      <c r="W210" s="154">
        <v>0.911268158617982</v>
      </c>
      <c r="X210" s="155">
        <v>0.894390952162617</v>
      </c>
      <c r="Y210" s="155">
        <v>0.91958495460441</v>
      </c>
      <c r="Z210" s="173">
        <v>0.0168772064553654</v>
      </c>
      <c r="AA210" s="151">
        <v>34566</v>
      </c>
      <c r="AB210" s="151">
        <v>31272</v>
      </c>
      <c r="AC210" s="151">
        <v>35834</v>
      </c>
      <c r="AD210" s="151">
        <v>31642</v>
      </c>
      <c r="AE210" s="155">
        <v>0.90470404443673</v>
      </c>
      <c r="AF210" s="155">
        <v>0.883016129932466</v>
      </c>
      <c r="AG210" s="173">
        <v>0.0216879145042633</v>
      </c>
    </row>
    <row r="211" spans="1:33">
      <c r="A211" s="175" t="s">
        <v>99</v>
      </c>
      <c r="B211" s="195" t="s">
        <v>1789</v>
      </c>
      <c r="C211" s="195" t="s">
        <v>197</v>
      </c>
      <c r="D211" s="150">
        <v>5362</v>
      </c>
      <c r="E211" s="150">
        <v>4689</v>
      </c>
      <c r="F211" s="150">
        <v>4554</v>
      </c>
      <c r="G211" s="151">
        <v>6882</v>
      </c>
      <c r="H211" s="151">
        <v>6372</v>
      </c>
      <c r="I211" s="151">
        <v>6203</v>
      </c>
      <c r="J211" s="151">
        <v>5017</v>
      </c>
      <c r="K211" s="151">
        <v>4745</v>
      </c>
      <c r="L211" s="151">
        <v>4665</v>
      </c>
      <c r="M211" s="154">
        <v>0.916278573129964</v>
      </c>
      <c r="N211" s="153">
        <v>111556</v>
      </c>
      <c r="O211" s="172">
        <v>0.9</v>
      </c>
      <c r="P211" s="154">
        <v>0.874487131667288</v>
      </c>
      <c r="Q211" s="154">
        <v>0.925893635571055</v>
      </c>
      <c r="R211" s="154">
        <v>0.945784333266893</v>
      </c>
      <c r="S211" s="173">
        <v>-0.0514065039037667</v>
      </c>
      <c r="T211" s="153">
        <v>121749</v>
      </c>
      <c r="U211" s="153">
        <v>108375</v>
      </c>
      <c r="V211" s="154">
        <v>0.890151048468571</v>
      </c>
      <c r="W211" s="154">
        <v>0.849309958970533</v>
      </c>
      <c r="X211" s="155">
        <v>0.901336820691659</v>
      </c>
      <c r="Y211" s="155">
        <v>0.929838548933626</v>
      </c>
      <c r="Z211" s="173">
        <v>-0.052026861721126</v>
      </c>
      <c r="AA211" s="151">
        <v>36728</v>
      </c>
      <c r="AB211" s="151">
        <v>32371</v>
      </c>
      <c r="AC211" s="151">
        <v>35078</v>
      </c>
      <c r="AD211" s="151">
        <v>31509</v>
      </c>
      <c r="AE211" s="155">
        <v>0.88137116096711</v>
      </c>
      <c r="AF211" s="155">
        <v>0.898255316722732</v>
      </c>
      <c r="AG211" s="173">
        <v>-0.0168841557556226</v>
      </c>
    </row>
    <row r="212" spans="1:33">
      <c r="A212" s="175" t="s">
        <v>99</v>
      </c>
      <c r="B212" s="195" t="s">
        <v>1789</v>
      </c>
      <c r="C212" s="195" t="s">
        <v>198</v>
      </c>
      <c r="D212" s="150">
        <v>2593</v>
      </c>
      <c r="E212" s="150">
        <v>2464</v>
      </c>
      <c r="F212" s="150">
        <v>2370</v>
      </c>
      <c r="G212" s="151">
        <v>3428</v>
      </c>
      <c r="H212" s="151">
        <v>3318</v>
      </c>
      <c r="I212" s="151">
        <v>3234</v>
      </c>
      <c r="J212" s="151">
        <v>2207</v>
      </c>
      <c r="K212" s="151">
        <v>2147</v>
      </c>
      <c r="L212" s="151">
        <v>2087</v>
      </c>
      <c r="M212" s="154">
        <v>0.963556965803239</v>
      </c>
      <c r="N212" s="153">
        <v>61341</v>
      </c>
      <c r="O212" s="172">
        <v>0.9</v>
      </c>
      <c r="P212" s="154">
        <v>0.950250674893945</v>
      </c>
      <c r="Q212" s="154">
        <v>0.967911318553092</v>
      </c>
      <c r="R212" s="154">
        <v>0.972813774354327</v>
      </c>
      <c r="S212" s="173">
        <v>-0.017660643659147</v>
      </c>
      <c r="T212" s="153">
        <v>63661</v>
      </c>
      <c r="U212" s="153">
        <v>59093</v>
      </c>
      <c r="V212" s="154">
        <v>0.928244922322929</v>
      </c>
      <c r="W212" s="154">
        <v>0.913999228692634</v>
      </c>
      <c r="X212" s="155">
        <v>0.94340723453909</v>
      </c>
      <c r="Y212" s="155">
        <v>0.945627548708654</v>
      </c>
      <c r="Z212" s="173">
        <v>-0.0294080058464558</v>
      </c>
      <c r="AA212" s="151">
        <v>17595</v>
      </c>
      <c r="AB212" s="151">
        <v>16553</v>
      </c>
      <c r="AC212" s="151">
        <v>18152</v>
      </c>
      <c r="AD212" s="151">
        <v>16611</v>
      </c>
      <c r="AE212" s="155">
        <v>0.940778630292697</v>
      </c>
      <c r="AF212" s="155">
        <v>0.915105773468488</v>
      </c>
      <c r="AG212" s="173">
        <v>0.0256728568242085</v>
      </c>
    </row>
    <row r="213" spans="1:33">
      <c r="A213" s="175" t="s">
        <v>99</v>
      </c>
      <c r="B213" s="195" t="s">
        <v>1789</v>
      </c>
      <c r="C213" s="195" t="s">
        <v>199</v>
      </c>
      <c r="D213" s="150">
        <v>5668</v>
      </c>
      <c r="E213" s="150">
        <v>5255</v>
      </c>
      <c r="F213" s="150">
        <v>5263</v>
      </c>
      <c r="G213" s="151">
        <v>6605</v>
      </c>
      <c r="H213" s="151">
        <v>5860</v>
      </c>
      <c r="I213" s="151">
        <v>5929</v>
      </c>
      <c r="J213" s="151">
        <v>4949</v>
      </c>
      <c r="K213" s="151">
        <v>4349</v>
      </c>
      <c r="L213" s="151">
        <v>4733</v>
      </c>
      <c r="M213" s="154">
        <v>0.920480878396243</v>
      </c>
      <c r="N213" s="153">
        <v>118372</v>
      </c>
      <c r="O213" s="172">
        <v>0.9</v>
      </c>
      <c r="P213" s="154">
        <v>0.927134791813691</v>
      </c>
      <c r="Q213" s="154">
        <v>0.887206661619985</v>
      </c>
      <c r="R213" s="154">
        <v>0.878763386542736</v>
      </c>
      <c r="S213" s="173">
        <v>0.039928130193706</v>
      </c>
      <c r="T213" s="153">
        <v>128598</v>
      </c>
      <c r="U213" s="153">
        <v>119178</v>
      </c>
      <c r="V213" s="154">
        <v>0.926748471982457</v>
      </c>
      <c r="W213" s="154">
        <v>0.928546224417784</v>
      </c>
      <c r="X213" s="155">
        <v>0.897653292959879</v>
      </c>
      <c r="Y213" s="155">
        <v>0.956354819155385</v>
      </c>
      <c r="Z213" s="173">
        <v>0.0308929314579052</v>
      </c>
      <c r="AA213" s="151">
        <v>36592</v>
      </c>
      <c r="AB213" s="151">
        <v>33815</v>
      </c>
      <c r="AC213" s="151">
        <v>36978</v>
      </c>
      <c r="AD213" s="151">
        <v>34343</v>
      </c>
      <c r="AE213" s="155">
        <v>0.924109094884128</v>
      </c>
      <c r="AF213" s="155">
        <v>0.928741413813619</v>
      </c>
      <c r="AG213" s="173">
        <v>-0.00463231892949123</v>
      </c>
    </row>
    <row r="214" spans="1:33">
      <c r="A214" s="175" t="s">
        <v>99</v>
      </c>
      <c r="B214" s="195" t="s">
        <v>1790</v>
      </c>
      <c r="C214" s="195" t="s">
        <v>200</v>
      </c>
      <c r="D214" s="150">
        <v>0</v>
      </c>
      <c r="E214" s="150">
        <v>0</v>
      </c>
      <c r="F214" s="150">
        <v>0</v>
      </c>
      <c r="G214" s="151">
        <v>0</v>
      </c>
      <c r="H214" s="151">
        <v>0</v>
      </c>
      <c r="I214" s="151">
        <v>0</v>
      </c>
      <c r="J214" s="151">
        <v>0</v>
      </c>
      <c r="K214" s="151">
        <v>0</v>
      </c>
      <c r="L214" s="151">
        <v>0</v>
      </c>
      <c r="M214" s="154">
        <v>1</v>
      </c>
      <c r="N214" s="153">
        <v>1</v>
      </c>
      <c r="O214" s="172">
        <v>0.9</v>
      </c>
      <c r="P214" s="154">
        <v>0</v>
      </c>
      <c r="Q214" s="154">
        <v>0</v>
      </c>
      <c r="R214" s="154">
        <v>0</v>
      </c>
      <c r="S214" s="173">
        <v>0</v>
      </c>
      <c r="T214" s="153">
        <v>1</v>
      </c>
      <c r="U214" s="153">
        <v>1</v>
      </c>
      <c r="V214" s="154">
        <v>1</v>
      </c>
      <c r="W214" s="154">
        <v>0</v>
      </c>
      <c r="X214" s="155">
        <v>0</v>
      </c>
      <c r="Y214" s="155">
        <v>0</v>
      </c>
      <c r="Z214" s="173">
        <v>0</v>
      </c>
      <c r="AA214" s="151">
        <v>0</v>
      </c>
      <c r="AB214" s="151">
        <v>0</v>
      </c>
      <c r="AC214" s="151">
        <v>0</v>
      </c>
      <c r="AD214" s="151">
        <v>0</v>
      </c>
      <c r="AE214" s="155">
        <v>0</v>
      </c>
      <c r="AF214" s="155">
        <v>0</v>
      </c>
      <c r="AG214" s="173">
        <v>0</v>
      </c>
    </row>
    <row r="215" spans="1:33">
      <c r="A215" s="175" t="s">
        <v>99</v>
      </c>
      <c r="B215" s="195" t="s">
        <v>1790</v>
      </c>
      <c r="C215" s="195" t="s">
        <v>201</v>
      </c>
      <c r="D215" s="150">
        <v>5181</v>
      </c>
      <c r="E215" s="150">
        <v>4935</v>
      </c>
      <c r="F215" s="150">
        <v>4828</v>
      </c>
      <c r="G215" s="151">
        <v>6599</v>
      </c>
      <c r="H215" s="151">
        <v>6271</v>
      </c>
      <c r="I215" s="151">
        <v>6076</v>
      </c>
      <c r="J215" s="151">
        <v>4985</v>
      </c>
      <c r="K215" s="151">
        <v>4834</v>
      </c>
      <c r="L215" s="151">
        <v>4746</v>
      </c>
      <c r="M215" s="154">
        <v>0.949646784647877</v>
      </c>
      <c r="N215" s="153">
        <v>130396</v>
      </c>
      <c r="O215" s="172">
        <v>0.9</v>
      </c>
      <c r="P215" s="154">
        <v>0.952518818760857</v>
      </c>
      <c r="Q215" s="154">
        <v>0.950295499318079</v>
      </c>
      <c r="R215" s="154">
        <v>0.969709127382146</v>
      </c>
      <c r="S215" s="173">
        <v>0.00222331944277843</v>
      </c>
      <c r="T215" s="153">
        <v>137310</v>
      </c>
      <c r="U215" s="153">
        <v>126917</v>
      </c>
      <c r="V215" s="154">
        <v>0.924309955574976</v>
      </c>
      <c r="W215" s="154">
        <v>0.931866435051148</v>
      </c>
      <c r="X215" s="155">
        <v>0.920745567510229</v>
      </c>
      <c r="Y215" s="155">
        <v>0.952056168505517</v>
      </c>
      <c r="Z215" s="173">
        <v>0.0111208675409196</v>
      </c>
      <c r="AA215" s="151">
        <v>36146</v>
      </c>
      <c r="AB215" s="151">
        <v>33826</v>
      </c>
      <c r="AC215" s="151">
        <v>39311</v>
      </c>
      <c r="AD215" s="151">
        <v>36638</v>
      </c>
      <c r="AE215" s="155">
        <v>0.935815857909589</v>
      </c>
      <c r="AF215" s="155">
        <v>0.932003764849533</v>
      </c>
      <c r="AG215" s="173">
        <v>0.0038120930600557</v>
      </c>
    </row>
    <row r="216" spans="1:33">
      <c r="A216" s="175" t="s">
        <v>99</v>
      </c>
      <c r="B216" s="195" t="s">
        <v>1790</v>
      </c>
      <c r="C216" s="195" t="s">
        <v>202</v>
      </c>
      <c r="D216" s="150">
        <v>0</v>
      </c>
      <c r="E216" s="150">
        <v>0</v>
      </c>
      <c r="F216" s="150">
        <v>0</v>
      </c>
      <c r="G216" s="151">
        <v>0</v>
      </c>
      <c r="H216" s="151">
        <v>0</v>
      </c>
      <c r="I216" s="151">
        <v>0</v>
      </c>
      <c r="J216" s="151">
        <v>0</v>
      </c>
      <c r="K216" s="151">
        <v>0</v>
      </c>
      <c r="L216" s="151">
        <v>0</v>
      </c>
      <c r="M216" s="154">
        <v>0</v>
      </c>
      <c r="N216" s="153">
        <v>0</v>
      </c>
      <c r="O216" s="172">
        <v>0.9</v>
      </c>
      <c r="P216" s="154">
        <v>0</v>
      </c>
      <c r="Q216" s="154">
        <v>0</v>
      </c>
      <c r="R216" s="154">
        <v>0</v>
      </c>
      <c r="S216" s="173">
        <v>0</v>
      </c>
      <c r="T216" s="153">
        <v>0</v>
      </c>
      <c r="U216" s="153">
        <v>0</v>
      </c>
      <c r="V216" s="154">
        <v>0</v>
      </c>
      <c r="W216" s="154">
        <v>0</v>
      </c>
      <c r="X216" s="155">
        <v>0</v>
      </c>
      <c r="Y216" s="155">
        <v>0</v>
      </c>
      <c r="Z216" s="173">
        <v>0</v>
      </c>
      <c r="AA216" s="151">
        <v>0</v>
      </c>
      <c r="AB216" s="151">
        <v>0</v>
      </c>
      <c r="AC216" s="151">
        <v>0</v>
      </c>
      <c r="AD216" s="151">
        <v>0</v>
      </c>
      <c r="AE216" s="155">
        <v>0</v>
      </c>
      <c r="AF216" s="155">
        <v>0</v>
      </c>
      <c r="AG216" s="173">
        <v>0</v>
      </c>
    </row>
    <row r="217" spans="1:33">
      <c r="A217" s="175" t="s">
        <v>99</v>
      </c>
      <c r="B217" s="195" t="s">
        <v>1790</v>
      </c>
      <c r="C217" s="195" t="s">
        <v>203</v>
      </c>
      <c r="D217" s="150">
        <v>6585</v>
      </c>
      <c r="E217" s="150">
        <v>6228</v>
      </c>
      <c r="F217" s="150">
        <v>6129</v>
      </c>
      <c r="G217" s="151">
        <v>7614</v>
      </c>
      <c r="H217" s="151">
        <v>7180</v>
      </c>
      <c r="I217" s="151">
        <v>6965</v>
      </c>
      <c r="J217" s="151">
        <v>6463</v>
      </c>
      <c r="K217" s="151">
        <v>6175</v>
      </c>
      <c r="L217" s="151">
        <v>6131</v>
      </c>
      <c r="M217" s="154">
        <v>0.934327161091367</v>
      </c>
      <c r="N217" s="153">
        <v>135128</v>
      </c>
      <c r="O217" s="172">
        <v>0.9</v>
      </c>
      <c r="P217" s="154">
        <v>0.945785876993166</v>
      </c>
      <c r="Q217" s="154">
        <v>0.942999737325978</v>
      </c>
      <c r="R217" s="154">
        <v>0.955438650781371</v>
      </c>
      <c r="S217" s="173">
        <v>0.00278613966718788</v>
      </c>
      <c r="T217" s="153">
        <v>144626</v>
      </c>
      <c r="U217" s="153">
        <v>133982</v>
      </c>
      <c r="V217" s="154">
        <v>0.926403274653244</v>
      </c>
      <c r="W217" s="154">
        <v>0.930751708428246</v>
      </c>
      <c r="X217" s="155">
        <v>0.914762280010507</v>
      </c>
      <c r="Y217" s="155">
        <v>0.948630666872969</v>
      </c>
      <c r="Z217" s="173">
        <v>0.0159894284177391</v>
      </c>
      <c r="AA217" s="151">
        <v>44492</v>
      </c>
      <c r="AB217" s="151">
        <v>41539</v>
      </c>
      <c r="AC217" s="151">
        <v>44003</v>
      </c>
      <c r="AD217" s="151">
        <v>41050</v>
      </c>
      <c r="AE217" s="155">
        <v>0.93362851748629</v>
      </c>
      <c r="AF217" s="155">
        <v>0.932890939254142</v>
      </c>
      <c r="AG217" s="173">
        <v>0.000737578232147929</v>
      </c>
    </row>
    <row r="218" spans="1:33">
      <c r="A218" s="175" t="s">
        <v>99</v>
      </c>
      <c r="B218" s="195" t="s">
        <v>1790</v>
      </c>
      <c r="C218" s="195" t="s">
        <v>204</v>
      </c>
      <c r="D218" s="150">
        <v>4803</v>
      </c>
      <c r="E218" s="150">
        <v>4540</v>
      </c>
      <c r="F218" s="150">
        <v>4497</v>
      </c>
      <c r="G218" s="151">
        <v>6053</v>
      </c>
      <c r="H218" s="151">
        <v>5832</v>
      </c>
      <c r="I218" s="151">
        <v>5635</v>
      </c>
      <c r="J218" s="151">
        <v>4911</v>
      </c>
      <c r="K218" s="151">
        <v>4660</v>
      </c>
      <c r="L218" s="151">
        <v>4594</v>
      </c>
      <c r="M218" s="154">
        <v>0.923776275232808</v>
      </c>
      <c r="N218" s="153">
        <v>112988</v>
      </c>
      <c r="O218" s="172">
        <v>0.9</v>
      </c>
      <c r="P218" s="154">
        <v>0.945242556735374</v>
      </c>
      <c r="Q218" s="154">
        <v>0.963489178919544</v>
      </c>
      <c r="R218" s="154">
        <v>0.948890246385665</v>
      </c>
      <c r="S218" s="173">
        <v>-0.0182466221841703</v>
      </c>
      <c r="T218" s="153">
        <v>122311</v>
      </c>
      <c r="U218" s="153">
        <v>112173</v>
      </c>
      <c r="V218" s="154">
        <v>0.917112933423813</v>
      </c>
      <c r="W218" s="154">
        <v>0.93628981886321</v>
      </c>
      <c r="X218" s="155">
        <v>0.930943333884025</v>
      </c>
      <c r="Y218" s="155">
        <v>0.935451028303808</v>
      </c>
      <c r="Z218" s="173">
        <v>0.00534648497918599</v>
      </c>
      <c r="AA218" s="151">
        <v>33358</v>
      </c>
      <c r="AB218" s="151">
        <v>31282</v>
      </c>
      <c r="AC218" s="151">
        <v>34597</v>
      </c>
      <c r="AD218" s="151">
        <v>31375</v>
      </c>
      <c r="AE218" s="155">
        <v>0.937766053120691</v>
      </c>
      <c r="AF218" s="155">
        <v>0.906870537907911</v>
      </c>
      <c r="AG218" s="173">
        <v>0.0308955152127797</v>
      </c>
    </row>
    <row r="219" spans="1:33">
      <c r="A219" s="175" t="s">
        <v>99</v>
      </c>
      <c r="B219" s="195" t="s">
        <v>1790</v>
      </c>
      <c r="C219" s="195" t="s">
        <v>205</v>
      </c>
      <c r="D219" s="150">
        <v>4015</v>
      </c>
      <c r="E219" s="150">
        <v>3786</v>
      </c>
      <c r="F219" s="150">
        <v>3756</v>
      </c>
      <c r="G219" s="151">
        <v>5177</v>
      </c>
      <c r="H219" s="151">
        <v>4779</v>
      </c>
      <c r="I219" s="151">
        <v>4768</v>
      </c>
      <c r="J219" s="151">
        <v>3631</v>
      </c>
      <c r="K219" s="151">
        <v>3493</v>
      </c>
      <c r="L219" s="151">
        <v>3450</v>
      </c>
      <c r="M219" s="154">
        <v>0.91571317029911</v>
      </c>
      <c r="N219" s="153">
        <v>94997</v>
      </c>
      <c r="O219" s="172">
        <v>0.9</v>
      </c>
      <c r="P219" s="154">
        <v>0.942963885429639</v>
      </c>
      <c r="Q219" s="154">
        <v>0.923121498937609</v>
      </c>
      <c r="R219" s="154">
        <v>0.961993941063068</v>
      </c>
      <c r="S219" s="173">
        <v>0.0198423864920302</v>
      </c>
      <c r="T219" s="153">
        <v>103741</v>
      </c>
      <c r="U219" s="153">
        <v>94407</v>
      </c>
      <c r="V219" s="154">
        <v>0.910025929960189</v>
      </c>
      <c r="W219" s="154">
        <v>0.935491905354919</v>
      </c>
      <c r="X219" s="155">
        <v>0.92099671624493</v>
      </c>
      <c r="Y219" s="155">
        <v>0.950151473423299</v>
      </c>
      <c r="Z219" s="173">
        <v>0.0144951891099896</v>
      </c>
      <c r="AA219" s="151">
        <v>27400</v>
      </c>
      <c r="AB219" s="151">
        <v>25492</v>
      </c>
      <c r="AC219" s="151">
        <v>29911</v>
      </c>
      <c r="AD219" s="151">
        <v>27738</v>
      </c>
      <c r="AE219" s="155">
        <v>0.93036496350365</v>
      </c>
      <c r="AF219" s="155">
        <v>0.927351141720437</v>
      </c>
      <c r="AG219" s="173">
        <v>0.0030138217832123</v>
      </c>
    </row>
    <row r="220" spans="1:33">
      <c r="A220" s="175" t="s">
        <v>99</v>
      </c>
      <c r="B220" s="195" t="s">
        <v>1790</v>
      </c>
      <c r="C220" s="195" t="s">
        <v>206</v>
      </c>
      <c r="D220" s="150">
        <v>0</v>
      </c>
      <c r="E220" s="150">
        <v>0</v>
      </c>
      <c r="F220" s="150">
        <v>0</v>
      </c>
      <c r="G220" s="151">
        <v>0</v>
      </c>
      <c r="H220" s="151">
        <v>0</v>
      </c>
      <c r="I220" s="151">
        <v>0</v>
      </c>
      <c r="J220" s="151">
        <v>0</v>
      </c>
      <c r="K220" s="151">
        <v>0</v>
      </c>
      <c r="L220" s="151">
        <v>0</v>
      </c>
      <c r="M220" s="154">
        <v>1</v>
      </c>
      <c r="N220" s="153">
        <v>1</v>
      </c>
      <c r="O220" s="172">
        <v>0.9</v>
      </c>
      <c r="P220" s="154">
        <v>0</v>
      </c>
      <c r="Q220" s="154">
        <v>0</v>
      </c>
      <c r="R220" s="154">
        <v>0</v>
      </c>
      <c r="S220" s="173">
        <v>0</v>
      </c>
      <c r="T220" s="153">
        <v>1</v>
      </c>
      <c r="U220" s="153">
        <v>1</v>
      </c>
      <c r="V220" s="154">
        <v>1</v>
      </c>
      <c r="W220" s="154">
        <v>0</v>
      </c>
      <c r="X220" s="155">
        <v>0</v>
      </c>
      <c r="Y220" s="155">
        <v>0</v>
      </c>
      <c r="Z220" s="173">
        <v>0</v>
      </c>
      <c r="AA220" s="151">
        <v>0</v>
      </c>
      <c r="AB220" s="151">
        <v>0</v>
      </c>
      <c r="AC220" s="151">
        <v>0</v>
      </c>
      <c r="AD220" s="151">
        <v>0</v>
      </c>
      <c r="AE220" s="155">
        <v>0</v>
      </c>
      <c r="AF220" s="155">
        <v>0</v>
      </c>
      <c r="AG220" s="173">
        <v>0</v>
      </c>
    </row>
    <row r="221" spans="1:33">
      <c r="A221" s="175" t="s">
        <v>99</v>
      </c>
      <c r="B221" s="195" t="s">
        <v>1790</v>
      </c>
      <c r="C221" s="195" t="s">
        <v>207</v>
      </c>
      <c r="D221" s="150">
        <v>0</v>
      </c>
      <c r="E221" s="150">
        <v>0</v>
      </c>
      <c r="F221" s="150">
        <v>0</v>
      </c>
      <c r="G221" s="151">
        <v>0</v>
      </c>
      <c r="H221" s="151">
        <v>0</v>
      </c>
      <c r="I221" s="151">
        <v>0</v>
      </c>
      <c r="J221" s="151">
        <v>0</v>
      </c>
      <c r="K221" s="151">
        <v>0</v>
      </c>
      <c r="L221" s="151">
        <v>0</v>
      </c>
      <c r="M221" s="154">
        <v>0.2</v>
      </c>
      <c r="N221" s="153">
        <v>1</v>
      </c>
      <c r="O221" s="172">
        <v>0.9</v>
      </c>
      <c r="P221" s="154">
        <v>0</v>
      </c>
      <c r="Q221" s="154">
        <v>0</v>
      </c>
      <c r="R221" s="154">
        <v>0</v>
      </c>
      <c r="S221" s="173">
        <v>0</v>
      </c>
      <c r="T221" s="153">
        <v>5</v>
      </c>
      <c r="U221" s="153">
        <v>5</v>
      </c>
      <c r="V221" s="154">
        <v>1</v>
      </c>
      <c r="W221" s="154">
        <v>0</v>
      </c>
      <c r="X221" s="155">
        <v>0</v>
      </c>
      <c r="Y221" s="155">
        <v>0</v>
      </c>
      <c r="Z221" s="173">
        <v>0</v>
      </c>
      <c r="AA221" s="151">
        <v>0</v>
      </c>
      <c r="AB221" s="151">
        <v>0</v>
      </c>
      <c r="AC221" s="151">
        <v>0</v>
      </c>
      <c r="AD221" s="151">
        <v>0</v>
      </c>
      <c r="AE221" s="155">
        <v>0</v>
      </c>
      <c r="AF221" s="155">
        <v>0</v>
      </c>
      <c r="AG221" s="173">
        <v>0</v>
      </c>
    </row>
    <row r="222" spans="1:33">
      <c r="A222" s="175" t="s">
        <v>99</v>
      </c>
      <c r="B222" s="195" t="s">
        <v>1790</v>
      </c>
      <c r="C222" s="195" t="s">
        <v>208</v>
      </c>
      <c r="D222" s="150">
        <v>0</v>
      </c>
      <c r="E222" s="150">
        <v>0</v>
      </c>
      <c r="F222" s="150">
        <v>0</v>
      </c>
      <c r="G222" s="151">
        <v>0</v>
      </c>
      <c r="H222" s="151">
        <v>0</v>
      </c>
      <c r="I222" s="151">
        <v>0</v>
      </c>
      <c r="J222" s="151">
        <v>0</v>
      </c>
      <c r="K222" s="151">
        <v>0</v>
      </c>
      <c r="L222" s="151">
        <v>0</v>
      </c>
      <c r="M222" s="154">
        <v>0</v>
      </c>
      <c r="N222" s="153">
        <v>0</v>
      </c>
      <c r="O222" s="172">
        <v>0.9</v>
      </c>
      <c r="P222" s="154">
        <v>0</v>
      </c>
      <c r="Q222" s="154">
        <v>0</v>
      </c>
      <c r="R222" s="154">
        <v>0</v>
      </c>
      <c r="S222" s="173">
        <v>0</v>
      </c>
      <c r="T222" s="153">
        <v>0</v>
      </c>
      <c r="U222" s="153">
        <v>0</v>
      </c>
      <c r="V222" s="154">
        <v>0</v>
      </c>
      <c r="W222" s="154">
        <v>0</v>
      </c>
      <c r="X222" s="155">
        <v>0</v>
      </c>
      <c r="Y222" s="155">
        <v>0</v>
      </c>
      <c r="Z222" s="173">
        <v>0</v>
      </c>
      <c r="AA222" s="151">
        <v>0</v>
      </c>
      <c r="AB222" s="151">
        <v>0</v>
      </c>
      <c r="AC222" s="151">
        <v>0</v>
      </c>
      <c r="AD222" s="151">
        <v>0</v>
      </c>
      <c r="AE222" s="155">
        <v>0</v>
      </c>
      <c r="AF222" s="155">
        <v>0</v>
      </c>
      <c r="AG222" s="173">
        <v>0</v>
      </c>
    </row>
    <row r="223" spans="1:33">
      <c r="A223" s="175" t="s">
        <v>99</v>
      </c>
      <c r="B223" s="195" t="s">
        <v>33</v>
      </c>
      <c r="C223" s="195" t="s">
        <v>209</v>
      </c>
      <c r="D223" s="150">
        <v>0</v>
      </c>
      <c r="E223" s="150">
        <v>0</v>
      </c>
      <c r="F223" s="150">
        <v>0</v>
      </c>
      <c r="G223" s="151">
        <v>0</v>
      </c>
      <c r="H223" s="151">
        <v>0</v>
      </c>
      <c r="I223" s="151">
        <v>0</v>
      </c>
      <c r="J223" s="151">
        <v>0</v>
      </c>
      <c r="K223" s="151">
        <v>0</v>
      </c>
      <c r="L223" s="151">
        <v>0</v>
      </c>
      <c r="M223" s="154">
        <v>0</v>
      </c>
      <c r="N223" s="153">
        <v>0</v>
      </c>
      <c r="O223" s="172">
        <v>0.9</v>
      </c>
      <c r="P223" s="154">
        <v>0</v>
      </c>
      <c r="Q223" s="154">
        <v>0</v>
      </c>
      <c r="R223" s="154">
        <v>0</v>
      </c>
      <c r="S223" s="173">
        <v>0</v>
      </c>
      <c r="T223" s="153">
        <v>0</v>
      </c>
      <c r="U223" s="153">
        <v>0</v>
      </c>
      <c r="V223" s="154">
        <v>0</v>
      </c>
      <c r="W223" s="154">
        <v>0</v>
      </c>
      <c r="X223" s="155">
        <v>0</v>
      </c>
      <c r="Y223" s="155">
        <v>0</v>
      </c>
      <c r="Z223" s="173">
        <v>0</v>
      </c>
      <c r="AA223" s="151">
        <v>0</v>
      </c>
      <c r="AB223" s="151">
        <v>0</v>
      </c>
      <c r="AC223" s="151">
        <v>0</v>
      </c>
      <c r="AD223" s="151">
        <v>0</v>
      </c>
      <c r="AE223" s="155">
        <v>0</v>
      </c>
      <c r="AF223" s="155">
        <v>0</v>
      </c>
      <c r="AG223" s="173">
        <v>0</v>
      </c>
    </row>
    <row r="224" spans="1:33">
      <c r="A224" s="175" t="s">
        <v>210</v>
      </c>
      <c r="B224" s="195" t="s">
        <v>1791</v>
      </c>
      <c r="C224" s="195" t="s">
        <v>212</v>
      </c>
      <c r="D224" s="150">
        <v>0</v>
      </c>
      <c r="E224" s="150">
        <v>0</v>
      </c>
      <c r="F224" s="150">
        <v>0</v>
      </c>
      <c r="G224" s="151">
        <v>0</v>
      </c>
      <c r="H224" s="151">
        <v>0</v>
      </c>
      <c r="I224" s="151">
        <v>0</v>
      </c>
      <c r="J224" s="151">
        <v>0</v>
      </c>
      <c r="K224" s="151">
        <v>0</v>
      </c>
      <c r="L224" s="151">
        <v>0</v>
      </c>
      <c r="M224" s="154">
        <v>0</v>
      </c>
      <c r="N224" s="153">
        <v>0</v>
      </c>
      <c r="O224" s="172">
        <v>0.9</v>
      </c>
      <c r="P224" s="154">
        <v>0</v>
      </c>
      <c r="Q224" s="154">
        <v>0</v>
      </c>
      <c r="R224" s="154">
        <v>0</v>
      </c>
      <c r="S224" s="173">
        <v>0</v>
      </c>
      <c r="T224" s="153">
        <v>1</v>
      </c>
      <c r="U224" s="153">
        <v>1</v>
      </c>
      <c r="V224" s="154">
        <v>1</v>
      </c>
      <c r="W224" s="154">
        <v>0</v>
      </c>
      <c r="X224" s="155">
        <v>0</v>
      </c>
      <c r="Y224" s="155">
        <v>0</v>
      </c>
      <c r="Z224" s="173">
        <v>0</v>
      </c>
      <c r="AA224" s="151">
        <v>0</v>
      </c>
      <c r="AB224" s="151">
        <v>0</v>
      </c>
      <c r="AC224" s="151">
        <v>0</v>
      </c>
      <c r="AD224" s="151">
        <v>0</v>
      </c>
      <c r="AE224" s="155">
        <v>0</v>
      </c>
      <c r="AF224" s="155">
        <v>0</v>
      </c>
      <c r="AG224" s="173">
        <v>0</v>
      </c>
    </row>
    <row r="225" spans="1:33">
      <c r="A225" s="175" t="s">
        <v>210</v>
      </c>
      <c r="B225" s="195" t="s">
        <v>1792</v>
      </c>
      <c r="C225" s="195" t="s">
        <v>213</v>
      </c>
      <c r="D225" s="150">
        <v>3572</v>
      </c>
      <c r="E225" s="150">
        <v>3446</v>
      </c>
      <c r="F225" s="150">
        <v>3293</v>
      </c>
      <c r="G225" s="151">
        <v>4333</v>
      </c>
      <c r="H225" s="151">
        <v>4194</v>
      </c>
      <c r="I225" s="151">
        <v>4000</v>
      </c>
      <c r="J225" s="151">
        <v>3066</v>
      </c>
      <c r="K225" s="151">
        <v>3015</v>
      </c>
      <c r="L225" s="151">
        <v>2901</v>
      </c>
      <c r="M225" s="154">
        <v>0.957532291115051</v>
      </c>
      <c r="N225" s="153">
        <v>83177</v>
      </c>
      <c r="O225" s="172">
        <v>0.9</v>
      </c>
      <c r="P225" s="154">
        <v>0.964725643896976</v>
      </c>
      <c r="Q225" s="154">
        <v>0.967920609277637</v>
      </c>
      <c r="R225" s="154">
        <v>0.983365949119374</v>
      </c>
      <c r="S225" s="173">
        <v>-0.00319496538066033</v>
      </c>
      <c r="T225" s="153">
        <v>86866</v>
      </c>
      <c r="U225" s="153">
        <v>79611</v>
      </c>
      <c r="V225" s="154">
        <v>0.916480556259066</v>
      </c>
      <c r="W225" s="154">
        <v>0.921892497200448</v>
      </c>
      <c r="X225" s="155">
        <v>0.923147934456497</v>
      </c>
      <c r="Y225" s="155">
        <v>0.946183953033268</v>
      </c>
      <c r="Z225" s="173">
        <v>-0.00125543725604871</v>
      </c>
      <c r="AA225" s="151">
        <v>24458</v>
      </c>
      <c r="AB225" s="151">
        <v>22633</v>
      </c>
      <c r="AC225" s="151">
        <v>26157</v>
      </c>
      <c r="AD225" s="151">
        <v>23845</v>
      </c>
      <c r="AE225" s="155">
        <v>0.925382288003925</v>
      </c>
      <c r="AF225" s="155">
        <v>0.911610658714684</v>
      </c>
      <c r="AG225" s="173">
        <v>0.0137716292892407</v>
      </c>
    </row>
    <row r="226" spans="1:33">
      <c r="A226" s="175" t="s">
        <v>210</v>
      </c>
      <c r="B226" s="195" t="s">
        <v>1792</v>
      </c>
      <c r="C226" s="195" t="s">
        <v>214</v>
      </c>
      <c r="D226" s="150">
        <v>4075</v>
      </c>
      <c r="E226" s="150">
        <v>3821</v>
      </c>
      <c r="F226" s="150">
        <v>3666</v>
      </c>
      <c r="G226" s="151">
        <v>4801</v>
      </c>
      <c r="H226" s="151">
        <v>4562</v>
      </c>
      <c r="I226" s="151">
        <v>4416</v>
      </c>
      <c r="J226" s="151">
        <v>3300</v>
      </c>
      <c r="K226" s="151">
        <v>3153</v>
      </c>
      <c r="L226" s="151">
        <v>3068</v>
      </c>
      <c r="M226" s="154">
        <v>0.956996009939067</v>
      </c>
      <c r="N226" s="153">
        <v>92820</v>
      </c>
      <c r="O226" s="172">
        <v>0.9</v>
      </c>
      <c r="P226" s="154">
        <v>0.937668711656442</v>
      </c>
      <c r="Q226" s="154">
        <v>0.950218704436576</v>
      </c>
      <c r="R226" s="154">
        <v>0.955454545454545</v>
      </c>
      <c r="S226" s="173">
        <v>-0.012549992780134</v>
      </c>
      <c r="T226" s="153">
        <v>96991</v>
      </c>
      <c r="U226" s="153">
        <v>89675</v>
      </c>
      <c r="V226" s="154">
        <v>0.924570320957615</v>
      </c>
      <c r="W226" s="154">
        <v>0.899631901840491</v>
      </c>
      <c r="X226" s="155">
        <v>0.919808373255572</v>
      </c>
      <c r="Y226" s="155">
        <v>0.92969696969697</v>
      </c>
      <c r="Z226" s="173">
        <v>-0.0201764714150809</v>
      </c>
      <c r="AA226" s="151">
        <v>27238</v>
      </c>
      <c r="AB226" s="151">
        <v>25094</v>
      </c>
      <c r="AC226" s="151">
        <v>29114</v>
      </c>
      <c r="AD226" s="151">
        <v>26868</v>
      </c>
      <c r="AE226" s="155">
        <v>0.921286438064469</v>
      </c>
      <c r="AF226" s="155">
        <v>0.922854983856564</v>
      </c>
      <c r="AG226" s="173">
        <v>-0.00156854579209509</v>
      </c>
    </row>
    <row r="227" spans="1:33">
      <c r="A227" s="175" t="s">
        <v>210</v>
      </c>
      <c r="B227" s="195" t="s">
        <v>1792</v>
      </c>
      <c r="C227" s="195" t="s">
        <v>215</v>
      </c>
      <c r="D227" s="150">
        <v>6</v>
      </c>
      <c r="E227" s="150">
        <v>0</v>
      </c>
      <c r="F227" s="150">
        <v>5</v>
      </c>
      <c r="G227" s="151">
        <v>14</v>
      </c>
      <c r="H227" s="151">
        <v>0</v>
      </c>
      <c r="I227" s="151">
        <v>11</v>
      </c>
      <c r="J227" s="151">
        <v>16</v>
      </c>
      <c r="K227" s="151">
        <v>0</v>
      </c>
      <c r="L227" s="151">
        <v>16</v>
      </c>
      <c r="M227" s="154">
        <v>0</v>
      </c>
      <c r="N227" s="153">
        <v>0</v>
      </c>
      <c r="O227" s="172">
        <v>0.9</v>
      </c>
      <c r="P227" s="154">
        <v>0</v>
      </c>
      <c r="Q227" s="154">
        <v>0</v>
      </c>
      <c r="R227" s="154">
        <v>0</v>
      </c>
      <c r="S227" s="173">
        <v>0</v>
      </c>
      <c r="T227" s="153">
        <v>365</v>
      </c>
      <c r="U227" s="153">
        <v>323</v>
      </c>
      <c r="V227" s="154">
        <v>0.884931506849315</v>
      </c>
      <c r="W227" s="154">
        <v>0.833333333333333</v>
      </c>
      <c r="X227" s="155">
        <v>0.785714285714286</v>
      </c>
      <c r="Y227" s="155">
        <v>1</v>
      </c>
      <c r="Z227" s="173">
        <v>0.0476190476190477</v>
      </c>
      <c r="AA227" s="151">
        <v>99</v>
      </c>
      <c r="AB227" s="151">
        <v>89</v>
      </c>
      <c r="AC227" s="151">
        <v>129</v>
      </c>
      <c r="AD227" s="151">
        <v>115</v>
      </c>
      <c r="AE227" s="155">
        <v>0.898989898989899</v>
      </c>
      <c r="AF227" s="155">
        <v>0.891472868217054</v>
      </c>
      <c r="AG227" s="173">
        <v>0.00751703077284471</v>
      </c>
    </row>
    <row r="228" spans="1:33">
      <c r="A228" s="175" t="s">
        <v>210</v>
      </c>
      <c r="B228" s="195" t="s">
        <v>1791</v>
      </c>
      <c r="C228" s="195" t="s">
        <v>216</v>
      </c>
      <c r="D228" s="150">
        <v>6711</v>
      </c>
      <c r="E228" s="150">
        <v>6662</v>
      </c>
      <c r="F228" s="150">
        <v>6347</v>
      </c>
      <c r="G228" s="151">
        <v>7884</v>
      </c>
      <c r="H228" s="151">
        <v>7834</v>
      </c>
      <c r="I228" s="151">
        <v>7449</v>
      </c>
      <c r="J228" s="151">
        <v>5900</v>
      </c>
      <c r="K228" s="151">
        <v>5864</v>
      </c>
      <c r="L228" s="151">
        <v>5554</v>
      </c>
      <c r="M228" s="154">
        <v>0.991704033134996</v>
      </c>
      <c r="N228" s="153">
        <v>162336</v>
      </c>
      <c r="O228" s="172">
        <v>0.9</v>
      </c>
      <c r="P228" s="154">
        <v>0.992698554611831</v>
      </c>
      <c r="Q228" s="154">
        <v>0.993658041603247</v>
      </c>
      <c r="R228" s="154">
        <v>0.993898305084746</v>
      </c>
      <c r="S228" s="173">
        <v>-0.000959486991415792</v>
      </c>
      <c r="T228" s="153">
        <v>163694</v>
      </c>
      <c r="U228" s="153">
        <v>153557</v>
      </c>
      <c r="V228" s="154">
        <v>0.938073478563661</v>
      </c>
      <c r="W228" s="154">
        <v>0.945760691402176</v>
      </c>
      <c r="X228" s="155">
        <v>0.94482496194825</v>
      </c>
      <c r="Y228" s="155">
        <v>0.94135593220339</v>
      </c>
      <c r="Z228" s="173">
        <v>0.000935729453925949</v>
      </c>
      <c r="AA228" s="151">
        <v>44738</v>
      </c>
      <c r="AB228" s="151">
        <v>41989</v>
      </c>
      <c r="AC228" s="151">
        <v>47713</v>
      </c>
      <c r="AD228" s="151">
        <v>44367</v>
      </c>
      <c r="AE228" s="155">
        <v>0.938553355089633</v>
      </c>
      <c r="AF228" s="155">
        <v>0.929872361830109</v>
      </c>
      <c r="AG228" s="173">
        <v>0.00868099325952376</v>
      </c>
    </row>
    <row r="229" spans="1:33">
      <c r="A229" s="175" t="s">
        <v>210</v>
      </c>
      <c r="B229" s="195" t="s">
        <v>1793</v>
      </c>
      <c r="C229" s="195" t="s">
        <v>217</v>
      </c>
      <c r="D229" s="150">
        <v>4604</v>
      </c>
      <c r="E229" s="150">
        <v>4510</v>
      </c>
      <c r="F229" s="150">
        <v>4175</v>
      </c>
      <c r="G229" s="151">
        <v>5714</v>
      </c>
      <c r="H229" s="151">
        <v>5176</v>
      </c>
      <c r="I229" s="151">
        <v>5300</v>
      </c>
      <c r="J229" s="151">
        <v>3789</v>
      </c>
      <c r="K229" s="151">
        <v>3671</v>
      </c>
      <c r="L229" s="151">
        <v>3545</v>
      </c>
      <c r="M229" s="154">
        <v>0.933979144813969</v>
      </c>
      <c r="N229" s="153">
        <v>105959</v>
      </c>
      <c r="O229" s="172">
        <v>0.9</v>
      </c>
      <c r="P229" s="154">
        <v>0.979582971329279</v>
      </c>
      <c r="Q229" s="154">
        <v>0.905845292264613</v>
      </c>
      <c r="R229" s="154">
        <v>0.968857218263394</v>
      </c>
      <c r="S229" s="173">
        <v>0.0737376790646657</v>
      </c>
      <c r="T229" s="153">
        <v>113449</v>
      </c>
      <c r="U229" s="153">
        <v>103952</v>
      </c>
      <c r="V229" s="154">
        <v>0.916288376274802</v>
      </c>
      <c r="W229" s="154">
        <v>0.906820156385752</v>
      </c>
      <c r="X229" s="155">
        <v>0.927546377318866</v>
      </c>
      <c r="Y229" s="155">
        <v>0.935603061493798</v>
      </c>
      <c r="Z229" s="173">
        <v>-0.0207262209331144</v>
      </c>
      <c r="AA229" s="151">
        <v>30655</v>
      </c>
      <c r="AB229" s="151">
        <v>28290</v>
      </c>
      <c r="AC229" s="151">
        <v>33920</v>
      </c>
      <c r="AD229" s="151">
        <v>30538</v>
      </c>
      <c r="AE229" s="155">
        <v>0.92285108465177</v>
      </c>
      <c r="AF229" s="155">
        <v>0.900294811320755</v>
      </c>
      <c r="AG229" s="173">
        <v>0.022556273331015</v>
      </c>
    </row>
    <row r="230" spans="1:33">
      <c r="A230" s="175" t="s">
        <v>210</v>
      </c>
      <c r="B230" s="195" t="s">
        <v>1793</v>
      </c>
      <c r="C230" s="195" t="s">
        <v>218</v>
      </c>
      <c r="D230" s="150">
        <v>2848</v>
      </c>
      <c r="E230" s="150">
        <v>2741</v>
      </c>
      <c r="F230" s="150">
        <v>2630</v>
      </c>
      <c r="G230" s="151">
        <v>2994</v>
      </c>
      <c r="H230" s="151">
        <v>2883</v>
      </c>
      <c r="I230" s="151">
        <v>2766</v>
      </c>
      <c r="J230" s="151">
        <v>2234</v>
      </c>
      <c r="K230" s="151">
        <v>2177</v>
      </c>
      <c r="L230" s="151">
        <v>2099</v>
      </c>
      <c r="M230" s="154">
        <v>0.945280292081844</v>
      </c>
      <c r="N230" s="153">
        <v>62138</v>
      </c>
      <c r="O230" s="172">
        <v>0.9</v>
      </c>
      <c r="P230" s="154">
        <v>0.962429775280899</v>
      </c>
      <c r="Q230" s="154">
        <v>0.962925851703407</v>
      </c>
      <c r="R230" s="154">
        <v>0.974485228290063</v>
      </c>
      <c r="S230" s="173">
        <v>-0.000496076422507929</v>
      </c>
      <c r="T230" s="153">
        <v>65735</v>
      </c>
      <c r="U230" s="153">
        <v>59407</v>
      </c>
      <c r="V230" s="154">
        <v>0.903734692325245</v>
      </c>
      <c r="W230" s="154">
        <v>0.923455056179775</v>
      </c>
      <c r="X230" s="155">
        <v>0.923847695390782</v>
      </c>
      <c r="Y230" s="155">
        <v>0.939570277529096</v>
      </c>
      <c r="Z230" s="173">
        <v>-0.000392639211006296</v>
      </c>
      <c r="AA230" s="151">
        <v>17877</v>
      </c>
      <c r="AB230" s="151">
        <v>16687</v>
      </c>
      <c r="AC230" s="151">
        <v>19929</v>
      </c>
      <c r="AD230" s="151">
        <v>17391</v>
      </c>
      <c r="AE230" s="155">
        <v>0.933434021368238</v>
      </c>
      <c r="AF230" s="155">
        <v>0.87264790004516</v>
      </c>
      <c r="AG230" s="173">
        <v>0.0607861213230781</v>
      </c>
    </row>
    <row r="231" spans="1:33">
      <c r="A231" s="175" t="s">
        <v>210</v>
      </c>
      <c r="B231" s="195" t="s">
        <v>1793</v>
      </c>
      <c r="C231" s="195" t="s">
        <v>219</v>
      </c>
      <c r="D231" s="150">
        <v>6</v>
      </c>
      <c r="E231" s="150">
        <v>0</v>
      </c>
      <c r="F231" s="150">
        <v>6</v>
      </c>
      <c r="G231" s="151">
        <v>9</v>
      </c>
      <c r="H231" s="151">
        <v>0</v>
      </c>
      <c r="I231" s="151">
        <v>9</v>
      </c>
      <c r="J231" s="151">
        <v>5</v>
      </c>
      <c r="K231" s="151">
        <v>0</v>
      </c>
      <c r="L231" s="151">
        <v>4</v>
      </c>
      <c r="M231" s="154">
        <v>0</v>
      </c>
      <c r="N231" s="153">
        <v>0</v>
      </c>
      <c r="O231" s="172">
        <v>0.9</v>
      </c>
      <c r="P231" s="154">
        <v>0</v>
      </c>
      <c r="Q231" s="154">
        <v>0</v>
      </c>
      <c r="R231" s="154">
        <v>0</v>
      </c>
      <c r="S231" s="173">
        <v>0</v>
      </c>
      <c r="T231" s="153">
        <v>122</v>
      </c>
      <c r="U231" s="153">
        <v>118</v>
      </c>
      <c r="V231" s="154">
        <v>0.967213114754098</v>
      </c>
      <c r="W231" s="154">
        <v>1</v>
      </c>
      <c r="X231" s="155">
        <v>1</v>
      </c>
      <c r="Y231" s="155">
        <v>0.8</v>
      </c>
      <c r="Z231" s="173">
        <v>0</v>
      </c>
      <c r="AA231" s="151">
        <v>38</v>
      </c>
      <c r="AB231" s="151">
        <v>36</v>
      </c>
      <c r="AC231" s="151">
        <v>43</v>
      </c>
      <c r="AD231" s="151">
        <v>43</v>
      </c>
      <c r="AE231" s="155">
        <v>0.947368421052632</v>
      </c>
      <c r="AF231" s="155">
        <v>1</v>
      </c>
      <c r="AG231" s="173">
        <v>-0.0526315789473685</v>
      </c>
    </row>
    <row r="232" spans="1:33">
      <c r="A232" s="175" t="s">
        <v>210</v>
      </c>
      <c r="B232" s="195" t="s">
        <v>1793</v>
      </c>
      <c r="C232" s="195" t="s">
        <v>220</v>
      </c>
      <c r="D232" s="150">
        <v>4438</v>
      </c>
      <c r="E232" s="150">
        <v>4211</v>
      </c>
      <c r="F232" s="150">
        <v>4008</v>
      </c>
      <c r="G232" s="151">
        <v>5288</v>
      </c>
      <c r="H232" s="151">
        <v>5092</v>
      </c>
      <c r="I232" s="151">
        <v>4850</v>
      </c>
      <c r="J232" s="151">
        <v>3676</v>
      </c>
      <c r="K232" s="151">
        <v>3574</v>
      </c>
      <c r="L232" s="151">
        <v>3442</v>
      </c>
      <c r="M232" s="154">
        <v>0.943550762506532</v>
      </c>
      <c r="N232" s="153">
        <v>99304</v>
      </c>
      <c r="O232" s="172">
        <v>0.9</v>
      </c>
      <c r="P232" s="154">
        <v>0.948850833708878</v>
      </c>
      <c r="Q232" s="154">
        <v>0.962934947049924</v>
      </c>
      <c r="R232" s="154">
        <v>0.972252448313384</v>
      </c>
      <c r="S232" s="173">
        <v>-0.0140841133410464</v>
      </c>
      <c r="T232" s="153">
        <v>105245</v>
      </c>
      <c r="U232" s="153">
        <v>95343</v>
      </c>
      <c r="V232" s="154">
        <v>0.905914770297876</v>
      </c>
      <c r="W232" s="154">
        <v>0.903109508787742</v>
      </c>
      <c r="X232" s="155">
        <v>0.917170953101362</v>
      </c>
      <c r="Y232" s="155">
        <v>0.936343852013058</v>
      </c>
      <c r="Z232" s="173">
        <v>-0.0140614443136193</v>
      </c>
      <c r="AA232" s="151">
        <v>29102</v>
      </c>
      <c r="AB232" s="151">
        <v>26521</v>
      </c>
      <c r="AC232" s="151">
        <v>31061</v>
      </c>
      <c r="AD232" s="151">
        <v>27660</v>
      </c>
      <c r="AE232" s="155">
        <v>0.911311937323895</v>
      </c>
      <c r="AF232" s="155">
        <v>0.890505778951096</v>
      </c>
      <c r="AG232" s="173">
        <v>0.020806158372799</v>
      </c>
    </row>
    <row r="233" spans="1:33">
      <c r="A233" s="175" t="s">
        <v>210</v>
      </c>
      <c r="B233" s="195" t="s">
        <v>1793</v>
      </c>
      <c r="C233" s="195" t="s">
        <v>221</v>
      </c>
      <c r="D233" s="150">
        <v>2267</v>
      </c>
      <c r="E233" s="150">
        <v>2224</v>
      </c>
      <c r="F233" s="150">
        <v>2068</v>
      </c>
      <c r="G233" s="151">
        <v>2591</v>
      </c>
      <c r="H233" s="151">
        <v>2512</v>
      </c>
      <c r="I233" s="151">
        <v>2296</v>
      </c>
      <c r="J233" s="151">
        <v>1845</v>
      </c>
      <c r="K233" s="151">
        <v>1803</v>
      </c>
      <c r="L233" s="151">
        <v>1709</v>
      </c>
      <c r="M233" s="154">
        <v>0.975998116078545</v>
      </c>
      <c r="N233" s="153">
        <v>53879</v>
      </c>
      <c r="O233" s="172">
        <v>0.9</v>
      </c>
      <c r="P233" s="154">
        <v>0.98103220114689</v>
      </c>
      <c r="Q233" s="154">
        <v>0.969509841759938</v>
      </c>
      <c r="R233" s="154">
        <v>0.977235772357724</v>
      </c>
      <c r="S233" s="173">
        <v>0.0115223593869519</v>
      </c>
      <c r="T233" s="153">
        <v>55204</v>
      </c>
      <c r="U233" s="153">
        <v>50410</v>
      </c>
      <c r="V233" s="154">
        <v>0.91315846677777</v>
      </c>
      <c r="W233" s="154">
        <v>0.912218791354213</v>
      </c>
      <c r="X233" s="155">
        <v>0.886144345812428</v>
      </c>
      <c r="Y233" s="155">
        <v>0.926287262872629</v>
      </c>
      <c r="Z233" s="173">
        <v>0.026074445541785</v>
      </c>
      <c r="AA233" s="151">
        <v>14865</v>
      </c>
      <c r="AB233" s="151">
        <v>13459</v>
      </c>
      <c r="AC233" s="151">
        <v>16322</v>
      </c>
      <c r="AD233" s="151">
        <v>14807</v>
      </c>
      <c r="AE233" s="155">
        <v>0.905415405314497</v>
      </c>
      <c r="AF233" s="155">
        <v>0.907180492586693</v>
      </c>
      <c r="AG233" s="173">
        <v>-0.0017650872721956</v>
      </c>
    </row>
    <row r="234" spans="1:33">
      <c r="A234" s="175" t="s">
        <v>210</v>
      </c>
      <c r="B234" s="195" t="s">
        <v>1794</v>
      </c>
      <c r="C234" s="195" t="s">
        <v>222</v>
      </c>
      <c r="D234" s="150">
        <v>4881</v>
      </c>
      <c r="E234" s="150">
        <v>4724</v>
      </c>
      <c r="F234" s="150">
        <v>4571</v>
      </c>
      <c r="G234" s="151">
        <v>5992</v>
      </c>
      <c r="H234" s="151">
        <v>5766</v>
      </c>
      <c r="I234" s="151">
        <v>5546</v>
      </c>
      <c r="J234" s="151">
        <v>4033</v>
      </c>
      <c r="K234" s="151">
        <v>3938</v>
      </c>
      <c r="L234" s="151">
        <v>3775</v>
      </c>
      <c r="M234" s="154">
        <v>0.963824289405685</v>
      </c>
      <c r="N234" s="153">
        <v>116749</v>
      </c>
      <c r="O234" s="172">
        <v>0.9</v>
      </c>
      <c r="P234" s="154">
        <v>0.967834460151608</v>
      </c>
      <c r="Q234" s="154">
        <v>0.962283044058745</v>
      </c>
      <c r="R234" s="154">
        <v>0.976444334242499</v>
      </c>
      <c r="S234" s="173">
        <v>0.00555141609286325</v>
      </c>
      <c r="T234" s="153">
        <v>121131</v>
      </c>
      <c r="U234" s="153">
        <v>112946</v>
      </c>
      <c r="V234" s="154">
        <v>0.932428527792225</v>
      </c>
      <c r="W234" s="154">
        <v>0.936488424503176</v>
      </c>
      <c r="X234" s="155">
        <v>0.925567423230975</v>
      </c>
      <c r="Y234" s="155">
        <v>0.936027770890156</v>
      </c>
      <c r="Z234" s="173">
        <v>0.010921001272201</v>
      </c>
      <c r="AA234" s="151">
        <v>32919</v>
      </c>
      <c r="AB234" s="151">
        <v>30677</v>
      </c>
      <c r="AC234" s="151">
        <v>35728</v>
      </c>
      <c r="AD234" s="151">
        <v>33413</v>
      </c>
      <c r="AE234" s="155">
        <v>0.931893435402047</v>
      </c>
      <c r="AF234" s="155">
        <v>0.935204881325571</v>
      </c>
      <c r="AG234" s="173">
        <v>-0.0033114459235235</v>
      </c>
    </row>
    <row r="235" spans="1:33">
      <c r="A235" s="175" t="s">
        <v>210</v>
      </c>
      <c r="B235" s="195" t="s">
        <v>1794</v>
      </c>
      <c r="C235" s="195" t="s">
        <v>223</v>
      </c>
      <c r="D235" s="150">
        <v>4316</v>
      </c>
      <c r="E235" s="150">
        <v>4203</v>
      </c>
      <c r="F235" s="150">
        <v>4083</v>
      </c>
      <c r="G235" s="151">
        <v>4878</v>
      </c>
      <c r="H235" s="151">
        <v>4796</v>
      </c>
      <c r="I235" s="151">
        <v>4654</v>
      </c>
      <c r="J235" s="151">
        <v>3390</v>
      </c>
      <c r="K235" s="151">
        <v>3328</v>
      </c>
      <c r="L235" s="151">
        <v>3241</v>
      </c>
      <c r="M235" s="154">
        <v>0.984017043298929</v>
      </c>
      <c r="N235" s="153">
        <v>101154</v>
      </c>
      <c r="O235" s="172">
        <v>0.9</v>
      </c>
      <c r="P235" s="154">
        <v>0.973818350324374</v>
      </c>
      <c r="Q235" s="154">
        <v>0.983189831898319</v>
      </c>
      <c r="R235" s="154">
        <v>0.981710914454277</v>
      </c>
      <c r="S235" s="173">
        <v>-0.00937148157394452</v>
      </c>
      <c r="T235" s="153">
        <v>102797</v>
      </c>
      <c r="U235" s="153">
        <v>98313</v>
      </c>
      <c r="V235" s="154">
        <v>0.956380050001459</v>
      </c>
      <c r="W235" s="154">
        <v>0.946014828544949</v>
      </c>
      <c r="X235" s="155">
        <v>0.954079540795408</v>
      </c>
      <c r="Y235" s="155">
        <v>0.956047197640118</v>
      </c>
      <c r="Z235" s="173">
        <v>-0.00806471225045891</v>
      </c>
      <c r="AA235" s="151">
        <v>28050</v>
      </c>
      <c r="AB235" s="151">
        <v>26791</v>
      </c>
      <c r="AC235" s="151">
        <v>30183</v>
      </c>
      <c r="AD235" s="151">
        <v>28841</v>
      </c>
      <c r="AE235" s="155">
        <v>0.955115864527629</v>
      </c>
      <c r="AF235" s="155">
        <v>0.955537885564722</v>
      </c>
      <c r="AG235" s="173">
        <v>-0.000422021037092657</v>
      </c>
    </row>
    <row r="236" spans="1:33">
      <c r="A236" s="175" t="s">
        <v>210</v>
      </c>
      <c r="B236" s="195" t="s">
        <v>1794</v>
      </c>
      <c r="C236" s="195" t="s">
        <v>224</v>
      </c>
      <c r="D236" s="150">
        <v>0</v>
      </c>
      <c r="E236" s="150">
        <v>0</v>
      </c>
      <c r="F236" s="150">
        <v>0</v>
      </c>
      <c r="G236" s="151">
        <v>0</v>
      </c>
      <c r="H236" s="151">
        <v>0</v>
      </c>
      <c r="I236" s="151">
        <v>0</v>
      </c>
      <c r="J236" s="151">
        <v>0</v>
      </c>
      <c r="K236" s="151">
        <v>0</v>
      </c>
      <c r="L236" s="151">
        <v>0</v>
      </c>
      <c r="M236" s="154">
        <v>0</v>
      </c>
      <c r="N236" s="153">
        <v>0</v>
      </c>
      <c r="O236" s="172">
        <v>0.9</v>
      </c>
      <c r="P236" s="154">
        <v>0</v>
      </c>
      <c r="Q236" s="154">
        <v>0</v>
      </c>
      <c r="R236" s="154">
        <v>0</v>
      </c>
      <c r="S236" s="173">
        <v>0</v>
      </c>
      <c r="T236" s="153">
        <v>0</v>
      </c>
      <c r="U236" s="153">
        <v>0</v>
      </c>
      <c r="V236" s="154">
        <v>0</v>
      </c>
      <c r="W236" s="154">
        <v>0</v>
      </c>
      <c r="X236" s="155">
        <v>0</v>
      </c>
      <c r="Y236" s="155">
        <v>0</v>
      </c>
      <c r="Z236" s="173">
        <v>0</v>
      </c>
      <c r="AA236" s="151">
        <v>0</v>
      </c>
      <c r="AB236" s="151">
        <v>0</v>
      </c>
      <c r="AC236" s="151">
        <v>0</v>
      </c>
      <c r="AD236" s="151">
        <v>0</v>
      </c>
      <c r="AE236" s="155">
        <v>0</v>
      </c>
      <c r="AF236" s="155">
        <v>0</v>
      </c>
      <c r="AG236" s="173">
        <v>0</v>
      </c>
    </row>
    <row r="237" spans="1:33">
      <c r="A237" s="175" t="s">
        <v>210</v>
      </c>
      <c r="B237" s="195" t="s">
        <v>1795</v>
      </c>
      <c r="C237" s="195" t="s">
        <v>225</v>
      </c>
      <c r="D237" s="150">
        <v>7711</v>
      </c>
      <c r="E237" s="150">
        <v>7113</v>
      </c>
      <c r="F237" s="150">
        <v>6579</v>
      </c>
      <c r="G237" s="151">
        <v>9038</v>
      </c>
      <c r="H237" s="151">
        <v>8620</v>
      </c>
      <c r="I237" s="151">
        <v>7764</v>
      </c>
      <c r="J237" s="151">
        <v>6286</v>
      </c>
      <c r="K237" s="151">
        <v>6123</v>
      </c>
      <c r="L237" s="151">
        <v>5553</v>
      </c>
      <c r="M237" s="154">
        <v>0.943469370605865</v>
      </c>
      <c r="N237" s="153">
        <v>168414</v>
      </c>
      <c r="O237" s="172">
        <v>0.9</v>
      </c>
      <c r="P237" s="154">
        <v>0.922448450265854</v>
      </c>
      <c r="Q237" s="154">
        <v>0.953750829829608</v>
      </c>
      <c r="R237" s="154">
        <v>0.974069360483614</v>
      </c>
      <c r="S237" s="173">
        <v>-0.0313023795637544</v>
      </c>
      <c r="T237" s="153">
        <v>178505</v>
      </c>
      <c r="U237" s="153">
        <v>153018</v>
      </c>
      <c r="V237" s="154">
        <v>0.857219685723089</v>
      </c>
      <c r="W237" s="154">
        <v>0.853196731941382</v>
      </c>
      <c r="X237" s="155">
        <v>0.859039610533304</v>
      </c>
      <c r="Y237" s="155">
        <v>0.883391664015272</v>
      </c>
      <c r="Z237" s="173">
        <v>-0.00584287859192134</v>
      </c>
      <c r="AA237" s="151">
        <v>49382</v>
      </c>
      <c r="AB237" s="151">
        <v>42320</v>
      </c>
      <c r="AC237" s="151">
        <v>51557</v>
      </c>
      <c r="AD237" s="151">
        <v>44190</v>
      </c>
      <c r="AE237" s="155">
        <v>0.856992426390183</v>
      </c>
      <c r="AF237" s="155">
        <v>0.857109606842912</v>
      </c>
      <c r="AG237" s="173">
        <v>-0.000117180452729015</v>
      </c>
    </row>
    <row r="238" spans="1:33">
      <c r="A238" s="175" t="s">
        <v>210</v>
      </c>
      <c r="B238" s="195" t="s">
        <v>1795</v>
      </c>
      <c r="C238" s="195" t="s">
        <v>226</v>
      </c>
      <c r="D238" s="150">
        <v>9</v>
      </c>
      <c r="E238" s="150">
        <v>0</v>
      </c>
      <c r="F238" s="150">
        <v>6</v>
      </c>
      <c r="G238" s="151">
        <v>3</v>
      </c>
      <c r="H238" s="151">
        <v>0</v>
      </c>
      <c r="I238" s="151">
        <v>2</v>
      </c>
      <c r="J238" s="151">
        <v>12</v>
      </c>
      <c r="K238" s="151">
        <v>0</v>
      </c>
      <c r="L238" s="151">
        <v>9</v>
      </c>
      <c r="M238" s="154">
        <v>0</v>
      </c>
      <c r="N238" s="153">
        <v>0</v>
      </c>
      <c r="O238" s="172">
        <v>0.9</v>
      </c>
      <c r="P238" s="154">
        <v>0</v>
      </c>
      <c r="Q238" s="154">
        <v>0</v>
      </c>
      <c r="R238" s="154">
        <v>0</v>
      </c>
      <c r="S238" s="173">
        <v>0</v>
      </c>
      <c r="T238" s="153">
        <v>43</v>
      </c>
      <c r="U238" s="153">
        <v>30</v>
      </c>
      <c r="V238" s="154">
        <v>0.697674418604651</v>
      </c>
      <c r="W238" s="154">
        <v>0.666666666666667</v>
      </c>
      <c r="X238" s="155">
        <v>0.666666666666667</v>
      </c>
      <c r="Y238" s="155">
        <v>0.75</v>
      </c>
      <c r="Z238" s="173">
        <v>0</v>
      </c>
      <c r="AA238" s="151">
        <v>40</v>
      </c>
      <c r="AB238" s="151">
        <v>29</v>
      </c>
      <c r="AC238" s="151">
        <v>0</v>
      </c>
      <c r="AD238" s="151">
        <v>0</v>
      </c>
      <c r="AE238" s="155">
        <v>0.725</v>
      </c>
      <c r="AF238" s="155">
        <v>0</v>
      </c>
      <c r="AG238" s="173">
        <v>0.725</v>
      </c>
    </row>
    <row r="239" spans="1:33">
      <c r="A239" s="175" t="s">
        <v>210</v>
      </c>
      <c r="B239" s="195" t="s">
        <v>1795</v>
      </c>
      <c r="C239" s="195" t="s">
        <v>227</v>
      </c>
      <c r="D239" s="150">
        <v>4843</v>
      </c>
      <c r="E239" s="150">
        <v>4504</v>
      </c>
      <c r="F239" s="150">
        <v>4479</v>
      </c>
      <c r="G239" s="151">
        <v>5762</v>
      </c>
      <c r="H239" s="151">
        <v>5359</v>
      </c>
      <c r="I239" s="151">
        <v>5336</v>
      </c>
      <c r="J239" s="151">
        <v>4122</v>
      </c>
      <c r="K239" s="151">
        <v>3892</v>
      </c>
      <c r="L239" s="151">
        <v>3802</v>
      </c>
      <c r="M239" s="154">
        <v>0.948858679111292</v>
      </c>
      <c r="N239" s="153">
        <v>93529</v>
      </c>
      <c r="O239" s="172">
        <v>0.9</v>
      </c>
      <c r="P239" s="154">
        <v>0.930002064835846</v>
      </c>
      <c r="Q239" s="154">
        <v>0.930059007289136</v>
      </c>
      <c r="R239" s="154">
        <v>0.944201843765163</v>
      </c>
      <c r="S239" s="173">
        <v>-5.69424532901319e-5</v>
      </c>
      <c r="T239" s="153">
        <v>98570</v>
      </c>
      <c r="U239" s="153">
        <v>90673</v>
      </c>
      <c r="V239" s="154">
        <v>0.919884346149944</v>
      </c>
      <c r="W239" s="154">
        <v>0.92483997522197</v>
      </c>
      <c r="X239" s="155">
        <v>0.926067337729955</v>
      </c>
      <c r="Y239" s="155">
        <v>0.922367782629791</v>
      </c>
      <c r="Z239" s="173">
        <v>-0.00122736250798505</v>
      </c>
      <c r="AA239" s="151">
        <v>29754</v>
      </c>
      <c r="AB239" s="151">
        <v>27263</v>
      </c>
      <c r="AC239" s="151">
        <v>27541</v>
      </c>
      <c r="AD239" s="151">
        <v>25353</v>
      </c>
      <c r="AE239" s="155">
        <v>0.916280164011561</v>
      </c>
      <c r="AF239" s="155">
        <v>0.920554809193566</v>
      </c>
      <c r="AG239" s="173">
        <v>-0.00427464518200449</v>
      </c>
    </row>
    <row r="240" spans="1:33">
      <c r="A240" s="175" t="s">
        <v>210</v>
      </c>
      <c r="B240" s="195" t="s">
        <v>1792</v>
      </c>
      <c r="C240" s="195" t="s">
        <v>228</v>
      </c>
      <c r="D240" s="150">
        <v>0</v>
      </c>
      <c r="E240" s="150">
        <v>0</v>
      </c>
      <c r="F240" s="150">
        <v>0</v>
      </c>
      <c r="G240" s="151">
        <v>0</v>
      </c>
      <c r="H240" s="151">
        <v>0</v>
      </c>
      <c r="I240" s="151">
        <v>0</v>
      </c>
      <c r="J240" s="151">
        <v>0</v>
      </c>
      <c r="K240" s="151">
        <v>0</v>
      </c>
      <c r="L240" s="151">
        <v>0</v>
      </c>
      <c r="M240" s="154">
        <v>0</v>
      </c>
      <c r="N240" s="153">
        <v>0</v>
      </c>
      <c r="O240" s="172">
        <v>0.9</v>
      </c>
      <c r="P240" s="154">
        <v>0</v>
      </c>
      <c r="Q240" s="154">
        <v>0</v>
      </c>
      <c r="R240" s="154">
        <v>0</v>
      </c>
      <c r="S240" s="173">
        <v>0</v>
      </c>
      <c r="T240" s="153">
        <v>31</v>
      </c>
      <c r="U240" s="153">
        <v>30</v>
      </c>
      <c r="V240" s="154">
        <v>0.967741935483871</v>
      </c>
      <c r="W240" s="154">
        <v>0</v>
      </c>
      <c r="X240" s="155">
        <v>0</v>
      </c>
      <c r="Y240" s="155">
        <v>0</v>
      </c>
      <c r="Z240" s="173">
        <v>0</v>
      </c>
      <c r="AA240" s="151">
        <v>7</v>
      </c>
      <c r="AB240" s="151">
        <v>6</v>
      </c>
      <c r="AC240" s="151">
        <v>19</v>
      </c>
      <c r="AD240" s="151">
        <v>19</v>
      </c>
      <c r="AE240" s="155">
        <v>0.857142857142857</v>
      </c>
      <c r="AF240" s="155">
        <v>1</v>
      </c>
      <c r="AG240" s="173">
        <v>-0.142857142857143</v>
      </c>
    </row>
    <row r="241" spans="1:33">
      <c r="A241" s="175" t="s">
        <v>210</v>
      </c>
      <c r="B241" s="195" t="s">
        <v>1795</v>
      </c>
      <c r="C241" s="195" t="s">
        <v>229</v>
      </c>
      <c r="D241" s="150">
        <v>3235</v>
      </c>
      <c r="E241" s="150">
        <v>3203</v>
      </c>
      <c r="F241" s="150">
        <v>2951</v>
      </c>
      <c r="G241" s="151">
        <v>3975</v>
      </c>
      <c r="H241" s="151">
        <v>3952</v>
      </c>
      <c r="I241" s="151">
        <v>3638</v>
      </c>
      <c r="J241" s="151">
        <v>2672</v>
      </c>
      <c r="K241" s="151">
        <v>2656</v>
      </c>
      <c r="L241" s="151">
        <v>2429</v>
      </c>
      <c r="M241" s="154">
        <v>0.993246590701677</v>
      </c>
      <c r="N241" s="153">
        <v>76184</v>
      </c>
      <c r="O241" s="172">
        <v>0.9</v>
      </c>
      <c r="P241" s="154">
        <v>0.990108191653787</v>
      </c>
      <c r="Q241" s="154">
        <v>0.994213836477987</v>
      </c>
      <c r="R241" s="154">
        <v>0.994011976047904</v>
      </c>
      <c r="S241" s="173">
        <v>-0.00410564482420073</v>
      </c>
      <c r="T241" s="153">
        <v>76702</v>
      </c>
      <c r="U241" s="153">
        <v>68625</v>
      </c>
      <c r="V241" s="154">
        <v>0.894696357330969</v>
      </c>
      <c r="W241" s="154">
        <v>0.912210200927357</v>
      </c>
      <c r="X241" s="155">
        <v>0.915220125786164</v>
      </c>
      <c r="Y241" s="155">
        <v>0.909056886227545</v>
      </c>
      <c r="Z241" s="173">
        <v>-0.00300992485880647</v>
      </c>
      <c r="AA241" s="151">
        <v>21796</v>
      </c>
      <c r="AB241" s="151">
        <v>19303</v>
      </c>
      <c r="AC241" s="151">
        <v>21908</v>
      </c>
      <c r="AD241" s="151">
        <v>19595</v>
      </c>
      <c r="AE241" s="155">
        <v>0.885621214901817</v>
      </c>
      <c r="AF241" s="155">
        <v>0.894422128902684</v>
      </c>
      <c r="AG241" s="173">
        <v>-0.00880091400086702</v>
      </c>
    </row>
    <row r="242" spans="1:33">
      <c r="A242" s="175" t="s">
        <v>210</v>
      </c>
      <c r="B242" s="195" t="s">
        <v>1796</v>
      </c>
      <c r="C242" s="195" t="s">
        <v>230</v>
      </c>
      <c r="D242" s="150">
        <v>6385</v>
      </c>
      <c r="E242" s="150">
        <v>6199</v>
      </c>
      <c r="F242" s="150">
        <v>5497</v>
      </c>
      <c r="G242" s="151">
        <v>7864</v>
      </c>
      <c r="H242" s="151">
        <v>7580</v>
      </c>
      <c r="I242" s="151">
        <v>6537</v>
      </c>
      <c r="J242" s="151">
        <v>5311</v>
      </c>
      <c r="K242" s="151">
        <v>5117</v>
      </c>
      <c r="L242" s="151">
        <v>4554</v>
      </c>
      <c r="M242" s="154">
        <v>0.962635362376547</v>
      </c>
      <c r="N242" s="153">
        <v>135386</v>
      </c>
      <c r="O242" s="172">
        <v>0.9</v>
      </c>
      <c r="P242" s="154">
        <v>0.970869224745497</v>
      </c>
      <c r="Q242" s="154">
        <v>0.963886063072228</v>
      </c>
      <c r="R242" s="154">
        <v>0.963472039163999</v>
      </c>
      <c r="S242" s="173">
        <v>0.0069831616732694</v>
      </c>
      <c r="T242" s="153">
        <v>140641</v>
      </c>
      <c r="U242" s="153">
        <v>123590</v>
      </c>
      <c r="V242" s="154">
        <v>0.878762238607518</v>
      </c>
      <c r="W242" s="154">
        <v>0.860924040720438</v>
      </c>
      <c r="X242" s="155">
        <v>0.831256358087487</v>
      </c>
      <c r="Y242" s="155">
        <v>0.85746563735643</v>
      </c>
      <c r="Z242" s="173">
        <v>0.0296676826329512</v>
      </c>
      <c r="AA242" s="151">
        <v>40974</v>
      </c>
      <c r="AB242" s="151">
        <v>34652</v>
      </c>
      <c r="AC242" s="151">
        <v>39945</v>
      </c>
      <c r="AD242" s="151">
        <v>35206</v>
      </c>
      <c r="AE242" s="155">
        <v>0.845707033728706</v>
      </c>
      <c r="AF242" s="155">
        <v>0.88136187257479</v>
      </c>
      <c r="AG242" s="173">
        <v>-0.0356548388460843</v>
      </c>
    </row>
    <row r="243" spans="1:33">
      <c r="A243" s="175" t="s">
        <v>210</v>
      </c>
      <c r="B243" s="195" t="s">
        <v>1796</v>
      </c>
      <c r="C243" s="195" t="s">
        <v>231</v>
      </c>
      <c r="D243" s="150">
        <v>5</v>
      </c>
      <c r="E243" s="150">
        <v>0</v>
      </c>
      <c r="F243" s="150">
        <v>3</v>
      </c>
      <c r="G243" s="151">
        <v>3</v>
      </c>
      <c r="H243" s="151">
        <v>0</v>
      </c>
      <c r="I243" s="151">
        <v>3</v>
      </c>
      <c r="J243" s="151">
        <v>3</v>
      </c>
      <c r="K243" s="151">
        <v>0</v>
      </c>
      <c r="L243" s="151">
        <v>3</v>
      </c>
      <c r="M243" s="154">
        <v>0</v>
      </c>
      <c r="N243" s="153">
        <v>0</v>
      </c>
      <c r="O243" s="172">
        <v>0.9</v>
      </c>
      <c r="P243" s="154">
        <v>0</v>
      </c>
      <c r="Q243" s="154">
        <v>0</v>
      </c>
      <c r="R243" s="154">
        <v>0</v>
      </c>
      <c r="S243" s="173">
        <v>0</v>
      </c>
      <c r="T243" s="153">
        <v>171</v>
      </c>
      <c r="U243" s="153">
        <v>157</v>
      </c>
      <c r="V243" s="154">
        <v>0.91812865497076</v>
      </c>
      <c r="W243" s="154">
        <v>0.6</v>
      </c>
      <c r="X243" s="155">
        <v>1</v>
      </c>
      <c r="Y243" s="155">
        <v>1</v>
      </c>
      <c r="Z243" s="173">
        <v>-0.4</v>
      </c>
      <c r="AA243" s="151">
        <v>34</v>
      </c>
      <c r="AB243" s="151">
        <v>26</v>
      </c>
      <c r="AC243" s="151">
        <v>52</v>
      </c>
      <c r="AD243" s="151">
        <v>51</v>
      </c>
      <c r="AE243" s="155">
        <v>0.764705882352941</v>
      </c>
      <c r="AF243" s="155">
        <v>0.980769230769231</v>
      </c>
      <c r="AG243" s="173">
        <v>-0.21606334841629</v>
      </c>
    </row>
    <row r="244" spans="1:33">
      <c r="A244" s="175" t="s">
        <v>210</v>
      </c>
      <c r="B244" s="195" t="s">
        <v>1794</v>
      </c>
      <c r="C244" s="195" t="s">
        <v>232</v>
      </c>
      <c r="D244" s="150">
        <v>8586</v>
      </c>
      <c r="E244" s="150">
        <v>8408</v>
      </c>
      <c r="F244" s="150">
        <v>8009</v>
      </c>
      <c r="G244" s="151">
        <v>10502</v>
      </c>
      <c r="H244" s="151">
        <v>9987</v>
      </c>
      <c r="I244" s="151">
        <v>9692</v>
      </c>
      <c r="J244" s="151">
        <v>6932</v>
      </c>
      <c r="K244" s="151">
        <v>6544</v>
      </c>
      <c r="L244" s="151">
        <v>6309</v>
      </c>
      <c r="M244" s="154">
        <v>0.957630189335562</v>
      </c>
      <c r="N244" s="153">
        <v>198217</v>
      </c>
      <c r="O244" s="172">
        <v>0.9</v>
      </c>
      <c r="P244" s="154">
        <v>0.979268576752854</v>
      </c>
      <c r="Q244" s="154">
        <v>0.950961721576843</v>
      </c>
      <c r="R244" s="154">
        <v>0.94402769763416</v>
      </c>
      <c r="S244" s="173">
        <v>0.0283068551760109</v>
      </c>
      <c r="T244" s="153">
        <v>206987</v>
      </c>
      <c r="U244" s="153">
        <v>190088</v>
      </c>
      <c r="V244" s="154">
        <v>0.918357191514443</v>
      </c>
      <c r="W244" s="154">
        <v>0.932797577451665</v>
      </c>
      <c r="X244" s="155">
        <v>0.922871833936393</v>
      </c>
      <c r="Y244" s="155">
        <v>0.910126947489902</v>
      </c>
      <c r="Z244" s="173">
        <v>0.00992574351527242</v>
      </c>
      <c r="AA244" s="151">
        <v>56232</v>
      </c>
      <c r="AB244" s="151">
        <v>51529</v>
      </c>
      <c r="AC244" s="151">
        <v>59748</v>
      </c>
      <c r="AD244" s="151">
        <v>54879</v>
      </c>
      <c r="AE244" s="155">
        <v>0.916364347702376</v>
      </c>
      <c r="AF244" s="155">
        <v>0.918507732476401</v>
      </c>
      <c r="AG244" s="173">
        <v>-0.00214338477402498</v>
      </c>
    </row>
    <row r="245" spans="1:33">
      <c r="A245" s="175" t="s">
        <v>210</v>
      </c>
      <c r="B245" s="195" t="s">
        <v>1791</v>
      </c>
      <c r="C245" s="195" t="s">
        <v>233</v>
      </c>
      <c r="D245" s="150">
        <v>7084</v>
      </c>
      <c r="E245" s="150">
        <v>6810</v>
      </c>
      <c r="F245" s="150">
        <v>6462</v>
      </c>
      <c r="G245" s="151">
        <v>8548</v>
      </c>
      <c r="H245" s="151">
        <v>8267</v>
      </c>
      <c r="I245" s="151">
        <v>7830</v>
      </c>
      <c r="J245" s="151">
        <v>5957</v>
      </c>
      <c r="K245" s="151">
        <v>5583</v>
      </c>
      <c r="L245" s="151">
        <v>5440</v>
      </c>
      <c r="M245" s="154">
        <v>0.958332379142144</v>
      </c>
      <c r="N245" s="153">
        <v>167390</v>
      </c>
      <c r="O245" s="172">
        <v>0.9</v>
      </c>
      <c r="P245" s="154">
        <v>0.961321287408244</v>
      </c>
      <c r="Q245" s="154">
        <v>0.967126813289658</v>
      </c>
      <c r="R245" s="154">
        <v>0.937216719825415</v>
      </c>
      <c r="S245" s="173">
        <v>-0.00580552588141448</v>
      </c>
      <c r="T245" s="153">
        <v>174668</v>
      </c>
      <c r="U245" s="153">
        <v>159059</v>
      </c>
      <c r="V245" s="154">
        <v>0.910636178349784</v>
      </c>
      <c r="W245" s="154">
        <v>0.912196499153021</v>
      </c>
      <c r="X245" s="155">
        <v>0.916003743565746</v>
      </c>
      <c r="Y245" s="155">
        <v>0.913211347993957</v>
      </c>
      <c r="Z245" s="173">
        <v>-0.0038072444127254</v>
      </c>
      <c r="AA245" s="151">
        <v>47131</v>
      </c>
      <c r="AB245" s="151">
        <v>42993</v>
      </c>
      <c r="AC245" s="151">
        <v>51915</v>
      </c>
      <c r="AD245" s="151">
        <v>46940</v>
      </c>
      <c r="AE245" s="155">
        <v>0.912202159937196</v>
      </c>
      <c r="AF245" s="155">
        <v>0.904170278339594</v>
      </c>
      <c r="AG245" s="173">
        <v>0.00803188159760282</v>
      </c>
    </row>
    <row r="246" spans="1:33">
      <c r="A246" s="175" t="s">
        <v>210</v>
      </c>
      <c r="B246" s="195" t="s">
        <v>1794</v>
      </c>
      <c r="C246" s="195" t="s">
        <v>234</v>
      </c>
      <c r="D246" s="150">
        <v>7912</v>
      </c>
      <c r="E246" s="150">
        <v>7496</v>
      </c>
      <c r="F246" s="150">
        <v>7306</v>
      </c>
      <c r="G246" s="151">
        <v>9528</v>
      </c>
      <c r="H246" s="151">
        <v>9019</v>
      </c>
      <c r="I246" s="151">
        <v>8824</v>
      </c>
      <c r="J246" s="151">
        <v>6704</v>
      </c>
      <c r="K246" s="151">
        <v>6311</v>
      </c>
      <c r="L246" s="151">
        <v>6251</v>
      </c>
      <c r="M246" s="154">
        <v>0.932705466929932</v>
      </c>
      <c r="N246" s="153">
        <v>178559</v>
      </c>
      <c r="O246" s="172">
        <v>0.9</v>
      </c>
      <c r="P246" s="154">
        <v>0.9474216380182</v>
      </c>
      <c r="Q246" s="154">
        <v>0.946578505457599</v>
      </c>
      <c r="R246" s="154">
        <v>0.941378281622912</v>
      </c>
      <c r="S246" s="173">
        <v>0.000843132560601534</v>
      </c>
      <c r="T246" s="153">
        <v>191442</v>
      </c>
      <c r="U246" s="153">
        <v>174175</v>
      </c>
      <c r="V246" s="154">
        <v>0.909805580802541</v>
      </c>
      <c r="W246" s="154">
        <v>0.923407482305359</v>
      </c>
      <c r="X246" s="155">
        <v>0.926112510495382</v>
      </c>
      <c r="Y246" s="155">
        <v>0.932428400954654</v>
      </c>
      <c r="Z246" s="173">
        <v>-0.00270502819002305</v>
      </c>
      <c r="AA246" s="151">
        <v>52510</v>
      </c>
      <c r="AB246" s="151">
        <v>47825</v>
      </c>
      <c r="AC246" s="151">
        <v>55780</v>
      </c>
      <c r="AD246" s="151">
        <v>50303</v>
      </c>
      <c r="AE246" s="155">
        <v>0.910778899257284</v>
      </c>
      <c r="AF246" s="155">
        <v>0.901810684833274</v>
      </c>
      <c r="AG246" s="173">
        <v>0.00896821442401075</v>
      </c>
    </row>
    <row r="247" spans="1:33">
      <c r="A247" s="175" t="s">
        <v>210</v>
      </c>
      <c r="B247" s="195" t="s">
        <v>1791</v>
      </c>
      <c r="C247" s="195" t="s">
        <v>235</v>
      </c>
      <c r="D247" s="150">
        <v>3766</v>
      </c>
      <c r="E247" s="150">
        <v>3716</v>
      </c>
      <c r="F247" s="150">
        <v>3453</v>
      </c>
      <c r="G247" s="151">
        <v>4373</v>
      </c>
      <c r="H247" s="151">
        <v>4293</v>
      </c>
      <c r="I247" s="151">
        <v>4069</v>
      </c>
      <c r="J247" s="151">
        <v>3105</v>
      </c>
      <c r="K247" s="151">
        <v>3045</v>
      </c>
      <c r="L247" s="151">
        <v>2869</v>
      </c>
      <c r="M247" s="154">
        <v>0.982692984956984</v>
      </c>
      <c r="N247" s="153">
        <v>58597</v>
      </c>
      <c r="O247" s="172">
        <v>0.9</v>
      </c>
      <c r="P247" s="154">
        <v>0.98672331386086</v>
      </c>
      <c r="Q247" s="154">
        <v>0.981705922707523</v>
      </c>
      <c r="R247" s="154">
        <v>0.980676328502415</v>
      </c>
      <c r="S247" s="173">
        <v>0.00501739115333688</v>
      </c>
      <c r="T247" s="153">
        <v>59629</v>
      </c>
      <c r="U247" s="153">
        <v>55354</v>
      </c>
      <c r="V247" s="154">
        <v>0.928306696406111</v>
      </c>
      <c r="W247" s="154">
        <v>0.916887944768986</v>
      </c>
      <c r="X247" s="155">
        <v>0.930482506288589</v>
      </c>
      <c r="Y247" s="155">
        <v>0.923993558776168</v>
      </c>
      <c r="Z247" s="173">
        <v>-0.0135945615196035</v>
      </c>
      <c r="AA247" s="151">
        <v>24440</v>
      </c>
      <c r="AB247" s="151">
        <v>22680</v>
      </c>
      <c r="AC247" s="151">
        <v>26424</v>
      </c>
      <c r="AD247" s="151">
        <v>24486</v>
      </c>
      <c r="AE247" s="155">
        <v>0.927986906710311</v>
      </c>
      <c r="AF247" s="155">
        <v>0.926657584014532</v>
      </c>
      <c r="AG247" s="173">
        <v>0.00132932269577868</v>
      </c>
    </row>
    <row r="248" spans="1:33">
      <c r="A248" s="175" t="s">
        <v>210</v>
      </c>
      <c r="B248" s="195" t="s">
        <v>1794</v>
      </c>
      <c r="C248" s="195" t="s">
        <v>236</v>
      </c>
      <c r="D248" s="150">
        <v>5503</v>
      </c>
      <c r="E248" s="150">
        <v>5341</v>
      </c>
      <c r="F248" s="150">
        <v>5044</v>
      </c>
      <c r="G248" s="151">
        <v>6743</v>
      </c>
      <c r="H248" s="151">
        <v>6596</v>
      </c>
      <c r="I248" s="151">
        <v>6216</v>
      </c>
      <c r="J248" s="151">
        <v>4605</v>
      </c>
      <c r="K248" s="151">
        <v>4491</v>
      </c>
      <c r="L248" s="151">
        <v>4249</v>
      </c>
      <c r="M248" s="154">
        <v>0.971045531078501</v>
      </c>
      <c r="N248" s="153">
        <v>137837</v>
      </c>
      <c r="O248" s="172">
        <v>0.9</v>
      </c>
      <c r="P248" s="154">
        <v>0.970561511902599</v>
      </c>
      <c r="Q248" s="154">
        <v>0.978199614414949</v>
      </c>
      <c r="R248" s="154">
        <v>0.975244299674267</v>
      </c>
      <c r="S248" s="173">
        <v>-0.00763810251235031</v>
      </c>
      <c r="T248" s="153">
        <v>141947</v>
      </c>
      <c r="U248" s="153">
        <v>131210</v>
      </c>
      <c r="V248" s="154">
        <v>0.92435909177369</v>
      </c>
      <c r="W248" s="154">
        <v>0.916590950390696</v>
      </c>
      <c r="X248" s="155">
        <v>0.921844876167878</v>
      </c>
      <c r="Y248" s="155">
        <v>0.922692725298588</v>
      </c>
      <c r="Z248" s="173">
        <v>-0.00525392577718187</v>
      </c>
      <c r="AA248" s="151">
        <v>37113</v>
      </c>
      <c r="AB248" s="151">
        <v>34100</v>
      </c>
      <c r="AC248" s="151">
        <v>43406</v>
      </c>
      <c r="AD248" s="151">
        <v>39975</v>
      </c>
      <c r="AE248" s="155">
        <v>0.918815509390241</v>
      </c>
      <c r="AF248" s="155">
        <v>0.920955628254158</v>
      </c>
      <c r="AG248" s="173">
        <v>-0.00214011886391785</v>
      </c>
    </row>
    <row r="249" spans="1:33">
      <c r="A249" s="175" t="s">
        <v>210</v>
      </c>
      <c r="B249" s="195" t="s">
        <v>1792</v>
      </c>
      <c r="C249" s="195" t="s">
        <v>237</v>
      </c>
      <c r="D249" s="150">
        <v>4925</v>
      </c>
      <c r="E249" s="150">
        <v>4440</v>
      </c>
      <c r="F249" s="150">
        <v>4547</v>
      </c>
      <c r="G249" s="151">
        <v>5505</v>
      </c>
      <c r="H249" s="151">
        <v>5257</v>
      </c>
      <c r="I249" s="151">
        <v>5194</v>
      </c>
      <c r="J249" s="151">
        <v>3936</v>
      </c>
      <c r="K249" s="151">
        <v>3810</v>
      </c>
      <c r="L249" s="151">
        <v>3762</v>
      </c>
      <c r="M249" s="154">
        <v>0.934843494037449</v>
      </c>
      <c r="N249" s="153">
        <v>106144</v>
      </c>
      <c r="O249" s="172">
        <v>0.9</v>
      </c>
      <c r="P249" s="154">
        <v>0.901522842639594</v>
      </c>
      <c r="Q249" s="154">
        <v>0.954950045413261</v>
      </c>
      <c r="R249" s="154">
        <v>0.967987804878049</v>
      </c>
      <c r="S249" s="173">
        <v>-0.0534272027736667</v>
      </c>
      <c r="T249" s="153">
        <v>113542</v>
      </c>
      <c r="U249" s="153">
        <v>105869</v>
      </c>
      <c r="V249" s="154">
        <v>0.932421482799317</v>
      </c>
      <c r="W249" s="154">
        <v>0.923248730964467</v>
      </c>
      <c r="X249" s="155">
        <v>0.943505903723887</v>
      </c>
      <c r="Y249" s="155">
        <v>0.955792682926829</v>
      </c>
      <c r="Z249" s="173">
        <v>-0.0202571727594204</v>
      </c>
      <c r="AA249" s="151">
        <v>31331</v>
      </c>
      <c r="AB249" s="151">
        <v>29481</v>
      </c>
      <c r="AC249" s="151">
        <v>33345</v>
      </c>
      <c r="AD249" s="151">
        <v>31281</v>
      </c>
      <c r="AE249" s="155">
        <v>0.94095304969519</v>
      </c>
      <c r="AF249" s="155">
        <v>0.938101664417454</v>
      </c>
      <c r="AG249" s="173">
        <v>0.00285138527773621</v>
      </c>
    </row>
    <row r="250" spans="1:33">
      <c r="A250" s="175" t="s">
        <v>210</v>
      </c>
      <c r="B250" s="195" t="s">
        <v>1791</v>
      </c>
      <c r="C250" s="195" t="s">
        <v>238</v>
      </c>
      <c r="D250" s="150">
        <v>6264</v>
      </c>
      <c r="E250" s="150">
        <v>6009</v>
      </c>
      <c r="F250" s="150">
        <v>5631</v>
      </c>
      <c r="G250" s="151">
        <v>7343</v>
      </c>
      <c r="H250" s="151">
        <v>7065</v>
      </c>
      <c r="I250" s="151">
        <v>6679</v>
      </c>
      <c r="J250" s="151">
        <v>5130</v>
      </c>
      <c r="K250" s="151">
        <v>4939</v>
      </c>
      <c r="L250" s="151">
        <v>4722</v>
      </c>
      <c r="M250" s="154">
        <v>0.954563303228555</v>
      </c>
      <c r="N250" s="153">
        <v>143426</v>
      </c>
      <c r="O250" s="172">
        <v>0.9</v>
      </c>
      <c r="P250" s="154">
        <v>0.959291187739464</v>
      </c>
      <c r="Q250" s="154">
        <v>0.962140814381043</v>
      </c>
      <c r="R250" s="154">
        <v>0.962768031189084</v>
      </c>
      <c r="S250" s="173">
        <v>-0.00284962664157951</v>
      </c>
      <c r="T250" s="153">
        <v>150253</v>
      </c>
      <c r="U250" s="153">
        <v>134202</v>
      </c>
      <c r="V250" s="154">
        <v>0.893173514006376</v>
      </c>
      <c r="W250" s="154">
        <v>0.898946360153257</v>
      </c>
      <c r="X250" s="155">
        <v>0.909573743701484</v>
      </c>
      <c r="Y250" s="155">
        <v>0.92046783625731</v>
      </c>
      <c r="Z250" s="173">
        <v>-0.0106273835482277</v>
      </c>
      <c r="AA250" s="151">
        <v>41220</v>
      </c>
      <c r="AB250" s="151">
        <v>37063</v>
      </c>
      <c r="AC250" s="151">
        <v>45011</v>
      </c>
      <c r="AD250" s="151">
        <v>40478</v>
      </c>
      <c r="AE250" s="155">
        <v>0.899150897622513</v>
      </c>
      <c r="AF250" s="155">
        <v>0.899291284352714</v>
      </c>
      <c r="AG250" s="173">
        <v>-0.000140386730200448</v>
      </c>
    </row>
    <row r="251" spans="1:33">
      <c r="A251" s="175" t="s">
        <v>210</v>
      </c>
      <c r="B251" s="195" t="s">
        <v>1795</v>
      </c>
      <c r="C251" s="195" t="s">
        <v>239</v>
      </c>
      <c r="D251" s="150">
        <v>5066</v>
      </c>
      <c r="E251" s="150">
        <v>4835</v>
      </c>
      <c r="F251" s="150">
        <v>4627</v>
      </c>
      <c r="G251" s="151">
        <v>6146</v>
      </c>
      <c r="H251" s="151">
        <v>5802</v>
      </c>
      <c r="I251" s="151">
        <v>5569</v>
      </c>
      <c r="J251" s="151">
        <v>4520</v>
      </c>
      <c r="K251" s="151">
        <v>4081</v>
      </c>
      <c r="L251" s="151">
        <v>4126</v>
      </c>
      <c r="M251" s="154">
        <v>0.947979954412968</v>
      </c>
      <c r="N251" s="153">
        <v>119363</v>
      </c>
      <c r="O251" s="172">
        <v>0.9</v>
      </c>
      <c r="P251" s="154">
        <v>0.954401894986182</v>
      </c>
      <c r="Q251" s="154">
        <v>0.944028636511552</v>
      </c>
      <c r="R251" s="154">
        <v>0.90287610619469</v>
      </c>
      <c r="S251" s="173">
        <v>0.0103732584746302</v>
      </c>
      <c r="T251" s="153">
        <v>125913</v>
      </c>
      <c r="U251" s="153">
        <v>115043</v>
      </c>
      <c r="V251" s="154">
        <v>0.913670550300604</v>
      </c>
      <c r="W251" s="154">
        <v>0.913343861034347</v>
      </c>
      <c r="X251" s="155">
        <v>0.906117800195249</v>
      </c>
      <c r="Y251" s="155">
        <v>0.91283185840708</v>
      </c>
      <c r="Z251" s="173">
        <v>0.00722606083909771</v>
      </c>
      <c r="AA251" s="151">
        <v>34443</v>
      </c>
      <c r="AB251" s="151">
        <v>31447</v>
      </c>
      <c r="AC251" s="151">
        <v>36197</v>
      </c>
      <c r="AD251" s="151">
        <v>33079</v>
      </c>
      <c r="AE251" s="155">
        <v>0.913015707110298</v>
      </c>
      <c r="AF251" s="155">
        <v>0.913860264662817</v>
      </c>
      <c r="AG251" s="173">
        <v>-0.00084455755251911</v>
      </c>
    </row>
    <row r="252" spans="1:33">
      <c r="A252" s="175" t="s">
        <v>210</v>
      </c>
      <c r="B252" s="195" t="s">
        <v>1796</v>
      </c>
      <c r="C252" s="195" t="s">
        <v>240</v>
      </c>
      <c r="D252" s="150">
        <v>8960</v>
      </c>
      <c r="E252" s="150">
        <v>8683</v>
      </c>
      <c r="F252" s="150">
        <v>8157</v>
      </c>
      <c r="G252" s="151">
        <v>10546</v>
      </c>
      <c r="H252" s="151">
        <v>10284</v>
      </c>
      <c r="I252" s="151">
        <v>9712</v>
      </c>
      <c r="J252" s="151">
        <v>7474</v>
      </c>
      <c r="K252" s="151">
        <v>7227</v>
      </c>
      <c r="L252" s="151">
        <v>6992</v>
      </c>
      <c r="M252" s="154">
        <v>0.963688833124216</v>
      </c>
      <c r="N252" s="153">
        <v>192015</v>
      </c>
      <c r="O252" s="172">
        <v>0.9</v>
      </c>
      <c r="P252" s="154">
        <v>0.969084821428571</v>
      </c>
      <c r="Q252" s="154">
        <v>0.975156457424616</v>
      </c>
      <c r="R252" s="154">
        <v>0.966952100615467</v>
      </c>
      <c r="S252" s="173">
        <v>-0.00607163599604454</v>
      </c>
      <c r="T252" s="153">
        <v>199250</v>
      </c>
      <c r="U252" s="153">
        <v>177720</v>
      </c>
      <c r="V252" s="154">
        <v>0.891944792973651</v>
      </c>
      <c r="W252" s="154">
        <v>0.910379464285714</v>
      </c>
      <c r="X252" s="155">
        <v>0.920917883557747</v>
      </c>
      <c r="Y252" s="155">
        <v>0.935509767192936</v>
      </c>
      <c r="Z252" s="173">
        <v>-0.0105384192720328</v>
      </c>
      <c r="AA252" s="151">
        <v>57782</v>
      </c>
      <c r="AB252" s="151">
        <v>51836</v>
      </c>
      <c r="AC252" s="151">
        <v>57748</v>
      </c>
      <c r="AD252" s="151">
        <v>51648</v>
      </c>
      <c r="AE252" s="155">
        <v>0.89709598144751</v>
      </c>
      <c r="AF252" s="155">
        <v>0.894368636143243</v>
      </c>
      <c r="AG252" s="173">
        <v>0.00272734530426655</v>
      </c>
    </row>
    <row r="253" spans="1:33">
      <c r="A253" s="175" t="s">
        <v>210</v>
      </c>
      <c r="B253" s="195" t="s">
        <v>1796</v>
      </c>
      <c r="C253" s="195" t="s">
        <v>241</v>
      </c>
      <c r="D253" s="150">
        <v>6539</v>
      </c>
      <c r="E253" s="150">
        <v>6220</v>
      </c>
      <c r="F253" s="150">
        <v>5982</v>
      </c>
      <c r="G253" s="151">
        <v>7558</v>
      </c>
      <c r="H253" s="151">
        <v>7204</v>
      </c>
      <c r="I253" s="151">
        <v>6934</v>
      </c>
      <c r="J253" s="151">
        <v>5295</v>
      </c>
      <c r="K253" s="151">
        <v>5095</v>
      </c>
      <c r="L253" s="151">
        <v>4875</v>
      </c>
      <c r="M253" s="154">
        <v>0.956887832175181</v>
      </c>
      <c r="N253" s="153">
        <v>145690</v>
      </c>
      <c r="O253" s="172">
        <v>0.9</v>
      </c>
      <c r="P253" s="154">
        <v>0.951215782229699</v>
      </c>
      <c r="Q253" s="154">
        <v>0.953162212225456</v>
      </c>
      <c r="R253" s="154">
        <v>0.962228517469311</v>
      </c>
      <c r="S253" s="173">
        <v>-0.00194642999575778</v>
      </c>
      <c r="T253" s="153">
        <v>152254</v>
      </c>
      <c r="U253" s="153">
        <v>139871</v>
      </c>
      <c r="V253" s="154">
        <v>0.918668803446872</v>
      </c>
      <c r="W253" s="154">
        <v>0.914818779629913</v>
      </c>
      <c r="X253" s="155">
        <v>0.917438475787245</v>
      </c>
      <c r="Y253" s="155">
        <v>0.920679886685552</v>
      </c>
      <c r="Z253" s="173">
        <v>-0.00261969615733249</v>
      </c>
      <c r="AA253" s="151">
        <v>42582</v>
      </c>
      <c r="AB253" s="151">
        <v>39211</v>
      </c>
      <c r="AC253" s="151">
        <v>44905</v>
      </c>
      <c r="AD253" s="151">
        <v>41047</v>
      </c>
      <c r="AE253" s="155">
        <v>0.920835094640928</v>
      </c>
      <c r="AF253" s="155">
        <v>0.914085291170248</v>
      </c>
      <c r="AG253" s="173">
        <v>0.00674980347067977</v>
      </c>
    </row>
    <row r="254" spans="1:33">
      <c r="A254" s="175" t="s">
        <v>210</v>
      </c>
      <c r="B254" s="195" t="s">
        <v>1794</v>
      </c>
      <c r="C254" s="195" t="s">
        <v>242</v>
      </c>
      <c r="D254" s="150">
        <v>9307</v>
      </c>
      <c r="E254" s="150">
        <v>8963</v>
      </c>
      <c r="F254" s="150">
        <v>8723</v>
      </c>
      <c r="G254" s="151">
        <v>11556</v>
      </c>
      <c r="H254" s="151">
        <v>10756</v>
      </c>
      <c r="I254" s="151">
        <v>10657</v>
      </c>
      <c r="J254" s="151">
        <v>8020</v>
      </c>
      <c r="K254" s="151">
        <v>7825</v>
      </c>
      <c r="L254" s="151">
        <v>7483</v>
      </c>
      <c r="M254" s="154">
        <v>0.931153497627974</v>
      </c>
      <c r="N254" s="153">
        <v>209625</v>
      </c>
      <c r="O254" s="172">
        <v>0.9</v>
      </c>
      <c r="P254" s="154">
        <v>0.963038573117009</v>
      </c>
      <c r="Q254" s="154">
        <v>0.930771893388716</v>
      </c>
      <c r="R254" s="154">
        <v>0.97568578553616</v>
      </c>
      <c r="S254" s="173">
        <v>0.0322666797282929</v>
      </c>
      <c r="T254" s="153">
        <v>225124</v>
      </c>
      <c r="U254" s="153">
        <v>202282</v>
      </c>
      <c r="V254" s="154">
        <v>0.898535917982978</v>
      </c>
      <c r="W254" s="154">
        <v>0.937251531105619</v>
      </c>
      <c r="X254" s="155">
        <v>0.922204915195569</v>
      </c>
      <c r="Y254" s="155">
        <v>0.933042394014963</v>
      </c>
      <c r="Z254" s="173">
        <v>0.0150466159100501</v>
      </c>
      <c r="AA254" s="151">
        <v>62196</v>
      </c>
      <c r="AB254" s="151">
        <v>56784</v>
      </c>
      <c r="AC254" s="151">
        <v>64736</v>
      </c>
      <c r="AD254" s="151">
        <v>56349</v>
      </c>
      <c r="AE254" s="155">
        <v>0.912984757862242</v>
      </c>
      <c r="AF254" s="155">
        <v>0.870443030153238</v>
      </c>
      <c r="AG254" s="173">
        <v>0.0425417277090042</v>
      </c>
    </row>
    <row r="255" spans="1:33">
      <c r="A255" s="175" t="s">
        <v>210</v>
      </c>
      <c r="B255" s="195" t="s">
        <v>1791</v>
      </c>
      <c r="C255" s="195" t="s">
        <v>243</v>
      </c>
      <c r="D255" s="150">
        <v>5538</v>
      </c>
      <c r="E255" s="150">
        <v>5342</v>
      </c>
      <c r="F255" s="150">
        <v>5034</v>
      </c>
      <c r="G255" s="151">
        <v>6613</v>
      </c>
      <c r="H255" s="151">
        <v>6390</v>
      </c>
      <c r="I255" s="151">
        <v>6069</v>
      </c>
      <c r="J255" s="151">
        <v>4732</v>
      </c>
      <c r="K255" s="151">
        <v>4575</v>
      </c>
      <c r="L255" s="151">
        <v>4356</v>
      </c>
      <c r="M255" s="154">
        <v>0.960895336252804</v>
      </c>
      <c r="N255" s="153">
        <v>134067</v>
      </c>
      <c r="O255" s="172">
        <v>0.9</v>
      </c>
      <c r="P255" s="154">
        <v>0.96460816179126</v>
      </c>
      <c r="Q255" s="154">
        <v>0.966278542265235</v>
      </c>
      <c r="R255" s="154">
        <v>0.966821639898563</v>
      </c>
      <c r="S255" s="173">
        <v>-0.00167038047397472</v>
      </c>
      <c r="T255" s="153">
        <v>139523</v>
      </c>
      <c r="U255" s="153">
        <v>126758</v>
      </c>
      <c r="V255" s="154">
        <v>0.908509708076805</v>
      </c>
      <c r="W255" s="154">
        <v>0.90899241603467</v>
      </c>
      <c r="X255" s="155">
        <v>0.917737789203085</v>
      </c>
      <c r="Y255" s="155">
        <v>0.920540997464074</v>
      </c>
      <c r="Z255" s="173">
        <v>-0.00874537316841528</v>
      </c>
      <c r="AA255" s="151">
        <v>36593</v>
      </c>
      <c r="AB255" s="151">
        <v>33187</v>
      </c>
      <c r="AC255" s="151">
        <v>42231</v>
      </c>
      <c r="AD255" s="151">
        <v>37897</v>
      </c>
      <c r="AE255" s="155">
        <v>0.906922088924111</v>
      </c>
      <c r="AF255" s="155">
        <v>0.897373966991073</v>
      </c>
      <c r="AG255" s="173">
        <v>0.00954812193303833</v>
      </c>
    </row>
    <row r="256" spans="1:33">
      <c r="A256" s="175" t="s">
        <v>210</v>
      </c>
      <c r="B256" s="195" t="s">
        <v>1797</v>
      </c>
      <c r="C256" s="195" t="s">
        <v>244</v>
      </c>
      <c r="D256" s="150">
        <v>5259</v>
      </c>
      <c r="E256" s="150">
        <v>5126</v>
      </c>
      <c r="F256" s="150">
        <v>4844</v>
      </c>
      <c r="G256" s="151">
        <v>6611</v>
      </c>
      <c r="H256" s="151">
        <v>6463</v>
      </c>
      <c r="I256" s="151">
        <v>6189</v>
      </c>
      <c r="J256" s="151">
        <v>4299</v>
      </c>
      <c r="K256" s="151">
        <v>4177</v>
      </c>
      <c r="L256" s="151">
        <v>4002</v>
      </c>
      <c r="M256" s="154">
        <v>0.972752319086015</v>
      </c>
      <c r="N256" s="153">
        <v>115455</v>
      </c>
      <c r="O256" s="172">
        <v>0.9</v>
      </c>
      <c r="P256" s="154">
        <v>0.974710020916524</v>
      </c>
      <c r="Q256" s="154">
        <v>0.977613069127212</v>
      </c>
      <c r="R256" s="154">
        <v>0.971621307280763</v>
      </c>
      <c r="S256" s="173">
        <v>-0.00290304821068821</v>
      </c>
      <c r="T256" s="153">
        <v>118689</v>
      </c>
      <c r="U256" s="153">
        <v>109831</v>
      </c>
      <c r="V256" s="154">
        <v>0.925367978498429</v>
      </c>
      <c r="W256" s="154">
        <v>0.921087659250808</v>
      </c>
      <c r="X256" s="155">
        <v>0.936166994403267</v>
      </c>
      <c r="Y256" s="155">
        <v>0.930914166085136</v>
      </c>
      <c r="Z256" s="173">
        <v>-0.0150793351524591</v>
      </c>
      <c r="AA256" s="151">
        <v>33912</v>
      </c>
      <c r="AB256" s="151">
        <v>31319</v>
      </c>
      <c r="AC256" s="151">
        <v>34659</v>
      </c>
      <c r="AD256" s="151">
        <v>31868</v>
      </c>
      <c r="AE256" s="155">
        <v>0.923537390894079</v>
      </c>
      <c r="AF256" s="155">
        <v>0.919472575665772</v>
      </c>
      <c r="AG256" s="173">
        <v>0.0040648152283066</v>
      </c>
    </row>
    <row r="257" spans="1:33">
      <c r="A257" s="175" t="s">
        <v>210</v>
      </c>
      <c r="B257" s="195" t="s">
        <v>1797</v>
      </c>
      <c r="C257" s="195" t="s">
        <v>245</v>
      </c>
      <c r="D257" s="150">
        <v>6821</v>
      </c>
      <c r="E257" s="150">
        <v>6159</v>
      </c>
      <c r="F257" s="150">
        <v>6119</v>
      </c>
      <c r="G257" s="151">
        <v>8217</v>
      </c>
      <c r="H257" s="151">
        <v>7094</v>
      </c>
      <c r="I257" s="151">
        <v>7115</v>
      </c>
      <c r="J257" s="151">
        <v>6140</v>
      </c>
      <c r="K257" s="151">
        <v>5455</v>
      </c>
      <c r="L257" s="151">
        <v>5344</v>
      </c>
      <c r="M257" s="154">
        <v>0.869110044540957</v>
      </c>
      <c r="N257" s="153">
        <v>140881</v>
      </c>
      <c r="O257" s="172">
        <v>0.9</v>
      </c>
      <c r="P257" s="154">
        <v>0.902946781996775</v>
      </c>
      <c r="Q257" s="154">
        <v>0.863332116344165</v>
      </c>
      <c r="R257" s="154">
        <v>0.888436482084691</v>
      </c>
      <c r="S257" s="173">
        <v>0.0396146656526102</v>
      </c>
      <c r="T257" s="153">
        <v>162098</v>
      </c>
      <c r="U257" s="153">
        <v>140011</v>
      </c>
      <c r="V257" s="154">
        <v>0.863742920949055</v>
      </c>
      <c r="W257" s="154">
        <v>0.897082539217124</v>
      </c>
      <c r="X257" s="155">
        <v>0.865887793598637</v>
      </c>
      <c r="Y257" s="155">
        <v>0.870358306188925</v>
      </c>
      <c r="Z257" s="173">
        <v>0.0311947456184866</v>
      </c>
      <c r="AA257" s="151">
        <v>44917</v>
      </c>
      <c r="AB257" s="151">
        <v>38841</v>
      </c>
      <c r="AC257" s="151">
        <v>46686</v>
      </c>
      <c r="AD257" s="151">
        <v>40915</v>
      </c>
      <c r="AE257" s="155">
        <v>0.86472827659906</v>
      </c>
      <c r="AF257" s="155">
        <v>0.876386925416613</v>
      </c>
      <c r="AG257" s="173">
        <v>-0.0116586488175526</v>
      </c>
    </row>
    <row r="258" spans="1:33">
      <c r="A258" s="175" t="s">
        <v>210</v>
      </c>
      <c r="B258" s="195" t="s">
        <v>1796</v>
      </c>
      <c r="C258" s="195" t="s">
        <v>246</v>
      </c>
      <c r="D258" s="150">
        <v>5836</v>
      </c>
      <c r="E258" s="150">
        <v>5689</v>
      </c>
      <c r="F258" s="150">
        <v>5382</v>
      </c>
      <c r="G258" s="151">
        <v>7207</v>
      </c>
      <c r="H258" s="151">
        <v>6914</v>
      </c>
      <c r="I258" s="151">
        <v>6518</v>
      </c>
      <c r="J258" s="151">
        <v>4817</v>
      </c>
      <c r="K258" s="151">
        <v>4710</v>
      </c>
      <c r="L258" s="151">
        <v>4476</v>
      </c>
      <c r="M258" s="154">
        <v>0.974558986355425</v>
      </c>
      <c r="N258" s="153">
        <v>117065</v>
      </c>
      <c r="O258" s="172">
        <v>0.9</v>
      </c>
      <c r="P258" s="154">
        <v>0.974811514736121</v>
      </c>
      <c r="Q258" s="154">
        <v>0.959345081171084</v>
      </c>
      <c r="R258" s="154">
        <v>0.97778700435956</v>
      </c>
      <c r="S258" s="173">
        <v>0.015466433565037</v>
      </c>
      <c r="T258" s="153">
        <v>120121</v>
      </c>
      <c r="U258" s="153">
        <v>111443</v>
      </c>
      <c r="V258" s="154">
        <v>0.927756179185988</v>
      </c>
      <c r="W258" s="154">
        <v>0.922206991089788</v>
      </c>
      <c r="X258" s="155">
        <v>0.904398501456917</v>
      </c>
      <c r="Y258" s="155">
        <v>0.929209051276728</v>
      </c>
      <c r="Z258" s="173">
        <v>0.0178084896328706</v>
      </c>
      <c r="AA258" s="151">
        <v>37018</v>
      </c>
      <c r="AB258" s="151">
        <v>33971</v>
      </c>
      <c r="AC258" s="151">
        <v>33489</v>
      </c>
      <c r="AD258" s="151">
        <v>31347</v>
      </c>
      <c r="AE258" s="155">
        <v>0.917688691987682</v>
      </c>
      <c r="AF258" s="155">
        <v>0.936038699274389</v>
      </c>
      <c r="AG258" s="173">
        <v>-0.018350007286707</v>
      </c>
    </row>
    <row r="259" spans="1:33">
      <c r="A259" s="175" t="s">
        <v>210</v>
      </c>
      <c r="B259" s="195" t="s">
        <v>1796</v>
      </c>
      <c r="C259" s="195" t="s">
        <v>247</v>
      </c>
      <c r="D259" s="150">
        <v>6979</v>
      </c>
      <c r="E259" s="150">
        <v>6667</v>
      </c>
      <c r="F259" s="150">
        <v>6303</v>
      </c>
      <c r="G259" s="151">
        <v>8635</v>
      </c>
      <c r="H259" s="151">
        <v>8265</v>
      </c>
      <c r="I259" s="151">
        <v>7871</v>
      </c>
      <c r="J259" s="151">
        <v>5781</v>
      </c>
      <c r="K259" s="151">
        <v>5540</v>
      </c>
      <c r="L259" s="151">
        <v>5274</v>
      </c>
      <c r="M259" s="154">
        <v>0.957973540627358</v>
      </c>
      <c r="N259" s="153">
        <v>143446</v>
      </c>
      <c r="O259" s="172">
        <v>0.9</v>
      </c>
      <c r="P259" s="154">
        <v>0.95529445479295</v>
      </c>
      <c r="Q259" s="154">
        <v>0.957151129125651</v>
      </c>
      <c r="R259" s="154">
        <v>0.958311710776682</v>
      </c>
      <c r="S259" s="173">
        <v>-0.00185667433270109</v>
      </c>
      <c r="T259" s="153">
        <v>149739</v>
      </c>
      <c r="U259" s="153">
        <v>135062</v>
      </c>
      <c r="V259" s="154">
        <v>0.901982783376408</v>
      </c>
      <c r="W259" s="154">
        <v>0.903137985384726</v>
      </c>
      <c r="X259" s="155">
        <v>0.911522872032426</v>
      </c>
      <c r="Y259" s="155">
        <v>0.912298910223145</v>
      </c>
      <c r="Z259" s="173">
        <v>-0.00838488664770065</v>
      </c>
      <c r="AA259" s="151">
        <v>43821</v>
      </c>
      <c r="AB259" s="151">
        <v>39447</v>
      </c>
      <c r="AC259" s="151">
        <v>42564</v>
      </c>
      <c r="AD259" s="151">
        <v>38157</v>
      </c>
      <c r="AE259" s="155">
        <v>0.900184842883549</v>
      </c>
      <c r="AF259" s="155">
        <v>0.896461798703129</v>
      </c>
      <c r="AG259" s="173">
        <v>0.00372304418041958</v>
      </c>
    </row>
    <row r="260" spans="1:33">
      <c r="A260" s="175" t="s">
        <v>210</v>
      </c>
      <c r="B260" s="195" t="s">
        <v>1795</v>
      </c>
      <c r="C260" s="195" t="s">
        <v>248</v>
      </c>
      <c r="D260" s="150">
        <v>7661</v>
      </c>
      <c r="E260" s="150">
        <v>7214</v>
      </c>
      <c r="F260" s="150">
        <v>6949</v>
      </c>
      <c r="G260" s="151">
        <v>9426</v>
      </c>
      <c r="H260" s="151">
        <v>8742</v>
      </c>
      <c r="I260" s="151">
        <v>8278</v>
      </c>
      <c r="J260" s="151">
        <v>6194</v>
      </c>
      <c r="K260" s="151">
        <v>5856</v>
      </c>
      <c r="L260" s="151">
        <v>5533</v>
      </c>
      <c r="M260" s="154">
        <v>0.94095082857919</v>
      </c>
      <c r="N260" s="153">
        <v>173182</v>
      </c>
      <c r="O260" s="172">
        <v>0.9</v>
      </c>
      <c r="P260" s="154">
        <v>0.941652525779924</v>
      </c>
      <c r="Q260" s="154">
        <v>0.927434754933164</v>
      </c>
      <c r="R260" s="154">
        <v>0.945431062318373</v>
      </c>
      <c r="S260" s="173">
        <v>0.0142177708467607</v>
      </c>
      <c r="T260" s="153">
        <v>184050</v>
      </c>
      <c r="U260" s="153">
        <v>165090</v>
      </c>
      <c r="V260" s="154">
        <v>0.896984515077425</v>
      </c>
      <c r="W260" s="154">
        <v>0.907061741287038</v>
      </c>
      <c r="X260" s="155">
        <v>0.878209208572035</v>
      </c>
      <c r="Y260" s="155">
        <v>0.893283823054569</v>
      </c>
      <c r="Z260" s="173">
        <v>0.0288525327150034</v>
      </c>
      <c r="AA260" s="151">
        <v>50482</v>
      </c>
      <c r="AB260" s="151">
        <v>45256</v>
      </c>
      <c r="AC260" s="151">
        <v>53289</v>
      </c>
      <c r="AD260" s="151">
        <v>47998</v>
      </c>
      <c r="AE260" s="155">
        <v>0.896477952537538</v>
      </c>
      <c r="AF260" s="155">
        <v>0.900711216198465</v>
      </c>
      <c r="AG260" s="173">
        <v>-0.0042332636609268</v>
      </c>
    </row>
    <row r="261" spans="1:33">
      <c r="A261" s="175" t="s">
        <v>210</v>
      </c>
      <c r="B261" s="195" t="s">
        <v>1795</v>
      </c>
      <c r="C261" s="195" t="s">
        <v>249</v>
      </c>
      <c r="D261" s="150">
        <v>1598</v>
      </c>
      <c r="E261" s="150">
        <v>1586</v>
      </c>
      <c r="F261" s="150">
        <v>1538</v>
      </c>
      <c r="G261" s="151">
        <v>2283</v>
      </c>
      <c r="H261" s="151">
        <v>2144</v>
      </c>
      <c r="I261" s="151">
        <v>1961</v>
      </c>
      <c r="J261" s="151">
        <v>1532</v>
      </c>
      <c r="K261" s="151">
        <v>1521</v>
      </c>
      <c r="L261" s="151">
        <v>1380</v>
      </c>
      <c r="M261" s="154">
        <v>0.986220724371827</v>
      </c>
      <c r="N261" s="153">
        <v>23118</v>
      </c>
      <c r="O261" s="172">
        <v>0.9</v>
      </c>
      <c r="P261" s="154">
        <v>0.992490613266583</v>
      </c>
      <c r="Q261" s="154">
        <v>0.939115199299168</v>
      </c>
      <c r="R261" s="154">
        <v>0.992819843342037</v>
      </c>
      <c r="S261" s="173">
        <v>0.0533754139674155</v>
      </c>
      <c r="T261" s="153">
        <v>23441</v>
      </c>
      <c r="U261" s="153">
        <v>21132</v>
      </c>
      <c r="V261" s="154">
        <v>0.901497376391792</v>
      </c>
      <c r="W261" s="154">
        <v>0.962453066332916</v>
      </c>
      <c r="X261" s="155">
        <v>0.858957512045554</v>
      </c>
      <c r="Y261" s="155">
        <v>0.900783289817232</v>
      </c>
      <c r="Z261" s="173">
        <v>0.103495554287362</v>
      </c>
      <c r="AA261" s="151">
        <v>11024</v>
      </c>
      <c r="AB261" s="151">
        <v>9789</v>
      </c>
      <c r="AC261" s="151">
        <v>9000</v>
      </c>
      <c r="AD261" s="151">
        <v>8090</v>
      </c>
      <c r="AE261" s="155">
        <v>0.887971698113208</v>
      </c>
      <c r="AF261" s="155">
        <v>0.898888888888889</v>
      </c>
      <c r="AG261" s="173">
        <v>-0.0109171907756813</v>
      </c>
    </row>
    <row r="262" spans="1:33">
      <c r="A262" s="175" t="s">
        <v>210</v>
      </c>
      <c r="B262" s="195" t="s">
        <v>1797</v>
      </c>
      <c r="C262" s="195" t="s">
        <v>250</v>
      </c>
      <c r="D262" s="150">
        <v>5279</v>
      </c>
      <c r="E262" s="150">
        <v>4971</v>
      </c>
      <c r="F262" s="150">
        <v>4736</v>
      </c>
      <c r="G262" s="151">
        <v>6449</v>
      </c>
      <c r="H262" s="151">
        <v>6039</v>
      </c>
      <c r="I262" s="151">
        <v>5650</v>
      </c>
      <c r="J262" s="151">
        <v>4272</v>
      </c>
      <c r="K262" s="151">
        <v>4058</v>
      </c>
      <c r="L262" s="151">
        <v>3910</v>
      </c>
      <c r="M262" s="154">
        <v>0.93193713113059</v>
      </c>
      <c r="N262" s="153">
        <v>117165</v>
      </c>
      <c r="O262" s="172">
        <v>0.9</v>
      </c>
      <c r="P262" s="154">
        <v>0.941655616594052</v>
      </c>
      <c r="Q262" s="154">
        <v>0.936424251821988</v>
      </c>
      <c r="R262" s="154">
        <v>0.949906367041198</v>
      </c>
      <c r="S262" s="173">
        <v>0.0052313647720641</v>
      </c>
      <c r="T262" s="153">
        <v>125722</v>
      </c>
      <c r="U262" s="153">
        <v>112856</v>
      </c>
      <c r="V262" s="154">
        <v>0.897663097946262</v>
      </c>
      <c r="W262" s="154">
        <v>0.897139609774579</v>
      </c>
      <c r="X262" s="155">
        <v>0.876104822453094</v>
      </c>
      <c r="Y262" s="155">
        <v>0.915262172284644</v>
      </c>
      <c r="Z262" s="173">
        <v>0.021034787321485</v>
      </c>
      <c r="AA262" s="151">
        <v>34048</v>
      </c>
      <c r="AB262" s="151">
        <v>30369</v>
      </c>
      <c r="AC262" s="151">
        <v>36917</v>
      </c>
      <c r="AD262" s="151">
        <v>32989</v>
      </c>
      <c r="AE262" s="155">
        <v>0.891946663533835</v>
      </c>
      <c r="AF262" s="155">
        <v>0.893599154860904</v>
      </c>
      <c r="AG262" s="173">
        <v>-0.00165249132706968</v>
      </c>
    </row>
    <row r="263" spans="1:33">
      <c r="A263" s="175" t="s">
        <v>210</v>
      </c>
      <c r="B263" s="195" t="s">
        <v>1792</v>
      </c>
      <c r="C263" s="195" t="s">
        <v>251</v>
      </c>
      <c r="D263" s="150">
        <v>0</v>
      </c>
      <c r="E263" s="150">
        <v>0</v>
      </c>
      <c r="F263" s="150">
        <v>0</v>
      </c>
      <c r="G263" s="151">
        <v>0</v>
      </c>
      <c r="H263" s="151">
        <v>0</v>
      </c>
      <c r="I263" s="151">
        <v>0</v>
      </c>
      <c r="J263" s="151">
        <v>0</v>
      </c>
      <c r="K263" s="151">
        <v>0</v>
      </c>
      <c r="L263" s="151">
        <v>0</v>
      </c>
      <c r="M263" s="154">
        <v>0</v>
      </c>
      <c r="N263" s="153">
        <v>0</v>
      </c>
      <c r="O263" s="172">
        <v>0.9</v>
      </c>
      <c r="P263" s="154">
        <v>0</v>
      </c>
      <c r="Q263" s="154">
        <v>0</v>
      </c>
      <c r="R263" s="154">
        <v>0</v>
      </c>
      <c r="S263" s="173">
        <v>0</v>
      </c>
      <c r="T263" s="153">
        <v>0</v>
      </c>
      <c r="U263" s="153">
        <v>0</v>
      </c>
      <c r="V263" s="154">
        <v>0</v>
      </c>
      <c r="W263" s="154">
        <v>0</v>
      </c>
      <c r="X263" s="155">
        <v>0</v>
      </c>
      <c r="Y263" s="155">
        <v>0</v>
      </c>
      <c r="Z263" s="173">
        <v>0</v>
      </c>
      <c r="AA263" s="151">
        <v>0</v>
      </c>
      <c r="AB263" s="151">
        <v>0</v>
      </c>
      <c r="AC263" s="151">
        <v>0</v>
      </c>
      <c r="AD263" s="151">
        <v>0</v>
      </c>
      <c r="AE263" s="155">
        <v>0</v>
      </c>
      <c r="AF263" s="155">
        <v>0</v>
      </c>
      <c r="AG263" s="173">
        <v>0</v>
      </c>
    </row>
    <row r="264" spans="1:33">
      <c r="A264" s="175" t="s">
        <v>210</v>
      </c>
      <c r="B264" s="195" t="s">
        <v>1796</v>
      </c>
      <c r="C264" s="195" t="s">
        <v>252</v>
      </c>
      <c r="D264" s="150">
        <v>9544</v>
      </c>
      <c r="E264" s="150">
        <v>9056</v>
      </c>
      <c r="F264" s="150">
        <v>8432</v>
      </c>
      <c r="G264" s="151">
        <v>11573</v>
      </c>
      <c r="H264" s="151">
        <v>10803</v>
      </c>
      <c r="I264" s="151">
        <v>10186</v>
      </c>
      <c r="J264" s="151">
        <v>7690</v>
      </c>
      <c r="K264" s="151">
        <v>7380</v>
      </c>
      <c r="L264" s="151">
        <v>7002</v>
      </c>
      <c r="M264" s="154">
        <v>0.951636968810077</v>
      </c>
      <c r="N264" s="153">
        <v>198993</v>
      </c>
      <c r="O264" s="172">
        <v>0.9</v>
      </c>
      <c r="P264" s="154">
        <v>0.948868398994132</v>
      </c>
      <c r="Q264" s="154">
        <v>0.933465825628618</v>
      </c>
      <c r="R264" s="154">
        <v>0.959687906371912</v>
      </c>
      <c r="S264" s="173">
        <v>0.0154025733655141</v>
      </c>
      <c r="T264" s="153">
        <v>209106</v>
      </c>
      <c r="U264" s="153">
        <v>188421</v>
      </c>
      <c r="V264" s="154">
        <v>0.901078878654845</v>
      </c>
      <c r="W264" s="154">
        <v>0.883487007544007</v>
      </c>
      <c r="X264" s="155">
        <v>0.880152078112849</v>
      </c>
      <c r="Y264" s="155">
        <v>0.910533159947984</v>
      </c>
      <c r="Z264" s="173">
        <v>0.00333492943115776</v>
      </c>
      <c r="AA264" s="151">
        <v>60780</v>
      </c>
      <c r="AB264" s="151">
        <v>54200</v>
      </c>
      <c r="AC264" s="151">
        <v>61072</v>
      </c>
      <c r="AD264" s="151">
        <v>55209</v>
      </c>
      <c r="AE264" s="155">
        <v>0.891740704179006</v>
      </c>
      <c r="AF264" s="155">
        <v>0.90399855907781</v>
      </c>
      <c r="AG264" s="173">
        <v>-0.0122578548988035</v>
      </c>
    </row>
    <row r="265" spans="1:33">
      <c r="A265" s="175" t="s">
        <v>210</v>
      </c>
      <c r="B265" s="195" t="s">
        <v>1797</v>
      </c>
      <c r="C265" s="195" t="s">
        <v>253</v>
      </c>
      <c r="D265" s="150">
        <v>6524</v>
      </c>
      <c r="E265" s="150">
        <v>6300</v>
      </c>
      <c r="F265" s="150">
        <v>5985</v>
      </c>
      <c r="G265" s="151">
        <v>7789</v>
      </c>
      <c r="H265" s="151">
        <v>7589</v>
      </c>
      <c r="I265" s="151">
        <v>7251</v>
      </c>
      <c r="J265" s="151">
        <v>5245</v>
      </c>
      <c r="K265" s="151">
        <v>5142</v>
      </c>
      <c r="L265" s="151">
        <v>4918</v>
      </c>
      <c r="M265" s="154">
        <v>0.972128015731274</v>
      </c>
      <c r="N265" s="153">
        <v>156220</v>
      </c>
      <c r="O265" s="172">
        <v>0.9</v>
      </c>
      <c r="P265" s="154">
        <v>0.965665236051502</v>
      </c>
      <c r="Q265" s="154">
        <v>0.974322762870715</v>
      </c>
      <c r="R265" s="154">
        <v>0.980362249761678</v>
      </c>
      <c r="S265" s="173">
        <v>-0.00865752681921295</v>
      </c>
      <c r="T265" s="153">
        <v>160699</v>
      </c>
      <c r="U265" s="153">
        <v>148664</v>
      </c>
      <c r="V265" s="154">
        <v>0.925108432535361</v>
      </c>
      <c r="W265" s="154">
        <v>0.917381974248927</v>
      </c>
      <c r="X265" s="155">
        <v>0.930928232122224</v>
      </c>
      <c r="Y265" s="155">
        <v>0.93765490943756</v>
      </c>
      <c r="Z265" s="173">
        <v>-0.0135462578732966</v>
      </c>
      <c r="AA265" s="151">
        <v>42969</v>
      </c>
      <c r="AB265" s="151">
        <v>39784</v>
      </c>
      <c r="AC265" s="151">
        <v>46991</v>
      </c>
      <c r="AD265" s="151">
        <v>43181</v>
      </c>
      <c r="AE265" s="155">
        <v>0.925876794898648</v>
      </c>
      <c r="AF265" s="155">
        <v>0.918920644378711</v>
      </c>
      <c r="AG265" s="173">
        <v>0.00695615051993703</v>
      </c>
    </row>
    <row r="266" spans="1:33">
      <c r="A266" s="175" t="s">
        <v>210</v>
      </c>
      <c r="B266" s="195" t="s">
        <v>1792</v>
      </c>
      <c r="C266" s="195" t="s">
        <v>254</v>
      </c>
      <c r="D266" s="150">
        <v>5138</v>
      </c>
      <c r="E266" s="150">
        <v>4829</v>
      </c>
      <c r="F266" s="150">
        <v>4678</v>
      </c>
      <c r="G266" s="151">
        <v>5844</v>
      </c>
      <c r="H266" s="151">
        <v>5518</v>
      </c>
      <c r="I266" s="151">
        <v>5393</v>
      </c>
      <c r="J266" s="151">
        <v>4163</v>
      </c>
      <c r="K266" s="151">
        <v>3868</v>
      </c>
      <c r="L266" s="151">
        <v>3787</v>
      </c>
      <c r="M266" s="154">
        <v>0.93392517124558</v>
      </c>
      <c r="N266" s="153">
        <v>113301</v>
      </c>
      <c r="O266" s="172">
        <v>0.9</v>
      </c>
      <c r="P266" s="154">
        <v>0.939859867652783</v>
      </c>
      <c r="Q266" s="154">
        <v>0.944216290212183</v>
      </c>
      <c r="R266" s="154">
        <v>0.929137641124189</v>
      </c>
      <c r="S266" s="173">
        <v>-0.00435642255940027</v>
      </c>
      <c r="T266" s="153">
        <v>121317</v>
      </c>
      <c r="U266" s="153">
        <v>110848</v>
      </c>
      <c r="V266" s="154">
        <v>0.91370541638847</v>
      </c>
      <c r="W266" s="154">
        <v>0.910471000389257</v>
      </c>
      <c r="X266" s="155">
        <v>0.922826830937714</v>
      </c>
      <c r="Y266" s="155">
        <v>0.909680518856594</v>
      </c>
      <c r="Z266" s="173">
        <v>-0.0123558305484573</v>
      </c>
      <c r="AA266" s="151">
        <v>33292</v>
      </c>
      <c r="AB266" s="151">
        <v>30319</v>
      </c>
      <c r="AC266" s="151">
        <v>35518</v>
      </c>
      <c r="AD266" s="151">
        <v>32654</v>
      </c>
      <c r="AE266" s="155">
        <v>0.910699267091193</v>
      </c>
      <c r="AF266" s="155">
        <v>0.919364829100738</v>
      </c>
      <c r="AG266" s="173">
        <v>-0.0086655620095446</v>
      </c>
    </row>
    <row r="267" spans="1:33">
      <c r="A267" s="175" t="s">
        <v>210</v>
      </c>
      <c r="B267" s="195" t="s">
        <v>1797</v>
      </c>
      <c r="C267" s="195" t="s">
        <v>255</v>
      </c>
      <c r="D267" s="150">
        <v>7671</v>
      </c>
      <c r="E267" s="150">
        <v>7132</v>
      </c>
      <c r="F267" s="150">
        <v>6675</v>
      </c>
      <c r="G267" s="151">
        <v>9051</v>
      </c>
      <c r="H267" s="151">
        <v>8607</v>
      </c>
      <c r="I267" s="151">
        <v>8237</v>
      </c>
      <c r="J267" s="151">
        <v>6363</v>
      </c>
      <c r="K267" s="151">
        <v>5936</v>
      </c>
      <c r="L267" s="151">
        <v>5769</v>
      </c>
      <c r="M267" s="154">
        <v>0.919800291060518</v>
      </c>
      <c r="N267" s="153">
        <v>168753</v>
      </c>
      <c r="O267" s="172">
        <v>0.9</v>
      </c>
      <c r="P267" s="154">
        <v>0.929735366966497</v>
      </c>
      <c r="Q267" s="154">
        <v>0.950944647000331</v>
      </c>
      <c r="R267" s="154">
        <v>0.932893289328933</v>
      </c>
      <c r="S267" s="173">
        <v>-0.0212092800338343</v>
      </c>
      <c r="T267" s="153">
        <v>183467</v>
      </c>
      <c r="U267" s="153">
        <v>161731</v>
      </c>
      <c r="V267" s="154">
        <v>0.881526378040738</v>
      </c>
      <c r="W267" s="154">
        <v>0.870160344153305</v>
      </c>
      <c r="X267" s="155">
        <v>0.910065186167274</v>
      </c>
      <c r="Y267" s="155">
        <v>0.906647807637907</v>
      </c>
      <c r="Z267" s="173">
        <v>-0.0399048420139697</v>
      </c>
      <c r="AA267" s="151">
        <v>49660</v>
      </c>
      <c r="AB267" s="151">
        <v>44180</v>
      </c>
      <c r="AC267" s="151">
        <v>54633</v>
      </c>
      <c r="AD267" s="151">
        <v>48179</v>
      </c>
      <c r="AE267" s="155">
        <v>0.889649617398309</v>
      </c>
      <c r="AF267" s="155">
        <v>0.881866271301228</v>
      </c>
      <c r="AG267" s="173">
        <v>0.00778334609708031</v>
      </c>
    </row>
    <row r="268" spans="1:33">
      <c r="A268" s="175" t="s">
        <v>210</v>
      </c>
      <c r="B268" s="195" t="s">
        <v>1795</v>
      </c>
      <c r="C268" s="195" t="s">
        <v>256</v>
      </c>
      <c r="D268" s="150">
        <v>3674</v>
      </c>
      <c r="E268" s="150">
        <v>3540</v>
      </c>
      <c r="F268" s="150">
        <v>3395</v>
      </c>
      <c r="G268" s="151">
        <v>4459</v>
      </c>
      <c r="H268" s="151">
        <v>4187</v>
      </c>
      <c r="I268" s="151">
        <v>4075</v>
      </c>
      <c r="J268" s="151">
        <v>3132</v>
      </c>
      <c r="K268" s="151">
        <v>2964</v>
      </c>
      <c r="L268" s="151">
        <v>2854</v>
      </c>
      <c r="M268" s="154">
        <v>0.944200634296481</v>
      </c>
      <c r="N268" s="153">
        <v>80681</v>
      </c>
      <c r="O268" s="172">
        <v>0.9</v>
      </c>
      <c r="P268" s="154">
        <v>0.963527490473598</v>
      </c>
      <c r="Q268" s="154">
        <v>0.93899977573447</v>
      </c>
      <c r="R268" s="154">
        <v>0.946360153256705</v>
      </c>
      <c r="S268" s="173">
        <v>0.0245277147391286</v>
      </c>
      <c r="T268" s="153">
        <v>85449</v>
      </c>
      <c r="U268" s="153">
        <v>77601</v>
      </c>
      <c r="V268" s="154">
        <v>0.908155742021557</v>
      </c>
      <c r="W268" s="154">
        <v>0.924060968971149</v>
      </c>
      <c r="X268" s="155">
        <v>0.913882036331016</v>
      </c>
      <c r="Y268" s="155">
        <v>0.911238825031928</v>
      </c>
      <c r="Z268" s="173">
        <v>0.0101789326401327</v>
      </c>
      <c r="AA268" s="151">
        <v>24611</v>
      </c>
      <c r="AB268" s="151">
        <v>22229</v>
      </c>
      <c r="AC268" s="151">
        <v>24728</v>
      </c>
      <c r="AD268" s="151">
        <v>22278</v>
      </c>
      <c r="AE268" s="155">
        <v>0.90321400999553</v>
      </c>
      <c r="AF268" s="155">
        <v>0.90092203170495</v>
      </c>
      <c r="AG268" s="173">
        <v>0.00229197829058059</v>
      </c>
    </row>
    <row r="269" spans="1:33">
      <c r="A269" s="175" t="s">
        <v>210</v>
      </c>
      <c r="B269" s="195" t="s">
        <v>1797</v>
      </c>
      <c r="C269" s="195" t="s">
        <v>257</v>
      </c>
      <c r="D269" s="150">
        <v>6038</v>
      </c>
      <c r="E269" s="150">
        <v>5583</v>
      </c>
      <c r="F269" s="150">
        <v>5330</v>
      </c>
      <c r="G269" s="151">
        <v>6981</v>
      </c>
      <c r="H269" s="151">
        <v>6338</v>
      </c>
      <c r="I269" s="151">
        <v>6061</v>
      </c>
      <c r="J269" s="151">
        <v>5218</v>
      </c>
      <c r="K269" s="151">
        <v>4933</v>
      </c>
      <c r="L269" s="151">
        <v>4829</v>
      </c>
      <c r="M269" s="154">
        <v>0.93745127611054</v>
      </c>
      <c r="N269" s="153">
        <v>128668</v>
      </c>
      <c r="O269" s="172">
        <v>0.9</v>
      </c>
      <c r="P269" s="154">
        <v>0.92464392182842</v>
      </c>
      <c r="Q269" s="154">
        <v>0.90789285202693</v>
      </c>
      <c r="R269" s="154">
        <v>0.945381372173246</v>
      </c>
      <c r="S269" s="173">
        <v>0.0167510698014898</v>
      </c>
      <c r="T269" s="153">
        <v>137253</v>
      </c>
      <c r="U269" s="153">
        <v>125371</v>
      </c>
      <c r="V269" s="154">
        <v>0.913429943243499</v>
      </c>
      <c r="W269" s="154">
        <v>0.882742630009937</v>
      </c>
      <c r="X269" s="155">
        <v>0.868213722962326</v>
      </c>
      <c r="Y269" s="155">
        <v>0.925450364124185</v>
      </c>
      <c r="Z269" s="173">
        <v>0.0145289070476107</v>
      </c>
      <c r="AA269" s="151">
        <v>39013</v>
      </c>
      <c r="AB269" s="151">
        <v>35058</v>
      </c>
      <c r="AC269" s="151">
        <v>40211</v>
      </c>
      <c r="AD269" s="151">
        <v>36818</v>
      </c>
      <c r="AE269" s="155">
        <v>0.898623535744495</v>
      </c>
      <c r="AF269" s="155">
        <v>0.915620103951655</v>
      </c>
      <c r="AG269" s="173">
        <v>-0.0169965682071597</v>
      </c>
    </row>
    <row r="270" spans="1:33">
      <c r="A270" s="175" t="s">
        <v>210</v>
      </c>
      <c r="B270" s="195" t="s">
        <v>1792</v>
      </c>
      <c r="C270" s="195" t="s">
        <v>258</v>
      </c>
      <c r="D270" s="150">
        <v>4252</v>
      </c>
      <c r="E270" s="150">
        <v>4053</v>
      </c>
      <c r="F270" s="150">
        <v>3879</v>
      </c>
      <c r="G270" s="151">
        <v>4997</v>
      </c>
      <c r="H270" s="151">
        <v>4738</v>
      </c>
      <c r="I270" s="151">
        <v>4407</v>
      </c>
      <c r="J270" s="151">
        <v>3391</v>
      </c>
      <c r="K270" s="151">
        <v>3194</v>
      </c>
      <c r="L270" s="151">
        <v>3136</v>
      </c>
      <c r="M270" s="154">
        <v>0.949437381265527</v>
      </c>
      <c r="N270" s="153">
        <v>97455</v>
      </c>
      <c r="O270" s="172">
        <v>0.9</v>
      </c>
      <c r="P270" s="154">
        <v>0.953198494825964</v>
      </c>
      <c r="Q270" s="154">
        <v>0.948168901340804</v>
      </c>
      <c r="R270" s="154">
        <v>0.941905042760248</v>
      </c>
      <c r="S270" s="173">
        <v>0.00502959348515986</v>
      </c>
      <c r="T270" s="153">
        <v>102645</v>
      </c>
      <c r="U270" s="153">
        <v>93199</v>
      </c>
      <c r="V270" s="154">
        <v>0.907974085440109</v>
      </c>
      <c r="W270" s="154">
        <v>0.912276575729069</v>
      </c>
      <c r="X270" s="155">
        <v>0.881929157494497</v>
      </c>
      <c r="Y270" s="155">
        <v>0.924800943674432</v>
      </c>
      <c r="Z270" s="173">
        <v>0.030347418234572</v>
      </c>
      <c r="AA270" s="151">
        <v>27270</v>
      </c>
      <c r="AB270" s="151">
        <v>24661</v>
      </c>
      <c r="AC270" s="151">
        <v>29276</v>
      </c>
      <c r="AD270" s="151">
        <v>26395</v>
      </c>
      <c r="AE270" s="155">
        <v>0.904327099376604</v>
      </c>
      <c r="AF270" s="155">
        <v>0.90159174750649</v>
      </c>
      <c r="AG270" s="173">
        <v>0.00273535187011442</v>
      </c>
    </row>
    <row r="271" spans="1:33">
      <c r="A271" s="175" t="s">
        <v>210</v>
      </c>
      <c r="B271" s="195" t="s">
        <v>1796</v>
      </c>
      <c r="C271" s="195" t="s">
        <v>259</v>
      </c>
      <c r="D271" s="150">
        <v>6725</v>
      </c>
      <c r="E271" s="150">
        <v>6598</v>
      </c>
      <c r="F271" s="150">
        <v>6349</v>
      </c>
      <c r="G271" s="151">
        <v>8529</v>
      </c>
      <c r="H271" s="151">
        <v>7100</v>
      </c>
      <c r="I271" s="151">
        <v>8029</v>
      </c>
      <c r="J271" s="151">
        <v>3995</v>
      </c>
      <c r="K271" s="151">
        <v>3018</v>
      </c>
      <c r="L271" s="151">
        <v>3706</v>
      </c>
      <c r="M271" s="154">
        <v>0.969147147382004</v>
      </c>
      <c r="N271" s="153">
        <v>123920</v>
      </c>
      <c r="O271" s="172">
        <v>0.9</v>
      </c>
      <c r="P271" s="154">
        <v>0.981115241635688</v>
      </c>
      <c r="Q271" s="154">
        <v>0.832453980536991</v>
      </c>
      <c r="R271" s="154">
        <v>0.755444305381727</v>
      </c>
      <c r="S271" s="173">
        <v>0.148661261098696</v>
      </c>
      <c r="T271" s="153">
        <v>127865</v>
      </c>
      <c r="U271" s="153">
        <v>121199</v>
      </c>
      <c r="V271" s="154">
        <v>0.947866890861455</v>
      </c>
      <c r="W271" s="154">
        <v>0.944089219330855</v>
      </c>
      <c r="X271" s="155">
        <v>0.941376480243874</v>
      </c>
      <c r="Y271" s="155">
        <v>0.927659574468085</v>
      </c>
      <c r="Z271" s="173">
        <v>0.00271273908698111</v>
      </c>
      <c r="AA271" s="151">
        <v>40767</v>
      </c>
      <c r="AB271" s="151">
        <v>38388</v>
      </c>
      <c r="AC271" s="151">
        <v>35402</v>
      </c>
      <c r="AD271" s="151">
        <v>33849</v>
      </c>
      <c r="AE271" s="155">
        <v>0.941643976745897</v>
      </c>
      <c r="AF271" s="155">
        <v>0.956132421897068</v>
      </c>
      <c r="AG271" s="173">
        <v>-0.0144884451511705</v>
      </c>
    </row>
    <row r="272" spans="1:33">
      <c r="A272" s="175" t="s">
        <v>260</v>
      </c>
      <c r="B272" s="195" t="s">
        <v>1798</v>
      </c>
      <c r="C272" s="195" t="s">
        <v>262</v>
      </c>
      <c r="D272" s="150">
        <v>4493</v>
      </c>
      <c r="E272" s="150">
        <v>4403</v>
      </c>
      <c r="F272" s="150">
        <v>4194</v>
      </c>
      <c r="G272" s="151">
        <v>4921</v>
      </c>
      <c r="H272" s="151">
        <v>4695</v>
      </c>
      <c r="I272" s="151">
        <v>4345</v>
      </c>
      <c r="J272" s="151">
        <v>3522</v>
      </c>
      <c r="K272" s="151">
        <v>3466</v>
      </c>
      <c r="L272" s="151">
        <v>3264</v>
      </c>
      <c r="M272" s="154">
        <v>0.971188676273722</v>
      </c>
      <c r="N272" s="153">
        <v>98665</v>
      </c>
      <c r="O272" s="172">
        <v>0.9</v>
      </c>
      <c r="P272" s="154">
        <v>0.979968840418429</v>
      </c>
      <c r="Q272" s="154">
        <v>0.954074375127007</v>
      </c>
      <c r="R272" s="154">
        <v>0.984099943214083</v>
      </c>
      <c r="S272" s="173">
        <v>0.025894465291422</v>
      </c>
      <c r="T272" s="153">
        <v>101592</v>
      </c>
      <c r="U272" s="153">
        <v>91941</v>
      </c>
      <c r="V272" s="154">
        <v>0.905002362390739</v>
      </c>
      <c r="W272" s="154">
        <v>0.933452036501224</v>
      </c>
      <c r="X272" s="155">
        <v>0.882950619792725</v>
      </c>
      <c r="Y272" s="155">
        <v>0.926746166950596</v>
      </c>
      <c r="Z272" s="173">
        <v>0.0505014167084991</v>
      </c>
      <c r="AA272" s="151">
        <v>29075</v>
      </c>
      <c r="AB272" s="151">
        <v>26312</v>
      </c>
      <c r="AC272" s="151">
        <v>29861</v>
      </c>
      <c r="AD272" s="151">
        <v>27072</v>
      </c>
      <c r="AE272" s="155">
        <v>0.904969905417025</v>
      </c>
      <c r="AF272" s="155">
        <v>0.906600582699843</v>
      </c>
      <c r="AG272" s="173">
        <v>-0.00163067728281763</v>
      </c>
    </row>
    <row r="273" spans="1:33">
      <c r="A273" s="175" t="s">
        <v>260</v>
      </c>
      <c r="B273" s="195" t="s">
        <v>1798</v>
      </c>
      <c r="C273" s="195" t="s">
        <v>263</v>
      </c>
      <c r="D273" s="150">
        <v>3271</v>
      </c>
      <c r="E273" s="150">
        <v>3179</v>
      </c>
      <c r="F273" s="150">
        <v>3077</v>
      </c>
      <c r="G273" s="151">
        <v>3551</v>
      </c>
      <c r="H273" s="151">
        <v>3417</v>
      </c>
      <c r="I273" s="151">
        <v>3372</v>
      </c>
      <c r="J273" s="151">
        <v>2474</v>
      </c>
      <c r="K273" s="151">
        <v>2424</v>
      </c>
      <c r="L273" s="151">
        <v>2317</v>
      </c>
      <c r="M273" s="154">
        <v>0.956384297232937</v>
      </c>
      <c r="N273" s="153">
        <v>68677</v>
      </c>
      <c r="O273" s="172">
        <v>0.9</v>
      </c>
      <c r="P273" s="154">
        <v>0.971874044634668</v>
      </c>
      <c r="Q273" s="154">
        <v>0.962264150943396</v>
      </c>
      <c r="R273" s="154">
        <v>0.979789814066289</v>
      </c>
      <c r="S273" s="173">
        <v>0.00960989369127208</v>
      </c>
      <c r="T273" s="153">
        <v>71809</v>
      </c>
      <c r="U273" s="153">
        <v>67697</v>
      </c>
      <c r="V273" s="154">
        <v>0.94273698282945</v>
      </c>
      <c r="W273" s="154">
        <v>0.940690920207887</v>
      </c>
      <c r="X273" s="155">
        <v>0.94959166431991</v>
      </c>
      <c r="Y273" s="155">
        <v>0.936540016168149</v>
      </c>
      <c r="Z273" s="173">
        <v>-0.00890074411202246</v>
      </c>
      <c r="AA273" s="151">
        <v>20913</v>
      </c>
      <c r="AB273" s="151">
        <v>19639</v>
      </c>
      <c r="AC273" s="151">
        <v>21027</v>
      </c>
      <c r="AD273" s="151">
        <v>19622</v>
      </c>
      <c r="AE273" s="155">
        <v>0.939080954430259</v>
      </c>
      <c r="AF273" s="155">
        <v>0.933181148047748</v>
      </c>
      <c r="AG273" s="173">
        <v>0.00589980638251064</v>
      </c>
    </row>
    <row r="274" spans="1:33">
      <c r="A274" s="175" t="s">
        <v>260</v>
      </c>
      <c r="B274" s="195" t="s">
        <v>1798</v>
      </c>
      <c r="C274" s="195" t="s">
        <v>264</v>
      </c>
      <c r="D274" s="150">
        <v>6518</v>
      </c>
      <c r="E274" s="150">
        <v>6225</v>
      </c>
      <c r="F274" s="150">
        <v>6194</v>
      </c>
      <c r="G274" s="151">
        <v>7009</v>
      </c>
      <c r="H274" s="151">
        <v>6779</v>
      </c>
      <c r="I274" s="151">
        <v>6729</v>
      </c>
      <c r="J274" s="151">
        <v>4253</v>
      </c>
      <c r="K274" s="151">
        <v>4167</v>
      </c>
      <c r="L274" s="151">
        <v>4111</v>
      </c>
      <c r="M274" s="154">
        <v>0.956206329345274</v>
      </c>
      <c r="N274" s="153">
        <v>136028</v>
      </c>
      <c r="O274" s="172">
        <v>0.9</v>
      </c>
      <c r="P274" s="154">
        <v>0.955047560601411</v>
      </c>
      <c r="Q274" s="154">
        <v>0.967185047795691</v>
      </c>
      <c r="R274" s="154">
        <v>0.979778979543851</v>
      </c>
      <c r="S274" s="173">
        <v>-0.0121374871942798</v>
      </c>
      <c r="T274" s="153">
        <v>142258</v>
      </c>
      <c r="U274" s="153">
        <v>136357</v>
      </c>
      <c r="V274" s="154">
        <v>0.958519028806816</v>
      </c>
      <c r="W274" s="154">
        <v>0.950291500460264</v>
      </c>
      <c r="X274" s="155">
        <v>0.960051362533885</v>
      </c>
      <c r="Y274" s="155">
        <v>0.966611803432871</v>
      </c>
      <c r="Z274" s="173">
        <v>-0.00975986207362112</v>
      </c>
      <c r="AA274" s="151">
        <v>40855</v>
      </c>
      <c r="AB274" s="151">
        <v>39153</v>
      </c>
      <c r="AC274" s="151">
        <v>42691</v>
      </c>
      <c r="AD274" s="151">
        <v>40813</v>
      </c>
      <c r="AE274" s="155">
        <v>0.958340472402399</v>
      </c>
      <c r="AF274" s="155">
        <v>0.956009463352932</v>
      </c>
      <c r="AG274" s="173">
        <v>0.00233100904946715</v>
      </c>
    </row>
    <row r="275" spans="1:33">
      <c r="A275" s="175" t="s">
        <v>260</v>
      </c>
      <c r="B275" s="195" t="s">
        <v>1798</v>
      </c>
      <c r="C275" s="195" t="s">
        <v>265</v>
      </c>
      <c r="D275" s="150">
        <v>6440</v>
      </c>
      <c r="E275" s="150">
        <v>6106</v>
      </c>
      <c r="F275" s="150">
        <v>5988</v>
      </c>
      <c r="G275" s="151">
        <v>7392</v>
      </c>
      <c r="H275" s="151">
        <v>6987</v>
      </c>
      <c r="I275" s="151">
        <v>6912</v>
      </c>
      <c r="J275" s="151">
        <v>5224</v>
      </c>
      <c r="K275" s="151">
        <v>5060</v>
      </c>
      <c r="L275" s="151">
        <v>4901</v>
      </c>
      <c r="M275" s="154">
        <v>0.946850500135172</v>
      </c>
      <c r="N275" s="153">
        <v>140096</v>
      </c>
      <c r="O275" s="172">
        <v>0.9</v>
      </c>
      <c r="P275" s="154">
        <v>0.948136645962733</v>
      </c>
      <c r="Q275" s="154">
        <v>0.945211038961039</v>
      </c>
      <c r="R275" s="154">
        <v>0.968606431852986</v>
      </c>
      <c r="S275" s="173">
        <v>0.00292560700169398</v>
      </c>
      <c r="T275" s="153">
        <v>147960</v>
      </c>
      <c r="U275" s="153">
        <v>138885</v>
      </c>
      <c r="V275" s="154">
        <v>0.938665855636659</v>
      </c>
      <c r="W275" s="154">
        <v>0.929813664596273</v>
      </c>
      <c r="X275" s="155">
        <v>0.935064935064935</v>
      </c>
      <c r="Y275" s="155">
        <v>0.938169984686064</v>
      </c>
      <c r="Z275" s="173">
        <v>-0.00525127046866181</v>
      </c>
      <c r="AA275" s="151">
        <v>42431</v>
      </c>
      <c r="AB275" s="151">
        <v>39812</v>
      </c>
      <c r="AC275" s="151">
        <v>43345</v>
      </c>
      <c r="AD275" s="151">
        <v>40591</v>
      </c>
      <c r="AE275" s="155">
        <v>0.938276260281398</v>
      </c>
      <c r="AF275" s="155">
        <v>0.936463259891568</v>
      </c>
      <c r="AG275" s="173">
        <v>0.00181300038983034</v>
      </c>
    </row>
    <row r="276" spans="1:33">
      <c r="A276" s="175" t="s">
        <v>260</v>
      </c>
      <c r="B276" s="195" t="s">
        <v>1798</v>
      </c>
      <c r="C276" s="195" t="s">
        <v>266</v>
      </c>
      <c r="D276" s="150">
        <v>7907</v>
      </c>
      <c r="E276" s="150">
        <v>7696</v>
      </c>
      <c r="F276" s="150">
        <v>7613</v>
      </c>
      <c r="G276" s="151">
        <v>8862</v>
      </c>
      <c r="H276" s="151">
        <v>8658</v>
      </c>
      <c r="I276" s="151">
        <v>8542</v>
      </c>
      <c r="J276" s="151">
        <v>5522</v>
      </c>
      <c r="K276" s="151">
        <v>5344</v>
      </c>
      <c r="L276" s="151">
        <v>5333</v>
      </c>
      <c r="M276" s="154">
        <v>0.977176715861085</v>
      </c>
      <c r="N276" s="153">
        <v>178110</v>
      </c>
      <c r="O276" s="172">
        <v>0.9</v>
      </c>
      <c r="P276" s="154">
        <v>0.973314784368281</v>
      </c>
      <c r="Q276" s="154">
        <v>0.976980365605958</v>
      </c>
      <c r="R276" s="154">
        <v>0.967765302426657</v>
      </c>
      <c r="S276" s="173">
        <v>-0.0036655812376768</v>
      </c>
      <c r="T276" s="153">
        <v>182270</v>
      </c>
      <c r="U276" s="153">
        <v>175370</v>
      </c>
      <c r="V276" s="154">
        <v>0.962144071981127</v>
      </c>
      <c r="W276" s="154">
        <v>0.962817756418363</v>
      </c>
      <c r="X276" s="155">
        <v>0.963890769577973</v>
      </c>
      <c r="Y276" s="155">
        <v>0.965773270554147</v>
      </c>
      <c r="Z276" s="173">
        <v>-0.00107301315960995</v>
      </c>
      <c r="AA276" s="151">
        <v>51998</v>
      </c>
      <c r="AB276" s="151">
        <v>50201</v>
      </c>
      <c r="AC276" s="151">
        <v>54103</v>
      </c>
      <c r="AD276" s="151">
        <v>52172</v>
      </c>
      <c r="AE276" s="155">
        <v>0.965440978499173</v>
      </c>
      <c r="AF276" s="155">
        <v>0.964308818364971</v>
      </c>
      <c r="AG276" s="173">
        <v>0.00113216013420259</v>
      </c>
    </row>
    <row r="277" spans="1:33">
      <c r="A277" s="175" t="s">
        <v>260</v>
      </c>
      <c r="B277" s="195" t="s">
        <v>1798</v>
      </c>
      <c r="C277" s="195" t="s">
        <v>267</v>
      </c>
      <c r="D277" s="150">
        <v>5884</v>
      </c>
      <c r="E277" s="150">
        <v>5570</v>
      </c>
      <c r="F277" s="150">
        <v>5389</v>
      </c>
      <c r="G277" s="151">
        <v>6442</v>
      </c>
      <c r="H277" s="151">
        <v>6173</v>
      </c>
      <c r="I277" s="151">
        <v>6028</v>
      </c>
      <c r="J277" s="151">
        <v>4875</v>
      </c>
      <c r="K277" s="151">
        <v>4699</v>
      </c>
      <c r="L277" s="151">
        <v>4547</v>
      </c>
      <c r="M277" s="154">
        <v>0.937627897423414</v>
      </c>
      <c r="N277" s="153">
        <v>123254</v>
      </c>
      <c r="O277" s="172">
        <v>0.9</v>
      </c>
      <c r="P277" s="154">
        <v>0.946634942216179</v>
      </c>
      <c r="Q277" s="154">
        <v>0.9582427817448</v>
      </c>
      <c r="R277" s="154">
        <v>0.963897435897436</v>
      </c>
      <c r="S277" s="173">
        <v>-0.0116078395286202</v>
      </c>
      <c r="T277" s="153">
        <v>131453</v>
      </c>
      <c r="U277" s="153">
        <v>122334</v>
      </c>
      <c r="V277" s="154">
        <v>0.930629198268583</v>
      </c>
      <c r="W277" s="154">
        <v>0.915873555404487</v>
      </c>
      <c r="X277" s="155">
        <v>0.935734244023595</v>
      </c>
      <c r="Y277" s="155">
        <v>0.932717948717949</v>
      </c>
      <c r="Z277" s="173">
        <v>-0.0198606886191084</v>
      </c>
      <c r="AA277" s="151">
        <v>38267</v>
      </c>
      <c r="AB277" s="151">
        <v>35676</v>
      </c>
      <c r="AC277" s="151">
        <v>39307</v>
      </c>
      <c r="AD277" s="151">
        <v>36656</v>
      </c>
      <c r="AE277" s="155">
        <v>0.93229153056158</v>
      </c>
      <c r="AF277" s="155">
        <v>0.932556542091739</v>
      </c>
      <c r="AG277" s="173">
        <v>-0.000265011530159009</v>
      </c>
    </row>
    <row r="278" spans="1:33">
      <c r="A278" s="175" t="s">
        <v>260</v>
      </c>
      <c r="B278" s="195" t="s">
        <v>1798</v>
      </c>
      <c r="C278" s="195" t="s">
        <v>268</v>
      </c>
      <c r="D278" s="150">
        <v>9331</v>
      </c>
      <c r="E278" s="150">
        <v>9109</v>
      </c>
      <c r="F278" s="150">
        <v>8806</v>
      </c>
      <c r="G278" s="151">
        <v>11070</v>
      </c>
      <c r="H278" s="151">
        <v>10528</v>
      </c>
      <c r="I278" s="151">
        <v>10370</v>
      </c>
      <c r="J278" s="151">
        <v>6896</v>
      </c>
      <c r="K278" s="151">
        <v>6729</v>
      </c>
      <c r="L278" s="151">
        <v>6524</v>
      </c>
      <c r="M278" s="154">
        <v>0.952172549598325</v>
      </c>
      <c r="N278" s="153">
        <v>206471</v>
      </c>
      <c r="O278" s="172">
        <v>0.9</v>
      </c>
      <c r="P278" s="154">
        <v>0.976208337798735</v>
      </c>
      <c r="Q278" s="154">
        <v>0.95103884372177</v>
      </c>
      <c r="R278" s="154">
        <v>0.975783062645012</v>
      </c>
      <c r="S278" s="173">
        <v>0.0251694940769649</v>
      </c>
      <c r="T278" s="153">
        <v>216842</v>
      </c>
      <c r="U278" s="153">
        <v>202880</v>
      </c>
      <c r="V278" s="154">
        <v>0.93561210466607</v>
      </c>
      <c r="W278" s="154">
        <v>0.943735933983496</v>
      </c>
      <c r="X278" s="155">
        <v>0.93676603432701</v>
      </c>
      <c r="Y278" s="155">
        <v>0.946055684454756</v>
      </c>
      <c r="Z278" s="173">
        <v>0.00696989965648598</v>
      </c>
      <c r="AA278" s="151">
        <v>64130</v>
      </c>
      <c r="AB278" s="151">
        <v>60298</v>
      </c>
      <c r="AC278" s="151">
        <v>65782</v>
      </c>
      <c r="AD278" s="151">
        <v>61235</v>
      </c>
      <c r="AE278" s="155">
        <v>0.940246374551692</v>
      </c>
      <c r="AF278" s="155">
        <v>0.93087774771214</v>
      </c>
      <c r="AG278" s="173">
        <v>0.00936862683955186</v>
      </c>
    </row>
    <row r="279" spans="1:33">
      <c r="A279" s="175" t="s">
        <v>260</v>
      </c>
      <c r="B279" s="195" t="s">
        <v>1798</v>
      </c>
      <c r="C279" s="195" t="s">
        <v>269</v>
      </c>
      <c r="D279" s="150">
        <v>4977</v>
      </c>
      <c r="E279" s="150">
        <v>4798</v>
      </c>
      <c r="F279" s="150">
        <v>4579</v>
      </c>
      <c r="G279" s="151">
        <v>5984</v>
      </c>
      <c r="H279" s="151">
        <v>5552</v>
      </c>
      <c r="I279" s="151">
        <v>5466</v>
      </c>
      <c r="J279" s="151">
        <v>4058</v>
      </c>
      <c r="K279" s="151">
        <v>3951</v>
      </c>
      <c r="L279" s="151">
        <v>3753</v>
      </c>
      <c r="M279" s="154">
        <v>0.966219630020298</v>
      </c>
      <c r="N279" s="153">
        <v>109006</v>
      </c>
      <c r="O279" s="172">
        <v>0.9</v>
      </c>
      <c r="P279" s="154">
        <v>0.964034558971268</v>
      </c>
      <c r="Q279" s="154">
        <v>0.927807486631016</v>
      </c>
      <c r="R279" s="154">
        <v>0.973632331197634</v>
      </c>
      <c r="S279" s="173">
        <v>0.0362270723402518</v>
      </c>
      <c r="T279" s="153">
        <v>112817</v>
      </c>
      <c r="U279" s="153">
        <v>104381</v>
      </c>
      <c r="V279" s="154">
        <v>0.925224035384738</v>
      </c>
      <c r="W279" s="154">
        <v>0.920032147880249</v>
      </c>
      <c r="X279" s="155">
        <v>0.913435828877005</v>
      </c>
      <c r="Y279" s="155">
        <v>0.924839822572696</v>
      </c>
      <c r="Z279" s="173">
        <v>0.00659631900324376</v>
      </c>
      <c r="AA279" s="151">
        <v>32725</v>
      </c>
      <c r="AB279" s="151">
        <v>30194</v>
      </c>
      <c r="AC279" s="151">
        <v>32465</v>
      </c>
      <c r="AD279" s="151">
        <v>29999</v>
      </c>
      <c r="AE279" s="155">
        <v>0.922658517952636</v>
      </c>
      <c r="AF279" s="155">
        <v>0.924041275219467</v>
      </c>
      <c r="AG279" s="173">
        <v>-0.00138275726683146</v>
      </c>
    </row>
    <row r="280" spans="1:33">
      <c r="A280" s="175" t="s">
        <v>260</v>
      </c>
      <c r="B280" s="195" t="s">
        <v>1798</v>
      </c>
      <c r="C280" s="195" t="s">
        <v>270</v>
      </c>
      <c r="D280" s="150">
        <v>0</v>
      </c>
      <c r="E280" s="150">
        <v>0</v>
      </c>
      <c r="F280" s="150">
        <v>0</v>
      </c>
      <c r="G280" s="151">
        <v>0</v>
      </c>
      <c r="H280" s="151">
        <v>0</v>
      </c>
      <c r="I280" s="151">
        <v>0</v>
      </c>
      <c r="J280" s="151">
        <v>0</v>
      </c>
      <c r="K280" s="151">
        <v>0</v>
      </c>
      <c r="L280" s="151">
        <v>0</v>
      </c>
      <c r="M280" s="154">
        <v>0</v>
      </c>
      <c r="N280" s="153">
        <v>0</v>
      </c>
      <c r="O280" s="172">
        <v>0.9</v>
      </c>
      <c r="P280" s="154">
        <v>0</v>
      </c>
      <c r="Q280" s="154">
        <v>0</v>
      </c>
      <c r="R280" s="154">
        <v>0</v>
      </c>
      <c r="S280" s="173">
        <v>0</v>
      </c>
      <c r="T280" s="153">
        <v>0</v>
      </c>
      <c r="U280" s="153">
        <v>0</v>
      </c>
      <c r="V280" s="154">
        <v>0</v>
      </c>
      <c r="W280" s="154">
        <v>0</v>
      </c>
      <c r="X280" s="155">
        <v>0</v>
      </c>
      <c r="Y280" s="155">
        <v>0</v>
      </c>
      <c r="Z280" s="173">
        <v>0</v>
      </c>
      <c r="AA280" s="151">
        <v>0</v>
      </c>
      <c r="AB280" s="151">
        <v>0</v>
      </c>
      <c r="AC280" s="151">
        <v>0</v>
      </c>
      <c r="AD280" s="151">
        <v>0</v>
      </c>
      <c r="AE280" s="155">
        <v>0</v>
      </c>
      <c r="AF280" s="155">
        <v>0</v>
      </c>
      <c r="AG280" s="173">
        <v>0</v>
      </c>
    </row>
    <row r="281" spans="1:33">
      <c r="A281" s="175" t="s">
        <v>260</v>
      </c>
      <c r="B281" s="195" t="s">
        <v>1798</v>
      </c>
      <c r="C281" s="195" t="s">
        <v>271</v>
      </c>
      <c r="D281" s="150">
        <v>1262</v>
      </c>
      <c r="E281" s="150">
        <v>1219</v>
      </c>
      <c r="F281" s="150">
        <v>1160</v>
      </c>
      <c r="G281" s="151">
        <v>1437</v>
      </c>
      <c r="H281" s="151">
        <v>1412</v>
      </c>
      <c r="I281" s="151">
        <v>1351</v>
      </c>
      <c r="J281" s="151">
        <v>1104</v>
      </c>
      <c r="K281" s="151">
        <v>1097</v>
      </c>
      <c r="L281" s="151">
        <v>1051</v>
      </c>
      <c r="M281" s="154">
        <v>0.97734271051131</v>
      </c>
      <c r="N281" s="153">
        <v>25709</v>
      </c>
      <c r="O281" s="172">
        <v>0.9</v>
      </c>
      <c r="P281" s="154">
        <v>0.965927099841521</v>
      </c>
      <c r="Q281" s="154">
        <v>0.982602644398051</v>
      </c>
      <c r="R281" s="154">
        <v>0.993659420289855</v>
      </c>
      <c r="S281" s="173">
        <v>-0.0166755445565301</v>
      </c>
      <c r="T281" s="153">
        <v>26305</v>
      </c>
      <c r="U281" s="153">
        <v>24741</v>
      </c>
      <c r="V281" s="154">
        <v>0.940543622885383</v>
      </c>
      <c r="W281" s="154">
        <v>0.919175911251981</v>
      </c>
      <c r="X281" s="155">
        <v>0.940153096729297</v>
      </c>
      <c r="Y281" s="155">
        <v>0.951992753623188</v>
      </c>
      <c r="Z281" s="173">
        <v>-0.0209771854773162</v>
      </c>
      <c r="AA281" s="151">
        <v>8264</v>
      </c>
      <c r="AB281" s="151">
        <v>7751</v>
      </c>
      <c r="AC281" s="151">
        <v>7735</v>
      </c>
      <c r="AD281" s="151">
        <v>7309</v>
      </c>
      <c r="AE281" s="155">
        <v>0.937923523717328</v>
      </c>
      <c r="AF281" s="155">
        <v>0.944925662572721</v>
      </c>
      <c r="AG281" s="173">
        <v>-0.00700213885539325</v>
      </c>
    </row>
    <row r="282" spans="1:33">
      <c r="A282" s="175" t="s">
        <v>260</v>
      </c>
      <c r="B282" s="195" t="s">
        <v>1798</v>
      </c>
      <c r="C282" s="195" t="s">
        <v>272</v>
      </c>
      <c r="D282" s="150">
        <v>0</v>
      </c>
      <c r="E282" s="150">
        <v>0</v>
      </c>
      <c r="F282" s="150">
        <v>0</v>
      </c>
      <c r="G282" s="151">
        <v>0</v>
      </c>
      <c r="H282" s="151">
        <v>0</v>
      </c>
      <c r="I282" s="151">
        <v>0</v>
      </c>
      <c r="J282" s="151">
        <v>1</v>
      </c>
      <c r="K282" s="151">
        <v>0</v>
      </c>
      <c r="L282" s="151">
        <v>0</v>
      </c>
      <c r="M282" s="154">
        <v>0.0909090909090909</v>
      </c>
      <c r="N282" s="153">
        <v>2</v>
      </c>
      <c r="O282" s="172">
        <v>0.9</v>
      </c>
      <c r="P282" s="154">
        <v>0</v>
      </c>
      <c r="Q282" s="154">
        <v>0</v>
      </c>
      <c r="R282" s="154">
        <v>0</v>
      </c>
      <c r="S282" s="173">
        <v>0</v>
      </c>
      <c r="T282" s="153">
        <v>22</v>
      </c>
      <c r="U282" s="153">
        <v>18</v>
      </c>
      <c r="V282" s="154">
        <v>0.818181818181818</v>
      </c>
      <c r="W282" s="154">
        <v>0</v>
      </c>
      <c r="X282" s="155">
        <v>0</v>
      </c>
      <c r="Y282" s="155">
        <v>0</v>
      </c>
      <c r="Z282" s="173">
        <v>0</v>
      </c>
      <c r="AA282" s="151">
        <v>1</v>
      </c>
      <c r="AB282" s="151">
        <v>0</v>
      </c>
      <c r="AC282" s="151">
        <v>10</v>
      </c>
      <c r="AD282" s="151">
        <v>10</v>
      </c>
      <c r="AE282" s="155">
        <v>0</v>
      </c>
      <c r="AF282" s="155">
        <v>1</v>
      </c>
      <c r="AG282" s="173">
        <v>-1</v>
      </c>
    </row>
    <row r="283" spans="1:33">
      <c r="A283" s="175" t="s">
        <v>260</v>
      </c>
      <c r="B283" s="195" t="s">
        <v>1798</v>
      </c>
      <c r="C283" s="195" t="s">
        <v>273</v>
      </c>
      <c r="D283" s="150">
        <v>0</v>
      </c>
      <c r="E283" s="150">
        <v>0</v>
      </c>
      <c r="F283" s="150">
        <v>0</v>
      </c>
      <c r="G283" s="151">
        <v>0</v>
      </c>
      <c r="H283" s="151">
        <v>0</v>
      </c>
      <c r="I283" s="151">
        <v>0</v>
      </c>
      <c r="J283" s="151">
        <v>0</v>
      </c>
      <c r="K283" s="151">
        <v>0</v>
      </c>
      <c r="L283" s="151">
        <v>0</v>
      </c>
      <c r="M283" s="154">
        <v>0.5</v>
      </c>
      <c r="N283" s="153">
        <v>2</v>
      </c>
      <c r="O283" s="172">
        <v>0.9</v>
      </c>
      <c r="P283" s="154">
        <v>0</v>
      </c>
      <c r="Q283" s="154">
        <v>0</v>
      </c>
      <c r="R283" s="154">
        <v>0</v>
      </c>
      <c r="S283" s="173">
        <v>0</v>
      </c>
      <c r="T283" s="153">
        <v>4</v>
      </c>
      <c r="U283" s="153">
        <v>2</v>
      </c>
      <c r="V283" s="154">
        <v>0.5</v>
      </c>
      <c r="W283" s="154">
        <v>0</v>
      </c>
      <c r="X283" s="155">
        <v>0</v>
      </c>
      <c r="Y283" s="155">
        <v>0</v>
      </c>
      <c r="Z283" s="173">
        <v>0</v>
      </c>
      <c r="AA283" s="151">
        <v>2</v>
      </c>
      <c r="AB283" s="151">
        <v>0</v>
      </c>
      <c r="AC283" s="151">
        <v>1</v>
      </c>
      <c r="AD283" s="151">
        <v>1</v>
      </c>
      <c r="AE283" s="155">
        <v>0</v>
      </c>
      <c r="AF283" s="155">
        <v>1</v>
      </c>
      <c r="AG283" s="173">
        <v>-1</v>
      </c>
    </row>
    <row r="284" spans="1:33">
      <c r="A284" s="175" t="s">
        <v>260</v>
      </c>
      <c r="B284" s="195" t="s">
        <v>1798</v>
      </c>
      <c r="C284" s="195" t="s">
        <v>274</v>
      </c>
      <c r="D284" s="150">
        <v>5</v>
      </c>
      <c r="E284" s="150">
        <v>0</v>
      </c>
      <c r="F284" s="150">
        <v>5</v>
      </c>
      <c r="G284" s="151">
        <v>7</v>
      </c>
      <c r="H284" s="151">
        <v>0</v>
      </c>
      <c r="I284" s="151">
        <v>5</v>
      </c>
      <c r="J284" s="151">
        <v>7</v>
      </c>
      <c r="K284" s="151">
        <v>0</v>
      </c>
      <c r="L284" s="151">
        <v>6</v>
      </c>
      <c r="M284" s="154">
        <v>0</v>
      </c>
      <c r="N284" s="153">
        <v>0</v>
      </c>
      <c r="O284" s="172">
        <v>0.9</v>
      </c>
      <c r="P284" s="154">
        <v>0</v>
      </c>
      <c r="Q284" s="154">
        <v>0</v>
      </c>
      <c r="R284" s="154">
        <v>0</v>
      </c>
      <c r="S284" s="173">
        <v>0</v>
      </c>
      <c r="T284" s="153">
        <v>213</v>
      </c>
      <c r="U284" s="153">
        <v>193</v>
      </c>
      <c r="V284" s="154">
        <v>0.906103286384977</v>
      </c>
      <c r="W284" s="154">
        <v>1</v>
      </c>
      <c r="X284" s="155">
        <v>0.714285714285714</v>
      </c>
      <c r="Y284" s="155">
        <v>0.857142857142857</v>
      </c>
      <c r="Z284" s="173">
        <v>0.285714285714286</v>
      </c>
      <c r="AA284" s="151">
        <v>56</v>
      </c>
      <c r="AB284" s="151">
        <v>50</v>
      </c>
      <c r="AC284" s="151">
        <v>59</v>
      </c>
      <c r="AD284" s="151">
        <v>52</v>
      </c>
      <c r="AE284" s="155">
        <v>0.892857142857143</v>
      </c>
      <c r="AF284" s="155">
        <v>0.88135593220339</v>
      </c>
      <c r="AG284" s="173">
        <v>0.0115012106537531</v>
      </c>
    </row>
    <row r="285" spans="1:33">
      <c r="A285" s="175" t="s">
        <v>260</v>
      </c>
      <c r="B285" s="195" t="s">
        <v>1798</v>
      </c>
      <c r="C285" s="195" t="s">
        <v>275</v>
      </c>
      <c r="D285" s="150">
        <v>0</v>
      </c>
      <c r="E285" s="150">
        <v>0</v>
      </c>
      <c r="F285" s="150">
        <v>0</v>
      </c>
      <c r="G285" s="151">
        <v>0</v>
      </c>
      <c r="H285" s="151">
        <v>0</v>
      </c>
      <c r="I285" s="151">
        <v>0</v>
      </c>
      <c r="J285" s="151">
        <v>0</v>
      </c>
      <c r="K285" s="151">
        <v>0</v>
      </c>
      <c r="L285" s="151">
        <v>0</v>
      </c>
      <c r="M285" s="154">
        <v>1</v>
      </c>
      <c r="N285" s="153">
        <v>3</v>
      </c>
      <c r="O285" s="172">
        <v>0.9</v>
      </c>
      <c r="P285" s="154">
        <v>0</v>
      </c>
      <c r="Q285" s="154">
        <v>0</v>
      </c>
      <c r="R285" s="154">
        <v>0</v>
      </c>
      <c r="S285" s="173">
        <v>0</v>
      </c>
      <c r="T285" s="153">
        <v>3</v>
      </c>
      <c r="U285" s="153">
        <v>1</v>
      </c>
      <c r="V285" s="154">
        <v>0.333333333333333</v>
      </c>
      <c r="W285" s="154">
        <v>0</v>
      </c>
      <c r="X285" s="155">
        <v>0</v>
      </c>
      <c r="Y285" s="155">
        <v>0</v>
      </c>
      <c r="Z285" s="173">
        <v>0</v>
      </c>
      <c r="AA285" s="151">
        <v>1</v>
      </c>
      <c r="AB285" s="151">
        <v>0</v>
      </c>
      <c r="AC285" s="151">
        <v>1</v>
      </c>
      <c r="AD285" s="151">
        <v>0</v>
      </c>
      <c r="AE285" s="155">
        <v>0</v>
      </c>
      <c r="AF285" s="155">
        <v>0</v>
      </c>
      <c r="AG285" s="173">
        <v>0</v>
      </c>
    </row>
    <row r="286" spans="1:33">
      <c r="A286" s="175" t="s">
        <v>260</v>
      </c>
      <c r="B286" s="195" t="s">
        <v>1799</v>
      </c>
      <c r="C286" s="195" t="s">
        <v>276</v>
      </c>
      <c r="D286" s="150">
        <v>4199</v>
      </c>
      <c r="E286" s="150">
        <v>3889</v>
      </c>
      <c r="F286" s="150">
        <v>3869</v>
      </c>
      <c r="G286" s="151">
        <v>5012</v>
      </c>
      <c r="H286" s="151">
        <v>4489</v>
      </c>
      <c r="I286" s="151">
        <v>4670</v>
      </c>
      <c r="J286" s="151">
        <v>3710</v>
      </c>
      <c r="K286" s="151">
        <v>3523</v>
      </c>
      <c r="L286" s="151">
        <v>3476</v>
      </c>
      <c r="M286" s="154">
        <v>0.924758036304272</v>
      </c>
      <c r="N286" s="153">
        <v>95165</v>
      </c>
      <c r="O286" s="172">
        <v>0.9</v>
      </c>
      <c r="P286" s="154">
        <v>0.926172898309121</v>
      </c>
      <c r="Q286" s="154">
        <v>0.895650438946528</v>
      </c>
      <c r="R286" s="154">
        <v>0.949595687331536</v>
      </c>
      <c r="S286" s="173">
        <v>0.0305224593625929</v>
      </c>
      <c r="T286" s="153">
        <v>102908</v>
      </c>
      <c r="U286" s="153">
        <v>95797</v>
      </c>
      <c r="V286" s="154">
        <v>0.930899444163719</v>
      </c>
      <c r="W286" s="154">
        <v>0.921409859490355</v>
      </c>
      <c r="X286" s="155">
        <v>0.931763766959298</v>
      </c>
      <c r="Y286" s="155">
        <v>0.936927223719677</v>
      </c>
      <c r="Z286" s="173">
        <v>-0.0103539074689428</v>
      </c>
      <c r="AA286" s="151">
        <v>28619</v>
      </c>
      <c r="AB286" s="151">
        <v>26642</v>
      </c>
      <c r="AC286" s="151">
        <v>29133</v>
      </c>
      <c r="AD286" s="151">
        <v>27053</v>
      </c>
      <c r="AE286" s="155">
        <v>0.930920018169747</v>
      </c>
      <c r="AF286" s="155">
        <v>0.928603302097278</v>
      </c>
      <c r="AG286" s="173">
        <v>0.0023167160724693</v>
      </c>
    </row>
    <row r="287" spans="1:33">
      <c r="A287" s="175" t="s">
        <v>260</v>
      </c>
      <c r="B287" s="195" t="s">
        <v>1799</v>
      </c>
      <c r="C287" s="195" t="s">
        <v>277</v>
      </c>
      <c r="D287" s="150">
        <v>5794</v>
      </c>
      <c r="E287" s="150">
        <v>5657</v>
      </c>
      <c r="F287" s="150">
        <v>5314</v>
      </c>
      <c r="G287" s="151">
        <v>6600</v>
      </c>
      <c r="H287" s="151">
        <v>6276</v>
      </c>
      <c r="I287" s="151">
        <v>6142</v>
      </c>
      <c r="J287" s="151">
        <v>5242</v>
      </c>
      <c r="K287" s="151">
        <v>4733</v>
      </c>
      <c r="L287" s="151">
        <v>4688</v>
      </c>
      <c r="M287" s="154">
        <v>0.91273964969352</v>
      </c>
      <c r="N287" s="153">
        <v>121210</v>
      </c>
      <c r="O287" s="172">
        <v>0.9</v>
      </c>
      <c r="P287" s="154">
        <v>0.976354849844667</v>
      </c>
      <c r="Q287" s="154">
        <v>0.950909090909091</v>
      </c>
      <c r="R287" s="154">
        <v>0.902899656619611</v>
      </c>
      <c r="S287" s="173">
        <v>0.025445758935576</v>
      </c>
      <c r="T287" s="153">
        <v>132798</v>
      </c>
      <c r="U287" s="153">
        <v>120958</v>
      </c>
      <c r="V287" s="154">
        <v>0.910842030753475</v>
      </c>
      <c r="W287" s="154">
        <v>0.917155678287884</v>
      </c>
      <c r="X287" s="155">
        <v>0.930606060606061</v>
      </c>
      <c r="Y287" s="155">
        <v>0.8943151468905</v>
      </c>
      <c r="Z287" s="173">
        <v>-0.0134503823181766</v>
      </c>
      <c r="AA287" s="151">
        <v>38480</v>
      </c>
      <c r="AB287" s="151">
        <v>35196</v>
      </c>
      <c r="AC287" s="151">
        <v>38797</v>
      </c>
      <c r="AD287" s="151">
        <v>34976</v>
      </c>
      <c r="AE287" s="155">
        <v>0.914656964656965</v>
      </c>
      <c r="AF287" s="155">
        <v>0.901513003582751</v>
      </c>
      <c r="AG287" s="173">
        <v>0.0131439610742135</v>
      </c>
    </row>
    <row r="288" spans="1:33">
      <c r="A288" s="175" t="s">
        <v>260</v>
      </c>
      <c r="B288" s="195" t="s">
        <v>1799</v>
      </c>
      <c r="C288" s="195" t="s">
        <v>278</v>
      </c>
      <c r="D288" s="150">
        <v>4716</v>
      </c>
      <c r="E288" s="150">
        <v>4585</v>
      </c>
      <c r="F288" s="150">
        <v>4461</v>
      </c>
      <c r="G288" s="151">
        <v>5243</v>
      </c>
      <c r="H288" s="151">
        <v>4966</v>
      </c>
      <c r="I288" s="151">
        <v>4919</v>
      </c>
      <c r="J288" s="151">
        <v>4135</v>
      </c>
      <c r="K288" s="151">
        <v>4017</v>
      </c>
      <c r="L288" s="151">
        <v>3914</v>
      </c>
      <c r="M288" s="154">
        <v>0.954795816424865</v>
      </c>
      <c r="N288" s="153">
        <v>107996</v>
      </c>
      <c r="O288" s="172">
        <v>0.9</v>
      </c>
      <c r="P288" s="154">
        <v>0.972222222222222</v>
      </c>
      <c r="Q288" s="154">
        <v>0.947167652107572</v>
      </c>
      <c r="R288" s="154">
        <v>0.971463119709794</v>
      </c>
      <c r="S288" s="173">
        <v>0.0250545701146502</v>
      </c>
      <c r="T288" s="153">
        <v>113109</v>
      </c>
      <c r="U288" s="153">
        <v>106602</v>
      </c>
      <c r="V288" s="154">
        <v>0.942471421372305</v>
      </c>
      <c r="W288" s="154">
        <v>0.945928753180662</v>
      </c>
      <c r="X288" s="155">
        <v>0.938203318710662</v>
      </c>
      <c r="Y288" s="155">
        <v>0.946553808948005</v>
      </c>
      <c r="Z288" s="173">
        <v>0.00772543446999974</v>
      </c>
      <c r="AA288" s="151">
        <v>30468</v>
      </c>
      <c r="AB288" s="151">
        <v>28746</v>
      </c>
      <c r="AC288" s="151">
        <v>33089</v>
      </c>
      <c r="AD288" s="151">
        <v>31128</v>
      </c>
      <c r="AE288" s="155">
        <v>0.943481685703033</v>
      </c>
      <c r="AF288" s="155">
        <v>0.940735591888543</v>
      </c>
      <c r="AG288" s="173">
        <v>0.00274609381448965</v>
      </c>
    </row>
    <row r="289" spans="1:33">
      <c r="A289" s="175" t="s">
        <v>260</v>
      </c>
      <c r="B289" s="195" t="s">
        <v>1799</v>
      </c>
      <c r="C289" s="195" t="s">
        <v>279</v>
      </c>
      <c r="D289" s="150">
        <v>0</v>
      </c>
      <c r="E289" s="150">
        <v>0</v>
      </c>
      <c r="F289" s="150">
        <v>0</v>
      </c>
      <c r="G289" s="151">
        <v>1</v>
      </c>
      <c r="H289" s="151">
        <v>0</v>
      </c>
      <c r="I289" s="151">
        <v>1</v>
      </c>
      <c r="J289" s="151">
        <v>0</v>
      </c>
      <c r="K289" s="151">
        <v>0</v>
      </c>
      <c r="L289" s="151">
        <v>0</v>
      </c>
      <c r="M289" s="154">
        <v>0</v>
      </c>
      <c r="N289" s="153">
        <v>0</v>
      </c>
      <c r="O289" s="172">
        <v>0.9</v>
      </c>
      <c r="P289" s="154">
        <v>0</v>
      </c>
      <c r="Q289" s="154">
        <v>0</v>
      </c>
      <c r="R289" s="154">
        <v>0</v>
      </c>
      <c r="S289" s="173">
        <v>0</v>
      </c>
      <c r="T289" s="153">
        <v>5</v>
      </c>
      <c r="U289" s="153">
        <v>5</v>
      </c>
      <c r="V289" s="154">
        <v>1</v>
      </c>
      <c r="W289" s="154">
        <v>0</v>
      </c>
      <c r="X289" s="155">
        <v>1</v>
      </c>
      <c r="Y289" s="155">
        <v>0</v>
      </c>
      <c r="Z289" s="173">
        <v>-1</v>
      </c>
      <c r="AA289" s="151">
        <v>1</v>
      </c>
      <c r="AB289" s="151">
        <v>1</v>
      </c>
      <c r="AC289" s="151">
        <v>2</v>
      </c>
      <c r="AD289" s="151">
        <v>2</v>
      </c>
      <c r="AE289" s="155">
        <v>1</v>
      </c>
      <c r="AF289" s="155">
        <v>1</v>
      </c>
      <c r="AG289" s="173">
        <v>0</v>
      </c>
    </row>
    <row r="290" spans="1:33">
      <c r="A290" s="175" t="s">
        <v>260</v>
      </c>
      <c r="B290" s="195" t="s">
        <v>1799</v>
      </c>
      <c r="C290" s="195" t="s">
        <v>280</v>
      </c>
      <c r="D290" s="150">
        <v>0</v>
      </c>
      <c r="E290" s="150">
        <v>0</v>
      </c>
      <c r="F290" s="150">
        <v>0</v>
      </c>
      <c r="G290" s="151">
        <v>0</v>
      </c>
      <c r="H290" s="151">
        <v>0</v>
      </c>
      <c r="I290" s="151">
        <v>0</v>
      </c>
      <c r="J290" s="151">
        <v>0</v>
      </c>
      <c r="K290" s="151">
        <v>0</v>
      </c>
      <c r="L290" s="151">
        <v>0</v>
      </c>
      <c r="M290" s="154">
        <v>0</v>
      </c>
      <c r="N290" s="153">
        <v>0</v>
      </c>
      <c r="O290" s="172">
        <v>0.9</v>
      </c>
      <c r="P290" s="154">
        <v>0</v>
      </c>
      <c r="Q290" s="154">
        <v>0</v>
      </c>
      <c r="R290" s="154">
        <v>0</v>
      </c>
      <c r="S290" s="173">
        <v>0</v>
      </c>
      <c r="T290" s="153">
        <v>0</v>
      </c>
      <c r="U290" s="153">
        <v>0</v>
      </c>
      <c r="V290" s="154">
        <v>0</v>
      </c>
      <c r="W290" s="154">
        <v>0</v>
      </c>
      <c r="X290" s="155">
        <v>0</v>
      </c>
      <c r="Y290" s="155">
        <v>0</v>
      </c>
      <c r="Z290" s="173">
        <v>0</v>
      </c>
      <c r="AA290" s="151">
        <v>0</v>
      </c>
      <c r="AB290" s="151">
        <v>0</v>
      </c>
      <c r="AC290" s="151">
        <v>0</v>
      </c>
      <c r="AD290" s="151">
        <v>0</v>
      </c>
      <c r="AE290" s="155">
        <v>0</v>
      </c>
      <c r="AF290" s="155">
        <v>0</v>
      </c>
      <c r="AG290" s="173">
        <v>0</v>
      </c>
    </row>
    <row r="291" spans="1:33">
      <c r="A291" s="175" t="s">
        <v>260</v>
      </c>
      <c r="B291" s="195" t="s">
        <v>1799</v>
      </c>
      <c r="C291" s="195" t="s">
        <v>281</v>
      </c>
      <c r="D291" s="150">
        <v>2143</v>
      </c>
      <c r="E291" s="150">
        <v>1995</v>
      </c>
      <c r="F291" s="150">
        <v>1967</v>
      </c>
      <c r="G291" s="151">
        <v>2307</v>
      </c>
      <c r="H291" s="151">
        <v>2192</v>
      </c>
      <c r="I291" s="151">
        <v>2172</v>
      </c>
      <c r="J291" s="151">
        <v>1879</v>
      </c>
      <c r="K291" s="151">
        <v>1787</v>
      </c>
      <c r="L291" s="151">
        <v>1767</v>
      </c>
      <c r="M291" s="154">
        <v>0.953207661246788</v>
      </c>
      <c r="N291" s="153">
        <v>44144</v>
      </c>
      <c r="O291" s="172">
        <v>0.9</v>
      </c>
      <c r="P291" s="154">
        <v>0.930937937470835</v>
      </c>
      <c r="Q291" s="154">
        <v>0.950151712180321</v>
      </c>
      <c r="R291" s="154">
        <v>0.951037786056413</v>
      </c>
      <c r="S291" s="173">
        <v>-0.0192137747094855</v>
      </c>
      <c r="T291" s="153">
        <v>46311</v>
      </c>
      <c r="U291" s="153">
        <v>43554</v>
      </c>
      <c r="V291" s="154">
        <v>0.940467707456112</v>
      </c>
      <c r="W291" s="154">
        <v>0.91787214185721</v>
      </c>
      <c r="X291" s="155">
        <v>0.94148244473342</v>
      </c>
      <c r="Y291" s="155">
        <v>0.940393826503459</v>
      </c>
      <c r="Z291" s="173">
        <v>-0.0236103028762105</v>
      </c>
      <c r="AA291" s="151">
        <v>13999</v>
      </c>
      <c r="AB291" s="151">
        <v>12978</v>
      </c>
      <c r="AC291" s="151">
        <v>13966</v>
      </c>
      <c r="AD291" s="151">
        <v>13167</v>
      </c>
      <c r="AE291" s="155">
        <v>0.927066219015644</v>
      </c>
      <c r="AF291" s="155">
        <v>0.94278963196334</v>
      </c>
      <c r="AG291" s="173">
        <v>-0.0157234129476955</v>
      </c>
    </row>
    <row r="292" spans="1:33">
      <c r="A292" s="175" t="s">
        <v>260</v>
      </c>
      <c r="B292" s="195" t="s">
        <v>1799</v>
      </c>
      <c r="C292" s="195" t="s">
        <v>282</v>
      </c>
      <c r="D292" s="150">
        <v>2367</v>
      </c>
      <c r="E292" s="150">
        <v>2230</v>
      </c>
      <c r="F292" s="150">
        <v>2136</v>
      </c>
      <c r="G292" s="151">
        <v>2697</v>
      </c>
      <c r="H292" s="151">
        <v>2630</v>
      </c>
      <c r="I292" s="151">
        <v>2541</v>
      </c>
      <c r="J292" s="151">
        <v>2119</v>
      </c>
      <c r="K292" s="151">
        <v>2044</v>
      </c>
      <c r="L292" s="151">
        <v>1990</v>
      </c>
      <c r="M292" s="154">
        <v>0.968013374198941</v>
      </c>
      <c r="N292" s="153">
        <v>52113</v>
      </c>
      <c r="O292" s="172">
        <v>0.9</v>
      </c>
      <c r="P292" s="154">
        <v>0.942120828052387</v>
      </c>
      <c r="Q292" s="154">
        <v>0.975157582499073</v>
      </c>
      <c r="R292" s="154">
        <v>0.964605946201038</v>
      </c>
      <c r="S292" s="173">
        <v>-0.0330367544466861</v>
      </c>
      <c r="T292" s="153">
        <v>53835</v>
      </c>
      <c r="U292" s="153">
        <v>50249</v>
      </c>
      <c r="V292" s="154">
        <v>0.933389059162255</v>
      </c>
      <c r="W292" s="154">
        <v>0.902408111533587</v>
      </c>
      <c r="X292" s="155">
        <v>0.942157953281424</v>
      </c>
      <c r="Y292" s="155">
        <v>0.939122227465786</v>
      </c>
      <c r="Z292" s="173">
        <v>-0.039749841747837</v>
      </c>
      <c r="AA292" s="151">
        <v>15639</v>
      </c>
      <c r="AB292" s="151">
        <v>14642</v>
      </c>
      <c r="AC292" s="151">
        <v>15530</v>
      </c>
      <c r="AD292" s="151">
        <v>14470</v>
      </c>
      <c r="AE292" s="155">
        <v>0.936249120787774</v>
      </c>
      <c r="AF292" s="155">
        <v>0.931745009658725</v>
      </c>
      <c r="AG292" s="173">
        <v>0.00450411112904903</v>
      </c>
    </row>
    <row r="293" spans="1:33">
      <c r="A293" s="175" t="s">
        <v>260</v>
      </c>
      <c r="B293" s="195" t="s">
        <v>1799</v>
      </c>
      <c r="C293" s="195" t="s">
        <v>283</v>
      </c>
      <c r="D293" s="150">
        <v>174</v>
      </c>
      <c r="E293" s="150">
        <v>156</v>
      </c>
      <c r="F293" s="150">
        <v>153</v>
      </c>
      <c r="G293" s="151">
        <v>111</v>
      </c>
      <c r="H293" s="151">
        <v>110</v>
      </c>
      <c r="I293" s="151">
        <v>106</v>
      </c>
      <c r="J293" s="151">
        <v>135</v>
      </c>
      <c r="K293" s="151">
        <v>134</v>
      </c>
      <c r="L293" s="151">
        <v>134</v>
      </c>
      <c r="M293" s="154">
        <v>0.979066022544283</v>
      </c>
      <c r="N293" s="153">
        <v>1824</v>
      </c>
      <c r="O293" s="172">
        <v>0.9</v>
      </c>
      <c r="P293" s="154">
        <v>0.896551724137931</v>
      </c>
      <c r="Q293" s="154">
        <v>0.990990990990991</v>
      </c>
      <c r="R293" s="154">
        <v>0.992592592592593</v>
      </c>
      <c r="S293" s="173">
        <v>-0.0944392668530599</v>
      </c>
      <c r="T293" s="153">
        <v>1863</v>
      </c>
      <c r="U293" s="153">
        <v>1828</v>
      </c>
      <c r="V293" s="154">
        <v>0.981213097155126</v>
      </c>
      <c r="W293" s="154">
        <v>0.879310344827586</v>
      </c>
      <c r="X293" s="155">
        <v>0.954954954954955</v>
      </c>
      <c r="Y293" s="155">
        <v>0.992592592592593</v>
      </c>
      <c r="Z293" s="173">
        <v>-0.0756446101273688</v>
      </c>
      <c r="AA293" s="151">
        <v>947</v>
      </c>
      <c r="AB293" s="151">
        <v>915</v>
      </c>
      <c r="AC293" s="151">
        <v>658</v>
      </c>
      <c r="AD293" s="151">
        <v>657</v>
      </c>
      <c r="AE293" s="155">
        <v>0.966209081309398</v>
      </c>
      <c r="AF293" s="155">
        <v>0.998480243161094</v>
      </c>
      <c r="AG293" s="173">
        <v>-0.0322711618516961</v>
      </c>
    </row>
    <row r="294" spans="1:33">
      <c r="A294" s="175" t="s">
        <v>260</v>
      </c>
      <c r="B294" s="195" t="s">
        <v>1799</v>
      </c>
      <c r="C294" s="195" t="s">
        <v>284</v>
      </c>
      <c r="D294" s="150">
        <v>0</v>
      </c>
      <c r="E294" s="150">
        <v>0</v>
      </c>
      <c r="F294" s="150">
        <v>0</v>
      </c>
      <c r="G294" s="151">
        <v>1</v>
      </c>
      <c r="H294" s="151">
        <v>0</v>
      </c>
      <c r="I294" s="151">
        <v>1</v>
      </c>
      <c r="J294" s="151">
        <v>0</v>
      </c>
      <c r="K294" s="151">
        <v>0</v>
      </c>
      <c r="L294" s="151">
        <v>0</v>
      </c>
      <c r="M294" s="154">
        <v>0</v>
      </c>
      <c r="N294" s="153">
        <v>0</v>
      </c>
      <c r="O294" s="172">
        <v>0.9</v>
      </c>
      <c r="P294" s="154">
        <v>0</v>
      </c>
      <c r="Q294" s="154">
        <v>0</v>
      </c>
      <c r="R294" s="154">
        <v>0</v>
      </c>
      <c r="S294" s="173">
        <v>0</v>
      </c>
      <c r="T294" s="153">
        <v>1</v>
      </c>
      <c r="U294" s="153">
        <v>1</v>
      </c>
      <c r="V294" s="154">
        <v>1</v>
      </c>
      <c r="W294" s="154">
        <v>0</v>
      </c>
      <c r="X294" s="155">
        <v>1</v>
      </c>
      <c r="Y294" s="155">
        <v>0</v>
      </c>
      <c r="Z294" s="173">
        <v>-1</v>
      </c>
      <c r="AA294" s="151">
        <v>1</v>
      </c>
      <c r="AB294" s="151">
        <v>1</v>
      </c>
      <c r="AC294" s="151">
        <v>0</v>
      </c>
      <c r="AD294" s="151">
        <v>0</v>
      </c>
      <c r="AE294" s="155">
        <v>1</v>
      </c>
      <c r="AF294" s="155">
        <v>0</v>
      </c>
      <c r="AG294" s="173">
        <v>1</v>
      </c>
    </row>
    <row r="295" spans="1:33">
      <c r="A295" s="175" t="s">
        <v>260</v>
      </c>
      <c r="B295" s="195" t="s">
        <v>1799</v>
      </c>
      <c r="C295" s="195" t="s">
        <v>285</v>
      </c>
      <c r="D295" s="150">
        <v>6</v>
      </c>
      <c r="E295" s="150">
        <v>6</v>
      </c>
      <c r="F295" s="150">
        <v>2</v>
      </c>
      <c r="G295" s="151">
        <v>2</v>
      </c>
      <c r="H295" s="151">
        <v>2</v>
      </c>
      <c r="I295" s="151">
        <v>1</v>
      </c>
      <c r="J295" s="151">
        <v>4</v>
      </c>
      <c r="K295" s="151">
        <v>3</v>
      </c>
      <c r="L295" s="151">
        <v>3</v>
      </c>
      <c r="M295" s="154">
        <v>0.720930232558139</v>
      </c>
      <c r="N295" s="153">
        <v>62</v>
      </c>
      <c r="O295" s="172">
        <v>0.9</v>
      </c>
      <c r="P295" s="154">
        <v>1</v>
      </c>
      <c r="Q295" s="154">
        <v>1</v>
      </c>
      <c r="R295" s="154">
        <v>0.75</v>
      </c>
      <c r="S295" s="173">
        <v>0</v>
      </c>
      <c r="T295" s="153">
        <v>86</v>
      </c>
      <c r="U295" s="153">
        <v>65</v>
      </c>
      <c r="V295" s="154">
        <v>0.755813953488372</v>
      </c>
      <c r="W295" s="154">
        <v>0.333333333333333</v>
      </c>
      <c r="X295" s="155">
        <v>0.5</v>
      </c>
      <c r="Y295" s="155">
        <v>0.75</v>
      </c>
      <c r="Z295" s="173">
        <v>-0.166666666666667</v>
      </c>
      <c r="AA295" s="151">
        <v>25</v>
      </c>
      <c r="AB295" s="151">
        <v>14</v>
      </c>
      <c r="AC295" s="151">
        <v>28</v>
      </c>
      <c r="AD295" s="151">
        <v>27</v>
      </c>
      <c r="AE295" s="155">
        <v>0.56</v>
      </c>
      <c r="AF295" s="155">
        <v>0.964285714285714</v>
      </c>
      <c r="AG295" s="173">
        <v>-0.404285714285714</v>
      </c>
    </row>
    <row r="296" spans="1:33">
      <c r="A296" s="175" t="s">
        <v>260</v>
      </c>
      <c r="B296" s="195" t="s">
        <v>1799</v>
      </c>
      <c r="C296" s="195" t="s">
        <v>286</v>
      </c>
      <c r="D296" s="150">
        <v>0</v>
      </c>
      <c r="E296" s="150">
        <v>0</v>
      </c>
      <c r="F296" s="150">
        <v>0</v>
      </c>
      <c r="G296" s="151">
        <v>0</v>
      </c>
      <c r="H296" s="151">
        <v>0</v>
      </c>
      <c r="I296" s="151">
        <v>0</v>
      </c>
      <c r="J296" s="151">
        <v>0</v>
      </c>
      <c r="K296" s="151">
        <v>0</v>
      </c>
      <c r="L296" s="151">
        <v>0</v>
      </c>
      <c r="M296" s="154">
        <v>0</v>
      </c>
      <c r="N296" s="153">
        <v>0</v>
      </c>
      <c r="O296" s="172">
        <v>0.9</v>
      </c>
      <c r="P296" s="154">
        <v>0</v>
      </c>
      <c r="Q296" s="154">
        <v>0</v>
      </c>
      <c r="R296" s="154">
        <v>0</v>
      </c>
      <c r="S296" s="173">
        <v>0</v>
      </c>
      <c r="T296" s="153">
        <v>0</v>
      </c>
      <c r="U296" s="153">
        <v>0</v>
      </c>
      <c r="V296" s="154">
        <v>0</v>
      </c>
      <c r="W296" s="154">
        <v>0</v>
      </c>
      <c r="X296" s="155">
        <v>0</v>
      </c>
      <c r="Y296" s="155">
        <v>0</v>
      </c>
      <c r="Z296" s="173">
        <v>0</v>
      </c>
      <c r="AA296" s="151">
        <v>0</v>
      </c>
      <c r="AB296" s="151">
        <v>0</v>
      </c>
      <c r="AC296" s="151">
        <v>0</v>
      </c>
      <c r="AD296" s="151">
        <v>0</v>
      </c>
      <c r="AE296" s="155">
        <v>0</v>
      </c>
      <c r="AF296" s="155">
        <v>0</v>
      </c>
      <c r="AG296" s="173">
        <v>0</v>
      </c>
    </row>
    <row r="297" spans="1:33">
      <c r="A297" s="175" t="s">
        <v>260</v>
      </c>
      <c r="B297" s="195" t="s">
        <v>1799</v>
      </c>
      <c r="C297" s="195" t="s">
        <v>287</v>
      </c>
      <c r="D297" s="150">
        <v>0</v>
      </c>
      <c r="E297" s="150">
        <v>0</v>
      </c>
      <c r="F297" s="150">
        <v>0</v>
      </c>
      <c r="G297" s="151">
        <v>0</v>
      </c>
      <c r="H297" s="151">
        <v>0</v>
      </c>
      <c r="I297" s="151">
        <v>0</v>
      </c>
      <c r="J297" s="151">
        <v>0</v>
      </c>
      <c r="K297" s="151">
        <v>0</v>
      </c>
      <c r="L297" s="151">
        <v>0</v>
      </c>
      <c r="M297" s="154">
        <v>0</v>
      </c>
      <c r="N297" s="153">
        <v>0</v>
      </c>
      <c r="O297" s="172">
        <v>0.9</v>
      </c>
      <c r="P297" s="154">
        <v>0</v>
      </c>
      <c r="Q297" s="154">
        <v>0</v>
      </c>
      <c r="R297" s="154">
        <v>0</v>
      </c>
      <c r="S297" s="173">
        <v>0</v>
      </c>
      <c r="T297" s="153">
        <v>0</v>
      </c>
      <c r="U297" s="153">
        <v>0</v>
      </c>
      <c r="V297" s="154">
        <v>0</v>
      </c>
      <c r="W297" s="154">
        <v>0</v>
      </c>
      <c r="X297" s="155">
        <v>0</v>
      </c>
      <c r="Y297" s="155">
        <v>0</v>
      </c>
      <c r="Z297" s="173">
        <v>0</v>
      </c>
      <c r="AA297" s="151">
        <v>0</v>
      </c>
      <c r="AB297" s="151">
        <v>0</v>
      </c>
      <c r="AC297" s="151">
        <v>0</v>
      </c>
      <c r="AD297" s="151">
        <v>0</v>
      </c>
      <c r="AE297" s="155">
        <v>0</v>
      </c>
      <c r="AF297" s="155">
        <v>0</v>
      </c>
      <c r="AG297" s="173">
        <v>0</v>
      </c>
    </row>
    <row r="298" spans="1:33">
      <c r="A298" s="175" t="s">
        <v>260</v>
      </c>
      <c r="B298" s="195" t="s">
        <v>1799</v>
      </c>
      <c r="C298" s="195" t="s">
        <v>288</v>
      </c>
      <c r="D298" s="150">
        <v>0</v>
      </c>
      <c r="E298" s="150">
        <v>0</v>
      </c>
      <c r="F298" s="150">
        <v>0</v>
      </c>
      <c r="G298" s="151">
        <v>0</v>
      </c>
      <c r="H298" s="151">
        <v>0</v>
      </c>
      <c r="I298" s="151">
        <v>0</v>
      </c>
      <c r="J298" s="151">
        <v>2</v>
      </c>
      <c r="K298" s="151">
        <v>1</v>
      </c>
      <c r="L298" s="151">
        <v>2</v>
      </c>
      <c r="M298" s="154">
        <v>0.0975609756097561</v>
      </c>
      <c r="N298" s="153">
        <v>4</v>
      </c>
      <c r="O298" s="172">
        <v>0.9</v>
      </c>
      <c r="P298" s="154">
        <v>0</v>
      </c>
      <c r="Q298" s="154">
        <v>0</v>
      </c>
      <c r="R298" s="154">
        <v>0.5</v>
      </c>
      <c r="S298" s="173">
        <v>0</v>
      </c>
      <c r="T298" s="153">
        <v>41</v>
      </c>
      <c r="U298" s="153">
        <v>35</v>
      </c>
      <c r="V298" s="154">
        <v>0.853658536585366</v>
      </c>
      <c r="W298" s="154">
        <v>0</v>
      </c>
      <c r="X298" s="155">
        <v>0</v>
      </c>
      <c r="Y298" s="155">
        <v>1</v>
      </c>
      <c r="Z298" s="173">
        <v>0</v>
      </c>
      <c r="AA298" s="151">
        <v>5</v>
      </c>
      <c r="AB298" s="151">
        <v>5</v>
      </c>
      <c r="AC298" s="151">
        <v>1</v>
      </c>
      <c r="AD298" s="151">
        <v>0</v>
      </c>
      <c r="AE298" s="155">
        <v>1</v>
      </c>
      <c r="AF298" s="155">
        <v>0</v>
      </c>
      <c r="AG298" s="173">
        <v>1</v>
      </c>
    </row>
    <row r="299" spans="1:33">
      <c r="A299" s="175" t="s">
        <v>260</v>
      </c>
      <c r="B299" s="195" t="s">
        <v>1799</v>
      </c>
      <c r="C299" s="195" t="s">
        <v>289</v>
      </c>
      <c r="D299" s="150">
        <v>6</v>
      </c>
      <c r="E299" s="150">
        <v>4</v>
      </c>
      <c r="F299" s="150">
        <v>2</v>
      </c>
      <c r="G299" s="151">
        <v>2</v>
      </c>
      <c r="H299" s="151">
        <v>2</v>
      </c>
      <c r="I299" s="151">
        <v>1</v>
      </c>
      <c r="J299" s="151">
        <v>3</v>
      </c>
      <c r="K299" s="151">
        <v>2</v>
      </c>
      <c r="L299" s="151">
        <v>1</v>
      </c>
      <c r="M299" s="154">
        <v>0.67741935483871</v>
      </c>
      <c r="N299" s="153">
        <v>42</v>
      </c>
      <c r="O299" s="172">
        <v>0.9</v>
      </c>
      <c r="P299" s="154">
        <v>0.666666666666667</v>
      </c>
      <c r="Q299" s="154">
        <v>1</v>
      </c>
      <c r="R299" s="154">
        <v>0.666666666666667</v>
      </c>
      <c r="S299" s="173">
        <v>-0.333333333333333</v>
      </c>
      <c r="T299" s="153">
        <v>62</v>
      </c>
      <c r="U299" s="153">
        <v>41</v>
      </c>
      <c r="V299" s="154">
        <v>0.661290322580645</v>
      </c>
      <c r="W299" s="154">
        <v>0.333333333333333</v>
      </c>
      <c r="X299" s="155">
        <v>0.5</v>
      </c>
      <c r="Y299" s="155">
        <v>0.333333333333333</v>
      </c>
      <c r="Z299" s="173">
        <v>-0.166666666666667</v>
      </c>
      <c r="AA299" s="151">
        <v>23</v>
      </c>
      <c r="AB299" s="151">
        <v>9</v>
      </c>
      <c r="AC299" s="151">
        <v>18</v>
      </c>
      <c r="AD299" s="151">
        <v>16</v>
      </c>
      <c r="AE299" s="155">
        <v>0.391304347826087</v>
      </c>
      <c r="AF299" s="155">
        <v>0.888888888888889</v>
      </c>
      <c r="AG299" s="173">
        <v>-0.497584541062802</v>
      </c>
    </row>
    <row r="300" spans="1:33">
      <c r="A300" s="175" t="s">
        <v>260</v>
      </c>
      <c r="B300" s="195" t="s">
        <v>1799</v>
      </c>
      <c r="C300" s="195" t="s">
        <v>290</v>
      </c>
      <c r="D300" s="150">
        <v>0</v>
      </c>
      <c r="E300" s="150">
        <v>0</v>
      </c>
      <c r="F300" s="150">
        <v>0</v>
      </c>
      <c r="G300" s="151">
        <v>0</v>
      </c>
      <c r="H300" s="151">
        <v>0</v>
      </c>
      <c r="I300" s="151">
        <v>0</v>
      </c>
      <c r="J300" s="151">
        <v>0</v>
      </c>
      <c r="K300" s="151">
        <v>0</v>
      </c>
      <c r="L300" s="151">
        <v>0</v>
      </c>
      <c r="M300" s="154">
        <v>0</v>
      </c>
      <c r="N300" s="153">
        <v>0</v>
      </c>
      <c r="O300" s="172">
        <v>0.9</v>
      </c>
      <c r="P300" s="154">
        <v>0</v>
      </c>
      <c r="Q300" s="154">
        <v>0</v>
      </c>
      <c r="R300" s="154">
        <v>0</v>
      </c>
      <c r="S300" s="173">
        <v>0</v>
      </c>
      <c r="T300" s="153">
        <v>0</v>
      </c>
      <c r="U300" s="153">
        <v>0</v>
      </c>
      <c r="V300" s="154">
        <v>0</v>
      </c>
      <c r="W300" s="154">
        <v>0</v>
      </c>
      <c r="X300" s="155">
        <v>0</v>
      </c>
      <c r="Y300" s="155">
        <v>0</v>
      </c>
      <c r="Z300" s="173">
        <v>0</v>
      </c>
      <c r="AA300" s="151">
        <v>0</v>
      </c>
      <c r="AB300" s="151">
        <v>0</v>
      </c>
      <c r="AC300" s="151">
        <v>0</v>
      </c>
      <c r="AD300" s="151">
        <v>0</v>
      </c>
      <c r="AE300" s="155">
        <v>0</v>
      </c>
      <c r="AF300" s="155">
        <v>0</v>
      </c>
      <c r="AG300" s="173">
        <v>0</v>
      </c>
    </row>
    <row r="301" spans="1:33">
      <c r="A301" s="175" t="s">
        <v>260</v>
      </c>
      <c r="B301" s="195" t="s">
        <v>1799</v>
      </c>
      <c r="C301" s="195" t="s">
        <v>291</v>
      </c>
      <c r="D301" s="150">
        <v>5196</v>
      </c>
      <c r="E301" s="150">
        <v>5068</v>
      </c>
      <c r="F301" s="150">
        <v>4862</v>
      </c>
      <c r="G301" s="151">
        <v>5853</v>
      </c>
      <c r="H301" s="151">
        <v>5718</v>
      </c>
      <c r="I301" s="151">
        <v>5460</v>
      </c>
      <c r="J301" s="151">
        <v>4339</v>
      </c>
      <c r="K301" s="151">
        <v>4206</v>
      </c>
      <c r="L301" s="151">
        <v>4049</v>
      </c>
      <c r="M301" s="154">
        <v>0.974858062947091</v>
      </c>
      <c r="N301" s="153">
        <v>116245</v>
      </c>
      <c r="O301" s="172">
        <v>0.9</v>
      </c>
      <c r="P301" s="154">
        <v>0.975365665896844</v>
      </c>
      <c r="Q301" s="154">
        <v>0.976934905176832</v>
      </c>
      <c r="R301" s="154">
        <v>0.96934777598525</v>
      </c>
      <c r="S301" s="173">
        <v>-0.00156923927998864</v>
      </c>
      <c r="T301" s="153">
        <v>119243</v>
      </c>
      <c r="U301" s="153">
        <v>111989</v>
      </c>
      <c r="V301" s="154">
        <v>0.939166240366311</v>
      </c>
      <c r="W301" s="154">
        <v>0.935719784449577</v>
      </c>
      <c r="X301" s="155">
        <v>0.932854946181445</v>
      </c>
      <c r="Y301" s="155">
        <v>0.933164323576861</v>
      </c>
      <c r="Z301" s="173">
        <v>0.00286483826813122</v>
      </c>
      <c r="AA301" s="151">
        <v>34779</v>
      </c>
      <c r="AB301" s="151">
        <v>32581</v>
      </c>
      <c r="AC301" s="151">
        <v>34675</v>
      </c>
      <c r="AD301" s="151">
        <v>32639</v>
      </c>
      <c r="AE301" s="155">
        <v>0.936800943097846</v>
      </c>
      <c r="AF301" s="155">
        <v>0.941283345349676</v>
      </c>
      <c r="AG301" s="173">
        <v>-0.00448240225182905</v>
      </c>
    </row>
    <row r="302" spans="1:33">
      <c r="A302" s="175" t="s">
        <v>260</v>
      </c>
      <c r="B302" s="195" t="s">
        <v>1799</v>
      </c>
      <c r="C302" s="195" t="s">
        <v>292</v>
      </c>
      <c r="D302" s="150">
        <v>5025</v>
      </c>
      <c r="E302" s="150">
        <v>4957</v>
      </c>
      <c r="F302" s="150">
        <v>4753</v>
      </c>
      <c r="G302" s="151">
        <v>5529</v>
      </c>
      <c r="H302" s="151">
        <v>5462</v>
      </c>
      <c r="I302" s="151">
        <v>5298</v>
      </c>
      <c r="J302" s="151">
        <v>4272</v>
      </c>
      <c r="K302" s="151">
        <v>4220</v>
      </c>
      <c r="L302" s="151">
        <v>4087</v>
      </c>
      <c r="M302" s="154">
        <v>0.990349899896965</v>
      </c>
      <c r="N302" s="153">
        <v>118225</v>
      </c>
      <c r="O302" s="172">
        <v>0.9</v>
      </c>
      <c r="P302" s="154">
        <v>0.986467661691542</v>
      </c>
      <c r="Q302" s="154">
        <v>0.987882076324833</v>
      </c>
      <c r="R302" s="154">
        <v>0.987827715355805</v>
      </c>
      <c r="S302" s="173">
        <v>-0.0014144146332904</v>
      </c>
      <c r="T302" s="153">
        <v>119377</v>
      </c>
      <c r="U302" s="153">
        <v>113366</v>
      </c>
      <c r="V302" s="154">
        <v>0.949646916910293</v>
      </c>
      <c r="W302" s="154">
        <v>0.945870646766169</v>
      </c>
      <c r="X302" s="155">
        <v>0.958220293000543</v>
      </c>
      <c r="Y302" s="155">
        <v>0.956694756554307</v>
      </c>
      <c r="Z302" s="173">
        <v>-0.0123496462343734</v>
      </c>
      <c r="AA302" s="151">
        <v>33301</v>
      </c>
      <c r="AB302" s="151">
        <v>31650</v>
      </c>
      <c r="AC302" s="151">
        <v>34314</v>
      </c>
      <c r="AD302" s="151">
        <v>32353</v>
      </c>
      <c r="AE302" s="155">
        <v>0.950421909251974</v>
      </c>
      <c r="AF302" s="155">
        <v>0.942851314332342</v>
      </c>
      <c r="AG302" s="173">
        <v>0.00757059491963197</v>
      </c>
    </row>
    <row r="303" spans="1:33">
      <c r="A303" s="175" t="s">
        <v>260</v>
      </c>
      <c r="B303" s="195" t="s">
        <v>1799</v>
      </c>
      <c r="C303" s="195" t="s">
        <v>293</v>
      </c>
      <c r="D303" s="150">
        <v>4</v>
      </c>
      <c r="E303" s="150">
        <v>2</v>
      </c>
      <c r="F303" s="150">
        <v>3</v>
      </c>
      <c r="G303" s="151">
        <v>4</v>
      </c>
      <c r="H303" s="151">
        <v>2</v>
      </c>
      <c r="I303" s="151">
        <v>0</v>
      </c>
      <c r="J303" s="151">
        <v>0</v>
      </c>
      <c r="K303" s="151">
        <v>0</v>
      </c>
      <c r="L303" s="151">
        <v>0</v>
      </c>
      <c r="M303" s="154">
        <v>0.108527131782946</v>
      </c>
      <c r="N303" s="153">
        <v>14</v>
      </c>
      <c r="O303" s="172">
        <v>0.9</v>
      </c>
      <c r="P303" s="154">
        <v>0.5</v>
      </c>
      <c r="Q303" s="154">
        <v>0.5</v>
      </c>
      <c r="R303" s="154">
        <v>0</v>
      </c>
      <c r="S303" s="173">
        <v>0</v>
      </c>
      <c r="T303" s="153">
        <v>129</v>
      </c>
      <c r="U303" s="153">
        <v>111</v>
      </c>
      <c r="V303" s="154">
        <v>0.86046511627907</v>
      </c>
      <c r="W303" s="154">
        <v>0.75</v>
      </c>
      <c r="X303" s="155">
        <v>0</v>
      </c>
      <c r="Y303" s="155">
        <v>0</v>
      </c>
      <c r="Z303" s="173">
        <v>0.75</v>
      </c>
      <c r="AA303" s="151">
        <v>103</v>
      </c>
      <c r="AB303" s="151">
        <v>90</v>
      </c>
      <c r="AC303" s="151">
        <v>6</v>
      </c>
      <c r="AD303" s="151">
        <v>5</v>
      </c>
      <c r="AE303" s="155">
        <v>0.87378640776699</v>
      </c>
      <c r="AF303" s="155">
        <v>0.833333333333333</v>
      </c>
      <c r="AG303" s="173">
        <v>0.0404530744336569</v>
      </c>
    </row>
    <row r="304" spans="1:33">
      <c r="A304" s="175" t="s">
        <v>260</v>
      </c>
      <c r="B304" s="195" t="s">
        <v>1800</v>
      </c>
      <c r="C304" s="195" t="s">
        <v>294</v>
      </c>
      <c r="D304" s="150">
        <v>5898</v>
      </c>
      <c r="E304" s="150">
        <v>5748</v>
      </c>
      <c r="F304" s="150">
        <v>5560</v>
      </c>
      <c r="G304" s="151">
        <v>7037</v>
      </c>
      <c r="H304" s="151">
        <v>6791</v>
      </c>
      <c r="I304" s="151">
        <v>6619</v>
      </c>
      <c r="J304" s="151">
        <v>4975</v>
      </c>
      <c r="K304" s="151">
        <v>4822</v>
      </c>
      <c r="L304" s="151">
        <v>4684</v>
      </c>
      <c r="M304" s="154">
        <v>0.962835910070421</v>
      </c>
      <c r="N304" s="153">
        <v>143425</v>
      </c>
      <c r="O304" s="172">
        <v>0.9</v>
      </c>
      <c r="P304" s="154">
        <v>0.974567650050865</v>
      </c>
      <c r="Q304" s="154">
        <v>0.96504192127327</v>
      </c>
      <c r="R304" s="154">
        <v>0.969246231155779</v>
      </c>
      <c r="S304" s="173">
        <v>0.00952572877759483</v>
      </c>
      <c r="T304" s="153">
        <v>148961</v>
      </c>
      <c r="U304" s="153">
        <v>139716</v>
      </c>
      <c r="V304" s="154">
        <v>0.937936775397587</v>
      </c>
      <c r="W304" s="154">
        <v>0.942692438114615</v>
      </c>
      <c r="X304" s="155">
        <v>0.940599687366776</v>
      </c>
      <c r="Y304" s="155">
        <v>0.941507537688442</v>
      </c>
      <c r="Z304" s="173">
        <v>0.00209275074783954</v>
      </c>
      <c r="AA304" s="151">
        <v>41006</v>
      </c>
      <c r="AB304" s="151">
        <v>38634</v>
      </c>
      <c r="AC304" s="151">
        <v>43083</v>
      </c>
      <c r="AD304" s="151">
        <v>40470</v>
      </c>
      <c r="AE304" s="155">
        <v>0.942154806613666</v>
      </c>
      <c r="AF304" s="155">
        <v>0.939349627463269</v>
      </c>
      <c r="AG304" s="173">
        <v>0.00280517915039769</v>
      </c>
    </row>
    <row r="305" spans="1:33">
      <c r="A305" s="175" t="s">
        <v>260</v>
      </c>
      <c r="B305" s="195" t="s">
        <v>1800</v>
      </c>
      <c r="C305" s="195" t="s">
        <v>295</v>
      </c>
      <c r="D305" s="150">
        <v>7343</v>
      </c>
      <c r="E305" s="150">
        <v>7207</v>
      </c>
      <c r="F305" s="150">
        <v>7008</v>
      </c>
      <c r="G305" s="151">
        <v>8689</v>
      </c>
      <c r="H305" s="151">
        <v>8572</v>
      </c>
      <c r="I305" s="151">
        <v>8344</v>
      </c>
      <c r="J305" s="151">
        <v>6088</v>
      </c>
      <c r="K305" s="151">
        <v>5980</v>
      </c>
      <c r="L305" s="151">
        <v>5860</v>
      </c>
      <c r="M305" s="154">
        <v>0.979882450613313</v>
      </c>
      <c r="N305" s="153">
        <v>178222</v>
      </c>
      <c r="O305" s="172">
        <v>0.9</v>
      </c>
      <c r="P305" s="154">
        <v>0.981478959553316</v>
      </c>
      <c r="Q305" s="154">
        <v>0.986534699044769</v>
      </c>
      <c r="R305" s="154">
        <v>0.982260183968463</v>
      </c>
      <c r="S305" s="173">
        <v>-0.0050557394914531</v>
      </c>
      <c r="T305" s="153">
        <v>181881</v>
      </c>
      <c r="U305" s="153">
        <v>173798</v>
      </c>
      <c r="V305" s="154">
        <v>0.955558854415799</v>
      </c>
      <c r="W305" s="154">
        <v>0.954378319487948</v>
      </c>
      <c r="X305" s="155">
        <v>0.960294625388422</v>
      </c>
      <c r="Y305" s="155">
        <v>0.962549277266754</v>
      </c>
      <c r="Z305" s="173">
        <v>-0.00591630590047443</v>
      </c>
      <c r="AA305" s="151">
        <v>50244</v>
      </c>
      <c r="AB305" s="151">
        <v>48247</v>
      </c>
      <c r="AC305" s="151">
        <v>53538</v>
      </c>
      <c r="AD305" s="151">
        <v>51189</v>
      </c>
      <c r="AE305" s="155">
        <v>0.960253960671921</v>
      </c>
      <c r="AF305" s="155">
        <v>0.956124621763981</v>
      </c>
      <c r="AG305" s="173">
        <v>0.00412933890794032</v>
      </c>
    </row>
    <row r="306" spans="1:33">
      <c r="A306" s="175" t="s">
        <v>260</v>
      </c>
      <c r="B306" s="195" t="s">
        <v>1800</v>
      </c>
      <c r="C306" s="195" t="s">
        <v>296</v>
      </c>
      <c r="D306" s="150">
        <v>9418</v>
      </c>
      <c r="E306" s="150">
        <v>9060</v>
      </c>
      <c r="F306" s="150">
        <v>9082</v>
      </c>
      <c r="G306" s="151">
        <v>9510</v>
      </c>
      <c r="H306" s="151">
        <v>9324</v>
      </c>
      <c r="I306" s="151">
        <v>9210</v>
      </c>
      <c r="J306" s="151">
        <v>6509</v>
      </c>
      <c r="K306" s="151">
        <v>6318</v>
      </c>
      <c r="L306" s="151">
        <v>6288</v>
      </c>
      <c r="M306" s="154">
        <v>0.976467229715172</v>
      </c>
      <c r="N306" s="153">
        <v>181287</v>
      </c>
      <c r="O306" s="172">
        <v>0.9</v>
      </c>
      <c r="P306" s="154">
        <v>0.961987683159907</v>
      </c>
      <c r="Q306" s="154">
        <v>0.980441640378549</v>
      </c>
      <c r="R306" s="154">
        <v>0.970656014748809</v>
      </c>
      <c r="S306" s="173">
        <v>-0.0184539572186423</v>
      </c>
      <c r="T306" s="153">
        <v>185656</v>
      </c>
      <c r="U306" s="153">
        <v>177776</v>
      </c>
      <c r="V306" s="154">
        <v>0.957555909854785</v>
      </c>
      <c r="W306" s="154">
        <v>0.964323635591421</v>
      </c>
      <c r="X306" s="155">
        <v>0.968454258675079</v>
      </c>
      <c r="Y306" s="155">
        <v>0.966047011829774</v>
      </c>
      <c r="Z306" s="173">
        <v>-0.00413062308365819</v>
      </c>
      <c r="AA306" s="151">
        <v>55158</v>
      </c>
      <c r="AB306" s="151">
        <v>53084</v>
      </c>
      <c r="AC306" s="151">
        <v>52977</v>
      </c>
      <c r="AD306" s="151">
        <v>50255</v>
      </c>
      <c r="AE306" s="155">
        <v>0.962398926719605</v>
      </c>
      <c r="AF306" s="155">
        <v>0.948619212110916</v>
      </c>
      <c r="AG306" s="173">
        <v>0.0137797146086894</v>
      </c>
    </row>
    <row r="307" spans="1:33">
      <c r="A307" s="175" t="s">
        <v>260</v>
      </c>
      <c r="B307" s="195" t="s">
        <v>1800</v>
      </c>
      <c r="C307" s="195" t="s">
        <v>297</v>
      </c>
      <c r="D307" s="150">
        <v>6430</v>
      </c>
      <c r="E307" s="150">
        <v>6316</v>
      </c>
      <c r="F307" s="150">
        <v>6254</v>
      </c>
      <c r="G307" s="151">
        <v>7503</v>
      </c>
      <c r="H307" s="151">
        <v>7395</v>
      </c>
      <c r="I307" s="151">
        <v>7370</v>
      </c>
      <c r="J307" s="151">
        <v>5855</v>
      </c>
      <c r="K307" s="151">
        <v>5764</v>
      </c>
      <c r="L307" s="151">
        <v>5732</v>
      </c>
      <c r="M307" s="154">
        <v>0.982950398872587</v>
      </c>
      <c r="N307" s="153">
        <v>156238</v>
      </c>
      <c r="O307" s="172">
        <v>0.9</v>
      </c>
      <c r="P307" s="154">
        <v>0.982270606531882</v>
      </c>
      <c r="Q307" s="154">
        <v>0.985605757696921</v>
      </c>
      <c r="R307" s="154">
        <v>0.984457728437233</v>
      </c>
      <c r="S307" s="173">
        <v>-0.00333515116503946</v>
      </c>
      <c r="T307" s="153">
        <v>158948</v>
      </c>
      <c r="U307" s="153">
        <v>155299</v>
      </c>
      <c r="V307" s="154">
        <v>0.977042806452425</v>
      </c>
      <c r="W307" s="154">
        <v>0.972628304821151</v>
      </c>
      <c r="X307" s="155">
        <v>0.982273757163801</v>
      </c>
      <c r="Y307" s="155">
        <v>0.978992314261315</v>
      </c>
      <c r="Z307" s="173">
        <v>-0.00964545234265035</v>
      </c>
      <c r="AA307" s="151">
        <v>44593</v>
      </c>
      <c r="AB307" s="151">
        <v>43581</v>
      </c>
      <c r="AC307" s="151">
        <v>48304</v>
      </c>
      <c r="AD307" s="151">
        <v>47231</v>
      </c>
      <c r="AE307" s="155">
        <v>0.977305855179064</v>
      </c>
      <c r="AF307" s="155">
        <v>0.977786518714806</v>
      </c>
      <c r="AG307" s="173">
        <v>-0.000480663535742276</v>
      </c>
    </row>
    <row r="308" spans="1:33">
      <c r="A308" s="175" t="s">
        <v>260</v>
      </c>
      <c r="B308" s="195" t="s">
        <v>1800</v>
      </c>
      <c r="C308" s="195" t="s">
        <v>298</v>
      </c>
      <c r="D308" s="150">
        <v>4738</v>
      </c>
      <c r="E308" s="150">
        <v>4648</v>
      </c>
      <c r="F308" s="150">
        <v>4566</v>
      </c>
      <c r="G308" s="151">
        <v>5633</v>
      </c>
      <c r="H308" s="151">
        <v>5544</v>
      </c>
      <c r="I308" s="151">
        <v>5444</v>
      </c>
      <c r="J308" s="151">
        <v>4025</v>
      </c>
      <c r="K308" s="151">
        <v>3964</v>
      </c>
      <c r="L308" s="151">
        <v>3882</v>
      </c>
      <c r="M308" s="154">
        <v>0.98248683481153</v>
      </c>
      <c r="N308" s="153">
        <v>113434</v>
      </c>
      <c r="O308" s="172">
        <v>0.9</v>
      </c>
      <c r="P308" s="154">
        <v>0.981004643309413</v>
      </c>
      <c r="Q308" s="154">
        <v>0.984200248535416</v>
      </c>
      <c r="R308" s="154">
        <v>0.984844720496894</v>
      </c>
      <c r="S308" s="173">
        <v>-0.00319560522600304</v>
      </c>
      <c r="T308" s="153">
        <v>115456</v>
      </c>
      <c r="U308" s="153">
        <v>111176</v>
      </c>
      <c r="V308" s="154">
        <v>0.962929600886918</v>
      </c>
      <c r="W308" s="154">
        <v>0.963697762769101</v>
      </c>
      <c r="X308" s="155">
        <v>0.966447718799929</v>
      </c>
      <c r="Y308" s="155">
        <v>0.964472049689441</v>
      </c>
      <c r="Z308" s="173">
        <v>-0.00274995603082806</v>
      </c>
      <c r="AA308" s="151">
        <v>32366</v>
      </c>
      <c r="AB308" s="151">
        <v>31214</v>
      </c>
      <c r="AC308" s="151">
        <v>33816</v>
      </c>
      <c r="AD308" s="151">
        <v>32473</v>
      </c>
      <c r="AE308" s="155">
        <v>0.964407093863931</v>
      </c>
      <c r="AF308" s="155">
        <v>0.960285072155193</v>
      </c>
      <c r="AG308" s="173">
        <v>0.00412202170873854</v>
      </c>
    </row>
    <row r="309" spans="1:33">
      <c r="A309" s="175" t="s">
        <v>260</v>
      </c>
      <c r="B309" s="195" t="s">
        <v>1800</v>
      </c>
      <c r="C309" s="195" t="s">
        <v>299</v>
      </c>
      <c r="D309" s="150">
        <v>3538</v>
      </c>
      <c r="E309" s="150">
        <v>3482</v>
      </c>
      <c r="F309" s="150">
        <v>3365</v>
      </c>
      <c r="G309" s="151">
        <v>3948</v>
      </c>
      <c r="H309" s="151">
        <v>3913</v>
      </c>
      <c r="I309" s="151">
        <v>3803</v>
      </c>
      <c r="J309" s="151">
        <v>2807</v>
      </c>
      <c r="K309" s="151">
        <v>2639</v>
      </c>
      <c r="L309" s="151">
        <v>2707</v>
      </c>
      <c r="M309" s="154">
        <v>0.953367676948446</v>
      </c>
      <c r="N309" s="153">
        <v>74581</v>
      </c>
      <c r="O309" s="172">
        <v>0.9</v>
      </c>
      <c r="P309" s="154">
        <v>0.984171848501978</v>
      </c>
      <c r="Q309" s="154">
        <v>0.99113475177305</v>
      </c>
      <c r="R309" s="154">
        <v>0.940149625935162</v>
      </c>
      <c r="S309" s="173">
        <v>-0.00696290327107119</v>
      </c>
      <c r="T309" s="153">
        <v>78229</v>
      </c>
      <c r="U309" s="153">
        <v>75550</v>
      </c>
      <c r="V309" s="154">
        <v>0.965754387759015</v>
      </c>
      <c r="W309" s="154">
        <v>0.951102317693612</v>
      </c>
      <c r="X309" s="155">
        <v>0.963272543059777</v>
      </c>
      <c r="Y309" s="155">
        <v>0.964374777342358</v>
      </c>
      <c r="Z309" s="173">
        <v>-0.0121702253661649</v>
      </c>
      <c r="AA309" s="151">
        <v>22734</v>
      </c>
      <c r="AB309" s="151">
        <v>21898</v>
      </c>
      <c r="AC309" s="151">
        <v>23158</v>
      </c>
      <c r="AD309" s="151">
        <v>22380</v>
      </c>
      <c r="AE309" s="155">
        <v>0.963226884842087</v>
      </c>
      <c r="AF309" s="155">
        <v>0.966404698160463</v>
      </c>
      <c r="AG309" s="173">
        <v>-0.00317781331837619</v>
      </c>
    </row>
    <row r="310" spans="1:33">
      <c r="A310" s="175" t="s">
        <v>260</v>
      </c>
      <c r="B310" s="195" t="s">
        <v>1800</v>
      </c>
      <c r="C310" s="195" t="s">
        <v>300</v>
      </c>
      <c r="D310" s="150">
        <v>8659</v>
      </c>
      <c r="E310" s="150">
        <v>8499</v>
      </c>
      <c r="F310" s="150">
        <v>8275</v>
      </c>
      <c r="G310" s="151">
        <v>9747</v>
      </c>
      <c r="H310" s="151">
        <v>9478</v>
      </c>
      <c r="I310" s="151">
        <v>9271</v>
      </c>
      <c r="J310" s="151">
        <v>7386</v>
      </c>
      <c r="K310" s="151">
        <v>7252</v>
      </c>
      <c r="L310" s="151">
        <v>7017</v>
      </c>
      <c r="M310" s="154">
        <v>0.970000727784382</v>
      </c>
      <c r="N310" s="153">
        <v>199922</v>
      </c>
      <c r="O310" s="172">
        <v>0.9</v>
      </c>
      <c r="P310" s="154">
        <v>0.98152211571775</v>
      </c>
      <c r="Q310" s="154">
        <v>0.972401764645532</v>
      </c>
      <c r="R310" s="154">
        <v>0.981857568372597</v>
      </c>
      <c r="S310" s="173">
        <v>0.00912035107221831</v>
      </c>
      <c r="T310" s="153">
        <v>206105</v>
      </c>
      <c r="U310" s="153">
        <v>195264</v>
      </c>
      <c r="V310" s="154">
        <v>0.947400596783193</v>
      </c>
      <c r="W310" s="154">
        <v>0.955653077722601</v>
      </c>
      <c r="X310" s="155">
        <v>0.951164460859752</v>
      </c>
      <c r="Y310" s="155">
        <v>0.950040617384241</v>
      </c>
      <c r="Z310" s="173">
        <v>0.00448861686284907</v>
      </c>
      <c r="AA310" s="151">
        <v>57652</v>
      </c>
      <c r="AB310" s="151">
        <v>54641</v>
      </c>
      <c r="AC310" s="151">
        <v>60672</v>
      </c>
      <c r="AD310" s="151">
        <v>57498</v>
      </c>
      <c r="AE310" s="155">
        <v>0.947772843960314</v>
      </c>
      <c r="AF310" s="155">
        <v>0.947685917721519</v>
      </c>
      <c r="AG310" s="173">
        <v>8.69262387945824e-5</v>
      </c>
    </row>
    <row r="311" spans="1:33">
      <c r="A311" s="175" t="s">
        <v>260</v>
      </c>
      <c r="B311" s="195" t="s">
        <v>1800</v>
      </c>
      <c r="C311" s="195" t="s">
        <v>301</v>
      </c>
      <c r="D311" s="150">
        <v>0</v>
      </c>
      <c r="E311" s="150">
        <v>0</v>
      </c>
      <c r="F311" s="150">
        <v>0</v>
      </c>
      <c r="G311" s="151">
        <v>0</v>
      </c>
      <c r="H311" s="151">
        <v>0</v>
      </c>
      <c r="I311" s="151">
        <v>0</v>
      </c>
      <c r="J311" s="151">
        <v>0</v>
      </c>
      <c r="K311" s="151">
        <v>0</v>
      </c>
      <c r="L311" s="151">
        <v>0</v>
      </c>
      <c r="M311" s="154">
        <v>0</v>
      </c>
      <c r="N311" s="153">
        <v>0</v>
      </c>
      <c r="O311" s="172">
        <v>0.9</v>
      </c>
      <c r="P311" s="154">
        <v>0</v>
      </c>
      <c r="Q311" s="154">
        <v>0</v>
      </c>
      <c r="R311" s="154">
        <v>0</v>
      </c>
      <c r="S311" s="173">
        <v>0</v>
      </c>
      <c r="T311" s="153">
        <v>9</v>
      </c>
      <c r="U311" s="153">
        <v>3</v>
      </c>
      <c r="V311" s="154">
        <v>0.333333333333333</v>
      </c>
      <c r="W311" s="154">
        <v>0</v>
      </c>
      <c r="X311" s="155">
        <v>0</v>
      </c>
      <c r="Y311" s="155">
        <v>0</v>
      </c>
      <c r="Z311" s="173">
        <v>0</v>
      </c>
      <c r="AA311" s="151">
        <v>0</v>
      </c>
      <c r="AB311" s="151">
        <v>0</v>
      </c>
      <c r="AC311" s="151">
        <v>1</v>
      </c>
      <c r="AD311" s="151">
        <v>1</v>
      </c>
      <c r="AE311" s="155">
        <v>0</v>
      </c>
      <c r="AF311" s="155">
        <v>1</v>
      </c>
      <c r="AG311" s="173">
        <v>-1</v>
      </c>
    </row>
    <row r="312" spans="1:33">
      <c r="A312" s="175" t="s">
        <v>260</v>
      </c>
      <c r="B312" s="195" t="s">
        <v>1800</v>
      </c>
      <c r="C312" s="195" t="s">
        <v>302</v>
      </c>
      <c r="D312" s="150">
        <v>0</v>
      </c>
      <c r="E312" s="150">
        <v>0</v>
      </c>
      <c r="F312" s="150">
        <v>0</v>
      </c>
      <c r="G312" s="151">
        <v>0</v>
      </c>
      <c r="H312" s="151">
        <v>0</v>
      </c>
      <c r="I312" s="151">
        <v>0</v>
      </c>
      <c r="J312" s="151">
        <v>0</v>
      </c>
      <c r="K312" s="151">
        <v>0</v>
      </c>
      <c r="L312" s="151">
        <v>0</v>
      </c>
      <c r="M312" s="154">
        <v>0</v>
      </c>
      <c r="N312" s="153">
        <v>0</v>
      </c>
      <c r="O312" s="172">
        <v>0.9</v>
      </c>
      <c r="P312" s="154">
        <v>0</v>
      </c>
      <c r="Q312" s="154">
        <v>0</v>
      </c>
      <c r="R312" s="154">
        <v>0</v>
      </c>
      <c r="S312" s="173">
        <v>0</v>
      </c>
      <c r="T312" s="153">
        <v>3</v>
      </c>
      <c r="U312" s="153">
        <v>3</v>
      </c>
      <c r="V312" s="154">
        <v>1</v>
      </c>
      <c r="W312" s="154">
        <v>0</v>
      </c>
      <c r="X312" s="155">
        <v>0</v>
      </c>
      <c r="Y312" s="155">
        <v>0</v>
      </c>
      <c r="Z312" s="173">
        <v>0</v>
      </c>
      <c r="AA312" s="151">
        <v>1</v>
      </c>
      <c r="AB312" s="151">
        <v>1</v>
      </c>
      <c r="AC312" s="151">
        <v>0</v>
      </c>
      <c r="AD312" s="151">
        <v>0</v>
      </c>
      <c r="AE312" s="155">
        <v>1</v>
      </c>
      <c r="AF312" s="155">
        <v>0</v>
      </c>
      <c r="AG312" s="173">
        <v>1</v>
      </c>
    </row>
    <row r="313" spans="1:33">
      <c r="A313" s="175" t="s">
        <v>260</v>
      </c>
      <c r="B313" s="195" t="s">
        <v>1800</v>
      </c>
      <c r="C313" s="195" t="s">
        <v>303</v>
      </c>
      <c r="D313" s="150">
        <v>0</v>
      </c>
      <c r="E313" s="150">
        <v>0</v>
      </c>
      <c r="F313" s="150">
        <v>0</v>
      </c>
      <c r="G313" s="151">
        <v>0</v>
      </c>
      <c r="H313" s="151">
        <v>0</v>
      </c>
      <c r="I313" s="151">
        <v>0</v>
      </c>
      <c r="J313" s="151">
        <v>0</v>
      </c>
      <c r="K313" s="151">
        <v>0</v>
      </c>
      <c r="L313" s="151">
        <v>0</v>
      </c>
      <c r="M313" s="154">
        <v>0</v>
      </c>
      <c r="N313" s="153">
        <v>0</v>
      </c>
      <c r="O313" s="172">
        <v>0.9</v>
      </c>
      <c r="P313" s="154">
        <v>0</v>
      </c>
      <c r="Q313" s="154">
        <v>0</v>
      </c>
      <c r="R313" s="154">
        <v>0</v>
      </c>
      <c r="S313" s="173">
        <v>0</v>
      </c>
      <c r="T313" s="153">
        <v>1</v>
      </c>
      <c r="U313" s="153">
        <v>1</v>
      </c>
      <c r="V313" s="154">
        <v>1</v>
      </c>
      <c r="W313" s="154">
        <v>0</v>
      </c>
      <c r="X313" s="155">
        <v>0</v>
      </c>
      <c r="Y313" s="155">
        <v>0</v>
      </c>
      <c r="Z313" s="173">
        <v>0</v>
      </c>
      <c r="AA313" s="151">
        <v>1</v>
      </c>
      <c r="AB313" s="151">
        <v>1</v>
      </c>
      <c r="AC313" s="151">
        <v>0</v>
      </c>
      <c r="AD313" s="151">
        <v>0</v>
      </c>
      <c r="AE313" s="155">
        <v>1</v>
      </c>
      <c r="AF313" s="155">
        <v>0</v>
      </c>
      <c r="AG313" s="173">
        <v>1</v>
      </c>
    </row>
    <row r="314" spans="1:33">
      <c r="A314" s="175" t="s">
        <v>260</v>
      </c>
      <c r="B314" s="195" t="s">
        <v>1800</v>
      </c>
      <c r="C314" s="195" t="s">
        <v>304</v>
      </c>
      <c r="D314" s="150">
        <v>0</v>
      </c>
      <c r="E314" s="150">
        <v>0</v>
      </c>
      <c r="F314" s="150">
        <v>0</v>
      </c>
      <c r="G314" s="151">
        <v>0</v>
      </c>
      <c r="H314" s="151">
        <v>0</v>
      </c>
      <c r="I314" s="151">
        <v>0</v>
      </c>
      <c r="J314" s="151">
        <v>0</v>
      </c>
      <c r="K314" s="151">
        <v>0</v>
      </c>
      <c r="L314" s="151">
        <v>0</v>
      </c>
      <c r="M314" s="154">
        <v>0</v>
      </c>
      <c r="N314" s="153">
        <v>0</v>
      </c>
      <c r="O314" s="172">
        <v>0.9</v>
      </c>
      <c r="P314" s="154">
        <v>0</v>
      </c>
      <c r="Q314" s="154">
        <v>0</v>
      </c>
      <c r="R314" s="154">
        <v>0</v>
      </c>
      <c r="S314" s="173">
        <v>0</v>
      </c>
      <c r="T314" s="153">
        <v>1</v>
      </c>
      <c r="U314" s="153">
        <v>0</v>
      </c>
      <c r="V314" s="154">
        <v>0</v>
      </c>
      <c r="W314" s="154">
        <v>0</v>
      </c>
      <c r="X314" s="155">
        <v>0</v>
      </c>
      <c r="Y314" s="155">
        <v>0</v>
      </c>
      <c r="Z314" s="173">
        <v>0</v>
      </c>
      <c r="AA314" s="151">
        <v>0</v>
      </c>
      <c r="AB314" s="151">
        <v>0</v>
      </c>
      <c r="AC314" s="151">
        <v>0</v>
      </c>
      <c r="AD314" s="151">
        <v>0</v>
      </c>
      <c r="AE314" s="155">
        <v>0</v>
      </c>
      <c r="AF314" s="155">
        <v>0</v>
      </c>
      <c r="AG314" s="173">
        <v>0</v>
      </c>
    </row>
    <row r="315" spans="1:33">
      <c r="A315" s="175" t="s">
        <v>260</v>
      </c>
      <c r="B315" s="195" t="s">
        <v>1800</v>
      </c>
      <c r="C315" s="195" t="s">
        <v>305</v>
      </c>
      <c r="D315" s="150">
        <v>1247</v>
      </c>
      <c r="E315" s="150">
        <v>1232</v>
      </c>
      <c r="F315" s="150">
        <v>1164</v>
      </c>
      <c r="G315" s="151">
        <v>1428</v>
      </c>
      <c r="H315" s="151">
        <v>1420</v>
      </c>
      <c r="I315" s="151">
        <v>1368</v>
      </c>
      <c r="J315" s="151">
        <v>1120</v>
      </c>
      <c r="K315" s="151">
        <v>1114</v>
      </c>
      <c r="L315" s="151">
        <v>1025</v>
      </c>
      <c r="M315" s="154">
        <v>0.983738082388919</v>
      </c>
      <c r="N315" s="153">
        <v>27343</v>
      </c>
      <c r="O315" s="172">
        <v>0.9</v>
      </c>
      <c r="P315" s="154">
        <v>0.987971130713713</v>
      </c>
      <c r="Q315" s="154">
        <v>0.994397759103641</v>
      </c>
      <c r="R315" s="154">
        <v>0.994642857142857</v>
      </c>
      <c r="S315" s="173">
        <v>-0.00642662838992858</v>
      </c>
      <c r="T315" s="153">
        <v>27795</v>
      </c>
      <c r="U315" s="153">
        <v>25421</v>
      </c>
      <c r="V315" s="154">
        <v>0.914588954847994</v>
      </c>
      <c r="W315" s="154">
        <v>0.933440256615878</v>
      </c>
      <c r="X315" s="155">
        <v>0.957983193277311</v>
      </c>
      <c r="Y315" s="155">
        <v>0.915178571428571</v>
      </c>
      <c r="Z315" s="173">
        <v>-0.0245429366614328</v>
      </c>
      <c r="AA315" s="151">
        <v>8733</v>
      </c>
      <c r="AB315" s="151">
        <v>8121</v>
      </c>
      <c r="AC315" s="151">
        <v>8378</v>
      </c>
      <c r="AD315" s="151">
        <v>7649</v>
      </c>
      <c r="AE315" s="155">
        <v>0.929920989350739</v>
      </c>
      <c r="AF315" s="155">
        <v>0.912986392933874</v>
      </c>
      <c r="AG315" s="173">
        <v>0.0169345964168641</v>
      </c>
    </row>
    <row r="316" spans="1:33">
      <c r="A316" s="175" t="s">
        <v>260</v>
      </c>
      <c r="B316" s="195" t="s">
        <v>1800</v>
      </c>
      <c r="C316" s="195" t="s">
        <v>306</v>
      </c>
      <c r="D316" s="150">
        <v>1</v>
      </c>
      <c r="E316" s="150">
        <v>0</v>
      </c>
      <c r="F316" s="150">
        <v>0</v>
      </c>
      <c r="G316" s="151">
        <v>3</v>
      </c>
      <c r="H316" s="151">
        <v>1</v>
      </c>
      <c r="I316" s="151">
        <v>0</v>
      </c>
      <c r="J316" s="151">
        <v>0</v>
      </c>
      <c r="K316" s="151">
        <v>0</v>
      </c>
      <c r="L316" s="151">
        <v>0</v>
      </c>
      <c r="M316" s="154">
        <v>0.0652173913043478</v>
      </c>
      <c r="N316" s="153">
        <v>3</v>
      </c>
      <c r="O316" s="172">
        <v>0.9</v>
      </c>
      <c r="P316" s="154">
        <v>0</v>
      </c>
      <c r="Q316" s="154">
        <v>0.333333333333333</v>
      </c>
      <c r="R316" s="154">
        <v>0</v>
      </c>
      <c r="S316" s="173">
        <v>-0.333333333333333</v>
      </c>
      <c r="T316" s="153">
        <v>46</v>
      </c>
      <c r="U316" s="153">
        <v>34</v>
      </c>
      <c r="V316" s="154">
        <v>0.739130434782609</v>
      </c>
      <c r="W316" s="154">
        <v>0</v>
      </c>
      <c r="X316" s="155">
        <v>0</v>
      </c>
      <c r="Y316" s="155">
        <v>0</v>
      </c>
      <c r="Z316" s="173">
        <v>0</v>
      </c>
      <c r="AA316" s="151">
        <v>8</v>
      </c>
      <c r="AB316" s="151">
        <v>0</v>
      </c>
      <c r="AC316" s="151">
        <v>29</v>
      </c>
      <c r="AD316" s="151">
        <v>27</v>
      </c>
      <c r="AE316" s="155">
        <v>0</v>
      </c>
      <c r="AF316" s="155">
        <v>0.931034482758621</v>
      </c>
      <c r="AG316" s="173">
        <v>-0.931034482758621</v>
      </c>
    </row>
    <row r="317" spans="1:33">
      <c r="A317" s="175" t="s">
        <v>260</v>
      </c>
      <c r="B317" s="195" t="s">
        <v>1800</v>
      </c>
      <c r="C317" s="195" t="s">
        <v>307</v>
      </c>
      <c r="D317" s="150">
        <v>8216</v>
      </c>
      <c r="E317" s="150">
        <v>8020</v>
      </c>
      <c r="F317" s="150">
        <v>7592</v>
      </c>
      <c r="G317" s="151">
        <v>9476</v>
      </c>
      <c r="H317" s="151">
        <v>9230</v>
      </c>
      <c r="I317" s="151">
        <v>8620</v>
      </c>
      <c r="J317" s="151">
        <v>6930</v>
      </c>
      <c r="K317" s="151">
        <v>6746</v>
      </c>
      <c r="L317" s="151">
        <v>6408</v>
      </c>
      <c r="M317" s="154">
        <v>0.969787850295583</v>
      </c>
      <c r="N317" s="153">
        <v>179467</v>
      </c>
      <c r="O317" s="172">
        <v>0.9</v>
      </c>
      <c r="P317" s="154">
        <v>0.976144109055501</v>
      </c>
      <c r="Q317" s="154">
        <v>0.974039679189531</v>
      </c>
      <c r="R317" s="154">
        <v>0.973448773448773</v>
      </c>
      <c r="S317" s="173">
        <v>0.00210442986596993</v>
      </c>
      <c r="T317" s="153">
        <v>185058</v>
      </c>
      <c r="U317" s="153">
        <v>169236</v>
      </c>
      <c r="V317" s="154">
        <v>0.914502480303472</v>
      </c>
      <c r="W317" s="154">
        <v>0.924050632911392</v>
      </c>
      <c r="X317" s="155">
        <v>0.909666525960321</v>
      </c>
      <c r="Y317" s="155">
        <v>0.924675324675325</v>
      </c>
      <c r="Z317" s="173">
        <v>0.0143841069510716</v>
      </c>
      <c r="AA317" s="151">
        <v>54643</v>
      </c>
      <c r="AB317" s="151">
        <v>50310</v>
      </c>
      <c r="AC317" s="151">
        <v>54501</v>
      </c>
      <c r="AD317" s="151">
        <v>49865</v>
      </c>
      <c r="AE317" s="155">
        <v>0.920703475285032</v>
      </c>
      <c r="AF317" s="155">
        <v>0.914937340599255</v>
      </c>
      <c r="AG317" s="173">
        <v>0.00576613468577691</v>
      </c>
    </row>
    <row r="318" spans="1:33">
      <c r="A318" s="175" t="s">
        <v>260</v>
      </c>
      <c r="B318" s="195" t="s">
        <v>1801</v>
      </c>
      <c r="C318" s="195" t="s">
        <v>308</v>
      </c>
      <c r="D318" s="150">
        <v>3165</v>
      </c>
      <c r="E318" s="150">
        <v>3014</v>
      </c>
      <c r="F318" s="150">
        <v>2941</v>
      </c>
      <c r="G318" s="151">
        <v>3406</v>
      </c>
      <c r="H318" s="151">
        <v>3308</v>
      </c>
      <c r="I318" s="151">
        <v>3205</v>
      </c>
      <c r="J318" s="151">
        <v>2690</v>
      </c>
      <c r="K318" s="151">
        <v>2599</v>
      </c>
      <c r="L318" s="151">
        <v>2530</v>
      </c>
      <c r="M318" s="154">
        <v>0.9550286950795</v>
      </c>
      <c r="N318" s="153">
        <v>71057</v>
      </c>
      <c r="O318" s="172">
        <v>0.9</v>
      </c>
      <c r="P318" s="154">
        <v>0.952290679304897</v>
      </c>
      <c r="Q318" s="154">
        <v>0.971227246036406</v>
      </c>
      <c r="R318" s="154">
        <v>0.966171003717472</v>
      </c>
      <c r="S318" s="173">
        <v>-0.018936566731509</v>
      </c>
      <c r="T318" s="153">
        <v>74403</v>
      </c>
      <c r="U318" s="153">
        <v>69112</v>
      </c>
      <c r="V318" s="154">
        <v>0.928887276050697</v>
      </c>
      <c r="W318" s="154">
        <v>0.929225908372828</v>
      </c>
      <c r="X318" s="155">
        <v>0.940986494421609</v>
      </c>
      <c r="Y318" s="155">
        <v>0.940520446096654</v>
      </c>
      <c r="Z318" s="173">
        <v>-0.0117605860487812</v>
      </c>
      <c r="AA318" s="151">
        <v>20937</v>
      </c>
      <c r="AB318" s="151">
        <v>19393</v>
      </c>
      <c r="AC318" s="151">
        <v>21698</v>
      </c>
      <c r="AD318" s="151">
        <v>20132</v>
      </c>
      <c r="AE318" s="155">
        <v>0.926254955342217</v>
      </c>
      <c r="AF318" s="155">
        <v>0.927827449534519</v>
      </c>
      <c r="AG318" s="173">
        <v>-0.00157249419230221</v>
      </c>
    </row>
    <row r="319" spans="1:33">
      <c r="A319" s="175" t="s">
        <v>260</v>
      </c>
      <c r="B319" s="195" t="s">
        <v>1801</v>
      </c>
      <c r="C319" s="195" t="s">
        <v>309</v>
      </c>
      <c r="D319" s="150">
        <v>5362</v>
      </c>
      <c r="E319" s="150">
        <v>5137</v>
      </c>
      <c r="F319" s="150">
        <v>4986</v>
      </c>
      <c r="G319" s="151">
        <v>6052</v>
      </c>
      <c r="H319" s="151">
        <v>5780</v>
      </c>
      <c r="I319" s="151">
        <v>5623</v>
      </c>
      <c r="J319" s="151">
        <v>4566</v>
      </c>
      <c r="K319" s="151">
        <v>4481</v>
      </c>
      <c r="L319" s="151">
        <v>4245</v>
      </c>
      <c r="M319" s="154">
        <v>0.952184078908657</v>
      </c>
      <c r="N319" s="153">
        <v>122986</v>
      </c>
      <c r="O319" s="172">
        <v>0.9</v>
      </c>
      <c r="P319" s="154">
        <v>0.958038045505408</v>
      </c>
      <c r="Q319" s="154">
        <v>0.955056179775281</v>
      </c>
      <c r="R319" s="154">
        <v>0.981384143670609</v>
      </c>
      <c r="S319" s="173">
        <v>0.00298186573012749</v>
      </c>
      <c r="T319" s="153">
        <v>129162</v>
      </c>
      <c r="U319" s="153">
        <v>120318</v>
      </c>
      <c r="V319" s="154">
        <v>0.931527848748084</v>
      </c>
      <c r="W319" s="154">
        <v>0.929876911600149</v>
      </c>
      <c r="X319" s="155">
        <v>0.92911434236616</v>
      </c>
      <c r="Y319" s="155">
        <v>0.92969776609724</v>
      </c>
      <c r="Z319" s="173">
        <v>0.000762569233989208</v>
      </c>
      <c r="AA319" s="151">
        <v>36398</v>
      </c>
      <c r="AB319" s="151">
        <v>33819</v>
      </c>
      <c r="AC319" s="151">
        <v>37267</v>
      </c>
      <c r="AD319" s="151">
        <v>34775</v>
      </c>
      <c r="AE319" s="155">
        <v>0.92914445848673</v>
      </c>
      <c r="AF319" s="155">
        <v>0.933131188450908</v>
      </c>
      <c r="AG319" s="173">
        <v>-0.00398672996417826</v>
      </c>
    </row>
    <row r="320" spans="1:33">
      <c r="A320" s="175" t="s">
        <v>260</v>
      </c>
      <c r="B320" s="195" t="s">
        <v>1801</v>
      </c>
      <c r="C320" s="195" t="s">
        <v>310</v>
      </c>
      <c r="D320" s="150">
        <v>4955</v>
      </c>
      <c r="E320" s="150">
        <v>4679</v>
      </c>
      <c r="F320" s="150">
        <v>4624</v>
      </c>
      <c r="G320" s="151">
        <v>5651</v>
      </c>
      <c r="H320" s="151">
        <v>5259</v>
      </c>
      <c r="I320" s="151">
        <v>5237</v>
      </c>
      <c r="J320" s="151">
        <v>4160</v>
      </c>
      <c r="K320" s="151">
        <v>3914</v>
      </c>
      <c r="L320" s="151">
        <v>3785</v>
      </c>
      <c r="M320" s="154">
        <v>0.935754165987701</v>
      </c>
      <c r="N320" s="153">
        <v>109108</v>
      </c>
      <c r="O320" s="172">
        <v>0.9</v>
      </c>
      <c r="P320" s="154">
        <v>0.944298688193744</v>
      </c>
      <c r="Q320" s="154">
        <v>0.930631746593523</v>
      </c>
      <c r="R320" s="154">
        <v>0.940865384615385</v>
      </c>
      <c r="S320" s="173">
        <v>0.0136669416002204</v>
      </c>
      <c r="T320" s="153">
        <v>116599</v>
      </c>
      <c r="U320" s="153">
        <v>108759</v>
      </c>
      <c r="V320" s="154">
        <v>0.932761001380801</v>
      </c>
      <c r="W320" s="154">
        <v>0.933198789101917</v>
      </c>
      <c r="X320" s="155">
        <v>0.926738630330915</v>
      </c>
      <c r="Y320" s="155">
        <v>0.909855769230769</v>
      </c>
      <c r="Z320" s="173">
        <v>0.00646015877100237</v>
      </c>
      <c r="AA320" s="151">
        <v>32619</v>
      </c>
      <c r="AB320" s="151">
        <v>30270</v>
      </c>
      <c r="AC320" s="151">
        <v>33535</v>
      </c>
      <c r="AD320" s="151">
        <v>31330</v>
      </c>
      <c r="AE320" s="155">
        <v>0.927986756185046</v>
      </c>
      <c r="AF320" s="155">
        <v>0.934247800805129</v>
      </c>
      <c r="AG320" s="173">
        <v>-0.00626104462008337</v>
      </c>
    </row>
    <row r="321" spans="1:33">
      <c r="A321" s="175" t="s">
        <v>260</v>
      </c>
      <c r="B321" s="195" t="s">
        <v>1801</v>
      </c>
      <c r="C321" s="195" t="s">
        <v>311</v>
      </c>
      <c r="D321" s="150">
        <v>5249</v>
      </c>
      <c r="E321" s="150">
        <v>5085</v>
      </c>
      <c r="F321" s="150">
        <v>4918</v>
      </c>
      <c r="G321" s="151">
        <v>6093</v>
      </c>
      <c r="H321" s="151">
        <v>5900</v>
      </c>
      <c r="I321" s="151">
        <v>5640</v>
      </c>
      <c r="J321" s="151">
        <v>4227</v>
      </c>
      <c r="K321" s="151">
        <v>4084</v>
      </c>
      <c r="L321" s="151">
        <v>3889</v>
      </c>
      <c r="M321" s="154">
        <v>0.967834266921456</v>
      </c>
      <c r="N321" s="153">
        <v>118009</v>
      </c>
      <c r="O321" s="172">
        <v>0.9</v>
      </c>
      <c r="P321" s="154">
        <v>0.968755953514955</v>
      </c>
      <c r="Q321" s="154">
        <v>0.968324306581323</v>
      </c>
      <c r="R321" s="154">
        <v>0.966169860421102</v>
      </c>
      <c r="S321" s="173">
        <v>0.000431646933632401</v>
      </c>
      <c r="T321" s="153">
        <v>121931</v>
      </c>
      <c r="U321" s="153">
        <v>113885</v>
      </c>
      <c r="V321" s="154">
        <v>0.93401185916625</v>
      </c>
      <c r="W321" s="154">
        <v>0.936940369594208</v>
      </c>
      <c r="X321" s="155">
        <v>0.925652387986214</v>
      </c>
      <c r="Y321" s="155">
        <v>0.920037851904424</v>
      </c>
      <c r="Z321" s="173">
        <v>0.0112879816079947</v>
      </c>
      <c r="AA321" s="151">
        <v>34250</v>
      </c>
      <c r="AB321" s="151">
        <v>31898</v>
      </c>
      <c r="AC321" s="151">
        <v>35756</v>
      </c>
      <c r="AD321" s="151">
        <v>33426</v>
      </c>
      <c r="AE321" s="155">
        <v>0.931328467153285</v>
      </c>
      <c r="AF321" s="155">
        <v>0.934836111421859</v>
      </c>
      <c r="AG321" s="173">
        <v>-0.00350764426857464</v>
      </c>
    </row>
    <row r="322" spans="1:33">
      <c r="A322" s="175" t="s">
        <v>260</v>
      </c>
      <c r="B322" s="195" t="s">
        <v>1801</v>
      </c>
      <c r="C322" s="195" t="s">
        <v>312</v>
      </c>
      <c r="D322" s="150">
        <v>7009</v>
      </c>
      <c r="E322" s="150">
        <v>6817</v>
      </c>
      <c r="F322" s="150">
        <v>6591</v>
      </c>
      <c r="G322" s="151">
        <v>8227</v>
      </c>
      <c r="H322" s="151">
        <v>7555</v>
      </c>
      <c r="I322" s="151">
        <v>7715</v>
      </c>
      <c r="J322" s="151">
        <v>4836</v>
      </c>
      <c r="K322" s="151">
        <v>4722</v>
      </c>
      <c r="L322" s="151">
        <v>4582</v>
      </c>
      <c r="M322" s="154">
        <v>0.946515886878895</v>
      </c>
      <c r="N322" s="153">
        <v>156602</v>
      </c>
      <c r="O322" s="172">
        <v>0.9</v>
      </c>
      <c r="P322" s="154">
        <v>0.972606648594664</v>
      </c>
      <c r="Q322" s="154">
        <v>0.918317734289534</v>
      </c>
      <c r="R322" s="154">
        <v>0.976426799007444</v>
      </c>
      <c r="S322" s="173">
        <v>0.0542889143051296</v>
      </c>
      <c r="T322" s="153">
        <v>165451</v>
      </c>
      <c r="U322" s="153">
        <v>157010</v>
      </c>
      <c r="V322" s="154">
        <v>0.948981873787405</v>
      </c>
      <c r="W322" s="154">
        <v>0.9403623912113</v>
      </c>
      <c r="X322" s="155">
        <v>0.937765892792026</v>
      </c>
      <c r="Y322" s="155">
        <v>0.947477253928867</v>
      </c>
      <c r="Z322" s="173">
        <v>0.00259649841927345</v>
      </c>
      <c r="AA322" s="151">
        <v>46659</v>
      </c>
      <c r="AB322" s="151">
        <v>44132</v>
      </c>
      <c r="AC322" s="151">
        <v>48448</v>
      </c>
      <c r="AD322" s="151">
        <v>46108</v>
      </c>
      <c r="AE322" s="155">
        <v>0.945841102466834</v>
      </c>
      <c r="AF322" s="155">
        <v>0.951700792602378</v>
      </c>
      <c r="AG322" s="173">
        <v>-0.00585969013554399</v>
      </c>
    </row>
    <row r="323" spans="1:33">
      <c r="A323" s="175" t="s">
        <v>260</v>
      </c>
      <c r="B323" s="195" t="s">
        <v>1801</v>
      </c>
      <c r="C323" s="195" t="s">
        <v>313</v>
      </c>
      <c r="D323" s="150">
        <v>5528</v>
      </c>
      <c r="E323" s="150">
        <v>5338</v>
      </c>
      <c r="F323" s="150">
        <v>5188</v>
      </c>
      <c r="G323" s="151">
        <v>6388</v>
      </c>
      <c r="H323" s="151">
        <v>6193</v>
      </c>
      <c r="I323" s="151">
        <v>6030</v>
      </c>
      <c r="J323" s="151">
        <v>4499</v>
      </c>
      <c r="K323" s="151">
        <v>4395</v>
      </c>
      <c r="L323" s="151">
        <v>4254</v>
      </c>
      <c r="M323" s="154">
        <v>0.964032884220142</v>
      </c>
      <c r="N323" s="153">
        <v>126645</v>
      </c>
      <c r="O323" s="172">
        <v>0.9</v>
      </c>
      <c r="P323" s="154">
        <v>0.965629522431259</v>
      </c>
      <c r="Q323" s="154">
        <v>0.96947401377583</v>
      </c>
      <c r="R323" s="154">
        <v>0.976883751944877</v>
      </c>
      <c r="S323" s="173">
        <v>-0.00384449134457066</v>
      </c>
      <c r="T323" s="153">
        <v>131370</v>
      </c>
      <c r="U323" s="153">
        <v>123734</v>
      </c>
      <c r="V323" s="154">
        <v>0.941874096064551</v>
      </c>
      <c r="W323" s="154">
        <v>0.93849493487699</v>
      </c>
      <c r="X323" s="155">
        <v>0.943957420162805</v>
      </c>
      <c r="Y323" s="155">
        <v>0.945543454100911</v>
      </c>
      <c r="Z323" s="173">
        <v>-0.00546248528581539</v>
      </c>
      <c r="AA323" s="151">
        <v>36314</v>
      </c>
      <c r="AB323" s="151">
        <v>34214</v>
      </c>
      <c r="AC323" s="151">
        <v>38021</v>
      </c>
      <c r="AD323" s="151">
        <v>35660</v>
      </c>
      <c r="AE323" s="155">
        <v>0.94217106350168</v>
      </c>
      <c r="AF323" s="155">
        <v>0.937902737960601</v>
      </c>
      <c r="AG323" s="173">
        <v>0.00426832554107903</v>
      </c>
    </row>
    <row r="324" spans="1:33">
      <c r="A324" s="175" t="s">
        <v>260</v>
      </c>
      <c r="B324" s="195" t="s">
        <v>1801</v>
      </c>
      <c r="C324" s="195" t="s">
        <v>314</v>
      </c>
      <c r="D324" s="150">
        <v>1</v>
      </c>
      <c r="E324" s="150">
        <v>0</v>
      </c>
      <c r="F324" s="150">
        <v>1</v>
      </c>
      <c r="G324" s="151">
        <v>0</v>
      </c>
      <c r="H324" s="151">
        <v>0</v>
      </c>
      <c r="I324" s="151">
        <v>0</v>
      </c>
      <c r="J324" s="151">
        <v>0</v>
      </c>
      <c r="K324" s="151">
        <v>0</v>
      </c>
      <c r="L324" s="151">
        <v>0</v>
      </c>
      <c r="M324" s="154">
        <v>0</v>
      </c>
      <c r="N324" s="153">
        <v>0</v>
      </c>
      <c r="O324" s="172">
        <v>0.9</v>
      </c>
      <c r="P324" s="154">
        <v>0</v>
      </c>
      <c r="Q324" s="154">
        <v>0</v>
      </c>
      <c r="R324" s="154">
        <v>0</v>
      </c>
      <c r="S324" s="173">
        <v>0</v>
      </c>
      <c r="T324" s="153">
        <v>8</v>
      </c>
      <c r="U324" s="153">
        <v>4</v>
      </c>
      <c r="V324" s="154">
        <v>0.5</v>
      </c>
      <c r="W324" s="154">
        <v>1</v>
      </c>
      <c r="X324" s="155">
        <v>0</v>
      </c>
      <c r="Y324" s="155">
        <v>0</v>
      </c>
      <c r="Z324" s="173">
        <v>1</v>
      </c>
      <c r="AA324" s="151">
        <v>4</v>
      </c>
      <c r="AB324" s="151">
        <v>3</v>
      </c>
      <c r="AC324" s="151">
        <v>2</v>
      </c>
      <c r="AD324" s="151">
        <v>0</v>
      </c>
      <c r="AE324" s="155">
        <v>0.75</v>
      </c>
      <c r="AF324" s="155">
        <v>0</v>
      </c>
      <c r="AG324" s="173">
        <v>0.75</v>
      </c>
    </row>
    <row r="325" spans="1:33">
      <c r="A325" s="175" t="s">
        <v>260</v>
      </c>
      <c r="B325" s="195" t="s">
        <v>1801</v>
      </c>
      <c r="C325" s="195" t="s">
        <v>315</v>
      </c>
      <c r="D325" s="150">
        <v>0</v>
      </c>
      <c r="E325" s="150">
        <v>0</v>
      </c>
      <c r="F325" s="150">
        <v>0</v>
      </c>
      <c r="G325" s="151">
        <v>1</v>
      </c>
      <c r="H325" s="151">
        <v>0</v>
      </c>
      <c r="I325" s="151">
        <v>0</v>
      </c>
      <c r="J325" s="151">
        <v>1</v>
      </c>
      <c r="K325" s="151">
        <v>0</v>
      </c>
      <c r="L325" s="151">
        <v>0</v>
      </c>
      <c r="M325" s="154">
        <v>0.2</v>
      </c>
      <c r="N325" s="153">
        <v>1</v>
      </c>
      <c r="O325" s="172">
        <v>0.9</v>
      </c>
      <c r="P325" s="154">
        <v>0</v>
      </c>
      <c r="Q325" s="154">
        <v>0</v>
      </c>
      <c r="R325" s="154">
        <v>0</v>
      </c>
      <c r="S325" s="173">
        <v>0</v>
      </c>
      <c r="T325" s="153">
        <v>5</v>
      </c>
      <c r="U325" s="153">
        <v>1</v>
      </c>
      <c r="V325" s="154">
        <v>0.2</v>
      </c>
      <c r="W325" s="154">
        <v>0</v>
      </c>
      <c r="X325" s="155">
        <v>0</v>
      </c>
      <c r="Y325" s="155">
        <v>0</v>
      </c>
      <c r="Z325" s="173">
        <v>0</v>
      </c>
      <c r="AA325" s="151">
        <v>4</v>
      </c>
      <c r="AB325" s="151">
        <v>0</v>
      </c>
      <c r="AC325" s="151">
        <v>1</v>
      </c>
      <c r="AD325" s="151">
        <v>1</v>
      </c>
      <c r="AE325" s="155">
        <v>0</v>
      </c>
      <c r="AF325" s="155">
        <v>1</v>
      </c>
      <c r="AG325" s="173">
        <v>-1</v>
      </c>
    </row>
    <row r="326" spans="1:33">
      <c r="A326" s="175" t="s">
        <v>260</v>
      </c>
      <c r="B326" s="195" t="s">
        <v>1801</v>
      </c>
      <c r="C326" s="195" t="s">
        <v>316</v>
      </c>
      <c r="D326" s="150">
        <v>5</v>
      </c>
      <c r="E326" s="150">
        <v>4</v>
      </c>
      <c r="F326" s="150">
        <v>4</v>
      </c>
      <c r="G326" s="151">
        <v>6</v>
      </c>
      <c r="H326" s="151">
        <v>4</v>
      </c>
      <c r="I326" s="151">
        <v>5</v>
      </c>
      <c r="J326" s="151">
        <v>4</v>
      </c>
      <c r="K326" s="151">
        <v>4</v>
      </c>
      <c r="L326" s="151">
        <v>4</v>
      </c>
      <c r="M326" s="154">
        <v>0.612244897959184</v>
      </c>
      <c r="N326" s="153">
        <v>30</v>
      </c>
      <c r="O326" s="172">
        <v>0.9</v>
      </c>
      <c r="P326" s="154">
        <v>0.8</v>
      </c>
      <c r="Q326" s="154">
        <v>0.666666666666667</v>
      </c>
      <c r="R326" s="154">
        <v>1</v>
      </c>
      <c r="S326" s="173">
        <v>0.133333333333333</v>
      </c>
      <c r="T326" s="153">
        <v>49</v>
      </c>
      <c r="U326" s="153">
        <v>36</v>
      </c>
      <c r="V326" s="154">
        <v>0.73469387755102</v>
      </c>
      <c r="W326" s="154">
        <v>0.8</v>
      </c>
      <c r="X326" s="155">
        <v>0.833333333333333</v>
      </c>
      <c r="Y326" s="155">
        <v>1</v>
      </c>
      <c r="Z326" s="173">
        <v>-0.0333333333333333</v>
      </c>
      <c r="AA326" s="151">
        <v>27</v>
      </c>
      <c r="AB326" s="151">
        <v>21</v>
      </c>
      <c r="AC326" s="151">
        <v>5</v>
      </c>
      <c r="AD326" s="151">
        <v>2</v>
      </c>
      <c r="AE326" s="155">
        <v>0.777777777777778</v>
      </c>
      <c r="AF326" s="155">
        <v>0.4</v>
      </c>
      <c r="AG326" s="173">
        <v>0.377777777777778</v>
      </c>
    </row>
    <row r="327" spans="1:33">
      <c r="A327" s="175" t="s">
        <v>260</v>
      </c>
      <c r="B327" s="195" t="s">
        <v>1801</v>
      </c>
      <c r="C327" s="195" t="s">
        <v>317</v>
      </c>
      <c r="D327" s="150">
        <v>0</v>
      </c>
      <c r="E327" s="150">
        <v>0</v>
      </c>
      <c r="F327" s="150">
        <v>0</v>
      </c>
      <c r="G327" s="151">
        <v>0</v>
      </c>
      <c r="H327" s="151">
        <v>0</v>
      </c>
      <c r="I327" s="151">
        <v>0</v>
      </c>
      <c r="J327" s="151">
        <v>0</v>
      </c>
      <c r="K327" s="151">
        <v>0</v>
      </c>
      <c r="L327" s="151">
        <v>0</v>
      </c>
      <c r="M327" s="154">
        <v>0</v>
      </c>
      <c r="N327" s="153">
        <v>0</v>
      </c>
      <c r="O327" s="172">
        <v>0.9</v>
      </c>
      <c r="P327" s="154">
        <v>0</v>
      </c>
      <c r="Q327" s="154">
        <v>0</v>
      </c>
      <c r="R327" s="154">
        <v>0</v>
      </c>
      <c r="S327" s="173">
        <v>0</v>
      </c>
      <c r="T327" s="153">
        <v>0</v>
      </c>
      <c r="U327" s="153">
        <v>0</v>
      </c>
      <c r="V327" s="154">
        <v>0</v>
      </c>
      <c r="W327" s="154">
        <v>0</v>
      </c>
      <c r="X327" s="155">
        <v>0</v>
      </c>
      <c r="Y327" s="155">
        <v>0</v>
      </c>
      <c r="Z327" s="173">
        <v>0</v>
      </c>
      <c r="AA327" s="151">
        <v>0</v>
      </c>
      <c r="AB327" s="151">
        <v>0</v>
      </c>
      <c r="AC327" s="151">
        <v>0</v>
      </c>
      <c r="AD327" s="151">
        <v>0</v>
      </c>
      <c r="AE327" s="155">
        <v>0</v>
      </c>
      <c r="AF327" s="155">
        <v>0</v>
      </c>
      <c r="AG327" s="173">
        <v>0</v>
      </c>
    </row>
    <row r="328" spans="1:33">
      <c r="A328" s="175" t="s">
        <v>260</v>
      </c>
      <c r="B328" s="195" t="s">
        <v>1801</v>
      </c>
      <c r="C328" s="195" t="s">
        <v>318</v>
      </c>
      <c r="D328" s="150">
        <v>0</v>
      </c>
      <c r="E328" s="150">
        <v>0</v>
      </c>
      <c r="F328" s="150">
        <v>0</v>
      </c>
      <c r="G328" s="151">
        <v>0</v>
      </c>
      <c r="H328" s="151">
        <v>0</v>
      </c>
      <c r="I328" s="151">
        <v>0</v>
      </c>
      <c r="J328" s="151">
        <v>0</v>
      </c>
      <c r="K328" s="151">
        <v>0</v>
      </c>
      <c r="L328" s="151">
        <v>0</v>
      </c>
      <c r="M328" s="154">
        <v>0</v>
      </c>
      <c r="N328" s="153">
        <v>0</v>
      </c>
      <c r="O328" s="172">
        <v>0.9</v>
      </c>
      <c r="P328" s="154">
        <v>0</v>
      </c>
      <c r="Q328" s="154">
        <v>0</v>
      </c>
      <c r="R328" s="154">
        <v>0</v>
      </c>
      <c r="S328" s="173">
        <v>0</v>
      </c>
      <c r="T328" s="153">
        <v>5</v>
      </c>
      <c r="U328" s="153">
        <v>0</v>
      </c>
      <c r="V328" s="154">
        <v>0</v>
      </c>
      <c r="W328" s="154">
        <v>0</v>
      </c>
      <c r="X328" s="155">
        <v>0</v>
      </c>
      <c r="Y328" s="155">
        <v>0</v>
      </c>
      <c r="Z328" s="173">
        <v>0</v>
      </c>
      <c r="AA328" s="151">
        <v>0</v>
      </c>
      <c r="AB328" s="151">
        <v>0</v>
      </c>
      <c r="AC328" s="151">
        <v>1</v>
      </c>
      <c r="AD328" s="151">
        <v>0</v>
      </c>
      <c r="AE328" s="155">
        <v>0</v>
      </c>
      <c r="AF328" s="155">
        <v>0</v>
      </c>
      <c r="AG328" s="173">
        <v>0</v>
      </c>
    </row>
    <row r="329" spans="1:33">
      <c r="A329" s="175" t="s">
        <v>260</v>
      </c>
      <c r="B329" s="195" t="s">
        <v>1801</v>
      </c>
      <c r="C329" s="195" t="s">
        <v>319</v>
      </c>
      <c r="D329" s="150">
        <v>0</v>
      </c>
      <c r="E329" s="150">
        <v>0</v>
      </c>
      <c r="F329" s="150">
        <v>0</v>
      </c>
      <c r="G329" s="151">
        <v>0</v>
      </c>
      <c r="H329" s="151">
        <v>0</v>
      </c>
      <c r="I329" s="151">
        <v>0</v>
      </c>
      <c r="J329" s="151">
        <v>1</v>
      </c>
      <c r="K329" s="151">
        <v>0</v>
      </c>
      <c r="L329" s="151">
        <v>0</v>
      </c>
      <c r="M329" s="154">
        <v>0.875</v>
      </c>
      <c r="N329" s="153">
        <v>7</v>
      </c>
      <c r="O329" s="172">
        <v>0.9</v>
      </c>
      <c r="P329" s="154">
        <v>0</v>
      </c>
      <c r="Q329" s="154">
        <v>0</v>
      </c>
      <c r="R329" s="154">
        <v>0</v>
      </c>
      <c r="S329" s="173">
        <v>0</v>
      </c>
      <c r="T329" s="153">
        <v>8</v>
      </c>
      <c r="U329" s="153">
        <v>4</v>
      </c>
      <c r="V329" s="154">
        <v>0.5</v>
      </c>
      <c r="W329" s="154">
        <v>0</v>
      </c>
      <c r="X329" s="155">
        <v>0</v>
      </c>
      <c r="Y329" s="155">
        <v>0</v>
      </c>
      <c r="Z329" s="173">
        <v>0</v>
      </c>
      <c r="AA329" s="151">
        <v>3</v>
      </c>
      <c r="AB329" s="151">
        <v>2</v>
      </c>
      <c r="AC329" s="151">
        <v>0</v>
      </c>
      <c r="AD329" s="151">
        <v>0</v>
      </c>
      <c r="AE329" s="155">
        <v>0.666666666666667</v>
      </c>
      <c r="AF329" s="155">
        <v>0</v>
      </c>
      <c r="AG329" s="173">
        <v>0.666666666666667</v>
      </c>
    </row>
    <row r="330" spans="1:33">
      <c r="A330" s="175" t="s">
        <v>260</v>
      </c>
      <c r="B330" s="195" t="s">
        <v>1801</v>
      </c>
      <c r="C330" s="195" t="s">
        <v>320</v>
      </c>
      <c r="D330" s="150">
        <v>6161</v>
      </c>
      <c r="E330" s="150">
        <v>5982</v>
      </c>
      <c r="F330" s="150">
        <v>5689</v>
      </c>
      <c r="G330" s="151">
        <v>7243</v>
      </c>
      <c r="H330" s="151">
        <v>7034</v>
      </c>
      <c r="I330" s="151">
        <v>6774</v>
      </c>
      <c r="J330" s="151">
        <v>4567</v>
      </c>
      <c r="K330" s="151">
        <v>4448</v>
      </c>
      <c r="L330" s="151">
        <v>4236</v>
      </c>
      <c r="M330" s="154">
        <v>0.960279637652619</v>
      </c>
      <c r="N330" s="153">
        <v>146289</v>
      </c>
      <c r="O330" s="172">
        <v>0.9</v>
      </c>
      <c r="P330" s="154">
        <v>0.970946274955364</v>
      </c>
      <c r="Q330" s="154">
        <v>0.971144553361867</v>
      </c>
      <c r="R330" s="154">
        <v>0.973943507773155</v>
      </c>
      <c r="S330" s="173">
        <v>-0.000198278406502328</v>
      </c>
      <c r="T330" s="153">
        <v>152340</v>
      </c>
      <c r="U330" s="153">
        <v>139613</v>
      </c>
      <c r="V330" s="154">
        <v>0.916456610213995</v>
      </c>
      <c r="W330" s="154">
        <v>0.923389060217497</v>
      </c>
      <c r="X330" s="155">
        <v>0.935247825486677</v>
      </c>
      <c r="Y330" s="155">
        <v>0.927523538427852</v>
      </c>
      <c r="Z330" s="173">
        <v>-0.0118587652691797</v>
      </c>
      <c r="AA330" s="151">
        <v>42421</v>
      </c>
      <c r="AB330" s="151">
        <v>39264</v>
      </c>
      <c r="AC330" s="151">
        <v>44771</v>
      </c>
      <c r="AD330" s="151">
        <v>41214</v>
      </c>
      <c r="AE330" s="155">
        <v>0.925579312133142</v>
      </c>
      <c r="AF330" s="155">
        <v>0.920551249692882</v>
      </c>
      <c r="AG330" s="173">
        <v>0.00502806244025999</v>
      </c>
    </row>
    <row r="331" spans="1:33">
      <c r="A331" s="175" t="s">
        <v>260</v>
      </c>
      <c r="B331" s="195" t="s">
        <v>1802</v>
      </c>
      <c r="C331" s="195" t="s">
        <v>321</v>
      </c>
      <c r="D331" s="150">
        <v>0</v>
      </c>
      <c r="E331" s="150">
        <v>0</v>
      </c>
      <c r="F331" s="150">
        <v>0</v>
      </c>
      <c r="G331" s="151">
        <v>0</v>
      </c>
      <c r="H331" s="151">
        <v>0</v>
      </c>
      <c r="I331" s="151">
        <v>0</v>
      </c>
      <c r="J331" s="151">
        <v>0</v>
      </c>
      <c r="K331" s="151">
        <v>0</v>
      </c>
      <c r="L331" s="151">
        <v>0</v>
      </c>
      <c r="M331" s="154">
        <v>0</v>
      </c>
      <c r="N331" s="153">
        <v>0</v>
      </c>
      <c r="O331" s="172">
        <v>0.9</v>
      </c>
      <c r="P331" s="154">
        <v>0</v>
      </c>
      <c r="Q331" s="154">
        <v>0</v>
      </c>
      <c r="R331" s="154">
        <v>0</v>
      </c>
      <c r="S331" s="173">
        <v>0</v>
      </c>
      <c r="T331" s="153">
        <v>0</v>
      </c>
      <c r="U331" s="153">
        <v>0</v>
      </c>
      <c r="V331" s="154">
        <v>0</v>
      </c>
      <c r="W331" s="154">
        <v>0</v>
      </c>
      <c r="X331" s="155">
        <v>0</v>
      </c>
      <c r="Y331" s="155">
        <v>0</v>
      </c>
      <c r="Z331" s="173">
        <v>0</v>
      </c>
      <c r="AA331" s="151">
        <v>0</v>
      </c>
      <c r="AB331" s="151">
        <v>0</v>
      </c>
      <c r="AC331" s="151">
        <v>0</v>
      </c>
      <c r="AD331" s="151">
        <v>0</v>
      </c>
      <c r="AE331" s="155">
        <v>0</v>
      </c>
      <c r="AF331" s="155">
        <v>0</v>
      </c>
      <c r="AG331" s="173">
        <v>0</v>
      </c>
    </row>
    <row r="332" spans="1:33">
      <c r="A332" s="175" t="s">
        <v>260</v>
      </c>
      <c r="B332" s="195" t="s">
        <v>1802</v>
      </c>
      <c r="C332" s="195" t="s">
        <v>322</v>
      </c>
      <c r="D332" s="150">
        <v>6357</v>
      </c>
      <c r="E332" s="150">
        <v>6108</v>
      </c>
      <c r="F332" s="150">
        <v>5954</v>
      </c>
      <c r="G332" s="151">
        <v>7531</v>
      </c>
      <c r="H332" s="151">
        <v>7283</v>
      </c>
      <c r="I332" s="151">
        <v>7083</v>
      </c>
      <c r="J332" s="151">
        <v>5552</v>
      </c>
      <c r="K332" s="151">
        <v>5348</v>
      </c>
      <c r="L332" s="151">
        <v>5238</v>
      </c>
      <c r="M332" s="154">
        <v>0.963604533893199</v>
      </c>
      <c r="N332" s="153">
        <v>151919</v>
      </c>
      <c r="O332" s="172">
        <v>0.9</v>
      </c>
      <c r="P332" s="154">
        <v>0.960830580462482</v>
      </c>
      <c r="Q332" s="154">
        <v>0.967069446288674</v>
      </c>
      <c r="R332" s="154">
        <v>0.963256484149856</v>
      </c>
      <c r="S332" s="173">
        <v>-0.00623886582619126</v>
      </c>
      <c r="T332" s="153">
        <v>157657</v>
      </c>
      <c r="U332" s="153">
        <v>147442</v>
      </c>
      <c r="V332" s="154">
        <v>0.935207444008195</v>
      </c>
      <c r="W332" s="154">
        <v>0.936605316973415</v>
      </c>
      <c r="X332" s="155">
        <v>0.940512548134378</v>
      </c>
      <c r="Y332" s="155">
        <v>0.943443804034582</v>
      </c>
      <c r="Z332" s="173">
        <v>-0.00390723116096281</v>
      </c>
      <c r="AA332" s="151">
        <v>43424</v>
      </c>
      <c r="AB332" s="151">
        <v>40837</v>
      </c>
      <c r="AC332" s="151">
        <v>45293</v>
      </c>
      <c r="AD332" s="151">
        <v>42329</v>
      </c>
      <c r="AE332" s="155">
        <v>0.940424649963154</v>
      </c>
      <c r="AF332" s="155">
        <v>0.934559424193584</v>
      </c>
      <c r="AG332" s="173">
        <v>0.00586522576957005</v>
      </c>
    </row>
    <row r="333" spans="1:33">
      <c r="A333" s="175" t="s">
        <v>260</v>
      </c>
      <c r="B333" s="195" t="s">
        <v>1802</v>
      </c>
      <c r="C333" s="195" t="s">
        <v>323</v>
      </c>
      <c r="D333" s="150">
        <v>9599</v>
      </c>
      <c r="E333" s="150">
        <v>9089</v>
      </c>
      <c r="F333" s="150">
        <v>8939</v>
      </c>
      <c r="G333" s="151">
        <v>10644</v>
      </c>
      <c r="H333" s="151">
        <v>9966</v>
      </c>
      <c r="I333" s="151">
        <v>9719</v>
      </c>
      <c r="J333" s="151">
        <v>7870</v>
      </c>
      <c r="K333" s="151">
        <v>7387</v>
      </c>
      <c r="L333" s="151">
        <v>7274</v>
      </c>
      <c r="M333" s="154">
        <v>0.935813445991947</v>
      </c>
      <c r="N333" s="153">
        <v>207555</v>
      </c>
      <c r="O333" s="172">
        <v>0.9</v>
      </c>
      <c r="P333" s="154">
        <v>0.94686946556933</v>
      </c>
      <c r="Q333" s="154">
        <v>0.93630214205186</v>
      </c>
      <c r="R333" s="154">
        <v>0.938627700127065</v>
      </c>
      <c r="S333" s="173">
        <v>0.0105673235174699</v>
      </c>
      <c r="T333" s="153">
        <v>221791</v>
      </c>
      <c r="U333" s="153">
        <v>204149</v>
      </c>
      <c r="V333" s="154">
        <v>0.920456646121799</v>
      </c>
      <c r="W333" s="154">
        <v>0.931242837795604</v>
      </c>
      <c r="X333" s="155">
        <v>0.913096580232995</v>
      </c>
      <c r="Y333" s="155">
        <v>0.924269377382465</v>
      </c>
      <c r="Z333" s="173">
        <v>0.0181462575626086</v>
      </c>
      <c r="AA333" s="151">
        <v>62837</v>
      </c>
      <c r="AB333" s="151">
        <v>57563</v>
      </c>
      <c r="AC333" s="151">
        <v>64119</v>
      </c>
      <c r="AD333" s="151">
        <v>58833</v>
      </c>
      <c r="AE333" s="155">
        <v>0.916068558333466</v>
      </c>
      <c r="AF333" s="155">
        <v>0.917559537734525</v>
      </c>
      <c r="AG333" s="173">
        <v>-0.00149097940105902</v>
      </c>
    </row>
    <row r="334" spans="1:33">
      <c r="A334" s="175" t="s">
        <v>260</v>
      </c>
      <c r="B334" s="195" t="s">
        <v>1802</v>
      </c>
      <c r="C334" s="195" t="s">
        <v>324</v>
      </c>
      <c r="D334" s="150">
        <v>0</v>
      </c>
      <c r="E334" s="150">
        <v>0</v>
      </c>
      <c r="F334" s="150">
        <v>0</v>
      </c>
      <c r="G334" s="151">
        <v>0</v>
      </c>
      <c r="H334" s="151">
        <v>0</v>
      </c>
      <c r="I334" s="151">
        <v>0</v>
      </c>
      <c r="J334" s="151">
        <v>0</v>
      </c>
      <c r="K334" s="151">
        <v>0</v>
      </c>
      <c r="L334" s="151">
        <v>0</v>
      </c>
      <c r="M334" s="154">
        <v>0</v>
      </c>
      <c r="N334" s="153">
        <v>0</v>
      </c>
      <c r="O334" s="172">
        <v>0.9</v>
      </c>
      <c r="P334" s="154">
        <v>0</v>
      </c>
      <c r="Q334" s="154">
        <v>0</v>
      </c>
      <c r="R334" s="154">
        <v>0</v>
      </c>
      <c r="S334" s="173">
        <v>0</v>
      </c>
      <c r="T334" s="153">
        <v>1</v>
      </c>
      <c r="U334" s="153">
        <v>1</v>
      </c>
      <c r="V334" s="154">
        <v>1</v>
      </c>
      <c r="W334" s="154">
        <v>0</v>
      </c>
      <c r="X334" s="155">
        <v>0</v>
      </c>
      <c r="Y334" s="155">
        <v>0</v>
      </c>
      <c r="Z334" s="173">
        <v>0</v>
      </c>
      <c r="AA334" s="151">
        <v>0</v>
      </c>
      <c r="AB334" s="151">
        <v>0</v>
      </c>
      <c r="AC334" s="151">
        <v>1</v>
      </c>
      <c r="AD334" s="151">
        <v>1</v>
      </c>
      <c r="AE334" s="155">
        <v>0</v>
      </c>
      <c r="AF334" s="155">
        <v>1</v>
      </c>
      <c r="AG334" s="173">
        <v>-1</v>
      </c>
    </row>
    <row r="335" spans="1:33">
      <c r="A335" s="175" t="s">
        <v>260</v>
      </c>
      <c r="B335" s="195" t="s">
        <v>1802</v>
      </c>
      <c r="C335" s="195" t="s">
        <v>325</v>
      </c>
      <c r="D335" s="150">
        <v>0</v>
      </c>
      <c r="E335" s="150">
        <v>0</v>
      </c>
      <c r="F335" s="150">
        <v>0</v>
      </c>
      <c r="G335" s="151">
        <v>0</v>
      </c>
      <c r="H335" s="151">
        <v>0</v>
      </c>
      <c r="I335" s="151">
        <v>0</v>
      </c>
      <c r="J335" s="151">
        <v>0</v>
      </c>
      <c r="K335" s="151">
        <v>0</v>
      </c>
      <c r="L335" s="151">
        <v>0</v>
      </c>
      <c r="M335" s="154">
        <v>0</v>
      </c>
      <c r="N335" s="153">
        <v>0</v>
      </c>
      <c r="O335" s="172">
        <v>0.9</v>
      </c>
      <c r="P335" s="154">
        <v>0</v>
      </c>
      <c r="Q335" s="154">
        <v>0</v>
      </c>
      <c r="R335" s="154">
        <v>0</v>
      </c>
      <c r="S335" s="173">
        <v>0</v>
      </c>
      <c r="T335" s="153">
        <v>0</v>
      </c>
      <c r="U335" s="153">
        <v>0</v>
      </c>
      <c r="V335" s="154">
        <v>0</v>
      </c>
      <c r="W335" s="154">
        <v>0</v>
      </c>
      <c r="X335" s="155">
        <v>0</v>
      </c>
      <c r="Y335" s="155">
        <v>0</v>
      </c>
      <c r="Z335" s="173">
        <v>0</v>
      </c>
      <c r="AA335" s="151">
        <v>0</v>
      </c>
      <c r="AB335" s="151">
        <v>0</v>
      </c>
      <c r="AC335" s="151">
        <v>0</v>
      </c>
      <c r="AD335" s="151">
        <v>0</v>
      </c>
      <c r="AE335" s="155">
        <v>0</v>
      </c>
      <c r="AF335" s="155">
        <v>0</v>
      </c>
      <c r="AG335" s="173">
        <v>0</v>
      </c>
    </row>
    <row r="336" spans="1:33">
      <c r="A336" s="175" t="s">
        <v>260</v>
      </c>
      <c r="B336" s="195" t="s">
        <v>1802</v>
      </c>
      <c r="C336" s="195" t="s">
        <v>326</v>
      </c>
      <c r="D336" s="150">
        <v>47</v>
      </c>
      <c r="E336" s="150">
        <v>29</v>
      </c>
      <c r="F336" s="150">
        <v>31</v>
      </c>
      <c r="G336" s="151">
        <v>42</v>
      </c>
      <c r="H336" s="151">
        <v>20</v>
      </c>
      <c r="I336" s="151">
        <v>23</v>
      </c>
      <c r="J336" s="151">
        <v>45</v>
      </c>
      <c r="K336" s="151">
        <v>42</v>
      </c>
      <c r="L336" s="151">
        <v>43</v>
      </c>
      <c r="M336" s="154">
        <v>0.888888888888889</v>
      </c>
      <c r="N336" s="153">
        <v>472</v>
      </c>
      <c r="O336" s="172">
        <v>0.9</v>
      </c>
      <c r="P336" s="154">
        <v>0.617021276595745</v>
      </c>
      <c r="Q336" s="154">
        <v>0.476190476190476</v>
      </c>
      <c r="R336" s="154">
        <v>0.933333333333333</v>
      </c>
      <c r="S336" s="173">
        <v>0.140830800405269</v>
      </c>
      <c r="T336" s="153">
        <v>531</v>
      </c>
      <c r="U336" s="153">
        <v>481</v>
      </c>
      <c r="V336" s="154">
        <v>0.905838041431262</v>
      </c>
      <c r="W336" s="154">
        <v>0.659574468085106</v>
      </c>
      <c r="X336" s="155">
        <v>0.547619047619048</v>
      </c>
      <c r="Y336" s="155">
        <v>0.955555555555556</v>
      </c>
      <c r="Z336" s="173">
        <v>0.111955420466059</v>
      </c>
      <c r="AA336" s="151">
        <v>275</v>
      </c>
      <c r="AB336" s="151">
        <v>235</v>
      </c>
      <c r="AC336" s="151">
        <v>202</v>
      </c>
      <c r="AD336" s="151">
        <v>199</v>
      </c>
      <c r="AE336" s="155">
        <v>0.854545454545454</v>
      </c>
      <c r="AF336" s="155">
        <v>0.985148514851485</v>
      </c>
      <c r="AG336" s="173">
        <v>-0.130603060306031</v>
      </c>
    </row>
    <row r="337" spans="1:33">
      <c r="A337" s="175" t="s">
        <v>260</v>
      </c>
      <c r="B337" s="195" t="s">
        <v>1802</v>
      </c>
      <c r="C337" s="195" t="s">
        <v>327</v>
      </c>
      <c r="D337" s="150">
        <v>1</v>
      </c>
      <c r="E337" s="150">
        <v>1</v>
      </c>
      <c r="F337" s="150">
        <v>1</v>
      </c>
      <c r="G337" s="151">
        <v>0</v>
      </c>
      <c r="H337" s="151">
        <v>0</v>
      </c>
      <c r="I337" s="151">
        <v>0</v>
      </c>
      <c r="J337" s="151">
        <v>1</v>
      </c>
      <c r="K337" s="151">
        <v>1</v>
      </c>
      <c r="L337" s="151">
        <v>0</v>
      </c>
      <c r="M337" s="154">
        <v>1</v>
      </c>
      <c r="N337" s="153">
        <v>4</v>
      </c>
      <c r="O337" s="172">
        <v>0.9</v>
      </c>
      <c r="P337" s="154">
        <v>1</v>
      </c>
      <c r="Q337" s="154">
        <v>0</v>
      </c>
      <c r="R337" s="154">
        <v>1</v>
      </c>
      <c r="S337" s="173">
        <v>1</v>
      </c>
      <c r="T337" s="153">
        <v>4</v>
      </c>
      <c r="U337" s="153">
        <v>3</v>
      </c>
      <c r="V337" s="154">
        <v>0.75</v>
      </c>
      <c r="W337" s="154">
        <v>1</v>
      </c>
      <c r="X337" s="155">
        <v>0</v>
      </c>
      <c r="Y337" s="155">
        <v>0</v>
      </c>
      <c r="Z337" s="173">
        <v>1</v>
      </c>
      <c r="AA337" s="151">
        <v>2</v>
      </c>
      <c r="AB337" s="151">
        <v>1</v>
      </c>
      <c r="AC337" s="151">
        <v>1</v>
      </c>
      <c r="AD337" s="151">
        <v>1</v>
      </c>
      <c r="AE337" s="155">
        <v>0.5</v>
      </c>
      <c r="AF337" s="155">
        <v>1</v>
      </c>
      <c r="AG337" s="173">
        <v>-0.5</v>
      </c>
    </row>
    <row r="338" spans="1:33">
      <c r="A338" s="175" t="s">
        <v>260</v>
      </c>
      <c r="B338" s="195" t="s">
        <v>1802</v>
      </c>
      <c r="C338" s="195" t="s">
        <v>328</v>
      </c>
      <c r="D338" s="150">
        <v>1</v>
      </c>
      <c r="E338" s="150">
        <v>0</v>
      </c>
      <c r="F338" s="150">
        <v>1</v>
      </c>
      <c r="G338" s="151">
        <v>0</v>
      </c>
      <c r="H338" s="151">
        <v>0</v>
      </c>
      <c r="I338" s="151">
        <v>0</v>
      </c>
      <c r="J338" s="151">
        <v>2</v>
      </c>
      <c r="K338" s="151">
        <v>1</v>
      </c>
      <c r="L338" s="151">
        <v>0</v>
      </c>
      <c r="M338" s="154">
        <v>0.0571428571428571</v>
      </c>
      <c r="N338" s="153">
        <v>2</v>
      </c>
      <c r="O338" s="172">
        <v>0.9</v>
      </c>
      <c r="P338" s="154">
        <v>0</v>
      </c>
      <c r="Q338" s="154">
        <v>0</v>
      </c>
      <c r="R338" s="154">
        <v>0.5</v>
      </c>
      <c r="S338" s="173">
        <v>0</v>
      </c>
      <c r="T338" s="153">
        <v>35</v>
      </c>
      <c r="U338" s="153">
        <v>26</v>
      </c>
      <c r="V338" s="154">
        <v>0.742857142857143</v>
      </c>
      <c r="W338" s="154">
        <v>1</v>
      </c>
      <c r="X338" s="155">
        <v>0</v>
      </c>
      <c r="Y338" s="155">
        <v>0</v>
      </c>
      <c r="Z338" s="173">
        <v>1</v>
      </c>
      <c r="AA338" s="151">
        <v>9</v>
      </c>
      <c r="AB338" s="151">
        <v>1</v>
      </c>
      <c r="AC338" s="151">
        <v>0</v>
      </c>
      <c r="AD338" s="151">
        <v>0</v>
      </c>
      <c r="AE338" s="155">
        <v>0.111111111111111</v>
      </c>
      <c r="AF338" s="155">
        <v>0</v>
      </c>
      <c r="AG338" s="173">
        <v>0.111111111111111</v>
      </c>
    </row>
    <row r="339" spans="1:33">
      <c r="A339" s="175" t="s">
        <v>260</v>
      </c>
      <c r="B339" s="195" t="s">
        <v>1802</v>
      </c>
      <c r="C339" s="195" t="s">
        <v>329</v>
      </c>
      <c r="D339" s="150">
        <v>0</v>
      </c>
      <c r="E339" s="150">
        <v>0</v>
      </c>
      <c r="F339" s="150">
        <v>0</v>
      </c>
      <c r="G339" s="151">
        <v>0</v>
      </c>
      <c r="H339" s="151">
        <v>0</v>
      </c>
      <c r="I339" s="151">
        <v>0</v>
      </c>
      <c r="J339" s="151">
        <v>0</v>
      </c>
      <c r="K339" s="151">
        <v>0</v>
      </c>
      <c r="L339" s="151">
        <v>0</v>
      </c>
      <c r="M339" s="154">
        <v>1</v>
      </c>
      <c r="N339" s="153">
        <v>2</v>
      </c>
      <c r="O339" s="172">
        <v>0.9</v>
      </c>
      <c r="P339" s="154">
        <v>0</v>
      </c>
      <c r="Q339" s="154">
        <v>0</v>
      </c>
      <c r="R339" s="154">
        <v>0</v>
      </c>
      <c r="S339" s="173">
        <v>0</v>
      </c>
      <c r="T339" s="153">
        <v>2</v>
      </c>
      <c r="U339" s="153">
        <v>2</v>
      </c>
      <c r="V339" s="154">
        <v>1</v>
      </c>
      <c r="W339" s="154">
        <v>0</v>
      </c>
      <c r="X339" s="155">
        <v>0</v>
      </c>
      <c r="Y339" s="155">
        <v>0</v>
      </c>
      <c r="Z339" s="173">
        <v>0</v>
      </c>
      <c r="AA339" s="151">
        <v>0</v>
      </c>
      <c r="AB339" s="151">
        <v>0</v>
      </c>
      <c r="AC339" s="151">
        <v>0</v>
      </c>
      <c r="AD339" s="151">
        <v>0</v>
      </c>
      <c r="AE339" s="155">
        <v>0</v>
      </c>
      <c r="AF339" s="155">
        <v>0</v>
      </c>
      <c r="AG339" s="173">
        <v>0</v>
      </c>
    </row>
    <row r="340" spans="1:33">
      <c r="A340" s="175" t="s">
        <v>260</v>
      </c>
      <c r="B340" s="195" t="s">
        <v>1802</v>
      </c>
      <c r="C340" s="195" t="s">
        <v>330</v>
      </c>
      <c r="D340" s="150">
        <v>1</v>
      </c>
      <c r="E340" s="150">
        <v>0</v>
      </c>
      <c r="F340" s="150">
        <v>0</v>
      </c>
      <c r="G340" s="151">
        <v>0</v>
      </c>
      <c r="H340" s="151">
        <v>0</v>
      </c>
      <c r="I340" s="151">
        <v>0</v>
      </c>
      <c r="J340" s="151">
        <v>0</v>
      </c>
      <c r="K340" s="151">
        <v>0</v>
      </c>
      <c r="L340" s="151">
        <v>0</v>
      </c>
      <c r="M340" s="154">
        <v>0.5</v>
      </c>
      <c r="N340" s="153">
        <v>1</v>
      </c>
      <c r="O340" s="172">
        <v>0.9</v>
      </c>
      <c r="P340" s="154">
        <v>0</v>
      </c>
      <c r="Q340" s="154">
        <v>0</v>
      </c>
      <c r="R340" s="154">
        <v>0</v>
      </c>
      <c r="S340" s="173">
        <v>0</v>
      </c>
      <c r="T340" s="153">
        <v>2</v>
      </c>
      <c r="U340" s="153">
        <v>1</v>
      </c>
      <c r="V340" s="154">
        <v>0.5</v>
      </c>
      <c r="W340" s="154">
        <v>0</v>
      </c>
      <c r="X340" s="155">
        <v>0</v>
      </c>
      <c r="Y340" s="155">
        <v>0</v>
      </c>
      <c r="Z340" s="173">
        <v>0</v>
      </c>
      <c r="AA340" s="151">
        <v>2</v>
      </c>
      <c r="AB340" s="151">
        <v>1</v>
      </c>
      <c r="AC340" s="151">
        <v>0</v>
      </c>
      <c r="AD340" s="151">
        <v>0</v>
      </c>
      <c r="AE340" s="155">
        <v>0.5</v>
      </c>
      <c r="AF340" s="155">
        <v>0</v>
      </c>
      <c r="AG340" s="173">
        <v>0.5</v>
      </c>
    </row>
    <row r="341" spans="1:33">
      <c r="A341" s="175" t="s">
        <v>260</v>
      </c>
      <c r="B341" s="195" t="s">
        <v>1802</v>
      </c>
      <c r="C341" s="195" t="s">
        <v>331</v>
      </c>
      <c r="D341" s="150">
        <v>5380</v>
      </c>
      <c r="E341" s="150">
        <v>5182</v>
      </c>
      <c r="F341" s="150">
        <v>5040</v>
      </c>
      <c r="G341" s="151">
        <v>5986</v>
      </c>
      <c r="H341" s="151">
        <v>5590</v>
      </c>
      <c r="I341" s="151">
        <v>5477</v>
      </c>
      <c r="J341" s="151">
        <v>4571</v>
      </c>
      <c r="K341" s="151">
        <v>4373</v>
      </c>
      <c r="L341" s="151">
        <v>4234</v>
      </c>
      <c r="M341" s="154">
        <v>0.963420427553444</v>
      </c>
      <c r="N341" s="153">
        <v>121680</v>
      </c>
      <c r="O341" s="172">
        <v>0.9</v>
      </c>
      <c r="P341" s="154">
        <v>0.963197026022305</v>
      </c>
      <c r="Q341" s="154">
        <v>0.933845639826261</v>
      </c>
      <c r="R341" s="154">
        <v>0.956683439072413</v>
      </c>
      <c r="S341" s="173">
        <v>0.0293513861960436</v>
      </c>
      <c r="T341" s="153">
        <v>126300</v>
      </c>
      <c r="U341" s="153">
        <v>118394</v>
      </c>
      <c r="V341" s="154">
        <v>0.937403008709422</v>
      </c>
      <c r="W341" s="154">
        <v>0.936802973977695</v>
      </c>
      <c r="X341" s="155">
        <v>0.914968259271634</v>
      </c>
      <c r="Y341" s="155">
        <v>0.926274338219208</v>
      </c>
      <c r="Z341" s="173">
        <v>0.0218347147060614</v>
      </c>
      <c r="AA341" s="151">
        <v>35166</v>
      </c>
      <c r="AB341" s="151">
        <v>32890</v>
      </c>
      <c r="AC341" s="151">
        <v>36453</v>
      </c>
      <c r="AD341" s="151">
        <v>33915</v>
      </c>
      <c r="AE341" s="155">
        <v>0.935278393903202</v>
      </c>
      <c r="AF341" s="155">
        <v>0.93037610073245</v>
      </c>
      <c r="AG341" s="173">
        <v>0.00490229317075197</v>
      </c>
    </row>
    <row r="342" spans="1:33">
      <c r="A342" s="175" t="s">
        <v>260</v>
      </c>
      <c r="B342" s="195" t="s">
        <v>1802</v>
      </c>
      <c r="C342" s="195" t="s">
        <v>332</v>
      </c>
      <c r="D342" s="150">
        <v>0</v>
      </c>
      <c r="E342" s="150">
        <v>0</v>
      </c>
      <c r="F342" s="150">
        <v>0</v>
      </c>
      <c r="G342" s="151">
        <v>0</v>
      </c>
      <c r="H342" s="151">
        <v>0</v>
      </c>
      <c r="I342" s="151">
        <v>0</v>
      </c>
      <c r="J342" s="151">
        <v>0</v>
      </c>
      <c r="K342" s="151">
        <v>0</v>
      </c>
      <c r="L342" s="151">
        <v>0</v>
      </c>
      <c r="M342" s="154">
        <v>0</v>
      </c>
      <c r="N342" s="153">
        <v>0</v>
      </c>
      <c r="O342" s="172">
        <v>0.9</v>
      </c>
      <c r="P342" s="154">
        <v>0</v>
      </c>
      <c r="Q342" s="154">
        <v>0</v>
      </c>
      <c r="R342" s="154">
        <v>0</v>
      </c>
      <c r="S342" s="173">
        <v>0</v>
      </c>
      <c r="T342" s="153">
        <v>0</v>
      </c>
      <c r="U342" s="153">
        <v>0</v>
      </c>
      <c r="V342" s="154">
        <v>0</v>
      </c>
      <c r="W342" s="154">
        <v>0</v>
      </c>
      <c r="X342" s="155">
        <v>0</v>
      </c>
      <c r="Y342" s="155">
        <v>0</v>
      </c>
      <c r="Z342" s="173">
        <v>0</v>
      </c>
      <c r="AA342" s="151">
        <v>0</v>
      </c>
      <c r="AB342" s="151">
        <v>0</v>
      </c>
      <c r="AC342" s="151">
        <v>0</v>
      </c>
      <c r="AD342" s="151">
        <v>0</v>
      </c>
      <c r="AE342" s="155">
        <v>0</v>
      </c>
      <c r="AF342" s="155">
        <v>0</v>
      </c>
      <c r="AG342" s="173">
        <v>0</v>
      </c>
    </row>
    <row r="343" spans="1:33">
      <c r="A343" s="175" t="s">
        <v>260</v>
      </c>
      <c r="B343" s="195" t="s">
        <v>1802</v>
      </c>
      <c r="C343" s="195" t="s">
        <v>333</v>
      </c>
      <c r="D343" s="150">
        <v>0</v>
      </c>
      <c r="E343" s="150">
        <v>0</v>
      </c>
      <c r="F343" s="150">
        <v>0</v>
      </c>
      <c r="G343" s="151">
        <v>0</v>
      </c>
      <c r="H343" s="151">
        <v>0</v>
      </c>
      <c r="I343" s="151">
        <v>0</v>
      </c>
      <c r="J343" s="151">
        <v>1</v>
      </c>
      <c r="K343" s="151">
        <v>1</v>
      </c>
      <c r="L343" s="151">
        <v>1</v>
      </c>
      <c r="M343" s="154">
        <v>0.608695652173913</v>
      </c>
      <c r="N343" s="153">
        <v>14</v>
      </c>
      <c r="O343" s="172">
        <v>0.9</v>
      </c>
      <c r="P343" s="154">
        <v>0</v>
      </c>
      <c r="Q343" s="154">
        <v>0</v>
      </c>
      <c r="R343" s="154">
        <v>1</v>
      </c>
      <c r="S343" s="173">
        <v>0</v>
      </c>
      <c r="T343" s="153">
        <v>23</v>
      </c>
      <c r="U343" s="153">
        <v>17</v>
      </c>
      <c r="V343" s="154">
        <v>0.739130434782609</v>
      </c>
      <c r="W343" s="154">
        <v>0</v>
      </c>
      <c r="X343" s="155">
        <v>0</v>
      </c>
      <c r="Y343" s="155">
        <v>1</v>
      </c>
      <c r="Z343" s="173">
        <v>0</v>
      </c>
      <c r="AA343" s="151">
        <v>4</v>
      </c>
      <c r="AB343" s="151">
        <v>4</v>
      </c>
      <c r="AC343" s="151">
        <v>6</v>
      </c>
      <c r="AD343" s="151">
        <v>3</v>
      </c>
      <c r="AE343" s="155">
        <v>1</v>
      </c>
      <c r="AF343" s="155">
        <v>0.5</v>
      </c>
      <c r="AG343" s="173">
        <v>0.5</v>
      </c>
    </row>
    <row r="344" spans="1:33">
      <c r="A344" s="175" t="s">
        <v>260</v>
      </c>
      <c r="B344" s="195" t="s">
        <v>1802</v>
      </c>
      <c r="C344" s="195" t="s">
        <v>334</v>
      </c>
      <c r="D344" s="150">
        <v>4606</v>
      </c>
      <c r="E344" s="150">
        <v>4490</v>
      </c>
      <c r="F344" s="150">
        <v>4314</v>
      </c>
      <c r="G344" s="151">
        <v>5414</v>
      </c>
      <c r="H344" s="151">
        <v>5280</v>
      </c>
      <c r="I344" s="151">
        <v>5086</v>
      </c>
      <c r="J344" s="151">
        <v>4004</v>
      </c>
      <c r="K344" s="151">
        <v>3932</v>
      </c>
      <c r="L344" s="151">
        <v>3790</v>
      </c>
      <c r="M344" s="154">
        <v>0.97389533031482</v>
      </c>
      <c r="N344" s="153">
        <v>100879</v>
      </c>
      <c r="O344" s="172">
        <v>0.9</v>
      </c>
      <c r="P344" s="154">
        <v>0.974815458098133</v>
      </c>
      <c r="Q344" s="154">
        <v>0.975249353527891</v>
      </c>
      <c r="R344" s="154">
        <v>0.982017982017982</v>
      </c>
      <c r="S344" s="173">
        <v>-0.000433895429757802</v>
      </c>
      <c r="T344" s="153">
        <v>103583</v>
      </c>
      <c r="U344" s="153">
        <v>97057</v>
      </c>
      <c r="V344" s="154">
        <v>0.936997383740575</v>
      </c>
      <c r="W344" s="154">
        <v>0.936604429005645</v>
      </c>
      <c r="X344" s="155">
        <v>0.939416328038419</v>
      </c>
      <c r="Y344" s="155">
        <v>0.946553446553447</v>
      </c>
      <c r="Z344" s="173">
        <v>-0.00281189903277412</v>
      </c>
      <c r="AA344" s="151">
        <v>31207</v>
      </c>
      <c r="AB344" s="151">
        <v>28965</v>
      </c>
      <c r="AC344" s="151">
        <v>30368</v>
      </c>
      <c r="AD344" s="151">
        <v>28494</v>
      </c>
      <c r="AE344" s="155">
        <v>0.928157144230461</v>
      </c>
      <c r="AF344" s="155">
        <v>0.938290305584826</v>
      </c>
      <c r="AG344" s="173">
        <v>-0.010133161354365</v>
      </c>
    </row>
    <row r="345" spans="1:33">
      <c r="A345" s="175" t="s">
        <v>260</v>
      </c>
      <c r="B345" s="195" t="s">
        <v>1803</v>
      </c>
      <c r="C345" s="195" t="s">
        <v>335</v>
      </c>
      <c r="D345" s="150">
        <v>6246</v>
      </c>
      <c r="E345" s="150">
        <v>6024</v>
      </c>
      <c r="F345" s="150">
        <v>5796</v>
      </c>
      <c r="G345" s="151">
        <v>7070</v>
      </c>
      <c r="H345" s="151">
        <v>6876</v>
      </c>
      <c r="I345" s="151">
        <v>6659</v>
      </c>
      <c r="J345" s="151">
        <v>4658</v>
      </c>
      <c r="K345" s="151">
        <v>4517</v>
      </c>
      <c r="L345" s="151">
        <v>4304</v>
      </c>
      <c r="M345" s="154">
        <v>0.966356994082058</v>
      </c>
      <c r="N345" s="153">
        <v>146147</v>
      </c>
      <c r="O345" s="172">
        <v>0.9</v>
      </c>
      <c r="P345" s="154">
        <v>0.964457252641691</v>
      </c>
      <c r="Q345" s="154">
        <v>0.972560113154173</v>
      </c>
      <c r="R345" s="154">
        <v>0.969729497638471</v>
      </c>
      <c r="S345" s="173">
        <v>-0.00810286051248188</v>
      </c>
      <c r="T345" s="153">
        <v>151235</v>
      </c>
      <c r="U345" s="153">
        <v>141242</v>
      </c>
      <c r="V345" s="154">
        <v>0.933924025523192</v>
      </c>
      <c r="W345" s="154">
        <v>0.927953890489914</v>
      </c>
      <c r="X345" s="155">
        <v>0.941867043847242</v>
      </c>
      <c r="Y345" s="155">
        <v>0.924001717475311</v>
      </c>
      <c r="Z345" s="173">
        <v>-0.0139131533573283</v>
      </c>
      <c r="AA345" s="151">
        <v>41942</v>
      </c>
      <c r="AB345" s="151">
        <v>38973</v>
      </c>
      <c r="AC345" s="151">
        <v>44453</v>
      </c>
      <c r="AD345" s="151">
        <v>41478</v>
      </c>
      <c r="AE345" s="155">
        <v>0.929211768632874</v>
      </c>
      <c r="AF345" s="155">
        <v>0.933075382988775</v>
      </c>
      <c r="AG345" s="173">
        <v>-0.00386361435590077</v>
      </c>
    </row>
    <row r="346" spans="1:33">
      <c r="A346" s="175" t="s">
        <v>260</v>
      </c>
      <c r="B346" s="195" t="s">
        <v>1803</v>
      </c>
      <c r="C346" s="195" t="s">
        <v>336</v>
      </c>
      <c r="D346" s="150">
        <v>8852</v>
      </c>
      <c r="E346" s="150">
        <v>8613</v>
      </c>
      <c r="F346" s="150">
        <v>8425</v>
      </c>
      <c r="G346" s="151">
        <v>10168</v>
      </c>
      <c r="H346" s="151">
        <v>9921</v>
      </c>
      <c r="I346" s="151">
        <v>9751</v>
      </c>
      <c r="J346" s="151">
        <v>7226</v>
      </c>
      <c r="K346" s="151">
        <v>7047</v>
      </c>
      <c r="L346" s="151">
        <v>6832</v>
      </c>
      <c r="M346" s="154">
        <v>0.968798191089793</v>
      </c>
      <c r="N346" s="153">
        <v>204802</v>
      </c>
      <c r="O346" s="172">
        <v>0.9</v>
      </c>
      <c r="P346" s="154">
        <v>0.973000451875282</v>
      </c>
      <c r="Q346" s="154">
        <v>0.975708103855232</v>
      </c>
      <c r="R346" s="154">
        <v>0.975228342097979</v>
      </c>
      <c r="S346" s="173">
        <v>-0.00270765197994971</v>
      </c>
      <c r="T346" s="153">
        <v>211398</v>
      </c>
      <c r="U346" s="153">
        <v>201940</v>
      </c>
      <c r="V346" s="154">
        <v>0.955259747017474</v>
      </c>
      <c r="W346" s="154">
        <v>0.951762313601446</v>
      </c>
      <c r="X346" s="155">
        <v>0.958988985051141</v>
      </c>
      <c r="Y346" s="155">
        <v>0.945474674785497</v>
      </c>
      <c r="Z346" s="173">
        <v>-0.0072266714496948</v>
      </c>
      <c r="AA346" s="151">
        <v>58499</v>
      </c>
      <c r="AB346" s="151">
        <v>55924</v>
      </c>
      <c r="AC346" s="151">
        <v>62905</v>
      </c>
      <c r="AD346" s="151">
        <v>60294</v>
      </c>
      <c r="AE346" s="155">
        <v>0.955982153541086</v>
      </c>
      <c r="AF346" s="155">
        <v>0.958492965583022</v>
      </c>
      <c r="AG346" s="173">
        <v>-0.00251081204193582</v>
      </c>
    </row>
    <row r="347" spans="1:33">
      <c r="A347" s="175" t="s">
        <v>260</v>
      </c>
      <c r="B347" s="195" t="s">
        <v>1803</v>
      </c>
      <c r="C347" s="195" t="s">
        <v>337</v>
      </c>
      <c r="D347" s="150">
        <v>4594</v>
      </c>
      <c r="E347" s="150">
        <v>4492</v>
      </c>
      <c r="F347" s="150">
        <v>4408</v>
      </c>
      <c r="G347" s="151">
        <v>5242</v>
      </c>
      <c r="H347" s="151">
        <v>5120</v>
      </c>
      <c r="I347" s="151">
        <v>4965</v>
      </c>
      <c r="J347" s="151">
        <v>3791</v>
      </c>
      <c r="K347" s="151">
        <v>3724</v>
      </c>
      <c r="L347" s="151">
        <v>3634</v>
      </c>
      <c r="M347" s="154">
        <v>0.974744553691922</v>
      </c>
      <c r="N347" s="153">
        <v>106176</v>
      </c>
      <c r="O347" s="172">
        <v>0.9</v>
      </c>
      <c r="P347" s="154">
        <v>0.977797126686983</v>
      </c>
      <c r="Q347" s="154">
        <v>0.976726440289966</v>
      </c>
      <c r="R347" s="154">
        <v>0.98232656291216</v>
      </c>
      <c r="S347" s="173">
        <v>0.00107068639701735</v>
      </c>
      <c r="T347" s="153">
        <v>108927</v>
      </c>
      <c r="U347" s="153">
        <v>104299</v>
      </c>
      <c r="V347" s="154">
        <v>0.957512829693281</v>
      </c>
      <c r="W347" s="154">
        <v>0.959512407488028</v>
      </c>
      <c r="X347" s="155">
        <v>0.94715757344525</v>
      </c>
      <c r="Y347" s="155">
        <v>0.958586125032973</v>
      </c>
      <c r="Z347" s="173">
        <v>0.012354834042778</v>
      </c>
      <c r="AA347" s="151">
        <v>30779</v>
      </c>
      <c r="AB347" s="151">
        <v>29506</v>
      </c>
      <c r="AC347" s="151">
        <v>32106</v>
      </c>
      <c r="AD347" s="151">
        <v>30698</v>
      </c>
      <c r="AE347" s="155">
        <v>0.958640631599467</v>
      </c>
      <c r="AF347" s="155">
        <v>0.95614526879711</v>
      </c>
      <c r="AG347" s="173">
        <v>0.00249536280235763</v>
      </c>
    </row>
    <row r="348" spans="1:33">
      <c r="A348" s="175" t="s">
        <v>260</v>
      </c>
      <c r="B348" s="195" t="s">
        <v>1803</v>
      </c>
      <c r="C348" s="195" t="s">
        <v>338</v>
      </c>
      <c r="D348" s="150">
        <v>3826</v>
      </c>
      <c r="E348" s="150">
        <v>3694</v>
      </c>
      <c r="F348" s="150">
        <v>3761</v>
      </c>
      <c r="G348" s="151">
        <v>4261</v>
      </c>
      <c r="H348" s="151">
        <v>4174</v>
      </c>
      <c r="I348" s="151">
        <v>4163</v>
      </c>
      <c r="J348" s="151">
        <v>3168</v>
      </c>
      <c r="K348" s="151">
        <v>3131</v>
      </c>
      <c r="L348" s="151">
        <v>3116</v>
      </c>
      <c r="M348" s="154">
        <v>0.988190057676463</v>
      </c>
      <c r="N348" s="153">
        <v>97146</v>
      </c>
      <c r="O348" s="172">
        <v>0.9</v>
      </c>
      <c r="P348" s="154">
        <v>0.96549921589127</v>
      </c>
      <c r="Q348" s="154">
        <v>0.979582257685989</v>
      </c>
      <c r="R348" s="154">
        <v>0.988320707070707</v>
      </c>
      <c r="S348" s="173">
        <v>-0.0140830417947189</v>
      </c>
      <c r="T348" s="153">
        <v>98307</v>
      </c>
      <c r="U348" s="153">
        <v>96486</v>
      </c>
      <c r="V348" s="154">
        <v>0.981476395373676</v>
      </c>
      <c r="W348" s="154">
        <v>0.983010977522216</v>
      </c>
      <c r="X348" s="155">
        <v>0.97700070406008</v>
      </c>
      <c r="Y348" s="155">
        <v>0.983585858585859</v>
      </c>
      <c r="Z348" s="173">
        <v>0.00601027346213667</v>
      </c>
      <c r="AA348" s="151">
        <v>27691</v>
      </c>
      <c r="AB348" s="151">
        <v>27156</v>
      </c>
      <c r="AC348" s="151">
        <v>28732</v>
      </c>
      <c r="AD348" s="151">
        <v>28197</v>
      </c>
      <c r="AE348" s="155">
        <v>0.980679643205374</v>
      </c>
      <c r="AF348" s="155">
        <v>0.981379646387303</v>
      </c>
      <c r="AG348" s="173">
        <v>-0.000700003181929754</v>
      </c>
    </row>
    <row r="349" spans="1:33">
      <c r="A349" s="175" t="s">
        <v>260</v>
      </c>
      <c r="B349" s="195" t="s">
        <v>1803</v>
      </c>
      <c r="C349" s="195" t="s">
        <v>339</v>
      </c>
      <c r="D349" s="150">
        <v>0</v>
      </c>
      <c r="E349" s="150">
        <v>0</v>
      </c>
      <c r="F349" s="150">
        <v>0</v>
      </c>
      <c r="G349" s="151">
        <v>0</v>
      </c>
      <c r="H349" s="151">
        <v>0</v>
      </c>
      <c r="I349" s="151">
        <v>0</v>
      </c>
      <c r="J349" s="151">
        <v>0</v>
      </c>
      <c r="K349" s="151">
        <v>0</v>
      </c>
      <c r="L349" s="151">
        <v>0</v>
      </c>
      <c r="M349" s="154">
        <v>0</v>
      </c>
      <c r="N349" s="153">
        <v>0</v>
      </c>
      <c r="O349" s="172">
        <v>0.9</v>
      </c>
      <c r="P349" s="154">
        <v>0</v>
      </c>
      <c r="Q349" s="154">
        <v>0</v>
      </c>
      <c r="R349" s="154">
        <v>0</v>
      </c>
      <c r="S349" s="173">
        <v>0</v>
      </c>
      <c r="T349" s="153">
        <v>0</v>
      </c>
      <c r="U349" s="153">
        <v>0</v>
      </c>
      <c r="V349" s="154">
        <v>0</v>
      </c>
      <c r="W349" s="154">
        <v>0</v>
      </c>
      <c r="X349" s="155">
        <v>0</v>
      </c>
      <c r="Y349" s="155">
        <v>0</v>
      </c>
      <c r="Z349" s="173">
        <v>0</v>
      </c>
      <c r="AA349" s="151">
        <v>0</v>
      </c>
      <c r="AB349" s="151">
        <v>0</v>
      </c>
      <c r="AC349" s="151">
        <v>0</v>
      </c>
      <c r="AD349" s="151">
        <v>0</v>
      </c>
      <c r="AE349" s="155">
        <v>0</v>
      </c>
      <c r="AF349" s="155">
        <v>0</v>
      </c>
      <c r="AG349" s="173">
        <v>0</v>
      </c>
    </row>
    <row r="350" spans="1:33">
      <c r="A350" s="175" t="s">
        <v>260</v>
      </c>
      <c r="B350" s="195" t="s">
        <v>1803</v>
      </c>
      <c r="C350" s="195" t="s">
        <v>340</v>
      </c>
      <c r="D350" s="150">
        <v>1</v>
      </c>
      <c r="E350" s="150">
        <v>1</v>
      </c>
      <c r="F350" s="150">
        <v>1</v>
      </c>
      <c r="G350" s="151">
        <v>1</v>
      </c>
      <c r="H350" s="151">
        <v>0</v>
      </c>
      <c r="I350" s="151">
        <v>1</v>
      </c>
      <c r="J350" s="151">
        <v>27</v>
      </c>
      <c r="K350" s="151">
        <v>1</v>
      </c>
      <c r="L350" s="151">
        <v>22</v>
      </c>
      <c r="M350" s="154">
        <v>0.109090909090909</v>
      </c>
      <c r="N350" s="153">
        <v>6</v>
      </c>
      <c r="O350" s="172">
        <v>0.9</v>
      </c>
      <c r="P350" s="154">
        <v>1</v>
      </c>
      <c r="Q350" s="154">
        <v>0</v>
      </c>
      <c r="R350" s="154">
        <v>0.037037037037037</v>
      </c>
      <c r="S350" s="173">
        <v>1</v>
      </c>
      <c r="T350" s="153">
        <v>55</v>
      </c>
      <c r="U350" s="153">
        <v>46</v>
      </c>
      <c r="V350" s="154">
        <v>0.836363636363636</v>
      </c>
      <c r="W350" s="154">
        <v>1</v>
      </c>
      <c r="X350" s="155">
        <v>1</v>
      </c>
      <c r="Y350" s="155">
        <v>0.814814814814815</v>
      </c>
      <c r="Z350" s="173">
        <v>0</v>
      </c>
      <c r="AA350" s="151">
        <v>31</v>
      </c>
      <c r="AB350" s="151">
        <v>25</v>
      </c>
      <c r="AC350" s="151">
        <v>11</v>
      </c>
      <c r="AD350" s="151">
        <v>9</v>
      </c>
      <c r="AE350" s="155">
        <v>0.806451612903226</v>
      </c>
      <c r="AF350" s="155">
        <v>0.818181818181818</v>
      </c>
      <c r="AG350" s="173">
        <v>-0.0117302052785925</v>
      </c>
    </row>
    <row r="351" spans="1:33">
      <c r="A351" s="175" t="s">
        <v>260</v>
      </c>
      <c r="B351" s="195" t="s">
        <v>1803</v>
      </c>
      <c r="C351" s="195" t="s">
        <v>341</v>
      </c>
      <c r="D351" s="150">
        <v>0</v>
      </c>
      <c r="E351" s="150">
        <v>0</v>
      </c>
      <c r="F351" s="150">
        <v>0</v>
      </c>
      <c r="G351" s="151">
        <v>2</v>
      </c>
      <c r="H351" s="151">
        <v>1</v>
      </c>
      <c r="I351" s="151">
        <v>0</v>
      </c>
      <c r="J351" s="151">
        <v>0</v>
      </c>
      <c r="K351" s="151">
        <v>0</v>
      </c>
      <c r="L351" s="151">
        <v>0</v>
      </c>
      <c r="M351" s="154">
        <v>0.25</v>
      </c>
      <c r="N351" s="153">
        <v>1</v>
      </c>
      <c r="O351" s="172">
        <v>0.9</v>
      </c>
      <c r="P351" s="154">
        <v>0</v>
      </c>
      <c r="Q351" s="154">
        <v>0.5</v>
      </c>
      <c r="R351" s="154">
        <v>0</v>
      </c>
      <c r="S351" s="173">
        <v>-0.5</v>
      </c>
      <c r="T351" s="153">
        <v>4</v>
      </c>
      <c r="U351" s="153">
        <v>1</v>
      </c>
      <c r="V351" s="154">
        <v>0.25</v>
      </c>
      <c r="W351" s="154">
        <v>0</v>
      </c>
      <c r="X351" s="155">
        <v>0</v>
      </c>
      <c r="Y351" s="155">
        <v>0</v>
      </c>
      <c r="Z351" s="173">
        <v>0</v>
      </c>
      <c r="AA351" s="151">
        <v>3</v>
      </c>
      <c r="AB351" s="151">
        <v>0</v>
      </c>
      <c r="AC351" s="151">
        <v>0</v>
      </c>
      <c r="AD351" s="151">
        <v>0</v>
      </c>
      <c r="AE351" s="155">
        <v>0</v>
      </c>
      <c r="AF351" s="155">
        <v>0</v>
      </c>
      <c r="AG351" s="173">
        <v>0</v>
      </c>
    </row>
    <row r="352" spans="1:33">
      <c r="A352" s="175" t="s">
        <v>260</v>
      </c>
      <c r="B352" s="195" t="s">
        <v>1803</v>
      </c>
      <c r="C352" s="195" t="s">
        <v>342</v>
      </c>
      <c r="D352" s="150">
        <v>0</v>
      </c>
      <c r="E352" s="150">
        <v>0</v>
      </c>
      <c r="F352" s="150">
        <v>0</v>
      </c>
      <c r="G352" s="151">
        <v>3</v>
      </c>
      <c r="H352" s="151">
        <v>1</v>
      </c>
      <c r="I352" s="151">
        <v>2</v>
      </c>
      <c r="J352" s="151">
        <v>0</v>
      </c>
      <c r="K352" s="151">
        <v>0</v>
      </c>
      <c r="L352" s="151">
        <v>0</v>
      </c>
      <c r="M352" s="154">
        <v>0.0833333333333333</v>
      </c>
      <c r="N352" s="153">
        <v>1</v>
      </c>
      <c r="O352" s="172">
        <v>0.9</v>
      </c>
      <c r="P352" s="154">
        <v>0</v>
      </c>
      <c r="Q352" s="154">
        <v>0.333333333333333</v>
      </c>
      <c r="R352" s="154">
        <v>0</v>
      </c>
      <c r="S352" s="173">
        <v>-0.333333333333333</v>
      </c>
      <c r="T352" s="153">
        <v>12</v>
      </c>
      <c r="U352" s="153">
        <v>6</v>
      </c>
      <c r="V352" s="154">
        <v>0.5</v>
      </c>
      <c r="W352" s="154">
        <v>0</v>
      </c>
      <c r="X352" s="155">
        <v>0.666666666666667</v>
      </c>
      <c r="Y352" s="155">
        <v>0</v>
      </c>
      <c r="Z352" s="173">
        <v>-0.666666666666667</v>
      </c>
      <c r="AA352" s="151">
        <v>6</v>
      </c>
      <c r="AB352" s="151">
        <v>2</v>
      </c>
      <c r="AC352" s="151">
        <v>2</v>
      </c>
      <c r="AD352" s="151">
        <v>0</v>
      </c>
      <c r="AE352" s="155">
        <v>0.333333333333333</v>
      </c>
      <c r="AF352" s="155">
        <v>0</v>
      </c>
      <c r="AG352" s="173">
        <v>0.333333333333333</v>
      </c>
    </row>
    <row r="353" spans="1:33">
      <c r="A353" s="175" t="s">
        <v>260</v>
      </c>
      <c r="B353" s="195" t="s">
        <v>1803</v>
      </c>
      <c r="C353" s="195" t="s">
        <v>343</v>
      </c>
      <c r="D353" s="150">
        <v>1</v>
      </c>
      <c r="E353" s="150">
        <v>1</v>
      </c>
      <c r="F353" s="150">
        <v>1</v>
      </c>
      <c r="G353" s="151">
        <v>0</v>
      </c>
      <c r="H353" s="151">
        <v>0</v>
      </c>
      <c r="I353" s="151">
        <v>0</v>
      </c>
      <c r="J353" s="151">
        <v>0</v>
      </c>
      <c r="K353" s="151">
        <v>0</v>
      </c>
      <c r="L353" s="151">
        <v>0</v>
      </c>
      <c r="M353" s="154">
        <v>0.75</v>
      </c>
      <c r="N353" s="153">
        <v>6</v>
      </c>
      <c r="O353" s="172">
        <v>0.9</v>
      </c>
      <c r="P353" s="154">
        <v>1</v>
      </c>
      <c r="Q353" s="154">
        <v>0</v>
      </c>
      <c r="R353" s="154">
        <v>0</v>
      </c>
      <c r="S353" s="173">
        <v>1</v>
      </c>
      <c r="T353" s="153">
        <v>8</v>
      </c>
      <c r="U353" s="153">
        <v>7</v>
      </c>
      <c r="V353" s="154">
        <v>0.875</v>
      </c>
      <c r="W353" s="154">
        <v>1</v>
      </c>
      <c r="X353" s="155">
        <v>0</v>
      </c>
      <c r="Y353" s="155">
        <v>0</v>
      </c>
      <c r="Z353" s="173">
        <v>1</v>
      </c>
      <c r="AA353" s="151">
        <v>2</v>
      </c>
      <c r="AB353" s="151">
        <v>1</v>
      </c>
      <c r="AC353" s="151">
        <v>2</v>
      </c>
      <c r="AD353" s="151">
        <v>2</v>
      </c>
      <c r="AE353" s="155">
        <v>0.5</v>
      </c>
      <c r="AF353" s="155">
        <v>1</v>
      </c>
      <c r="AG353" s="173">
        <v>-0.5</v>
      </c>
    </row>
    <row r="354" spans="1:33">
      <c r="A354" s="175" t="s">
        <v>260</v>
      </c>
      <c r="B354" s="195" t="s">
        <v>1803</v>
      </c>
      <c r="C354" s="195" t="s">
        <v>344</v>
      </c>
      <c r="D354" s="150">
        <v>0</v>
      </c>
      <c r="E354" s="150">
        <v>0</v>
      </c>
      <c r="F354" s="150">
        <v>0</v>
      </c>
      <c r="G354" s="151">
        <v>0</v>
      </c>
      <c r="H354" s="151">
        <v>0</v>
      </c>
      <c r="I354" s="151">
        <v>0</v>
      </c>
      <c r="J354" s="151">
        <v>1</v>
      </c>
      <c r="K354" s="151">
        <v>1</v>
      </c>
      <c r="L354" s="151">
        <v>1</v>
      </c>
      <c r="M354" s="154">
        <v>0.666666666666667</v>
      </c>
      <c r="N354" s="153">
        <v>14</v>
      </c>
      <c r="O354" s="172">
        <v>0.9</v>
      </c>
      <c r="P354" s="154">
        <v>0</v>
      </c>
      <c r="Q354" s="154">
        <v>0</v>
      </c>
      <c r="R354" s="154">
        <v>1</v>
      </c>
      <c r="S354" s="173">
        <v>0</v>
      </c>
      <c r="T354" s="153">
        <v>21</v>
      </c>
      <c r="U354" s="153">
        <v>20</v>
      </c>
      <c r="V354" s="154">
        <v>0.952380952380952</v>
      </c>
      <c r="W354" s="154">
        <v>0</v>
      </c>
      <c r="X354" s="155">
        <v>0</v>
      </c>
      <c r="Y354" s="155">
        <v>1</v>
      </c>
      <c r="Z354" s="173">
        <v>0</v>
      </c>
      <c r="AA354" s="151">
        <v>4</v>
      </c>
      <c r="AB354" s="151">
        <v>3</v>
      </c>
      <c r="AC354" s="151">
        <v>4</v>
      </c>
      <c r="AD354" s="151">
        <v>4</v>
      </c>
      <c r="AE354" s="155">
        <v>0.75</v>
      </c>
      <c r="AF354" s="155">
        <v>1</v>
      </c>
      <c r="AG354" s="173">
        <v>-0.25</v>
      </c>
    </row>
    <row r="355" spans="1:33">
      <c r="A355" s="175" t="s">
        <v>260</v>
      </c>
      <c r="B355" s="195" t="s">
        <v>1803</v>
      </c>
      <c r="C355" s="195" t="s">
        <v>345</v>
      </c>
      <c r="D355" s="150">
        <v>5911</v>
      </c>
      <c r="E355" s="150">
        <v>5695</v>
      </c>
      <c r="F355" s="150">
        <v>5679</v>
      </c>
      <c r="G355" s="151">
        <v>6438</v>
      </c>
      <c r="H355" s="151">
        <v>6327</v>
      </c>
      <c r="I355" s="151">
        <v>6190</v>
      </c>
      <c r="J355" s="151">
        <v>5164</v>
      </c>
      <c r="K355" s="151">
        <v>5080</v>
      </c>
      <c r="L355" s="151">
        <v>4938</v>
      </c>
      <c r="M355" s="154">
        <v>0.974036121044565</v>
      </c>
      <c r="N355" s="153">
        <v>129652</v>
      </c>
      <c r="O355" s="172">
        <v>0.9</v>
      </c>
      <c r="P355" s="154">
        <v>0.963457959736085</v>
      </c>
      <c r="Q355" s="154">
        <v>0.982758620689655</v>
      </c>
      <c r="R355" s="154">
        <v>0.983733539891557</v>
      </c>
      <c r="S355" s="173">
        <v>-0.0193006609535699</v>
      </c>
      <c r="T355" s="153">
        <v>133108</v>
      </c>
      <c r="U355" s="153">
        <v>127759</v>
      </c>
      <c r="V355" s="154">
        <v>0.959814586651441</v>
      </c>
      <c r="W355" s="154">
        <v>0.960751141938758</v>
      </c>
      <c r="X355" s="155">
        <v>0.96147872009941</v>
      </c>
      <c r="Y355" s="155">
        <v>0.956235476374903</v>
      </c>
      <c r="Z355" s="173">
        <v>-0.000727578160651499</v>
      </c>
      <c r="AA355" s="151">
        <v>39454</v>
      </c>
      <c r="AB355" s="151">
        <v>37889</v>
      </c>
      <c r="AC355" s="151">
        <v>39486</v>
      </c>
      <c r="AD355" s="151">
        <v>37952</v>
      </c>
      <c r="AE355" s="155">
        <v>0.960333552998429</v>
      </c>
      <c r="AF355" s="155">
        <v>0.961150787620929</v>
      </c>
      <c r="AG355" s="173">
        <v>-0.000817234622500385</v>
      </c>
    </row>
    <row r="356" spans="1:33">
      <c r="A356" s="175" t="s">
        <v>260</v>
      </c>
      <c r="B356" s="195" t="s">
        <v>1803</v>
      </c>
      <c r="C356" s="195" t="s">
        <v>346</v>
      </c>
      <c r="D356" s="150">
        <v>1</v>
      </c>
      <c r="E356" s="150">
        <v>0</v>
      </c>
      <c r="F356" s="150">
        <v>1</v>
      </c>
      <c r="G356" s="151">
        <v>0</v>
      </c>
      <c r="H356" s="151">
        <v>0</v>
      </c>
      <c r="I356" s="151">
        <v>0</v>
      </c>
      <c r="J356" s="151">
        <v>0</v>
      </c>
      <c r="K356" s="151">
        <v>0</v>
      </c>
      <c r="L356" s="151">
        <v>0</v>
      </c>
      <c r="M356" s="154">
        <v>0</v>
      </c>
      <c r="N356" s="153">
        <v>0</v>
      </c>
      <c r="O356" s="172">
        <v>0.9</v>
      </c>
      <c r="P356" s="154">
        <v>0</v>
      </c>
      <c r="Q356" s="154">
        <v>0</v>
      </c>
      <c r="R356" s="154">
        <v>0</v>
      </c>
      <c r="S356" s="173">
        <v>0</v>
      </c>
      <c r="T356" s="153">
        <v>12</v>
      </c>
      <c r="U356" s="153">
        <v>7</v>
      </c>
      <c r="V356" s="154">
        <v>0.583333333333333</v>
      </c>
      <c r="W356" s="154">
        <v>1</v>
      </c>
      <c r="X356" s="155">
        <v>0</v>
      </c>
      <c r="Y356" s="155">
        <v>0</v>
      </c>
      <c r="Z356" s="173">
        <v>1</v>
      </c>
      <c r="AA356" s="151">
        <v>5</v>
      </c>
      <c r="AB356" s="151">
        <v>4</v>
      </c>
      <c r="AC356" s="151">
        <v>6</v>
      </c>
      <c r="AD356" s="151">
        <v>2</v>
      </c>
      <c r="AE356" s="155">
        <v>0.8</v>
      </c>
      <c r="AF356" s="155">
        <v>0.333333333333333</v>
      </c>
      <c r="AG356" s="173">
        <v>0.466666666666667</v>
      </c>
    </row>
    <row r="357" spans="1:33">
      <c r="A357" s="175" t="s">
        <v>260</v>
      </c>
      <c r="B357" s="195" t="s">
        <v>1803</v>
      </c>
      <c r="C357" s="195" t="s">
        <v>347</v>
      </c>
      <c r="D357" s="150">
        <v>2314</v>
      </c>
      <c r="E357" s="150">
        <v>2222</v>
      </c>
      <c r="F357" s="150">
        <v>2088</v>
      </c>
      <c r="G357" s="151">
        <v>2476</v>
      </c>
      <c r="H357" s="151">
        <v>2402</v>
      </c>
      <c r="I357" s="151">
        <v>2327</v>
      </c>
      <c r="J357" s="151">
        <v>2077</v>
      </c>
      <c r="K357" s="151">
        <v>2024</v>
      </c>
      <c r="L357" s="151">
        <v>1975</v>
      </c>
      <c r="M357" s="154">
        <v>0.954844503853464</v>
      </c>
      <c r="N357" s="153">
        <v>45717</v>
      </c>
      <c r="O357" s="172">
        <v>0.9</v>
      </c>
      <c r="P357" s="154">
        <v>0.960242005185825</v>
      </c>
      <c r="Q357" s="154">
        <v>0.970113085621971</v>
      </c>
      <c r="R357" s="154">
        <v>0.974482426576793</v>
      </c>
      <c r="S357" s="173">
        <v>-0.0098710804361456</v>
      </c>
      <c r="T357" s="153">
        <v>47879</v>
      </c>
      <c r="U357" s="153">
        <v>43806</v>
      </c>
      <c r="V357" s="154">
        <v>0.914931389544477</v>
      </c>
      <c r="W357" s="154">
        <v>0.902333621434745</v>
      </c>
      <c r="X357" s="155">
        <v>0.939822294022617</v>
      </c>
      <c r="Y357" s="155">
        <v>0.950890707751565</v>
      </c>
      <c r="Z357" s="173">
        <v>-0.037488672587872</v>
      </c>
      <c r="AA357" s="151">
        <v>15086</v>
      </c>
      <c r="AB357" s="151">
        <v>13962</v>
      </c>
      <c r="AC357" s="151">
        <v>14336</v>
      </c>
      <c r="AD357" s="151">
        <v>13135</v>
      </c>
      <c r="AE357" s="155">
        <v>0.925493835344028</v>
      </c>
      <c r="AF357" s="155">
        <v>0.916224888392857</v>
      </c>
      <c r="AG357" s="173">
        <v>0.00926894695117053</v>
      </c>
    </row>
    <row r="358" spans="1:33">
      <c r="A358" s="175" t="s">
        <v>260</v>
      </c>
      <c r="B358" s="195" t="s">
        <v>1803</v>
      </c>
      <c r="C358" s="195" t="s">
        <v>348</v>
      </c>
      <c r="D358" s="150">
        <v>1413</v>
      </c>
      <c r="E358" s="150">
        <v>1379</v>
      </c>
      <c r="F358" s="150">
        <v>1294</v>
      </c>
      <c r="G358" s="151">
        <v>1770</v>
      </c>
      <c r="H358" s="151">
        <v>1728</v>
      </c>
      <c r="I358" s="151">
        <v>1672</v>
      </c>
      <c r="J358" s="151">
        <v>1410</v>
      </c>
      <c r="K358" s="151">
        <v>1387</v>
      </c>
      <c r="L358" s="151">
        <v>1316</v>
      </c>
      <c r="M358" s="154">
        <v>0.982289505216705</v>
      </c>
      <c r="N358" s="153">
        <v>33611</v>
      </c>
      <c r="O358" s="172">
        <v>0.9</v>
      </c>
      <c r="P358" s="154">
        <v>0.975937721160651</v>
      </c>
      <c r="Q358" s="154">
        <v>0.976271186440678</v>
      </c>
      <c r="R358" s="154">
        <v>0.983687943262411</v>
      </c>
      <c r="S358" s="173">
        <v>-0.000333465280026868</v>
      </c>
      <c r="T358" s="153">
        <v>34217</v>
      </c>
      <c r="U358" s="153">
        <v>31832</v>
      </c>
      <c r="V358" s="154">
        <v>0.930297805184557</v>
      </c>
      <c r="W358" s="154">
        <v>0.915782024062279</v>
      </c>
      <c r="X358" s="155">
        <v>0.944632768361582</v>
      </c>
      <c r="Y358" s="155">
        <v>0.933333333333333</v>
      </c>
      <c r="Z358" s="173">
        <v>-0.0288507442993031</v>
      </c>
      <c r="AA358" s="151">
        <v>10038</v>
      </c>
      <c r="AB358" s="151">
        <v>9310</v>
      </c>
      <c r="AC358" s="151">
        <v>9753</v>
      </c>
      <c r="AD358" s="151">
        <v>9056</v>
      </c>
      <c r="AE358" s="155">
        <v>0.927475592747559</v>
      </c>
      <c r="AF358" s="155">
        <v>0.928534809802112</v>
      </c>
      <c r="AG358" s="173">
        <v>-0.00105921705455281</v>
      </c>
    </row>
    <row r="359" spans="1:33">
      <c r="A359" s="175" t="s">
        <v>260</v>
      </c>
      <c r="B359" s="195" t="s">
        <v>1803</v>
      </c>
      <c r="C359" s="195" t="s">
        <v>349</v>
      </c>
      <c r="D359" s="150">
        <v>0</v>
      </c>
      <c r="E359" s="150">
        <v>0</v>
      </c>
      <c r="F359" s="150">
        <v>0</v>
      </c>
      <c r="G359" s="151">
        <v>0</v>
      </c>
      <c r="H359" s="151">
        <v>0</v>
      </c>
      <c r="I359" s="151">
        <v>0</v>
      </c>
      <c r="J359" s="151">
        <v>0</v>
      </c>
      <c r="K359" s="151">
        <v>0</v>
      </c>
      <c r="L359" s="151">
        <v>0</v>
      </c>
      <c r="M359" s="154">
        <v>1</v>
      </c>
      <c r="N359" s="153">
        <v>2</v>
      </c>
      <c r="O359" s="172">
        <v>0.9</v>
      </c>
      <c r="P359" s="154">
        <v>0</v>
      </c>
      <c r="Q359" s="154">
        <v>0</v>
      </c>
      <c r="R359" s="154">
        <v>0</v>
      </c>
      <c r="S359" s="173">
        <v>0</v>
      </c>
      <c r="T359" s="153">
        <v>2</v>
      </c>
      <c r="U359" s="153">
        <v>2</v>
      </c>
      <c r="V359" s="154">
        <v>1</v>
      </c>
      <c r="W359" s="154">
        <v>0</v>
      </c>
      <c r="X359" s="155">
        <v>0</v>
      </c>
      <c r="Y359" s="155">
        <v>0</v>
      </c>
      <c r="Z359" s="173">
        <v>0</v>
      </c>
      <c r="AA359" s="151">
        <v>0</v>
      </c>
      <c r="AB359" s="151">
        <v>0</v>
      </c>
      <c r="AC359" s="151">
        <v>1</v>
      </c>
      <c r="AD359" s="151">
        <v>1</v>
      </c>
      <c r="AE359" s="155">
        <v>0</v>
      </c>
      <c r="AF359" s="155">
        <v>1</v>
      </c>
      <c r="AG359" s="173">
        <v>-1</v>
      </c>
    </row>
    <row r="360" spans="1:33">
      <c r="A360" s="175" t="s">
        <v>350</v>
      </c>
      <c r="B360" s="195" t="s">
        <v>1804</v>
      </c>
      <c r="C360" s="195" t="s">
        <v>352</v>
      </c>
      <c r="D360" s="150">
        <v>5041</v>
      </c>
      <c r="E360" s="150">
        <v>4839</v>
      </c>
      <c r="F360" s="150">
        <v>4587</v>
      </c>
      <c r="G360" s="151">
        <v>6072</v>
      </c>
      <c r="H360" s="151">
        <v>5898</v>
      </c>
      <c r="I360" s="151">
        <v>5566</v>
      </c>
      <c r="J360" s="151">
        <v>4474</v>
      </c>
      <c r="K360" s="151">
        <v>4356</v>
      </c>
      <c r="L360" s="151">
        <v>4132</v>
      </c>
      <c r="M360" s="154">
        <v>0.963145309931422</v>
      </c>
      <c r="N360" s="153">
        <v>116007</v>
      </c>
      <c r="O360" s="172">
        <v>0.9</v>
      </c>
      <c r="P360" s="154">
        <v>0.959928585598096</v>
      </c>
      <c r="Q360" s="154">
        <v>0.971343873517787</v>
      </c>
      <c r="R360" s="154">
        <v>0.97362539114886</v>
      </c>
      <c r="S360" s="173">
        <v>-0.011415287919691</v>
      </c>
      <c r="T360" s="153">
        <v>120446</v>
      </c>
      <c r="U360" s="153">
        <v>111176</v>
      </c>
      <c r="V360" s="154">
        <v>0.923036049349916</v>
      </c>
      <c r="W360" s="154">
        <v>0.909938504265027</v>
      </c>
      <c r="X360" s="155">
        <v>0.916666666666667</v>
      </c>
      <c r="Y360" s="155">
        <v>0.923558337058561</v>
      </c>
      <c r="Z360" s="173">
        <v>-0.00672816240163987</v>
      </c>
      <c r="AA360" s="151">
        <v>32981</v>
      </c>
      <c r="AB360" s="151">
        <v>30339</v>
      </c>
      <c r="AC360" s="151">
        <v>34868</v>
      </c>
      <c r="AD360" s="151">
        <v>32178</v>
      </c>
      <c r="AE360" s="155">
        <v>0.919893271883812</v>
      </c>
      <c r="AF360" s="155">
        <v>0.922851898588964</v>
      </c>
      <c r="AG360" s="173">
        <v>-0.00295862670515223</v>
      </c>
    </row>
    <row r="361" spans="1:33">
      <c r="A361" s="175" t="s">
        <v>350</v>
      </c>
      <c r="B361" s="195" t="s">
        <v>1804</v>
      </c>
      <c r="C361" s="195" t="s">
        <v>353</v>
      </c>
      <c r="D361" s="150">
        <v>0</v>
      </c>
      <c r="E361" s="150">
        <v>0</v>
      </c>
      <c r="F361" s="150">
        <v>0</v>
      </c>
      <c r="G361" s="151">
        <v>0</v>
      </c>
      <c r="H361" s="151">
        <v>0</v>
      </c>
      <c r="I361" s="151">
        <v>0</v>
      </c>
      <c r="J361" s="151">
        <v>0</v>
      </c>
      <c r="K361" s="151">
        <v>0</v>
      </c>
      <c r="L361" s="151">
        <v>0</v>
      </c>
      <c r="M361" s="154">
        <v>0</v>
      </c>
      <c r="N361" s="153">
        <v>0</v>
      </c>
      <c r="O361" s="172">
        <v>0.9</v>
      </c>
      <c r="P361" s="154">
        <v>0</v>
      </c>
      <c r="Q361" s="154">
        <v>0</v>
      </c>
      <c r="R361" s="154">
        <v>0</v>
      </c>
      <c r="S361" s="173">
        <v>0</v>
      </c>
      <c r="T361" s="153">
        <v>4</v>
      </c>
      <c r="U361" s="153">
        <v>4</v>
      </c>
      <c r="V361" s="154">
        <v>1</v>
      </c>
      <c r="W361" s="154">
        <v>0</v>
      </c>
      <c r="X361" s="155">
        <v>0</v>
      </c>
      <c r="Y361" s="155">
        <v>0</v>
      </c>
      <c r="Z361" s="173">
        <v>0</v>
      </c>
      <c r="AA361" s="151">
        <v>0</v>
      </c>
      <c r="AB361" s="151">
        <v>0</v>
      </c>
      <c r="AC361" s="151">
        <v>4</v>
      </c>
      <c r="AD361" s="151">
        <v>4</v>
      </c>
      <c r="AE361" s="155">
        <v>0</v>
      </c>
      <c r="AF361" s="155">
        <v>1</v>
      </c>
      <c r="AG361" s="173">
        <v>-1</v>
      </c>
    </row>
    <row r="362" spans="1:33">
      <c r="A362" s="175" t="s">
        <v>350</v>
      </c>
      <c r="B362" s="195" t="s">
        <v>1804</v>
      </c>
      <c r="C362" s="195" t="s">
        <v>354</v>
      </c>
      <c r="D362" s="150">
        <v>5965</v>
      </c>
      <c r="E362" s="150">
        <v>5530</v>
      </c>
      <c r="F362" s="150">
        <v>5223</v>
      </c>
      <c r="G362" s="151">
        <v>7190</v>
      </c>
      <c r="H362" s="151">
        <v>6678</v>
      </c>
      <c r="I362" s="151">
        <v>6373</v>
      </c>
      <c r="J362" s="151">
        <v>5626</v>
      </c>
      <c r="K362" s="151">
        <v>5212</v>
      </c>
      <c r="L362" s="151">
        <v>4908</v>
      </c>
      <c r="M362" s="154">
        <v>0.931816757535878</v>
      </c>
      <c r="N362" s="153">
        <v>133821</v>
      </c>
      <c r="O362" s="172">
        <v>0.9</v>
      </c>
      <c r="P362" s="154">
        <v>0.927074601844091</v>
      </c>
      <c r="Q362" s="154">
        <v>0.928789986091794</v>
      </c>
      <c r="R362" s="154">
        <v>0.926413082118734</v>
      </c>
      <c r="S362" s="173">
        <v>-0.00171538424770368</v>
      </c>
      <c r="T362" s="153">
        <v>143613</v>
      </c>
      <c r="U362" s="153">
        <v>126046</v>
      </c>
      <c r="V362" s="154">
        <v>0.877678204619359</v>
      </c>
      <c r="W362" s="154">
        <v>0.875607711651299</v>
      </c>
      <c r="X362" s="155">
        <v>0.886369958275382</v>
      </c>
      <c r="Y362" s="155">
        <v>0.872378243867757</v>
      </c>
      <c r="Z362" s="173">
        <v>-0.0107622466240832</v>
      </c>
      <c r="AA362" s="151">
        <v>40574</v>
      </c>
      <c r="AB362" s="151">
        <v>35366</v>
      </c>
      <c r="AC362" s="151">
        <v>41734</v>
      </c>
      <c r="AD362" s="151">
        <v>36647</v>
      </c>
      <c r="AE362" s="155">
        <v>0.871641938187016</v>
      </c>
      <c r="AF362" s="155">
        <v>0.878108975894954</v>
      </c>
      <c r="AG362" s="173">
        <v>-0.00646703770793744</v>
      </c>
    </row>
    <row r="363" spans="1:33">
      <c r="A363" s="175" t="s">
        <v>350</v>
      </c>
      <c r="B363" s="195" t="s">
        <v>1804</v>
      </c>
      <c r="C363" s="195" t="s">
        <v>355</v>
      </c>
      <c r="D363" s="150">
        <v>0</v>
      </c>
      <c r="E363" s="150">
        <v>0</v>
      </c>
      <c r="F363" s="150">
        <v>0</v>
      </c>
      <c r="G363" s="151">
        <v>0</v>
      </c>
      <c r="H363" s="151">
        <v>0</v>
      </c>
      <c r="I363" s="151">
        <v>0</v>
      </c>
      <c r="J363" s="151">
        <v>0</v>
      </c>
      <c r="K363" s="151">
        <v>0</v>
      </c>
      <c r="L363" s="151">
        <v>0</v>
      </c>
      <c r="M363" s="154">
        <v>0</v>
      </c>
      <c r="N363" s="153">
        <v>0</v>
      </c>
      <c r="O363" s="172">
        <v>0.9</v>
      </c>
      <c r="P363" s="154">
        <v>0</v>
      </c>
      <c r="Q363" s="154">
        <v>0</v>
      </c>
      <c r="R363" s="154">
        <v>0</v>
      </c>
      <c r="S363" s="173">
        <v>0</v>
      </c>
      <c r="T363" s="153">
        <v>0</v>
      </c>
      <c r="U363" s="153">
        <v>0</v>
      </c>
      <c r="V363" s="154">
        <v>0</v>
      </c>
      <c r="W363" s="154">
        <v>0</v>
      </c>
      <c r="X363" s="155">
        <v>0</v>
      </c>
      <c r="Y363" s="155">
        <v>0</v>
      </c>
      <c r="Z363" s="173">
        <v>0</v>
      </c>
      <c r="AA363" s="151">
        <v>0</v>
      </c>
      <c r="AB363" s="151">
        <v>0</v>
      </c>
      <c r="AC363" s="151">
        <v>0</v>
      </c>
      <c r="AD363" s="151">
        <v>0</v>
      </c>
      <c r="AE363" s="155">
        <v>0</v>
      </c>
      <c r="AF363" s="155">
        <v>0</v>
      </c>
      <c r="AG363" s="173">
        <v>0</v>
      </c>
    </row>
    <row r="364" spans="1:33">
      <c r="A364" s="175" t="s">
        <v>350</v>
      </c>
      <c r="B364" s="195" t="s">
        <v>1804</v>
      </c>
      <c r="C364" s="195" t="s">
        <v>356</v>
      </c>
      <c r="D364" s="150">
        <v>5066</v>
      </c>
      <c r="E364" s="150">
        <v>4830</v>
      </c>
      <c r="F364" s="150">
        <v>4672</v>
      </c>
      <c r="G364" s="151">
        <v>6145</v>
      </c>
      <c r="H364" s="151">
        <v>5860</v>
      </c>
      <c r="I364" s="151">
        <v>5706</v>
      </c>
      <c r="J364" s="151">
        <v>4484</v>
      </c>
      <c r="K364" s="151">
        <v>4255</v>
      </c>
      <c r="L364" s="151">
        <v>4159</v>
      </c>
      <c r="M364" s="154">
        <v>0.948631745482412</v>
      </c>
      <c r="N364" s="153">
        <v>115125</v>
      </c>
      <c r="O364" s="172">
        <v>0.9</v>
      </c>
      <c r="P364" s="154">
        <v>0.953414923016186</v>
      </c>
      <c r="Q364" s="154">
        <v>0.953620829943043</v>
      </c>
      <c r="R364" s="154">
        <v>0.94892952720785</v>
      </c>
      <c r="S364" s="173">
        <v>-0.000205906926856736</v>
      </c>
      <c r="T364" s="153">
        <v>121359</v>
      </c>
      <c r="U364" s="153">
        <v>112027</v>
      </c>
      <c r="V364" s="154">
        <v>0.923104178511688</v>
      </c>
      <c r="W364" s="154">
        <v>0.922226608764311</v>
      </c>
      <c r="X364" s="155">
        <v>0.928559804719284</v>
      </c>
      <c r="Y364" s="155">
        <v>0.927520071364853</v>
      </c>
      <c r="Z364" s="173">
        <v>-0.00633319595497295</v>
      </c>
      <c r="AA364" s="151">
        <v>33271</v>
      </c>
      <c r="AB364" s="151">
        <v>30803</v>
      </c>
      <c r="AC364" s="151">
        <v>35789</v>
      </c>
      <c r="AD364" s="151">
        <v>32950</v>
      </c>
      <c r="AE364" s="155">
        <v>0.925821285804454</v>
      </c>
      <c r="AF364" s="155">
        <v>0.920673950096398</v>
      </c>
      <c r="AG364" s="173">
        <v>0.00514733570805603</v>
      </c>
    </row>
    <row r="365" spans="1:33">
      <c r="A365" s="175" t="s">
        <v>350</v>
      </c>
      <c r="B365" s="195" t="s">
        <v>1804</v>
      </c>
      <c r="C365" s="195" t="s">
        <v>357</v>
      </c>
      <c r="D365" s="150">
        <v>2415</v>
      </c>
      <c r="E365" s="150">
        <v>2330</v>
      </c>
      <c r="F365" s="150">
        <v>2253</v>
      </c>
      <c r="G365" s="151">
        <v>2907</v>
      </c>
      <c r="H365" s="151">
        <v>2773</v>
      </c>
      <c r="I365" s="151">
        <v>2727</v>
      </c>
      <c r="J365" s="151">
        <v>2310</v>
      </c>
      <c r="K365" s="151">
        <v>2220</v>
      </c>
      <c r="L365" s="151">
        <v>2196</v>
      </c>
      <c r="M365" s="154">
        <v>0.933212384278884</v>
      </c>
      <c r="N365" s="153">
        <v>55039</v>
      </c>
      <c r="O365" s="172">
        <v>0.9</v>
      </c>
      <c r="P365" s="154">
        <v>0.9648033126294</v>
      </c>
      <c r="Q365" s="154">
        <v>0.95390436876505</v>
      </c>
      <c r="R365" s="154">
        <v>0.961038961038961</v>
      </c>
      <c r="S365" s="173">
        <v>0.0108989438643496</v>
      </c>
      <c r="T365" s="153">
        <v>58978</v>
      </c>
      <c r="U365" s="153">
        <v>54603</v>
      </c>
      <c r="V365" s="154">
        <v>0.92581979721252</v>
      </c>
      <c r="W365" s="154">
        <v>0.932919254658385</v>
      </c>
      <c r="X365" s="155">
        <v>0.938080495356037</v>
      </c>
      <c r="Y365" s="155">
        <v>0.950649350649351</v>
      </c>
      <c r="Z365" s="173">
        <v>-0.005161240697652</v>
      </c>
      <c r="AA365" s="151">
        <v>16513</v>
      </c>
      <c r="AB365" s="151">
        <v>15461</v>
      </c>
      <c r="AC365" s="151">
        <v>16692</v>
      </c>
      <c r="AD365" s="151">
        <v>15340</v>
      </c>
      <c r="AE365" s="155">
        <v>0.936292617937383</v>
      </c>
      <c r="AF365" s="155">
        <v>0.919003115264797</v>
      </c>
      <c r="AG365" s="173">
        <v>0.0172895026725852</v>
      </c>
    </row>
    <row r="366" spans="1:33">
      <c r="A366" s="175" t="s">
        <v>350</v>
      </c>
      <c r="B366" s="195" t="s">
        <v>1804</v>
      </c>
      <c r="C366" s="195" t="s">
        <v>358</v>
      </c>
      <c r="D366" s="150">
        <v>2187</v>
      </c>
      <c r="E366" s="150">
        <v>2058</v>
      </c>
      <c r="F366" s="150">
        <v>1955</v>
      </c>
      <c r="G366" s="151">
        <v>2674</v>
      </c>
      <c r="H366" s="151">
        <v>2563</v>
      </c>
      <c r="I366" s="151">
        <v>2480</v>
      </c>
      <c r="J366" s="151">
        <v>2012</v>
      </c>
      <c r="K366" s="151">
        <v>1950</v>
      </c>
      <c r="L366" s="151">
        <v>1873</v>
      </c>
      <c r="M366" s="154">
        <v>0.959349900071647</v>
      </c>
      <c r="N366" s="153">
        <v>50882</v>
      </c>
      <c r="O366" s="172">
        <v>0.9</v>
      </c>
      <c r="P366" s="154">
        <v>0.941015089163237</v>
      </c>
      <c r="Q366" s="154">
        <v>0.958489154824233</v>
      </c>
      <c r="R366" s="154">
        <v>0.969184890656064</v>
      </c>
      <c r="S366" s="173">
        <v>-0.0174740656609961</v>
      </c>
      <c r="T366" s="153">
        <v>53038</v>
      </c>
      <c r="U366" s="153">
        <v>48976</v>
      </c>
      <c r="V366" s="154">
        <v>0.92341340171198</v>
      </c>
      <c r="W366" s="154">
        <v>0.893918609967993</v>
      </c>
      <c r="X366" s="155">
        <v>0.927449513836948</v>
      </c>
      <c r="Y366" s="155">
        <v>0.930914512922465</v>
      </c>
      <c r="Z366" s="173">
        <v>-0.0335309038689557</v>
      </c>
      <c r="AA366" s="151">
        <v>14423</v>
      </c>
      <c r="AB366" s="151">
        <v>13249</v>
      </c>
      <c r="AC366" s="151">
        <v>15262</v>
      </c>
      <c r="AD366" s="151">
        <v>14056</v>
      </c>
      <c r="AE366" s="155">
        <v>0.91860223254524</v>
      </c>
      <c r="AF366" s="155">
        <v>0.920980212291967</v>
      </c>
      <c r="AG366" s="173">
        <v>-0.00237797974672682</v>
      </c>
    </row>
    <row r="367" spans="1:33">
      <c r="A367" s="175" t="s">
        <v>350</v>
      </c>
      <c r="B367" s="195" t="s">
        <v>1804</v>
      </c>
      <c r="C367" s="195" t="s">
        <v>359</v>
      </c>
      <c r="D367" s="150">
        <v>3115</v>
      </c>
      <c r="E367" s="150">
        <v>3060</v>
      </c>
      <c r="F367" s="150">
        <v>2788</v>
      </c>
      <c r="G367" s="151">
        <v>3791</v>
      </c>
      <c r="H367" s="151">
        <v>3710</v>
      </c>
      <c r="I367" s="151">
        <v>3430</v>
      </c>
      <c r="J367" s="151">
        <v>2711</v>
      </c>
      <c r="K367" s="151">
        <v>2646</v>
      </c>
      <c r="L367" s="151">
        <v>2495</v>
      </c>
      <c r="M367" s="154">
        <v>0.961937305398702</v>
      </c>
      <c r="N367" s="153">
        <v>72911</v>
      </c>
      <c r="O367" s="172">
        <v>0.9</v>
      </c>
      <c r="P367" s="154">
        <v>0.982343499197432</v>
      </c>
      <c r="Q367" s="154">
        <v>0.978633605908731</v>
      </c>
      <c r="R367" s="154">
        <v>0.976023607524899</v>
      </c>
      <c r="S367" s="173">
        <v>0.00370989328870064</v>
      </c>
      <c r="T367" s="153">
        <v>75796</v>
      </c>
      <c r="U367" s="153">
        <v>67928</v>
      </c>
      <c r="V367" s="154">
        <v>0.896195049870706</v>
      </c>
      <c r="W367" s="154">
        <v>0.895024077046549</v>
      </c>
      <c r="X367" s="155">
        <v>0.904774465840148</v>
      </c>
      <c r="Y367" s="155">
        <v>0.920324603467355</v>
      </c>
      <c r="Z367" s="173">
        <v>-0.0097503887935988</v>
      </c>
      <c r="AA367" s="151">
        <v>20211</v>
      </c>
      <c r="AB367" s="151">
        <v>18340</v>
      </c>
      <c r="AC367" s="151">
        <v>22122</v>
      </c>
      <c r="AD367" s="151">
        <v>19559</v>
      </c>
      <c r="AE367" s="155">
        <v>0.907426648854584</v>
      </c>
      <c r="AF367" s="155">
        <v>0.88414248259651</v>
      </c>
      <c r="AG367" s="173">
        <v>0.0232841662580738</v>
      </c>
    </row>
    <row r="368" spans="1:33">
      <c r="A368" s="175" t="s">
        <v>350</v>
      </c>
      <c r="B368" s="195" t="s">
        <v>1804</v>
      </c>
      <c r="C368" s="195" t="s">
        <v>360</v>
      </c>
      <c r="D368" s="150">
        <v>4704</v>
      </c>
      <c r="E368" s="150">
        <v>4612</v>
      </c>
      <c r="F368" s="150">
        <v>4383</v>
      </c>
      <c r="G368" s="151">
        <v>5728</v>
      </c>
      <c r="H368" s="151">
        <v>5600</v>
      </c>
      <c r="I368" s="151">
        <v>5261</v>
      </c>
      <c r="J368" s="151">
        <v>4593</v>
      </c>
      <c r="K368" s="151">
        <v>4522</v>
      </c>
      <c r="L368" s="151">
        <v>4221</v>
      </c>
      <c r="M368" s="154">
        <v>0.980045277582452</v>
      </c>
      <c r="N368" s="153">
        <v>114287</v>
      </c>
      <c r="O368" s="172">
        <v>0.9</v>
      </c>
      <c r="P368" s="154">
        <v>0.980442176870748</v>
      </c>
      <c r="Q368" s="154">
        <v>0.977653631284916</v>
      </c>
      <c r="R368" s="154">
        <v>0.984541693881994</v>
      </c>
      <c r="S368" s="173">
        <v>0.00278854558583208</v>
      </c>
      <c r="T368" s="153">
        <v>116614</v>
      </c>
      <c r="U368" s="153">
        <v>107169</v>
      </c>
      <c r="V368" s="154">
        <v>0.919006294269985</v>
      </c>
      <c r="W368" s="154">
        <v>0.931760204081633</v>
      </c>
      <c r="X368" s="155">
        <v>0.918470670391061</v>
      </c>
      <c r="Y368" s="155">
        <v>0.919007184846506</v>
      </c>
      <c r="Z368" s="173">
        <v>0.0132895336905712</v>
      </c>
      <c r="AA368" s="151">
        <v>31434</v>
      </c>
      <c r="AB368" s="151">
        <v>28992</v>
      </c>
      <c r="AC368" s="151">
        <v>34229</v>
      </c>
      <c r="AD368" s="151">
        <v>31621</v>
      </c>
      <c r="AE368" s="155">
        <v>0.922313418591334</v>
      </c>
      <c r="AF368" s="155">
        <v>0.923807297905285</v>
      </c>
      <c r="AG368" s="173">
        <v>-0.00149387931395084</v>
      </c>
    </row>
    <row r="369" spans="1:33">
      <c r="A369" s="175" t="s">
        <v>350</v>
      </c>
      <c r="B369" s="195" t="s">
        <v>1804</v>
      </c>
      <c r="C369" s="195" t="s">
        <v>361</v>
      </c>
      <c r="D369" s="150">
        <v>0</v>
      </c>
      <c r="E369" s="150">
        <v>0</v>
      </c>
      <c r="F369" s="150">
        <v>0</v>
      </c>
      <c r="G369" s="151">
        <v>0</v>
      </c>
      <c r="H369" s="151">
        <v>0</v>
      </c>
      <c r="I369" s="151">
        <v>0</v>
      </c>
      <c r="J369" s="151">
        <v>0</v>
      </c>
      <c r="K369" s="151">
        <v>0</v>
      </c>
      <c r="L369" s="151">
        <v>0</v>
      </c>
      <c r="M369" s="154">
        <v>0</v>
      </c>
      <c r="N369" s="153">
        <v>0</v>
      </c>
      <c r="O369" s="172">
        <v>0.9</v>
      </c>
      <c r="P369" s="154">
        <v>0</v>
      </c>
      <c r="Q369" s="154">
        <v>0</v>
      </c>
      <c r="R369" s="154">
        <v>0</v>
      </c>
      <c r="S369" s="173">
        <v>0</v>
      </c>
      <c r="T369" s="153">
        <v>1</v>
      </c>
      <c r="U369" s="153">
        <v>1</v>
      </c>
      <c r="V369" s="154">
        <v>1</v>
      </c>
      <c r="W369" s="154">
        <v>0</v>
      </c>
      <c r="X369" s="155">
        <v>0</v>
      </c>
      <c r="Y369" s="155">
        <v>0</v>
      </c>
      <c r="Z369" s="173">
        <v>0</v>
      </c>
      <c r="AA369" s="151">
        <v>0</v>
      </c>
      <c r="AB369" s="151">
        <v>0</v>
      </c>
      <c r="AC369" s="151">
        <v>0</v>
      </c>
      <c r="AD369" s="151">
        <v>0</v>
      </c>
      <c r="AE369" s="155">
        <v>0</v>
      </c>
      <c r="AF369" s="155">
        <v>0</v>
      </c>
      <c r="AG369" s="173">
        <v>0</v>
      </c>
    </row>
    <row r="370" spans="1:33">
      <c r="A370" s="175" t="s">
        <v>350</v>
      </c>
      <c r="B370" s="195" t="s">
        <v>1804</v>
      </c>
      <c r="C370" s="195" t="s">
        <v>362</v>
      </c>
      <c r="D370" s="150">
        <v>7234</v>
      </c>
      <c r="E370" s="150">
        <v>6968</v>
      </c>
      <c r="F370" s="150">
        <v>6461</v>
      </c>
      <c r="G370" s="151">
        <v>9416</v>
      </c>
      <c r="H370" s="151">
        <v>8972</v>
      </c>
      <c r="I370" s="151">
        <v>8597</v>
      </c>
      <c r="J370" s="151">
        <v>6883</v>
      </c>
      <c r="K370" s="151">
        <v>6714</v>
      </c>
      <c r="L370" s="151">
        <v>6339</v>
      </c>
      <c r="M370" s="154">
        <v>0.952317125180701</v>
      </c>
      <c r="N370" s="153">
        <v>171938</v>
      </c>
      <c r="O370" s="172">
        <v>0.9</v>
      </c>
      <c r="P370" s="154">
        <v>0.963229195465856</v>
      </c>
      <c r="Q370" s="154">
        <v>0.952846219201359</v>
      </c>
      <c r="R370" s="154">
        <v>0.975446752869388</v>
      </c>
      <c r="S370" s="173">
        <v>0.0103829762644964</v>
      </c>
      <c r="T370" s="153">
        <v>180547</v>
      </c>
      <c r="U370" s="153">
        <v>164104</v>
      </c>
      <c r="V370" s="154">
        <v>0.908926761452697</v>
      </c>
      <c r="W370" s="154">
        <v>0.893143489079347</v>
      </c>
      <c r="X370" s="155">
        <v>0.913020390824129</v>
      </c>
      <c r="Y370" s="155">
        <v>0.920964695626907</v>
      </c>
      <c r="Z370" s="173">
        <v>-0.0198769017447816</v>
      </c>
      <c r="AA370" s="151">
        <v>49893</v>
      </c>
      <c r="AB370" s="151">
        <v>45438</v>
      </c>
      <c r="AC370" s="151">
        <v>51005</v>
      </c>
      <c r="AD370" s="151">
        <v>46270</v>
      </c>
      <c r="AE370" s="155">
        <v>0.910708917082557</v>
      </c>
      <c r="AF370" s="155">
        <v>0.907165964121165</v>
      </c>
      <c r="AG370" s="173">
        <v>0.00354295296139207</v>
      </c>
    </row>
    <row r="371" spans="1:33">
      <c r="A371" s="175" t="s">
        <v>350</v>
      </c>
      <c r="B371" s="195" t="s">
        <v>1804</v>
      </c>
      <c r="C371" s="195" t="s">
        <v>363</v>
      </c>
      <c r="D371" s="150">
        <v>3335</v>
      </c>
      <c r="E371" s="150">
        <v>3191</v>
      </c>
      <c r="F371" s="150">
        <v>3068</v>
      </c>
      <c r="G371" s="151">
        <v>3934</v>
      </c>
      <c r="H371" s="151">
        <v>3694</v>
      </c>
      <c r="I371" s="151">
        <v>3604</v>
      </c>
      <c r="J371" s="151">
        <v>3128</v>
      </c>
      <c r="K371" s="151">
        <v>2999</v>
      </c>
      <c r="L371" s="151">
        <v>2888</v>
      </c>
      <c r="M371" s="154">
        <v>0.955393748140867</v>
      </c>
      <c r="N371" s="153">
        <v>73872</v>
      </c>
      <c r="O371" s="172">
        <v>0.9</v>
      </c>
      <c r="P371" s="154">
        <v>0.956821589205397</v>
      </c>
      <c r="Q371" s="154">
        <v>0.938993390950686</v>
      </c>
      <c r="R371" s="154">
        <v>0.958759590792839</v>
      </c>
      <c r="S371" s="173">
        <v>0.0178281982547109</v>
      </c>
      <c r="T371" s="153">
        <v>77321</v>
      </c>
      <c r="U371" s="153">
        <v>71152</v>
      </c>
      <c r="V371" s="154">
        <v>0.920215724059441</v>
      </c>
      <c r="W371" s="154">
        <v>0.919940029985007</v>
      </c>
      <c r="X371" s="155">
        <v>0.916115912557194</v>
      </c>
      <c r="Y371" s="155">
        <v>0.923273657289003</v>
      </c>
      <c r="Z371" s="173">
        <v>0.00382411742781374</v>
      </c>
      <c r="AA371" s="151">
        <v>21458</v>
      </c>
      <c r="AB371" s="151">
        <v>19680</v>
      </c>
      <c r="AC371" s="151">
        <v>22204</v>
      </c>
      <c r="AD371" s="151">
        <v>20460</v>
      </c>
      <c r="AE371" s="155">
        <v>0.917140460434337</v>
      </c>
      <c r="AF371" s="155">
        <v>0.921455593586741</v>
      </c>
      <c r="AG371" s="173">
        <v>-0.00431513315240428</v>
      </c>
    </row>
    <row r="372" spans="1:33">
      <c r="A372" s="175" t="s">
        <v>350</v>
      </c>
      <c r="B372" s="195" t="s">
        <v>1804</v>
      </c>
      <c r="C372" s="195" t="s">
        <v>364</v>
      </c>
      <c r="D372" s="150">
        <v>0</v>
      </c>
      <c r="E372" s="150">
        <v>0</v>
      </c>
      <c r="F372" s="150">
        <v>0</v>
      </c>
      <c r="G372" s="151">
        <v>0</v>
      </c>
      <c r="H372" s="151">
        <v>0</v>
      </c>
      <c r="I372" s="151">
        <v>0</v>
      </c>
      <c r="J372" s="151">
        <v>0</v>
      </c>
      <c r="K372" s="151">
        <v>0</v>
      </c>
      <c r="L372" s="151">
        <v>0</v>
      </c>
      <c r="M372" s="154">
        <v>1</v>
      </c>
      <c r="N372" s="153">
        <v>1</v>
      </c>
      <c r="O372" s="172">
        <v>0.9</v>
      </c>
      <c r="P372" s="154">
        <v>0</v>
      </c>
      <c r="Q372" s="154">
        <v>0</v>
      </c>
      <c r="R372" s="154">
        <v>0</v>
      </c>
      <c r="S372" s="173">
        <v>0</v>
      </c>
      <c r="T372" s="153">
        <v>1</v>
      </c>
      <c r="U372" s="153">
        <v>1</v>
      </c>
      <c r="V372" s="154">
        <v>1</v>
      </c>
      <c r="W372" s="154">
        <v>0</v>
      </c>
      <c r="X372" s="155">
        <v>0</v>
      </c>
      <c r="Y372" s="155">
        <v>0</v>
      </c>
      <c r="Z372" s="173">
        <v>0</v>
      </c>
      <c r="AA372" s="151">
        <v>0</v>
      </c>
      <c r="AB372" s="151">
        <v>0</v>
      </c>
      <c r="AC372" s="151">
        <v>0</v>
      </c>
      <c r="AD372" s="151">
        <v>0</v>
      </c>
      <c r="AE372" s="155">
        <v>0</v>
      </c>
      <c r="AF372" s="155">
        <v>0</v>
      </c>
      <c r="AG372" s="173">
        <v>0</v>
      </c>
    </row>
    <row r="373" spans="1:33">
      <c r="A373" s="175" t="s">
        <v>350</v>
      </c>
      <c r="B373" s="195" t="s">
        <v>1804</v>
      </c>
      <c r="C373" s="195" t="s">
        <v>365</v>
      </c>
      <c r="D373" s="150">
        <v>5231</v>
      </c>
      <c r="E373" s="150">
        <v>5100</v>
      </c>
      <c r="F373" s="150">
        <v>4857</v>
      </c>
      <c r="G373" s="151">
        <v>6707</v>
      </c>
      <c r="H373" s="151">
        <v>6526</v>
      </c>
      <c r="I373" s="151">
        <v>6339</v>
      </c>
      <c r="J373" s="151">
        <v>5015</v>
      </c>
      <c r="K373" s="151">
        <v>4894</v>
      </c>
      <c r="L373" s="151">
        <v>4776</v>
      </c>
      <c r="M373" s="154">
        <v>0.971241280518186</v>
      </c>
      <c r="N373" s="153">
        <v>124754</v>
      </c>
      <c r="O373" s="172">
        <v>0.9</v>
      </c>
      <c r="P373" s="154">
        <v>0.974956987191742</v>
      </c>
      <c r="Q373" s="154">
        <v>0.973013269718205</v>
      </c>
      <c r="R373" s="154">
        <v>0.975872382851446</v>
      </c>
      <c r="S373" s="173">
        <v>0.00194371747353661</v>
      </c>
      <c r="T373" s="153">
        <v>128448</v>
      </c>
      <c r="U373" s="153">
        <v>120323</v>
      </c>
      <c r="V373" s="154">
        <v>0.936744830592925</v>
      </c>
      <c r="W373" s="154">
        <v>0.928503154272606</v>
      </c>
      <c r="X373" s="155">
        <v>0.945131951692262</v>
      </c>
      <c r="Y373" s="155">
        <v>0.95234297108674</v>
      </c>
      <c r="Z373" s="173">
        <v>-0.0166287974196562</v>
      </c>
      <c r="AA373" s="151">
        <v>36110</v>
      </c>
      <c r="AB373" s="151">
        <v>33917</v>
      </c>
      <c r="AC373" s="151">
        <v>36905</v>
      </c>
      <c r="AD373" s="151">
        <v>34558</v>
      </c>
      <c r="AE373" s="155">
        <v>0.939268900581556</v>
      </c>
      <c r="AF373" s="155">
        <v>0.936404281262701</v>
      </c>
      <c r="AG373" s="173">
        <v>0.00286461931885484</v>
      </c>
    </row>
    <row r="374" spans="1:33">
      <c r="A374" s="175" t="s">
        <v>350</v>
      </c>
      <c r="B374" s="195" t="s">
        <v>1804</v>
      </c>
      <c r="C374" s="195" t="s">
        <v>366</v>
      </c>
      <c r="D374" s="150">
        <v>0</v>
      </c>
      <c r="E374" s="150">
        <v>0</v>
      </c>
      <c r="F374" s="150">
        <v>0</v>
      </c>
      <c r="G374" s="151">
        <v>0</v>
      </c>
      <c r="H374" s="151">
        <v>0</v>
      </c>
      <c r="I374" s="151">
        <v>0</v>
      </c>
      <c r="J374" s="151">
        <v>0</v>
      </c>
      <c r="K374" s="151">
        <v>0</v>
      </c>
      <c r="L374" s="151">
        <v>0</v>
      </c>
      <c r="M374" s="154">
        <v>0</v>
      </c>
      <c r="N374" s="153">
        <v>0</v>
      </c>
      <c r="O374" s="172">
        <v>0.9</v>
      </c>
      <c r="P374" s="154">
        <v>0</v>
      </c>
      <c r="Q374" s="154">
        <v>0</v>
      </c>
      <c r="R374" s="154">
        <v>0</v>
      </c>
      <c r="S374" s="173">
        <v>0</v>
      </c>
      <c r="T374" s="153">
        <v>0</v>
      </c>
      <c r="U374" s="153">
        <v>0</v>
      </c>
      <c r="V374" s="154">
        <v>0</v>
      </c>
      <c r="W374" s="154">
        <v>0</v>
      </c>
      <c r="X374" s="155">
        <v>0</v>
      </c>
      <c r="Y374" s="155">
        <v>0</v>
      </c>
      <c r="Z374" s="173">
        <v>0</v>
      </c>
      <c r="AA374" s="151">
        <v>0</v>
      </c>
      <c r="AB374" s="151">
        <v>0</v>
      </c>
      <c r="AC374" s="151">
        <v>0</v>
      </c>
      <c r="AD374" s="151">
        <v>0</v>
      </c>
      <c r="AE374" s="155">
        <v>0</v>
      </c>
      <c r="AF374" s="155">
        <v>0</v>
      </c>
      <c r="AG374" s="173">
        <v>0</v>
      </c>
    </row>
    <row r="375" spans="1:33">
      <c r="A375" s="175" t="s">
        <v>350</v>
      </c>
      <c r="B375" s="195" t="s">
        <v>1804</v>
      </c>
      <c r="C375" s="195" t="s">
        <v>367</v>
      </c>
      <c r="D375" s="150">
        <v>3923</v>
      </c>
      <c r="E375" s="150">
        <v>3626</v>
      </c>
      <c r="F375" s="150">
        <v>3525</v>
      </c>
      <c r="G375" s="151">
        <v>4834</v>
      </c>
      <c r="H375" s="151">
        <v>4317</v>
      </c>
      <c r="I375" s="151">
        <v>4279</v>
      </c>
      <c r="J375" s="151">
        <v>3550</v>
      </c>
      <c r="K375" s="151">
        <v>3346</v>
      </c>
      <c r="L375" s="151">
        <v>3291</v>
      </c>
      <c r="M375" s="154">
        <v>0.916204679310531</v>
      </c>
      <c r="N375" s="153">
        <v>84781</v>
      </c>
      <c r="O375" s="172">
        <v>0.9</v>
      </c>
      <c r="P375" s="154">
        <v>0.924292633188886</v>
      </c>
      <c r="Q375" s="154">
        <v>0.893049234588333</v>
      </c>
      <c r="R375" s="154">
        <v>0.942535211267606</v>
      </c>
      <c r="S375" s="173">
        <v>0.0312433986005535</v>
      </c>
      <c r="T375" s="153">
        <v>92535</v>
      </c>
      <c r="U375" s="153">
        <v>83697</v>
      </c>
      <c r="V375" s="154">
        <v>0.904490192899984</v>
      </c>
      <c r="W375" s="154">
        <v>0.898547030333928</v>
      </c>
      <c r="X375" s="155">
        <v>0.885188249896566</v>
      </c>
      <c r="Y375" s="155">
        <v>0.927042253521127</v>
      </c>
      <c r="Z375" s="173">
        <v>0.0133587804373622</v>
      </c>
      <c r="AA375" s="151">
        <v>26056</v>
      </c>
      <c r="AB375" s="151">
        <v>23543</v>
      </c>
      <c r="AC375" s="151">
        <v>26675</v>
      </c>
      <c r="AD375" s="151">
        <v>24271</v>
      </c>
      <c r="AE375" s="155">
        <v>0.903553883942278</v>
      </c>
      <c r="AF375" s="155">
        <v>0.909878163074039</v>
      </c>
      <c r="AG375" s="173">
        <v>-0.00632427913176115</v>
      </c>
    </row>
    <row r="376" spans="1:33">
      <c r="A376" s="175" t="s">
        <v>350</v>
      </c>
      <c r="B376" s="195" t="s">
        <v>1804</v>
      </c>
      <c r="C376" s="195" t="s">
        <v>368</v>
      </c>
      <c r="D376" s="150">
        <v>0</v>
      </c>
      <c r="E376" s="150">
        <v>0</v>
      </c>
      <c r="F376" s="150">
        <v>0</v>
      </c>
      <c r="G376" s="151">
        <v>0</v>
      </c>
      <c r="H376" s="151">
        <v>0</v>
      </c>
      <c r="I376" s="151">
        <v>0</v>
      </c>
      <c r="J376" s="151">
        <v>1</v>
      </c>
      <c r="K376" s="151">
        <v>0</v>
      </c>
      <c r="L376" s="151">
        <v>0</v>
      </c>
      <c r="M376" s="154">
        <v>0</v>
      </c>
      <c r="N376" s="153">
        <v>0</v>
      </c>
      <c r="O376" s="172">
        <v>0.9</v>
      </c>
      <c r="P376" s="154">
        <v>0</v>
      </c>
      <c r="Q376" s="154">
        <v>0</v>
      </c>
      <c r="R376" s="154">
        <v>0</v>
      </c>
      <c r="S376" s="173">
        <v>0</v>
      </c>
      <c r="T376" s="153">
        <v>1</v>
      </c>
      <c r="U376" s="153">
        <v>0</v>
      </c>
      <c r="V376" s="154">
        <v>0</v>
      </c>
      <c r="W376" s="154">
        <v>0</v>
      </c>
      <c r="X376" s="155">
        <v>0</v>
      </c>
      <c r="Y376" s="155">
        <v>0</v>
      </c>
      <c r="Z376" s="173">
        <v>0</v>
      </c>
      <c r="AA376" s="151">
        <v>1</v>
      </c>
      <c r="AB376" s="151">
        <v>0</v>
      </c>
      <c r="AC376" s="151">
        <v>0</v>
      </c>
      <c r="AD376" s="151">
        <v>0</v>
      </c>
      <c r="AE376" s="155">
        <v>0</v>
      </c>
      <c r="AF376" s="155">
        <v>0</v>
      </c>
      <c r="AG376" s="173">
        <v>0</v>
      </c>
    </row>
    <row r="377" spans="1:33">
      <c r="A377" s="175" t="s">
        <v>350</v>
      </c>
      <c r="B377" s="195" t="s">
        <v>1804</v>
      </c>
      <c r="C377" s="195" t="s">
        <v>369</v>
      </c>
      <c r="D377" s="150">
        <v>4747</v>
      </c>
      <c r="E377" s="150">
        <v>4563</v>
      </c>
      <c r="F377" s="150">
        <v>4421</v>
      </c>
      <c r="G377" s="151">
        <v>6450</v>
      </c>
      <c r="H377" s="151">
        <v>6158</v>
      </c>
      <c r="I377" s="151">
        <v>5987</v>
      </c>
      <c r="J377" s="151">
        <v>4451</v>
      </c>
      <c r="K377" s="151">
        <v>4301</v>
      </c>
      <c r="L377" s="151">
        <v>4190</v>
      </c>
      <c r="M377" s="154">
        <v>0.939713478379069</v>
      </c>
      <c r="N377" s="153">
        <v>114069</v>
      </c>
      <c r="O377" s="172">
        <v>0.9</v>
      </c>
      <c r="P377" s="154">
        <v>0.961238677059195</v>
      </c>
      <c r="Q377" s="154">
        <v>0.954728682170543</v>
      </c>
      <c r="R377" s="154">
        <v>0.966299707930802</v>
      </c>
      <c r="S377" s="173">
        <v>0.00650999488865267</v>
      </c>
      <c r="T377" s="153">
        <v>121387</v>
      </c>
      <c r="U377" s="153">
        <v>111966</v>
      </c>
      <c r="V377" s="154">
        <v>0.922388723668927</v>
      </c>
      <c r="W377" s="154">
        <v>0.931325047398357</v>
      </c>
      <c r="X377" s="155">
        <v>0.928217054263566</v>
      </c>
      <c r="Y377" s="155">
        <v>0.941361491799596</v>
      </c>
      <c r="Z377" s="173">
        <v>0.00310799313479093</v>
      </c>
      <c r="AA377" s="151">
        <v>32964</v>
      </c>
      <c r="AB377" s="151">
        <v>30722</v>
      </c>
      <c r="AC377" s="151">
        <v>34227</v>
      </c>
      <c r="AD377" s="151">
        <v>31638</v>
      </c>
      <c r="AE377" s="155">
        <v>0.931986409416333</v>
      </c>
      <c r="AF377" s="155">
        <v>0.924357963011658</v>
      </c>
      <c r="AG377" s="173">
        <v>0.00762844640467542</v>
      </c>
    </row>
    <row r="378" spans="1:33">
      <c r="A378" s="175" t="s">
        <v>350</v>
      </c>
      <c r="B378" s="195" t="s">
        <v>1804</v>
      </c>
      <c r="C378" s="195" t="s">
        <v>370</v>
      </c>
      <c r="D378" s="150">
        <v>2</v>
      </c>
      <c r="E378" s="150">
        <v>2</v>
      </c>
      <c r="F378" s="150">
        <v>2</v>
      </c>
      <c r="G378" s="151">
        <v>2</v>
      </c>
      <c r="H378" s="151">
        <v>2</v>
      </c>
      <c r="I378" s="151">
        <v>2</v>
      </c>
      <c r="J378" s="151">
        <v>4</v>
      </c>
      <c r="K378" s="151">
        <v>4</v>
      </c>
      <c r="L378" s="151">
        <v>4</v>
      </c>
      <c r="M378" s="154">
        <v>0.828571428571429</v>
      </c>
      <c r="N378" s="153">
        <v>29</v>
      </c>
      <c r="O378" s="172">
        <v>0.9</v>
      </c>
      <c r="P378" s="154">
        <v>1</v>
      </c>
      <c r="Q378" s="154">
        <v>1</v>
      </c>
      <c r="R378" s="154">
        <v>1</v>
      </c>
      <c r="S378" s="173">
        <v>0</v>
      </c>
      <c r="T378" s="153">
        <v>35</v>
      </c>
      <c r="U378" s="153">
        <v>31</v>
      </c>
      <c r="V378" s="154">
        <v>0.885714285714286</v>
      </c>
      <c r="W378" s="154">
        <v>1</v>
      </c>
      <c r="X378" s="155">
        <v>1</v>
      </c>
      <c r="Y378" s="155">
        <v>1</v>
      </c>
      <c r="Z378" s="173">
        <v>0</v>
      </c>
      <c r="AA378" s="151">
        <v>11</v>
      </c>
      <c r="AB378" s="151">
        <v>11</v>
      </c>
      <c r="AC378" s="151">
        <v>13</v>
      </c>
      <c r="AD378" s="151">
        <v>11</v>
      </c>
      <c r="AE378" s="155">
        <v>1</v>
      </c>
      <c r="AF378" s="155">
        <v>0.846153846153846</v>
      </c>
      <c r="AG378" s="173">
        <v>0.153846153846154</v>
      </c>
    </row>
    <row r="379" spans="1:33">
      <c r="A379" s="175" t="s">
        <v>350</v>
      </c>
      <c r="B379" s="195" t="s">
        <v>1804</v>
      </c>
      <c r="C379" s="195" t="s">
        <v>371</v>
      </c>
      <c r="D379" s="150">
        <v>1</v>
      </c>
      <c r="E379" s="150">
        <v>0</v>
      </c>
      <c r="F379" s="150">
        <v>1</v>
      </c>
      <c r="G379" s="151">
        <v>0</v>
      </c>
      <c r="H379" s="151">
        <v>0</v>
      </c>
      <c r="I379" s="151">
        <v>0</v>
      </c>
      <c r="J379" s="151">
        <v>0</v>
      </c>
      <c r="K379" s="151">
        <v>0</v>
      </c>
      <c r="L379" s="151">
        <v>0</v>
      </c>
      <c r="M379" s="154">
        <v>0.4</v>
      </c>
      <c r="N379" s="153">
        <v>2</v>
      </c>
      <c r="O379" s="172">
        <v>0.9</v>
      </c>
      <c r="P379" s="154">
        <v>0</v>
      </c>
      <c r="Q379" s="154">
        <v>0</v>
      </c>
      <c r="R379" s="154">
        <v>0</v>
      </c>
      <c r="S379" s="173">
        <v>0</v>
      </c>
      <c r="T379" s="153">
        <v>5</v>
      </c>
      <c r="U379" s="153">
        <v>4</v>
      </c>
      <c r="V379" s="154">
        <v>0.8</v>
      </c>
      <c r="W379" s="154">
        <v>1</v>
      </c>
      <c r="X379" s="155">
        <v>0</v>
      </c>
      <c r="Y379" s="155">
        <v>0</v>
      </c>
      <c r="Z379" s="173">
        <v>1</v>
      </c>
      <c r="AA379" s="151">
        <v>2</v>
      </c>
      <c r="AB379" s="151">
        <v>2</v>
      </c>
      <c r="AC379" s="151">
        <v>2</v>
      </c>
      <c r="AD379" s="151">
        <v>1</v>
      </c>
      <c r="AE379" s="155">
        <v>1</v>
      </c>
      <c r="AF379" s="155">
        <v>0.5</v>
      </c>
      <c r="AG379" s="173">
        <v>0.5</v>
      </c>
    </row>
    <row r="380" spans="1:33">
      <c r="A380" s="175" t="s">
        <v>350</v>
      </c>
      <c r="B380" s="195" t="s">
        <v>1804</v>
      </c>
      <c r="C380" s="195" t="s">
        <v>372</v>
      </c>
      <c r="D380" s="150">
        <v>0</v>
      </c>
      <c r="E380" s="150">
        <v>0</v>
      </c>
      <c r="F380" s="150">
        <v>0</v>
      </c>
      <c r="G380" s="151">
        <v>0</v>
      </c>
      <c r="H380" s="151">
        <v>0</v>
      </c>
      <c r="I380" s="151">
        <v>0</v>
      </c>
      <c r="J380" s="151">
        <v>0</v>
      </c>
      <c r="K380" s="151">
        <v>0</v>
      </c>
      <c r="L380" s="151">
        <v>0</v>
      </c>
      <c r="M380" s="154">
        <v>0.5</v>
      </c>
      <c r="N380" s="153">
        <v>1</v>
      </c>
      <c r="O380" s="172">
        <v>0.9</v>
      </c>
      <c r="P380" s="154">
        <v>0</v>
      </c>
      <c r="Q380" s="154">
        <v>0</v>
      </c>
      <c r="R380" s="154">
        <v>0</v>
      </c>
      <c r="S380" s="173">
        <v>0</v>
      </c>
      <c r="T380" s="153">
        <v>2</v>
      </c>
      <c r="U380" s="153">
        <v>0</v>
      </c>
      <c r="V380" s="154">
        <v>0</v>
      </c>
      <c r="W380" s="154">
        <v>0</v>
      </c>
      <c r="X380" s="155">
        <v>0</v>
      </c>
      <c r="Y380" s="155">
        <v>0</v>
      </c>
      <c r="Z380" s="173">
        <v>0</v>
      </c>
      <c r="AA380" s="151">
        <v>0</v>
      </c>
      <c r="AB380" s="151">
        <v>0</v>
      </c>
      <c r="AC380" s="151">
        <v>0</v>
      </c>
      <c r="AD380" s="151">
        <v>0</v>
      </c>
      <c r="AE380" s="155">
        <v>0</v>
      </c>
      <c r="AF380" s="155">
        <v>0</v>
      </c>
      <c r="AG380" s="173">
        <v>0</v>
      </c>
    </row>
    <row r="381" spans="1:33">
      <c r="A381" s="175" t="s">
        <v>350</v>
      </c>
      <c r="B381" s="195" t="s">
        <v>1804</v>
      </c>
      <c r="C381" s="195" t="s">
        <v>373</v>
      </c>
      <c r="D381" s="150">
        <v>4</v>
      </c>
      <c r="E381" s="150">
        <v>4</v>
      </c>
      <c r="F381" s="150">
        <v>4</v>
      </c>
      <c r="G381" s="151">
        <v>1</v>
      </c>
      <c r="H381" s="151">
        <v>1</v>
      </c>
      <c r="I381" s="151">
        <v>1</v>
      </c>
      <c r="J381" s="151">
        <v>3</v>
      </c>
      <c r="K381" s="151">
        <v>3</v>
      </c>
      <c r="L381" s="151">
        <v>3</v>
      </c>
      <c r="M381" s="154">
        <v>0.939393939393939</v>
      </c>
      <c r="N381" s="153">
        <v>31</v>
      </c>
      <c r="O381" s="172">
        <v>0.9</v>
      </c>
      <c r="P381" s="154">
        <v>1</v>
      </c>
      <c r="Q381" s="154">
        <v>1</v>
      </c>
      <c r="R381" s="154">
        <v>1</v>
      </c>
      <c r="S381" s="173">
        <v>0</v>
      </c>
      <c r="T381" s="153">
        <v>33</v>
      </c>
      <c r="U381" s="153">
        <v>31</v>
      </c>
      <c r="V381" s="154">
        <v>0.939393939393939</v>
      </c>
      <c r="W381" s="154">
        <v>1</v>
      </c>
      <c r="X381" s="155">
        <v>1</v>
      </c>
      <c r="Y381" s="155">
        <v>1</v>
      </c>
      <c r="Z381" s="173">
        <v>0</v>
      </c>
      <c r="AA381" s="151">
        <v>14</v>
      </c>
      <c r="AB381" s="151">
        <v>13</v>
      </c>
      <c r="AC381" s="151">
        <v>10</v>
      </c>
      <c r="AD381" s="151">
        <v>10</v>
      </c>
      <c r="AE381" s="155">
        <v>0.928571428571429</v>
      </c>
      <c r="AF381" s="155">
        <v>1</v>
      </c>
      <c r="AG381" s="173">
        <v>-0.0714285714285714</v>
      </c>
    </row>
    <row r="382" spans="1:33">
      <c r="A382" s="175" t="s">
        <v>350</v>
      </c>
      <c r="B382" s="195" t="s">
        <v>1804</v>
      </c>
      <c r="C382" s="195" t="s">
        <v>374</v>
      </c>
      <c r="D382" s="150">
        <v>66</v>
      </c>
      <c r="E382" s="150">
        <v>1</v>
      </c>
      <c r="F382" s="150">
        <v>1</v>
      </c>
      <c r="G382" s="151">
        <v>46</v>
      </c>
      <c r="H382" s="151">
        <v>1</v>
      </c>
      <c r="I382" s="151">
        <v>1</v>
      </c>
      <c r="J382" s="151">
        <v>64</v>
      </c>
      <c r="K382" s="151">
        <v>1</v>
      </c>
      <c r="L382" s="151">
        <v>0</v>
      </c>
      <c r="M382" s="154">
        <v>0.0132408575031526</v>
      </c>
      <c r="N382" s="153">
        <v>21</v>
      </c>
      <c r="O382" s="172">
        <v>0.9</v>
      </c>
      <c r="P382" s="154">
        <v>0.0151515151515152</v>
      </c>
      <c r="Q382" s="154">
        <v>0.0217391304347826</v>
      </c>
      <c r="R382" s="154">
        <v>0.015625</v>
      </c>
      <c r="S382" s="173">
        <v>-0.00658761528326746</v>
      </c>
      <c r="T382" s="153">
        <v>1586</v>
      </c>
      <c r="U382" s="153">
        <v>21</v>
      </c>
      <c r="V382" s="154">
        <v>0.0132408575031526</v>
      </c>
      <c r="W382" s="154">
        <v>0.0151515151515152</v>
      </c>
      <c r="X382" s="155">
        <v>0.0217391304347826</v>
      </c>
      <c r="Y382" s="155">
        <v>0</v>
      </c>
      <c r="Z382" s="173">
        <v>-0.00658761528326746</v>
      </c>
      <c r="AA382" s="151">
        <v>495</v>
      </c>
      <c r="AB382" s="151">
        <v>4</v>
      </c>
      <c r="AC382" s="151">
        <v>526</v>
      </c>
      <c r="AD382" s="151">
        <v>9</v>
      </c>
      <c r="AE382" s="155">
        <v>0.00808080808080808</v>
      </c>
      <c r="AF382" s="155">
        <v>0.0171102661596958</v>
      </c>
      <c r="AG382" s="173">
        <v>-0.00902945807888774</v>
      </c>
    </row>
    <row r="383" spans="1:33">
      <c r="A383" s="175" t="s">
        <v>375</v>
      </c>
      <c r="B383" s="195" t="s">
        <v>1805</v>
      </c>
      <c r="C383" s="195" t="s">
        <v>377</v>
      </c>
      <c r="D383" s="150">
        <v>2722</v>
      </c>
      <c r="E383" s="150">
        <v>2684</v>
      </c>
      <c r="F383" s="150">
        <v>2293</v>
      </c>
      <c r="G383" s="151">
        <v>3729</v>
      </c>
      <c r="H383" s="151">
        <v>3685</v>
      </c>
      <c r="I383" s="151">
        <v>2930</v>
      </c>
      <c r="J383" s="151">
        <v>1348</v>
      </c>
      <c r="K383" s="151">
        <v>1329</v>
      </c>
      <c r="L383" s="151">
        <v>1185</v>
      </c>
      <c r="M383" s="154">
        <v>0.980571217565437</v>
      </c>
      <c r="N383" s="153">
        <v>69043</v>
      </c>
      <c r="O383" s="172">
        <v>0.9</v>
      </c>
      <c r="P383" s="154">
        <v>0.986039676708303</v>
      </c>
      <c r="Q383" s="154">
        <v>0.988200589970501</v>
      </c>
      <c r="R383" s="154">
        <v>0.985905044510386</v>
      </c>
      <c r="S383" s="173">
        <v>-0.00216091326219869</v>
      </c>
      <c r="T383" s="153">
        <v>70411</v>
      </c>
      <c r="U383" s="153">
        <v>59680</v>
      </c>
      <c r="V383" s="154">
        <v>0.847594836034142</v>
      </c>
      <c r="W383" s="154">
        <v>0.842395297575312</v>
      </c>
      <c r="X383" s="155">
        <v>0.785733440600697</v>
      </c>
      <c r="Y383" s="155">
        <v>0.879080118694362</v>
      </c>
      <c r="Z383" s="173">
        <v>0.056661856974615</v>
      </c>
      <c r="AA383" s="151">
        <v>18462</v>
      </c>
      <c r="AB383" s="151">
        <v>15639</v>
      </c>
      <c r="AC383" s="151">
        <v>21911</v>
      </c>
      <c r="AD383" s="151">
        <v>18519</v>
      </c>
      <c r="AE383" s="155">
        <v>0.847091322716932</v>
      </c>
      <c r="AF383" s="155">
        <v>0.845191912737894</v>
      </c>
      <c r="AG383" s="173">
        <v>0.00189940997903792</v>
      </c>
    </row>
    <row r="384" spans="1:33">
      <c r="A384" s="175" t="s">
        <v>375</v>
      </c>
      <c r="B384" s="195" t="s">
        <v>1805</v>
      </c>
      <c r="C384" s="195" t="s">
        <v>378</v>
      </c>
      <c r="D384" s="150">
        <v>1905</v>
      </c>
      <c r="E384" s="150">
        <v>1894</v>
      </c>
      <c r="F384" s="150">
        <v>1633</v>
      </c>
      <c r="G384" s="151">
        <v>2741</v>
      </c>
      <c r="H384" s="151">
        <v>2730</v>
      </c>
      <c r="I384" s="151">
        <v>2359</v>
      </c>
      <c r="J384" s="151">
        <v>873</v>
      </c>
      <c r="K384" s="151">
        <v>863</v>
      </c>
      <c r="L384" s="151">
        <v>796</v>
      </c>
      <c r="M384" s="154">
        <v>0.992585416007593</v>
      </c>
      <c r="N384" s="153">
        <v>50201</v>
      </c>
      <c r="O384" s="172">
        <v>0.9</v>
      </c>
      <c r="P384" s="154">
        <v>0.994225721784777</v>
      </c>
      <c r="Q384" s="154">
        <v>0.99598686610726</v>
      </c>
      <c r="R384" s="154">
        <v>0.988545246277205</v>
      </c>
      <c r="S384" s="173">
        <v>-0.00176114432248331</v>
      </c>
      <c r="T384" s="153">
        <v>50576</v>
      </c>
      <c r="U384" s="153">
        <v>43297</v>
      </c>
      <c r="V384" s="154">
        <v>0.856077981651376</v>
      </c>
      <c r="W384" s="154">
        <v>0.857217847769029</v>
      </c>
      <c r="X384" s="155">
        <v>0.860634804815761</v>
      </c>
      <c r="Y384" s="155">
        <v>0.911798396334479</v>
      </c>
      <c r="Z384" s="173">
        <v>-0.00341695704673184</v>
      </c>
      <c r="AA384" s="151">
        <v>13476</v>
      </c>
      <c r="AB384" s="151">
        <v>11775</v>
      </c>
      <c r="AC384" s="151">
        <v>16052</v>
      </c>
      <c r="AD384" s="151">
        <v>13554</v>
      </c>
      <c r="AE384" s="155">
        <v>0.873775601068566</v>
      </c>
      <c r="AF384" s="155">
        <v>0.844380762521804</v>
      </c>
      <c r="AG384" s="173">
        <v>0.0293948385467622</v>
      </c>
    </row>
    <row r="385" spans="1:33">
      <c r="A385" s="175" t="s">
        <v>375</v>
      </c>
      <c r="B385" s="195" t="s">
        <v>1805</v>
      </c>
      <c r="C385" s="195" t="s">
        <v>379</v>
      </c>
      <c r="D385" s="150">
        <v>2381</v>
      </c>
      <c r="E385" s="150">
        <v>2343</v>
      </c>
      <c r="F385" s="150">
        <v>2037</v>
      </c>
      <c r="G385" s="151">
        <v>3512</v>
      </c>
      <c r="H385" s="151">
        <v>3433</v>
      </c>
      <c r="I385" s="151">
        <v>2848</v>
      </c>
      <c r="J385" s="151">
        <v>1149</v>
      </c>
      <c r="K385" s="151">
        <v>1137</v>
      </c>
      <c r="L385" s="151">
        <v>981</v>
      </c>
      <c r="M385" s="154">
        <v>0.968551253646174</v>
      </c>
      <c r="N385" s="153">
        <v>60764</v>
      </c>
      <c r="O385" s="172">
        <v>0.9</v>
      </c>
      <c r="P385" s="154">
        <v>0.984040319193616</v>
      </c>
      <c r="Q385" s="154">
        <v>0.97750569476082</v>
      </c>
      <c r="R385" s="154">
        <v>0.989556135770235</v>
      </c>
      <c r="S385" s="173">
        <v>0.00653462443279607</v>
      </c>
      <c r="T385" s="153">
        <v>62737</v>
      </c>
      <c r="U385" s="153">
        <v>51265</v>
      </c>
      <c r="V385" s="154">
        <v>0.817141399811913</v>
      </c>
      <c r="W385" s="154">
        <v>0.855522889542209</v>
      </c>
      <c r="X385" s="155">
        <v>0.810933940774487</v>
      </c>
      <c r="Y385" s="155">
        <v>0.85378590078329</v>
      </c>
      <c r="Z385" s="173">
        <v>0.0445889487677217</v>
      </c>
      <c r="AA385" s="151">
        <v>17125</v>
      </c>
      <c r="AB385" s="151">
        <v>14441</v>
      </c>
      <c r="AC385" s="151">
        <v>19474</v>
      </c>
      <c r="AD385" s="151">
        <v>15694</v>
      </c>
      <c r="AE385" s="155">
        <v>0.843270072992701</v>
      </c>
      <c r="AF385" s="155">
        <v>0.805895039539899</v>
      </c>
      <c r="AG385" s="173">
        <v>0.0373750334528014</v>
      </c>
    </row>
    <row r="386" spans="1:33">
      <c r="A386" s="175" t="s">
        <v>375</v>
      </c>
      <c r="B386" s="195" t="s">
        <v>1805</v>
      </c>
      <c r="C386" s="195" t="s">
        <v>380</v>
      </c>
      <c r="D386" s="150">
        <v>3189</v>
      </c>
      <c r="E386" s="150">
        <v>3043</v>
      </c>
      <c r="F386" s="150">
        <v>2557</v>
      </c>
      <c r="G386" s="151">
        <v>4750</v>
      </c>
      <c r="H386" s="151">
        <v>4594</v>
      </c>
      <c r="I386" s="151">
        <v>3443</v>
      </c>
      <c r="J386" s="151">
        <v>1616</v>
      </c>
      <c r="K386" s="151">
        <v>1441</v>
      </c>
      <c r="L386" s="151">
        <v>1351</v>
      </c>
      <c r="M386" s="154">
        <v>0.941186651896981</v>
      </c>
      <c r="N386" s="153">
        <v>81567</v>
      </c>
      <c r="O386" s="172">
        <v>0.9</v>
      </c>
      <c r="P386" s="154">
        <v>0.954217623079335</v>
      </c>
      <c r="Q386" s="154">
        <v>0.967157894736842</v>
      </c>
      <c r="R386" s="154">
        <v>0.891707920792079</v>
      </c>
      <c r="S386" s="173">
        <v>-0.0129402716575069</v>
      </c>
      <c r="T386" s="153">
        <v>86664</v>
      </c>
      <c r="U386" s="153">
        <v>64054</v>
      </c>
      <c r="V386" s="154">
        <v>0.739107357149451</v>
      </c>
      <c r="W386" s="154">
        <v>0.801818751959862</v>
      </c>
      <c r="X386" s="155">
        <v>0.724842105263158</v>
      </c>
      <c r="Y386" s="155">
        <v>0.836014851485149</v>
      </c>
      <c r="Z386" s="173">
        <v>0.0769766466967042</v>
      </c>
      <c r="AA386" s="151">
        <v>22910</v>
      </c>
      <c r="AB386" s="151">
        <v>17421</v>
      </c>
      <c r="AC386" s="151">
        <v>28174</v>
      </c>
      <c r="AD386" s="151">
        <v>20429</v>
      </c>
      <c r="AE386" s="155">
        <v>0.760410301178525</v>
      </c>
      <c r="AF386" s="155">
        <v>0.725101157095194</v>
      </c>
      <c r="AG386" s="173">
        <v>0.0353091440833305</v>
      </c>
    </row>
    <row r="387" spans="1:33">
      <c r="A387" s="175" t="s">
        <v>375</v>
      </c>
      <c r="B387" s="195" t="s">
        <v>1805</v>
      </c>
      <c r="C387" s="195" t="s">
        <v>381</v>
      </c>
      <c r="D387" s="150">
        <v>1931</v>
      </c>
      <c r="E387" s="150">
        <v>1860</v>
      </c>
      <c r="F387" s="150">
        <v>1676</v>
      </c>
      <c r="G387" s="151">
        <v>2764</v>
      </c>
      <c r="H387" s="151">
        <v>2741</v>
      </c>
      <c r="I387" s="151">
        <v>2463</v>
      </c>
      <c r="J387" s="151">
        <v>1001</v>
      </c>
      <c r="K387" s="151">
        <v>990</v>
      </c>
      <c r="L387" s="151">
        <v>918</v>
      </c>
      <c r="M387" s="154">
        <v>0.984318919022668</v>
      </c>
      <c r="N387" s="153">
        <v>51284</v>
      </c>
      <c r="O387" s="172">
        <v>0.9</v>
      </c>
      <c r="P387" s="154">
        <v>0.963231486276541</v>
      </c>
      <c r="Q387" s="154">
        <v>0.991678726483357</v>
      </c>
      <c r="R387" s="154">
        <v>0.989010989010989</v>
      </c>
      <c r="S387" s="173">
        <v>-0.0284472402068168</v>
      </c>
      <c r="T387" s="153">
        <v>52101</v>
      </c>
      <c r="U387" s="153">
        <v>45154</v>
      </c>
      <c r="V387" s="154">
        <v>0.866662827968753</v>
      </c>
      <c r="W387" s="154">
        <v>0.867944070429829</v>
      </c>
      <c r="X387" s="155">
        <v>0.8910998552822</v>
      </c>
      <c r="Y387" s="155">
        <v>0.917082917082917</v>
      </c>
      <c r="Z387" s="173">
        <v>-0.0231557848523706</v>
      </c>
      <c r="AA387" s="151">
        <v>13841</v>
      </c>
      <c r="AB387" s="151">
        <v>12327</v>
      </c>
      <c r="AC387" s="151">
        <v>16456</v>
      </c>
      <c r="AD387" s="151">
        <v>14344</v>
      </c>
      <c r="AE387" s="155">
        <v>0.89061483996821</v>
      </c>
      <c r="AF387" s="155">
        <v>0.871657754010695</v>
      </c>
      <c r="AG387" s="173">
        <v>0.0189570859575151</v>
      </c>
    </row>
    <row r="388" spans="1:33">
      <c r="A388" s="175" t="s">
        <v>375</v>
      </c>
      <c r="B388" s="195" t="s">
        <v>1805</v>
      </c>
      <c r="C388" s="195" t="s">
        <v>382</v>
      </c>
      <c r="D388" s="150">
        <v>2551</v>
      </c>
      <c r="E388" s="150">
        <v>2515</v>
      </c>
      <c r="F388" s="150">
        <v>2331</v>
      </c>
      <c r="G388" s="151">
        <v>3516</v>
      </c>
      <c r="H388" s="151">
        <v>3468</v>
      </c>
      <c r="I388" s="151">
        <v>3198</v>
      </c>
      <c r="J388" s="151">
        <v>1192</v>
      </c>
      <c r="K388" s="151">
        <v>1171</v>
      </c>
      <c r="L388" s="151">
        <v>1090</v>
      </c>
      <c r="M388" s="154">
        <v>0.986492024223291</v>
      </c>
      <c r="N388" s="153">
        <v>64997</v>
      </c>
      <c r="O388" s="172">
        <v>0.9</v>
      </c>
      <c r="P388" s="154">
        <v>0.985887887103097</v>
      </c>
      <c r="Q388" s="154">
        <v>0.986348122866894</v>
      </c>
      <c r="R388" s="154">
        <v>0.98238255033557</v>
      </c>
      <c r="S388" s="173">
        <v>-0.00046023576379739</v>
      </c>
      <c r="T388" s="153">
        <v>65887</v>
      </c>
      <c r="U388" s="153">
        <v>61342</v>
      </c>
      <c r="V388" s="154">
        <v>0.93101825853355</v>
      </c>
      <c r="W388" s="154">
        <v>0.913759310074481</v>
      </c>
      <c r="X388" s="155">
        <v>0.909556313993174</v>
      </c>
      <c r="Y388" s="155">
        <v>0.914429530201342</v>
      </c>
      <c r="Z388" s="173">
        <v>0.00420299608130659</v>
      </c>
      <c r="AA388" s="151">
        <v>17889</v>
      </c>
      <c r="AB388" s="151">
        <v>16640</v>
      </c>
      <c r="AC388" s="151">
        <v>20222</v>
      </c>
      <c r="AD388" s="151">
        <v>18796</v>
      </c>
      <c r="AE388" s="155">
        <v>0.930180557884734</v>
      </c>
      <c r="AF388" s="155">
        <v>0.929482741568589</v>
      </c>
      <c r="AG388" s="173">
        <v>0.000697816316144961</v>
      </c>
    </row>
    <row r="389" spans="1:33">
      <c r="A389" s="175" t="s">
        <v>375</v>
      </c>
      <c r="B389" s="195" t="s">
        <v>1805</v>
      </c>
      <c r="C389" s="195" t="s">
        <v>383</v>
      </c>
      <c r="D389" s="150">
        <v>2141</v>
      </c>
      <c r="E389" s="150">
        <v>2047</v>
      </c>
      <c r="F389" s="150">
        <v>1985</v>
      </c>
      <c r="G389" s="151">
        <v>3249</v>
      </c>
      <c r="H389" s="151">
        <v>3212</v>
      </c>
      <c r="I389" s="151">
        <v>3039</v>
      </c>
      <c r="J389" s="151">
        <v>1042</v>
      </c>
      <c r="K389" s="151">
        <v>1004</v>
      </c>
      <c r="L389" s="151">
        <v>986</v>
      </c>
      <c r="M389" s="154">
        <v>0.982130511088656</v>
      </c>
      <c r="N389" s="153">
        <v>55401</v>
      </c>
      <c r="O389" s="172">
        <v>0.9</v>
      </c>
      <c r="P389" s="154">
        <v>0.956095282578235</v>
      </c>
      <c r="Q389" s="154">
        <v>0.98861188057864</v>
      </c>
      <c r="R389" s="154">
        <v>0.963531669865643</v>
      </c>
      <c r="S389" s="173">
        <v>-0.0325165980004051</v>
      </c>
      <c r="T389" s="153">
        <v>56409</v>
      </c>
      <c r="U389" s="153">
        <v>52789</v>
      </c>
      <c r="V389" s="154">
        <v>0.935825843393785</v>
      </c>
      <c r="W389" s="154">
        <v>0.927136851938347</v>
      </c>
      <c r="X389" s="155">
        <v>0.935364727608495</v>
      </c>
      <c r="Y389" s="155">
        <v>0.946257197696737</v>
      </c>
      <c r="Z389" s="173">
        <v>-0.00822787567014827</v>
      </c>
      <c r="AA389" s="151">
        <v>15410</v>
      </c>
      <c r="AB389" s="151">
        <v>14426</v>
      </c>
      <c r="AC389" s="151">
        <v>17219</v>
      </c>
      <c r="AD389" s="151">
        <v>16106</v>
      </c>
      <c r="AE389" s="155">
        <v>0.936145360155743</v>
      </c>
      <c r="AF389" s="155">
        <v>0.935362100005808</v>
      </c>
      <c r="AG389" s="173">
        <v>0.000783260149935461</v>
      </c>
    </row>
    <row r="390" spans="1:33">
      <c r="A390" s="175" t="s">
        <v>375</v>
      </c>
      <c r="B390" s="195" t="s">
        <v>1805</v>
      </c>
      <c r="C390" s="195" t="s">
        <v>384</v>
      </c>
      <c r="D390" s="150">
        <v>1286</v>
      </c>
      <c r="E390" s="150">
        <v>1265</v>
      </c>
      <c r="F390" s="150">
        <v>1172</v>
      </c>
      <c r="G390" s="151">
        <v>2007</v>
      </c>
      <c r="H390" s="151">
        <v>1991</v>
      </c>
      <c r="I390" s="151">
        <v>1783</v>
      </c>
      <c r="J390" s="151">
        <v>730</v>
      </c>
      <c r="K390" s="151">
        <v>719</v>
      </c>
      <c r="L390" s="151">
        <v>662</v>
      </c>
      <c r="M390" s="154">
        <v>0.977160632216119</v>
      </c>
      <c r="N390" s="153">
        <v>34869</v>
      </c>
      <c r="O390" s="172">
        <v>0.9</v>
      </c>
      <c r="P390" s="154">
        <v>0.983670295489891</v>
      </c>
      <c r="Q390" s="154">
        <v>0.992027902341804</v>
      </c>
      <c r="R390" s="154">
        <v>0.984931506849315</v>
      </c>
      <c r="S390" s="173">
        <v>-0.00835760685191256</v>
      </c>
      <c r="T390" s="153">
        <v>35684</v>
      </c>
      <c r="U390" s="153">
        <v>31637</v>
      </c>
      <c r="V390" s="154">
        <v>0.886587826476852</v>
      </c>
      <c r="W390" s="154">
        <v>0.911353032659409</v>
      </c>
      <c r="X390" s="155">
        <v>0.888390632785252</v>
      </c>
      <c r="Y390" s="155">
        <v>0.906849315068493</v>
      </c>
      <c r="Z390" s="173">
        <v>0.0229623998741574</v>
      </c>
      <c r="AA390" s="151">
        <v>9537</v>
      </c>
      <c r="AB390" s="151">
        <v>8657</v>
      </c>
      <c r="AC390" s="151">
        <v>11039</v>
      </c>
      <c r="AD390" s="151">
        <v>9664</v>
      </c>
      <c r="AE390" s="155">
        <v>0.907727797001153</v>
      </c>
      <c r="AF390" s="155">
        <v>0.875441616088414</v>
      </c>
      <c r="AG390" s="173">
        <v>0.0322861809127396</v>
      </c>
    </row>
    <row r="391" spans="1:33">
      <c r="A391" s="175" t="s">
        <v>375</v>
      </c>
      <c r="B391" s="195" t="s">
        <v>1805</v>
      </c>
      <c r="C391" s="195" t="s">
        <v>385</v>
      </c>
      <c r="D391" s="150">
        <v>25</v>
      </c>
      <c r="E391" s="150">
        <v>0</v>
      </c>
      <c r="F391" s="150">
        <v>24</v>
      </c>
      <c r="G391" s="151">
        <v>0</v>
      </c>
      <c r="H391" s="151">
        <v>0</v>
      </c>
      <c r="I391" s="151">
        <v>0</v>
      </c>
      <c r="J391" s="151">
        <v>0</v>
      </c>
      <c r="K391" s="151">
        <v>0</v>
      </c>
      <c r="L391" s="151">
        <v>0</v>
      </c>
      <c r="M391" s="154">
        <v>0</v>
      </c>
      <c r="N391" s="153">
        <v>0</v>
      </c>
      <c r="O391" s="172">
        <v>0.9</v>
      </c>
      <c r="P391" s="154">
        <v>0</v>
      </c>
      <c r="Q391" s="154">
        <v>0</v>
      </c>
      <c r="R391" s="154">
        <v>0</v>
      </c>
      <c r="S391" s="173">
        <v>0</v>
      </c>
      <c r="T391" s="153">
        <v>25</v>
      </c>
      <c r="U391" s="153">
        <v>24</v>
      </c>
      <c r="V391" s="154">
        <v>0.96</v>
      </c>
      <c r="W391" s="154">
        <v>0.96</v>
      </c>
      <c r="X391" s="155">
        <v>0</v>
      </c>
      <c r="Y391" s="155">
        <v>0</v>
      </c>
      <c r="Z391" s="173">
        <v>0.96</v>
      </c>
      <c r="AA391" s="151">
        <v>25</v>
      </c>
      <c r="AB391" s="151">
        <v>24</v>
      </c>
      <c r="AC391" s="151">
        <v>0</v>
      </c>
      <c r="AD391" s="151">
        <v>0</v>
      </c>
      <c r="AE391" s="155">
        <v>0.96</v>
      </c>
      <c r="AF391" s="155">
        <v>0</v>
      </c>
      <c r="AG391" s="173">
        <v>0.96</v>
      </c>
    </row>
    <row r="392" spans="1:33">
      <c r="A392" s="175" t="s">
        <v>375</v>
      </c>
      <c r="B392" s="195" t="s">
        <v>1805</v>
      </c>
      <c r="C392" s="195" t="s">
        <v>386</v>
      </c>
      <c r="D392" s="150">
        <v>3010</v>
      </c>
      <c r="E392" s="150">
        <v>2936</v>
      </c>
      <c r="F392" s="150">
        <v>2738</v>
      </c>
      <c r="G392" s="151">
        <v>4342</v>
      </c>
      <c r="H392" s="151">
        <v>4256</v>
      </c>
      <c r="I392" s="151">
        <v>3888</v>
      </c>
      <c r="J392" s="151">
        <v>1483</v>
      </c>
      <c r="K392" s="151">
        <v>1454</v>
      </c>
      <c r="L392" s="151">
        <v>1365</v>
      </c>
      <c r="M392" s="154">
        <v>0.974554967140943</v>
      </c>
      <c r="N392" s="153">
        <v>76371</v>
      </c>
      <c r="O392" s="172">
        <v>0.9</v>
      </c>
      <c r="P392" s="154">
        <v>0.975415282392027</v>
      </c>
      <c r="Q392" s="154">
        <v>0.980193459235375</v>
      </c>
      <c r="R392" s="154">
        <v>0.980445043830074</v>
      </c>
      <c r="S392" s="173">
        <v>-0.0047781768433488</v>
      </c>
      <c r="T392" s="153">
        <v>78365</v>
      </c>
      <c r="U392" s="153">
        <v>69936</v>
      </c>
      <c r="V392" s="154">
        <v>0.892439226695591</v>
      </c>
      <c r="W392" s="154">
        <v>0.909634551495017</v>
      </c>
      <c r="X392" s="155">
        <v>0.895439889451865</v>
      </c>
      <c r="Y392" s="155">
        <v>0.920431557653405</v>
      </c>
      <c r="Z392" s="173">
        <v>0.0141946620431511</v>
      </c>
      <c r="AA392" s="151">
        <v>21377</v>
      </c>
      <c r="AB392" s="151">
        <v>19265</v>
      </c>
      <c r="AC392" s="151">
        <v>24395</v>
      </c>
      <c r="AD392" s="151">
        <v>21484</v>
      </c>
      <c r="AE392" s="155">
        <v>0.901202226692239</v>
      </c>
      <c r="AF392" s="155">
        <v>0.880672268907563</v>
      </c>
      <c r="AG392" s="173">
        <v>0.0205299577846764</v>
      </c>
    </row>
    <row r="393" spans="1:33">
      <c r="A393" s="175" t="s">
        <v>375</v>
      </c>
      <c r="B393" s="195" t="s">
        <v>1805</v>
      </c>
      <c r="C393" s="195" t="s">
        <v>387</v>
      </c>
      <c r="D393" s="150">
        <v>4171</v>
      </c>
      <c r="E393" s="150">
        <v>4098</v>
      </c>
      <c r="F393" s="150">
        <v>3581</v>
      </c>
      <c r="G393" s="151">
        <v>5475</v>
      </c>
      <c r="H393" s="151">
        <v>5262</v>
      </c>
      <c r="I393" s="151">
        <v>4245</v>
      </c>
      <c r="J393" s="151">
        <v>1687</v>
      </c>
      <c r="K393" s="151">
        <v>1624</v>
      </c>
      <c r="L393" s="151">
        <v>1346</v>
      </c>
      <c r="M393" s="154">
        <v>0.947227549579549</v>
      </c>
      <c r="N393" s="153">
        <v>89890</v>
      </c>
      <c r="O393" s="172">
        <v>0.9</v>
      </c>
      <c r="P393" s="154">
        <v>0.982498201870055</v>
      </c>
      <c r="Q393" s="154">
        <v>0.961095890410959</v>
      </c>
      <c r="R393" s="154">
        <v>0.962655601659751</v>
      </c>
      <c r="S393" s="173">
        <v>0.0214023114590962</v>
      </c>
      <c r="T393" s="153">
        <v>94898</v>
      </c>
      <c r="U393" s="153">
        <v>72136</v>
      </c>
      <c r="V393" s="154">
        <v>0.760142468755927</v>
      </c>
      <c r="W393" s="154">
        <v>0.858547111004555</v>
      </c>
      <c r="X393" s="155">
        <v>0.775342465753425</v>
      </c>
      <c r="Y393" s="155">
        <v>0.797866034380557</v>
      </c>
      <c r="Z393" s="173">
        <v>0.0832046452511306</v>
      </c>
      <c r="AA393" s="151">
        <v>24948</v>
      </c>
      <c r="AB393" s="151">
        <v>20023</v>
      </c>
      <c r="AC393" s="151">
        <v>28949</v>
      </c>
      <c r="AD393" s="151">
        <v>21788</v>
      </c>
      <c r="AE393" s="155">
        <v>0.802589385922719</v>
      </c>
      <c r="AF393" s="155">
        <v>0.752633942450516</v>
      </c>
      <c r="AG393" s="173">
        <v>0.0499554434722028</v>
      </c>
    </row>
    <row r="394" spans="1:33">
      <c r="A394" s="175" t="s">
        <v>375</v>
      </c>
      <c r="B394" s="195" t="s">
        <v>1805</v>
      </c>
      <c r="C394" s="195" t="s">
        <v>388</v>
      </c>
      <c r="D394" s="150">
        <v>4</v>
      </c>
      <c r="E394" s="150">
        <v>3</v>
      </c>
      <c r="F394" s="150">
        <v>0</v>
      </c>
      <c r="G394" s="151">
        <v>1</v>
      </c>
      <c r="H394" s="151">
        <v>0</v>
      </c>
      <c r="I394" s="151">
        <v>0</v>
      </c>
      <c r="J394" s="151">
        <v>0</v>
      </c>
      <c r="K394" s="151">
        <v>0</v>
      </c>
      <c r="L394" s="151">
        <v>0</v>
      </c>
      <c r="M394" s="154">
        <v>0.7</v>
      </c>
      <c r="N394" s="153">
        <v>7</v>
      </c>
      <c r="O394" s="172">
        <v>0.9</v>
      </c>
      <c r="P394" s="154">
        <v>0.75</v>
      </c>
      <c r="Q394" s="154">
        <v>0</v>
      </c>
      <c r="R394" s="154">
        <v>0</v>
      </c>
      <c r="S394" s="173">
        <v>0.75</v>
      </c>
      <c r="T394" s="153">
        <v>10</v>
      </c>
      <c r="U394" s="153">
        <v>4</v>
      </c>
      <c r="V394" s="154">
        <v>0.4</v>
      </c>
      <c r="W394" s="154">
        <v>0</v>
      </c>
      <c r="X394" s="155">
        <v>0</v>
      </c>
      <c r="Y394" s="155">
        <v>0</v>
      </c>
      <c r="Z394" s="173">
        <v>0</v>
      </c>
      <c r="AA394" s="151">
        <v>5</v>
      </c>
      <c r="AB394" s="151">
        <v>0</v>
      </c>
      <c r="AC394" s="151">
        <v>0</v>
      </c>
      <c r="AD394" s="151">
        <v>0</v>
      </c>
      <c r="AE394" s="155">
        <v>0</v>
      </c>
      <c r="AF394" s="155">
        <v>0</v>
      </c>
      <c r="AG394" s="173">
        <v>0</v>
      </c>
    </row>
    <row r="395" spans="1:33">
      <c r="A395" s="175" t="s">
        <v>375</v>
      </c>
      <c r="B395" s="195" t="s">
        <v>1805</v>
      </c>
      <c r="C395" s="195" t="s">
        <v>389</v>
      </c>
      <c r="D395" s="150">
        <v>3019</v>
      </c>
      <c r="E395" s="150">
        <v>3006</v>
      </c>
      <c r="F395" s="150">
        <v>2551</v>
      </c>
      <c r="G395" s="151">
        <v>4256</v>
      </c>
      <c r="H395" s="151">
        <v>4247</v>
      </c>
      <c r="I395" s="151">
        <v>3493</v>
      </c>
      <c r="J395" s="151">
        <v>1478</v>
      </c>
      <c r="K395" s="151">
        <v>1449</v>
      </c>
      <c r="L395" s="151">
        <v>1229</v>
      </c>
      <c r="M395" s="154">
        <v>0.987926955044591</v>
      </c>
      <c r="N395" s="153">
        <v>81420</v>
      </c>
      <c r="O395" s="172">
        <v>0.9</v>
      </c>
      <c r="P395" s="154">
        <v>0.995693938390195</v>
      </c>
      <c r="Q395" s="154">
        <v>0.997885338345865</v>
      </c>
      <c r="R395" s="154">
        <v>0.980378890392422</v>
      </c>
      <c r="S395" s="173">
        <v>-0.0021913999556693</v>
      </c>
      <c r="T395" s="153">
        <v>82415</v>
      </c>
      <c r="U395" s="153">
        <v>67762</v>
      </c>
      <c r="V395" s="154">
        <v>0.822204695747133</v>
      </c>
      <c r="W395" s="154">
        <v>0.844981782047035</v>
      </c>
      <c r="X395" s="155">
        <v>0.820723684210526</v>
      </c>
      <c r="Y395" s="155">
        <v>0.831529093369418</v>
      </c>
      <c r="Z395" s="173">
        <v>0.0242580978365091</v>
      </c>
      <c r="AA395" s="151">
        <v>21468</v>
      </c>
      <c r="AB395" s="151">
        <v>17739</v>
      </c>
      <c r="AC395" s="151">
        <v>26012</v>
      </c>
      <c r="AD395" s="151">
        <v>21192</v>
      </c>
      <c r="AE395" s="155">
        <v>0.826299608719955</v>
      </c>
      <c r="AF395" s="155">
        <v>0.814700907273566</v>
      </c>
      <c r="AG395" s="173">
        <v>0.0115987014463893</v>
      </c>
    </row>
    <row r="396" spans="1:33">
      <c r="A396" s="175" t="s">
        <v>375</v>
      </c>
      <c r="B396" s="195" t="s">
        <v>1806</v>
      </c>
      <c r="C396" s="195" t="s">
        <v>390</v>
      </c>
      <c r="D396" s="150">
        <v>3940</v>
      </c>
      <c r="E396" s="150">
        <v>3853</v>
      </c>
      <c r="F396" s="150">
        <v>3127</v>
      </c>
      <c r="G396" s="151">
        <v>4191</v>
      </c>
      <c r="H396" s="151">
        <v>4120</v>
      </c>
      <c r="I396" s="151">
        <v>3378</v>
      </c>
      <c r="J396" s="151">
        <v>2593</v>
      </c>
      <c r="K396" s="151">
        <v>2569</v>
      </c>
      <c r="L396" s="151">
        <v>2183</v>
      </c>
      <c r="M396" s="154">
        <v>0.959345696764124</v>
      </c>
      <c r="N396" s="153">
        <v>78061</v>
      </c>
      <c r="O396" s="172">
        <v>0.9</v>
      </c>
      <c r="P396" s="154">
        <v>0.977918781725888</v>
      </c>
      <c r="Q396" s="154">
        <v>0.983058935814841</v>
      </c>
      <c r="R396" s="154">
        <v>0.990744311608176</v>
      </c>
      <c r="S396" s="173">
        <v>-0.00514015408895296</v>
      </c>
      <c r="T396" s="153">
        <v>81369</v>
      </c>
      <c r="U396" s="153">
        <v>65982</v>
      </c>
      <c r="V396" s="154">
        <v>0.810898499428529</v>
      </c>
      <c r="W396" s="154">
        <v>0.793654822335025</v>
      </c>
      <c r="X396" s="155">
        <v>0.806012884753042</v>
      </c>
      <c r="Y396" s="155">
        <v>0.841881989973004</v>
      </c>
      <c r="Z396" s="173">
        <v>-0.0123580624180168</v>
      </c>
      <c r="AA396" s="151">
        <v>23461</v>
      </c>
      <c r="AB396" s="151">
        <v>19194</v>
      </c>
      <c r="AC396" s="151">
        <v>24572</v>
      </c>
      <c r="AD396" s="151">
        <v>20307</v>
      </c>
      <c r="AE396" s="155">
        <v>0.818123694642172</v>
      </c>
      <c r="AF396" s="155">
        <v>0.826428455152206</v>
      </c>
      <c r="AG396" s="173">
        <v>-0.00830476051003359</v>
      </c>
    </row>
    <row r="397" spans="1:33">
      <c r="A397" s="175" t="s">
        <v>375</v>
      </c>
      <c r="B397" s="195" t="s">
        <v>1806</v>
      </c>
      <c r="C397" s="195" t="s">
        <v>391</v>
      </c>
      <c r="D397" s="150">
        <v>2839</v>
      </c>
      <c r="E397" s="150">
        <v>2334</v>
      </c>
      <c r="F397" s="150">
        <v>2263</v>
      </c>
      <c r="G397" s="151">
        <v>3218</v>
      </c>
      <c r="H397" s="151">
        <v>3201</v>
      </c>
      <c r="I397" s="151">
        <v>2680</v>
      </c>
      <c r="J397" s="151">
        <v>1993</v>
      </c>
      <c r="K397" s="151">
        <v>1542</v>
      </c>
      <c r="L397" s="151">
        <v>1605</v>
      </c>
      <c r="M397" s="154">
        <v>0.839437287599779</v>
      </c>
      <c r="N397" s="153">
        <v>53107</v>
      </c>
      <c r="O397" s="172">
        <v>0.9</v>
      </c>
      <c r="P397" s="154">
        <v>0.822120464952448</v>
      </c>
      <c r="Q397" s="154">
        <v>0.994717215661902</v>
      </c>
      <c r="R397" s="154">
        <v>0.77370797792273</v>
      </c>
      <c r="S397" s="173">
        <v>-0.172596750709454</v>
      </c>
      <c r="T397" s="153">
        <v>63265</v>
      </c>
      <c r="U397" s="153">
        <v>49368</v>
      </c>
      <c r="V397" s="154">
        <v>0.780336679048447</v>
      </c>
      <c r="W397" s="154">
        <v>0.797111659034871</v>
      </c>
      <c r="X397" s="155">
        <v>0.832815413300186</v>
      </c>
      <c r="Y397" s="155">
        <v>0.805318615153036</v>
      </c>
      <c r="Z397" s="173">
        <v>-0.035703754265315</v>
      </c>
      <c r="AA397" s="151">
        <v>17880</v>
      </c>
      <c r="AB397" s="151">
        <v>13803</v>
      </c>
      <c r="AC397" s="151">
        <v>18953</v>
      </c>
      <c r="AD397" s="151">
        <v>14841</v>
      </c>
      <c r="AE397" s="155">
        <v>0.771979865771812</v>
      </c>
      <c r="AF397" s="155">
        <v>0.783042262438664</v>
      </c>
      <c r="AG397" s="173">
        <v>-0.0110623966668519</v>
      </c>
    </row>
    <row r="398" spans="1:33">
      <c r="A398" s="175" t="s">
        <v>375</v>
      </c>
      <c r="B398" s="195" t="s">
        <v>1806</v>
      </c>
      <c r="C398" s="195" t="s">
        <v>392</v>
      </c>
      <c r="D398" s="150">
        <v>2962</v>
      </c>
      <c r="E398" s="150">
        <v>2845</v>
      </c>
      <c r="F398" s="150">
        <v>2190</v>
      </c>
      <c r="G398" s="151">
        <v>3863</v>
      </c>
      <c r="H398" s="151">
        <v>3688</v>
      </c>
      <c r="I398" s="151">
        <v>2747</v>
      </c>
      <c r="J398" s="151">
        <v>2421</v>
      </c>
      <c r="K398" s="151">
        <v>2391</v>
      </c>
      <c r="L398" s="151">
        <v>1733</v>
      </c>
      <c r="M398" s="154">
        <v>0.922405683731062</v>
      </c>
      <c r="N398" s="153">
        <v>74523</v>
      </c>
      <c r="O398" s="172">
        <v>0.9</v>
      </c>
      <c r="P398" s="154">
        <v>0.960499662390277</v>
      </c>
      <c r="Q398" s="154">
        <v>0.954698420916386</v>
      </c>
      <c r="R398" s="154">
        <v>0.987608426270136</v>
      </c>
      <c r="S398" s="173">
        <v>0.00580124147389061</v>
      </c>
      <c r="T398" s="153">
        <v>80792</v>
      </c>
      <c r="U398" s="153">
        <v>57850</v>
      </c>
      <c r="V398" s="154">
        <v>0.716036241212001</v>
      </c>
      <c r="W398" s="154">
        <v>0.739365293720459</v>
      </c>
      <c r="X398" s="155">
        <v>0.71110535852964</v>
      </c>
      <c r="Y398" s="155">
        <v>0.715819909128459</v>
      </c>
      <c r="Z398" s="173">
        <v>0.0282599351908189</v>
      </c>
      <c r="AA398" s="151">
        <v>21321</v>
      </c>
      <c r="AB398" s="151">
        <v>15110</v>
      </c>
      <c r="AC398" s="151">
        <v>25243</v>
      </c>
      <c r="AD398" s="151">
        <v>18090</v>
      </c>
      <c r="AE398" s="155">
        <v>0.708690961962384</v>
      </c>
      <c r="AF398" s="155">
        <v>0.716634314463416</v>
      </c>
      <c r="AG398" s="173">
        <v>-0.00794335250103118</v>
      </c>
    </row>
    <row r="399" spans="1:33">
      <c r="A399" s="175" t="s">
        <v>375</v>
      </c>
      <c r="B399" s="195" t="s">
        <v>1806</v>
      </c>
      <c r="C399" s="195" t="s">
        <v>393</v>
      </c>
      <c r="D399" s="150">
        <v>3465</v>
      </c>
      <c r="E399" s="150">
        <v>3410</v>
      </c>
      <c r="F399" s="150">
        <v>3006</v>
      </c>
      <c r="G399" s="151">
        <v>4171</v>
      </c>
      <c r="H399" s="151">
        <v>4079</v>
      </c>
      <c r="I399" s="151">
        <v>3497</v>
      </c>
      <c r="J399" s="151">
        <v>2382</v>
      </c>
      <c r="K399" s="151">
        <v>2309</v>
      </c>
      <c r="L399" s="151">
        <v>2052</v>
      </c>
      <c r="M399" s="154">
        <v>0.945133312778992</v>
      </c>
      <c r="N399" s="153">
        <v>70506</v>
      </c>
      <c r="O399" s="172">
        <v>0.9</v>
      </c>
      <c r="P399" s="154">
        <v>0.984126984126984</v>
      </c>
      <c r="Q399" s="154">
        <v>0.977942939343083</v>
      </c>
      <c r="R399" s="154">
        <v>0.969353484466835</v>
      </c>
      <c r="S399" s="173">
        <v>0.00618404478390089</v>
      </c>
      <c r="T399" s="153">
        <v>74599</v>
      </c>
      <c r="U399" s="153">
        <v>60819</v>
      </c>
      <c r="V399" s="154">
        <v>0.815279025188005</v>
      </c>
      <c r="W399" s="154">
        <v>0.867532467532467</v>
      </c>
      <c r="X399" s="155">
        <v>0.838408055622153</v>
      </c>
      <c r="Y399" s="155">
        <v>0.861460957178841</v>
      </c>
      <c r="Z399" s="173">
        <v>0.0291244119103146</v>
      </c>
      <c r="AA399" s="151">
        <v>21842</v>
      </c>
      <c r="AB399" s="151">
        <v>18436</v>
      </c>
      <c r="AC399" s="151">
        <v>22357</v>
      </c>
      <c r="AD399" s="151">
        <v>18326</v>
      </c>
      <c r="AE399" s="155">
        <v>0.84406189909349</v>
      </c>
      <c r="AF399" s="155">
        <v>0.819698528425102</v>
      </c>
      <c r="AG399" s="173">
        <v>0.0243633706683879</v>
      </c>
    </row>
    <row r="400" spans="1:33">
      <c r="A400" s="175" t="s">
        <v>375</v>
      </c>
      <c r="B400" s="195" t="s">
        <v>1806</v>
      </c>
      <c r="C400" s="195" t="s">
        <v>394</v>
      </c>
      <c r="D400" s="150">
        <v>3150</v>
      </c>
      <c r="E400" s="150">
        <v>3090</v>
      </c>
      <c r="F400" s="150">
        <v>2595</v>
      </c>
      <c r="G400" s="151">
        <v>3554</v>
      </c>
      <c r="H400" s="151">
        <v>3482</v>
      </c>
      <c r="I400" s="151">
        <v>2883</v>
      </c>
      <c r="J400" s="151">
        <v>2211</v>
      </c>
      <c r="K400" s="151">
        <v>2054</v>
      </c>
      <c r="L400" s="151">
        <v>1803</v>
      </c>
      <c r="M400" s="154">
        <v>0.935360561032392</v>
      </c>
      <c r="N400" s="153">
        <v>65088</v>
      </c>
      <c r="O400" s="172">
        <v>0.9</v>
      </c>
      <c r="P400" s="154">
        <v>0.980952380952381</v>
      </c>
      <c r="Q400" s="154">
        <v>0.979741136747327</v>
      </c>
      <c r="R400" s="154">
        <v>0.928991406603347</v>
      </c>
      <c r="S400" s="173">
        <v>0.00121124420505392</v>
      </c>
      <c r="T400" s="153">
        <v>69586</v>
      </c>
      <c r="U400" s="153">
        <v>56951</v>
      </c>
      <c r="V400" s="154">
        <v>0.818426120196591</v>
      </c>
      <c r="W400" s="154">
        <v>0.823809523809524</v>
      </c>
      <c r="X400" s="155">
        <v>0.811198649409116</v>
      </c>
      <c r="Y400" s="155">
        <v>0.815468113975577</v>
      </c>
      <c r="Z400" s="173">
        <v>0.0126108744004073</v>
      </c>
      <c r="AA400" s="151">
        <v>19906</v>
      </c>
      <c r="AB400" s="151">
        <v>16079</v>
      </c>
      <c r="AC400" s="151">
        <v>20799</v>
      </c>
      <c r="AD400" s="151">
        <v>17376</v>
      </c>
      <c r="AE400" s="155">
        <v>0.807746408118155</v>
      </c>
      <c r="AF400" s="155">
        <v>0.835424780037502</v>
      </c>
      <c r="AG400" s="173">
        <v>-0.0276783719193464</v>
      </c>
    </row>
    <row r="401" spans="1:33">
      <c r="A401" s="175" t="s">
        <v>375</v>
      </c>
      <c r="B401" s="195" t="s">
        <v>1806</v>
      </c>
      <c r="C401" s="195" t="s">
        <v>395</v>
      </c>
      <c r="D401" s="150">
        <v>3284</v>
      </c>
      <c r="E401" s="150">
        <v>3058</v>
      </c>
      <c r="F401" s="150">
        <v>2018</v>
      </c>
      <c r="G401" s="151">
        <v>3563</v>
      </c>
      <c r="H401" s="151">
        <v>3408</v>
      </c>
      <c r="I401" s="151">
        <v>2160</v>
      </c>
      <c r="J401" s="151">
        <v>2240</v>
      </c>
      <c r="K401" s="151">
        <v>2125</v>
      </c>
      <c r="L401" s="151">
        <v>1461</v>
      </c>
      <c r="M401" s="154">
        <v>0.900441336619476</v>
      </c>
      <c r="N401" s="153">
        <v>62840</v>
      </c>
      <c r="O401" s="172">
        <v>0.9</v>
      </c>
      <c r="P401" s="154">
        <v>0.931181485992692</v>
      </c>
      <c r="Q401" s="154">
        <v>0.95649733370755</v>
      </c>
      <c r="R401" s="154">
        <v>0.948660714285714</v>
      </c>
      <c r="S401" s="173">
        <v>-0.0253158477148581</v>
      </c>
      <c r="T401" s="153">
        <v>69788</v>
      </c>
      <c r="U401" s="153">
        <v>46498</v>
      </c>
      <c r="V401" s="154">
        <v>0.666275004298733</v>
      </c>
      <c r="W401" s="154">
        <v>0.614494518879415</v>
      </c>
      <c r="X401" s="155">
        <v>0.606230704462532</v>
      </c>
      <c r="Y401" s="155">
        <v>0.652232142857143</v>
      </c>
      <c r="Z401" s="173">
        <v>0.00826381441688373</v>
      </c>
      <c r="AA401" s="151">
        <v>19414</v>
      </c>
      <c r="AB401" s="151">
        <v>12557</v>
      </c>
      <c r="AC401" s="151">
        <v>21165</v>
      </c>
      <c r="AD401" s="151">
        <v>14836</v>
      </c>
      <c r="AE401" s="155">
        <v>0.64680127742866</v>
      </c>
      <c r="AF401" s="155">
        <v>0.700968580203166</v>
      </c>
      <c r="AG401" s="173">
        <v>-0.0541673027745059</v>
      </c>
    </row>
    <row r="402" spans="1:33">
      <c r="A402" s="175" t="s">
        <v>375</v>
      </c>
      <c r="B402" s="195" t="s">
        <v>1806</v>
      </c>
      <c r="C402" s="195" t="s">
        <v>396</v>
      </c>
      <c r="D402" s="150">
        <v>6165</v>
      </c>
      <c r="E402" s="150">
        <v>5820</v>
      </c>
      <c r="F402" s="150">
        <v>5498</v>
      </c>
      <c r="G402" s="151">
        <v>6461</v>
      </c>
      <c r="H402" s="151">
        <v>6351</v>
      </c>
      <c r="I402" s="151">
        <v>5659</v>
      </c>
      <c r="J402" s="151">
        <v>4225</v>
      </c>
      <c r="K402" s="151">
        <v>3976</v>
      </c>
      <c r="L402" s="151">
        <v>3799</v>
      </c>
      <c r="M402" s="154">
        <v>0.914253647586981</v>
      </c>
      <c r="N402" s="153">
        <v>101825</v>
      </c>
      <c r="O402" s="172">
        <v>0.9</v>
      </c>
      <c r="P402" s="154">
        <v>0.944038929440389</v>
      </c>
      <c r="Q402" s="154">
        <v>0.982974771707166</v>
      </c>
      <c r="R402" s="154">
        <v>0.941065088757396</v>
      </c>
      <c r="S402" s="173">
        <v>-0.0389358422667768</v>
      </c>
      <c r="T402" s="153">
        <v>111375</v>
      </c>
      <c r="U402" s="153">
        <v>95379</v>
      </c>
      <c r="V402" s="154">
        <v>0.856377104377104</v>
      </c>
      <c r="W402" s="154">
        <v>0.891808596918086</v>
      </c>
      <c r="X402" s="155">
        <v>0.875870608264974</v>
      </c>
      <c r="Y402" s="155">
        <v>0.899171597633136</v>
      </c>
      <c r="Z402" s="173">
        <v>0.0159379886531116</v>
      </c>
      <c r="AA402" s="151">
        <v>36337</v>
      </c>
      <c r="AB402" s="151">
        <v>31649</v>
      </c>
      <c r="AC402" s="151">
        <v>34248</v>
      </c>
      <c r="AD402" s="151">
        <v>29550</v>
      </c>
      <c r="AE402" s="155">
        <v>0.870985496876462</v>
      </c>
      <c r="AF402" s="155">
        <v>0.862824106517169</v>
      </c>
      <c r="AG402" s="173">
        <v>0.00816139035929309</v>
      </c>
    </row>
    <row r="403" spans="1:33">
      <c r="A403" s="175" t="s">
        <v>375</v>
      </c>
      <c r="B403" s="195" t="s">
        <v>1807</v>
      </c>
      <c r="C403" s="195" t="s">
        <v>397</v>
      </c>
      <c r="D403" s="150">
        <v>3461</v>
      </c>
      <c r="E403" s="150">
        <v>3297</v>
      </c>
      <c r="F403" s="150">
        <v>3113</v>
      </c>
      <c r="G403" s="151">
        <v>4632</v>
      </c>
      <c r="H403" s="151">
        <v>4419</v>
      </c>
      <c r="I403" s="151">
        <v>4124</v>
      </c>
      <c r="J403" s="151">
        <v>1392</v>
      </c>
      <c r="K403" s="151">
        <v>1336</v>
      </c>
      <c r="L403" s="151">
        <v>1249</v>
      </c>
      <c r="M403" s="154">
        <v>0.956318535492808</v>
      </c>
      <c r="N403" s="153">
        <v>73867</v>
      </c>
      <c r="O403" s="172">
        <v>0.9</v>
      </c>
      <c r="P403" s="154">
        <v>0.952614851199075</v>
      </c>
      <c r="Q403" s="154">
        <v>0.954015544041451</v>
      </c>
      <c r="R403" s="154">
        <v>0.959770114942529</v>
      </c>
      <c r="S403" s="173">
        <v>-0.00140069284237532</v>
      </c>
      <c r="T403" s="153">
        <v>77241</v>
      </c>
      <c r="U403" s="153">
        <v>70274</v>
      </c>
      <c r="V403" s="154">
        <v>0.909801789205215</v>
      </c>
      <c r="W403" s="154">
        <v>0.899451025715111</v>
      </c>
      <c r="X403" s="155">
        <v>0.890328151986183</v>
      </c>
      <c r="Y403" s="155">
        <v>0.897270114942529</v>
      </c>
      <c r="Z403" s="173">
        <v>0.00912287372892817</v>
      </c>
      <c r="AA403" s="151">
        <v>22903</v>
      </c>
      <c r="AB403" s="151">
        <v>20736</v>
      </c>
      <c r="AC403" s="151">
        <v>21871</v>
      </c>
      <c r="AD403" s="151">
        <v>19811</v>
      </c>
      <c r="AE403" s="155">
        <v>0.905383574204253</v>
      </c>
      <c r="AF403" s="155">
        <v>0.905811348360843</v>
      </c>
      <c r="AG403" s="173">
        <v>-0.000427774156590344</v>
      </c>
    </row>
    <row r="404" spans="1:33">
      <c r="A404" s="175" t="s">
        <v>375</v>
      </c>
      <c r="B404" s="195" t="s">
        <v>1807</v>
      </c>
      <c r="C404" s="195" t="s">
        <v>398</v>
      </c>
      <c r="D404" s="150">
        <v>5094</v>
      </c>
      <c r="E404" s="150">
        <v>4747</v>
      </c>
      <c r="F404" s="150">
        <v>2095</v>
      </c>
      <c r="G404" s="151">
        <v>7416</v>
      </c>
      <c r="H404" s="151">
        <v>6267</v>
      </c>
      <c r="I404" s="151">
        <v>2753</v>
      </c>
      <c r="J404" s="151">
        <v>2357</v>
      </c>
      <c r="K404" s="151">
        <v>2172</v>
      </c>
      <c r="L404" s="151">
        <v>1182</v>
      </c>
      <c r="M404" s="154">
        <v>0.933356069883889</v>
      </c>
      <c r="N404" s="153">
        <v>120416</v>
      </c>
      <c r="O404" s="172">
        <v>0.9</v>
      </c>
      <c r="P404" s="154">
        <v>0.931880643894778</v>
      </c>
      <c r="Q404" s="154">
        <v>0.845064724919094</v>
      </c>
      <c r="R404" s="154">
        <v>0.921510394569368</v>
      </c>
      <c r="S404" s="173">
        <v>0.0868159189756843</v>
      </c>
      <c r="T404" s="153">
        <v>129014</v>
      </c>
      <c r="U404" s="153">
        <v>51526</v>
      </c>
      <c r="V404" s="154">
        <v>0.399383012696297</v>
      </c>
      <c r="W404" s="154">
        <v>0.411268158617982</v>
      </c>
      <c r="X404" s="155">
        <v>0.371224379719525</v>
      </c>
      <c r="Y404" s="155">
        <v>0.50148493848112</v>
      </c>
      <c r="Z404" s="173">
        <v>0.0400437788984566</v>
      </c>
      <c r="AA404" s="151">
        <v>35343</v>
      </c>
      <c r="AB404" s="151">
        <v>14922</v>
      </c>
      <c r="AC404" s="151">
        <v>39085</v>
      </c>
      <c r="AD404" s="151">
        <v>14876</v>
      </c>
      <c r="AE404" s="155">
        <v>0.422205245734658</v>
      </c>
      <c r="AF404" s="155">
        <v>0.380606370730459</v>
      </c>
      <c r="AG404" s="173">
        <v>0.0415988750041982</v>
      </c>
    </row>
    <row r="405" spans="1:33">
      <c r="A405" s="175" t="s">
        <v>375</v>
      </c>
      <c r="B405" s="195" t="s">
        <v>1807</v>
      </c>
      <c r="C405" s="195" t="s">
        <v>399</v>
      </c>
      <c r="D405" s="150">
        <v>2166</v>
      </c>
      <c r="E405" s="150">
        <v>1867</v>
      </c>
      <c r="F405" s="150">
        <v>1312</v>
      </c>
      <c r="G405" s="151">
        <v>3175</v>
      </c>
      <c r="H405" s="151">
        <v>2454</v>
      </c>
      <c r="I405" s="151">
        <v>1783</v>
      </c>
      <c r="J405" s="151">
        <v>988</v>
      </c>
      <c r="K405" s="151">
        <v>973</v>
      </c>
      <c r="L405" s="151">
        <v>619</v>
      </c>
      <c r="M405" s="154">
        <v>0.757803362573099</v>
      </c>
      <c r="N405" s="153">
        <v>41467</v>
      </c>
      <c r="O405" s="172">
        <v>0.9</v>
      </c>
      <c r="P405" s="154">
        <v>0.861957525392428</v>
      </c>
      <c r="Q405" s="154">
        <v>0.772913385826772</v>
      </c>
      <c r="R405" s="154">
        <v>0.984817813765182</v>
      </c>
      <c r="S405" s="173">
        <v>0.0890441395656568</v>
      </c>
      <c r="T405" s="153">
        <v>54720</v>
      </c>
      <c r="U405" s="153">
        <v>32088</v>
      </c>
      <c r="V405" s="154">
        <v>0.58640350877193</v>
      </c>
      <c r="W405" s="154">
        <v>0.605724838411819</v>
      </c>
      <c r="X405" s="155">
        <v>0.561574803149606</v>
      </c>
      <c r="Y405" s="155">
        <v>0.626518218623482</v>
      </c>
      <c r="Z405" s="173">
        <v>0.0441500352622127</v>
      </c>
      <c r="AA405" s="151">
        <v>14907</v>
      </c>
      <c r="AB405" s="151">
        <v>9143</v>
      </c>
      <c r="AC405" s="151">
        <v>16539</v>
      </c>
      <c r="AD405" s="151">
        <v>8714</v>
      </c>
      <c r="AE405" s="155">
        <v>0.61333601663648</v>
      </c>
      <c r="AF405" s="155">
        <v>0.526875869157748</v>
      </c>
      <c r="AG405" s="173">
        <v>0.0864601474787312</v>
      </c>
    </row>
    <row r="406" spans="1:33">
      <c r="A406" s="175" t="s">
        <v>375</v>
      </c>
      <c r="B406" s="195" t="s">
        <v>1807</v>
      </c>
      <c r="C406" s="195" t="s">
        <v>400</v>
      </c>
      <c r="D406" s="150">
        <v>5</v>
      </c>
      <c r="E406" s="150">
        <v>0</v>
      </c>
      <c r="F406" s="150">
        <v>0</v>
      </c>
      <c r="G406" s="151">
        <v>4</v>
      </c>
      <c r="H406" s="151">
        <v>0</v>
      </c>
      <c r="I406" s="151">
        <v>0</v>
      </c>
      <c r="J406" s="151">
        <v>0</v>
      </c>
      <c r="K406" s="151">
        <v>0</v>
      </c>
      <c r="L406" s="151">
        <v>0</v>
      </c>
      <c r="M406" s="154">
        <v>0.0454545454545455</v>
      </c>
      <c r="N406" s="153">
        <v>1</v>
      </c>
      <c r="O406" s="172">
        <v>0.9</v>
      </c>
      <c r="P406" s="154">
        <v>0</v>
      </c>
      <c r="Q406" s="154">
        <v>0</v>
      </c>
      <c r="R406" s="154">
        <v>0</v>
      </c>
      <c r="S406" s="173">
        <v>0</v>
      </c>
      <c r="T406" s="153">
        <v>22</v>
      </c>
      <c r="U406" s="153">
        <v>10</v>
      </c>
      <c r="V406" s="154">
        <v>0.454545454545455</v>
      </c>
      <c r="W406" s="154">
        <v>0</v>
      </c>
      <c r="X406" s="155">
        <v>0</v>
      </c>
      <c r="Y406" s="155">
        <v>0</v>
      </c>
      <c r="Z406" s="173">
        <v>0</v>
      </c>
      <c r="AA406" s="151">
        <v>10</v>
      </c>
      <c r="AB406" s="151">
        <v>0</v>
      </c>
      <c r="AC406" s="151">
        <v>1</v>
      </c>
      <c r="AD406" s="151">
        <v>1</v>
      </c>
      <c r="AE406" s="155">
        <v>0</v>
      </c>
      <c r="AF406" s="155">
        <v>1</v>
      </c>
      <c r="AG406" s="173">
        <v>-1</v>
      </c>
    </row>
    <row r="407" spans="1:33">
      <c r="A407" s="175" t="s">
        <v>375</v>
      </c>
      <c r="B407" s="195" t="s">
        <v>1807</v>
      </c>
      <c r="C407" s="195" t="s">
        <v>401</v>
      </c>
      <c r="D407" s="150">
        <v>1</v>
      </c>
      <c r="E407" s="150">
        <v>0</v>
      </c>
      <c r="F407" s="150">
        <v>0</v>
      </c>
      <c r="G407" s="151">
        <v>1</v>
      </c>
      <c r="H407" s="151">
        <v>1</v>
      </c>
      <c r="I407" s="151">
        <v>1</v>
      </c>
      <c r="J407" s="151">
        <v>0</v>
      </c>
      <c r="K407" s="151">
        <v>0</v>
      </c>
      <c r="L407" s="151">
        <v>0</v>
      </c>
      <c r="M407" s="154">
        <v>0.555555555555556</v>
      </c>
      <c r="N407" s="153">
        <v>5</v>
      </c>
      <c r="O407" s="172">
        <v>0.9</v>
      </c>
      <c r="P407" s="154">
        <v>0</v>
      </c>
      <c r="Q407" s="154">
        <v>1</v>
      </c>
      <c r="R407" s="154">
        <v>0</v>
      </c>
      <c r="S407" s="173">
        <v>-1</v>
      </c>
      <c r="T407" s="153">
        <v>9</v>
      </c>
      <c r="U407" s="153">
        <v>3</v>
      </c>
      <c r="V407" s="154">
        <v>0.333333333333333</v>
      </c>
      <c r="W407" s="154">
        <v>0</v>
      </c>
      <c r="X407" s="155">
        <v>1</v>
      </c>
      <c r="Y407" s="155">
        <v>0</v>
      </c>
      <c r="Z407" s="173">
        <v>-1</v>
      </c>
      <c r="AA407" s="151">
        <v>5</v>
      </c>
      <c r="AB407" s="151">
        <v>3</v>
      </c>
      <c r="AC407" s="151">
        <v>2</v>
      </c>
      <c r="AD407" s="151">
        <v>0</v>
      </c>
      <c r="AE407" s="155">
        <v>0.6</v>
      </c>
      <c r="AF407" s="155">
        <v>0</v>
      </c>
      <c r="AG407" s="173">
        <v>0.6</v>
      </c>
    </row>
    <row r="408" spans="1:33">
      <c r="A408" s="175" t="s">
        <v>375</v>
      </c>
      <c r="B408" s="195" t="s">
        <v>1807</v>
      </c>
      <c r="C408" s="195" t="s">
        <v>402</v>
      </c>
      <c r="D408" s="150">
        <v>3716</v>
      </c>
      <c r="E408" s="150">
        <v>3685</v>
      </c>
      <c r="F408" s="150">
        <v>3418</v>
      </c>
      <c r="G408" s="151">
        <v>5347</v>
      </c>
      <c r="H408" s="151">
        <v>5311</v>
      </c>
      <c r="I408" s="151">
        <v>4901</v>
      </c>
      <c r="J408" s="151">
        <v>1734</v>
      </c>
      <c r="K408" s="151">
        <v>1721</v>
      </c>
      <c r="L408" s="151">
        <v>1627</v>
      </c>
      <c r="M408" s="154">
        <v>0.980320714712118</v>
      </c>
      <c r="N408" s="153">
        <v>95246</v>
      </c>
      <c r="O408" s="172">
        <v>0.9</v>
      </c>
      <c r="P408" s="154">
        <v>0.991657696447793</v>
      </c>
      <c r="Q408" s="154">
        <v>0.993267252665046</v>
      </c>
      <c r="R408" s="154">
        <v>0.992502883506344</v>
      </c>
      <c r="S408" s="173">
        <v>-0.00160955621725245</v>
      </c>
      <c r="T408" s="153">
        <v>97158</v>
      </c>
      <c r="U408" s="153">
        <v>88426</v>
      </c>
      <c r="V408" s="154">
        <v>0.91012577451162</v>
      </c>
      <c r="W408" s="154">
        <v>0.919806243272336</v>
      </c>
      <c r="X408" s="155">
        <v>0.91658874135029</v>
      </c>
      <c r="Y408" s="155">
        <v>0.938292964244521</v>
      </c>
      <c r="Z408" s="173">
        <v>0.00321750192204595</v>
      </c>
      <c r="AA408" s="151">
        <v>26331</v>
      </c>
      <c r="AB408" s="151">
        <v>24250</v>
      </c>
      <c r="AC408" s="151">
        <v>29841</v>
      </c>
      <c r="AD408" s="151">
        <v>27005</v>
      </c>
      <c r="AE408" s="155">
        <v>0.920967680680567</v>
      </c>
      <c r="AF408" s="155">
        <v>0.904962970409839</v>
      </c>
      <c r="AG408" s="173">
        <v>0.0160047102707278</v>
      </c>
    </row>
    <row r="409" spans="1:33">
      <c r="A409" s="175" t="s">
        <v>375</v>
      </c>
      <c r="B409" s="195" t="s">
        <v>1807</v>
      </c>
      <c r="C409" s="195" t="s">
        <v>403</v>
      </c>
      <c r="D409" s="150">
        <v>4455</v>
      </c>
      <c r="E409" s="150">
        <v>4198</v>
      </c>
      <c r="F409" s="150">
        <v>3419</v>
      </c>
      <c r="G409" s="151">
        <v>6545</v>
      </c>
      <c r="H409" s="151">
        <v>6062</v>
      </c>
      <c r="I409" s="151">
        <v>4334</v>
      </c>
      <c r="J409" s="151">
        <v>2105</v>
      </c>
      <c r="K409" s="151">
        <v>2045</v>
      </c>
      <c r="L409" s="151">
        <v>1655</v>
      </c>
      <c r="M409" s="154">
        <v>0.957610806611713</v>
      </c>
      <c r="N409" s="153">
        <v>110944</v>
      </c>
      <c r="O409" s="172">
        <v>0.9</v>
      </c>
      <c r="P409" s="154">
        <v>0.942312008978676</v>
      </c>
      <c r="Q409" s="154">
        <v>0.92620320855615</v>
      </c>
      <c r="R409" s="154">
        <v>0.971496437054632</v>
      </c>
      <c r="S409" s="173">
        <v>0.0161088004225259</v>
      </c>
      <c r="T409" s="153">
        <v>115855</v>
      </c>
      <c r="U409" s="153">
        <v>87815</v>
      </c>
      <c r="V409" s="154">
        <v>0.757973328729878</v>
      </c>
      <c r="W409" s="154">
        <v>0.767452300785634</v>
      </c>
      <c r="X409" s="155">
        <v>0.66218487394958</v>
      </c>
      <c r="Y409" s="155">
        <v>0.786223277909739</v>
      </c>
      <c r="Z409" s="173">
        <v>0.105267426836054</v>
      </c>
      <c r="AA409" s="151">
        <v>31468</v>
      </c>
      <c r="AB409" s="151">
        <v>23488</v>
      </c>
      <c r="AC409" s="151">
        <v>35424</v>
      </c>
      <c r="AD409" s="151">
        <v>26078</v>
      </c>
      <c r="AE409" s="155">
        <v>0.746409050463963</v>
      </c>
      <c r="AF409" s="155">
        <v>0.736167570009033</v>
      </c>
      <c r="AG409" s="173">
        <v>0.01024148045493</v>
      </c>
    </row>
    <row r="410" spans="1:33">
      <c r="A410" s="175" t="s">
        <v>375</v>
      </c>
      <c r="B410" s="195" t="s">
        <v>1807</v>
      </c>
      <c r="C410" s="195" t="s">
        <v>404</v>
      </c>
      <c r="D410" s="150">
        <v>5646</v>
      </c>
      <c r="E410" s="150">
        <v>5247</v>
      </c>
      <c r="F410" s="150">
        <v>4891</v>
      </c>
      <c r="G410" s="151">
        <v>7855</v>
      </c>
      <c r="H410" s="151">
        <v>7270</v>
      </c>
      <c r="I410" s="151">
        <v>6563</v>
      </c>
      <c r="J410" s="151">
        <v>2569</v>
      </c>
      <c r="K410" s="151">
        <v>2331</v>
      </c>
      <c r="L410" s="151">
        <v>2152</v>
      </c>
      <c r="M410" s="154">
        <v>0.942216972890619</v>
      </c>
      <c r="N410" s="153">
        <v>134819</v>
      </c>
      <c r="O410" s="172">
        <v>0.9</v>
      </c>
      <c r="P410" s="154">
        <v>0.92933049946865</v>
      </c>
      <c r="Q410" s="154">
        <v>0.925525143220878</v>
      </c>
      <c r="R410" s="154">
        <v>0.907356948228883</v>
      </c>
      <c r="S410" s="173">
        <v>0.0038053562477719</v>
      </c>
      <c r="T410" s="153">
        <v>143087</v>
      </c>
      <c r="U410" s="153">
        <v>120669</v>
      </c>
      <c r="V410" s="154">
        <v>0.843326088323887</v>
      </c>
      <c r="W410" s="154">
        <v>0.866277010272759</v>
      </c>
      <c r="X410" s="155">
        <v>0.835518777848504</v>
      </c>
      <c r="Y410" s="155">
        <v>0.837680031140522</v>
      </c>
      <c r="Z410" s="173">
        <v>0.0307582324242553</v>
      </c>
      <c r="AA410" s="151">
        <v>38937</v>
      </c>
      <c r="AB410" s="151">
        <v>33204</v>
      </c>
      <c r="AC410" s="151">
        <v>44340</v>
      </c>
      <c r="AD410" s="151">
        <v>37375</v>
      </c>
      <c r="AE410" s="155">
        <v>0.852762154249172</v>
      </c>
      <c r="AF410" s="155">
        <v>0.842918358141633</v>
      </c>
      <c r="AG410" s="173">
        <v>0.00984379610753894</v>
      </c>
    </row>
    <row r="411" spans="1:33">
      <c r="A411" s="175" t="s">
        <v>375</v>
      </c>
      <c r="B411" s="195" t="s">
        <v>1807</v>
      </c>
      <c r="C411" s="195" t="s">
        <v>405</v>
      </c>
      <c r="D411" s="150">
        <v>0</v>
      </c>
      <c r="E411" s="150">
        <v>0</v>
      </c>
      <c r="F411" s="150">
        <v>0</v>
      </c>
      <c r="G411" s="151">
        <v>0</v>
      </c>
      <c r="H411" s="151">
        <v>0</v>
      </c>
      <c r="I411" s="151">
        <v>0</v>
      </c>
      <c r="J411" s="151">
        <v>1</v>
      </c>
      <c r="K411" s="151">
        <v>1</v>
      </c>
      <c r="L411" s="151">
        <v>1</v>
      </c>
      <c r="M411" s="154">
        <v>0.875</v>
      </c>
      <c r="N411" s="153">
        <v>7</v>
      </c>
      <c r="O411" s="172">
        <v>0.9</v>
      </c>
      <c r="P411" s="154">
        <v>0</v>
      </c>
      <c r="Q411" s="154">
        <v>0</v>
      </c>
      <c r="R411" s="154">
        <v>1</v>
      </c>
      <c r="S411" s="173">
        <v>0</v>
      </c>
      <c r="T411" s="153">
        <v>8</v>
      </c>
      <c r="U411" s="153">
        <v>7</v>
      </c>
      <c r="V411" s="154">
        <v>0.875</v>
      </c>
      <c r="W411" s="154">
        <v>0</v>
      </c>
      <c r="X411" s="155">
        <v>0</v>
      </c>
      <c r="Y411" s="155">
        <v>1</v>
      </c>
      <c r="Z411" s="173">
        <v>0</v>
      </c>
      <c r="AA411" s="151">
        <v>2</v>
      </c>
      <c r="AB411" s="151">
        <v>2</v>
      </c>
      <c r="AC411" s="151">
        <v>4</v>
      </c>
      <c r="AD411" s="151">
        <v>3</v>
      </c>
      <c r="AE411" s="155">
        <v>1</v>
      </c>
      <c r="AF411" s="155">
        <v>0.75</v>
      </c>
      <c r="AG411" s="173">
        <v>0.25</v>
      </c>
    </row>
    <row r="412" spans="1:33">
      <c r="A412" s="175" t="s">
        <v>375</v>
      </c>
      <c r="B412" s="195" t="s">
        <v>1807</v>
      </c>
      <c r="C412" s="195" t="s">
        <v>406</v>
      </c>
      <c r="D412" s="150">
        <v>2843</v>
      </c>
      <c r="E412" s="150">
        <v>2764</v>
      </c>
      <c r="F412" s="150">
        <v>2448</v>
      </c>
      <c r="G412" s="151">
        <v>4046</v>
      </c>
      <c r="H412" s="151">
        <v>3905</v>
      </c>
      <c r="I412" s="151">
        <v>3521</v>
      </c>
      <c r="J412" s="151">
        <v>1255</v>
      </c>
      <c r="K412" s="151">
        <v>1207</v>
      </c>
      <c r="L412" s="151">
        <v>1099</v>
      </c>
      <c r="M412" s="154">
        <v>0.959479443951494</v>
      </c>
      <c r="N412" s="153">
        <v>68124</v>
      </c>
      <c r="O412" s="172">
        <v>0.9</v>
      </c>
      <c r="P412" s="154">
        <v>0.972212451635596</v>
      </c>
      <c r="Q412" s="154">
        <v>0.965150766188828</v>
      </c>
      <c r="R412" s="154">
        <v>0.961752988047809</v>
      </c>
      <c r="S412" s="173">
        <v>0.00706168544676777</v>
      </c>
      <c r="T412" s="153">
        <v>71001</v>
      </c>
      <c r="U412" s="153">
        <v>62823</v>
      </c>
      <c r="V412" s="154">
        <v>0.884818523682765</v>
      </c>
      <c r="W412" s="154">
        <v>0.861062258177981</v>
      </c>
      <c r="X412" s="155">
        <v>0.870242214532872</v>
      </c>
      <c r="Y412" s="155">
        <v>0.875697211155378</v>
      </c>
      <c r="Z412" s="173">
        <v>-0.00917995635489099</v>
      </c>
      <c r="AA412" s="151">
        <v>19336</v>
      </c>
      <c r="AB412" s="151">
        <v>17077</v>
      </c>
      <c r="AC412" s="151">
        <v>21667</v>
      </c>
      <c r="AD412" s="151">
        <v>19196</v>
      </c>
      <c r="AE412" s="155">
        <v>0.883171286719073</v>
      </c>
      <c r="AF412" s="155">
        <v>0.885955600683066</v>
      </c>
      <c r="AG412" s="173">
        <v>-0.00278431396399326</v>
      </c>
    </row>
    <row r="413" spans="1:33">
      <c r="A413" s="175" t="s">
        <v>375</v>
      </c>
      <c r="B413" s="195" t="s">
        <v>1807</v>
      </c>
      <c r="C413" s="195" t="s">
        <v>407</v>
      </c>
      <c r="D413" s="150">
        <v>2</v>
      </c>
      <c r="E413" s="150">
        <v>2</v>
      </c>
      <c r="F413" s="150">
        <v>0</v>
      </c>
      <c r="G413" s="151">
        <v>2</v>
      </c>
      <c r="H413" s="151">
        <v>1</v>
      </c>
      <c r="I413" s="151">
        <v>1</v>
      </c>
      <c r="J413" s="151">
        <v>0</v>
      </c>
      <c r="K413" s="151">
        <v>0</v>
      </c>
      <c r="L413" s="151">
        <v>0</v>
      </c>
      <c r="M413" s="154">
        <v>0.833333333333333</v>
      </c>
      <c r="N413" s="153">
        <v>5</v>
      </c>
      <c r="O413" s="172">
        <v>0.9</v>
      </c>
      <c r="P413" s="154">
        <v>1</v>
      </c>
      <c r="Q413" s="154">
        <v>0.5</v>
      </c>
      <c r="R413" s="154">
        <v>0</v>
      </c>
      <c r="S413" s="173">
        <v>0.5</v>
      </c>
      <c r="T413" s="153">
        <v>6</v>
      </c>
      <c r="U413" s="153">
        <v>1</v>
      </c>
      <c r="V413" s="154">
        <v>0.166666666666667</v>
      </c>
      <c r="W413" s="154">
        <v>0</v>
      </c>
      <c r="X413" s="155">
        <v>0.5</v>
      </c>
      <c r="Y413" s="155">
        <v>0</v>
      </c>
      <c r="Z413" s="173">
        <v>-0.5</v>
      </c>
      <c r="AA413" s="151">
        <v>5</v>
      </c>
      <c r="AB413" s="151">
        <v>1</v>
      </c>
      <c r="AC413" s="151">
        <v>1</v>
      </c>
      <c r="AD413" s="151">
        <v>0</v>
      </c>
      <c r="AE413" s="155">
        <v>0.2</v>
      </c>
      <c r="AF413" s="155">
        <v>0</v>
      </c>
      <c r="AG413" s="173">
        <v>0.2</v>
      </c>
    </row>
    <row r="414" spans="1:33">
      <c r="A414" s="175" t="s">
        <v>375</v>
      </c>
      <c r="B414" s="195" t="s">
        <v>1807</v>
      </c>
      <c r="C414" s="195" t="s">
        <v>408</v>
      </c>
      <c r="D414" s="150">
        <v>4723</v>
      </c>
      <c r="E414" s="150">
        <v>4632</v>
      </c>
      <c r="F414" s="150">
        <v>3147</v>
      </c>
      <c r="G414" s="151">
        <v>7006</v>
      </c>
      <c r="H414" s="151">
        <v>6413</v>
      </c>
      <c r="I414" s="151">
        <v>4079</v>
      </c>
      <c r="J414" s="151">
        <v>2227</v>
      </c>
      <c r="K414" s="151">
        <v>2153</v>
      </c>
      <c r="L414" s="151">
        <v>1689</v>
      </c>
      <c r="M414" s="154">
        <v>0.9472134628998</v>
      </c>
      <c r="N414" s="153">
        <v>117750</v>
      </c>
      <c r="O414" s="172">
        <v>0.9</v>
      </c>
      <c r="P414" s="154">
        <v>0.980732585221258</v>
      </c>
      <c r="Q414" s="154">
        <v>0.915358264344847</v>
      </c>
      <c r="R414" s="154">
        <v>0.966771441400988</v>
      </c>
      <c r="S414" s="173">
        <v>0.0653743208764105</v>
      </c>
      <c r="T414" s="153">
        <v>124312</v>
      </c>
      <c r="U414" s="153">
        <v>85636</v>
      </c>
      <c r="V414" s="154">
        <v>0.688879593281421</v>
      </c>
      <c r="W414" s="154">
        <v>0.666313783612111</v>
      </c>
      <c r="X414" s="155">
        <v>0.582215244076506</v>
      </c>
      <c r="Y414" s="155">
        <v>0.758419398293669</v>
      </c>
      <c r="Z414" s="173">
        <v>0.0840985395356051</v>
      </c>
      <c r="AA414" s="151">
        <v>33236</v>
      </c>
      <c r="AB414" s="151">
        <v>22025</v>
      </c>
      <c r="AC414" s="151">
        <v>37332</v>
      </c>
      <c r="AD414" s="151">
        <v>25326</v>
      </c>
      <c r="AE414" s="155">
        <v>0.662685040317728</v>
      </c>
      <c r="AF414" s="155">
        <v>0.678399228543877</v>
      </c>
      <c r="AG414" s="173">
        <v>-0.0157141882261488</v>
      </c>
    </row>
    <row r="415" spans="1:33">
      <c r="A415" s="175" t="s">
        <v>375</v>
      </c>
      <c r="B415" s="195" t="s">
        <v>1808</v>
      </c>
      <c r="C415" s="195" t="s">
        <v>409</v>
      </c>
      <c r="D415" s="150">
        <v>31</v>
      </c>
      <c r="E415" s="150">
        <v>31</v>
      </c>
      <c r="F415" s="150">
        <v>31</v>
      </c>
      <c r="G415" s="151">
        <v>1</v>
      </c>
      <c r="H415" s="151">
        <v>1</v>
      </c>
      <c r="I415" s="151">
        <v>1</v>
      </c>
      <c r="J415" s="151">
        <v>9</v>
      </c>
      <c r="K415" s="151">
        <v>9</v>
      </c>
      <c r="L415" s="151">
        <v>9</v>
      </c>
      <c r="M415" s="154">
        <v>1</v>
      </c>
      <c r="N415" s="153">
        <v>326</v>
      </c>
      <c r="O415" s="172">
        <v>0.9</v>
      </c>
      <c r="P415" s="154">
        <v>1</v>
      </c>
      <c r="Q415" s="154">
        <v>1</v>
      </c>
      <c r="R415" s="154">
        <v>1</v>
      </c>
      <c r="S415" s="173">
        <v>0</v>
      </c>
      <c r="T415" s="153">
        <v>326</v>
      </c>
      <c r="U415" s="153">
        <v>322</v>
      </c>
      <c r="V415" s="154">
        <v>0.987730061349693</v>
      </c>
      <c r="W415" s="154">
        <v>1</v>
      </c>
      <c r="X415" s="155">
        <v>1</v>
      </c>
      <c r="Y415" s="155">
        <v>1</v>
      </c>
      <c r="Z415" s="173">
        <v>0</v>
      </c>
      <c r="AA415" s="151">
        <v>111</v>
      </c>
      <c r="AB415" s="151">
        <v>108</v>
      </c>
      <c r="AC415" s="151">
        <v>117</v>
      </c>
      <c r="AD415" s="151">
        <v>117</v>
      </c>
      <c r="AE415" s="155">
        <v>0.972972972972973</v>
      </c>
      <c r="AF415" s="155">
        <v>1</v>
      </c>
      <c r="AG415" s="173">
        <v>-0.027027027027027</v>
      </c>
    </row>
    <row r="416" spans="1:33">
      <c r="A416" s="175" t="s">
        <v>375</v>
      </c>
      <c r="B416" s="195" t="s">
        <v>1809</v>
      </c>
      <c r="C416" s="195" t="s">
        <v>410</v>
      </c>
      <c r="D416" s="150">
        <v>3300</v>
      </c>
      <c r="E416" s="150">
        <v>3256</v>
      </c>
      <c r="F416" s="150">
        <v>3000</v>
      </c>
      <c r="G416" s="151">
        <v>3403</v>
      </c>
      <c r="H416" s="151">
        <v>3361</v>
      </c>
      <c r="I416" s="151">
        <v>3084</v>
      </c>
      <c r="J416" s="151">
        <v>1630</v>
      </c>
      <c r="K416" s="151">
        <v>1566</v>
      </c>
      <c r="L416" s="151">
        <v>1471</v>
      </c>
      <c r="M416" s="154">
        <v>0.974662117132727</v>
      </c>
      <c r="N416" s="153">
        <v>73125</v>
      </c>
      <c r="O416" s="172">
        <v>0.9</v>
      </c>
      <c r="P416" s="154">
        <v>0.986666666666667</v>
      </c>
      <c r="Q416" s="154">
        <v>0.987657948868645</v>
      </c>
      <c r="R416" s="154">
        <v>0.960736196319018</v>
      </c>
      <c r="S416" s="173">
        <v>-0.000991282201978638</v>
      </c>
      <c r="T416" s="153">
        <v>75026</v>
      </c>
      <c r="U416" s="153">
        <v>67316</v>
      </c>
      <c r="V416" s="154">
        <v>0.897235624983339</v>
      </c>
      <c r="W416" s="154">
        <v>0.909090909090909</v>
      </c>
      <c r="X416" s="155">
        <v>0.906259183073758</v>
      </c>
      <c r="Y416" s="155">
        <v>0.902453987730061</v>
      </c>
      <c r="Z416" s="173">
        <v>0.00283172601715065</v>
      </c>
      <c r="AA416" s="151">
        <v>20599</v>
      </c>
      <c r="AB416" s="151">
        <v>18547</v>
      </c>
      <c r="AC416" s="151">
        <v>23604</v>
      </c>
      <c r="AD416" s="151">
        <v>21411</v>
      </c>
      <c r="AE416" s="155">
        <v>0.900383513762804</v>
      </c>
      <c r="AF416" s="155">
        <v>0.907092018301983</v>
      </c>
      <c r="AG416" s="173">
        <v>-0.00670850453917871</v>
      </c>
    </row>
    <row r="417" spans="1:33">
      <c r="A417" s="175" t="s">
        <v>375</v>
      </c>
      <c r="B417" s="195" t="s">
        <v>1809</v>
      </c>
      <c r="C417" s="195" t="s">
        <v>411</v>
      </c>
      <c r="D417" s="150">
        <v>0</v>
      </c>
      <c r="E417" s="150">
        <v>0</v>
      </c>
      <c r="F417" s="150">
        <v>0</v>
      </c>
      <c r="G417" s="151">
        <v>1</v>
      </c>
      <c r="H417" s="151">
        <v>0</v>
      </c>
      <c r="I417" s="151">
        <v>0</v>
      </c>
      <c r="J417" s="151">
        <v>0</v>
      </c>
      <c r="K417" s="151">
        <v>0</v>
      </c>
      <c r="L417" s="151">
        <v>0</v>
      </c>
      <c r="M417" s="154">
        <v>0.4</v>
      </c>
      <c r="N417" s="153">
        <v>4</v>
      </c>
      <c r="O417" s="172">
        <v>0.9</v>
      </c>
      <c r="P417" s="154">
        <v>0</v>
      </c>
      <c r="Q417" s="154">
        <v>0</v>
      </c>
      <c r="R417" s="154">
        <v>0</v>
      </c>
      <c r="S417" s="173">
        <v>0</v>
      </c>
      <c r="T417" s="153">
        <v>10</v>
      </c>
      <c r="U417" s="153">
        <v>4</v>
      </c>
      <c r="V417" s="154">
        <v>0.4</v>
      </c>
      <c r="W417" s="154">
        <v>0</v>
      </c>
      <c r="X417" s="155">
        <v>0</v>
      </c>
      <c r="Y417" s="155">
        <v>0</v>
      </c>
      <c r="Z417" s="173">
        <v>0</v>
      </c>
      <c r="AA417" s="151">
        <v>2</v>
      </c>
      <c r="AB417" s="151">
        <v>1</v>
      </c>
      <c r="AC417" s="151">
        <v>5</v>
      </c>
      <c r="AD417" s="151">
        <v>2</v>
      </c>
      <c r="AE417" s="155">
        <v>0.5</v>
      </c>
      <c r="AF417" s="155">
        <v>0.4</v>
      </c>
      <c r="AG417" s="173">
        <v>0.1</v>
      </c>
    </row>
    <row r="418" spans="1:33">
      <c r="A418" s="175" t="s">
        <v>375</v>
      </c>
      <c r="B418" s="195" t="s">
        <v>1809</v>
      </c>
      <c r="C418" s="195" t="s">
        <v>412</v>
      </c>
      <c r="D418" s="150">
        <v>0</v>
      </c>
      <c r="E418" s="150">
        <v>0</v>
      </c>
      <c r="F418" s="150">
        <v>0</v>
      </c>
      <c r="G418" s="151">
        <v>0</v>
      </c>
      <c r="H418" s="151">
        <v>0</v>
      </c>
      <c r="I418" s="151">
        <v>0</v>
      </c>
      <c r="J418" s="151">
        <v>0</v>
      </c>
      <c r="K418" s="151">
        <v>0</v>
      </c>
      <c r="L418" s="151">
        <v>0</v>
      </c>
      <c r="M418" s="154">
        <v>0.666666666666667</v>
      </c>
      <c r="N418" s="153">
        <v>2</v>
      </c>
      <c r="O418" s="172">
        <v>0.9</v>
      </c>
      <c r="P418" s="154">
        <v>0</v>
      </c>
      <c r="Q418" s="154">
        <v>0</v>
      </c>
      <c r="R418" s="154">
        <v>0</v>
      </c>
      <c r="S418" s="173">
        <v>0</v>
      </c>
      <c r="T418" s="153">
        <v>3</v>
      </c>
      <c r="U418" s="153">
        <v>2</v>
      </c>
      <c r="V418" s="154">
        <v>0.666666666666667</v>
      </c>
      <c r="W418" s="154">
        <v>0</v>
      </c>
      <c r="X418" s="155">
        <v>0</v>
      </c>
      <c r="Y418" s="155">
        <v>0</v>
      </c>
      <c r="Z418" s="173">
        <v>0</v>
      </c>
      <c r="AA418" s="151">
        <v>1</v>
      </c>
      <c r="AB418" s="151">
        <v>1</v>
      </c>
      <c r="AC418" s="151">
        <v>0</v>
      </c>
      <c r="AD418" s="151">
        <v>0</v>
      </c>
      <c r="AE418" s="155">
        <v>1</v>
      </c>
      <c r="AF418" s="155">
        <v>0</v>
      </c>
      <c r="AG418" s="173">
        <v>1</v>
      </c>
    </row>
    <row r="419" spans="1:33">
      <c r="A419" s="175" t="s">
        <v>375</v>
      </c>
      <c r="B419" s="195" t="s">
        <v>1809</v>
      </c>
      <c r="C419" s="195" t="s">
        <v>413</v>
      </c>
      <c r="D419" s="150">
        <v>5</v>
      </c>
      <c r="E419" s="150">
        <v>1</v>
      </c>
      <c r="F419" s="150">
        <v>1</v>
      </c>
      <c r="G419" s="151">
        <v>0</v>
      </c>
      <c r="H419" s="151">
        <v>0</v>
      </c>
      <c r="I419" s="151">
        <v>0</v>
      </c>
      <c r="J419" s="151">
        <v>0</v>
      </c>
      <c r="K419" s="151">
        <v>0</v>
      </c>
      <c r="L419" s="151">
        <v>0</v>
      </c>
      <c r="M419" s="154">
        <v>0.5</v>
      </c>
      <c r="N419" s="153">
        <v>7</v>
      </c>
      <c r="O419" s="172">
        <v>0.9</v>
      </c>
      <c r="P419" s="154">
        <v>0.2</v>
      </c>
      <c r="Q419" s="154">
        <v>0</v>
      </c>
      <c r="R419" s="154">
        <v>0</v>
      </c>
      <c r="S419" s="173">
        <v>0.2</v>
      </c>
      <c r="T419" s="153">
        <v>14</v>
      </c>
      <c r="U419" s="153">
        <v>7</v>
      </c>
      <c r="V419" s="154">
        <v>0.5</v>
      </c>
      <c r="W419" s="154">
        <v>0.2</v>
      </c>
      <c r="X419" s="155">
        <v>0</v>
      </c>
      <c r="Y419" s="155">
        <v>0</v>
      </c>
      <c r="Z419" s="173">
        <v>0.2</v>
      </c>
      <c r="AA419" s="151">
        <v>10</v>
      </c>
      <c r="AB419" s="151">
        <v>4</v>
      </c>
      <c r="AC419" s="151">
        <v>1</v>
      </c>
      <c r="AD419" s="151">
        <v>1</v>
      </c>
      <c r="AE419" s="155">
        <v>0.4</v>
      </c>
      <c r="AF419" s="155">
        <v>1</v>
      </c>
      <c r="AG419" s="173">
        <v>-0.6</v>
      </c>
    </row>
    <row r="420" spans="1:33">
      <c r="A420" s="175" t="s">
        <v>375</v>
      </c>
      <c r="B420" s="195" t="s">
        <v>1809</v>
      </c>
      <c r="C420" s="195" t="s">
        <v>414</v>
      </c>
      <c r="D420" s="150">
        <v>0</v>
      </c>
      <c r="E420" s="150">
        <v>0</v>
      </c>
      <c r="F420" s="150">
        <v>0</v>
      </c>
      <c r="G420" s="151">
        <v>0</v>
      </c>
      <c r="H420" s="151">
        <v>0</v>
      </c>
      <c r="I420" s="151">
        <v>0</v>
      </c>
      <c r="J420" s="151">
        <v>2</v>
      </c>
      <c r="K420" s="151">
        <v>1</v>
      </c>
      <c r="L420" s="151">
        <v>0</v>
      </c>
      <c r="M420" s="154">
        <v>0.210526315789474</v>
      </c>
      <c r="N420" s="153">
        <v>4</v>
      </c>
      <c r="O420" s="172">
        <v>0.9</v>
      </c>
      <c r="P420" s="154">
        <v>0</v>
      </c>
      <c r="Q420" s="154">
        <v>0</v>
      </c>
      <c r="R420" s="154">
        <v>0.5</v>
      </c>
      <c r="S420" s="173">
        <v>0</v>
      </c>
      <c r="T420" s="153">
        <v>19</v>
      </c>
      <c r="U420" s="153">
        <v>9</v>
      </c>
      <c r="V420" s="154">
        <v>0.473684210526316</v>
      </c>
      <c r="W420" s="154">
        <v>0</v>
      </c>
      <c r="X420" s="155">
        <v>0</v>
      </c>
      <c r="Y420" s="155">
        <v>0</v>
      </c>
      <c r="Z420" s="173">
        <v>0</v>
      </c>
      <c r="AA420" s="151">
        <v>5</v>
      </c>
      <c r="AB420" s="151">
        <v>3</v>
      </c>
      <c r="AC420" s="151">
        <v>8</v>
      </c>
      <c r="AD420" s="151">
        <v>4</v>
      </c>
      <c r="AE420" s="155">
        <v>0.6</v>
      </c>
      <c r="AF420" s="155">
        <v>0.5</v>
      </c>
      <c r="AG420" s="173">
        <v>0.1</v>
      </c>
    </row>
    <row r="421" spans="1:33">
      <c r="A421" s="175" t="s">
        <v>375</v>
      </c>
      <c r="B421" s="195" t="s">
        <v>1809</v>
      </c>
      <c r="C421" s="195" t="s">
        <v>415</v>
      </c>
      <c r="D421" s="150">
        <v>1</v>
      </c>
      <c r="E421" s="150">
        <v>1</v>
      </c>
      <c r="F421" s="150">
        <v>1</v>
      </c>
      <c r="G421" s="151">
        <v>2</v>
      </c>
      <c r="H421" s="151">
        <v>2</v>
      </c>
      <c r="I421" s="151">
        <v>0</v>
      </c>
      <c r="J421" s="151">
        <v>0</v>
      </c>
      <c r="K421" s="151">
        <v>0</v>
      </c>
      <c r="L421" s="151">
        <v>0</v>
      </c>
      <c r="M421" s="154">
        <v>0.769230769230769</v>
      </c>
      <c r="N421" s="153">
        <v>10</v>
      </c>
      <c r="O421" s="172">
        <v>0.9</v>
      </c>
      <c r="P421" s="154">
        <v>1</v>
      </c>
      <c r="Q421" s="154">
        <v>1</v>
      </c>
      <c r="R421" s="154">
        <v>0</v>
      </c>
      <c r="S421" s="173">
        <v>0</v>
      </c>
      <c r="T421" s="153">
        <v>13</v>
      </c>
      <c r="U421" s="153">
        <v>7</v>
      </c>
      <c r="V421" s="154">
        <v>0.538461538461538</v>
      </c>
      <c r="W421" s="154">
        <v>1</v>
      </c>
      <c r="X421" s="155">
        <v>0</v>
      </c>
      <c r="Y421" s="155">
        <v>0</v>
      </c>
      <c r="Z421" s="173">
        <v>1</v>
      </c>
      <c r="AA421" s="151">
        <v>4</v>
      </c>
      <c r="AB421" s="151">
        <v>1</v>
      </c>
      <c r="AC421" s="151">
        <v>6</v>
      </c>
      <c r="AD421" s="151">
        <v>4</v>
      </c>
      <c r="AE421" s="155">
        <v>0.25</v>
      </c>
      <c r="AF421" s="155">
        <v>0.666666666666667</v>
      </c>
      <c r="AG421" s="173">
        <v>-0.416666666666667</v>
      </c>
    </row>
    <row r="422" spans="1:33">
      <c r="A422" s="175" t="s">
        <v>375</v>
      </c>
      <c r="B422" s="195" t="s">
        <v>1809</v>
      </c>
      <c r="C422" s="195" t="s">
        <v>416</v>
      </c>
      <c r="D422" s="150">
        <v>1</v>
      </c>
      <c r="E422" s="150">
        <v>0</v>
      </c>
      <c r="F422" s="150">
        <v>0</v>
      </c>
      <c r="G422" s="151">
        <v>1</v>
      </c>
      <c r="H422" s="151">
        <v>1</v>
      </c>
      <c r="I422" s="151">
        <v>1</v>
      </c>
      <c r="J422" s="151">
        <v>3</v>
      </c>
      <c r="K422" s="151">
        <v>3</v>
      </c>
      <c r="L422" s="151">
        <v>3</v>
      </c>
      <c r="M422" s="154">
        <v>0.818181818181818</v>
      </c>
      <c r="N422" s="153">
        <v>18</v>
      </c>
      <c r="O422" s="172">
        <v>0.9</v>
      </c>
      <c r="P422" s="154">
        <v>0</v>
      </c>
      <c r="Q422" s="154">
        <v>1</v>
      </c>
      <c r="R422" s="154">
        <v>1</v>
      </c>
      <c r="S422" s="173">
        <v>-1</v>
      </c>
      <c r="T422" s="153">
        <v>22</v>
      </c>
      <c r="U422" s="153">
        <v>17</v>
      </c>
      <c r="V422" s="154">
        <v>0.772727272727273</v>
      </c>
      <c r="W422" s="154">
        <v>0</v>
      </c>
      <c r="X422" s="155">
        <v>1</v>
      </c>
      <c r="Y422" s="155">
        <v>1</v>
      </c>
      <c r="Z422" s="173">
        <v>-1</v>
      </c>
      <c r="AA422" s="151">
        <v>9</v>
      </c>
      <c r="AB422" s="151">
        <v>8</v>
      </c>
      <c r="AC422" s="151">
        <v>4</v>
      </c>
      <c r="AD422" s="151">
        <v>2</v>
      </c>
      <c r="AE422" s="155">
        <v>0.888888888888889</v>
      </c>
      <c r="AF422" s="155">
        <v>0.5</v>
      </c>
      <c r="AG422" s="173">
        <v>0.388888888888889</v>
      </c>
    </row>
    <row r="423" spans="1:33">
      <c r="A423" s="175" t="s">
        <v>375</v>
      </c>
      <c r="B423" s="195" t="s">
        <v>1809</v>
      </c>
      <c r="C423" s="195" t="s">
        <v>417</v>
      </c>
      <c r="D423" s="150">
        <v>4084</v>
      </c>
      <c r="E423" s="150">
        <v>4005</v>
      </c>
      <c r="F423" s="150">
        <v>3767</v>
      </c>
      <c r="G423" s="151">
        <v>4771</v>
      </c>
      <c r="H423" s="151">
        <v>4645</v>
      </c>
      <c r="I423" s="151">
        <v>4249</v>
      </c>
      <c r="J423" s="151">
        <v>1755</v>
      </c>
      <c r="K423" s="151">
        <v>1713</v>
      </c>
      <c r="L423" s="151">
        <v>1562</v>
      </c>
      <c r="M423" s="154">
        <v>0.956044069511704</v>
      </c>
      <c r="N423" s="153">
        <v>92590</v>
      </c>
      <c r="O423" s="172">
        <v>0.9</v>
      </c>
      <c r="P423" s="154">
        <v>0.980656219392752</v>
      </c>
      <c r="Q423" s="154">
        <v>0.973590442255292</v>
      </c>
      <c r="R423" s="154">
        <v>0.976068376068376</v>
      </c>
      <c r="S423" s="173">
        <v>0.00706577713745982</v>
      </c>
      <c r="T423" s="153">
        <v>96847</v>
      </c>
      <c r="U423" s="153">
        <v>84659</v>
      </c>
      <c r="V423" s="154">
        <v>0.87415201296891</v>
      </c>
      <c r="W423" s="154">
        <v>0.922380019588639</v>
      </c>
      <c r="X423" s="155">
        <v>0.89058897505764</v>
      </c>
      <c r="Y423" s="155">
        <v>0.89002849002849</v>
      </c>
      <c r="Z423" s="173">
        <v>0.0317910445309987</v>
      </c>
      <c r="AA423" s="151">
        <v>26432</v>
      </c>
      <c r="AB423" s="151">
        <v>23483</v>
      </c>
      <c r="AC423" s="151">
        <v>30288</v>
      </c>
      <c r="AD423" s="151">
        <v>25785</v>
      </c>
      <c r="AE423" s="155">
        <v>0.888430690072639</v>
      </c>
      <c r="AF423" s="155">
        <v>0.851327258320127</v>
      </c>
      <c r="AG423" s="173">
        <v>0.0371034317525124</v>
      </c>
    </row>
    <row r="424" spans="1:33">
      <c r="A424" s="175" t="s">
        <v>375</v>
      </c>
      <c r="B424" s="195" t="s">
        <v>1809</v>
      </c>
      <c r="C424" s="195" t="s">
        <v>418</v>
      </c>
      <c r="D424" s="150">
        <v>1</v>
      </c>
      <c r="E424" s="150">
        <v>0</v>
      </c>
      <c r="F424" s="150">
        <v>0</v>
      </c>
      <c r="G424" s="151">
        <v>0</v>
      </c>
      <c r="H424" s="151">
        <v>0</v>
      </c>
      <c r="I424" s="151">
        <v>0</v>
      </c>
      <c r="J424" s="151">
        <v>1</v>
      </c>
      <c r="K424" s="151">
        <v>0</v>
      </c>
      <c r="L424" s="151">
        <v>0</v>
      </c>
      <c r="M424" s="154">
        <v>0</v>
      </c>
      <c r="N424" s="153">
        <v>0</v>
      </c>
      <c r="O424" s="172">
        <v>0.9</v>
      </c>
      <c r="P424" s="154">
        <v>0</v>
      </c>
      <c r="Q424" s="154">
        <v>0</v>
      </c>
      <c r="R424" s="154">
        <v>0</v>
      </c>
      <c r="S424" s="173">
        <v>0</v>
      </c>
      <c r="T424" s="153">
        <v>2</v>
      </c>
      <c r="U424" s="153">
        <v>0</v>
      </c>
      <c r="V424" s="154">
        <v>0</v>
      </c>
      <c r="W424" s="154">
        <v>0</v>
      </c>
      <c r="X424" s="155">
        <v>0</v>
      </c>
      <c r="Y424" s="155">
        <v>0</v>
      </c>
      <c r="Z424" s="173">
        <v>0</v>
      </c>
      <c r="AA424" s="151">
        <v>2</v>
      </c>
      <c r="AB424" s="151">
        <v>0</v>
      </c>
      <c r="AC424" s="151">
        <v>0</v>
      </c>
      <c r="AD424" s="151">
        <v>0</v>
      </c>
      <c r="AE424" s="155">
        <v>0</v>
      </c>
      <c r="AF424" s="155">
        <v>0</v>
      </c>
      <c r="AG424" s="173">
        <v>0</v>
      </c>
    </row>
    <row r="425" spans="1:33">
      <c r="A425" s="175" t="s">
        <v>375</v>
      </c>
      <c r="B425" s="195" t="s">
        <v>1809</v>
      </c>
      <c r="C425" s="195" t="s">
        <v>419</v>
      </c>
      <c r="D425" s="150">
        <v>3</v>
      </c>
      <c r="E425" s="150">
        <v>0</v>
      </c>
      <c r="F425" s="150">
        <v>1</v>
      </c>
      <c r="G425" s="151">
        <v>1</v>
      </c>
      <c r="H425" s="151">
        <v>0</v>
      </c>
      <c r="I425" s="151">
        <v>0</v>
      </c>
      <c r="J425" s="151">
        <v>1</v>
      </c>
      <c r="K425" s="151">
        <v>0</v>
      </c>
      <c r="L425" s="151">
        <v>0</v>
      </c>
      <c r="M425" s="154">
        <v>0.140350877192982</v>
      </c>
      <c r="N425" s="153">
        <v>8</v>
      </c>
      <c r="O425" s="172">
        <v>0.9</v>
      </c>
      <c r="P425" s="154">
        <v>0</v>
      </c>
      <c r="Q425" s="154">
        <v>0</v>
      </c>
      <c r="R425" s="154">
        <v>0</v>
      </c>
      <c r="S425" s="173">
        <v>0</v>
      </c>
      <c r="T425" s="153">
        <v>57</v>
      </c>
      <c r="U425" s="153">
        <v>7</v>
      </c>
      <c r="V425" s="154">
        <v>0.12280701754386</v>
      </c>
      <c r="W425" s="154">
        <v>0.333333333333333</v>
      </c>
      <c r="X425" s="155">
        <v>0</v>
      </c>
      <c r="Y425" s="155">
        <v>0</v>
      </c>
      <c r="Z425" s="173">
        <v>0.333333333333333</v>
      </c>
      <c r="AA425" s="151">
        <v>18</v>
      </c>
      <c r="AB425" s="151">
        <v>2</v>
      </c>
      <c r="AC425" s="151">
        <v>15</v>
      </c>
      <c r="AD425" s="151">
        <v>3</v>
      </c>
      <c r="AE425" s="155">
        <v>0.111111111111111</v>
      </c>
      <c r="AF425" s="155">
        <v>0.2</v>
      </c>
      <c r="AG425" s="173">
        <v>-0.0888888888888889</v>
      </c>
    </row>
    <row r="426" spans="1:33">
      <c r="A426" s="175" t="s">
        <v>375</v>
      </c>
      <c r="B426" s="195" t="s">
        <v>1809</v>
      </c>
      <c r="C426" s="195" t="s">
        <v>420</v>
      </c>
      <c r="D426" s="150">
        <v>3650</v>
      </c>
      <c r="E426" s="150">
        <v>3586</v>
      </c>
      <c r="F426" s="150">
        <v>3393</v>
      </c>
      <c r="G426" s="151">
        <v>4490</v>
      </c>
      <c r="H426" s="151">
        <v>4396</v>
      </c>
      <c r="I426" s="151">
        <v>4177</v>
      </c>
      <c r="J426" s="151">
        <v>1631</v>
      </c>
      <c r="K426" s="151">
        <v>1582</v>
      </c>
      <c r="L426" s="151">
        <v>1553</v>
      </c>
      <c r="M426" s="154">
        <v>0.973512769182703</v>
      </c>
      <c r="N426" s="153">
        <v>84130</v>
      </c>
      <c r="O426" s="172">
        <v>0.9</v>
      </c>
      <c r="P426" s="154">
        <v>0.982465753424658</v>
      </c>
      <c r="Q426" s="154">
        <v>0.979064587973274</v>
      </c>
      <c r="R426" s="154">
        <v>0.969957081545064</v>
      </c>
      <c r="S426" s="173">
        <v>0.00340116545138369</v>
      </c>
      <c r="T426" s="153">
        <v>86419</v>
      </c>
      <c r="U426" s="153">
        <v>79744</v>
      </c>
      <c r="V426" s="154">
        <v>0.922760041194645</v>
      </c>
      <c r="W426" s="154">
        <v>0.92958904109589</v>
      </c>
      <c r="X426" s="155">
        <v>0.930289532293987</v>
      </c>
      <c r="Y426" s="155">
        <v>0.952176578786021</v>
      </c>
      <c r="Z426" s="173">
        <v>-0.000700491198096231</v>
      </c>
      <c r="AA426" s="151">
        <v>24144</v>
      </c>
      <c r="AB426" s="151">
        <v>22244</v>
      </c>
      <c r="AC426" s="151">
        <v>27055</v>
      </c>
      <c r="AD426" s="151">
        <v>25238</v>
      </c>
      <c r="AE426" s="155">
        <v>0.921305500331345</v>
      </c>
      <c r="AF426" s="155">
        <v>0.932840510072075</v>
      </c>
      <c r="AG426" s="173">
        <v>-0.0115350097407301</v>
      </c>
    </row>
    <row r="427" spans="1:33">
      <c r="A427" s="175" t="s">
        <v>375</v>
      </c>
      <c r="B427" s="195" t="s">
        <v>1809</v>
      </c>
      <c r="C427" s="195" t="s">
        <v>421</v>
      </c>
      <c r="D427" s="150">
        <v>2</v>
      </c>
      <c r="E427" s="150">
        <v>1</v>
      </c>
      <c r="F427" s="150">
        <v>0</v>
      </c>
      <c r="G427" s="151">
        <v>0</v>
      </c>
      <c r="H427" s="151">
        <v>0</v>
      </c>
      <c r="I427" s="151">
        <v>0</v>
      </c>
      <c r="J427" s="151">
        <v>0</v>
      </c>
      <c r="K427" s="151">
        <v>0</v>
      </c>
      <c r="L427" s="151">
        <v>0</v>
      </c>
      <c r="M427" s="154">
        <v>0.5</v>
      </c>
      <c r="N427" s="153">
        <v>2</v>
      </c>
      <c r="O427" s="172">
        <v>0.9</v>
      </c>
      <c r="P427" s="154">
        <v>0.5</v>
      </c>
      <c r="Q427" s="154">
        <v>0</v>
      </c>
      <c r="R427" s="154">
        <v>0</v>
      </c>
      <c r="S427" s="173">
        <v>0.5</v>
      </c>
      <c r="T427" s="153">
        <v>4</v>
      </c>
      <c r="U427" s="153">
        <v>0</v>
      </c>
      <c r="V427" s="154">
        <v>0</v>
      </c>
      <c r="W427" s="154">
        <v>0</v>
      </c>
      <c r="X427" s="155">
        <v>0</v>
      </c>
      <c r="Y427" s="155">
        <v>0</v>
      </c>
      <c r="Z427" s="173">
        <v>0</v>
      </c>
      <c r="AA427" s="151">
        <v>2</v>
      </c>
      <c r="AB427" s="151">
        <v>0</v>
      </c>
      <c r="AC427" s="151">
        <v>2</v>
      </c>
      <c r="AD427" s="151">
        <v>0</v>
      </c>
      <c r="AE427" s="155">
        <v>0</v>
      </c>
      <c r="AF427" s="155">
        <v>0</v>
      </c>
      <c r="AG427" s="173">
        <v>0</v>
      </c>
    </row>
    <row r="428" spans="1:33">
      <c r="A428" s="175" t="s">
        <v>375</v>
      </c>
      <c r="B428" s="195" t="s">
        <v>1809</v>
      </c>
      <c r="C428" s="195" t="s">
        <v>422</v>
      </c>
      <c r="D428" s="150">
        <v>6</v>
      </c>
      <c r="E428" s="150">
        <v>2</v>
      </c>
      <c r="F428" s="150">
        <v>0</v>
      </c>
      <c r="G428" s="151">
        <v>0</v>
      </c>
      <c r="H428" s="151">
        <v>0</v>
      </c>
      <c r="I428" s="151">
        <v>0</v>
      </c>
      <c r="J428" s="151">
        <v>1</v>
      </c>
      <c r="K428" s="151">
        <v>0</v>
      </c>
      <c r="L428" s="151">
        <v>1</v>
      </c>
      <c r="M428" s="154">
        <v>0.416666666666667</v>
      </c>
      <c r="N428" s="153">
        <v>10</v>
      </c>
      <c r="O428" s="172">
        <v>0.9</v>
      </c>
      <c r="P428" s="154">
        <v>0.333333333333333</v>
      </c>
      <c r="Q428" s="154">
        <v>0</v>
      </c>
      <c r="R428" s="154">
        <v>0</v>
      </c>
      <c r="S428" s="173">
        <v>0.333333333333333</v>
      </c>
      <c r="T428" s="153">
        <v>24</v>
      </c>
      <c r="U428" s="153">
        <v>9</v>
      </c>
      <c r="V428" s="154">
        <v>0.375</v>
      </c>
      <c r="W428" s="154">
        <v>0</v>
      </c>
      <c r="X428" s="155">
        <v>0</v>
      </c>
      <c r="Y428" s="155">
        <v>1</v>
      </c>
      <c r="Z428" s="173">
        <v>0</v>
      </c>
      <c r="AA428" s="151">
        <v>11</v>
      </c>
      <c r="AB428" s="151">
        <v>2</v>
      </c>
      <c r="AC428" s="151">
        <v>4</v>
      </c>
      <c r="AD428" s="151">
        <v>2</v>
      </c>
      <c r="AE428" s="155">
        <v>0.181818181818182</v>
      </c>
      <c r="AF428" s="155">
        <v>0.5</v>
      </c>
      <c r="AG428" s="173">
        <v>-0.318181818181818</v>
      </c>
    </row>
    <row r="429" spans="1:33">
      <c r="A429" s="175" t="s">
        <v>375</v>
      </c>
      <c r="B429" s="195" t="s">
        <v>1809</v>
      </c>
      <c r="C429" s="195" t="s">
        <v>423</v>
      </c>
      <c r="D429" s="150">
        <v>2475</v>
      </c>
      <c r="E429" s="150">
        <v>2461</v>
      </c>
      <c r="F429" s="150">
        <v>2318</v>
      </c>
      <c r="G429" s="151">
        <v>2824</v>
      </c>
      <c r="H429" s="151">
        <v>2802</v>
      </c>
      <c r="I429" s="151">
        <v>2568</v>
      </c>
      <c r="J429" s="151">
        <v>974</v>
      </c>
      <c r="K429" s="151">
        <v>967</v>
      </c>
      <c r="L429" s="151">
        <v>929</v>
      </c>
      <c r="M429" s="154">
        <v>0.986266904287661</v>
      </c>
      <c r="N429" s="153">
        <v>56448</v>
      </c>
      <c r="O429" s="172">
        <v>0.9</v>
      </c>
      <c r="P429" s="154">
        <v>0.994343434343434</v>
      </c>
      <c r="Q429" s="154">
        <v>0.992209631728045</v>
      </c>
      <c r="R429" s="154">
        <v>0.992813141683778</v>
      </c>
      <c r="S429" s="173">
        <v>0.00213380261538898</v>
      </c>
      <c r="T429" s="153">
        <v>57234</v>
      </c>
      <c r="U429" s="153">
        <v>50671</v>
      </c>
      <c r="V429" s="154">
        <v>0.885330398015166</v>
      </c>
      <c r="W429" s="154">
        <v>0.936565656565657</v>
      </c>
      <c r="X429" s="155">
        <v>0.909348441926346</v>
      </c>
      <c r="Y429" s="155">
        <v>0.953798767967146</v>
      </c>
      <c r="Z429" s="173">
        <v>0.027217214639311</v>
      </c>
      <c r="AA429" s="151">
        <v>15876</v>
      </c>
      <c r="AB429" s="151">
        <v>14337</v>
      </c>
      <c r="AC429" s="151">
        <v>18273</v>
      </c>
      <c r="AD429" s="151">
        <v>15402</v>
      </c>
      <c r="AE429" s="155">
        <v>0.903061224489796</v>
      </c>
      <c r="AF429" s="155">
        <v>0.842882942045641</v>
      </c>
      <c r="AG429" s="173">
        <v>0.0601782824441548</v>
      </c>
    </row>
    <row r="430" spans="1:33">
      <c r="A430" s="175" t="s">
        <v>375</v>
      </c>
      <c r="B430" s="195" t="s">
        <v>1809</v>
      </c>
      <c r="C430" s="195" t="s">
        <v>424</v>
      </c>
      <c r="D430" s="150">
        <v>1</v>
      </c>
      <c r="E430" s="150">
        <v>0</v>
      </c>
      <c r="F430" s="150">
        <v>0</v>
      </c>
      <c r="G430" s="151">
        <v>0</v>
      </c>
      <c r="H430" s="151">
        <v>0</v>
      </c>
      <c r="I430" s="151">
        <v>0</v>
      </c>
      <c r="J430" s="151">
        <v>2</v>
      </c>
      <c r="K430" s="151">
        <v>0</v>
      </c>
      <c r="L430" s="151">
        <v>2</v>
      </c>
      <c r="M430" s="154">
        <v>0.25</v>
      </c>
      <c r="N430" s="153">
        <v>5</v>
      </c>
      <c r="O430" s="172">
        <v>0.9</v>
      </c>
      <c r="P430" s="154">
        <v>0</v>
      </c>
      <c r="Q430" s="154">
        <v>0</v>
      </c>
      <c r="R430" s="154">
        <v>0</v>
      </c>
      <c r="S430" s="173">
        <v>0</v>
      </c>
      <c r="T430" s="153">
        <v>20</v>
      </c>
      <c r="U430" s="153">
        <v>16</v>
      </c>
      <c r="V430" s="154">
        <v>0.8</v>
      </c>
      <c r="W430" s="154">
        <v>0</v>
      </c>
      <c r="X430" s="155">
        <v>0</v>
      </c>
      <c r="Y430" s="155">
        <v>1</v>
      </c>
      <c r="Z430" s="173">
        <v>0</v>
      </c>
      <c r="AA430" s="151">
        <v>8</v>
      </c>
      <c r="AB430" s="151">
        <v>7</v>
      </c>
      <c r="AC430" s="151">
        <v>3</v>
      </c>
      <c r="AD430" s="151">
        <v>2</v>
      </c>
      <c r="AE430" s="155">
        <v>0.875</v>
      </c>
      <c r="AF430" s="155">
        <v>0.666666666666667</v>
      </c>
      <c r="AG430" s="173">
        <v>0.208333333333333</v>
      </c>
    </row>
    <row r="431" spans="1:33">
      <c r="A431" s="175" t="s">
        <v>375</v>
      </c>
      <c r="B431" s="195" t="s">
        <v>1809</v>
      </c>
      <c r="C431" s="195" t="s">
        <v>425</v>
      </c>
      <c r="D431" s="150">
        <v>4</v>
      </c>
      <c r="E431" s="150">
        <v>0</v>
      </c>
      <c r="F431" s="150">
        <v>0</v>
      </c>
      <c r="G431" s="151">
        <v>0</v>
      </c>
      <c r="H431" s="151">
        <v>0</v>
      </c>
      <c r="I431" s="151">
        <v>0</v>
      </c>
      <c r="J431" s="151">
        <v>0</v>
      </c>
      <c r="K431" s="151">
        <v>0</v>
      </c>
      <c r="L431" s="151">
        <v>0</v>
      </c>
      <c r="M431" s="154">
        <v>0.25</v>
      </c>
      <c r="N431" s="153">
        <v>2</v>
      </c>
      <c r="O431" s="172">
        <v>0.9</v>
      </c>
      <c r="P431" s="154">
        <v>0</v>
      </c>
      <c r="Q431" s="154">
        <v>0</v>
      </c>
      <c r="R431" s="154">
        <v>0</v>
      </c>
      <c r="S431" s="173">
        <v>0</v>
      </c>
      <c r="T431" s="153">
        <v>8</v>
      </c>
      <c r="U431" s="153">
        <v>2</v>
      </c>
      <c r="V431" s="154">
        <v>0.25</v>
      </c>
      <c r="W431" s="154">
        <v>0</v>
      </c>
      <c r="X431" s="155">
        <v>0</v>
      </c>
      <c r="Y431" s="155">
        <v>0</v>
      </c>
      <c r="Z431" s="173">
        <v>0</v>
      </c>
      <c r="AA431" s="151">
        <v>5</v>
      </c>
      <c r="AB431" s="151">
        <v>1</v>
      </c>
      <c r="AC431" s="151">
        <v>2</v>
      </c>
      <c r="AD431" s="151">
        <v>1</v>
      </c>
      <c r="AE431" s="155">
        <v>0.2</v>
      </c>
      <c r="AF431" s="155">
        <v>0.5</v>
      </c>
      <c r="AG431" s="173">
        <v>-0.3</v>
      </c>
    </row>
    <row r="432" spans="1:33">
      <c r="A432" s="175" t="s">
        <v>375</v>
      </c>
      <c r="B432" s="195" t="s">
        <v>1809</v>
      </c>
      <c r="C432" s="195" t="s">
        <v>426</v>
      </c>
      <c r="D432" s="150">
        <v>0</v>
      </c>
      <c r="E432" s="150">
        <v>0</v>
      </c>
      <c r="F432" s="150">
        <v>0</v>
      </c>
      <c r="G432" s="151">
        <v>0</v>
      </c>
      <c r="H432" s="151">
        <v>0</v>
      </c>
      <c r="I432" s="151">
        <v>0</v>
      </c>
      <c r="J432" s="151">
        <v>0</v>
      </c>
      <c r="K432" s="151">
        <v>0</v>
      </c>
      <c r="L432" s="151">
        <v>0</v>
      </c>
      <c r="M432" s="154">
        <v>0</v>
      </c>
      <c r="N432" s="153">
        <v>0</v>
      </c>
      <c r="O432" s="172">
        <v>0.9</v>
      </c>
      <c r="P432" s="154">
        <v>0</v>
      </c>
      <c r="Q432" s="154">
        <v>0</v>
      </c>
      <c r="R432" s="154">
        <v>0</v>
      </c>
      <c r="S432" s="173">
        <v>0</v>
      </c>
      <c r="T432" s="153">
        <v>1</v>
      </c>
      <c r="U432" s="153">
        <v>0</v>
      </c>
      <c r="V432" s="154">
        <v>0</v>
      </c>
      <c r="W432" s="154">
        <v>0</v>
      </c>
      <c r="X432" s="155">
        <v>0</v>
      </c>
      <c r="Y432" s="155">
        <v>0</v>
      </c>
      <c r="Z432" s="173">
        <v>0</v>
      </c>
      <c r="AA432" s="151">
        <v>0</v>
      </c>
      <c r="AB432" s="151">
        <v>0</v>
      </c>
      <c r="AC432" s="151">
        <v>0</v>
      </c>
      <c r="AD432" s="151">
        <v>0</v>
      </c>
      <c r="AE432" s="155">
        <v>0</v>
      </c>
      <c r="AF432" s="155">
        <v>0</v>
      </c>
      <c r="AG432" s="173">
        <v>0</v>
      </c>
    </row>
    <row r="433" spans="1:33">
      <c r="A433" s="175" t="s">
        <v>375</v>
      </c>
      <c r="B433" s="195" t="s">
        <v>1809</v>
      </c>
      <c r="C433" s="195" t="s">
        <v>427</v>
      </c>
      <c r="D433" s="150">
        <v>3615</v>
      </c>
      <c r="E433" s="150">
        <v>3602</v>
      </c>
      <c r="F433" s="150">
        <v>3348</v>
      </c>
      <c r="G433" s="151">
        <v>4193</v>
      </c>
      <c r="H433" s="151">
        <v>4175</v>
      </c>
      <c r="I433" s="151">
        <v>3795</v>
      </c>
      <c r="J433" s="151">
        <v>1586</v>
      </c>
      <c r="K433" s="151">
        <v>1573</v>
      </c>
      <c r="L433" s="151">
        <v>1418</v>
      </c>
      <c r="M433" s="154">
        <v>0.984155684597286</v>
      </c>
      <c r="N433" s="153">
        <v>84910</v>
      </c>
      <c r="O433" s="172">
        <v>0.9</v>
      </c>
      <c r="P433" s="154">
        <v>0.99640387275242</v>
      </c>
      <c r="Q433" s="154">
        <v>0.995707130932507</v>
      </c>
      <c r="R433" s="154">
        <v>0.991803278688525</v>
      </c>
      <c r="S433" s="173">
        <v>0.000696741819913971</v>
      </c>
      <c r="T433" s="153">
        <v>86277</v>
      </c>
      <c r="U433" s="153">
        <v>75934</v>
      </c>
      <c r="V433" s="154">
        <v>0.880118687483339</v>
      </c>
      <c r="W433" s="154">
        <v>0.926141078838174</v>
      </c>
      <c r="X433" s="155">
        <v>0.905079895063201</v>
      </c>
      <c r="Y433" s="155">
        <v>0.894073139974779</v>
      </c>
      <c r="Z433" s="173">
        <v>0.0210611837749738</v>
      </c>
      <c r="AA433" s="151">
        <v>23922</v>
      </c>
      <c r="AB433" s="151">
        <v>20977</v>
      </c>
      <c r="AC433" s="151">
        <v>26895</v>
      </c>
      <c r="AD433" s="151">
        <v>23646</v>
      </c>
      <c r="AE433" s="155">
        <v>0.876891564250481</v>
      </c>
      <c r="AF433" s="155">
        <v>0.879196876742889</v>
      </c>
      <c r="AG433" s="173">
        <v>-0.00230531249240828</v>
      </c>
    </row>
    <row r="434" spans="1:33">
      <c r="A434" s="175" t="s">
        <v>375</v>
      </c>
      <c r="B434" s="195" t="s">
        <v>1809</v>
      </c>
      <c r="C434" s="195" t="s">
        <v>428</v>
      </c>
      <c r="D434" s="150">
        <v>12</v>
      </c>
      <c r="E434" s="150">
        <v>10</v>
      </c>
      <c r="F434" s="150">
        <v>10</v>
      </c>
      <c r="G434" s="151">
        <v>11</v>
      </c>
      <c r="H434" s="151">
        <v>6</v>
      </c>
      <c r="I434" s="151">
        <v>6</v>
      </c>
      <c r="J434" s="151">
        <v>8</v>
      </c>
      <c r="K434" s="151">
        <v>7</v>
      </c>
      <c r="L434" s="151">
        <v>8</v>
      </c>
      <c r="M434" s="154">
        <v>0.862903225806452</v>
      </c>
      <c r="N434" s="153">
        <v>214</v>
      </c>
      <c r="O434" s="172">
        <v>0.9</v>
      </c>
      <c r="P434" s="154">
        <v>0.833333333333333</v>
      </c>
      <c r="Q434" s="154">
        <v>0.545454545454545</v>
      </c>
      <c r="R434" s="154">
        <v>0.875</v>
      </c>
      <c r="S434" s="173">
        <v>0.287878787878788</v>
      </c>
      <c r="T434" s="153">
        <v>248</v>
      </c>
      <c r="U434" s="153">
        <v>221</v>
      </c>
      <c r="V434" s="154">
        <v>0.891129032258065</v>
      </c>
      <c r="W434" s="154">
        <v>0.833333333333333</v>
      </c>
      <c r="X434" s="155">
        <v>0.545454545454545</v>
      </c>
      <c r="Y434" s="155">
        <v>1</v>
      </c>
      <c r="Z434" s="173">
        <v>0.287878787878788</v>
      </c>
      <c r="AA434" s="151">
        <v>65</v>
      </c>
      <c r="AB434" s="151">
        <v>57</v>
      </c>
      <c r="AC434" s="151">
        <v>89</v>
      </c>
      <c r="AD434" s="151">
        <v>82</v>
      </c>
      <c r="AE434" s="155">
        <v>0.876923076923077</v>
      </c>
      <c r="AF434" s="155">
        <v>0.921348314606742</v>
      </c>
      <c r="AG434" s="173">
        <v>-0.0444252376836647</v>
      </c>
    </row>
    <row r="435" spans="1:33">
      <c r="A435" s="175" t="s">
        <v>375</v>
      </c>
      <c r="B435" s="195" t="s">
        <v>1809</v>
      </c>
      <c r="C435" s="195" t="s">
        <v>429</v>
      </c>
      <c r="D435" s="150">
        <v>0</v>
      </c>
      <c r="E435" s="150">
        <v>0</v>
      </c>
      <c r="F435" s="150">
        <v>0</v>
      </c>
      <c r="G435" s="151">
        <v>1</v>
      </c>
      <c r="H435" s="151">
        <v>0</v>
      </c>
      <c r="I435" s="151">
        <v>0</v>
      </c>
      <c r="J435" s="151">
        <v>0</v>
      </c>
      <c r="K435" s="151">
        <v>0</v>
      </c>
      <c r="L435" s="151">
        <v>0</v>
      </c>
      <c r="M435" s="154">
        <v>0.25</v>
      </c>
      <c r="N435" s="153">
        <v>1</v>
      </c>
      <c r="O435" s="172">
        <v>0.9</v>
      </c>
      <c r="P435" s="154">
        <v>0</v>
      </c>
      <c r="Q435" s="154">
        <v>0</v>
      </c>
      <c r="R435" s="154">
        <v>0</v>
      </c>
      <c r="S435" s="173">
        <v>0</v>
      </c>
      <c r="T435" s="153">
        <v>4</v>
      </c>
      <c r="U435" s="153">
        <v>2</v>
      </c>
      <c r="V435" s="154">
        <v>0.5</v>
      </c>
      <c r="W435" s="154">
        <v>0</v>
      </c>
      <c r="X435" s="155">
        <v>0</v>
      </c>
      <c r="Y435" s="155">
        <v>0</v>
      </c>
      <c r="Z435" s="173">
        <v>0</v>
      </c>
      <c r="AA435" s="151">
        <v>3</v>
      </c>
      <c r="AB435" s="151">
        <v>1</v>
      </c>
      <c r="AC435" s="151">
        <v>0</v>
      </c>
      <c r="AD435" s="151">
        <v>0</v>
      </c>
      <c r="AE435" s="155">
        <v>0.333333333333333</v>
      </c>
      <c r="AF435" s="155">
        <v>0</v>
      </c>
      <c r="AG435" s="173">
        <v>0.333333333333333</v>
      </c>
    </row>
    <row r="436" spans="1:33">
      <c r="A436" s="175" t="s">
        <v>375</v>
      </c>
      <c r="B436" s="195" t="s">
        <v>1809</v>
      </c>
      <c r="C436" s="195" t="s">
        <v>430</v>
      </c>
      <c r="D436" s="150">
        <v>1</v>
      </c>
      <c r="E436" s="150">
        <v>1</v>
      </c>
      <c r="F436" s="150">
        <v>1</v>
      </c>
      <c r="G436" s="151">
        <v>1</v>
      </c>
      <c r="H436" s="151">
        <v>1</v>
      </c>
      <c r="I436" s="151">
        <v>1</v>
      </c>
      <c r="J436" s="151">
        <v>0</v>
      </c>
      <c r="K436" s="151">
        <v>0</v>
      </c>
      <c r="L436" s="151">
        <v>0</v>
      </c>
      <c r="M436" s="154">
        <v>0.75</v>
      </c>
      <c r="N436" s="153">
        <v>9</v>
      </c>
      <c r="O436" s="172">
        <v>0.9</v>
      </c>
      <c r="P436" s="154">
        <v>1</v>
      </c>
      <c r="Q436" s="154">
        <v>1</v>
      </c>
      <c r="R436" s="154">
        <v>0</v>
      </c>
      <c r="S436" s="173">
        <v>0</v>
      </c>
      <c r="T436" s="153">
        <v>12</v>
      </c>
      <c r="U436" s="153">
        <v>8</v>
      </c>
      <c r="V436" s="154">
        <v>0.666666666666667</v>
      </c>
      <c r="W436" s="154">
        <v>1</v>
      </c>
      <c r="X436" s="155">
        <v>1</v>
      </c>
      <c r="Y436" s="155">
        <v>0</v>
      </c>
      <c r="Z436" s="173">
        <v>0</v>
      </c>
      <c r="AA436" s="151">
        <v>5</v>
      </c>
      <c r="AB436" s="151">
        <v>3</v>
      </c>
      <c r="AC436" s="151">
        <v>3</v>
      </c>
      <c r="AD436" s="151">
        <v>3</v>
      </c>
      <c r="AE436" s="155">
        <v>0.6</v>
      </c>
      <c r="AF436" s="155">
        <v>1</v>
      </c>
      <c r="AG436" s="173">
        <v>-0.4</v>
      </c>
    </row>
    <row r="437" spans="1:33">
      <c r="A437" s="175" t="s">
        <v>375</v>
      </c>
      <c r="B437" s="195" t="s">
        <v>1809</v>
      </c>
      <c r="C437" s="195" t="s">
        <v>431</v>
      </c>
      <c r="D437" s="150">
        <v>1</v>
      </c>
      <c r="E437" s="150">
        <v>0</v>
      </c>
      <c r="F437" s="150">
        <v>0</v>
      </c>
      <c r="G437" s="151">
        <v>1</v>
      </c>
      <c r="H437" s="151">
        <v>0</v>
      </c>
      <c r="I437" s="151">
        <v>1</v>
      </c>
      <c r="J437" s="151">
        <v>1</v>
      </c>
      <c r="K437" s="151">
        <v>0</v>
      </c>
      <c r="L437" s="151">
        <v>1</v>
      </c>
      <c r="M437" s="154">
        <v>0.181818181818182</v>
      </c>
      <c r="N437" s="153">
        <v>2</v>
      </c>
      <c r="O437" s="172">
        <v>0.9</v>
      </c>
      <c r="P437" s="154">
        <v>0</v>
      </c>
      <c r="Q437" s="154">
        <v>0</v>
      </c>
      <c r="R437" s="154">
        <v>0</v>
      </c>
      <c r="S437" s="173">
        <v>0</v>
      </c>
      <c r="T437" s="153">
        <v>11</v>
      </c>
      <c r="U437" s="153">
        <v>10</v>
      </c>
      <c r="V437" s="154">
        <v>0.909090909090909</v>
      </c>
      <c r="W437" s="154">
        <v>0</v>
      </c>
      <c r="X437" s="155">
        <v>1</v>
      </c>
      <c r="Y437" s="155">
        <v>1</v>
      </c>
      <c r="Z437" s="173">
        <v>-1</v>
      </c>
      <c r="AA437" s="151">
        <v>4</v>
      </c>
      <c r="AB437" s="151">
        <v>3</v>
      </c>
      <c r="AC437" s="151">
        <v>4</v>
      </c>
      <c r="AD437" s="151">
        <v>4</v>
      </c>
      <c r="AE437" s="155">
        <v>0.75</v>
      </c>
      <c r="AF437" s="155">
        <v>1</v>
      </c>
      <c r="AG437" s="173">
        <v>-0.25</v>
      </c>
    </row>
    <row r="438" spans="1:33">
      <c r="A438" s="175" t="s">
        <v>375</v>
      </c>
      <c r="B438" s="195" t="s">
        <v>1809</v>
      </c>
      <c r="C438" s="195" t="s">
        <v>432</v>
      </c>
      <c r="D438" s="150">
        <v>0</v>
      </c>
      <c r="E438" s="150">
        <v>0</v>
      </c>
      <c r="F438" s="150">
        <v>0</v>
      </c>
      <c r="G438" s="151">
        <v>0</v>
      </c>
      <c r="H438" s="151">
        <v>0</v>
      </c>
      <c r="I438" s="151">
        <v>0</v>
      </c>
      <c r="J438" s="151">
        <v>0</v>
      </c>
      <c r="K438" s="151">
        <v>0</v>
      </c>
      <c r="L438" s="151">
        <v>0</v>
      </c>
      <c r="M438" s="154">
        <v>0</v>
      </c>
      <c r="N438" s="153">
        <v>0</v>
      </c>
      <c r="O438" s="172">
        <v>0.9</v>
      </c>
      <c r="P438" s="154">
        <v>0</v>
      </c>
      <c r="Q438" s="154">
        <v>0</v>
      </c>
      <c r="R438" s="154">
        <v>0</v>
      </c>
      <c r="S438" s="173">
        <v>0</v>
      </c>
      <c r="T438" s="153">
        <v>1</v>
      </c>
      <c r="U438" s="153">
        <v>0</v>
      </c>
      <c r="V438" s="154">
        <v>0</v>
      </c>
      <c r="W438" s="154">
        <v>0</v>
      </c>
      <c r="X438" s="155">
        <v>0</v>
      </c>
      <c r="Y438" s="155">
        <v>0</v>
      </c>
      <c r="Z438" s="173">
        <v>0</v>
      </c>
      <c r="AA438" s="151">
        <v>0</v>
      </c>
      <c r="AB438" s="151">
        <v>0</v>
      </c>
      <c r="AC438" s="151">
        <v>0</v>
      </c>
      <c r="AD438" s="151">
        <v>0</v>
      </c>
      <c r="AE438" s="155">
        <v>0</v>
      </c>
      <c r="AF438" s="155">
        <v>0</v>
      </c>
      <c r="AG438" s="173">
        <v>0</v>
      </c>
    </row>
    <row r="439" spans="1:33">
      <c r="A439" s="175" t="s">
        <v>375</v>
      </c>
      <c r="B439" s="195" t="s">
        <v>1809</v>
      </c>
      <c r="C439" s="195" t="s">
        <v>433</v>
      </c>
      <c r="D439" s="150">
        <v>6</v>
      </c>
      <c r="E439" s="150">
        <v>2</v>
      </c>
      <c r="F439" s="150">
        <v>2</v>
      </c>
      <c r="G439" s="151">
        <v>3</v>
      </c>
      <c r="H439" s="151">
        <v>0</v>
      </c>
      <c r="I439" s="151">
        <v>1</v>
      </c>
      <c r="J439" s="151">
        <v>3</v>
      </c>
      <c r="K439" s="151">
        <v>2</v>
      </c>
      <c r="L439" s="151">
        <v>1</v>
      </c>
      <c r="M439" s="154">
        <v>0.21875</v>
      </c>
      <c r="N439" s="153">
        <v>7</v>
      </c>
      <c r="O439" s="172">
        <v>0.9</v>
      </c>
      <c r="P439" s="154">
        <v>0.333333333333333</v>
      </c>
      <c r="Q439" s="154">
        <v>0</v>
      </c>
      <c r="R439" s="154">
        <v>0.666666666666667</v>
      </c>
      <c r="S439" s="173">
        <v>0.333333333333333</v>
      </c>
      <c r="T439" s="153">
        <v>32</v>
      </c>
      <c r="U439" s="153">
        <v>9</v>
      </c>
      <c r="V439" s="154">
        <v>0.28125</v>
      </c>
      <c r="W439" s="154">
        <v>0.333333333333333</v>
      </c>
      <c r="X439" s="155">
        <v>0.333333333333333</v>
      </c>
      <c r="Y439" s="155">
        <v>0.333333333333333</v>
      </c>
      <c r="Z439" s="173">
        <v>0</v>
      </c>
      <c r="AA439" s="151">
        <v>12</v>
      </c>
      <c r="AB439" s="151">
        <v>4</v>
      </c>
      <c r="AC439" s="151">
        <v>7</v>
      </c>
      <c r="AD439" s="151">
        <v>2</v>
      </c>
      <c r="AE439" s="155">
        <v>0.333333333333333</v>
      </c>
      <c r="AF439" s="155">
        <v>0.285714285714286</v>
      </c>
      <c r="AG439" s="173">
        <v>0.0476190476190476</v>
      </c>
    </row>
    <row r="440" spans="1:33">
      <c r="A440" s="175" t="s">
        <v>375</v>
      </c>
      <c r="B440" s="195" t="s">
        <v>1810</v>
      </c>
      <c r="C440" s="195" t="s">
        <v>434</v>
      </c>
      <c r="D440" s="150">
        <v>1427</v>
      </c>
      <c r="E440" s="150">
        <v>1417</v>
      </c>
      <c r="F440" s="150">
        <v>1333</v>
      </c>
      <c r="G440" s="151">
        <v>1745</v>
      </c>
      <c r="H440" s="151">
        <v>1725</v>
      </c>
      <c r="I440" s="151">
        <v>1642</v>
      </c>
      <c r="J440" s="151">
        <v>893</v>
      </c>
      <c r="K440" s="151">
        <v>881</v>
      </c>
      <c r="L440" s="151">
        <v>838</v>
      </c>
      <c r="M440" s="154">
        <v>0.991558588570135</v>
      </c>
      <c r="N440" s="153">
        <v>30658</v>
      </c>
      <c r="O440" s="172">
        <v>0.9</v>
      </c>
      <c r="P440" s="154">
        <v>0.992992291520673</v>
      </c>
      <c r="Q440" s="154">
        <v>0.988538681948424</v>
      </c>
      <c r="R440" s="154">
        <v>0.986562150055991</v>
      </c>
      <c r="S440" s="173">
        <v>0.00445360957224861</v>
      </c>
      <c r="T440" s="153">
        <v>30919</v>
      </c>
      <c r="U440" s="153">
        <v>29067</v>
      </c>
      <c r="V440" s="154">
        <v>0.940101555677739</v>
      </c>
      <c r="W440" s="154">
        <v>0.934127540294324</v>
      </c>
      <c r="X440" s="155">
        <v>0.940974212034384</v>
      </c>
      <c r="Y440" s="155">
        <v>0.938409854423292</v>
      </c>
      <c r="Z440" s="173">
        <v>-0.00684667174006015</v>
      </c>
      <c r="AA440" s="151">
        <v>9089</v>
      </c>
      <c r="AB440" s="151">
        <v>8567</v>
      </c>
      <c r="AC440" s="151">
        <v>8992</v>
      </c>
      <c r="AD440" s="151">
        <v>8452</v>
      </c>
      <c r="AE440" s="155">
        <v>0.942567939267246</v>
      </c>
      <c r="AF440" s="155">
        <v>0.939946619217082</v>
      </c>
      <c r="AG440" s="173">
        <v>0.00262132005016424</v>
      </c>
    </row>
    <row r="441" spans="1:33">
      <c r="A441" s="175" t="s">
        <v>375</v>
      </c>
      <c r="B441" s="195" t="s">
        <v>1810</v>
      </c>
      <c r="C441" s="195" t="s">
        <v>435</v>
      </c>
      <c r="D441" s="150">
        <v>2570</v>
      </c>
      <c r="E441" s="150">
        <v>2396</v>
      </c>
      <c r="F441" s="150">
        <v>2284</v>
      </c>
      <c r="G441" s="151">
        <v>3235</v>
      </c>
      <c r="H441" s="151">
        <v>3180</v>
      </c>
      <c r="I441" s="151">
        <v>2885</v>
      </c>
      <c r="J441" s="151">
        <v>1943</v>
      </c>
      <c r="K441" s="151">
        <v>1824</v>
      </c>
      <c r="L441" s="151">
        <v>1731</v>
      </c>
      <c r="M441" s="154">
        <v>0.954895573281374</v>
      </c>
      <c r="N441" s="153">
        <v>62729</v>
      </c>
      <c r="O441" s="172">
        <v>0.9</v>
      </c>
      <c r="P441" s="154">
        <v>0.932295719844358</v>
      </c>
      <c r="Q441" s="154">
        <v>0.982998454404946</v>
      </c>
      <c r="R441" s="154">
        <v>0.938754503345342</v>
      </c>
      <c r="S441" s="173">
        <v>-0.0507027345605879</v>
      </c>
      <c r="T441" s="153">
        <v>65692</v>
      </c>
      <c r="U441" s="153">
        <v>56983</v>
      </c>
      <c r="V441" s="154">
        <v>0.867426779516532</v>
      </c>
      <c r="W441" s="154">
        <v>0.888715953307393</v>
      </c>
      <c r="X441" s="155">
        <v>0.891808346213292</v>
      </c>
      <c r="Y441" s="155">
        <v>0.890890375707669</v>
      </c>
      <c r="Z441" s="173">
        <v>-0.00309239290589913</v>
      </c>
      <c r="AA441" s="151">
        <v>18340</v>
      </c>
      <c r="AB441" s="151">
        <v>16157</v>
      </c>
      <c r="AC441" s="151">
        <v>20560</v>
      </c>
      <c r="AD441" s="151">
        <v>17939</v>
      </c>
      <c r="AE441" s="155">
        <v>0.880970556161396</v>
      </c>
      <c r="AF441" s="155">
        <v>0.872519455252918</v>
      </c>
      <c r="AG441" s="173">
        <v>0.00845110090847756</v>
      </c>
    </row>
    <row r="442" spans="1:33">
      <c r="A442" s="175" t="s">
        <v>375</v>
      </c>
      <c r="B442" s="195" t="s">
        <v>1810</v>
      </c>
      <c r="C442" s="195" t="s">
        <v>436</v>
      </c>
      <c r="D442" s="150">
        <v>3478</v>
      </c>
      <c r="E442" s="150">
        <v>3382</v>
      </c>
      <c r="F442" s="150">
        <v>3231</v>
      </c>
      <c r="G442" s="151">
        <v>3831</v>
      </c>
      <c r="H442" s="151">
        <v>3731</v>
      </c>
      <c r="I442" s="151">
        <v>3525</v>
      </c>
      <c r="J442" s="151">
        <v>2350</v>
      </c>
      <c r="K442" s="151">
        <v>2257</v>
      </c>
      <c r="L442" s="151">
        <v>2204</v>
      </c>
      <c r="M442" s="154">
        <v>0.964008315768198</v>
      </c>
      <c r="N442" s="153">
        <v>66773</v>
      </c>
      <c r="O442" s="172">
        <v>0.9</v>
      </c>
      <c r="P442" s="154">
        <v>0.972397929844738</v>
      </c>
      <c r="Q442" s="154">
        <v>0.973897154789872</v>
      </c>
      <c r="R442" s="154">
        <v>0.960425531914894</v>
      </c>
      <c r="S442" s="173">
        <v>-0.00149922494513366</v>
      </c>
      <c r="T442" s="153">
        <v>69266</v>
      </c>
      <c r="U442" s="153">
        <v>64941</v>
      </c>
      <c r="V442" s="154">
        <v>0.937559553027459</v>
      </c>
      <c r="W442" s="154">
        <v>0.928982173663025</v>
      </c>
      <c r="X442" s="155">
        <v>0.920125293657009</v>
      </c>
      <c r="Y442" s="155">
        <v>0.937872340425532</v>
      </c>
      <c r="Z442" s="173">
        <v>0.00885688000601614</v>
      </c>
      <c r="AA442" s="151">
        <v>21122</v>
      </c>
      <c r="AB442" s="151">
        <v>19685</v>
      </c>
      <c r="AC442" s="151">
        <v>21775</v>
      </c>
      <c r="AD442" s="151">
        <v>20419</v>
      </c>
      <c r="AE442" s="155">
        <v>0.931966669822933</v>
      </c>
      <c r="AF442" s="155">
        <v>0.937726750861079</v>
      </c>
      <c r="AG442" s="173">
        <v>-0.00576008103814585</v>
      </c>
    </row>
    <row r="443" spans="1:33">
      <c r="A443" s="175" t="s">
        <v>375</v>
      </c>
      <c r="B443" s="195" t="s">
        <v>1810</v>
      </c>
      <c r="C443" s="195" t="s">
        <v>437</v>
      </c>
      <c r="D443" s="150">
        <v>3033</v>
      </c>
      <c r="E443" s="150">
        <v>2565</v>
      </c>
      <c r="F443" s="150">
        <v>2752</v>
      </c>
      <c r="G443" s="151">
        <v>3437</v>
      </c>
      <c r="H443" s="151">
        <v>2981</v>
      </c>
      <c r="I443" s="151">
        <v>3152</v>
      </c>
      <c r="J443" s="151">
        <v>2147</v>
      </c>
      <c r="K443" s="151">
        <v>2038</v>
      </c>
      <c r="L443" s="151">
        <v>2000</v>
      </c>
      <c r="M443" s="154">
        <v>0.889383362852933</v>
      </c>
      <c r="N443" s="153">
        <v>59755</v>
      </c>
      <c r="O443" s="172">
        <v>0.9</v>
      </c>
      <c r="P443" s="154">
        <v>0.845697329376855</v>
      </c>
      <c r="Q443" s="154">
        <v>0.867326156531859</v>
      </c>
      <c r="R443" s="154">
        <v>0.949231485794131</v>
      </c>
      <c r="S443" s="173">
        <v>-0.0216288271550046</v>
      </c>
      <c r="T443" s="153">
        <v>67187</v>
      </c>
      <c r="U443" s="153">
        <v>60016</v>
      </c>
      <c r="V443" s="154">
        <v>0.893268042924971</v>
      </c>
      <c r="W443" s="154">
        <v>0.907352456313881</v>
      </c>
      <c r="X443" s="155">
        <v>0.917078847832412</v>
      </c>
      <c r="Y443" s="155">
        <v>0.931532370749884</v>
      </c>
      <c r="Z443" s="173">
        <v>-0.00972639151853139</v>
      </c>
      <c r="AA443" s="151">
        <v>20247</v>
      </c>
      <c r="AB443" s="151">
        <v>18172</v>
      </c>
      <c r="AC443" s="151">
        <v>20462</v>
      </c>
      <c r="AD443" s="151">
        <v>18416</v>
      </c>
      <c r="AE443" s="155">
        <v>0.897515681335507</v>
      </c>
      <c r="AF443" s="155">
        <v>0.900009774215619</v>
      </c>
      <c r="AG443" s="173">
        <v>-0.00249409288011271</v>
      </c>
    </row>
    <row r="444" spans="1:33">
      <c r="A444" s="175" t="s">
        <v>375</v>
      </c>
      <c r="B444" s="195" t="s">
        <v>1810</v>
      </c>
      <c r="C444" s="195" t="s">
        <v>438</v>
      </c>
      <c r="D444" s="150">
        <v>2885</v>
      </c>
      <c r="E444" s="150">
        <v>2857</v>
      </c>
      <c r="F444" s="150">
        <v>2740</v>
      </c>
      <c r="G444" s="151">
        <v>3711</v>
      </c>
      <c r="H444" s="151">
        <v>3698</v>
      </c>
      <c r="I444" s="151">
        <v>3518</v>
      </c>
      <c r="J444" s="151">
        <v>1830</v>
      </c>
      <c r="K444" s="151">
        <v>1823</v>
      </c>
      <c r="L444" s="151">
        <v>1731</v>
      </c>
      <c r="M444" s="154">
        <v>0.993870909120946</v>
      </c>
      <c r="N444" s="153">
        <v>60160</v>
      </c>
      <c r="O444" s="172">
        <v>0.9</v>
      </c>
      <c r="P444" s="154">
        <v>0.990294627383016</v>
      </c>
      <c r="Q444" s="154">
        <v>0.996496901104823</v>
      </c>
      <c r="R444" s="154">
        <v>0.996174863387978</v>
      </c>
      <c r="S444" s="173">
        <v>-0.00620227372180793</v>
      </c>
      <c r="T444" s="153">
        <v>60531</v>
      </c>
      <c r="U444" s="153">
        <v>57486</v>
      </c>
      <c r="V444" s="154">
        <v>0.949695197502106</v>
      </c>
      <c r="W444" s="154">
        <v>0.949740034662045</v>
      </c>
      <c r="X444" s="155">
        <v>0.947992454863918</v>
      </c>
      <c r="Y444" s="155">
        <v>0.945901639344262</v>
      </c>
      <c r="Z444" s="173">
        <v>0.00174757979812701</v>
      </c>
      <c r="AA444" s="151">
        <v>18167</v>
      </c>
      <c r="AB444" s="151">
        <v>17282</v>
      </c>
      <c r="AC444" s="151">
        <v>18730</v>
      </c>
      <c r="AD444" s="151">
        <v>17766</v>
      </c>
      <c r="AE444" s="155">
        <v>0.951285297517477</v>
      </c>
      <c r="AF444" s="155">
        <v>0.948531767218366</v>
      </c>
      <c r="AG444" s="173">
        <v>0.00275353029911041</v>
      </c>
    </row>
    <row r="445" spans="1:33">
      <c r="A445" s="175" t="s">
        <v>375</v>
      </c>
      <c r="B445" s="195" t="s">
        <v>1810</v>
      </c>
      <c r="C445" s="195" t="s">
        <v>439</v>
      </c>
      <c r="D445" s="150">
        <v>2014</v>
      </c>
      <c r="E445" s="150">
        <v>1983</v>
      </c>
      <c r="F445" s="150">
        <v>1913</v>
      </c>
      <c r="G445" s="151">
        <v>2862</v>
      </c>
      <c r="H445" s="151">
        <v>2803</v>
      </c>
      <c r="I445" s="151">
        <v>2741</v>
      </c>
      <c r="J445" s="151">
        <v>1223</v>
      </c>
      <c r="K445" s="151">
        <v>1218</v>
      </c>
      <c r="L445" s="151">
        <v>1160</v>
      </c>
      <c r="M445" s="154">
        <v>0.987114715122697</v>
      </c>
      <c r="N445" s="153">
        <v>46501</v>
      </c>
      <c r="O445" s="172">
        <v>0.9</v>
      </c>
      <c r="P445" s="154">
        <v>0.984607745779543</v>
      </c>
      <c r="Q445" s="154">
        <v>0.979385045422781</v>
      </c>
      <c r="R445" s="154">
        <v>0.99591169255928</v>
      </c>
      <c r="S445" s="173">
        <v>0.00522270035676198</v>
      </c>
      <c r="T445" s="153">
        <v>47108</v>
      </c>
      <c r="U445" s="153">
        <v>45298</v>
      </c>
      <c r="V445" s="154">
        <v>0.961577651354335</v>
      </c>
      <c r="W445" s="154">
        <v>0.949851042701092</v>
      </c>
      <c r="X445" s="155">
        <v>0.957721872816212</v>
      </c>
      <c r="Y445" s="155">
        <v>0.948487326246934</v>
      </c>
      <c r="Z445" s="173">
        <v>-0.00787083011512013</v>
      </c>
      <c r="AA445" s="151">
        <v>13633</v>
      </c>
      <c r="AB445" s="151">
        <v>13088</v>
      </c>
      <c r="AC445" s="151">
        <v>14186</v>
      </c>
      <c r="AD445" s="151">
        <v>13627</v>
      </c>
      <c r="AE445" s="155">
        <v>0.960023472456539</v>
      </c>
      <c r="AF445" s="155">
        <v>0.960594952770337</v>
      </c>
      <c r="AG445" s="173">
        <v>-0.000571480313797612</v>
      </c>
    </row>
    <row r="446" spans="1:33">
      <c r="A446" s="175" t="s">
        <v>375</v>
      </c>
      <c r="B446" s="195" t="s">
        <v>1810</v>
      </c>
      <c r="C446" s="195" t="s">
        <v>440</v>
      </c>
      <c r="D446" s="150">
        <v>3981</v>
      </c>
      <c r="E446" s="150">
        <v>3898</v>
      </c>
      <c r="F446" s="150">
        <v>3876</v>
      </c>
      <c r="G446" s="151">
        <v>4065</v>
      </c>
      <c r="H446" s="151">
        <v>3978</v>
      </c>
      <c r="I446" s="151">
        <v>3938</v>
      </c>
      <c r="J446" s="151">
        <v>2465</v>
      </c>
      <c r="K446" s="151">
        <v>2418</v>
      </c>
      <c r="L446" s="151">
        <v>2413</v>
      </c>
      <c r="M446" s="154">
        <v>0.972867048537835</v>
      </c>
      <c r="N446" s="153">
        <v>67767</v>
      </c>
      <c r="O446" s="172">
        <v>0.9</v>
      </c>
      <c r="P446" s="154">
        <v>0.979150967093695</v>
      </c>
      <c r="Q446" s="154">
        <v>0.97859778597786</v>
      </c>
      <c r="R446" s="154">
        <v>0.980933062880325</v>
      </c>
      <c r="S446" s="173">
        <v>0.000553181115835355</v>
      </c>
      <c r="T446" s="153">
        <v>69657</v>
      </c>
      <c r="U446" s="153">
        <v>66840</v>
      </c>
      <c r="V446" s="154">
        <v>0.959558981868297</v>
      </c>
      <c r="W446" s="154">
        <v>0.973624717407687</v>
      </c>
      <c r="X446" s="155">
        <v>0.968757687576876</v>
      </c>
      <c r="Y446" s="155">
        <v>0.978904665314402</v>
      </c>
      <c r="Z446" s="173">
        <v>0.00486702983081078</v>
      </c>
      <c r="AA446" s="151">
        <v>22643</v>
      </c>
      <c r="AB446" s="151">
        <v>21886</v>
      </c>
      <c r="AC446" s="151">
        <v>22208</v>
      </c>
      <c r="AD446" s="151">
        <v>21314</v>
      </c>
      <c r="AE446" s="155">
        <v>0.966568034271077</v>
      </c>
      <c r="AF446" s="155">
        <v>0.959744236311239</v>
      </c>
      <c r="AG446" s="173">
        <v>0.00682379795983801</v>
      </c>
    </row>
    <row r="447" spans="1:33">
      <c r="A447" s="175" t="s">
        <v>375</v>
      </c>
      <c r="B447" s="195" t="s">
        <v>1810</v>
      </c>
      <c r="C447" s="195" t="s">
        <v>441</v>
      </c>
      <c r="D447" s="150">
        <v>2036</v>
      </c>
      <c r="E447" s="150">
        <v>1738</v>
      </c>
      <c r="F447" s="150">
        <v>1810</v>
      </c>
      <c r="G447" s="151">
        <v>2472</v>
      </c>
      <c r="H447" s="151">
        <v>2450</v>
      </c>
      <c r="I447" s="151">
        <v>2328</v>
      </c>
      <c r="J447" s="151">
        <v>1502</v>
      </c>
      <c r="K447" s="151">
        <v>1471</v>
      </c>
      <c r="L447" s="151">
        <v>1400</v>
      </c>
      <c r="M447" s="154">
        <v>0.956422066148428</v>
      </c>
      <c r="N447" s="153">
        <v>45892</v>
      </c>
      <c r="O447" s="172">
        <v>0.9</v>
      </c>
      <c r="P447" s="154">
        <v>0.853634577603143</v>
      </c>
      <c r="Q447" s="154">
        <v>0.991100323624595</v>
      </c>
      <c r="R447" s="154">
        <v>0.979360852197071</v>
      </c>
      <c r="S447" s="173">
        <v>-0.137465746021452</v>
      </c>
      <c r="T447" s="153">
        <v>47983</v>
      </c>
      <c r="U447" s="153">
        <v>43695</v>
      </c>
      <c r="V447" s="154">
        <v>0.910635016568368</v>
      </c>
      <c r="W447" s="154">
        <v>0.888998035363458</v>
      </c>
      <c r="X447" s="155">
        <v>0.941747572815534</v>
      </c>
      <c r="Y447" s="155">
        <v>0.932090545938748</v>
      </c>
      <c r="Z447" s="173">
        <v>-0.0527495374520762</v>
      </c>
      <c r="AA447" s="151">
        <v>14023</v>
      </c>
      <c r="AB447" s="151">
        <v>12933</v>
      </c>
      <c r="AC447" s="151">
        <v>15483</v>
      </c>
      <c r="AD447" s="151">
        <v>14210</v>
      </c>
      <c r="AE447" s="155">
        <v>0.922270555515938</v>
      </c>
      <c r="AF447" s="155">
        <v>0.917780791836207</v>
      </c>
      <c r="AG447" s="173">
        <v>0.00448976367973064</v>
      </c>
    </row>
    <row r="448" spans="1:33">
      <c r="A448" s="175" t="s">
        <v>375</v>
      </c>
      <c r="B448" s="195" t="s">
        <v>1810</v>
      </c>
      <c r="C448" s="195" t="s">
        <v>442</v>
      </c>
      <c r="D448" s="150">
        <v>3050</v>
      </c>
      <c r="E448" s="150">
        <v>2996</v>
      </c>
      <c r="F448" s="150">
        <v>2785</v>
      </c>
      <c r="G448" s="151">
        <v>3200</v>
      </c>
      <c r="H448" s="151">
        <v>3173</v>
      </c>
      <c r="I448" s="151">
        <v>2970</v>
      </c>
      <c r="J448" s="151">
        <v>2172</v>
      </c>
      <c r="K448" s="151">
        <v>2156</v>
      </c>
      <c r="L448" s="151">
        <v>2011</v>
      </c>
      <c r="M448" s="154">
        <v>0.980039549072963</v>
      </c>
      <c r="N448" s="153">
        <v>57986</v>
      </c>
      <c r="O448" s="172">
        <v>0.9</v>
      </c>
      <c r="P448" s="154">
        <v>0.982295081967213</v>
      </c>
      <c r="Q448" s="154">
        <v>0.9915625</v>
      </c>
      <c r="R448" s="154">
        <v>0.992633517495396</v>
      </c>
      <c r="S448" s="173">
        <v>-0.00926741803278686</v>
      </c>
      <c r="T448" s="153">
        <v>59167</v>
      </c>
      <c r="U448" s="153">
        <v>54075</v>
      </c>
      <c r="V448" s="154">
        <v>0.913938513022462</v>
      </c>
      <c r="W448" s="154">
        <v>0.913114754098361</v>
      </c>
      <c r="X448" s="155">
        <v>0.928125</v>
      </c>
      <c r="Y448" s="155">
        <v>0.925874769797422</v>
      </c>
      <c r="Z448" s="173">
        <v>-0.0150102459016394</v>
      </c>
      <c r="AA448" s="151">
        <v>18685</v>
      </c>
      <c r="AB448" s="151">
        <v>17145</v>
      </c>
      <c r="AC448" s="151">
        <v>19061</v>
      </c>
      <c r="AD448" s="151">
        <v>17483</v>
      </c>
      <c r="AE448" s="155">
        <v>0.917580947283918</v>
      </c>
      <c r="AF448" s="155">
        <v>0.917213157756676</v>
      </c>
      <c r="AG448" s="173">
        <v>0.000367789527241702</v>
      </c>
    </row>
    <row r="449" spans="1:33">
      <c r="A449" s="175" t="s">
        <v>375</v>
      </c>
      <c r="B449" s="195" t="s">
        <v>1810</v>
      </c>
      <c r="C449" s="195" t="s">
        <v>443</v>
      </c>
      <c r="D449" s="150">
        <v>5067</v>
      </c>
      <c r="E449" s="150">
        <v>4953</v>
      </c>
      <c r="F449" s="150">
        <v>4818</v>
      </c>
      <c r="G449" s="151">
        <v>5669</v>
      </c>
      <c r="H449" s="151">
        <v>5561</v>
      </c>
      <c r="I449" s="151">
        <v>5431</v>
      </c>
      <c r="J449" s="151">
        <v>3252</v>
      </c>
      <c r="K449" s="151">
        <v>3209</v>
      </c>
      <c r="L449" s="151">
        <v>3129</v>
      </c>
      <c r="M449" s="154">
        <v>0.981931510407005</v>
      </c>
      <c r="N449" s="153">
        <v>105864</v>
      </c>
      <c r="O449" s="172">
        <v>0.9</v>
      </c>
      <c r="P449" s="154">
        <v>0.977501480165779</v>
      </c>
      <c r="Q449" s="154">
        <v>0.980949020991357</v>
      </c>
      <c r="R449" s="154">
        <v>0.986777367773678</v>
      </c>
      <c r="S449" s="173">
        <v>-0.00344754082557797</v>
      </c>
      <c r="T449" s="153">
        <v>107812</v>
      </c>
      <c r="U449" s="153">
        <v>103250</v>
      </c>
      <c r="V449" s="154">
        <v>0.957685600860758</v>
      </c>
      <c r="W449" s="154">
        <v>0.950858496151569</v>
      </c>
      <c r="X449" s="155">
        <v>0.958017286999471</v>
      </c>
      <c r="Y449" s="155">
        <v>0.962177121771218</v>
      </c>
      <c r="Z449" s="173">
        <v>-0.00715879084790183</v>
      </c>
      <c r="AA449" s="151">
        <v>30883</v>
      </c>
      <c r="AB449" s="151">
        <v>29604</v>
      </c>
      <c r="AC449" s="151">
        <v>34209</v>
      </c>
      <c r="AD449" s="151">
        <v>32838</v>
      </c>
      <c r="AE449" s="155">
        <v>0.958585629634427</v>
      </c>
      <c r="AF449" s="155">
        <v>0.959922827326142</v>
      </c>
      <c r="AG449" s="173">
        <v>-0.00133719769171547</v>
      </c>
    </row>
    <row r="450" spans="1:33">
      <c r="A450" s="175" t="s">
        <v>375</v>
      </c>
      <c r="B450" s="195" t="s">
        <v>1810</v>
      </c>
      <c r="C450" s="195" t="s">
        <v>444</v>
      </c>
      <c r="D450" s="150">
        <v>3039</v>
      </c>
      <c r="E450" s="150">
        <v>3018</v>
      </c>
      <c r="F450" s="150">
        <v>2961</v>
      </c>
      <c r="G450" s="151">
        <v>4317</v>
      </c>
      <c r="H450" s="151">
        <v>4274</v>
      </c>
      <c r="I450" s="151">
        <v>4181</v>
      </c>
      <c r="J450" s="151">
        <v>2042</v>
      </c>
      <c r="K450" s="151">
        <v>2026</v>
      </c>
      <c r="L450" s="151">
        <v>1970</v>
      </c>
      <c r="M450" s="154">
        <v>0.993279683749824</v>
      </c>
      <c r="N450" s="153">
        <v>70354</v>
      </c>
      <c r="O450" s="172">
        <v>0.9</v>
      </c>
      <c r="P450" s="154">
        <v>0.993089832181639</v>
      </c>
      <c r="Q450" s="154">
        <v>0.990039379198517</v>
      </c>
      <c r="R450" s="154">
        <v>0.992164544564153</v>
      </c>
      <c r="S450" s="173">
        <v>0.00305045298312123</v>
      </c>
      <c r="T450" s="153">
        <v>70830</v>
      </c>
      <c r="U450" s="153">
        <v>68944</v>
      </c>
      <c r="V450" s="154">
        <v>0.973372864605393</v>
      </c>
      <c r="W450" s="154">
        <v>0.974333662388944</v>
      </c>
      <c r="X450" s="155">
        <v>0.968496641186009</v>
      </c>
      <c r="Y450" s="155">
        <v>0.964740450538688</v>
      </c>
      <c r="Z450" s="173">
        <v>0.00583702120293494</v>
      </c>
      <c r="AA450" s="151">
        <v>20295</v>
      </c>
      <c r="AB450" s="151">
        <v>19736</v>
      </c>
      <c r="AC450" s="151">
        <v>21014</v>
      </c>
      <c r="AD450" s="151">
        <v>20490</v>
      </c>
      <c r="AE450" s="155">
        <v>0.972456270017246</v>
      </c>
      <c r="AF450" s="155">
        <v>0.975064242885695</v>
      </c>
      <c r="AG450" s="173">
        <v>-0.0026079728684496</v>
      </c>
    </row>
    <row r="451" spans="1:33">
      <c r="A451" s="175" t="s">
        <v>375</v>
      </c>
      <c r="B451" s="195" t="s">
        <v>1810</v>
      </c>
      <c r="C451" s="195" t="s">
        <v>445</v>
      </c>
      <c r="D451" s="150">
        <v>7085</v>
      </c>
      <c r="E451" s="150">
        <v>6997</v>
      </c>
      <c r="F451" s="150">
        <v>6858</v>
      </c>
      <c r="G451" s="151">
        <v>7018</v>
      </c>
      <c r="H451" s="151">
        <v>6750</v>
      </c>
      <c r="I451" s="151">
        <v>6769</v>
      </c>
      <c r="J451" s="151">
        <v>5282</v>
      </c>
      <c r="K451" s="151">
        <v>5192</v>
      </c>
      <c r="L451" s="151">
        <v>5150</v>
      </c>
      <c r="M451" s="154">
        <v>0.961262349847182</v>
      </c>
      <c r="N451" s="153">
        <v>108192</v>
      </c>
      <c r="O451" s="172">
        <v>0.9</v>
      </c>
      <c r="P451" s="154">
        <v>0.98757939308398</v>
      </c>
      <c r="Q451" s="154">
        <v>0.961812482188658</v>
      </c>
      <c r="R451" s="154">
        <v>0.982960999621356</v>
      </c>
      <c r="S451" s="173">
        <v>0.0257669108953225</v>
      </c>
      <c r="T451" s="153">
        <v>112552</v>
      </c>
      <c r="U451" s="153">
        <v>107688</v>
      </c>
      <c r="V451" s="154">
        <v>0.95678441964603</v>
      </c>
      <c r="W451" s="154">
        <v>0.967960479887085</v>
      </c>
      <c r="X451" s="155">
        <v>0.964519806212596</v>
      </c>
      <c r="Y451" s="155">
        <v>0.975009466111321</v>
      </c>
      <c r="Z451" s="173">
        <v>0.0034406736744893</v>
      </c>
      <c r="AA451" s="151">
        <v>41362</v>
      </c>
      <c r="AB451" s="151">
        <v>40055</v>
      </c>
      <c r="AC451" s="151">
        <v>36709</v>
      </c>
      <c r="AD451" s="151">
        <v>35368</v>
      </c>
      <c r="AE451" s="155">
        <v>0.9684009477298</v>
      </c>
      <c r="AF451" s="155">
        <v>0.963469448908987</v>
      </c>
      <c r="AG451" s="173">
        <v>0.00493149882081345</v>
      </c>
    </row>
    <row r="452" spans="1:33">
      <c r="A452" s="175" t="s">
        <v>375</v>
      </c>
      <c r="B452" s="195" t="s">
        <v>1810</v>
      </c>
      <c r="C452" s="195" t="s">
        <v>446</v>
      </c>
      <c r="D452" s="150">
        <v>2584</v>
      </c>
      <c r="E452" s="150">
        <v>2502</v>
      </c>
      <c r="F452" s="150">
        <v>2267</v>
      </c>
      <c r="G452" s="151">
        <v>3266</v>
      </c>
      <c r="H452" s="151">
        <v>3205</v>
      </c>
      <c r="I452" s="151">
        <v>2986</v>
      </c>
      <c r="J452" s="151">
        <v>1860</v>
      </c>
      <c r="K452" s="151">
        <v>1824</v>
      </c>
      <c r="L452" s="151">
        <v>1733</v>
      </c>
      <c r="M452" s="154">
        <v>0.949549099668067</v>
      </c>
      <c r="N452" s="153">
        <v>64651</v>
      </c>
      <c r="O452" s="172">
        <v>0.9</v>
      </c>
      <c r="P452" s="154">
        <v>0.968266253869969</v>
      </c>
      <c r="Q452" s="154">
        <v>0.981322718922229</v>
      </c>
      <c r="R452" s="154">
        <v>0.980645161290323</v>
      </c>
      <c r="S452" s="173">
        <v>-0.01305646505226</v>
      </c>
      <c r="T452" s="153">
        <v>68086</v>
      </c>
      <c r="U452" s="153">
        <v>59940</v>
      </c>
      <c r="V452" s="154">
        <v>0.880357195311812</v>
      </c>
      <c r="W452" s="154">
        <v>0.877321981424149</v>
      </c>
      <c r="X452" s="155">
        <v>0.914268218003674</v>
      </c>
      <c r="Y452" s="155">
        <v>0.931720430107527</v>
      </c>
      <c r="Z452" s="173">
        <v>-0.0369462365795256</v>
      </c>
      <c r="AA452" s="151">
        <v>18797</v>
      </c>
      <c r="AB452" s="151">
        <v>16954</v>
      </c>
      <c r="AC452" s="151">
        <v>21486</v>
      </c>
      <c r="AD452" s="151">
        <v>18617</v>
      </c>
      <c r="AE452" s="155">
        <v>0.901952439219024</v>
      </c>
      <c r="AF452" s="155">
        <v>0.866471190542679</v>
      </c>
      <c r="AG452" s="173">
        <v>0.0354812486763454</v>
      </c>
    </row>
    <row r="453" spans="1:33">
      <c r="A453" s="175" t="s">
        <v>375</v>
      </c>
      <c r="B453" s="195" t="s">
        <v>1810</v>
      </c>
      <c r="C453" s="195" t="s">
        <v>447</v>
      </c>
      <c r="D453" s="150">
        <v>2153</v>
      </c>
      <c r="E453" s="150">
        <v>2130</v>
      </c>
      <c r="F453" s="150">
        <v>2093</v>
      </c>
      <c r="G453" s="151">
        <v>2669</v>
      </c>
      <c r="H453" s="151">
        <v>2634</v>
      </c>
      <c r="I453" s="151">
        <v>2598</v>
      </c>
      <c r="J453" s="151">
        <v>1253</v>
      </c>
      <c r="K453" s="151">
        <v>1230</v>
      </c>
      <c r="L453" s="151">
        <v>1224</v>
      </c>
      <c r="M453" s="154">
        <v>0.990189475574713</v>
      </c>
      <c r="N453" s="153">
        <v>44107</v>
      </c>
      <c r="O453" s="172">
        <v>0.9</v>
      </c>
      <c r="P453" s="154">
        <v>0.989317231769624</v>
      </c>
      <c r="Q453" s="154">
        <v>0.986886474334957</v>
      </c>
      <c r="R453" s="154">
        <v>0.981644054269753</v>
      </c>
      <c r="S453" s="173">
        <v>0.00243075743466692</v>
      </c>
      <c r="T453" s="153">
        <v>44544</v>
      </c>
      <c r="U453" s="153">
        <v>43309</v>
      </c>
      <c r="V453" s="154">
        <v>0.972274604885057</v>
      </c>
      <c r="W453" s="154">
        <v>0.972131908964236</v>
      </c>
      <c r="X453" s="155">
        <v>0.973398276508055</v>
      </c>
      <c r="Y453" s="155">
        <v>0.976855546687949</v>
      </c>
      <c r="Z453" s="173">
        <v>-0.00126636754381948</v>
      </c>
      <c r="AA453" s="151">
        <v>13001</v>
      </c>
      <c r="AB453" s="151">
        <v>12632</v>
      </c>
      <c r="AC453" s="151">
        <v>13149</v>
      </c>
      <c r="AD453" s="151">
        <v>12814</v>
      </c>
      <c r="AE453" s="155">
        <v>0.971617567879394</v>
      </c>
      <c r="AF453" s="155">
        <v>0.974522777397521</v>
      </c>
      <c r="AG453" s="173">
        <v>-0.00290520951812678</v>
      </c>
    </row>
    <row r="454" spans="1:33">
      <c r="A454" s="175" t="s">
        <v>375</v>
      </c>
      <c r="B454" s="195" t="s">
        <v>1810</v>
      </c>
      <c r="C454" s="195" t="s">
        <v>448</v>
      </c>
      <c r="D454" s="150">
        <v>2217</v>
      </c>
      <c r="E454" s="150">
        <v>2202</v>
      </c>
      <c r="F454" s="150">
        <v>2155</v>
      </c>
      <c r="G454" s="151">
        <v>2748</v>
      </c>
      <c r="H454" s="151">
        <v>2727</v>
      </c>
      <c r="I454" s="151">
        <v>2683</v>
      </c>
      <c r="J454" s="151">
        <v>1316</v>
      </c>
      <c r="K454" s="151">
        <v>1299</v>
      </c>
      <c r="L454" s="151">
        <v>1284</v>
      </c>
      <c r="M454" s="154">
        <v>0.992731946198675</v>
      </c>
      <c r="N454" s="153">
        <v>44801</v>
      </c>
      <c r="O454" s="172">
        <v>0.9</v>
      </c>
      <c r="P454" s="154">
        <v>0.993234100135318</v>
      </c>
      <c r="Q454" s="154">
        <v>0.99235807860262</v>
      </c>
      <c r="R454" s="154">
        <v>0.987082066869301</v>
      </c>
      <c r="S454" s="173">
        <v>0.000876021532697946</v>
      </c>
      <c r="T454" s="153">
        <v>45129</v>
      </c>
      <c r="U454" s="153">
        <v>43984</v>
      </c>
      <c r="V454" s="154">
        <v>0.974628287797204</v>
      </c>
      <c r="W454" s="154">
        <v>0.972034280559314</v>
      </c>
      <c r="X454" s="155">
        <v>0.976346433770015</v>
      </c>
      <c r="Y454" s="155">
        <v>0.975683890577508</v>
      </c>
      <c r="Z454" s="173">
        <v>-0.00431215321070011</v>
      </c>
      <c r="AA454" s="151">
        <v>13720</v>
      </c>
      <c r="AB454" s="151">
        <v>13375</v>
      </c>
      <c r="AC454" s="151">
        <v>13749</v>
      </c>
      <c r="AD454" s="151">
        <v>13434</v>
      </c>
      <c r="AE454" s="155">
        <v>0.974854227405248</v>
      </c>
      <c r="AF454" s="155">
        <v>0.977089242854026</v>
      </c>
      <c r="AG454" s="173">
        <v>-0.00223501544877791</v>
      </c>
    </row>
    <row r="455" spans="1:33">
      <c r="A455" s="175" t="s">
        <v>375</v>
      </c>
      <c r="B455" s="195" t="s">
        <v>1810</v>
      </c>
      <c r="C455" s="195" t="s">
        <v>449</v>
      </c>
      <c r="D455" s="150">
        <v>2556</v>
      </c>
      <c r="E455" s="150">
        <v>2497</v>
      </c>
      <c r="F455" s="150">
        <v>2331</v>
      </c>
      <c r="G455" s="151">
        <v>2821</v>
      </c>
      <c r="H455" s="151">
        <v>2738</v>
      </c>
      <c r="I455" s="151">
        <v>2611</v>
      </c>
      <c r="J455" s="151">
        <v>1909</v>
      </c>
      <c r="K455" s="151">
        <v>1812</v>
      </c>
      <c r="L455" s="151">
        <v>1777</v>
      </c>
      <c r="M455" s="154">
        <v>0.948052774478194</v>
      </c>
      <c r="N455" s="153">
        <v>44695</v>
      </c>
      <c r="O455" s="172">
        <v>0.9</v>
      </c>
      <c r="P455" s="154">
        <v>0.976917057902973</v>
      </c>
      <c r="Q455" s="154">
        <v>0.970577809287487</v>
      </c>
      <c r="R455" s="154">
        <v>0.949188056574123</v>
      </c>
      <c r="S455" s="173">
        <v>0.00633924861548674</v>
      </c>
      <c r="T455" s="153">
        <v>47144</v>
      </c>
      <c r="U455" s="153">
        <v>42934</v>
      </c>
      <c r="V455" s="154">
        <v>0.910699134566435</v>
      </c>
      <c r="W455" s="154">
        <v>0.911971830985915</v>
      </c>
      <c r="X455" s="155">
        <v>0.925558312655087</v>
      </c>
      <c r="Y455" s="155">
        <v>0.930853850183342</v>
      </c>
      <c r="Z455" s="173">
        <v>-0.0135864816691713</v>
      </c>
      <c r="AA455" s="151">
        <v>15561</v>
      </c>
      <c r="AB455" s="151">
        <v>14235</v>
      </c>
      <c r="AC455" s="151">
        <v>14749</v>
      </c>
      <c r="AD455" s="151">
        <v>13335</v>
      </c>
      <c r="AE455" s="155">
        <v>0.914786967418546</v>
      </c>
      <c r="AF455" s="155">
        <v>0.904129093497864</v>
      </c>
      <c r="AG455" s="173">
        <v>0.0106578739206821</v>
      </c>
    </row>
    <row r="456" spans="1:33">
      <c r="A456" s="175" t="s">
        <v>375</v>
      </c>
      <c r="B456" s="195" t="s">
        <v>1810</v>
      </c>
      <c r="C456" s="195" t="s">
        <v>450</v>
      </c>
      <c r="D456" s="150">
        <v>2416</v>
      </c>
      <c r="E456" s="150">
        <v>2336</v>
      </c>
      <c r="F456" s="150">
        <v>2245</v>
      </c>
      <c r="G456" s="151">
        <v>2528</v>
      </c>
      <c r="H456" s="151">
        <v>2395</v>
      </c>
      <c r="I456" s="151">
        <v>2335</v>
      </c>
      <c r="J456" s="151">
        <v>1573</v>
      </c>
      <c r="K456" s="151">
        <v>1527</v>
      </c>
      <c r="L456" s="151">
        <v>1465</v>
      </c>
      <c r="M456" s="154">
        <v>0.961353950050444</v>
      </c>
      <c r="N456" s="153">
        <v>46692</v>
      </c>
      <c r="O456" s="172">
        <v>0.9</v>
      </c>
      <c r="P456" s="154">
        <v>0.966887417218543</v>
      </c>
      <c r="Q456" s="154">
        <v>0.947389240506329</v>
      </c>
      <c r="R456" s="154">
        <v>0.970756516211062</v>
      </c>
      <c r="S456" s="173">
        <v>0.019498176712214</v>
      </c>
      <c r="T456" s="153">
        <v>48569</v>
      </c>
      <c r="U456" s="153">
        <v>44464</v>
      </c>
      <c r="V456" s="154">
        <v>0.915481068171056</v>
      </c>
      <c r="W456" s="154">
        <v>0.929221854304636</v>
      </c>
      <c r="X456" s="155">
        <v>0.923655063291139</v>
      </c>
      <c r="Y456" s="155">
        <v>0.93134138588684</v>
      </c>
      <c r="Z456" s="173">
        <v>0.00556679101349655</v>
      </c>
      <c r="AA456" s="151">
        <v>14744</v>
      </c>
      <c r="AB456" s="151">
        <v>13616</v>
      </c>
      <c r="AC456" s="151">
        <v>15863</v>
      </c>
      <c r="AD456" s="151">
        <v>14389</v>
      </c>
      <c r="AE456" s="155">
        <v>0.923494302767227</v>
      </c>
      <c r="AF456" s="155">
        <v>0.907079367080628</v>
      </c>
      <c r="AG456" s="173">
        <v>0.0164149356865995</v>
      </c>
    </row>
    <row r="457" spans="1:33">
      <c r="A457" s="175" t="s">
        <v>375</v>
      </c>
      <c r="B457" s="195" t="s">
        <v>1810</v>
      </c>
      <c r="C457" s="195" t="s">
        <v>451</v>
      </c>
      <c r="D457" s="150">
        <v>2065</v>
      </c>
      <c r="E457" s="150">
        <v>2036</v>
      </c>
      <c r="F457" s="150">
        <v>1974</v>
      </c>
      <c r="G457" s="151">
        <v>2148</v>
      </c>
      <c r="H457" s="151">
        <v>2102</v>
      </c>
      <c r="I457" s="151">
        <v>2003</v>
      </c>
      <c r="J457" s="151">
        <v>1320</v>
      </c>
      <c r="K457" s="151">
        <v>1302</v>
      </c>
      <c r="L457" s="151">
        <v>1276</v>
      </c>
      <c r="M457" s="154">
        <v>0.990954773869347</v>
      </c>
      <c r="N457" s="153">
        <v>41412</v>
      </c>
      <c r="O457" s="172">
        <v>0.9</v>
      </c>
      <c r="P457" s="154">
        <v>0.985956416464891</v>
      </c>
      <c r="Q457" s="154">
        <v>0.978584729981378</v>
      </c>
      <c r="R457" s="154">
        <v>0.986363636363636</v>
      </c>
      <c r="S457" s="173">
        <v>0.00737168648351305</v>
      </c>
      <c r="T457" s="153">
        <v>41790</v>
      </c>
      <c r="U457" s="153">
        <v>39852</v>
      </c>
      <c r="V457" s="154">
        <v>0.953625269203159</v>
      </c>
      <c r="W457" s="154">
        <v>0.955932203389831</v>
      </c>
      <c r="X457" s="155">
        <v>0.932495344506518</v>
      </c>
      <c r="Y457" s="155">
        <v>0.966666666666667</v>
      </c>
      <c r="Z457" s="173">
        <v>0.0234368588833128</v>
      </c>
      <c r="AA457" s="151">
        <v>12502</v>
      </c>
      <c r="AB457" s="151">
        <v>11941</v>
      </c>
      <c r="AC457" s="151">
        <v>13578</v>
      </c>
      <c r="AD457" s="151">
        <v>12944</v>
      </c>
      <c r="AE457" s="155">
        <v>0.955127179651256</v>
      </c>
      <c r="AF457" s="155">
        <v>0.953306819855649</v>
      </c>
      <c r="AG457" s="173">
        <v>0.00182035979560702</v>
      </c>
    </row>
    <row r="458" spans="1:33">
      <c r="A458" s="175" t="s">
        <v>375</v>
      </c>
      <c r="B458" s="195" t="s">
        <v>1811</v>
      </c>
      <c r="C458" s="195" t="s">
        <v>452</v>
      </c>
      <c r="D458" s="150">
        <v>1111</v>
      </c>
      <c r="E458" s="150">
        <v>1095</v>
      </c>
      <c r="F458" s="150">
        <v>1020</v>
      </c>
      <c r="G458" s="151">
        <v>1651</v>
      </c>
      <c r="H458" s="151">
        <v>1637</v>
      </c>
      <c r="I458" s="151">
        <v>1515</v>
      </c>
      <c r="J458" s="151">
        <v>620</v>
      </c>
      <c r="K458" s="151">
        <v>608</v>
      </c>
      <c r="L458" s="151">
        <v>566</v>
      </c>
      <c r="M458" s="154">
        <v>0.982805230730542</v>
      </c>
      <c r="N458" s="153">
        <v>31265</v>
      </c>
      <c r="O458" s="172">
        <v>0.9</v>
      </c>
      <c r="P458" s="154">
        <v>0.985598559855986</v>
      </c>
      <c r="Q458" s="154">
        <v>0.991520290732889</v>
      </c>
      <c r="R458" s="154">
        <v>0.980645161290323</v>
      </c>
      <c r="S458" s="173">
        <v>-0.00592173087690362</v>
      </c>
      <c r="T458" s="153">
        <v>31812</v>
      </c>
      <c r="U458" s="153">
        <v>28807</v>
      </c>
      <c r="V458" s="154">
        <v>0.905538790393562</v>
      </c>
      <c r="W458" s="154">
        <v>0.918091809180918</v>
      </c>
      <c r="X458" s="155">
        <v>0.917625681405209</v>
      </c>
      <c r="Y458" s="155">
        <v>0.912903225806452</v>
      </c>
      <c r="Z458" s="173">
        <v>0.000466127775709091</v>
      </c>
      <c r="AA458" s="151">
        <v>7860</v>
      </c>
      <c r="AB458" s="151">
        <v>7186</v>
      </c>
      <c r="AC458" s="151">
        <v>9178</v>
      </c>
      <c r="AD458" s="151">
        <v>8328</v>
      </c>
      <c r="AE458" s="155">
        <v>0.914249363867685</v>
      </c>
      <c r="AF458" s="155">
        <v>0.907387230333406</v>
      </c>
      <c r="AG458" s="173">
        <v>0.00686213353427856</v>
      </c>
    </row>
    <row r="459" spans="1:33">
      <c r="A459" s="175" t="s">
        <v>375</v>
      </c>
      <c r="B459" s="195" t="s">
        <v>1811</v>
      </c>
      <c r="C459" s="195" t="s">
        <v>453</v>
      </c>
      <c r="D459" s="150">
        <v>3135</v>
      </c>
      <c r="E459" s="150">
        <v>3084</v>
      </c>
      <c r="F459" s="150">
        <v>2874</v>
      </c>
      <c r="G459" s="151">
        <v>4210</v>
      </c>
      <c r="H459" s="151">
        <v>4172</v>
      </c>
      <c r="I459" s="151">
        <v>3690</v>
      </c>
      <c r="J459" s="151">
        <v>1442</v>
      </c>
      <c r="K459" s="151">
        <v>1428</v>
      </c>
      <c r="L459" s="151">
        <v>1240</v>
      </c>
      <c r="M459" s="154">
        <v>0.982376122017077</v>
      </c>
      <c r="N459" s="153">
        <v>80769</v>
      </c>
      <c r="O459" s="172">
        <v>0.9</v>
      </c>
      <c r="P459" s="154">
        <v>0.983732057416268</v>
      </c>
      <c r="Q459" s="154">
        <v>0.990973871733967</v>
      </c>
      <c r="R459" s="154">
        <v>0.990291262135922</v>
      </c>
      <c r="S459" s="173">
        <v>-0.00724181431769888</v>
      </c>
      <c r="T459" s="153">
        <v>82218</v>
      </c>
      <c r="U459" s="153">
        <v>73100</v>
      </c>
      <c r="V459" s="154">
        <v>0.889099710525676</v>
      </c>
      <c r="W459" s="154">
        <v>0.916746411483254</v>
      </c>
      <c r="X459" s="155">
        <v>0.876484560570071</v>
      </c>
      <c r="Y459" s="155">
        <v>0.859916782246879</v>
      </c>
      <c r="Z459" s="173">
        <v>0.0402618509131824</v>
      </c>
      <c r="AA459" s="151">
        <v>20315</v>
      </c>
      <c r="AB459" s="151">
        <v>17988</v>
      </c>
      <c r="AC459" s="151">
        <v>24540</v>
      </c>
      <c r="AD459" s="151">
        <v>21621</v>
      </c>
      <c r="AE459" s="155">
        <v>0.885454097957174</v>
      </c>
      <c r="AF459" s="155">
        <v>0.881051344743276</v>
      </c>
      <c r="AG459" s="173">
        <v>0.00440275321389816</v>
      </c>
    </row>
    <row r="460" spans="1:33">
      <c r="A460" s="175" t="s">
        <v>375</v>
      </c>
      <c r="B460" s="195" t="s">
        <v>1811</v>
      </c>
      <c r="C460" s="195" t="s">
        <v>454</v>
      </c>
      <c r="D460" s="150">
        <v>4496</v>
      </c>
      <c r="E460" s="150">
        <v>4442</v>
      </c>
      <c r="F460" s="150">
        <v>3700</v>
      </c>
      <c r="G460" s="151">
        <v>6007</v>
      </c>
      <c r="H460" s="151">
        <v>5959</v>
      </c>
      <c r="I460" s="151">
        <v>4908</v>
      </c>
      <c r="J460" s="151">
        <v>2183</v>
      </c>
      <c r="K460" s="151">
        <v>2164</v>
      </c>
      <c r="L460" s="151">
        <v>1767</v>
      </c>
      <c r="M460" s="154">
        <v>0.988208463990463</v>
      </c>
      <c r="N460" s="153">
        <v>114396</v>
      </c>
      <c r="O460" s="172">
        <v>0.9</v>
      </c>
      <c r="P460" s="154">
        <v>0.987989323843416</v>
      </c>
      <c r="Q460" s="154">
        <v>0.992009322457133</v>
      </c>
      <c r="R460" s="154">
        <v>0.99129638112689</v>
      </c>
      <c r="S460" s="173">
        <v>-0.00401999861371694</v>
      </c>
      <c r="T460" s="153">
        <v>115761</v>
      </c>
      <c r="U460" s="153">
        <v>98594</v>
      </c>
      <c r="V460" s="154">
        <v>0.851703077893246</v>
      </c>
      <c r="W460" s="154">
        <v>0.822953736654804</v>
      </c>
      <c r="X460" s="155">
        <v>0.817046778758115</v>
      </c>
      <c r="Y460" s="155">
        <v>0.809436555199267</v>
      </c>
      <c r="Z460" s="173">
        <v>0.00590695789668882</v>
      </c>
      <c r="AA460" s="151">
        <v>31504</v>
      </c>
      <c r="AB460" s="151">
        <v>26913</v>
      </c>
      <c r="AC460" s="151">
        <v>34230</v>
      </c>
      <c r="AD460" s="151">
        <v>29236</v>
      </c>
      <c r="AE460" s="155">
        <v>0.854272473336719</v>
      </c>
      <c r="AF460" s="155">
        <v>0.854104586619924</v>
      </c>
      <c r="AG460" s="173">
        <v>0.000167886716795129</v>
      </c>
    </row>
    <row r="461" spans="1:33">
      <c r="A461" s="175" t="s">
        <v>375</v>
      </c>
      <c r="B461" s="195" t="s">
        <v>1811</v>
      </c>
      <c r="C461" s="195" t="s">
        <v>455</v>
      </c>
      <c r="D461" s="150">
        <v>1039</v>
      </c>
      <c r="E461" s="150">
        <v>1022</v>
      </c>
      <c r="F461" s="150">
        <v>923</v>
      </c>
      <c r="G461" s="151">
        <v>1562</v>
      </c>
      <c r="H461" s="151">
        <v>1480</v>
      </c>
      <c r="I461" s="151">
        <v>1405</v>
      </c>
      <c r="J461" s="151">
        <v>533</v>
      </c>
      <c r="K461" s="151">
        <v>518</v>
      </c>
      <c r="L461" s="151">
        <v>456</v>
      </c>
      <c r="M461" s="154">
        <v>0.975732531930879</v>
      </c>
      <c r="N461" s="153">
        <v>25974</v>
      </c>
      <c r="O461" s="172">
        <v>0.9</v>
      </c>
      <c r="P461" s="154">
        <v>0.983638113570741</v>
      </c>
      <c r="Q461" s="154">
        <v>0.947503201024328</v>
      </c>
      <c r="R461" s="154">
        <v>0.971857410881801</v>
      </c>
      <c r="S461" s="173">
        <v>0.0361349125464132</v>
      </c>
      <c r="T461" s="153">
        <v>26620</v>
      </c>
      <c r="U461" s="153">
        <v>24529</v>
      </c>
      <c r="V461" s="154">
        <v>0.92145003756574</v>
      </c>
      <c r="W461" s="154">
        <v>0.888354186717998</v>
      </c>
      <c r="X461" s="155">
        <v>0.899487836107554</v>
      </c>
      <c r="Y461" s="155">
        <v>0.855534709193246</v>
      </c>
      <c r="Z461" s="173">
        <v>-0.0111336493895564</v>
      </c>
      <c r="AA461" s="151">
        <v>6786</v>
      </c>
      <c r="AB461" s="151">
        <v>6120</v>
      </c>
      <c r="AC461" s="151">
        <v>8235</v>
      </c>
      <c r="AD461" s="151">
        <v>7576</v>
      </c>
      <c r="AE461" s="155">
        <v>0.901856763925729</v>
      </c>
      <c r="AF461" s="155">
        <v>0.919975713418336</v>
      </c>
      <c r="AG461" s="173">
        <v>-0.018118949492607</v>
      </c>
    </row>
    <row r="462" spans="1:33">
      <c r="A462" s="175" t="s">
        <v>375</v>
      </c>
      <c r="B462" s="195" t="s">
        <v>1811</v>
      </c>
      <c r="C462" s="195" t="s">
        <v>456</v>
      </c>
      <c r="D462" s="150">
        <v>1266</v>
      </c>
      <c r="E462" s="150">
        <v>1146</v>
      </c>
      <c r="F462" s="150">
        <v>1113</v>
      </c>
      <c r="G462" s="151">
        <v>1911</v>
      </c>
      <c r="H462" s="151">
        <v>1845</v>
      </c>
      <c r="I462" s="151">
        <v>1715</v>
      </c>
      <c r="J462" s="151">
        <v>776</v>
      </c>
      <c r="K462" s="151">
        <v>714</v>
      </c>
      <c r="L462" s="151">
        <v>680</v>
      </c>
      <c r="M462" s="154">
        <v>0.945591827670442</v>
      </c>
      <c r="N462" s="153">
        <v>34064</v>
      </c>
      <c r="O462" s="172">
        <v>0.9</v>
      </c>
      <c r="P462" s="154">
        <v>0.90521327014218</v>
      </c>
      <c r="Q462" s="154">
        <v>0.965463108320251</v>
      </c>
      <c r="R462" s="154">
        <v>0.920103092783505</v>
      </c>
      <c r="S462" s="173">
        <v>-0.0602498381780711</v>
      </c>
      <c r="T462" s="153">
        <v>36024</v>
      </c>
      <c r="U462" s="153">
        <v>32484</v>
      </c>
      <c r="V462" s="154">
        <v>0.901732178547635</v>
      </c>
      <c r="W462" s="154">
        <v>0.87914691943128</v>
      </c>
      <c r="X462" s="155">
        <v>0.897435897435897</v>
      </c>
      <c r="Y462" s="155">
        <v>0.876288659793814</v>
      </c>
      <c r="Z462" s="173">
        <v>-0.0182889780046178</v>
      </c>
      <c r="AA462" s="151">
        <v>8905</v>
      </c>
      <c r="AB462" s="151">
        <v>7948</v>
      </c>
      <c r="AC462" s="151">
        <v>10778</v>
      </c>
      <c r="AD462" s="151">
        <v>9719</v>
      </c>
      <c r="AE462" s="155">
        <v>0.892532285233015</v>
      </c>
      <c r="AF462" s="155">
        <v>0.901744293932084</v>
      </c>
      <c r="AG462" s="173">
        <v>-0.00921200869906869</v>
      </c>
    </row>
    <row r="463" spans="1:33">
      <c r="A463" s="175" t="s">
        <v>375</v>
      </c>
      <c r="B463" s="195" t="s">
        <v>1811</v>
      </c>
      <c r="C463" s="195" t="s">
        <v>457</v>
      </c>
      <c r="D463" s="150">
        <v>1984</v>
      </c>
      <c r="E463" s="150">
        <v>1978</v>
      </c>
      <c r="F463" s="150">
        <v>1792</v>
      </c>
      <c r="G463" s="151">
        <v>2548</v>
      </c>
      <c r="H463" s="151">
        <v>2527</v>
      </c>
      <c r="I463" s="151">
        <v>2339</v>
      </c>
      <c r="J463" s="151">
        <v>904</v>
      </c>
      <c r="K463" s="151">
        <v>901</v>
      </c>
      <c r="L463" s="151">
        <v>832</v>
      </c>
      <c r="M463" s="154">
        <v>0.987979393245564</v>
      </c>
      <c r="N463" s="153">
        <v>51780</v>
      </c>
      <c r="O463" s="172">
        <v>0.9</v>
      </c>
      <c r="P463" s="154">
        <v>0.996975806451613</v>
      </c>
      <c r="Q463" s="154">
        <v>0.991758241758242</v>
      </c>
      <c r="R463" s="154">
        <v>0.996681415929204</v>
      </c>
      <c r="S463" s="173">
        <v>0.00521756469337109</v>
      </c>
      <c r="T463" s="153">
        <v>52410</v>
      </c>
      <c r="U463" s="153">
        <v>48215</v>
      </c>
      <c r="V463" s="154">
        <v>0.919958023278</v>
      </c>
      <c r="W463" s="154">
        <v>0.903225806451613</v>
      </c>
      <c r="X463" s="155">
        <v>0.917974882260597</v>
      </c>
      <c r="Y463" s="155">
        <v>0.920353982300885</v>
      </c>
      <c r="Z463" s="173">
        <v>-0.0147490758089837</v>
      </c>
      <c r="AA463" s="151">
        <v>12908</v>
      </c>
      <c r="AB463" s="151">
        <v>11827</v>
      </c>
      <c r="AC463" s="151">
        <v>15753</v>
      </c>
      <c r="AD463" s="151">
        <v>14446</v>
      </c>
      <c r="AE463" s="155">
        <v>0.916253486210102</v>
      </c>
      <c r="AF463" s="155">
        <v>0.917031676506062</v>
      </c>
      <c r="AG463" s="173">
        <v>-0.000778190295960046</v>
      </c>
    </row>
    <row r="464" spans="1:33">
      <c r="A464" s="175" t="s">
        <v>375</v>
      </c>
      <c r="B464" s="195" t="s">
        <v>1811</v>
      </c>
      <c r="C464" s="195" t="s">
        <v>458</v>
      </c>
      <c r="D464" s="150">
        <v>4261</v>
      </c>
      <c r="E464" s="150">
        <v>4177</v>
      </c>
      <c r="F464" s="150">
        <v>3947</v>
      </c>
      <c r="G464" s="151">
        <v>5113</v>
      </c>
      <c r="H464" s="151">
        <v>4979</v>
      </c>
      <c r="I464" s="151">
        <v>4642</v>
      </c>
      <c r="J464" s="151">
        <v>1759</v>
      </c>
      <c r="K464" s="151">
        <v>1673</v>
      </c>
      <c r="L464" s="151">
        <v>1600</v>
      </c>
      <c r="M464" s="154">
        <v>0.971766418762051</v>
      </c>
      <c r="N464" s="153">
        <v>98782</v>
      </c>
      <c r="O464" s="172">
        <v>0.9</v>
      </c>
      <c r="P464" s="154">
        <v>0.980286317765783</v>
      </c>
      <c r="Q464" s="154">
        <v>0.973792294152161</v>
      </c>
      <c r="R464" s="154">
        <v>0.951108584422968</v>
      </c>
      <c r="S464" s="173">
        <v>0.0064940236136215</v>
      </c>
      <c r="T464" s="153">
        <v>101652</v>
      </c>
      <c r="U464" s="153">
        <v>93164</v>
      </c>
      <c r="V464" s="154">
        <v>0.916499429425884</v>
      </c>
      <c r="W464" s="154">
        <v>0.926308378314949</v>
      </c>
      <c r="X464" s="155">
        <v>0.90788186974379</v>
      </c>
      <c r="Y464" s="155">
        <v>0.909607731665719</v>
      </c>
      <c r="Z464" s="173">
        <v>0.0184265085711591</v>
      </c>
      <c r="AA464" s="151">
        <v>27178</v>
      </c>
      <c r="AB464" s="151">
        <v>25193</v>
      </c>
      <c r="AC464" s="151">
        <v>30693</v>
      </c>
      <c r="AD464" s="151">
        <v>27995</v>
      </c>
      <c r="AE464" s="155">
        <v>0.926962984767091</v>
      </c>
      <c r="AF464" s="155">
        <v>0.912097220864692</v>
      </c>
      <c r="AG464" s="173">
        <v>0.0148657639023988</v>
      </c>
    </row>
    <row r="465" spans="1:33">
      <c r="A465" s="175" t="s">
        <v>375</v>
      </c>
      <c r="B465" s="195" t="s">
        <v>1811</v>
      </c>
      <c r="C465" s="195" t="s">
        <v>459</v>
      </c>
      <c r="D465" s="150">
        <v>2607</v>
      </c>
      <c r="E465" s="150">
        <v>2565</v>
      </c>
      <c r="F465" s="150">
        <v>2326</v>
      </c>
      <c r="G465" s="151">
        <v>3729</v>
      </c>
      <c r="H465" s="151">
        <v>3518</v>
      </c>
      <c r="I465" s="151">
        <v>3120</v>
      </c>
      <c r="J465" s="151">
        <v>1447</v>
      </c>
      <c r="K465" s="151">
        <v>1426</v>
      </c>
      <c r="L465" s="151">
        <v>1311</v>
      </c>
      <c r="M465" s="154">
        <v>0.95244336800114</v>
      </c>
      <c r="N465" s="153">
        <v>66852</v>
      </c>
      <c r="O465" s="172">
        <v>0.9</v>
      </c>
      <c r="P465" s="154">
        <v>0.983889528193326</v>
      </c>
      <c r="Q465" s="154">
        <v>0.943416465540359</v>
      </c>
      <c r="R465" s="154">
        <v>0.985487214927436</v>
      </c>
      <c r="S465" s="173">
        <v>0.0404730626529664</v>
      </c>
      <c r="T465" s="153">
        <v>70190</v>
      </c>
      <c r="U465" s="153">
        <v>62020</v>
      </c>
      <c r="V465" s="154">
        <v>0.883601652657074</v>
      </c>
      <c r="W465" s="154">
        <v>0.892213271960107</v>
      </c>
      <c r="X465" s="155">
        <v>0.83668543845535</v>
      </c>
      <c r="Y465" s="155">
        <v>0.906012439530062</v>
      </c>
      <c r="Z465" s="173">
        <v>0.0555278335047574</v>
      </c>
      <c r="AA465" s="151">
        <v>17584</v>
      </c>
      <c r="AB465" s="151">
        <v>15307</v>
      </c>
      <c r="AC465" s="151">
        <v>20857</v>
      </c>
      <c r="AD465" s="151">
        <v>18434</v>
      </c>
      <c r="AE465" s="155">
        <v>0.870507279344859</v>
      </c>
      <c r="AF465" s="155">
        <v>0.883827971424462</v>
      </c>
      <c r="AG465" s="173">
        <v>-0.0133206920796028</v>
      </c>
    </row>
    <row r="466" spans="1:33">
      <c r="A466" s="175" t="s">
        <v>375</v>
      </c>
      <c r="B466" s="195" t="s">
        <v>1811</v>
      </c>
      <c r="C466" s="195" t="s">
        <v>460</v>
      </c>
      <c r="D466" s="150">
        <v>1428</v>
      </c>
      <c r="E466" s="150">
        <v>1396</v>
      </c>
      <c r="F466" s="150">
        <v>1191</v>
      </c>
      <c r="G466" s="151">
        <v>1878</v>
      </c>
      <c r="H466" s="151">
        <v>1847</v>
      </c>
      <c r="I466" s="151">
        <v>1553</v>
      </c>
      <c r="J466" s="151">
        <v>781</v>
      </c>
      <c r="K466" s="151">
        <v>769</v>
      </c>
      <c r="L466" s="151">
        <v>647</v>
      </c>
      <c r="M466" s="154">
        <v>0.961405514982977</v>
      </c>
      <c r="N466" s="153">
        <v>36992</v>
      </c>
      <c r="O466" s="172">
        <v>0.9</v>
      </c>
      <c r="P466" s="154">
        <v>0.977591036414566</v>
      </c>
      <c r="Q466" s="154">
        <v>0.983493077742279</v>
      </c>
      <c r="R466" s="154">
        <v>0.984635083226633</v>
      </c>
      <c r="S466" s="173">
        <v>-0.00590204132771321</v>
      </c>
      <c r="T466" s="153">
        <v>38477</v>
      </c>
      <c r="U466" s="153">
        <v>31951</v>
      </c>
      <c r="V466" s="154">
        <v>0.830392182342698</v>
      </c>
      <c r="W466" s="154">
        <v>0.834033613445378</v>
      </c>
      <c r="X466" s="155">
        <v>0.826943556975506</v>
      </c>
      <c r="Y466" s="155">
        <v>0.82842509603073</v>
      </c>
      <c r="Z466" s="173">
        <v>0.00709005646987237</v>
      </c>
      <c r="AA466" s="151">
        <v>9906</v>
      </c>
      <c r="AB466" s="151">
        <v>8296</v>
      </c>
      <c r="AC466" s="151">
        <v>11592</v>
      </c>
      <c r="AD466" s="151">
        <v>9556</v>
      </c>
      <c r="AE466" s="155">
        <v>0.837472239047042</v>
      </c>
      <c r="AF466" s="155">
        <v>0.824361628709455</v>
      </c>
      <c r="AG466" s="173">
        <v>0.0131106103375873</v>
      </c>
    </row>
    <row r="467" spans="1:33">
      <c r="A467" s="175" t="s">
        <v>375</v>
      </c>
      <c r="B467" s="195" t="s">
        <v>1811</v>
      </c>
      <c r="C467" s="195" t="s">
        <v>461</v>
      </c>
      <c r="D467" s="150">
        <v>1894</v>
      </c>
      <c r="E467" s="150">
        <v>1718</v>
      </c>
      <c r="F467" s="150">
        <v>1665</v>
      </c>
      <c r="G467" s="151">
        <v>2497</v>
      </c>
      <c r="H467" s="151">
        <v>2371</v>
      </c>
      <c r="I467" s="151">
        <v>2301</v>
      </c>
      <c r="J467" s="151">
        <v>1009</v>
      </c>
      <c r="K467" s="151">
        <v>948</v>
      </c>
      <c r="L467" s="151">
        <v>923</v>
      </c>
      <c r="M467" s="154">
        <v>0.952344729754734</v>
      </c>
      <c r="N467" s="153">
        <v>46323</v>
      </c>
      <c r="O467" s="172">
        <v>0.9</v>
      </c>
      <c r="P467" s="154">
        <v>0.907074973600845</v>
      </c>
      <c r="Q467" s="154">
        <v>0.949539447336804</v>
      </c>
      <c r="R467" s="154">
        <v>0.939544103072349</v>
      </c>
      <c r="S467" s="173">
        <v>-0.0424644737359594</v>
      </c>
      <c r="T467" s="153">
        <v>48641</v>
      </c>
      <c r="U467" s="153">
        <v>44472</v>
      </c>
      <c r="V467" s="154">
        <v>0.914290413437224</v>
      </c>
      <c r="W467" s="154">
        <v>0.87909186906019</v>
      </c>
      <c r="X467" s="155">
        <v>0.921505806968362</v>
      </c>
      <c r="Y467" s="155">
        <v>0.914767096134787</v>
      </c>
      <c r="Z467" s="173">
        <v>-0.0424139379081719</v>
      </c>
      <c r="AA467" s="151">
        <v>12273</v>
      </c>
      <c r="AB467" s="151">
        <v>10973</v>
      </c>
      <c r="AC467" s="151">
        <v>14444</v>
      </c>
      <c r="AD467" s="151">
        <v>13094</v>
      </c>
      <c r="AE467" s="155">
        <v>0.894076427931231</v>
      </c>
      <c r="AF467" s="155">
        <v>0.90653558571033</v>
      </c>
      <c r="AG467" s="173">
        <v>-0.0124591577790983</v>
      </c>
    </row>
    <row r="468" spans="1:33">
      <c r="A468" s="175" t="s">
        <v>375</v>
      </c>
      <c r="B468" s="195" t="s">
        <v>1811</v>
      </c>
      <c r="C468" s="195" t="s">
        <v>462</v>
      </c>
      <c r="D468" s="150">
        <v>1690</v>
      </c>
      <c r="E468" s="150">
        <v>1577</v>
      </c>
      <c r="F468" s="150">
        <v>1489</v>
      </c>
      <c r="G468" s="151">
        <v>2172</v>
      </c>
      <c r="H468" s="151">
        <v>2034</v>
      </c>
      <c r="I468" s="151">
        <v>1828</v>
      </c>
      <c r="J468" s="151">
        <v>879</v>
      </c>
      <c r="K468" s="151">
        <v>821</v>
      </c>
      <c r="L468" s="151">
        <v>735</v>
      </c>
      <c r="M468" s="154">
        <v>0.849119157511539</v>
      </c>
      <c r="N468" s="153">
        <v>39186</v>
      </c>
      <c r="O468" s="172">
        <v>0.9</v>
      </c>
      <c r="P468" s="154">
        <v>0.933136094674556</v>
      </c>
      <c r="Q468" s="154">
        <v>0.93646408839779</v>
      </c>
      <c r="R468" s="154">
        <v>0.934015927189989</v>
      </c>
      <c r="S468" s="173">
        <v>-0.00332799372323389</v>
      </c>
      <c r="T468" s="153">
        <v>46149</v>
      </c>
      <c r="U468" s="153">
        <v>36972</v>
      </c>
      <c r="V468" s="154">
        <v>0.801144120132614</v>
      </c>
      <c r="W468" s="154">
        <v>0.881065088757396</v>
      </c>
      <c r="X468" s="155">
        <v>0.841620626151013</v>
      </c>
      <c r="Y468" s="155">
        <v>0.83617747440273</v>
      </c>
      <c r="Z468" s="173">
        <v>0.0394444626063836</v>
      </c>
      <c r="AA468" s="151">
        <v>11121</v>
      </c>
      <c r="AB468" s="151">
        <v>9330</v>
      </c>
      <c r="AC468" s="151">
        <v>13738</v>
      </c>
      <c r="AD468" s="151">
        <v>11006</v>
      </c>
      <c r="AE468" s="155">
        <v>0.838953331534934</v>
      </c>
      <c r="AF468" s="155">
        <v>0.80113553646819</v>
      </c>
      <c r="AG468" s="173">
        <v>0.0378177950667434</v>
      </c>
    </row>
    <row r="469" spans="1:33">
      <c r="A469" s="175" t="s">
        <v>375</v>
      </c>
      <c r="B469" s="195" t="s">
        <v>1811</v>
      </c>
      <c r="C469" s="195" t="s">
        <v>463</v>
      </c>
      <c r="D469" s="150">
        <v>1925</v>
      </c>
      <c r="E469" s="150">
        <v>1769</v>
      </c>
      <c r="F469" s="150">
        <v>1606</v>
      </c>
      <c r="G469" s="151">
        <v>2464</v>
      </c>
      <c r="H469" s="151">
        <v>2072</v>
      </c>
      <c r="I469" s="151">
        <v>1941</v>
      </c>
      <c r="J469" s="151">
        <v>899</v>
      </c>
      <c r="K469" s="151">
        <v>712</v>
      </c>
      <c r="L469" s="151">
        <v>689</v>
      </c>
      <c r="M469" s="154">
        <v>0.870143442622951</v>
      </c>
      <c r="N469" s="153">
        <v>42463</v>
      </c>
      <c r="O469" s="172">
        <v>0.9</v>
      </c>
      <c r="P469" s="154">
        <v>0.918961038961039</v>
      </c>
      <c r="Q469" s="154">
        <v>0.840909090909091</v>
      </c>
      <c r="R469" s="154">
        <v>0.791991101223582</v>
      </c>
      <c r="S469" s="173">
        <v>0.078051948051948</v>
      </c>
      <c r="T469" s="153">
        <v>48800</v>
      </c>
      <c r="U469" s="153">
        <v>40764</v>
      </c>
      <c r="V469" s="154">
        <v>0.835327868852459</v>
      </c>
      <c r="W469" s="154">
        <v>0.834285714285714</v>
      </c>
      <c r="X469" s="155">
        <v>0.787743506493506</v>
      </c>
      <c r="Y469" s="155">
        <v>0.766407119021135</v>
      </c>
      <c r="Z469" s="173">
        <v>0.0465422077922079</v>
      </c>
      <c r="AA469" s="151">
        <v>12067</v>
      </c>
      <c r="AB469" s="151">
        <v>9677</v>
      </c>
      <c r="AC469" s="151">
        <v>14552</v>
      </c>
      <c r="AD469" s="151">
        <v>12280</v>
      </c>
      <c r="AE469" s="155">
        <v>0.801939172951023</v>
      </c>
      <c r="AF469" s="155">
        <v>0.843870258383727</v>
      </c>
      <c r="AG469" s="173">
        <v>-0.0419310854327039</v>
      </c>
    </row>
    <row r="470" spans="1:33">
      <c r="A470" s="175" t="s">
        <v>375</v>
      </c>
      <c r="B470" s="195" t="s">
        <v>1811</v>
      </c>
      <c r="C470" s="195" t="s">
        <v>464</v>
      </c>
      <c r="D470" s="150">
        <v>1782</v>
      </c>
      <c r="E470" s="150">
        <v>1745</v>
      </c>
      <c r="F470" s="150">
        <v>1572</v>
      </c>
      <c r="G470" s="151">
        <v>2533</v>
      </c>
      <c r="H470" s="151">
        <v>2501</v>
      </c>
      <c r="I470" s="151">
        <v>2282</v>
      </c>
      <c r="J470" s="151">
        <v>932</v>
      </c>
      <c r="K470" s="151">
        <v>913</v>
      </c>
      <c r="L470" s="151">
        <v>833</v>
      </c>
      <c r="M470" s="154">
        <v>0.981919931123547</v>
      </c>
      <c r="N470" s="153">
        <v>47901</v>
      </c>
      <c r="O470" s="172">
        <v>0.9</v>
      </c>
      <c r="P470" s="154">
        <v>0.979236812570146</v>
      </c>
      <c r="Q470" s="154">
        <v>0.987366758784051</v>
      </c>
      <c r="R470" s="154">
        <v>0.979613733905579</v>
      </c>
      <c r="S470" s="173">
        <v>-0.00812994621390462</v>
      </c>
      <c r="T470" s="153">
        <v>48783</v>
      </c>
      <c r="U470" s="153">
        <v>44372</v>
      </c>
      <c r="V470" s="154">
        <v>0.909579156673431</v>
      </c>
      <c r="W470" s="154">
        <v>0.882154882154882</v>
      </c>
      <c r="X470" s="155">
        <v>0.900908014212396</v>
      </c>
      <c r="Y470" s="155">
        <v>0.893776824034335</v>
      </c>
      <c r="Z470" s="173">
        <v>-0.0187531320575143</v>
      </c>
      <c r="AA470" s="151">
        <v>12221</v>
      </c>
      <c r="AB470" s="151">
        <v>10993</v>
      </c>
      <c r="AC470" s="151">
        <v>14160</v>
      </c>
      <c r="AD470" s="151">
        <v>12801</v>
      </c>
      <c r="AE470" s="155">
        <v>0.899517224449718</v>
      </c>
      <c r="AF470" s="155">
        <v>0.904025423728814</v>
      </c>
      <c r="AG470" s="173">
        <v>-0.00450819927909585</v>
      </c>
    </row>
    <row r="471" spans="1:33">
      <c r="A471" s="175" t="s">
        <v>375</v>
      </c>
      <c r="B471" s="195" t="s">
        <v>1811</v>
      </c>
      <c r="C471" s="195" t="s">
        <v>465</v>
      </c>
      <c r="D471" s="150">
        <v>1795</v>
      </c>
      <c r="E471" s="150">
        <v>1760</v>
      </c>
      <c r="F471" s="150">
        <v>1468</v>
      </c>
      <c r="G471" s="151">
        <v>2469</v>
      </c>
      <c r="H471" s="151">
        <v>2425</v>
      </c>
      <c r="I471" s="151">
        <v>2167</v>
      </c>
      <c r="J471" s="151">
        <v>1041</v>
      </c>
      <c r="K471" s="151">
        <v>1036</v>
      </c>
      <c r="L471" s="151">
        <v>844</v>
      </c>
      <c r="M471" s="154">
        <v>0.960393067285754</v>
      </c>
      <c r="N471" s="153">
        <v>47987</v>
      </c>
      <c r="O471" s="172">
        <v>0.9</v>
      </c>
      <c r="P471" s="154">
        <v>0.98050139275766</v>
      </c>
      <c r="Q471" s="154">
        <v>0.982179019846092</v>
      </c>
      <c r="R471" s="154">
        <v>0.995196926032661</v>
      </c>
      <c r="S471" s="173">
        <v>-0.00167762708843144</v>
      </c>
      <c r="T471" s="153">
        <v>49966</v>
      </c>
      <c r="U471" s="153">
        <v>42577</v>
      </c>
      <c r="V471" s="154">
        <v>0.85211944122003</v>
      </c>
      <c r="W471" s="154">
        <v>0.817827298050139</v>
      </c>
      <c r="X471" s="155">
        <v>0.877683272579992</v>
      </c>
      <c r="Y471" s="155">
        <v>0.81075888568684</v>
      </c>
      <c r="Z471" s="173">
        <v>-0.0598559745298526</v>
      </c>
      <c r="AA471" s="151">
        <v>12195</v>
      </c>
      <c r="AB471" s="151">
        <v>10408</v>
      </c>
      <c r="AC471" s="151">
        <v>14545</v>
      </c>
      <c r="AD471" s="151">
        <v>12313</v>
      </c>
      <c r="AE471" s="155">
        <v>0.853464534645346</v>
      </c>
      <c r="AF471" s="155">
        <v>0.846545204537642</v>
      </c>
      <c r="AG471" s="173">
        <v>0.00691933010770462</v>
      </c>
    </row>
    <row r="472" spans="1:33">
      <c r="A472" s="175" t="s">
        <v>375</v>
      </c>
      <c r="B472" s="195" t="s">
        <v>1811</v>
      </c>
      <c r="C472" s="195" t="s">
        <v>466</v>
      </c>
      <c r="D472" s="150">
        <v>1805</v>
      </c>
      <c r="E472" s="150">
        <v>1496</v>
      </c>
      <c r="F472" s="150">
        <v>1419</v>
      </c>
      <c r="G472" s="151">
        <v>2264</v>
      </c>
      <c r="H472" s="151">
        <v>2194</v>
      </c>
      <c r="I472" s="151">
        <v>1722</v>
      </c>
      <c r="J472" s="151">
        <v>949</v>
      </c>
      <c r="K472" s="151">
        <v>844</v>
      </c>
      <c r="L472" s="151">
        <v>817</v>
      </c>
      <c r="M472" s="154">
        <v>0.890651253444452</v>
      </c>
      <c r="N472" s="153">
        <v>39756</v>
      </c>
      <c r="O472" s="172">
        <v>0.9</v>
      </c>
      <c r="P472" s="154">
        <v>0.828808864265928</v>
      </c>
      <c r="Q472" s="154">
        <v>0.969081272084806</v>
      </c>
      <c r="R472" s="154">
        <v>0.889357218124341</v>
      </c>
      <c r="S472" s="173">
        <v>-0.140272407818878</v>
      </c>
      <c r="T472" s="153">
        <v>44637</v>
      </c>
      <c r="U472" s="153">
        <v>34788</v>
      </c>
      <c r="V472" s="154">
        <v>0.779353451172794</v>
      </c>
      <c r="W472" s="154">
        <v>0.786149584487535</v>
      </c>
      <c r="X472" s="155">
        <v>0.760600706713781</v>
      </c>
      <c r="Y472" s="155">
        <v>0.860906217070601</v>
      </c>
      <c r="Z472" s="173">
        <v>0.0255488777737537</v>
      </c>
      <c r="AA472" s="151">
        <v>11233</v>
      </c>
      <c r="AB472" s="151">
        <v>8514</v>
      </c>
      <c r="AC472" s="151">
        <v>13219</v>
      </c>
      <c r="AD472" s="151">
        <v>9974</v>
      </c>
      <c r="AE472" s="155">
        <v>0.757945339624321</v>
      </c>
      <c r="AF472" s="155">
        <v>0.754520009077842</v>
      </c>
      <c r="AG472" s="173">
        <v>0.00342533054647876</v>
      </c>
    </row>
    <row r="473" spans="1:33">
      <c r="A473" s="175" t="s">
        <v>375</v>
      </c>
      <c r="B473" s="195" t="s">
        <v>1811</v>
      </c>
      <c r="C473" s="195" t="s">
        <v>467</v>
      </c>
      <c r="D473" s="150">
        <v>3117</v>
      </c>
      <c r="E473" s="150">
        <v>3026</v>
      </c>
      <c r="F473" s="150">
        <v>2801</v>
      </c>
      <c r="G473" s="151">
        <v>4086</v>
      </c>
      <c r="H473" s="151">
        <v>3901</v>
      </c>
      <c r="I473" s="151">
        <v>3644</v>
      </c>
      <c r="J473" s="151">
        <v>1604</v>
      </c>
      <c r="K473" s="151">
        <v>1437</v>
      </c>
      <c r="L473" s="151">
        <v>1345</v>
      </c>
      <c r="M473" s="154">
        <v>0.951772795216741</v>
      </c>
      <c r="N473" s="153">
        <v>79592</v>
      </c>
      <c r="O473" s="172">
        <v>0.9</v>
      </c>
      <c r="P473" s="154">
        <v>0.970805261469362</v>
      </c>
      <c r="Q473" s="154">
        <v>0.954723445912873</v>
      </c>
      <c r="R473" s="154">
        <v>0.895885286783042</v>
      </c>
      <c r="S473" s="173">
        <v>0.0160818155564882</v>
      </c>
      <c r="T473" s="153">
        <v>83625</v>
      </c>
      <c r="U473" s="153">
        <v>75712</v>
      </c>
      <c r="V473" s="154">
        <v>0.905375186846039</v>
      </c>
      <c r="W473" s="154">
        <v>0.898620468399102</v>
      </c>
      <c r="X473" s="155">
        <v>0.891825746451297</v>
      </c>
      <c r="Y473" s="155">
        <v>0.838528678304239</v>
      </c>
      <c r="Z473" s="173">
        <v>0.00679472194780462</v>
      </c>
      <c r="AA473" s="151">
        <v>20753</v>
      </c>
      <c r="AB473" s="151">
        <v>18620</v>
      </c>
      <c r="AC473" s="151">
        <v>25305</v>
      </c>
      <c r="AD473" s="151">
        <v>22905</v>
      </c>
      <c r="AE473" s="155">
        <v>0.897219679082542</v>
      </c>
      <c r="AF473" s="155">
        <v>0.90515708358032</v>
      </c>
      <c r="AG473" s="173">
        <v>-0.0079374044977778</v>
      </c>
    </row>
    <row r="474" spans="1:33">
      <c r="A474" s="175" t="s">
        <v>375</v>
      </c>
      <c r="B474" s="195" t="s">
        <v>1811</v>
      </c>
      <c r="C474" s="195" t="s">
        <v>468</v>
      </c>
      <c r="D474" s="150">
        <v>1689</v>
      </c>
      <c r="E474" s="150">
        <v>1658</v>
      </c>
      <c r="F474" s="150">
        <v>1641</v>
      </c>
      <c r="G474" s="151">
        <v>1991</v>
      </c>
      <c r="H474" s="151">
        <v>1961</v>
      </c>
      <c r="I474" s="151">
        <v>1943</v>
      </c>
      <c r="J474" s="151">
        <v>657</v>
      </c>
      <c r="K474" s="151">
        <v>645</v>
      </c>
      <c r="L474" s="151">
        <v>632</v>
      </c>
      <c r="M474" s="154">
        <v>0.983479973736047</v>
      </c>
      <c r="N474" s="153">
        <v>37446</v>
      </c>
      <c r="O474" s="172">
        <v>0.9</v>
      </c>
      <c r="P474" s="154">
        <v>0.981645944345767</v>
      </c>
      <c r="Q474" s="154">
        <v>0.984932194876946</v>
      </c>
      <c r="R474" s="154">
        <v>0.981735159817352</v>
      </c>
      <c r="S474" s="173">
        <v>-0.00328625053117959</v>
      </c>
      <c r="T474" s="153">
        <v>38075</v>
      </c>
      <c r="U474" s="153">
        <v>36944</v>
      </c>
      <c r="V474" s="154">
        <v>0.970295469468155</v>
      </c>
      <c r="W474" s="154">
        <v>0.97158081705151</v>
      </c>
      <c r="X474" s="155">
        <v>0.975891511803114</v>
      </c>
      <c r="Y474" s="155">
        <v>0.961948249619482</v>
      </c>
      <c r="Z474" s="173">
        <v>-0.00431069475160428</v>
      </c>
      <c r="AA474" s="151">
        <v>10438</v>
      </c>
      <c r="AB474" s="151">
        <v>10166</v>
      </c>
      <c r="AC474" s="151">
        <v>11459</v>
      </c>
      <c r="AD474" s="151">
        <v>11147</v>
      </c>
      <c r="AE474" s="155">
        <v>0.973941368078176</v>
      </c>
      <c r="AF474" s="155">
        <v>0.972772493236757</v>
      </c>
      <c r="AG474" s="173">
        <v>0.0011688748414187</v>
      </c>
    </row>
    <row r="475" spans="1:33">
      <c r="A475" s="175" t="s">
        <v>375</v>
      </c>
      <c r="B475" s="195" t="s">
        <v>1811</v>
      </c>
      <c r="C475" s="195" t="s">
        <v>469</v>
      </c>
      <c r="D475" s="150">
        <v>1702</v>
      </c>
      <c r="E475" s="150">
        <v>1647</v>
      </c>
      <c r="F475" s="150">
        <v>1469</v>
      </c>
      <c r="G475" s="151">
        <v>2543</v>
      </c>
      <c r="H475" s="151">
        <v>2490</v>
      </c>
      <c r="I475" s="151">
        <v>2157</v>
      </c>
      <c r="J475" s="151">
        <v>934</v>
      </c>
      <c r="K475" s="151">
        <v>915</v>
      </c>
      <c r="L475" s="151">
        <v>813</v>
      </c>
      <c r="M475" s="154">
        <v>0.962127166673561</v>
      </c>
      <c r="N475" s="153">
        <v>46515</v>
      </c>
      <c r="O475" s="172">
        <v>0.9</v>
      </c>
      <c r="P475" s="154">
        <v>0.967685076380729</v>
      </c>
      <c r="Q475" s="154">
        <v>0.97915847424302</v>
      </c>
      <c r="R475" s="154">
        <v>0.9796573875803</v>
      </c>
      <c r="S475" s="173">
        <v>-0.0114733978622915</v>
      </c>
      <c r="T475" s="153">
        <v>48346</v>
      </c>
      <c r="U475" s="153">
        <v>41496</v>
      </c>
      <c r="V475" s="154">
        <v>0.858312993836098</v>
      </c>
      <c r="W475" s="154">
        <v>0.86310223266745</v>
      </c>
      <c r="X475" s="155">
        <v>0.84821077467558</v>
      </c>
      <c r="Y475" s="155">
        <v>0.870449678800857</v>
      </c>
      <c r="Z475" s="173">
        <v>0.01489145799187</v>
      </c>
      <c r="AA475" s="151">
        <v>12248</v>
      </c>
      <c r="AB475" s="151">
        <v>10361</v>
      </c>
      <c r="AC475" s="151">
        <v>14821</v>
      </c>
      <c r="AD475" s="151">
        <v>12642</v>
      </c>
      <c r="AE475" s="155">
        <v>0.845934030045722</v>
      </c>
      <c r="AF475" s="155">
        <v>0.85297888131705</v>
      </c>
      <c r="AG475" s="173">
        <v>-0.00704485127132837</v>
      </c>
    </row>
    <row r="476" spans="1:33">
      <c r="A476" s="175" t="s">
        <v>375</v>
      </c>
      <c r="B476" s="195" t="s">
        <v>1811</v>
      </c>
      <c r="C476" s="195" t="s">
        <v>470</v>
      </c>
      <c r="D476" s="150">
        <v>1841</v>
      </c>
      <c r="E476" s="150">
        <v>1769</v>
      </c>
      <c r="F476" s="150">
        <v>1678</v>
      </c>
      <c r="G476" s="151">
        <v>2509</v>
      </c>
      <c r="H476" s="151">
        <v>2445</v>
      </c>
      <c r="I476" s="151">
        <v>2281</v>
      </c>
      <c r="J476" s="151">
        <v>985</v>
      </c>
      <c r="K476" s="151">
        <v>934</v>
      </c>
      <c r="L476" s="151">
        <v>884</v>
      </c>
      <c r="M476" s="154">
        <v>0.948550065276734</v>
      </c>
      <c r="N476" s="153">
        <v>47953</v>
      </c>
      <c r="O476" s="172">
        <v>0.9</v>
      </c>
      <c r="P476" s="154">
        <v>0.96089082020641</v>
      </c>
      <c r="Q476" s="154">
        <v>0.974491829414109</v>
      </c>
      <c r="R476" s="154">
        <v>0.948223350253807</v>
      </c>
      <c r="S476" s="173">
        <v>-0.0136010092076996</v>
      </c>
      <c r="T476" s="153">
        <v>50554</v>
      </c>
      <c r="U476" s="153">
        <v>45783</v>
      </c>
      <c r="V476" s="154">
        <v>0.905625667602959</v>
      </c>
      <c r="W476" s="154">
        <v>0.911461162411733</v>
      </c>
      <c r="X476" s="155">
        <v>0.909127142287764</v>
      </c>
      <c r="Y476" s="155">
        <v>0.89746192893401</v>
      </c>
      <c r="Z476" s="173">
        <v>0.00233402012396877</v>
      </c>
      <c r="AA476" s="151">
        <v>12331</v>
      </c>
      <c r="AB476" s="151">
        <v>11180</v>
      </c>
      <c r="AC476" s="151">
        <v>15088</v>
      </c>
      <c r="AD476" s="151">
        <v>13643</v>
      </c>
      <c r="AE476" s="155">
        <v>0.906658016381478</v>
      </c>
      <c r="AF476" s="155">
        <v>0.904228525980912</v>
      </c>
      <c r="AG476" s="173">
        <v>0.00242949040056561</v>
      </c>
    </row>
    <row r="477" spans="1:33">
      <c r="A477" s="175" t="s">
        <v>375</v>
      </c>
      <c r="B477" s="195" t="s">
        <v>1811</v>
      </c>
      <c r="C477" s="195" t="s">
        <v>471</v>
      </c>
      <c r="D477" s="150">
        <v>1812</v>
      </c>
      <c r="E477" s="150">
        <v>1773</v>
      </c>
      <c r="F477" s="150">
        <v>1608</v>
      </c>
      <c r="G477" s="151">
        <v>2576</v>
      </c>
      <c r="H477" s="151">
        <v>2545</v>
      </c>
      <c r="I477" s="151">
        <v>2328</v>
      </c>
      <c r="J477" s="151">
        <v>1020</v>
      </c>
      <c r="K477" s="151">
        <v>999</v>
      </c>
      <c r="L477" s="151">
        <v>919</v>
      </c>
      <c r="M477" s="154">
        <v>0.981893542757417</v>
      </c>
      <c r="N477" s="153">
        <v>49511</v>
      </c>
      <c r="O477" s="172">
        <v>0.9</v>
      </c>
      <c r="P477" s="154">
        <v>0.978476821192053</v>
      </c>
      <c r="Q477" s="154">
        <v>0.987965838509317</v>
      </c>
      <c r="R477" s="154">
        <v>0.979411764705882</v>
      </c>
      <c r="S477" s="173">
        <v>-0.00948901731726381</v>
      </c>
      <c r="T477" s="153">
        <v>50424</v>
      </c>
      <c r="U477" s="153">
        <v>45535</v>
      </c>
      <c r="V477" s="154">
        <v>0.903042202125972</v>
      </c>
      <c r="W477" s="154">
        <v>0.887417218543046</v>
      </c>
      <c r="X477" s="155">
        <v>0.903726708074534</v>
      </c>
      <c r="Y477" s="155">
        <v>0.900980392156863</v>
      </c>
      <c r="Z477" s="173">
        <v>-0.0163094895314878</v>
      </c>
      <c r="AA477" s="151">
        <v>12458</v>
      </c>
      <c r="AB477" s="151">
        <v>11209</v>
      </c>
      <c r="AC477" s="151">
        <v>14824</v>
      </c>
      <c r="AD477" s="151">
        <v>13375</v>
      </c>
      <c r="AE477" s="155">
        <v>0.899743136940119</v>
      </c>
      <c r="AF477" s="155">
        <v>0.902253103076093</v>
      </c>
      <c r="AG477" s="173">
        <v>-0.0025099661359741</v>
      </c>
    </row>
    <row r="478" spans="1:33">
      <c r="A478" s="175" t="s">
        <v>375</v>
      </c>
      <c r="B478" s="195" t="s">
        <v>1812</v>
      </c>
      <c r="C478" s="195" t="s">
        <v>472</v>
      </c>
      <c r="D478" s="150">
        <v>3284</v>
      </c>
      <c r="E478" s="150">
        <v>3219</v>
      </c>
      <c r="F478" s="150">
        <v>2987</v>
      </c>
      <c r="G478" s="151">
        <v>3827</v>
      </c>
      <c r="H478" s="151">
        <v>3772</v>
      </c>
      <c r="I478" s="151">
        <v>3433</v>
      </c>
      <c r="J478" s="151">
        <v>2057</v>
      </c>
      <c r="K478" s="151">
        <v>2045</v>
      </c>
      <c r="L478" s="151">
        <v>1821</v>
      </c>
      <c r="M478" s="154">
        <v>0.979442528902153</v>
      </c>
      <c r="N478" s="153">
        <v>67607</v>
      </c>
      <c r="O478" s="172">
        <v>0.9</v>
      </c>
      <c r="P478" s="154">
        <v>0.98020706455542</v>
      </c>
      <c r="Q478" s="154">
        <v>0.985628429579305</v>
      </c>
      <c r="R478" s="154">
        <v>0.994166261545941</v>
      </c>
      <c r="S478" s="173">
        <v>-0.00542136502388479</v>
      </c>
      <c r="T478" s="153">
        <v>69026</v>
      </c>
      <c r="U478" s="153">
        <v>62855</v>
      </c>
      <c r="V478" s="154">
        <v>0.910598904760525</v>
      </c>
      <c r="W478" s="154">
        <v>0.909561510353228</v>
      </c>
      <c r="X478" s="155">
        <v>0.897047295531748</v>
      </c>
      <c r="Y478" s="155">
        <v>0.8852698104035</v>
      </c>
      <c r="Z478" s="173">
        <v>0.0125142148214796</v>
      </c>
      <c r="AA478" s="151">
        <v>20653</v>
      </c>
      <c r="AB478" s="151">
        <v>18740</v>
      </c>
      <c r="AC478" s="151">
        <v>20526</v>
      </c>
      <c r="AD478" s="151">
        <v>18638</v>
      </c>
      <c r="AE478" s="155">
        <v>0.907374231346536</v>
      </c>
      <c r="AF478" s="155">
        <v>0.908019097729709</v>
      </c>
      <c r="AG478" s="173">
        <v>-0.000644866383173071</v>
      </c>
    </row>
    <row r="479" spans="1:33">
      <c r="A479" s="175" t="s">
        <v>375</v>
      </c>
      <c r="B479" s="195" t="s">
        <v>1812</v>
      </c>
      <c r="C479" s="195" t="s">
        <v>473</v>
      </c>
      <c r="D479" s="150">
        <v>2722</v>
      </c>
      <c r="E479" s="150">
        <v>2703</v>
      </c>
      <c r="F479" s="150">
        <v>2472</v>
      </c>
      <c r="G479" s="151">
        <v>2987</v>
      </c>
      <c r="H479" s="151">
        <v>2970</v>
      </c>
      <c r="I479" s="151">
        <v>2784</v>
      </c>
      <c r="J479" s="151">
        <v>1684</v>
      </c>
      <c r="K479" s="151">
        <v>1676</v>
      </c>
      <c r="L479" s="151">
        <v>1560</v>
      </c>
      <c r="M479" s="154">
        <v>0.994981167428255</v>
      </c>
      <c r="N479" s="153">
        <v>104081</v>
      </c>
      <c r="O479" s="172">
        <v>0.9</v>
      </c>
      <c r="P479" s="154">
        <v>0.993019838354151</v>
      </c>
      <c r="Q479" s="154">
        <v>0.994308670907265</v>
      </c>
      <c r="R479" s="154">
        <v>0.995249406175772</v>
      </c>
      <c r="S479" s="173">
        <v>-0.00128883255311352</v>
      </c>
      <c r="T479" s="153">
        <v>104606</v>
      </c>
      <c r="U479" s="153">
        <v>96995</v>
      </c>
      <c r="V479" s="154">
        <v>0.927241267231325</v>
      </c>
      <c r="W479" s="154">
        <v>0.908155767817781</v>
      </c>
      <c r="X479" s="155">
        <v>0.932038834951456</v>
      </c>
      <c r="Y479" s="155">
        <v>0.926365795724466</v>
      </c>
      <c r="Z479" s="173">
        <v>-0.0238830671336753</v>
      </c>
      <c r="AA479" s="151">
        <v>16963</v>
      </c>
      <c r="AB479" s="151">
        <v>15567</v>
      </c>
      <c r="AC479" s="151">
        <v>33243</v>
      </c>
      <c r="AD479" s="151">
        <v>30557</v>
      </c>
      <c r="AE479" s="155">
        <v>0.917703236455816</v>
      </c>
      <c r="AF479" s="155">
        <v>0.91920103480432</v>
      </c>
      <c r="AG479" s="173">
        <v>-0.00149779834850405</v>
      </c>
    </row>
    <row r="480" spans="1:33">
      <c r="A480" s="175" t="s">
        <v>375</v>
      </c>
      <c r="B480" s="195" t="s">
        <v>1812</v>
      </c>
      <c r="C480" s="195" t="s">
        <v>474</v>
      </c>
      <c r="D480" s="150">
        <v>2998</v>
      </c>
      <c r="E480" s="150">
        <v>2922</v>
      </c>
      <c r="F480" s="150">
        <v>2853</v>
      </c>
      <c r="G480" s="151">
        <v>3372</v>
      </c>
      <c r="H480" s="151">
        <v>3277</v>
      </c>
      <c r="I480" s="151">
        <v>3250</v>
      </c>
      <c r="J480" s="151">
        <v>1942</v>
      </c>
      <c r="K480" s="151">
        <v>1889</v>
      </c>
      <c r="L480" s="151">
        <v>1861</v>
      </c>
      <c r="M480" s="154">
        <v>0.97509506888598</v>
      </c>
      <c r="N480" s="153">
        <v>62566</v>
      </c>
      <c r="O480" s="172">
        <v>0.9</v>
      </c>
      <c r="P480" s="154">
        <v>0.974649766511007</v>
      </c>
      <c r="Q480" s="154">
        <v>0.971826809015421</v>
      </c>
      <c r="R480" s="154">
        <v>0.972708547888774</v>
      </c>
      <c r="S480" s="173">
        <v>0.00282295749558625</v>
      </c>
      <c r="T480" s="153">
        <v>64164</v>
      </c>
      <c r="U480" s="153">
        <v>61177</v>
      </c>
      <c r="V480" s="154">
        <v>0.953447415996509</v>
      </c>
      <c r="W480" s="154">
        <v>0.951634422948632</v>
      </c>
      <c r="X480" s="155">
        <v>0.963819691577699</v>
      </c>
      <c r="Y480" s="155">
        <v>0.958290422245108</v>
      </c>
      <c r="Z480" s="173">
        <v>-0.0121852686290662</v>
      </c>
      <c r="AA480" s="151">
        <v>18361</v>
      </c>
      <c r="AB480" s="151">
        <v>17548</v>
      </c>
      <c r="AC480" s="151">
        <v>19496</v>
      </c>
      <c r="AD480" s="151">
        <v>18701</v>
      </c>
      <c r="AE480" s="155">
        <v>0.955721365938674</v>
      </c>
      <c r="AF480" s="155">
        <v>0.959222404595815</v>
      </c>
      <c r="AG480" s="173">
        <v>-0.00350103865714013</v>
      </c>
    </row>
    <row r="481" spans="1:33">
      <c r="A481" s="175" t="s">
        <v>375</v>
      </c>
      <c r="B481" s="195" t="s">
        <v>1812</v>
      </c>
      <c r="C481" s="195" t="s">
        <v>475</v>
      </c>
      <c r="D481" s="150">
        <v>801</v>
      </c>
      <c r="E481" s="150">
        <v>761</v>
      </c>
      <c r="F481" s="150">
        <v>687</v>
      </c>
      <c r="G481" s="151">
        <v>922</v>
      </c>
      <c r="H481" s="151">
        <v>906</v>
      </c>
      <c r="I481" s="151">
        <v>850</v>
      </c>
      <c r="J481" s="151">
        <v>393</v>
      </c>
      <c r="K481" s="151">
        <v>387</v>
      </c>
      <c r="L481" s="151">
        <v>374</v>
      </c>
      <c r="M481" s="154">
        <v>0.976647796198949</v>
      </c>
      <c r="N481" s="153">
        <v>28983</v>
      </c>
      <c r="O481" s="172">
        <v>0.9</v>
      </c>
      <c r="P481" s="154">
        <v>0.950062421972534</v>
      </c>
      <c r="Q481" s="154">
        <v>0.982646420824295</v>
      </c>
      <c r="R481" s="154">
        <v>0.984732824427481</v>
      </c>
      <c r="S481" s="173">
        <v>-0.0325839988517607</v>
      </c>
      <c r="T481" s="153">
        <v>29676</v>
      </c>
      <c r="U481" s="153">
        <v>27316</v>
      </c>
      <c r="V481" s="154">
        <v>0.920474457474053</v>
      </c>
      <c r="W481" s="154">
        <v>0.857677902621723</v>
      </c>
      <c r="X481" s="155">
        <v>0.921908893709328</v>
      </c>
      <c r="Y481" s="155">
        <v>0.951653944020356</v>
      </c>
      <c r="Z481" s="173">
        <v>-0.0642309910876048</v>
      </c>
      <c r="AA481" s="151">
        <v>4747</v>
      </c>
      <c r="AB481" s="151">
        <v>4245</v>
      </c>
      <c r="AC481" s="151">
        <v>9208</v>
      </c>
      <c r="AD481" s="151">
        <v>8452</v>
      </c>
      <c r="AE481" s="155">
        <v>0.894248999368022</v>
      </c>
      <c r="AF481" s="155">
        <v>0.917897480451781</v>
      </c>
      <c r="AG481" s="173">
        <v>-0.0236484810837592</v>
      </c>
    </row>
    <row r="482" spans="1:33">
      <c r="A482" s="175" t="s">
        <v>375</v>
      </c>
      <c r="B482" s="195" t="s">
        <v>1812</v>
      </c>
      <c r="C482" s="195" t="s">
        <v>476</v>
      </c>
      <c r="D482" s="150">
        <v>2146</v>
      </c>
      <c r="E482" s="150">
        <v>2107</v>
      </c>
      <c r="F482" s="150">
        <v>2035</v>
      </c>
      <c r="G482" s="151">
        <v>2642</v>
      </c>
      <c r="H482" s="151">
        <v>2533</v>
      </c>
      <c r="I482" s="151">
        <v>2405</v>
      </c>
      <c r="J482" s="151">
        <v>1228</v>
      </c>
      <c r="K482" s="151">
        <v>1159</v>
      </c>
      <c r="L482" s="151">
        <v>1139</v>
      </c>
      <c r="M482" s="154">
        <v>0.974907244678774</v>
      </c>
      <c r="N482" s="153">
        <v>79880</v>
      </c>
      <c r="O482" s="172">
        <v>0.9</v>
      </c>
      <c r="P482" s="154">
        <v>0.981826654240447</v>
      </c>
      <c r="Q482" s="154">
        <v>0.958743376230129</v>
      </c>
      <c r="R482" s="154">
        <v>0.943811074918567</v>
      </c>
      <c r="S482" s="173">
        <v>0.0230832780103186</v>
      </c>
      <c r="T482" s="153">
        <v>81936</v>
      </c>
      <c r="U482" s="153">
        <v>76090</v>
      </c>
      <c r="V482" s="154">
        <v>0.92865163054091</v>
      </c>
      <c r="W482" s="154">
        <v>0.948275862068966</v>
      </c>
      <c r="X482" s="155">
        <v>0.910295230885693</v>
      </c>
      <c r="Y482" s="155">
        <v>0.927524429967427</v>
      </c>
      <c r="Z482" s="173">
        <v>0.0379806311832729</v>
      </c>
      <c r="AA482" s="151">
        <v>13481</v>
      </c>
      <c r="AB482" s="151">
        <v>12530</v>
      </c>
      <c r="AC482" s="151">
        <v>24806</v>
      </c>
      <c r="AD482" s="151">
        <v>23077</v>
      </c>
      <c r="AE482" s="155">
        <v>0.929456271789927</v>
      </c>
      <c r="AF482" s="155">
        <v>0.93029912118036</v>
      </c>
      <c r="AG482" s="173">
        <v>-0.000842849390433109</v>
      </c>
    </row>
    <row r="483" spans="1:33">
      <c r="A483" s="175" t="s">
        <v>375</v>
      </c>
      <c r="B483" s="195" t="s">
        <v>1812</v>
      </c>
      <c r="C483" s="195" t="s">
        <v>477</v>
      </c>
      <c r="D483" s="150">
        <v>2494</v>
      </c>
      <c r="E483" s="150">
        <v>2467</v>
      </c>
      <c r="F483" s="150">
        <v>2349</v>
      </c>
      <c r="G483" s="151">
        <v>3170</v>
      </c>
      <c r="H483" s="151">
        <v>3142</v>
      </c>
      <c r="I483" s="151">
        <v>2943</v>
      </c>
      <c r="J483" s="151">
        <v>1411</v>
      </c>
      <c r="K483" s="151">
        <v>1400</v>
      </c>
      <c r="L483" s="151">
        <v>1351</v>
      </c>
      <c r="M483" s="154">
        <v>0.990810869802466</v>
      </c>
      <c r="N483" s="153">
        <v>90788</v>
      </c>
      <c r="O483" s="172">
        <v>0.9</v>
      </c>
      <c r="P483" s="154">
        <v>0.989174017642342</v>
      </c>
      <c r="Q483" s="154">
        <v>0.991167192429022</v>
      </c>
      <c r="R483" s="154">
        <v>0.992204110559887</v>
      </c>
      <c r="S483" s="173">
        <v>-0.00199317478668048</v>
      </c>
      <c r="T483" s="153">
        <v>91630</v>
      </c>
      <c r="U483" s="153">
        <v>86526</v>
      </c>
      <c r="V483" s="154">
        <v>0.944297719087635</v>
      </c>
      <c r="W483" s="154">
        <v>0.941860465116279</v>
      </c>
      <c r="X483" s="155">
        <v>0.928391167192429</v>
      </c>
      <c r="Y483" s="155">
        <v>0.957476966690291</v>
      </c>
      <c r="Z483" s="173">
        <v>0.0134692979238501</v>
      </c>
      <c r="AA483" s="151">
        <v>15726</v>
      </c>
      <c r="AB483" s="151">
        <v>14744</v>
      </c>
      <c r="AC483" s="151">
        <v>27994</v>
      </c>
      <c r="AD483" s="151">
        <v>26427</v>
      </c>
      <c r="AE483" s="155">
        <v>0.937555640340837</v>
      </c>
      <c r="AF483" s="155">
        <v>0.944023719368436</v>
      </c>
      <c r="AG483" s="173">
        <v>-0.00646807902759927</v>
      </c>
    </row>
    <row r="484" spans="1:33">
      <c r="A484" s="175" t="s">
        <v>375</v>
      </c>
      <c r="B484" s="195" t="s">
        <v>1812</v>
      </c>
      <c r="C484" s="195" t="s">
        <v>478</v>
      </c>
      <c r="D484" s="150">
        <v>5094</v>
      </c>
      <c r="E484" s="150">
        <v>4786</v>
      </c>
      <c r="F484" s="150">
        <v>4594</v>
      </c>
      <c r="G484" s="151">
        <v>6748</v>
      </c>
      <c r="H484" s="151">
        <v>6430</v>
      </c>
      <c r="I484" s="151">
        <v>6121</v>
      </c>
      <c r="J484" s="151">
        <v>3351</v>
      </c>
      <c r="K484" s="151">
        <v>3146</v>
      </c>
      <c r="L484" s="151">
        <v>3076</v>
      </c>
      <c r="M484" s="154">
        <v>0.953330200367411</v>
      </c>
      <c r="N484" s="153">
        <v>111573</v>
      </c>
      <c r="O484" s="172">
        <v>0.9</v>
      </c>
      <c r="P484" s="154">
        <v>0.939536709854731</v>
      </c>
      <c r="Q484" s="154">
        <v>0.952874925903971</v>
      </c>
      <c r="R484" s="154">
        <v>0.938824231572665</v>
      </c>
      <c r="S484" s="173">
        <v>-0.0133382160492405</v>
      </c>
      <c r="T484" s="153">
        <v>117035</v>
      </c>
      <c r="U484" s="153">
        <v>107216</v>
      </c>
      <c r="V484" s="154">
        <v>0.91610202076302</v>
      </c>
      <c r="W484" s="154">
        <v>0.901845308205732</v>
      </c>
      <c r="X484" s="155">
        <v>0.907083580320095</v>
      </c>
      <c r="Y484" s="155">
        <v>0.917934944792599</v>
      </c>
      <c r="Z484" s="173">
        <v>-0.00523827211436256</v>
      </c>
      <c r="AA484" s="151">
        <v>33388</v>
      </c>
      <c r="AB484" s="151">
        <v>30487</v>
      </c>
      <c r="AC484" s="151">
        <v>34852</v>
      </c>
      <c r="AD484" s="151">
        <v>32068</v>
      </c>
      <c r="AE484" s="155">
        <v>0.913112495507368</v>
      </c>
      <c r="AF484" s="155">
        <v>0.920119361873063</v>
      </c>
      <c r="AG484" s="173">
        <v>-0.00700686636569525</v>
      </c>
    </row>
    <row r="485" spans="1:33">
      <c r="A485" s="175" t="s">
        <v>375</v>
      </c>
      <c r="B485" s="195" t="s">
        <v>1812</v>
      </c>
      <c r="C485" s="195" t="s">
        <v>479</v>
      </c>
      <c r="D485" s="150">
        <v>3042</v>
      </c>
      <c r="E485" s="150">
        <v>2906</v>
      </c>
      <c r="F485" s="150">
        <v>2796</v>
      </c>
      <c r="G485" s="151">
        <v>3568</v>
      </c>
      <c r="H485" s="151">
        <v>3435</v>
      </c>
      <c r="I485" s="151">
        <v>3282</v>
      </c>
      <c r="J485" s="151">
        <v>2189</v>
      </c>
      <c r="K485" s="151">
        <v>2049</v>
      </c>
      <c r="L485" s="151">
        <v>1969</v>
      </c>
      <c r="M485" s="154">
        <v>0.95328089302756</v>
      </c>
      <c r="N485" s="153">
        <v>65927</v>
      </c>
      <c r="O485" s="172">
        <v>0.9</v>
      </c>
      <c r="P485" s="154">
        <v>0.955292570677186</v>
      </c>
      <c r="Q485" s="154">
        <v>0.962724215246637</v>
      </c>
      <c r="R485" s="154">
        <v>0.936043855641846</v>
      </c>
      <c r="S485" s="173">
        <v>-0.00743164456945067</v>
      </c>
      <c r="T485" s="153">
        <v>69158</v>
      </c>
      <c r="U485" s="153">
        <v>63747</v>
      </c>
      <c r="V485" s="154">
        <v>0.921758870991064</v>
      </c>
      <c r="W485" s="154">
        <v>0.919132149901381</v>
      </c>
      <c r="X485" s="155">
        <v>0.919843049327354</v>
      </c>
      <c r="Y485" s="155">
        <v>0.899497487437186</v>
      </c>
      <c r="Z485" s="173">
        <v>-0.000710899425973577</v>
      </c>
      <c r="AA485" s="151">
        <v>19318</v>
      </c>
      <c r="AB485" s="151">
        <v>17833</v>
      </c>
      <c r="AC485" s="151">
        <v>20517</v>
      </c>
      <c r="AD485" s="151">
        <v>18958</v>
      </c>
      <c r="AE485" s="155">
        <v>0.923128688270007</v>
      </c>
      <c r="AF485" s="155">
        <v>0.92401423210021</v>
      </c>
      <c r="AG485" s="173">
        <v>-0.00088554383020234</v>
      </c>
    </row>
    <row r="486" spans="1:33">
      <c r="A486" s="175" t="s">
        <v>375</v>
      </c>
      <c r="B486" s="195" t="s">
        <v>1812</v>
      </c>
      <c r="C486" s="195" t="s">
        <v>480</v>
      </c>
      <c r="D486" s="150">
        <v>2192</v>
      </c>
      <c r="E486" s="150">
        <v>2168</v>
      </c>
      <c r="F486" s="150">
        <v>2109</v>
      </c>
      <c r="G486" s="151">
        <v>2286</v>
      </c>
      <c r="H486" s="151">
        <v>2259</v>
      </c>
      <c r="I486" s="151">
        <v>2202</v>
      </c>
      <c r="J486" s="151">
        <v>1233</v>
      </c>
      <c r="K486" s="151">
        <v>1214</v>
      </c>
      <c r="L486" s="151">
        <v>1191</v>
      </c>
      <c r="M486" s="154">
        <v>0.975952698561488</v>
      </c>
      <c r="N486" s="153">
        <v>81210</v>
      </c>
      <c r="O486" s="172">
        <v>0.9</v>
      </c>
      <c r="P486" s="154">
        <v>0.989051094890511</v>
      </c>
      <c r="Q486" s="154">
        <v>0.988188976377953</v>
      </c>
      <c r="R486" s="154">
        <v>0.984590429845904</v>
      </c>
      <c r="S486" s="173">
        <v>0.00086211851255813</v>
      </c>
      <c r="T486" s="153">
        <v>83211</v>
      </c>
      <c r="U486" s="153">
        <v>77944</v>
      </c>
      <c r="V486" s="154">
        <v>0.936703080121619</v>
      </c>
      <c r="W486" s="154">
        <v>0.96213503649635</v>
      </c>
      <c r="X486" s="155">
        <v>0.963254593175853</v>
      </c>
      <c r="Y486" s="155">
        <v>0.965936739659367</v>
      </c>
      <c r="Z486" s="173">
        <v>-0.0011195566795027</v>
      </c>
      <c r="AA486" s="151">
        <v>13722</v>
      </c>
      <c r="AB486" s="151">
        <v>13166</v>
      </c>
      <c r="AC486" s="151">
        <v>25400</v>
      </c>
      <c r="AD486" s="151">
        <v>23783</v>
      </c>
      <c r="AE486" s="155">
        <v>0.959481125200408</v>
      </c>
      <c r="AF486" s="155">
        <v>0.936338582677165</v>
      </c>
      <c r="AG486" s="173">
        <v>0.0231425425232427</v>
      </c>
    </row>
    <row r="487" spans="1:33">
      <c r="A487" s="175" t="s">
        <v>375</v>
      </c>
      <c r="B487" s="195" t="s">
        <v>1812</v>
      </c>
      <c r="C487" s="195" t="s">
        <v>481</v>
      </c>
      <c r="D487" s="150">
        <v>2160</v>
      </c>
      <c r="E487" s="150">
        <v>2115</v>
      </c>
      <c r="F487" s="150">
        <v>2075</v>
      </c>
      <c r="G487" s="151">
        <v>2510</v>
      </c>
      <c r="H487" s="151">
        <v>2472</v>
      </c>
      <c r="I487" s="151">
        <v>2407</v>
      </c>
      <c r="J487" s="151">
        <v>1465</v>
      </c>
      <c r="K487" s="151">
        <v>1441</v>
      </c>
      <c r="L487" s="151">
        <v>1398</v>
      </c>
      <c r="M487" s="154">
        <v>0.983380555673024</v>
      </c>
      <c r="N487" s="153">
        <v>46508</v>
      </c>
      <c r="O487" s="172">
        <v>0.9</v>
      </c>
      <c r="P487" s="154">
        <v>0.979166666666667</v>
      </c>
      <c r="Q487" s="154">
        <v>0.984860557768924</v>
      </c>
      <c r="R487" s="154">
        <v>0.983617747440273</v>
      </c>
      <c r="S487" s="173">
        <v>-0.00569389110225771</v>
      </c>
      <c r="T487" s="153">
        <v>47294</v>
      </c>
      <c r="U487" s="153">
        <v>45689</v>
      </c>
      <c r="V487" s="154">
        <v>0.96606334841629</v>
      </c>
      <c r="W487" s="154">
        <v>0.960648148148148</v>
      </c>
      <c r="X487" s="155">
        <v>0.958964143426295</v>
      </c>
      <c r="Y487" s="155">
        <v>0.954266211604096</v>
      </c>
      <c r="Z487" s="173">
        <v>0.00168400472185337</v>
      </c>
      <c r="AA487" s="151">
        <v>13747</v>
      </c>
      <c r="AB487" s="151">
        <v>13199</v>
      </c>
      <c r="AC487" s="151">
        <v>14373</v>
      </c>
      <c r="AD487" s="151">
        <v>13915</v>
      </c>
      <c r="AE487" s="155">
        <v>0.960136757110642</v>
      </c>
      <c r="AF487" s="155">
        <v>0.968134697001322</v>
      </c>
      <c r="AG487" s="173">
        <v>-0.00799793989067965</v>
      </c>
    </row>
    <row r="488" spans="1:33">
      <c r="A488" s="175" t="s">
        <v>375</v>
      </c>
      <c r="B488" s="195" t="s">
        <v>1812</v>
      </c>
      <c r="C488" s="195" t="s">
        <v>482</v>
      </c>
      <c r="D488" s="150">
        <v>1987</v>
      </c>
      <c r="E488" s="150">
        <v>1976</v>
      </c>
      <c r="F488" s="150">
        <v>1950</v>
      </c>
      <c r="G488" s="151">
        <v>2447</v>
      </c>
      <c r="H488" s="151">
        <v>2435</v>
      </c>
      <c r="I488" s="151">
        <v>2351</v>
      </c>
      <c r="J488" s="151">
        <v>1092</v>
      </c>
      <c r="K488" s="151">
        <v>1090</v>
      </c>
      <c r="L488" s="151">
        <v>1070</v>
      </c>
      <c r="M488" s="154">
        <v>0.995510771708103</v>
      </c>
      <c r="N488" s="153">
        <v>40803</v>
      </c>
      <c r="O488" s="172">
        <v>0.9</v>
      </c>
      <c r="P488" s="154">
        <v>0.99446401610468</v>
      </c>
      <c r="Q488" s="154">
        <v>0.995096035962403</v>
      </c>
      <c r="R488" s="154">
        <v>0.998168498168498</v>
      </c>
      <c r="S488" s="173">
        <v>-0.000632019857722543</v>
      </c>
      <c r="T488" s="153">
        <v>40987</v>
      </c>
      <c r="U488" s="153">
        <v>39800</v>
      </c>
      <c r="V488" s="154">
        <v>0.971039597921292</v>
      </c>
      <c r="W488" s="154">
        <v>0.981378963261198</v>
      </c>
      <c r="X488" s="155">
        <v>0.960768287699224</v>
      </c>
      <c r="Y488" s="155">
        <v>0.97985347985348</v>
      </c>
      <c r="Z488" s="173">
        <v>0.0206106755619743</v>
      </c>
      <c r="AA488" s="151">
        <v>12237</v>
      </c>
      <c r="AB488" s="151">
        <v>11837</v>
      </c>
      <c r="AC488" s="151">
        <v>12300</v>
      </c>
      <c r="AD488" s="151">
        <v>11939</v>
      </c>
      <c r="AE488" s="155">
        <v>0.967312249734412</v>
      </c>
      <c r="AF488" s="155">
        <v>0.970650406504065</v>
      </c>
      <c r="AG488" s="173">
        <v>-0.0033381567696531</v>
      </c>
    </row>
    <row r="489" spans="1:33">
      <c r="A489" s="175" t="s">
        <v>375</v>
      </c>
      <c r="B489" s="195" t="s">
        <v>1812</v>
      </c>
      <c r="C489" s="195" t="s">
        <v>483</v>
      </c>
      <c r="D489" s="150">
        <v>18</v>
      </c>
      <c r="E489" s="150">
        <v>5</v>
      </c>
      <c r="F489" s="150">
        <v>5</v>
      </c>
      <c r="G489" s="151">
        <v>1</v>
      </c>
      <c r="H489" s="151">
        <v>1</v>
      </c>
      <c r="I489" s="151">
        <v>0</v>
      </c>
      <c r="J489" s="151">
        <v>2</v>
      </c>
      <c r="K489" s="151">
        <v>1</v>
      </c>
      <c r="L489" s="151">
        <v>0</v>
      </c>
      <c r="M489" s="154">
        <v>0.660714285714286</v>
      </c>
      <c r="N489" s="153">
        <v>37</v>
      </c>
      <c r="O489" s="172">
        <v>0.9</v>
      </c>
      <c r="P489" s="154">
        <v>0.277777777777778</v>
      </c>
      <c r="Q489" s="154">
        <v>1</v>
      </c>
      <c r="R489" s="154">
        <v>0.5</v>
      </c>
      <c r="S489" s="173">
        <v>-0.722222222222222</v>
      </c>
      <c r="T489" s="153">
        <v>56</v>
      </c>
      <c r="U489" s="153">
        <v>31</v>
      </c>
      <c r="V489" s="154">
        <v>0.553571428571429</v>
      </c>
      <c r="W489" s="154">
        <v>0.277777777777778</v>
      </c>
      <c r="X489" s="155">
        <v>0</v>
      </c>
      <c r="Y489" s="155">
        <v>0</v>
      </c>
      <c r="Z489" s="173">
        <v>0.277777777777778</v>
      </c>
      <c r="AA489" s="151">
        <v>31</v>
      </c>
      <c r="AB489" s="151">
        <v>13</v>
      </c>
      <c r="AC489" s="151">
        <v>8</v>
      </c>
      <c r="AD489" s="151">
        <v>7</v>
      </c>
      <c r="AE489" s="155">
        <v>0.419354838709677</v>
      </c>
      <c r="AF489" s="155">
        <v>0.875</v>
      </c>
      <c r="AG489" s="173">
        <v>-0.455645161290323</v>
      </c>
    </row>
    <row r="490" spans="1:33">
      <c r="A490" s="175" t="s">
        <v>375</v>
      </c>
      <c r="B490" s="195" t="s">
        <v>1812</v>
      </c>
      <c r="C490" s="195" t="s">
        <v>484</v>
      </c>
      <c r="D490" s="150">
        <v>3500</v>
      </c>
      <c r="E490" s="150">
        <v>3383</v>
      </c>
      <c r="F490" s="150">
        <v>3297</v>
      </c>
      <c r="G490" s="151">
        <v>3756</v>
      </c>
      <c r="H490" s="151">
        <v>3696</v>
      </c>
      <c r="I490" s="151">
        <v>3592</v>
      </c>
      <c r="J490" s="151">
        <v>2013</v>
      </c>
      <c r="K490" s="151">
        <v>1996</v>
      </c>
      <c r="L490" s="151">
        <v>1915</v>
      </c>
      <c r="M490" s="154">
        <v>0.979694550503297</v>
      </c>
      <c r="N490" s="153">
        <v>67740</v>
      </c>
      <c r="O490" s="172">
        <v>0.9</v>
      </c>
      <c r="P490" s="154">
        <v>0.966571428571429</v>
      </c>
      <c r="Q490" s="154">
        <v>0.984025559105431</v>
      </c>
      <c r="R490" s="154">
        <v>0.991554893194238</v>
      </c>
      <c r="S490" s="173">
        <v>-0.0174541305340028</v>
      </c>
      <c r="T490" s="153">
        <v>69144</v>
      </c>
      <c r="U490" s="153">
        <v>65321</v>
      </c>
      <c r="V490" s="154">
        <v>0.944709591576999</v>
      </c>
      <c r="W490" s="154">
        <v>0.942</v>
      </c>
      <c r="X490" s="155">
        <v>0.956336528221512</v>
      </c>
      <c r="Y490" s="155">
        <v>0.951316443119722</v>
      </c>
      <c r="Z490" s="173">
        <v>-0.0143365282215123</v>
      </c>
      <c r="AA490" s="151">
        <v>20587</v>
      </c>
      <c r="AB490" s="151">
        <v>19468</v>
      </c>
      <c r="AC490" s="151">
        <v>20966</v>
      </c>
      <c r="AD490" s="151">
        <v>19839</v>
      </c>
      <c r="AE490" s="155">
        <v>0.94564531014718</v>
      </c>
      <c r="AF490" s="155">
        <v>0.946246303539063</v>
      </c>
      <c r="AG490" s="173">
        <v>-0.00060099339188302</v>
      </c>
    </row>
    <row r="491" spans="1:33">
      <c r="A491" s="175" t="s">
        <v>375</v>
      </c>
      <c r="B491" s="195" t="s">
        <v>1812</v>
      </c>
      <c r="C491" s="195" t="s">
        <v>485</v>
      </c>
      <c r="D491" s="150">
        <v>2796</v>
      </c>
      <c r="E491" s="150">
        <v>2639</v>
      </c>
      <c r="F491" s="150">
        <v>2551</v>
      </c>
      <c r="G491" s="151">
        <v>3218</v>
      </c>
      <c r="H491" s="151">
        <v>2904</v>
      </c>
      <c r="I491" s="151">
        <v>2827</v>
      </c>
      <c r="J491" s="151">
        <v>1909</v>
      </c>
      <c r="K491" s="151">
        <v>1754</v>
      </c>
      <c r="L491" s="151">
        <v>1708</v>
      </c>
      <c r="M491" s="154">
        <v>0.954276106516405</v>
      </c>
      <c r="N491" s="153">
        <v>104999</v>
      </c>
      <c r="O491" s="172">
        <v>0.9</v>
      </c>
      <c r="P491" s="154">
        <v>0.943848354792561</v>
      </c>
      <c r="Q491" s="154">
        <v>0.902423865755127</v>
      </c>
      <c r="R491" s="154">
        <v>0.918805657412258</v>
      </c>
      <c r="S491" s="173">
        <v>0.0414244890374333</v>
      </c>
      <c r="T491" s="153">
        <v>110030</v>
      </c>
      <c r="U491" s="153">
        <v>100876</v>
      </c>
      <c r="V491" s="154">
        <v>0.916804507861492</v>
      </c>
      <c r="W491" s="154">
        <v>0.912374821173104</v>
      </c>
      <c r="X491" s="155">
        <v>0.878495960223741</v>
      </c>
      <c r="Y491" s="155">
        <v>0.894709271870089</v>
      </c>
      <c r="Z491" s="173">
        <v>0.033878860949363</v>
      </c>
      <c r="AA491" s="151">
        <v>17654</v>
      </c>
      <c r="AB491" s="151">
        <v>15802</v>
      </c>
      <c r="AC491" s="151">
        <v>33938</v>
      </c>
      <c r="AD491" s="151">
        <v>31085</v>
      </c>
      <c r="AE491" s="155">
        <v>0.895094596125524</v>
      </c>
      <c r="AF491" s="155">
        <v>0.915934940185043</v>
      </c>
      <c r="AG491" s="173">
        <v>-0.0208403440595193</v>
      </c>
    </row>
    <row r="492" spans="1:33">
      <c r="A492" s="175" t="s">
        <v>375</v>
      </c>
      <c r="B492" s="195" t="s">
        <v>1812</v>
      </c>
      <c r="C492" s="195" t="s">
        <v>486</v>
      </c>
      <c r="D492" s="150">
        <v>1393</v>
      </c>
      <c r="E492" s="150">
        <v>1371</v>
      </c>
      <c r="F492" s="150">
        <v>1359</v>
      </c>
      <c r="G492" s="151">
        <v>1530</v>
      </c>
      <c r="H492" s="151">
        <v>1512</v>
      </c>
      <c r="I492" s="151">
        <v>1497</v>
      </c>
      <c r="J492" s="151">
        <v>789</v>
      </c>
      <c r="K492" s="151">
        <v>781</v>
      </c>
      <c r="L492" s="151">
        <v>773</v>
      </c>
      <c r="M492" s="154">
        <v>0.983319786549811</v>
      </c>
      <c r="N492" s="153">
        <v>27825</v>
      </c>
      <c r="O492" s="172">
        <v>0.9</v>
      </c>
      <c r="P492" s="154">
        <v>0.984206748025844</v>
      </c>
      <c r="Q492" s="154">
        <v>0.988235294117647</v>
      </c>
      <c r="R492" s="154">
        <v>0.989860583016477</v>
      </c>
      <c r="S492" s="173">
        <v>-0.00402854609180359</v>
      </c>
      <c r="T492" s="153">
        <v>28297</v>
      </c>
      <c r="U492" s="153">
        <v>27409</v>
      </c>
      <c r="V492" s="154">
        <v>0.968618581475068</v>
      </c>
      <c r="W492" s="154">
        <v>0.975592246949031</v>
      </c>
      <c r="X492" s="155">
        <v>0.97843137254902</v>
      </c>
      <c r="Y492" s="155">
        <v>0.979721166032953</v>
      </c>
      <c r="Z492" s="173">
        <v>-0.00283912559998867</v>
      </c>
      <c r="AA492" s="151">
        <v>8269</v>
      </c>
      <c r="AB492" s="151">
        <v>7989</v>
      </c>
      <c r="AC492" s="151">
        <v>8468</v>
      </c>
      <c r="AD492" s="151">
        <v>8237</v>
      </c>
      <c r="AE492" s="155">
        <v>0.966138589914137</v>
      </c>
      <c r="AF492" s="155">
        <v>0.972720831365139</v>
      </c>
      <c r="AG492" s="173">
        <v>-0.00658224145100217</v>
      </c>
    </row>
    <row r="493" spans="1:33">
      <c r="A493" s="175" t="s">
        <v>375</v>
      </c>
      <c r="B493" s="195" t="s">
        <v>1813</v>
      </c>
      <c r="C493" s="195" t="s">
        <v>487</v>
      </c>
      <c r="D493" s="150">
        <v>5229</v>
      </c>
      <c r="E493" s="150">
        <v>5186</v>
      </c>
      <c r="F493" s="150">
        <v>4993</v>
      </c>
      <c r="G493" s="151">
        <v>6597</v>
      </c>
      <c r="H493" s="151">
        <v>6519</v>
      </c>
      <c r="I493" s="151">
        <v>6210</v>
      </c>
      <c r="J493" s="151">
        <v>2267</v>
      </c>
      <c r="K493" s="151">
        <v>2257</v>
      </c>
      <c r="L493" s="151">
        <v>2157</v>
      </c>
      <c r="M493" s="154">
        <v>0.991691414743931</v>
      </c>
      <c r="N493" s="153">
        <v>117209</v>
      </c>
      <c r="O493" s="172">
        <v>0.9</v>
      </c>
      <c r="P493" s="154">
        <v>0.991776630330847</v>
      </c>
      <c r="Q493" s="154">
        <v>0.988176443838108</v>
      </c>
      <c r="R493" s="154">
        <v>0.995588883987649</v>
      </c>
      <c r="S493" s="173">
        <v>0.00360018649273897</v>
      </c>
      <c r="T493" s="153">
        <v>118191</v>
      </c>
      <c r="U493" s="153">
        <v>110866</v>
      </c>
      <c r="V493" s="154">
        <v>0.938024045824132</v>
      </c>
      <c r="W493" s="154">
        <v>0.954867087397208</v>
      </c>
      <c r="X493" s="155">
        <v>0.941336971350614</v>
      </c>
      <c r="Y493" s="155">
        <v>0.951477723864138</v>
      </c>
      <c r="Z493" s="173">
        <v>0.0135301160465939</v>
      </c>
      <c r="AA493" s="151">
        <v>33557</v>
      </c>
      <c r="AB493" s="151">
        <v>31767</v>
      </c>
      <c r="AC493" s="151">
        <v>35351</v>
      </c>
      <c r="AD493" s="151">
        <v>33216</v>
      </c>
      <c r="AE493" s="155">
        <v>0.946657925321095</v>
      </c>
      <c r="AF493" s="155">
        <v>0.939605668863681</v>
      </c>
      <c r="AG493" s="173">
        <v>0.00705225645741414</v>
      </c>
    </row>
    <row r="494" spans="1:33">
      <c r="A494" s="175" t="s">
        <v>375</v>
      </c>
      <c r="B494" s="195" t="s">
        <v>1813</v>
      </c>
      <c r="C494" s="195" t="s">
        <v>488</v>
      </c>
      <c r="D494" s="150">
        <v>4407</v>
      </c>
      <c r="E494" s="150">
        <v>4385</v>
      </c>
      <c r="F494" s="150">
        <v>4219</v>
      </c>
      <c r="G494" s="151">
        <v>5712</v>
      </c>
      <c r="H494" s="151">
        <v>5642</v>
      </c>
      <c r="I494" s="151">
        <v>5355</v>
      </c>
      <c r="J494" s="151">
        <v>1874</v>
      </c>
      <c r="K494" s="151">
        <v>1864</v>
      </c>
      <c r="L494" s="151">
        <v>1797</v>
      </c>
      <c r="M494" s="154">
        <v>0.990559543711279</v>
      </c>
      <c r="N494" s="153">
        <v>100730</v>
      </c>
      <c r="O494" s="172">
        <v>0.9</v>
      </c>
      <c r="P494" s="154">
        <v>0.995007941910597</v>
      </c>
      <c r="Q494" s="154">
        <v>0.987745098039216</v>
      </c>
      <c r="R494" s="154">
        <v>0.994663820704376</v>
      </c>
      <c r="S494" s="173">
        <v>0.0072628438713811</v>
      </c>
      <c r="T494" s="153">
        <v>101690</v>
      </c>
      <c r="U494" s="153">
        <v>95933</v>
      </c>
      <c r="V494" s="154">
        <v>0.943386763693579</v>
      </c>
      <c r="W494" s="154">
        <v>0.957340594508736</v>
      </c>
      <c r="X494" s="155">
        <v>0.9375</v>
      </c>
      <c r="Y494" s="155">
        <v>0.958911419423693</v>
      </c>
      <c r="Z494" s="173">
        <v>0.0198405945087361</v>
      </c>
      <c r="AA494" s="151">
        <v>28666</v>
      </c>
      <c r="AB494" s="151">
        <v>26805</v>
      </c>
      <c r="AC494" s="151">
        <v>30491</v>
      </c>
      <c r="AD494" s="151">
        <v>28625</v>
      </c>
      <c r="AE494" s="155">
        <v>0.935079885578734</v>
      </c>
      <c r="AF494" s="155">
        <v>0.938801613590896</v>
      </c>
      <c r="AG494" s="173">
        <v>-0.00372172801216131</v>
      </c>
    </row>
    <row r="495" spans="1:33">
      <c r="A495" s="175" t="s">
        <v>375</v>
      </c>
      <c r="B495" s="195" t="s">
        <v>1813</v>
      </c>
      <c r="C495" s="195" t="s">
        <v>489</v>
      </c>
      <c r="D495" s="150">
        <v>4052</v>
      </c>
      <c r="E495" s="150">
        <v>4017</v>
      </c>
      <c r="F495" s="150">
        <v>3806</v>
      </c>
      <c r="G495" s="151">
        <v>5373</v>
      </c>
      <c r="H495" s="151">
        <v>5336</v>
      </c>
      <c r="I495" s="151">
        <v>5122</v>
      </c>
      <c r="J495" s="151">
        <v>1901</v>
      </c>
      <c r="K495" s="151">
        <v>1889</v>
      </c>
      <c r="L495" s="151">
        <v>1830</v>
      </c>
      <c r="M495" s="154">
        <v>0.990990239426045</v>
      </c>
      <c r="N495" s="153">
        <v>95032</v>
      </c>
      <c r="O495" s="172">
        <v>0.9</v>
      </c>
      <c r="P495" s="154">
        <v>0.991362290227048</v>
      </c>
      <c r="Q495" s="154">
        <v>0.993113716731807</v>
      </c>
      <c r="R495" s="154">
        <v>0.993687532877433</v>
      </c>
      <c r="S495" s="173">
        <v>-0.00175142650475879</v>
      </c>
      <c r="T495" s="153">
        <v>95896</v>
      </c>
      <c r="U495" s="153">
        <v>91539</v>
      </c>
      <c r="V495" s="154">
        <v>0.954565362476016</v>
      </c>
      <c r="W495" s="154">
        <v>0.93928923988154</v>
      </c>
      <c r="X495" s="155">
        <v>0.953284943234692</v>
      </c>
      <c r="Y495" s="155">
        <v>0.962651236191478</v>
      </c>
      <c r="Z495" s="173">
        <v>-0.0139957033531519</v>
      </c>
      <c r="AA495" s="151">
        <v>27117</v>
      </c>
      <c r="AB495" s="151">
        <v>25763</v>
      </c>
      <c r="AC495" s="151">
        <v>28619</v>
      </c>
      <c r="AD495" s="151">
        <v>27282</v>
      </c>
      <c r="AE495" s="155">
        <v>0.950068222886012</v>
      </c>
      <c r="AF495" s="155">
        <v>0.953282784164366</v>
      </c>
      <c r="AG495" s="173">
        <v>-0.00321456127835384</v>
      </c>
    </row>
    <row r="496" spans="1:33">
      <c r="A496" s="175" t="s">
        <v>375</v>
      </c>
      <c r="B496" s="195" t="s">
        <v>1813</v>
      </c>
      <c r="C496" s="195" t="s">
        <v>490</v>
      </c>
      <c r="D496" s="150">
        <v>3610</v>
      </c>
      <c r="E496" s="150">
        <v>3542</v>
      </c>
      <c r="F496" s="150">
        <v>3443</v>
      </c>
      <c r="G496" s="151">
        <v>4888</v>
      </c>
      <c r="H496" s="151">
        <v>4824</v>
      </c>
      <c r="I496" s="151">
        <v>4641</v>
      </c>
      <c r="J496" s="151">
        <v>1764</v>
      </c>
      <c r="K496" s="151">
        <v>1738</v>
      </c>
      <c r="L496" s="151">
        <v>1688</v>
      </c>
      <c r="M496" s="154">
        <v>0.984221013517152</v>
      </c>
      <c r="N496" s="153">
        <v>91380</v>
      </c>
      <c r="O496" s="172">
        <v>0.9</v>
      </c>
      <c r="P496" s="154">
        <v>0.981163434903047</v>
      </c>
      <c r="Q496" s="154">
        <v>0.986906710310966</v>
      </c>
      <c r="R496" s="154">
        <v>0.985260770975057</v>
      </c>
      <c r="S496" s="173">
        <v>-0.00574327540791852</v>
      </c>
      <c r="T496" s="153">
        <v>92845</v>
      </c>
      <c r="U496" s="153">
        <v>87999</v>
      </c>
      <c r="V496" s="154">
        <v>0.947805482255372</v>
      </c>
      <c r="W496" s="154">
        <v>0.953739612188366</v>
      </c>
      <c r="X496" s="155">
        <v>0.949468085106383</v>
      </c>
      <c r="Y496" s="155">
        <v>0.956916099773243</v>
      </c>
      <c r="Z496" s="173">
        <v>0.00427152708198264</v>
      </c>
      <c r="AA496" s="151">
        <v>25501</v>
      </c>
      <c r="AB496" s="151">
        <v>24227</v>
      </c>
      <c r="AC496" s="151">
        <v>27556</v>
      </c>
      <c r="AD496" s="151">
        <v>25982</v>
      </c>
      <c r="AE496" s="155">
        <v>0.950041174855888</v>
      </c>
      <c r="AF496" s="155">
        <v>0.942879953549136</v>
      </c>
      <c r="AG496" s="173">
        <v>0.00716122130675168</v>
      </c>
    </row>
    <row r="497" spans="1:33">
      <c r="A497" s="175" t="s">
        <v>375</v>
      </c>
      <c r="B497" s="195" t="s">
        <v>1813</v>
      </c>
      <c r="C497" s="195" t="s">
        <v>491</v>
      </c>
      <c r="D497" s="150">
        <v>4313</v>
      </c>
      <c r="E497" s="150">
        <v>4256</v>
      </c>
      <c r="F497" s="150">
        <v>4128</v>
      </c>
      <c r="G497" s="151">
        <v>5401</v>
      </c>
      <c r="H497" s="151">
        <v>5316</v>
      </c>
      <c r="I497" s="151">
        <v>5097</v>
      </c>
      <c r="J497" s="151">
        <v>2004</v>
      </c>
      <c r="K497" s="151">
        <v>1987</v>
      </c>
      <c r="L497" s="151">
        <v>1900</v>
      </c>
      <c r="M497" s="154">
        <v>0.985261192156705</v>
      </c>
      <c r="N497" s="153">
        <v>98133</v>
      </c>
      <c r="O497" s="172">
        <v>0.9</v>
      </c>
      <c r="P497" s="154">
        <v>0.986784140969163</v>
      </c>
      <c r="Q497" s="154">
        <v>0.984262173671542</v>
      </c>
      <c r="R497" s="154">
        <v>0.991516966067864</v>
      </c>
      <c r="S497" s="173">
        <v>0.00252196729762066</v>
      </c>
      <c r="T497" s="153">
        <v>99601</v>
      </c>
      <c r="U497" s="153">
        <v>94563</v>
      </c>
      <c r="V497" s="154">
        <v>0.949418178532344</v>
      </c>
      <c r="W497" s="154">
        <v>0.957106422443775</v>
      </c>
      <c r="X497" s="155">
        <v>0.943714127013516</v>
      </c>
      <c r="Y497" s="155">
        <v>0.94810379241517</v>
      </c>
      <c r="Z497" s="173">
        <v>0.0133922954302587</v>
      </c>
      <c r="AA497" s="151">
        <v>28014</v>
      </c>
      <c r="AB497" s="151">
        <v>26630</v>
      </c>
      <c r="AC497" s="151">
        <v>29623</v>
      </c>
      <c r="AD497" s="151">
        <v>28235</v>
      </c>
      <c r="AE497" s="155">
        <v>0.950596130506176</v>
      </c>
      <c r="AF497" s="155">
        <v>0.953144516085474</v>
      </c>
      <c r="AG497" s="173">
        <v>-0.0025483855792986</v>
      </c>
    </row>
    <row r="498" spans="1:33">
      <c r="A498" s="175" t="s">
        <v>375</v>
      </c>
      <c r="B498" s="195" t="s">
        <v>1813</v>
      </c>
      <c r="C498" s="195" t="s">
        <v>492</v>
      </c>
      <c r="D498" s="150">
        <v>2415</v>
      </c>
      <c r="E498" s="150">
        <v>2406</v>
      </c>
      <c r="F498" s="150">
        <v>2259</v>
      </c>
      <c r="G498" s="151">
        <v>3171</v>
      </c>
      <c r="H498" s="151">
        <v>3137</v>
      </c>
      <c r="I498" s="151">
        <v>2922</v>
      </c>
      <c r="J498" s="151">
        <v>1085</v>
      </c>
      <c r="K498" s="151">
        <v>1081</v>
      </c>
      <c r="L498" s="151">
        <v>1007</v>
      </c>
      <c r="M498" s="154">
        <v>0.994584708076316</v>
      </c>
      <c r="N498" s="153">
        <v>55466</v>
      </c>
      <c r="O498" s="172">
        <v>0.9</v>
      </c>
      <c r="P498" s="154">
        <v>0.996273291925466</v>
      </c>
      <c r="Q498" s="154">
        <v>0.989277830337433</v>
      </c>
      <c r="R498" s="154">
        <v>0.9963133640553</v>
      </c>
      <c r="S498" s="173">
        <v>0.00699546158803288</v>
      </c>
      <c r="T498" s="153">
        <v>55768</v>
      </c>
      <c r="U498" s="153">
        <v>52718</v>
      </c>
      <c r="V498" s="154">
        <v>0.945309137856835</v>
      </c>
      <c r="W498" s="154">
        <v>0.935403726708074</v>
      </c>
      <c r="X498" s="155">
        <v>0.921475875118259</v>
      </c>
      <c r="Y498" s="155">
        <v>0.928110599078341</v>
      </c>
      <c r="Z498" s="173">
        <v>0.0139278515898152</v>
      </c>
      <c r="AA498" s="151">
        <v>15857</v>
      </c>
      <c r="AB498" s="151">
        <v>14782</v>
      </c>
      <c r="AC498" s="151">
        <v>16626</v>
      </c>
      <c r="AD498" s="151">
        <v>15643</v>
      </c>
      <c r="AE498" s="155">
        <v>0.932206596455824</v>
      </c>
      <c r="AF498" s="155">
        <v>0.940875736797787</v>
      </c>
      <c r="AG498" s="173">
        <v>-0.00866914034196264</v>
      </c>
    </row>
    <row r="499" spans="1:33">
      <c r="A499" s="175" t="s">
        <v>375</v>
      </c>
      <c r="B499" s="195" t="s">
        <v>1813</v>
      </c>
      <c r="C499" s="195" t="s">
        <v>493</v>
      </c>
      <c r="D499" s="150">
        <v>3518</v>
      </c>
      <c r="E499" s="150">
        <v>3490</v>
      </c>
      <c r="F499" s="150">
        <v>3448</v>
      </c>
      <c r="G499" s="151">
        <v>4594</v>
      </c>
      <c r="H499" s="151">
        <v>4556</v>
      </c>
      <c r="I499" s="151">
        <v>4451</v>
      </c>
      <c r="J499" s="151">
        <v>1560</v>
      </c>
      <c r="K499" s="151">
        <v>1541</v>
      </c>
      <c r="L499" s="151">
        <v>1514</v>
      </c>
      <c r="M499" s="154">
        <v>0.985886087540443</v>
      </c>
      <c r="N499" s="153">
        <v>80749</v>
      </c>
      <c r="O499" s="172">
        <v>0.9</v>
      </c>
      <c r="P499" s="154">
        <v>0.992040932347925</v>
      </c>
      <c r="Q499" s="154">
        <v>0.991728341314758</v>
      </c>
      <c r="R499" s="154">
        <v>0.987820512820513</v>
      </c>
      <c r="S499" s="173">
        <v>0.000312591033166609</v>
      </c>
      <c r="T499" s="153">
        <v>81905</v>
      </c>
      <c r="U499" s="153">
        <v>77997</v>
      </c>
      <c r="V499" s="154">
        <v>0.952286185214578</v>
      </c>
      <c r="W499" s="154">
        <v>0.980102330869812</v>
      </c>
      <c r="X499" s="155">
        <v>0.968872442316064</v>
      </c>
      <c r="Y499" s="155">
        <v>0.970512820512821</v>
      </c>
      <c r="Z499" s="173">
        <v>0.011229888553748</v>
      </c>
      <c r="AA499" s="151">
        <v>23102</v>
      </c>
      <c r="AB499" s="151">
        <v>22170</v>
      </c>
      <c r="AC499" s="151">
        <v>24062</v>
      </c>
      <c r="AD499" s="151">
        <v>22989</v>
      </c>
      <c r="AE499" s="155">
        <v>0.959657172539174</v>
      </c>
      <c r="AF499" s="155">
        <v>0.955406865597207</v>
      </c>
      <c r="AG499" s="173">
        <v>0.00425030694196693</v>
      </c>
    </row>
    <row r="500" spans="1:33">
      <c r="A500" s="175" t="s">
        <v>375</v>
      </c>
      <c r="B500" s="195" t="s">
        <v>1813</v>
      </c>
      <c r="C500" s="195" t="s">
        <v>494</v>
      </c>
      <c r="D500" s="150">
        <v>3489</v>
      </c>
      <c r="E500" s="150">
        <v>3445</v>
      </c>
      <c r="F500" s="150">
        <v>3207</v>
      </c>
      <c r="G500" s="151">
        <v>4818</v>
      </c>
      <c r="H500" s="151">
        <v>4770</v>
      </c>
      <c r="I500" s="151">
        <v>4433</v>
      </c>
      <c r="J500" s="151">
        <v>1625</v>
      </c>
      <c r="K500" s="151">
        <v>1597</v>
      </c>
      <c r="L500" s="151">
        <v>1515</v>
      </c>
      <c r="M500" s="154">
        <v>0.988055163427082</v>
      </c>
      <c r="N500" s="153">
        <v>81891</v>
      </c>
      <c r="O500" s="172">
        <v>0.9</v>
      </c>
      <c r="P500" s="154">
        <v>0.987388936658068</v>
      </c>
      <c r="Q500" s="154">
        <v>0.990037359900374</v>
      </c>
      <c r="R500" s="154">
        <v>0.982769230769231</v>
      </c>
      <c r="S500" s="173">
        <v>-0.0026484232423053</v>
      </c>
      <c r="T500" s="153">
        <v>82881</v>
      </c>
      <c r="U500" s="153">
        <v>76577</v>
      </c>
      <c r="V500" s="154">
        <v>0.923939141660936</v>
      </c>
      <c r="W500" s="154">
        <v>0.919174548581255</v>
      </c>
      <c r="X500" s="155">
        <v>0.920091324200913</v>
      </c>
      <c r="Y500" s="155">
        <v>0.932307692307692</v>
      </c>
      <c r="Z500" s="173">
        <v>-0.000916775619657861</v>
      </c>
      <c r="AA500" s="151">
        <v>23945</v>
      </c>
      <c r="AB500" s="151">
        <v>22233</v>
      </c>
      <c r="AC500" s="151">
        <v>24912</v>
      </c>
      <c r="AD500" s="151">
        <v>23101</v>
      </c>
      <c r="AE500" s="155">
        <v>0.928502818960117</v>
      </c>
      <c r="AF500" s="155">
        <v>0.92730411046885</v>
      </c>
      <c r="AG500" s="173">
        <v>0.00119870849126658</v>
      </c>
    </row>
    <row r="501" spans="1:33">
      <c r="A501" s="175" t="s">
        <v>375</v>
      </c>
      <c r="B501" s="195" t="s">
        <v>1813</v>
      </c>
      <c r="C501" s="195" t="s">
        <v>495</v>
      </c>
      <c r="D501" s="150">
        <v>3764</v>
      </c>
      <c r="E501" s="150">
        <v>3735</v>
      </c>
      <c r="F501" s="150">
        <v>3542</v>
      </c>
      <c r="G501" s="151">
        <v>4906</v>
      </c>
      <c r="H501" s="151">
        <v>4843</v>
      </c>
      <c r="I501" s="151">
        <v>4579</v>
      </c>
      <c r="J501" s="151">
        <v>1871</v>
      </c>
      <c r="K501" s="151">
        <v>1848</v>
      </c>
      <c r="L501" s="151">
        <v>1771</v>
      </c>
      <c r="M501" s="154">
        <v>0.988091732914581</v>
      </c>
      <c r="N501" s="153">
        <v>90609</v>
      </c>
      <c r="O501" s="172">
        <v>0.9</v>
      </c>
      <c r="P501" s="154">
        <v>0.992295430393199</v>
      </c>
      <c r="Q501" s="154">
        <v>0.987158581328985</v>
      </c>
      <c r="R501" s="154">
        <v>0.987707108498129</v>
      </c>
      <c r="S501" s="173">
        <v>0.00513684906421374</v>
      </c>
      <c r="T501" s="153">
        <v>91701</v>
      </c>
      <c r="U501" s="153">
        <v>85609</v>
      </c>
      <c r="V501" s="154">
        <v>0.933566700472187</v>
      </c>
      <c r="W501" s="154">
        <v>0.941020191285866</v>
      </c>
      <c r="X501" s="155">
        <v>0.93334692213616</v>
      </c>
      <c r="Y501" s="155">
        <v>0.946552645644041</v>
      </c>
      <c r="Z501" s="173">
        <v>0.00767326914970634</v>
      </c>
      <c r="AA501" s="151">
        <v>25905</v>
      </c>
      <c r="AB501" s="151">
        <v>24239</v>
      </c>
      <c r="AC501" s="151">
        <v>27387</v>
      </c>
      <c r="AD501" s="151">
        <v>25584</v>
      </c>
      <c r="AE501" s="155">
        <v>0.935688091102104</v>
      </c>
      <c r="AF501" s="155">
        <v>0.934165845108993</v>
      </c>
      <c r="AG501" s="173">
        <v>0.00152224599311046</v>
      </c>
    </row>
    <row r="502" spans="1:33">
      <c r="A502" s="175" t="s">
        <v>375</v>
      </c>
      <c r="B502" s="195" t="s">
        <v>1813</v>
      </c>
      <c r="C502" s="195" t="s">
        <v>496</v>
      </c>
      <c r="D502" s="150">
        <v>4662</v>
      </c>
      <c r="E502" s="150">
        <v>4610</v>
      </c>
      <c r="F502" s="150">
        <v>4388</v>
      </c>
      <c r="G502" s="151">
        <v>6196</v>
      </c>
      <c r="H502" s="151">
        <v>6138</v>
      </c>
      <c r="I502" s="151">
        <v>5849</v>
      </c>
      <c r="J502" s="151">
        <v>2125</v>
      </c>
      <c r="K502" s="151">
        <v>2116</v>
      </c>
      <c r="L502" s="151">
        <v>2013</v>
      </c>
      <c r="M502" s="154">
        <v>0.991764212097188</v>
      </c>
      <c r="N502" s="153">
        <v>106332</v>
      </c>
      <c r="O502" s="172">
        <v>0.9</v>
      </c>
      <c r="P502" s="154">
        <v>0.988845988845989</v>
      </c>
      <c r="Q502" s="154">
        <v>0.990639122014203</v>
      </c>
      <c r="R502" s="154">
        <v>0.995764705882353</v>
      </c>
      <c r="S502" s="173">
        <v>-0.00179313316821383</v>
      </c>
      <c r="T502" s="153">
        <v>107215</v>
      </c>
      <c r="U502" s="153">
        <v>100941</v>
      </c>
      <c r="V502" s="154">
        <v>0.941482068740381</v>
      </c>
      <c r="W502" s="154">
        <v>0.941226941226941</v>
      </c>
      <c r="X502" s="155">
        <v>0.943996126533247</v>
      </c>
      <c r="Y502" s="155">
        <v>0.947294117647059</v>
      </c>
      <c r="Z502" s="173">
        <v>-0.0027691853063061</v>
      </c>
      <c r="AA502" s="151">
        <v>30964</v>
      </c>
      <c r="AB502" s="151">
        <v>29272</v>
      </c>
      <c r="AC502" s="151">
        <v>32512</v>
      </c>
      <c r="AD502" s="151">
        <v>30591</v>
      </c>
      <c r="AE502" s="155">
        <v>0.945355897170908</v>
      </c>
      <c r="AF502" s="155">
        <v>0.940914124015748</v>
      </c>
      <c r="AG502" s="173">
        <v>0.00444177315516014</v>
      </c>
    </row>
    <row r="503" spans="1:33">
      <c r="A503" s="175" t="s">
        <v>375</v>
      </c>
      <c r="B503" s="195" t="s">
        <v>1813</v>
      </c>
      <c r="C503" s="195" t="s">
        <v>497</v>
      </c>
      <c r="D503" s="150">
        <v>1142</v>
      </c>
      <c r="E503" s="150">
        <v>1141</v>
      </c>
      <c r="F503" s="150">
        <v>1090</v>
      </c>
      <c r="G503" s="151">
        <v>1574</v>
      </c>
      <c r="H503" s="151">
        <v>1572</v>
      </c>
      <c r="I503" s="151">
        <v>1500</v>
      </c>
      <c r="J503" s="151">
        <v>477</v>
      </c>
      <c r="K503" s="151">
        <v>476</v>
      </c>
      <c r="L503" s="151">
        <v>457</v>
      </c>
      <c r="M503" s="154">
        <v>0.997936776950851</v>
      </c>
      <c r="N503" s="153">
        <v>27086</v>
      </c>
      <c r="O503" s="172">
        <v>0.9</v>
      </c>
      <c r="P503" s="154">
        <v>0.999124343257443</v>
      </c>
      <c r="Q503" s="154">
        <v>0.998729351969504</v>
      </c>
      <c r="R503" s="154">
        <v>0.9979035639413</v>
      </c>
      <c r="S503" s="173">
        <v>0.000394991287938629</v>
      </c>
      <c r="T503" s="153">
        <v>27142</v>
      </c>
      <c r="U503" s="153">
        <v>25971</v>
      </c>
      <c r="V503" s="154">
        <v>0.956856532311547</v>
      </c>
      <c r="W503" s="154">
        <v>0.95446584938704</v>
      </c>
      <c r="X503" s="155">
        <v>0.952986022871665</v>
      </c>
      <c r="Y503" s="155">
        <v>0.958071278825996</v>
      </c>
      <c r="Z503" s="173">
        <v>0.0014798265153757</v>
      </c>
      <c r="AA503" s="151">
        <v>7707</v>
      </c>
      <c r="AB503" s="151">
        <v>7307</v>
      </c>
      <c r="AC503" s="151">
        <v>8266</v>
      </c>
      <c r="AD503" s="151">
        <v>7876</v>
      </c>
      <c r="AE503" s="155">
        <v>0.948099130660439</v>
      </c>
      <c r="AF503" s="155">
        <v>0.952818775707718</v>
      </c>
      <c r="AG503" s="173">
        <v>-0.00471964504727973</v>
      </c>
    </row>
    <row r="504" spans="1:33">
      <c r="A504" s="175" t="s">
        <v>375</v>
      </c>
      <c r="B504" s="195" t="s">
        <v>1813</v>
      </c>
      <c r="C504" s="195" t="s">
        <v>498</v>
      </c>
      <c r="D504" s="150">
        <v>4635</v>
      </c>
      <c r="E504" s="150">
        <v>4583</v>
      </c>
      <c r="F504" s="150">
        <v>4415</v>
      </c>
      <c r="G504" s="151">
        <v>6076</v>
      </c>
      <c r="H504" s="151">
        <v>5986</v>
      </c>
      <c r="I504" s="151">
        <v>5839</v>
      </c>
      <c r="J504" s="151">
        <v>2178</v>
      </c>
      <c r="K504" s="151">
        <v>2159</v>
      </c>
      <c r="L504" s="151">
        <v>2090</v>
      </c>
      <c r="M504" s="154">
        <v>0.98437413163891</v>
      </c>
      <c r="N504" s="153">
        <v>106275</v>
      </c>
      <c r="O504" s="172">
        <v>0.9</v>
      </c>
      <c r="P504" s="154">
        <v>0.988781014023732</v>
      </c>
      <c r="Q504" s="154">
        <v>0.985187623436471</v>
      </c>
      <c r="R504" s="154">
        <v>0.991276400367309</v>
      </c>
      <c r="S504" s="173">
        <v>0.00359339058726105</v>
      </c>
      <c r="T504" s="153">
        <v>107962</v>
      </c>
      <c r="U504" s="153">
        <v>102584</v>
      </c>
      <c r="V504" s="154">
        <v>0.950186176617699</v>
      </c>
      <c r="W504" s="154">
        <v>0.952535059331176</v>
      </c>
      <c r="X504" s="155">
        <v>0.960994075049375</v>
      </c>
      <c r="Y504" s="155">
        <v>0.95959595959596</v>
      </c>
      <c r="Z504" s="173">
        <v>-0.00845901571819874</v>
      </c>
      <c r="AA504" s="151">
        <v>30539</v>
      </c>
      <c r="AB504" s="151">
        <v>29300</v>
      </c>
      <c r="AC504" s="151">
        <v>32320</v>
      </c>
      <c r="AD504" s="151">
        <v>30606</v>
      </c>
      <c r="AE504" s="155">
        <v>0.959428926945872</v>
      </c>
      <c r="AF504" s="155">
        <v>0.946967821782178</v>
      </c>
      <c r="AG504" s="173">
        <v>0.0124611051636943</v>
      </c>
    </row>
    <row r="505" spans="1:33">
      <c r="A505" s="175" t="s">
        <v>375</v>
      </c>
      <c r="B505" s="195" t="s">
        <v>1813</v>
      </c>
      <c r="C505" s="195" t="s">
        <v>499</v>
      </c>
      <c r="D505" s="150">
        <v>4063</v>
      </c>
      <c r="E505" s="150">
        <v>4018</v>
      </c>
      <c r="F505" s="150">
        <v>3801</v>
      </c>
      <c r="G505" s="151">
        <v>5059</v>
      </c>
      <c r="H505" s="151">
        <v>4993</v>
      </c>
      <c r="I505" s="151">
        <v>4842</v>
      </c>
      <c r="J505" s="151">
        <v>2320</v>
      </c>
      <c r="K505" s="151">
        <v>2288</v>
      </c>
      <c r="L505" s="151">
        <v>2213</v>
      </c>
      <c r="M505" s="154">
        <v>0.987938039614017</v>
      </c>
      <c r="N505" s="153">
        <v>93372</v>
      </c>
      <c r="O505" s="172">
        <v>0.9</v>
      </c>
      <c r="P505" s="154">
        <v>0.988924440068915</v>
      </c>
      <c r="Q505" s="154">
        <v>0.986953943467088</v>
      </c>
      <c r="R505" s="154">
        <v>0.986206896551724</v>
      </c>
      <c r="S505" s="173">
        <v>0.00197049660182624</v>
      </c>
      <c r="T505" s="153">
        <v>94512</v>
      </c>
      <c r="U505" s="153">
        <v>89986</v>
      </c>
      <c r="V505" s="154">
        <v>0.952111901134247</v>
      </c>
      <c r="W505" s="154">
        <v>0.935515628845681</v>
      </c>
      <c r="X505" s="155">
        <v>0.957106147459972</v>
      </c>
      <c r="Y505" s="155">
        <v>0.953879310344828</v>
      </c>
      <c r="Z505" s="173">
        <v>-0.0215905186142918</v>
      </c>
      <c r="AA505" s="151">
        <v>27588</v>
      </c>
      <c r="AB505" s="151">
        <v>26312</v>
      </c>
      <c r="AC505" s="151">
        <v>28618</v>
      </c>
      <c r="AD505" s="151">
        <v>27143</v>
      </c>
      <c r="AE505" s="155">
        <v>0.953748006379585</v>
      </c>
      <c r="AF505" s="155">
        <v>0.948459011810748</v>
      </c>
      <c r="AG505" s="173">
        <v>0.00528899456883691</v>
      </c>
    </row>
    <row r="506" spans="1:33">
      <c r="A506" s="175" t="s">
        <v>375</v>
      </c>
      <c r="B506" s="195" t="s">
        <v>1813</v>
      </c>
      <c r="C506" s="195" t="s">
        <v>500</v>
      </c>
      <c r="D506" s="150">
        <v>2705</v>
      </c>
      <c r="E506" s="150">
        <v>2699</v>
      </c>
      <c r="F506" s="150">
        <v>2583</v>
      </c>
      <c r="G506" s="151">
        <v>3293</v>
      </c>
      <c r="H506" s="151">
        <v>3283</v>
      </c>
      <c r="I506" s="151">
        <v>3074</v>
      </c>
      <c r="J506" s="151">
        <v>1114</v>
      </c>
      <c r="K506" s="151">
        <v>1108</v>
      </c>
      <c r="L506" s="151">
        <v>1048</v>
      </c>
      <c r="M506" s="154">
        <v>0.987616345786051</v>
      </c>
      <c r="N506" s="153">
        <v>61967</v>
      </c>
      <c r="O506" s="172">
        <v>0.9</v>
      </c>
      <c r="P506" s="154">
        <v>0.997781885397412</v>
      </c>
      <c r="Q506" s="154">
        <v>0.996963255390222</v>
      </c>
      <c r="R506" s="154">
        <v>0.994614003590664</v>
      </c>
      <c r="S506" s="173">
        <v>0.000818630007190513</v>
      </c>
      <c r="T506" s="153">
        <v>62744</v>
      </c>
      <c r="U506" s="153">
        <v>58719</v>
      </c>
      <c r="V506" s="154">
        <v>0.935850439882698</v>
      </c>
      <c r="W506" s="154">
        <v>0.954898336414048</v>
      </c>
      <c r="X506" s="155">
        <v>0.933495293045855</v>
      </c>
      <c r="Y506" s="155">
        <v>0.940754039497307</v>
      </c>
      <c r="Z506" s="173">
        <v>0.0214030433681932</v>
      </c>
      <c r="AA506" s="151">
        <v>17317</v>
      </c>
      <c r="AB506" s="151">
        <v>16102</v>
      </c>
      <c r="AC506" s="151">
        <v>18766</v>
      </c>
      <c r="AD506" s="151">
        <v>17568</v>
      </c>
      <c r="AE506" s="155">
        <v>0.929837731708726</v>
      </c>
      <c r="AF506" s="155">
        <v>0.93616114249174</v>
      </c>
      <c r="AG506" s="173">
        <v>-0.0063234107830149</v>
      </c>
    </row>
    <row r="507" spans="1:33">
      <c r="A507" s="175" t="s">
        <v>375</v>
      </c>
      <c r="B507" s="195" t="s">
        <v>1813</v>
      </c>
      <c r="C507" s="195" t="s">
        <v>501</v>
      </c>
      <c r="D507" s="150">
        <v>1770</v>
      </c>
      <c r="E507" s="150">
        <v>1743</v>
      </c>
      <c r="F507" s="150">
        <v>1527</v>
      </c>
      <c r="G507" s="151">
        <v>2067</v>
      </c>
      <c r="H507" s="151">
        <v>2008</v>
      </c>
      <c r="I507" s="151">
        <v>1840</v>
      </c>
      <c r="J507" s="151">
        <v>760</v>
      </c>
      <c r="K507" s="151">
        <v>716</v>
      </c>
      <c r="L507" s="151">
        <v>676</v>
      </c>
      <c r="M507" s="154">
        <v>0.969588505572056</v>
      </c>
      <c r="N507" s="153">
        <v>38195</v>
      </c>
      <c r="O507" s="172">
        <v>0.9</v>
      </c>
      <c r="P507" s="154">
        <v>0.984745762711864</v>
      </c>
      <c r="Q507" s="154">
        <v>0.971456216739236</v>
      </c>
      <c r="R507" s="154">
        <v>0.942105263157895</v>
      </c>
      <c r="S507" s="173">
        <v>0.0132895459726288</v>
      </c>
      <c r="T507" s="153">
        <v>39393</v>
      </c>
      <c r="U507" s="153">
        <v>34598</v>
      </c>
      <c r="V507" s="154">
        <v>0.87827786662605</v>
      </c>
      <c r="W507" s="154">
        <v>0.86271186440678</v>
      </c>
      <c r="X507" s="155">
        <v>0.890179003386551</v>
      </c>
      <c r="Y507" s="155">
        <v>0.889473684210526</v>
      </c>
      <c r="Z507" s="173">
        <v>-0.0274671389797708</v>
      </c>
      <c r="AA507" s="151">
        <v>11076</v>
      </c>
      <c r="AB507" s="151">
        <v>9817</v>
      </c>
      <c r="AC507" s="151">
        <v>12241</v>
      </c>
      <c r="AD507" s="151">
        <v>10415</v>
      </c>
      <c r="AE507" s="155">
        <v>0.88633080534489</v>
      </c>
      <c r="AF507" s="155">
        <v>0.850829180622498</v>
      </c>
      <c r="AG507" s="173">
        <v>0.0355016247223917</v>
      </c>
    </row>
    <row r="508" spans="1:33">
      <c r="A508" s="175" t="s">
        <v>375</v>
      </c>
      <c r="B508" s="195" t="s">
        <v>1813</v>
      </c>
      <c r="C508" s="195" t="s">
        <v>502</v>
      </c>
      <c r="D508" s="150">
        <v>2257</v>
      </c>
      <c r="E508" s="150">
        <v>2255</v>
      </c>
      <c r="F508" s="150">
        <v>2140</v>
      </c>
      <c r="G508" s="151">
        <v>2901</v>
      </c>
      <c r="H508" s="151">
        <v>2896</v>
      </c>
      <c r="I508" s="151">
        <v>2789</v>
      </c>
      <c r="J508" s="151">
        <v>1223</v>
      </c>
      <c r="K508" s="151">
        <v>1219</v>
      </c>
      <c r="L508" s="151">
        <v>1185</v>
      </c>
      <c r="M508" s="154">
        <v>0.99505983309715</v>
      </c>
      <c r="N508" s="153">
        <v>50557</v>
      </c>
      <c r="O508" s="172">
        <v>0.9</v>
      </c>
      <c r="P508" s="154">
        <v>0.999113867966327</v>
      </c>
      <c r="Q508" s="154">
        <v>0.998276456394347</v>
      </c>
      <c r="R508" s="154">
        <v>0.996729354047424</v>
      </c>
      <c r="S508" s="173">
        <v>0.00083741157198014</v>
      </c>
      <c r="T508" s="153">
        <v>50808</v>
      </c>
      <c r="U508" s="153">
        <v>48395</v>
      </c>
      <c r="V508" s="154">
        <v>0.952507479137144</v>
      </c>
      <c r="W508" s="154">
        <v>0.948161276030128</v>
      </c>
      <c r="X508" s="155">
        <v>0.961392623233368</v>
      </c>
      <c r="Y508" s="155">
        <v>0.968928863450532</v>
      </c>
      <c r="Z508" s="173">
        <v>-0.0132313472032394</v>
      </c>
      <c r="AA508" s="151">
        <v>14999</v>
      </c>
      <c r="AB508" s="151">
        <v>14348</v>
      </c>
      <c r="AC508" s="151">
        <v>15244</v>
      </c>
      <c r="AD508" s="151">
        <v>14515</v>
      </c>
      <c r="AE508" s="155">
        <v>0.956597106473765</v>
      </c>
      <c r="AF508" s="155">
        <v>0.952177906061401</v>
      </c>
      <c r="AG508" s="173">
        <v>0.00441920041236377</v>
      </c>
    </row>
    <row r="509" spans="1:33">
      <c r="A509" s="175" t="s">
        <v>375</v>
      </c>
      <c r="B509" s="195" t="s">
        <v>1813</v>
      </c>
      <c r="C509" s="195" t="s">
        <v>503</v>
      </c>
      <c r="D509" s="150">
        <v>3781</v>
      </c>
      <c r="E509" s="150">
        <v>3745</v>
      </c>
      <c r="F509" s="150">
        <v>3487</v>
      </c>
      <c r="G509" s="151">
        <v>4507</v>
      </c>
      <c r="H509" s="151">
        <v>4464</v>
      </c>
      <c r="I509" s="151">
        <v>4156</v>
      </c>
      <c r="J509" s="151">
        <v>1749</v>
      </c>
      <c r="K509" s="151">
        <v>1732</v>
      </c>
      <c r="L509" s="151">
        <v>1634</v>
      </c>
      <c r="M509" s="154">
        <v>0.988950276243094</v>
      </c>
      <c r="N509" s="153">
        <v>83951</v>
      </c>
      <c r="O509" s="172">
        <v>0.9</v>
      </c>
      <c r="P509" s="154">
        <v>0.990478709336154</v>
      </c>
      <c r="Q509" s="154">
        <v>0.990459285555802</v>
      </c>
      <c r="R509" s="154">
        <v>0.990280160091481</v>
      </c>
      <c r="S509" s="173">
        <v>1.94237803523567e-5</v>
      </c>
      <c r="T509" s="153">
        <v>84889</v>
      </c>
      <c r="U509" s="153">
        <v>78744</v>
      </c>
      <c r="V509" s="154">
        <v>0.927611351294043</v>
      </c>
      <c r="W509" s="154">
        <v>0.922242792911928</v>
      </c>
      <c r="X509" s="155">
        <v>0.922121144885733</v>
      </c>
      <c r="Y509" s="155">
        <v>0.934248141795312</v>
      </c>
      <c r="Z509" s="173">
        <v>0.000121648026194743</v>
      </c>
      <c r="AA509" s="151">
        <v>23929</v>
      </c>
      <c r="AB509" s="151">
        <v>22196</v>
      </c>
      <c r="AC509" s="151">
        <v>26033</v>
      </c>
      <c r="AD509" s="151">
        <v>24151</v>
      </c>
      <c r="AE509" s="155">
        <v>0.927577416523883</v>
      </c>
      <c r="AF509" s="155">
        <v>0.927707140936504</v>
      </c>
      <c r="AG509" s="173">
        <v>-0.000129724412620491</v>
      </c>
    </row>
    <row r="510" spans="1:33">
      <c r="A510" s="175" t="s">
        <v>375</v>
      </c>
      <c r="B510" s="195" t="s">
        <v>1814</v>
      </c>
      <c r="C510" s="195" t="s">
        <v>504</v>
      </c>
      <c r="D510" s="150">
        <v>1434</v>
      </c>
      <c r="E510" s="150">
        <v>1413</v>
      </c>
      <c r="F510" s="150">
        <v>1268</v>
      </c>
      <c r="G510" s="151">
        <v>1763</v>
      </c>
      <c r="H510" s="151">
        <v>1748</v>
      </c>
      <c r="I510" s="151">
        <v>1545</v>
      </c>
      <c r="J510" s="151">
        <v>817</v>
      </c>
      <c r="K510" s="151">
        <v>809</v>
      </c>
      <c r="L510" s="151">
        <v>726</v>
      </c>
      <c r="M510" s="154">
        <v>0.989786075015605</v>
      </c>
      <c r="N510" s="153">
        <v>34886</v>
      </c>
      <c r="O510" s="172">
        <v>0.9</v>
      </c>
      <c r="P510" s="154">
        <v>0.985355648535565</v>
      </c>
      <c r="Q510" s="154">
        <v>0.99149177538287</v>
      </c>
      <c r="R510" s="154">
        <v>0.990208078335373</v>
      </c>
      <c r="S510" s="173">
        <v>-0.00613612684730525</v>
      </c>
      <c r="T510" s="153">
        <v>35246</v>
      </c>
      <c r="U510" s="153">
        <v>32223</v>
      </c>
      <c r="V510" s="154">
        <v>0.914231402144924</v>
      </c>
      <c r="W510" s="154">
        <v>0.884239888423989</v>
      </c>
      <c r="X510" s="155">
        <v>0.876347135564379</v>
      </c>
      <c r="Y510" s="155">
        <v>0.888616891064872</v>
      </c>
      <c r="Z510" s="173">
        <v>0.00789275285960989</v>
      </c>
      <c r="AA510" s="151">
        <v>9415</v>
      </c>
      <c r="AB510" s="151">
        <v>8472</v>
      </c>
      <c r="AC510" s="151">
        <v>10216</v>
      </c>
      <c r="AD510" s="151">
        <v>9478</v>
      </c>
      <c r="AE510" s="155">
        <v>0.89984067976633</v>
      </c>
      <c r="AF510" s="155">
        <v>0.927760375880971</v>
      </c>
      <c r="AG510" s="173">
        <v>-0.0279196961146407</v>
      </c>
    </row>
    <row r="511" spans="1:33">
      <c r="A511" s="175" t="s">
        <v>375</v>
      </c>
      <c r="B511" s="195" t="s">
        <v>1814</v>
      </c>
      <c r="C511" s="195" t="s">
        <v>505</v>
      </c>
      <c r="D511" s="150">
        <v>2344</v>
      </c>
      <c r="E511" s="150">
        <v>2331</v>
      </c>
      <c r="F511" s="150">
        <v>2185</v>
      </c>
      <c r="G511" s="151">
        <v>2998</v>
      </c>
      <c r="H511" s="151">
        <v>2979</v>
      </c>
      <c r="I511" s="151">
        <v>2781</v>
      </c>
      <c r="J511" s="151">
        <v>1268</v>
      </c>
      <c r="K511" s="151">
        <v>1258</v>
      </c>
      <c r="L511" s="151">
        <v>1176</v>
      </c>
      <c r="M511" s="154">
        <v>0.992989285837324</v>
      </c>
      <c r="N511" s="153">
        <v>57647</v>
      </c>
      <c r="O511" s="172">
        <v>0.9</v>
      </c>
      <c r="P511" s="154">
        <v>0.994453924914676</v>
      </c>
      <c r="Q511" s="154">
        <v>0.993662441627752</v>
      </c>
      <c r="R511" s="154">
        <v>0.99211356466877</v>
      </c>
      <c r="S511" s="173">
        <v>0.000791483286923911</v>
      </c>
      <c r="T511" s="153">
        <v>58054</v>
      </c>
      <c r="U511" s="153">
        <v>52978</v>
      </c>
      <c r="V511" s="154">
        <v>0.912564164398663</v>
      </c>
      <c r="W511" s="154">
        <v>0.932167235494881</v>
      </c>
      <c r="X511" s="155">
        <v>0.92761841227485</v>
      </c>
      <c r="Y511" s="155">
        <v>0.927444794952681</v>
      </c>
      <c r="Z511" s="173">
        <v>0.0045488232200307</v>
      </c>
      <c r="AA511" s="151">
        <v>15884</v>
      </c>
      <c r="AB511" s="151">
        <v>14668</v>
      </c>
      <c r="AC511" s="151">
        <v>17637</v>
      </c>
      <c r="AD511" s="151">
        <v>16187</v>
      </c>
      <c r="AE511" s="155">
        <v>0.923444976076555</v>
      </c>
      <c r="AF511" s="155">
        <v>0.917786471622158</v>
      </c>
      <c r="AG511" s="173">
        <v>0.00565850445439708</v>
      </c>
    </row>
    <row r="512" spans="1:33">
      <c r="A512" s="175" t="s">
        <v>375</v>
      </c>
      <c r="B512" s="195" t="s">
        <v>1814</v>
      </c>
      <c r="C512" s="195" t="s">
        <v>506</v>
      </c>
      <c r="D512" s="150">
        <v>1912</v>
      </c>
      <c r="E512" s="150">
        <v>1895</v>
      </c>
      <c r="F512" s="150">
        <v>1673</v>
      </c>
      <c r="G512" s="151">
        <v>2303</v>
      </c>
      <c r="H512" s="151">
        <v>2286</v>
      </c>
      <c r="I512" s="151">
        <v>2055</v>
      </c>
      <c r="J512" s="151">
        <v>1070</v>
      </c>
      <c r="K512" s="151">
        <v>1060</v>
      </c>
      <c r="L512" s="151">
        <v>913</v>
      </c>
      <c r="M512" s="154">
        <v>0.987991101319683</v>
      </c>
      <c r="N512" s="153">
        <v>45743</v>
      </c>
      <c r="O512" s="172">
        <v>0.9</v>
      </c>
      <c r="P512" s="154">
        <v>0.991108786610879</v>
      </c>
      <c r="Q512" s="154">
        <v>0.992618323925315</v>
      </c>
      <c r="R512" s="154">
        <v>0.990654205607477</v>
      </c>
      <c r="S512" s="173">
        <v>-0.00150953731443615</v>
      </c>
      <c r="T512" s="153">
        <v>46299</v>
      </c>
      <c r="U512" s="153">
        <v>41354</v>
      </c>
      <c r="V512" s="154">
        <v>0.893194237456533</v>
      </c>
      <c r="W512" s="154">
        <v>0.875</v>
      </c>
      <c r="X512" s="155">
        <v>0.892314372557534</v>
      </c>
      <c r="Y512" s="155">
        <v>0.853271028037383</v>
      </c>
      <c r="Z512" s="173">
        <v>-0.0173143725575337</v>
      </c>
      <c r="AA512" s="151">
        <v>12939</v>
      </c>
      <c r="AB512" s="151">
        <v>11371</v>
      </c>
      <c r="AC512" s="151">
        <v>13358</v>
      </c>
      <c r="AD512" s="151">
        <v>11905</v>
      </c>
      <c r="AE512" s="155">
        <v>0.878815982687998</v>
      </c>
      <c r="AF512" s="155">
        <v>0.891226231471777</v>
      </c>
      <c r="AG512" s="173">
        <v>-0.0124102487837797</v>
      </c>
    </row>
    <row r="513" spans="1:33">
      <c r="A513" s="175" t="s">
        <v>375</v>
      </c>
      <c r="B513" s="195" t="s">
        <v>1814</v>
      </c>
      <c r="C513" s="195" t="s">
        <v>507</v>
      </c>
      <c r="D513" s="150">
        <v>1251</v>
      </c>
      <c r="E513" s="150">
        <v>1250</v>
      </c>
      <c r="F513" s="150">
        <v>1057</v>
      </c>
      <c r="G513" s="151">
        <v>1778</v>
      </c>
      <c r="H513" s="151">
        <v>1772</v>
      </c>
      <c r="I513" s="151">
        <v>1583</v>
      </c>
      <c r="J513" s="151">
        <v>943</v>
      </c>
      <c r="K513" s="151">
        <v>934</v>
      </c>
      <c r="L513" s="151">
        <v>854</v>
      </c>
      <c r="M513" s="154">
        <v>0.991884580703336</v>
      </c>
      <c r="N513" s="153">
        <v>35200</v>
      </c>
      <c r="O513" s="172">
        <v>0.9</v>
      </c>
      <c r="P513" s="154">
        <v>0.999200639488409</v>
      </c>
      <c r="Q513" s="154">
        <v>0.996625421822272</v>
      </c>
      <c r="R513" s="154">
        <v>0.990455991516437</v>
      </c>
      <c r="S513" s="173">
        <v>0.00257521766613711</v>
      </c>
      <c r="T513" s="153">
        <v>35488</v>
      </c>
      <c r="U513" s="153">
        <v>32098</v>
      </c>
      <c r="V513" s="154">
        <v>0.904474752028855</v>
      </c>
      <c r="W513" s="154">
        <v>0.844924060751399</v>
      </c>
      <c r="X513" s="155">
        <v>0.890326209223847</v>
      </c>
      <c r="Y513" s="155">
        <v>0.905620360551432</v>
      </c>
      <c r="Z513" s="173">
        <v>-0.0454021484724481</v>
      </c>
      <c r="AA513" s="151">
        <v>9450</v>
      </c>
      <c r="AB513" s="151">
        <v>8502</v>
      </c>
      <c r="AC513" s="151">
        <v>10881</v>
      </c>
      <c r="AD513" s="151">
        <v>9867</v>
      </c>
      <c r="AE513" s="155">
        <v>0.89968253968254</v>
      </c>
      <c r="AF513" s="155">
        <v>0.906810035842294</v>
      </c>
      <c r="AG513" s="173">
        <v>-0.00712749615975428</v>
      </c>
    </row>
    <row r="514" spans="1:33">
      <c r="A514" s="175" t="s">
        <v>375</v>
      </c>
      <c r="B514" s="195" t="s">
        <v>1814</v>
      </c>
      <c r="C514" s="195" t="s">
        <v>508</v>
      </c>
      <c r="D514" s="150">
        <v>799</v>
      </c>
      <c r="E514" s="150">
        <v>795</v>
      </c>
      <c r="F514" s="150">
        <v>700</v>
      </c>
      <c r="G514" s="151">
        <v>975</v>
      </c>
      <c r="H514" s="151">
        <v>972</v>
      </c>
      <c r="I514" s="151">
        <v>911</v>
      </c>
      <c r="J514" s="151">
        <v>542</v>
      </c>
      <c r="K514" s="151">
        <v>537</v>
      </c>
      <c r="L514" s="151">
        <v>486</v>
      </c>
      <c r="M514" s="154">
        <v>0.99535974708072</v>
      </c>
      <c r="N514" s="153">
        <v>19520</v>
      </c>
      <c r="O514" s="172">
        <v>0.9</v>
      </c>
      <c r="P514" s="154">
        <v>0.994993742177722</v>
      </c>
      <c r="Q514" s="154">
        <v>0.996923076923077</v>
      </c>
      <c r="R514" s="154">
        <v>0.990774907749078</v>
      </c>
      <c r="S514" s="173">
        <v>-0.00192933474535473</v>
      </c>
      <c r="T514" s="153">
        <v>19611</v>
      </c>
      <c r="U514" s="153">
        <v>18052</v>
      </c>
      <c r="V514" s="154">
        <v>0.920503798888379</v>
      </c>
      <c r="W514" s="154">
        <v>0.876095118898623</v>
      </c>
      <c r="X514" s="155">
        <v>0.934358974358974</v>
      </c>
      <c r="Y514" s="155">
        <v>0.896678966789668</v>
      </c>
      <c r="Z514" s="173">
        <v>-0.0582638554603511</v>
      </c>
      <c r="AA514" s="151">
        <v>5411</v>
      </c>
      <c r="AB514" s="151">
        <v>4925</v>
      </c>
      <c r="AC514" s="151">
        <v>5707</v>
      </c>
      <c r="AD514" s="151">
        <v>5304</v>
      </c>
      <c r="AE514" s="155">
        <v>0.910182960635742</v>
      </c>
      <c r="AF514" s="155">
        <v>0.929384965831435</v>
      </c>
      <c r="AG514" s="173">
        <v>-0.019202005195693</v>
      </c>
    </row>
    <row r="515" spans="1:33">
      <c r="A515" s="175" t="s">
        <v>375</v>
      </c>
      <c r="B515" s="195" t="s">
        <v>1814</v>
      </c>
      <c r="C515" s="195" t="s">
        <v>509</v>
      </c>
      <c r="D515" s="150">
        <v>2262</v>
      </c>
      <c r="E515" s="150">
        <v>2247</v>
      </c>
      <c r="F515" s="150">
        <v>1956</v>
      </c>
      <c r="G515" s="151">
        <v>3039</v>
      </c>
      <c r="H515" s="151">
        <v>2973</v>
      </c>
      <c r="I515" s="151">
        <v>2665</v>
      </c>
      <c r="J515" s="151">
        <v>1648</v>
      </c>
      <c r="K515" s="151">
        <v>1629</v>
      </c>
      <c r="L515" s="151">
        <v>1456</v>
      </c>
      <c r="M515" s="154">
        <v>0.977829185100132</v>
      </c>
      <c r="N515" s="153">
        <v>57909</v>
      </c>
      <c r="O515" s="172">
        <v>0.9</v>
      </c>
      <c r="P515" s="154">
        <v>0.993368700265252</v>
      </c>
      <c r="Q515" s="154">
        <v>0.978282329713722</v>
      </c>
      <c r="R515" s="154">
        <v>0.988470873786408</v>
      </c>
      <c r="S515" s="173">
        <v>0.0150863705515304</v>
      </c>
      <c r="T515" s="153">
        <v>59222</v>
      </c>
      <c r="U515" s="153">
        <v>51579</v>
      </c>
      <c r="V515" s="154">
        <v>0.870943230556212</v>
      </c>
      <c r="W515" s="154">
        <v>0.864721485411141</v>
      </c>
      <c r="X515" s="155">
        <v>0.876933201711089</v>
      </c>
      <c r="Y515" s="155">
        <v>0.883495145631068</v>
      </c>
      <c r="Z515" s="173">
        <v>-0.0122117162999485</v>
      </c>
      <c r="AA515" s="151">
        <v>16550</v>
      </c>
      <c r="AB515" s="151">
        <v>14566</v>
      </c>
      <c r="AC515" s="151">
        <v>18271</v>
      </c>
      <c r="AD515" s="151">
        <v>15933</v>
      </c>
      <c r="AE515" s="155">
        <v>0.88012084592145</v>
      </c>
      <c r="AF515" s="155">
        <v>0.87203765530075</v>
      </c>
      <c r="AG515" s="173">
        <v>0.00808319062070029</v>
      </c>
    </row>
    <row r="516" spans="1:33">
      <c r="A516" s="175" t="s">
        <v>375</v>
      </c>
      <c r="B516" s="195" t="s">
        <v>1814</v>
      </c>
      <c r="C516" s="195" t="s">
        <v>510</v>
      </c>
      <c r="D516" s="150">
        <v>1351</v>
      </c>
      <c r="E516" s="150">
        <v>1313</v>
      </c>
      <c r="F516" s="150">
        <v>1167</v>
      </c>
      <c r="G516" s="151">
        <v>1847</v>
      </c>
      <c r="H516" s="151">
        <v>1809</v>
      </c>
      <c r="I516" s="151">
        <v>1597</v>
      </c>
      <c r="J516" s="151">
        <v>951</v>
      </c>
      <c r="K516" s="151">
        <v>926</v>
      </c>
      <c r="L516" s="151">
        <v>818</v>
      </c>
      <c r="M516" s="154">
        <v>0.977322808289866</v>
      </c>
      <c r="N516" s="153">
        <v>35038</v>
      </c>
      <c r="O516" s="172">
        <v>0.9</v>
      </c>
      <c r="P516" s="154">
        <v>0.971872686898594</v>
      </c>
      <c r="Q516" s="154">
        <v>0.979426096372496</v>
      </c>
      <c r="R516" s="154">
        <v>0.973711882229232</v>
      </c>
      <c r="S516" s="173">
        <v>-0.00755340947390226</v>
      </c>
      <c r="T516" s="153">
        <v>35851</v>
      </c>
      <c r="U516" s="153">
        <v>31776</v>
      </c>
      <c r="V516" s="154">
        <v>0.886335109201975</v>
      </c>
      <c r="W516" s="154">
        <v>0.86380458919319</v>
      </c>
      <c r="X516" s="155">
        <v>0.864645370871684</v>
      </c>
      <c r="Y516" s="155">
        <v>0.860147213459516</v>
      </c>
      <c r="Z516" s="173">
        <v>-0.000840781678493552</v>
      </c>
      <c r="AA516" s="151">
        <v>9657</v>
      </c>
      <c r="AB516" s="151">
        <v>8314</v>
      </c>
      <c r="AC516" s="151">
        <v>11220</v>
      </c>
      <c r="AD516" s="151">
        <v>10020</v>
      </c>
      <c r="AE516" s="155">
        <v>0.860929895412654</v>
      </c>
      <c r="AF516" s="155">
        <v>0.893048128342246</v>
      </c>
      <c r="AG516" s="173">
        <v>-0.0321182329295919</v>
      </c>
    </row>
    <row r="517" spans="1:33">
      <c r="A517" s="175" t="s">
        <v>375</v>
      </c>
      <c r="B517" s="195" t="s">
        <v>1814</v>
      </c>
      <c r="C517" s="195" t="s">
        <v>511</v>
      </c>
      <c r="D517" s="150">
        <v>2121</v>
      </c>
      <c r="E517" s="150">
        <v>2091</v>
      </c>
      <c r="F517" s="150">
        <v>1792</v>
      </c>
      <c r="G517" s="151">
        <v>2946</v>
      </c>
      <c r="H517" s="151">
        <v>2884</v>
      </c>
      <c r="I517" s="151">
        <v>2354</v>
      </c>
      <c r="J517" s="151">
        <v>1558</v>
      </c>
      <c r="K517" s="151">
        <v>1444</v>
      </c>
      <c r="L517" s="151">
        <v>1245</v>
      </c>
      <c r="M517" s="154">
        <v>0.949138913087181</v>
      </c>
      <c r="N517" s="153">
        <v>56656</v>
      </c>
      <c r="O517" s="172">
        <v>0.9</v>
      </c>
      <c r="P517" s="154">
        <v>0.985855728429986</v>
      </c>
      <c r="Q517" s="154">
        <v>0.978954514596062</v>
      </c>
      <c r="R517" s="154">
        <v>0.926829268292683</v>
      </c>
      <c r="S517" s="173">
        <v>0.00690121383392339</v>
      </c>
      <c r="T517" s="153">
        <v>59692</v>
      </c>
      <c r="U517" s="153">
        <v>48190</v>
      </c>
      <c r="V517" s="154">
        <v>0.807310862427126</v>
      </c>
      <c r="W517" s="154">
        <v>0.844884488448845</v>
      </c>
      <c r="X517" s="155">
        <v>0.799049558723693</v>
      </c>
      <c r="Y517" s="155">
        <v>0.799101412066752</v>
      </c>
      <c r="Z517" s="173">
        <v>0.0458349297251518</v>
      </c>
      <c r="AA517" s="151">
        <v>15952</v>
      </c>
      <c r="AB517" s="151">
        <v>12940</v>
      </c>
      <c r="AC517" s="151">
        <v>18492</v>
      </c>
      <c r="AD517" s="151">
        <v>15382</v>
      </c>
      <c r="AE517" s="155">
        <v>0.811183550651956</v>
      </c>
      <c r="AF517" s="155">
        <v>0.831819165044344</v>
      </c>
      <c r="AG517" s="173">
        <v>-0.0206356143923876</v>
      </c>
    </row>
    <row r="518" spans="1:33">
      <c r="A518" s="175" t="s">
        <v>375</v>
      </c>
      <c r="B518" s="195" t="s">
        <v>1814</v>
      </c>
      <c r="C518" s="195" t="s">
        <v>512</v>
      </c>
      <c r="D518" s="150">
        <v>1571</v>
      </c>
      <c r="E518" s="150">
        <v>1564</v>
      </c>
      <c r="F518" s="150">
        <v>1422</v>
      </c>
      <c r="G518" s="151">
        <v>2082</v>
      </c>
      <c r="H518" s="151">
        <v>2069</v>
      </c>
      <c r="I518" s="151">
        <v>1935</v>
      </c>
      <c r="J518" s="151">
        <v>1084</v>
      </c>
      <c r="K518" s="151">
        <v>1076</v>
      </c>
      <c r="L518" s="151">
        <v>1017</v>
      </c>
      <c r="M518" s="154">
        <v>0.995371877761756</v>
      </c>
      <c r="N518" s="153">
        <v>42799</v>
      </c>
      <c r="O518" s="172">
        <v>0.9</v>
      </c>
      <c r="P518" s="154">
        <v>0.995544239338001</v>
      </c>
      <c r="Q518" s="154">
        <v>0.993756003842459</v>
      </c>
      <c r="R518" s="154">
        <v>0.992619926199262</v>
      </c>
      <c r="S518" s="173">
        <v>0.00178823549554208</v>
      </c>
      <c r="T518" s="153">
        <v>42998</v>
      </c>
      <c r="U518" s="153">
        <v>39851</v>
      </c>
      <c r="V518" s="154">
        <v>0.926810549327876</v>
      </c>
      <c r="W518" s="154">
        <v>0.90515595162317</v>
      </c>
      <c r="X518" s="155">
        <v>0.929394812680115</v>
      </c>
      <c r="Y518" s="155">
        <v>0.938191881918819</v>
      </c>
      <c r="Z518" s="173">
        <v>-0.0242388610569453</v>
      </c>
      <c r="AA518" s="151">
        <v>11699</v>
      </c>
      <c r="AB518" s="151">
        <v>10814</v>
      </c>
      <c r="AC518" s="151">
        <v>13098</v>
      </c>
      <c r="AD518" s="151">
        <v>12225</v>
      </c>
      <c r="AE518" s="155">
        <v>0.924352508761433</v>
      </c>
      <c r="AF518" s="155">
        <v>0.933348602840128</v>
      </c>
      <c r="AG518" s="173">
        <v>-0.00899609407869562</v>
      </c>
    </row>
    <row r="519" spans="1:33">
      <c r="A519" s="175" t="s">
        <v>375</v>
      </c>
      <c r="B519" s="195" t="s">
        <v>1814</v>
      </c>
      <c r="C519" s="195" t="s">
        <v>513</v>
      </c>
      <c r="D519" s="150">
        <v>1034</v>
      </c>
      <c r="E519" s="150">
        <v>974</v>
      </c>
      <c r="F519" s="150">
        <v>957</v>
      </c>
      <c r="G519" s="151">
        <v>1191</v>
      </c>
      <c r="H519" s="151">
        <v>1113</v>
      </c>
      <c r="I519" s="151">
        <v>1093</v>
      </c>
      <c r="J519" s="151">
        <v>658</v>
      </c>
      <c r="K519" s="151">
        <v>639</v>
      </c>
      <c r="L519" s="151">
        <v>589</v>
      </c>
      <c r="M519" s="154">
        <v>0.952316244595429</v>
      </c>
      <c r="N519" s="153">
        <v>23127</v>
      </c>
      <c r="O519" s="172">
        <v>0.9</v>
      </c>
      <c r="P519" s="154">
        <v>0.941972920696325</v>
      </c>
      <c r="Q519" s="154">
        <v>0.934508816120907</v>
      </c>
      <c r="R519" s="154">
        <v>0.97112462006079</v>
      </c>
      <c r="S519" s="173">
        <v>0.00746410457541824</v>
      </c>
      <c r="T519" s="153">
        <v>24285</v>
      </c>
      <c r="U519" s="153">
        <v>21777</v>
      </c>
      <c r="V519" s="154">
        <v>0.896726374305127</v>
      </c>
      <c r="W519" s="154">
        <v>0.925531914893617</v>
      </c>
      <c r="X519" s="155">
        <v>0.917716204869857</v>
      </c>
      <c r="Y519" s="155">
        <v>0.895136778115502</v>
      </c>
      <c r="Z519" s="173">
        <v>0.00781571002375969</v>
      </c>
      <c r="AA519" s="151">
        <v>7060</v>
      </c>
      <c r="AB519" s="151">
        <v>6327</v>
      </c>
      <c r="AC519" s="151">
        <v>7312</v>
      </c>
      <c r="AD519" s="151">
        <v>6708</v>
      </c>
      <c r="AE519" s="155">
        <v>0.896175637393768</v>
      </c>
      <c r="AF519" s="155">
        <v>0.917396061269147</v>
      </c>
      <c r="AG519" s="173">
        <v>-0.0212204238753789</v>
      </c>
    </row>
    <row r="520" spans="1:33">
      <c r="A520" s="175" t="s">
        <v>375</v>
      </c>
      <c r="B520" s="195" t="s">
        <v>1814</v>
      </c>
      <c r="C520" s="195" t="s">
        <v>514</v>
      </c>
      <c r="D520" s="150">
        <v>1383</v>
      </c>
      <c r="E520" s="150">
        <v>1379</v>
      </c>
      <c r="F520" s="150">
        <v>1260</v>
      </c>
      <c r="G520" s="151">
        <v>1762</v>
      </c>
      <c r="H520" s="151">
        <v>1750</v>
      </c>
      <c r="I520" s="151">
        <v>1519</v>
      </c>
      <c r="J520" s="151">
        <v>829</v>
      </c>
      <c r="K520" s="151">
        <v>803</v>
      </c>
      <c r="L520" s="151">
        <v>768</v>
      </c>
      <c r="M520" s="154">
        <v>0.965607057835037</v>
      </c>
      <c r="N520" s="153">
        <v>34477</v>
      </c>
      <c r="O520" s="172">
        <v>0.9</v>
      </c>
      <c r="P520" s="154">
        <v>0.997107736804049</v>
      </c>
      <c r="Q520" s="154">
        <v>0.993189557321226</v>
      </c>
      <c r="R520" s="154">
        <v>0.968636911942099</v>
      </c>
      <c r="S520" s="173">
        <v>0.00391817948282336</v>
      </c>
      <c r="T520" s="153">
        <v>35705</v>
      </c>
      <c r="U520" s="153">
        <v>30591</v>
      </c>
      <c r="V520" s="154">
        <v>0.856770760397703</v>
      </c>
      <c r="W520" s="154">
        <v>0.911062906724512</v>
      </c>
      <c r="X520" s="155">
        <v>0.862088535754824</v>
      </c>
      <c r="Y520" s="155">
        <v>0.926417370325694</v>
      </c>
      <c r="Z520" s="173">
        <v>0.0489743709696879</v>
      </c>
      <c r="AA520" s="151">
        <v>9751</v>
      </c>
      <c r="AB520" s="151">
        <v>8319</v>
      </c>
      <c r="AC520" s="151">
        <v>10335</v>
      </c>
      <c r="AD520" s="151">
        <v>8998</v>
      </c>
      <c r="AE520" s="155">
        <v>0.853143267357194</v>
      </c>
      <c r="AF520" s="155">
        <v>0.870633768746976</v>
      </c>
      <c r="AG520" s="173">
        <v>-0.0174905013897821</v>
      </c>
    </row>
    <row r="521" spans="1:33">
      <c r="A521" s="175" t="s">
        <v>375</v>
      </c>
      <c r="B521" s="195" t="s">
        <v>1814</v>
      </c>
      <c r="C521" s="195" t="s">
        <v>515</v>
      </c>
      <c r="D521" s="150">
        <v>1627</v>
      </c>
      <c r="E521" s="150">
        <v>1607</v>
      </c>
      <c r="F521" s="150">
        <v>1511</v>
      </c>
      <c r="G521" s="151">
        <v>2278</v>
      </c>
      <c r="H521" s="151">
        <v>2247</v>
      </c>
      <c r="I521" s="151">
        <v>2139</v>
      </c>
      <c r="J521" s="151">
        <v>1180</v>
      </c>
      <c r="K521" s="151">
        <v>1163</v>
      </c>
      <c r="L521" s="151">
        <v>1122</v>
      </c>
      <c r="M521" s="154">
        <v>0.983342866948862</v>
      </c>
      <c r="N521" s="153">
        <v>42977</v>
      </c>
      <c r="O521" s="172">
        <v>0.9</v>
      </c>
      <c r="P521" s="154">
        <v>0.987707437000615</v>
      </c>
      <c r="Q521" s="154">
        <v>0.986391571553995</v>
      </c>
      <c r="R521" s="154">
        <v>0.985593220338983</v>
      </c>
      <c r="S521" s="173">
        <v>0.00131586544661988</v>
      </c>
      <c r="T521" s="153">
        <v>43705</v>
      </c>
      <c r="U521" s="153">
        <v>40391</v>
      </c>
      <c r="V521" s="154">
        <v>0.924173435533692</v>
      </c>
      <c r="W521" s="154">
        <v>0.928703134603565</v>
      </c>
      <c r="X521" s="155">
        <v>0.938981562774364</v>
      </c>
      <c r="Y521" s="155">
        <v>0.950847457627119</v>
      </c>
      <c r="Z521" s="173">
        <v>-0.0102784281707987</v>
      </c>
      <c r="AA521" s="151">
        <v>11741</v>
      </c>
      <c r="AB521" s="151">
        <v>10851</v>
      </c>
      <c r="AC521" s="151">
        <v>13714</v>
      </c>
      <c r="AD521" s="151">
        <v>12608</v>
      </c>
      <c r="AE521" s="155">
        <v>0.92419725747381</v>
      </c>
      <c r="AF521" s="155">
        <v>0.919352486510136</v>
      </c>
      <c r="AG521" s="173">
        <v>0.00484477096367408</v>
      </c>
    </row>
    <row r="522" spans="1:33">
      <c r="A522" s="175" t="s">
        <v>375</v>
      </c>
      <c r="B522" s="195" t="s">
        <v>1815</v>
      </c>
      <c r="C522" s="195" t="s">
        <v>516</v>
      </c>
      <c r="D522" s="150">
        <v>2944</v>
      </c>
      <c r="E522" s="150">
        <v>2892</v>
      </c>
      <c r="F522" s="150">
        <v>2732</v>
      </c>
      <c r="G522" s="151">
        <v>3954</v>
      </c>
      <c r="H522" s="151">
        <v>3813</v>
      </c>
      <c r="I522" s="151">
        <v>3527</v>
      </c>
      <c r="J522" s="151">
        <v>1031</v>
      </c>
      <c r="K522" s="151">
        <v>987</v>
      </c>
      <c r="L522" s="151">
        <v>976</v>
      </c>
      <c r="M522" s="154">
        <v>0.970008626732086</v>
      </c>
      <c r="N522" s="153">
        <v>71963</v>
      </c>
      <c r="O522" s="172">
        <v>0.9</v>
      </c>
      <c r="P522" s="154">
        <v>0.982336956521739</v>
      </c>
      <c r="Q522" s="154">
        <v>0.964339908952959</v>
      </c>
      <c r="R522" s="154">
        <v>0.957322987390883</v>
      </c>
      <c r="S522" s="173">
        <v>0.0179970475687801</v>
      </c>
      <c r="T522" s="153">
        <v>74188</v>
      </c>
      <c r="U522" s="153">
        <v>67945</v>
      </c>
      <c r="V522" s="154">
        <v>0.915848924354343</v>
      </c>
      <c r="W522" s="154">
        <v>0.927989130434783</v>
      </c>
      <c r="X522" s="155">
        <v>0.892008093070309</v>
      </c>
      <c r="Y522" s="155">
        <v>0.946653734238603</v>
      </c>
      <c r="Z522" s="173">
        <v>0.035981037364474</v>
      </c>
      <c r="AA522" s="151">
        <v>20529</v>
      </c>
      <c r="AB522" s="151">
        <v>18712</v>
      </c>
      <c r="AC522" s="151">
        <v>23113</v>
      </c>
      <c r="AD522" s="151">
        <v>21443</v>
      </c>
      <c r="AE522" s="155">
        <v>0.911491061425301</v>
      </c>
      <c r="AF522" s="155">
        <v>0.927746289966685</v>
      </c>
      <c r="AG522" s="173">
        <v>-0.0162552285413846</v>
      </c>
    </row>
    <row r="523" spans="1:33">
      <c r="A523" s="175" t="s">
        <v>375</v>
      </c>
      <c r="B523" s="195" t="s">
        <v>1815</v>
      </c>
      <c r="C523" s="195" t="s">
        <v>517</v>
      </c>
      <c r="D523" s="150">
        <v>2555</v>
      </c>
      <c r="E523" s="150">
        <v>2322</v>
      </c>
      <c r="F523" s="150">
        <v>2075</v>
      </c>
      <c r="G523" s="151">
        <v>3209</v>
      </c>
      <c r="H523" s="151">
        <v>3192</v>
      </c>
      <c r="I523" s="151">
        <v>2903</v>
      </c>
      <c r="J523" s="151">
        <v>818</v>
      </c>
      <c r="K523" s="151">
        <v>789</v>
      </c>
      <c r="L523" s="151">
        <v>697</v>
      </c>
      <c r="M523" s="154">
        <v>0.962100122100122</v>
      </c>
      <c r="N523" s="153">
        <v>59097</v>
      </c>
      <c r="O523" s="172">
        <v>0.9</v>
      </c>
      <c r="P523" s="154">
        <v>0.90880626223092</v>
      </c>
      <c r="Q523" s="154">
        <v>0.994702399501402</v>
      </c>
      <c r="R523" s="154">
        <v>0.964547677261614</v>
      </c>
      <c r="S523" s="173">
        <v>-0.0858961372704825</v>
      </c>
      <c r="T523" s="153">
        <v>61425</v>
      </c>
      <c r="U523" s="153">
        <v>55441</v>
      </c>
      <c r="V523" s="154">
        <v>0.902580382580383</v>
      </c>
      <c r="W523" s="154">
        <v>0.812133072407045</v>
      </c>
      <c r="X523" s="155">
        <v>0.904643191025241</v>
      </c>
      <c r="Y523" s="155">
        <v>0.852078239608802</v>
      </c>
      <c r="Z523" s="173">
        <v>-0.0925101186181965</v>
      </c>
      <c r="AA523" s="151">
        <v>16910</v>
      </c>
      <c r="AB523" s="151">
        <v>14980</v>
      </c>
      <c r="AC523" s="151">
        <v>18879</v>
      </c>
      <c r="AD523" s="151">
        <v>17070</v>
      </c>
      <c r="AE523" s="155">
        <v>0.885866351271437</v>
      </c>
      <c r="AF523" s="155">
        <v>0.904179246782139</v>
      </c>
      <c r="AG523" s="173">
        <v>-0.0183128955107019</v>
      </c>
    </row>
    <row r="524" spans="1:33">
      <c r="A524" s="175" t="s">
        <v>375</v>
      </c>
      <c r="B524" s="195" t="s">
        <v>1815</v>
      </c>
      <c r="C524" s="195" t="s">
        <v>518</v>
      </c>
      <c r="D524" s="150">
        <v>2</v>
      </c>
      <c r="E524" s="150">
        <v>2</v>
      </c>
      <c r="F524" s="150">
        <v>0</v>
      </c>
      <c r="G524" s="151">
        <v>0</v>
      </c>
      <c r="H524" s="151">
        <v>0</v>
      </c>
      <c r="I524" s="151">
        <v>0</v>
      </c>
      <c r="J524" s="151">
        <v>0</v>
      </c>
      <c r="K524" s="151">
        <v>0</v>
      </c>
      <c r="L524" s="151">
        <v>0</v>
      </c>
      <c r="M524" s="154">
        <v>0.833333333333333</v>
      </c>
      <c r="N524" s="153">
        <v>5</v>
      </c>
      <c r="O524" s="172">
        <v>0.9</v>
      </c>
      <c r="P524" s="154">
        <v>1</v>
      </c>
      <c r="Q524" s="154">
        <v>0</v>
      </c>
      <c r="R524" s="154">
        <v>0</v>
      </c>
      <c r="S524" s="173">
        <v>1</v>
      </c>
      <c r="T524" s="153">
        <v>6</v>
      </c>
      <c r="U524" s="153">
        <v>1</v>
      </c>
      <c r="V524" s="154">
        <v>0.166666666666667</v>
      </c>
      <c r="W524" s="154">
        <v>0</v>
      </c>
      <c r="X524" s="155">
        <v>0</v>
      </c>
      <c r="Y524" s="155">
        <v>0</v>
      </c>
      <c r="Z524" s="173">
        <v>0</v>
      </c>
      <c r="AA524" s="151">
        <v>3</v>
      </c>
      <c r="AB524" s="151">
        <v>1</v>
      </c>
      <c r="AC524" s="151">
        <v>1</v>
      </c>
      <c r="AD524" s="151">
        <v>0</v>
      </c>
      <c r="AE524" s="155">
        <v>0.333333333333333</v>
      </c>
      <c r="AF524" s="155">
        <v>0</v>
      </c>
      <c r="AG524" s="173">
        <v>0.333333333333333</v>
      </c>
    </row>
    <row r="525" spans="1:33">
      <c r="A525" s="175" t="s">
        <v>375</v>
      </c>
      <c r="B525" s="195" t="s">
        <v>1815</v>
      </c>
      <c r="C525" s="195" t="s">
        <v>519</v>
      </c>
      <c r="D525" s="150">
        <v>12</v>
      </c>
      <c r="E525" s="150">
        <v>1</v>
      </c>
      <c r="F525" s="150">
        <v>0</v>
      </c>
      <c r="G525" s="151">
        <v>3</v>
      </c>
      <c r="H525" s="151">
        <v>1</v>
      </c>
      <c r="I525" s="151">
        <v>1</v>
      </c>
      <c r="J525" s="151">
        <v>0</v>
      </c>
      <c r="K525" s="151">
        <v>0</v>
      </c>
      <c r="L525" s="151">
        <v>0</v>
      </c>
      <c r="M525" s="154">
        <v>0.183673469387755</v>
      </c>
      <c r="N525" s="153">
        <v>9</v>
      </c>
      <c r="O525" s="172">
        <v>0.9</v>
      </c>
      <c r="P525" s="154">
        <v>0.0833333333333333</v>
      </c>
      <c r="Q525" s="154">
        <v>0.333333333333333</v>
      </c>
      <c r="R525" s="154">
        <v>0</v>
      </c>
      <c r="S525" s="173">
        <v>-0.25</v>
      </c>
      <c r="T525" s="153">
        <v>49</v>
      </c>
      <c r="U525" s="153">
        <v>11</v>
      </c>
      <c r="V525" s="154">
        <v>0.224489795918367</v>
      </c>
      <c r="W525" s="154">
        <v>0</v>
      </c>
      <c r="X525" s="155">
        <v>0.333333333333333</v>
      </c>
      <c r="Y525" s="155">
        <v>0</v>
      </c>
      <c r="Z525" s="173">
        <v>-0.333333333333333</v>
      </c>
      <c r="AA525" s="151">
        <v>24</v>
      </c>
      <c r="AB525" s="151">
        <v>3</v>
      </c>
      <c r="AC525" s="151">
        <v>8</v>
      </c>
      <c r="AD525" s="151">
        <v>2</v>
      </c>
      <c r="AE525" s="155">
        <v>0.125</v>
      </c>
      <c r="AF525" s="155">
        <v>0.25</v>
      </c>
      <c r="AG525" s="173">
        <v>-0.125</v>
      </c>
    </row>
    <row r="526" spans="1:33">
      <c r="A526" s="175" t="s">
        <v>375</v>
      </c>
      <c r="B526" s="195" t="s">
        <v>1815</v>
      </c>
      <c r="C526" s="195" t="s">
        <v>520</v>
      </c>
      <c r="D526" s="150">
        <v>3091</v>
      </c>
      <c r="E526" s="150">
        <v>2966</v>
      </c>
      <c r="F526" s="150">
        <v>2705</v>
      </c>
      <c r="G526" s="151">
        <v>3789</v>
      </c>
      <c r="H526" s="151">
        <v>3400</v>
      </c>
      <c r="I526" s="151">
        <v>3301</v>
      </c>
      <c r="J526" s="151">
        <v>1422</v>
      </c>
      <c r="K526" s="151">
        <v>1320</v>
      </c>
      <c r="L526" s="151">
        <v>1273</v>
      </c>
      <c r="M526" s="154">
        <v>0.932423571838374</v>
      </c>
      <c r="N526" s="153">
        <v>68259</v>
      </c>
      <c r="O526" s="172">
        <v>0.9</v>
      </c>
      <c r="P526" s="154">
        <v>0.959560012940796</v>
      </c>
      <c r="Q526" s="154">
        <v>0.89733438902085</v>
      </c>
      <c r="R526" s="154">
        <v>0.928270042194093</v>
      </c>
      <c r="S526" s="173">
        <v>0.062225623919946</v>
      </c>
      <c r="T526" s="153">
        <v>73206</v>
      </c>
      <c r="U526" s="153">
        <v>63055</v>
      </c>
      <c r="V526" s="154">
        <v>0.861336502472475</v>
      </c>
      <c r="W526" s="154">
        <v>0.875121319961178</v>
      </c>
      <c r="X526" s="155">
        <v>0.871206122987596</v>
      </c>
      <c r="Y526" s="155">
        <v>0.89521800281294</v>
      </c>
      <c r="Z526" s="173">
        <v>0.00391519697358189</v>
      </c>
      <c r="AA526" s="151">
        <v>20563</v>
      </c>
      <c r="AB526" s="151">
        <v>17574</v>
      </c>
      <c r="AC526" s="151">
        <v>24138</v>
      </c>
      <c r="AD526" s="151">
        <v>20657</v>
      </c>
      <c r="AE526" s="155">
        <v>0.854641832417449</v>
      </c>
      <c r="AF526" s="155">
        <v>0.8557875548927</v>
      </c>
      <c r="AG526" s="173">
        <v>-0.00114572247525146</v>
      </c>
    </row>
    <row r="527" spans="1:33">
      <c r="A527" s="175" t="s">
        <v>375</v>
      </c>
      <c r="B527" s="195" t="s">
        <v>1815</v>
      </c>
      <c r="C527" s="195" t="s">
        <v>521</v>
      </c>
      <c r="D527" s="150">
        <v>3159</v>
      </c>
      <c r="E527" s="150">
        <v>3084</v>
      </c>
      <c r="F527" s="150">
        <v>2908</v>
      </c>
      <c r="G527" s="151">
        <v>3957</v>
      </c>
      <c r="H527" s="151">
        <v>3854</v>
      </c>
      <c r="I527" s="151">
        <v>3610</v>
      </c>
      <c r="J527" s="151">
        <v>1045</v>
      </c>
      <c r="K527" s="151">
        <v>1009</v>
      </c>
      <c r="L527" s="151">
        <v>973</v>
      </c>
      <c r="M527" s="154">
        <v>0.972435154938376</v>
      </c>
      <c r="N527" s="153">
        <v>74719</v>
      </c>
      <c r="O527" s="172">
        <v>0.9</v>
      </c>
      <c r="P527" s="154">
        <v>0.976258309591643</v>
      </c>
      <c r="Q527" s="154">
        <v>0.97397017942886</v>
      </c>
      <c r="R527" s="154">
        <v>0.96555023923445</v>
      </c>
      <c r="S527" s="173">
        <v>0.00228813016278273</v>
      </c>
      <c r="T527" s="153">
        <v>76837</v>
      </c>
      <c r="U527" s="153">
        <v>70973</v>
      </c>
      <c r="V527" s="154">
        <v>0.923682600830329</v>
      </c>
      <c r="W527" s="154">
        <v>0.920544476100032</v>
      </c>
      <c r="X527" s="155">
        <v>0.912307303512762</v>
      </c>
      <c r="Y527" s="155">
        <v>0.9311004784689</v>
      </c>
      <c r="Z527" s="173">
        <v>0.00823717258726941</v>
      </c>
      <c r="AA527" s="151">
        <v>21311</v>
      </c>
      <c r="AB527" s="151">
        <v>19637</v>
      </c>
      <c r="AC527" s="151">
        <v>23708</v>
      </c>
      <c r="AD527" s="151">
        <v>22077</v>
      </c>
      <c r="AE527" s="155">
        <v>0.921449016939609</v>
      </c>
      <c r="AF527" s="155">
        <v>0.931204656655981</v>
      </c>
      <c r="AG527" s="173">
        <v>-0.00975563971637239</v>
      </c>
    </row>
    <row r="528" spans="1:33">
      <c r="A528" s="175" t="s">
        <v>375</v>
      </c>
      <c r="B528" s="195" t="s">
        <v>1815</v>
      </c>
      <c r="C528" s="195" t="s">
        <v>522</v>
      </c>
      <c r="D528" s="150">
        <v>2734</v>
      </c>
      <c r="E528" s="150">
        <v>2679</v>
      </c>
      <c r="F528" s="150">
        <v>2523</v>
      </c>
      <c r="G528" s="151">
        <v>3021</v>
      </c>
      <c r="H528" s="151">
        <v>2985</v>
      </c>
      <c r="I528" s="151">
        <v>2789</v>
      </c>
      <c r="J528" s="151">
        <v>985</v>
      </c>
      <c r="K528" s="151">
        <v>966</v>
      </c>
      <c r="L528" s="151">
        <v>907</v>
      </c>
      <c r="M528" s="154">
        <v>0.981365882371164</v>
      </c>
      <c r="N528" s="153">
        <v>63356</v>
      </c>
      <c r="O528" s="172">
        <v>0.9</v>
      </c>
      <c r="P528" s="154">
        <v>0.979882955376737</v>
      </c>
      <c r="Q528" s="154">
        <v>0.988083416087388</v>
      </c>
      <c r="R528" s="154">
        <v>0.980710659898477</v>
      </c>
      <c r="S528" s="173">
        <v>-0.00820046071065084</v>
      </c>
      <c r="T528" s="153">
        <v>64559</v>
      </c>
      <c r="U528" s="153">
        <v>59833</v>
      </c>
      <c r="V528" s="154">
        <v>0.926795644294366</v>
      </c>
      <c r="W528" s="154">
        <v>0.922823701536211</v>
      </c>
      <c r="X528" s="155">
        <v>0.923204237007613</v>
      </c>
      <c r="Y528" s="155">
        <v>0.920812182741117</v>
      </c>
      <c r="Z528" s="173">
        <v>-0.00038053547140271</v>
      </c>
      <c r="AA528" s="151">
        <v>18076</v>
      </c>
      <c r="AB528" s="151">
        <v>16662</v>
      </c>
      <c r="AC528" s="151">
        <v>21065</v>
      </c>
      <c r="AD528" s="151">
        <v>19420</v>
      </c>
      <c r="AE528" s="155">
        <v>0.921774728922328</v>
      </c>
      <c r="AF528" s="155">
        <v>0.921908378827439</v>
      </c>
      <c r="AG528" s="173">
        <v>-0.000133649905111</v>
      </c>
    </row>
    <row r="529" spans="1:33">
      <c r="A529" s="175" t="s">
        <v>375</v>
      </c>
      <c r="B529" s="195" t="s">
        <v>1815</v>
      </c>
      <c r="C529" s="195" t="s">
        <v>523</v>
      </c>
      <c r="D529" s="150">
        <v>5906</v>
      </c>
      <c r="E529" s="150">
        <v>5745</v>
      </c>
      <c r="F529" s="150">
        <v>5462</v>
      </c>
      <c r="G529" s="151">
        <v>7618</v>
      </c>
      <c r="H529" s="151">
        <v>7117</v>
      </c>
      <c r="I529" s="151">
        <v>6957</v>
      </c>
      <c r="J529" s="151">
        <v>2245</v>
      </c>
      <c r="K529" s="151">
        <v>2181</v>
      </c>
      <c r="L529" s="151">
        <v>2046</v>
      </c>
      <c r="M529" s="154">
        <v>0.973568281938326</v>
      </c>
      <c r="N529" s="153">
        <v>134147</v>
      </c>
      <c r="O529" s="172">
        <v>0.9</v>
      </c>
      <c r="P529" s="154">
        <v>0.97273958686082</v>
      </c>
      <c r="Q529" s="154">
        <v>0.93423470727225</v>
      </c>
      <c r="R529" s="154">
        <v>0.971492204899777</v>
      </c>
      <c r="S529" s="173">
        <v>0.0385048795885696</v>
      </c>
      <c r="T529" s="153">
        <v>137789</v>
      </c>
      <c r="U529" s="153">
        <v>129354</v>
      </c>
      <c r="V529" s="154">
        <v>0.93878321201257</v>
      </c>
      <c r="W529" s="154">
        <v>0.924822214696918</v>
      </c>
      <c r="X529" s="155">
        <v>0.913231819375164</v>
      </c>
      <c r="Y529" s="155">
        <v>0.911358574610245</v>
      </c>
      <c r="Z529" s="173">
        <v>0.0115903953217543</v>
      </c>
      <c r="AA529" s="151">
        <v>39303</v>
      </c>
      <c r="AB529" s="151">
        <v>36586</v>
      </c>
      <c r="AC529" s="151">
        <v>42127</v>
      </c>
      <c r="AD529" s="151">
        <v>39488</v>
      </c>
      <c r="AE529" s="155">
        <v>0.930870417016513</v>
      </c>
      <c r="AF529" s="155">
        <v>0.93735608991858</v>
      </c>
      <c r="AG529" s="173">
        <v>-0.00648567290206681</v>
      </c>
    </row>
    <row r="530" spans="1:33">
      <c r="A530" s="175" t="s">
        <v>375</v>
      </c>
      <c r="B530" s="195" t="s">
        <v>1815</v>
      </c>
      <c r="C530" s="195" t="s">
        <v>524</v>
      </c>
      <c r="D530" s="150">
        <v>1</v>
      </c>
      <c r="E530" s="150">
        <v>0</v>
      </c>
      <c r="F530" s="150">
        <v>0</v>
      </c>
      <c r="G530" s="151">
        <v>0</v>
      </c>
      <c r="H530" s="151">
        <v>0</v>
      </c>
      <c r="I530" s="151">
        <v>0</v>
      </c>
      <c r="J530" s="151">
        <v>0</v>
      </c>
      <c r="K530" s="151">
        <v>0</v>
      </c>
      <c r="L530" s="151">
        <v>0</v>
      </c>
      <c r="M530" s="154">
        <v>0.4</v>
      </c>
      <c r="N530" s="153">
        <v>2</v>
      </c>
      <c r="O530" s="172">
        <v>0.9</v>
      </c>
      <c r="P530" s="154">
        <v>0</v>
      </c>
      <c r="Q530" s="154">
        <v>0</v>
      </c>
      <c r="R530" s="154">
        <v>0</v>
      </c>
      <c r="S530" s="173">
        <v>0</v>
      </c>
      <c r="T530" s="153">
        <v>5</v>
      </c>
      <c r="U530" s="153">
        <v>2</v>
      </c>
      <c r="V530" s="154">
        <v>0.4</v>
      </c>
      <c r="W530" s="154">
        <v>0</v>
      </c>
      <c r="X530" s="155">
        <v>0</v>
      </c>
      <c r="Y530" s="155">
        <v>0</v>
      </c>
      <c r="Z530" s="173">
        <v>0</v>
      </c>
      <c r="AA530" s="151">
        <v>2</v>
      </c>
      <c r="AB530" s="151">
        <v>0</v>
      </c>
      <c r="AC530" s="151">
        <v>2</v>
      </c>
      <c r="AD530" s="151">
        <v>1</v>
      </c>
      <c r="AE530" s="155">
        <v>0</v>
      </c>
      <c r="AF530" s="155">
        <v>0.5</v>
      </c>
      <c r="AG530" s="173">
        <v>-0.5</v>
      </c>
    </row>
    <row r="531" spans="1:33">
      <c r="A531" s="175" t="s">
        <v>375</v>
      </c>
      <c r="B531" s="195" t="s">
        <v>1815</v>
      </c>
      <c r="C531" s="195" t="s">
        <v>525</v>
      </c>
      <c r="D531" s="150">
        <v>10</v>
      </c>
      <c r="E531" s="150">
        <v>8</v>
      </c>
      <c r="F531" s="150">
        <v>2</v>
      </c>
      <c r="G531" s="151">
        <v>2</v>
      </c>
      <c r="H531" s="151">
        <v>2</v>
      </c>
      <c r="I531" s="151">
        <v>0</v>
      </c>
      <c r="J531" s="151">
        <v>0</v>
      </c>
      <c r="K531" s="151">
        <v>0</v>
      </c>
      <c r="L531" s="151">
        <v>0</v>
      </c>
      <c r="M531" s="154">
        <v>0.666666666666667</v>
      </c>
      <c r="N531" s="153">
        <v>16</v>
      </c>
      <c r="O531" s="172">
        <v>0.9</v>
      </c>
      <c r="P531" s="154">
        <v>0.8</v>
      </c>
      <c r="Q531" s="154">
        <v>1</v>
      </c>
      <c r="R531" s="154">
        <v>0</v>
      </c>
      <c r="S531" s="173">
        <v>-0.2</v>
      </c>
      <c r="T531" s="153">
        <v>24</v>
      </c>
      <c r="U531" s="153">
        <v>9</v>
      </c>
      <c r="V531" s="154">
        <v>0.375</v>
      </c>
      <c r="W531" s="154">
        <v>0.2</v>
      </c>
      <c r="X531" s="155">
        <v>0</v>
      </c>
      <c r="Y531" s="155">
        <v>0</v>
      </c>
      <c r="Z531" s="173">
        <v>0.2</v>
      </c>
      <c r="AA531" s="151">
        <v>14</v>
      </c>
      <c r="AB531" s="151">
        <v>3</v>
      </c>
      <c r="AC531" s="151">
        <v>7</v>
      </c>
      <c r="AD531" s="151">
        <v>4</v>
      </c>
      <c r="AE531" s="155">
        <v>0.214285714285714</v>
      </c>
      <c r="AF531" s="155">
        <v>0.571428571428571</v>
      </c>
      <c r="AG531" s="173">
        <v>-0.357142857142857</v>
      </c>
    </row>
    <row r="532" spans="1:33">
      <c r="A532" s="175" t="s">
        <v>375</v>
      </c>
      <c r="B532" s="195" t="s">
        <v>1815</v>
      </c>
      <c r="C532" s="195" t="s">
        <v>526</v>
      </c>
      <c r="D532" s="150">
        <v>2</v>
      </c>
      <c r="E532" s="150">
        <v>1</v>
      </c>
      <c r="F532" s="150">
        <v>0</v>
      </c>
      <c r="G532" s="151">
        <v>0</v>
      </c>
      <c r="H532" s="151">
        <v>0</v>
      </c>
      <c r="I532" s="151">
        <v>0</v>
      </c>
      <c r="J532" s="151">
        <v>0</v>
      </c>
      <c r="K532" s="151">
        <v>0</v>
      </c>
      <c r="L532" s="151">
        <v>0</v>
      </c>
      <c r="M532" s="154">
        <v>0.571428571428571</v>
      </c>
      <c r="N532" s="153">
        <v>4</v>
      </c>
      <c r="O532" s="172">
        <v>0.9</v>
      </c>
      <c r="P532" s="154">
        <v>0.5</v>
      </c>
      <c r="Q532" s="154">
        <v>0</v>
      </c>
      <c r="R532" s="154">
        <v>0</v>
      </c>
      <c r="S532" s="173">
        <v>0.5</v>
      </c>
      <c r="T532" s="153">
        <v>7</v>
      </c>
      <c r="U532" s="153">
        <v>1</v>
      </c>
      <c r="V532" s="154">
        <v>0.142857142857143</v>
      </c>
      <c r="W532" s="154">
        <v>0</v>
      </c>
      <c r="X532" s="155">
        <v>0</v>
      </c>
      <c r="Y532" s="155">
        <v>0</v>
      </c>
      <c r="Z532" s="173">
        <v>0</v>
      </c>
      <c r="AA532" s="151">
        <v>2</v>
      </c>
      <c r="AB532" s="151">
        <v>0</v>
      </c>
      <c r="AC532" s="151">
        <v>2</v>
      </c>
      <c r="AD532" s="151">
        <v>0</v>
      </c>
      <c r="AE532" s="155">
        <v>0</v>
      </c>
      <c r="AF532" s="155">
        <v>0</v>
      </c>
      <c r="AG532" s="173">
        <v>0</v>
      </c>
    </row>
    <row r="533" spans="1:33">
      <c r="A533" s="175" t="s">
        <v>375</v>
      </c>
      <c r="B533" s="195" t="s">
        <v>1815</v>
      </c>
      <c r="C533" s="195" t="s">
        <v>527</v>
      </c>
      <c r="D533" s="150">
        <v>3727</v>
      </c>
      <c r="E533" s="150">
        <v>3599</v>
      </c>
      <c r="F533" s="150">
        <v>3431</v>
      </c>
      <c r="G533" s="151">
        <v>4746</v>
      </c>
      <c r="H533" s="151">
        <v>4583</v>
      </c>
      <c r="I533" s="151">
        <v>4405</v>
      </c>
      <c r="J533" s="151">
        <v>1269</v>
      </c>
      <c r="K533" s="151">
        <v>1211</v>
      </c>
      <c r="L533" s="151">
        <v>1196</v>
      </c>
      <c r="M533" s="154">
        <v>0.96239241747467</v>
      </c>
      <c r="N533" s="153">
        <v>88338</v>
      </c>
      <c r="O533" s="172">
        <v>0.9</v>
      </c>
      <c r="P533" s="154">
        <v>0.965656023611484</v>
      </c>
      <c r="Q533" s="154">
        <v>0.965655288664138</v>
      </c>
      <c r="R533" s="154">
        <v>0.954294720252167</v>
      </c>
      <c r="S533" s="173">
        <v>7.34947345537584e-7</v>
      </c>
      <c r="T533" s="153">
        <v>91790</v>
      </c>
      <c r="U533" s="153">
        <v>84095</v>
      </c>
      <c r="V533" s="154">
        <v>0.916167338490032</v>
      </c>
      <c r="W533" s="154">
        <v>0.920579554601556</v>
      </c>
      <c r="X533" s="155">
        <v>0.928150021070375</v>
      </c>
      <c r="Y533" s="155">
        <v>0.9424743892829</v>
      </c>
      <c r="Z533" s="173">
        <v>-0.00757046646881887</v>
      </c>
      <c r="AA533" s="151">
        <v>25387</v>
      </c>
      <c r="AB533" s="151">
        <v>23708</v>
      </c>
      <c r="AC533" s="151">
        <v>28336</v>
      </c>
      <c r="AD533" s="151">
        <v>26185</v>
      </c>
      <c r="AE533" s="155">
        <v>0.933863788553197</v>
      </c>
      <c r="AF533" s="155">
        <v>0.924089497459063</v>
      </c>
      <c r="AG533" s="173">
        <v>0.00977429109413386</v>
      </c>
    </row>
    <row r="534" spans="1:33">
      <c r="A534" s="175" t="s">
        <v>375</v>
      </c>
      <c r="B534" s="195" t="s">
        <v>1815</v>
      </c>
      <c r="C534" s="195" t="s">
        <v>528</v>
      </c>
      <c r="D534" s="150">
        <v>3093</v>
      </c>
      <c r="E534" s="150">
        <v>3042</v>
      </c>
      <c r="F534" s="150">
        <v>2960</v>
      </c>
      <c r="G534" s="151">
        <v>3291</v>
      </c>
      <c r="H534" s="151">
        <v>3241</v>
      </c>
      <c r="I534" s="151">
        <v>3004</v>
      </c>
      <c r="J534" s="151">
        <v>1174</v>
      </c>
      <c r="K534" s="151">
        <v>1157</v>
      </c>
      <c r="L534" s="151">
        <v>1095</v>
      </c>
      <c r="M534" s="154">
        <v>0.979146489104116</v>
      </c>
      <c r="N534" s="153">
        <v>64702</v>
      </c>
      <c r="O534" s="172">
        <v>0.9</v>
      </c>
      <c r="P534" s="154">
        <v>0.983511154219205</v>
      </c>
      <c r="Q534" s="154">
        <v>0.984807049529019</v>
      </c>
      <c r="R534" s="154">
        <v>0.985519591141397</v>
      </c>
      <c r="S534" s="173">
        <v>-0.00129589530981389</v>
      </c>
      <c r="T534" s="153">
        <v>66080</v>
      </c>
      <c r="U534" s="153">
        <v>61106</v>
      </c>
      <c r="V534" s="154">
        <v>0.924727602905569</v>
      </c>
      <c r="W534" s="154">
        <v>0.956999676689298</v>
      </c>
      <c r="X534" s="155">
        <v>0.912792464296566</v>
      </c>
      <c r="Y534" s="155">
        <v>0.932708688245315</v>
      </c>
      <c r="Z534" s="173">
        <v>0.0442072123927321</v>
      </c>
      <c r="AA534" s="151">
        <v>18741</v>
      </c>
      <c r="AB534" s="151">
        <v>17185</v>
      </c>
      <c r="AC534" s="151">
        <v>21834</v>
      </c>
      <c r="AD534" s="151">
        <v>20390</v>
      </c>
      <c r="AE534" s="155">
        <v>0.916973480604023</v>
      </c>
      <c r="AF534" s="155">
        <v>0.933864614820922</v>
      </c>
      <c r="AG534" s="173">
        <v>-0.0168911342168983</v>
      </c>
    </row>
    <row r="535" spans="1:33">
      <c r="A535" s="175" t="s">
        <v>375</v>
      </c>
      <c r="B535" s="195" t="s">
        <v>1815</v>
      </c>
      <c r="C535" s="195" t="s">
        <v>529</v>
      </c>
      <c r="D535" s="150">
        <v>1</v>
      </c>
      <c r="E535" s="150">
        <v>0</v>
      </c>
      <c r="F535" s="150">
        <v>0</v>
      </c>
      <c r="G535" s="151">
        <v>0</v>
      </c>
      <c r="H535" s="151">
        <v>0</v>
      </c>
      <c r="I535" s="151">
        <v>0</v>
      </c>
      <c r="J535" s="151">
        <v>0</v>
      </c>
      <c r="K535" s="151">
        <v>0</v>
      </c>
      <c r="L535" s="151">
        <v>0</v>
      </c>
      <c r="M535" s="154">
        <v>0.75</v>
      </c>
      <c r="N535" s="153">
        <v>3</v>
      </c>
      <c r="O535" s="172">
        <v>0.9</v>
      </c>
      <c r="P535" s="154">
        <v>0</v>
      </c>
      <c r="Q535" s="154">
        <v>0</v>
      </c>
      <c r="R535" s="154">
        <v>0</v>
      </c>
      <c r="S535" s="173">
        <v>0</v>
      </c>
      <c r="T535" s="153">
        <v>4</v>
      </c>
      <c r="U535" s="153">
        <v>1</v>
      </c>
      <c r="V535" s="154">
        <v>0.25</v>
      </c>
      <c r="W535" s="154">
        <v>0</v>
      </c>
      <c r="X535" s="155">
        <v>0</v>
      </c>
      <c r="Y535" s="155">
        <v>0</v>
      </c>
      <c r="Z535" s="173">
        <v>0</v>
      </c>
      <c r="AA535" s="151">
        <v>1</v>
      </c>
      <c r="AB535" s="151">
        <v>0</v>
      </c>
      <c r="AC535" s="151">
        <v>2</v>
      </c>
      <c r="AD535" s="151">
        <v>1</v>
      </c>
      <c r="AE535" s="155">
        <v>0</v>
      </c>
      <c r="AF535" s="155">
        <v>0.5</v>
      </c>
      <c r="AG535" s="173">
        <v>-0.5</v>
      </c>
    </row>
    <row r="536" spans="1:33">
      <c r="A536" s="175" t="s">
        <v>375</v>
      </c>
      <c r="B536" s="195" t="s">
        <v>1815</v>
      </c>
      <c r="C536" s="195" t="s">
        <v>530</v>
      </c>
      <c r="D536" s="150">
        <v>5</v>
      </c>
      <c r="E536" s="150">
        <v>2</v>
      </c>
      <c r="F536" s="150">
        <v>1</v>
      </c>
      <c r="G536" s="151">
        <v>3</v>
      </c>
      <c r="H536" s="151">
        <v>1</v>
      </c>
      <c r="I536" s="151">
        <v>1</v>
      </c>
      <c r="J536" s="151">
        <v>2</v>
      </c>
      <c r="K536" s="151">
        <v>2</v>
      </c>
      <c r="L536" s="151">
        <v>2</v>
      </c>
      <c r="M536" s="154">
        <v>0.553191489361702</v>
      </c>
      <c r="N536" s="153">
        <v>26</v>
      </c>
      <c r="O536" s="172">
        <v>0.9</v>
      </c>
      <c r="P536" s="154">
        <v>0.4</v>
      </c>
      <c r="Q536" s="154">
        <v>0.333333333333333</v>
      </c>
      <c r="R536" s="154">
        <v>1</v>
      </c>
      <c r="S536" s="173">
        <v>0.0666666666666667</v>
      </c>
      <c r="T536" s="153">
        <v>47</v>
      </c>
      <c r="U536" s="153">
        <v>33</v>
      </c>
      <c r="V536" s="154">
        <v>0.702127659574468</v>
      </c>
      <c r="W536" s="154">
        <v>0.2</v>
      </c>
      <c r="X536" s="155">
        <v>0.333333333333333</v>
      </c>
      <c r="Y536" s="155">
        <v>1</v>
      </c>
      <c r="Z536" s="173">
        <v>-0.133333333333333</v>
      </c>
      <c r="AA536" s="151">
        <v>17</v>
      </c>
      <c r="AB536" s="151">
        <v>10</v>
      </c>
      <c r="AC536" s="151">
        <v>19</v>
      </c>
      <c r="AD536" s="151">
        <v>17</v>
      </c>
      <c r="AE536" s="155">
        <v>0.588235294117647</v>
      </c>
      <c r="AF536" s="155">
        <v>0.894736842105263</v>
      </c>
      <c r="AG536" s="173">
        <v>-0.306501547987616</v>
      </c>
    </row>
    <row r="537" spans="1:33">
      <c r="A537" s="175" t="s">
        <v>375</v>
      </c>
      <c r="B537" s="195" t="s">
        <v>1815</v>
      </c>
      <c r="C537" s="195" t="s">
        <v>531</v>
      </c>
      <c r="D537" s="150">
        <v>1</v>
      </c>
      <c r="E537" s="150">
        <v>1</v>
      </c>
      <c r="F537" s="150">
        <v>0</v>
      </c>
      <c r="G537" s="151">
        <v>1</v>
      </c>
      <c r="H537" s="151">
        <v>1</v>
      </c>
      <c r="I537" s="151">
        <v>1</v>
      </c>
      <c r="J537" s="151">
        <v>0</v>
      </c>
      <c r="K537" s="151">
        <v>0</v>
      </c>
      <c r="L537" s="151">
        <v>0</v>
      </c>
      <c r="M537" s="154">
        <v>0.6</v>
      </c>
      <c r="N537" s="153">
        <v>3</v>
      </c>
      <c r="O537" s="172">
        <v>0.9</v>
      </c>
      <c r="P537" s="154">
        <v>1</v>
      </c>
      <c r="Q537" s="154">
        <v>1</v>
      </c>
      <c r="R537" s="154">
        <v>0</v>
      </c>
      <c r="S537" s="173">
        <v>0</v>
      </c>
      <c r="T537" s="153">
        <v>5</v>
      </c>
      <c r="U537" s="153">
        <v>3</v>
      </c>
      <c r="V537" s="154">
        <v>0.6</v>
      </c>
      <c r="W537" s="154">
        <v>0</v>
      </c>
      <c r="X537" s="155">
        <v>1</v>
      </c>
      <c r="Y537" s="155">
        <v>0</v>
      </c>
      <c r="Z537" s="173">
        <v>-1</v>
      </c>
      <c r="AA537" s="151">
        <v>3</v>
      </c>
      <c r="AB537" s="151">
        <v>2</v>
      </c>
      <c r="AC537" s="151">
        <v>0</v>
      </c>
      <c r="AD537" s="151">
        <v>0</v>
      </c>
      <c r="AE537" s="155">
        <v>0.666666666666667</v>
      </c>
      <c r="AF537" s="155">
        <v>0</v>
      </c>
      <c r="AG537" s="173">
        <v>0.666666666666667</v>
      </c>
    </row>
    <row r="538" spans="1:33">
      <c r="A538" s="175" t="s">
        <v>375</v>
      </c>
      <c r="B538" s="195" t="s">
        <v>1815</v>
      </c>
      <c r="C538" s="195" t="s">
        <v>532</v>
      </c>
      <c r="D538" s="150">
        <v>2131</v>
      </c>
      <c r="E538" s="150">
        <v>2123</v>
      </c>
      <c r="F538" s="150">
        <v>2010</v>
      </c>
      <c r="G538" s="151">
        <v>2330</v>
      </c>
      <c r="H538" s="151">
        <v>2322</v>
      </c>
      <c r="I538" s="151">
        <v>2214</v>
      </c>
      <c r="J538" s="151">
        <v>734</v>
      </c>
      <c r="K538" s="151">
        <v>730</v>
      </c>
      <c r="L538" s="151">
        <v>693</v>
      </c>
      <c r="M538" s="154">
        <v>0.992566763410102</v>
      </c>
      <c r="N538" s="153">
        <v>47537</v>
      </c>
      <c r="O538" s="172">
        <v>0.9</v>
      </c>
      <c r="P538" s="154">
        <v>0.996245893946504</v>
      </c>
      <c r="Q538" s="154">
        <v>0.99656652360515</v>
      </c>
      <c r="R538" s="154">
        <v>0.994550408719346</v>
      </c>
      <c r="S538" s="173">
        <v>-0.00032062965864621</v>
      </c>
      <c r="T538" s="153">
        <v>47893</v>
      </c>
      <c r="U538" s="153">
        <v>45535</v>
      </c>
      <c r="V538" s="154">
        <v>0.950765247530954</v>
      </c>
      <c r="W538" s="154">
        <v>0.943219145940873</v>
      </c>
      <c r="X538" s="155">
        <v>0.950214592274678</v>
      </c>
      <c r="Y538" s="155">
        <v>0.944141689373297</v>
      </c>
      <c r="Z538" s="173">
        <v>-0.00699544633380522</v>
      </c>
      <c r="AA538" s="151">
        <v>13775</v>
      </c>
      <c r="AB538" s="151">
        <v>13090</v>
      </c>
      <c r="AC538" s="151">
        <v>15941</v>
      </c>
      <c r="AD538" s="151">
        <v>15155</v>
      </c>
      <c r="AE538" s="155">
        <v>0.9502722323049</v>
      </c>
      <c r="AF538" s="155">
        <v>0.950693181105326</v>
      </c>
      <c r="AG538" s="173">
        <v>-0.000420948800425647</v>
      </c>
    </row>
    <row r="539" spans="1:33">
      <c r="A539" s="175" t="s">
        <v>375</v>
      </c>
      <c r="B539" s="195" t="s">
        <v>1815</v>
      </c>
      <c r="C539" s="195" t="s">
        <v>533</v>
      </c>
      <c r="D539" s="150">
        <v>4430</v>
      </c>
      <c r="E539" s="150">
        <v>4358</v>
      </c>
      <c r="F539" s="150">
        <v>4176</v>
      </c>
      <c r="G539" s="151">
        <v>5141</v>
      </c>
      <c r="H539" s="151">
        <v>5066</v>
      </c>
      <c r="I539" s="151">
        <v>4761</v>
      </c>
      <c r="J539" s="151">
        <v>1809</v>
      </c>
      <c r="K539" s="151">
        <v>1787</v>
      </c>
      <c r="L539" s="151">
        <v>1724</v>
      </c>
      <c r="M539" s="154">
        <v>0.980654358541899</v>
      </c>
      <c r="N539" s="153">
        <v>97682</v>
      </c>
      <c r="O539" s="172">
        <v>0.9</v>
      </c>
      <c r="P539" s="154">
        <v>0.983747178329571</v>
      </c>
      <c r="Q539" s="154">
        <v>0.985411398560591</v>
      </c>
      <c r="R539" s="154">
        <v>0.98783858485351</v>
      </c>
      <c r="S539" s="173">
        <v>-0.0016642202310202</v>
      </c>
      <c r="T539" s="153">
        <v>99609</v>
      </c>
      <c r="U539" s="153">
        <v>92683</v>
      </c>
      <c r="V539" s="154">
        <v>0.930468130389824</v>
      </c>
      <c r="W539" s="154">
        <v>0.942663656884876</v>
      </c>
      <c r="X539" s="155">
        <v>0.926084419373663</v>
      </c>
      <c r="Y539" s="155">
        <v>0.953012714206744</v>
      </c>
      <c r="Z539" s="173">
        <v>0.0165792375112132</v>
      </c>
      <c r="AA539" s="151">
        <v>27420</v>
      </c>
      <c r="AB539" s="151">
        <v>25707</v>
      </c>
      <c r="AC539" s="151">
        <v>30580</v>
      </c>
      <c r="AD539" s="151">
        <v>28442</v>
      </c>
      <c r="AE539" s="155">
        <v>0.937527352297593</v>
      </c>
      <c r="AF539" s="155">
        <v>0.930085022890778</v>
      </c>
      <c r="AG539" s="173">
        <v>0.00744232940681466</v>
      </c>
    </row>
    <row r="540" spans="1:33">
      <c r="A540" s="175" t="s">
        <v>375</v>
      </c>
      <c r="B540" s="195" t="s">
        <v>1815</v>
      </c>
      <c r="C540" s="195" t="s">
        <v>534</v>
      </c>
      <c r="D540" s="150">
        <v>2100</v>
      </c>
      <c r="E540" s="150">
        <v>1968</v>
      </c>
      <c r="F540" s="150">
        <v>2007</v>
      </c>
      <c r="G540" s="151">
        <v>1996</v>
      </c>
      <c r="H540" s="151">
        <v>1976</v>
      </c>
      <c r="I540" s="151">
        <v>1885</v>
      </c>
      <c r="J540" s="151">
        <v>757</v>
      </c>
      <c r="K540" s="151">
        <v>742</v>
      </c>
      <c r="L540" s="151">
        <v>714</v>
      </c>
      <c r="M540" s="154">
        <v>0.976115107913669</v>
      </c>
      <c r="N540" s="153">
        <v>40704</v>
      </c>
      <c r="O540" s="172">
        <v>0.9</v>
      </c>
      <c r="P540" s="154">
        <v>0.937142857142857</v>
      </c>
      <c r="Q540" s="154">
        <v>0.98997995991984</v>
      </c>
      <c r="R540" s="154">
        <v>0.980184940554822</v>
      </c>
      <c r="S540" s="173">
        <v>-0.0528371027769825</v>
      </c>
      <c r="T540" s="153">
        <v>41700</v>
      </c>
      <c r="U540" s="153">
        <v>39370</v>
      </c>
      <c r="V540" s="154">
        <v>0.944124700239808</v>
      </c>
      <c r="W540" s="154">
        <v>0.955714285714286</v>
      </c>
      <c r="X540" s="155">
        <v>0.94438877755511</v>
      </c>
      <c r="Y540" s="155">
        <v>0.943196829590489</v>
      </c>
      <c r="Z540" s="173">
        <v>0.0113255081591755</v>
      </c>
      <c r="AA540" s="151">
        <v>11662</v>
      </c>
      <c r="AB540" s="151">
        <v>11137</v>
      </c>
      <c r="AC540" s="151">
        <v>12960</v>
      </c>
      <c r="AD540" s="151">
        <v>12281</v>
      </c>
      <c r="AE540" s="155">
        <v>0.954981992797119</v>
      </c>
      <c r="AF540" s="155">
        <v>0.947608024691358</v>
      </c>
      <c r="AG540" s="173">
        <v>0.00737396810576074</v>
      </c>
    </row>
    <row r="541" spans="1:33">
      <c r="A541" s="175" t="s">
        <v>375</v>
      </c>
      <c r="B541" s="195" t="s">
        <v>1815</v>
      </c>
      <c r="C541" s="195" t="s">
        <v>535</v>
      </c>
      <c r="D541" s="150">
        <v>7</v>
      </c>
      <c r="E541" s="150">
        <v>0</v>
      </c>
      <c r="F541" s="150">
        <v>0</v>
      </c>
      <c r="G541" s="151">
        <v>0</v>
      </c>
      <c r="H541" s="151">
        <v>0</v>
      </c>
      <c r="I541" s="151">
        <v>0</v>
      </c>
      <c r="J541" s="151">
        <v>0</v>
      </c>
      <c r="K541" s="151">
        <v>0</v>
      </c>
      <c r="L541" s="151">
        <v>0</v>
      </c>
      <c r="M541" s="154">
        <v>0.1</v>
      </c>
      <c r="N541" s="153">
        <v>1</v>
      </c>
      <c r="O541" s="172">
        <v>0.9</v>
      </c>
      <c r="P541" s="154">
        <v>0</v>
      </c>
      <c r="Q541" s="154">
        <v>0</v>
      </c>
      <c r="R541" s="154">
        <v>0</v>
      </c>
      <c r="S541" s="173">
        <v>0</v>
      </c>
      <c r="T541" s="153">
        <v>10</v>
      </c>
      <c r="U541" s="153">
        <v>1</v>
      </c>
      <c r="V541" s="154">
        <v>0.1</v>
      </c>
      <c r="W541" s="154">
        <v>0</v>
      </c>
      <c r="X541" s="155">
        <v>0</v>
      </c>
      <c r="Y541" s="155">
        <v>0</v>
      </c>
      <c r="Z541" s="173">
        <v>0</v>
      </c>
      <c r="AA541" s="151">
        <v>7</v>
      </c>
      <c r="AB541" s="151">
        <v>0</v>
      </c>
      <c r="AC541" s="151">
        <v>1</v>
      </c>
      <c r="AD541" s="151">
        <v>1</v>
      </c>
      <c r="AE541" s="155">
        <v>0</v>
      </c>
      <c r="AF541" s="155">
        <v>1</v>
      </c>
      <c r="AG541" s="173">
        <v>-1</v>
      </c>
    </row>
    <row r="542" spans="1:33">
      <c r="A542" s="175" t="s">
        <v>375</v>
      </c>
      <c r="B542" s="195" t="s">
        <v>1815</v>
      </c>
      <c r="C542" s="195" t="s">
        <v>536</v>
      </c>
      <c r="D542" s="150">
        <v>2</v>
      </c>
      <c r="E542" s="150">
        <v>2</v>
      </c>
      <c r="F542" s="150">
        <v>0</v>
      </c>
      <c r="G542" s="151">
        <v>0</v>
      </c>
      <c r="H542" s="151">
        <v>0</v>
      </c>
      <c r="I542" s="151">
        <v>0</v>
      </c>
      <c r="J542" s="151">
        <v>0</v>
      </c>
      <c r="K542" s="151">
        <v>0</v>
      </c>
      <c r="L542" s="151">
        <v>0</v>
      </c>
      <c r="M542" s="154">
        <v>0.571428571428571</v>
      </c>
      <c r="N542" s="153">
        <v>4</v>
      </c>
      <c r="O542" s="172">
        <v>0.9</v>
      </c>
      <c r="P542" s="154">
        <v>1</v>
      </c>
      <c r="Q542" s="154">
        <v>0</v>
      </c>
      <c r="R542" s="154">
        <v>0</v>
      </c>
      <c r="S542" s="173">
        <v>1</v>
      </c>
      <c r="T542" s="153">
        <v>7</v>
      </c>
      <c r="U542" s="153">
        <v>3</v>
      </c>
      <c r="V542" s="154">
        <v>0.428571428571429</v>
      </c>
      <c r="W542" s="154">
        <v>0</v>
      </c>
      <c r="X542" s="155">
        <v>0</v>
      </c>
      <c r="Y542" s="155">
        <v>0</v>
      </c>
      <c r="Z542" s="173">
        <v>0</v>
      </c>
      <c r="AA542" s="151">
        <v>3</v>
      </c>
      <c r="AB542" s="151">
        <v>1</v>
      </c>
      <c r="AC542" s="151">
        <v>0</v>
      </c>
      <c r="AD542" s="151">
        <v>0</v>
      </c>
      <c r="AE542" s="155">
        <v>0.333333333333333</v>
      </c>
      <c r="AF542" s="155">
        <v>0</v>
      </c>
      <c r="AG542" s="173">
        <v>0.333333333333333</v>
      </c>
    </row>
    <row r="543" spans="1:33">
      <c r="A543" s="175" t="s">
        <v>375</v>
      </c>
      <c r="B543" s="195" t="s">
        <v>1815</v>
      </c>
      <c r="C543" s="195" t="s">
        <v>537</v>
      </c>
      <c r="D543" s="150">
        <v>0</v>
      </c>
      <c r="E543" s="150">
        <v>0</v>
      </c>
      <c r="F543" s="150">
        <v>0</v>
      </c>
      <c r="G543" s="151">
        <v>4</v>
      </c>
      <c r="H543" s="151">
        <v>0</v>
      </c>
      <c r="I543" s="151">
        <v>3</v>
      </c>
      <c r="J543" s="151">
        <v>0</v>
      </c>
      <c r="K543" s="151">
        <v>0</v>
      </c>
      <c r="L543" s="151">
        <v>0</v>
      </c>
      <c r="M543" s="154">
        <v>0.269230769230769</v>
      </c>
      <c r="N543" s="153">
        <v>7</v>
      </c>
      <c r="O543" s="172">
        <v>0.9</v>
      </c>
      <c r="P543" s="154">
        <v>0</v>
      </c>
      <c r="Q543" s="154">
        <v>0</v>
      </c>
      <c r="R543" s="154">
        <v>0</v>
      </c>
      <c r="S543" s="173">
        <v>0</v>
      </c>
      <c r="T543" s="153">
        <v>26</v>
      </c>
      <c r="U543" s="153">
        <v>13</v>
      </c>
      <c r="V543" s="154">
        <v>0.5</v>
      </c>
      <c r="W543" s="154">
        <v>0</v>
      </c>
      <c r="X543" s="155">
        <v>0.75</v>
      </c>
      <c r="Y543" s="155">
        <v>0</v>
      </c>
      <c r="Z543" s="173">
        <v>-0.75</v>
      </c>
      <c r="AA543" s="151">
        <v>6</v>
      </c>
      <c r="AB543" s="151">
        <v>4</v>
      </c>
      <c r="AC543" s="151">
        <v>6</v>
      </c>
      <c r="AD543" s="151">
        <v>6</v>
      </c>
      <c r="AE543" s="155">
        <v>0.666666666666667</v>
      </c>
      <c r="AF543" s="155">
        <v>1</v>
      </c>
      <c r="AG543" s="173">
        <v>-0.333333333333333</v>
      </c>
    </row>
    <row r="544" spans="1:33">
      <c r="A544" s="175" t="s">
        <v>375</v>
      </c>
      <c r="B544" s="195" t="s">
        <v>1815</v>
      </c>
      <c r="C544" s="195" t="s">
        <v>538</v>
      </c>
      <c r="D544" s="150">
        <v>2539</v>
      </c>
      <c r="E544" s="150">
        <v>2510</v>
      </c>
      <c r="F544" s="150">
        <v>2476</v>
      </c>
      <c r="G544" s="151">
        <v>3135</v>
      </c>
      <c r="H544" s="151">
        <v>3124</v>
      </c>
      <c r="I544" s="151">
        <v>2956</v>
      </c>
      <c r="J544" s="151">
        <v>1078</v>
      </c>
      <c r="K544" s="151">
        <v>1062</v>
      </c>
      <c r="L544" s="151">
        <v>1023</v>
      </c>
      <c r="M544" s="154">
        <v>0.984508280057211</v>
      </c>
      <c r="N544" s="153">
        <v>57132</v>
      </c>
      <c r="O544" s="172">
        <v>0.9</v>
      </c>
      <c r="P544" s="154">
        <v>0.988578180385979</v>
      </c>
      <c r="Q544" s="154">
        <v>0.996491228070175</v>
      </c>
      <c r="R544" s="154">
        <v>0.985157699443414</v>
      </c>
      <c r="S544" s="173">
        <v>-0.00791304768419665</v>
      </c>
      <c r="T544" s="153">
        <v>58031</v>
      </c>
      <c r="U544" s="153">
        <v>55911</v>
      </c>
      <c r="V544" s="154">
        <v>0.963467801692199</v>
      </c>
      <c r="W544" s="154">
        <v>0.975187081528161</v>
      </c>
      <c r="X544" s="155">
        <v>0.942902711323764</v>
      </c>
      <c r="Y544" s="155">
        <v>0.948979591836735</v>
      </c>
      <c r="Z544" s="173">
        <v>0.0322843702043968</v>
      </c>
      <c r="AA544" s="151">
        <v>16506</v>
      </c>
      <c r="AB544" s="151">
        <v>15843</v>
      </c>
      <c r="AC544" s="151">
        <v>17955</v>
      </c>
      <c r="AD544" s="151">
        <v>17413</v>
      </c>
      <c r="AE544" s="155">
        <v>0.959832788077063</v>
      </c>
      <c r="AF544" s="155">
        <v>0.969813422445001</v>
      </c>
      <c r="AG544" s="173">
        <v>-0.0099806343679385</v>
      </c>
    </row>
    <row r="545" spans="1:33">
      <c r="A545" s="175" t="s">
        <v>375</v>
      </c>
      <c r="B545" s="195" t="s">
        <v>1815</v>
      </c>
      <c r="C545" s="195" t="s">
        <v>539</v>
      </c>
      <c r="D545" s="150">
        <v>1341</v>
      </c>
      <c r="E545" s="150">
        <v>1298</v>
      </c>
      <c r="F545" s="150">
        <v>1227</v>
      </c>
      <c r="G545" s="151">
        <v>1759</v>
      </c>
      <c r="H545" s="151">
        <v>1721</v>
      </c>
      <c r="I545" s="151">
        <v>1657</v>
      </c>
      <c r="J545" s="151">
        <v>478</v>
      </c>
      <c r="K545" s="151">
        <v>455</v>
      </c>
      <c r="L545" s="151">
        <v>454</v>
      </c>
      <c r="M545" s="154">
        <v>0.981378080509837</v>
      </c>
      <c r="N545" s="153">
        <v>33570</v>
      </c>
      <c r="O545" s="172">
        <v>0.9</v>
      </c>
      <c r="P545" s="154">
        <v>0.96793437733035</v>
      </c>
      <c r="Q545" s="154">
        <v>0.978396816372939</v>
      </c>
      <c r="R545" s="154">
        <v>0.951882845188284</v>
      </c>
      <c r="S545" s="173">
        <v>-0.0104624390425887</v>
      </c>
      <c r="T545" s="153">
        <v>34207</v>
      </c>
      <c r="U545" s="153">
        <v>31886</v>
      </c>
      <c r="V545" s="154">
        <v>0.93214839068027</v>
      </c>
      <c r="W545" s="154">
        <v>0.914988814317673</v>
      </c>
      <c r="X545" s="155">
        <v>0.94201250710631</v>
      </c>
      <c r="Y545" s="155">
        <v>0.949790794979079</v>
      </c>
      <c r="Z545" s="173">
        <v>-0.0270236927886369</v>
      </c>
      <c r="AA545" s="151">
        <v>8991</v>
      </c>
      <c r="AB545" s="151">
        <v>8426</v>
      </c>
      <c r="AC545" s="151">
        <v>11867</v>
      </c>
      <c r="AD545" s="151">
        <v>11000</v>
      </c>
      <c r="AE545" s="155">
        <v>0.937159381603826</v>
      </c>
      <c r="AF545" s="155">
        <v>0.926940254487233</v>
      </c>
      <c r="AG545" s="173">
        <v>0.0102191271165926</v>
      </c>
    </row>
    <row r="546" spans="1:33">
      <c r="A546" s="175" t="s">
        <v>375</v>
      </c>
      <c r="B546" s="195" t="s">
        <v>1815</v>
      </c>
      <c r="C546" s="195" t="s">
        <v>540</v>
      </c>
      <c r="D546" s="150">
        <v>1</v>
      </c>
      <c r="E546" s="150">
        <v>0</v>
      </c>
      <c r="F546" s="150">
        <v>0</v>
      </c>
      <c r="G546" s="151">
        <v>2</v>
      </c>
      <c r="H546" s="151">
        <v>0</v>
      </c>
      <c r="I546" s="151">
        <v>0</v>
      </c>
      <c r="J546" s="151">
        <v>0</v>
      </c>
      <c r="K546" s="151">
        <v>0</v>
      </c>
      <c r="L546" s="151">
        <v>0</v>
      </c>
      <c r="M546" s="154">
        <v>0.125</v>
      </c>
      <c r="N546" s="153">
        <v>1</v>
      </c>
      <c r="O546" s="172">
        <v>0.9</v>
      </c>
      <c r="P546" s="154">
        <v>0</v>
      </c>
      <c r="Q546" s="154">
        <v>0</v>
      </c>
      <c r="R546" s="154">
        <v>0</v>
      </c>
      <c r="S546" s="173">
        <v>0</v>
      </c>
      <c r="T546" s="153">
        <v>8</v>
      </c>
      <c r="U546" s="153">
        <v>4</v>
      </c>
      <c r="V546" s="154">
        <v>0.5</v>
      </c>
      <c r="W546" s="154">
        <v>0</v>
      </c>
      <c r="X546" s="155">
        <v>0</v>
      </c>
      <c r="Y546" s="155">
        <v>0</v>
      </c>
      <c r="Z546" s="173">
        <v>0</v>
      </c>
      <c r="AA546" s="151">
        <v>3</v>
      </c>
      <c r="AB546" s="151">
        <v>0</v>
      </c>
      <c r="AC546" s="151">
        <v>1</v>
      </c>
      <c r="AD546" s="151">
        <v>1</v>
      </c>
      <c r="AE546" s="155">
        <v>0</v>
      </c>
      <c r="AF546" s="155">
        <v>1</v>
      </c>
      <c r="AG546" s="173">
        <v>-1</v>
      </c>
    </row>
    <row r="547" spans="1:33">
      <c r="A547" s="175" t="s">
        <v>375</v>
      </c>
      <c r="B547" s="195" t="s">
        <v>1815</v>
      </c>
      <c r="C547" s="195" t="s">
        <v>541</v>
      </c>
      <c r="D547" s="150">
        <v>3934</v>
      </c>
      <c r="E547" s="150">
        <v>3806</v>
      </c>
      <c r="F547" s="150">
        <v>3561</v>
      </c>
      <c r="G547" s="151">
        <v>4700</v>
      </c>
      <c r="H547" s="151">
        <v>4532</v>
      </c>
      <c r="I547" s="151">
        <v>4279</v>
      </c>
      <c r="J547" s="151">
        <v>1253</v>
      </c>
      <c r="K547" s="151">
        <v>1217</v>
      </c>
      <c r="L547" s="151">
        <v>1164</v>
      </c>
      <c r="M547" s="154">
        <v>0.960616799795585</v>
      </c>
      <c r="N547" s="153">
        <v>86468</v>
      </c>
      <c r="O547" s="172">
        <v>0.9</v>
      </c>
      <c r="P547" s="154">
        <v>0.967463141840366</v>
      </c>
      <c r="Q547" s="154">
        <v>0.964255319148936</v>
      </c>
      <c r="R547" s="154">
        <v>0.971268954509178</v>
      </c>
      <c r="S547" s="173">
        <v>0.00320782269142994</v>
      </c>
      <c r="T547" s="153">
        <v>90013</v>
      </c>
      <c r="U547" s="153">
        <v>80982</v>
      </c>
      <c r="V547" s="154">
        <v>0.899670047659782</v>
      </c>
      <c r="W547" s="154">
        <v>0.905185561769192</v>
      </c>
      <c r="X547" s="155">
        <v>0.910425531914894</v>
      </c>
      <c r="Y547" s="155">
        <v>0.928970470869912</v>
      </c>
      <c r="Z547" s="173">
        <v>-0.00523997014570199</v>
      </c>
      <c r="AA547" s="151">
        <v>25235</v>
      </c>
      <c r="AB547" s="151">
        <v>23059</v>
      </c>
      <c r="AC547" s="151">
        <v>28763</v>
      </c>
      <c r="AD547" s="151">
        <v>26042</v>
      </c>
      <c r="AE547" s="155">
        <v>0.913770556766396</v>
      </c>
      <c r="AF547" s="155">
        <v>0.905399297708862</v>
      </c>
      <c r="AG547" s="173">
        <v>0.00837125905753378</v>
      </c>
    </row>
    <row r="548" spans="1:33">
      <c r="A548" s="175" t="s">
        <v>375</v>
      </c>
      <c r="B548" s="195" t="s">
        <v>1815</v>
      </c>
      <c r="C548" s="195" t="s">
        <v>542</v>
      </c>
      <c r="D548" s="150">
        <v>1979</v>
      </c>
      <c r="E548" s="150">
        <v>1927</v>
      </c>
      <c r="F548" s="150">
        <v>1876</v>
      </c>
      <c r="G548" s="151">
        <v>2354</v>
      </c>
      <c r="H548" s="151">
        <v>2329</v>
      </c>
      <c r="I548" s="151">
        <v>2276</v>
      </c>
      <c r="J548" s="151">
        <v>885</v>
      </c>
      <c r="K548" s="151">
        <v>881</v>
      </c>
      <c r="L548" s="151">
        <v>854</v>
      </c>
      <c r="M548" s="154">
        <v>0.976130732735899</v>
      </c>
      <c r="N548" s="153">
        <v>46293</v>
      </c>
      <c r="O548" s="172">
        <v>0.9</v>
      </c>
      <c r="P548" s="154">
        <v>0.973724103082365</v>
      </c>
      <c r="Q548" s="154">
        <v>0.989379779099405</v>
      </c>
      <c r="R548" s="154">
        <v>0.995480225988701</v>
      </c>
      <c r="S548" s="173">
        <v>-0.0156556760170404</v>
      </c>
      <c r="T548" s="153">
        <v>47425</v>
      </c>
      <c r="U548" s="153">
        <v>44711</v>
      </c>
      <c r="V548" s="154">
        <v>0.942772799156563</v>
      </c>
      <c r="W548" s="154">
        <v>0.947953511874684</v>
      </c>
      <c r="X548" s="155">
        <v>0.966864910790144</v>
      </c>
      <c r="Y548" s="155">
        <v>0.964971751412429</v>
      </c>
      <c r="Z548" s="173">
        <v>-0.0189113989154603</v>
      </c>
      <c r="AA548" s="151">
        <v>12802</v>
      </c>
      <c r="AB548" s="151">
        <v>12371</v>
      </c>
      <c r="AC548" s="151">
        <v>15363</v>
      </c>
      <c r="AD548" s="151">
        <v>14285</v>
      </c>
      <c r="AE548" s="155">
        <v>0.96633338540853</v>
      </c>
      <c r="AF548" s="155">
        <v>0.929831413135455</v>
      </c>
      <c r="AG548" s="173">
        <v>0.0365019722730745</v>
      </c>
    </row>
    <row r="549" spans="1:33">
      <c r="A549" s="175" t="s">
        <v>375</v>
      </c>
      <c r="B549" s="195" t="s">
        <v>1815</v>
      </c>
      <c r="C549" s="195" t="s">
        <v>543</v>
      </c>
      <c r="D549" s="150">
        <v>5</v>
      </c>
      <c r="E549" s="150">
        <v>5</v>
      </c>
      <c r="F549" s="150">
        <v>0</v>
      </c>
      <c r="G549" s="151">
        <v>0</v>
      </c>
      <c r="H549" s="151">
        <v>0</v>
      </c>
      <c r="I549" s="151">
        <v>0</v>
      </c>
      <c r="J549" s="151">
        <v>0</v>
      </c>
      <c r="K549" s="151">
        <v>0</v>
      </c>
      <c r="L549" s="151">
        <v>0</v>
      </c>
      <c r="M549" s="154">
        <v>0.857142857142857</v>
      </c>
      <c r="N549" s="153">
        <v>6</v>
      </c>
      <c r="O549" s="172">
        <v>0.9</v>
      </c>
      <c r="P549" s="154">
        <v>1</v>
      </c>
      <c r="Q549" s="154">
        <v>0</v>
      </c>
      <c r="R549" s="154">
        <v>0</v>
      </c>
      <c r="S549" s="173">
        <v>1</v>
      </c>
      <c r="T549" s="153">
        <v>7</v>
      </c>
      <c r="U549" s="153">
        <v>1</v>
      </c>
      <c r="V549" s="154">
        <v>0.142857142857143</v>
      </c>
      <c r="W549" s="154">
        <v>0</v>
      </c>
      <c r="X549" s="155">
        <v>0</v>
      </c>
      <c r="Y549" s="155">
        <v>0</v>
      </c>
      <c r="Z549" s="173">
        <v>0</v>
      </c>
      <c r="AA549" s="151">
        <v>5</v>
      </c>
      <c r="AB549" s="151">
        <v>0</v>
      </c>
      <c r="AC549" s="151">
        <v>1</v>
      </c>
      <c r="AD549" s="151">
        <v>1</v>
      </c>
      <c r="AE549" s="155">
        <v>0</v>
      </c>
      <c r="AF549" s="155">
        <v>1</v>
      </c>
      <c r="AG549" s="173">
        <v>-1</v>
      </c>
    </row>
    <row r="550" spans="1:33">
      <c r="A550" s="175" t="s">
        <v>375</v>
      </c>
      <c r="B550" s="195" t="s">
        <v>1816</v>
      </c>
      <c r="C550" s="195" t="s">
        <v>544</v>
      </c>
      <c r="D550" s="150">
        <v>3126</v>
      </c>
      <c r="E550" s="150">
        <v>3038</v>
      </c>
      <c r="F550" s="150">
        <v>2888</v>
      </c>
      <c r="G550" s="151">
        <v>3849</v>
      </c>
      <c r="H550" s="151">
        <v>3650</v>
      </c>
      <c r="I550" s="151">
        <v>3369</v>
      </c>
      <c r="J550" s="151">
        <v>1303</v>
      </c>
      <c r="K550" s="151">
        <v>1237</v>
      </c>
      <c r="L550" s="151">
        <v>1117</v>
      </c>
      <c r="M550" s="154">
        <v>0.934882390596696</v>
      </c>
      <c r="N550" s="153">
        <v>68640</v>
      </c>
      <c r="O550" s="172">
        <v>0.9</v>
      </c>
      <c r="P550" s="154">
        <v>0.971849008317338</v>
      </c>
      <c r="Q550" s="154">
        <v>0.948298259288127</v>
      </c>
      <c r="R550" s="154">
        <v>0.949347659247889</v>
      </c>
      <c r="S550" s="173">
        <v>0.0235507490292116</v>
      </c>
      <c r="T550" s="153">
        <v>73421</v>
      </c>
      <c r="U550" s="153">
        <v>65058</v>
      </c>
      <c r="V550" s="154">
        <v>0.886095258849648</v>
      </c>
      <c r="W550" s="154">
        <v>0.923864363403711</v>
      </c>
      <c r="X550" s="155">
        <v>0.875292283710055</v>
      </c>
      <c r="Y550" s="155">
        <v>0.857252494244052</v>
      </c>
      <c r="Z550" s="173">
        <v>0.0485720796936563</v>
      </c>
      <c r="AA550" s="151">
        <v>20370</v>
      </c>
      <c r="AB550" s="151">
        <v>18135</v>
      </c>
      <c r="AC550" s="151">
        <v>23439</v>
      </c>
      <c r="AD550" s="151">
        <v>20559</v>
      </c>
      <c r="AE550" s="155">
        <v>0.890279823269514</v>
      </c>
      <c r="AF550" s="155">
        <v>0.877127863816716</v>
      </c>
      <c r="AG550" s="173">
        <v>0.0131519594527982</v>
      </c>
    </row>
    <row r="551" spans="1:33">
      <c r="A551" s="175" t="s">
        <v>375</v>
      </c>
      <c r="B551" s="195" t="s">
        <v>1816</v>
      </c>
      <c r="C551" s="195" t="s">
        <v>545</v>
      </c>
      <c r="D551" s="150">
        <v>798</v>
      </c>
      <c r="E551" s="150">
        <v>790</v>
      </c>
      <c r="F551" s="150">
        <v>705</v>
      </c>
      <c r="G551" s="151">
        <v>1048</v>
      </c>
      <c r="H551" s="151">
        <v>1033</v>
      </c>
      <c r="I551" s="151">
        <v>995</v>
      </c>
      <c r="J551" s="151">
        <v>342</v>
      </c>
      <c r="K551" s="151">
        <v>305</v>
      </c>
      <c r="L551" s="151">
        <v>284</v>
      </c>
      <c r="M551" s="154">
        <v>0.982272122913281</v>
      </c>
      <c r="N551" s="153">
        <v>19947</v>
      </c>
      <c r="O551" s="172">
        <v>0.9</v>
      </c>
      <c r="P551" s="154">
        <v>0.989974937343358</v>
      </c>
      <c r="Q551" s="154">
        <v>0.985687022900763</v>
      </c>
      <c r="R551" s="154">
        <v>0.891812865497076</v>
      </c>
      <c r="S551" s="173">
        <v>0.00428791444259502</v>
      </c>
      <c r="T551" s="153">
        <v>20307</v>
      </c>
      <c r="U551" s="153">
        <v>19022</v>
      </c>
      <c r="V551" s="154">
        <v>0.936721327621017</v>
      </c>
      <c r="W551" s="154">
        <v>0.883458646616541</v>
      </c>
      <c r="X551" s="155">
        <v>0.949427480916031</v>
      </c>
      <c r="Y551" s="155">
        <v>0.830409356725146</v>
      </c>
      <c r="Z551" s="173">
        <v>-0.0659688342994892</v>
      </c>
      <c r="AA551" s="151">
        <v>5016</v>
      </c>
      <c r="AB551" s="151">
        <v>4681</v>
      </c>
      <c r="AC551" s="151">
        <v>6577</v>
      </c>
      <c r="AD551" s="151">
        <v>6188</v>
      </c>
      <c r="AE551" s="155">
        <v>0.933213716108453</v>
      </c>
      <c r="AF551" s="155">
        <v>0.940854492929907</v>
      </c>
      <c r="AG551" s="173">
        <v>-0.00764077682145436</v>
      </c>
    </row>
    <row r="552" spans="1:33">
      <c r="A552" s="175" t="s">
        <v>375</v>
      </c>
      <c r="B552" s="195" t="s">
        <v>1816</v>
      </c>
      <c r="C552" s="195" t="s">
        <v>546</v>
      </c>
      <c r="D552" s="150">
        <v>2349</v>
      </c>
      <c r="E552" s="150">
        <v>2325</v>
      </c>
      <c r="F552" s="150">
        <v>2033</v>
      </c>
      <c r="G552" s="151">
        <v>3254</v>
      </c>
      <c r="H552" s="151">
        <v>3139</v>
      </c>
      <c r="I552" s="151">
        <v>2732</v>
      </c>
      <c r="J552" s="151">
        <v>1011</v>
      </c>
      <c r="K552" s="151">
        <v>960</v>
      </c>
      <c r="L552" s="151">
        <v>795</v>
      </c>
      <c r="M552" s="154">
        <v>0.966625073052076</v>
      </c>
      <c r="N552" s="153">
        <v>61198</v>
      </c>
      <c r="O552" s="172">
        <v>0.9</v>
      </c>
      <c r="P552" s="154">
        <v>0.98978288633461</v>
      </c>
      <c r="Q552" s="154">
        <v>0.964658881376767</v>
      </c>
      <c r="R552" s="154">
        <v>0.949554896142433</v>
      </c>
      <c r="S552" s="173">
        <v>0.0251240049578434</v>
      </c>
      <c r="T552" s="153">
        <v>63311</v>
      </c>
      <c r="U552" s="153">
        <v>52908</v>
      </c>
      <c r="V552" s="154">
        <v>0.835684162309867</v>
      </c>
      <c r="W552" s="154">
        <v>0.865474670072371</v>
      </c>
      <c r="X552" s="155">
        <v>0.839582052858021</v>
      </c>
      <c r="Y552" s="155">
        <v>0.786350148367952</v>
      </c>
      <c r="Z552" s="173">
        <v>0.0258926172143503</v>
      </c>
      <c r="AA552" s="151">
        <v>15708</v>
      </c>
      <c r="AB552" s="151">
        <v>13282</v>
      </c>
      <c r="AC552" s="151">
        <v>20846</v>
      </c>
      <c r="AD552" s="151">
        <v>17272</v>
      </c>
      <c r="AE552" s="155">
        <v>0.845556404379934</v>
      </c>
      <c r="AF552" s="155">
        <v>0.828552240237935</v>
      </c>
      <c r="AG552" s="173">
        <v>0.0170041641419985</v>
      </c>
    </row>
    <row r="553" spans="1:33">
      <c r="A553" s="175" t="s">
        <v>375</v>
      </c>
      <c r="B553" s="195" t="s">
        <v>1816</v>
      </c>
      <c r="C553" s="195" t="s">
        <v>547</v>
      </c>
      <c r="D553" s="150">
        <v>2708</v>
      </c>
      <c r="E553" s="150">
        <v>2638</v>
      </c>
      <c r="F553" s="150">
        <v>2483</v>
      </c>
      <c r="G553" s="151">
        <v>3648</v>
      </c>
      <c r="H553" s="151">
        <v>3556</v>
      </c>
      <c r="I553" s="151">
        <v>3277</v>
      </c>
      <c r="J553" s="151">
        <v>1395</v>
      </c>
      <c r="K553" s="151">
        <v>1283</v>
      </c>
      <c r="L553" s="151">
        <v>1207</v>
      </c>
      <c r="M553" s="154">
        <v>0.971322176725417</v>
      </c>
      <c r="N553" s="153">
        <v>65471</v>
      </c>
      <c r="O553" s="172">
        <v>0.9</v>
      </c>
      <c r="P553" s="154">
        <v>0.974150664697193</v>
      </c>
      <c r="Q553" s="154">
        <v>0.974780701754386</v>
      </c>
      <c r="R553" s="154">
        <v>0.919713261648746</v>
      </c>
      <c r="S553" s="173">
        <v>-0.000630037057192445</v>
      </c>
      <c r="T553" s="153">
        <v>67404</v>
      </c>
      <c r="U553" s="153">
        <v>61028</v>
      </c>
      <c r="V553" s="154">
        <v>0.905406207346745</v>
      </c>
      <c r="W553" s="154">
        <v>0.916912850812408</v>
      </c>
      <c r="X553" s="155">
        <v>0.898300438596491</v>
      </c>
      <c r="Y553" s="155">
        <v>0.865232974910394</v>
      </c>
      <c r="Z553" s="173">
        <v>0.0186124122159165</v>
      </c>
      <c r="AA553" s="151">
        <v>18074</v>
      </c>
      <c r="AB553" s="151">
        <v>16411</v>
      </c>
      <c r="AC553" s="151">
        <v>22164</v>
      </c>
      <c r="AD553" s="151">
        <v>19588</v>
      </c>
      <c r="AE553" s="155">
        <v>0.907989377005643</v>
      </c>
      <c r="AF553" s="155">
        <v>0.883775491788486</v>
      </c>
      <c r="AG553" s="173">
        <v>0.0242138852171576</v>
      </c>
    </row>
    <row r="554" spans="1:33">
      <c r="A554" s="175" t="s">
        <v>375</v>
      </c>
      <c r="B554" s="195" t="s">
        <v>1816</v>
      </c>
      <c r="C554" s="195" t="s">
        <v>548</v>
      </c>
      <c r="D554" s="150">
        <v>5101</v>
      </c>
      <c r="E554" s="150">
        <v>4927</v>
      </c>
      <c r="F554" s="150">
        <v>4681</v>
      </c>
      <c r="G554" s="151">
        <v>6301</v>
      </c>
      <c r="H554" s="151">
        <v>6124</v>
      </c>
      <c r="I554" s="151">
        <v>5891</v>
      </c>
      <c r="J554" s="151">
        <v>2230</v>
      </c>
      <c r="K554" s="151">
        <v>2161</v>
      </c>
      <c r="L554" s="151">
        <v>2024</v>
      </c>
      <c r="M554" s="154">
        <v>0.972740829108261</v>
      </c>
      <c r="N554" s="153">
        <v>114156</v>
      </c>
      <c r="O554" s="172">
        <v>0.9</v>
      </c>
      <c r="P554" s="154">
        <v>0.965889041364438</v>
      </c>
      <c r="Q554" s="154">
        <v>0.97190922075861</v>
      </c>
      <c r="R554" s="154">
        <v>0.969058295964126</v>
      </c>
      <c r="S554" s="173">
        <v>-0.00602017939417143</v>
      </c>
      <c r="T554" s="153">
        <v>117355</v>
      </c>
      <c r="U554" s="153">
        <v>109416</v>
      </c>
      <c r="V554" s="154">
        <v>0.93235056026586</v>
      </c>
      <c r="W554" s="154">
        <v>0.917663203293472</v>
      </c>
      <c r="X554" s="155">
        <v>0.934930963339152</v>
      </c>
      <c r="Y554" s="155">
        <v>0.90762331838565</v>
      </c>
      <c r="Z554" s="173">
        <v>-0.0172677600456806</v>
      </c>
      <c r="AA554" s="151">
        <v>32980</v>
      </c>
      <c r="AB554" s="151">
        <v>30760</v>
      </c>
      <c r="AC554" s="151">
        <v>35863</v>
      </c>
      <c r="AD554" s="151">
        <v>33392</v>
      </c>
      <c r="AE554" s="155">
        <v>0.932686476652517</v>
      </c>
      <c r="AF554" s="155">
        <v>0.931098904163065</v>
      </c>
      <c r="AG554" s="173">
        <v>0.00158757248945174</v>
      </c>
    </row>
    <row r="555" spans="1:33">
      <c r="A555" s="175" t="s">
        <v>375</v>
      </c>
      <c r="B555" s="195" t="s">
        <v>1816</v>
      </c>
      <c r="C555" s="195" t="s">
        <v>549</v>
      </c>
      <c r="D555" s="150">
        <v>6816</v>
      </c>
      <c r="E555" s="150">
        <v>6728</v>
      </c>
      <c r="F555" s="150">
        <v>6488</v>
      </c>
      <c r="G555" s="151">
        <v>8400</v>
      </c>
      <c r="H555" s="151">
        <v>8288</v>
      </c>
      <c r="I555" s="151">
        <v>8033</v>
      </c>
      <c r="J555" s="151">
        <v>3153</v>
      </c>
      <c r="K555" s="151">
        <v>3108</v>
      </c>
      <c r="L555" s="151">
        <v>2977</v>
      </c>
      <c r="M555" s="154">
        <v>0.98210061455792</v>
      </c>
      <c r="N555" s="153">
        <v>159007</v>
      </c>
      <c r="O555" s="172">
        <v>0.9</v>
      </c>
      <c r="P555" s="154">
        <v>0.987089201877934</v>
      </c>
      <c r="Q555" s="154">
        <v>0.986666666666667</v>
      </c>
      <c r="R555" s="154">
        <v>0.985727878211227</v>
      </c>
      <c r="S555" s="173">
        <v>0.000422535211267561</v>
      </c>
      <c r="T555" s="153">
        <v>161905</v>
      </c>
      <c r="U555" s="153">
        <v>152591</v>
      </c>
      <c r="V555" s="154">
        <v>0.942472437540533</v>
      </c>
      <c r="W555" s="154">
        <v>0.9518779342723</v>
      </c>
      <c r="X555" s="155">
        <v>0.956309523809524</v>
      </c>
      <c r="Y555" s="155">
        <v>0.944180145892801</v>
      </c>
      <c r="Z555" s="173">
        <v>-0.00443158953722333</v>
      </c>
      <c r="AA555" s="151">
        <v>44893</v>
      </c>
      <c r="AB555" s="151">
        <v>42715</v>
      </c>
      <c r="AC555" s="151">
        <v>52604</v>
      </c>
      <c r="AD555" s="151">
        <v>49229</v>
      </c>
      <c r="AE555" s="155">
        <v>0.951484641258103</v>
      </c>
      <c r="AF555" s="155">
        <v>0.935841380883583</v>
      </c>
      <c r="AG555" s="173">
        <v>0.0156432603745196</v>
      </c>
    </row>
    <row r="556" spans="1:33">
      <c r="A556" s="175" t="s">
        <v>375</v>
      </c>
      <c r="B556" s="195" t="s">
        <v>1816</v>
      </c>
      <c r="C556" s="195" t="s">
        <v>550</v>
      </c>
      <c r="D556" s="150">
        <v>677</v>
      </c>
      <c r="E556" s="150">
        <v>662</v>
      </c>
      <c r="F556" s="150">
        <v>616</v>
      </c>
      <c r="G556" s="151">
        <v>983</v>
      </c>
      <c r="H556" s="151">
        <v>975</v>
      </c>
      <c r="I556" s="151">
        <v>866</v>
      </c>
      <c r="J556" s="151">
        <v>293</v>
      </c>
      <c r="K556" s="151">
        <v>280</v>
      </c>
      <c r="L556" s="151">
        <v>267</v>
      </c>
      <c r="M556" s="154">
        <v>0.982541983810559</v>
      </c>
      <c r="N556" s="153">
        <v>16265</v>
      </c>
      <c r="O556" s="172">
        <v>0.9</v>
      </c>
      <c r="P556" s="154">
        <v>0.977843426883309</v>
      </c>
      <c r="Q556" s="154">
        <v>0.991861648016277</v>
      </c>
      <c r="R556" s="154">
        <v>0.955631399317406</v>
      </c>
      <c r="S556" s="173">
        <v>-0.014018221132968</v>
      </c>
      <c r="T556" s="153">
        <v>16554</v>
      </c>
      <c r="U556" s="153">
        <v>14849</v>
      </c>
      <c r="V556" s="154">
        <v>0.897003745318352</v>
      </c>
      <c r="W556" s="154">
        <v>0.909896602658789</v>
      </c>
      <c r="X556" s="155">
        <v>0.880976602238047</v>
      </c>
      <c r="Y556" s="155">
        <v>0.911262798634812</v>
      </c>
      <c r="Z556" s="173">
        <v>0.0289200004207421</v>
      </c>
      <c r="AA556" s="151">
        <v>4304</v>
      </c>
      <c r="AB556" s="151">
        <v>3857</v>
      </c>
      <c r="AC556" s="151">
        <v>5549</v>
      </c>
      <c r="AD556" s="151">
        <v>4949</v>
      </c>
      <c r="AE556" s="155">
        <v>0.89614312267658</v>
      </c>
      <c r="AF556" s="155">
        <v>0.891872409443143</v>
      </c>
      <c r="AG556" s="173">
        <v>0.00427071323343697</v>
      </c>
    </row>
    <row r="557" spans="1:33">
      <c r="A557" s="175" t="s">
        <v>375</v>
      </c>
      <c r="B557" s="195" t="s">
        <v>1816</v>
      </c>
      <c r="C557" s="195" t="s">
        <v>551</v>
      </c>
      <c r="D557" s="150">
        <v>1823</v>
      </c>
      <c r="E557" s="150">
        <v>1812</v>
      </c>
      <c r="F557" s="150">
        <v>1665</v>
      </c>
      <c r="G557" s="151">
        <v>2281</v>
      </c>
      <c r="H557" s="151">
        <v>2266</v>
      </c>
      <c r="I557" s="151">
        <v>2134</v>
      </c>
      <c r="J557" s="151">
        <v>722</v>
      </c>
      <c r="K557" s="151">
        <v>715</v>
      </c>
      <c r="L557" s="151">
        <v>653</v>
      </c>
      <c r="M557" s="154">
        <v>0.989355436797906</v>
      </c>
      <c r="N557" s="153">
        <v>45357</v>
      </c>
      <c r="O557" s="172">
        <v>0.9</v>
      </c>
      <c r="P557" s="154">
        <v>0.993965990126166</v>
      </c>
      <c r="Q557" s="154">
        <v>0.993423936869794</v>
      </c>
      <c r="R557" s="154">
        <v>0.990304709141274</v>
      </c>
      <c r="S557" s="173">
        <v>0.000542053256371799</v>
      </c>
      <c r="T557" s="153">
        <v>45845</v>
      </c>
      <c r="U557" s="153">
        <v>42001</v>
      </c>
      <c r="V557" s="154">
        <v>0.916152252153997</v>
      </c>
      <c r="W557" s="154">
        <v>0.913329676357652</v>
      </c>
      <c r="X557" s="155">
        <v>0.935554581323981</v>
      </c>
      <c r="Y557" s="155">
        <v>0.904432132963989</v>
      </c>
      <c r="Z557" s="173">
        <v>-0.0222249049663285</v>
      </c>
      <c r="AA557" s="151">
        <v>11378</v>
      </c>
      <c r="AB557" s="151">
        <v>10413</v>
      </c>
      <c r="AC557" s="151">
        <v>14295</v>
      </c>
      <c r="AD557" s="151">
        <v>13074</v>
      </c>
      <c r="AE557" s="155">
        <v>0.915187203374934</v>
      </c>
      <c r="AF557" s="155">
        <v>0.914585519412382</v>
      </c>
      <c r="AG557" s="173">
        <v>0.000601683962552113</v>
      </c>
    </row>
    <row r="558" spans="1:33">
      <c r="A558" s="175" t="s">
        <v>375</v>
      </c>
      <c r="B558" s="195" t="s">
        <v>1816</v>
      </c>
      <c r="C558" s="195" t="s">
        <v>552</v>
      </c>
      <c r="D558" s="150">
        <v>1446</v>
      </c>
      <c r="E558" s="150">
        <v>1440</v>
      </c>
      <c r="F558" s="150">
        <v>1413</v>
      </c>
      <c r="G558" s="151">
        <v>1750</v>
      </c>
      <c r="H558" s="151">
        <v>1740</v>
      </c>
      <c r="I558" s="151">
        <v>1710</v>
      </c>
      <c r="J558" s="151">
        <v>558</v>
      </c>
      <c r="K558" s="151">
        <v>551</v>
      </c>
      <c r="L558" s="151">
        <v>546</v>
      </c>
      <c r="M558" s="154">
        <v>0.99096011816839</v>
      </c>
      <c r="N558" s="153">
        <v>33544</v>
      </c>
      <c r="O558" s="172">
        <v>0.9</v>
      </c>
      <c r="P558" s="154">
        <v>0.995850622406639</v>
      </c>
      <c r="Q558" s="154">
        <v>0.994285714285714</v>
      </c>
      <c r="R558" s="154">
        <v>0.987455197132617</v>
      </c>
      <c r="S558" s="173">
        <v>0.00156490812092469</v>
      </c>
      <c r="T558" s="153">
        <v>33850</v>
      </c>
      <c r="U558" s="153">
        <v>33024</v>
      </c>
      <c r="V558" s="154">
        <v>0.975598227474151</v>
      </c>
      <c r="W558" s="154">
        <v>0.977178423236514</v>
      </c>
      <c r="X558" s="155">
        <v>0.977142857142857</v>
      </c>
      <c r="Y558" s="155">
        <v>0.978494623655914</v>
      </c>
      <c r="Z558" s="173">
        <v>3.5566093657402e-5</v>
      </c>
      <c r="AA558" s="151">
        <v>9295</v>
      </c>
      <c r="AB558" s="151">
        <v>9083</v>
      </c>
      <c r="AC558" s="151">
        <v>10964</v>
      </c>
      <c r="AD558" s="151">
        <v>10714</v>
      </c>
      <c r="AE558" s="155">
        <v>0.9771920387305</v>
      </c>
      <c r="AF558" s="155">
        <v>0.97719810288216</v>
      </c>
      <c r="AG558" s="173">
        <v>-6.06415165949059e-6</v>
      </c>
    </row>
    <row r="559" spans="1:33">
      <c r="A559" s="175" t="s">
        <v>375</v>
      </c>
      <c r="B559" s="195" t="s">
        <v>1816</v>
      </c>
      <c r="C559" s="195" t="s">
        <v>553</v>
      </c>
      <c r="D559" s="150">
        <v>1438</v>
      </c>
      <c r="E559" s="150">
        <v>1416</v>
      </c>
      <c r="F559" s="150">
        <v>1341</v>
      </c>
      <c r="G559" s="151">
        <v>1740</v>
      </c>
      <c r="H559" s="151">
        <v>1700</v>
      </c>
      <c r="I559" s="151">
        <v>1639</v>
      </c>
      <c r="J559" s="151">
        <v>608</v>
      </c>
      <c r="K559" s="151">
        <v>571</v>
      </c>
      <c r="L559" s="151">
        <v>547</v>
      </c>
      <c r="M559" s="154">
        <v>0.973628524572819</v>
      </c>
      <c r="N559" s="153">
        <v>36809</v>
      </c>
      <c r="O559" s="172">
        <v>0.9</v>
      </c>
      <c r="P559" s="154">
        <v>0.984700973574409</v>
      </c>
      <c r="Q559" s="154">
        <v>0.977011494252874</v>
      </c>
      <c r="R559" s="154">
        <v>0.939144736842105</v>
      </c>
      <c r="S559" s="173">
        <v>0.0076894793215353</v>
      </c>
      <c r="T559" s="153">
        <v>37806</v>
      </c>
      <c r="U559" s="153">
        <v>35334</v>
      </c>
      <c r="V559" s="154">
        <v>0.934613553404222</v>
      </c>
      <c r="W559" s="154">
        <v>0.932545201668985</v>
      </c>
      <c r="X559" s="155">
        <v>0.941954022988506</v>
      </c>
      <c r="Y559" s="155">
        <v>0.899671052631579</v>
      </c>
      <c r="Z559" s="173">
        <v>-0.00940882131952103</v>
      </c>
      <c r="AA559" s="151">
        <v>9117</v>
      </c>
      <c r="AB559" s="151">
        <v>8533</v>
      </c>
      <c r="AC559" s="151">
        <v>12175</v>
      </c>
      <c r="AD559" s="151">
        <v>11324</v>
      </c>
      <c r="AE559" s="155">
        <v>0.935943841175825</v>
      </c>
      <c r="AF559" s="155">
        <v>0.930102669404517</v>
      </c>
      <c r="AG559" s="173">
        <v>0.00584117177130794</v>
      </c>
    </row>
    <row r="560" spans="1:33">
      <c r="A560" s="175" t="s">
        <v>375</v>
      </c>
      <c r="B560" s="195" t="s">
        <v>1816</v>
      </c>
      <c r="C560" s="195" t="s">
        <v>554</v>
      </c>
      <c r="D560" s="150">
        <v>1235</v>
      </c>
      <c r="E560" s="150">
        <v>1131</v>
      </c>
      <c r="F560" s="150">
        <v>1072</v>
      </c>
      <c r="G560" s="151">
        <v>1534</v>
      </c>
      <c r="H560" s="151">
        <v>1444</v>
      </c>
      <c r="I560" s="151">
        <v>1380</v>
      </c>
      <c r="J560" s="151">
        <v>430</v>
      </c>
      <c r="K560" s="151">
        <v>357</v>
      </c>
      <c r="L560" s="151">
        <v>346</v>
      </c>
      <c r="M560" s="154">
        <v>0.929739946555432</v>
      </c>
      <c r="N560" s="153">
        <v>28530</v>
      </c>
      <c r="O560" s="172">
        <v>0.9</v>
      </c>
      <c r="P560" s="154">
        <v>0.91578947368421</v>
      </c>
      <c r="Q560" s="154">
        <v>0.941329856584094</v>
      </c>
      <c r="R560" s="154">
        <v>0.830232558139535</v>
      </c>
      <c r="S560" s="173">
        <v>-0.0255403828998834</v>
      </c>
      <c r="T560" s="153">
        <v>30686</v>
      </c>
      <c r="U560" s="153">
        <v>27317</v>
      </c>
      <c r="V560" s="154">
        <v>0.890210519455126</v>
      </c>
      <c r="W560" s="154">
        <v>0.868016194331984</v>
      </c>
      <c r="X560" s="155">
        <v>0.899608865710561</v>
      </c>
      <c r="Y560" s="155">
        <v>0.804651162790698</v>
      </c>
      <c r="Z560" s="173">
        <v>-0.0315926713785768</v>
      </c>
      <c r="AA560" s="151">
        <v>7597</v>
      </c>
      <c r="AB560" s="151">
        <v>6658</v>
      </c>
      <c r="AC560" s="151">
        <v>10108</v>
      </c>
      <c r="AD560" s="151">
        <v>9019</v>
      </c>
      <c r="AE560" s="155">
        <v>0.876398578386205</v>
      </c>
      <c r="AF560" s="155">
        <v>0.892263553620894</v>
      </c>
      <c r="AG560" s="173">
        <v>-0.0158649752346893</v>
      </c>
    </row>
    <row r="561" spans="1:33">
      <c r="A561" s="175" t="s">
        <v>375</v>
      </c>
      <c r="B561" s="195" t="s">
        <v>1816</v>
      </c>
      <c r="C561" s="195" t="s">
        <v>555</v>
      </c>
      <c r="D561" s="150">
        <v>1471</v>
      </c>
      <c r="E561" s="150">
        <v>1428</v>
      </c>
      <c r="F561" s="150">
        <v>1287</v>
      </c>
      <c r="G561" s="151">
        <v>1940</v>
      </c>
      <c r="H561" s="151">
        <v>1865</v>
      </c>
      <c r="I561" s="151">
        <v>1711</v>
      </c>
      <c r="J561" s="151">
        <v>522</v>
      </c>
      <c r="K561" s="151">
        <v>485</v>
      </c>
      <c r="L561" s="151">
        <v>456</v>
      </c>
      <c r="M561" s="154">
        <v>0.964950073495869</v>
      </c>
      <c r="N561" s="153">
        <v>38075</v>
      </c>
      <c r="O561" s="172">
        <v>0.9</v>
      </c>
      <c r="P561" s="154">
        <v>0.970768184908226</v>
      </c>
      <c r="Q561" s="154">
        <v>0.961340206185567</v>
      </c>
      <c r="R561" s="154">
        <v>0.92911877394636</v>
      </c>
      <c r="S561" s="173">
        <v>0.00942797872265866</v>
      </c>
      <c r="T561" s="153">
        <v>39458</v>
      </c>
      <c r="U561" s="153">
        <v>34255</v>
      </c>
      <c r="V561" s="154">
        <v>0.86813827360738</v>
      </c>
      <c r="W561" s="154">
        <v>0.874915023793338</v>
      </c>
      <c r="X561" s="155">
        <v>0.881958762886598</v>
      </c>
      <c r="Y561" s="155">
        <v>0.873563218390805</v>
      </c>
      <c r="Z561" s="173">
        <v>-0.00704373909326006</v>
      </c>
      <c r="AA561" s="151">
        <v>9661</v>
      </c>
      <c r="AB561" s="151">
        <v>8411</v>
      </c>
      <c r="AC561" s="151">
        <v>13609</v>
      </c>
      <c r="AD561" s="151">
        <v>11816</v>
      </c>
      <c r="AE561" s="155">
        <v>0.8706138080944</v>
      </c>
      <c r="AF561" s="155">
        <v>0.868248952898817</v>
      </c>
      <c r="AG561" s="173">
        <v>0.00236485519558316</v>
      </c>
    </row>
    <row r="562" spans="1:33">
      <c r="A562" s="175" t="s">
        <v>375</v>
      </c>
      <c r="B562" s="195" t="s">
        <v>1816</v>
      </c>
      <c r="C562" s="195" t="s">
        <v>556</v>
      </c>
      <c r="D562" s="150">
        <v>2204</v>
      </c>
      <c r="E562" s="150">
        <v>2102</v>
      </c>
      <c r="F562" s="150">
        <v>2024</v>
      </c>
      <c r="G562" s="151">
        <v>3001</v>
      </c>
      <c r="H562" s="151">
        <v>2868</v>
      </c>
      <c r="I562" s="151">
        <v>2721</v>
      </c>
      <c r="J562" s="151">
        <v>852</v>
      </c>
      <c r="K562" s="151">
        <v>761</v>
      </c>
      <c r="L562" s="151">
        <v>730</v>
      </c>
      <c r="M562" s="154">
        <v>0.944999581554942</v>
      </c>
      <c r="N562" s="153">
        <v>56459</v>
      </c>
      <c r="O562" s="172">
        <v>0.9</v>
      </c>
      <c r="P562" s="154">
        <v>0.953720508166969</v>
      </c>
      <c r="Q562" s="154">
        <v>0.95568143952016</v>
      </c>
      <c r="R562" s="154">
        <v>0.893192488262911</v>
      </c>
      <c r="S562" s="173">
        <v>-0.00196093135319075</v>
      </c>
      <c r="T562" s="153">
        <v>59745</v>
      </c>
      <c r="U562" s="153">
        <v>53178</v>
      </c>
      <c r="V562" s="154">
        <v>0.890082852121516</v>
      </c>
      <c r="W562" s="154">
        <v>0.918330308529946</v>
      </c>
      <c r="X562" s="155">
        <v>0.906697767410863</v>
      </c>
      <c r="Y562" s="155">
        <v>0.856807511737089</v>
      </c>
      <c r="Z562" s="173">
        <v>0.0116325411190825</v>
      </c>
      <c r="AA562" s="151">
        <v>14593</v>
      </c>
      <c r="AB562" s="151">
        <v>12968</v>
      </c>
      <c r="AC562" s="151">
        <v>19761</v>
      </c>
      <c r="AD562" s="151">
        <v>17568</v>
      </c>
      <c r="AE562" s="155">
        <v>0.88864524086891</v>
      </c>
      <c r="AF562" s="155">
        <v>0.889023834826173</v>
      </c>
      <c r="AG562" s="173">
        <v>-0.000378593957263029</v>
      </c>
    </row>
    <row r="563" spans="1:33">
      <c r="A563" s="175" t="s">
        <v>375</v>
      </c>
      <c r="B563" s="195" t="s">
        <v>1816</v>
      </c>
      <c r="C563" s="195" t="s">
        <v>557</v>
      </c>
      <c r="D563" s="150">
        <v>1576</v>
      </c>
      <c r="E563" s="150">
        <v>1553</v>
      </c>
      <c r="F563" s="150">
        <v>1474</v>
      </c>
      <c r="G563" s="151">
        <v>1892</v>
      </c>
      <c r="H563" s="151">
        <v>1871</v>
      </c>
      <c r="I563" s="151">
        <v>1757</v>
      </c>
      <c r="J563" s="151">
        <v>670</v>
      </c>
      <c r="K563" s="151">
        <v>660</v>
      </c>
      <c r="L563" s="151">
        <v>592</v>
      </c>
      <c r="M563" s="154">
        <v>0.96000315556958</v>
      </c>
      <c r="N563" s="153">
        <v>36507</v>
      </c>
      <c r="O563" s="172">
        <v>0.9</v>
      </c>
      <c r="P563" s="154">
        <v>0.985406091370558</v>
      </c>
      <c r="Q563" s="154">
        <v>0.988900634249471</v>
      </c>
      <c r="R563" s="154">
        <v>0.985074626865672</v>
      </c>
      <c r="S563" s="173">
        <v>-0.00349454287891315</v>
      </c>
      <c r="T563" s="153">
        <v>38028</v>
      </c>
      <c r="U563" s="153">
        <v>34047</v>
      </c>
      <c r="V563" s="154">
        <v>0.895313979173241</v>
      </c>
      <c r="W563" s="154">
        <v>0.935279187817259</v>
      </c>
      <c r="X563" s="155">
        <v>0.928646934460888</v>
      </c>
      <c r="Y563" s="155">
        <v>0.883582089552239</v>
      </c>
      <c r="Z563" s="173">
        <v>0.00663225335637085</v>
      </c>
      <c r="AA563" s="151">
        <v>9622</v>
      </c>
      <c r="AB563" s="151">
        <v>8655</v>
      </c>
      <c r="AC563" s="151">
        <v>12264</v>
      </c>
      <c r="AD563" s="151">
        <v>10881</v>
      </c>
      <c r="AE563" s="155">
        <v>0.899501143213469</v>
      </c>
      <c r="AF563" s="155">
        <v>0.887230919765166</v>
      </c>
      <c r="AG563" s="173">
        <v>0.0122702234483028</v>
      </c>
    </row>
    <row r="564" spans="1:33">
      <c r="A564" s="175" t="s">
        <v>375</v>
      </c>
      <c r="B564" s="195" t="s">
        <v>1816</v>
      </c>
      <c r="C564" s="195" t="s">
        <v>558</v>
      </c>
      <c r="D564" s="150">
        <v>5653</v>
      </c>
      <c r="E564" s="150">
        <v>5602</v>
      </c>
      <c r="F564" s="150">
        <v>5356</v>
      </c>
      <c r="G564" s="151">
        <v>6725</v>
      </c>
      <c r="H564" s="151">
        <v>6686</v>
      </c>
      <c r="I564" s="151">
        <v>6375</v>
      </c>
      <c r="J564" s="151">
        <v>2407</v>
      </c>
      <c r="K564" s="151">
        <v>2388</v>
      </c>
      <c r="L564" s="151">
        <v>2290</v>
      </c>
      <c r="M564" s="154">
        <v>0.9852563514629</v>
      </c>
      <c r="N564" s="153">
        <v>128907</v>
      </c>
      <c r="O564" s="172">
        <v>0.9</v>
      </c>
      <c r="P564" s="154">
        <v>0.990978241641606</v>
      </c>
      <c r="Q564" s="154">
        <v>0.994200743494424</v>
      </c>
      <c r="R564" s="154">
        <v>0.992106356460324</v>
      </c>
      <c r="S564" s="173">
        <v>-0.00322250185281758</v>
      </c>
      <c r="T564" s="153">
        <v>130836</v>
      </c>
      <c r="U564" s="153">
        <v>123354</v>
      </c>
      <c r="V564" s="154">
        <v>0.942813904429973</v>
      </c>
      <c r="W564" s="154">
        <v>0.94746152485406</v>
      </c>
      <c r="X564" s="155">
        <v>0.947955390334573</v>
      </c>
      <c r="Y564" s="155">
        <v>0.951391773992522</v>
      </c>
      <c r="Z564" s="173">
        <v>-0.000493865480512778</v>
      </c>
      <c r="AA564" s="151">
        <v>36683</v>
      </c>
      <c r="AB564" s="151">
        <v>34592</v>
      </c>
      <c r="AC564" s="151">
        <v>40544</v>
      </c>
      <c r="AD564" s="151">
        <v>38236</v>
      </c>
      <c r="AE564" s="155">
        <v>0.942998119019709</v>
      </c>
      <c r="AF564" s="155">
        <v>0.943074191002368</v>
      </c>
      <c r="AG564" s="173">
        <v>-7.60719826583545e-5</v>
      </c>
    </row>
    <row r="565" spans="1:33">
      <c r="A565" s="175" t="s">
        <v>375</v>
      </c>
      <c r="B565" s="195" t="s">
        <v>1816</v>
      </c>
      <c r="C565" s="195" t="s">
        <v>559</v>
      </c>
      <c r="D565" s="150">
        <v>6237</v>
      </c>
      <c r="E565" s="150">
        <v>6167</v>
      </c>
      <c r="F565" s="150">
        <v>5804</v>
      </c>
      <c r="G565" s="151">
        <v>7815</v>
      </c>
      <c r="H565" s="151">
        <v>7746</v>
      </c>
      <c r="I565" s="151">
        <v>7289</v>
      </c>
      <c r="J565" s="151">
        <v>2566</v>
      </c>
      <c r="K565" s="151">
        <v>2526</v>
      </c>
      <c r="L565" s="151">
        <v>2401</v>
      </c>
      <c r="M565" s="154">
        <v>0.981667150018644</v>
      </c>
      <c r="N565" s="153">
        <v>142167</v>
      </c>
      <c r="O565" s="172">
        <v>0.9</v>
      </c>
      <c r="P565" s="154">
        <v>0.988776655443322</v>
      </c>
      <c r="Q565" s="154">
        <v>0.991170825335893</v>
      </c>
      <c r="R565" s="154">
        <v>0.984411535463757</v>
      </c>
      <c r="S565" s="173">
        <v>-0.00239416989257035</v>
      </c>
      <c r="T565" s="153">
        <v>144822</v>
      </c>
      <c r="U565" s="153">
        <v>135234</v>
      </c>
      <c r="V565" s="154">
        <v>0.93379458921987</v>
      </c>
      <c r="W565" s="154">
        <v>0.930575597242264</v>
      </c>
      <c r="X565" s="155">
        <v>0.932693538067818</v>
      </c>
      <c r="Y565" s="155">
        <v>0.935697583787997</v>
      </c>
      <c r="Z565" s="173">
        <v>-0.00211794082555439</v>
      </c>
      <c r="AA565" s="151">
        <v>40294</v>
      </c>
      <c r="AB565" s="151">
        <v>37695</v>
      </c>
      <c r="AC565" s="151">
        <v>44025</v>
      </c>
      <c r="AD565" s="151">
        <v>41156</v>
      </c>
      <c r="AE565" s="155">
        <v>0.935499081749144</v>
      </c>
      <c r="AF565" s="155">
        <v>0.934832481544577</v>
      </c>
      <c r="AG565" s="173">
        <v>0.00066660020456677</v>
      </c>
    </row>
    <row r="566" spans="1:33">
      <c r="A566" s="175" t="s">
        <v>375</v>
      </c>
      <c r="B566" s="195" t="s">
        <v>1816</v>
      </c>
      <c r="C566" s="195" t="s">
        <v>560</v>
      </c>
      <c r="D566" s="150">
        <v>3901</v>
      </c>
      <c r="E566" s="150">
        <v>3780</v>
      </c>
      <c r="F566" s="150">
        <v>3697</v>
      </c>
      <c r="G566" s="151">
        <v>5010</v>
      </c>
      <c r="H566" s="151">
        <v>4878</v>
      </c>
      <c r="I566" s="151">
        <v>4784</v>
      </c>
      <c r="J566" s="151">
        <v>1653</v>
      </c>
      <c r="K566" s="151">
        <v>1536</v>
      </c>
      <c r="L566" s="151">
        <v>1507</v>
      </c>
      <c r="M566" s="154">
        <v>0.938209918689094</v>
      </c>
      <c r="N566" s="153">
        <v>90693</v>
      </c>
      <c r="O566" s="172">
        <v>0.9</v>
      </c>
      <c r="P566" s="154">
        <v>0.968982312227634</v>
      </c>
      <c r="Q566" s="154">
        <v>0.973652694610778</v>
      </c>
      <c r="R566" s="154">
        <v>0.929219600725953</v>
      </c>
      <c r="S566" s="173">
        <v>-0.00467038238314443</v>
      </c>
      <c r="T566" s="153">
        <v>96666</v>
      </c>
      <c r="U566" s="153">
        <v>89305</v>
      </c>
      <c r="V566" s="154">
        <v>0.923851198973786</v>
      </c>
      <c r="W566" s="154">
        <v>0.947705716482953</v>
      </c>
      <c r="X566" s="155">
        <v>0.954890219560878</v>
      </c>
      <c r="Y566" s="155">
        <v>0.91167574107683</v>
      </c>
      <c r="Z566" s="173">
        <v>-0.00718450307792518</v>
      </c>
      <c r="AA566" s="151">
        <v>26181</v>
      </c>
      <c r="AB566" s="151">
        <v>24408</v>
      </c>
      <c r="AC566" s="151">
        <v>29072</v>
      </c>
      <c r="AD566" s="151">
        <v>26778</v>
      </c>
      <c r="AE566" s="155">
        <v>0.932279133722929</v>
      </c>
      <c r="AF566" s="155">
        <v>0.921092460099064</v>
      </c>
      <c r="AG566" s="173">
        <v>0.0111866736238644</v>
      </c>
    </row>
    <row r="567" spans="1:33">
      <c r="A567" s="175" t="s">
        <v>375</v>
      </c>
      <c r="B567" s="195" t="s">
        <v>1817</v>
      </c>
      <c r="C567" s="195" t="s">
        <v>561</v>
      </c>
      <c r="D567" s="150">
        <v>3</v>
      </c>
      <c r="E567" s="150">
        <v>2</v>
      </c>
      <c r="F567" s="150">
        <v>1</v>
      </c>
      <c r="G567" s="151">
        <v>3</v>
      </c>
      <c r="H567" s="151">
        <v>1</v>
      </c>
      <c r="I567" s="151">
        <v>0</v>
      </c>
      <c r="J567" s="151">
        <v>0</v>
      </c>
      <c r="K567" s="151">
        <v>0</v>
      </c>
      <c r="L567" s="151">
        <v>0</v>
      </c>
      <c r="M567" s="154">
        <v>0.461538461538462</v>
      </c>
      <c r="N567" s="153">
        <v>6</v>
      </c>
      <c r="O567" s="172">
        <v>0.9</v>
      </c>
      <c r="P567" s="154">
        <v>0.666666666666667</v>
      </c>
      <c r="Q567" s="154">
        <v>0.333333333333333</v>
      </c>
      <c r="R567" s="154">
        <v>0</v>
      </c>
      <c r="S567" s="173">
        <v>0.333333333333333</v>
      </c>
      <c r="T567" s="153">
        <v>13</v>
      </c>
      <c r="U567" s="153">
        <v>4</v>
      </c>
      <c r="V567" s="154">
        <v>0.307692307692308</v>
      </c>
      <c r="W567" s="154">
        <v>0.333333333333333</v>
      </c>
      <c r="X567" s="155">
        <v>0</v>
      </c>
      <c r="Y567" s="155">
        <v>0</v>
      </c>
      <c r="Z567" s="173">
        <v>0.333333333333333</v>
      </c>
      <c r="AA567" s="151">
        <v>8</v>
      </c>
      <c r="AB567" s="151">
        <v>1</v>
      </c>
      <c r="AC567" s="151">
        <v>1</v>
      </c>
      <c r="AD567" s="151">
        <v>1</v>
      </c>
      <c r="AE567" s="155">
        <v>0.125</v>
      </c>
      <c r="AF567" s="155">
        <v>1</v>
      </c>
      <c r="AG567" s="173">
        <v>-0.875</v>
      </c>
    </row>
    <row r="568" spans="1:33">
      <c r="A568" s="175" t="s">
        <v>375</v>
      </c>
      <c r="B568" s="195" t="s">
        <v>1817</v>
      </c>
      <c r="C568" s="195" t="s">
        <v>562</v>
      </c>
      <c r="D568" s="150">
        <v>2745</v>
      </c>
      <c r="E568" s="150">
        <v>2711</v>
      </c>
      <c r="F568" s="150">
        <v>2546</v>
      </c>
      <c r="G568" s="151">
        <v>2942</v>
      </c>
      <c r="H568" s="151">
        <v>2894</v>
      </c>
      <c r="I568" s="151">
        <v>2693</v>
      </c>
      <c r="J568" s="151">
        <v>1037</v>
      </c>
      <c r="K568" s="151">
        <v>1010</v>
      </c>
      <c r="L568" s="151">
        <v>972</v>
      </c>
      <c r="M568" s="154">
        <v>0.958223501664817</v>
      </c>
      <c r="N568" s="153">
        <v>55255</v>
      </c>
      <c r="O568" s="172">
        <v>0.9</v>
      </c>
      <c r="P568" s="154">
        <v>0.987613843351548</v>
      </c>
      <c r="Q568" s="154">
        <v>0.98368456832087</v>
      </c>
      <c r="R568" s="154">
        <v>0.973963355834137</v>
      </c>
      <c r="S568" s="173">
        <v>0.00392927503067808</v>
      </c>
      <c r="T568" s="153">
        <v>57664</v>
      </c>
      <c r="U568" s="153">
        <v>53738</v>
      </c>
      <c r="V568" s="154">
        <v>0.931915926748058</v>
      </c>
      <c r="W568" s="154">
        <v>0.927504553734062</v>
      </c>
      <c r="X568" s="155">
        <v>0.915363698164514</v>
      </c>
      <c r="Y568" s="155">
        <v>0.93731918997107</v>
      </c>
      <c r="Z568" s="173">
        <v>0.012140855569548</v>
      </c>
      <c r="AA568" s="151">
        <v>16169</v>
      </c>
      <c r="AB568" s="151">
        <v>15037</v>
      </c>
      <c r="AC568" s="151">
        <v>17204</v>
      </c>
      <c r="AD568" s="151">
        <v>15991</v>
      </c>
      <c r="AE568" s="155">
        <v>0.929989486053559</v>
      </c>
      <c r="AF568" s="155">
        <v>0.92949314112997</v>
      </c>
      <c r="AG568" s="173">
        <v>0.00049634492358952</v>
      </c>
    </row>
    <row r="569" spans="1:33">
      <c r="A569" s="175" t="s">
        <v>375</v>
      </c>
      <c r="B569" s="195" t="s">
        <v>1817</v>
      </c>
      <c r="C569" s="195" t="s">
        <v>563</v>
      </c>
      <c r="D569" s="150">
        <v>2950</v>
      </c>
      <c r="E569" s="150">
        <v>2828</v>
      </c>
      <c r="F569" s="150">
        <v>2745</v>
      </c>
      <c r="G569" s="151">
        <v>3033</v>
      </c>
      <c r="H569" s="151">
        <v>2873</v>
      </c>
      <c r="I569" s="151">
        <v>2836</v>
      </c>
      <c r="J569" s="151">
        <v>1392</v>
      </c>
      <c r="K569" s="151">
        <v>1351</v>
      </c>
      <c r="L569" s="151">
        <v>1241</v>
      </c>
      <c r="M569" s="154">
        <v>0.923934507797801</v>
      </c>
      <c r="N569" s="153">
        <v>59421</v>
      </c>
      <c r="O569" s="172">
        <v>0.9</v>
      </c>
      <c r="P569" s="154">
        <v>0.95864406779661</v>
      </c>
      <c r="Q569" s="154">
        <v>0.947246950214309</v>
      </c>
      <c r="R569" s="154">
        <v>0.970545977011494</v>
      </c>
      <c r="S569" s="173">
        <v>0.0113971175823009</v>
      </c>
      <c r="T569" s="153">
        <v>64313</v>
      </c>
      <c r="U569" s="153">
        <v>57481</v>
      </c>
      <c r="V569" s="154">
        <v>0.893769533375834</v>
      </c>
      <c r="W569" s="154">
        <v>0.930508474576271</v>
      </c>
      <c r="X569" s="155">
        <v>0.935047807451368</v>
      </c>
      <c r="Y569" s="155">
        <v>0.891522988505747</v>
      </c>
      <c r="Z569" s="173">
        <v>-0.00453933287509711</v>
      </c>
      <c r="AA569" s="151">
        <v>18001</v>
      </c>
      <c r="AB569" s="151">
        <v>16435</v>
      </c>
      <c r="AC569" s="151">
        <v>19119</v>
      </c>
      <c r="AD569" s="151">
        <v>17135</v>
      </c>
      <c r="AE569" s="155">
        <v>0.91300483306483</v>
      </c>
      <c r="AF569" s="155">
        <v>0.896228882263717</v>
      </c>
      <c r="AG569" s="173">
        <v>0.0167759508011129</v>
      </c>
    </row>
    <row r="570" spans="1:33">
      <c r="A570" s="175" t="s">
        <v>375</v>
      </c>
      <c r="B570" s="195" t="s">
        <v>1817</v>
      </c>
      <c r="C570" s="195" t="s">
        <v>564</v>
      </c>
      <c r="D570" s="150">
        <v>9</v>
      </c>
      <c r="E570" s="150">
        <v>6</v>
      </c>
      <c r="F570" s="150">
        <v>0</v>
      </c>
      <c r="G570" s="151">
        <v>1</v>
      </c>
      <c r="H570" s="151">
        <v>0</v>
      </c>
      <c r="I570" s="151">
        <v>0</v>
      </c>
      <c r="J570" s="151">
        <v>1</v>
      </c>
      <c r="K570" s="151">
        <v>1</v>
      </c>
      <c r="L570" s="151">
        <v>1</v>
      </c>
      <c r="M570" s="154">
        <v>0.592592592592593</v>
      </c>
      <c r="N570" s="153">
        <v>16</v>
      </c>
      <c r="O570" s="172">
        <v>0.9</v>
      </c>
      <c r="P570" s="154">
        <v>0.666666666666667</v>
      </c>
      <c r="Q570" s="154">
        <v>0</v>
      </c>
      <c r="R570" s="154">
        <v>1</v>
      </c>
      <c r="S570" s="173">
        <v>0.666666666666667</v>
      </c>
      <c r="T570" s="153">
        <v>27</v>
      </c>
      <c r="U570" s="153">
        <v>10</v>
      </c>
      <c r="V570" s="154">
        <v>0.37037037037037</v>
      </c>
      <c r="W570" s="154">
        <v>0</v>
      </c>
      <c r="X570" s="155">
        <v>0</v>
      </c>
      <c r="Y570" s="155">
        <v>1</v>
      </c>
      <c r="Z570" s="173">
        <v>0</v>
      </c>
      <c r="AA570" s="151">
        <v>15</v>
      </c>
      <c r="AB570" s="151">
        <v>3</v>
      </c>
      <c r="AC570" s="151">
        <v>6</v>
      </c>
      <c r="AD570" s="151">
        <v>4</v>
      </c>
      <c r="AE570" s="155">
        <v>0.2</v>
      </c>
      <c r="AF570" s="155">
        <v>0.666666666666667</v>
      </c>
      <c r="AG570" s="173">
        <v>-0.466666666666667</v>
      </c>
    </row>
    <row r="571" spans="1:33">
      <c r="A571" s="175" t="s">
        <v>375</v>
      </c>
      <c r="B571" s="195" t="s">
        <v>1817</v>
      </c>
      <c r="C571" s="195" t="s">
        <v>565</v>
      </c>
      <c r="D571" s="150">
        <v>0</v>
      </c>
      <c r="E571" s="150">
        <v>0</v>
      </c>
      <c r="F571" s="150">
        <v>0</v>
      </c>
      <c r="G571" s="151">
        <v>1</v>
      </c>
      <c r="H571" s="151">
        <v>0</v>
      </c>
      <c r="I571" s="151">
        <v>1</v>
      </c>
      <c r="J571" s="151">
        <v>3</v>
      </c>
      <c r="K571" s="151">
        <v>0</v>
      </c>
      <c r="L571" s="151">
        <v>3</v>
      </c>
      <c r="M571" s="154">
        <v>0</v>
      </c>
      <c r="N571" s="153">
        <v>0</v>
      </c>
      <c r="O571" s="172">
        <v>0.9</v>
      </c>
      <c r="P571" s="154">
        <v>0</v>
      </c>
      <c r="Q571" s="154">
        <v>0</v>
      </c>
      <c r="R571" s="154">
        <v>0</v>
      </c>
      <c r="S571" s="173">
        <v>0</v>
      </c>
      <c r="T571" s="153">
        <v>43</v>
      </c>
      <c r="U571" s="153">
        <v>41</v>
      </c>
      <c r="V571" s="154">
        <v>0.953488372093023</v>
      </c>
      <c r="W571" s="154">
        <v>0</v>
      </c>
      <c r="X571" s="155">
        <v>1</v>
      </c>
      <c r="Y571" s="155">
        <v>1</v>
      </c>
      <c r="Z571" s="173">
        <v>-1</v>
      </c>
      <c r="AA571" s="151">
        <v>10</v>
      </c>
      <c r="AB571" s="151">
        <v>10</v>
      </c>
      <c r="AC571" s="151">
        <v>15</v>
      </c>
      <c r="AD571" s="151">
        <v>14</v>
      </c>
      <c r="AE571" s="155">
        <v>1</v>
      </c>
      <c r="AF571" s="155">
        <v>0.933333333333333</v>
      </c>
      <c r="AG571" s="173">
        <v>0.0666666666666667</v>
      </c>
    </row>
    <row r="572" spans="1:33">
      <c r="A572" s="175" t="s">
        <v>375</v>
      </c>
      <c r="B572" s="195" t="s">
        <v>1817</v>
      </c>
      <c r="C572" s="195" t="s">
        <v>566</v>
      </c>
      <c r="D572" s="150">
        <v>36</v>
      </c>
      <c r="E572" s="150">
        <v>28</v>
      </c>
      <c r="F572" s="150">
        <v>0</v>
      </c>
      <c r="G572" s="151">
        <v>2</v>
      </c>
      <c r="H572" s="151">
        <v>1</v>
      </c>
      <c r="I572" s="151">
        <v>0</v>
      </c>
      <c r="J572" s="151">
        <v>0</v>
      </c>
      <c r="K572" s="151">
        <v>0</v>
      </c>
      <c r="L572" s="151">
        <v>0</v>
      </c>
      <c r="M572" s="154">
        <v>0.629032258064516</v>
      </c>
      <c r="N572" s="153">
        <v>39</v>
      </c>
      <c r="O572" s="172">
        <v>0.9</v>
      </c>
      <c r="P572" s="154">
        <v>0.777777777777778</v>
      </c>
      <c r="Q572" s="154">
        <v>0.5</v>
      </c>
      <c r="R572" s="154">
        <v>0</v>
      </c>
      <c r="S572" s="173">
        <v>0.277777777777778</v>
      </c>
      <c r="T572" s="153">
        <v>62</v>
      </c>
      <c r="U572" s="153">
        <v>12</v>
      </c>
      <c r="V572" s="154">
        <v>0.193548387096774</v>
      </c>
      <c r="W572" s="154">
        <v>0</v>
      </c>
      <c r="X572" s="155">
        <v>0</v>
      </c>
      <c r="Y572" s="155">
        <v>0</v>
      </c>
      <c r="Z572" s="173">
        <v>0</v>
      </c>
      <c r="AA572" s="151">
        <v>55</v>
      </c>
      <c r="AB572" s="151">
        <v>8</v>
      </c>
      <c r="AC572" s="151">
        <v>4</v>
      </c>
      <c r="AD572" s="151">
        <v>2</v>
      </c>
      <c r="AE572" s="155">
        <v>0.145454545454545</v>
      </c>
      <c r="AF572" s="155">
        <v>0.5</v>
      </c>
      <c r="AG572" s="173">
        <v>-0.354545454545455</v>
      </c>
    </row>
    <row r="573" spans="1:33">
      <c r="A573" s="175" t="s">
        <v>375</v>
      </c>
      <c r="B573" s="195" t="s">
        <v>1817</v>
      </c>
      <c r="C573" s="195" t="s">
        <v>567</v>
      </c>
      <c r="D573" s="150">
        <v>0</v>
      </c>
      <c r="E573" s="150">
        <v>0</v>
      </c>
      <c r="F573" s="150">
        <v>0</v>
      </c>
      <c r="G573" s="151">
        <v>0</v>
      </c>
      <c r="H573" s="151">
        <v>0</v>
      </c>
      <c r="I573" s="151">
        <v>0</v>
      </c>
      <c r="J573" s="151">
        <v>0</v>
      </c>
      <c r="K573" s="151">
        <v>0</v>
      </c>
      <c r="L573" s="151">
        <v>0</v>
      </c>
      <c r="M573" s="154">
        <v>0.714285714285714</v>
      </c>
      <c r="N573" s="153">
        <v>10</v>
      </c>
      <c r="O573" s="172">
        <v>0.9</v>
      </c>
      <c r="P573" s="154">
        <v>0</v>
      </c>
      <c r="Q573" s="154">
        <v>0</v>
      </c>
      <c r="R573" s="154">
        <v>0</v>
      </c>
      <c r="S573" s="173">
        <v>0</v>
      </c>
      <c r="T573" s="153">
        <v>14</v>
      </c>
      <c r="U573" s="153">
        <v>9</v>
      </c>
      <c r="V573" s="154">
        <v>0.642857142857143</v>
      </c>
      <c r="W573" s="154">
        <v>0</v>
      </c>
      <c r="X573" s="155">
        <v>0</v>
      </c>
      <c r="Y573" s="155">
        <v>0</v>
      </c>
      <c r="Z573" s="173">
        <v>0</v>
      </c>
      <c r="AA573" s="151">
        <v>3</v>
      </c>
      <c r="AB573" s="151">
        <v>2</v>
      </c>
      <c r="AC573" s="151">
        <v>3</v>
      </c>
      <c r="AD573" s="151">
        <v>2</v>
      </c>
      <c r="AE573" s="155">
        <v>0.666666666666667</v>
      </c>
      <c r="AF573" s="155">
        <v>0.666666666666667</v>
      </c>
      <c r="AG573" s="173">
        <v>0</v>
      </c>
    </row>
    <row r="574" spans="1:33">
      <c r="A574" s="175" t="s">
        <v>375</v>
      </c>
      <c r="B574" s="195" t="s">
        <v>1817</v>
      </c>
      <c r="C574" s="195" t="s">
        <v>568</v>
      </c>
      <c r="D574" s="150">
        <v>1</v>
      </c>
      <c r="E574" s="150">
        <v>1</v>
      </c>
      <c r="F574" s="150">
        <v>1</v>
      </c>
      <c r="G574" s="151">
        <v>0</v>
      </c>
      <c r="H574" s="151">
        <v>0</v>
      </c>
      <c r="I574" s="151">
        <v>0</v>
      </c>
      <c r="J574" s="151">
        <v>0</v>
      </c>
      <c r="K574" s="151">
        <v>0</v>
      </c>
      <c r="L574" s="151">
        <v>0</v>
      </c>
      <c r="M574" s="154">
        <v>0.238095238095238</v>
      </c>
      <c r="N574" s="153">
        <v>5</v>
      </c>
      <c r="O574" s="172">
        <v>0.9</v>
      </c>
      <c r="P574" s="154">
        <v>1</v>
      </c>
      <c r="Q574" s="154">
        <v>0</v>
      </c>
      <c r="R574" s="154">
        <v>0</v>
      </c>
      <c r="S574" s="173">
        <v>1</v>
      </c>
      <c r="T574" s="153">
        <v>21</v>
      </c>
      <c r="U574" s="153">
        <v>6</v>
      </c>
      <c r="V574" s="154">
        <v>0.285714285714286</v>
      </c>
      <c r="W574" s="154">
        <v>1</v>
      </c>
      <c r="X574" s="155">
        <v>0</v>
      </c>
      <c r="Y574" s="155">
        <v>0</v>
      </c>
      <c r="Z574" s="173">
        <v>1</v>
      </c>
      <c r="AA574" s="151">
        <v>1</v>
      </c>
      <c r="AB574" s="151">
        <v>1</v>
      </c>
      <c r="AC574" s="151">
        <v>3</v>
      </c>
      <c r="AD574" s="151">
        <v>2</v>
      </c>
      <c r="AE574" s="155">
        <v>1</v>
      </c>
      <c r="AF574" s="155">
        <v>0.666666666666667</v>
      </c>
      <c r="AG574" s="173">
        <v>0.333333333333333</v>
      </c>
    </row>
    <row r="575" spans="1:33">
      <c r="A575" s="175" t="s">
        <v>375</v>
      </c>
      <c r="B575" s="195" t="s">
        <v>1817</v>
      </c>
      <c r="C575" s="195" t="s">
        <v>569</v>
      </c>
      <c r="D575" s="150">
        <v>1</v>
      </c>
      <c r="E575" s="150">
        <v>0</v>
      </c>
      <c r="F575" s="150">
        <v>0</v>
      </c>
      <c r="G575" s="151">
        <v>0</v>
      </c>
      <c r="H575" s="151">
        <v>0</v>
      </c>
      <c r="I575" s="151">
        <v>0</v>
      </c>
      <c r="J575" s="151">
        <v>0</v>
      </c>
      <c r="K575" s="151">
        <v>0</v>
      </c>
      <c r="L575" s="151">
        <v>0</v>
      </c>
      <c r="M575" s="154">
        <v>0.285714285714286</v>
      </c>
      <c r="N575" s="153">
        <v>2</v>
      </c>
      <c r="O575" s="172">
        <v>0.9</v>
      </c>
      <c r="P575" s="154">
        <v>0</v>
      </c>
      <c r="Q575" s="154">
        <v>0</v>
      </c>
      <c r="R575" s="154">
        <v>0</v>
      </c>
      <c r="S575" s="173">
        <v>0</v>
      </c>
      <c r="T575" s="153">
        <v>7</v>
      </c>
      <c r="U575" s="153">
        <v>3</v>
      </c>
      <c r="V575" s="154">
        <v>0.428571428571429</v>
      </c>
      <c r="W575" s="154">
        <v>0</v>
      </c>
      <c r="X575" s="155">
        <v>0</v>
      </c>
      <c r="Y575" s="155">
        <v>0</v>
      </c>
      <c r="Z575" s="173">
        <v>0</v>
      </c>
      <c r="AA575" s="151">
        <v>3</v>
      </c>
      <c r="AB575" s="151">
        <v>1</v>
      </c>
      <c r="AC575" s="151">
        <v>2</v>
      </c>
      <c r="AD575" s="151">
        <v>1</v>
      </c>
      <c r="AE575" s="155">
        <v>0.333333333333333</v>
      </c>
      <c r="AF575" s="155">
        <v>0.5</v>
      </c>
      <c r="AG575" s="173">
        <v>-0.166666666666667</v>
      </c>
    </row>
    <row r="576" spans="1:33">
      <c r="A576" s="175" t="s">
        <v>375</v>
      </c>
      <c r="B576" s="195" t="s">
        <v>1817</v>
      </c>
      <c r="C576" s="195" t="s">
        <v>570</v>
      </c>
      <c r="D576" s="150">
        <v>2</v>
      </c>
      <c r="E576" s="150">
        <v>0</v>
      </c>
      <c r="F576" s="150">
        <v>0</v>
      </c>
      <c r="G576" s="151">
        <v>1</v>
      </c>
      <c r="H576" s="151">
        <v>0</v>
      </c>
      <c r="I576" s="151">
        <v>0</v>
      </c>
      <c r="J576" s="151">
        <v>0</v>
      </c>
      <c r="K576" s="151">
        <v>0</v>
      </c>
      <c r="L576" s="151">
        <v>0</v>
      </c>
      <c r="M576" s="154">
        <v>0.583333333333333</v>
      </c>
      <c r="N576" s="153">
        <v>7</v>
      </c>
      <c r="O576" s="172">
        <v>0.9</v>
      </c>
      <c r="P576" s="154">
        <v>0</v>
      </c>
      <c r="Q576" s="154">
        <v>0</v>
      </c>
      <c r="R576" s="154">
        <v>0</v>
      </c>
      <c r="S576" s="173">
        <v>0</v>
      </c>
      <c r="T576" s="153">
        <v>12</v>
      </c>
      <c r="U576" s="153">
        <v>8</v>
      </c>
      <c r="V576" s="154">
        <v>0.666666666666667</v>
      </c>
      <c r="W576" s="154">
        <v>0</v>
      </c>
      <c r="X576" s="155">
        <v>0</v>
      </c>
      <c r="Y576" s="155">
        <v>0</v>
      </c>
      <c r="Z576" s="173">
        <v>0</v>
      </c>
      <c r="AA576" s="151">
        <v>9</v>
      </c>
      <c r="AB576" s="151">
        <v>5</v>
      </c>
      <c r="AC576" s="151">
        <v>0</v>
      </c>
      <c r="AD576" s="151">
        <v>0</v>
      </c>
      <c r="AE576" s="155">
        <v>0.555555555555556</v>
      </c>
      <c r="AF576" s="155">
        <v>0</v>
      </c>
      <c r="AG576" s="173">
        <v>0.555555555555556</v>
      </c>
    </row>
    <row r="577" spans="1:33">
      <c r="A577" s="175" t="s">
        <v>375</v>
      </c>
      <c r="B577" s="195" t="s">
        <v>1817</v>
      </c>
      <c r="C577" s="195" t="s">
        <v>571</v>
      </c>
      <c r="D577" s="150">
        <v>2</v>
      </c>
      <c r="E577" s="150">
        <v>2</v>
      </c>
      <c r="F577" s="150">
        <v>2</v>
      </c>
      <c r="G577" s="151">
        <v>0</v>
      </c>
      <c r="H577" s="151">
        <v>0</v>
      </c>
      <c r="I577" s="151">
        <v>0</v>
      </c>
      <c r="J577" s="151">
        <v>0</v>
      </c>
      <c r="K577" s="151">
        <v>0</v>
      </c>
      <c r="L577" s="151">
        <v>0</v>
      </c>
      <c r="M577" s="154">
        <v>0.722222222222222</v>
      </c>
      <c r="N577" s="153">
        <v>13</v>
      </c>
      <c r="O577" s="172">
        <v>0.9</v>
      </c>
      <c r="P577" s="154">
        <v>1</v>
      </c>
      <c r="Q577" s="154">
        <v>0</v>
      </c>
      <c r="R577" s="154">
        <v>0</v>
      </c>
      <c r="S577" s="173">
        <v>1</v>
      </c>
      <c r="T577" s="153">
        <v>18</v>
      </c>
      <c r="U577" s="153">
        <v>15</v>
      </c>
      <c r="V577" s="154">
        <v>0.833333333333333</v>
      </c>
      <c r="W577" s="154">
        <v>1</v>
      </c>
      <c r="X577" s="155">
        <v>0</v>
      </c>
      <c r="Y577" s="155">
        <v>0</v>
      </c>
      <c r="Z577" s="173">
        <v>1</v>
      </c>
      <c r="AA577" s="151">
        <v>3</v>
      </c>
      <c r="AB577" s="151">
        <v>3</v>
      </c>
      <c r="AC577" s="151">
        <v>7</v>
      </c>
      <c r="AD577" s="151">
        <v>7</v>
      </c>
      <c r="AE577" s="155">
        <v>1</v>
      </c>
      <c r="AF577" s="155">
        <v>1</v>
      </c>
      <c r="AG577" s="173">
        <v>0</v>
      </c>
    </row>
    <row r="578" spans="1:33">
      <c r="A578" s="175" t="s">
        <v>375</v>
      </c>
      <c r="B578" s="195" t="s">
        <v>1817</v>
      </c>
      <c r="C578" s="195" t="s">
        <v>572</v>
      </c>
      <c r="D578" s="150">
        <v>1</v>
      </c>
      <c r="E578" s="150">
        <v>1</v>
      </c>
      <c r="F578" s="150">
        <v>0</v>
      </c>
      <c r="G578" s="151">
        <v>0</v>
      </c>
      <c r="H578" s="151">
        <v>0</v>
      </c>
      <c r="I578" s="151">
        <v>0</v>
      </c>
      <c r="J578" s="151">
        <v>0</v>
      </c>
      <c r="K578" s="151">
        <v>0</v>
      </c>
      <c r="L578" s="151">
        <v>0</v>
      </c>
      <c r="M578" s="154">
        <v>1</v>
      </c>
      <c r="N578" s="153">
        <v>1</v>
      </c>
      <c r="O578" s="172">
        <v>0.9</v>
      </c>
      <c r="P578" s="154">
        <v>1</v>
      </c>
      <c r="Q578" s="154">
        <v>0</v>
      </c>
      <c r="R578" s="154">
        <v>0</v>
      </c>
      <c r="S578" s="173">
        <v>1</v>
      </c>
      <c r="T578" s="153">
        <v>1</v>
      </c>
      <c r="U578" s="153">
        <v>0</v>
      </c>
      <c r="V578" s="154">
        <v>0</v>
      </c>
      <c r="W578" s="154">
        <v>0</v>
      </c>
      <c r="X578" s="155">
        <v>0</v>
      </c>
      <c r="Y578" s="155">
        <v>0</v>
      </c>
      <c r="Z578" s="173">
        <v>0</v>
      </c>
      <c r="AA578" s="151">
        <v>1</v>
      </c>
      <c r="AB578" s="151">
        <v>0</v>
      </c>
      <c r="AC578" s="151">
        <v>0</v>
      </c>
      <c r="AD578" s="151">
        <v>0</v>
      </c>
      <c r="AE578" s="155">
        <v>0</v>
      </c>
      <c r="AF578" s="155">
        <v>0</v>
      </c>
      <c r="AG578" s="173">
        <v>0</v>
      </c>
    </row>
    <row r="579" spans="1:33">
      <c r="A579" s="175" t="s">
        <v>375</v>
      </c>
      <c r="B579" s="195" t="s">
        <v>1817</v>
      </c>
      <c r="C579" s="195" t="s">
        <v>573</v>
      </c>
      <c r="D579" s="150">
        <v>2</v>
      </c>
      <c r="E579" s="150">
        <v>1</v>
      </c>
      <c r="F579" s="150">
        <v>0</v>
      </c>
      <c r="G579" s="151">
        <v>1</v>
      </c>
      <c r="H579" s="151">
        <v>0</v>
      </c>
      <c r="I579" s="151">
        <v>0</v>
      </c>
      <c r="J579" s="151">
        <v>0</v>
      </c>
      <c r="K579" s="151">
        <v>0</v>
      </c>
      <c r="L579" s="151">
        <v>0</v>
      </c>
      <c r="M579" s="154">
        <v>0.416666666666667</v>
      </c>
      <c r="N579" s="153">
        <v>5</v>
      </c>
      <c r="O579" s="172">
        <v>0.9</v>
      </c>
      <c r="P579" s="154">
        <v>0.5</v>
      </c>
      <c r="Q579" s="154">
        <v>0</v>
      </c>
      <c r="R579" s="154">
        <v>0</v>
      </c>
      <c r="S579" s="173">
        <v>0.5</v>
      </c>
      <c r="T579" s="153">
        <v>12</v>
      </c>
      <c r="U579" s="153">
        <v>1</v>
      </c>
      <c r="V579" s="154">
        <v>0.0833333333333333</v>
      </c>
      <c r="W579" s="154">
        <v>0</v>
      </c>
      <c r="X579" s="155">
        <v>0</v>
      </c>
      <c r="Y579" s="155">
        <v>0</v>
      </c>
      <c r="Z579" s="173">
        <v>0</v>
      </c>
      <c r="AA579" s="151">
        <v>5</v>
      </c>
      <c r="AB579" s="151">
        <v>0</v>
      </c>
      <c r="AC579" s="151">
        <v>3</v>
      </c>
      <c r="AD579" s="151">
        <v>0</v>
      </c>
      <c r="AE579" s="155">
        <v>0</v>
      </c>
      <c r="AF579" s="155">
        <v>0</v>
      </c>
      <c r="AG579" s="173">
        <v>0</v>
      </c>
    </row>
    <row r="580" spans="1:33">
      <c r="A580" s="175" t="s">
        <v>375</v>
      </c>
      <c r="B580" s="195" t="s">
        <v>1817</v>
      </c>
      <c r="C580" s="195" t="s">
        <v>574</v>
      </c>
      <c r="D580" s="150">
        <v>1</v>
      </c>
      <c r="E580" s="150">
        <v>1</v>
      </c>
      <c r="F580" s="150">
        <v>0</v>
      </c>
      <c r="G580" s="151">
        <v>0</v>
      </c>
      <c r="H580" s="151">
        <v>0</v>
      </c>
      <c r="I580" s="151">
        <v>0</v>
      </c>
      <c r="J580" s="151">
        <v>0</v>
      </c>
      <c r="K580" s="151">
        <v>0</v>
      </c>
      <c r="L580" s="151">
        <v>0</v>
      </c>
      <c r="M580" s="154">
        <v>0.857142857142857</v>
      </c>
      <c r="N580" s="153">
        <v>6</v>
      </c>
      <c r="O580" s="172">
        <v>0.9</v>
      </c>
      <c r="P580" s="154">
        <v>1</v>
      </c>
      <c r="Q580" s="154">
        <v>0</v>
      </c>
      <c r="R580" s="154">
        <v>0</v>
      </c>
      <c r="S580" s="173">
        <v>1</v>
      </c>
      <c r="T580" s="153">
        <v>7</v>
      </c>
      <c r="U580" s="153">
        <v>4</v>
      </c>
      <c r="V580" s="154">
        <v>0.571428571428571</v>
      </c>
      <c r="W580" s="154">
        <v>0</v>
      </c>
      <c r="X580" s="155">
        <v>0</v>
      </c>
      <c r="Y580" s="155">
        <v>0</v>
      </c>
      <c r="Z580" s="173">
        <v>0</v>
      </c>
      <c r="AA580" s="151">
        <v>3</v>
      </c>
      <c r="AB580" s="151">
        <v>2</v>
      </c>
      <c r="AC580" s="151">
        <v>1</v>
      </c>
      <c r="AD580" s="151">
        <v>1</v>
      </c>
      <c r="AE580" s="155">
        <v>0.666666666666667</v>
      </c>
      <c r="AF580" s="155">
        <v>1</v>
      </c>
      <c r="AG580" s="173">
        <v>-0.333333333333333</v>
      </c>
    </row>
    <row r="581" spans="1:33">
      <c r="A581" s="175" t="s">
        <v>375</v>
      </c>
      <c r="B581" s="195" t="s">
        <v>1817</v>
      </c>
      <c r="C581" s="195" t="s">
        <v>575</v>
      </c>
      <c r="D581" s="150">
        <v>5573</v>
      </c>
      <c r="E581" s="150">
        <v>5535</v>
      </c>
      <c r="F581" s="150">
        <v>5341</v>
      </c>
      <c r="G581" s="151">
        <v>6736</v>
      </c>
      <c r="H581" s="151">
        <v>6658</v>
      </c>
      <c r="I581" s="151">
        <v>6354</v>
      </c>
      <c r="J581" s="151">
        <v>2621</v>
      </c>
      <c r="K581" s="151">
        <v>2607</v>
      </c>
      <c r="L581" s="151">
        <v>2528</v>
      </c>
      <c r="M581" s="154">
        <v>0.98644631055012</v>
      </c>
      <c r="N581" s="153">
        <v>132388</v>
      </c>
      <c r="O581" s="172">
        <v>0.9</v>
      </c>
      <c r="P581" s="154">
        <v>0.993181410371434</v>
      </c>
      <c r="Q581" s="154">
        <v>0.988420427553444</v>
      </c>
      <c r="R581" s="154">
        <v>0.994658527279664</v>
      </c>
      <c r="S581" s="173">
        <v>0.00476098281798953</v>
      </c>
      <c r="T581" s="153">
        <v>134207</v>
      </c>
      <c r="U581" s="153">
        <v>127024</v>
      </c>
      <c r="V581" s="154">
        <v>0.94647820158412</v>
      </c>
      <c r="W581" s="154">
        <v>0.958370715951911</v>
      </c>
      <c r="X581" s="155">
        <v>0.943289786223278</v>
      </c>
      <c r="Y581" s="155">
        <v>0.964517359786341</v>
      </c>
      <c r="Z581" s="173">
        <v>0.0150809297286332</v>
      </c>
      <c r="AA581" s="151">
        <v>37606</v>
      </c>
      <c r="AB581" s="151">
        <v>35582</v>
      </c>
      <c r="AC581" s="151">
        <v>42682</v>
      </c>
      <c r="AD581" s="151">
        <v>40739</v>
      </c>
      <c r="AE581" s="155">
        <v>0.946178801255119</v>
      </c>
      <c r="AF581" s="155">
        <v>0.954477297221311</v>
      </c>
      <c r="AG581" s="173">
        <v>-0.00829849596619225</v>
      </c>
    </row>
    <row r="582" spans="1:33">
      <c r="A582" s="175" t="s">
        <v>375</v>
      </c>
      <c r="B582" s="195" t="s">
        <v>1817</v>
      </c>
      <c r="C582" s="195" t="s">
        <v>576</v>
      </c>
      <c r="D582" s="150">
        <v>22</v>
      </c>
      <c r="E582" s="150">
        <v>17</v>
      </c>
      <c r="F582" s="150">
        <v>22</v>
      </c>
      <c r="G582" s="151">
        <v>16</v>
      </c>
      <c r="H582" s="151">
        <v>12</v>
      </c>
      <c r="I582" s="151">
        <v>13</v>
      </c>
      <c r="J582" s="151">
        <v>21</v>
      </c>
      <c r="K582" s="151">
        <v>21</v>
      </c>
      <c r="L582" s="151">
        <v>21</v>
      </c>
      <c r="M582" s="154">
        <v>0.934065934065934</v>
      </c>
      <c r="N582" s="153">
        <v>425</v>
      </c>
      <c r="O582" s="172">
        <v>0.9</v>
      </c>
      <c r="P582" s="154">
        <v>0.772727272727273</v>
      </c>
      <c r="Q582" s="154">
        <v>0.75</v>
      </c>
      <c r="R582" s="154">
        <v>1</v>
      </c>
      <c r="S582" s="173">
        <v>0.0227272727272727</v>
      </c>
      <c r="T582" s="153">
        <v>455</v>
      </c>
      <c r="U582" s="153">
        <v>448</v>
      </c>
      <c r="V582" s="154">
        <v>0.984615384615385</v>
      </c>
      <c r="W582" s="154">
        <v>1</v>
      </c>
      <c r="X582" s="155">
        <v>0.8125</v>
      </c>
      <c r="Y582" s="155">
        <v>1</v>
      </c>
      <c r="Z582" s="173">
        <v>0.1875</v>
      </c>
      <c r="AA582" s="151">
        <v>150</v>
      </c>
      <c r="AB582" s="151">
        <v>146</v>
      </c>
      <c r="AC582" s="151">
        <v>143</v>
      </c>
      <c r="AD582" s="151">
        <v>142</v>
      </c>
      <c r="AE582" s="155">
        <v>0.973333333333333</v>
      </c>
      <c r="AF582" s="155">
        <v>0.993006993006993</v>
      </c>
      <c r="AG582" s="173">
        <v>-0.0196736596736596</v>
      </c>
    </row>
    <row r="583" spans="1:33">
      <c r="A583" s="175" t="s">
        <v>375</v>
      </c>
      <c r="B583" s="195" t="s">
        <v>1817</v>
      </c>
      <c r="C583" s="195" t="s">
        <v>577</v>
      </c>
      <c r="D583" s="150">
        <v>1</v>
      </c>
      <c r="E583" s="150">
        <v>1</v>
      </c>
      <c r="F583" s="150">
        <v>1</v>
      </c>
      <c r="G583" s="151">
        <v>2</v>
      </c>
      <c r="H583" s="151">
        <v>2</v>
      </c>
      <c r="I583" s="151">
        <v>2</v>
      </c>
      <c r="J583" s="151">
        <v>2</v>
      </c>
      <c r="K583" s="151">
        <v>2</v>
      </c>
      <c r="L583" s="151">
        <v>2</v>
      </c>
      <c r="M583" s="154">
        <v>1</v>
      </c>
      <c r="N583" s="153">
        <v>36</v>
      </c>
      <c r="O583" s="172">
        <v>0.9</v>
      </c>
      <c r="P583" s="154">
        <v>1</v>
      </c>
      <c r="Q583" s="154">
        <v>1</v>
      </c>
      <c r="R583" s="154">
        <v>1</v>
      </c>
      <c r="S583" s="173">
        <v>0</v>
      </c>
      <c r="T583" s="153">
        <v>36</v>
      </c>
      <c r="U583" s="153">
        <v>36</v>
      </c>
      <c r="V583" s="154">
        <v>1</v>
      </c>
      <c r="W583" s="154">
        <v>1</v>
      </c>
      <c r="X583" s="155">
        <v>1</v>
      </c>
      <c r="Y583" s="155">
        <v>1</v>
      </c>
      <c r="Z583" s="173">
        <v>0</v>
      </c>
      <c r="AA583" s="151">
        <v>8</v>
      </c>
      <c r="AB583" s="151">
        <v>8</v>
      </c>
      <c r="AC583" s="151">
        <v>12</v>
      </c>
      <c r="AD583" s="151">
        <v>12</v>
      </c>
      <c r="AE583" s="155">
        <v>1</v>
      </c>
      <c r="AF583" s="155">
        <v>1</v>
      </c>
      <c r="AG583" s="173">
        <v>0</v>
      </c>
    </row>
    <row r="584" spans="1:33">
      <c r="A584" s="175" t="s">
        <v>375</v>
      </c>
      <c r="B584" s="195" t="s">
        <v>1817</v>
      </c>
      <c r="C584" s="195" t="s">
        <v>578</v>
      </c>
      <c r="D584" s="150">
        <v>0</v>
      </c>
      <c r="E584" s="150">
        <v>0</v>
      </c>
      <c r="F584" s="150">
        <v>0</v>
      </c>
      <c r="G584" s="151">
        <v>0</v>
      </c>
      <c r="H584" s="151">
        <v>0</v>
      </c>
      <c r="I584" s="151">
        <v>0</v>
      </c>
      <c r="J584" s="151">
        <v>0</v>
      </c>
      <c r="K584" s="151">
        <v>0</v>
      </c>
      <c r="L584" s="151">
        <v>0</v>
      </c>
      <c r="M584" s="154">
        <v>0.6</v>
      </c>
      <c r="N584" s="153">
        <v>3</v>
      </c>
      <c r="O584" s="172">
        <v>0.9</v>
      </c>
      <c r="P584" s="154">
        <v>0</v>
      </c>
      <c r="Q584" s="154">
        <v>0</v>
      </c>
      <c r="R584" s="154">
        <v>0</v>
      </c>
      <c r="S584" s="173">
        <v>0</v>
      </c>
      <c r="T584" s="153">
        <v>5</v>
      </c>
      <c r="U584" s="153">
        <v>5</v>
      </c>
      <c r="V584" s="154">
        <v>1</v>
      </c>
      <c r="W584" s="154">
        <v>0</v>
      </c>
      <c r="X584" s="155">
        <v>0</v>
      </c>
      <c r="Y584" s="155">
        <v>0</v>
      </c>
      <c r="Z584" s="173">
        <v>0</v>
      </c>
      <c r="AA584" s="151">
        <v>1</v>
      </c>
      <c r="AB584" s="151">
        <v>1</v>
      </c>
      <c r="AC584" s="151">
        <v>1</v>
      </c>
      <c r="AD584" s="151">
        <v>1</v>
      </c>
      <c r="AE584" s="155">
        <v>1</v>
      </c>
      <c r="AF584" s="155">
        <v>1</v>
      </c>
      <c r="AG584" s="173">
        <v>0</v>
      </c>
    </row>
    <row r="585" spans="1:33">
      <c r="A585" s="175" t="s">
        <v>375</v>
      </c>
      <c r="B585" s="195" t="s">
        <v>1817</v>
      </c>
      <c r="C585" s="195" t="s">
        <v>579</v>
      </c>
      <c r="D585" s="150">
        <v>2</v>
      </c>
      <c r="E585" s="150">
        <v>1</v>
      </c>
      <c r="F585" s="150">
        <v>1</v>
      </c>
      <c r="G585" s="151">
        <v>1</v>
      </c>
      <c r="H585" s="151">
        <v>0</v>
      </c>
      <c r="I585" s="151">
        <v>0</v>
      </c>
      <c r="J585" s="151">
        <v>0</v>
      </c>
      <c r="K585" s="151">
        <v>0</v>
      </c>
      <c r="L585" s="151">
        <v>0</v>
      </c>
      <c r="M585" s="154">
        <v>0.1</v>
      </c>
      <c r="N585" s="153">
        <v>1</v>
      </c>
      <c r="O585" s="172">
        <v>0.9</v>
      </c>
      <c r="P585" s="154">
        <v>0.5</v>
      </c>
      <c r="Q585" s="154">
        <v>0</v>
      </c>
      <c r="R585" s="154">
        <v>0</v>
      </c>
      <c r="S585" s="173">
        <v>0.5</v>
      </c>
      <c r="T585" s="153">
        <v>10</v>
      </c>
      <c r="U585" s="153">
        <v>3</v>
      </c>
      <c r="V585" s="154">
        <v>0.3</v>
      </c>
      <c r="W585" s="154">
        <v>0.5</v>
      </c>
      <c r="X585" s="155">
        <v>0</v>
      </c>
      <c r="Y585" s="155">
        <v>0</v>
      </c>
      <c r="Z585" s="173">
        <v>0.5</v>
      </c>
      <c r="AA585" s="151">
        <v>3</v>
      </c>
      <c r="AB585" s="151">
        <v>1</v>
      </c>
      <c r="AC585" s="151">
        <v>2</v>
      </c>
      <c r="AD585" s="151">
        <v>0</v>
      </c>
      <c r="AE585" s="155">
        <v>0.333333333333333</v>
      </c>
      <c r="AF585" s="155">
        <v>0</v>
      </c>
      <c r="AG585" s="173">
        <v>0.333333333333333</v>
      </c>
    </row>
    <row r="586" spans="1:33">
      <c r="A586" s="175" t="s">
        <v>375</v>
      </c>
      <c r="B586" s="195" t="s">
        <v>1818</v>
      </c>
      <c r="C586" s="195" t="s">
        <v>580</v>
      </c>
      <c r="D586" s="150">
        <v>1610</v>
      </c>
      <c r="E586" s="150">
        <v>1566</v>
      </c>
      <c r="F586" s="150">
        <v>1508</v>
      </c>
      <c r="G586" s="151">
        <v>2168</v>
      </c>
      <c r="H586" s="151">
        <v>2122</v>
      </c>
      <c r="I586" s="151">
        <v>2050</v>
      </c>
      <c r="J586" s="151">
        <v>835</v>
      </c>
      <c r="K586" s="151">
        <v>785</v>
      </c>
      <c r="L586" s="151">
        <v>753</v>
      </c>
      <c r="M586" s="154">
        <v>0.967950664579878</v>
      </c>
      <c r="N586" s="153">
        <v>41437</v>
      </c>
      <c r="O586" s="172">
        <v>0.9</v>
      </c>
      <c r="P586" s="154">
        <v>0.972670807453416</v>
      </c>
      <c r="Q586" s="154">
        <v>0.978782287822878</v>
      </c>
      <c r="R586" s="154">
        <v>0.940119760479042</v>
      </c>
      <c r="S586" s="173">
        <v>-0.00611148036946207</v>
      </c>
      <c r="T586" s="153">
        <v>42809</v>
      </c>
      <c r="U586" s="153">
        <v>40111</v>
      </c>
      <c r="V586" s="154">
        <v>0.936975869560139</v>
      </c>
      <c r="W586" s="154">
        <v>0.936645962732919</v>
      </c>
      <c r="X586" s="155">
        <v>0.945571955719557</v>
      </c>
      <c r="Y586" s="155">
        <v>0.901796407185629</v>
      </c>
      <c r="Z586" s="173">
        <v>-0.00892599298663799</v>
      </c>
      <c r="AA586" s="151">
        <v>10693</v>
      </c>
      <c r="AB586" s="151">
        <v>10008</v>
      </c>
      <c r="AC586" s="151">
        <v>13129</v>
      </c>
      <c r="AD586" s="151">
        <v>12297</v>
      </c>
      <c r="AE586" s="155">
        <v>0.93593939960722</v>
      </c>
      <c r="AF586" s="155">
        <v>0.936628836925889</v>
      </c>
      <c r="AG586" s="173">
        <v>-0.00068943731866955</v>
      </c>
    </row>
    <row r="587" spans="1:33">
      <c r="A587" s="175" t="s">
        <v>375</v>
      </c>
      <c r="B587" s="195" t="s">
        <v>1818</v>
      </c>
      <c r="C587" s="195" t="s">
        <v>581</v>
      </c>
      <c r="D587" s="150">
        <v>2113</v>
      </c>
      <c r="E587" s="150">
        <v>2096</v>
      </c>
      <c r="F587" s="150">
        <v>1971</v>
      </c>
      <c r="G587" s="151">
        <v>2981</v>
      </c>
      <c r="H587" s="151">
        <v>2937</v>
      </c>
      <c r="I587" s="151">
        <v>2774</v>
      </c>
      <c r="J587" s="151">
        <v>1186</v>
      </c>
      <c r="K587" s="151">
        <v>1172</v>
      </c>
      <c r="L587" s="151">
        <v>1084</v>
      </c>
      <c r="M587" s="154">
        <v>0.972524766022659</v>
      </c>
      <c r="N587" s="153">
        <v>53307</v>
      </c>
      <c r="O587" s="172">
        <v>0.9</v>
      </c>
      <c r="P587" s="154">
        <v>0.991954566966398</v>
      </c>
      <c r="Q587" s="154">
        <v>0.985239852398524</v>
      </c>
      <c r="R587" s="154">
        <v>0.988195615514334</v>
      </c>
      <c r="S587" s="173">
        <v>0.00671471456787454</v>
      </c>
      <c r="T587" s="153">
        <v>54813</v>
      </c>
      <c r="U587" s="153">
        <v>50472</v>
      </c>
      <c r="V587" s="154">
        <v>0.920803459033441</v>
      </c>
      <c r="W587" s="154">
        <v>0.932796971131093</v>
      </c>
      <c r="X587" s="155">
        <v>0.930560214693056</v>
      </c>
      <c r="Y587" s="155">
        <v>0.913996627318718</v>
      </c>
      <c r="Z587" s="173">
        <v>0.00223675643803722</v>
      </c>
      <c r="AA587" s="151">
        <v>14136</v>
      </c>
      <c r="AB587" s="151">
        <v>12806</v>
      </c>
      <c r="AC587" s="151">
        <v>16774</v>
      </c>
      <c r="AD587" s="151">
        <v>15365</v>
      </c>
      <c r="AE587" s="155">
        <v>0.905913978494624</v>
      </c>
      <c r="AF587" s="155">
        <v>0.91600095385716</v>
      </c>
      <c r="AG587" s="173">
        <v>-0.0100869753625362</v>
      </c>
    </row>
    <row r="588" spans="1:33">
      <c r="A588" s="175" t="s">
        <v>375</v>
      </c>
      <c r="B588" s="195" t="s">
        <v>1818</v>
      </c>
      <c r="C588" s="195" t="s">
        <v>582</v>
      </c>
      <c r="D588" s="150">
        <v>1689</v>
      </c>
      <c r="E588" s="150">
        <v>1666</v>
      </c>
      <c r="F588" s="150">
        <v>1462</v>
      </c>
      <c r="G588" s="151">
        <v>2265</v>
      </c>
      <c r="H588" s="151">
        <v>2244</v>
      </c>
      <c r="I588" s="151">
        <v>2032</v>
      </c>
      <c r="J588" s="151">
        <v>811</v>
      </c>
      <c r="K588" s="151">
        <v>800</v>
      </c>
      <c r="L588" s="151">
        <v>646</v>
      </c>
      <c r="M588" s="154">
        <v>0.957743411021564</v>
      </c>
      <c r="N588" s="153">
        <v>43970</v>
      </c>
      <c r="O588" s="172">
        <v>0.9</v>
      </c>
      <c r="P588" s="154">
        <v>0.986382474837182</v>
      </c>
      <c r="Q588" s="154">
        <v>0.990728476821192</v>
      </c>
      <c r="R588" s="154">
        <v>0.986436498150432</v>
      </c>
      <c r="S588" s="173">
        <v>-0.00434600198401025</v>
      </c>
      <c r="T588" s="153">
        <v>45910</v>
      </c>
      <c r="U588" s="153">
        <v>38724</v>
      </c>
      <c r="V588" s="154">
        <v>0.843476366804618</v>
      </c>
      <c r="W588" s="154">
        <v>0.865600947306098</v>
      </c>
      <c r="X588" s="155">
        <v>0.897130242825607</v>
      </c>
      <c r="Y588" s="155">
        <v>0.796547472256473</v>
      </c>
      <c r="Z588" s="173">
        <v>-0.0315292955195088</v>
      </c>
      <c r="AA588" s="151">
        <v>10996</v>
      </c>
      <c r="AB588" s="151">
        <v>9158</v>
      </c>
      <c r="AC588" s="151">
        <v>13983</v>
      </c>
      <c r="AD588" s="151">
        <v>11827</v>
      </c>
      <c r="AE588" s="155">
        <v>0.832848308475809</v>
      </c>
      <c r="AF588" s="155">
        <v>0.845812772652507</v>
      </c>
      <c r="AG588" s="173">
        <v>-0.0129644641766973</v>
      </c>
    </row>
    <row r="589" spans="1:33">
      <c r="A589" s="175" t="s">
        <v>375</v>
      </c>
      <c r="B589" s="195" t="s">
        <v>1818</v>
      </c>
      <c r="C589" s="195" t="s">
        <v>583</v>
      </c>
      <c r="D589" s="150">
        <v>2332</v>
      </c>
      <c r="E589" s="150">
        <v>2316</v>
      </c>
      <c r="F589" s="150">
        <v>2139</v>
      </c>
      <c r="G589" s="151">
        <v>2960</v>
      </c>
      <c r="H589" s="151">
        <v>2929</v>
      </c>
      <c r="I589" s="151">
        <v>2758</v>
      </c>
      <c r="J589" s="151">
        <v>1199</v>
      </c>
      <c r="K589" s="151">
        <v>1184</v>
      </c>
      <c r="L589" s="151">
        <v>1117</v>
      </c>
      <c r="M589" s="154">
        <v>0.982826590866792</v>
      </c>
      <c r="N589" s="153">
        <v>58088</v>
      </c>
      <c r="O589" s="172">
        <v>0.9</v>
      </c>
      <c r="P589" s="154">
        <v>0.993138936535163</v>
      </c>
      <c r="Q589" s="154">
        <v>0.989527027027027</v>
      </c>
      <c r="R589" s="154">
        <v>0.987489574645538</v>
      </c>
      <c r="S589" s="173">
        <v>0.00361190950813595</v>
      </c>
      <c r="T589" s="153">
        <v>59103</v>
      </c>
      <c r="U589" s="153">
        <v>55386</v>
      </c>
      <c r="V589" s="154">
        <v>0.937109791381148</v>
      </c>
      <c r="W589" s="154">
        <v>0.917238421955403</v>
      </c>
      <c r="X589" s="155">
        <v>0.931756756756757</v>
      </c>
      <c r="Y589" s="155">
        <v>0.931609674728941</v>
      </c>
      <c r="Z589" s="173">
        <v>-0.0145183348013537</v>
      </c>
      <c r="AA589" s="151">
        <v>15065</v>
      </c>
      <c r="AB589" s="151">
        <v>14006</v>
      </c>
      <c r="AC589" s="151">
        <v>17659</v>
      </c>
      <c r="AD589" s="151">
        <v>16581</v>
      </c>
      <c r="AE589" s="155">
        <v>0.929704613342184</v>
      </c>
      <c r="AF589" s="155">
        <v>0.938954640693131</v>
      </c>
      <c r="AG589" s="173">
        <v>-0.00925002735094704</v>
      </c>
    </row>
    <row r="590" spans="1:33">
      <c r="A590" s="175" t="s">
        <v>375</v>
      </c>
      <c r="B590" s="195" t="s">
        <v>1818</v>
      </c>
      <c r="C590" s="195" t="s">
        <v>584</v>
      </c>
      <c r="D590" s="150">
        <v>6359</v>
      </c>
      <c r="E590" s="150">
        <v>6032</v>
      </c>
      <c r="F590" s="150">
        <v>5801</v>
      </c>
      <c r="G590" s="151">
        <v>7891</v>
      </c>
      <c r="H590" s="151">
        <v>7738</v>
      </c>
      <c r="I590" s="151">
        <v>7303</v>
      </c>
      <c r="J590" s="151">
        <v>2894</v>
      </c>
      <c r="K590" s="151">
        <v>2735</v>
      </c>
      <c r="L590" s="151">
        <v>2529</v>
      </c>
      <c r="M590" s="154">
        <v>0.9625437441702</v>
      </c>
      <c r="N590" s="153">
        <v>145501</v>
      </c>
      <c r="O590" s="172">
        <v>0.9</v>
      </c>
      <c r="P590" s="154">
        <v>0.948576820254757</v>
      </c>
      <c r="Q590" s="154">
        <v>0.980610822455963</v>
      </c>
      <c r="R590" s="154">
        <v>0.945058742225294</v>
      </c>
      <c r="S590" s="173">
        <v>-0.0320340022012054</v>
      </c>
      <c r="T590" s="153">
        <v>151163</v>
      </c>
      <c r="U590" s="153">
        <v>137008</v>
      </c>
      <c r="V590" s="154">
        <v>0.906359360425501</v>
      </c>
      <c r="W590" s="154">
        <v>0.912250353829218</v>
      </c>
      <c r="X590" s="155">
        <v>0.925484729438601</v>
      </c>
      <c r="Y590" s="155">
        <v>0.873876986869385</v>
      </c>
      <c r="Z590" s="173">
        <v>-0.0132343756093825</v>
      </c>
      <c r="AA590" s="151">
        <v>41847</v>
      </c>
      <c r="AB590" s="151">
        <v>37924</v>
      </c>
      <c r="AC590" s="151">
        <v>45546</v>
      </c>
      <c r="AD590" s="151">
        <v>40994</v>
      </c>
      <c r="AE590" s="155">
        <v>0.906253733839941</v>
      </c>
      <c r="AF590" s="155">
        <v>0.900057085144689</v>
      </c>
      <c r="AG590" s="173">
        <v>0.00619664869525194</v>
      </c>
    </row>
    <row r="591" spans="1:33">
      <c r="A591" s="175" t="s">
        <v>375</v>
      </c>
      <c r="B591" s="195" t="s">
        <v>1818</v>
      </c>
      <c r="C591" s="195" t="s">
        <v>585</v>
      </c>
      <c r="D591" s="150">
        <v>1554</v>
      </c>
      <c r="E591" s="150">
        <v>1471</v>
      </c>
      <c r="F591" s="150">
        <v>1441</v>
      </c>
      <c r="G591" s="151">
        <v>2069</v>
      </c>
      <c r="H591" s="151">
        <v>1974</v>
      </c>
      <c r="I591" s="151">
        <v>1932</v>
      </c>
      <c r="J591" s="151">
        <v>785</v>
      </c>
      <c r="K591" s="151">
        <v>688</v>
      </c>
      <c r="L591" s="151">
        <v>664</v>
      </c>
      <c r="M591" s="154">
        <v>0.939900913685364</v>
      </c>
      <c r="N591" s="153">
        <v>37753</v>
      </c>
      <c r="O591" s="172">
        <v>0.9</v>
      </c>
      <c r="P591" s="154">
        <v>0.946589446589447</v>
      </c>
      <c r="Q591" s="154">
        <v>0.954084098598357</v>
      </c>
      <c r="R591" s="154">
        <v>0.876433121019108</v>
      </c>
      <c r="S591" s="173">
        <v>-0.0074946520089102</v>
      </c>
      <c r="T591" s="153">
        <v>40167</v>
      </c>
      <c r="U591" s="153">
        <v>37173</v>
      </c>
      <c r="V591" s="154">
        <v>0.92546119949212</v>
      </c>
      <c r="W591" s="154">
        <v>0.927284427284427</v>
      </c>
      <c r="X591" s="155">
        <v>0.933784436926051</v>
      </c>
      <c r="Y591" s="155">
        <v>0.845859872611465</v>
      </c>
      <c r="Z591" s="173">
        <v>-0.006500009641624</v>
      </c>
      <c r="AA591" s="151">
        <v>10106</v>
      </c>
      <c r="AB591" s="151">
        <v>9188</v>
      </c>
      <c r="AC591" s="151">
        <v>12386</v>
      </c>
      <c r="AD591" s="151">
        <v>11459</v>
      </c>
      <c r="AE591" s="155">
        <v>0.909162873540471</v>
      </c>
      <c r="AF591" s="155">
        <v>0.925157435814629</v>
      </c>
      <c r="AG591" s="173">
        <v>-0.0159945622741584</v>
      </c>
    </row>
    <row r="592" spans="1:33">
      <c r="A592" s="175" t="s">
        <v>375</v>
      </c>
      <c r="B592" s="195" t="s">
        <v>1818</v>
      </c>
      <c r="C592" s="195" t="s">
        <v>586</v>
      </c>
      <c r="D592" s="150">
        <v>999</v>
      </c>
      <c r="E592" s="150">
        <v>931</v>
      </c>
      <c r="F592" s="150">
        <v>893</v>
      </c>
      <c r="G592" s="151">
        <v>1456</v>
      </c>
      <c r="H592" s="151">
        <v>1323</v>
      </c>
      <c r="I592" s="151">
        <v>1298</v>
      </c>
      <c r="J592" s="151">
        <v>528</v>
      </c>
      <c r="K592" s="151">
        <v>465</v>
      </c>
      <c r="L592" s="151">
        <v>467</v>
      </c>
      <c r="M592" s="154">
        <v>0.900712162068727</v>
      </c>
      <c r="N592" s="153">
        <v>26054</v>
      </c>
      <c r="O592" s="172">
        <v>0.9</v>
      </c>
      <c r="P592" s="154">
        <v>0.931931931931932</v>
      </c>
      <c r="Q592" s="154">
        <v>0.908653846153846</v>
      </c>
      <c r="R592" s="154">
        <v>0.880681818181818</v>
      </c>
      <c r="S592" s="173">
        <v>0.0232780857780858</v>
      </c>
      <c r="T592" s="153">
        <v>28926</v>
      </c>
      <c r="U592" s="153">
        <v>25736</v>
      </c>
      <c r="V592" s="154">
        <v>0.88971859226993</v>
      </c>
      <c r="W592" s="154">
        <v>0.893893893893894</v>
      </c>
      <c r="X592" s="155">
        <v>0.891483516483517</v>
      </c>
      <c r="Y592" s="155">
        <v>0.884469696969697</v>
      </c>
      <c r="Z592" s="173">
        <v>0.00241037741037731</v>
      </c>
      <c r="AA592" s="151">
        <v>7096</v>
      </c>
      <c r="AB592" s="151">
        <v>6274</v>
      </c>
      <c r="AC592" s="151">
        <v>8745</v>
      </c>
      <c r="AD592" s="151">
        <v>7680</v>
      </c>
      <c r="AE592" s="155">
        <v>0.884160090191657</v>
      </c>
      <c r="AF592" s="155">
        <v>0.878216123499142</v>
      </c>
      <c r="AG592" s="173">
        <v>0.00594396669251496</v>
      </c>
    </row>
    <row r="593" spans="1:33">
      <c r="A593" s="175" t="s">
        <v>375</v>
      </c>
      <c r="B593" s="195" t="s">
        <v>1818</v>
      </c>
      <c r="C593" s="195" t="s">
        <v>587</v>
      </c>
      <c r="D593" s="150">
        <v>1251</v>
      </c>
      <c r="E593" s="150">
        <v>1120</v>
      </c>
      <c r="F593" s="150">
        <v>1175</v>
      </c>
      <c r="G593" s="151">
        <v>1590</v>
      </c>
      <c r="H593" s="151">
        <v>1493</v>
      </c>
      <c r="I593" s="151">
        <v>1471</v>
      </c>
      <c r="J593" s="151">
        <v>536</v>
      </c>
      <c r="K593" s="151">
        <v>505</v>
      </c>
      <c r="L593" s="151">
        <v>499</v>
      </c>
      <c r="M593" s="154">
        <v>0.933623922310182</v>
      </c>
      <c r="N593" s="153">
        <v>29130</v>
      </c>
      <c r="O593" s="172">
        <v>0.9</v>
      </c>
      <c r="P593" s="154">
        <v>0.895283772981615</v>
      </c>
      <c r="Q593" s="154">
        <v>0.938993710691824</v>
      </c>
      <c r="R593" s="154">
        <v>0.942164179104478</v>
      </c>
      <c r="S593" s="173">
        <v>-0.0437099377102093</v>
      </c>
      <c r="T593" s="153">
        <v>31201</v>
      </c>
      <c r="U593" s="153">
        <v>28858</v>
      </c>
      <c r="V593" s="154">
        <v>0.924906253004711</v>
      </c>
      <c r="W593" s="154">
        <v>0.939248601119105</v>
      </c>
      <c r="X593" s="155">
        <v>0.925157232704403</v>
      </c>
      <c r="Y593" s="155">
        <v>0.930970149253731</v>
      </c>
      <c r="Z593" s="173">
        <v>0.0140913684147022</v>
      </c>
      <c r="AA593" s="151">
        <v>7882</v>
      </c>
      <c r="AB593" s="151">
        <v>7285</v>
      </c>
      <c r="AC593" s="151">
        <v>9574</v>
      </c>
      <c r="AD593" s="151">
        <v>8668</v>
      </c>
      <c r="AE593" s="155">
        <v>0.924257802588176</v>
      </c>
      <c r="AF593" s="155">
        <v>0.90536870691456</v>
      </c>
      <c r="AG593" s="173">
        <v>0.0188890956736153</v>
      </c>
    </row>
    <row r="594" spans="1:33">
      <c r="A594" s="175" t="s">
        <v>375</v>
      </c>
      <c r="B594" s="195" t="s">
        <v>1818</v>
      </c>
      <c r="C594" s="195" t="s">
        <v>588</v>
      </c>
      <c r="D594" s="150">
        <v>566</v>
      </c>
      <c r="E594" s="150">
        <v>513</v>
      </c>
      <c r="F594" s="150">
        <v>494</v>
      </c>
      <c r="G594" s="151">
        <v>861</v>
      </c>
      <c r="H594" s="151">
        <v>795</v>
      </c>
      <c r="I594" s="151">
        <v>778</v>
      </c>
      <c r="J594" s="151">
        <v>321</v>
      </c>
      <c r="K594" s="151">
        <v>297</v>
      </c>
      <c r="L594" s="151">
        <v>291</v>
      </c>
      <c r="M594" s="154">
        <v>0.926048757782045</v>
      </c>
      <c r="N594" s="153">
        <v>15916</v>
      </c>
      <c r="O594" s="172">
        <v>0.9</v>
      </c>
      <c r="P594" s="154">
        <v>0.906360424028269</v>
      </c>
      <c r="Q594" s="154">
        <v>0.923344947735192</v>
      </c>
      <c r="R594" s="154">
        <v>0.925233644859813</v>
      </c>
      <c r="S594" s="173">
        <v>-0.016984523706923</v>
      </c>
      <c r="T594" s="153">
        <v>17187</v>
      </c>
      <c r="U594" s="153">
        <v>15712</v>
      </c>
      <c r="V594" s="154">
        <v>0.914179321580264</v>
      </c>
      <c r="W594" s="154">
        <v>0.872791519434629</v>
      </c>
      <c r="X594" s="155">
        <v>0.903600464576074</v>
      </c>
      <c r="Y594" s="155">
        <v>0.906542056074766</v>
      </c>
      <c r="Z594" s="173">
        <v>-0.0308089451414454</v>
      </c>
      <c r="AA594" s="151">
        <v>4309</v>
      </c>
      <c r="AB594" s="151">
        <v>3879</v>
      </c>
      <c r="AC594" s="151">
        <v>5260</v>
      </c>
      <c r="AD594" s="151">
        <v>4870</v>
      </c>
      <c r="AE594" s="155">
        <v>0.900208865165932</v>
      </c>
      <c r="AF594" s="155">
        <v>0.925855513307985</v>
      </c>
      <c r="AG594" s="173">
        <v>-0.025646648142053</v>
      </c>
    </row>
    <row r="595" spans="1:33">
      <c r="A595" s="175" t="s">
        <v>375</v>
      </c>
      <c r="B595" s="195" t="s">
        <v>1818</v>
      </c>
      <c r="C595" s="195" t="s">
        <v>589</v>
      </c>
      <c r="D595" s="150">
        <v>2681</v>
      </c>
      <c r="E595" s="150">
        <v>2600</v>
      </c>
      <c r="F595" s="150">
        <v>2558</v>
      </c>
      <c r="G595" s="151">
        <v>3647</v>
      </c>
      <c r="H595" s="151">
        <v>3508</v>
      </c>
      <c r="I595" s="151">
        <v>3473</v>
      </c>
      <c r="J595" s="151">
        <v>1512</v>
      </c>
      <c r="K595" s="151">
        <v>1423</v>
      </c>
      <c r="L595" s="151">
        <v>1434</v>
      </c>
      <c r="M595" s="154">
        <v>0.967885215544592</v>
      </c>
      <c r="N595" s="153">
        <v>74743</v>
      </c>
      <c r="O595" s="172">
        <v>0.9</v>
      </c>
      <c r="P595" s="154">
        <v>0.969787392763894</v>
      </c>
      <c r="Q595" s="154">
        <v>0.961886482040033</v>
      </c>
      <c r="R595" s="154">
        <v>0.941137566137566</v>
      </c>
      <c r="S595" s="173">
        <v>0.00790091072386112</v>
      </c>
      <c r="T595" s="153">
        <v>77223</v>
      </c>
      <c r="U595" s="153">
        <v>73748</v>
      </c>
      <c r="V595" s="154">
        <v>0.955000453232845</v>
      </c>
      <c r="W595" s="154">
        <v>0.954121596419247</v>
      </c>
      <c r="X595" s="155">
        <v>0.952289553057307</v>
      </c>
      <c r="Y595" s="155">
        <v>0.948412698412698</v>
      </c>
      <c r="Z595" s="173">
        <v>0.00183204336193921</v>
      </c>
      <c r="AA595" s="151">
        <v>18387</v>
      </c>
      <c r="AB595" s="151">
        <v>17504</v>
      </c>
      <c r="AC595" s="151">
        <v>23577</v>
      </c>
      <c r="AD595" s="151">
        <v>22526</v>
      </c>
      <c r="AE595" s="155">
        <v>0.95197694022951</v>
      </c>
      <c r="AF595" s="155">
        <v>0.955422657674853</v>
      </c>
      <c r="AG595" s="173">
        <v>-0.00344571744534261</v>
      </c>
    </row>
    <row r="596" spans="1:33">
      <c r="A596" s="175" t="s">
        <v>375</v>
      </c>
      <c r="B596" s="195" t="s">
        <v>1818</v>
      </c>
      <c r="C596" s="195" t="s">
        <v>590</v>
      </c>
      <c r="D596" s="150">
        <v>1760</v>
      </c>
      <c r="E596" s="150">
        <v>1705</v>
      </c>
      <c r="F596" s="150">
        <v>1678</v>
      </c>
      <c r="G596" s="151">
        <v>2317</v>
      </c>
      <c r="H596" s="151">
        <v>2215</v>
      </c>
      <c r="I596" s="151">
        <v>2195</v>
      </c>
      <c r="J596" s="151">
        <v>793</v>
      </c>
      <c r="K596" s="151">
        <v>756</v>
      </c>
      <c r="L596" s="151">
        <v>733</v>
      </c>
      <c r="M596" s="154">
        <v>0.957747940315853</v>
      </c>
      <c r="N596" s="153">
        <v>46151</v>
      </c>
      <c r="O596" s="172">
        <v>0.9</v>
      </c>
      <c r="P596" s="154">
        <v>0.96875</v>
      </c>
      <c r="Q596" s="154">
        <v>0.955977557186016</v>
      </c>
      <c r="R596" s="154">
        <v>0.953341740226986</v>
      </c>
      <c r="S596" s="173">
        <v>0.0127724428139836</v>
      </c>
      <c r="T596" s="153">
        <v>48187</v>
      </c>
      <c r="U596" s="153">
        <v>45586</v>
      </c>
      <c r="V596" s="154">
        <v>0.946022786228651</v>
      </c>
      <c r="W596" s="154">
        <v>0.953409090909091</v>
      </c>
      <c r="X596" s="155">
        <v>0.947345705653863</v>
      </c>
      <c r="Y596" s="155">
        <v>0.924337957124842</v>
      </c>
      <c r="Z596" s="173">
        <v>0.00606338525522809</v>
      </c>
      <c r="AA596" s="151">
        <v>11764</v>
      </c>
      <c r="AB596" s="151">
        <v>11148</v>
      </c>
      <c r="AC596" s="151">
        <v>14731</v>
      </c>
      <c r="AD596" s="151">
        <v>13757</v>
      </c>
      <c r="AE596" s="155">
        <v>0.947636858211493</v>
      </c>
      <c r="AF596" s="155">
        <v>0.933880931369221</v>
      </c>
      <c r="AG596" s="173">
        <v>0.0137559268422713</v>
      </c>
    </row>
    <row r="597" spans="1:33">
      <c r="A597" s="175" t="s">
        <v>375</v>
      </c>
      <c r="B597" s="195" t="s">
        <v>1818</v>
      </c>
      <c r="C597" s="195" t="s">
        <v>591</v>
      </c>
      <c r="D597" s="150">
        <v>1041</v>
      </c>
      <c r="E597" s="150">
        <v>1003</v>
      </c>
      <c r="F597" s="150">
        <v>977</v>
      </c>
      <c r="G597" s="151">
        <v>1266</v>
      </c>
      <c r="H597" s="151">
        <v>1230</v>
      </c>
      <c r="I597" s="151">
        <v>1203</v>
      </c>
      <c r="J597" s="151">
        <v>486</v>
      </c>
      <c r="K597" s="151">
        <v>460</v>
      </c>
      <c r="L597" s="151">
        <v>438</v>
      </c>
      <c r="M597" s="154">
        <v>0.956876111440427</v>
      </c>
      <c r="N597" s="153">
        <v>25828</v>
      </c>
      <c r="O597" s="172">
        <v>0.9</v>
      </c>
      <c r="P597" s="154">
        <v>0.963496637848223</v>
      </c>
      <c r="Q597" s="154">
        <v>0.971563981042654</v>
      </c>
      <c r="R597" s="154">
        <v>0.946502057613169</v>
      </c>
      <c r="S597" s="173">
        <v>-0.00806734319443125</v>
      </c>
      <c r="T597" s="153">
        <v>26992</v>
      </c>
      <c r="U597" s="153">
        <v>25431</v>
      </c>
      <c r="V597" s="154">
        <v>0.942168049792531</v>
      </c>
      <c r="W597" s="154">
        <v>0.93852065321806</v>
      </c>
      <c r="X597" s="155">
        <v>0.950236966824645</v>
      </c>
      <c r="Y597" s="155">
        <v>0.901234567901235</v>
      </c>
      <c r="Z597" s="173">
        <v>-0.011716313606585</v>
      </c>
      <c r="AA597" s="151">
        <v>6741</v>
      </c>
      <c r="AB597" s="151">
        <v>6296</v>
      </c>
      <c r="AC597" s="151">
        <v>8325</v>
      </c>
      <c r="AD597" s="151">
        <v>7799</v>
      </c>
      <c r="AE597" s="155">
        <v>0.933986055481383</v>
      </c>
      <c r="AF597" s="155">
        <v>0.936816816816817</v>
      </c>
      <c r="AG597" s="173">
        <v>-0.00283076133543425</v>
      </c>
    </row>
    <row r="598" spans="1:33">
      <c r="A598" s="175" t="s">
        <v>375</v>
      </c>
      <c r="B598" s="195" t="s">
        <v>1818</v>
      </c>
      <c r="C598" s="195" t="s">
        <v>592</v>
      </c>
      <c r="D598" s="150">
        <v>1718</v>
      </c>
      <c r="E598" s="150">
        <v>1634</v>
      </c>
      <c r="F598" s="150">
        <v>1657</v>
      </c>
      <c r="G598" s="151">
        <v>2343</v>
      </c>
      <c r="H598" s="151">
        <v>2269</v>
      </c>
      <c r="I598" s="151">
        <v>2261</v>
      </c>
      <c r="J598" s="151">
        <v>1005</v>
      </c>
      <c r="K598" s="151">
        <v>913</v>
      </c>
      <c r="L598" s="151">
        <v>920</v>
      </c>
      <c r="M598" s="154">
        <v>0.965792116495104</v>
      </c>
      <c r="N598" s="153">
        <v>46161</v>
      </c>
      <c r="O598" s="172">
        <v>0.9</v>
      </c>
      <c r="P598" s="154">
        <v>0.951105937136205</v>
      </c>
      <c r="Q598" s="154">
        <v>0.968416559965856</v>
      </c>
      <c r="R598" s="154">
        <v>0.908457711442786</v>
      </c>
      <c r="S598" s="173">
        <v>-0.0173106228296509</v>
      </c>
      <c r="T598" s="153">
        <v>47796</v>
      </c>
      <c r="U598" s="153">
        <v>45670</v>
      </c>
      <c r="V598" s="154">
        <v>0.955519290317181</v>
      </c>
      <c r="W598" s="154">
        <v>0.964493597206054</v>
      </c>
      <c r="X598" s="155">
        <v>0.965002134016218</v>
      </c>
      <c r="Y598" s="155">
        <v>0.915422885572139</v>
      </c>
      <c r="Z598" s="173">
        <v>-0.000508536810164939</v>
      </c>
      <c r="AA598" s="151">
        <v>11591</v>
      </c>
      <c r="AB598" s="151">
        <v>11089</v>
      </c>
      <c r="AC598" s="151">
        <v>14360</v>
      </c>
      <c r="AD598" s="151">
        <v>13717</v>
      </c>
      <c r="AE598" s="155">
        <v>0.956690535760504</v>
      </c>
      <c r="AF598" s="155">
        <v>0.955222841225627</v>
      </c>
      <c r="AG598" s="173">
        <v>0.00146769453487716</v>
      </c>
    </row>
    <row r="599" spans="1:33">
      <c r="A599" s="175" t="s">
        <v>375</v>
      </c>
      <c r="B599" s="195" t="s">
        <v>1818</v>
      </c>
      <c r="C599" s="195" t="s">
        <v>593</v>
      </c>
      <c r="D599" s="150">
        <v>1487</v>
      </c>
      <c r="E599" s="150">
        <v>1274</v>
      </c>
      <c r="F599" s="150">
        <v>1280</v>
      </c>
      <c r="G599" s="151">
        <v>2029</v>
      </c>
      <c r="H599" s="151">
        <v>1778</v>
      </c>
      <c r="I599" s="151">
        <v>1761</v>
      </c>
      <c r="J599" s="151">
        <v>736</v>
      </c>
      <c r="K599" s="151">
        <v>653</v>
      </c>
      <c r="L599" s="151">
        <v>650</v>
      </c>
      <c r="M599" s="154">
        <v>0.878396994364433</v>
      </c>
      <c r="N599" s="153">
        <v>35070</v>
      </c>
      <c r="O599" s="172">
        <v>0.9</v>
      </c>
      <c r="P599" s="154">
        <v>0.856758574310693</v>
      </c>
      <c r="Q599" s="154">
        <v>0.876293740758995</v>
      </c>
      <c r="R599" s="154">
        <v>0.887228260869565</v>
      </c>
      <c r="S599" s="173">
        <v>-0.0195351664483019</v>
      </c>
      <c r="T599" s="153">
        <v>39925</v>
      </c>
      <c r="U599" s="153">
        <v>34599</v>
      </c>
      <c r="V599" s="154">
        <v>0.866599874765185</v>
      </c>
      <c r="W599" s="154">
        <v>0.86079354404842</v>
      </c>
      <c r="X599" s="155">
        <v>0.867915229176934</v>
      </c>
      <c r="Y599" s="155">
        <v>0.883152173913043</v>
      </c>
      <c r="Z599" s="173">
        <v>-0.00712168512851474</v>
      </c>
      <c r="AA599" s="151">
        <v>10014</v>
      </c>
      <c r="AB599" s="151">
        <v>8605</v>
      </c>
      <c r="AC599" s="151">
        <v>12127</v>
      </c>
      <c r="AD599" s="151">
        <v>10455</v>
      </c>
      <c r="AE599" s="155">
        <v>0.859296984222089</v>
      </c>
      <c r="AF599" s="155">
        <v>0.862125834913829</v>
      </c>
      <c r="AG599" s="173">
        <v>-0.00282885069173955</v>
      </c>
    </row>
    <row r="600" spans="1:33">
      <c r="A600" s="175" t="s">
        <v>375</v>
      </c>
      <c r="B600" s="195" t="s">
        <v>1818</v>
      </c>
      <c r="C600" s="195" t="s">
        <v>594</v>
      </c>
      <c r="D600" s="150">
        <v>2646</v>
      </c>
      <c r="E600" s="150">
        <v>2274</v>
      </c>
      <c r="F600" s="150">
        <v>2287</v>
      </c>
      <c r="G600" s="151">
        <v>3330</v>
      </c>
      <c r="H600" s="151">
        <v>2962</v>
      </c>
      <c r="I600" s="151">
        <v>2899</v>
      </c>
      <c r="J600" s="151">
        <v>1240</v>
      </c>
      <c r="K600" s="151">
        <v>1050</v>
      </c>
      <c r="L600" s="151">
        <v>1071</v>
      </c>
      <c r="M600" s="154">
        <v>0.921467413359305</v>
      </c>
      <c r="N600" s="153">
        <v>56767</v>
      </c>
      <c r="O600" s="172">
        <v>0.9</v>
      </c>
      <c r="P600" s="154">
        <v>0.859410430839002</v>
      </c>
      <c r="Q600" s="154">
        <v>0.889489489489489</v>
      </c>
      <c r="R600" s="154">
        <v>0.846774193548387</v>
      </c>
      <c r="S600" s="173">
        <v>-0.0300790586504872</v>
      </c>
      <c r="T600" s="153">
        <v>61605</v>
      </c>
      <c r="U600" s="153">
        <v>55140</v>
      </c>
      <c r="V600" s="154">
        <v>0.895057219381544</v>
      </c>
      <c r="W600" s="154">
        <v>0.86432350718065</v>
      </c>
      <c r="X600" s="155">
        <v>0.870570570570571</v>
      </c>
      <c r="Y600" s="155">
        <v>0.863709677419355</v>
      </c>
      <c r="Z600" s="173">
        <v>-0.00624706338992054</v>
      </c>
      <c r="AA600" s="151">
        <v>16295</v>
      </c>
      <c r="AB600" s="151">
        <v>14375</v>
      </c>
      <c r="AC600" s="151">
        <v>18307</v>
      </c>
      <c r="AD600" s="151">
        <v>16465</v>
      </c>
      <c r="AE600" s="155">
        <v>0.88217244553544</v>
      </c>
      <c r="AF600" s="155">
        <v>0.899382749767848</v>
      </c>
      <c r="AG600" s="173">
        <v>-0.0172103042324081</v>
      </c>
    </row>
    <row r="601" spans="1:33">
      <c r="A601" s="175" t="s">
        <v>375</v>
      </c>
      <c r="B601" s="195" t="s">
        <v>1818</v>
      </c>
      <c r="C601" s="195" t="s">
        <v>595</v>
      </c>
      <c r="D601" s="150">
        <v>1486</v>
      </c>
      <c r="E601" s="150">
        <v>1403</v>
      </c>
      <c r="F601" s="150">
        <v>1328</v>
      </c>
      <c r="G601" s="151">
        <v>2104</v>
      </c>
      <c r="H601" s="151">
        <v>2018</v>
      </c>
      <c r="I601" s="151">
        <v>1913</v>
      </c>
      <c r="J601" s="151">
        <v>774</v>
      </c>
      <c r="K601" s="151">
        <v>711</v>
      </c>
      <c r="L601" s="151">
        <v>673</v>
      </c>
      <c r="M601" s="154">
        <v>0.948932315258186</v>
      </c>
      <c r="N601" s="153">
        <v>36662</v>
      </c>
      <c r="O601" s="172">
        <v>0.9</v>
      </c>
      <c r="P601" s="154">
        <v>0.94414535666218</v>
      </c>
      <c r="Q601" s="154">
        <v>0.959125475285171</v>
      </c>
      <c r="R601" s="154">
        <v>0.918604651162791</v>
      </c>
      <c r="S601" s="173">
        <v>-0.0149801186229908</v>
      </c>
      <c r="T601" s="153">
        <v>38635</v>
      </c>
      <c r="U601" s="153">
        <v>35034</v>
      </c>
      <c r="V601" s="154">
        <v>0.90679435744791</v>
      </c>
      <c r="W601" s="154">
        <v>0.893674293405114</v>
      </c>
      <c r="X601" s="155">
        <v>0.909220532319392</v>
      </c>
      <c r="Y601" s="155">
        <v>0.869509043927649</v>
      </c>
      <c r="Z601" s="173">
        <v>-0.0155462389142772</v>
      </c>
      <c r="AA601" s="151">
        <v>9844</v>
      </c>
      <c r="AB601" s="151">
        <v>8836</v>
      </c>
      <c r="AC601" s="151">
        <v>11417</v>
      </c>
      <c r="AD601" s="151">
        <v>10330</v>
      </c>
      <c r="AE601" s="155">
        <v>0.897602600568874</v>
      </c>
      <c r="AF601" s="155">
        <v>0.904791100989752</v>
      </c>
      <c r="AG601" s="173">
        <v>-0.00718850042087771</v>
      </c>
    </row>
    <row r="602" spans="1:33">
      <c r="A602" s="175" t="s">
        <v>375</v>
      </c>
      <c r="B602" s="195" t="s">
        <v>1818</v>
      </c>
      <c r="C602" s="195" t="s">
        <v>596</v>
      </c>
      <c r="D602" s="150">
        <v>1860</v>
      </c>
      <c r="E602" s="150">
        <v>1795</v>
      </c>
      <c r="F602" s="150">
        <v>1734</v>
      </c>
      <c r="G602" s="151">
        <v>2230</v>
      </c>
      <c r="H602" s="151">
        <v>2124</v>
      </c>
      <c r="I602" s="151">
        <v>2009</v>
      </c>
      <c r="J602" s="151">
        <v>770</v>
      </c>
      <c r="K602" s="151">
        <v>712</v>
      </c>
      <c r="L602" s="151">
        <v>657</v>
      </c>
      <c r="M602" s="154">
        <v>0.963841965656848</v>
      </c>
      <c r="N602" s="153">
        <v>41424</v>
      </c>
      <c r="O602" s="172">
        <v>0.9</v>
      </c>
      <c r="P602" s="154">
        <v>0.96505376344086</v>
      </c>
      <c r="Q602" s="154">
        <v>0.952466367713005</v>
      </c>
      <c r="R602" s="154">
        <v>0.924675324675325</v>
      </c>
      <c r="S602" s="173">
        <v>0.0125873957278557</v>
      </c>
      <c r="T602" s="153">
        <v>42978</v>
      </c>
      <c r="U602" s="153">
        <v>40198</v>
      </c>
      <c r="V602" s="154">
        <v>0.935315742938247</v>
      </c>
      <c r="W602" s="154">
        <v>0.932258064516129</v>
      </c>
      <c r="X602" s="155">
        <v>0.900896860986547</v>
      </c>
      <c r="Y602" s="155">
        <v>0.853246753246753</v>
      </c>
      <c r="Z602" s="173">
        <v>0.0313612035295819</v>
      </c>
      <c r="AA602" s="151">
        <v>12263</v>
      </c>
      <c r="AB602" s="151">
        <v>11371</v>
      </c>
      <c r="AC602" s="151">
        <v>13035</v>
      </c>
      <c r="AD602" s="151">
        <v>12122</v>
      </c>
      <c r="AE602" s="155">
        <v>0.927260866019734</v>
      </c>
      <c r="AF602" s="155">
        <v>0.929957805907173</v>
      </c>
      <c r="AG602" s="173">
        <v>-0.00269693988743891</v>
      </c>
    </row>
    <row r="603" spans="1:33">
      <c r="A603" s="175" t="s">
        <v>375</v>
      </c>
      <c r="B603" s="195" t="s">
        <v>1818</v>
      </c>
      <c r="C603" s="195" t="s">
        <v>597</v>
      </c>
      <c r="D603" s="150">
        <v>1786</v>
      </c>
      <c r="E603" s="150">
        <v>1653</v>
      </c>
      <c r="F603" s="150">
        <v>1653</v>
      </c>
      <c r="G603" s="151">
        <v>2367</v>
      </c>
      <c r="H603" s="151">
        <v>2229</v>
      </c>
      <c r="I603" s="151">
        <v>2200</v>
      </c>
      <c r="J603" s="151">
        <v>1009</v>
      </c>
      <c r="K603" s="151">
        <v>921</v>
      </c>
      <c r="L603" s="151">
        <v>892</v>
      </c>
      <c r="M603" s="154">
        <v>0.91442320197685</v>
      </c>
      <c r="N603" s="153">
        <v>49217</v>
      </c>
      <c r="O603" s="172">
        <v>0.9</v>
      </c>
      <c r="P603" s="154">
        <v>0.925531914893617</v>
      </c>
      <c r="Q603" s="154">
        <v>0.94169835234474</v>
      </c>
      <c r="R603" s="154">
        <v>0.912784935579782</v>
      </c>
      <c r="S603" s="173">
        <v>-0.0161664374511232</v>
      </c>
      <c r="T603" s="153">
        <v>53823</v>
      </c>
      <c r="U603" s="153">
        <v>49775</v>
      </c>
      <c r="V603" s="154">
        <v>0.924790517065195</v>
      </c>
      <c r="W603" s="154">
        <v>0.925531914893617</v>
      </c>
      <c r="X603" s="155">
        <v>0.929446556822983</v>
      </c>
      <c r="Y603" s="155">
        <v>0.88404360753221</v>
      </c>
      <c r="Z603" s="173">
        <v>-0.00391464192936575</v>
      </c>
      <c r="AA603" s="151">
        <v>11971</v>
      </c>
      <c r="AB603" s="151">
        <v>10993</v>
      </c>
      <c r="AC603" s="151">
        <v>15246</v>
      </c>
      <c r="AD603" s="151">
        <v>14131</v>
      </c>
      <c r="AE603" s="155">
        <v>0.91830256453095</v>
      </c>
      <c r="AF603" s="155">
        <v>0.9268660632297</v>
      </c>
      <c r="AG603" s="173">
        <v>-0.00856349869874973</v>
      </c>
    </row>
    <row r="604" spans="1:33">
      <c r="A604" s="175" t="s">
        <v>375</v>
      </c>
      <c r="B604" s="195" t="s">
        <v>1819</v>
      </c>
      <c r="C604" s="195" t="s">
        <v>598</v>
      </c>
      <c r="D604" s="150">
        <v>5223</v>
      </c>
      <c r="E604" s="150">
        <v>5209</v>
      </c>
      <c r="F604" s="150">
        <v>4857</v>
      </c>
      <c r="G604" s="151">
        <v>6504</v>
      </c>
      <c r="H604" s="151">
        <v>6440</v>
      </c>
      <c r="I604" s="151">
        <v>5900</v>
      </c>
      <c r="J604" s="151">
        <v>2388</v>
      </c>
      <c r="K604" s="151">
        <v>2372</v>
      </c>
      <c r="L604" s="151">
        <v>2161</v>
      </c>
      <c r="M604" s="154">
        <v>0.991298413240061</v>
      </c>
      <c r="N604" s="153">
        <v>116200</v>
      </c>
      <c r="O604" s="172">
        <v>0.9</v>
      </c>
      <c r="P604" s="154">
        <v>0.997319548152403</v>
      </c>
      <c r="Q604" s="154">
        <v>0.990159901599016</v>
      </c>
      <c r="R604" s="154">
        <v>0.993299832495812</v>
      </c>
      <c r="S604" s="173">
        <v>0.00715964655338686</v>
      </c>
      <c r="T604" s="153">
        <v>117220</v>
      </c>
      <c r="U604" s="153">
        <v>106365</v>
      </c>
      <c r="V604" s="154">
        <v>0.907396348745948</v>
      </c>
      <c r="W604" s="154">
        <v>0.92992533026996</v>
      </c>
      <c r="X604" s="155">
        <v>0.907134071340713</v>
      </c>
      <c r="Y604" s="155">
        <v>0.904941373534338</v>
      </c>
      <c r="Z604" s="173">
        <v>0.0227912589292464</v>
      </c>
      <c r="AA604" s="151">
        <v>33395</v>
      </c>
      <c r="AB604" s="151">
        <v>30520</v>
      </c>
      <c r="AC604" s="151">
        <v>35436</v>
      </c>
      <c r="AD604" s="151">
        <v>32307</v>
      </c>
      <c r="AE604" s="155">
        <v>0.913909267854469</v>
      </c>
      <c r="AF604" s="155">
        <v>0.911699966136133</v>
      </c>
      <c r="AG604" s="173">
        <v>0.00220930171833644</v>
      </c>
    </row>
    <row r="605" spans="1:33">
      <c r="A605" s="175" t="s">
        <v>375</v>
      </c>
      <c r="B605" s="195" t="s">
        <v>1819</v>
      </c>
      <c r="C605" s="195" t="s">
        <v>599</v>
      </c>
      <c r="D605" s="150">
        <v>1628</v>
      </c>
      <c r="E605" s="150">
        <v>1617</v>
      </c>
      <c r="F605" s="150">
        <v>1526</v>
      </c>
      <c r="G605" s="151">
        <v>2262</v>
      </c>
      <c r="H605" s="151">
        <v>2236</v>
      </c>
      <c r="I605" s="151">
        <v>1998</v>
      </c>
      <c r="J605" s="151">
        <v>700</v>
      </c>
      <c r="K605" s="151">
        <v>685</v>
      </c>
      <c r="L605" s="151">
        <v>657</v>
      </c>
      <c r="M605" s="154">
        <v>0.990477108898479</v>
      </c>
      <c r="N605" s="153">
        <v>41084</v>
      </c>
      <c r="O605" s="172">
        <v>0.9</v>
      </c>
      <c r="P605" s="154">
        <v>0.993243243243243</v>
      </c>
      <c r="Q605" s="154">
        <v>0.988505747126437</v>
      </c>
      <c r="R605" s="154">
        <v>0.978571428571429</v>
      </c>
      <c r="S605" s="173">
        <v>0.00473749611680641</v>
      </c>
      <c r="T605" s="153">
        <v>41479</v>
      </c>
      <c r="U605" s="153">
        <v>38443</v>
      </c>
      <c r="V605" s="154">
        <v>0.926806335736156</v>
      </c>
      <c r="W605" s="154">
        <v>0.937346437346437</v>
      </c>
      <c r="X605" s="155">
        <v>0.883289124668435</v>
      </c>
      <c r="Y605" s="155">
        <v>0.938571428571429</v>
      </c>
      <c r="Z605" s="173">
        <v>0.0540573126780023</v>
      </c>
      <c r="AA605" s="151">
        <v>11427</v>
      </c>
      <c r="AB605" s="151">
        <v>10501</v>
      </c>
      <c r="AC605" s="151">
        <v>12697</v>
      </c>
      <c r="AD605" s="151">
        <v>11823</v>
      </c>
      <c r="AE605" s="155">
        <v>0.91896385753041</v>
      </c>
      <c r="AF605" s="155">
        <v>0.931164842088682</v>
      </c>
      <c r="AG605" s="173">
        <v>-0.0122009845582719</v>
      </c>
    </row>
    <row r="606" spans="1:33">
      <c r="A606" s="175" t="s">
        <v>375</v>
      </c>
      <c r="B606" s="195" t="s">
        <v>1819</v>
      </c>
      <c r="C606" s="195" t="s">
        <v>600</v>
      </c>
      <c r="D606" s="150">
        <v>1850</v>
      </c>
      <c r="E606" s="150">
        <v>1815</v>
      </c>
      <c r="F606" s="150">
        <v>1727</v>
      </c>
      <c r="G606" s="151">
        <v>2491</v>
      </c>
      <c r="H606" s="151">
        <v>2472</v>
      </c>
      <c r="I606" s="151">
        <v>2130</v>
      </c>
      <c r="J606" s="151">
        <v>1022</v>
      </c>
      <c r="K606" s="151">
        <v>918</v>
      </c>
      <c r="L606" s="151">
        <v>906</v>
      </c>
      <c r="M606" s="154">
        <v>0.985427968313775</v>
      </c>
      <c r="N606" s="153">
        <v>43415</v>
      </c>
      <c r="O606" s="172">
        <v>0.9</v>
      </c>
      <c r="P606" s="154">
        <v>0.981081081081081</v>
      </c>
      <c r="Q606" s="154">
        <v>0.992372541148133</v>
      </c>
      <c r="R606" s="154">
        <v>0.898238747553816</v>
      </c>
      <c r="S606" s="173">
        <v>-0.0112914600670522</v>
      </c>
      <c r="T606" s="153">
        <v>44057</v>
      </c>
      <c r="U606" s="153">
        <v>40805</v>
      </c>
      <c r="V606" s="154">
        <v>0.926186531084731</v>
      </c>
      <c r="W606" s="154">
        <v>0.933513513513514</v>
      </c>
      <c r="X606" s="155">
        <v>0.855078281814532</v>
      </c>
      <c r="Y606" s="155">
        <v>0.886497064579256</v>
      </c>
      <c r="Z606" s="173">
        <v>0.0784352316989813</v>
      </c>
      <c r="AA606" s="151">
        <v>12736</v>
      </c>
      <c r="AB606" s="151">
        <v>11650</v>
      </c>
      <c r="AC606" s="151">
        <v>13146</v>
      </c>
      <c r="AD606" s="151">
        <v>12195</v>
      </c>
      <c r="AE606" s="155">
        <v>0.914729899497487</v>
      </c>
      <c r="AF606" s="155">
        <v>0.927658603377453</v>
      </c>
      <c r="AG606" s="173">
        <v>-0.0129287038799658</v>
      </c>
    </row>
    <row r="607" spans="1:33">
      <c r="A607" s="175" t="s">
        <v>375</v>
      </c>
      <c r="B607" s="195" t="s">
        <v>1819</v>
      </c>
      <c r="C607" s="195" t="s">
        <v>601</v>
      </c>
      <c r="D607" s="150">
        <v>0</v>
      </c>
      <c r="E607" s="150">
        <v>0</v>
      </c>
      <c r="F607" s="150">
        <v>0</v>
      </c>
      <c r="G607" s="151">
        <v>1</v>
      </c>
      <c r="H607" s="151">
        <v>0</v>
      </c>
      <c r="I607" s="151">
        <v>0</v>
      </c>
      <c r="J607" s="151">
        <v>0</v>
      </c>
      <c r="K607" s="151">
        <v>0</v>
      </c>
      <c r="L607" s="151">
        <v>0</v>
      </c>
      <c r="M607" s="154">
        <v>0</v>
      </c>
      <c r="N607" s="153">
        <v>0</v>
      </c>
      <c r="O607" s="172">
        <v>0.9</v>
      </c>
      <c r="P607" s="154">
        <v>0</v>
      </c>
      <c r="Q607" s="154">
        <v>0</v>
      </c>
      <c r="R607" s="154">
        <v>0</v>
      </c>
      <c r="S607" s="173">
        <v>0</v>
      </c>
      <c r="T607" s="153">
        <v>2</v>
      </c>
      <c r="U607" s="153">
        <v>1</v>
      </c>
      <c r="V607" s="154">
        <v>0.5</v>
      </c>
      <c r="W607" s="154">
        <v>0</v>
      </c>
      <c r="X607" s="155">
        <v>0</v>
      </c>
      <c r="Y607" s="155">
        <v>0</v>
      </c>
      <c r="Z607" s="173">
        <v>0</v>
      </c>
      <c r="AA607" s="151">
        <v>1</v>
      </c>
      <c r="AB607" s="151">
        <v>0</v>
      </c>
      <c r="AC607" s="151">
        <v>1</v>
      </c>
      <c r="AD607" s="151">
        <v>1</v>
      </c>
      <c r="AE607" s="155">
        <v>0</v>
      </c>
      <c r="AF607" s="155">
        <v>1</v>
      </c>
      <c r="AG607" s="173">
        <v>-1</v>
      </c>
    </row>
    <row r="608" spans="1:33">
      <c r="A608" s="175" t="s">
        <v>375</v>
      </c>
      <c r="B608" s="195" t="s">
        <v>1819</v>
      </c>
      <c r="C608" s="195" t="s">
        <v>602</v>
      </c>
      <c r="D608" s="150">
        <v>1065</v>
      </c>
      <c r="E608" s="150">
        <v>1052</v>
      </c>
      <c r="F608" s="150">
        <v>1005</v>
      </c>
      <c r="G608" s="151">
        <v>1477</v>
      </c>
      <c r="H608" s="151">
        <v>1460</v>
      </c>
      <c r="I608" s="151">
        <v>1354</v>
      </c>
      <c r="J608" s="151">
        <v>697</v>
      </c>
      <c r="K608" s="151">
        <v>694</v>
      </c>
      <c r="L608" s="151">
        <v>668</v>
      </c>
      <c r="M608" s="154">
        <v>0.983170801958606</v>
      </c>
      <c r="N608" s="153">
        <v>23894</v>
      </c>
      <c r="O608" s="172">
        <v>0.9</v>
      </c>
      <c r="P608" s="154">
        <v>0.987793427230047</v>
      </c>
      <c r="Q608" s="154">
        <v>0.988490182802979</v>
      </c>
      <c r="R608" s="154">
        <v>0.995695839311334</v>
      </c>
      <c r="S608" s="173">
        <v>-0.000696755572932028</v>
      </c>
      <c r="T608" s="153">
        <v>24303</v>
      </c>
      <c r="U608" s="153">
        <v>21786</v>
      </c>
      <c r="V608" s="154">
        <v>0.896432539192692</v>
      </c>
      <c r="W608" s="154">
        <v>0.943661971830986</v>
      </c>
      <c r="X608" s="155">
        <v>0.916723087339201</v>
      </c>
      <c r="Y608" s="155">
        <v>0.958393113342898</v>
      </c>
      <c r="Z608" s="173">
        <v>0.0269388844917848</v>
      </c>
      <c r="AA608" s="151">
        <v>7470</v>
      </c>
      <c r="AB608" s="151">
        <v>6718</v>
      </c>
      <c r="AC608" s="151">
        <v>7519</v>
      </c>
      <c r="AD608" s="151">
        <v>6725</v>
      </c>
      <c r="AE608" s="155">
        <v>0.899330655957162</v>
      </c>
      <c r="AF608" s="155">
        <v>0.894400851177018</v>
      </c>
      <c r="AG608" s="173">
        <v>0.00492980478014382</v>
      </c>
    </row>
    <row r="609" spans="1:33">
      <c r="A609" s="175" t="s">
        <v>375</v>
      </c>
      <c r="B609" s="195" t="s">
        <v>1819</v>
      </c>
      <c r="C609" s="195" t="s">
        <v>603</v>
      </c>
      <c r="D609" s="150">
        <v>1729</v>
      </c>
      <c r="E609" s="150">
        <v>1702</v>
      </c>
      <c r="F609" s="150">
        <v>1653</v>
      </c>
      <c r="G609" s="151">
        <v>2386</v>
      </c>
      <c r="H609" s="151">
        <v>2371</v>
      </c>
      <c r="I609" s="151">
        <v>2212</v>
      </c>
      <c r="J609" s="151">
        <v>960</v>
      </c>
      <c r="K609" s="151">
        <v>948</v>
      </c>
      <c r="L609" s="151">
        <v>941</v>
      </c>
      <c r="M609" s="154">
        <v>0.990180418445102</v>
      </c>
      <c r="N609" s="153">
        <v>37814</v>
      </c>
      <c r="O609" s="172">
        <v>0.9</v>
      </c>
      <c r="P609" s="154">
        <v>0.984384037015616</v>
      </c>
      <c r="Q609" s="154">
        <v>0.99371332774518</v>
      </c>
      <c r="R609" s="154">
        <v>0.9875</v>
      </c>
      <c r="S609" s="173">
        <v>-0.00932929072956423</v>
      </c>
      <c r="T609" s="153">
        <v>38189</v>
      </c>
      <c r="U609" s="153">
        <v>36817</v>
      </c>
      <c r="V609" s="154">
        <v>0.96407342428448</v>
      </c>
      <c r="W609" s="154">
        <v>0.956043956043956</v>
      </c>
      <c r="X609" s="155">
        <v>0.927074601844091</v>
      </c>
      <c r="Y609" s="155">
        <v>0.980208333333333</v>
      </c>
      <c r="Z609" s="173">
        <v>0.0289693541998656</v>
      </c>
      <c r="AA609" s="151">
        <v>11980</v>
      </c>
      <c r="AB609" s="151">
        <v>11532</v>
      </c>
      <c r="AC609" s="151">
        <v>12134</v>
      </c>
      <c r="AD609" s="151">
        <v>11794</v>
      </c>
      <c r="AE609" s="155">
        <v>0.962604340567613</v>
      </c>
      <c r="AF609" s="155">
        <v>0.971979561562551</v>
      </c>
      <c r="AG609" s="173">
        <v>-0.00937522099493882</v>
      </c>
    </row>
    <row r="610" spans="1:33">
      <c r="A610" s="175" t="s">
        <v>375</v>
      </c>
      <c r="B610" s="195" t="s">
        <v>1819</v>
      </c>
      <c r="C610" s="195" t="s">
        <v>604</v>
      </c>
      <c r="D610" s="150">
        <v>3495</v>
      </c>
      <c r="E610" s="150">
        <v>3410</v>
      </c>
      <c r="F610" s="150">
        <v>3245</v>
      </c>
      <c r="G610" s="151">
        <v>4321</v>
      </c>
      <c r="H610" s="151">
        <v>4137</v>
      </c>
      <c r="I610" s="151">
        <v>4004</v>
      </c>
      <c r="J610" s="151">
        <v>1666</v>
      </c>
      <c r="K610" s="151">
        <v>1641</v>
      </c>
      <c r="L610" s="151">
        <v>1598</v>
      </c>
      <c r="M610" s="154">
        <v>0.966734909113469</v>
      </c>
      <c r="N610" s="153">
        <v>77914</v>
      </c>
      <c r="O610" s="172">
        <v>0.9</v>
      </c>
      <c r="P610" s="154">
        <v>0.975679542203147</v>
      </c>
      <c r="Q610" s="154">
        <v>0.957417264522101</v>
      </c>
      <c r="R610" s="154">
        <v>0.98499399759904</v>
      </c>
      <c r="S610" s="173">
        <v>0.0182622776810459</v>
      </c>
      <c r="T610" s="153">
        <v>80595</v>
      </c>
      <c r="U610" s="153">
        <v>73442</v>
      </c>
      <c r="V610" s="154">
        <v>0.911247596004715</v>
      </c>
      <c r="W610" s="154">
        <v>0.928469241773963</v>
      </c>
      <c r="X610" s="155">
        <v>0.926637352464707</v>
      </c>
      <c r="Y610" s="155">
        <v>0.959183673469388</v>
      </c>
      <c r="Z610" s="173">
        <v>0.0018318893092556</v>
      </c>
      <c r="AA610" s="151">
        <v>23056</v>
      </c>
      <c r="AB610" s="151">
        <v>21482</v>
      </c>
      <c r="AC610" s="151">
        <v>25463</v>
      </c>
      <c r="AD610" s="151">
        <v>23206</v>
      </c>
      <c r="AE610" s="155">
        <v>0.931731436502429</v>
      </c>
      <c r="AF610" s="155">
        <v>0.91136158347406</v>
      </c>
      <c r="AG610" s="173">
        <v>0.0203698530283685</v>
      </c>
    </row>
    <row r="611" spans="1:33">
      <c r="A611" s="175" t="s">
        <v>375</v>
      </c>
      <c r="B611" s="195" t="s">
        <v>1819</v>
      </c>
      <c r="C611" s="195" t="s">
        <v>605</v>
      </c>
      <c r="D611" s="150">
        <v>1981</v>
      </c>
      <c r="E611" s="150">
        <v>1916</v>
      </c>
      <c r="F611" s="150">
        <v>1702</v>
      </c>
      <c r="G611" s="151">
        <v>2702</v>
      </c>
      <c r="H611" s="151">
        <v>2602</v>
      </c>
      <c r="I611" s="151">
        <v>2314</v>
      </c>
      <c r="J611" s="151">
        <v>925</v>
      </c>
      <c r="K611" s="151">
        <v>915</v>
      </c>
      <c r="L611" s="151">
        <v>866</v>
      </c>
      <c r="M611" s="154">
        <v>0.986121303690913</v>
      </c>
      <c r="N611" s="153">
        <v>45687</v>
      </c>
      <c r="O611" s="172">
        <v>0.9</v>
      </c>
      <c r="P611" s="154">
        <v>0.967188288743059</v>
      </c>
      <c r="Q611" s="154">
        <v>0.96299037749815</v>
      </c>
      <c r="R611" s="154">
        <v>0.989189189189189</v>
      </c>
      <c r="S611" s="173">
        <v>0.00419791124490954</v>
      </c>
      <c r="T611" s="153">
        <v>46330</v>
      </c>
      <c r="U611" s="153">
        <v>42331</v>
      </c>
      <c r="V611" s="154">
        <v>0.913684437729333</v>
      </c>
      <c r="W611" s="154">
        <v>0.859162039374054</v>
      </c>
      <c r="X611" s="155">
        <v>0.85640266469282</v>
      </c>
      <c r="Y611" s="155">
        <v>0.936216216216216</v>
      </c>
      <c r="Z611" s="173">
        <v>0.00275937468123344</v>
      </c>
      <c r="AA611" s="151">
        <v>13313</v>
      </c>
      <c r="AB611" s="151">
        <v>11857</v>
      </c>
      <c r="AC611" s="151">
        <v>14334</v>
      </c>
      <c r="AD611" s="151">
        <v>13231</v>
      </c>
      <c r="AE611" s="155">
        <v>0.890633215653872</v>
      </c>
      <c r="AF611" s="155">
        <v>0.923050090693456</v>
      </c>
      <c r="AG611" s="173">
        <v>-0.032416875039584</v>
      </c>
    </row>
    <row r="612" spans="1:33">
      <c r="A612" s="175" t="s">
        <v>375</v>
      </c>
      <c r="B612" s="195" t="s">
        <v>1819</v>
      </c>
      <c r="C612" s="195" t="s">
        <v>606</v>
      </c>
      <c r="D612" s="150">
        <v>2</v>
      </c>
      <c r="E612" s="150">
        <v>0</v>
      </c>
      <c r="F612" s="150">
        <v>0</v>
      </c>
      <c r="G612" s="151">
        <v>1</v>
      </c>
      <c r="H612" s="151">
        <v>0</v>
      </c>
      <c r="I612" s="151">
        <v>0</v>
      </c>
      <c r="J612" s="151">
        <v>1</v>
      </c>
      <c r="K612" s="151">
        <v>1</v>
      </c>
      <c r="L612" s="151">
        <v>0</v>
      </c>
      <c r="M612" s="154">
        <v>0.5</v>
      </c>
      <c r="N612" s="153">
        <v>3</v>
      </c>
      <c r="O612" s="172">
        <v>0.9</v>
      </c>
      <c r="P612" s="154">
        <v>0</v>
      </c>
      <c r="Q612" s="154">
        <v>0</v>
      </c>
      <c r="R612" s="154">
        <v>1</v>
      </c>
      <c r="S612" s="173">
        <v>0</v>
      </c>
      <c r="T612" s="153">
        <v>6</v>
      </c>
      <c r="U612" s="153">
        <v>0</v>
      </c>
      <c r="V612" s="154">
        <v>0</v>
      </c>
      <c r="W612" s="154">
        <v>0</v>
      </c>
      <c r="X612" s="155">
        <v>0</v>
      </c>
      <c r="Y612" s="155">
        <v>0</v>
      </c>
      <c r="Z612" s="173">
        <v>0</v>
      </c>
      <c r="AA612" s="151">
        <v>4</v>
      </c>
      <c r="AB612" s="151">
        <v>0</v>
      </c>
      <c r="AC612" s="151">
        <v>0</v>
      </c>
      <c r="AD612" s="151">
        <v>0</v>
      </c>
      <c r="AE612" s="155">
        <v>0</v>
      </c>
      <c r="AF612" s="155">
        <v>0</v>
      </c>
      <c r="AG612" s="173">
        <v>0</v>
      </c>
    </row>
    <row r="613" spans="1:33">
      <c r="A613" s="175" t="s">
        <v>375</v>
      </c>
      <c r="B613" s="195" t="s">
        <v>1819</v>
      </c>
      <c r="C613" s="195" t="s">
        <v>607</v>
      </c>
      <c r="D613" s="150">
        <v>4886</v>
      </c>
      <c r="E613" s="150">
        <v>4862</v>
      </c>
      <c r="F613" s="150">
        <v>4593</v>
      </c>
      <c r="G613" s="151">
        <v>6587</v>
      </c>
      <c r="H613" s="151">
        <v>6570</v>
      </c>
      <c r="I613" s="151">
        <v>6098</v>
      </c>
      <c r="J613" s="151">
        <v>2361</v>
      </c>
      <c r="K613" s="151">
        <v>2314</v>
      </c>
      <c r="L613" s="151">
        <v>2182</v>
      </c>
      <c r="M613" s="154">
        <v>0.990946354153296</v>
      </c>
      <c r="N613" s="153">
        <v>115801</v>
      </c>
      <c r="O613" s="172">
        <v>0.9</v>
      </c>
      <c r="P613" s="154">
        <v>0.995088006549325</v>
      </c>
      <c r="Q613" s="154">
        <v>0.997419158949446</v>
      </c>
      <c r="R613" s="154">
        <v>0.98009318085557</v>
      </c>
      <c r="S613" s="173">
        <v>-0.00233115240012127</v>
      </c>
      <c r="T613" s="153">
        <v>116859</v>
      </c>
      <c r="U613" s="153">
        <v>107626</v>
      </c>
      <c r="V613" s="154">
        <v>0.920990253211135</v>
      </c>
      <c r="W613" s="154">
        <v>0.940032746623005</v>
      </c>
      <c r="X613" s="155">
        <v>0.925762866251708</v>
      </c>
      <c r="Y613" s="155">
        <v>0.924184667513765</v>
      </c>
      <c r="Z613" s="173">
        <v>0.0142698803712966</v>
      </c>
      <c r="AA613" s="151">
        <v>33349</v>
      </c>
      <c r="AB613" s="151">
        <v>31145</v>
      </c>
      <c r="AC613" s="151">
        <v>35569</v>
      </c>
      <c r="AD613" s="151">
        <v>32839</v>
      </c>
      <c r="AE613" s="155">
        <v>0.933911061800954</v>
      </c>
      <c r="AF613" s="155">
        <v>0.923247771936237</v>
      </c>
      <c r="AG613" s="173">
        <v>0.0106632898647169</v>
      </c>
    </row>
    <row r="614" spans="1:33">
      <c r="A614" s="175" t="s">
        <v>375</v>
      </c>
      <c r="B614" s="195" t="s">
        <v>1819</v>
      </c>
      <c r="C614" s="195" t="s">
        <v>608</v>
      </c>
      <c r="D614" s="150">
        <v>0</v>
      </c>
      <c r="E614" s="150">
        <v>0</v>
      </c>
      <c r="F614" s="150">
        <v>0</v>
      </c>
      <c r="G614" s="151">
        <v>0</v>
      </c>
      <c r="H614" s="151">
        <v>0</v>
      </c>
      <c r="I614" s="151">
        <v>0</v>
      </c>
      <c r="J614" s="151">
        <v>0</v>
      </c>
      <c r="K614" s="151">
        <v>0</v>
      </c>
      <c r="L614" s="151">
        <v>0</v>
      </c>
      <c r="M614" s="154">
        <v>0.5</v>
      </c>
      <c r="N614" s="153">
        <v>4</v>
      </c>
      <c r="O614" s="172">
        <v>0.9</v>
      </c>
      <c r="P614" s="154">
        <v>0</v>
      </c>
      <c r="Q614" s="154">
        <v>0</v>
      </c>
      <c r="R614" s="154">
        <v>0</v>
      </c>
      <c r="S614" s="173">
        <v>0</v>
      </c>
      <c r="T614" s="153">
        <v>8</v>
      </c>
      <c r="U614" s="153">
        <v>5</v>
      </c>
      <c r="V614" s="154">
        <v>0.625</v>
      </c>
      <c r="W614" s="154">
        <v>0</v>
      </c>
      <c r="X614" s="155">
        <v>0</v>
      </c>
      <c r="Y614" s="155">
        <v>0</v>
      </c>
      <c r="Z614" s="173">
        <v>0</v>
      </c>
      <c r="AA614" s="151">
        <v>1</v>
      </c>
      <c r="AB614" s="151">
        <v>1</v>
      </c>
      <c r="AC614" s="151">
        <v>3</v>
      </c>
      <c r="AD614" s="151">
        <v>2</v>
      </c>
      <c r="AE614" s="155">
        <v>1</v>
      </c>
      <c r="AF614" s="155">
        <v>0.666666666666667</v>
      </c>
      <c r="AG614" s="173">
        <v>0.333333333333333</v>
      </c>
    </row>
    <row r="615" spans="1:33">
      <c r="A615" s="175" t="s">
        <v>375</v>
      </c>
      <c r="B615" s="195" t="s">
        <v>1819</v>
      </c>
      <c r="C615" s="195" t="s">
        <v>609</v>
      </c>
      <c r="D615" s="150">
        <v>3217</v>
      </c>
      <c r="E615" s="150">
        <v>3161</v>
      </c>
      <c r="F615" s="150">
        <v>3106</v>
      </c>
      <c r="G615" s="151">
        <v>4284</v>
      </c>
      <c r="H615" s="151">
        <v>4094</v>
      </c>
      <c r="I615" s="151">
        <v>4026</v>
      </c>
      <c r="J615" s="151">
        <v>1662</v>
      </c>
      <c r="K615" s="151">
        <v>1627</v>
      </c>
      <c r="L615" s="151">
        <v>1591</v>
      </c>
      <c r="M615" s="154">
        <v>0.975214552729953</v>
      </c>
      <c r="N615" s="153">
        <v>74089</v>
      </c>
      <c r="O615" s="172">
        <v>0.9</v>
      </c>
      <c r="P615" s="154">
        <v>0.982592477463475</v>
      </c>
      <c r="Q615" s="154">
        <v>0.955648926237162</v>
      </c>
      <c r="R615" s="154">
        <v>0.978941034897714</v>
      </c>
      <c r="S615" s="173">
        <v>0.0269435512263138</v>
      </c>
      <c r="T615" s="153">
        <v>75972</v>
      </c>
      <c r="U615" s="153">
        <v>71533</v>
      </c>
      <c r="V615" s="154">
        <v>0.941570578634234</v>
      </c>
      <c r="W615" s="154">
        <v>0.965495803543674</v>
      </c>
      <c r="X615" s="155">
        <v>0.939775910364146</v>
      </c>
      <c r="Y615" s="155">
        <v>0.957280385078219</v>
      </c>
      <c r="Z615" s="173">
        <v>0.0257198931795286</v>
      </c>
      <c r="AA615" s="151">
        <v>21949</v>
      </c>
      <c r="AB615" s="151">
        <v>20732</v>
      </c>
      <c r="AC615" s="151">
        <v>23264</v>
      </c>
      <c r="AD615" s="151">
        <v>21995</v>
      </c>
      <c r="AE615" s="155">
        <v>0.944553282609686</v>
      </c>
      <c r="AF615" s="155">
        <v>0.945452200825309</v>
      </c>
      <c r="AG615" s="173">
        <v>-0.000898918215623379</v>
      </c>
    </row>
    <row r="616" spans="1:33">
      <c r="A616" s="175" t="s">
        <v>375</v>
      </c>
      <c r="B616" s="195" t="s">
        <v>1819</v>
      </c>
      <c r="C616" s="195" t="s">
        <v>610</v>
      </c>
      <c r="D616" s="150">
        <v>3175</v>
      </c>
      <c r="E616" s="150">
        <v>3167</v>
      </c>
      <c r="F616" s="150">
        <v>3075</v>
      </c>
      <c r="G616" s="151">
        <v>4150</v>
      </c>
      <c r="H616" s="151">
        <v>4143</v>
      </c>
      <c r="I616" s="151">
        <v>4016</v>
      </c>
      <c r="J616" s="151">
        <v>1461</v>
      </c>
      <c r="K616" s="151">
        <v>1458</v>
      </c>
      <c r="L616" s="151">
        <v>1429</v>
      </c>
      <c r="M616" s="154">
        <v>0.995984914567192</v>
      </c>
      <c r="N616" s="153">
        <v>77643</v>
      </c>
      <c r="O616" s="172">
        <v>0.9</v>
      </c>
      <c r="P616" s="154">
        <v>0.99748031496063</v>
      </c>
      <c r="Q616" s="154">
        <v>0.998313253012048</v>
      </c>
      <c r="R616" s="154">
        <v>0.997946611909651</v>
      </c>
      <c r="S616" s="173">
        <v>-0.000832938051418264</v>
      </c>
      <c r="T616" s="153">
        <v>77956</v>
      </c>
      <c r="U616" s="153">
        <v>75408</v>
      </c>
      <c r="V616" s="154">
        <v>0.967314895582123</v>
      </c>
      <c r="W616" s="154">
        <v>0.968503937007874</v>
      </c>
      <c r="X616" s="155">
        <v>0.967710843373494</v>
      </c>
      <c r="Y616" s="155">
        <v>0.978097193702943</v>
      </c>
      <c r="Z616" s="173">
        <v>0.00079309363437996</v>
      </c>
      <c r="AA616" s="151">
        <v>21442</v>
      </c>
      <c r="AB616" s="151">
        <v>20776</v>
      </c>
      <c r="AC616" s="151">
        <v>24297</v>
      </c>
      <c r="AD616" s="151">
        <v>23542</v>
      </c>
      <c r="AE616" s="155">
        <v>0.968939464602183</v>
      </c>
      <c r="AF616" s="155">
        <v>0.968926204881261</v>
      </c>
      <c r="AG616" s="173">
        <v>1.32597209215879e-5</v>
      </c>
    </row>
    <row r="617" spans="1:33">
      <c r="A617" s="175" t="s">
        <v>375</v>
      </c>
      <c r="B617" s="195" t="s">
        <v>1819</v>
      </c>
      <c r="C617" s="195" t="s">
        <v>611</v>
      </c>
      <c r="D617" s="150">
        <v>3</v>
      </c>
      <c r="E617" s="150">
        <v>3</v>
      </c>
      <c r="F617" s="150">
        <v>0</v>
      </c>
      <c r="G617" s="151">
        <v>0</v>
      </c>
      <c r="H617" s="151">
        <v>0</v>
      </c>
      <c r="I617" s="151">
        <v>0</v>
      </c>
      <c r="J617" s="151">
        <v>0</v>
      </c>
      <c r="K617" s="151">
        <v>0</v>
      </c>
      <c r="L617" s="151">
        <v>0</v>
      </c>
      <c r="M617" s="154">
        <v>0.625</v>
      </c>
      <c r="N617" s="153">
        <v>5</v>
      </c>
      <c r="O617" s="172">
        <v>0.9</v>
      </c>
      <c r="P617" s="154">
        <v>1</v>
      </c>
      <c r="Q617" s="154">
        <v>0</v>
      </c>
      <c r="R617" s="154">
        <v>0</v>
      </c>
      <c r="S617" s="173">
        <v>1</v>
      </c>
      <c r="T617" s="153">
        <v>8</v>
      </c>
      <c r="U617" s="153">
        <v>3</v>
      </c>
      <c r="V617" s="154">
        <v>0.375</v>
      </c>
      <c r="W617" s="154">
        <v>0</v>
      </c>
      <c r="X617" s="155">
        <v>0</v>
      </c>
      <c r="Y617" s="155">
        <v>0</v>
      </c>
      <c r="Z617" s="173">
        <v>0</v>
      </c>
      <c r="AA617" s="151">
        <v>3</v>
      </c>
      <c r="AB617" s="151">
        <v>0</v>
      </c>
      <c r="AC617" s="151">
        <v>3</v>
      </c>
      <c r="AD617" s="151">
        <v>1</v>
      </c>
      <c r="AE617" s="155">
        <v>0</v>
      </c>
      <c r="AF617" s="155">
        <v>0.333333333333333</v>
      </c>
      <c r="AG617" s="173">
        <v>-0.333333333333333</v>
      </c>
    </row>
    <row r="618" spans="1:33">
      <c r="A618" s="175" t="s">
        <v>375</v>
      </c>
      <c r="B618" s="195" t="s">
        <v>1819</v>
      </c>
      <c r="C618" s="195" t="s">
        <v>612</v>
      </c>
      <c r="D618" s="150">
        <v>2140</v>
      </c>
      <c r="E618" s="150">
        <v>2128</v>
      </c>
      <c r="F618" s="150">
        <v>2058</v>
      </c>
      <c r="G618" s="151">
        <v>2546</v>
      </c>
      <c r="H618" s="151">
        <v>2545</v>
      </c>
      <c r="I618" s="151">
        <v>2474</v>
      </c>
      <c r="J618" s="151">
        <v>1021</v>
      </c>
      <c r="K618" s="151">
        <v>1019</v>
      </c>
      <c r="L618" s="151">
        <v>999</v>
      </c>
      <c r="M618" s="154">
        <v>0.997810264645159</v>
      </c>
      <c r="N618" s="153">
        <v>47846</v>
      </c>
      <c r="O618" s="172">
        <v>0.9</v>
      </c>
      <c r="P618" s="154">
        <v>0.994392523364486</v>
      </c>
      <c r="Q618" s="154">
        <v>0.999607227022781</v>
      </c>
      <c r="R618" s="154">
        <v>0.998041136141038</v>
      </c>
      <c r="S618" s="173">
        <v>-0.00521470365829479</v>
      </c>
      <c r="T618" s="153">
        <v>47951</v>
      </c>
      <c r="U618" s="153">
        <v>46541</v>
      </c>
      <c r="V618" s="154">
        <v>0.970594982377844</v>
      </c>
      <c r="W618" s="154">
        <v>0.961682242990654</v>
      </c>
      <c r="X618" s="155">
        <v>0.97172034564022</v>
      </c>
      <c r="Y618" s="155">
        <v>0.97845249755142</v>
      </c>
      <c r="Z618" s="173">
        <v>-0.0100381026495657</v>
      </c>
      <c r="AA618" s="151">
        <v>13783</v>
      </c>
      <c r="AB618" s="151">
        <v>13364</v>
      </c>
      <c r="AC618" s="151">
        <v>14774</v>
      </c>
      <c r="AD618" s="151">
        <v>14356</v>
      </c>
      <c r="AE618" s="155">
        <v>0.969600232170065</v>
      </c>
      <c r="AF618" s="155">
        <v>0.971707052930824</v>
      </c>
      <c r="AG618" s="173">
        <v>-0.00210682076075985</v>
      </c>
    </row>
    <row r="619" spans="1:33">
      <c r="A619" s="175" t="s">
        <v>375</v>
      </c>
      <c r="B619" s="195" t="s">
        <v>1819</v>
      </c>
      <c r="C619" s="195" t="s">
        <v>613</v>
      </c>
      <c r="D619" s="150">
        <v>2</v>
      </c>
      <c r="E619" s="150">
        <v>2</v>
      </c>
      <c r="F619" s="150">
        <v>0</v>
      </c>
      <c r="G619" s="151">
        <v>3</v>
      </c>
      <c r="H619" s="151">
        <v>0</v>
      </c>
      <c r="I619" s="151">
        <v>0</v>
      </c>
      <c r="J619" s="151">
        <v>0</v>
      </c>
      <c r="K619" s="151">
        <v>0</v>
      </c>
      <c r="L619" s="151">
        <v>0</v>
      </c>
      <c r="M619" s="154">
        <v>0.285714285714286</v>
      </c>
      <c r="N619" s="153">
        <v>2</v>
      </c>
      <c r="O619" s="172">
        <v>0.9</v>
      </c>
      <c r="P619" s="154">
        <v>1</v>
      </c>
      <c r="Q619" s="154">
        <v>0</v>
      </c>
      <c r="R619" s="154">
        <v>0</v>
      </c>
      <c r="S619" s="173">
        <v>1</v>
      </c>
      <c r="T619" s="153">
        <v>7</v>
      </c>
      <c r="U619" s="153">
        <v>0</v>
      </c>
      <c r="V619" s="154">
        <v>0</v>
      </c>
      <c r="W619" s="154">
        <v>0</v>
      </c>
      <c r="X619" s="155">
        <v>0</v>
      </c>
      <c r="Y619" s="155">
        <v>0</v>
      </c>
      <c r="Z619" s="173">
        <v>0</v>
      </c>
      <c r="AA619" s="151">
        <v>5</v>
      </c>
      <c r="AB619" s="151">
        <v>0</v>
      </c>
      <c r="AC619" s="151">
        <v>2</v>
      </c>
      <c r="AD619" s="151">
        <v>0</v>
      </c>
      <c r="AE619" s="155">
        <v>0</v>
      </c>
      <c r="AF619" s="155">
        <v>0</v>
      </c>
      <c r="AG619" s="173">
        <v>0</v>
      </c>
    </row>
    <row r="620" spans="1:33">
      <c r="A620" s="175" t="s">
        <v>375</v>
      </c>
      <c r="B620" s="195" t="s">
        <v>1819</v>
      </c>
      <c r="C620" s="195" t="s">
        <v>614</v>
      </c>
      <c r="D620" s="150">
        <v>1878</v>
      </c>
      <c r="E620" s="150">
        <v>1859</v>
      </c>
      <c r="F620" s="150">
        <v>1736</v>
      </c>
      <c r="G620" s="151">
        <v>2613</v>
      </c>
      <c r="H620" s="151">
        <v>2595</v>
      </c>
      <c r="I620" s="151">
        <v>2416</v>
      </c>
      <c r="J620" s="151">
        <v>874</v>
      </c>
      <c r="K620" s="151">
        <v>836</v>
      </c>
      <c r="L620" s="151">
        <v>795</v>
      </c>
      <c r="M620" s="154">
        <v>0.983897708432695</v>
      </c>
      <c r="N620" s="153">
        <v>43322</v>
      </c>
      <c r="O620" s="172">
        <v>0.9</v>
      </c>
      <c r="P620" s="154">
        <v>0.989882854100106</v>
      </c>
      <c r="Q620" s="154">
        <v>0.993111366245695</v>
      </c>
      <c r="R620" s="154">
        <v>0.956521739130435</v>
      </c>
      <c r="S620" s="173">
        <v>-0.00322851214558817</v>
      </c>
      <c r="T620" s="153">
        <v>44031</v>
      </c>
      <c r="U620" s="153">
        <v>40399</v>
      </c>
      <c r="V620" s="154">
        <v>0.917512661533919</v>
      </c>
      <c r="W620" s="154">
        <v>0.924387646432375</v>
      </c>
      <c r="X620" s="155">
        <v>0.92460773057788</v>
      </c>
      <c r="Y620" s="155">
        <v>0.909610983981693</v>
      </c>
      <c r="Z620" s="173">
        <v>-0.000220084145504895</v>
      </c>
      <c r="AA620" s="151">
        <v>12762</v>
      </c>
      <c r="AB620" s="151">
        <v>11729</v>
      </c>
      <c r="AC620" s="151">
        <v>13316</v>
      </c>
      <c r="AD620" s="151">
        <v>12172</v>
      </c>
      <c r="AE620" s="155">
        <v>0.91905657420467</v>
      </c>
      <c r="AF620" s="155">
        <v>0.914088314809252</v>
      </c>
      <c r="AG620" s="173">
        <v>0.00496825939541812</v>
      </c>
    </row>
    <row r="621" spans="1:33">
      <c r="A621" s="175" t="s">
        <v>375</v>
      </c>
      <c r="B621" s="195" t="s">
        <v>1819</v>
      </c>
      <c r="C621" s="195" t="s">
        <v>615</v>
      </c>
      <c r="D621" s="150">
        <v>1</v>
      </c>
      <c r="E621" s="150">
        <v>0</v>
      </c>
      <c r="F621" s="150">
        <v>0</v>
      </c>
      <c r="G621" s="151">
        <v>2</v>
      </c>
      <c r="H621" s="151">
        <v>2</v>
      </c>
      <c r="I621" s="151">
        <v>1</v>
      </c>
      <c r="J621" s="151">
        <v>1</v>
      </c>
      <c r="K621" s="151">
        <v>1</v>
      </c>
      <c r="L621" s="151">
        <v>1</v>
      </c>
      <c r="M621" s="154">
        <v>0.648648648648649</v>
      </c>
      <c r="N621" s="153">
        <v>24</v>
      </c>
      <c r="O621" s="172">
        <v>0.9</v>
      </c>
      <c r="P621" s="154">
        <v>0</v>
      </c>
      <c r="Q621" s="154">
        <v>1</v>
      </c>
      <c r="R621" s="154">
        <v>1</v>
      </c>
      <c r="S621" s="173">
        <v>-1</v>
      </c>
      <c r="T621" s="153">
        <v>37</v>
      </c>
      <c r="U621" s="153">
        <v>29</v>
      </c>
      <c r="V621" s="154">
        <v>0.783783783783784</v>
      </c>
      <c r="W621" s="154">
        <v>0</v>
      </c>
      <c r="X621" s="155">
        <v>0.5</v>
      </c>
      <c r="Y621" s="155">
        <v>1</v>
      </c>
      <c r="Z621" s="173">
        <v>-0.5</v>
      </c>
      <c r="AA621" s="151">
        <v>6</v>
      </c>
      <c r="AB621" s="151">
        <v>2</v>
      </c>
      <c r="AC621" s="151">
        <v>13</v>
      </c>
      <c r="AD621" s="151">
        <v>12</v>
      </c>
      <c r="AE621" s="155">
        <v>0.333333333333333</v>
      </c>
      <c r="AF621" s="155">
        <v>0.923076923076923</v>
      </c>
      <c r="AG621" s="173">
        <v>-0.58974358974359</v>
      </c>
    </row>
    <row r="622" spans="1:33">
      <c r="A622" s="175" t="s">
        <v>375</v>
      </c>
      <c r="B622" s="195" t="s">
        <v>1819</v>
      </c>
      <c r="C622" s="195" t="s">
        <v>616</v>
      </c>
      <c r="D622" s="150">
        <v>2030</v>
      </c>
      <c r="E622" s="150">
        <v>1962</v>
      </c>
      <c r="F622" s="150">
        <v>1949</v>
      </c>
      <c r="G622" s="151">
        <v>2876</v>
      </c>
      <c r="H622" s="151">
        <v>2843</v>
      </c>
      <c r="I622" s="151">
        <v>2711</v>
      </c>
      <c r="J622" s="151">
        <v>1194</v>
      </c>
      <c r="K622" s="151">
        <v>1174</v>
      </c>
      <c r="L622" s="151">
        <v>1114</v>
      </c>
      <c r="M622" s="154">
        <v>0.981194277420693</v>
      </c>
      <c r="N622" s="153">
        <v>47323</v>
      </c>
      <c r="O622" s="172">
        <v>0.9</v>
      </c>
      <c r="P622" s="154">
        <v>0.966502463054187</v>
      </c>
      <c r="Q622" s="154">
        <v>0.988525730180807</v>
      </c>
      <c r="R622" s="154">
        <v>0.983249581239531</v>
      </c>
      <c r="S622" s="173">
        <v>-0.0220232671266195</v>
      </c>
      <c r="T622" s="153">
        <v>48230</v>
      </c>
      <c r="U622" s="153">
        <v>45073</v>
      </c>
      <c r="V622" s="154">
        <v>0.934542815674891</v>
      </c>
      <c r="W622" s="154">
        <v>0.960098522167488</v>
      </c>
      <c r="X622" s="155">
        <v>0.942628650904033</v>
      </c>
      <c r="Y622" s="155">
        <v>0.932998324958124</v>
      </c>
      <c r="Z622" s="173">
        <v>0.0174698712634543</v>
      </c>
      <c r="AA622" s="151">
        <v>14645</v>
      </c>
      <c r="AB622" s="151">
        <v>13854</v>
      </c>
      <c r="AC622" s="151">
        <v>14890</v>
      </c>
      <c r="AD622" s="151">
        <v>13892</v>
      </c>
      <c r="AE622" s="155">
        <v>0.945988391942643</v>
      </c>
      <c r="AF622" s="155">
        <v>0.932975151108126</v>
      </c>
      <c r="AG622" s="173">
        <v>0.0130132408345163</v>
      </c>
    </row>
    <row r="623" spans="1:33">
      <c r="A623" s="175" t="s">
        <v>375</v>
      </c>
      <c r="B623" s="195" t="s">
        <v>1819</v>
      </c>
      <c r="C623" s="195" t="s">
        <v>617</v>
      </c>
      <c r="D623" s="150">
        <v>3626</v>
      </c>
      <c r="E623" s="150">
        <v>3584</v>
      </c>
      <c r="F623" s="150">
        <v>3347</v>
      </c>
      <c r="G623" s="151">
        <v>4832</v>
      </c>
      <c r="H623" s="151">
        <v>4753</v>
      </c>
      <c r="I623" s="151">
        <v>4188</v>
      </c>
      <c r="J623" s="151">
        <v>1640</v>
      </c>
      <c r="K623" s="151">
        <v>1626</v>
      </c>
      <c r="L623" s="151">
        <v>1509</v>
      </c>
      <c r="M623" s="154">
        <v>0.987285360033687</v>
      </c>
      <c r="N623" s="153">
        <v>84405</v>
      </c>
      <c r="O623" s="172">
        <v>0.9</v>
      </c>
      <c r="P623" s="154">
        <v>0.988416988416988</v>
      </c>
      <c r="Q623" s="154">
        <v>0.983650662251656</v>
      </c>
      <c r="R623" s="154">
        <v>0.991463414634146</v>
      </c>
      <c r="S623" s="173">
        <v>0.00476632616533279</v>
      </c>
      <c r="T623" s="153">
        <v>85492</v>
      </c>
      <c r="U623" s="153">
        <v>77003</v>
      </c>
      <c r="V623" s="154">
        <v>0.900704159453516</v>
      </c>
      <c r="W623" s="154">
        <v>0.923055708769994</v>
      </c>
      <c r="X623" s="155">
        <v>0.866721854304636</v>
      </c>
      <c r="Y623" s="155">
        <v>0.920121951219512</v>
      </c>
      <c r="Z623" s="173">
        <v>0.0563338544653587</v>
      </c>
      <c r="AA623" s="151">
        <v>24120</v>
      </c>
      <c r="AB623" s="151">
        <v>21642</v>
      </c>
      <c r="AC623" s="151">
        <v>26406</v>
      </c>
      <c r="AD623" s="151">
        <v>23468</v>
      </c>
      <c r="AE623" s="155">
        <v>0.89726368159204</v>
      </c>
      <c r="AF623" s="155">
        <v>0.888737408164811</v>
      </c>
      <c r="AG623" s="173">
        <v>0.00852627342722878</v>
      </c>
    </row>
    <row r="624" spans="1:33">
      <c r="A624" s="175" t="s">
        <v>375</v>
      </c>
      <c r="B624" s="195" t="s">
        <v>1819</v>
      </c>
      <c r="C624" s="195" t="s">
        <v>618</v>
      </c>
      <c r="D624" s="150">
        <v>4361</v>
      </c>
      <c r="E624" s="150">
        <v>4318</v>
      </c>
      <c r="F624" s="150">
        <v>4163</v>
      </c>
      <c r="G624" s="151">
        <v>5846</v>
      </c>
      <c r="H624" s="151">
        <v>5795</v>
      </c>
      <c r="I624" s="151">
        <v>5550</v>
      </c>
      <c r="J624" s="151">
        <v>2084</v>
      </c>
      <c r="K624" s="151">
        <v>2045</v>
      </c>
      <c r="L624" s="151">
        <v>1981</v>
      </c>
      <c r="M624" s="154">
        <v>0.988153556726954</v>
      </c>
      <c r="N624" s="153">
        <v>106102</v>
      </c>
      <c r="O624" s="172">
        <v>0.9</v>
      </c>
      <c r="P624" s="154">
        <v>0.990139876175189</v>
      </c>
      <c r="Q624" s="154">
        <v>0.991276086212795</v>
      </c>
      <c r="R624" s="154">
        <v>0.981285988483685</v>
      </c>
      <c r="S624" s="173">
        <v>-0.00113621003760589</v>
      </c>
      <c r="T624" s="153">
        <v>107374</v>
      </c>
      <c r="U624" s="153">
        <v>101006</v>
      </c>
      <c r="V624" s="154">
        <v>0.940693277702237</v>
      </c>
      <c r="W624" s="154">
        <v>0.954597569364825</v>
      </c>
      <c r="X624" s="155">
        <v>0.949367088607595</v>
      </c>
      <c r="Y624" s="155">
        <v>0.950575815738964</v>
      </c>
      <c r="Z624" s="173">
        <v>0.00523048075722965</v>
      </c>
      <c r="AA624" s="151">
        <v>30030</v>
      </c>
      <c r="AB624" s="151">
        <v>28394</v>
      </c>
      <c r="AC624" s="151">
        <v>32962</v>
      </c>
      <c r="AD624" s="151">
        <v>30850</v>
      </c>
      <c r="AE624" s="155">
        <v>0.945521145521146</v>
      </c>
      <c r="AF624" s="155">
        <v>0.935926218069292</v>
      </c>
      <c r="AG624" s="173">
        <v>0.00959492745185364</v>
      </c>
    </row>
    <row r="625" spans="1:33">
      <c r="A625" s="175" t="s">
        <v>375</v>
      </c>
      <c r="B625" s="195" t="s">
        <v>1819</v>
      </c>
      <c r="C625" s="195" t="s">
        <v>619</v>
      </c>
      <c r="D625" s="150">
        <v>4</v>
      </c>
      <c r="E625" s="150">
        <v>1</v>
      </c>
      <c r="F625" s="150">
        <v>0</v>
      </c>
      <c r="G625" s="151">
        <v>0</v>
      </c>
      <c r="H625" s="151">
        <v>0</v>
      </c>
      <c r="I625" s="151">
        <v>0</v>
      </c>
      <c r="J625" s="151">
        <v>2</v>
      </c>
      <c r="K625" s="151">
        <v>1</v>
      </c>
      <c r="L625" s="151">
        <v>2</v>
      </c>
      <c r="M625" s="154">
        <v>0.5</v>
      </c>
      <c r="N625" s="153">
        <v>6</v>
      </c>
      <c r="O625" s="172">
        <v>0.9</v>
      </c>
      <c r="P625" s="154">
        <v>0.25</v>
      </c>
      <c r="Q625" s="154">
        <v>0</v>
      </c>
      <c r="R625" s="154">
        <v>0.5</v>
      </c>
      <c r="S625" s="173">
        <v>0.25</v>
      </c>
      <c r="T625" s="153">
        <v>12</v>
      </c>
      <c r="U625" s="153">
        <v>6</v>
      </c>
      <c r="V625" s="154">
        <v>0.5</v>
      </c>
      <c r="W625" s="154">
        <v>0</v>
      </c>
      <c r="X625" s="155">
        <v>0</v>
      </c>
      <c r="Y625" s="155">
        <v>1</v>
      </c>
      <c r="Z625" s="173">
        <v>0</v>
      </c>
      <c r="AA625" s="151">
        <v>6</v>
      </c>
      <c r="AB625" s="151">
        <v>2</v>
      </c>
      <c r="AC625" s="151">
        <v>1</v>
      </c>
      <c r="AD625" s="151">
        <v>1</v>
      </c>
      <c r="AE625" s="155">
        <v>0.333333333333333</v>
      </c>
      <c r="AF625" s="155">
        <v>1</v>
      </c>
      <c r="AG625" s="173">
        <v>-0.666666666666667</v>
      </c>
    </row>
    <row r="626" spans="1:33">
      <c r="A626" s="175" t="s">
        <v>375</v>
      </c>
      <c r="B626" s="195" t="s">
        <v>1820</v>
      </c>
      <c r="C626" s="195" t="s">
        <v>620</v>
      </c>
      <c r="D626" s="150">
        <v>2400</v>
      </c>
      <c r="E626" s="150">
        <v>2344</v>
      </c>
      <c r="F626" s="150">
        <v>2044</v>
      </c>
      <c r="G626" s="151">
        <v>3137</v>
      </c>
      <c r="H626" s="151">
        <v>3120</v>
      </c>
      <c r="I626" s="151">
        <v>2776</v>
      </c>
      <c r="J626" s="151">
        <v>1758</v>
      </c>
      <c r="K626" s="151">
        <v>1741</v>
      </c>
      <c r="L626" s="151">
        <v>1582</v>
      </c>
      <c r="M626" s="154">
        <v>0.980346079897458</v>
      </c>
      <c r="N626" s="153">
        <v>59657</v>
      </c>
      <c r="O626" s="172">
        <v>0.9</v>
      </c>
      <c r="P626" s="154">
        <v>0.976666666666667</v>
      </c>
      <c r="Q626" s="154">
        <v>0.994580809690787</v>
      </c>
      <c r="R626" s="154">
        <v>0.99032992036405</v>
      </c>
      <c r="S626" s="173">
        <v>-0.0179141430241206</v>
      </c>
      <c r="T626" s="153">
        <v>60853</v>
      </c>
      <c r="U626" s="153">
        <v>52732</v>
      </c>
      <c r="V626" s="154">
        <v>0.866547253216768</v>
      </c>
      <c r="W626" s="154">
        <v>0.851666666666667</v>
      </c>
      <c r="X626" s="155">
        <v>0.884921899904367</v>
      </c>
      <c r="Y626" s="155">
        <v>0.899886234357224</v>
      </c>
      <c r="Z626" s="173">
        <v>-0.0332552332377005</v>
      </c>
      <c r="AA626" s="151">
        <v>16863</v>
      </c>
      <c r="AB626" s="151">
        <v>14882</v>
      </c>
      <c r="AC626" s="151">
        <v>19808</v>
      </c>
      <c r="AD626" s="151">
        <v>17040</v>
      </c>
      <c r="AE626" s="155">
        <v>0.882523868825239</v>
      </c>
      <c r="AF626" s="155">
        <v>0.860258481421648</v>
      </c>
      <c r="AG626" s="173">
        <v>0.0222653874035909</v>
      </c>
    </row>
    <row r="627" spans="1:33">
      <c r="A627" s="175" t="s">
        <v>375</v>
      </c>
      <c r="B627" s="195" t="s">
        <v>1820</v>
      </c>
      <c r="C627" s="195" t="s">
        <v>621</v>
      </c>
      <c r="D627" s="150">
        <v>2782</v>
      </c>
      <c r="E627" s="150">
        <v>2745</v>
      </c>
      <c r="F627" s="150">
        <v>2613</v>
      </c>
      <c r="G627" s="151">
        <v>3677</v>
      </c>
      <c r="H627" s="151">
        <v>3635</v>
      </c>
      <c r="I627" s="151">
        <v>3441</v>
      </c>
      <c r="J627" s="151">
        <v>1847</v>
      </c>
      <c r="K627" s="151">
        <v>1819</v>
      </c>
      <c r="L627" s="151">
        <v>1732</v>
      </c>
      <c r="M627" s="154">
        <v>0.987069583416956</v>
      </c>
      <c r="N627" s="153">
        <v>68856</v>
      </c>
      <c r="O627" s="172">
        <v>0.9</v>
      </c>
      <c r="P627" s="154">
        <v>0.986700215672178</v>
      </c>
      <c r="Q627" s="154">
        <v>0.988577644819146</v>
      </c>
      <c r="R627" s="154">
        <v>0.984840281537629</v>
      </c>
      <c r="S627" s="173">
        <v>-0.00187742914696776</v>
      </c>
      <c r="T627" s="153">
        <v>69758</v>
      </c>
      <c r="U627" s="153">
        <v>64446</v>
      </c>
      <c r="V627" s="154">
        <v>0.923851027839101</v>
      </c>
      <c r="W627" s="154">
        <v>0.939252336448598</v>
      </c>
      <c r="X627" s="155">
        <v>0.935817242317106</v>
      </c>
      <c r="Y627" s="155">
        <v>0.937736870600975</v>
      </c>
      <c r="Z627" s="173">
        <v>0.00343509413149179</v>
      </c>
      <c r="AA627" s="151">
        <v>19449</v>
      </c>
      <c r="AB627" s="151">
        <v>18160</v>
      </c>
      <c r="AC627" s="151">
        <v>21330</v>
      </c>
      <c r="AD627" s="151">
        <v>19690</v>
      </c>
      <c r="AE627" s="155">
        <v>0.933724098925395</v>
      </c>
      <c r="AF627" s="155">
        <v>0.923112986404126</v>
      </c>
      <c r="AG627" s="173">
        <v>0.010611112521269</v>
      </c>
    </row>
    <row r="628" spans="1:33">
      <c r="A628" s="175" t="s">
        <v>375</v>
      </c>
      <c r="B628" s="195" t="s">
        <v>1820</v>
      </c>
      <c r="C628" s="195" t="s">
        <v>622</v>
      </c>
      <c r="D628" s="150">
        <v>4462</v>
      </c>
      <c r="E628" s="150">
        <v>3896</v>
      </c>
      <c r="F628" s="150">
        <v>3649</v>
      </c>
      <c r="G628" s="151">
        <v>5522</v>
      </c>
      <c r="H628" s="151">
        <v>4718</v>
      </c>
      <c r="I628" s="151">
        <v>4622</v>
      </c>
      <c r="J628" s="151">
        <v>3299</v>
      </c>
      <c r="K628" s="151">
        <v>2887</v>
      </c>
      <c r="L628" s="151">
        <v>2842</v>
      </c>
      <c r="M628" s="154">
        <v>0.91032630375236</v>
      </c>
      <c r="N628" s="153">
        <v>102693</v>
      </c>
      <c r="O628" s="172">
        <v>0.9</v>
      </c>
      <c r="P628" s="154">
        <v>0.87315105333931</v>
      </c>
      <c r="Q628" s="154">
        <v>0.854400579500181</v>
      </c>
      <c r="R628" s="154">
        <v>0.875113670809336</v>
      </c>
      <c r="S628" s="173">
        <v>0.0187504738391286</v>
      </c>
      <c r="T628" s="153">
        <v>112809</v>
      </c>
      <c r="U628" s="153">
        <v>96679</v>
      </c>
      <c r="V628" s="154">
        <v>0.857014954480582</v>
      </c>
      <c r="W628" s="154">
        <v>0.817794710891977</v>
      </c>
      <c r="X628" s="155">
        <v>0.837015574067367</v>
      </c>
      <c r="Y628" s="155">
        <v>0.861473173688997</v>
      </c>
      <c r="Z628" s="173">
        <v>-0.0192208631753903</v>
      </c>
      <c r="AA628" s="151">
        <v>30120</v>
      </c>
      <c r="AB628" s="151">
        <v>25539</v>
      </c>
      <c r="AC628" s="151">
        <v>34023</v>
      </c>
      <c r="AD628" s="151">
        <v>29587</v>
      </c>
      <c r="AE628" s="155">
        <v>0.847908366533865</v>
      </c>
      <c r="AF628" s="155">
        <v>0.869617611615672</v>
      </c>
      <c r="AG628" s="173">
        <v>-0.0217092450818072</v>
      </c>
    </row>
    <row r="629" spans="1:33">
      <c r="A629" s="175" t="s">
        <v>375</v>
      </c>
      <c r="B629" s="195" t="s">
        <v>1820</v>
      </c>
      <c r="C629" s="195" t="s">
        <v>623</v>
      </c>
      <c r="D629" s="150">
        <v>0</v>
      </c>
      <c r="E629" s="150">
        <v>0</v>
      </c>
      <c r="F629" s="150">
        <v>0</v>
      </c>
      <c r="G629" s="151">
        <v>0</v>
      </c>
      <c r="H629" s="151">
        <v>0</v>
      </c>
      <c r="I629" s="151">
        <v>0</v>
      </c>
      <c r="J629" s="151">
        <v>0</v>
      </c>
      <c r="K629" s="151">
        <v>0</v>
      </c>
      <c r="L629" s="151">
        <v>0</v>
      </c>
      <c r="M629" s="154">
        <v>0</v>
      </c>
      <c r="N629" s="153">
        <v>0</v>
      </c>
      <c r="O629" s="172">
        <v>0.9</v>
      </c>
      <c r="P629" s="154">
        <v>0</v>
      </c>
      <c r="Q629" s="154">
        <v>0</v>
      </c>
      <c r="R629" s="154">
        <v>0</v>
      </c>
      <c r="S629" s="173">
        <v>0</v>
      </c>
      <c r="T629" s="153">
        <v>0</v>
      </c>
      <c r="U629" s="153">
        <v>0</v>
      </c>
      <c r="V629" s="154">
        <v>0</v>
      </c>
      <c r="W629" s="154">
        <v>0</v>
      </c>
      <c r="X629" s="155">
        <v>0</v>
      </c>
      <c r="Y629" s="155">
        <v>0</v>
      </c>
      <c r="Z629" s="173">
        <v>0</v>
      </c>
      <c r="AA629" s="151">
        <v>0</v>
      </c>
      <c r="AB629" s="151">
        <v>0</v>
      </c>
      <c r="AC629" s="151">
        <v>0</v>
      </c>
      <c r="AD629" s="151">
        <v>0</v>
      </c>
      <c r="AE629" s="155">
        <v>0</v>
      </c>
      <c r="AF629" s="155">
        <v>0</v>
      </c>
      <c r="AG629" s="173">
        <v>0</v>
      </c>
    </row>
    <row r="630" spans="1:33">
      <c r="A630" s="175" t="s">
        <v>375</v>
      </c>
      <c r="B630" s="195" t="s">
        <v>1820</v>
      </c>
      <c r="C630" s="195" t="s">
        <v>624</v>
      </c>
      <c r="D630" s="150">
        <v>4179</v>
      </c>
      <c r="E630" s="150">
        <v>4072</v>
      </c>
      <c r="F630" s="150">
        <v>3404</v>
      </c>
      <c r="G630" s="151">
        <v>5399</v>
      </c>
      <c r="H630" s="151">
        <v>5282</v>
      </c>
      <c r="I630" s="151">
        <v>4249</v>
      </c>
      <c r="J630" s="151">
        <v>2969</v>
      </c>
      <c r="K630" s="151">
        <v>2883</v>
      </c>
      <c r="L630" s="151">
        <v>2471</v>
      </c>
      <c r="M630" s="154">
        <v>0.895434987164613</v>
      </c>
      <c r="N630" s="153">
        <v>98017</v>
      </c>
      <c r="O630" s="172">
        <v>0.9</v>
      </c>
      <c r="P630" s="154">
        <v>0.97439578846614</v>
      </c>
      <c r="Q630" s="154">
        <v>0.97832932024449</v>
      </c>
      <c r="R630" s="154">
        <v>0.971034018187942</v>
      </c>
      <c r="S630" s="173">
        <v>-0.00393353177834943</v>
      </c>
      <c r="T630" s="153">
        <v>109463</v>
      </c>
      <c r="U630" s="153">
        <v>88060</v>
      </c>
      <c r="V630" s="154">
        <v>0.80447274421494</v>
      </c>
      <c r="W630" s="154">
        <v>0.81454893515195</v>
      </c>
      <c r="X630" s="155">
        <v>0.786997592146694</v>
      </c>
      <c r="Y630" s="155">
        <v>0.832266756483665</v>
      </c>
      <c r="Z630" s="173">
        <v>0.0275513430052564</v>
      </c>
      <c r="AA630" s="151">
        <v>29130</v>
      </c>
      <c r="AB630" s="151">
        <v>23723</v>
      </c>
      <c r="AC630" s="151">
        <v>32919</v>
      </c>
      <c r="AD630" s="151">
        <v>27002</v>
      </c>
      <c r="AE630" s="155">
        <v>0.814383796773086</v>
      </c>
      <c r="AF630" s="155">
        <v>0.820255779337161</v>
      </c>
      <c r="AG630" s="173">
        <v>-0.00587198256407473</v>
      </c>
    </row>
    <row r="631" spans="1:33">
      <c r="A631" s="175" t="s">
        <v>375</v>
      </c>
      <c r="B631" s="195" t="s">
        <v>1820</v>
      </c>
      <c r="C631" s="195" t="s">
        <v>625</v>
      </c>
      <c r="D631" s="150">
        <v>3170</v>
      </c>
      <c r="E631" s="150">
        <v>3038</v>
      </c>
      <c r="F631" s="150">
        <v>2906</v>
      </c>
      <c r="G631" s="151">
        <v>4137</v>
      </c>
      <c r="H631" s="151">
        <v>4020</v>
      </c>
      <c r="I631" s="151">
        <v>3777</v>
      </c>
      <c r="J631" s="151">
        <v>2037</v>
      </c>
      <c r="K631" s="151">
        <v>1739</v>
      </c>
      <c r="L631" s="151">
        <v>1894</v>
      </c>
      <c r="M631" s="154">
        <v>0.963866792503708</v>
      </c>
      <c r="N631" s="153">
        <v>71490</v>
      </c>
      <c r="O631" s="172">
        <v>0.9</v>
      </c>
      <c r="P631" s="154">
        <v>0.958359621451104</v>
      </c>
      <c r="Q631" s="154">
        <v>0.971718636693256</v>
      </c>
      <c r="R631" s="154">
        <v>0.853706431026019</v>
      </c>
      <c r="S631" s="173">
        <v>-0.0133590152421519</v>
      </c>
      <c r="T631" s="153">
        <v>74170</v>
      </c>
      <c r="U631" s="153">
        <v>67545</v>
      </c>
      <c r="V631" s="154">
        <v>0.910678171767561</v>
      </c>
      <c r="W631" s="154">
        <v>0.916719242902208</v>
      </c>
      <c r="X631" s="155">
        <v>0.912980420594634</v>
      </c>
      <c r="Y631" s="155">
        <v>0.929798723613157</v>
      </c>
      <c r="Z631" s="173">
        <v>0.00373882230757439</v>
      </c>
      <c r="AA631" s="151">
        <v>21751</v>
      </c>
      <c r="AB631" s="151">
        <v>19806</v>
      </c>
      <c r="AC631" s="151">
        <v>22564</v>
      </c>
      <c r="AD631" s="151">
        <v>20634</v>
      </c>
      <c r="AE631" s="155">
        <v>0.910578823962117</v>
      </c>
      <c r="AF631" s="155">
        <v>0.91446552029782</v>
      </c>
      <c r="AG631" s="173">
        <v>-0.00388669633570293</v>
      </c>
    </row>
    <row r="632" spans="1:33">
      <c r="A632" s="175" t="s">
        <v>375</v>
      </c>
      <c r="B632" s="195" t="s">
        <v>1820</v>
      </c>
      <c r="C632" s="195" t="s">
        <v>626</v>
      </c>
      <c r="D632" s="150">
        <v>3746</v>
      </c>
      <c r="E632" s="150">
        <v>3693</v>
      </c>
      <c r="F632" s="150">
        <v>3506</v>
      </c>
      <c r="G632" s="151">
        <v>4881</v>
      </c>
      <c r="H632" s="151">
        <v>4803</v>
      </c>
      <c r="I632" s="151">
        <v>4545</v>
      </c>
      <c r="J632" s="151">
        <v>2549</v>
      </c>
      <c r="K632" s="151">
        <v>2501</v>
      </c>
      <c r="L632" s="151">
        <v>2401</v>
      </c>
      <c r="M632" s="154">
        <v>0.985090467491913</v>
      </c>
      <c r="N632" s="153">
        <v>96530</v>
      </c>
      <c r="O632" s="172">
        <v>0.9</v>
      </c>
      <c r="P632" s="154">
        <v>0.985851575013348</v>
      </c>
      <c r="Q632" s="154">
        <v>0.984019668100799</v>
      </c>
      <c r="R632" s="154">
        <v>0.981169085916045</v>
      </c>
      <c r="S632" s="173">
        <v>0.00183190691254853</v>
      </c>
      <c r="T632" s="153">
        <v>97991</v>
      </c>
      <c r="U632" s="153">
        <v>91401</v>
      </c>
      <c r="V632" s="154">
        <v>0.932748925921768</v>
      </c>
      <c r="W632" s="154">
        <v>0.9359316604378</v>
      </c>
      <c r="X632" s="155">
        <v>0.931161647203442</v>
      </c>
      <c r="Y632" s="155">
        <v>0.941938014907807</v>
      </c>
      <c r="Z632" s="173">
        <v>0.00477001323435833</v>
      </c>
      <c r="AA632" s="151">
        <v>26401</v>
      </c>
      <c r="AB632" s="151">
        <v>24690</v>
      </c>
      <c r="AC632" s="151">
        <v>29544</v>
      </c>
      <c r="AD632" s="151">
        <v>27856</v>
      </c>
      <c r="AE632" s="155">
        <v>0.935191848793606</v>
      </c>
      <c r="AF632" s="155">
        <v>0.94286487950176</v>
      </c>
      <c r="AG632" s="173">
        <v>-0.00767303070815384</v>
      </c>
    </row>
    <row r="633" spans="1:33">
      <c r="A633" s="175" t="s">
        <v>375</v>
      </c>
      <c r="B633" s="195" t="s">
        <v>1820</v>
      </c>
      <c r="C633" s="195" t="s">
        <v>627</v>
      </c>
      <c r="D633" s="150">
        <v>5631</v>
      </c>
      <c r="E633" s="150">
        <v>5323</v>
      </c>
      <c r="F633" s="150">
        <v>5017</v>
      </c>
      <c r="G633" s="151">
        <v>7280</v>
      </c>
      <c r="H633" s="151">
        <v>6624</v>
      </c>
      <c r="I633" s="151">
        <v>6253</v>
      </c>
      <c r="J633" s="151">
        <v>3622</v>
      </c>
      <c r="K633" s="151">
        <v>3328</v>
      </c>
      <c r="L633" s="151">
        <v>3253</v>
      </c>
      <c r="M633" s="154">
        <v>0.958813676224259</v>
      </c>
      <c r="N633" s="153">
        <v>126503</v>
      </c>
      <c r="O633" s="172">
        <v>0.9</v>
      </c>
      <c r="P633" s="154">
        <v>0.945302788137098</v>
      </c>
      <c r="Q633" s="154">
        <v>0.90989010989011</v>
      </c>
      <c r="R633" s="154">
        <v>0.91882937603534</v>
      </c>
      <c r="S633" s="173">
        <v>0.0354126782469883</v>
      </c>
      <c r="T633" s="153">
        <v>131937</v>
      </c>
      <c r="U633" s="153">
        <v>120949</v>
      </c>
      <c r="V633" s="154">
        <v>0.916717827447949</v>
      </c>
      <c r="W633" s="154">
        <v>0.890960752974605</v>
      </c>
      <c r="X633" s="155">
        <v>0.858928571428571</v>
      </c>
      <c r="Y633" s="155">
        <v>0.89812258420762</v>
      </c>
      <c r="Z633" s="173">
        <v>0.0320321815460335</v>
      </c>
      <c r="AA633" s="151">
        <v>38143</v>
      </c>
      <c r="AB633" s="151">
        <v>34081</v>
      </c>
      <c r="AC633" s="151">
        <v>39614</v>
      </c>
      <c r="AD633" s="151">
        <v>36701</v>
      </c>
      <c r="AE633" s="155">
        <v>0.893506016831398</v>
      </c>
      <c r="AF633" s="155">
        <v>0.926465391023376</v>
      </c>
      <c r="AG633" s="173">
        <v>-0.0329593741919779</v>
      </c>
    </row>
    <row r="634" spans="1:33">
      <c r="A634" s="175" t="s">
        <v>375</v>
      </c>
      <c r="B634" s="195" t="s">
        <v>1820</v>
      </c>
      <c r="C634" s="195" t="s">
        <v>628</v>
      </c>
      <c r="D634" s="150">
        <v>1479</v>
      </c>
      <c r="E634" s="150">
        <v>1455</v>
      </c>
      <c r="F634" s="150">
        <v>1355</v>
      </c>
      <c r="G634" s="151">
        <v>1737</v>
      </c>
      <c r="H634" s="151">
        <v>1714</v>
      </c>
      <c r="I634" s="151">
        <v>1580</v>
      </c>
      <c r="J634" s="151">
        <v>828</v>
      </c>
      <c r="K634" s="151">
        <v>808</v>
      </c>
      <c r="L634" s="151">
        <v>774</v>
      </c>
      <c r="M634" s="154">
        <v>0.982737052789592</v>
      </c>
      <c r="N634" s="153">
        <v>35352</v>
      </c>
      <c r="O634" s="172">
        <v>0.9</v>
      </c>
      <c r="P634" s="154">
        <v>0.983772819472617</v>
      </c>
      <c r="Q634" s="154">
        <v>0.986758779504894</v>
      </c>
      <c r="R634" s="154">
        <v>0.975845410628019</v>
      </c>
      <c r="S634" s="173">
        <v>-0.00298596003227691</v>
      </c>
      <c r="T634" s="153">
        <v>35973</v>
      </c>
      <c r="U634" s="153">
        <v>32120</v>
      </c>
      <c r="V634" s="154">
        <v>0.892891891140578</v>
      </c>
      <c r="W634" s="154">
        <v>0.916159567275186</v>
      </c>
      <c r="X634" s="155">
        <v>0.909614277489925</v>
      </c>
      <c r="Y634" s="155">
        <v>0.934782608695652</v>
      </c>
      <c r="Z634" s="173">
        <v>0.0065452897852607</v>
      </c>
      <c r="AA634" s="151">
        <v>10269</v>
      </c>
      <c r="AB634" s="151">
        <v>9111</v>
      </c>
      <c r="AC634" s="151">
        <v>10454</v>
      </c>
      <c r="AD634" s="151">
        <v>9207</v>
      </c>
      <c r="AE634" s="155">
        <v>0.887233420975752</v>
      </c>
      <c r="AF634" s="155">
        <v>0.880715515592118</v>
      </c>
      <c r="AG634" s="173">
        <v>0.0065179053836345</v>
      </c>
    </row>
    <row r="635" spans="1:33">
      <c r="A635" s="175" t="s">
        <v>375</v>
      </c>
      <c r="B635" s="195" t="s">
        <v>1820</v>
      </c>
      <c r="C635" s="195" t="s">
        <v>629</v>
      </c>
      <c r="D635" s="150">
        <v>2267</v>
      </c>
      <c r="E635" s="150">
        <v>2167</v>
      </c>
      <c r="F635" s="150">
        <v>2034</v>
      </c>
      <c r="G635" s="151">
        <v>2798</v>
      </c>
      <c r="H635" s="151">
        <v>2703</v>
      </c>
      <c r="I635" s="151">
        <v>2340</v>
      </c>
      <c r="J635" s="151">
        <v>1281</v>
      </c>
      <c r="K635" s="151">
        <v>1213</v>
      </c>
      <c r="L635" s="151">
        <v>1129</v>
      </c>
      <c r="M635" s="154">
        <v>0.957507458999259</v>
      </c>
      <c r="N635" s="153">
        <v>50385</v>
      </c>
      <c r="O635" s="172">
        <v>0.9</v>
      </c>
      <c r="P635" s="154">
        <v>0.955888839876489</v>
      </c>
      <c r="Q635" s="154">
        <v>0.966047176554682</v>
      </c>
      <c r="R635" s="154">
        <v>0.946916471506635</v>
      </c>
      <c r="S635" s="173">
        <v>-0.0101583366781931</v>
      </c>
      <c r="T635" s="153">
        <v>52621</v>
      </c>
      <c r="U635" s="153">
        <v>47260</v>
      </c>
      <c r="V635" s="154">
        <v>0.898120522224967</v>
      </c>
      <c r="W635" s="154">
        <v>0.897220996912219</v>
      </c>
      <c r="X635" s="155">
        <v>0.836311651179414</v>
      </c>
      <c r="Y635" s="155">
        <v>0.881342701014832</v>
      </c>
      <c r="Z635" s="173">
        <v>0.0609093457328049</v>
      </c>
      <c r="AA635" s="151">
        <v>14682</v>
      </c>
      <c r="AB635" s="151">
        <v>12983</v>
      </c>
      <c r="AC635" s="151">
        <v>16341</v>
      </c>
      <c r="AD635" s="151">
        <v>14634</v>
      </c>
      <c r="AE635" s="155">
        <v>0.884280070835036</v>
      </c>
      <c r="AF635" s="155">
        <v>0.895538828713053</v>
      </c>
      <c r="AG635" s="173">
        <v>-0.0112587578780169</v>
      </c>
    </row>
    <row r="636" spans="1:33">
      <c r="A636" s="175" t="s">
        <v>375</v>
      </c>
      <c r="B636" s="195" t="s">
        <v>1820</v>
      </c>
      <c r="C636" s="195" t="s">
        <v>630</v>
      </c>
      <c r="D636" s="150">
        <v>2965</v>
      </c>
      <c r="E636" s="150">
        <v>2846</v>
      </c>
      <c r="F636" s="150">
        <v>2584</v>
      </c>
      <c r="G636" s="151">
        <v>3741</v>
      </c>
      <c r="H636" s="151">
        <v>3530</v>
      </c>
      <c r="I636" s="151">
        <v>3313</v>
      </c>
      <c r="J636" s="151">
        <v>2109</v>
      </c>
      <c r="K636" s="151">
        <v>2020</v>
      </c>
      <c r="L636" s="151">
        <v>1914</v>
      </c>
      <c r="M636" s="154">
        <v>0.949614490431219</v>
      </c>
      <c r="N636" s="153">
        <v>72297</v>
      </c>
      <c r="O636" s="172">
        <v>0.9</v>
      </c>
      <c r="P636" s="154">
        <v>0.959865092748735</v>
      </c>
      <c r="Q636" s="154">
        <v>0.943597968457632</v>
      </c>
      <c r="R636" s="154">
        <v>0.957799905168326</v>
      </c>
      <c r="S636" s="173">
        <v>0.0162671242911036</v>
      </c>
      <c r="T636" s="153">
        <v>76133</v>
      </c>
      <c r="U636" s="153">
        <v>67819</v>
      </c>
      <c r="V636" s="154">
        <v>0.89079636951125</v>
      </c>
      <c r="W636" s="154">
        <v>0.87150084317032</v>
      </c>
      <c r="X636" s="155">
        <v>0.885592087677092</v>
      </c>
      <c r="Y636" s="155">
        <v>0.907539118065434</v>
      </c>
      <c r="Z636" s="173">
        <v>-0.0140912445067712</v>
      </c>
      <c r="AA636" s="151">
        <v>20583</v>
      </c>
      <c r="AB636" s="151">
        <v>18004</v>
      </c>
      <c r="AC636" s="151">
        <v>23573</v>
      </c>
      <c r="AD636" s="151">
        <v>21088</v>
      </c>
      <c r="AE636" s="155">
        <v>0.874702424330758</v>
      </c>
      <c r="AF636" s="155">
        <v>0.894582785390065</v>
      </c>
      <c r="AG636" s="173">
        <v>-0.0198803610593065</v>
      </c>
    </row>
    <row r="637" spans="1:33">
      <c r="A637" s="175" t="s">
        <v>375</v>
      </c>
      <c r="B637" s="195" t="s">
        <v>1820</v>
      </c>
      <c r="C637" s="195" t="s">
        <v>631</v>
      </c>
      <c r="D637" s="150">
        <v>2567</v>
      </c>
      <c r="E637" s="150">
        <v>2529</v>
      </c>
      <c r="F637" s="150">
        <v>2240</v>
      </c>
      <c r="G637" s="151">
        <v>3294</v>
      </c>
      <c r="H637" s="151">
        <v>3265</v>
      </c>
      <c r="I637" s="151">
        <v>2903</v>
      </c>
      <c r="J637" s="151">
        <v>1799</v>
      </c>
      <c r="K637" s="151">
        <v>1781</v>
      </c>
      <c r="L637" s="151">
        <v>1604</v>
      </c>
      <c r="M637" s="154">
        <v>0.986130354037084</v>
      </c>
      <c r="N637" s="153">
        <v>66905</v>
      </c>
      <c r="O637" s="172">
        <v>0.9</v>
      </c>
      <c r="P637" s="154">
        <v>0.985196727697702</v>
      </c>
      <c r="Q637" s="154">
        <v>0.991196114146934</v>
      </c>
      <c r="R637" s="154">
        <v>0.989994441356309</v>
      </c>
      <c r="S637" s="173">
        <v>-0.00599938644923226</v>
      </c>
      <c r="T637" s="153">
        <v>67846</v>
      </c>
      <c r="U637" s="153">
        <v>59970</v>
      </c>
      <c r="V637" s="154">
        <v>0.883913568965009</v>
      </c>
      <c r="W637" s="154">
        <v>0.872613946240748</v>
      </c>
      <c r="X637" s="155">
        <v>0.881299332119004</v>
      </c>
      <c r="Y637" s="155">
        <v>0.891606448026682</v>
      </c>
      <c r="Z637" s="173">
        <v>-0.00868538587825629</v>
      </c>
      <c r="AA637" s="151">
        <v>17814</v>
      </c>
      <c r="AB637" s="151">
        <v>15669</v>
      </c>
      <c r="AC637" s="151">
        <v>21617</v>
      </c>
      <c r="AD637" s="151">
        <v>18914</v>
      </c>
      <c r="AE637" s="155">
        <v>0.879589087234759</v>
      </c>
      <c r="AF637" s="155">
        <v>0.874959522597955</v>
      </c>
      <c r="AG637" s="173">
        <v>0.00462956463680386</v>
      </c>
    </row>
    <row r="638" spans="1:33">
      <c r="A638" s="175" t="s">
        <v>375</v>
      </c>
      <c r="B638" s="195" t="s">
        <v>1820</v>
      </c>
      <c r="C638" s="195" t="s">
        <v>632</v>
      </c>
      <c r="D638" s="150">
        <v>1668</v>
      </c>
      <c r="E638" s="150">
        <v>1603</v>
      </c>
      <c r="F638" s="150">
        <v>1432</v>
      </c>
      <c r="G638" s="151">
        <v>2316</v>
      </c>
      <c r="H638" s="151">
        <v>2220</v>
      </c>
      <c r="I638" s="151">
        <v>2103</v>
      </c>
      <c r="J638" s="151">
        <v>1244</v>
      </c>
      <c r="K638" s="151">
        <v>1179</v>
      </c>
      <c r="L638" s="151">
        <v>1132</v>
      </c>
      <c r="M638" s="154">
        <v>0.908707735062529</v>
      </c>
      <c r="N638" s="153">
        <v>39238</v>
      </c>
      <c r="O638" s="172">
        <v>0.9</v>
      </c>
      <c r="P638" s="154">
        <v>0.961031175059952</v>
      </c>
      <c r="Q638" s="154">
        <v>0.958549222797927</v>
      </c>
      <c r="R638" s="154">
        <v>0.947749196141479</v>
      </c>
      <c r="S638" s="173">
        <v>0.00248195226202463</v>
      </c>
      <c r="T638" s="153">
        <v>43180</v>
      </c>
      <c r="U638" s="153">
        <v>37060</v>
      </c>
      <c r="V638" s="154">
        <v>0.858267716535433</v>
      </c>
      <c r="W638" s="154">
        <v>0.858513189448441</v>
      </c>
      <c r="X638" s="155">
        <v>0.908031088082902</v>
      </c>
      <c r="Y638" s="155">
        <v>0.909967845659164</v>
      </c>
      <c r="Z638" s="173">
        <v>-0.0495178986344603</v>
      </c>
      <c r="AA638" s="151">
        <v>11975</v>
      </c>
      <c r="AB638" s="151">
        <v>10440</v>
      </c>
      <c r="AC638" s="151">
        <v>13498</v>
      </c>
      <c r="AD638" s="151">
        <v>11445</v>
      </c>
      <c r="AE638" s="155">
        <v>0.871816283924843</v>
      </c>
      <c r="AF638" s="155">
        <v>0.847903393095273</v>
      </c>
      <c r="AG638" s="173">
        <v>0.02391289082957</v>
      </c>
    </row>
    <row r="639" spans="1:33">
      <c r="A639" s="175" t="s">
        <v>375</v>
      </c>
      <c r="B639" s="195" t="s">
        <v>1820</v>
      </c>
      <c r="C639" s="195" t="s">
        <v>633</v>
      </c>
      <c r="D639" s="150">
        <v>3232</v>
      </c>
      <c r="E639" s="150">
        <v>3197</v>
      </c>
      <c r="F639" s="150">
        <v>3010</v>
      </c>
      <c r="G639" s="151">
        <v>4294</v>
      </c>
      <c r="H639" s="151">
        <v>4271</v>
      </c>
      <c r="I639" s="151">
        <v>3981</v>
      </c>
      <c r="J639" s="151">
        <v>2495</v>
      </c>
      <c r="K639" s="151">
        <v>2480</v>
      </c>
      <c r="L639" s="151">
        <v>2335</v>
      </c>
      <c r="M639" s="154">
        <v>0.980911616372373</v>
      </c>
      <c r="N639" s="153">
        <v>82272</v>
      </c>
      <c r="O639" s="172">
        <v>0.9</v>
      </c>
      <c r="P639" s="154">
        <v>0.989170792079208</v>
      </c>
      <c r="Q639" s="154">
        <v>0.994643688868188</v>
      </c>
      <c r="R639" s="154">
        <v>0.993987975951904</v>
      </c>
      <c r="S639" s="173">
        <v>-0.00547289678898033</v>
      </c>
      <c r="T639" s="153">
        <v>83873</v>
      </c>
      <c r="U639" s="153">
        <v>76636</v>
      </c>
      <c r="V639" s="154">
        <v>0.913714783064872</v>
      </c>
      <c r="W639" s="154">
        <v>0.931311881188119</v>
      </c>
      <c r="X639" s="155">
        <v>0.927107591988822</v>
      </c>
      <c r="Y639" s="155">
        <v>0.935871743486974</v>
      </c>
      <c r="Z639" s="173">
        <v>0.00420428919929716</v>
      </c>
      <c r="AA639" s="151">
        <v>23312</v>
      </c>
      <c r="AB639" s="151">
        <v>21323</v>
      </c>
      <c r="AC639" s="151">
        <v>26773</v>
      </c>
      <c r="AD639" s="151">
        <v>24217</v>
      </c>
      <c r="AE639" s="155">
        <v>0.914679135209334</v>
      </c>
      <c r="AF639" s="155">
        <v>0.904530683897957</v>
      </c>
      <c r="AG639" s="173">
        <v>0.0101484513113773</v>
      </c>
    </row>
    <row r="640" spans="1:33">
      <c r="A640" s="175" t="s">
        <v>375</v>
      </c>
      <c r="B640" s="195" t="s">
        <v>1820</v>
      </c>
      <c r="C640" s="195" t="s">
        <v>634</v>
      </c>
      <c r="D640" s="150">
        <v>3670</v>
      </c>
      <c r="E640" s="150">
        <v>3481</v>
      </c>
      <c r="F640" s="150">
        <v>3204</v>
      </c>
      <c r="G640" s="151">
        <v>5084</v>
      </c>
      <c r="H640" s="151">
        <v>4806</v>
      </c>
      <c r="I640" s="151">
        <v>4488</v>
      </c>
      <c r="J640" s="151">
        <v>2562</v>
      </c>
      <c r="K640" s="151">
        <v>2395</v>
      </c>
      <c r="L640" s="151">
        <v>2291</v>
      </c>
      <c r="M640" s="154">
        <v>0.921357454285156</v>
      </c>
      <c r="N640" s="153">
        <v>84951</v>
      </c>
      <c r="O640" s="172">
        <v>0.9</v>
      </c>
      <c r="P640" s="154">
        <v>0.94850136239782</v>
      </c>
      <c r="Q640" s="154">
        <v>0.945318646734854</v>
      </c>
      <c r="R640" s="154">
        <v>0.934816549570648</v>
      </c>
      <c r="S640" s="173">
        <v>0.00318271566296568</v>
      </c>
      <c r="T640" s="153">
        <v>92202</v>
      </c>
      <c r="U640" s="153">
        <v>80252</v>
      </c>
      <c r="V640" s="154">
        <v>0.870393266957333</v>
      </c>
      <c r="W640" s="154">
        <v>0.873024523160763</v>
      </c>
      <c r="X640" s="155">
        <v>0.882769472856019</v>
      </c>
      <c r="Y640" s="155">
        <v>0.894223263075722</v>
      </c>
      <c r="Z640" s="173">
        <v>-0.00974494969525597</v>
      </c>
      <c r="AA640" s="151">
        <v>26268</v>
      </c>
      <c r="AB640" s="151">
        <v>23088</v>
      </c>
      <c r="AC640" s="151">
        <v>28180</v>
      </c>
      <c r="AD640" s="151">
        <v>24722</v>
      </c>
      <c r="AE640" s="155">
        <v>0.878940155322065</v>
      </c>
      <c r="AF640" s="155">
        <v>0.877288857345635</v>
      </c>
      <c r="AG640" s="173">
        <v>0.0016512979764296</v>
      </c>
    </row>
    <row r="641" spans="1:33">
      <c r="A641" s="175" t="s">
        <v>375</v>
      </c>
      <c r="B641" s="195" t="s">
        <v>1821</v>
      </c>
      <c r="C641" s="195" t="s">
        <v>635</v>
      </c>
      <c r="D641" s="150">
        <v>4676</v>
      </c>
      <c r="E641" s="150">
        <v>4535</v>
      </c>
      <c r="F641" s="150">
        <v>4337</v>
      </c>
      <c r="G641" s="151">
        <v>6437</v>
      </c>
      <c r="H641" s="151">
        <v>6283</v>
      </c>
      <c r="I641" s="151">
        <v>5983</v>
      </c>
      <c r="J641" s="151">
        <v>2188</v>
      </c>
      <c r="K641" s="151">
        <v>2131</v>
      </c>
      <c r="L641" s="151">
        <v>2089</v>
      </c>
      <c r="M641" s="154">
        <v>0.96984950129857</v>
      </c>
      <c r="N641" s="153">
        <v>114643</v>
      </c>
      <c r="O641" s="172">
        <v>0.9</v>
      </c>
      <c r="P641" s="154">
        <v>0.969846022241232</v>
      </c>
      <c r="Q641" s="154">
        <v>0.976075811713531</v>
      </c>
      <c r="R641" s="154">
        <v>0.973948811700183</v>
      </c>
      <c r="S641" s="173">
        <v>-0.00622978947229935</v>
      </c>
      <c r="T641" s="153">
        <v>118207</v>
      </c>
      <c r="U641" s="153">
        <v>109324</v>
      </c>
      <c r="V641" s="154">
        <v>0.924852166115374</v>
      </c>
      <c r="W641" s="154">
        <v>0.927502138579983</v>
      </c>
      <c r="X641" s="155">
        <v>0.929470250116514</v>
      </c>
      <c r="Y641" s="155">
        <v>0.954753199268739</v>
      </c>
      <c r="Z641" s="173">
        <v>-0.00196811153653098</v>
      </c>
      <c r="AA641" s="151">
        <v>32228</v>
      </c>
      <c r="AB641" s="151">
        <v>30120</v>
      </c>
      <c r="AC641" s="151">
        <v>35820</v>
      </c>
      <c r="AD641" s="151">
        <v>32952</v>
      </c>
      <c r="AE641" s="155">
        <v>0.934591038848206</v>
      </c>
      <c r="AF641" s="155">
        <v>0.919932998324958</v>
      </c>
      <c r="AG641" s="173">
        <v>0.0146580405232484</v>
      </c>
    </row>
    <row r="642" spans="1:33">
      <c r="A642" s="175" t="s">
        <v>375</v>
      </c>
      <c r="B642" s="195" t="s">
        <v>1821</v>
      </c>
      <c r="C642" s="195" t="s">
        <v>636</v>
      </c>
      <c r="D642" s="150">
        <v>3799</v>
      </c>
      <c r="E642" s="150">
        <v>3764</v>
      </c>
      <c r="F642" s="150">
        <v>3610</v>
      </c>
      <c r="G642" s="151">
        <v>5493</v>
      </c>
      <c r="H642" s="151">
        <v>5448</v>
      </c>
      <c r="I642" s="151">
        <v>5263</v>
      </c>
      <c r="J642" s="151">
        <v>1882</v>
      </c>
      <c r="K642" s="151">
        <v>1871</v>
      </c>
      <c r="L642" s="151">
        <v>1809</v>
      </c>
      <c r="M642" s="154">
        <v>0.989932185706834</v>
      </c>
      <c r="N642" s="153">
        <v>94885</v>
      </c>
      <c r="O642" s="172">
        <v>0.9</v>
      </c>
      <c r="P642" s="154">
        <v>0.99078704922348</v>
      </c>
      <c r="Q642" s="154">
        <v>0.991807755324959</v>
      </c>
      <c r="R642" s="154">
        <v>0.994155154091392</v>
      </c>
      <c r="S642" s="173">
        <v>-0.0010207061014792</v>
      </c>
      <c r="T642" s="153">
        <v>95850</v>
      </c>
      <c r="U642" s="153">
        <v>91586</v>
      </c>
      <c r="V642" s="154">
        <v>0.955513823682838</v>
      </c>
      <c r="W642" s="154">
        <v>0.950250065806791</v>
      </c>
      <c r="X642" s="155">
        <v>0.958128527216457</v>
      </c>
      <c r="Y642" s="155">
        <v>0.961211477151966</v>
      </c>
      <c r="Z642" s="173">
        <v>-0.00787846140966608</v>
      </c>
      <c r="AA642" s="151">
        <v>26827</v>
      </c>
      <c r="AB642" s="151">
        <v>25741</v>
      </c>
      <c r="AC642" s="151">
        <v>30016</v>
      </c>
      <c r="AD642" s="151">
        <v>28644</v>
      </c>
      <c r="AE642" s="155">
        <v>0.959518395646177</v>
      </c>
      <c r="AF642" s="155">
        <v>0.954291044776119</v>
      </c>
      <c r="AG642" s="173">
        <v>0.00522735087005799</v>
      </c>
    </row>
    <row r="643" spans="1:33">
      <c r="A643" s="175" t="s">
        <v>375</v>
      </c>
      <c r="B643" s="195" t="s">
        <v>1821</v>
      </c>
      <c r="C643" s="195" t="s">
        <v>637</v>
      </c>
      <c r="D643" s="150">
        <v>2654</v>
      </c>
      <c r="E643" s="150">
        <v>2638</v>
      </c>
      <c r="F643" s="150">
        <v>2340</v>
      </c>
      <c r="G643" s="151">
        <v>3831</v>
      </c>
      <c r="H643" s="151">
        <v>3799</v>
      </c>
      <c r="I643" s="151">
        <v>3285</v>
      </c>
      <c r="J643" s="151">
        <v>1233</v>
      </c>
      <c r="K643" s="151">
        <v>1228</v>
      </c>
      <c r="L643" s="151">
        <v>991</v>
      </c>
      <c r="M643" s="154">
        <v>0.985993238114952</v>
      </c>
      <c r="N643" s="153">
        <v>71450</v>
      </c>
      <c r="O643" s="172">
        <v>0.9</v>
      </c>
      <c r="P643" s="154">
        <v>0.9939713639789</v>
      </c>
      <c r="Q643" s="154">
        <v>0.991647089532759</v>
      </c>
      <c r="R643" s="154">
        <v>0.995944849959449</v>
      </c>
      <c r="S643" s="173">
        <v>0.0023242744461407</v>
      </c>
      <c r="T643" s="153">
        <v>72465</v>
      </c>
      <c r="U643" s="153">
        <v>62841</v>
      </c>
      <c r="V643" s="154">
        <v>0.867191057752018</v>
      </c>
      <c r="W643" s="154">
        <v>0.881688018085908</v>
      </c>
      <c r="X643" s="155">
        <v>0.857478465152702</v>
      </c>
      <c r="Y643" s="155">
        <v>0.803730738037307</v>
      </c>
      <c r="Z643" s="173">
        <v>0.0242095529332064</v>
      </c>
      <c r="AA643" s="151">
        <v>19035</v>
      </c>
      <c r="AB643" s="151">
        <v>16572</v>
      </c>
      <c r="AC643" s="151">
        <v>22410</v>
      </c>
      <c r="AD643" s="151">
        <v>19726</v>
      </c>
      <c r="AE643" s="155">
        <v>0.870606776989756</v>
      </c>
      <c r="AF643" s="155">
        <v>0.880232039268184</v>
      </c>
      <c r="AG643" s="173">
        <v>-0.00962526227842808</v>
      </c>
    </row>
    <row r="644" spans="1:33">
      <c r="A644" s="175" t="s">
        <v>375</v>
      </c>
      <c r="B644" s="195" t="s">
        <v>1821</v>
      </c>
      <c r="C644" s="195" t="s">
        <v>638</v>
      </c>
      <c r="D644" s="150">
        <v>2341</v>
      </c>
      <c r="E644" s="150">
        <v>2284</v>
      </c>
      <c r="F644" s="150">
        <v>2187</v>
      </c>
      <c r="G644" s="151">
        <v>3295</v>
      </c>
      <c r="H644" s="151">
        <v>3250</v>
      </c>
      <c r="I644" s="151">
        <v>3091</v>
      </c>
      <c r="J644" s="151">
        <v>1041</v>
      </c>
      <c r="K644" s="151">
        <v>1022</v>
      </c>
      <c r="L644" s="151">
        <v>973</v>
      </c>
      <c r="M644" s="154">
        <v>0.982657543641916</v>
      </c>
      <c r="N644" s="153">
        <v>60175</v>
      </c>
      <c r="O644" s="172">
        <v>0.9</v>
      </c>
      <c r="P644" s="154">
        <v>0.975651431012388</v>
      </c>
      <c r="Q644" s="154">
        <v>0.986342943854325</v>
      </c>
      <c r="R644" s="154">
        <v>0.981748318924111</v>
      </c>
      <c r="S644" s="173">
        <v>-0.0106915128419369</v>
      </c>
      <c r="T644" s="153">
        <v>61237</v>
      </c>
      <c r="U644" s="153">
        <v>56372</v>
      </c>
      <c r="V644" s="154">
        <v>0.920554566683541</v>
      </c>
      <c r="W644" s="154">
        <v>0.93421614694575</v>
      </c>
      <c r="X644" s="155">
        <v>0.938088012139605</v>
      </c>
      <c r="Y644" s="155">
        <v>0.934678194044188</v>
      </c>
      <c r="Z644" s="173">
        <v>-0.00387186519385574</v>
      </c>
      <c r="AA644" s="151">
        <v>16356</v>
      </c>
      <c r="AB644" s="151">
        <v>15280</v>
      </c>
      <c r="AC644" s="151">
        <v>19136</v>
      </c>
      <c r="AD644" s="151">
        <v>17428</v>
      </c>
      <c r="AE644" s="155">
        <v>0.934213744191734</v>
      </c>
      <c r="AF644" s="155">
        <v>0.910744147157191</v>
      </c>
      <c r="AG644" s="173">
        <v>0.0234695970345433</v>
      </c>
    </row>
    <row r="645" spans="1:33">
      <c r="A645" s="175" t="s">
        <v>375</v>
      </c>
      <c r="B645" s="195" t="s">
        <v>1821</v>
      </c>
      <c r="C645" s="195" t="s">
        <v>639</v>
      </c>
      <c r="D645" s="150">
        <v>0</v>
      </c>
      <c r="E645" s="150">
        <v>0</v>
      </c>
      <c r="F645" s="150">
        <v>0</v>
      </c>
      <c r="G645" s="151">
        <v>0</v>
      </c>
      <c r="H645" s="151">
        <v>0</v>
      </c>
      <c r="I645" s="151">
        <v>0</v>
      </c>
      <c r="J645" s="151">
        <v>0</v>
      </c>
      <c r="K645" s="151">
        <v>0</v>
      </c>
      <c r="L645" s="151">
        <v>0</v>
      </c>
      <c r="M645" s="154">
        <v>0</v>
      </c>
      <c r="N645" s="153">
        <v>0</v>
      </c>
      <c r="O645" s="172">
        <v>0.9</v>
      </c>
      <c r="P645" s="154">
        <v>0</v>
      </c>
      <c r="Q645" s="154">
        <v>0</v>
      </c>
      <c r="R645" s="154">
        <v>0</v>
      </c>
      <c r="S645" s="173">
        <v>0</v>
      </c>
      <c r="T645" s="153">
        <v>1</v>
      </c>
      <c r="U645" s="153">
        <v>0</v>
      </c>
      <c r="V645" s="154">
        <v>0</v>
      </c>
      <c r="W645" s="154">
        <v>0</v>
      </c>
      <c r="X645" s="155">
        <v>0</v>
      </c>
      <c r="Y645" s="155">
        <v>0</v>
      </c>
      <c r="Z645" s="173">
        <v>0</v>
      </c>
      <c r="AA645" s="151">
        <v>0</v>
      </c>
      <c r="AB645" s="151">
        <v>0</v>
      </c>
      <c r="AC645" s="151">
        <v>1</v>
      </c>
      <c r="AD645" s="151">
        <v>0</v>
      </c>
      <c r="AE645" s="155">
        <v>0</v>
      </c>
      <c r="AF645" s="155">
        <v>0</v>
      </c>
      <c r="AG645" s="173">
        <v>0</v>
      </c>
    </row>
    <row r="646" spans="1:33">
      <c r="A646" s="175" t="s">
        <v>375</v>
      </c>
      <c r="B646" s="195" t="s">
        <v>1821</v>
      </c>
      <c r="C646" s="195" t="s">
        <v>640</v>
      </c>
      <c r="D646" s="150">
        <v>13</v>
      </c>
      <c r="E646" s="150">
        <v>10</v>
      </c>
      <c r="F646" s="150">
        <v>11</v>
      </c>
      <c r="G646" s="151">
        <v>16</v>
      </c>
      <c r="H646" s="151">
        <v>14</v>
      </c>
      <c r="I646" s="151">
        <v>15</v>
      </c>
      <c r="J646" s="151">
        <v>13</v>
      </c>
      <c r="K646" s="151">
        <v>12</v>
      </c>
      <c r="L646" s="151">
        <v>13</v>
      </c>
      <c r="M646" s="154">
        <v>0.931914893617021</v>
      </c>
      <c r="N646" s="153">
        <v>438</v>
      </c>
      <c r="O646" s="172">
        <v>0.9</v>
      </c>
      <c r="P646" s="154">
        <v>0.769230769230769</v>
      </c>
      <c r="Q646" s="154">
        <v>0.875</v>
      </c>
      <c r="R646" s="154">
        <v>0.923076923076923</v>
      </c>
      <c r="S646" s="173">
        <v>-0.105769230769231</v>
      </c>
      <c r="T646" s="153">
        <v>470</v>
      </c>
      <c r="U646" s="153">
        <v>463</v>
      </c>
      <c r="V646" s="154">
        <v>0.985106382978723</v>
      </c>
      <c r="W646" s="154">
        <v>0.846153846153846</v>
      </c>
      <c r="X646" s="155">
        <v>0.9375</v>
      </c>
      <c r="Y646" s="155">
        <v>1</v>
      </c>
      <c r="Z646" s="173">
        <v>-0.0913461538461539</v>
      </c>
      <c r="AA646" s="151">
        <v>92</v>
      </c>
      <c r="AB646" s="151">
        <v>88</v>
      </c>
      <c r="AC646" s="151">
        <v>115</v>
      </c>
      <c r="AD646" s="151">
        <v>114</v>
      </c>
      <c r="AE646" s="155">
        <v>0.956521739130435</v>
      </c>
      <c r="AF646" s="155">
        <v>0.991304347826087</v>
      </c>
      <c r="AG646" s="173">
        <v>-0.0347826086956522</v>
      </c>
    </row>
    <row r="647" spans="1:33">
      <c r="A647" s="175" t="s">
        <v>375</v>
      </c>
      <c r="B647" s="195" t="s">
        <v>1821</v>
      </c>
      <c r="C647" s="195" t="s">
        <v>641</v>
      </c>
      <c r="D647" s="150">
        <v>1312</v>
      </c>
      <c r="E647" s="150">
        <v>1253</v>
      </c>
      <c r="F647" s="150">
        <v>1218</v>
      </c>
      <c r="G647" s="151">
        <v>1989</v>
      </c>
      <c r="H647" s="151">
        <v>1926</v>
      </c>
      <c r="I647" s="151">
        <v>1850</v>
      </c>
      <c r="J647" s="151">
        <v>562</v>
      </c>
      <c r="K647" s="151">
        <v>536</v>
      </c>
      <c r="L647" s="151">
        <v>524</v>
      </c>
      <c r="M647" s="154">
        <v>0.958065173709194</v>
      </c>
      <c r="N647" s="153">
        <v>32899</v>
      </c>
      <c r="O647" s="172">
        <v>0.9</v>
      </c>
      <c r="P647" s="154">
        <v>0.955030487804878</v>
      </c>
      <c r="Q647" s="154">
        <v>0.968325791855204</v>
      </c>
      <c r="R647" s="154">
        <v>0.953736654804271</v>
      </c>
      <c r="S647" s="173">
        <v>-0.0132953040503255</v>
      </c>
      <c r="T647" s="153">
        <v>34339</v>
      </c>
      <c r="U647" s="153">
        <v>31565</v>
      </c>
      <c r="V647" s="154">
        <v>0.919217216575905</v>
      </c>
      <c r="W647" s="154">
        <v>0.928353658536585</v>
      </c>
      <c r="X647" s="155">
        <v>0.930115635997989</v>
      </c>
      <c r="Y647" s="155">
        <v>0.932384341637011</v>
      </c>
      <c r="Z647" s="173">
        <v>-0.00176197746140361</v>
      </c>
      <c r="AA647" s="151">
        <v>9047</v>
      </c>
      <c r="AB647" s="151">
        <v>8397</v>
      </c>
      <c r="AC647" s="151">
        <v>10684</v>
      </c>
      <c r="AD647" s="151">
        <v>9711</v>
      </c>
      <c r="AE647" s="155">
        <v>0.928152978888029</v>
      </c>
      <c r="AF647" s="155">
        <v>0.908929239985024</v>
      </c>
      <c r="AG647" s="173">
        <v>0.0192237389030049</v>
      </c>
    </row>
    <row r="648" spans="1:33">
      <c r="A648" s="175" t="s">
        <v>375</v>
      </c>
      <c r="B648" s="195" t="s">
        <v>1821</v>
      </c>
      <c r="C648" s="195" t="s">
        <v>642</v>
      </c>
      <c r="D648" s="150">
        <v>10</v>
      </c>
      <c r="E648" s="150">
        <v>5</v>
      </c>
      <c r="F648" s="150">
        <v>5</v>
      </c>
      <c r="G648" s="151">
        <v>5</v>
      </c>
      <c r="H648" s="151">
        <v>5</v>
      </c>
      <c r="I648" s="151">
        <v>5</v>
      </c>
      <c r="J648" s="151">
        <v>5</v>
      </c>
      <c r="K648" s="151">
        <v>4</v>
      </c>
      <c r="L648" s="151">
        <v>5</v>
      </c>
      <c r="M648" s="154">
        <v>0.875968992248062</v>
      </c>
      <c r="N648" s="153">
        <v>113</v>
      </c>
      <c r="O648" s="172">
        <v>0.9</v>
      </c>
      <c r="P648" s="154">
        <v>0.5</v>
      </c>
      <c r="Q648" s="154">
        <v>1</v>
      </c>
      <c r="R648" s="154">
        <v>0.8</v>
      </c>
      <c r="S648" s="173">
        <v>-0.5</v>
      </c>
      <c r="T648" s="153">
        <v>129</v>
      </c>
      <c r="U648" s="153">
        <v>113</v>
      </c>
      <c r="V648" s="154">
        <v>0.875968992248062</v>
      </c>
      <c r="W648" s="154">
        <v>0.5</v>
      </c>
      <c r="X648" s="155">
        <v>1</v>
      </c>
      <c r="Y648" s="155">
        <v>1</v>
      </c>
      <c r="Z648" s="173">
        <v>-0.5</v>
      </c>
      <c r="AA648" s="151">
        <v>55</v>
      </c>
      <c r="AB648" s="151">
        <v>44</v>
      </c>
      <c r="AC648" s="151">
        <v>41</v>
      </c>
      <c r="AD648" s="151">
        <v>37</v>
      </c>
      <c r="AE648" s="155">
        <v>0.8</v>
      </c>
      <c r="AF648" s="155">
        <v>0.902439024390244</v>
      </c>
      <c r="AG648" s="173">
        <v>-0.102439024390244</v>
      </c>
    </row>
    <row r="649" spans="1:33">
      <c r="A649" s="175" t="s">
        <v>375</v>
      </c>
      <c r="B649" s="195" t="s">
        <v>1822</v>
      </c>
      <c r="C649" s="195" t="s">
        <v>643</v>
      </c>
      <c r="D649" s="150">
        <v>4111</v>
      </c>
      <c r="E649" s="150">
        <v>3964</v>
      </c>
      <c r="F649" s="150">
        <v>3818</v>
      </c>
      <c r="G649" s="151">
        <v>5563</v>
      </c>
      <c r="H649" s="151">
        <v>5515</v>
      </c>
      <c r="I649" s="151">
        <v>5251</v>
      </c>
      <c r="J649" s="151">
        <v>2643</v>
      </c>
      <c r="K649" s="151">
        <v>2591</v>
      </c>
      <c r="L649" s="151">
        <v>2527</v>
      </c>
      <c r="M649" s="154">
        <v>0.985737846246111</v>
      </c>
      <c r="N649" s="153">
        <v>105194</v>
      </c>
      <c r="O649" s="172">
        <v>0.9</v>
      </c>
      <c r="P649" s="154">
        <v>0.964242276818292</v>
      </c>
      <c r="Q649" s="154">
        <v>0.991371562106777</v>
      </c>
      <c r="R649" s="154">
        <v>0.980325387816875</v>
      </c>
      <c r="S649" s="173">
        <v>-0.0271292852884846</v>
      </c>
      <c r="T649" s="153">
        <v>106716</v>
      </c>
      <c r="U649" s="153">
        <v>101447</v>
      </c>
      <c r="V649" s="154">
        <v>0.950625960493272</v>
      </c>
      <c r="W649" s="154">
        <v>0.928727803454147</v>
      </c>
      <c r="X649" s="155">
        <v>0.94391515369405</v>
      </c>
      <c r="Y649" s="155">
        <v>0.956110480514567</v>
      </c>
      <c r="Z649" s="173">
        <v>-0.0151873502399026</v>
      </c>
      <c r="AA649" s="151">
        <v>28929</v>
      </c>
      <c r="AB649" s="151">
        <v>27482</v>
      </c>
      <c r="AC649" s="151">
        <v>32051</v>
      </c>
      <c r="AD649" s="151">
        <v>30399</v>
      </c>
      <c r="AE649" s="155">
        <v>0.949980987935981</v>
      </c>
      <c r="AF649" s="155">
        <v>0.948457146422888</v>
      </c>
      <c r="AG649" s="173">
        <v>0.00152384151309271</v>
      </c>
    </row>
    <row r="650" spans="1:33">
      <c r="A650" s="175" t="s">
        <v>375</v>
      </c>
      <c r="B650" s="195" t="s">
        <v>1822</v>
      </c>
      <c r="C650" s="195" t="s">
        <v>644</v>
      </c>
      <c r="D650" s="150">
        <v>2787</v>
      </c>
      <c r="E650" s="150">
        <v>2749</v>
      </c>
      <c r="F650" s="150">
        <v>2565</v>
      </c>
      <c r="G650" s="151">
        <v>3428</v>
      </c>
      <c r="H650" s="151">
        <v>3409</v>
      </c>
      <c r="I650" s="151">
        <v>3157</v>
      </c>
      <c r="J650" s="151">
        <v>2135</v>
      </c>
      <c r="K650" s="151">
        <v>2125</v>
      </c>
      <c r="L650" s="151">
        <v>2008</v>
      </c>
      <c r="M650" s="154">
        <v>0.992087360214897</v>
      </c>
      <c r="N650" s="153">
        <v>67956</v>
      </c>
      <c r="O650" s="172">
        <v>0.9</v>
      </c>
      <c r="P650" s="154">
        <v>0.986365267312522</v>
      </c>
      <c r="Q650" s="154">
        <v>0.994457409568261</v>
      </c>
      <c r="R650" s="154">
        <v>0.995316159250585</v>
      </c>
      <c r="S650" s="173">
        <v>-0.00809214225573895</v>
      </c>
      <c r="T650" s="153">
        <v>68498</v>
      </c>
      <c r="U650" s="153">
        <v>61504</v>
      </c>
      <c r="V650" s="154">
        <v>0.897894829046104</v>
      </c>
      <c r="W650" s="154">
        <v>0.920344456404736</v>
      </c>
      <c r="X650" s="155">
        <v>0.920945157526254</v>
      </c>
      <c r="Y650" s="155">
        <v>0.940515222482436</v>
      </c>
      <c r="Z650" s="173">
        <v>-0.00060070112151811</v>
      </c>
      <c r="AA650" s="151">
        <v>19526</v>
      </c>
      <c r="AB650" s="151">
        <v>17830</v>
      </c>
      <c r="AC650" s="151">
        <v>21488</v>
      </c>
      <c r="AD650" s="151">
        <v>19176</v>
      </c>
      <c r="AE650" s="155">
        <v>0.913141452422411</v>
      </c>
      <c r="AF650" s="155">
        <v>0.892405063291139</v>
      </c>
      <c r="AG650" s="173">
        <v>0.020736389131272</v>
      </c>
    </row>
    <row r="651" spans="1:33">
      <c r="A651" s="175" t="s">
        <v>375</v>
      </c>
      <c r="B651" s="195" t="s">
        <v>1822</v>
      </c>
      <c r="C651" s="195" t="s">
        <v>645</v>
      </c>
      <c r="D651" s="150">
        <v>4359</v>
      </c>
      <c r="E651" s="150">
        <v>4319</v>
      </c>
      <c r="F651" s="150">
        <v>4047</v>
      </c>
      <c r="G651" s="151">
        <v>5462</v>
      </c>
      <c r="H651" s="151">
        <v>5398</v>
      </c>
      <c r="I651" s="151">
        <v>5090</v>
      </c>
      <c r="J651" s="151">
        <v>2962</v>
      </c>
      <c r="K651" s="151">
        <v>2939</v>
      </c>
      <c r="L651" s="151">
        <v>2725</v>
      </c>
      <c r="M651" s="154">
        <v>0.981066268061784</v>
      </c>
      <c r="N651" s="153">
        <v>108295</v>
      </c>
      <c r="O651" s="172">
        <v>0.9</v>
      </c>
      <c r="P651" s="154">
        <v>0.990823583390686</v>
      </c>
      <c r="Q651" s="154">
        <v>0.988282680336873</v>
      </c>
      <c r="R651" s="154">
        <v>0.992234976367319</v>
      </c>
      <c r="S651" s="173">
        <v>0.00254090305381305</v>
      </c>
      <c r="T651" s="153">
        <v>110385</v>
      </c>
      <c r="U651" s="153">
        <v>99043</v>
      </c>
      <c r="V651" s="154">
        <v>0.897250532228111</v>
      </c>
      <c r="W651" s="154">
        <v>0.92842395044735</v>
      </c>
      <c r="X651" s="155">
        <v>0.931893079458074</v>
      </c>
      <c r="Y651" s="155">
        <v>0.919986495611074</v>
      </c>
      <c r="Z651" s="173">
        <v>-0.00346912901072371</v>
      </c>
      <c r="AA651" s="151">
        <v>30198</v>
      </c>
      <c r="AB651" s="151">
        <v>27316</v>
      </c>
      <c r="AC651" s="151">
        <v>33821</v>
      </c>
      <c r="AD651" s="151">
        <v>30290</v>
      </c>
      <c r="AE651" s="155">
        <v>0.904563216107027</v>
      </c>
      <c r="AF651" s="155">
        <v>0.895597409893262</v>
      </c>
      <c r="AG651" s="173">
        <v>0.00896580621376541</v>
      </c>
    </row>
    <row r="652" spans="1:33">
      <c r="A652" s="175" t="s">
        <v>375</v>
      </c>
      <c r="B652" s="195" t="s">
        <v>1822</v>
      </c>
      <c r="C652" s="195" t="s">
        <v>646</v>
      </c>
      <c r="D652" s="150">
        <v>1905</v>
      </c>
      <c r="E652" s="150">
        <v>1875</v>
      </c>
      <c r="F652" s="150">
        <v>1826</v>
      </c>
      <c r="G652" s="151">
        <v>2634</v>
      </c>
      <c r="H652" s="151">
        <v>2624</v>
      </c>
      <c r="I652" s="151">
        <v>2505</v>
      </c>
      <c r="J652" s="151">
        <v>1339</v>
      </c>
      <c r="K652" s="151">
        <v>1261</v>
      </c>
      <c r="L652" s="151">
        <v>1246</v>
      </c>
      <c r="M652" s="154">
        <v>0.981653199099218</v>
      </c>
      <c r="N652" s="153">
        <v>44463</v>
      </c>
      <c r="O652" s="172">
        <v>0.9</v>
      </c>
      <c r="P652" s="154">
        <v>0.984251968503937</v>
      </c>
      <c r="Q652" s="154">
        <v>0.996203492786636</v>
      </c>
      <c r="R652" s="154">
        <v>0.941747572815534</v>
      </c>
      <c r="S652" s="173">
        <v>-0.0119515242826993</v>
      </c>
      <c r="T652" s="153">
        <v>45294</v>
      </c>
      <c r="U652" s="153">
        <v>42316</v>
      </c>
      <c r="V652" s="154">
        <v>0.934251777277344</v>
      </c>
      <c r="W652" s="154">
        <v>0.958530183727034</v>
      </c>
      <c r="X652" s="155">
        <v>0.951025056947608</v>
      </c>
      <c r="Y652" s="155">
        <v>0.930545182972367</v>
      </c>
      <c r="Z652" s="173">
        <v>0.00750512677942594</v>
      </c>
      <c r="AA652" s="151">
        <v>13496</v>
      </c>
      <c r="AB652" s="151">
        <v>12665</v>
      </c>
      <c r="AC652" s="151">
        <v>14404</v>
      </c>
      <c r="AD652" s="151">
        <v>13438</v>
      </c>
      <c r="AE652" s="155">
        <v>0.938426200355661</v>
      </c>
      <c r="AF652" s="155">
        <v>0.93293529575118</v>
      </c>
      <c r="AG652" s="173">
        <v>0.00549090460448065</v>
      </c>
    </row>
    <row r="653" spans="1:33">
      <c r="A653" s="175" t="s">
        <v>375</v>
      </c>
      <c r="B653" s="195" t="s">
        <v>1822</v>
      </c>
      <c r="C653" s="195" t="s">
        <v>647</v>
      </c>
      <c r="D653" s="150">
        <v>2394</v>
      </c>
      <c r="E653" s="150">
        <v>2328</v>
      </c>
      <c r="F653" s="150">
        <v>2262</v>
      </c>
      <c r="G653" s="151">
        <v>3341</v>
      </c>
      <c r="H653" s="151">
        <v>3307</v>
      </c>
      <c r="I653" s="151">
        <v>3146</v>
      </c>
      <c r="J653" s="151">
        <v>1576</v>
      </c>
      <c r="K653" s="151">
        <v>1554</v>
      </c>
      <c r="L653" s="151">
        <v>1467</v>
      </c>
      <c r="M653" s="154">
        <v>0.976579062489484</v>
      </c>
      <c r="N653" s="153">
        <v>58042</v>
      </c>
      <c r="O653" s="172">
        <v>0.9</v>
      </c>
      <c r="P653" s="154">
        <v>0.972431077694236</v>
      </c>
      <c r="Q653" s="154">
        <v>0.989823406165819</v>
      </c>
      <c r="R653" s="154">
        <v>0.986040609137056</v>
      </c>
      <c r="S653" s="173">
        <v>-0.0173923284715831</v>
      </c>
      <c r="T653" s="153">
        <v>59434</v>
      </c>
      <c r="U653" s="153">
        <v>55276</v>
      </c>
      <c r="V653" s="154">
        <v>0.930040044419019</v>
      </c>
      <c r="W653" s="154">
        <v>0.944862155388471</v>
      </c>
      <c r="X653" s="155">
        <v>0.941634241245136</v>
      </c>
      <c r="Y653" s="155">
        <v>0.930837563451777</v>
      </c>
      <c r="Z653" s="173">
        <v>0.00322791414333501</v>
      </c>
      <c r="AA653" s="151">
        <v>16937</v>
      </c>
      <c r="AB653" s="151">
        <v>15894</v>
      </c>
      <c r="AC653" s="151">
        <v>18595</v>
      </c>
      <c r="AD653" s="151">
        <v>17323</v>
      </c>
      <c r="AE653" s="155">
        <v>0.938418846312806</v>
      </c>
      <c r="AF653" s="155">
        <v>0.931594514654477</v>
      </c>
      <c r="AG653" s="173">
        <v>0.0068243316583293</v>
      </c>
    </row>
    <row r="654" spans="1:33">
      <c r="A654" s="175" t="s">
        <v>375</v>
      </c>
      <c r="B654" s="195" t="s">
        <v>1822</v>
      </c>
      <c r="C654" s="195" t="s">
        <v>648</v>
      </c>
      <c r="D654" s="150">
        <v>2899</v>
      </c>
      <c r="E654" s="150">
        <v>2835</v>
      </c>
      <c r="F654" s="150">
        <v>2684</v>
      </c>
      <c r="G654" s="151">
        <v>3776</v>
      </c>
      <c r="H654" s="151">
        <v>3732</v>
      </c>
      <c r="I654" s="151">
        <v>3556</v>
      </c>
      <c r="J654" s="151">
        <v>2435</v>
      </c>
      <c r="K654" s="151">
        <v>2411</v>
      </c>
      <c r="L654" s="151">
        <v>2264</v>
      </c>
      <c r="M654" s="154">
        <v>0.98474378191611</v>
      </c>
      <c r="N654" s="153">
        <v>77521</v>
      </c>
      <c r="O654" s="172">
        <v>0.9</v>
      </c>
      <c r="P654" s="154">
        <v>0.97792342186961</v>
      </c>
      <c r="Q654" s="154">
        <v>0.988347457627119</v>
      </c>
      <c r="R654" s="154">
        <v>0.990143737166324</v>
      </c>
      <c r="S654" s="173">
        <v>-0.0104240357575084</v>
      </c>
      <c r="T654" s="153">
        <v>78722</v>
      </c>
      <c r="U654" s="153">
        <v>73200</v>
      </c>
      <c r="V654" s="154">
        <v>0.929854424430274</v>
      </c>
      <c r="W654" s="154">
        <v>0.925836495343222</v>
      </c>
      <c r="X654" s="155">
        <v>0.941737288135593</v>
      </c>
      <c r="Y654" s="155">
        <v>0.929774127310062</v>
      </c>
      <c r="Z654" s="173">
        <v>-0.0159007927923714</v>
      </c>
      <c r="AA654" s="151">
        <v>20976</v>
      </c>
      <c r="AB654" s="151">
        <v>19605</v>
      </c>
      <c r="AC654" s="151">
        <v>24595</v>
      </c>
      <c r="AD654" s="151">
        <v>22870</v>
      </c>
      <c r="AE654" s="155">
        <v>0.934639588100686</v>
      </c>
      <c r="AF654" s="155">
        <v>0.929863793453954</v>
      </c>
      <c r="AG654" s="173">
        <v>0.00477579464673239</v>
      </c>
    </row>
    <row r="655" spans="1:33">
      <c r="A655" s="175" t="s">
        <v>375</v>
      </c>
      <c r="B655" s="195" t="s">
        <v>1822</v>
      </c>
      <c r="C655" s="195" t="s">
        <v>649</v>
      </c>
      <c r="D655" s="150">
        <v>2419</v>
      </c>
      <c r="E655" s="150">
        <v>2328</v>
      </c>
      <c r="F655" s="150">
        <v>2294</v>
      </c>
      <c r="G655" s="151">
        <v>3165</v>
      </c>
      <c r="H655" s="151">
        <v>3107</v>
      </c>
      <c r="I655" s="151">
        <v>3062</v>
      </c>
      <c r="J655" s="151">
        <v>1760</v>
      </c>
      <c r="K655" s="151">
        <v>1741</v>
      </c>
      <c r="L655" s="151">
        <v>1708</v>
      </c>
      <c r="M655" s="154">
        <v>0.980209920433384</v>
      </c>
      <c r="N655" s="153">
        <v>57901</v>
      </c>
      <c r="O655" s="172">
        <v>0.9</v>
      </c>
      <c r="P655" s="154">
        <v>0.962381149235221</v>
      </c>
      <c r="Q655" s="154">
        <v>0.981674565560821</v>
      </c>
      <c r="R655" s="154">
        <v>0.989204545454546</v>
      </c>
      <c r="S655" s="173">
        <v>-0.0192934163256003</v>
      </c>
      <c r="T655" s="153">
        <v>59070</v>
      </c>
      <c r="U655" s="153">
        <v>56628</v>
      </c>
      <c r="V655" s="154">
        <v>0.958659217877095</v>
      </c>
      <c r="W655" s="154">
        <v>0.948325754443985</v>
      </c>
      <c r="X655" s="155">
        <v>0.967456556082149</v>
      </c>
      <c r="Y655" s="155">
        <v>0.970454545454545</v>
      </c>
      <c r="Z655" s="173">
        <v>-0.0191308016381634</v>
      </c>
      <c r="AA655" s="151">
        <v>16816</v>
      </c>
      <c r="AB655" s="151">
        <v>16142</v>
      </c>
      <c r="AC655" s="151">
        <v>18955</v>
      </c>
      <c r="AD655" s="151">
        <v>18121</v>
      </c>
      <c r="AE655" s="155">
        <v>0.959919124643197</v>
      </c>
      <c r="AF655" s="155">
        <v>0.956001055130572</v>
      </c>
      <c r="AG655" s="173">
        <v>0.00391806951262452</v>
      </c>
    </row>
    <row r="656" spans="1:33">
      <c r="A656" s="175" t="s">
        <v>375</v>
      </c>
      <c r="B656" s="195" t="s">
        <v>1822</v>
      </c>
      <c r="C656" s="195" t="s">
        <v>650</v>
      </c>
      <c r="D656" s="150">
        <v>1503</v>
      </c>
      <c r="E656" s="150">
        <v>1489</v>
      </c>
      <c r="F656" s="150">
        <v>1427</v>
      </c>
      <c r="G656" s="151">
        <v>2099</v>
      </c>
      <c r="H656" s="151">
        <v>2084</v>
      </c>
      <c r="I656" s="151">
        <v>2021</v>
      </c>
      <c r="J656" s="151">
        <v>1084</v>
      </c>
      <c r="K656" s="151">
        <v>1074</v>
      </c>
      <c r="L656" s="151">
        <v>1045</v>
      </c>
      <c r="M656" s="154">
        <v>0.990854814253222</v>
      </c>
      <c r="N656" s="153">
        <v>41822</v>
      </c>
      <c r="O656" s="172">
        <v>0.9</v>
      </c>
      <c r="P656" s="154">
        <v>0.990685296074518</v>
      </c>
      <c r="Q656" s="154">
        <v>0.992853739876131</v>
      </c>
      <c r="R656" s="154">
        <v>0.990774907749078</v>
      </c>
      <c r="S656" s="173">
        <v>-0.00216844380161385</v>
      </c>
      <c r="T656" s="153">
        <v>42208</v>
      </c>
      <c r="U656" s="153">
        <v>40671</v>
      </c>
      <c r="V656" s="154">
        <v>0.963585102350265</v>
      </c>
      <c r="W656" s="154">
        <v>0.949434464404524</v>
      </c>
      <c r="X656" s="155">
        <v>0.962839447355884</v>
      </c>
      <c r="Y656" s="155">
        <v>0.964022140221402</v>
      </c>
      <c r="Z656" s="173">
        <v>-0.0134049829513595</v>
      </c>
      <c r="AA656" s="151">
        <v>10718</v>
      </c>
      <c r="AB656" s="151">
        <v>10278</v>
      </c>
      <c r="AC656" s="151">
        <v>13364</v>
      </c>
      <c r="AD656" s="151">
        <v>12867</v>
      </c>
      <c r="AE656" s="155">
        <v>0.958947564844187</v>
      </c>
      <c r="AF656" s="155">
        <v>0.962810535767734</v>
      </c>
      <c r="AG656" s="173">
        <v>-0.00386297092354693</v>
      </c>
    </row>
    <row r="657" spans="1:33">
      <c r="A657" s="175" t="s">
        <v>375</v>
      </c>
      <c r="B657" s="195" t="s">
        <v>1822</v>
      </c>
      <c r="C657" s="195" t="s">
        <v>651</v>
      </c>
      <c r="D657" s="150">
        <v>3693</v>
      </c>
      <c r="E657" s="150">
        <v>3580</v>
      </c>
      <c r="F657" s="150">
        <v>3466</v>
      </c>
      <c r="G657" s="151">
        <v>4752</v>
      </c>
      <c r="H657" s="151">
        <v>4634</v>
      </c>
      <c r="I657" s="151">
        <v>4513</v>
      </c>
      <c r="J657" s="151">
        <v>2490</v>
      </c>
      <c r="K657" s="151">
        <v>2427</v>
      </c>
      <c r="L657" s="151">
        <v>2390</v>
      </c>
      <c r="M657" s="154">
        <v>0.968920237668771</v>
      </c>
      <c r="N657" s="153">
        <v>78437</v>
      </c>
      <c r="O657" s="172">
        <v>0.9</v>
      </c>
      <c r="P657" s="154">
        <v>0.969401570538857</v>
      </c>
      <c r="Q657" s="154">
        <v>0.97516835016835</v>
      </c>
      <c r="R657" s="154">
        <v>0.974698795180723</v>
      </c>
      <c r="S657" s="173">
        <v>-0.00576677962949279</v>
      </c>
      <c r="T657" s="153">
        <v>80953</v>
      </c>
      <c r="U657" s="153">
        <v>74952</v>
      </c>
      <c r="V657" s="154">
        <v>0.925870566872136</v>
      </c>
      <c r="W657" s="154">
        <v>0.938532358516112</v>
      </c>
      <c r="X657" s="155">
        <v>0.949705387205387</v>
      </c>
      <c r="Y657" s="155">
        <v>0.959839357429719</v>
      </c>
      <c r="Z657" s="173">
        <v>-0.0111730286892756</v>
      </c>
      <c r="AA657" s="151">
        <v>24843</v>
      </c>
      <c r="AB657" s="151">
        <v>23245</v>
      </c>
      <c r="AC657" s="151">
        <v>25549</v>
      </c>
      <c r="AD657" s="151">
        <v>23583</v>
      </c>
      <c r="AE657" s="155">
        <v>0.935676045566155</v>
      </c>
      <c r="AF657" s="155">
        <v>0.923049825824885</v>
      </c>
      <c r="AG657" s="173">
        <v>0.01262621974127</v>
      </c>
    </row>
    <row r="658" spans="1:33">
      <c r="A658" s="175" t="s">
        <v>375</v>
      </c>
      <c r="B658" s="195" t="s">
        <v>1822</v>
      </c>
      <c r="C658" s="195" t="s">
        <v>652</v>
      </c>
      <c r="D658" s="150">
        <v>3628</v>
      </c>
      <c r="E658" s="150">
        <v>3539</v>
      </c>
      <c r="F658" s="150">
        <v>3247</v>
      </c>
      <c r="G658" s="151">
        <v>4477</v>
      </c>
      <c r="H658" s="151">
        <v>4284</v>
      </c>
      <c r="I658" s="151">
        <v>4012</v>
      </c>
      <c r="J658" s="151">
        <v>2726</v>
      </c>
      <c r="K658" s="151">
        <v>2686</v>
      </c>
      <c r="L658" s="151">
        <v>2475</v>
      </c>
      <c r="M658" s="154">
        <v>0.974175500248535</v>
      </c>
      <c r="N658" s="153">
        <v>84273</v>
      </c>
      <c r="O658" s="172">
        <v>0.9</v>
      </c>
      <c r="P658" s="154">
        <v>0.975468577728776</v>
      </c>
      <c r="Q658" s="154">
        <v>0.956890775072593</v>
      </c>
      <c r="R658" s="154">
        <v>0.985326485693324</v>
      </c>
      <c r="S658" s="173">
        <v>0.0185778026561829</v>
      </c>
      <c r="T658" s="153">
        <v>86507</v>
      </c>
      <c r="U658" s="153">
        <v>73686</v>
      </c>
      <c r="V658" s="154">
        <v>0.851792340504237</v>
      </c>
      <c r="W658" s="154">
        <v>0.894983461962514</v>
      </c>
      <c r="X658" s="155">
        <v>0.896135805226714</v>
      </c>
      <c r="Y658" s="155">
        <v>0.907923697725605</v>
      </c>
      <c r="Z658" s="173">
        <v>-0.00115234326420055</v>
      </c>
      <c r="AA658" s="151">
        <v>24554</v>
      </c>
      <c r="AB658" s="151">
        <v>21694</v>
      </c>
      <c r="AC658" s="151">
        <v>27173</v>
      </c>
      <c r="AD658" s="151">
        <v>22314</v>
      </c>
      <c r="AE658" s="155">
        <v>0.883522033069968</v>
      </c>
      <c r="AF658" s="155">
        <v>0.821182791741803</v>
      </c>
      <c r="AG658" s="173">
        <v>0.0623392413281657</v>
      </c>
    </row>
    <row r="659" spans="1:33">
      <c r="A659" s="175" t="s">
        <v>375</v>
      </c>
      <c r="B659" s="195" t="s">
        <v>33</v>
      </c>
      <c r="C659" s="195" t="s">
        <v>653</v>
      </c>
      <c r="D659" s="150">
        <v>2592</v>
      </c>
      <c r="E659" s="150">
        <v>2462</v>
      </c>
      <c r="F659" s="150">
        <v>2422</v>
      </c>
      <c r="G659" s="151">
        <v>3781</v>
      </c>
      <c r="H659" s="151">
        <v>3652</v>
      </c>
      <c r="I659" s="151">
        <v>3469</v>
      </c>
      <c r="J659" s="151">
        <v>1339</v>
      </c>
      <c r="K659" s="151">
        <v>1284</v>
      </c>
      <c r="L659" s="151">
        <v>1275</v>
      </c>
      <c r="M659" s="154">
        <v>0.967865645894815</v>
      </c>
      <c r="N659" s="153">
        <v>67889</v>
      </c>
      <c r="O659" s="172">
        <v>0.9</v>
      </c>
      <c r="P659" s="154">
        <v>0.949845679012346</v>
      </c>
      <c r="Q659" s="154">
        <v>0.965882041787887</v>
      </c>
      <c r="R659" s="154">
        <v>0.958924570575056</v>
      </c>
      <c r="S659" s="173">
        <v>-0.0160363627755411</v>
      </c>
      <c r="T659" s="153">
        <v>70143</v>
      </c>
      <c r="U659" s="153">
        <v>65837</v>
      </c>
      <c r="V659" s="154">
        <v>0.938611122991603</v>
      </c>
      <c r="W659" s="154">
        <v>0.934413580246914</v>
      </c>
      <c r="X659" s="155">
        <v>0.917482147580005</v>
      </c>
      <c r="Y659" s="155">
        <v>0.952203136669156</v>
      </c>
      <c r="Z659" s="173">
        <v>0.0169314326669083</v>
      </c>
      <c r="AA659" s="151">
        <v>18849</v>
      </c>
      <c r="AB659" s="151">
        <v>17630</v>
      </c>
      <c r="AC659" s="151">
        <v>23038</v>
      </c>
      <c r="AD659" s="151">
        <v>21550</v>
      </c>
      <c r="AE659" s="155">
        <v>0.935328134118521</v>
      </c>
      <c r="AF659" s="155">
        <v>0.935411059987846</v>
      </c>
      <c r="AG659" s="173">
        <v>-8.29258693252344e-5</v>
      </c>
    </row>
    <row r="660" spans="1:33">
      <c r="A660" s="175" t="s">
        <v>375</v>
      </c>
      <c r="B660" s="195" t="s">
        <v>33</v>
      </c>
      <c r="C660" s="195" t="s">
        <v>654</v>
      </c>
      <c r="D660" s="150">
        <v>4869</v>
      </c>
      <c r="E660" s="150">
        <v>4820</v>
      </c>
      <c r="F660" s="150">
        <v>4069</v>
      </c>
      <c r="G660" s="151">
        <v>7468</v>
      </c>
      <c r="H660" s="151">
        <v>7233</v>
      </c>
      <c r="I660" s="151">
        <v>5816</v>
      </c>
      <c r="J660" s="151">
        <v>2759</v>
      </c>
      <c r="K660" s="151">
        <v>2721</v>
      </c>
      <c r="L660" s="151">
        <v>2425</v>
      </c>
      <c r="M660" s="154">
        <v>0.967448924891298</v>
      </c>
      <c r="N660" s="153">
        <v>129940</v>
      </c>
      <c r="O660" s="172">
        <v>0.9</v>
      </c>
      <c r="P660" s="154">
        <v>0.989936331895666</v>
      </c>
      <c r="Q660" s="154">
        <v>0.968532404927691</v>
      </c>
      <c r="R660" s="154">
        <v>0.986226893802102</v>
      </c>
      <c r="S660" s="173">
        <v>0.021403926967975</v>
      </c>
      <c r="T660" s="153">
        <v>134312</v>
      </c>
      <c r="U660" s="153">
        <v>109969</v>
      </c>
      <c r="V660" s="154">
        <v>0.818757817618679</v>
      </c>
      <c r="W660" s="154">
        <v>0.835695214623126</v>
      </c>
      <c r="X660" s="155">
        <v>0.778789501874665</v>
      </c>
      <c r="Y660" s="155">
        <v>0.87894164552374</v>
      </c>
      <c r="Z660" s="173">
        <v>0.0569057127484607</v>
      </c>
      <c r="AA660" s="151">
        <v>35533</v>
      </c>
      <c r="AB660" s="151">
        <v>29251</v>
      </c>
      <c r="AC660" s="151">
        <v>45989</v>
      </c>
      <c r="AD660" s="151">
        <v>36842</v>
      </c>
      <c r="AE660" s="155">
        <v>0.823206596684772</v>
      </c>
      <c r="AF660" s="155">
        <v>0.801104611972428</v>
      </c>
      <c r="AG660" s="173">
        <v>0.0221019847123437</v>
      </c>
    </row>
    <row r="661" spans="1:33">
      <c r="A661" s="175" t="s">
        <v>375</v>
      </c>
      <c r="B661" s="195" t="s">
        <v>33</v>
      </c>
      <c r="C661" s="195" t="s">
        <v>655</v>
      </c>
      <c r="D661" s="150">
        <v>4271</v>
      </c>
      <c r="E661" s="150">
        <v>4074</v>
      </c>
      <c r="F661" s="150">
        <v>3167</v>
      </c>
      <c r="G661" s="151">
        <v>6357</v>
      </c>
      <c r="H661" s="151">
        <v>6134</v>
      </c>
      <c r="I661" s="151">
        <v>4547</v>
      </c>
      <c r="J661" s="151">
        <v>2305</v>
      </c>
      <c r="K661" s="151">
        <v>2126</v>
      </c>
      <c r="L661" s="151">
        <v>1812</v>
      </c>
      <c r="M661" s="154">
        <v>0.952883171445188</v>
      </c>
      <c r="N661" s="153">
        <v>109775</v>
      </c>
      <c r="O661" s="172">
        <v>0.9</v>
      </c>
      <c r="P661" s="154">
        <v>0.953874970732849</v>
      </c>
      <c r="Q661" s="154">
        <v>0.964920560012585</v>
      </c>
      <c r="R661" s="154">
        <v>0.92234273318872</v>
      </c>
      <c r="S661" s="173">
        <v>-0.0110455892797351</v>
      </c>
      <c r="T661" s="153">
        <v>115203</v>
      </c>
      <c r="U661" s="153">
        <v>80585</v>
      </c>
      <c r="V661" s="154">
        <v>0.699504353185247</v>
      </c>
      <c r="W661" s="154">
        <v>0.741512526340436</v>
      </c>
      <c r="X661" s="155">
        <v>0.715274500550574</v>
      </c>
      <c r="Y661" s="155">
        <v>0.786117136659436</v>
      </c>
      <c r="Z661" s="173">
        <v>0.0262380257898613</v>
      </c>
      <c r="AA661" s="151">
        <v>31695</v>
      </c>
      <c r="AB661" s="151">
        <v>22753</v>
      </c>
      <c r="AC661" s="151">
        <v>34962</v>
      </c>
      <c r="AD661" s="151">
        <v>25765</v>
      </c>
      <c r="AE661" s="155">
        <v>0.717873481621707</v>
      </c>
      <c r="AF661" s="155">
        <v>0.736942966649505</v>
      </c>
      <c r="AG661" s="173">
        <v>-0.0190694850277983</v>
      </c>
    </row>
    <row r="662" spans="1:33">
      <c r="A662" s="175" t="s">
        <v>375</v>
      </c>
      <c r="B662" s="195" t="s">
        <v>33</v>
      </c>
      <c r="C662" s="195" t="s">
        <v>656</v>
      </c>
      <c r="D662" s="150">
        <v>3619</v>
      </c>
      <c r="E662" s="150">
        <v>3549</v>
      </c>
      <c r="F662" s="150">
        <v>2875</v>
      </c>
      <c r="G662" s="151">
        <v>5298</v>
      </c>
      <c r="H662" s="151">
        <v>5217</v>
      </c>
      <c r="I662" s="151">
        <v>3900</v>
      </c>
      <c r="J662" s="151">
        <v>1817</v>
      </c>
      <c r="K662" s="151">
        <v>1802</v>
      </c>
      <c r="L662" s="151">
        <v>1441</v>
      </c>
      <c r="M662" s="154">
        <v>0.974769354616615</v>
      </c>
      <c r="N662" s="153">
        <v>92027</v>
      </c>
      <c r="O662" s="172">
        <v>0.9</v>
      </c>
      <c r="P662" s="154">
        <v>0.980657640232108</v>
      </c>
      <c r="Q662" s="154">
        <v>0.984711211778029</v>
      </c>
      <c r="R662" s="154">
        <v>0.991744634012108</v>
      </c>
      <c r="S662" s="173">
        <v>-0.00405357154592112</v>
      </c>
      <c r="T662" s="153">
        <v>94409</v>
      </c>
      <c r="U662" s="153">
        <v>72136</v>
      </c>
      <c r="V662" s="154">
        <v>0.764079695791715</v>
      </c>
      <c r="W662" s="154">
        <v>0.794418347609837</v>
      </c>
      <c r="X662" s="155">
        <v>0.736126840317101</v>
      </c>
      <c r="Y662" s="155">
        <v>0.793065492570171</v>
      </c>
      <c r="Z662" s="173">
        <v>0.0582915072927362</v>
      </c>
      <c r="AA662" s="151">
        <v>25823</v>
      </c>
      <c r="AB662" s="151">
        <v>20105</v>
      </c>
      <c r="AC662" s="151">
        <v>28670</v>
      </c>
      <c r="AD662" s="151">
        <v>22346</v>
      </c>
      <c r="AE662" s="155">
        <v>0.778569492313054</v>
      </c>
      <c r="AF662" s="155">
        <v>0.779420997558423</v>
      </c>
      <c r="AG662" s="173">
        <v>-0.000851505245369144</v>
      </c>
    </row>
    <row r="663" spans="1:33">
      <c r="A663" s="175" t="s">
        <v>375</v>
      </c>
      <c r="B663" s="195" t="s">
        <v>33</v>
      </c>
      <c r="C663" s="195" t="s">
        <v>657</v>
      </c>
      <c r="D663" s="150">
        <v>4847</v>
      </c>
      <c r="E663" s="150">
        <v>4781</v>
      </c>
      <c r="F663" s="150">
        <v>4370</v>
      </c>
      <c r="G663" s="151">
        <v>7537</v>
      </c>
      <c r="H663" s="151">
        <v>7370</v>
      </c>
      <c r="I663" s="151">
        <v>6490</v>
      </c>
      <c r="J663" s="151">
        <v>2736</v>
      </c>
      <c r="K663" s="151">
        <v>2690</v>
      </c>
      <c r="L663" s="151">
        <v>2479</v>
      </c>
      <c r="M663" s="154">
        <v>0.973823729214047</v>
      </c>
      <c r="N663" s="153">
        <v>131883</v>
      </c>
      <c r="O663" s="172">
        <v>0.9</v>
      </c>
      <c r="P663" s="154">
        <v>0.98638332989478</v>
      </c>
      <c r="Q663" s="154">
        <v>0.97784264296139</v>
      </c>
      <c r="R663" s="154">
        <v>0.983187134502924</v>
      </c>
      <c r="S663" s="173">
        <v>0.00854068693338983</v>
      </c>
      <c r="T663" s="153">
        <v>135428</v>
      </c>
      <c r="U663" s="153">
        <v>118902</v>
      </c>
      <c r="V663" s="154">
        <v>0.877972058953835</v>
      </c>
      <c r="W663" s="154">
        <v>0.901588611512276</v>
      </c>
      <c r="X663" s="155">
        <v>0.861085312458538</v>
      </c>
      <c r="Y663" s="155">
        <v>0.906067251461988</v>
      </c>
      <c r="Z663" s="173">
        <v>0.0405032990537377</v>
      </c>
      <c r="AA663" s="151">
        <v>36767</v>
      </c>
      <c r="AB663" s="151">
        <v>32251</v>
      </c>
      <c r="AC663" s="151">
        <v>43418</v>
      </c>
      <c r="AD663" s="151">
        <v>37394</v>
      </c>
      <c r="AE663" s="155">
        <v>0.877172464438219</v>
      </c>
      <c r="AF663" s="155">
        <v>0.861255700400755</v>
      </c>
      <c r="AG663" s="173">
        <v>0.0159167640374636</v>
      </c>
    </row>
    <row r="664" spans="1:33">
      <c r="A664" s="175" t="s">
        <v>375</v>
      </c>
      <c r="B664" s="195" t="s">
        <v>33</v>
      </c>
      <c r="C664" s="195" t="s">
        <v>658</v>
      </c>
      <c r="D664" s="150">
        <v>2222</v>
      </c>
      <c r="E664" s="150">
        <v>2212</v>
      </c>
      <c r="F664" s="150">
        <v>2114</v>
      </c>
      <c r="G664" s="151">
        <v>3198</v>
      </c>
      <c r="H664" s="151">
        <v>3186</v>
      </c>
      <c r="I664" s="151">
        <v>2994</v>
      </c>
      <c r="J664" s="151">
        <v>1185</v>
      </c>
      <c r="K664" s="151">
        <v>1181</v>
      </c>
      <c r="L664" s="151">
        <v>1135</v>
      </c>
      <c r="M664" s="154">
        <v>0.992488121528475</v>
      </c>
      <c r="N664" s="153">
        <v>59323</v>
      </c>
      <c r="O664" s="172">
        <v>0.9</v>
      </c>
      <c r="P664" s="154">
        <v>0.995499549954995</v>
      </c>
      <c r="Q664" s="154">
        <v>0.99624765478424</v>
      </c>
      <c r="R664" s="154">
        <v>0.99662447257384</v>
      </c>
      <c r="S664" s="173">
        <v>-0.0007481048292447</v>
      </c>
      <c r="T664" s="153">
        <v>59772</v>
      </c>
      <c r="U664" s="153">
        <v>56672</v>
      </c>
      <c r="V664" s="154">
        <v>0.948136251087466</v>
      </c>
      <c r="W664" s="154">
        <v>0.951395139513951</v>
      </c>
      <c r="X664" s="155">
        <v>0.936210131332083</v>
      </c>
      <c r="Y664" s="155">
        <v>0.957805907172996</v>
      </c>
      <c r="Z664" s="173">
        <v>0.0151850081818689</v>
      </c>
      <c r="AA664" s="151">
        <v>15906</v>
      </c>
      <c r="AB664" s="151">
        <v>15062</v>
      </c>
      <c r="AC664" s="151">
        <v>18334</v>
      </c>
      <c r="AD664" s="151">
        <v>17374</v>
      </c>
      <c r="AE664" s="155">
        <v>0.946938262290959</v>
      </c>
      <c r="AF664" s="155">
        <v>0.947638267699356</v>
      </c>
      <c r="AG664" s="173">
        <v>-0.000700005408397097</v>
      </c>
    </row>
    <row r="665" spans="1:33">
      <c r="A665" s="175" t="s">
        <v>375</v>
      </c>
      <c r="B665" s="195" t="s">
        <v>33</v>
      </c>
      <c r="C665" s="195" t="s">
        <v>659</v>
      </c>
      <c r="D665" s="150">
        <v>6014</v>
      </c>
      <c r="E665" s="150">
        <v>5827</v>
      </c>
      <c r="F665" s="150">
        <v>4532</v>
      </c>
      <c r="G665" s="151">
        <v>8602</v>
      </c>
      <c r="H665" s="151">
        <v>8511</v>
      </c>
      <c r="I665" s="151">
        <v>6006</v>
      </c>
      <c r="J665" s="151">
        <v>3142</v>
      </c>
      <c r="K665" s="151">
        <v>3115</v>
      </c>
      <c r="L665" s="151">
        <v>2527</v>
      </c>
      <c r="M665" s="154">
        <v>0.972778299882848</v>
      </c>
      <c r="N665" s="153">
        <v>151125</v>
      </c>
      <c r="O665" s="172">
        <v>0.9</v>
      </c>
      <c r="P665" s="154">
        <v>0.968905886265381</v>
      </c>
      <c r="Q665" s="154">
        <v>0.989421064868635</v>
      </c>
      <c r="R665" s="154">
        <v>0.991406747294717</v>
      </c>
      <c r="S665" s="173">
        <v>-0.0205151786032545</v>
      </c>
      <c r="T665" s="153">
        <v>155354</v>
      </c>
      <c r="U665" s="153">
        <v>112492</v>
      </c>
      <c r="V665" s="154">
        <v>0.724101085263334</v>
      </c>
      <c r="W665" s="154">
        <v>0.753574991686066</v>
      </c>
      <c r="X665" s="155">
        <v>0.698209718670077</v>
      </c>
      <c r="Y665" s="155">
        <v>0.80426479949077</v>
      </c>
      <c r="Z665" s="173">
        <v>0.0553652730159891</v>
      </c>
      <c r="AA665" s="151">
        <v>42447</v>
      </c>
      <c r="AB665" s="151">
        <v>31403</v>
      </c>
      <c r="AC665" s="151">
        <v>50916</v>
      </c>
      <c r="AD665" s="151">
        <v>35438</v>
      </c>
      <c r="AE665" s="155">
        <v>0.739816712606309</v>
      </c>
      <c r="AF665" s="155">
        <v>0.696009113048943</v>
      </c>
      <c r="AG665" s="173">
        <v>0.0438075995573657</v>
      </c>
    </row>
    <row r="666" spans="1:33">
      <c r="A666" s="175" t="s">
        <v>375</v>
      </c>
      <c r="B666" s="195" t="s">
        <v>33</v>
      </c>
      <c r="C666" s="195" t="s">
        <v>660</v>
      </c>
      <c r="D666" s="150">
        <v>2388</v>
      </c>
      <c r="E666" s="150">
        <v>2372</v>
      </c>
      <c r="F666" s="150">
        <v>1568</v>
      </c>
      <c r="G666" s="151">
        <v>3456</v>
      </c>
      <c r="H666" s="151">
        <v>2451</v>
      </c>
      <c r="I666" s="151">
        <v>2165</v>
      </c>
      <c r="J666" s="151">
        <v>1301</v>
      </c>
      <c r="K666" s="151">
        <v>1290</v>
      </c>
      <c r="L666" s="151">
        <v>858</v>
      </c>
      <c r="M666" s="154">
        <v>0.904547578258838</v>
      </c>
      <c r="N666" s="153">
        <v>58081</v>
      </c>
      <c r="O666" s="172">
        <v>0.9</v>
      </c>
      <c r="P666" s="154">
        <v>0.993299832495812</v>
      </c>
      <c r="Q666" s="154">
        <v>0.709201388888889</v>
      </c>
      <c r="R666" s="154">
        <v>0.991544965411222</v>
      </c>
      <c r="S666" s="173">
        <v>0.284098443606924</v>
      </c>
      <c r="T666" s="153">
        <v>64210</v>
      </c>
      <c r="U666" s="153">
        <v>38883</v>
      </c>
      <c r="V666" s="154">
        <v>0.605559881638374</v>
      </c>
      <c r="W666" s="154">
        <v>0.656616415410385</v>
      </c>
      <c r="X666" s="155">
        <v>0.626446759259259</v>
      </c>
      <c r="Y666" s="155">
        <v>0.659492697924673</v>
      </c>
      <c r="Z666" s="173">
        <v>0.030169656151126</v>
      </c>
      <c r="AA666" s="151">
        <v>17084</v>
      </c>
      <c r="AB666" s="151">
        <v>10568</v>
      </c>
      <c r="AC666" s="151">
        <v>19555</v>
      </c>
      <c r="AD666" s="151">
        <v>12726</v>
      </c>
      <c r="AE666" s="155">
        <v>0.618590494029501</v>
      </c>
      <c r="AF666" s="155">
        <v>0.650779851700332</v>
      </c>
      <c r="AG666" s="173">
        <v>-0.0321893576708311</v>
      </c>
    </row>
    <row r="667" spans="1:33">
      <c r="A667" s="175" t="s">
        <v>375</v>
      </c>
      <c r="B667" s="195" t="s">
        <v>33</v>
      </c>
      <c r="C667" s="195" t="s">
        <v>661</v>
      </c>
      <c r="D667" s="150">
        <v>5626</v>
      </c>
      <c r="E667" s="150">
        <v>5588</v>
      </c>
      <c r="F667" s="150">
        <v>4832</v>
      </c>
      <c r="G667" s="151">
        <v>8090</v>
      </c>
      <c r="H667" s="151">
        <v>8024</v>
      </c>
      <c r="I667" s="151">
        <v>7075</v>
      </c>
      <c r="J667" s="151">
        <v>3240</v>
      </c>
      <c r="K667" s="151">
        <v>3218</v>
      </c>
      <c r="L667" s="151">
        <v>3049</v>
      </c>
      <c r="M667" s="154">
        <v>0.988332331530087</v>
      </c>
      <c r="N667" s="153">
        <v>147983</v>
      </c>
      <c r="O667" s="172">
        <v>0.9</v>
      </c>
      <c r="P667" s="154">
        <v>0.993245645218628</v>
      </c>
      <c r="Q667" s="154">
        <v>0.991841779975278</v>
      </c>
      <c r="R667" s="154">
        <v>0.99320987654321</v>
      </c>
      <c r="S667" s="173">
        <v>0.00140386524334968</v>
      </c>
      <c r="T667" s="153">
        <v>149730</v>
      </c>
      <c r="U667" s="153">
        <v>133779</v>
      </c>
      <c r="V667" s="154">
        <v>0.893468242837107</v>
      </c>
      <c r="W667" s="154">
        <v>0.858869534305012</v>
      </c>
      <c r="X667" s="155">
        <v>0.874536464771323</v>
      </c>
      <c r="Y667" s="155">
        <v>0.941049382716049</v>
      </c>
      <c r="Z667" s="173">
        <v>-0.0156669304663102</v>
      </c>
      <c r="AA667" s="151">
        <v>41861</v>
      </c>
      <c r="AB667" s="151">
        <v>38080</v>
      </c>
      <c r="AC667" s="151">
        <v>46525</v>
      </c>
      <c r="AD667" s="151">
        <v>41390</v>
      </c>
      <c r="AE667" s="155">
        <v>0.909677265234944</v>
      </c>
      <c r="AF667" s="155">
        <v>0.889629231595916</v>
      </c>
      <c r="AG667" s="173">
        <v>0.020048033639028</v>
      </c>
    </row>
    <row r="668" spans="1:33">
      <c r="A668" s="175" t="s">
        <v>375</v>
      </c>
      <c r="B668" s="195" t="s">
        <v>33</v>
      </c>
      <c r="C668" s="195" t="s">
        <v>662</v>
      </c>
      <c r="D668" s="150">
        <v>5559</v>
      </c>
      <c r="E668" s="150">
        <v>5485</v>
      </c>
      <c r="F668" s="150">
        <v>4745</v>
      </c>
      <c r="G668" s="151">
        <v>8089</v>
      </c>
      <c r="H668" s="151">
        <v>8029</v>
      </c>
      <c r="I668" s="151">
        <v>6972</v>
      </c>
      <c r="J668" s="151">
        <v>2958</v>
      </c>
      <c r="K668" s="151">
        <v>2931</v>
      </c>
      <c r="L668" s="151">
        <v>2670</v>
      </c>
      <c r="M668" s="154">
        <v>0.984287639609826</v>
      </c>
      <c r="N668" s="153">
        <v>147527</v>
      </c>
      <c r="O668" s="172">
        <v>0.9</v>
      </c>
      <c r="P668" s="154">
        <v>0.986688253282965</v>
      </c>
      <c r="Q668" s="154">
        <v>0.992582519470886</v>
      </c>
      <c r="R668" s="154">
        <v>0.990872210953347</v>
      </c>
      <c r="S668" s="173">
        <v>-0.00589426618792177</v>
      </c>
      <c r="T668" s="153">
        <v>149882</v>
      </c>
      <c r="U668" s="153">
        <v>130626</v>
      </c>
      <c r="V668" s="154">
        <v>0.871525600138776</v>
      </c>
      <c r="W668" s="154">
        <v>0.85357078611261</v>
      </c>
      <c r="X668" s="155">
        <v>0.861911237483002</v>
      </c>
      <c r="Y668" s="155">
        <v>0.9026369168357</v>
      </c>
      <c r="Z668" s="173">
        <v>-0.00834045137039141</v>
      </c>
      <c r="AA668" s="151">
        <v>40958</v>
      </c>
      <c r="AB668" s="151">
        <v>35756</v>
      </c>
      <c r="AC668" s="151">
        <v>45029</v>
      </c>
      <c r="AD668" s="151">
        <v>39406</v>
      </c>
      <c r="AE668" s="155">
        <v>0.872991845304947</v>
      </c>
      <c r="AF668" s="155">
        <v>0.875124919496325</v>
      </c>
      <c r="AG668" s="173">
        <v>-0.00213307419137798</v>
      </c>
    </row>
    <row r="669" spans="1:33">
      <c r="A669" s="175" t="s">
        <v>375</v>
      </c>
      <c r="B669" s="195" t="s">
        <v>33</v>
      </c>
      <c r="C669" s="195" t="s">
        <v>663</v>
      </c>
      <c r="D669" s="150">
        <v>4629</v>
      </c>
      <c r="E669" s="150">
        <v>4401</v>
      </c>
      <c r="F669" s="150">
        <v>3404</v>
      </c>
      <c r="G669" s="151">
        <v>6979</v>
      </c>
      <c r="H669" s="151">
        <v>6667</v>
      </c>
      <c r="I669" s="151">
        <v>4411</v>
      </c>
      <c r="J669" s="151">
        <v>2482</v>
      </c>
      <c r="K669" s="151">
        <v>2370</v>
      </c>
      <c r="L669" s="151">
        <v>1869</v>
      </c>
      <c r="M669" s="154">
        <v>0.91938919585071</v>
      </c>
      <c r="N669" s="153">
        <v>112650</v>
      </c>
      <c r="O669" s="172">
        <v>0.9</v>
      </c>
      <c r="P669" s="154">
        <v>0.950745301360985</v>
      </c>
      <c r="Q669" s="154">
        <v>0.95529445479295</v>
      </c>
      <c r="R669" s="154">
        <v>0.954875100725222</v>
      </c>
      <c r="S669" s="173">
        <v>-0.00454915343196516</v>
      </c>
      <c r="T669" s="153">
        <v>122527</v>
      </c>
      <c r="U669" s="153">
        <v>76913</v>
      </c>
      <c r="V669" s="154">
        <v>0.627722869245146</v>
      </c>
      <c r="W669" s="154">
        <v>0.735364009505293</v>
      </c>
      <c r="X669" s="155">
        <v>0.632038974065052</v>
      </c>
      <c r="Y669" s="155">
        <v>0.753021756647865</v>
      </c>
      <c r="Z669" s="173">
        <v>0.10332503544024</v>
      </c>
      <c r="AA669" s="151">
        <v>33148</v>
      </c>
      <c r="AB669" s="151">
        <v>21976</v>
      </c>
      <c r="AC669" s="151">
        <v>37143</v>
      </c>
      <c r="AD669" s="151">
        <v>24340</v>
      </c>
      <c r="AE669" s="155">
        <v>0.662966091468565</v>
      </c>
      <c r="AF669" s="155">
        <v>0.655305171903185</v>
      </c>
      <c r="AG669" s="173">
        <v>0.00766091956538029</v>
      </c>
    </row>
    <row r="670" spans="1:33">
      <c r="A670" s="175" t="s">
        <v>375</v>
      </c>
      <c r="B670" s="195" t="s">
        <v>33</v>
      </c>
      <c r="C670" s="195" t="s">
        <v>664</v>
      </c>
      <c r="D670" s="150">
        <v>6614</v>
      </c>
      <c r="E670" s="150">
        <v>6111</v>
      </c>
      <c r="F670" s="150">
        <v>3794</v>
      </c>
      <c r="G670" s="151">
        <v>8329</v>
      </c>
      <c r="H670" s="151">
        <v>7860</v>
      </c>
      <c r="I670" s="151">
        <v>4253</v>
      </c>
      <c r="J670" s="151">
        <v>2909</v>
      </c>
      <c r="K670" s="151">
        <v>2323</v>
      </c>
      <c r="L670" s="151">
        <v>1498</v>
      </c>
      <c r="M670" s="154">
        <v>0.875276615884467</v>
      </c>
      <c r="N670" s="153">
        <v>136853</v>
      </c>
      <c r="O670" s="172">
        <v>0.9</v>
      </c>
      <c r="P670" s="154">
        <v>0.923949198669489</v>
      </c>
      <c r="Q670" s="154">
        <v>0.943690719173971</v>
      </c>
      <c r="R670" s="154">
        <v>0.798556204881403</v>
      </c>
      <c r="S670" s="173">
        <v>-0.0197415205044815</v>
      </c>
      <c r="T670" s="153">
        <v>156354</v>
      </c>
      <c r="U670" s="153">
        <v>77073</v>
      </c>
      <c r="V670" s="154">
        <v>0.492939099735216</v>
      </c>
      <c r="W670" s="154">
        <v>0.573631690353795</v>
      </c>
      <c r="X670" s="155">
        <v>0.510625525273142</v>
      </c>
      <c r="Y670" s="155">
        <v>0.514953592299759</v>
      </c>
      <c r="Z670" s="173">
        <v>0.0630061650806529</v>
      </c>
      <c r="AA670" s="151">
        <v>43251</v>
      </c>
      <c r="AB670" s="151">
        <v>21956</v>
      </c>
      <c r="AC670" s="151">
        <v>47032</v>
      </c>
      <c r="AD670" s="151">
        <v>23027</v>
      </c>
      <c r="AE670" s="155">
        <v>0.507641441816374</v>
      </c>
      <c r="AF670" s="155">
        <v>0.489602823609457</v>
      </c>
      <c r="AG670" s="173">
        <v>0.0180386182069168</v>
      </c>
    </row>
    <row r="671" spans="1:33">
      <c r="A671" s="175" t="s">
        <v>375</v>
      </c>
      <c r="B671" s="195" t="s">
        <v>33</v>
      </c>
      <c r="C671" s="195" t="s">
        <v>665</v>
      </c>
      <c r="D671" s="150">
        <v>7771</v>
      </c>
      <c r="E671" s="150">
        <v>7187</v>
      </c>
      <c r="F671" s="150">
        <v>5502</v>
      </c>
      <c r="G671" s="151">
        <v>9764</v>
      </c>
      <c r="H671" s="151">
        <v>8955</v>
      </c>
      <c r="I671" s="151">
        <v>6359</v>
      </c>
      <c r="J671" s="151">
        <v>3851</v>
      </c>
      <c r="K671" s="151">
        <v>3330</v>
      </c>
      <c r="L671" s="151">
        <v>2745</v>
      </c>
      <c r="M671" s="154">
        <v>0.816708020289302</v>
      </c>
      <c r="N671" s="153">
        <v>141208</v>
      </c>
      <c r="O671" s="172">
        <v>0.9</v>
      </c>
      <c r="P671" s="154">
        <v>0.924848796808648</v>
      </c>
      <c r="Q671" s="154">
        <v>0.917144612863581</v>
      </c>
      <c r="R671" s="154">
        <v>0.864710464814334</v>
      </c>
      <c r="S671" s="173">
        <v>0.007704183945067</v>
      </c>
      <c r="T671" s="153">
        <v>172899</v>
      </c>
      <c r="U671" s="153">
        <v>112655</v>
      </c>
      <c r="V671" s="154">
        <v>0.651565364750519</v>
      </c>
      <c r="W671" s="154">
        <v>0.708016986230858</v>
      </c>
      <c r="X671" s="155">
        <v>0.651269971323228</v>
      </c>
      <c r="Y671" s="155">
        <v>0.712801869644248</v>
      </c>
      <c r="Z671" s="173">
        <v>0.0567470149076301</v>
      </c>
      <c r="AA671" s="151">
        <v>51709</v>
      </c>
      <c r="AB671" s="151">
        <v>34644</v>
      </c>
      <c r="AC671" s="151">
        <v>51792</v>
      </c>
      <c r="AD671" s="151">
        <v>32884</v>
      </c>
      <c r="AE671" s="155">
        <v>0.669980080836992</v>
      </c>
      <c r="AF671" s="155">
        <v>0.634924312635156</v>
      </c>
      <c r="AG671" s="173">
        <v>0.0350557682018356</v>
      </c>
    </row>
    <row r="672" spans="1:33">
      <c r="A672" s="175" t="s">
        <v>375</v>
      </c>
      <c r="B672" s="195" t="s">
        <v>33</v>
      </c>
      <c r="C672" s="195" t="s">
        <v>666</v>
      </c>
      <c r="D672" s="150">
        <v>2939</v>
      </c>
      <c r="E672" s="150">
        <v>2856</v>
      </c>
      <c r="F672" s="150">
        <v>2427</v>
      </c>
      <c r="G672" s="151">
        <v>4352</v>
      </c>
      <c r="H672" s="151">
        <v>4191</v>
      </c>
      <c r="I672" s="151">
        <v>3142</v>
      </c>
      <c r="J672" s="151">
        <v>1469</v>
      </c>
      <c r="K672" s="151">
        <v>1459</v>
      </c>
      <c r="L672" s="151">
        <v>1346</v>
      </c>
      <c r="M672" s="154">
        <v>0.96382841716819</v>
      </c>
      <c r="N672" s="153">
        <v>77833</v>
      </c>
      <c r="O672" s="172">
        <v>0.9</v>
      </c>
      <c r="P672" s="154">
        <v>0.971759101735284</v>
      </c>
      <c r="Q672" s="154">
        <v>0.963005514705882</v>
      </c>
      <c r="R672" s="154">
        <v>0.993192648059905</v>
      </c>
      <c r="S672" s="173">
        <v>0.00875358702940177</v>
      </c>
      <c r="T672" s="153">
        <v>80754</v>
      </c>
      <c r="U672" s="153">
        <v>65509</v>
      </c>
      <c r="V672" s="154">
        <v>0.811216781831241</v>
      </c>
      <c r="W672" s="154">
        <v>0.825791085403198</v>
      </c>
      <c r="X672" s="155">
        <v>0.721966911764706</v>
      </c>
      <c r="Y672" s="155">
        <v>0.916269571136828</v>
      </c>
      <c r="Z672" s="173">
        <v>0.103824173638493</v>
      </c>
      <c r="AA672" s="151">
        <v>21363</v>
      </c>
      <c r="AB672" s="151">
        <v>17129</v>
      </c>
      <c r="AC672" s="151">
        <v>24561</v>
      </c>
      <c r="AD672" s="151">
        <v>19395</v>
      </c>
      <c r="AE672" s="155">
        <v>0.801806862332069</v>
      </c>
      <c r="AF672" s="155">
        <v>0.789666544521803</v>
      </c>
      <c r="AG672" s="173">
        <v>0.0121403178102666</v>
      </c>
    </row>
    <row r="673" spans="1:33">
      <c r="A673" s="175" t="s">
        <v>375</v>
      </c>
      <c r="B673" s="195" t="s">
        <v>33</v>
      </c>
      <c r="C673" s="195" t="s">
        <v>667</v>
      </c>
      <c r="D673" s="150">
        <v>3496</v>
      </c>
      <c r="E673" s="150">
        <v>3483</v>
      </c>
      <c r="F673" s="150">
        <v>2636</v>
      </c>
      <c r="G673" s="151">
        <v>4807</v>
      </c>
      <c r="H673" s="151">
        <v>4742</v>
      </c>
      <c r="I673" s="151">
        <v>3501</v>
      </c>
      <c r="J673" s="151">
        <v>1876</v>
      </c>
      <c r="K673" s="151">
        <v>1869</v>
      </c>
      <c r="L673" s="151">
        <v>1478</v>
      </c>
      <c r="M673" s="154">
        <v>0.989514758063596</v>
      </c>
      <c r="N673" s="153">
        <v>86728</v>
      </c>
      <c r="O673" s="172">
        <v>0.9</v>
      </c>
      <c r="P673" s="154">
        <v>0.996281464530893</v>
      </c>
      <c r="Q673" s="154">
        <v>0.986478052839609</v>
      </c>
      <c r="R673" s="154">
        <v>0.996268656716418</v>
      </c>
      <c r="S673" s="173">
        <v>0.00980341169128363</v>
      </c>
      <c r="T673" s="153">
        <v>87647</v>
      </c>
      <c r="U673" s="153">
        <v>62177</v>
      </c>
      <c r="V673" s="154">
        <v>0.709402489531872</v>
      </c>
      <c r="W673" s="154">
        <v>0.754004576659039</v>
      </c>
      <c r="X673" s="155">
        <v>0.728312877054296</v>
      </c>
      <c r="Y673" s="155">
        <v>0.787846481876333</v>
      </c>
      <c r="Z673" s="173">
        <v>0.025691699604743</v>
      </c>
      <c r="AA673" s="151">
        <v>24547</v>
      </c>
      <c r="AB673" s="151">
        <v>17914</v>
      </c>
      <c r="AC673" s="151">
        <v>27623</v>
      </c>
      <c r="AD673" s="151">
        <v>20102</v>
      </c>
      <c r="AE673" s="155">
        <v>0.729783680286797</v>
      </c>
      <c r="AF673" s="155">
        <v>0.727726894254788</v>
      </c>
      <c r="AG673" s="173">
        <v>0.00205678603200909</v>
      </c>
    </row>
    <row r="674" spans="1:33">
      <c r="A674" s="175" t="s">
        <v>668</v>
      </c>
      <c r="B674" s="195" t="s">
        <v>1823</v>
      </c>
      <c r="C674" s="195" t="s">
        <v>670</v>
      </c>
      <c r="D674" s="150">
        <v>1987</v>
      </c>
      <c r="E674" s="150">
        <v>1940</v>
      </c>
      <c r="F674" s="150">
        <v>1895</v>
      </c>
      <c r="G674" s="151">
        <v>2403</v>
      </c>
      <c r="H674" s="151">
        <v>2332</v>
      </c>
      <c r="I674" s="151">
        <v>2282</v>
      </c>
      <c r="J674" s="151">
        <v>1000</v>
      </c>
      <c r="K674" s="151">
        <v>948</v>
      </c>
      <c r="L674" s="151">
        <v>961</v>
      </c>
      <c r="M674" s="154">
        <v>0.971667683724174</v>
      </c>
      <c r="N674" s="153">
        <v>44584</v>
      </c>
      <c r="O674" s="172">
        <v>0.9</v>
      </c>
      <c r="P674" s="154">
        <v>0.976346250629089</v>
      </c>
      <c r="Q674" s="154">
        <v>0.970453599667083</v>
      </c>
      <c r="R674" s="154">
        <v>0.948</v>
      </c>
      <c r="S674" s="173">
        <v>0.00589265096200631</v>
      </c>
      <c r="T674" s="153">
        <v>45884</v>
      </c>
      <c r="U674" s="153">
        <v>43751</v>
      </c>
      <c r="V674" s="154">
        <v>0.953513207218202</v>
      </c>
      <c r="W674" s="154">
        <v>0.9536990437846</v>
      </c>
      <c r="X674" s="155">
        <v>0.949646275488972</v>
      </c>
      <c r="Y674" s="155">
        <v>0.961</v>
      </c>
      <c r="Z674" s="173">
        <v>0.00405276829562784</v>
      </c>
      <c r="AA674" s="151">
        <v>12690</v>
      </c>
      <c r="AB674" s="151">
        <v>12062</v>
      </c>
      <c r="AC674" s="151">
        <v>13846</v>
      </c>
      <c r="AD674" s="151">
        <v>13173</v>
      </c>
      <c r="AE674" s="155">
        <v>0.950512214342002</v>
      </c>
      <c r="AF674" s="155">
        <v>0.951393904376715</v>
      </c>
      <c r="AG674" s="173">
        <v>-0.000881690034713722</v>
      </c>
    </row>
    <row r="675" spans="1:33">
      <c r="A675" s="175" t="s">
        <v>668</v>
      </c>
      <c r="B675" s="195" t="s">
        <v>1823</v>
      </c>
      <c r="C675" s="195" t="s">
        <v>671</v>
      </c>
      <c r="D675" s="150">
        <v>1680</v>
      </c>
      <c r="E675" s="150">
        <v>1651</v>
      </c>
      <c r="F675" s="150">
        <v>1594</v>
      </c>
      <c r="G675" s="151">
        <v>2088</v>
      </c>
      <c r="H675" s="151">
        <v>2039</v>
      </c>
      <c r="I675" s="151">
        <v>1979</v>
      </c>
      <c r="J675" s="151">
        <v>849</v>
      </c>
      <c r="K675" s="151">
        <v>834</v>
      </c>
      <c r="L675" s="151">
        <v>821</v>
      </c>
      <c r="M675" s="154">
        <v>0.981224866166338</v>
      </c>
      <c r="N675" s="153">
        <v>38308</v>
      </c>
      <c r="O675" s="172">
        <v>0.9</v>
      </c>
      <c r="P675" s="154">
        <v>0.982738095238095</v>
      </c>
      <c r="Q675" s="154">
        <v>0.976532567049808</v>
      </c>
      <c r="R675" s="154">
        <v>0.982332155477032</v>
      </c>
      <c r="S675" s="173">
        <v>0.00620552818828679</v>
      </c>
      <c r="T675" s="153">
        <v>39041</v>
      </c>
      <c r="U675" s="153">
        <v>37331</v>
      </c>
      <c r="V675" s="154">
        <v>0.956199892420788</v>
      </c>
      <c r="W675" s="154">
        <v>0.948809523809524</v>
      </c>
      <c r="X675" s="155">
        <v>0.9477969348659</v>
      </c>
      <c r="Y675" s="155">
        <v>0.967020023557126</v>
      </c>
      <c r="Z675" s="173">
        <v>0.00101258894362344</v>
      </c>
      <c r="AA675" s="151">
        <v>10739</v>
      </c>
      <c r="AB675" s="151">
        <v>10243</v>
      </c>
      <c r="AC675" s="151">
        <v>12088</v>
      </c>
      <c r="AD675" s="151">
        <v>11569</v>
      </c>
      <c r="AE675" s="155">
        <v>0.953813204208958</v>
      </c>
      <c r="AF675" s="155">
        <v>0.957064857710126</v>
      </c>
      <c r="AG675" s="173">
        <v>-0.00325165350116774</v>
      </c>
    </row>
    <row r="676" spans="1:33">
      <c r="A676" s="175" t="s">
        <v>668</v>
      </c>
      <c r="B676" s="195" t="s">
        <v>1823</v>
      </c>
      <c r="C676" s="195" t="s">
        <v>672</v>
      </c>
      <c r="D676" s="150">
        <v>2687</v>
      </c>
      <c r="E676" s="150">
        <v>2615</v>
      </c>
      <c r="F676" s="150">
        <v>2496</v>
      </c>
      <c r="G676" s="151">
        <v>3270</v>
      </c>
      <c r="H676" s="151">
        <v>3166</v>
      </c>
      <c r="I676" s="151">
        <v>3004</v>
      </c>
      <c r="J676" s="151">
        <v>1336</v>
      </c>
      <c r="K676" s="151">
        <v>1299</v>
      </c>
      <c r="L676" s="151">
        <v>1238</v>
      </c>
      <c r="M676" s="154">
        <v>0.972429050205544</v>
      </c>
      <c r="N676" s="153">
        <v>58901</v>
      </c>
      <c r="O676" s="172">
        <v>0.9</v>
      </c>
      <c r="P676" s="154">
        <v>0.973204317082248</v>
      </c>
      <c r="Q676" s="154">
        <v>0.968195718654434</v>
      </c>
      <c r="R676" s="154">
        <v>0.972305389221557</v>
      </c>
      <c r="S676" s="173">
        <v>0.00500859842781365</v>
      </c>
      <c r="T676" s="153">
        <v>60571</v>
      </c>
      <c r="U676" s="153">
        <v>56218</v>
      </c>
      <c r="V676" s="154">
        <v>0.928133925475888</v>
      </c>
      <c r="W676" s="154">
        <v>0.928917007815408</v>
      </c>
      <c r="X676" s="155">
        <v>0.918654434250765</v>
      </c>
      <c r="Y676" s="155">
        <v>0.926646706586826</v>
      </c>
      <c r="Z676" s="173">
        <v>0.010262573564643</v>
      </c>
      <c r="AA676" s="151">
        <v>17115</v>
      </c>
      <c r="AB676" s="151">
        <v>15883</v>
      </c>
      <c r="AC676" s="151">
        <v>18393</v>
      </c>
      <c r="AD676" s="151">
        <v>17083</v>
      </c>
      <c r="AE676" s="155">
        <v>0.9280163599182</v>
      </c>
      <c r="AF676" s="155">
        <v>0.928777252215517</v>
      </c>
      <c r="AG676" s="173">
        <v>-0.000760892297316351</v>
      </c>
    </row>
    <row r="677" spans="1:33">
      <c r="A677" s="175" t="s">
        <v>668</v>
      </c>
      <c r="B677" s="195" t="s">
        <v>1823</v>
      </c>
      <c r="C677" s="195" t="s">
        <v>673</v>
      </c>
      <c r="D677" s="150">
        <v>2970</v>
      </c>
      <c r="E677" s="150">
        <v>2921</v>
      </c>
      <c r="F677" s="150">
        <v>2828</v>
      </c>
      <c r="G677" s="151">
        <v>3383</v>
      </c>
      <c r="H677" s="151">
        <v>3296</v>
      </c>
      <c r="I677" s="151">
        <v>3208</v>
      </c>
      <c r="J677" s="151">
        <v>1462</v>
      </c>
      <c r="K677" s="151">
        <v>1445</v>
      </c>
      <c r="L677" s="151">
        <v>1415</v>
      </c>
      <c r="M677" s="154">
        <v>0.980103425789721</v>
      </c>
      <c r="N677" s="153">
        <v>64629</v>
      </c>
      <c r="O677" s="172">
        <v>0.9</v>
      </c>
      <c r="P677" s="154">
        <v>0.983501683501684</v>
      </c>
      <c r="Q677" s="154">
        <v>0.974283180608927</v>
      </c>
      <c r="R677" s="154">
        <v>0.988372093023256</v>
      </c>
      <c r="S677" s="173">
        <v>0.00921850289275661</v>
      </c>
      <c r="T677" s="153">
        <v>65941</v>
      </c>
      <c r="U677" s="153">
        <v>62895</v>
      </c>
      <c r="V677" s="154">
        <v>0.953807191277051</v>
      </c>
      <c r="W677" s="154">
        <v>0.952188552188552</v>
      </c>
      <c r="X677" s="155">
        <v>0.948270765592669</v>
      </c>
      <c r="Y677" s="155">
        <v>0.967852257181943</v>
      </c>
      <c r="Z677" s="173">
        <v>0.00391778659588293</v>
      </c>
      <c r="AA677" s="151">
        <v>18251</v>
      </c>
      <c r="AB677" s="151">
        <v>17364</v>
      </c>
      <c r="AC677" s="151">
        <v>20054</v>
      </c>
      <c r="AD677" s="151">
        <v>19089</v>
      </c>
      <c r="AE677" s="155">
        <v>0.951399923291874</v>
      </c>
      <c r="AF677" s="155">
        <v>0.951879924204647</v>
      </c>
      <c r="AG677" s="173">
        <v>-0.000480000912773004</v>
      </c>
    </row>
    <row r="678" spans="1:33">
      <c r="A678" s="175" t="s">
        <v>668</v>
      </c>
      <c r="B678" s="195" t="s">
        <v>1823</v>
      </c>
      <c r="C678" s="195" t="s">
        <v>674</v>
      </c>
      <c r="D678" s="150">
        <v>1198</v>
      </c>
      <c r="E678" s="150">
        <v>1191</v>
      </c>
      <c r="F678" s="150">
        <v>1168</v>
      </c>
      <c r="G678" s="151">
        <v>1473</v>
      </c>
      <c r="H678" s="151">
        <v>1451</v>
      </c>
      <c r="I678" s="151">
        <v>1379</v>
      </c>
      <c r="J678" s="151">
        <v>588</v>
      </c>
      <c r="K678" s="151">
        <v>588</v>
      </c>
      <c r="L678" s="151">
        <v>570</v>
      </c>
      <c r="M678" s="154">
        <v>0.990059572068102</v>
      </c>
      <c r="N678" s="153">
        <v>28087</v>
      </c>
      <c r="O678" s="172">
        <v>0.9</v>
      </c>
      <c r="P678" s="154">
        <v>0.99415692821369</v>
      </c>
      <c r="Q678" s="154">
        <v>0.985064494229464</v>
      </c>
      <c r="R678" s="154">
        <v>1</v>
      </c>
      <c r="S678" s="173">
        <v>0.00909243398422588</v>
      </c>
      <c r="T678" s="153">
        <v>28369</v>
      </c>
      <c r="U678" s="153">
        <v>27321</v>
      </c>
      <c r="V678" s="154">
        <v>0.963058267827558</v>
      </c>
      <c r="W678" s="154">
        <v>0.974958263772955</v>
      </c>
      <c r="X678" s="155">
        <v>0.936184657162254</v>
      </c>
      <c r="Y678" s="155">
        <v>0.969387755102041</v>
      </c>
      <c r="Z678" s="173">
        <v>0.0387736066107011</v>
      </c>
      <c r="AA678" s="151">
        <v>7841</v>
      </c>
      <c r="AB678" s="151">
        <v>7509</v>
      </c>
      <c r="AC678" s="151">
        <v>8521</v>
      </c>
      <c r="AD678" s="151">
        <v>8224</v>
      </c>
      <c r="AE678" s="155">
        <v>0.957658461930876</v>
      </c>
      <c r="AF678" s="155">
        <v>0.965144936040371</v>
      </c>
      <c r="AG678" s="173">
        <v>-0.00748647410949477</v>
      </c>
    </row>
    <row r="679" spans="1:33">
      <c r="A679" s="175" t="s">
        <v>668</v>
      </c>
      <c r="B679" s="195" t="s">
        <v>1823</v>
      </c>
      <c r="C679" s="195" t="s">
        <v>675</v>
      </c>
      <c r="D679" s="150">
        <v>1897</v>
      </c>
      <c r="E679" s="150">
        <v>1856</v>
      </c>
      <c r="F679" s="150">
        <v>1814</v>
      </c>
      <c r="G679" s="151">
        <v>2329</v>
      </c>
      <c r="H679" s="151">
        <v>2261</v>
      </c>
      <c r="I679" s="151">
        <v>2214</v>
      </c>
      <c r="J679" s="151">
        <v>990</v>
      </c>
      <c r="K679" s="151">
        <v>974</v>
      </c>
      <c r="L679" s="151">
        <v>963</v>
      </c>
      <c r="M679" s="154">
        <v>0.978458100558659</v>
      </c>
      <c r="N679" s="153">
        <v>43786</v>
      </c>
      <c r="O679" s="172">
        <v>0.9</v>
      </c>
      <c r="P679" s="154">
        <v>0.97838692672641</v>
      </c>
      <c r="Q679" s="154">
        <v>0.970802919708029</v>
      </c>
      <c r="R679" s="154">
        <v>0.983838383838384</v>
      </c>
      <c r="S679" s="173">
        <v>0.00758400701838091</v>
      </c>
      <c r="T679" s="153">
        <v>44750</v>
      </c>
      <c r="U679" s="153">
        <v>43100</v>
      </c>
      <c r="V679" s="154">
        <v>0.963128491620112</v>
      </c>
      <c r="W679" s="154">
        <v>0.956246705324196</v>
      </c>
      <c r="X679" s="155">
        <v>0.950622584800343</v>
      </c>
      <c r="Y679" s="155">
        <v>0.972727272727273</v>
      </c>
      <c r="Z679" s="173">
        <v>0.00562412052385264</v>
      </c>
      <c r="AA679" s="151">
        <v>12380</v>
      </c>
      <c r="AB679" s="151">
        <v>11847</v>
      </c>
      <c r="AC679" s="151">
        <v>13398</v>
      </c>
      <c r="AD679" s="151">
        <v>12887</v>
      </c>
      <c r="AE679" s="155">
        <v>0.956946688206785</v>
      </c>
      <c r="AF679" s="155">
        <v>0.961859979101358</v>
      </c>
      <c r="AG679" s="173">
        <v>-0.00491329089457326</v>
      </c>
    </row>
    <row r="680" spans="1:33">
      <c r="A680" s="175" t="s">
        <v>668</v>
      </c>
      <c r="B680" s="195" t="s">
        <v>1823</v>
      </c>
      <c r="C680" s="195" t="s">
        <v>676</v>
      </c>
      <c r="D680" s="150">
        <v>1424</v>
      </c>
      <c r="E680" s="150">
        <v>1411</v>
      </c>
      <c r="F680" s="150">
        <v>1355</v>
      </c>
      <c r="G680" s="151">
        <v>1712</v>
      </c>
      <c r="H680" s="151">
        <v>1690</v>
      </c>
      <c r="I680" s="151">
        <v>1635</v>
      </c>
      <c r="J680" s="151">
        <v>752</v>
      </c>
      <c r="K680" s="151">
        <v>751</v>
      </c>
      <c r="L680" s="151">
        <v>722</v>
      </c>
      <c r="M680" s="154">
        <v>0.991564247575116</v>
      </c>
      <c r="N680" s="153">
        <v>31384</v>
      </c>
      <c r="O680" s="172">
        <v>0.9</v>
      </c>
      <c r="P680" s="154">
        <v>0.990870786516854</v>
      </c>
      <c r="Q680" s="154">
        <v>0.98714953271028</v>
      </c>
      <c r="R680" s="154">
        <v>0.998670212765957</v>
      </c>
      <c r="S680" s="173">
        <v>0.00372125380657351</v>
      </c>
      <c r="T680" s="153">
        <v>31651</v>
      </c>
      <c r="U680" s="153">
        <v>30318</v>
      </c>
      <c r="V680" s="154">
        <v>0.957884427032321</v>
      </c>
      <c r="W680" s="154">
        <v>0.951544943820225</v>
      </c>
      <c r="X680" s="155">
        <v>0.955023364485981</v>
      </c>
      <c r="Y680" s="155">
        <v>0.960106382978723</v>
      </c>
      <c r="Z680" s="173">
        <v>-0.00347842066575665</v>
      </c>
      <c r="AA680" s="151">
        <v>9060</v>
      </c>
      <c r="AB680" s="151">
        <v>8669</v>
      </c>
      <c r="AC680" s="151">
        <v>9589</v>
      </c>
      <c r="AD680" s="151">
        <v>9133</v>
      </c>
      <c r="AE680" s="155">
        <v>0.956843267108168</v>
      </c>
      <c r="AF680" s="155">
        <v>0.952445510480759</v>
      </c>
      <c r="AG680" s="173">
        <v>0.0043977566274086</v>
      </c>
    </row>
    <row r="681" spans="1:33">
      <c r="A681" s="175" t="s">
        <v>668</v>
      </c>
      <c r="B681" s="195" t="s">
        <v>1823</v>
      </c>
      <c r="C681" s="195" t="s">
        <v>677</v>
      </c>
      <c r="D681" s="150">
        <v>1934</v>
      </c>
      <c r="E681" s="150">
        <v>1888</v>
      </c>
      <c r="F681" s="150">
        <v>1862</v>
      </c>
      <c r="G681" s="151">
        <v>2197</v>
      </c>
      <c r="H681" s="151">
        <v>2133</v>
      </c>
      <c r="I681" s="151">
        <v>2105</v>
      </c>
      <c r="J681" s="151">
        <v>993</v>
      </c>
      <c r="K681" s="151">
        <v>969</v>
      </c>
      <c r="L681" s="151">
        <v>957</v>
      </c>
      <c r="M681" s="154">
        <v>0.978611589213999</v>
      </c>
      <c r="N681" s="153">
        <v>42643</v>
      </c>
      <c r="O681" s="172">
        <v>0.9</v>
      </c>
      <c r="P681" s="154">
        <v>0.976215098241985</v>
      </c>
      <c r="Q681" s="154">
        <v>0.970869367319071</v>
      </c>
      <c r="R681" s="154">
        <v>0.97583081570997</v>
      </c>
      <c r="S681" s="173">
        <v>0.00534573092291402</v>
      </c>
      <c r="T681" s="153">
        <v>43575</v>
      </c>
      <c r="U681" s="153">
        <v>41929</v>
      </c>
      <c r="V681" s="154">
        <v>0.962226047045324</v>
      </c>
      <c r="W681" s="154">
        <v>0.96277145811789</v>
      </c>
      <c r="X681" s="155">
        <v>0.958124715521165</v>
      </c>
      <c r="Y681" s="155">
        <v>0.963746223564955</v>
      </c>
      <c r="Z681" s="173">
        <v>0.00464674259672515</v>
      </c>
      <c r="AA681" s="151">
        <v>11916</v>
      </c>
      <c r="AB681" s="151">
        <v>11431</v>
      </c>
      <c r="AC681" s="151">
        <v>13233</v>
      </c>
      <c r="AD681" s="151">
        <v>12707</v>
      </c>
      <c r="AE681" s="155">
        <v>0.959298422289359</v>
      </c>
      <c r="AF681" s="155">
        <v>0.960250887931686</v>
      </c>
      <c r="AG681" s="173">
        <v>-0.000952465642327094</v>
      </c>
    </row>
    <row r="682" spans="1:33">
      <c r="A682" s="175" t="s">
        <v>668</v>
      </c>
      <c r="B682" s="195" t="s">
        <v>1823</v>
      </c>
      <c r="C682" s="195" t="s">
        <v>678</v>
      </c>
      <c r="D682" s="150">
        <v>2265</v>
      </c>
      <c r="E682" s="150">
        <v>2081</v>
      </c>
      <c r="F682" s="150">
        <v>2110</v>
      </c>
      <c r="G682" s="151">
        <v>2800</v>
      </c>
      <c r="H682" s="151">
        <v>2620</v>
      </c>
      <c r="I682" s="151">
        <v>2589</v>
      </c>
      <c r="J682" s="151">
        <v>1163</v>
      </c>
      <c r="K682" s="151">
        <v>1134</v>
      </c>
      <c r="L682" s="151">
        <v>1105</v>
      </c>
      <c r="M682" s="154">
        <v>0.943058392349247</v>
      </c>
      <c r="N682" s="153">
        <v>49404</v>
      </c>
      <c r="O682" s="172">
        <v>0.9</v>
      </c>
      <c r="P682" s="154">
        <v>0.918763796909492</v>
      </c>
      <c r="Q682" s="154">
        <v>0.935714285714286</v>
      </c>
      <c r="R682" s="154">
        <v>0.975064488392089</v>
      </c>
      <c r="S682" s="173">
        <v>-0.0169504888047934</v>
      </c>
      <c r="T682" s="153">
        <v>52387</v>
      </c>
      <c r="U682" s="153">
        <v>48985</v>
      </c>
      <c r="V682" s="154">
        <v>0.935060224864947</v>
      </c>
      <c r="W682" s="154">
        <v>0.931567328918322</v>
      </c>
      <c r="X682" s="155">
        <v>0.924642857142857</v>
      </c>
      <c r="Y682" s="155">
        <v>0.950128976784179</v>
      </c>
      <c r="Z682" s="173">
        <v>0.00692447177546518</v>
      </c>
      <c r="AA682" s="151">
        <v>14765</v>
      </c>
      <c r="AB682" s="151">
        <v>13739</v>
      </c>
      <c r="AC682" s="151">
        <v>15850</v>
      </c>
      <c r="AD682" s="151">
        <v>14814</v>
      </c>
      <c r="AE682" s="155">
        <v>0.93051134439553</v>
      </c>
      <c r="AF682" s="155">
        <v>0.934637223974763</v>
      </c>
      <c r="AG682" s="173">
        <v>-0.00412587957923349</v>
      </c>
    </row>
    <row r="683" spans="1:33">
      <c r="A683" s="175" t="s">
        <v>668</v>
      </c>
      <c r="B683" s="195" t="s">
        <v>1824</v>
      </c>
      <c r="C683" s="195" t="s">
        <v>679</v>
      </c>
      <c r="D683" s="150">
        <v>1963</v>
      </c>
      <c r="E683" s="150">
        <v>1895</v>
      </c>
      <c r="F683" s="150">
        <v>1813</v>
      </c>
      <c r="G683" s="151">
        <v>2866</v>
      </c>
      <c r="H683" s="151">
        <v>2649</v>
      </c>
      <c r="I683" s="151">
        <v>2535</v>
      </c>
      <c r="J683" s="151">
        <v>867</v>
      </c>
      <c r="K683" s="151">
        <v>813</v>
      </c>
      <c r="L683" s="151">
        <v>799</v>
      </c>
      <c r="M683" s="154">
        <v>0.939390273409146</v>
      </c>
      <c r="N683" s="153">
        <v>46590</v>
      </c>
      <c r="O683" s="172">
        <v>0.9</v>
      </c>
      <c r="P683" s="154">
        <v>0.965359144167091</v>
      </c>
      <c r="Q683" s="154">
        <v>0.924284717376134</v>
      </c>
      <c r="R683" s="154">
        <v>0.937716262975779</v>
      </c>
      <c r="S683" s="173">
        <v>0.0410744267909573</v>
      </c>
      <c r="T683" s="153">
        <v>49596</v>
      </c>
      <c r="U683" s="153">
        <v>45200</v>
      </c>
      <c r="V683" s="154">
        <v>0.911363819662876</v>
      </c>
      <c r="W683" s="154">
        <v>0.923586347427407</v>
      </c>
      <c r="X683" s="155">
        <v>0.884508025122121</v>
      </c>
      <c r="Y683" s="155">
        <v>0.92156862745098</v>
      </c>
      <c r="Z683" s="173">
        <v>0.0390783223052856</v>
      </c>
      <c r="AA683" s="151">
        <v>13847</v>
      </c>
      <c r="AB683" s="151">
        <v>12530</v>
      </c>
      <c r="AC683" s="151">
        <v>15413</v>
      </c>
      <c r="AD683" s="151">
        <v>14079</v>
      </c>
      <c r="AE683" s="155">
        <v>0.904889145663321</v>
      </c>
      <c r="AF683" s="155">
        <v>0.913449685330565</v>
      </c>
      <c r="AG683" s="173">
        <v>-0.00856053966724457</v>
      </c>
    </row>
    <row r="684" spans="1:33">
      <c r="A684" s="175" t="s">
        <v>668</v>
      </c>
      <c r="B684" s="195" t="s">
        <v>1824</v>
      </c>
      <c r="C684" s="195" t="s">
        <v>680</v>
      </c>
      <c r="D684" s="150">
        <v>4038</v>
      </c>
      <c r="E684" s="150">
        <v>3930</v>
      </c>
      <c r="F684" s="150">
        <v>3849</v>
      </c>
      <c r="G684" s="151">
        <v>5645</v>
      </c>
      <c r="H684" s="151">
        <v>5499</v>
      </c>
      <c r="I684" s="151">
        <v>5379</v>
      </c>
      <c r="J684" s="151">
        <v>2098</v>
      </c>
      <c r="K684" s="151">
        <v>2065</v>
      </c>
      <c r="L684" s="151">
        <v>2034</v>
      </c>
      <c r="M684" s="154">
        <v>0.972910715931079</v>
      </c>
      <c r="N684" s="153">
        <v>95031</v>
      </c>
      <c r="O684" s="172">
        <v>0.9</v>
      </c>
      <c r="P684" s="154">
        <v>0.973254086181278</v>
      </c>
      <c r="Q684" s="154">
        <v>0.974136403897254</v>
      </c>
      <c r="R684" s="154">
        <v>0.984270734032412</v>
      </c>
      <c r="S684" s="173">
        <v>-0.000882317715976355</v>
      </c>
      <c r="T684" s="153">
        <v>97677</v>
      </c>
      <c r="U684" s="153">
        <v>92886</v>
      </c>
      <c r="V684" s="154">
        <v>0.950950582020332</v>
      </c>
      <c r="W684" s="154">
        <v>0.953194650817236</v>
      </c>
      <c r="X684" s="155">
        <v>0.952878653675819</v>
      </c>
      <c r="Y684" s="155">
        <v>0.969494756911344</v>
      </c>
      <c r="Z684" s="173">
        <v>0.000315997141417057</v>
      </c>
      <c r="AA684" s="151">
        <v>29641</v>
      </c>
      <c r="AB684" s="151">
        <v>28417</v>
      </c>
      <c r="AC684" s="151">
        <v>30822</v>
      </c>
      <c r="AD684" s="151">
        <v>29318</v>
      </c>
      <c r="AE684" s="155">
        <v>0.958705846631355</v>
      </c>
      <c r="AF684" s="155">
        <v>0.95120368567906</v>
      </c>
      <c r="AG684" s="173">
        <v>0.00750216095229472</v>
      </c>
    </row>
    <row r="685" spans="1:33">
      <c r="A685" s="175" t="s">
        <v>668</v>
      </c>
      <c r="B685" s="195" t="s">
        <v>1824</v>
      </c>
      <c r="C685" s="195" t="s">
        <v>681</v>
      </c>
      <c r="D685" s="150">
        <v>1398</v>
      </c>
      <c r="E685" s="150">
        <v>1330</v>
      </c>
      <c r="F685" s="150">
        <v>1277</v>
      </c>
      <c r="G685" s="151">
        <v>2040</v>
      </c>
      <c r="H685" s="151">
        <v>1998</v>
      </c>
      <c r="I685" s="151">
        <v>1883</v>
      </c>
      <c r="J685" s="151">
        <v>632</v>
      </c>
      <c r="K685" s="151">
        <v>595</v>
      </c>
      <c r="L685" s="151">
        <v>577</v>
      </c>
      <c r="M685" s="154">
        <v>0.952941176470588</v>
      </c>
      <c r="N685" s="153">
        <v>33372</v>
      </c>
      <c r="O685" s="172">
        <v>0.9</v>
      </c>
      <c r="P685" s="154">
        <v>0.951359084406295</v>
      </c>
      <c r="Q685" s="154">
        <v>0.979411764705882</v>
      </c>
      <c r="R685" s="154">
        <v>0.941455696202532</v>
      </c>
      <c r="S685" s="173">
        <v>-0.0280526802995876</v>
      </c>
      <c r="T685" s="153">
        <v>35020</v>
      </c>
      <c r="U685" s="153">
        <v>32147</v>
      </c>
      <c r="V685" s="154">
        <v>0.917961165048544</v>
      </c>
      <c r="W685" s="154">
        <v>0.913447782546495</v>
      </c>
      <c r="X685" s="155">
        <v>0.923039215686275</v>
      </c>
      <c r="Y685" s="155">
        <v>0.912974683544304</v>
      </c>
      <c r="Z685" s="173">
        <v>-0.00959143313977961</v>
      </c>
      <c r="AA685" s="151">
        <v>10047</v>
      </c>
      <c r="AB685" s="151">
        <v>9154</v>
      </c>
      <c r="AC685" s="151">
        <v>10956</v>
      </c>
      <c r="AD685" s="151">
        <v>10084</v>
      </c>
      <c r="AE685" s="155">
        <v>0.911117746591022</v>
      </c>
      <c r="AF685" s="155">
        <v>0.920408908360716</v>
      </c>
      <c r="AG685" s="173">
        <v>-0.00929116176969336</v>
      </c>
    </row>
    <row r="686" spans="1:33">
      <c r="A686" s="175" t="s">
        <v>668</v>
      </c>
      <c r="B686" s="195" t="s">
        <v>1824</v>
      </c>
      <c r="C686" s="195" t="s">
        <v>682</v>
      </c>
      <c r="D686" s="150">
        <v>3736</v>
      </c>
      <c r="E686" s="150">
        <v>3572</v>
      </c>
      <c r="F686" s="150">
        <v>3400</v>
      </c>
      <c r="G686" s="151">
        <v>5071</v>
      </c>
      <c r="H686" s="151">
        <v>5013</v>
      </c>
      <c r="I686" s="151">
        <v>4622</v>
      </c>
      <c r="J686" s="151">
        <v>1913</v>
      </c>
      <c r="K686" s="151">
        <v>1884</v>
      </c>
      <c r="L686" s="151">
        <v>1771</v>
      </c>
      <c r="M686" s="154">
        <v>0.978110766547146</v>
      </c>
      <c r="N686" s="153">
        <v>80745</v>
      </c>
      <c r="O686" s="172">
        <v>0.9</v>
      </c>
      <c r="P686" s="154">
        <v>0.95610278372591</v>
      </c>
      <c r="Q686" s="154">
        <v>0.988562413725104</v>
      </c>
      <c r="R686" s="154">
        <v>0.984840564558285</v>
      </c>
      <c r="S686" s="173">
        <v>-0.0324596299991935</v>
      </c>
      <c r="T686" s="153">
        <v>82552</v>
      </c>
      <c r="U686" s="153">
        <v>75085</v>
      </c>
      <c r="V686" s="154">
        <v>0.909547921310204</v>
      </c>
      <c r="W686" s="154">
        <v>0.910064239828694</v>
      </c>
      <c r="X686" s="155">
        <v>0.911457306251232</v>
      </c>
      <c r="Y686" s="155">
        <v>0.925771040250915</v>
      </c>
      <c r="Z686" s="173">
        <v>-0.00139306642253867</v>
      </c>
      <c r="AA686" s="151">
        <v>26602</v>
      </c>
      <c r="AB686" s="151">
        <v>24482</v>
      </c>
      <c r="AC686" s="151">
        <v>26797</v>
      </c>
      <c r="AD686" s="151">
        <v>24550</v>
      </c>
      <c r="AE686" s="155">
        <v>0.920306743853846</v>
      </c>
      <c r="AF686" s="155">
        <v>0.916147329924992</v>
      </c>
      <c r="AG686" s="173">
        <v>0.00415941392885399</v>
      </c>
    </row>
    <row r="687" spans="1:33">
      <c r="A687" s="175" t="s">
        <v>668</v>
      </c>
      <c r="B687" s="195" t="s">
        <v>1824</v>
      </c>
      <c r="C687" s="195" t="s">
        <v>683</v>
      </c>
      <c r="D687" s="150">
        <v>801</v>
      </c>
      <c r="E687" s="150">
        <v>764</v>
      </c>
      <c r="F687" s="150">
        <v>703</v>
      </c>
      <c r="G687" s="151">
        <v>1184</v>
      </c>
      <c r="H687" s="151">
        <v>1168</v>
      </c>
      <c r="I687" s="151">
        <v>1018</v>
      </c>
      <c r="J687" s="151">
        <v>318</v>
      </c>
      <c r="K687" s="151">
        <v>310</v>
      </c>
      <c r="L687" s="151">
        <v>302</v>
      </c>
      <c r="M687" s="154">
        <v>0.96018877622541</v>
      </c>
      <c r="N687" s="153">
        <v>20549</v>
      </c>
      <c r="O687" s="172">
        <v>0.9</v>
      </c>
      <c r="P687" s="154">
        <v>0.953807740324594</v>
      </c>
      <c r="Q687" s="154">
        <v>0.986486486486487</v>
      </c>
      <c r="R687" s="154">
        <v>0.974842767295597</v>
      </c>
      <c r="S687" s="173">
        <v>-0.0326787461618923</v>
      </c>
      <c r="T687" s="153">
        <v>21401</v>
      </c>
      <c r="U687" s="153">
        <v>19738</v>
      </c>
      <c r="V687" s="154">
        <v>0.922293350778001</v>
      </c>
      <c r="W687" s="154">
        <v>0.877652933832709</v>
      </c>
      <c r="X687" s="155">
        <v>0.859797297297297</v>
      </c>
      <c r="Y687" s="155">
        <v>0.949685534591195</v>
      </c>
      <c r="Z687" s="173">
        <v>0.0178556365354119</v>
      </c>
      <c r="AA687" s="151">
        <v>5717</v>
      </c>
      <c r="AB687" s="151">
        <v>5248</v>
      </c>
      <c r="AC687" s="151">
        <v>6855</v>
      </c>
      <c r="AD687" s="151">
        <v>6270</v>
      </c>
      <c r="AE687" s="155">
        <v>0.91796396711562</v>
      </c>
      <c r="AF687" s="155">
        <v>0.914660831509847</v>
      </c>
      <c r="AG687" s="173">
        <v>0.00330313560577333</v>
      </c>
    </row>
    <row r="688" spans="1:33">
      <c r="A688" s="175" t="s">
        <v>668</v>
      </c>
      <c r="B688" s="195" t="s">
        <v>1824</v>
      </c>
      <c r="C688" s="195" t="s">
        <v>684</v>
      </c>
      <c r="D688" s="150">
        <v>2115</v>
      </c>
      <c r="E688" s="150">
        <v>2063</v>
      </c>
      <c r="F688" s="150">
        <v>2011</v>
      </c>
      <c r="G688" s="151">
        <v>2844</v>
      </c>
      <c r="H688" s="151">
        <v>2722</v>
      </c>
      <c r="I688" s="151">
        <v>2743</v>
      </c>
      <c r="J688" s="151">
        <v>1021</v>
      </c>
      <c r="K688" s="151">
        <v>970</v>
      </c>
      <c r="L688" s="151">
        <v>988</v>
      </c>
      <c r="M688" s="154">
        <v>0.90459789194124</v>
      </c>
      <c r="N688" s="153">
        <v>43598</v>
      </c>
      <c r="O688" s="172">
        <v>0.9</v>
      </c>
      <c r="P688" s="154">
        <v>0.975413711583924</v>
      </c>
      <c r="Q688" s="154">
        <v>0.957102672292546</v>
      </c>
      <c r="R688" s="154">
        <v>0.950048971596474</v>
      </c>
      <c r="S688" s="173">
        <v>0.0183110392913786</v>
      </c>
      <c r="T688" s="153">
        <v>48196</v>
      </c>
      <c r="U688" s="153">
        <v>45847</v>
      </c>
      <c r="V688" s="154">
        <v>0.951261515478463</v>
      </c>
      <c r="W688" s="154">
        <v>0.950827423167849</v>
      </c>
      <c r="X688" s="155">
        <v>0.964486638537271</v>
      </c>
      <c r="Y688" s="155">
        <v>0.96767874632713</v>
      </c>
      <c r="Z688" s="173">
        <v>-0.0136592153694227</v>
      </c>
      <c r="AA688" s="151">
        <v>14788</v>
      </c>
      <c r="AB688" s="151">
        <v>14098</v>
      </c>
      <c r="AC688" s="151">
        <v>15012</v>
      </c>
      <c r="AD688" s="151">
        <v>14192</v>
      </c>
      <c r="AE688" s="155">
        <v>0.953340546388964</v>
      </c>
      <c r="AF688" s="155">
        <v>0.945377031707967</v>
      </c>
      <c r="AG688" s="173">
        <v>0.0079635146809971</v>
      </c>
    </row>
    <row r="689" spans="1:33">
      <c r="A689" s="175" t="s">
        <v>668</v>
      </c>
      <c r="B689" s="195" t="s">
        <v>1824</v>
      </c>
      <c r="C689" s="195" t="s">
        <v>685</v>
      </c>
      <c r="D689" s="150">
        <v>1984</v>
      </c>
      <c r="E689" s="150">
        <v>1869</v>
      </c>
      <c r="F689" s="150">
        <v>1302</v>
      </c>
      <c r="G689" s="151">
        <v>3029</v>
      </c>
      <c r="H689" s="151">
        <v>2782</v>
      </c>
      <c r="I689" s="151">
        <v>1785</v>
      </c>
      <c r="J689" s="151">
        <v>942</v>
      </c>
      <c r="K689" s="151">
        <v>914</v>
      </c>
      <c r="L689" s="151">
        <v>631</v>
      </c>
      <c r="M689" s="154">
        <v>0.885066412555182</v>
      </c>
      <c r="N689" s="153">
        <v>45511</v>
      </c>
      <c r="O689" s="172">
        <v>0.9</v>
      </c>
      <c r="P689" s="154">
        <v>0.942036290322581</v>
      </c>
      <c r="Q689" s="154">
        <v>0.918454935622318</v>
      </c>
      <c r="R689" s="154">
        <v>0.970276008492569</v>
      </c>
      <c r="S689" s="173">
        <v>0.023581354700263</v>
      </c>
      <c r="T689" s="153">
        <v>51421</v>
      </c>
      <c r="U689" s="153">
        <v>29123</v>
      </c>
      <c r="V689" s="154">
        <v>0.566363936912934</v>
      </c>
      <c r="W689" s="154">
        <v>0.65625</v>
      </c>
      <c r="X689" s="155">
        <v>0.589303400462199</v>
      </c>
      <c r="Y689" s="155">
        <v>0.669851380042463</v>
      </c>
      <c r="Z689" s="173">
        <v>0.0669465995378012</v>
      </c>
      <c r="AA689" s="151">
        <v>14391</v>
      </c>
      <c r="AB689" s="151">
        <v>8560</v>
      </c>
      <c r="AC689" s="151">
        <v>15786</v>
      </c>
      <c r="AD689" s="151">
        <v>8802</v>
      </c>
      <c r="AE689" s="155">
        <v>0.594816204572302</v>
      </c>
      <c r="AF689" s="155">
        <v>0.557582668187001</v>
      </c>
      <c r="AG689" s="173">
        <v>0.037233536385301</v>
      </c>
    </row>
    <row r="690" spans="1:33">
      <c r="A690" s="175" t="s">
        <v>668</v>
      </c>
      <c r="B690" s="195" t="s">
        <v>1824</v>
      </c>
      <c r="C690" s="195" t="s">
        <v>686</v>
      </c>
      <c r="D690" s="150">
        <v>2260</v>
      </c>
      <c r="E690" s="150">
        <v>2233</v>
      </c>
      <c r="F690" s="150">
        <v>2176</v>
      </c>
      <c r="G690" s="151">
        <v>2960</v>
      </c>
      <c r="H690" s="151">
        <v>2909</v>
      </c>
      <c r="I690" s="151">
        <v>2858</v>
      </c>
      <c r="J690" s="151">
        <v>1316</v>
      </c>
      <c r="K690" s="151">
        <v>1268</v>
      </c>
      <c r="L690" s="151">
        <v>1269</v>
      </c>
      <c r="M690" s="154">
        <v>0.978174440527912</v>
      </c>
      <c r="N690" s="153">
        <v>47731</v>
      </c>
      <c r="O690" s="172">
        <v>0.9</v>
      </c>
      <c r="P690" s="154">
        <v>0.988053097345133</v>
      </c>
      <c r="Q690" s="154">
        <v>0.98277027027027</v>
      </c>
      <c r="R690" s="154">
        <v>0.963525835866261</v>
      </c>
      <c r="S690" s="173">
        <v>0.00528282707486238</v>
      </c>
      <c r="T690" s="153">
        <v>48796</v>
      </c>
      <c r="U690" s="153">
        <v>47135</v>
      </c>
      <c r="V690" s="154">
        <v>0.965960324616772</v>
      </c>
      <c r="W690" s="154">
        <v>0.96283185840708</v>
      </c>
      <c r="X690" s="155">
        <v>0.965540540540541</v>
      </c>
      <c r="Y690" s="155">
        <v>0.964285714285714</v>
      </c>
      <c r="Z690" s="173">
        <v>-0.00270868213346087</v>
      </c>
      <c r="AA690" s="151">
        <v>16628</v>
      </c>
      <c r="AB690" s="151">
        <v>16109</v>
      </c>
      <c r="AC690" s="151">
        <v>15797</v>
      </c>
      <c r="AD690" s="151">
        <v>15311</v>
      </c>
      <c r="AE690" s="155">
        <v>0.968787587202309</v>
      </c>
      <c r="AF690" s="155">
        <v>0.969234664809774</v>
      </c>
      <c r="AG690" s="173">
        <v>-0.000447077607464652</v>
      </c>
    </row>
    <row r="691" spans="1:33">
      <c r="A691" s="175" t="s">
        <v>668</v>
      </c>
      <c r="B691" s="195" t="s">
        <v>1824</v>
      </c>
      <c r="C691" s="195" t="s">
        <v>687</v>
      </c>
      <c r="D691" s="150">
        <v>5452</v>
      </c>
      <c r="E691" s="150">
        <v>5273</v>
      </c>
      <c r="F691" s="150">
        <v>5195</v>
      </c>
      <c r="G691" s="151">
        <v>6855</v>
      </c>
      <c r="H691" s="151">
        <v>6581</v>
      </c>
      <c r="I691" s="151">
        <v>6490</v>
      </c>
      <c r="J691" s="151">
        <v>3080</v>
      </c>
      <c r="K691" s="151">
        <v>3032</v>
      </c>
      <c r="L691" s="151">
        <v>2979</v>
      </c>
      <c r="M691" s="154">
        <v>0.958532511150996</v>
      </c>
      <c r="N691" s="153">
        <v>107879</v>
      </c>
      <c r="O691" s="172">
        <v>0.9</v>
      </c>
      <c r="P691" s="154">
        <v>0.967168011738811</v>
      </c>
      <c r="Q691" s="154">
        <v>0.960029175784099</v>
      </c>
      <c r="R691" s="154">
        <v>0.984415584415584</v>
      </c>
      <c r="S691" s="173">
        <v>0.00713883595471221</v>
      </c>
      <c r="T691" s="153">
        <v>112546</v>
      </c>
      <c r="U691" s="153">
        <v>106337</v>
      </c>
      <c r="V691" s="154">
        <v>0.94483144669735</v>
      </c>
      <c r="W691" s="154">
        <v>0.952861335289802</v>
      </c>
      <c r="X691" s="155">
        <v>0.946754194018964</v>
      </c>
      <c r="Y691" s="155">
        <v>0.967207792207792</v>
      </c>
      <c r="Z691" s="173">
        <v>0.00610714127083767</v>
      </c>
      <c r="AA691" s="151">
        <v>38400</v>
      </c>
      <c r="AB691" s="151">
        <v>36598</v>
      </c>
      <c r="AC691" s="151">
        <v>35952</v>
      </c>
      <c r="AD691" s="151">
        <v>34082</v>
      </c>
      <c r="AE691" s="155">
        <v>0.953072916666667</v>
      </c>
      <c r="AF691" s="155">
        <v>0.947986203827325</v>
      </c>
      <c r="AG691" s="173">
        <v>0.00508671283934137</v>
      </c>
    </row>
    <row r="692" spans="1:33">
      <c r="A692" s="175" t="s">
        <v>668</v>
      </c>
      <c r="B692" s="195" t="s">
        <v>1824</v>
      </c>
      <c r="C692" s="195" t="s">
        <v>688</v>
      </c>
      <c r="D692" s="150">
        <v>4750</v>
      </c>
      <c r="E692" s="150">
        <v>4599</v>
      </c>
      <c r="F692" s="150">
        <v>4591</v>
      </c>
      <c r="G692" s="151">
        <v>5394</v>
      </c>
      <c r="H692" s="151">
        <v>5236</v>
      </c>
      <c r="I692" s="151">
        <v>5191</v>
      </c>
      <c r="J692" s="151">
        <v>3172</v>
      </c>
      <c r="K692" s="151">
        <v>3085</v>
      </c>
      <c r="L692" s="151">
        <v>3069</v>
      </c>
      <c r="M692" s="154">
        <v>0.923252626770215</v>
      </c>
      <c r="N692" s="153">
        <v>78819</v>
      </c>
      <c r="O692" s="172">
        <v>0.9</v>
      </c>
      <c r="P692" s="154">
        <v>0.96821052631579</v>
      </c>
      <c r="Q692" s="154">
        <v>0.970708194289952</v>
      </c>
      <c r="R692" s="154">
        <v>0.972572509457755</v>
      </c>
      <c r="S692" s="173">
        <v>-0.00249766797416229</v>
      </c>
      <c r="T692" s="153">
        <v>85371</v>
      </c>
      <c r="U692" s="153">
        <v>80884</v>
      </c>
      <c r="V692" s="154">
        <v>0.947441168546696</v>
      </c>
      <c r="W692" s="154">
        <v>0.966526315789474</v>
      </c>
      <c r="X692" s="155">
        <v>0.962365591397849</v>
      </c>
      <c r="Y692" s="155">
        <v>0.967528373266078</v>
      </c>
      <c r="Z692" s="173">
        <v>0.00416072439162418</v>
      </c>
      <c r="AA692" s="151">
        <v>33010</v>
      </c>
      <c r="AB692" s="151">
        <v>31873</v>
      </c>
      <c r="AC692" s="151">
        <v>28203</v>
      </c>
      <c r="AD692" s="151">
        <v>26893</v>
      </c>
      <c r="AE692" s="155">
        <v>0.965555892153893</v>
      </c>
      <c r="AF692" s="155">
        <v>0.953551040669432</v>
      </c>
      <c r="AG692" s="173">
        <v>0.0120048514844605</v>
      </c>
    </row>
    <row r="693" spans="1:33">
      <c r="A693" s="175" t="s">
        <v>668</v>
      </c>
      <c r="B693" s="195" t="s">
        <v>1823</v>
      </c>
      <c r="C693" s="195" t="s">
        <v>689</v>
      </c>
      <c r="D693" s="150">
        <v>2280</v>
      </c>
      <c r="E693" s="150">
        <v>2210</v>
      </c>
      <c r="F693" s="150">
        <v>2132</v>
      </c>
      <c r="G693" s="151">
        <v>3263</v>
      </c>
      <c r="H693" s="151">
        <v>3152</v>
      </c>
      <c r="I693" s="151">
        <v>3041</v>
      </c>
      <c r="J693" s="151">
        <v>974</v>
      </c>
      <c r="K693" s="151">
        <v>949</v>
      </c>
      <c r="L693" s="151">
        <v>903</v>
      </c>
      <c r="M693" s="154">
        <v>0.930511578551012</v>
      </c>
      <c r="N693" s="153">
        <v>54367</v>
      </c>
      <c r="O693" s="172">
        <v>0.9</v>
      </c>
      <c r="P693" s="154">
        <v>0.969298245614035</v>
      </c>
      <c r="Q693" s="154">
        <v>0.965982224946368</v>
      </c>
      <c r="R693" s="154">
        <v>0.974332648870637</v>
      </c>
      <c r="S693" s="173">
        <v>0.00331602066766679</v>
      </c>
      <c r="T693" s="153">
        <v>58427</v>
      </c>
      <c r="U693" s="153">
        <v>53965</v>
      </c>
      <c r="V693" s="154">
        <v>0.923631197905078</v>
      </c>
      <c r="W693" s="154">
        <v>0.935087719298246</v>
      </c>
      <c r="X693" s="155">
        <v>0.931964449892737</v>
      </c>
      <c r="Y693" s="155">
        <v>0.927104722792608</v>
      </c>
      <c r="Z693" s="173">
        <v>0.00312326940550889</v>
      </c>
      <c r="AA693" s="151">
        <v>15855</v>
      </c>
      <c r="AB693" s="151">
        <v>14684</v>
      </c>
      <c r="AC693" s="151">
        <v>18152</v>
      </c>
      <c r="AD693" s="151">
        <v>16743</v>
      </c>
      <c r="AE693" s="155">
        <v>0.926143172500788</v>
      </c>
      <c r="AF693" s="155">
        <v>0.92237769942706</v>
      </c>
      <c r="AG693" s="173">
        <v>0.00376547307372799</v>
      </c>
    </row>
    <row r="694" spans="1:33">
      <c r="A694" s="175" t="s">
        <v>668</v>
      </c>
      <c r="B694" s="195" t="s">
        <v>1823</v>
      </c>
      <c r="C694" s="195" t="s">
        <v>690</v>
      </c>
      <c r="D694" s="150">
        <v>1484</v>
      </c>
      <c r="E694" s="150">
        <v>1091</v>
      </c>
      <c r="F694" s="150">
        <v>1375</v>
      </c>
      <c r="G694" s="151">
        <v>2069</v>
      </c>
      <c r="H694" s="151">
        <v>1433</v>
      </c>
      <c r="I694" s="151">
        <v>1873</v>
      </c>
      <c r="J694" s="151">
        <v>628</v>
      </c>
      <c r="K694" s="151">
        <v>485</v>
      </c>
      <c r="L694" s="151">
        <v>570</v>
      </c>
      <c r="M694" s="154">
        <v>0.743261986999918</v>
      </c>
      <c r="N694" s="153">
        <v>27329</v>
      </c>
      <c r="O694" s="172">
        <v>0.9</v>
      </c>
      <c r="P694" s="154">
        <v>0.735175202156334</v>
      </c>
      <c r="Q694" s="154">
        <v>0.692605123247946</v>
      </c>
      <c r="R694" s="154">
        <v>0.772292993630573</v>
      </c>
      <c r="S694" s="173">
        <v>0.0425700789083884</v>
      </c>
      <c r="T694" s="153">
        <v>36769</v>
      </c>
      <c r="U694" s="153">
        <v>33786</v>
      </c>
      <c r="V694" s="154">
        <v>0.918871875764911</v>
      </c>
      <c r="W694" s="154">
        <v>0.926549865229111</v>
      </c>
      <c r="X694" s="155">
        <v>0.905268245529241</v>
      </c>
      <c r="Y694" s="155">
        <v>0.907643312101911</v>
      </c>
      <c r="Z694" s="173">
        <v>0.0212816196998693</v>
      </c>
      <c r="AA694" s="151">
        <v>10268</v>
      </c>
      <c r="AB694" s="151">
        <v>9385</v>
      </c>
      <c r="AC694" s="151">
        <v>11313</v>
      </c>
      <c r="AD694" s="151">
        <v>10395</v>
      </c>
      <c r="AE694" s="155">
        <v>0.914004674717569</v>
      </c>
      <c r="AF694" s="155">
        <v>0.918854415274463</v>
      </c>
      <c r="AG694" s="173">
        <v>-0.0048497405568938</v>
      </c>
    </row>
    <row r="695" spans="1:33">
      <c r="A695" s="175" t="s">
        <v>668</v>
      </c>
      <c r="B695" s="195" t="s">
        <v>1823</v>
      </c>
      <c r="C695" s="195" t="s">
        <v>691</v>
      </c>
      <c r="D695" s="150">
        <v>1417</v>
      </c>
      <c r="E695" s="150">
        <v>1374</v>
      </c>
      <c r="F695" s="150">
        <v>1284</v>
      </c>
      <c r="G695" s="151">
        <v>2044</v>
      </c>
      <c r="H695" s="151">
        <v>1712</v>
      </c>
      <c r="I695" s="151">
        <v>1861</v>
      </c>
      <c r="J695" s="151">
        <v>660</v>
      </c>
      <c r="K695" s="151">
        <v>557</v>
      </c>
      <c r="L695" s="151">
        <v>622</v>
      </c>
      <c r="M695" s="154">
        <v>0.947121766219694</v>
      </c>
      <c r="N695" s="153">
        <v>34963</v>
      </c>
      <c r="O695" s="172">
        <v>0.9</v>
      </c>
      <c r="P695" s="154">
        <v>0.969654199011997</v>
      </c>
      <c r="Q695" s="154">
        <v>0.837573385518591</v>
      </c>
      <c r="R695" s="154">
        <v>0.843939393939394</v>
      </c>
      <c r="S695" s="173">
        <v>0.132080813493406</v>
      </c>
      <c r="T695" s="153">
        <v>36915</v>
      </c>
      <c r="U695" s="153">
        <v>34401</v>
      </c>
      <c r="V695" s="154">
        <v>0.931897602600569</v>
      </c>
      <c r="W695" s="154">
        <v>0.906139731827805</v>
      </c>
      <c r="X695" s="155">
        <v>0.910469667318982</v>
      </c>
      <c r="Y695" s="155">
        <v>0.942424242424242</v>
      </c>
      <c r="Z695" s="173">
        <v>-0.00432993549117711</v>
      </c>
      <c r="AA695" s="151">
        <v>10212</v>
      </c>
      <c r="AB695" s="151">
        <v>9472</v>
      </c>
      <c r="AC695" s="151">
        <v>11653</v>
      </c>
      <c r="AD695" s="151">
        <v>10908</v>
      </c>
      <c r="AE695" s="155">
        <v>0.927536231884058</v>
      </c>
      <c r="AF695" s="155">
        <v>0.936067965330816</v>
      </c>
      <c r="AG695" s="173">
        <v>-0.00853173344675817</v>
      </c>
    </row>
    <row r="696" spans="1:33">
      <c r="A696" s="175" t="s">
        <v>668</v>
      </c>
      <c r="B696" s="195" t="s">
        <v>1823</v>
      </c>
      <c r="C696" s="195" t="s">
        <v>692</v>
      </c>
      <c r="D696" s="150">
        <v>1866</v>
      </c>
      <c r="E696" s="150">
        <v>1781</v>
      </c>
      <c r="F696" s="150">
        <v>1736</v>
      </c>
      <c r="G696" s="151">
        <v>2910</v>
      </c>
      <c r="H696" s="151">
        <v>2758</v>
      </c>
      <c r="I696" s="151">
        <v>2709</v>
      </c>
      <c r="J696" s="151">
        <v>824</v>
      </c>
      <c r="K696" s="151">
        <v>813</v>
      </c>
      <c r="L696" s="151">
        <v>768</v>
      </c>
      <c r="M696" s="154">
        <v>0.965612590698351</v>
      </c>
      <c r="N696" s="153">
        <v>46445</v>
      </c>
      <c r="O696" s="172">
        <v>0.9</v>
      </c>
      <c r="P696" s="154">
        <v>0.954448017148982</v>
      </c>
      <c r="Q696" s="154">
        <v>0.947766323024055</v>
      </c>
      <c r="R696" s="154">
        <v>0.986650485436893</v>
      </c>
      <c r="S696" s="173">
        <v>0.00668169412492681</v>
      </c>
      <c r="T696" s="153">
        <v>48099</v>
      </c>
      <c r="U696" s="153">
        <v>44827</v>
      </c>
      <c r="V696" s="154">
        <v>0.931973637705566</v>
      </c>
      <c r="W696" s="154">
        <v>0.930332261521972</v>
      </c>
      <c r="X696" s="155">
        <v>0.930927835051546</v>
      </c>
      <c r="Y696" s="155">
        <v>0.932038834951456</v>
      </c>
      <c r="Z696" s="173">
        <v>-0.000595573529574289</v>
      </c>
      <c r="AA696" s="151">
        <v>13633</v>
      </c>
      <c r="AB696" s="151">
        <v>12704</v>
      </c>
      <c r="AC696" s="151">
        <v>14960</v>
      </c>
      <c r="AD696" s="151">
        <v>13936</v>
      </c>
      <c r="AE696" s="155">
        <v>0.931856524609404</v>
      </c>
      <c r="AF696" s="155">
        <v>0.931550802139037</v>
      </c>
      <c r="AG696" s="173">
        <v>0.000305722470366199</v>
      </c>
    </row>
    <row r="697" spans="1:33">
      <c r="A697" s="175" t="s">
        <v>668</v>
      </c>
      <c r="B697" s="195" t="s">
        <v>1823</v>
      </c>
      <c r="C697" s="195" t="s">
        <v>693</v>
      </c>
      <c r="D697" s="150">
        <v>1821</v>
      </c>
      <c r="E697" s="150">
        <v>1796</v>
      </c>
      <c r="F697" s="150">
        <v>1703</v>
      </c>
      <c r="G697" s="151">
        <v>2717</v>
      </c>
      <c r="H697" s="151">
        <v>2665</v>
      </c>
      <c r="I697" s="151">
        <v>2536</v>
      </c>
      <c r="J697" s="151">
        <v>791</v>
      </c>
      <c r="K697" s="151">
        <v>781</v>
      </c>
      <c r="L697" s="151">
        <v>744</v>
      </c>
      <c r="M697" s="154">
        <v>0.972174060134478</v>
      </c>
      <c r="N697" s="153">
        <v>45978</v>
      </c>
      <c r="O697" s="172">
        <v>0.9</v>
      </c>
      <c r="P697" s="154">
        <v>0.986271279516749</v>
      </c>
      <c r="Q697" s="154">
        <v>0.980861244019139</v>
      </c>
      <c r="R697" s="154">
        <v>0.987357774968394</v>
      </c>
      <c r="S697" s="173">
        <v>0.00541003549761032</v>
      </c>
      <c r="T697" s="153">
        <v>47294</v>
      </c>
      <c r="U697" s="153">
        <v>44613</v>
      </c>
      <c r="V697" s="154">
        <v>0.943312048039921</v>
      </c>
      <c r="W697" s="154">
        <v>0.935200439319055</v>
      </c>
      <c r="X697" s="155">
        <v>0.933382407066618</v>
      </c>
      <c r="Y697" s="155">
        <v>0.940581542351454</v>
      </c>
      <c r="Z697" s="173">
        <v>0.00181803225243793</v>
      </c>
      <c r="AA697" s="151">
        <v>13047</v>
      </c>
      <c r="AB697" s="151">
        <v>12267</v>
      </c>
      <c r="AC697" s="151">
        <v>14631</v>
      </c>
      <c r="AD697" s="151">
        <v>13796</v>
      </c>
      <c r="AE697" s="155">
        <v>0.940216141641757</v>
      </c>
      <c r="AF697" s="155">
        <v>0.942929396486911</v>
      </c>
      <c r="AG697" s="173">
        <v>-0.00271325484515461</v>
      </c>
    </row>
    <row r="698" spans="1:33">
      <c r="A698" s="175" t="s">
        <v>668</v>
      </c>
      <c r="B698" s="195" t="s">
        <v>1823</v>
      </c>
      <c r="C698" s="195" t="s">
        <v>694</v>
      </c>
      <c r="D698" s="150">
        <v>2616</v>
      </c>
      <c r="E698" s="150">
        <v>2592</v>
      </c>
      <c r="F698" s="150">
        <v>2524</v>
      </c>
      <c r="G698" s="151">
        <v>3569</v>
      </c>
      <c r="H698" s="151">
        <v>3534</v>
      </c>
      <c r="I698" s="151">
        <v>3451</v>
      </c>
      <c r="J698" s="151">
        <v>1165</v>
      </c>
      <c r="K698" s="151">
        <v>1154</v>
      </c>
      <c r="L698" s="151">
        <v>1140</v>
      </c>
      <c r="M698" s="154">
        <v>0.986118162203325</v>
      </c>
      <c r="N698" s="153">
        <v>62157</v>
      </c>
      <c r="O698" s="172">
        <v>0.9</v>
      </c>
      <c r="P698" s="154">
        <v>0.990825688073395</v>
      </c>
      <c r="Q698" s="154">
        <v>0.990193331465396</v>
      </c>
      <c r="R698" s="154">
        <v>0.990557939914163</v>
      </c>
      <c r="S698" s="173">
        <v>0.000632356607998097</v>
      </c>
      <c r="T698" s="153">
        <v>63032</v>
      </c>
      <c r="U698" s="153">
        <v>61466</v>
      </c>
      <c r="V698" s="154">
        <v>0.975155476583323</v>
      </c>
      <c r="W698" s="154">
        <v>0.964831804281346</v>
      </c>
      <c r="X698" s="155">
        <v>0.966937517511908</v>
      </c>
      <c r="Y698" s="155">
        <v>0.978540772532189</v>
      </c>
      <c r="Z698" s="173">
        <v>-0.00210571323056263</v>
      </c>
      <c r="AA698" s="151">
        <v>17964</v>
      </c>
      <c r="AB698" s="151">
        <v>17495</v>
      </c>
      <c r="AC698" s="151">
        <v>19662</v>
      </c>
      <c r="AD698" s="151">
        <v>19176</v>
      </c>
      <c r="AE698" s="155">
        <v>0.973892228902249</v>
      </c>
      <c r="AF698" s="155">
        <v>0.97528227036924</v>
      </c>
      <c r="AG698" s="173">
        <v>-0.00139004146699129</v>
      </c>
    </row>
    <row r="699" spans="1:33">
      <c r="A699" s="175" t="s">
        <v>668</v>
      </c>
      <c r="B699" s="195" t="s">
        <v>1823</v>
      </c>
      <c r="C699" s="195" t="s">
        <v>695</v>
      </c>
      <c r="D699" s="150">
        <v>2399</v>
      </c>
      <c r="E699" s="150">
        <v>2377</v>
      </c>
      <c r="F699" s="150">
        <v>2265</v>
      </c>
      <c r="G699" s="151">
        <v>3662</v>
      </c>
      <c r="H699" s="151">
        <v>3517</v>
      </c>
      <c r="I699" s="151">
        <v>3340</v>
      </c>
      <c r="J699" s="151">
        <v>1043</v>
      </c>
      <c r="K699" s="151">
        <v>1042</v>
      </c>
      <c r="L699" s="151">
        <v>998</v>
      </c>
      <c r="M699" s="154">
        <v>0.9930328318016</v>
      </c>
      <c r="N699" s="153">
        <v>63426</v>
      </c>
      <c r="O699" s="172">
        <v>0.9</v>
      </c>
      <c r="P699" s="154">
        <v>0.99082951229679</v>
      </c>
      <c r="Q699" s="154">
        <v>0.960404150737302</v>
      </c>
      <c r="R699" s="154">
        <v>0.999041227229147</v>
      </c>
      <c r="S699" s="173">
        <v>0.0304253615594883</v>
      </c>
      <c r="T699" s="153">
        <v>63871</v>
      </c>
      <c r="U699" s="153">
        <v>60884</v>
      </c>
      <c r="V699" s="154">
        <v>0.9532338620031</v>
      </c>
      <c r="W699" s="154">
        <v>0.94414339308045</v>
      </c>
      <c r="X699" s="155">
        <v>0.91206990715456</v>
      </c>
      <c r="Y699" s="155">
        <v>0.956855225311601</v>
      </c>
      <c r="Z699" s="173">
        <v>0.0320734859258898</v>
      </c>
      <c r="AA699" s="151">
        <v>17463</v>
      </c>
      <c r="AB699" s="151">
        <v>16519</v>
      </c>
      <c r="AC699" s="151">
        <v>19915</v>
      </c>
      <c r="AD699" s="151">
        <v>19019</v>
      </c>
      <c r="AE699" s="155">
        <v>0.945942850598408</v>
      </c>
      <c r="AF699" s="155">
        <v>0.955008787346221</v>
      </c>
      <c r="AG699" s="173">
        <v>-0.00906593674781331</v>
      </c>
    </row>
    <row r="700" spans="1:33">
      <c r="A700" s="175" t="s">
        <v>668</v>
      </c>
      <c r="B700" s="195" t="s">
        <v>1823</v>
      </c>
      <c r="C700" s="195" t="s">
        <v>696</v>
      </c>
      <c r="D700" s="150">
        <v>1051</v>
      </c>
      <c r="E700" s="150">
        <v>1033</v>
      </c>
      <c r="F700" s="150">
        <v>979</v>
      </c>
      <c r="G700" s="151">
        <v>1515</v>
      </c>
      <c r="H700" s="151">
        <v>1498</v>
      </c>
      <c r="I700" s="151">
        <v>1418</v>
      </c>
      <c r="J700" s="151">
        <v>425</v>
      </c>
      <c r="K700" s="151">
        <v>422</v>
      </c>
      <c r="L700" s="151">
        <v>397</v>
      </c>
      <c r="M700" s="154">
        <v>0.989894965592177</v>
      </c>
      <c r="N700" s="153">
        <v>27331</v>
      </c>
      <c r="O700" s="172">
        <v>0.9</v>
      </c>
      <c r="P700" s="154">
        <v>0.982873453853473</v>
      </c>
      <c r="Q700" s="154">
        <v>0.988778877887789</v>
      </c>
      <c r="R700" s="154">
        <v>0.992941176470588</v>
      </c>
      <c r="S700" s="173">
        <v>-0.00590542403431582</v>
      </c>
      <c r="T700" s="153">
        <v>27610</v>
      </c>
      <c r="U700" s="153">
        <v>25995</v>
      </c>
      <c r="V700" s="154">
        <v>0.941506700470844</v>
      </c>
      <c r="W700" s="154">
        <v>0.931493815413892</v>
      </c>
      <c r="X700" s="155">
        <v>0.935973597359736</v>
      </c>
      <c r="Y700" s="155">
        <v>0.934117647058823</v>
      </c>
      <c r="Z700" s="173">
        <v>-0.00447978194584442</v>
      </c>
      <c r="AA700" s="151">
        <v>7492</v>
      </c>
      <c r="AB700" s="151">
        <v>7063</v>
      </c>
      <c r="AC700" s="151">
        <v>8489</v>
      </c>
      <c r="AD700" s="151">
        <v>8018</v>
      </c>
      <c r="AE700" s="155">
        <v>0.942738921516284</v>
      </c>
      <c r="AF700" s="155">
        <v>0.944516433030981</v>
      </c>
      <c r="AG700" s="173">
        <v>-0.00177751151469729</v>
      </c>
    </row>
    <row r="701" spans="1:33">
      <c r="A701" s="175" t="s">
        <v>668</v>
      </c>
      <c r="B701" s="195" t="s">
        <v>33</v>
      </c>
      <c r="C701" s="195" t="s">
        <v>697</v>
      </c>
      <c r="D701" s="150">
        <v>0</v>
      </c>
      <c r="E701" s="150">
        <v>0</v>
      </c>
      <c r="F701" s="150">
        <v>0</v>
      </c>
      <c r="G701" s="151">
        <v>0</v>
      </c>
      <c r="H701" s="151">
        <v>0</v>
      </c>
      <c r="I701" s="151">
        <v>0</v>
      </c>
      <c r="J701" s="151">
        <v>0</v>
      </c>
      <c r="K701" s="151">
        <v>0</v>
      </c>
      <c r="L701" s="151">
        <v>0</v>
      </c>
      <c r="M701" s="154">
        <v>0</v>
      </c>
      <c r="N701" s="153">
        <v>0</v>
      </c>
      <c r="O701" s="172">
        <v>0.9</v>
      </c>
      <c r="P701" s="154">
        <v>0</v>
      </c>
      <c r="Q701" s="154">
        <v>0</v>
      </c>
      <c r="R701" s="154">
        <v>0</v>
      </c>
      <c r="S701" s="173">
        <v>0</v>
      </c>
      <c r="T701" s="153">
        <v>0</v>
      </c>
      <c r="U701" s="153">
        <v>0</v>
      </c>
      <c r="V701" s="154">
        <v>0</v>
      </c>
      <c r="W701" s="154">
        <v>0</v>
      </c>
      <c r="X701" s="155">
        <v>0</v>
      </c>
      <c r="Y701" s="155">
        <v>0</v>
      </c>
      <c r="Z701" s="173">
        <v>0</v>
      </c>
      <c r="AA701" s="151">
        <v>0</v>
      </c>
      <c r="AB701" s="151">
        <v>0</v>
      </c>
      <c r="AC701" s="151">
        <v>0</v>
      </c>
      <c r="AD701" s="151">
        <v>0</v>
      </c>
      <c r="AE701" s="155">
        <v>0</v>
      </c>
      <c r="AF701" s="155">
        <v>0</v>
      </c>
      <c r="AG701" s="173">
        <v>0</v>
      </c>
    </row>
    <row r="702" spans="1:33">
      <c r="A702" s="175" t="s">
        <v>668</v>
      </c>
      <c r="B702" s="195" t="s">
        <v>1825</v>
      </c>
      <c r="C702" s="195" t="s">
        <v>698</v>
      </c>
      <c r="D702" s="150">
        <v>2189</v>
      </c>
      <c r="E702" s="150">
        <v>2093</v>
      </c>
      <c r="F702" s="150">
        <v>2096</v>
      </c>
      <c r="G702" s="151">
        <v>2943</v>
      </c>
      <c r="H702" s="151">
        <v>2770</v>
      </c>
      <c r="I702" s="151">
        <v>2773</v>
      </c>
      <c r="J702" s="151">
        <v>837</v>
      </c>
      <c r="K702" s="151">
        <v>813</v>
      </c>
      <c r="L702" s="151">
        <v>811</v>
      </c>
      <c r="M702" s="154">
        <v>0.95365951473832</v>
      </c>
      <c r="N702" s="153">
        <v>47559</v>
      </c>
      <c r="O702" s="172">
        <v>0.9</v>
      </c>
      <c r="P702" s="154">
        <v>0.956144358154408</v>
      </c>
      <c r="Q702" s="154">
        <v>0.941216445803602</v>
      </c>
      <c r="R702" s="154">
        <v>0.971326164874552</v>
      </c>
      <c r="S702" s="173">
        <v>0.0149279123508067</v>
      </c>
      <c r="T702" s="153">
        <v>49870</v>
      </c>
      <c r="U702" s="153">
        <v>47481</v>
      </c>
      <c r="V702" s="154">
        <v>0.95209544816523</v>
      </c>
      <c r="W702" s="154">
        <v>0.957514846962083</v>
      </c>
      <c r="X702" s="155">
        <v>0.942235813795447</v>
      </c>
      <c r="Y702" s="155">
        <v>0.968936678614098</v>
      </c>
      <c r="Z702" s="173">
        <v>0.0152790331666363</v>
      </c>
      <c r="AA702" s="151">
        <v>14317</v>
      </c>
      <c r="AB702" s="151">
        <v>13633</v>
      </c>
      <c r="AC702" s="151">
        <v>15348</v>
      </c>
      <c r="AD702" s="151">
        <v>14581</v>
      </c>
      <c r="AE702" s="155">
        <v>0.952224628064539</v>
      </c>
      <c r="AF702" s="155">
        <v>0.950026062027626</v>
      </c>
      <c r="AG702" s="173">
        <v>0.00219856603691293</v>
      </c>
    </row>
    <row r="703" spans="1:33">
      <c r="A703" s="175" t="s">
        <v>668</v>
      </c>
      <c r="B703" s="195" t="s">
        <v>1825</v>
      </c>
      <c r="C703" s="195" t="s">
        <v>699</v>
      </c>
      <c r="D703" s="150">
        <v>2356</v>
      </c>
      <c r="E703" s="150">
        <v>2229</v>
      </c>
      <c r="F703" s="150">
        <v>2175</v>
      </c>
      <c r="G703" s="151">
        <v>2964</v>
      </c>
      <c r="H703" s="151">
        <v>2817</v>
      </c>
      <c r="I703" s="151">
        <v>2766</v>
      </c>
      <c r="J703" s="151">
        <v>737</v>
      </c>
      <c r="K703" s="151">
        <v>716</v>
      </c>
      <c r="L703" s="151">
        <v>695</v>
      </c>
      <c r="M703" s="154">
        <v>0.953410332448884</v>
      </c>
      <c r="N703" s="153">
        <v>48868</v>
      </c>
      <c r="O703" s="172">
        <v>0.9</v>
      </c>
      <c r="P703" s="154">
        <v>0.946095076400679</v>
      </c>
      <c r="Q703" s="154">
        <v>0.950404858299595</v>
      </c>
      <c r="R703" s="154">
        <v>0.971506105834464</v>
      </c>
      <c r="S703" s="173">
        <v>-0.00430978189891595</v>
      </c>
      <c r="T703" s="153">
        <v>51256</v>
      </c>
      <c r="U703" s="153">
        <v>48184</v>
      </c>
      <c r="V703" s="154">
        <v>0.940065553301077</v>
      </c>
      <c r="W703" s="154">
        <v>0.923174872665535</v>
      </c>
      <c r="X703" s="155">
        <v>0.933198380566802</v>
      </c>
      <c r="Y703" s="155">
        <v>0.943012211668928</v>
      </c>
      <c r="Z703" s="173">
        <v>-0.0100235079012668</v>
      </c>
      <c r="AA703" s="151">
        <v>14257</v>
      </c>
      <c r="AB703" s="151">
        <v>13330</v>
      </c>
      <c r="AC703" s="151">
        <v>15480</v>
      </c>
      <c r="AD703" s="151">
        <v>14654</v>
      </c>
      <c r="AE703" s="155">
        <v>0.934979308409904</v>
      </c>
      <c r="AF703" s="155">
        <v>0.946640826873385</v>
      </c>
      <c r="AG703" s="173">
        <v>-0.0116615184634811</v>
      </c>
    </row>
    <row r="704" spans="1:33">
      <c r="A704" s="175" t="s">
        <v>668</v>
      </c>
      <c r="B704" s="195" t="s">
        <v>1825</v>
      </c>
      <c r="C704" s="195" t="s">
        <v>700</v>
      </c>
      <c r="D704" s="150">
        <v>3867</v>
      </c>
      <c r="E704" s="150">
        <v>3691</v>
      </c>
      <c r="F704" s="150">
        <v>3545</v>
      </c>
      <c r="G704" s="151">
        <v>5170</v>
      </c>
      <c r="H704" s="151">
        <v>4716</v>
      </c>
      <c r="I704" s="151">
        <v>4774</v>
      </c>
      <c r="J704" s="151">
        <v>1334</v>
      </c>
      <c r="K704" s="151">
        <v>1276</v>
      </c>
      <c r="L704" s="151">
        <v>1242</v>
      </c>
      <c r="M704" s="154">
        <v>0.893779860450728</v>
      </c>
      <c r="N704" s="153">
        <v>78010</v>
      </c>
      <c r="O704" s="172">
        <v>0.9</v>
      </c>
      <c r="P704" s="154">
        <v>0.95448668218257</v>
      </c>
      <c r="Q704" s="154">
        <v>0.912185686653772</v>
      </c>
      <c r="R704" s="154">
        <v>0.956521739130435</v>
      </c>
      <c r="S704" s="173">
        <v>0.0423009955287987</v>
      </c>
      <c r="T704" s="153">
        <v>87281</v>
      </c>
      <c r="U704" s="153">
        <v>80248</v>
      </c>
      <c r="V704" s="154">
        <v>0.919421179867325</v>
      </c>
      <c r="W704" s="154">
        <v>0.916731316265839</v>
      </c>
      <c r="X704" s="155">
        <v>0.923404255319149</v>
      </c>
      <c r="Y704" s="155">
        <v>0.931034482758621</v>
      </c>
      <c r="Z704" s="173">
        <v>-0.00667293905330979</v>
      </c>
      <c r="AA704" s="151">
        <v>25160</v>
      </c>
      <c r="AB704" s="151">
        <v>23195</v>
      </c>
      <c r="AC704" s="151">
        <v>26541</v>
      </c>
      <c r="AD704" s="151">
        <v>24385</v>
      </c>
      <c r="AE704" s="155">
        <v>0.921899841017488</v>
      </c>
      <c r="AF704" s="155">
        <v>0.918767190384688</v>
      </c>
      <c r="AG704" s="173">
        <v>0.00313265063280033</v>
      </c>
    </row>
    <row r="705" spans="1:33">
      <c r="A705" s="175" t="s">
        <v>668</v>
      </c>
      <c r="B705" s="195" t="s">
        <v>1825</v>
      </c>
      <c r="C705" s="195" t="s">
        <v>701</v>
      </c>
      <c r="D705" s="150">
        <v>2466</v>
      </c>
      <c r="E705" s="150">
        <v>2334</v>
      </c>
      <c r="F705" s="150">
        <v>2288</v>
      </c>
      <c r="G705" s="151">
        <v>3324</v>
      </c>
      <c r="H705" s="151">
        <v>3132</v>
      </c>
      <c r="I705" s="151">
        <v>3090</v>
      </c>
      <c r="J705" s="151">
        <v>823</v>
      </c>
      <c r="K705" s="151">
        <v>803</v>
      </c>
      <c r="L705" s="151">
        <v>768</v>
      </c>
      <c r="M705" s="154">
        <v>0.944935755427559</v>
      </c>
      <c r="N705" s="153">
        <v>53318</v>
      </c>
      <c r="O705" s="172">
        <v>0.9</v>
      </c>
      <c r="P705" s="154">
        <v>0.94647201946472</v>
      </c>
      <c r="Q705" s="154">
        <v>0.942238267148014</v>
      </c>
      <c r="R705" s="154">
        <v>0.975698663426488</v>
      </c>
      <c r="S705" s="173">
        <v>0.00423375231670575</v>
      </c>
      <c r="T705" s="153">
        <v>56425</v>
      </c>
      <c r="U705" s="153">
        <v>52502</v>
      </c>
      <c r="V705" s="154">
        <v>0.930474080638015</v>
      </c>
      <c r="W705" s="154">
        <v>0.927818329278183</v>
      </c>
      <c r="X705" s="155">
        <v>0.929602888086643</v>
      </c>
      <c r="Y705" s="155">
        <v>0.933171324422843</v>
      </c>
      <c r="Z705" s="173">
        <v>-0.00178455880845929</v>
      </c>
      <c r="AA705" s="151">
        <v>15890</v>
      </c>
      <c r="AB705" s="151">
        <v>14845</v>
      </c>
      <c r="AC705" s="151">
        <v>17073</v>
      </c>
      <c r="AD705" s="151">
        <v>15881</v>
      </c>
      <c r="AE705" s="155">
        <v>0.934235368156073</v>
      </c>
      <c r="AF705" s="155">
        <v>0.930182158964447</v>
      </c>
      <c r="AG705" s="173">
        <v>0.00405320919162622</v>
      </c>
    </row>
    <row r="706" spans="1:33">
      <c r="A706" s="175" t="s">
        <v>668</v>
      </c>
      <c r="B706" s="195" t="s">
        <v>1825</v>
      </c>
      <c r="C706" s="195" t="s">
        <v>702</v>
      </c>
      <c r="D706" s="150">
        <v>1761</v>
      </c>
      <c r="E706" s="150">
        <v>1740</v>
      </c>
      <c r="F706" s="150">
        <v>1666</v>
      </c>
      <c r="G706" s="151">
        <v>2315</v>
      </c>
      <c r="H706" s="151">
        <v>2288</v>
      </c>
      <c r="I706" s="151">
        <v>2156</v>
      </c>
      <c r="J706" s="151">
        <v>644</v>
      </c>
      <c r="K706" s="151">
        <v>635</v>
      </c>
      <c r="L706" s="151">
        <v>605</v>
      </c>
      <c r="M706" s="154">
        <v>0.986418766794974</v>
      </c>
      <c r="N706" s="153">
        <v>40746</v>
      </c>
      <c r="O706" s="172">
        <v>0.9</v>
      </c>
      <c r="P706" s="154">
        <v>0.988074957410562</v>
      </c>
      <c r="Q706" s="154">
        <v>0.988336933045356</v>
      </c>
      <c r="R706" s="154">
        <v>0.986024844720497</v>
      </c>
      <c r="S706" s="173">
        <v>-0.000261975634794243</v>
      </c>
      <c r="T706" s="153">
        <v>41307</v>
      </c>
      <c r="U706" s="153">
        <v>39029</v>
      </c>
      <c r="V706" s="154">
        <v>0.944851962137168</v>
      </c>
      <c r="W706" s="154">
        <v>0.946053378762067</v>
      </c>
      <c r="X706" s="155">
        <v>0.931317494600432</v>
      </c>
      <c r="Y706" s="155">
        <v>0.93944099378882</v>
      </c>
      <c r="Z706" s="173">
        <v>0.014735884161635</v>
      </c>
      <c r="AA706" s="151">
        <v>11546</v>
      </c>
      <c r="AB706" s="151">
        <v>10908</v>
      </c>
      <c r="AC706" s="151">
        <v>12623</v>
      </c>
      <c r="AD706" s="151">
        <v>11939</v>
      </c>
      <c r="AE706" s="155">
        <v>0.944742768058202</v>
      </c>
      <c r="AF706" s="155">
        <v>0.945813198130397</v>
      </c>
      <c r="AG706" s="173">
        <v>-0.00107043007219487</v>
      </c>
    </row>
    <row r="707" spans="1:33">
      <c r="A707" s="175" t="s">
        <v>668</v>
      </c>
      <c r="B707" s="195" t="s">
        <v>1825</v>
      </c>
      <c r="C707" s="195" t="s">
        <v>703</v>
      </c>
      <c r="D707" s="150">
        <v>2053</v>
      </c>
      <c r="E707" s="150">
        <v>2049</v>
      </c>
      <c r="F707" s="150">
        <v>1983</v>
      </c>
      <c r="G707" s="151">
        <v>2792</v>
      </c>
      <c r="H707" s="151">
        <v>2786</v>
      </c>
      <c r="I707" s="151">
        <v>2669</v>
      </c>
      <c r="J707" s="151">
        <v>759</v>
      </c>
      <c r="K707" s="151">
        <v>758</v>
      </c>
      <c r="L707" s="151">
        <v>735</v>
      </c>
      <c r="M707" s="154">
        <v>0.992040798907477</v>
      </c>
      <c r="N707" s="153">
        <v>46491</v>
      </c>
      <c r="O707" s="172">
        <v>0.9</v>
      </c>
      <c r="P707" s="154">
        <v>0.998051631758402</v>
      </c>
      <c r="Q707" s="154">
        <v>0.997851002865329</v>
      </c>
      <c r="R707" s="154">
        <v>0.998682476943347</v>
      </c>
      <c r="S707" s="173">
        <v>0.000200628893072929</v>
      </c>
      <c r="T707" s="153">
        <v>46864</v>
      </c>
      <c r="U707" s="153">
        <v>45143</v>
      </c>
      <c r="V707" s="154">
        <v>0.963276715602595</v>
      </c>
      <c r="W707" s="154">
        <v>0.965903555772041</v>
      </c>
      <c r="X707" s="155">
        <v>0.955945558739255</v>
      </c>
      <c r="Y707" s="155">
        <v>0.968379446640316</v>
      </c>
      <c r="Z707" s="173">
        <v>0.00995799703278588</v>
      </c>
      <c r="AA707" s="151">
        <v>13298</v>
      </c>
      <c r="AB707" s="151">
        <v>12829</v>
      </c>
      <c r="AC707" s="151">
        <v>14316</v>
      </c>
      <c r="AD707" s="151">
        <v>13711</v>
      </c>
      <c r="AE707" s="155">
        <v>0.96473153857723</v>
      </c>
      <c r="AF707" s="155">
        <v>0.957739592064823</v>
      </c>
      <c r="AG707" s="173">
        <v>0.00699194651240709</v>
      </c>
    </row>
    <row r="708" spans="1:33">
      <c r="A708" s="175" t="s">
        <v>668</v>
      </c>
      <c r="B708" s="195" t="s">
        <v>1825</v>
      </c>
      <c r="C708" s="195" t="s">
        <v>704</v>
      </c>
      <c r="D708" s="150">
        <v>5833</v>
      </c>
      <c r="E708" s="150">
        <v>5249</v>
      </c>
      <c r="F708" s="150">
        <v>5366</v>
      </c>
      <c r="G708" s="151">
        <v>7470</v>
      </c>
      <c r="H708" s="151">
        <v>4618</v>
      </c>
      <c r="I708" s="151">
        <v>6771</v>
      </c>
      <c r="J708" s="151">
        <v>1884</v>
      </c>
      <c r="K708" s="151">
        <v>1824</v>
      </c>
      <c r="L708" s="151">
        <v>1727</v>
      </c>
      <c r="M708" s="154">
        <v>0.928933970392418</v>
      </c>
      <c r="N708" s="153">
        <v>118597</v>
      </c>
      <c r="O708" s="172">
        <v>0.9</v>
      </c>
      <c r="P708" s="154">
        <v>0.899879993142465</v>
      </c>
      <c r="Q708" s="154">
        <v>0.618206157965194</v>
      </c>
      <c r="R708" s="154">
        <v>0.968152866242038</v>
      </c>
      <c r="S708" s="173">
        <v>0.281673835177271</v>
      </c>
      <c r="T708" s="153">
        <v>127670</v>
      </c>
      <c r="U708" s="153">
        <v>117949</v>
      </c>
      <c r="V708" s="154">
        <v>0.923858384898567</v>
      </c>
      <c r="W708" s="154">
        <v>0.919938282187554</v>
      </c>
      <c r="X708" s="155">
        <v>0.906425702811245</v>
      </c>
      <c r="Y708" s="155">
        <v>0.916666666666667</v>
      </c>
      <c r="Z708" s="173">
        <v>0.0135125793763086</v>
      </c>
      <c r="AA708" s="151">
        <v>35936</v>
      </c>
      <c r="AB708" s="151">
        <v>32988</v>
      </c>
      <c r="AC708" s="151">
        <v>38736</v>
      </c>
      <c r="AD708" s="151">
        <v>35718</v>
      </c>
      <c r="AE708" s="155">
        <v>0.917965271593945</v>
      </c>
      <c r="AF708" s="155">
        <v>0.922087980173482</v>
      </c>
      <c r="AG708" s="173">
        <v>-0.00412270857953723</v>
      </c>
    </row>
    <row r="709" spans="1:33">
      <c r="A709" s="175" t="s">
        <v>668</v>
      </c>
      <c r="B709" s="195" t="s">
        <v>1825</v>
      </c>
      <c r="C709" s="195" t="s">
        <v>705</v>
      </c>
      <c r="D709" s="150">
        <v>1214</v>
      </c>
      <c r="E709" s="150">
        <v>1202</v>
      </c>
      <c r="F709" s="150">
        <v>1127</v>
      </c>
      <c r="G709" s="151">
        <v>1727</v>
      </c>
      <c r="H709" s="151">
        <v>1696</v>
      </c>
      <c r="I709" s="151">
        <v>1604</v>
      </c>
      <c r="J709" s="151">
        <v>439</v>
      </c>
      <c r="K709" s="151">
        <v>437</v>
      </c>
      <c r="L709" s="151">
        <v>397</v>
      </c>
      <c r="M709" s="154">
        <v>0.985676893994474</v>
      </c>
      <c r="N709" s="153">
        <v>27114</v>
      </c>
      <c r="O709" s="172">
        <v>0.9</v>
      </c>
      <c r="P709" s="154">
        <v>0.990115321252059</v>
      </c>
      <c r="Q709" s="154">
        <v>0.982049797336422</v>
      </c>
      <c r="R709" s="154">
        <v>0.995444191343964</v>
      </c>
      <c r="S709" s="173">
        <v>0.00806552391563775</v>
      </c>
      <c r="T709" s="153">
        <v>27508</v>
      </c>
      <c r="U709" s="153">
        <v>25555</v>
      </c>
      <c r="V709" s="154">
        <v>0.929002472008143</v>
      </c>
      <c r="W709" s="154">
        <v>0.92833607907743</v>
      </c>
      <c r="X709" s="155">
        <v>0.928778228141285</v>
      </c>
      <c r="Y709" s="155">
        <v>0.904328018223235</v>
      </c>
      <c r="Z709" s="173">
        <v>-0.000442149063855424</v>
      </c>
      <c r="AA709" s="151">
        <v>7888</v>
      </c>
      <c r="AB709" s="151">
        <v>7329</v>
      </c>
      <c r="AC709" s="151">
        <v>8472</v>
      </c>
      <c r="AD709" s="151">
        <v>7843</v>
      </c>
      <c r="AE709" s="155">
        <v>0.929132860040568</v>
      </c>
      <c r="AF709" s="155">
        <v>0.925755429650614</v>
      </c>
      <c r="AG709" s="173">
        <v>0.00337743038995419</v>
      </c>
    </row>
    <row r="710" spans="1:33">
      <c r="A710" s="175" t="s">
        <v>668</v>
      </c>
      <c r="B710" s="195" t="s">
        <v>1825</v>
      </c>
      <c r="C710" s="195" t="s">
        <v>706</v>
      </c>
      <c r="D710" s="150">
        <v>1471</v>
      </c>
      <c r="E710" s="150">
        <v>1422</v>
      </c>
      <c r="F710" s="150">
        <v>1330</v>
      </c>
      <c r="G710" s="151">
        <v>2131</v>
      </c>
      <c r="H710" s="151">
        <v>1991</v>
      </c>
      <c r="I710" s="151">
        <v>1934</v>
      </c>
      <c r="J710" s="151">
        <v>603</v>
      </c>
      <c r="K710" s="151">
        <v>557</v>
      </c>
      <c r="L710" s="151">
        <v>542</v>
      </c>
      <c r="M710" s="154">
        <v>0.928687067066536</v>
      </c>
      <c r="N710" s="153">
        <v>34992</v>
      </c>
      <c r="O710" s="172">
        <v>0.9</v>
      </c>
      <c r="P710" s="154">
        <v>0.966689326988443</v>
      </c>
      <c r="Q710" s="154">
        <v>0.93430314406382</v>
      </c>
      <c r="R710" s="154">
        <v>0.923714759535655</v>
      </c>
      <c r="S710" s="173">
        <v>0.0323861829246235</v>
      </c>
      <c r="T710" s="153">
        <v>37679</v>
      </c>
      <c r="U710" s="153">
        <v>34384</v>
      </c>
      <c r="V710" s="154">
        <v>0.9125507577165</v>
      </c>
      <c r="W710" s="154">
        <v>0.904146838885112</v>
      </c>
      <c r="X710" s="155">
        <v>0.907555138432661</v>
      </c>
      <c r="Y710" s="155">
        <v>0.898839137645108</v>
      </c>
      <c r="Z710" s="173">
        <v>-0.00340829954754851</v>
      </c>
      <c r="AA710" s="151">
        <v>10328</v>
      </c>
      <c r="AB710" s="151">
        <v>9409</v>
      </c>
      <c r="AC710" s="151">
        <v>11396</v>
      </c>
      <c r="AD710" s="151">
        <v>10384</v>
      </c>
      <c r="AE710" s="155">
        <v>0.911018590240124</v>
      </c>
      <c r="AF710" s="155">
        <v>0.911196911196911</v>
      </c>
      <c r="AG710" s="173">
        <v>-0.00017832095678727</v>
      </c>
    </row>
    <row r="711" spans="1:33">
      <c r="A711" s="175" t="s">
        <v>668</v>
      </c>
      <c r="B711" s="195" t="s">
        <v>1826</v>
      </c>
      <c r="C711" s="195" t="s">
        <v>707</v>
      </c>
      <c r="D711" s="150">
        <v>1934</v>
      </c>
      <c r="E711" s="150">
        <v>1884</v>
      </c>
      <c r="F711" s="150">
        <v>1795</v>
      </c>
      <c r="G711" s="151">
        <v>2954</v>
      </c>
      <c r="H711" s="151">
        <v>2871</v>
      </c>
      <c r="I711" s="151">
        <v>2723</v>
      </c>
      <c r="J711" s="151">
        <v>774</v>
      </c>
      <c r="K711" s="151">
        <v>741</v>
      </c>
      <c r="L711" s="151">
        <v>701</v>
      </c>
      <c r="M711" s="154">
        <v>0.966863835090704</v>
      </c>
      <c r="N711" s="153">
        <v>48874</v>
      </c>
      <c r="O711" s="172">
        <v>0.9</v>
      </c>
      <c r="P711" s="154">
        <v>0.974146845915202</v>
      </c>
      <c r="Q711" s="154">
        <v>0.971902505077861</v>
      </c>
      <c r="R711" s="154">
        <v>0.957364341085271</v>
      </c>
      <c r="S711" s="173">
        <v>0.00224434083734104</v>
      </c>
      <c r="T711" s="153">
        <v>50549</v>
      </c>
      <c r="U711" s="153">
        <v>47036</v>
      </c>
      <c r="V711" s="154">
        <v>0.930503076223071</v>
      </c>
      <c r="W711" s="154">
        <v>0.928128231644261</v>
      </c>
      <c r="X711" s="155">
        <v>0.921800947867299</v>
      </c>
      <c r="Y711" s="155">
        <v>0.905684754521964</v>
      </c>
      <c r="Z711" s="173">
        <v>0.00632728377696201</v>
      </c>
      <c r="AA711" s="151">
        <v>13757</v>
      </c>
      <c r="AB711" s="151">
        <v>12651</v>
      </c>
      <c r="AC711" s="151">
        <v>15920</v>
      </c>
      <c r="AD711" s="151">
        <v>14877</v>
      </c>
      <c r="AE711" s="155">
        <v>0.919604564948753</v>
      </c>
      <c r="AF711" s="155">
        <v>0.934484924623116</v>
      </c>
      <c r="AG711" s="173">
        <v>-0.0148803596743623</v>
      </c>
    </row>
    <row r="712" spans="1:33">
      <c r="A712" s="175" t="s">
        <v>668</v>
      </c>
      <c r="B712" s="195" t="s">
        <v>1826</v>
      </c>
      <c r="C712" s="195" t="s">
        <v>708</v>
      </c>
      <c r="D712" s="150">
        <v>1128</v>
      </c>
      <c r="E712" s="150">
        <v>1098</v>
      </c>
      <c r="F712" s="150">
        <v>1057</v>
      </c>
      <c r="G712" s="151">
        <v>1760</v>
      </c>
      <c r="H712" s="151">
        <v>1726</v>
      </c>
      <c r="I712" s="151">
        <v>1628</v>
      </c>
      <c r="J712" s="151">
        <v>542</v>
      </c>
      <c r="K712" s="151">
        <v>529</v>
      </c>
      <c r="L712" s="151">
        <v>506</v>
      </c>
      <c r="M712" s="154">
        <v>0.974377994127646</v>
      </c>
      <c r="N712" s="153">
        <v>31526</v>
      </c>
      <c r="O712" s="172">
        <v>0.9</v>
      </c>
      <c r="P712" s="154">
        <v>0.973404255319149</v>
      </c>
      <c r="Q712" s="154">
        <v>0.980681818181818</v>
      </c>
      <c r="R712" s="154">
        <v>0.976014760147601</v>
      </c>
      <c r="S712" s="173">
        <v>-0.00727756286266923</v>
      </c>
      <c r="T712" s="153">
        <v>32355</v>
      </c>
      <c r="U712" s="153">
        <v>30431</v>
      </c>
      <c r="V712" s="154">
        <v>0.940534693246793</v>
      </c>
      <c r="W712" s="154">
        <v>0.937056737588652</v>
      </c>
      <c r="X712" s="155">
        <v>0.925</v>
      </c>
      <c r="Y712" s="155">
        <v>0.933579335793358</v>
      </c>
      <c r="Z712" s="173">
        <v>0.0120567375886524</v>
      </c>
      <c r="AA712" s="151">
        <v>8489</v>
      </c>
      <c r="AB712" s="151">
        <v>7938</v>
      </c>
      <c r="AC712" s="151">
        <v>10254</v>
      </c>
      <c r="AD712" s="151">
        <v>9613</v>
      </c>
      <c r="AE712" s="155">
        <v>0.935092472611615</v>
      </c>
      <c r="AF712" s="155">
        <v>0.937487809635264</v>
      </c>
      <c r="AG712" s="173">
        <v>-0.00239533702364925</v>
      </c>
    </row>
    <row r="713" spans="1:33">
      <c r="A713" s="175" t="s">
        <v>668</v>
      </c>
      <c r="B713" s="195" t="s">
        <v>1826</v>
      </c>
      <c r="C713" s="195" t="s">
        <v>709</v>
      </c>
      <c r="D713" s="150">
        <v>2801</v>
      </c>
      <c r="E713" s="150">
        <v>2649</v>
      </c>
      <c r="F713" s="150">
        <v>2612</v>
      </c>
      <c r="G713" s="151">
        <v>4027</v>
      </c>
      <c r="H713" s="151">
        <v>3836</v>
      </c>
      <c r="I713" s="151">
        <v>3732</v>
      </c>
      <c r="J713" s="151">
        <v>1135</v>
      </c>
      <c r="K713" s="151">
        <v>1092</v>
      </c>
      <c r="L713" s="151">
        <v>1043</v>
      </c>
      <c r="M713" s="154">
        <v>0.945334768192659</v>
      </c>
      <c r="N713" s="153">
        <v>65005</v>
      </c>
      <c r="O713" s="172">
        <v>0.9</v>
      </c>
      <c r="P713" s="154">
        <v>0.945733666547662</v>
      </c>
      <c r="Q713" s="154">
        <v>0.952570151477527</v>
      </c>
      <c r="R713" s="154">
        <v>0.962114537444934</v>
      </c>
      <c r="S713" s="173">
        <v>-0.00683648492986511</v>
      </c>
      <c r="T713" s="153">
        <v>68764</v>
      </c>
      <c r="U713" s="153">
        <v>64188</v>
      </c>
      <c r="V713" s="154">
        <v>0.933453551276831</v>
      </c>
      <c r="W713" s="154">
        <v>0.932524098536237</v>
      </c>
      <c r="X713" s="155">
        <v>0.926744474795133</v>
      </c>
      <c r="Y713" s="155">
        <v>0.918942731277533</v>
      </c>
      <c r="Z713" s="173">
        <v>0.00577962374110419</v>
      </c>
      <c r="AA713" s="151">
        <v>18608</v>
      </c>
      <c r="AB713" s="151">
        <v>17254</v>
      </c>
      <c r="AC713" s="151">
        <v>20911</v>
      </c>
      <c r="AD713" s="151">
        <v>19512</v>
      </c>
      <c r="AE713" s="155">
        <v>0.927235597592433</v>
      </c>
      <c r="AF713" s="155">
        <v>0.933097412844914</v>
      </c>
      <c r="AG713" s="173">
        <v>-0.00586181525248086</v>
      </c>
    </row>
    <row r="714" spans="1:33">
      <c r="A714" s="175" t="s">
        <v>668</v>
      </c>
      <c r="B714" s="195" t="s">
        <v>1826</v>
      </c>
      <c r="C714" s="195" t="s">
        <v>710</v>
      </c>
      <c r="D714" s="150">
        <v>1552</v>
      </c>
      <c r="E714" s="150">
        <v>1499</v>
      </c>
      <c r="F714" s="150">
        <v>1414</v>
      </c>
      <c r="G714" s="151">
        <v>2362</v>
      </c>
      <c r="H714" s="151">
        <v>2188</v>
      </c>
      <c r="I714" s="151">
        <v>2200</v>
      </c>
      <c r="J714" s="151">
        <v>650</v>
      </c>
      <c r="K714" s="151">
        <v>630</v>
      </c>
      <c r="L714" s="151">
        <v>589</v>
      </c>
      <c r="M714" s="154">
        <v>0.94079022889547</v>
      </c>
      <c r="N714" s="153">
        <v>40978</v>
      </c>
      <c r="O714" s="172">
        <v>0.9</v>
      </c>
      <c r="P714" s="154">
        <v>0.965850515463918</v>
      </c>
      <c r="Q714" s="154">
        <v>0.926333615580017</v>
      </c>
      <c r="R714" s="154">
        <v>0.969230769230769</v>
      </c>
      <c r="S714" s="173">
        <v>0.0395168998839006</v>
      </c>
      <c r="T714" s="153">
        <v>43557</v>
      </c>
      <c r="U714" s="153">
        <v>40000</v>
      </c>
      <c r="V714" s="154">
        <v>0.918336891888789</v>
      </c>
      <c r="W714" s="154">
        <v>0.911082474226804</v>
      </c>
      <c r="X714" s="155">
        <v>0.931414055884843</v>
      </c>
      <c r="Y714" s="155">
        <v>0.906153846153846</v>
      </c>
      <c r="Z714" s="173">
        <v>-0.0203315816580393</v>
      </c>
      <c r="AA714" s="151">
        <v>10832</v>
      </c>
      <c r="AB714" s="151">
        <v>9883</v>
      </c>
      <c r="AC714" s="151">
        <v>13904</v>
      </c>
      <c r="AD714" s="151">
        <v>12847</v>
      </c>
      <c r="AE714" s="155">
        <v>0.912389217134417</v>
      </c>
      <c r="AF714" s="155">
        <v>0.923978711162255</v>
      </c>
      <c r="AG714" s="173">
        <v>-0.0115894940278389</v>
      </c>
    </row>
    <row r="715" spans="1:33">
      <c r="A715" s="175" t="s">
        <v>668</v>
      </c>
      <c r="B715" s="195" t="s">
        <v>1826</v>
      </c>
      <c r="C715" s="195" t="s">
        <v>711</v>
      </c>
      <c r="D715" s="150">
        <v>1922</v>
      </c>
      <c r="E715" s="150">
        <v>1858</v>
      </c>
      <c r="F715" s="150">
        <v>1810</v>
      </c>
      <c r="G715" s="151">
        <v>2703</v>
      </c>
      <c r="H715" s="151">
        <v>2530</v>
      </c>
      <c r="I715" s="151">
        <v>2561</v>
      </c>
      <c r="J715" s="151">
        <v>796</v>
      </c>
      <c r="K715" s="151">
        <v>781</v>
      </c>
      <c r="L715" s="151">
        <v>769</v>
      </c>
      <c r="M715" s="154">
        <v>0.930546381051241</v>
      </c>
      <c r="N715" s="153">
        <v>49305</v>
      </c>
      <c r="O715" s="172">
        <v>0.9</v>
      </c>
      <c r="P715" s="154">
        <v>0.966701352757544</v>
      </c>
      <c r="Q715" s="154">
        <v>0.935997040325564</v>
      </c>
      <c r="R715" s="154">
        <v>0.981155778894472</v>
      </c>
      <c r="S715" s="173">
        <v>0.03070431243198</v>
      </c>
      <c r="T715" s="153">
        <v>52985</v>
      </c>
      <c r="U715" s="153">
        <v>50053</v>
      </c>
      <c r="V715" s="154">
        <v>0.944663584033217</v>
      </c>
      <c r="W715" s="154">
        <v>0.941727367325702</v>
      </c>
      <c r="X715" s="155">
        <v>0.947465778764336</v>
      </c>
      <c r="Y715" s="155">
        <v>0.96608040201005</v>
      </c>
      <c r="Z715" s="173">
        <v>-0.00573841143863352</v>
      </c>
      <c r="AA715" s="151">
        <v>12956</v>
      </c>
      <c r="AB715" s="151">
        <v>12277</v>
      </c>
      <c r="AC715" s="151">
        <v>16878</v>
      </c>
      <c r="AD715" s="151">
        <v>15912</v>
      </c>
      <c r="AE715" s="155">
        <v>0.947591849336215</v>
      </c>
      <c r="AF715" s="155">
        <v>0.942765730536793</v>
      </c>
      <c r="AG715" s="173">
        <v>0.00482611879942141</v>
      </c>
    </row>
    <row r="716" spans="1:33">
      <c r="A716" s="175" t="s">
        <v>668</v>
      </c>
      <c r="B716" s="195" t="s">
        <v>1826</v>
      </c>
      <c r="C716" s="195" t="s">
        <v>712</v>
      </c>
      <c r="D716" s="150">
        <v>1315</v>
      </c>
      <c r="E716" s="150">
        <v>1282</v>
      </c>
      <c r="F716" s="150">
        <v>1233</v>
      </c>
      <c r="G716" s="151">
        <v>1875</v>
      </c>
      <c r="H716" s="151">
        <v>1844</v>
      </c>
      <c r="I716" s="151">
        <v>1811</v>
      </c>
      <c r="J716" s="151">
        <v>496</v>
      </c>
      <c r="K716" s="151">
        <v>488</v>
      </c>
      <c r="L716" s="151">
        <v>471</v>
      </c>
      <c r="M716" s="154">
        <v>0.981110322809507</v>
      </c>
      <c r="N716" s="153">
        <v>33189</v>
      </c>
      <c r="O716" s="172">
        <v>0.9</v>
      </c>
      <c r="P716" s="154">
        <v>0.974904942965779</v>
      </c>
      <c r="Q716" s="154">
        <v>0.983466666666667</v>
      </c>
      <c r="R716" s="154">
        <v>0.983870967741935</v>
      </c>
      <c r="S716" s="173">
        <v>-0.00856172370088726</v>
      </c>
      <c r="T716" s="153">
        <v>33828</v>
      </c>
      <c r="U716" s="153">
        <v>32592</v>
      </c>
      <c r="V716" s="154">
        <v>0.963462220645619</v>
      </c>
      <c r="W716" s="154">
        <v>0.937642585551331</v>
      </c>
      <c r="X716" s="155">
        <v>0.965866666666667</v>
      </c>
      <c r="Y716" s="155">
        <v>0.949596774193548</v>
      </c>
      <c r="Z716" s="173">
        <v>-0.0282240811153358</v>
      </c>
      <c r="AA716" s="151">
        <v>8857</v>
      </c>
      <c r="AB716" s="151">
        <v>8534</v>
      </c>
      <c r="AC716" s="151">
        <v>10578</v>
      </c>
      <c r="AD716" s="151">
        <v>10202</v>
      </c>
      <c r="AE716" s="155">
        <v>0.963531669865643</v>
      </c>
      <c r="AF716" s="155">
        <v>0.964454528266213</v>
      </c>
      <c r="AG716" s="173">
        <v>-0.000922858400569937</v>
      </c>
    </row>
    <row r="717" spans="1:33">
      <c r="A717" s="175" t="s">
        <v>668</v>
      </c>
      <c r="B717" s="195" t="s">
        <v>1826</v>
      </c>
      <c r="C717" s="195" t="s">
        <v>713</v>
      </c>
      <c r="D717" s="150">
        <v>2807</v>
      </c>
      <c r="E717" s="150">
        <v>2737</v>
      </c>
      <c r="F717" s="150">
        <v>2605</v>
      </c>
      <c r="G717" s="151">
        <v>4083</v>
      </c>
      <c r="H717" s="151">
        <v>3954</v>
      </c>
      <c r="I717" s="151">
        <v>3844</v>
      </c>
      <c r="J717" s="151">
        <v>1208</v>
      </c>
      <c r="K717" s="151">
        <v>1116</v>
      </c>
      <c r="L717" s="151">
        <v>1098</v>
      </c>
      <c r="M717" s="154">
        <v>0.960643067767171</v>
      </c>
      <c r="N717" s="153">
        <v>71346</v>
      </c>
      <c r="O717" s="172">
        <v>0.9</v>
      </c>
      <c r="P717" s="154">
        <v>0.975062344139651</v>
      </c>
      <c r="Q717" s="154">
        <v>0.968405584129317</v>
      </c>
      <c r="R717" s="154">
        <v>0.923841059602649</v>
      </c>
      <c r="S717" s="173">
        <v>0.00665676001033422</v>
      </c>
      <c r="T717" s="153">
        <v>74269</v>
      </c>
      <c r="U717" s="153">
        <v>69513</v>
      </c>
      <c r="V717" s="154">
        <v>0.935962514642718</v>
      </c>
      <c r="W717" s="154">
        <v>0.928037050231564</v>
      </c>
      <c r="X717" s="155">
        <v>0.941464609355866</v>
      </c>
      <c r="Y717" s="155">
        <v>0.908940397350993</v>
      </c>
      <c r="Z717" s="173">
        <v>-0.0134275591243018</v>
      </c>
      <c r="AA717" s="151">
        <v>19692</v>
      </c>
      <c r="AB717" s="151">
        <v>18423</v>
      </c>
      <c r="AC717" s="151">
        <v>22543</v>
      </c>
      <c r="AD717" s="151">
        <v>20994</v>
      </c>
      <c r="AE717" s="155">
        <v>0.935557586837294</v>
      </c>
      <c r="AF717" s="155">
        <v>0.931286873974183</v>
      </c>
      <c r="AG717" s="173">
        <v>0.00427071286311165</v>
      </c>
    </row>
    <row r="718" spans="1:33">
      <c r="A718" s="175" t="s">
        <v>668</v>
      </c>
      <c r="B718" s="195" t="s">
        <v>1826</v>
      </c>
      <c r="C718" s="195" t="s">
        <v>714</v>
      </c>
      <c r="D718" s="150">
        <v>2043</v>
      </c>
      <c r="E718" s="150">
        <v>2024</v>
      </c>
      <c r="F718" s="150">
        <v>1954</v>
      </c>
      <c r="G718" s="151">
        <v>3049</v>
      </c>
      <c r="H718" s="151">
        <v>3001</v>
      </c>
      <c r="I718" s="151">
        <v>2877</v>
      </c>
      <c r="J718" s="151">
        <v>848</v>
      </c>
      <c r="K718" s="151">
        <v>841</v>
      </c>
      <c r="L718" s="151">
        <v>810</v>
      </c>
      <c r="M718" s="154">
        <v>0.971852071200605</v>
      </c>
      <c r="N718" s="153">
        <v>59075</v>
      </c>
      <c r="O718" s="172">
        <v>0.9</v>
      </c>
      <c r="P718" s="154">
        <v>0.990699951052374</v>
      </c>
      <c r="Q718" s="154">
        <v>0.984257133486389</v>
      </c>
      <c r="R718" s="154">
        <v>0.991745283018868</v>
      </c>
      <c r="S718" s="173">
        <v>0.00644281756598497</v>
      </c>
      <c r="T718" s="153">
        <v>60786</v>
      </c>
      <c r="U718" s="153">
        <v>57695</v>
      </c>
      <c r="V718" s="154">
        <v>0.949149475208107</v>
      </c>
      <c r="W718" s="154">
        <v>0.956436612824278</v>
      </c>
      <c r="X718" s="155">
        <v>0.943588061659561</v>
      </c>
      <c r="Y718" s="155">
        <v>0.955188679245283</v>
      </c>
      <c r="Z718" s="173">
        <v>0.0128485511647175</v>
      </c>
      <c r="AA718" s="151">
        <v>14412</v>
      </c>
      <c r="AB718" s="151">
        <v>13722</v>
      </c>
      <c r="AC718" s="151">
        <v>18477</v>
      </c>
      <c r="AD718" s="151">
        <v>17537</v>
      </c>
      <c r="AE718" s="155">
        <v>0.952123230641132</v>
      </c>
      <c r="AF718" s="155">
        <v>0.949125940358283</v>
      </c>
      <c r="AG718" s="173">
        <v>0.00299729028284912</v>
      </c>
    </row>
    <row r="719" spans="1:33">
      <c r="A719" s="175" t="s">
        <v>668</v>
      </c>
      <c r="B719" s="195" t="s">
        <v>1826</v>
      </c>
      <c r="C719" s="195" t="s">
        <v>715</v>
      </c>
      <c r="D719" s="150">
        <v>4060</v>
      </c>
      <c r="E719" s="150">
        <v>3905</v>
      </c>
      <c r="F719" s="150">
        <v>3753</v>
      </c>
      <c r="G719" s="151">
        <v>5961</v>
      </c>
      <c r="H719" s="151">
        <v>5774</v>
      </c>
      <c r="I719" s="151">
        <v>5576</v>
      </c>
      <c r="J719" s="151">
        <v>1765</v>
      </c>
      <c r="K719" s="151">
        <v>1681</v>
      </c>
      <c r="L719" s="151">
        <v>1670</v>
      </c>
      <c r="M719" s="154">
        <v>0.960921890682601</v>
      </c>
      <c r="N719" s="153">
        <v>102441</v>
      </c>
      <c r="O719" s="172">
        <v>0.9</v>
      </c>
      <c r="P719" s="154">
        <v>0.961822660098522</v>
      </c>
      <c r="Q719" s="154">
        <v>0.968629424593189</v>
      </c>
      <c r="R719" s="154">
        <v>0.952407932011331</v>
      </c>
      <c r="S719" s="173">
        <v>-0.00680676449466688</v>
      </c>
      <c r="T719" s="153">
        <v>106607</v>
      </c>
      <c r="U719" s="153">
        <v>99992</v>
      </c>
      <c r="V719" s="154">
        <v>0.937949665594192</v>
      </c>
      <c r="W719" s="154">
        <v>0.924384236453202</v>
      </c>
      <c r="X719" s="155">
        <v>0.935413521221272</v>
      </c>
      <c r="Y719" s="155">
        <v>0.946175637393768</v>
      </c>
      <c r="Z719" s="173">
        <v>-0.0110292847680696</v>
      </c>
      <c r="AA719" s="151">
        <v>28404</v>
      </c>
      <c r="AB719" s="151">
        <v>26578</v>
      </c>
      <c r="AC719" s="151">
        <v>32823</v>
      </c>
      <c r="AD719" s="151">
        <v>30800</v>
      </c>
      <c r="AE719" s="155">
        <v>0.935713279819744</v>
      </c>
      <c r="AF719" s="155">
        <v>0.938366389422052</v>
      </c>
      <c r="AG719" s="173">
        <v>-0.00265310960230791</v>
      </c>
    </row>
    <row r="720" spans="1:33">
      <c r="A720" s="175" t="s">
        <v>668</v>
      </c>
      <c r="B720" s="195" t="s">
        <v>1826</v>
      </c>
      <c r="C720" s="195" t="s">
        <v>716</v>
      </c>
      <c r="D720" s="150">
        <v>1900</v>
      </c>
      <c r="E720" s="150">
        <v>1841</v>
      </c>
      <c r="F720" s="150">
        <v>1738</v>
      </c>
      <c r="G720" s="151">
        <v>2744</v>
      </c>
      <c r="H720" s="151">
        <v>2676</v>
      </c>
      <c r="I720" s="151">
        <v>2557</v>
      </c>
      <c r="J720" s="151">
        <v>897</v>
      </c>
      <c r="K720" s="151">
        <v>877</v>
      </c>
      <c r="L720" s="151">
        <v>828</v>
      </c>
      <c r="M720" s="154">
        <v>0.963613272587993</v>
      </c>
      <c r="N720" s="153">
        <v>47801</v>
      </c>
      <c r="O720" s="172">
        <v>0.9</v>
      </c>
      <c r="P720" s="154">
        <v>0.968947368421053</v>
      </c>
      <c r="Q720" s="154">
        <v>0.975218658892128</v>
      </c>
      <c r="R720" s="154">
        <v>0.977703455964326</v>
      </c>
      <c r="S720" s="173">
        <v>-0.00627129047107566</v>
      </c>
      <c r="T720" s="153">
        <v>49606</v>
      </c>
      <c r="U720" s="153">
        <v>46228</v>
      </c>
      <c r="V720" s="154">
        <v>0.931903398782405</v>
      </c>
      <c r="W720" s="154">
        <v>0.914736842105263</v>
      </c>
      <c r="X720" s="155">
        <v>0.931851311953353</v>
      </c>
      <c r="Y720" s="155">
        <v>0.923076923076923</v>
      </c>
      <c r="Z720" s="173">
        <v>-0.0171144698480896</v>
      </c>
      <c r="AA720" s="151">
        <v>13281</v>
      </c>
      <c r="AB720" s="151">
        <v>12263</v>
      </c>
      <c r="AC720" s="151">
        <v>15884</v>
      </c>
      <c r="AD720" s="151">
        <v>14859</v>
      </c>
      <c r="AE720" s="155">
        <v>0.923349145395678</v>
      </c>
      <c r="AF720" s="155">
        <v>0.935469654998741</v>
      </c>
      <c r="AG720" s="173">
        <v>-0.0121205096030629</v>
      </c>
    </row>
    <row r="721" spans="1:33">
      <c r="A721" s="175" t="s">
        <v>668</v>
      </c>
      <c r="B721" s="195" t="s">
        <v>1826</v>
      </c>
      <c r="C721" s="195" t="s">
        <v>717</v>
      </c>
      <c r="D721" s="150">
        <v>2371</v>
      </c>
      <c r="E721" s="150">
        <v>2231</v>
      </c>
      <c r="F721" s="150">
        <v>2146</v>
      </c>
      <c r="G721" s="151">
        <v>3648</v>
      </c>
      <c r="H721" s="151">
        <v>3498</v>
      </c>
      <c r="I721" s="151">
        <v>3358</v>
      </c>
      <c r="J721" s="151">
        <v>1031</v>
      </c>
      <c r="K721" s="151">
        <v>934</v>
      </c>
      <c r="L721" s="151">
        <v>931</v>
      </c>
      <c r="M721" s="154">
        <v>0.952004036454227</v>
      </c>
      <c r="N721" s="153">
        <v>60378</v>
      </c>
      <c r="O721" s="172">
        <v>0.9</v>
      </c>
      <c r="P721" s="154">
        <v>0.940953184310418</v>
      </c>
      <c r="Q721" s="154">
        <v>0.958881578947368</v>
      </c>
      <c r="R721" s="154">
        <v>0.905916585838991</v>
      </c>
      <c r="S721" s="173">
        <v>-0.017928394636951</v>
      </c>
      <c r="T721" s="153">
        <v>63422</v>
      </c>
      <c r="U721" s="153">
        <v>57912</v>
      </c>
      <c r="V721" s="154">
        <v>0.913121629718394</v>
      </c>
      <c r="W721" s="154">
        <v>0.905103331927457</v>
      </c>
      <c r="X721" s="155">
        <v>0.920504385964912</v>
      </c>
      <c r="Y721" s="155">
        <v>0.903006789524733</v>
      </c>
      <c r="Z721" s="173">
        <v>-0.0154010540374555</v>
      </c>
      <c r="AA721" s="151">
        <v>16782</v>
      </c>
      <c r="AB721" s="151">
        <v>15286</v>
      </c>
      <c r="AC721" s="151">
        <v>19539</v>
      </c>
      <c r="AD721" s="151">
        <v>17860</v>
      </c>
      <c r="AE721" s="155">
        <v>0.910856870456441</v>
      </c>
      <c r="AF721" s="155">
        <v>0.91406929730283</v>
      </c>
      <c r="AG721" s="173">
        <v>-0.00321242684638889</v>
      </c>
    </row>
    <row r="722" spans="1:33">
      <c r="A722" s="175" t="s">
        <v>668</v>
      </c>
      <c r="B722" s="195" t="s">
        <v>1826</v>
      </c>
      <c r="C722" s="195" t="s">
        <v>718</v>
      </c>
      <c r="D722" s="150">
        <v>2127</v>
      </c>
      <c r="E722" s="150">
        <v>2069</v>
      </c>
      <c r="F722" s="150">
        <v>1967</v>
      </c>
      <c r="G722" s="151">
        <v>2940</v>
      </c>
      <c r="H722" s="151">
        <v>2789</v>
      </c>
      <c r="I722" s="151">
        <v>2731</v>
      </c>
      <c r="J722" s="151">
        <v>894</v>
      </c>
      <c r="K722" s="151">
        <v>836</v>
      </c>
      <c r="L722" s="151">
        <v>837</v>
      </c>
      <c r="M722" s="154">
        <v>0.955879417049311</v>
      </c>
      <c r="N722" s="153">
        <v>52668</v>
      </c>
      <c r="O722" s="172">
        <v>0.9</v>
      </c>
      <c r="P722" s="154">
        <v>0.972731546779502</v>
      </c>
      <c r="Q722" s="154">
        <v>0.948639455782313</v>
      </c>
      <c r="R722" s="154">
        <v>0.935123042505593</v>
      </c>
      <c r="S722" s="173">
        <v>0.0240920909971888</v>
      </c>
      <c r="T722" s="153">
        <v>55099</v>
      </c>
      <c r="U722" s="153">
        <v>51310</v>
      </c>
      <c r="V722" s="154">
        <v>0.931232871739959</v>
      </c>
      <c r="W722" s="154">
        <v>0.924776680771039</v>
      </c>
      <c r="X722" s="155">
        <v>0.92891156462585</v>
      </c>
      <c r="Y722" s="155">
        <v>0.936241610738255</v>
      </c>
      <c r="Z722" s="173">
        <v>-0.00413488385481131</v>
      </c>
      <c r="AA722" s="151">
        <v>14506</v>
      </c>
      <c r="AB722" s="151">
        <v>13547</v>
      </c>
      <c r="AC722" s="151">
        <v>17233</v>
      </c>
      <c r="AD722" s="151">
        <v>16023</v>
      </c>
      <c r="AE722" s="155">
        <v>0.93388942506549</v>
      </c>
      <c r="AF722" s="155">
        <v>0.929785875935705</v>
      </c>
      <c r="AG722" s="173">
        <v>0.00410354912978539</v>
      </c>
    </row>
    <row r="723" spans="1:33">
      <c r="A723" s="175" t="s">
        <v>668</v>
      </c>
      <c r="B723" s="195" t="s">
        <v>1826</v>
      </c>
      <c r="C723" s="195" t="s">
        <v>719</v>
      </c>
      <c r="D723" s="150">
        <v>1871</v>
      </c>
      <c r="E723" s="150">
        <v>1801</v>
      </c>
      <c r="F723" s="150">
        <v>1685</v>
      </c>
      <c r="G723" s="151">
        <v>2953</v>
      </c>
      <c r="H723" s="151">
        <v>2864</v>
      </c>
      <c r="I723" s="151">
        <v>2685</v>
      </c>
      <c r="J723" s="151">
        <v>845</v>
      </c>
      <c r="K723" s="151">
        <v>779</v>
      </c>
      <c r="L723" s="151">
        <v>736</v>
      </c>
      <c r="M723" s="154">
        <v>0.961200782118621</v>
      </c>
      <c r="N723" s="153">
        <v>50142</v>
      </c>
      <c r="O723" s="172">
        <v>0.9</v>
      </c>
      <c r="P723" s="154">
        <v>0.962586851950828</v>
      </c>
      <c r="Q723" s="154">
        <v>0.96986115814426</v>
      </c>
      <c r="R723" s="154">
        <v>0.92189349112426</v>
      </c>
      <c r="S723" s="173">
        <v>-0.00727430619343172</v>
      </c>
      <c r="T723" s="153">
        <v>52166</v>
      </c>
      <c r="U723" s="153">
        <v>47977</v>
      </c>
      <c r="V723" s="154">
        <v>0.919698654295902</v>
      </c>
      <c r="W723" s="154">
        <v>0.900587920897916</v>
      </c>
      <c r="X723" s="155">
        <v>0.909244835760244</v>
      </c>
      <c r="Y723" s="155">
        <v>0.871005917159763</v>
      </c>
      <c r="Z723" s="173">
        <v>-0.00865691486232834</v>
      </c>
      <c r="AA723" s="151">
        <v>13830</v>
      </c>
      <c r="AB723" s="151">
        <v>12630</v>
      </c>
      <c r="AC723" s="151">
        <v>16715</v>
      </c>
      <c r="AD723" s="151">
        <v>15405</v>
      </c>
      <c r="AE723" s="155">
        <v>0.913232104121475</v>
      </c>
      <c r="AF723" s="155">
        <v>0.921627280885432</v>
      </c>
      <c r="AG723" s="173">
        <v>-0.00839517676395718</v>
      </c>
    </row>
    <row r="724" spans="1:33">
      <c r="A724" s="175" t="s">
        <v>668</v>
      </c>
      <c r="B724" s="195" t="s">
        <v>1823</v>
      </c>
      <c r="C724" s="195" t="s">
        <v>720</v>
      </c>
      <c r="D724" s="150">
        <v>2078</v>
      </c>
      <c r="E724" s="150">
        <v>2040</v>
      </c>
      <c r="F724" s="150">
        <v>1965</v>
      </c>
      <c r="G724" s="151">
        <v>2513</v>
      </c>
      <c r="H724" s="151">
        <v>2497</v>
      </c>
      <c r="I724" s="151">
        <v>2315</v>
      </c>
      <c r="J724" s="151">
        <v>686</v>
      </c>
      <c r="K724" s="151">
        <v>682</v>
      </c>
      <c r="L724" s="151">
        <v>638</v>
      </c>
      <c r="M724" s="154">
        <v>0.987857971077906</v>
      </c>
      <c r="N724" s="153">
        <v>45154</v>
      </c>
      <c r="O724" s="172">
        <v>0.9</v>
      </c>
      <c r="P724" s="154">
        <v>0.981713185755534</v>
      </c>
      <c r="Q724" s="154">
        <v>0.993633107839236</v>
      </c>
      <c r="R724" s="154">
        <v>0.994169096209913</v>
      </c>
      <c r="S724" s="173">
        <v>-0.0119199220837019</v>
      </c>
      <c r="T724" s="153">
        <v>45709</v>
      </c>
      <c r="U724" s="153">
        <v>42527</v>
      </c>
      <c r="V724" s="154">
        <v>0.93038570084666</v>
      </c>
      <c r="W724" s="154">
        <v>0.945620789220404</v>
      </c>
      <c r="X724" s="155">
        <v>0.921209709510545</v>
      </c>
      <c r="Y724" s="155">
        <v>0.93002915451895</v>
      </c>
      <c r="Z724" s="173">
        <v>0.0244110797098591</v>
      </c>
      <c r="AA724" s="151">
        <v>12539</v>
      </c>
      <c r="AB724" s="151">
        <v>11793</v>
      </c>
      <c r="AC724" s="151">
        <v>13717</v>
      </c>
      <c r="AD724" s="151">
        <v>12743</v>
      </c>
      <c r="AE724" s="155">
        <v>0.940505622457931</v>
      </c>
      <c r="AF724" s="155">
        <v>0.928993220091857</v>
      </c>
      <c r="AG724" s="173">
        <v>0.0115124023660744</v>
      </c>
    </row>
    <row r="725" spans="1:33">
      <c r="A725" s="175" t="s">
        <v>668</v>
      </c>
      <c r="B725" s="195" t="s">
        <v>1823</v>
      </c>
      <c r="C725" s="195" t="s">
        <v>721</v>
      </c>
      <c r="D725" s="150">
        <v>3404</v>
      </c>
      <c r="E725" s="150">
        <v>3279</v>
      </c>
      <c r="F725" s="150">
        <v>3156</v>
      </c>
      <c r="G725" s="151">
        <v>4163</v>
      </c>
      <c r="H725" s="151">
        <v>4045</v>
      </c>
      <c r="I725" s="151">
        <v>3926</v>
      </c>
      <c r="J725" s="151">
        <v>1155</v>
      </c>
      <c r="K725" s="151">
        <v>1101</v>
      </c>
      <c r="L725" s="151">
        <v>1095</v>
      </c>
      <c r="M725" s="154">
        <v>0.961437007083272</v>
      </c>
      <c r="N725" s="153">
        <v>71803</v>
      </c>
      <c r="O725" s="172">
        <v>0.9</v>
      </c>
      <c r="P725" s="154">
        <v>0.963278495887191</v>
      </c>
      <c r="Q725" s="154">
        <v>0.971655056449676</v>
      </c>
      <c r="R725" s="154">
        <v>0.953246753246753</v>
      </c>
      <c r="S725" s="173">
        <v>-0.00837656056248426</v>
      </c>
      <c r="T725" s="153">
        <v>74683</v>
      </c>
      <c r="U725" s="153">
        <v>70023</v>
      </c>
      <c r="V725" s="154">
        <v>0.937602935072239</v>
      </c>
      <c r="W725" s="154">
        <v>0.927144535840188</v>
      </c>
      <c r="X725" s="155">
        <v>0.943069901513332</v>
      </c>
      <c r="Y725" s="155">
        <v>0.948051948051948</v>
      </c>
      <c r="Z725" s="173">
        <v>-0.0159253656731437</v>
      </c>
      <c r="AA725" s="151">
        <v>20773</v>
      </c>
      <c r="AB725" s="151">
        <v>19563</v>
      </c>
      <c r="AC725" s="151">
        <v>22084</v>
      </c>
      <c r="AD725" s="151">
        <v>20658</v>
      </c>
      <c r="AE725" s="155">
        <v>0.94175131179897</v>
      </c>
      <c r="AF725" s="155">
        <v>0.935428364426734</v>
      </c>
      <c r="AG725" s="173">
        <v>0.0063229473722356</v>
      </c>
    </row>
    <row r="726" spans="1:33">
      <c r="A726" s="175" t="s">
        <v>668</v>
      </c>
      <c r="B726" s="195" t="s">
        <v>1823</v>
      </c>
      <c r="C726" s="195" t="s">
        <v>722</v>
      </c>
      <c r="D726" s="150">
        <v>1229</v>
      </c>
      <c r="E726" s="150">
        <v>1210</v>
      </c>
      <c r="F726" s="150">
        <v>1177</v>
      </c>
      <c r="G726" s="151">
        <v>1590</v>
      </c>
      <c r="H726" s="151">
        <v>1579</v>
      </c>
      <c r="I726" s="151">
        <v>1532</v>
      </c>
      <c r="J726" s="151">
        <v>471</v>
      </c>
      <c r="K726" s="151">
        <v>470</v>
      </c>
      <c r="L726" s="151">
        <v>455</v>
      </c>
      <c r="M726" s="154">
        <v>0.987752714510291</v>
      </c>
      <c r="N726" s="153">
        <v>27018</v>
      </c>
      <c r="O726" s="172">
        <v>0.9</v>
      </c>
      <c r="P726" s="154">
        <v>0.984540276647681</v>
      </c>
      <c r="Q726" s="154">
        <v>0.993081761006289</v>
      </c>
      <c r="R726" s="154">
        <v>0.997876857749469</v>
      </c>
      <c r="S726" s="173">
        <v>-0.00854148435860824</v>
      </c>
      <c r="T726" s="153">
        <v>27353</v>
      </c>
      <c r="U726" s="153">
        <v>26332</v>
      </c>
      <c r="V726" s="154">
        <v>0.962673198552261</v>
      </c>
      <c r="W726" s="154">
        <v>0.957689178193653</v>
      </c>
      <c r="X726" s="155">
        <v>0.963522012578616</v>
      </c>
      <c r="Y726" s="155">
        <v>0.966029723991507</v>
      </c>
      <c r="Z726" s="173">
        <v>-0.00583283438496296</v>
      </c>
      <c r="AA726" s="151">
        <v>7768</v>
      </c>
      <c r="AB726" s="151">
        <v>7488</v>
      </c>
      <c r="AC726" s="151">
        <v>7891</v>
      </c>
      <c r="AD726" s="151">
        <v>7587</v>
      </c>
      <c r="AE726" s="155">
        <v>0.963954685890834</v>
      </c>
      <c r="AF726" s="155">
        <v>0.961475098213154</v>
      </c>
      <c r="AG726" s="173">
        <v>0.00247958767767997</v>
      </c>
    </row>
    <row r="727" spans="1:33">
      <c r="A727" s="175" t="s">
        <v>668</v>
      </c>
      <c r="B727" s="195" t="s">
        <v>1823</v>
      </c>
      <c r="C727" s="195" t="s">
        <v>723</v>
      </c>
      <c r="D727" s="150">
        <v>1936</v>
      </c>
      <c r="E727" s="150">
        <v>1935</v>
      </c>
      <c r="F727" s="150">
        <v>1882</v>
      </c>
      <c r="G727" s="151">
        <v>2421</v>
      </c>
      <c r="H727" s="151">
        <v>2419</v>
      </c>
      <c r="I727" s="151">
        <v>2352</v>
      </c>
      <c r="J727" s="151">
        <v>667</v>
      </c>
      <c r="K727" s="151">
        <v>667</v>
      </c>
      <c r="L727" s="151">
        <v>659</v>
      </c>
      <c r="M727" s="154">
        <v>0.999314339756472</v>
      </c>
      <c r="N727" s="153">
        <v>42266</v>
      </c>
      <c r="O727" s="172">
        <v>0.9</v>
      </c>
      <c r="P727" s="154">
        <v>0.99948347107438</v>
      </c>
      <c r="Q727" s="154">
        <v>0.999173895084676</v>
      </c>
      <c r="R727" s="154">
        <v>1</v>
      </c>
      <c r="S727" s="173">
        <v>0.00030957598970438</v>
      </c>
      <c r="T727" s="153">
        <v>42295</v>
      </c>
      <c r="U727" s="153">
        <v>41304</v>
      </c>
      <c r="V727" s="154">
        <v>0.976569334436695</v>
      </c>
      <c r="W727" s="154">
        <v>0.972107438016529</v>
      </c>
      <c r="X727" s="155">
        <v>0.971499380421313</v>
      </c>
      <c r="Y727" s="155">
        <v>0.988005997001499</v>
      </c>
      <c r="Z727" s="173">
        <v>0.000608057595215428</v>
      </c>
      <c r="AA727" s="151">
        <v>12032</v>
      </c>
      <c r="AB727" s="151">
        <v>11742</v>
      </c>
      <c r="AC727" s="151">
        <v>12458</v>
      </c>
      <c r="AD727" s="151">
        <v>12159</v>
      </c>
      <c r="AE727" s="155">
        <v>0.975897606382979</v>
      </c>
      <c r="AF727" s="155">
        <v>0.97599935784235</v>
      </c>
      <c r="AG727" s="173">
        <v>-0.000101751459371524</v>
      </c>
    </row>
    <row r="728" spans="1:33">
      <c r="A728" s="175" t="s">
        <v>668</v>
      </c>
      <c r="B728" s="195" t="s">
        <v>1823</v>
      </c>
      <c r="C728" s="195" t="s">
        <v>724</v>
      </c>
      <c r="D728" s="150">
        <v>2777</v>
      </c>
      <c r="E728" s="150">
        <v>2776</v>
      </c>
      <c r="F728" s="150">
        <v>2602</v>
      </c>
      <c r="G728" s="151">
        <v>3435</v>
      </c>
      <c r="H728" s="151">
        <v>3429</v>
      </c>
      <c r="I728" s="151">
        <v>3293</v>
      </c>
      <c r="J728" s="151">
        <v>951</v>
      </c>
      <c r="K728" s="151">
        <v>950</v>
      </c>
      <c r="L728" s="151">
        <v>898</v>
      </c>
      <c r="M728" s="154">
        <v>0.995852101493892</v>
      </c>
      <c r="N728" s="153">
        <v>61462</v>
      </c>
      <c r="O728" s="172">
        <v>0.9</v>
      </c>
      <c r="P728" s="154">
        <v>0.999639899171768</v>
      </c>
      <c r="Q728" s="154">
        <v>0.99825327510917</v>
      </c>
      <c r="R728" s="154">
        <v>0.998948475289169</v>
      </c>
      <c r="S728" s="173">
        <v>0.00138662406259782</v>
      </c>
      <c r="T728" s="153">
        <v>61718</v>
      </c>
      <c r="U728" s="153">
        <v>58787</v>
      </c>
      <c r="V728" s="154">
        <v>0.952509802650766</v>
      </c>
      <c r="W728" s="154">
        <v>0.936982355059417</v>
      </c>
      <c r="X728" s="155">
        <v>0.958660844250364</v>
      </c>
      <c r="Y728" s="155">
        <v>0.944269190325973</v>
      </c>
      <c r="Z728" s="173">
        <v>-0.0216784891909473</v>
      </c>
      <c r="AA728" s="151">
        <v>16917</v>
      </c>
      <c r="AB728" s="151">
        <v>16108</v>
      </c>
      <c r="AC728" s="151">
        <v>18362</v>
      </c>
      <c r="AD728" s="151">
        <v>17476</v>
      </c>
      <c r="AE728" s="155">
        <v>0.952178282201336</v>
      </c>
      <c r="AF728" s="155">
        <v>0.951748175580002</v>
      </c>
      <c r="AG728" s="173">
        <v>0.000430106621333803</v>
      </c>
    </row>
    <row r="729" spans="1:33">
      <c r="A729" s="175" t="s">
        <v>668</v>
      </c>
      <c r="B729" s="195" t="s">
        <v>1823</v>
      </c>
      <c r="C729" s="195" t="s">
        <v>725</v>
      </c>
      <c r="D729" s="150">
        <v>6310</v>
      </c>
      <c r="E729" s="150">
        <v>5959</v>
      </c>
      <c r="F729" s="150">
        <v>5820</v>
      </c>
      <c r="G729" s="151">
        <v>8011</v>
      </c>
      <c r="H729" s="151">
        <v>7361</v>
      </c>
      <c r="I729" s="151">
        <v>7174</v>
      </c>
      <c r="J729" s="151">
        <v>2280</v>
      </c>
      <c r="K729" s="151">
        <v>2125</v>
      </c>
      <c r="L729" s="151">
        <v>2050</v>
      </c>
      <c r="M729" s="154">
        <v>0.94426318264066</v>
      </c>
      <c r="N729" s="153">
        <v>132550</v>
      </c>
      <c r="O729" s="172">
        <v>0.9</v>
      </c>
      <c r="P729" s="154">
        <v>0.944374009508716</v>
      </c>
      <c r="Q729" s="154">
        <v>0.918861565347647</v>
      </c>
      <c r="R729" s="154">
        <v>0.932017543859649</v>
      </c>
      <c r="S729" s="173">
        <v>0.0255124441610693</v>
      </c>
      <c r="T729" s="153">
        <v>140374</v>
      </c>
      <c r="U729" s="153">
        <v>128894</v>
      </c>
      <c r="V729" s="154">
        <v>0.91821847350649</v>
      </c>
      <c r="W729" s="154">
        <v>0.922345483359746</v>
      </c>
      <c r="X729" s="155">
        <v>0.89551866183997</v>
      </c>
      <c r="Y729" s="155">
        <v>0.899122807017544</v>
      </c>
      <c r="Z729" s="173">
        <v>0.0268268215197763</v>
      </c>
      <c r="AA729" s="151">
        <v>39638</v>
      </c>
      <c r="AB729" s="151">
        <v>36162</v>
      </c>
      <c r="AC729" s="151">
        <v>40846</v>
      </c>
      <c r="AD729" s="151">
        <v>37371</v>
      </c>
      <c r="AE729" s="155">
        <v>0.912306372672688</v>
      </c>
      <c r="AF729" s="155">
        <v>0.914924349997552</v>
      </c>
      <c r="AG729" s="173">
        <v>-0.00261797732486402</v>
      </c>
    </row>
    <row r="730" spans="1:33">
      <c r="A730" s="175" t="s">
        <v>668</v>
      </c>
      <c r="B730" s="195" t="s">
        <v>1823</v>
      </c>
      <c r="C730" s="195" t="s">
        <v>726</v>
      </c>
      <c r="D730" s="150">
        <v>3750</v>
      </c>
      <c r="E730" s="150">
        <v>3671</v>
      </c>
      <c r="F730" s="150">
        <v>3520</v>
      </c>
      <c r="G730" s="151">
        <v>4754</v>
      </c>
      <c r="H730" s="151">
        <v>4652</v>
      </c>
      <c r="I730" s="151">
        <v>4436</v>
      </c>
      <c r="J730" s="151">
        <v>1326</v>
      </c>
      <c r="K730" s="151">
        <v>1303</v>
      </c>
      <c r="L730" s="151">
        <v>1253</v>
      </c>
      <c r="M730" s="154">
        <v>0.977335229966809</v>
      </c>
      <c r="N730" s="153">
        <v>82448</v>
      </c>
      <c r="O730" s="172">
        <v>0.9</v>
      </c>
      <c r="P730" s="154">
        <v>0.978933333333333</v>
      </c>
      <c r="Q730" s="154">
        <v>0.978544383676904</v>
      </c>
      <c r="R730" s="154">
        <v>0.982654600301659</v>
      </c>
      <c r="S730" s="173">
        <v>0.00038894965642966</v>
      </c>
      <c r="T730" s="153">
        <v>84360</v>
      </c>
      <c r="U730" s="153">
        <v>79608</v>
      </c>
      <c r="V730" s="154">
        <v>0.943669985775249</v>
      </c>
      <c r="W730" s="154">
        <v>0.938666666666667</v>
      </c>
      <c r="X730" s="155">
        <v>0.933108960875053</v>
      </c>
      <c r="Y730" s="155">
        <v>0.944947209653092</v>
      </c>
      <c r="Z730" s="173">
        <v>0.00555770579161408</v>
      </c>
      <c r="AA730" s="151">
        <v>23762</v>
      </c>
      <c r="AB730" s="151">
        <v>22410</v>
      </c>
      <c r="AC730" s="151">
        <v>24577</v>
      </c>
      <c r="AD730" s="151">
        <v>23270</v>
      </c>
      <c r="AE730" s="155">
        <v>0.943102432455181</v>
      </c>
      <c r="AF730" s="155">
        <v>0.94682019774586</v>
      </c>
      <c r="AG730" s="173">
        <v>-0.00371776529067935</v>
      </c>
    </row>
    <row r="731" spans="1:33">
      <c r="A731" s="175" t="s">
        <v>668</v>
      </c>
      <c r="B731" s="195" t="s">
        <v>1823</v>
      </c>
      <c r="C731" s="195" t="s">
        <v>727</v>
      </c>
      <c r="D731" s="150">
        <v>2727</v>
      </c>
      <c r="E731" s="150">
        <v>2707</v>
      </c>
      <c r="F731" s="150">
        <v>2580</v>
      </c>
      <c r="G731" s="151">
        <v>3479</v>
      </c>
      <c r="H731" s="151">
        <v>3458</v>
      </c>
      <c r="I731" s="151">
        <v>3315</v>
      </c>
      <c r="J731" s="151">
        <v>1015</v>
      </c>
      <c r="K731" s="151">
        <v>1011</v>
      </c>
      <c r="L731" s="151">
        <v>967</v>
      </c>
      <c r="M731" s="154">
        <v>0.992803974318771</v>
      </c>
      <c r="N731" s="153">
        <v>60153</v>
      </c>
      <c r="O731" s="172">
        <v>0.9</v>
      </c>
      <c r="P731" s="154">
        <v>0.992665933259993</v>
      </c>
      <c r="Q731" s="154">
        <v>0.993963782696177</v>
      </c>
      <c r="R731" s="154">
        <v>0.996059113300493</v>
      </c>
      <c r="S731" s="173">
        <v>-0.00129784943618438</v>
      </c>
      <c r="T731" s="153">
        <v>60589</v>
      </c>
      <c r="U731" s="153">
        <v>57732</v>
      </c>
      <c r="V731" s="154">
        <v>0.952846226212679</v>
      </c>
      <c r="W731" s="154">
        <v>0.946094609460946</v>
      </c>
      <c r="X731" s="155">
        <v>0.952860017246335</v>
      </c>
      <c r="Y731" s="155">
        <v>0.952709359605911</v>
      </c>
      <c r="Z731" s="173">
        <v>-0.00676540778538903</v>
      </c>
      <c r="AA731" s="151">
        <v>17063</v>
      </c>
      <c r="AB731" s="151">
        <v>16237</v>
      </c>
      <c r="AC731" s="151">
        <v>17957</v>
      </c>
      <c r="AD731" s="151">
        <v>17135</v>
      </c>
      <c r="AE731" s="155">
        <v>0.951591162163746</v>
      </c>
      <c r="AF731" s="155">
        <v>0.954223979506599</v>
      </c>
      <c r="AG731" s="173">
        <v>-0.00263281734285303</v>
      </c>
    </row>
    <row r="732" spans="1:33">
      <c r="A732" s="175" t="s">
        <v>668</v>
      </c>
      <c r="B732" s="195" t="s">
        <v>1823</v>
      </c>
      <c r="C732" s="195" t="s">
        <v>728</v>
      </c>
      <c r="D732" s="150">
        <v>3579</v>
      </c>
      <c r="E732" s="150">
        <v>3529</v>
      </c>
      <c r="F732" s="150">
        <v>3432</v>
      </c>
      <c r="G732" s="151">
        <v>4441</v>
      </c>
      <c r="H732" s="151">
        <v>4288</v>
      </c>
      <c r="I732" s="151">
        <v>4204</v>
      </c>
      <c r="J732" s="151">
        <v>1265</v>
      </c>
      <c r="K732" s="151">
        <v>1261</v>
      </c>
      <c r="L732" s="151">
        <v>1207</v>
      </c>
      <c r="M732" s="154">
        <v>0.988660070906554</v>
      </c>
      <c r="N732" s="153">
        <v>77245</v>
      </c>
      <c r="O732" s="172">
        <v>0.9</v>
      </c>
      <c r="P732" s="154">
        <v>0.986029617211512</v>
      </c>
      <c r="Q732" s="154">
        <v>0.965548299932448</v>
      </c>
      <c r="R732" s="154">
        <v>0.996837944664032</v>
      </c>
      <c r="S732" s="173">
        <v>0.020481317279064</v>
      </c>
      <c r="T732" s="153">
        <v>78131</v>
      </c>
      <c r="U732" s="153">
        <v>75187</v>
      </c>
      <c r="V732" s="154">
        <v>0.962319693847512</v>
      </c>
      <c r="W732" s="154">
        <v>0.958927074601844</v>
      </c>
      <c r="X732" s="155">
        <v>0.946633641071831</v>
      </c>
      <c r="Y732" s="155">
        <v>0.954150197628459</v>
      </c>
      <c r="Z732" s="173">
        <v>0.0122934335300134</v>
      </c>
      <c r="AA732" s="151">
        <v>22129</v>
      </c>
      <c r="AB732" s="151">
        <v>21204</v>
      </c>
      <c r="AC732" s="151">
        <v>22817</v>
      </c>
      <c r="AD732" s="151">
        <v>22052</v>
      </c>
      <c r="AE732" s="155">
        <v>0.958199647521352</v>
      </c>
      <c r="AF732" s="155">
        <v>0.96647236709471</v>
      </c>
      <c r="AG732" s="173">
        <v>-0.00827271957335796</v>
      </c>
    </row>
    <row r="733" spans="1:33">
      <c r="A733" s="175" t="s">
        <v>668</v>
      </c>
      <c r="B733" s="195" t="s">
        <v>1823</v>
      </c>
      <c r="C733" s="195" t="s">
        <v>729</v>
      </c>
      <c r="D733" s="150">
        <v>1603</v>
      </c>
      <c r="E733" s="150">
        <v>1590</v>
      </c>
      <c r="F733" s="150">
        <v>1550</v>
      </c>
      <c r="G733" s="151">
        <v>2110</v>
      </c>
      <c r="H733" s="151">
        <v>2093</v>
      </c>
      <c r="I733" s="151">
        <v>2060</v>
      </c>
      <c r="J733" s="151">
        <v>560</v>
      </c>
      <c r="K733" s="151">
        <v>553</v>
      </c>
      <c r="L733" s="151">
        <v>547</v>
      </c>
      <c r="M733" s="154">
        <v>0.989430272573333</v>
      </c>
      <c r="N733" s="153">
        <v>36227</v>
      </c>
      <c r="O733" s="172">
        <v>0.9</v>
      </c>
      <c r="P733" s="154">
        <v>0.991890205864005</v>
      </c>
      <c r="Q733" s="154">
        <v>0.991943127962085</v>
      </c>
      <c r="R733" s="154">
        <v>0.9875</v>
      </c>
      <c r="S733" s="173">
        <v>-5.29220980802769e-5</v>
      </c>
      <c r="T733" s="153">
        <v>36614</v>
      </c>
      <c r="U733" s="153">
        <v>35531</v>
      </c>
      <c r="V733" s="154">
        <v>0.970421150379636</v>
      </c>
      <c r="W733" s="154">
        <v>0.966936993137867</v>
      </c>
      <c r="X733" s="155">
        <v>0.976303317535545</v>
      </c>
      <c r="Y733" s="155">
        <v>0.976785714285714</v>
      </c>
      <c r="Z733" s="173">
        <v>-0.00936632439767848</v>
      </c>
      <c r="AA733" s="151">
        <v>10176</v>
      </c>
      <c r="AB733" s="151">
        <v>9869</v>
      </c>
      <c r="AC733" s="151">
        <v>11116</v>
      </c>
      <c r="AD733" s="151">
        <v>10787</v>
      </c>
      <c r="AE733" s="155">
        <v>0.969830974842767</v>
      </c>
      <c r="AF733" s="155">
        <v>0.970403022670025</v>
      </c>
      <c r="AG733" s="173">
        <v>-0.000572047827257949</v>
      </c>
    </row>
    <row r="734" spans="1:33">
      <c r="A734" s="175" t="s">
        <v>668</v>
      </c>
      <c r="B734" s="195" t="s">
        <v>1823</v>
      </c>
      <c r="C734" s="195" t="s">
        <v>730</v>
      </c>
      <c r="D734" s="150">
        <v>3561</v>
      </c>
      <c r="E734" s="150">
        <v>3415</v>
      </c>
      <c r="F734" s="150">
        <v>3309</v>
      </c>
      <c r="G734" s="151">
        <v>4392</v>
      </c>
      <c r="H734" s="151">
        <v>4113</v>
      </c>
      <c r="I734" s="151">
        <v>4090</v>
      </c>
      <c r="J734" s="151">
        <v>1174</v>
      </c>
      <c r="K734" s="151">
        <v>1103</v>
      </c>
      <c r="L734" s="151">
        <v>1091</v>
      </c>
      <c r="M734" s="154">
        <v>0.941545497902731</v>
      </c>
      <c r="N734" s="153">
        <v>76993</v>
      </c>
      <c r="O734" s="172">
        <v>0.9</v>
      </c>
      <c r="P734" s="154">
        <v>0.959000280819994</v>
      </c>
      <c r="Q734" s="154">
        <v>0.936475409836066</v>
      </c>
      <c r="R734" s="154">
        <v>0.939522998296422</v>
      </c>
      <c r="S734" s="173">
        <v>0.0225248709839287</v>
      </c>
      <c r="T734" s="153">
        <v>81773</v>
      </c>
      <c r="U734" s="153">
        <v>76352</v>
      </c>
      <c r="V734" s="154">
        <v>0.933706724713536</v>
      </c>
      <c r="W734" s="154">
        <v>0.929233361415333</v>
      </c>
      <c r="X734" s="155">
        <v>0.931238615664845</v>
      </c>
      <c r="Y734" s="155">
        <v>0.929301533219761</v>
      </c>
      <c r="Z734" s="173">
        <v>-0.00200525424951248</v>
      </c>
      <c r="AA734" s="151">
        <v>21927</v>
      </c>
      <c r="AB734" s="151">
        <v>20456</v>
      </c>
      <c r="AC734" s="151">
        <v>23771</v>
      </c>
      <c r="AD734" s="151">
        <v>22251</v>
      </c>
      <c r="AE734" s="155">
        <v>0.932913759292197</v>
      </c>
      <c r="AF734" s="155">
        <v>0.93605653948088</v>
      </c>
      <c r="AG734" s="173">
        <v>-0.00314278018868319</v>
      </c>
    </row>
    <row r="735" spans="1:33">
      <c r="A735" s="175" t="s">
        <v>668</v>
      </c>
      <c r="B735" s="195" t="s">
        <v>1823</v>
      </c>
      <c r="C735" s="195" t="s">
        <v>731</v>
      </c>
      <c r="D735" s="150">
        <v>2244</v>
      </c>
      <c r="E735" s="150">
        <v>2216</v>
      </c>
      <c r="F735" s="150">
        <v>2080</v>
      </c>
      <c r="G735" s="151">
        <v>2968</v>
      </c>
      <c r="H735" s="151">
        <v>2920</v>
      </c>
      <c r="I735" s="151">
        <v>2792</v>
      </c>
      <c r="J735" s="151">
        <v>854</v>
      </c>
      <c r="K735" s="151">
        <v>839</v>
      </c>
      <c r="L735" s="151">
        <v>802</v>
      </c>
      <c r="M735" s="154">
        <v>0.986402524961788</v>
      </c>
      <c r="N735" s="153">
        <v>49692</v>
      </c>
      <c r="O735" s="172">
        <v>0.9</v>
      </c>
      <c r="P735" s="154">
        <v>0.987522281639929</v>
      </c>
      <c r="Q735" s="154">
        <v>0.983827493261456</v>
      </c>
      <c r="R735" s="154">
        <v>0.982435597189696</v>
      </c>
      <c r="S735" s="173">
        <v>0.00369478837847315</v>
      </c>
      <c r="T735" s="153">
        <v>50377</v>
      </c>
      <c r="U735" s="153">
        <v>47521</v>
      </c>
      <c r="V735" s="154">
        <v>0.943307461738492</v>
      </c>
      <c r="W735" s="154">
        <v>0.926916221033868</v>
      </c>
      <c r="X735" s="155">
        <v>0.940700808625337</v>
      </c>
      <c r="Y735" s="155">
        <v>0.939110070257611</v>
      </c>
      <c r="Z735" s="173">
        <v>-0.0137845875914688</v>
      </c>
      <c r="AA735" s="151">
        <v>14306</v>
      </c>
      <c r="AB735" s="151">
        <v>13479</v>
      </c>
      <c r="AC735" s="151">
        <v>14982</v>
      </c>
      <c r="AD735" s="151">
        <v>14192</v>
      </c>
      <c r="AE735" s="155">
        <v>0.942192087236125</v>
      </c>
      <c r="AF735" s="155">
        <v>0.947270057402216</v>
      </c>
      <c r="AG735" s="173">
        <v>-0.00507797016609135</v>
      </c>
    </row>
    <row r="736" spans="1:33">
      <c r="A736" s="175" t="s">
        <v>668</v>
      </c>
      <c r="B736" s="195" t="s">
        <v>1823</v>
      </c>
      <c r="C736" s="195" t="s">
        <v>732</v>
      </c>
      <c r="D736" s="150">
        <v>2089</v>
      </c>
      <c r="E736" s="150">
        <v>2011</v>
      </c>
      <c r="F736" s="150">
        <v>1965</v>
      </c>
      <c r="G736" s="151">
        <v>2468</v>
      </c>
      <c r="H736" s="151">
        <v>2412</v>
      </c>
      <c r="I736" s="151">
        <v>2325</v>
      </c>
      <c r="J736" s="151">
        <v>648</v>
      </c>
      <c r="K736" s="151">
        <v>625</v>
      </c>
      <c r="L736" s="151">
        <v>609</v>
      </c>
      <c r="M736" s="154">
        <v>0.970940766550523</v>
      </c>
      <c r="N736" s="153">
        <v>41799</v>
      </c>
      <c r="O736" s="172">
        <v>0.9</v>
      </c>
      <c r="P736" s="154">
        <v>0.96266156055529</v>
      </c>
      <c r="Q736" s="154">
        <v>0.977309562398703</v>
      </c>
      <c r="R736" s="154">
        <v>0.964506172839506</v>
      </c>
      <c r="S736" s="173">
        <v>-0.0146480018434137</v>
      </c>
      <c r="T736" s="153">
        <v>43050</v>
      </c>
      <c r="U736" s="153">
        <v>40370</v>
      </c>
      <c r="V736" s="154">
        <v>0.937746806039489</v>
      </c>
      <c r="W736" s="154">
        <v>0.940641455241742</v>
      </c>
      <c r="X736" s="155">
        <v>0.942058346839546</v>
      </c>
      <c r="Y736" s="155">
        <v>0.939814814814815</v>
      </c>
      <c r="Z736" s="173">
        <v>-0.00141689159780367</v>
      </c>
      <c r="AA736" s="151">
        <v>12384</v>
      </c>
      <c r="AB736" s="151">
        <v>11658</v>
      </c>
      <c r="AC736" s="151">
        <v>12725</v>
      </c>
      <c r="AD736" s="151">
        <v>11855</v>
      </c>
      <c r="AE736" s="155">
        <v>0.941375968992248</v>
      </c>
      <c r="AF736" s="155">
        <v>0.931630648330059</v>
      </c>
      <c r="AG736" s="173">
        <v>0.00974532066218914</v>
      </c>
    </row>
    <row r="737" spans="1:33">
      <c r="A737" s="175" t="s">
        <v>668</v>
      </c>
      <c r="B737" s="195" t="s">
        <v>1823</v>
      </c>
      <c r="C737" s="195" t="s">
        <v>733</v>
      </c>
      <c r="D737" s="150">
        <v>1240</v>
      </c>
      <c r="E737" s="150">
        <v>1239</v>
      </c>
      <c r="F737" s="150">
        <v>1211</v>
      </c>
      <c r="G737" s="151">
        <v>1552</v>
      </c>
      <c r="H737" s="151">
        <v>1550</v>
      </c>
      <c r="I737" s="151">
        <v>1507</v>
      </c>
      <c r="J737" s="151">
        <v>458</v>
      </c>
      <c r="K737" s="151">
        <v>457</v>
      </c>
      <c r="L737" s="151">
        <v>447</v>
      </c>
      <c r="M737" s="154">
        <v>0.999009165221699</v>
      </c>
      <c r="N737" s="153">
        <v>28231</v>
      </c>
      <c r="O737" s="172">
        <v>0.9</v>
      </c>
      <c r="P737" s="154">
        <v>0.999193548387097</v>
      </c>
      <c r="Q737" s="154">
        <v>0.998711340206186</v>
      </c>
      <c r="R737" s="154">
        <v>0.997816593886463</v>
      </c>
      <c r="S737" s="173">
        <v>0.000482208180911159</v>
      </c>
      <c r="T737" s="153">
        <v>28259</v>
      </c>
      <c r="U737" s="153">
        <v>27503</v>
      </c>
      <c r="V737" s="154">
        <v>0.973247460985881</v>
      </c>
      <c r="W737" s="154">
        <v>0.976612903225806</v>
      </c>
      <c r="X737" s="155">
        <v>0.971005154639175</v>
      </c>
      <c r="Y737" s="155">
        <v>0.975982532751092</v>
      </c>
      <c r="Z737" s="173">
        <v>0.00560774858663116</v>
      </c>
      <c r="AA737" s="151">
        <v>7939</v>
      </c>
      <c r="AB737" s="151">
        <v>7750</v>
      </c>
      <c r="AC737" s="151">
        <v>8346</v>
      </c>
      <c r="AD737" s="151">
        <v>8093</v>
      </c>
      <c r="AE737" s="155">
        <v>0.976193475248772</v>
      </c>
      <c r="AF737" s="155">
        <v>0.969686077162713</v>
      </c>
      <c r="AG737" s="173">
        <v>0.00650739808605916</v>
      </c>
    </row>
    <row r="738" spans="1:33">
      <c r="A738" s="175" t="s">
        <v>668</v>
      </c>
      <c r="B738" s="195" t="s">
        <v>1825</v>
      </c>
      <c r="C738" s="195" t="s">
        <v>734</v>
      </c>
      <c r="D738" s="150">
        <v>2386</v>
      </c>
      <c r="E738" s="150">
        <v>2297</v>
      </c>
      <c r="F738" s="150">
        <v>2201</v>
      </c>
      <c r="G738" s="151">
        <v>3223</v>
      </c>
      <c r="H738" s="151">
        <v>3071</v>
      </c>
      <c r="I738" s="151">
        <v>2938</v>
      </c>
      <c r="J738" s="151">
        <v>857</v>
      </c>
      <c r="K738" s="151">
        <v>835</v>
      </c>
      <c r="L738" s="151">
        <v>809</v>
      </c>
      <c r="M738" s="154">
        <v>0.946787551534168</v>
      </c>
      <c r="N738" s="153">
        <v>51901</v>
      </c>
      <c r="O738" s="172">
        <v>0.9</v>
      </c>
      <c r="P738" s="154">
        <v>0.962699077954736</v>
      </c>
      <c r="Q738" s="154">
        <v>0.952838969903816</v>
      </c>
      <c r="R738" s="154">
        <v>0.974329054842474</v>
      </c>
      <c r="S738" s="173">
        <v>0.00986010805091964</v>
      </c>
      <c r="T738" s="153">
        <v>54818</v>
      </c>
      <c r="U738" s="153">
        <v>50568</v>
      </c>
      <c r="V738" s="154">
        <v>0.922470721295925</v>
      </c>
      <c r="W738" s="154">
        <v>0.922464375523889</v>
      </c>
      <c r="X738" s="155">
        <v>0.911573068569656</v>
      </c>
      <c r="Y738" s="155">
        <v>0.943990665110852</v>
      </c>
      <c r="Z738" s="173">
        <v>0.0108913069542338</v>
      </c>
      <c r="AA738" s="151">
        <v>15774</v>
      </c>
      <c r="AB738" s="151">
        <v>14608</v>
      </c>
      <c r="AC738" s="151">
        <v>16698</v>
      </c>
      <c r="AD738" s="151">
        <v>15051</v>
      </c>
      <c r="AE738" s="155">
        <v>0.926080892608089</v>
      </c>
      <c r="AF738" s="155">
        <v>0.901365432985986</v>
      </c>
      <c r="AG738" s="173">
        <v>0.0247154596221029</v>
      </c>
    </row>
    <row r="739" spans="1:33">
      <c r="A739" s="175" t="s">
        <v>668</v>
      </c>
      <c r="B739" s="195" t="s">
        <v>1825</v>
      </c>
      <c r="C739" s="195" t="s">
        <v>735</v>
      </c>
      <c r="D739" s="150">
        <v>4706</v>
      </c>
      <c r="E739" s="150">
        <v>4611</v>
      </c>
      <c r="F739" s="150">
        <v>4493</v>
      </c>
      <c r="G739" s="151">
        <v>5942</v>
      </c>
      <c r="H739" s="151">
        <v>5758</v>
      </c>
      <c r="I739" s="151">
        <v>5613</v>
      </c>
      <c r="J739" s="151">
        <v>1773</v>
      </c>
      <c r="K739" s="151">
        <v>1627</v>
      </c>
      <c r="L739" s="151">
        <v>1686</v>
      </c>
      <c r="M739" s="154">
        <v>0.96147631358832</v>
      </c>
      <c r="N739" s="153">
        <v>101155</v>
      </c>
      <c r="O739" s="172">
        <v>0.9</v>
      </c>
      <c r="P739" s="154">
        <v>0.979813004674883</v>
      </c>
      <c r="Q739" s="154">
        <v>0.969033995287782</v>
      </c>
      <c r="R739" s="154">
        <v>0.91765369430344</v>
      </c>
      <c r="S739" s="173">
        <v>0.0107790093871012</v>
      </c>
      <c r="T739" s="153">
        <v>105208</v>
      </c>
      <c r="U739" s="153">
        <v>99555</v>
      </c>
      <c r="V739" s="154">
        <v>0.946268344612577</v>
      </c>
      <c r="W739" s="154">
        <v>0.954738631534212</v>
      </c>
      <c r="X739" s="155">
        <v>0.944631437226523</v>
      </c>
      <c r="Y739" s="155">
        <v>0.95093062605753</v>
      </c>
      <c r="Z739" s="173">
        <v>0.0101071943076886</v>
      </c>
      <c r="AA739" s="151">
        <v>30116</v>
      </c>
      <c r="AB739" s="151">
        <v>28697</v>
      </c>
      <c r="AC739" s="151">
        <v>31708</v>
      </c>
      <c r="AD739" s="151">
        <v>29229</v>
      </c>
      <c r="AE739" s="155">
        <v>0.952882188869704</v>
      </c>
      <c r="AF739" s="155">
        <v>0.921817837769648</v>
      </c>
      <c r="AG739" s="173">
        <v>0.0310643511000558</v>
      </c>
    </row>
    <row r="740" spans="1:33">
      <c r="A740" s="175" t="s">
        <v>668</v>
      </c>
      <c r="B740" s="195" t="s">
        <v>1825</v>
      </c>
      <c r="C740" s="195" t="s">
        <v>736</v>
      </c>
      <c r="D740" s="150">
        <v>3559</v>
      </c>
      <c r="E740" s="150">
        <v>3280</v>
      </c>
      <c r="F740" s="150">
        <v>3288</v>
      </c>
      <c r="G740" s="151">
        <v>4783</v>
      </c>
      <c r="H740" s="151">
        <v>4572</v>
      </c>
      <c r="I740" s="151">
        <v>4447</v>
      </c>
      <c r="J740" s="151">
        <v>1340</v>
      </c>
      <c r="K740" s="151">
        <v>1257</v>
      </c>
      <c r="L740" s="151">
        <v>1281</v>
      </c>
      <c r="M740" s="154">
        <v>0.903806993145922</v>
      </c>
      <c r="N740" s="153">
        <v>72789</v>
      </c>
      <c r="O740" s="172">
        <v>0.9</v>
      </c>
      <c r="P740" s="154">
        <v>0.921607193031751</v>
      </c>
      <c r="Q740" s="154">
        <v>0.955885427555927</v>
      </c>
      <c r="R740" s="154">
        <v>0.938059701492537</v>
      </c>
      <c r="S740" s="173">
        <v>-0.0342782345241767</v>
      </c>
      <c r="T740" s="153">
        <v>80536</v>
      </c>
      <c r="U740" s="153">
        <v>75099</v>
      </c>
      <c r="V740" s="154">
        <v>0.93248981821794</v>
      </c>
      <c r="W740" s="154">
        <v>0.923855015453779</v>
      </c>
      <c r="X740" s="155">
        <v>0.929751202174368</v>
      </c>
      <c r="Y740" s="155">
        <v>0.955970149253731</v>
      </c>
      <c r="Z740" s="173">
        <v>-0.00589618672058845</v>
      </c>
      <c r="AA740" s="151">
        <v>23408</v>
      </c>
      <c r="AB740" s="151">
        <v>21984</v>
      </c>
      <c r="AC740" s="151">
        <v>24527</v>
      </c>
      <c r="AD740" s="151">
        <v>22524</v>
      </c>
      <c r="AE740" s="155">
        <v>0.939166097060834</v>
      </c>
      <c r="AF740" s="155">
        <v>0.9183348962368</v>
      </c>
      <c r="AG740" s="173">
        <v>0.0208312008240336</v>
      </c>
    </row>
    <row r="741" spans="1:33">
      <c r="A741" s="175" t="s">
        <v>668</v>
      </c>
      <c r="B741" s="195" t="s">
        <v>1825</v>
      </c>
      <c r="C741" s="195" t="s">
        <v>737</v>
      </c>
      <c r="D741" s="150">
        <v>4409</v>
      </c>
      <c r="E741" s="150">
        <v>4276</v>
      </c>
      <c r="F741" s="150">
        <v>4185</v>
      </c>
      <c r="G741" s="151">
        <v>5871</v>
      </c>
      <c r="H741" s="151">
        <v>5646</v>
      </c>
      <c r="I741" s="151">
        <v>5531</v>
      </c>
      <c r="J741" s="151">
        <v>1624</v>
      </c>
      <c r="K741" s="151">
        <v>1560</v>
      </c>
      <c r="L741" s="151">
        <v>1534</v>
      </c>
      <c r="M741" s="154">
        <v>0.954224149529615</v>
      </c>
      <c r="N741" s="153">
        <v>92200</v>
      </c>
      <c r="O741" s="172">
        <v>0.9</v>
      </c>
      <c r="P741" s="154">
        <v>0.969834429575868</v>
      </c>
      <c r="Q741" s="154">
        <v>0.961676034747062</v>
      </c>
      <c r="R741" s="154">
        <v>0.960591133004926</v>
      </c>
      <c r="S741" s="173">
        <v>0.00815839482880565</v>
      </c>
      <c r="T741" s="153">
        <v>96623</v>
      </c>
      <c r="U741" s="153">
        <v>90969</v>
      </c>
      <c r="V741" s="154">
        <v>0.941483911698043</v>
      </c>
      <c r="W741" s="154">
        <v>0.949194828759356</v>
      </c>
      <c r="X741" s="155">
        <v>0.942088230284449</v>
      </c>
      <c r="Y741" s="155">
        <v>0.944581280788177</v>
      </c>
      <c r="Z741" s="173">
        <v>0.00710659847490691</v>
      </c>
      <c r="AA741" s="151">
        <v>28191</v>
      </c>
      <c r="AB741" s="151">
        <v>26710</v>
      </c>
      <c r="AC741" s="151">
        <v>30521</v>
      </c>
      <c r="AD741" s="151">
        <v>28256</v>
      </c>
      <c r="AE741" s="155">
        <v>0.947465503174772</v>
      </c>
      <c r="AF741" s="155">
        <v>0.925788801153304</v>
      </c>
      <c r="AG741" s="173">
        <v>0.0216767020214678</v>
      </c>
    </row>
    <row r="742" spans="1:33">
      <c r="A742" s="175" t="s">
        <v>668</v>
      </c>
      <c r="B742" s="195" t="s">
        <v>1825</v>
      </c>
      <c r="C742" s="195" t="s">
        <v>738</v>
      </c>
      <c r="D742" s="150">
        <v>2517</v>
      </c>
      <c r="E742" s="150">
        <v>2387</v>
      </c>
      <c r="F742" s="150">
        <v>2306</v>
      </c>
      <c r="G742" s="151">
        <v>3190</v>
      </c>
      <c r="H742" s="151">
        <v>2858</v>
      </c>
      <c r="I742" s="151">
        <v>2815</v>
      </c>
      <c r="J742" s="151">
        <v>926</v>
      </c>
      <c r="K742" s="151">
        <v>883</v>
      </c>
      <c r="L742" s="151">
        <v>855</v>
      </c>
      <c r="M742" s="154">
        <v>0.912379768257093</v>
      </c>
      <c r="N742" s="153">
        <v>52835</v>
      </c>
      <c r="O742" s="172">
        <v>0.9</v>
      </c>
      <c r="P742" s="154">
        <v>0.948351211760032</v>
      </c>
      <c r="Q742" s="154">
        <v>0.895924764890282</v>
      </c>
      <c r="R742" s="154">
        <v>0.953563714902808</v>
      </c>
      <c r="S742" s="173">
        <v>0.0524264468697496</v>
      </c>
      <c r="T742" s="153">
        <v>57909</v>
      </c>
      <c r="U742" s="153">
        <v>52093</v>
      </c>
      <c r="V742" s="154">
        <v>0.899566561328982</v>
      </c>
      <c r="W742" s="154">
        <v>0.916170043702821</v>
      </c>
      <c r="X742" s="155">
        <v>0.882445141065831</v>
      </c>
      <c r="Y742" s="155">
        <v>0.923326133909287</v>
      </c>
      <c r="Z742" s="173">
        <v>0.0337249026369901</v>
      </c>
      <c r="AA742" s="151">
        <v>16223</v>
      </c>
      <c r="AB742" s="151">
        <v>14580</v>
      </c>
      <c r="AC742" s="151">
        <v>17664</v>
      </c>
      <c r="AD742" s="151">
        <v>15805</v>
      </c>
      <c r="AE742" s="155">
        <v>0.898724033779202</v>
      </c>
      <c r="AF742" s="155">
        <v>0.894757699275362</v>
      </c>
      <c r="AG742" s="173">
        <v>0.0039663345038401</v>
      </c>
    </row>
    <row r="743" spans="1:33">
      <c r="A743" s="175" t="s">
        <v>668</v>
      </c>
      <c r="B743" s="195" t="s">
        <v>1825</v>
      </c>
      <c r="C743" s="195" t="s">
        <v>739</v>
      </c>
      <c r="D743" s="150">
        <v>3290</v>
      </c>
      <c r="E743" s="150">
        <v>3178</v>
      </c>
      <c r="F743" s="150">
        <v>3000</v>
      </c>
      <c r="G743" s="151">
        <v>4626</v>
      </c>
      <c r="H743" s="151">
        <v>4404</v>
      </c>
      <c r="I743" s="151">
        <v>4194</v>
      </c>
      <c r="J743" s="151">
        <v>1339</v>
      </c>
      <c r="K743" s="151">
        <v>1306</v>
      </c>
      <c r="L743" s="151">
        <v>1244</v>
      </c>
      <c r="M743" s="154">
        <v>0.943730366492147</v>
      </c>
      <c r="N743" s="153">
        <v>72101</v>
      </c>
      <c r="O743" s="172">
        <v>0.9</v>
      </c>
      <c r="P743" s="154">
        <v>0.965957446808511</v>
      </c>
      <c r="Q743" s="154">
        <v>0.95201037613489</v>
      </c>
      <c r="R743" s="154">
        <v>0.975354742345034</v>
      </c>
      <c r="S743" s="173">
        <v>0.0139470706736209</v>
      </c>
      <c r="T743" s="153">
        <v>76400</v>
      </c>
      <c r="U743" s="153">
        <v>69259</v>
      </c>
      <c r="V743" s="154">
        <v>0.906531413612565</v>
      </c>
      <c r="W743" s="154">
        <v>0.911854103343465</v>
      </c>
      <c r="X743" s="155">
        <v>0.906614785992218</v>
      </c>
      <c r="Y743" s="155">
        <v>0.929051530993279</v>
      </c>
      <c r="Z743" s="173">
        <v>0.00523931735124716</v>
      </c>
      <c r="AA743" s="151">
        <v>22096</v>
      </c>
      <c r="AB743" s="151">
        <v>20150</v>
      </c>
      <c r="AC743" s="151">
        <v>23835</v>
      </c>
      <c r="AD743" s="151">
        <v>21094</v>
      </c>
      <c r="AE743" s="155">
        <v>0.911929761042723</v>
      </c>
      <c r="AF743" s="155">
        <v>0.885001048877701</v>
      </c>
      <c r="AG743" s="173">
        <v>0.0269287121650219</v>
      </c>
    </row>
    <row r="744" spans="1:33">
      <c r="A744" s="175" t="s">
        <v>668</v>
      </c>
      <c r="B744" s="195" t="s">
        <v>1825</v>
      </c>
      <c r="C744" s="195" t="s">
        <v>740</v>
      </c>
      <c r="D744" s="150">
        <v>3142</v>
      </c>
      <c r="E744" s="150">
        <v>3079</v>
      </c>
      <c r="F744" s="150">
        <v>2926</v>
      </c>
      <c r="G744" s="151">
        <v>3974</v>
      </c>
      <c r="H744" s="151">
        <v>3761</v>
      </c>
      <c r="I744" s="151">
        <v>3644</v>
      </c>
      <c r="J744" s="151">
        <v>1208</v>
      </c>
      <c r="K744" s="151">
        <v>1131</v>
      </c>
      <c r="L744" s="151">
        <v>1151</v>
      </c>
      <c r="M744" s="154">
        <v>0.949552368049833</v>
      </c>
      <c r="N744" s="153">
        <v>67987</v>
      </c>
      <c r="O744" s="172">
        <v>0.9</v>
      </c>
      <c r="P744" s="154">
        <v>0.979949077021006</v>
      </c>
      <c r="Q744" s="154">
        <v>0.946401610468042</v>
      </c>
      <c r="R744" s="154">
        <v>0.936258278145695</v>
      </c>
      <c r="S744" s="173">
        <v>0.0335474665529635</v>
      </c>
      <c r="T744" s="153">
        <v>71599</v>
      </c>
      <c r="U744" s="153">
        <v>66233</v>
      </c>
      <c r="V744" s="154">
        <v>0.925054819201386</v>
      </c>
      <c r="W744" s="154">
        <v>0.931253978357734</v>
      </c>
      <c r="X744" s="155">
        <v>0.916960241570206</v>
      </c>
      <c r="Y744" s="155">
        <v>0.952814569536424</v>
      </c>
      <c r="Z744" s="173">
        <v>0.0142937367875275</v>
      </c>
      <c r="AA744" s="151">
        <v>20485</v>
      </c>
      <c r="AB744" s="151">
        <v>19035</v>
      </c>
      <c r="AC744" s="151">
        <v>21976</v>
      </c>
      <c r="AD744" s="151">
        <v>20109</v>
      </c>
      <c r="AE744" s="155">
        <v>0.92921649987796</v>
      </c>
      <c r="AF744" s="155">
        <v>0.91504368401893</v>
      </c>
      <c r="AG744" s="173">
        <v>0.0141728158590297</v>
      </c>
    </row>
    <row r="745" spans="1:33">
      <c r="A745" s="175" t="s">
        <v>668</v>
      </c>
      <c r="B745" s="195" t="s">
        <v>1825</v>
      </c>
      <c r="C745" s="195" t="s">
        <v>741</v>
      </c>
      <c r="D745" s="150">
        <v>2868</v>
      </c>
      <c r="E745" s="150">
        <v>2713</v>
      </c>
      <c r="F745" s="150">
        <v>2496</v>
      </c>
      <c r="G745" s="151">
        <v>3802</v>
      </c>
      <c r="H745" s="151">
        <v>3555</v>
      </c>
      <c r="I745" s="151">
        <v>3291</v>
      </c>
      <c r="J745" s="151">
        <v>1084</v>
      </c>
      <c r="K745" s="151">
        <v>988</v>
      </c>
      <c r="L745" s="151">
        <v>930</v>
      </c>
      <c r="M745" s="154">
        <v>0.88353531932439</v>
      </c>
      <c r="N745" s="153">
        <v>60000</v>
      </c>
      <c r="O745" s="172">
        <v>0.9</v>
      </c>
      <c r="P745" s="154">
        <v>0.945955369595537</v>
      </c>
      <c r="Q745" s="154">
        <v>0.935034192530247</v>
      </c>
      <c r="R745" s="154">
        <v>0.911439114391144</v>
      </c>
      <c r="S745" s="173">
        <v>0.0109211770652897</v>
      </c>
      <c r="T745" s="153">
        <v>67909</v>
      </c>
      <c r="U745" s="153">
        <v>57855</v>
      </c>
      <c r="V745" s="154">
        <v>0.851948931658543</v>
      </c>
      <c r="W745" s="154">
        <v>0.870292887029289</v>
      </c>
      <c r="X745" s="155">
        <v>0.865597054182009</v>
      </c>
      <c r="Y745" s="155">
        <v>0.857933579335793</v>
      </c>
      <c r="Z745" s="173">
        <v>0.00469583284727926</v>
      </c>
      <c r="AA745" s="151">
        <v>18864</v>
      </c>
      <c r="AB745" s="151">
        <v>16584</v>
      </c>
      <c r="AC745" s="151">
        <v>20778</v>
      </c>
      <c r="AD745" s="151">
        <v>17096</v>
      </c>
      <c r="AE745" s="155">
        <v>0.879134860050891</v>
      </c>
      <c r="AF745" s="155">
        <v>0.822793339108673</v>
      </c>
      <c r="AG745" s="173">
        <v>0.056341520942218</v>
      </c>
    </row>
    <row r="746" spans="1:33">
      <c r="A746" s="175" t="s">
        <v>668</v>
      </c>
      <c r="B746" s="195" t="s">
        <v>1825</v>
      </c>
      <c r="C746" s="195" t="s">
        <v>742</v>
      </c>
      <c r="D746" s="150">
        <v>3898</v>
      </c>
      <c r="E746" s="150">
        <v>3806</v>
      </c>
      <c r="F746" s="150">
        <v>3719</v>
      </c>
      <c r="G746" s="151">
        <v>5098</v>
      </c>
      <c r="H746" s="151">
        <v>4919</v>
      </c>
      <c r="I746" s="151">
        <v>4843</v>
      </c>
      <c r="J746" s="151">
        <v>1460</v>
      </c>
      <c r="K746" s="151">
        <v>1416</v>
      </c>
      <c r="L746" s="151">
        <v>1394</v>
      </c>
      <c r="M746" s="154">
        <v>0.953986720390443</v>
      </c>
      <c r="N746" s="153">
        <v>84051</v>
      </c>
      <c r="O746" s="172">
        <v>0.9</v>
      </c>
      <c r="P746" s="154">
        <v>0.976398152898923</v>
      </c>
      <c r="Q746" s="154">
        <v>0.964888191447626</v>
      </c>
      <c r="R746" s="154">
        <v>0.96986301369863</v>
      </c>
      <c r="S746" s="173">
        <v>0.011509961451296</v>
      </c>
      <c r="T746" s="153">
        <v>88105</v>
      </c>
      <c r="U746" s="153">
        <v>83092</v>
      </c>
      <c r="V746" s="154">
        <v>0.94310198059134</v>
      </c>
      <c r="W746" s="154">
        <v>0.954079014879425</v>
      </c>
      <c r="X746" s="155">
        <v>0.949980384464496</v>
      </c>
      <c r="Y746" s="155">
        <v>0.954794520547945</v>
      </c>
      <c r="Z746" s="173">
        <v>0.00409863041492953</v>
      </c>
      <c r="AA746" s="151">
        <v>25100</v>
      </c>
      <c r="AB746" s="151">
        <v>23924</v>
      </c>
      <c r="AC746" s="151">
        <v>27639</v>
      </c>
      <c r="AD746" s="151">
        <v>25675</v>
      </c>
      <c r="AE746" s="155">
        <v>0.953147410358566</v>
      </c>
      <c r="AF746" s="155">
        <v>0.928940989181953</v>
      </c>
      <c r="AG746" s="173">
        <v>0.0242064211766128</v>
      </c>
    </row>
    <row r="747" spans="1:33">
      <c r="A747" s="175" t="s">
        <v>668</v>
      </c>
      <c r="B747" s="195" t="s">
        <v>1825</v>
      </c>
      <c r="C747" s="195" t="s">
        <v>743</v>
      </c>
      <c r="D747" s="150">
        <v>1781</v>
      </c>
      <c r="E747" s="150">
        <v>1689</v>
      </c>
      <c r="F747" s="150">
        <v>1585</v>
      </c>
      <c r="G747" s="151">
        <v>2179</v>
      </c>
      <c r="H747" s="151">
        <v>1981</v>
      </c>
      <c r="I747" s="151">
        <v>1851</v>
      </c>
      <c r="J747" s="151">
        <v>645</v>
      </c>
      <c r="K747" s="151">
        <v>622</v>
      </c>
      <c r="L747" s="151">
        <v>581</v>
      </c>
      <c r="M747" s="154">
        <v>0.928308967242592</v>
      </c>
      <c r="N747" s="153">
        <v>35622</v>
      </c>
      <c r="O747" s="172">
        <v>0.9</v>
      </c>
      <c r="P747" s="154">
        <v>0.948343627175744</v>
      </c>
      <c r="Q747" s="154">
        <v>0.909132629646627</v>
      </c>
      <c r="R747" s="154">
        <v>0.964341085271318</v>
      </c>
      <c r="S747" s="173">
        <v>0.0392109975291171</v>
      </c>
      <c r="T747" s="153">
        <v>38373</v>
      </c>
      <c r="U747" s="153">
        <v>34387</v>
      </c>
      <c r="V747" s="154">
        <v>0.896124879472546</v>
      </c>
      <c r="W747" s="154">
        <v>0.889949466591802</v>
      </c>
      <c r="X747" s="155">
        <v>0.84947223497017</v>
      </c>
      <c r="Y747" s="155">
        <v>0.90077519379845</v>
      </c>
      <c r="Z747" s="173">
        <v>0.0404772316216326</v>
      </c>
      <c r="AA747" s="151">
        <v>11242</v>
      </c>
      <c r="AB747" s="151">
        <v>10061</v>
      </c>
      <c r="AC747" s="151">
        <v>11669</v>
      </c>
      <c r="AD747" s="151">
        <v>10321</v>
      </c>
      <c r="AE747" s="155">
        <v>0.894947518235189</v>
      </c>
      <c r="AF747" s="155">
        <v>0.884480246807781</v>
      </c>
      <c r="AG747" s="173">
        <v>0.0104672714274082</v>
      </c>
    </row>
    <row r="748" spans="1:33">
      <c r="A748" s="175" t="s">
        <v>668</v>
      </c>
      <c r="B748" s="195" t="s">
        <v>1825</v>
      </c>
      <c r="C748" s="195" t="s">
        <v>744</v>
      </c>
      <c r="D748" s="150">
        <v>1030</v>
      </c>
      <c r="E748" s="150">
        <v>951</v>
      </c>
      <c r="F748" s="150">
        <v>905</v>
      </c>
      <c r="G748" s="151">
        <v>1302</v>
      </c>
      <c r="H748" s="151">
        <v>1240</v>
      </c>
      <c r="I748" s="151">
        <v>1180</v>
      </c>
      <c r="J748" s="151">
        <v>385</v>
      </c>
      <c r="K748" s="151">
        <v>268</v>
      </c>
      <c r="L748" s="151">
        <v>245</v>
      </c>
      <c r="M748" s="154">
        <v>0.901588128091643</v>
      </c>
      <c r="N748" s="153">
        <v>20778</v>
      </c>
      <c r="O748" s="172">
        <v>0.9</v>
      </c>
      <c r="P748" s="154">
        <v>0.923300970873786</v>
      </c>
      <c r="Q748" s="154">
        <v>0.952380952380952</v>
      </c>
      <c r="R748" s="154">
        <v>0.696103896103896</v>
      </c>
      <c r="S748" s="173">
        <v>-0.029079981507166</v>
      </c>
      <c r="T748" s="153">
        <v>23046</v>
      </c>
      <c r="U748" s="153">
        <v>19647</v>
      </c>
      <c r="V748" s="154">
        <v>0.852512366571205</v>
      </c>
      <c r="W748" s="154">
        <v>0.878640776699029</v>
      </c>
      <c r="X748" s="155">
        <v>0.906298003072197</v>
      </c>
      <c r="Y748" s="155">
        <v>0.636363636363636</v>
      </c>
      <c r="Z748" s="173">
        <v>-0.0276572263731675</v>
      </c>
      <c r="AA748" s="151">
        <v>6419</v>
      </c>
      <c r="AB748" s="151">
        <v>5623</v>
      </c>
      <c r="AC748" s="151">
        <v>6879</v>
      </c>
      <c r="AD748" s="151">
        <v>6132</v>
      </c>
      <c r="AE748" s="155">
        <v>0.875993145349743</v>
      </c>
      <c r="AF748" s="155">
        <v>0.891408634976014</v>
      </c>
      <c r="AG748" s="173">
        <v>-0.015415489626271</v>
      </c>
    </row>
    <row r="749" spans="1:33">
      <c r="A749" s="175" t="s">
        <v>668</v>
      </c>
      <c r="B749" s="195" t="s">
        <v>1825</v>
      </c>
      <c r="C749" s="195" t="s">
        <v>745</v>
      </c>
      <c r="D749" s="150">
        <v>4479</v>
      </c>
      <c r="E749" s="150">
        <v>4377</v>
      </c>
      <c r="F749" s="150">
        <v>4263</v>
      </c>
      <c r="G749" s="151">
        <v>6026</v>
      </c>
      <c r="H749" s="151">
        <v>5748</v>
      </c>
      <c r="I749" s="151">
        <v>5601</v>
      </c>
      <c r="J749" s="151">
        <v>1605</v>
      </c>
      <c r="K749" s="151">
        <v>1550</v>
      </c>
      <c r="L749" s="151">
        <v>1532</v>
      </c>
      <c r="M749" s="154">
        <v>0.964742731967449</v>
      </c>
      <c r="N749" s="153">
        <v>97330</v>
      </c>
      <c r="O749" s="172">
        <v>0.9</v>
      </c>
      <c r="P749" s="154">
        <v>0.97722705961152</v>
      </c>
      <c r="Q749" s="154">
        <v>0.953866578161301</v>
      </c>
      <c r="R749" s="154">
        <v>0.965732087227414</v>
      </c>
      <c r="S749" s="173">
        <v>0.0233604814502194</v>
      </c>
      <c r="T749" s="153">
        <v>100887</v>
      </c>
      <c r="U749" s="153">
        <v>95723</v>
      </c>
      <c r="V749" s="154">
        <v>0.948814019645742</v>
      </c>
      <c r="W749" s="154">
        <v>0.951774949765573</v>
      </c>
      <c r="X749" s="155">
        <v>0.929472286757385</v>
      </c>
      <c r="Y749" s="155">
        <v>0.954517133956386</v>
      </c>
      <c r="Z749" s="173">
        <v>0.022302663008188</v>
      </c>
      <c r="AA749" s="151">
        <v>29258</v>
      </c>
      <c r="AB749" s="151">
        <v>27926</v>
      </c>
      <c r="AC749" s="151">
        <v>30478</v>
      </c>
      <c r="AD749" s="151">
        <v>28312</v>
      </c>
      <c r="AE749" s="155">
        <v>0.954473990019824</v>
      </c>
      <c r="AF749" s="155">
        <v>0.928932344642037</v>
      </c>
      <c r="AG749" s="173">
        <v>0.0255416453777868</v>
      </c>
    </row>
    <row r="750" spans="1:33">
      <c r="A750" s="175" t="s">
        <v>668</v>
      </c>
      <c r="B750" s="195" t="s">
        <v>1826</v>
      </c>
      <c r="C750" s="195" t="s">
        <v>746</v>
      </c>
      <c r="D750" s="150">
        <v>3110</v>
      </c>
      <c r="E750" s="150">
        <v>3062</v>
      </c>
      <c r="F750" s="150">
        <v>2920</v>
      </c>
      <c r="G750" s="151">
        <v>4663</v>
      </c>
      <c r="H750" s="151">
        <v>4462</v>
      </c>
      <c r="I750" s="151">
        <v>4176</v>
      </c>
      <c r="J750" s="151">
        <v>1339</v>
      </c>
      <c r="K750" s="151">
        <v>1316</v>
      </c>
      <c r="L750" s="151">
        <v>1267</v>
      </c>
      <c r="M750" s="154">
        <v>0.964399817434961</v>
      </c>
      <c r="N750" s="153">
        <v>76068</v>
      </c>
      <c r="O750" s="172">
        <v>0.9</v>
      </c>
      <c r="P750" s="154">
        <v>0.984565916398714</v>
      </c>
      <c r="Q750" s="154">
        <v>0.956894702980914</v>
      </c>
      <c r="R750" s="154">
        <v>0.982823002240478</v>
      </c>
      <c r="S750" s="173">
        <v>0.0276712134178002</v>
      </c>
      <c r="T750" s="153">
        <v>78876</v>
      </c>
      <c r="U750" s="153">
        <v>72741</v>
      </c>
      <c r="V750" s="154">
        <v>0.922219686596683</v>
      </c>
      <c r="W750" s="154">
        <v>0.938906752411576</v>
      </c>
      <c r="X750" s="155">
        <v>0.895560797769676</v>
      </c>
      <c r="Y750" s="155">
        <v>0.946228528752801</v>
      </c>
      <c r="Z750" s="173">
        <v>0.0433459546418995</v>
      </c>
      <c r="AA750" s="151">
        <v>22157</v>
      </c>
      <c r="AB750" s="151">
        <v>20247</v>
      </c>
      <c r="AC750" s="151">
        <v>25448</v>
      </c>
      <c r="AD750" s="151">
        <v>23317</v>
      </c>
      <c r="AE750" s="155">
        <v>0.913796994177912</v>
      </c>
      <c r="AF750" s="155">
        <v>0.91626060987111</v>
      </c>
      <c r="AG750" s="173">
        <v>-0.00246361569319753</v>
      </c>
    </row>
    <row r="751" spans="1:33">
      <c r="A751" s="175" t="s">
        <v>668</v>
      </c>
      <c r="B751" s="195" t="s">
        <v>1826</v>
      </c>
      <c r="C751" s="195" t="s">
        <v>747</v>
      </c>
      <c r="D751" s="150">
        <v>5509</v>
      </c>
      <c r="E751" s="150">
        <v>5454</v>
      </c>
      <c r="F751" s="150">
        <v>5192</v>
      </c>
      <c r="G751" s="151">
        <v>8325</v>
      </c>
      <c r="H751" s="151">
        <v>8199</v>
      </c>
      <c r="I751" s="151">
        <v>7760</v>
      </c>
      <c r="J751" s="151">
        <v>2331</v>
      </c>
      <c r="K751" s="151">
        <v>2307</v>
      </c>
      <c r="L751" s="151">
        <v>2244</v>
      </c>
      <c r="M751" s="154">
        <v>0.98086804340217</v>
      </c>
      <c r="N751" s="153">
        <v>140117</v>
      </c>
      <c r="O751" s="172">
        <v>0.9</v>
      </c>
      <c r="P751" s="154">
        <v>0.990016336903249</v>
      </c>
      <c r="Q751" s="154">
        <v>0.984864864864865</v>
      </c>
      <c r="R751" s="154">
        <v>0.98970398970399</v>
      </c>
      <c r="S751" s="173">
        <v>0.00515147203838429</v>
      </c>
      <c r="T751" s="153">
        <v>142850</v>
      </c>
      <c r="U751" s="153">
        <v>133631</v>
      </c>
      <c r="V751" s="154">
        <v>0.935463773188659</v>
      </c>
      <c r="W751" s="154">
        <v>0.942457796333273</v>
      </c>
      <c r="X751" s="155">
        <v>0.932132132132132</v>
      </c>
      <c r="Y751" s="155">
        <v>0.962676962676963</v>
      </c>
      <c r="Z751" s="173">
        <v>0.0103256642011408</v>
      </c>
      <c r="AA751" s="151">
        <v>38890</v>
      </c>
      <c r="AB751" s="151">
        <v>36717</v>
      </c>
      <c r="AC751" s="151">
        <v>46117</v>
      </c>
      <c r="AD751" s="151">
        <v>42548</v>
      </c>
      <c r="AE751" s="155">
        <v>0.94412445358704</v>
      </c>
      <c r="AF751" s="155">
        <v>0.92260988355704</v>
      </c>
      <c r="AG751" s="173">
        <v>0.0215145700300007</v>
      </c>
    </row>
    <row r="752" spans="1:33">
      <c r="A752" s="175" t="s">
        <v>668</v>
      </c>
      <c r="B752" s="195" t="s">
        <v>1826</v>
      </c>
      <c r="C752" s="195" t="s">
        <v>748</v>
      </c>
      <c r="D752" s="150">
        <v>2889</v>
      </c>
      <c r="E752" s="150">
        <v>2608</v>
      </c>
      <c r="F752" s="150">
        <v>2282</v>
      </c>
      <c r="G752" s="151">
        <v>4362</v>
      </c>
      <c r="H752" s="151">
        <v>4011</v>
      </c>
      <c r="I752" s="151">
        <v>3346</v>
      </c>
      <c r="J752" s="151">
        <v>1239</v>
      </c>
      <c r="K752" s="151">
        <v>1166</v>
      </c>
      <c r="L752" s="151">
        <v>1052</v>
      </c>
      <c r="M752" s="154">
        <v>0.91943829532954</v>
      </c>
      <c r="N752" s="153">
        <v>67701</v>
      </c>
      <c r="O752" s="172">
        <v>0.9</v>
      </c>
      <c r="P752" s="154">
        <v>0.902734510211146</v>
      </c>
      <c r="Q752" s="154">
        <v>0.919532324621733</v>
      </c>
      <c r="R752" s="154">
        <v>0.941081517352704</v>
      </c>
      <c r="S752" s="173">
        <v>-0.0167978144105875</v>
      </c>
      <c r="T752" s="153">
        <v>73633</v>
      </c>
      <c r="U752" s="153">
        <v>57505</v>
      </c>
      <c r="V752" s="154">
        <v>0.780967772601958</v>
      </c>
      <c r="W752" s="154">
        <v>0.789892696434752</v>
      </c>
      <c r="X752" s="155">
        <v>0.767079321412196</v>
      </c>
      <c r="Y752" s="155">
        <v>0.84907183212268</v>
      </c>
      <c r="Z752" s="173">
        <v>0.0228133750225562</v>
      </c>
      <c r="AA752" s="151">
        <v>20496</v>
      </c>
      <c r="AB752" s="151">
        <v>16236</v>
      </c>
      <c r="AC752" s="151">
        <v>23752</v>
      </c>
      <c r="AD752" s="151">
        <v>17988</v>
      </c>
      <c r="AE752" s="155">
        <v>0.792154566744731</v>
      </c>
      <c r="AF752" s="155">
        <v>0.757325698888515</v>
      </c>
      <c r="AG752" s="173">
        <v>0.0348288678562161</v>
      </c>
    </row>
    <row r="753" spans="1:33">
      <c r="A753" s="175" t="s">
        <v>668</v>
      </c>
      <c r="B753" s="195" t="s">
        <v>1826</v>
      </c>
      <c r="C753" s="195" t="s">
        <v>749</v>
      </c>
      <c r="D753" s="150">
        <v>2771</v>
      </c>
      <c r="E753" s="150">
        <v>2665</v>
      </c>
      <c r="F753" s="150">
        <v>2571</v>
      </c>
      <c r="G753" s="151">
        <v>4275</v>
      </c>
      <c r="H753" s="151">
        <v>4034</v>
      </c>
      <c r="I753" s="151">
        <v>3990</v>
      </c>
      <c r="J753" s="151">
        <v>1151</v>
      </c>
      <c r="K753" s="151">
        <v>1114</v>
      </c>
      <c r="L753" s="151">
        <v>1056</v>
      </c>
      <c r="M753" s="154">
        <v>0.965516302127312</v>
      </c>
      <c r="N753" s="153">
        <v>70894</v>
      </c>
      <c r="O753" s="172">
        <v>0.9</v>
      </c>
      <c r="P753" s="154">
        <v>0.961746661854926</v>
      </c>
      <c r="Q753" s="154">
        <v>0.943625730994152</v>
      </c>
      <c r="R753" s="154">
        <v>0.967854039965248</v>
      </c>
      <c r="S753" s="173">
        <v>0.0181209308607739</v>
      </c>
      <c r="T753" s="153">
        <v>73426</v>
      </c>
      <c r="U753" s="153">
        <v>68395</v>
      </c>
      <c r="V753" s="154">
        <v>0.931482036335903</v>
      </c>
      <c r="W753" s="154">
        <v>0.927823890292313</v>
      </c>
      <c r="X753" s="155">
        <v>0.933333333333333</v>
      </c>
      <c r="Y753" s="155">
        <v>0.917463075586447</v>
      </c>
      <c r="Z753" s="173">
        <v>-0.00550944304102008</v>
      </c>
      <c r="AA753" s="151">
        <v>19645</v>
      </c>
      <c r="AB753" s="151">
        <v>18319</v>
      </c>
      <c r="AC753" s="151">
        <v>22927</v>
      </c>
      <c r="AD753" s="151">
        <v>21289</v>
      </c>
      <c r="AE753" s="155">
        <v>0.932501908882667</v>
      </c>
      <c r="AF753" s="155">
        <v>0.928555851179832</v>
      </c>
      <c r="AG753" s="173">
        <v>0.00394605770283574</v>
      </c>
    </row>
    <row r="754" spans="1:33">
      <c r="A754" s="175" t="s">
        <v>668</v>
      </c>
      <c r="B754" s="195" t="s">
        <v>1826</v>
      </c>
      <c r="C754" s="195" t="s">
        <v>750</v>
      </c>
      <c r="D754" s="150">
        <v>2482</v>
      </c>
      <c r="E754" s="150">
        <v>2448</v>
      </c>
      <c r="F754" s="150">
        <v>2278</v>
      </c>
      <c r="G754" s="151">
        <v>3646</v>
      </c>
      <c r="H754" s="151">
        <v>3521</v>
      </c>
      <c r="I754" s="151">
        <v>3414</v>
      </c>
      <c r="J754" s="151">
        <v>958</v>
      </c>
      <c r="K754" s="151">
        <v>948</v>
      </c>
      <c r="L754" s="151">
        <v>907</v>
      </c>
      <c r="M754" s="154">
        <v>0.98008936270283</v>
      </c>
      <c r="N754" s="153">
        <v>62515</v>
      </c>
      <c r="O754" s="172">
        <v>0.9</v>
      </c>
      <c r="P754" s="154">
        <v>0.986301369863014</v>
      </c>
      <c r="Q754" s="154">
        <v>0.965715852989578</v>
      </c>
      <c r="R754" s="154">
        <v>0.989561586638831</v>
      </c>
      <c r="S754" s="173">
        <v>0.020585516873436</v>
      </c>
      <c r="T754" s="153">
        <v>63785</v>
      </c>
      <c r="U754" s="153">
        <v>59511</v>
      </c>
      <c r="V754" s="154">
        <v>0.932993650544799</v>
      </c>
      <c r="W754" s="154">
        <v>0.917808219178082</v>
      </c>
      <c r="X754" s="155">
        <v>0.936368623148656</v>
      </c>
      <c r="Y754" s="155">
        <v>0.946764091858038</v>
      </c>
      <c r="Z754" s="173">
        <v>-0.0185604039705739</v>
      </c>
      <c r="AA754" s="151">
        <v>17252</v>
      </c>
      <c r="AB754" s="151">
        <v>16062</v>
      </c>
      <c r="AC754" s="151">
        <v>19983</v>
      </c>
      <c r="AD754" s="151">
        <v>18616</v>
      </c>
      <c r="AE754" s="155">
        <v>0.93102249014607</v>
      </c>
      <c r="AF754" s="155">
        <v>0.931591853075114</v>
      </c>
      <c r="AG754" s="173">
        <v>-0.00056936292904386</v>
      </c>
    </row>
    <row r="755" spans="1:33">
      <c r="A755" s="175" t="s">
        <v>668</v>
      </c>
      <c r="B755" s="195" t="s">
        <v>1826</v>
      </c>
      <c r="C755" s="195" t="s">
        <v>751</v>
      </c>
      <c r="D755" s="150">
        <v>3983</v>
      </c>
      <c r="E755" s="150">
        <v>3914</v>
      </c>
      <c r="F755" s="150">
        <v>3598</v>
      </c>
      <c r="G755" s="151">
        <v>6061</v>
      </c>
      <c r="H755" s="151">
        <v>5914</v>
      </c>
      <c r="I755" s="151">
        <v>5402</v>
      </c>
      <c r="J755" s="151">
        <v>1847</v>
      </c>
      <c r="K755" s="151">
        <v>1765</v>
      </c>
      <c r="L755" s="151">
        <v>1659</v>
      </c>
      <c r="M755" s="154">
        <v>0.968899655791679</v>
      </c>
      <c r="N755" s="153">
        <v>103587</v>
      </c>
      <c r="O755" s="172">
        <v>0.9</v>
      </c>
      <c r="P755" s="154">
        <v>0.982676374592016</v>
      </c>
      <c r="Q755" s="154">
        <v>0.975746576472529</v>
      </c>
      <c r="R755" s="154">
        <v>0.955603681645912</v>
      </c>
      <c r="S755" s="173">
        <v>0.0069297981194868</v>
      </c>
      <c r="T755" s="153">
        <v>106912</v>
      </c>
      <c r="U755" s="153">
        <v>94241</v>
      </c>
      <c r="V755" s="154">
        <v>0.881481966477103</v>
      </c>
      <c r="W755" s="154">
        <v>0.903339191564148</v>
      </c>
      <c r="X755" s="155">
        <v>0.891272067315624</v>
      </c>
      <c r="Y755" s="155">
        <v>0.898213318895506</v>
      </c>
      <c r="Z755" s="173">
        <v>0.0120671242485232</v>
      </c>
      <c r="AA755" s="151">
        <v>29039</v>
      </c>
      <c r="AB755" s="151">
        <v>25302</v>
      </c>
      <c r="AC755" s="151">
        <v>35712</v>
      </c>
      <c r="AD755" s="151">
        <v>31615</v>
      </c>
      <c r="AE755" s="155">
        <v>0.871310995557698</v>
      </c>
      <c r="AF755" s="155">
        <v>0.885276657706093</v>
      </c>
      <c r="AG755" s="173">
        <v>-0.0139656621483949</v>
      </c>
    </row>
    <row r="756" spans="1:33">
      <c r="A756" s="175" t="s">
        <v>668</v>
      </c>
      <c r="B756" s="195" t="s">
        <v>1826</v>
      </c>
      <c r="C756" s="195" t="s">
        <v>752</v>
      </c>
      <c r="D756" s="150">
        <v>2107</v>
      </c>
      <c r="E756" s="150">
        <v>1974</v>
      </c>
      <c r="F756" s="150">
        <v>1823</v>
      </c>
      <c r="G756" s="151">
        <v>3167</v>
      </c>
      <c r="H756" s="151">
        <v>3009</v>
      </c>
      <c r="I756" s="151">
        <v>2735</v>
      </c>
      <c r="J756" s="151">
        <v>939</v>
      </c>
      <c r="K756" s="151">
        <v>881</v>
      </c>
      <c r="L756" s="151">
        <v>821</v>
      </c>
      <c r="M756" s="154">
        <v>0.949447474167623</v>
      </c>
      <c r="N756" s="153">
        <v>52926</v>
      </c>
      <c r="O756" s="172">
        <v>0.9</v>
      </c>
      <c r="P756" s="154">
        <v>0.93687707641196</v>
      </c>
      <c r="Q756" s="154">
        <v>0.950110514682665</v>
      </c>
      <c r="R756" s="154">
        <v>0.938232161874334</v>
      </c>
      <c r="S756" s="173">
        <v>-0.0132334382707048</v>
      </c>
      <c r="T756" s="153">
        <v>55744</v>
      </c>
      <c r="U756" s="153">
        <v>50374</v>
      </c>
      <c r="V756" s="154">
        <v>0.903666762342135</v>
      </c>
      <c r="W756" s="154">
        <v>0.865211200759374</v>
      </c>
      <c r="X756" s="155">
        <v>0.863593305967793</v>
      </c>
      <c r="Y756" s="155">
        <v>0.87433439829606</v>
      </c>
      <c r="Z756" s="173">
        <v>0.0016178947915807</v>
      </c>
      <c r="AA756" s="151">
        <v>15139</v>
      </c>
      <c r="AB756" s="151">
        <v>13318</v>
      </c>
      <c r="AC756" s="151">
        <v>18525</v>
      </c>
      <c r="AD756" s="151">
        <v>17071</v>
      </c>
      <c r="AE756" s="155">
        <v>0.879714644296189</v>
      </c>
      <c r="AF756" s="155">
        <v>0.921511470985155</v>
      </c>
      <c r="AG756" s="173">
        <v>-0.0417968266889666</v>
      </c>
    </row>
    <row r="757" spans="1:33">
      <c r="A757" s="175" t="s">
        <v>668</v>
      </c>
      <c r="B757" s="195" t="s">
        <v>1826</v>
      </c>
      <c r="C757" s="195" t="s">
        <v>753</v>
      </c>
      <c r="D757" s="150">
        <v>2528</v>
      </c>
      <c r="E757" s="150">
        <v>2444</v>
      </c>
      <c r="F757" s="150">
        <v>2210</v>
      </c>
      <c r="G757" s="151">
        <v>3804</v>
      </c>
      <c r="H757" s="151">
        <v>3514</v>
      </c>
      <c r="I757" s="151">
        <v>3395</v>
      </c>
      <c r="J757" s="151">
        <v>1154</v>
      </c>
      <c r="K757" s="151">
        <v>1088</v>
      </c>
      <c r="L757" s="151">
        <v>1041</v>
      </c>
      <c r="M757" s="154">
        <v>0.955876792414415</v>
      </c>
      <c r="N757" s="153">
        <v>65728</v>
      </c>
      <c r="O757" s="172">
        <v>0.9</v>
      </c>
      <c r="P757" s="154">
        <v>0.966772151898734</v>
      </c>
      <c r="Q757" s="154">
        <v>0.923764458464774</v>
      </c>
      <c r="R757" s="154">
        <v>0.942807625649913</v>
      </c>
      <c r="S757" s="173">
        <v>0.0430076934339603</v>
      </c>
      <c r="T757" s="153">
        <v>68762</v>
      </c>
      <c r="U757" s="153">
        <v>61712</v>
      </c>
      <c r="V757" s="154">
        <v>0.897472441173904</v>
      </c>
      <c r="W757" s="154">
        <v>0.874208860759494</v>
      </c>
      <c r="X757" s="155">
        <v>0.89248159831756</v>
      </c>
      <c r="Y757" s="155">
        <v>0.90207972270364</v>
      </c>
      <c r="Z757" s="173">
        <v>-0.0182727375580668</v>
      </c>
      <c r="AA757" s="151">
        <v>18342</v>
      </c>
      <c r="AB757" s="151">
        <v>16445</v>
      </c>
      <c r="AC757" s="151">
        <v>21594</v>
      </c>
      <c r="AD757" s="151">
        <v>19420</v>
      </c>
      <c r="AE757" s="155">
        <v>0.896576163995202</v>
      </c>
      <c r="AF757" s="155">
        <v>0.899323886264703</v>
      </c>
      <c r="AG757" s="173">
        <v>-0.00274772226950093</v>
      </c>
    </row>
    <row r="758" spans="1:33">
      <c r="A758" s="175" t="s">
        <v>668</v>
      </c>
      <c r="B758" s="195" t="s">
        <v>1826</v>
      </c>
      <c r="C758" s="195" t="s">
        <v>754</v>
      </c>
      <c r="D758" s="150">
        <v>1285</v>
      </c>
      <c r="E758" s="150">
        <v>1255</v>
      </c>
      <c r="F758" s="150">
        <v>1203</v>
      </c>
      <c r="G758" s="151">
        <v>1938</v>
      </c>
      <c r="H758" s="151">
        <v>1908</v>
      </c>
      <c r="I758" s="151">
        <v>1827</v>
      </c>
      <c r="J758" s="151">
        <v>556</v>
      </c>
      <c r="K758" s="151">
        <v>547</v>
      </c>
      <c r="L758" s="151">
        <v>524</v>
      </c>
      <c r="M758" s="154">
        <v>0.971699746134318</v>
      </c>
      <c r="N758" s="153">
        <v>33683</v>
      </c>
      <c r="O758" s="172">
        <v>0.9</v>
      </c>
      <c r="P758" s="154">
        <v>0.976653696498054</v>
      </c>
      <c r="Q758" s="154">
        <v>0.984520123839009</v>
      </c>
      <c r="R758" s="154">
        <v>0.983812949640288</v>
      </c>
      <c r="S758" s="173">
        <v>-0.00786642734095488</v>
      </c>
      <c r="T758" s="153">
        <v>34664</v>
      </c>
      <c r="U758" s="153">
        <v>32549</v>
      </c>
      <c r="V758" s="154">
        <v>0.938985691207016</v>
      </c>
      <c r="W758" s="154">
        <v>0.936186770428016</v>
      </c>
      <c r="X758" s="155">
        <v>0.942724458204334</v>
      </c>
      <c r="Y758" s="155">
        <v>0.942446043165468</v>
      </c>
      <c r="Z758" s="173">
        <v>-0.0065376877763188</v>
      </c>
      <c r="AA758" s="151">
        <v>9293</v>
      </c>
      <c r="AB758" s="151">
        <v>8674</v>
      </c>
      <c r="AC758" s="151">
        <v>10725</v>
      </c>
      <c r="AD758" s="151">
        <v>10117</v>
      </c>
      <c r="AE758" s="155">
        <v>0.933390724201012</v>
      </c>
      <c r="AF758" s="155">
        <v>0.943310023310023</v>
      </c>
      <c r="AG758" s="173">
        <v>-0.00991929910901179</v>
      </c>
    </row>
    <row r="759" spans="1:33">
      <c r="A759" s="175" t="s">
        <v>668</v>
      </c>
      <c r="B759" s="195" t="s">
        <v>1827</v>
      </c>
      <c r="C759" s="195" t="s">
        <v>755</v>
      </c>
      <c r="D759" s="150">
        <v>2294</v>
      </c>
      <c r="E759" s="150">
        <v>2253</v>
      </c>
      <c r="F759" s="150">
        <v>2229</v>
      </c>
      <c r="G759" s="151">
        <v>2997</v>
      </c>
      <c r="H759" s="151">
        <v>2852</v>
      </c>
      <c r="I759" s="151">
        <v>2855</v>
      </c>
      <c r="J759" s="151">
        <v>958</v>
      </c>
      <c r="K759" s="151">
        <v>932</v>
      </c>
      <c r="L759" s="151">
        <v>892</v>
      </c>
      <c r="M759" s="154">
        <v>0.974543824589582</v>
      </c>
      <c r="N759" s="153">
        <v>52180</v>
      </c>
      <c r="O759" s="172">
        <v>0.9</v>
      </c>
      <c r="P759" s="154">
        <v>0.982127288578902</v>
      </c>
      <c r="Q759" s="154">
        <v>0.951618284951618</v>
      </c>
      <c r="R759" s="154">
        <v>0.97286012526096</v>
      </c>
      <c r="S759" s="173">
        <v>0.0305090036272833</v>
      </c>
      <c r="T759" s="153">
        <v>53543</v>
      </c>
      <c r="U759" s="153">
        <v>51699</v>
      </c>
      <c r="V759" s="154">
        <v>0.965560390714006</v>
      </c>
      <c r="W759" s="154">
        <v>0.971665213600697</v>
      </c>
      <c r="X759" s="155">
        <v>0.952619285952619</v>
      </c>
      <c r="Y759" s="155">
        <v>0.931106471816284</v>
      </c>
      <c r="Z759" s="173">
        <v>0.0190459276480782</v>
      </c>
      <c r="AA759" s="151">
        <v>14957</v>
      </c>
      <c r="AB759" s="151">
        <v>14334</v>
      </c>
      <c r="AC759" s="151">
        <v>16624</v>
      </c>
      <c r="AD759" s="151">
        <v>16095</v>
      </c>
      <c r="AE759" s="155">
        <v>0.958347262151501</v>
      </c>
      <c r="AF759" s="155">
        <v>0.96817853705486</v>
      </c>
      <c r="AG759" s="173">
        <v>-0.00983127490335944</v>
      </c>
    </row>
    <row r="760" spans="1:33">
      <c r="A760" s="175" t="s">
        <v>668</v>
      </c>
      <c r="B760" s="195" t="s">
        <v>1827</v>
      </c>
      <c r="C760" s="195" t="s">
        <v>756</v>
      </c>
      <c r="D760" s="150">
        <v>6188</v>
      </c>
      <c r="E760" s="150">
        <v>6159</v>
      </c>
      <c r="F760" s="150">
        <v>5809</v>
      </c>
      <c r="G760" s="151">
        <v>8197</v>
      </c>
      <c r="H760" s="151">
        <v>8133</v>
      </c>
      <c r="I760" s="151">
        <v>7742</v>
      </c>
      <c r="J760" s="151">
        <v>2601</v>
      </c>
      <c r="K760" s="151">
        <v>2570</v>
      </c>
      <c r="L760" s="151">
        <v>2443</v>
      </c>
      <c r="M760" s="154">
        <v>0.991969502636454</v>
      </c>
      <c r="N760" s="153">
        <v>139213</v>
      </c>
      <c r="O760" s="172">
        <v>0.9</v>
      </c>
      <c r="P760" s="154">
        <v>0.995313510019392</v>
      </c>
      <c r="Q760" s="154">
        <v>0.992192265462974</v>
      </c>
      <c r="R760" s="154">
        <v>0.988081507112649</v>
      </c>
      <c r="S760" s="173">
        <v>0.00312124455641816</v>
      </c>
      <c r="T760" s="153">
        <v>140340</v>
      </c>
      <c r="U760" s="153">
        <v>132801</v>
      </c>
      <c r="V760" s="154">
        <v>0.946280461735785</v>
      </c>
      <c r="W760" s="154">
        <v>0.938752424046542</v>
      </c>
      <c r="X760" s="155">
        <v>0.944491887275833</v>
      </c>
      <c r="Y760" s="155">
        <v>0.939254133025759</v>
      </c>
      <c r="Z760" s="173">
        <v>-0.00573946322929098</v>
      </c>
      <c r="AA760" s="151">
        <v>39472</v>
      </c>
      <c r="AB760" s="151">
        <v>37358</v>
      </c>
      <c r="AC760" s="151">
        <v>42980</v>
      </c>
      <c r="AD760" s="151">
        <v>40604</v>
      </c>
      <c r="AE760" s="155">
        <v>0.946443048236725</v>
      </c>
      <c r="AF760" s="155">
        <v>0.944718473708702</v>
      </c>
      <c r="AG760" s="173">
        <v>0.00172457452802299</v>
      </c>
    </row>
    <row r="761" spans="1:33">
      <c r="A761" s="175" t="s">
        <v>668</v>
      </c>
      <c r="B761" s="195" t="s">
        <v>1827</v>
      </c>
      <c r="C761" s="195" t="s">
        <v>757</v>
      </c>
      <c r="D761" s="150">
        <v>3454</v>
      </c>
      <c r="E761" s="150">
        <v>3416</v>
      </c>
      <c r="F761" s="150">
        <v>3294</v>
      </c>
      <c r="G761" s="151">
        <v>4612</v>
      </c>
      <c r="H761" s="151">
        <v>4429</v>
      </c>
      <c r="I761" s="151">
        <v>4361</v>
      </c>
      <c r="J761" s="151">
        <v>1478</v>
      </c>
      <c r="K761" s="151">
        <v>1460</v>
      </c>
      <c r="L761" s="151">
        <v>1416</v>
      </c>
      <c r="M761" s="154">
        <v>0.979473349065438</v>
      </c>
      <c r="N761" s="153">
        <v>78447</v>
      </c>
      <c r="O761" s="172">
        <v>0.9</v>
      </c>
      <c r="P761" s="154">
        <v>0.988998262883613</v>
      </c>
      <c r="Q761" s="154">
        <v>0.960320901994796</v>
      </c>
      <c r="R761" s="154">
        <v>0.987821380243572</v>
      </c>
      <c r="S761" s="173">
        <v>0.0286773608888171</v>
      </c>
      <c r="T761" s="153">
        <v>80091</v>
      </c>
      <c r="U761" s="153">
        <v>76806</v>
      </c>
      <c r="V761" s="154">
        <v>0.958984155523092</v>
      </c>
      <c r="W761" s="154">
        <v>0.953676896352056</v>
      </c>
      <c r="X761" s="155">
        <v>0.945576756287944</v>
      </c>
      <c r="Y761" s="155">
        <v>0.958051420838972</v>
      </c>
      <c r="Z761" s="173">
        <v>0.00810014006411108</v>
      </c>
      <c r="AA761" s="151">
        <v>22207</v>
      </c>
      <c r="AB761" s="151">
        <v>21226</v>
      </c>
      <c r="AC761" s="151">
        <v>25252</v>
      </c>
      <c r="AD761" s="151">
        <v>24180</v>
      </c>
      <c r="AE761" s="155">
        <v>0.955824739946864</v>
      </c>
      <c r="AF761" s="155">
        <v>0.957547916996674</v>
      </c>
      <c r="AG761" s="173">
        <v>-0.00172317704980995</v>
      </c>
    </row>
    <row r="762" spans="1:33">
      <c r="A762" s="175" t="s">
        <v>668</v>
      </c>
      <c r="B762" s="195" t="s">
        <v>1827</v>
      </c>
      <c r="C762" s="195" t="s">
        <v>758</v>
      </c>
      <c r="D762" s="150">
        <v>4169</v>
      </c>
      <c r="E762" s="150">
        <v>4029</v>
      </c>
      <c r="F762" s="150">
        <v>3720</v>
      </c>
      <c r="G762" s="151">
        <v>5175</v>
      </c>
      <c r="H762" s="151">
        <v>5056</v>
      </c>
      <c r="I762" s="151">
        <v>4805</v>
      </c>
      <c r="J762" s="151">
        <v>1764</v>
      </c>
      <c r="K762" s="151">
        <v>1753</v>
      </c>
      <c r="L762" s="151">
        <v>1647</v>
      </c>
      <c r="M762" s="154">
        <v>0.972996690667259</v>
      </c>
      <c r="N762" s="153">
        <v>92027</v>
      </c>
      <c r="O762" s="172">
        <v>0.9</v>
      </c>
      <c r="P762" s="154">
        <v>0.966418805468937</v>
      </c>
      <c r="Q762" s="154">
        <v>0.977004830917874</v>
      </c>
      <c r="R762" s="154">
        <v>0.993764172335601</v>
      </c>
      <c r="S762" s="173">
        <v>-0.0105860254489369</v>
      </c>
      <c r="T762" s="153">
        <v>94581</v>
      </c>
      <c r="U762" s="153">
        <v>87851</v>
      </c>
      <c r="V762" s="154">
        <v>0.928844059589135</v>
      </c>
      <c r="W762" s="154">
        <v>0.892300311825378</v>
      </c>
      <c r="X762" s="155">
        <v>0.928502415458937</v>
      </c>
      <c r="Y762" s="155">
        <v>0.933673469387755</v>
      </c>
      <c r="Z762" s="173">
        <v>-0.0362021036335594</v>
      </c>
      <c r="AA762" s="151">
        <v>26376</v>
      </c>
      <c r="AB762" s="151">
        <v>24455</v>
      </c>
      <c r="AC762" s="151">
        <v>29310</v>
      </c>
      <c r="AD762" s="151">
        <v>27214</v>
      </c>
      <c r="AE762" s="155">
        <v>0.927168638155899</v>
      </c>
      <c r="AF762" s="155">
        <v>0.92848857045377</v>
      </c>
      <c r="AG762" s="173">
        <v>-0.00131993229787075</v>
      </c>
    </row>
    <row r="763" spans="1:33">
      <c r="A763" s="175" t="s">
        <v>668</v>
      </c>
      <c r="B763" s="195" t="s">
        <v>1827</v>
      </c>
      <c r="C763" s="195" t="s">
        <v>759</v>
      </c>
      <c r="D763" s="150">
        <v>2426</v>
      </c>
      <c r="E763" s="150">
        <v>2321</v>
      </c>
      <c r="F763" s="150">
        <v>2246</v>
      </c>
      <c r="G763" s="151">
        <v>2667</v>
      </c>
      <c r="H763" s="151">
        <v>2581</v>
      </c>
      <c r="I763" s="151">
        <v>2469</v>
      </c>
      <c r="J763" s="151">
        <v>1072</v>
      </c>
      <c r="K763" s="151">
        <v>1048</v>
      </c>
      <c r="L763" s="151">
        <v>1011</v>
      </c>
      <c r="M763" s="154">
        <v>0.930304231057104</v>
      </c>
      <c r="N763" s="153">
        <v>42260</v>
      </c>
      <c r="O763" s="172">
        <v>0.9</v>
      </c>
      <c r="P763" s="154">
        <v>0.956718878812861</v>
      </c>
      <c r="Q763" s="154">
        <v>0.967754030746157</v>
      </c>
      <c r="R763" s="154">
        <v>0.977611940298508</v>
      </c>
      <c r="S763" s="173">
        <v>-0.0110351519332961</v>
      </c>
      <c r="T763" s="153">
        <v>45426</v>
      </c>
      <c r="U763" s="153">
        <v>41340</v>
      </c>
      <c r="V763" s="154">
        <v>0.910051512349756</v>
      </c>
      <c r="W763" s="154">
        <v>0.925803792250618</v>
      </c>
      <c r="X763" s="155">
        <v>0.925759280089989</v>
      </c>
      <c r="Y763" s="155">
        <v>0.943097014925373</v>
      </c>
      <c r="Z763" s="173">
        <v>4.45121606295062e-5</v>
      </c>
      <c r="AA763" s="151">
        <v>14361</v>
      </c>
      <c r="AB763" s="151">
        <v>13210</v>
      </c>
      <c r="AC763" s="151">
        <v>14192</v>
      </c>
      <c r="AD763" s="151">
        <v>13033</v>
      </c>
      <c r="AE763" s="155">
        <v>0.919852377968108</v>
      </c>
      <c r="AF763" s="155">
        <v>0.918334272829763</v>
      </c>
      <c r="AG763" s="173">
        <v>0.00151810513834483</v>
      </c>
    </row>
    <row r="764" spans="1:33">
      <c r="A764" s="175" t="s">
        <v>668</v>
      </c>
      <c r="B764" s="195" t="s">
        <v>1827</v>
      </c>
      <c r="C764" s="195" t="s">
        <v>760</v>
      </c>
      <c r="D764" s="150">
        <v>2396</v>
      </c>
      <c r="E764" s="150">
        <v>2365</v>
      </c>
      <c r="F764" s="150">
        <v>2254</v>
      </c>
      <c r="G764" s="151">
        <v>2826</v>
      </c>
      <c r="H764" s="151">
        <v>2790</v>
      </c>
      <c r="I764" s="151">
        <v>2683</v>
      </c>
      <c r="J764" s="151">
        <v>976</v>
      </c>
      <c r="K764" s="151">
        <v>955</v>
      </c>
      <c r="L764" s="151">
        <v>915</v>
      </c>
      <c r="M764" s="154">
        <v>0.987437185929648</v>
      </c>
      <c r="N764" s="153">
        <v>52269</v>
      </c>
      <c r="O764" s="172">
        <v>0.9</v>
      </c>
      <c r="P764" s="154">
        <v>0.987061769616027</v>
      </c>
      <c r="Q764" s="154">
        <v>0.987261146496815</v>
      </c>
      <c r="R764" s="154">
        <v>0.978483606557377</v>
      </c>
      <c r="S764" s="173">
        <v>-0.000199376880788527</v>
      </c>
      <c r="T764" s="153">
        <v>52934</v>
      </c>
      <c r="U764" s="153">
        <v>50390</v>
      </c>
      <c r="V764" s="154">
        <v>0.951940151887256</v>
      </c>
      <c r="W764" s="154">
        <v>0.940734557595993</v>
      </c>
      <c r="X764" s="155">
        <v>0.949398443029016</v>
      </c>
      <c r="Y764" s="155">
        <v>0.9375</v>
      </c>
      <c r="Z764" s="173">
        <v>-0.00866388543302299</v>
      </c>
      <c r="AA764" s="151">
        <v>15037</v>
      </c>
      <c r="AB764" s="151">
        <v>14226</v>
      </c>
      <c r="AC764" s="151">
        <v>16485</v>
      </c>
      <c r="AD764" s="151">
        <v>15714</v>
      </c>
      <c r="AE764" s="155">
        <v>0.9460663696216</v>
      </c>
      <c r="AF764" s="155">
        <v>0.953230209281165</v>
      </c>
      <c r="AG764" s="173">
        <v>-0.00716383965956457</v>
      </c>
    </row>
    <row r="765" spans="1:33">
      <c r="A765" s="175" t="s">
        <v>668</v>
      </c>
      <c r="B765" s="195" t="s">
        <v>1827</v>
      </c>
      <c r="C765" s="195" t="s">
        <v>761</v>
      </c>
      <c r="D765" s="150">
        <v>3290</v>
      </c>
      <c r="E765" s="150">
        <v>3246</v>
      </c>
      <c r="F765" s="150">
        <v>3103</v>
      </c>
      <c r="G765" s="151">
        <v>4172</v>
      </c>
      <c r="H765" s="151">
        <v>4140</v>
      </c>
      <c r="I765" s="151">
        <v>3952</v>
      </c>
      <c r="J765" s="151">
        <v>1381</v>
      </c>
      <c r="K765" s="151">
        <v>1374</v>
      </c>
      <c r="L765" s="151">
        <v>1322</v>
      </c>
      <c r="M765" s="154">
        <v>0.981852837231466</v>
      </c>
      <c r="N765" s="153">
        <v>74178</v>
      </c>
      <c r="O765" s="172">
        <v>0.9</v>
      </c>
      <c r="P765" s="154">
        <v>0.986626139817629</v>
      </c>
      <c r="Q765" s="154">
        <v>0.992329817833174</v>
      </c>
      <c r="R765" s="154">
        <v>0.994931209268646</v>
      </c>
      <c r="S765" s="173">
        <v>-0.00570367801554439</v>
      </c>
      <c r="T765" s="153">
        <v>75549</v>
      </c>
      <c r="U765" s="153">
        <v>70347</v>
      </c>
      <c r="V765" s="154">
        <v>0.931144025731644</v>
      </c>
      <c r="W765" s="154">
        <v>0.943161094224924</v>
      </c>
      <c r="X765" s="155">
        <v>0.947267497603068</v>
      </c>
      <c r="Y765" s="155">
        <v>0.957277335264301</v>
      </c>
      <c r="Z765" s="173">
        <v>-0.00410640337814405</v>
      </c>
      <c r="AA765" s="151">
        <v>20765</v>
      </c>
      <c r="AB765" s="151">
        <v>19450</v>
      </c>
      <c r="AC765" s="151">
        <v>23539</v>
      </c>
      <c r="AD765" s="151">
        <v>21830</v>
      </c>
      <c r="AE765" s="155">
        <v>0.936672285095112</v>
      </c>
      <c r="AF765" s="155">
        <v>0.927397085687582</v>
      </c>
      <c r="AG765" s="173">
        <v>0.00927519940752974</v>
      </c>
    </row>
    <row r="766" spans="1:33">
      <c r="A766" s="175" t="s">
        <v>668</v>
      </c>
      <c r="B766" s="195" t="s">
        <v>1827</v>
      </c>
      <c r="C766" s="195" t="s">
        <v>762</v>
      </c>
      <c r="D766" s="150">
        <v>2808</v>
      </c>
      <c r="E766" s="150">
        <v>2765</v>
      </c>
      <c r="F766" s="150">
        <v>2668</v>
      </c>
      <c r="G766" s="151">
        <v>3404</v>
      </c>
      <c r="H766" s="151">
        <v>3235</v>
      </c>
      <c r="I766" s="151">
        <v>3232</v>
      </c>
      <c r="J766" s="151">
        <v>1193</v>
      </c>
      <c r="K766" s="151">
        <v>1169</v>
      </c>
      <c r="L766" s="151">
        <v>1133</v>
      </c>
      <c r="M766" s="154">
        <v>0.975595759942616</v>
      </c>
      <c r="N766" s="153">
        <v>61204</v>
      </c>
      <c r="O766" s="172">
        <v>0.9</v>
      </c>
      <c r="P766" s="154">
        <v>0.98468660968661</v>
      </c>
      <c r="Q766" s="154">
        <v>0.950352526439483</v>
      </c>
      <c r="R766" s="154">
        <v>0.979882648784577</v>
      </c>
      <c r="S766" s="173">
        <v>0.0343340832471267</v>
      </c>
      <c r="T766" s="153">
        <v>62735</v>
      </c>
      <c r="U766" s="153">
        <v>59746</v>
      </c>
      <c r="V766" s="154">
        <v>0.952355144656093</v>
      </c>
      <c r="W766" s="154">
        <v>0.95014245014245</v>
      </c>
      <c r="X766" s="155">
        <v>0.949471210340776</v>
      </c>
      <c r="Y766" s="155">
        <v>0.949706621961442</v>
      </c>
      <c r="Z766" s="173">
        <v>0.000671239801674606</v>
      </c>
      <c r="AA766" s="151">
        <v>17687</v>
      </c>
      <c r="AB766" s="151">
        <v>16768</v>
      </c>
      <c r="AC766" s="151">
        <v>19442</v>
      </c>
      <c r="AD766" s="151">
        <v>18402</v>
      </c>
      <c r="AE766" s="155">
        <v>0.948040934019336</v>
      </c>
      <c r="AF766" s="155">
        <v>0.946507560950519</v>
      </c>
      <c r="AG766" s="173">
        <v>0.00153337306881673</v>
      </c>
    </row>
    <row r="767" spans="1:33">
      <c r="A767" s="175" t="s">
        <v>668</v>
      </c>
      <c r="B767" s="195" t="s">
        <v>1827</v>
      </c>
      <c r="C767" s="195" t="s">
        <v>763</v>
      </c>
      <c r="D767" s="150">
        <v>1685</v>
      </c>
      <c r="E767" s="150">
        <v>1620</v>
      </c>
      <c r="F767" s="150">
        <v>1474</v>
      </c>
      <c r="G767" s="151">
        <v>1901</v>
      </c>
      <c r="H767" s="151">
        <v>1825</v>
      </c>
      <c r="I767" s="151">
        <v>1733</v>
      </c>
      <c r="J767" s="151">
        <v>644</v>
      </c>
      <c r="K767" s="151">
        <v>623</v>
      </c>
      <c r="L767" s="151">
        <v>602</v>
      </c>
      <c r="M767" s="154">
        <v>0.952636582228933</v>
      </c>
      <c r="N767" s="153">
        <v>34072</v>
      </c>
      <c r="O767" s="172">
        <v>0.9</v>
      </c>
      <c r="P767" s="154">
        <v>0.961424332344214</v>
      </c>
      <c r="Q767" s="154">
        <v>0.960021041557075</v>
      </c>
      <c r="R767" s="154">
        <v>0.967391304347826</v>
      </c>
      <c r="S767" s="173">
        <v>0.00140329078713841</v>
      </c>
      <c r="T767" s="153">
        <v>35766</v>
      </c>
      <c r="U767" s="153">
        <v>33053</v>
      </c>
      <c r="V767" s="154">
        <v>0.924145836828273</v>
      </c>
      <c r="W767" s="154">
        <v>0.874777448071217</v>
      </c>
      <c r="X767" s="155">
        <v>0.911625460284061</v>
      </c>
      <c r="Y767" s="155">
        <v>0.934782608695652</v>
      </c>
      <c r="Z767" s="173">
        <v>-0.0368480122128444</v>
      </c>
      <c r="AA767" s="151">
        <v>9984</v>
      </c>
      <c r="AB767" s="151">
        <v>9064</v>
      </c>
      <c r="AC767" s="151">
        <v>10841</v>
      </c>
      <c r="AD767" s="151">
        <v>10049</v>
      </c>
      <c r="AE767" s="155">
        <v>0.907852564102564</v>
      </c>
      <c r="AF767" s="155">
        <v>0.926944008855272</v>
      </c>
      <c r="AG767" s="173">
        <v>-0.0190914447527075</v>
      </c>
    </row>
    <row r="768" spans="1:33">
      <c r="A768" s="175" t="s">
        <v>668</v>
      </c>
      <c r="B768" s="195" t="s">
        <v>1827</v>
      </c>
      <c r="C768" s="195" t="s">
        <v>764</v>
      </c>
      <c r="D768" s="150">
        <v>1300</v>
      </c>
      <c r="E768" s="150">
        <v>1277</v>
      </c>
      <c r="F768" s="150">
        <v>1232</v>
      </c>
      <c r="G768" s="151">
        <v>2103</v>
      </c>
      <c r="H768" s="151">
        <v>2054</v>
      </c>
      <c r="I768" s="151">
        <v>1987</v>
      </c>
      <c r="J768" s="151">
        <v>602</v>
      </c>
      <c r="K768" s="151">
        <v>586</v>
      </c>
      <c r="L768" s="151">
        <v>558</v>
      </c>
      <c r="M768" s="154">
        <v>0.969751027689444</v>
      </c>
      <c r="N768" s="153">
        <v>37509</v>
      </c>
      <c r="O768" s="172">
        <v>0.9</v>
      </c>
      <c r="P768" s="154">
        <v>0.982307692307692</v>
      </c>
      <c r="Q768" s="154">
        <v>0.976699952448883</v>
      </c>
      <c r="R768" s="154">
        <v>0.973421926910299</v>
      </c>
      <c r="S768" s="173">
        <v>0.0056077398588098</v>
      </c>
      <c r="T768" s="153">
        <v>38679</v>
      </c>
      <c r="U768" s="153">
        <v>36381</v>
      </c>
      <c r="V768" s="154">
        <v>0.940587915923369</v>
      </c>
      <c r="W768" s="154">
        <v>0.947692307692308</v>
      </c>
      <c r="X768" s="155">
        <v>0.944840703756538</v>
      </c>
      <c r="Y768" s="155">
        <v>0.926910299003322</v>
      </c>
      <c r="Z768" s="173">
        <v>0.00285160393576944</v>
      </c>
      <c r="AA768" s="151">
        <v>10161</v>
      </c>
      <c r="AB768" s="151">
        <v>9566</v>
      </c>
      <c r="AC768" s="151">
        <v>12698</v>
      </c>
      <c r="AD768" s="151">
        <v>11881</v>
      </c>
      <c r="AE768" s="155">
        <v>0.94144277138077</v>
      </c>
      <c r="AF768" s="155">
        <v>0.935659158922665</v>
      </c>
      <c r="AG768" s="173">
        <v>0.00578361245810466</v>
      </c>
    </row>
    <row r="769" spans="1:33">
      <c r="A769" s="175" t="s">
        <v>668</v>
      </c>
      <c r="B769" s="195" t="s">
        <v>1827</v>
      </c>
      <c r="C769" s="195" t="s">
        <v>765</v>
      </c>
      <c r="D769" s="150">
        <v>2678</v>
      </c>
      <c r="E769" s="150">
        <v>2619</v>
      </c>
      <c r="F769" s="150">
        <v>2529</v>
      </c>
      <c r="G769" s="151">
        <v>4055</v>
      </c>
      <c r="H769" s="151">
        <v>3939</v>
      </c>
      <c r="I769" s="151">
        <v>3821</v>
      </c>
      <c r="J769" s="151">
        <v>1187</v>
      </c>
      <c r="K769" s="151">
        <v>1163</v>
      </c>
      <c r="L769" s="151">
        <v>1116</v>
      </c>
      <c r="M769" s="154">
        <v>0.966683012259194</v>
      </c>
      <c r="N769" s="153">
        <v>68997</v>
      </c>
      <c r="O769" s="172">
        <v>0.9</v>
      </c>
      <c r="P769" s="154">
        <v>0.977968633308439</v>
      </c>
      <c r="Q769" s="154">
        <v>0.971393341553637</v>
      </c>
      <c r="R769" s="154">
        <v>0.979780960404381</v>
      </c>
      <c r="S769" s="173">
        <v>0.00657529175480165</v>
      </c>
      <c r="T769" s="153">
        <v>71375</v>
      </c>
      <c r="U769" s="153">
        <v>67360</v>
      </c>
      <c r="V769" s="154">
        <v>0.943747810858144</v>
      </c>
      <c r="W769" s="154">
        <v>0.944361463778939</v>
      </c>
      <c r="X769" s="155">
        <v>0.9422934648582</v>
      </c>
      <c r="Y769" s="155">
        <v>0.940185341196293</v>
      </c>
      <c r="Z769" s="173">
        <v>0.00206799892073972</v>
      </c>
      <c r="AA769" s="151">
        <v>19521</v>
      </c>
      <c r="AB769" s="151">
        <v>18275</v>
      </c>
      <c r="AC769" s="151">
        <v>22573</v>
      </c>
      <c r="AD769" s="151">
        <v>21406</v>
      </c>
      <c r="AE769" s="155">
        <v>0.936171302699657</v>
      </c>
      <c r="AF769" s="155">
        <v>0.948301067647189</v>
      </c>
      <c r="AG769" s="173">
        <v>-0.0121297649475324</v>
      </c>
    </row>
    <row r="770" spans="1:33">
      <c r="A770" s="175" t="s">
        <v>668</v>
      </c>
      <c r="B770" s="195" t="s">
        <v>1827</v>
      </c>
      <c r="C770" s="195" t="s">
        <v>766</v>
      </c>
      <c r="D770" s="150">
        <v>5053</v>
      </c>
      <c r="E770" s="150">
        <v>4891</v>
      </c>
      <c r="F770" s="150">
        <v>4745</v>
      </c>
      <c r="G770" s="151">
        <v>7284</v>
      </c>
      <c r="H770" s="151">
        <v>6891</v>
      </c>
      <c r="I770" s="151">
        <v>6826</v>
      </c>
      <c r="J770" s="151">
        <v>1929</v>
      </c>
      <c r="K770" s="151">
        <v>1840</v>
      </c>
      <c r="L770" s="151">
        <v>1775</v>
      </c>
      <c r="M770" s="154">
        <v>0.957259869940656</v>
      </c>
      <c r="N770" s="153">
        <v>107753</v>
      </c>
      <c r="O770" s="172">
        <v>0.9</v>
      </c>
      <c r="P770" s="154">
        <v>0.967939837720166</v>
      </c>
      <c r="Q770" s="154">
        <v>0.946046128500824</v>
      </c>
      <c r="R770" s="154">
        <v>0.95386210471747</v>
      </c>
      <c r="S770" s="173">
        <v>0.0218937092193425</v>
      </c>
      <c r="T770" s="153">
        <v>112564</v>
      </c>
      <c r="U770" s="153">
        <v>104633</v>
      </c>
      <c r="V770" s="154">
        <v>0.929542304822146</v>
      </c>
      <c r="W770" s="154">
        <v>0.939046111221057</v>
      </c>
      <c r="X770" s="155">
        <v>0.937122460186711</v>
      </c>
      <c r="Y770" s="155">
        <v>0.92016588906169</v>
      </c>
      <c r="Z770" s="173">
        <v>0.00192365103434611</v>
      </c>
      <c r="AA770" s="151">
        <v>33601</v>
      </c>
      <c r="AB770" s="151">
        <v>31164</v>
      </c>
      <c r="AC770" s="151">
        <v>34631</v>
      </c>
      <c r="AD770" s="151">
        <v>32243</v>
      </c>
      <c r="AE770" s="155">
        <v>0.927472396654861</v>
      </c>
      <c r="AF770" s="155">
        <v>0.931044439952644</v>
      </c>
      <c r="AG770" s="173">
        <v>-0.00357204329778216</v>
      </c>
    </row>
    <row r="771" spans="1:33">
      <c r="A771" s="175" t="s">
        <v>668</v>
      </c>
      <c r="B771" s="195" t="s">
        <v>1827</v>
      </c>
      <c r="C771" s="195" t="s">
        <v>767</v>
      </c>
      <c r="D771" s="150">
        <v>2226</v>
      </c>
      <c r="E771" s="150">
        <v>2156</v>
      </c>
      <c r="F771" s="150">
        <v>2080</v>
      </c>
      <c r="G771" s="151">
        <v>3443</v>
      </c>
      <c r="H771" s="151">
        <v>3350</v>
      </c>
      <c r="I771" s="151">
        <v>3231</v>
      </c>
      <c r="J771" s="151">
        <v>1072</v>
      </c>
      <c r="K771" s="151">
        <v>1050</v>
      </c>
      <c r="L771" s="151">
        <v>1012</v>
      </c>
      <c r="M771" s="154">
        <v>0.970418303674601</v>
      </c>
      <c r="N771" s="153">
        <v>58786</v>
      </c>
      <c r="O771" s="172">
        <v>0.9</v>
      </c>
      <c r="P771" s="154">
        <v>0.968553459119497</v>
      </c>
      <c r="Q771" s="154">
        <v>0.972988672669184</v>
      </c>
      <c r="R771" s="154">
        <v>0.979477611940298</v>
      </c>
      <c r="S771" s="173">
        <v>-0.00443521354968701</v>
      </c>
      <c r="T771" s="153">
        <v>60578</v>
      </c>
      <c r="U771" s="153">
        <v>56873</v>
      </c>
      <c r="V771" s="154">
        <v>0.938839182541517</v>
      </c>
      <c r="W771" s="154">
        <v>0.934411500449236</v>
      </c>
      <c r="X771" s="155">
        <v>0.938425791460935</v>
      </c>
      <c r="Y771" s="155">
        <v>0.944029850746269</v>
      </c>
      <c r="Z771" s="173">
        <v>-0.00401429101169892</v>
      </c>
      <c r="AA771" s="151">
        <v>16605</v>
      </c>
      <c r="AB771" s="151">
        <v>15610</v>
      </c>
      <c r="AC771" s="151">
        <v>20009</v>
      </c>
      <c r="AD771" s="151">
        <v>18764</v>
      </c>
      <c r="AE771" s="155">
        <v>0.940078289671786</v>
      </c>
      <c r="AF771" s="155">
        <v>0.937777999900045</v>
      </c>
      <c r="AG771" s="173">
        <v>0.00230028977174068</v>
      </c>
    </row>
    <row r="772" spans="1:33">
      <c r="A772" s="175" t="s">
        <v>668</v>
      </c>
      <c r="B772" s="195" t="s">
        <v>1827</v>
      </c>
      <c r="C772" s="195" t="s">
        <v>768</v>
      </c>
      <c r="D772" s="150">
        <v>3846</v>
      </c>
      <c r="E772" s="150">
        <v>3744</v>
      </c>
      <c r="F772" s="150">
        <v>3629</v>
      </c>
      <c r="G772" s="151">
        <v>5751</v>
      </c>
      <c r="H772" s="151">
        <v>5629</v>
      </c>
      <c r="I772" s="151">
        <v>5272</v>
      </c>
      <c r="J772" s="151">
        <v>1559</v>
      </c>
      <c r="K772" s="151">
        <v>1529</v>
      </c>
      <c r="L772" s="151">
        <v>1430</v>
      </c>
      <c r="M772" s="154">
        <v>0.971635541155974</v>
      </c>
      <c r="N772" s="153">
        <v>95367</v>
      </c>
      <c r="O772" s="172">
        <v>0.9</v>
      </c>
      <c r="P772" s="154">
        <v>0.973478939157566</v>
      </c>
      <c r="Q772" s="154">
        <v>0.978786298035124</v>
      </c>
      <c r="R772" s="154">
        <v>0.980756895445799</v>
      </c>
      <c r="S772" s="173">
        <v>-0.00530735887755795</v>
      </c>
      <c r="T772" s="153">
        <v>98151</v>
      </c>
      <c r="U772" s="153">
        <v>92042</v>
      </c>
      <c r="V772" s="154">
        <v>0.937759166997789</v>
      </c>
      <c r="W772" s="154">
        <v>0.943577743109724</v>
      </c>
      <c r="X772" s="155">
        <v>0.916710137367414</v>
      </c>
      <c r="Y772" s="155">
        <v>0.917254650416934</v>
      </c>
      <c r="Z772" s="173">
        <v>0.0268676057423101</v>
      </c>
      <c r="AA772" s="151">
        <v>27282</v>
      </c>
      <c r="AB772" s="151">
        <v>25319</v>
      </c>
      <c r="AC772" s="151">
        <v>31166</v>
      </c>
      <c r="AD772" s="151">
        <v>29141</v>
      </c>
      <c r="AE772" s="155">
        <v>0.928047797082325</v>
      </c>
      <c r="AF772" s="155">
        <v>0.935025348135789</v>
      </c>
      <c r="AG772" s="173">
        <v>-0.00697755105346365</v>
      </c>
    </row>
    <row r="773" spans="1:33">
      <c r="A773" s="175" t="s">
        <v>668</v>
      </c>
      <c r="B773" s="195" t="s">
        <v>1827</v>
      </c>
      <c r="C773" s="195" t="s">
        <v>769</v>
      </c>
      <c r="D773" s="150">
        <v>2634</v>
      </c>
      <c r="E773" s="150">
        <v>2590</v>
      </c>
      <c r="F773" s="150">
        <v>2482</v>
      </c>
      <c r="G773" s="151">
        <v>4353</v>
      </c>
      <c r="H773" s="151">
        <v>4309</v>
      </c>
      <c r="I773" s="151">
        <v>4091</v>
      </c>
      <c r="J773" s="151">
        <v>1326</v>
      </c>
      <c r="K773" s="151">
        <v>1292</v>
      </c>
      <c r="L773" s="151">
        <v>1268</v>
      </c>
      <c r="M773" s="154">
        <v>0.989178719008264</v>
      </c>
      <c r="N773" s="153">
        <v>76602</v>
      </c>
      <c r="O773" s="172">
        <v>0.9</v>
      </c>
      <c r="P773" s="154">
        <v>0.9832953682612</v>
      </c>
      <c r="Q773" s="154">
        <v>0.989892028486102</v>
      </c>
      <c r="R773" s="154">
        <v>0.974358974358974</v>
      </c>
      <c r="S773" s="173">
        <v>-0.00659666022490191</v>
      </c>
      <c r="T773" s="153">
        <v>77440</v>
      </c>
      <c r="U773" s="153">
        <v>73401</v>
      </c>
      <c r="V773" s="154">
        <v>0.947843491735537</v>
      </c>
      <c r="W773" s="154">
        <v>0.942293090356872</v>
      </c>
      <c r="X773" s="155">
        <v>0.939811624167241</v>
      </c>
      <c r="Y773" s="155">
        <v>0.956259426847662</v>
      </c>
      <c r="Z773" s="173">
        <v>0.00248146618963074</v>
      </c>
      <c r="AA773" s="151">
        <v>20512</v>
      </c>
      <c r="AB773" s="151">
        <v>19394</v>
      </c>
      <c r="AC773" s="151">
        <v>25764</v>
      </c>
      <c r="AD773" s="151">
        <v>24505</v>
      </c>
      <c r="AE773" s="155">
        <v>0.945495319812793</v>
      </c>
      <c r="AF773" s="155">
        <v>0.951133364384412</v>
      </c>
      <c r="AG773" s="173">
        <v>-0.00563804457161976</v>
      </c>
    </row>
    <row r="774" spans="1:33">
      <c r="A774" s="175" t="s">
        <v>668</v>
      </c>
      <c r="B774" s="195" t="s">
        <v>1827</v>
      </c>
      <c r="C774" s="195" t="s">
        <v>770</v>
      </c>
      <c r="D774" s="150">
        <v>2519</v>
      </c>
      <c r="E774" s="150">
        <v>2491</v>
      </c>
      <c r="F774" s="150">
        <v>2339</v>
      </c>
      <c r="G774" s="151">
        <v>3669</v>
      </c>
      <c r="H774" s="151">
        <v>3594</v>
      </c>
      <c r="I774" s="151">
        <v>3413</v>
      </c>
      <c r="J774" s="151">
        <v>1018</v>
      </c>
      <c r="K774" s="151">
        <v>1004</v>
      </c>
      <c r="L774" s="151">
        <v>918</v>
      </c>
      <c r="M774" s="154">
        <v>0.973459788726964</v>
      </c>
      <c r="N774" s="153">
        <v>63124</v>
      </c>
      <c r="O774" s="172">
        <v>0.9</v>
      </c>
      <c r="P774" s="154">
        <v>0.988884477967447</v>
      </c>
      <c r="Q774" s="154">
        <v>0.979558462796402</v>
      </c>
      <c r="R774" s="154">
        <v>0.986247544204322</v>
      </c>
      <c r="S774" s="173">
        <v>0.00932601517104514</v>
      </c>
      <c r="T774" s="153">
        <v>64845</v>
      </c>
      <c r="U774" s="153">
        <v>59351</v>
      </c>
      <c r="V774" s="154">
        <v>0.915274886267253</v>
      </c>
      <c r="W774" s="154">
        <v>0.928543072647876</v>
      </c>
      <c r="X774" s="155">
        <v>0.930226219678386</v>
      </c>
      <c r="Y774" s="155">
        <v>0.901768172888016</v>
      </c>
      <c r="Z774" s="173">
        <v>-0.00168314703051031</v>
      </c>
      <c r="AA774" s="151">
        <v>17475</v>
      </c>
      <c r="AB774" s="151">
        <v>16125</v>
      </c>
      <c r="AC774" s="151">
        <v>21287</v>
      </c>
      <c r="AD774" s="151">
        <v>19293</v>
      </c>
      <c r="AE774" s="155">
        <v>0.92274678111588</v>
      </c>
      <c r="AF774" s="155">
        <v>0.906327805703011</v>
      </c>
      <c r="AG774" s="173">
        <v>0.0164189754128686</v>
      </c>
    </row>
    <row r="775" spans="1:33">
      <c r="A775" s="175" t="s">
        <v>668</v>
      </c>
      <c r="B775" s="195" t="s">
        <v>1827</v>
      </c>
      <c r="C775" s="195" t="s">
        <v>771</v>
      </c>
      <c r="D775" s="150">
        <v>3290</v>
      </c>
      <c r="E775" s="150">
        <v>3180</v>
      </c>
      <c r="F775" s="150">
        <v>3064</v>
      </c>
      <c r="G775" s="151">
        <v>4569</v>
      </c>
      <c r="H775" s="151">
        <v>4411</v>
      </c>
      <c r="I775" s="151">
        <v>4267</v>
      </c>
      <c r="J775" s="151">
        <v>1246</v>
      </c>
      <c r="K775" s="151">
        <v>1186</v>
      </c>
      <c r="L775" s="151">
        <v>1162</v>
      </c>
      <c r="M775" s="154">
        <v>0.955718819501712</v>
      </c>
      <c r="N775" s="153">
        <v>76490</v>
      </c>
      <c r="O775" s="172">
        <v>0.9</v>
      </c>
      <c r="P775" s="154">
        <v>0.966565349544073</v>
      </c>
      <c r="Q775" s="154">
        <v>0.965419128912235</v>
      </c>
      <c r="R775" s="154">
        <v>0.951845906902087</v>
      </c>
      <c r="S775" s="173">
        <v>0.00114622063183834</v>
      </c>
      <c r="T775" s="153">
        <v>80034</v>
      </c>
      <c r="U775" s="153">
        <v>73688</v>
      </c>
      <c r="V775" s="154">
        <v>0.920708698803009</v>
      </c>
      <c r="W775" s="154">
        <v>0.931306990881459</v>
      </c>
      <c r="X775" s="155">
        <v>0.933902385642372</v>
      </c>
      <c r="Y775" s="155">
        <v>0.932584269662921</v>
      </c>
      <c r="Z775" s="173">
        <v>-0.00259539476091353</v>
      </c>
      <c r="AA775" s="151">
        <v>22374</v>
      </c>
      <c r="AB775" s="151">
        <v>20743</v>
      </c>
      <c r="AC775" s="151">
        <v>24950</v>
      </c>
      <c r="AD775" s="151">
        <v>23041</v>
      </c>
      <c r="AE775" s="155">
        <v>0.927102887279878</v>
      </c>
      <c r="AF775" s="155">
        <v>0.923486973947896</v>
      </c>
      <c r="AG775" s="173">
        <v>0.00361591333198263</v>
      </c>
    </row>
    <row r="776" spans="1:33">
      <c r="A776" s="175" t="s">
        <v>668</v>
      </c>
      <c r="B776" s="195" t="s">
        <v>1827</v>
      </c>
      <c r="C776" s="195" t="s">
        <v>772</v>
      </c>
      <c r="D776" s="150">
        <v>2065</v>
      </c>
      <c r="E776" s="150">
        <v>2009</v>
      </c>
      <c r="F776" s="150">
        <v>1943</v>
      </c>
      <c r="G776" s="151">
        <v>2907</v>
      </c>
      <c r="H776" s="151">
        <v>2700</v>
      </c>
      <c r="I776" s="151">
        <v>2683</v>
      </c>
      <c r="J776" s="151">
        <v>1112</v>
      </c>
      <c r="K776" s="151">
        <v>1090</v>
      </c>
      <c r="L776" s="151">
        <v>1065</v>
      </c>
      <c r="M776" s="154">
        <v>0.959490692971233</v>
      </c>
      <c r="N776" s="153">
        <v>46495</v>
      </c>
      <c r="O776" s="172">
        <v>0.9</v>
      </c>
      <c r="P776" s="154">
        <v>0.972881355932203</v>
      </c>
      <c r="Q776" s="154">
        <v>0.928792569659443</v>
      </c>
      <c r="R776" s="154">
        <v>0.98021582733813</v>
      </c>
      <c r="S776" s="173">
        <v>0.0440887862727607</v>
      </c>
      <c r="T776" s="153">
        <v>48458</v>
      </c>
      <c r="U776" s="153">
        <v>44423</v>
      </c>
      <c r="V776" s="154">
        <v>0.916732015353502</v>
      </c>
      <c r="W776" s="154">
        <v>0.9409200968523</v>
      </c>
      <c r="X776" s="155">
        <v>0.922944616443068</v>
      </c>
      <c r="Y776" s="155">
        <v>0.95773381294964</v>
      </c>
      <c r="Z776" s="173">
        <v>0.0179754804092318</v>
      </c>
      <c r="AA776" s="151">
        <v>15220</v>
      </c>
      <c r="AB776" s="151">
        <v>14190</v>
      </c>
      <c r="AC776" s="151">
        <v>15809</v>
      </c>
      <c r="AD776" s="151">
        <v>14512</v>
      </c>
      <c r="AE776" s="155">
        <v>0.932325886990802</v>
      </c>
      <c r="AF776" s="155">
        <v>0.917958125118603</v>
      </c>
      <c r="AG776" s="173">
        <v>0.0143677618721982</v>
      </c>
    </row>
    <row r="777" spans="1:33">
      <c r="A777" s="175" t="s">
        <v>668</v>
      </c>
      <c r="B777" s="195" t="s">
        <v>1827</v>
      </c>
      <c r="C777" s="195" t="s">
        <v>773</v>
      </c>
      <c r="D777" s="150">
        <v>2112</v>
      </c>
      <c r="E777" s="150">
        <v>2065</v>
      </c>
      <c r="F777" s="150">
        <v>1985</v>
      </c>
      <c r="G777" s="151">
        <v>3402</v>
      </c>
      <c r="H777" s="151">
        <v>3313</v>
      </c>
      <c r="I777" s="151">
        <v>3160</v>
      </c>
      <c r="J777" s="151">
        <v>1084</v>
      </c>
      <c r="K777" s="151">
        <v>1064</v>
      </c>
      <c r="L777" s="151">
        <v>1025</v>
      </c>
      <c r="M777" s="154">
        <v>0.96343399389972</v>
      </c>
      <c r="N777" s="153">
        <v>54013</v>
      </c>
      <c r="O777" s="172">
        <v>0.9</v>
      </c>
      <c r="P777" s="154">
        <v>0.977746212121212</v>
      </c>
      <c r="Q777" s="154">
        <v>0.973838918283363</v>
      </c>
      <c r="R777" s="154">
        <v>0.981549815498155</v>
      </c>
      <c r="S777" s="173">
        <v>0.00390729383784938</v>
      </c>
      <c r="T777" s="153">
        <v>56063</v>
      </c>
      <c r="U777" s="153">
        <v>52112</v>
      </c>
      <c r="V777" s="154">
        <v>0.929525712145265</v>
      </c>
      <c r="W777" s="154">
        <v>0.939867424242424</v>
      </c>
      <c r="X777" s="155">
        <v>0.928865373309818</v>
      </c>
      <c r="Y777" s="155">
        <v>0.945571955719557</v>
      </c>
      <c r="Z777" s="173">
        <v>0.0110020509326064</v>
      </c>
      <c r="AA777" s="151">
        <v>16602</v>
      </c>
      <c r="AB777" s="151">
        <v>15585</v>
      </c>
      <c r="AC777" s="151">
        <v>18278</v>
      </c>
      <c r="AD777" s="151">
        <v>16929</v>
      </c>
      <c r="AE777" s="155">
        <v>0.938742320202385</v>
      </c>
      <c r="AF777" s="155">
        <v>0.926195426195426</v>
      </c>
      <c r="AG777" s="173">
        <v>0.0125468940069591</v>
      </c>
    </row>
    <row r="778" spans="1:33">
      <c r="A778" s="175" t="s">
        <v>668</v>
      </c>
      <c r="B778" s="195" t="s">
        <v>1827</v>
      </c>
      <c r="C778" s="195" t="s">
        <v>774</v>
      </c>
      <c r="D778" s="150">
        <v>2395</v>
      </c>
      <c r="E778" s="150">
        <v>2362</v>
      </c>
      <c r="F778" s="150">
        <v>2290</v>
      </c>
      <c r="G778" s="151">
        <v>3381</v>
      </c>
      <c r="H778" s="151">
        <v>3327</v>
      </c>
      <c r="I778" s="151">
        <v>3248</v>
      </c>
      <c r="J778" s="151">
        <v>979</v>
      </c>
      <c r="K778" s="151">
        <v>972</v>
      </c>
      <c r="L778" s="151">
        <v>929</v>
      </c>
      <c r="M778" s="154">
        <v>0.982915309446254</v>
      </c>
      <c r="N778" s="153">
        <v>60351</v>
      </c>
      <c r="O778" s="172">
        <v>0.9</v>
      </c>
      <c r="P778" s="154">
        <v>0.986221294363257</v>
      </c>
      <c r="Q778" s="154">
        <v>0.984028393966282</v>
      </c>
      <c r="R778" s="154">
        <v>0.992849846782431</v>
      </c>
      <c r="S778" s="173">
        <v>0.00219290039697462</v>
      </c>
      <c r="T778" s="153">
        <v>61400</v>
      </c>
      <c r="U778" s="153">
        <v>58362</v>
      </c>
      <c r="V778" s="154">
        <v>0.950521172638436</v>
      </c>
      <c r="W778" s="154">
        <v>0.95615866388309</v>
      </c>
      <c r="X778" s="155">
        <v>0.960662525879917</v>
      </c>
      <c r="Y778" s="155">
        <v>0.948927477017365</v>
      </c>
      <c r="Z778" s="173">
        <v>-0.0045038619968274</v>
      </c>
      <c r="AA778" s="151">
        <v>16867</v>
      </c>
      <c r="AB778" s="151">
        <v>16059</v>
      </c>
      <c r="AC778" s="151">
        <v>19603</v>
      </c>
      <c r="AD778" s="151">
        <v>18554</v>
      </c>
      <c r="AE778" s="155">
        <v>0.952095808383233</v>
      </c>
      <c r="AF778" s="155">
        <v>0.946487782482273</v>
      </c>
      <c r="AG778" s="173">
        <v>0.00560802590096032</v>
      </c>
    </row>
    <row r="779" spans="1:33">
      <c r="A779" s="175" t="s">
        <v>668</v>
      </c>
      <c r="B779" s="195" t="s">
        <v>1827</v>
      </c>
      <c r="C779" s="195" t="s">
        <v>775</v>
      </c>
      <c r="D779" s="150">
        <v>1671</v>
      </c>
      <c r="E779" s="150">
        <v>1638</v>
      </c>
      <c r="F779" s="150">
        <v>1592</v>
      </c>
      <c r="G779" s="151">
        <v>2525</v>
      </c>
      <c r="H779" s="151">
        <v>2441</v>
      </c>
      <c r="I779" s="151">
        <v>2390</v>
      </c>
      <c r="J779" s="151">
        <v>725</v>
      </c>
      <c r="K779" s="151">
        <v>700</v>
      </c>
      <c r="L779" s="151">
        <v>680</v>
      </c>
      <c r="M779" s="154">
        <v>0.970371025516296</v>
      </c>
      <c r="N779" s="153">
        <v>43886</v>
      </c>
      <c r="O779" s="172">
        <v>0.9</v>
      </c>
      <c r="P779" s="154">
        <v>0.980251346499102</v>
      </c>
      <c r="Q779" s="154">
        <v>0.966732673267327</v>
      </c>
      <c r="R779" s="154">
        <v>0.96551724137931</v>
      </c>
      <c r="S779" s="173">
        <v>0.0135186732317756</v>
      </c>
      <c r="T779" s="153">
        <v>45226</v>
      </c>
      <c r="U779" s="153">
        <v>42740</v>
      </c>
      <c r="V779" s="154">
        <v>0.945031618980233</v>
      </c>
      <c r="W779" s="154">
        <v>0.952722920406942</v>
      </c>
      <c r="X779" s="155">
        <v>0.946534653465346</v>
      </c>
      <c r="Y779" s="155">
        <v>0.937931034482759</v>
      </c>
      <c r="Z779" s="173">
        <v>0.00618826694159547</v>
      </c>
      <c r="AA779" s="151">
        <v>12389</v>
      </c>
      <c r="AB779" s="151">
        <v>11711</v>
      </c>
      <c r="AC779" s="151">
        <v>14526</v>
      </c>
      <c r="AD779" s="151">
        <v>13749</v>
      </c>
      <c r="AE779" s="155">
        <v>0.945274033416741</v>
      </c>
      <c r="AF779" s="155">
        <v>0.946509706732755</v>
      </c>
      <c r="AG779" s="173">
        <v>-0.00123567331601437</v>
      </c>
    </row>
    <row r="780" spans="1:33">
      <c r="A780" s="175" t="s">
        <v>668</v>
      </c>
      <c r="B780" s="195" t="s">
        <v>1824</v>
      </c>
      <c r="C780" s="195" t="s">
        <v>776</v>
      </c>
      <c r="D780" s="150">
        <v>2537</v>
      </c>
      <c r="E780" s="150">
        <v>2467</v>
      </c>
      <c r="F780" s="150">
        <v>2388</v>
      </c>
      <c r="G780" s="151">
        <v>3828</v>
      </c>
      <c r="H780" s="151">
        <v>3631</v>
      </c>
      <c r="I780" s="151">
        <v>3611</v>
      </c>
      <c r="J780" s="151">
        <v>1138</v>
      </c>
      <c r="K780" s="151">
        <v>1112</v>
      </c>
      <c r="L780" s="151">
        <v>1091</v>
      </c>
      <c r="M780" s="154">
        <v>0.964599670901463</v>
      </c>
      <c r="N780" s="153">
        <v>65069</v>
      </c>
      <c r="O780" s="172">
        <v>0.9</v>
      </c>
      <c r="P780" s="154">
        <v>0.97240835632637</v>
      </c>
      <c r="Q780" s="154">
        <v>0.948537095088819</v>
      </c>
      <c r="R780" s="154">
        <v>0.977152899824253</v>
      </c>
      <c r="S780" s="173">
        <v>0.0238712612375505</v>
      </c>
      <c r="T780" s="153">
        <v>67457</v>
      </c>
      <c r="U780" s="153">
        <v>63419</v>
      </c>
      <c r="V780" s="154">
        <v>0.940139644514283</v>
      </c>
      <c r="W780" s="154">
        <v>0.941269215608987</v>
      </c>
      <c r="X780" s="155">
        <v>0.943312434691745</v>
      </c>
      <c r="Y780" s="155">
        <v>0.958699472759227</v>
      </c>
      <c r="Z780" s="173">
        <v>-0.00204321908275806</v>
      </c>
      <c r="AA780" s="151">
        <v>18801</v>
      </c>
      <c r="AB780" s="151">
        <v>17691</v>
      </c>
      <c r="AC780" s="151">
        <v>21121</v>
      </c>
      <c r="AD780" s="151">
        <v>19701</v>
      </c>
      <c r="AE780" s="155">
        <v>0.940960587202808</v>
      </c>
      <c r="AF780" s="155">
        <v>0.932768334832631</v>
      </c>
      <c r="AG780" s="173">
        <v>0.0081922523701774</v>
      </c>
    </row>
    <row r="781" spans="1:33">
      <c r="A781" s="175" t="s">
        <v>668</v>
      </c>
      <c r="B781" s="195" t="s">
        <v>1824</v>
      </c>
      <c r="C781" s="195" t="s">
        <v>777</v>
      </c>
      <c r="D781" s="150">
        <v>2452</v>
      </c>
      <c r="E781" s="150">
        <v>2331</v>
      </c>
      <c r="F781" s="150">
        <v>2295</v>
      </c>
      <c r="G781" s="151">
        <v>3382</v>
      </c>
      <c r="H781" s="151">
        <v>3280</v>
      </c>
      <c r="I781" s="151">
        <v>3225</v>
      </c>
      <c r="J781" s="151">
        <v>1088</v>
      </c>
      <c r="K781" s="151">
        <v>1035</v>
      </c>
      <c r="L781" s="151">
        <v>1025</v>
      </c>
      <c r="M781" s="154">
        <v>0.964562495860105</v>
      </c>
      <c r="N781" s="153">
        <v>58248</v>
      </c>
      <c r="O781" s="172">
        <v>0.9</v>
      </c>
      <c r="P781" s="154">
        <v>0.950652528548124</v>
      </c>
      <c r="Q781" s="154">
        <v>0.969840331164991</v>
      </c>
      <c r="R781" s="154">
        <v>0.951286764705882</v>
      </c>
      <c r="S781" s="173">
        <v>-0.0191878026168671</v>
      </c>
      <c r="T781" s="153">
        <v>60388</v>
      </c>
      <c r="U781" s="153">
        <v>57561</v>
      </c>
      <c r="V781" s="154">
        <v>0.953186063456316</v>
      </c>
      <c r="W781" s="154">
        <v>0.935970636215334</v>
      </c>
      <c r="X781" s="155">
        <v>0.95357776463631</v>
      </c>
      <c r="Y781" s="155">
        <v>0.942095588235294</v>
      </c>
      <c r="Z781" s="173">
        <v>-0.0176071284209754</v>
      </c>
      <c r="AA781" s="151">
        <v>17268</v>
      </c>
      <c r="AB781" s="151">
        <v>16400</v>
      </c>
      <c r="AC781" s="151">
        <v>19184</v>
      </c>
      <c r="AD781" s="151">
        <v>18242</v>
      </c>
      <c r="AE781" s="155">
        <v>0.949733611304146</v>
      </c>
      <c r="AF781" s="155">
        <v>0.950896580483736</v>
      </c>
      <c r="AG781" s="173">
        <v>-0.00116296917959013</v>
      </c>
    </row>
    <row r="782" spans="1:33">
      <c r="A782" s="175" t="s">
        <v>668</v>
      </c>
      <c r="B782" s="195" t="s">
        <v>1824</v>
      </c>
      <c r="C782" s="195" t="s">
        <v>778</v>
      </c>
      <c r="D782" s="150">
        <v>2242</v>
      </c>
      <c r="E782" s="150">
        <v>2141</v>
      </c>
      <c r="F782" s="150">
        <v>2120</v>
      </c>
      <c r="G782" s="151">
        <v>3339</v>
      </c>
      <c r="H782" s="151">
        <v>3209</v>
      </c>
      <c r="I782" s="151">
        <v>3143</v>
      </c>
      <c r="J782" s="151">
        <v>986</v>
      </c>
      <c r="K782" s="151">
        <v>948</v>
      </c>
      <c r="L782" s="151">
        <v>936</v>
      </c>
      <c r="M782" s="154">
        <v>0.961507397796986</v>
      </c>
      <c r="N782" s="153">
        <v>55953</v>
      </c>
      <c r="O782" s="172">
        <v>0.9</v>
      </c>
      <c r="P782" s="154">
        <v>0.954950936663693</v>
      </c>
      <c r="Q782" s="154">
        <v>0.961066187481282</v>
      </c>
      <c r="R782" s="154">
        <v>0.961460446247465</v>
      </c>
      <c r="S782" s="173">
        <v>-0.00611525081758868</v>
      </c>
      <c r="T782" s="153">
        <v>58193</v>
      </c>
      <c r="U782" s="153">
        <v>55264</v>
      </c>
      <c r="V782" s="154">
        <v>0.949667485780077</v>
      </c>
      <c r="W782" s="154">
        <v>0.945584299732382</v>
      </c>
      <c r="X782" s="155">
        <v>0.941299790356394</v>
      </c>
      <c r="Y782" s="155">
        <v>0.949290060851927</v>
      </c>
      <c r="Z782" s="173">
        <v>0.00428450937598768</v>
      </c>
      <c r="AA782" s="151">
        <v>16128</v>
      </c>
      <c r="AB782" s="151">
        <v>15307</v>
      </c>
      <c r="AC782" s="151">
        <v>18136</v>
      </c>
      <c r="AD782" s="151">
        <v>17146</v>
      </c>
      <c r="AE782" s="155">
        <v>0.949094742063492</v>
      </c>
      <c r="AF782" s="155">
        <v>0.945412439347155</v>
      </c>
      <c r="AG782" s="173">
        <v>0.00368230271633729</v>
      </c>
    </row>
    <row r="783" spans="1:33">
      <c r="A783" s="175" t="s">
        <v>668</v>
      </c>
      <c r="B783" s="195" t="s">
        <v>1824</v>
      </c>
      <c r="C783" s="195" t="s">
        <v>779</v>
      </c>
      <c r="D783" s="150">
        <v>2110</v>
      </c>
      <c r="E783" s="150">
        <v>2030</v>
      </c>
      <c r="F783" s="150">
        <v>1998</v>
      </c>
      <c r="G783" s="151">
        <v>3094</v>
      </c>
      <c r="H783" s="151">
        <v>2941</v>
      </c>
      <c r="I783" s="151">
        <v>2882</v>
      </c>
      <c r="J783" s="151">
        <v>850</v>
      </c>
      <c r="K783" s="151">
        <v>806</v>
      </c>
      <c r="L783" s="151">
        <v>810</v>
      </c>
      <c r="M783" s="154">
        <v>0.955785407884719</v>
      </c>
      <c r="N783" s="153">
        <v>51470</v>
      </c>
      <c r="O783" s="172">
        <v>0.9</v>
      </c>
      <c r="P783" s="154">
        <v>0.962085308056872</v>
      </c>
      <c r="Q783" s="154">
        <v>0.950549450549451</v>
      </c>
      <c r="R783" s="154">
        <v>0.948235294117647</v>
      </c>
      <c r="S783" s="173">
        <v>0.0115358575074216</v>
      </c>
      <c r="T783" s="153">
        <v>53851</v>
      </c>
      <c r="U783" s="153">
        <v>51024</v>
      </c>
      <c r="V783" s="154">
        <v>0.94750329613192</v>
      </c>
      <c r="W783" s="154">
        <v>0.946919431279621</v>
      </c>
      <c r="X783" s="155">
        <v>0.931480284421461</v>
      </c>
      <c r="Y783" s="155">
        <v>0.952941176470588</v>
      </c>
      <c r="Z783" s="173">
        <v>0.0154391468581599</v>
      </c>
      <c r="AA783" s="151">
        <v>14873</v>
      </c>
      <c r="AB783" s="151">
        <v>14073</v>
      </c>
      <c r="AC783" s="151">
        <v>16780</v>
      </c>
      <c r="AD783" s="151">
        <v>16081</v>
      </c>
      <c r="AE783" s="155">
        <v>0.94621125529483</v>
      </c>
      <c r="AF783" s="155">
        <v>0.95834326579261</v>
      </c>
      <c r="AG783" s="173">
        <v>-0.0121320104977807</v>
      </c>
    </row>
    <row r="784" spans="1:33">
      <c r="A784" s="175" t="s">
        <v>668</v>
      </c>
      <c r="B784" s="195" t="s">
        <v>1824</v>
      </c>
      <c r="C784" s="195" t="s">
        <v>780</v>
      </c>
      <c r="D784" s="150">
        <v>2188</v>
      </c>
      <c r="E784" s="150">
        <v>2098</v>
      </c>
      <c r="F784" s="150">
        <v>1935</v>
      </c>
      <c r="G784" s="151">
        <v>3010</v>
      </c>
      <c r="H784" s="151">
        <v>2907</v>
      </c>
      <c r="I784" s="151">
        <v>2698</v>
      </c>
      <c r="J784" s="151">
        <v>971</v>
      </c>
      <c r="K784" s="151">
        <v>948</v>
      </c>
      <c r="L784" s="151">
        <v>870</v>
      </c>
      <c r="M784" s="154">
        <v>0.966002681478644</v>
      </c>
      <c r="N784" s="153">
        <v>50435</v>
      </c>
      <c r="O784" s="172">
        <v>0.9</v>
      </c>
      <c r="P784" s="154">
        <v>0.958866544789762</v>
      </c>
      <c r="Q784" s="154">
        <v>0.96578073089701</v>
      </c>
      <c r="R784" s="154">
        <v>0.976313079299691</v>
      </c>
      <c r="S784" s="173">
        <v>-0.0069141861072477</v>
      </c>
      <c r="T784" s="153">
        <v>52210</v>
      </c>
      <c r="U784" s="153">
        <v>46929</v>
      </c>
      <c r="V784" s="154">
        <v>0.898850794866884</v>
      </c>
      <c r="W784" s="154">
        <v>0.88436928702011</v>
      </c>
      <c r="X784" s="155">
        <v>0.896345514950166</v>
      </c>
      <c r="Y784" s="155">
        <v>0.895983522142122</v>
      </c>
      <c r="Z784" s="173">
        <v>-0.0119762279300565</v>
      </c>
      <c r="AA784" s="151">
        <v>15114</v>
      </c>
      <c r="AB784" s="151">
        <v>13477</v>
      </c>
      <c r="AC784" s="151">
        <v>16493</v>
      </c>
      <c r="AD784" s="151">
        <v>14861</v>
      </c>
      <c r="AE784" s="155">
        <v>0.891689824004234</v>
      </c>
      <c r="AF784" s="155">
        <v>0.901048929849027</v>
      </c>
      <c r="AG784" s="173">
        <v>-0.00935910584479238</v>
      </c>
    </row>
    <row r="785" spans="1:33">
      <c r="A785" s="175" t="s">
        <v>668</v>
      </c>
      <c r="B785" s="195" t="s">
        <v>1824</v>
      </c>
      <c r="C785" s="195" t="s">
        <v>781</v>
      </c>
      <c r="D785" s="150">
        <v>2428</v>
      </c>
      <c r="E785" s="150">
        <v>2329</v>
      </c>
      <c r="F785" s="150">
        <v>2213</v>
      </c>
      <c r="G785" s="151">
        <v>3418</v>
      </c>
      <c r="H785" s="151">
        <v>3301</v>
      </c>
      <c r="I785" s="151">
        <v>3057</v>
      </c>
      <c r="J785" s="151">
        <v>1273</v>
      </c>
      <c r="K785" s="151">
        <v>1215</v>
      </c>
      <c r="L785" s="151">
        <v>1183</v>
      </c>
      <c r="M785" s="154">
        <v>0.954280469772422</v>
      </c>
      <c r="N785" s="153">
        <v>56147</v>
      </c>
      <c r="O785" s="172">
        <v>0.9</v>
      </c>
      <c r="P785" s="154">
        <v>0.959225700164745</v>
      </c>
      <c r="Q785" s="154">
        <v>0.965769455822118</v>
      </c>
      <c r="R785" s="154">
        <v>0.954438334642577</v>
      </c>
      <c r="S785" s="173">
        <v>-0.00654375565737353</v>
      </c>
      <c r="T785" s="153">
        <v>58837</v>
      </c>
      <c r="U785" s="153">
        <v>53632</v>
      </c>
      <c r="V785" s="154">
        <v>0.911535258425821</v>
      </c>
      <c r="W785" s="154">
        <v>0.911449752883031</v>
      </c>
      <c r="X785" s="155">
        <v>0.894382679929783</v>
      </c>
      <c r="Y785" s="155">
        <v>0.92930086410055</v>
      </c>
      <c r="Z785" s="173">
        <v>0.0170670729532478</v>
      </c>
      <c r="AA785" s="151">
        <v>17405</v>
      </c>
      <c r="AB785" s="151">
        <v>15904</v>
      </c>
      <c r="AC785" s="151">
        <v>18653</v>
      </c>
      <c r="AD785" s="151">
        <v>16894</v>
      </c>
      <c r="AE785" s="155">
        <v>0.913760413674232</v>
      </c>
      <c r="AF785" s="155">
        <v>0.905698815203989</v>
      </c>
      <c r="AG785" s="173">
        <v>0.0080615984702429</v>
      </c>
    </row>
    <row r="786" spans="1:33">
      <c r="A786" s="175" t="s">
        <v>668</v>
      </c>
      <c r="B786" s="195" t="s">
        <v>1824</v>
      </c>
      <c r="C786" s="195" t="s">
        <v>782</v>
      </c>
      <c r="D786" s="150">
        <v>2785</v>
      </c>
      <c r="E786" s="150">
        <v>2726</v>
      </c>
      <c r="F786" s="150">
        <v>2638</v>
      </c>
      <c r="G786" s="151">
        <v>4073</v>
      </c>
      <c r="H786" s="151">
        <v>3971</v>
      </c>
      <c r="I786" s="151">
        <v>3784</v>
      </c>
      <c r="J786" s="151">
        <v>1071</v>
      </c>
      <c r="K786" s="151">
        <v>1035</v>
      </c>
      <c r="L786" s="151">
        <v>1010</v>
      </c>
      <c r="M786" s="154">
        <v>0.973144327673707</v>
      </c>
      <c r="N786" s="153">
        <v>67689</v>
      </c>
      <c r="O786" s="172">
        <v>0.9</v>
      </c>
      <c r="P786" s="154">
        <v>0.978815080789946</v>
      </c>
      <c r="Q786" s="154">
        <v>0.974957034127179</v>
      </c>
      <c r="R786" s="154">
        <v>0.966386554621849</v>
      </c>
      <c r="S786" s="173">
        <v>0.00385804666276723</v>
      </c>
      <c r="T786" s="153">
        <v>69557</v>
      </c>
      <c r="U786" s="153">
        <v>65410</v>
      </c>
      <c r="V786" s="154">
        <v>0.940379832367698</v>
      </c>
      <c r="W786" s="154">
        <v>0.94721723518851</v>
      </c>
      <c r="X786" s="155">
        <v>0.929044930027007</v>
      </c>
      <c r="Y786" s="155">
        <v>0.943043884220355</v>
      </c>
      <c r="Z786" s="173">
        <v>0.0181723051615027</v>
      </c>
      <c r="AA786" s="151">
        <v>19178</v>
      </c>
      <c r="AB786" s="151">
        <v>18082</v>
      </c>
      <c r="AC786" s="151">
        <v>22056</v>
      </c>
      <c r="AD786" s="151">
        <v>20629</v>
      </c>
      <c r="AE786" s="155">
        <v>0.94285118364793</v>
      </c>
      <c r="AF786" s="155">
        <v>0.935301051867972</v>
      </c>
      <c r="AG786" s="173">
        <v>0.00755013177995756</v>
      </c>
    </row>
    <row r="787" spans="1:33">
      <c r="A787" s="175" t="s">
        <v>668</v>
      </c>
      <c r="B787" s="195" t="s">
        <v>1824</v>
      </c>
      <c r="C787" s="195" t="s">
        <v>783</v>
      </c>
      <c r="D787" s="150">
        <v>2587</v>
      </c>
      <c r="E787" s="150">
        <v>2436</v>
      </c>
      <c r="F787" s="150">
        <v>2435</v>
      </c>
      <c r="G787" s="151">
        <v>3800</v>
      </c>
      <c r="H787" s="151">
        <v>3646</v>
      </c>
      <c r="I787" s="151">
        <v>3613</v>
      </c>
      <c r="J787" s="151">
        <v>1093</v>
      </c>
      <c r="K787" s="151">
        <v>1011</v>
      </c>
      <c r="L787" s="151">
        <v>1018</v>
      </c>
      <c r="M787" s="154">
        <v>0.956170517904965</v>
      </c>
      <c r="N787" s="153">
        <v>65338</v>
      </c>
      <c r="O787" s="172">
        <v>0.9</v>
      </c>
      <c r="P787" s="154">
        <v>0.941631233088519</v>
      </c>
      <c r="Q787" s="154">
        <v>0.959473684210526</v>
      </c>
      <c r="R787" s="154">
        <v>0.924977127172919</v>
      </c>
      <c r="S787" s="173">
        <v>-0.0178424511220069</v>
      </c>
      <c r="T787" s="153">
        <v>68333</v>
      </c>
      <c r="U787" s="153">
        <v>64496</v>
      </c>
      <c r="V787" s="154">
        <v>0.943848506578081</v>
      </c>
      <c r="W787" s="154">
        <v>0.941244684963278</v>
      </c>
      <c r="X787" s="155">
        <v>0.950789473684211</v>
      </c>
      <c r="Y787" s="155">
        <v>0.931381518755718</v>
      </c>
      <c r="Z787" s="173">
        <v>-0.00954478872093256</v>
      </c>
      <c r="AA787" s="151">
        <v>18507</v>
      </c>
      <c r="AB787" s="151">
        <v>17401</v>
      </c>
      <c r="AC787" s="151">
        <v>21546</v>
      </c>
      <c r="AD787" s="151">
        <v>20512</v>
      </c>
      <c r="AE787" s="155">
        <v>0.940238828551359</v>
      </c>
      <c r="AF787" s="155">
        <v>0.95200965376404</v>
      </c>
      <c r="AG787" s="173">
        <v>-0.0117708252126807</v>
      </c>
    </row>
    <row r="788" spans="1:33">
      <c r="A788" s="175" t="s">
        <v>668</v>
      </c>
      <c r="B788" s="195" t="s">
        <v>1824</v>
      </c>
      <c r="C788" s="195" t="s">
        <v>784</v>
      </c>
      <c r="D788" s="150">
        <v>1604</v>
      </c>
      <c r="E788" s="150">
        <v>1549</v>
      </c>
      <c r="F788" s="150">
        <v>1516</v>
      </c>
      <c r="G788" s="151">
        <v>2418</v>
      </c>
      <c r="H788" s="151">
        <v>2338</v>
      </c>
      <c r="I788" s="151">
        <v>2299</v>
      </c>
      <c r="J788" s="151">
        <v>712</v>
      </c>
      <c r="K788" s="151">
        <v>640</v>
      </c>
      <c r="L788" s="151">
        <v>633</v>
      </c>
      <c r="M788" s="154">
        <v>0.963996442906242</v>
      </c>
      <c r="N788" s="153">
        <v>40109</v>
      </c>
      <c r="O788" s="172">
        <v>0.9</v>
      </c>
      <c r="P788" s="154">
        <v>0.96571072319202</v>
      </c>
      <c r="Q788" s="154">
        <v>0.966914805624483</v>
      </c>
      <c r="R788" s="154">
        <v>0.898876404494382</v>
      </c>
      <c r="S788" s="173">
        <v>-0.00120408243246306</v>
      </c>
      <c r="T788" s="153">
        <v>41607</v>
      </c>
      <c r="U788" s="153">
        <v>39301</v>
      </c>
      <c r="V788" s="154">
        <v>0.944576633739515</v>
      </c>
      <c r="W788" s="154">
        <v>0.945137157107232</v>
      </c>
      <c r="X788" s="155">
        <v>0.950785773366419</v>
      </c>
      <c r="Y788" s="155">
        <v>0.889044943820225</v>
      </c>
      <c r="Z788" s="173">
        <v>-0.00564861625918667</v>
      </c>
      <c r="AA788" s="151">
        <v>11498</v>
      </c>
      <c r="AB788" s="151">
        <v>10817</v>
      </c>
      <c r="AC788" s="151">
        <v>13392</v>
      </c>
      <c r="AD788" s="151">
        <v>12733</v>
      </c>
      <c r="AE788" s="155">
        <v>0.940772308227518</v>
      </c>
      <c r="AF788" s="155">
        <v>0.950791517323775</v>
      </c>
      <c r="AG788" s="173">
        <v>-0.0100192090962576</v>
      </c>
    </row>
    <row r="789" spans="1:33">
      <c r="A789" s="175" t="s">
        <v>668</v>
      </c>
      <c r="B789" s="195" t="s">
        <v>1824</v>
      </c>
      <c r="C789" s="195" t="s">
        <v>785</v>
      </c>
      <c r="D789" s="150">
        <v>851</v>
      </c>
      <c r="E789" s="150">
        <v>811</v>
      </c>
      <c r="F789" s="150">
        <v>809</v>
      </c>
      <c r="G789" s="151">
        <v>1357</v>
      </c>
      <c r="H789" s="151">
        <v>1314</v>
      </c>
      <c r="I789" s="151">
        <v>1323</v>
      </c>
      <c r="J789" s="151">
        <v>399</v>
      </c>
      <c r="K789" s="151">
        <v>391</v>
      </c>
      <c r="L789" s="151">
        <v>386</v>
      </c>
      <c r="M789" s="154">
        <v>0.958293757015802</v>
      </c>
      <c r="N789" s="153">
        <v>22196</v>
      </c>
      <c r="O789" s="172">
        <v>0.9</v>
      </c>
      <c r="P789" s="154">
        <v>0.952996474735605</v>
      </c>
      <c r="Q789" s="154">
        <v>0.96831245394252</v>
      </c>
      <c r="R789" s="154">
        <v>0.979949874686717</v>
      </c>
      <c r="S789" s="173">
        <v>-0.0153159792069151</v>
      </c>
      <c r="T789" s="153">
        <v>23162</v>
      </c>
      <c r="U789" s="153">
        <v>22250</v>
      </c>
      <c r="V789" s="154">
        <v>0.960625161903117</v>
      </c>
      <c r="W789" s="154">
        <v>0.950646298472385</v>
      </c>
      <c r="X789" s="155">
        <v>0.974944731024318</v>
      </c>
      <c r="Y789" s="155">
        <v>0.967418546365915</v>
      </c>
      <c r="Z789" s="173">
        <v>-0.0242984325519329</v>
      </c>
      <c r="AA789" s="151">
        <v>6313</v>
      </c>
      <c r="AB789" s="151">
        <v>6116</v>
      </c>
      <c r="AC789" s="151">
        <v>7380</v>
      </c>
      <c r="AD789" s="151">
        <v>6951</v>
      </c>
      <c r="AE789" s="155">
        <v>0.968794550926659</v>
      </c>
      <c r="AF789" s="155">
        <v>0.941869918699187</v>
      </c>
      <c r="AG789" s="173">
        <v>0.0269246322274722</v>
      </c>
    </row>
    <row r="790" spans="1:33">
      <c r="A790" s="175" t="s">
        <v>668</v>
      </c>
      <c r="B790" s="195" t="s">
        <v>1824</v>
      </c>
      <c r="C790" s="195" t="s">
        <v>786</v>
      </c>
      <c r="D790" s="150">
        <v>1058</v>
      </c>
      <c r="E790" s="150">
        <v>1036</v>
      </c>
      <c r="F790" s="150">
        <v>999</v>
      </c>
      <c r="G790" s="151">
        <v>1525</v>
      </c>
      <c r="H790" s="151">
        <v>1520</v>
      </c>
      <c r="I790" s="151">
        <v>1458</v>
      </c>
      <c r="J790" s="151">
        <v>422</v>
      </c>
      <c r="K790" s="151">
        <v>416</v>
      </c>
      <c r="L790" s="151">
        <v>402</v>
      </c>
      <c r="M790" s="154">
        <v>0.99477389852653</v>
      </c>
      <c r="N790" s="153">
        <v>27410</v>
      </c>
      <c r="O790" s="172">
        <v>0.9</v>
      </c>
      <c r="P790" s="154">
        <v>0.979206049149338</v>
      </c>
      <c r="Q790" s="154">
        <v>0.99672131147541</v>
      </c>
      <c r="R790" s="154">
        <v>0.985781990521327</v>
      </c>
      <c r="S790" s="173">
        <v>-0.0175152623260715</v>
      </c>
      <c r="T790" s="153">
        <v>27554</v>
      </c>
      <c r="U790" s="153">
        <v>26584</v>
      </c>
      <c r="V790" s="154">
        <v>0.964796399796763</v>
      </c>
      <c r="W790" s="154">
        <v>0.944234404536862</v>
      </c>
      <c r="X790" s="155">
        <v>0.956065573770492</v>
      </c>
      <c r="Y790" s="155">
        <v>0.95260663507109</v>
      </c>
      <c r="Z790" s="173">
        <v>-0.0118311692336298</v>
      </c>
      <c r="AA790" s="151">
        <v>7581</v>
      </c>
      <c r="AB790" s="151">
        <v>7280</v>
      </c>
      <c r="AC790" s="151">
        <v>8547</v>
      </c>
      <c r="AD790" s="151">
        <v>8221</v>
      </c>
      <c r="AE790" s="155">
        <v>0.960295475530933</v>
      </c>
      <c r="AF790" s="155">
        <v>0.961857961857962</v>
      </c>
      <c r="AG790" s="173">
        <v>-0.00156248632702927</v>
      </c>
    </row>
    <row r="791" spans="1:33">
      <c r="A791" s="175" t="s">
        <v>668</v>
      </c>
      <c r="B791" s="195" t="s">
        <v>1824</v>
      </c>
      <c r="C791" s="195" t="s">
        <v>787</v>
      </c>
      <c r="D791" s="150">
        <v>2070</v>
      </c>
      <c r="E791" s="150">
        <v>1991</v>
      </c>
      <c r="F791" s="150">
        <v>1875</v>
      </c>
      <c r="G791" s="151">
        <v>2858</v>
      </c>
      <c r="H791" s="151">
        <v>2693</v>
      </c>
      <c r="I791" s="151">
        <v>2619</v>
      </c>
      <c r="J791" s="151">
        <v>1028</v>
      </c>
      <c r="K791" s="151">
        <v>977</v>
      </c>
      <c r="L791" s="151">
        <v>941</v>
      </c>
      <c r="M791" s="154">
        <v>0.917243653148698</v>
      </c>
      <c r="N791" s="153">
        <v>44512</v>
      </c>
      <c r="O791" s="172">
        <v>0.9</v>
      </c>
      <c r="P791" s="154">
        <v>0.961835748792271</v>
      </c>
      <c r="Q791" s="154">
        <v>0.942267319804059</v>
      </c>
      <c r="R791" s="154">
        <v>0.950389105058366</v>
      </c>
      <c r="S791" s="173">
        <v>0.0195684289882118</v>
      </c>
      <c r="T791" s="153">
        <v>48528</v>
      </c>
      <c r="U791" s="153">
        <v>43261</v>
      </c>
      <c r="V791" s="154">
        <v>0.891464721397956</v>
      </c>
      <c r="W791" s="154">
        <v>0.905797101449275</v>
      </c>
      <c r="X791" s="155">
        <v>0.916375087473758</v>
      </c>
      <c r="Y791" s="155">
        <v>0.915369649805447</v>
      </c>
      <c r="Z791" s="173">
        <v>-0.0105779860244825</v>
      </c>
      <c r="AA791" s="151">
        <v>14758</v>
      </c>
      <c r="AB791" s="151">
        <v>13354</v>
      </c>
      <c r="AC791" s="151">
        <v>15264</v>
      </c>
      <c r="AD791" s="151">
        <v>13550</v>
      </c>
      <c r="AE791" s="155">
        <v>0.904865157880472</v>
      </c>
      <c r="AF791" s="155">
        <v>0.88770964360587</v>
      </c>
      <c r="AG791" s="173">
        <v>0.0171555142746016</v>
      </c>
    </row>
    <row r="792" spans="1:33">
      <c r="A792" s="175" t="s">
        <v>668</v>
      </c>
      <c r="B792" s="195" t="s">
        <v>1824</v>
      </c>
      <c r="C792" s="195" t="s">
        <v>788</v>
      </c>
      <c r="D792" s="150">
        <v>1896</v>
      </c>
      <c r="E792" s="150">
        <v>1852</v>
      </c>
      <c r="F792" s="150">
        <v>1790</v>
      </c>
      <c r="G792" s="151">
        <v>2716</v>
      </c>
      <c r="H792" s="151">
        <v>2504</v>
      </c>
      <c r="I792" s="151">
        <v>2463</v>
      </c>
      <c r="J792" s="151">
        <v>934</v>
      </c>
      <c r="K792" s="151">
        <v>915</v>
      </c>
      <c r="L792" s="151">
        <v>894</v>
      </c>
      <c r="M792" s="154">
        <v>0.972842363190852</v>
      </c>
      <c r="N792" s="153">
        <v>42879</v>
      </c>
      <c r="O792" s="172">
        <v>0.9</v>
      </c>
      <c r="P792" s="154">
        <v>0.976793248945148</v>
      </c>
      <c r="Q792" s="154">
        <v>0.921944035346097</v>
      </c>
      <c r="R792" s="154">
        <v>0.9796573875803</v>
      </c>
      <c r="S792" s="173">
        <v>0.0548492135990504</v>
      </c>
      <c r="T792" s="153">
        <v>44076</v>
      </c>
      <c r="U792" s="153">
        <v>41225</v>
      </c>
      <c r="V792" s="154">
        <v>0.935316271894001</v>
      </c>
      <c r="W792" s="154">
        <v>0.944092827004219</v>
      </c>
      <c r="X792" s="155">
        <v>0.906848306332842</v>
      </c>
      <c r="Y792" s="155">
        <v>0.957173447537473</v>
      </c>
      <c r="Z792" s="173">
        <v>0.037244520671377</v>
      </c>
      <c r="AA792" s="151">
        <v>13560</v>
      </c>
      <c r="AB792" s="151">
        <v>12785</v>
      </c>
      <c r="AC792" s="151">
        <v>13929</v>
      </c>
      <c r="AD792" s="151">
        <v>13137</v>
      </c>
      <c r="AE792" s="155">
        <v>0.942846607669616</v>
      </c>
      <c r="AF792" s="155">
        <v>0.943140211070429</v>
      </c>
      <c r="AG792" s="173">
        <v>-0.000293603400812081</v>
      </c>
    </row>
    <row r="793" spans="1:33">
      <c r="A793" s="175" t="s">
        <v>668</v>
      </c>
      <c r="B793" s="195" t="s">
        <v>1824</v>
      </c>
      <c r="C793" s="195" t="s">
        <v>789</v>
      </c>
      <c r="D793" s="150">
        <v>4334</v>
      </c>
      <c r="E793" s="150">
        <v>3960</v>
      </c>
      <c r="F793" s="150">
        <v>4224</v>
      </c>
      <c r="G793" s="151">
        <v>5360</v>
      </c>
      <c r="H793" s="151">
        <v>4612</v>
      </c>
      <c r="I793" s="151">
        <v>5183</v>
      </c>
      <c r="J793" s="151">
        <v>2573</v>
      </c>
      <c r="K793" s="151">
        <v>2430</v>
      </c>
      <c r="L793" s="151">
        <v>2508</v>
      </c>
      <c r="M793" s="154">
        <v>0.905082912761355</v>
      </c>
      <c r="N793" s="153">
        <v>75321</v>
      </c>
      <c r="O793" s="172">
        <v>0.9</v>
      </c>
      <c r="P793" s="154">
        <v>0.913705583756345</v>
      </c>
      <c r="Q793" s="154">
        <v>0.86044776119403</v>
      </c>
      <c r="R793" s="154">
        <v>0.944422852701127</v>
      </c>
      <c r="S793" s="173">
        <v>0.0532578225623153</v>
      </c>
      <c r="T793" s="153">
        <v>83220</v>
      </c>
      <c r="U793" s="153">
        <v>79928</v>
      </c>
      <c r="V793" s="154">
        <v>0.960442201393896</v>
      </c>
      <c r="W793" s="154">
        <v>0.974619289340102</v>
      </c>
      <c r="X793" s="155">
        <v>0.966977611940299</v>
      </c>
      <c r="Y793" s="155">
        <v>0.974737660318694</v>
      </c>
      <c r="Z793" s="173">
        <v>0.00764167739980304</v>
      </c>
      <c r="AA793" s="151">
        <v>30068</v>
      </c>
      <c r="AB793" s="151">
        <v>29093</v>
      </c>
      <c r="AC793" s="151">
        <v>26234</v>
      </c>
      <c r="AD793" s="151">
        <v>25268</v>
      </c>
      <c r="AE793" s="155">
        <v>0.967573500066516</v>
      </c>
      <c r="AF793" s="155">
        <v>0.963177555843562</v>
      </c>
      <c r="AG793" s="173">
        <v>0.00439594422295408</v>
      </c>
    </row>
    <row r="794" spans="1:33">
      <c r="A794" s="175" t="s">
        <v>668</v>
      </c>
      <c r="B794" s="195" t="s">
        <v>1824</v>
      </c>
      <c r="C794" s="195" t="s">
        <v>790</v>
      </c>
      <c r="D794" s="150">
        <v>1505</v>
      </c>
      <c r="E794" s="150">
        <v>1475</v>
      </c>
      <c r="F794" s="150">
        <v>1448</v>
      </c>
      <c r="G794" s="151">
        <v>1933</v>
      </c>
      <c r="H794" s="151">
        <v>1890</v>
      </c>
      <c r="I794" s="151">
        <v>1870</v>
      </c>
      <c r="J794" s="151">
        <v>798</v>
      </c>
      <c r="K794" s="151">
        <v>786</v>
      </c>
      <c r="L794" s="151">
        <v>776</v>
      </c>
      <c r="M794" s="154">
        <v>0.964409899775005</v>
      </c>
      <c r="N794" s="153">
        <v>28290</v>
      </c>
      <c r="O794" s="172">
        <v>0.9</v>
      </c>
      <c r="P794" s="154">
        <v>0.980066445182724</v>
      </c>
      <c r="Q794" s="154">
        <v>0.977754785307812</v>
      </c>
      <c r="R794" s="154">
        <v>0.984962406015038</v>
      </c>
      <c r="S794" s="173">
        <v>0.00231165987491255</v>
      </c>
      <c r="T794" s="153">
        <v>29334</v>
      </c>
      <c r="U794" s="153">
        <v>28092</v>
      </c>
      <c r="V794" s="154">
        <v>0.95766005318061</v>
      </c>
      <c r="W794" s="154">
        <v>0.962126245847176</v>
      </c>
      <c r="X794" s="155">
        <v>0.967408173823073</v>
      </c>
      <c r="Y794" s="155">
        <v>0.972431077694236</v>
      </c>
      <c r="Z794" s="173">
        <v>-0.00528192797589688</v>
      </c>
      <c r="AA794" s="151">
        <v>10613</v>
      </c>
      <c r="AB794" s="151">
        <v>10254</v>
      </c>
      <c r="AC794" s="151">
        <v>9417</v>
      </c>
      <c r="AD794" s="151">
        <v>9034</v>
      </c>
      <c r="AE794" s="155">
        <v>0.96617356072741</v>
      </c>
      <c r="AF794" s="155">
        <v>0.959328873314219</v>
      </c>
      <c r="AG794" s="173">
        <v>0.00684468741319078</v>
      </c>
    </row>
    <row r="795" spans="1:33">
      <c r="A795" s="175" t="s">
        <v>668</v>
      </c>
      <c r="B795" s="195" t="s">
        <v>1824</v>
      </c>
      <c r="C795" s="195" t="s">
        <v>791</v>
      </c>
      <c r="D795" s="150">
        <v>1982</v>
      </c>
      <c r="E795" s="150">
        <v>1945</v>
      </c>
      <c r="F795" s="150">
        <v>1861</v>
      </c>
      <c r="G795" s="151">
        <v>2973</v>
      </c>
      <c r="H795" s="151">
        <v>2895</v>
      </c>
      <c r="I795" s="151">
        <v>2830</v>
      </c>
      <c r="J795" s="151">
        <v>909</v>
      </c>
      <c r="K795" s="151">
        <v>884</v>
      </c>
      <c r="L795" s="151">
        <v>864</v>
      </c>
      <c r="M795" s="154">
        <v>0.979049330936689</v>
      </c>
      <c r="N795" s="153">
        <v>49021</v>
      </c>
      <c r="O795" s="172">
        <v>0.9</v>
      </c>
      <c r="P795" s="154">
        <v>0.981331987891019</v>
      </c>
      <c r="Q795" s="154">
        <v>0.973763874873865</v>
      </c>
      <c r="R795" s="154">
        <v>0.972497249724973</v>
      </c>
      <c r="S795" s="173">
        <v>0.00756811301715443</v>
      </c>
      <c r="T795" s="153">
        <v>50070</v>
      </c>
      <c r="U795" s="153">
        <v>47407</v>
      </c>
      <c r="V795" s="154">
        <v>0.946814459756341</v>
      </c>
      <c r="W795" s="154">
        <v>0.938950554994955</v>
      </c>
      <c r="X795" s="155">
        <v>0.951900437268752</v>
      </c>
      <c r="Y795" s="155">
        <v>0.95049504950495</v>
      </c>
      <c r="Z795" s="173">
        <v>-0.0129498822737975</v>
      </c>
      <c r="AA795" s="151">
        <v>14575</v>
      </c>
      <c r="AB795" s="151">
        <v>13857</v>
      </c>
      <c r="AC795" s="151">
        <v>15763</v>
      </c>
      <c r="AD795" s="151">
        <v>15019</v>
      </c>
      <c r="AE795" s="155">
        <v>0.95073756432247</v>
      </c>
      <c r="AF795" s="155">
        <v>0.952800862779928</v>
      </c>
      <c r="AG795" s="173">
        <v>-0.00206329845745767</v>
      </c>
    </row>
    <row r="796" spans="1:33">
      <c r="A796" s="175" t="s">
        <v>668</v>
      </c>
      <c r="B796" s="195" t="s">
        <v>1824</v>
      </c>
      <c r="C796" s="195" t="s">
        <v>792</v>
      </c>
      <c r="D796" s="150">
        <v>1544</v>
      </c>
      <c r="E796" s="150">
        <v>1490</v>
      </c>
      <c r="F796" s="150">
        <v>1392</v>
      </c>
      <c r="G796" s="151">
        <v>2240</v>
      </c>
      <c r="H796" s="151">
        <v>2153</v>
      </c>
      <c r="I796" s="151">
        <v>2043</v>
      </c>
      <c r="J796" s="151">
        <v>730</v>
      </c>
      <c r="K796" s="151">
        <v>663</v>
      </c>
      <c r="L796" s="151">
        <v>647</v>
      </c>
      <c r="M796" s="154">
        <v>0.950801150369762</v>
      </c>
      <c r="N796" s="153">
        <v>37028</v>
      </c>
      <c r="O796" s="172">
        <v>0.9</v>
      </c>
      <c r="P796" s="154">
        <v>0.965025906735751</v>
      </c>
      <c r="Q796" s="154">
        <v>0.961160714285714</v>
      </c>
      <c r="R796" s="154">
        <v>0.908219178082192</v>
      </c>
      <c r="S796" s="173">
        <v>0.00386519245003702</v>
      </c>
      <c r="T796" s="153">
        <v>38944</v>
      </c>
      <c r="U796" s="153">
        <v>35086</v>
      </c>
      <c r="V796" s="154">
        <v>0.900934675431389</v>
      </c>
      <c r="W796" s="154">
        <v>0.901554404145078</v>
      </c>
      <c r="X796" s="155">
        <v>0.912053571428571</v>
      </c>
      <c r="Y796" s="155">
        <v>0.886301369863014</v>
      </c>
      <c r="Z796" s="173">
        <v>-0.0104991672834938</v>
      </c>
      <c r="AA796" s="151">
        <v>11110</v>
      </c>
      <c r="AB796" s="151">
        <v>10096</v>
      </c>
      <c r="AC796" s="151">
        <v>12219</v>
      </c>
      <c r="AD796" s="151">
        <v>11057</v>
      </c>
      <c r="AE796" s="155">
        <v>0.908730873087309</v>
      </c>
      <c r="AF796" s="155">
        <v>0.904902201489484</v>
      </c>
      <c r="AG796" s="173">
        <v>0.00382867159782507</v>
      </c>
    </row>
    <row r="797" spans="1:33">
      <c r="A797" s="175" t="s">
        <v>668</v>
      </c>
      <c r="B797" s="195" t="s">
        <v>1824</v>
      </c>
      <c r="C797" s="195" t="s">
        <v>793</v>
      </c>
      <c r="D797" s="150">
        <v>3222</v>
      </c>
      <c r="E797" s="150">
        <v>3146</v>
      </c>
      <c r="F797" s="150">
        <v>3020</v>
      </c>
      <c r="G797" s="151">
        <v>4283</v>
      </c>
      <c r="H797" s="151">
        <v>4159</v>
      </c>
      <c r="I797" s="151">
        <v>4020</v>
      </c>
      <c r="J797" s="151">
        <v>1924</v>
      </c>
      <c r="K797" s="151">
        <v>1884</v>
      </c>
      <c r="L797" s="151">
        <v>1846</v>
      </c>
      <c r="M797" s="154">
        <v>0.967549878906701</v>
      </c>
      <c r="N797" s="153">
        <v>67117</v>
      </c>
      <c r="O797" s="172">
        <v>0.9</v>
      </c>
      <c r="P797" s="154">
        <v>0.9764121663563</v>
      </c>
      <c r="Q797" s="154">
        <v>0.971048330609386</v>
      </c>
      <c r="R797" s="154">
        <v>0.979209979209979</v>
      </c>
      <c r="S797" s="173">
        <v>0.00536383574691457</v>
      </c>
      <c r="T797" s="153">
        <v>69368</v>
      </c>
      <c r="U797" s="153">
        <v>65419</v>
      </c>
      <c r="V797" s="154">
        <v>0.943071733364087</v>
      </c>
      <c r="W797" s="154">
        <v>0.937306021104904</v>
      </c>
      <c r="X797" s="155">
        <v>0.938594443147327</v>
      </c>
      <c r="Y797" s="155">
        <v>0.959459459459459</v>
      </c>
      <c r="Z797" s="173">
        <v>-0.00128842204242285</v>
      </c>
      <c r="AA797" s="151">
        <v>23001</v>
      </c>
      <c r="AB797" s="151">
        <v>21852</v>
      </c>
      <c r="AC797" s="151">
        <v>22081</v>
      </c>
      <c r="AD797" s="151">
        <v>20834</v>
      </c>
      <c r="AE797" s="155">
        <v>0.950045650189122</v>
      </c>
      <c r="AF797" s="155">
        <v>0.943526108419003</v>
      </c>
      <c r="AG797" s="173">
        <v>0.00651954177011949</v>
      </c>
    </row>
    <row r="798" spans="1:33">
      <c r="A798" s="175" t="s">
        <v>668</v>
      </c>
      <c r="B798" s="195" t="s">
        <v>33</v>
      </c>
      <c r="C798" s="195" t="s">
        <v>794</v>
      </c>
      <c r="D798" s="150">
        <v>0</v>
      </c>
      <c r="E798" s="150">
        <v>0</v>
      </c>
      <c r="F798" s="150">
        <v>0</v>
      </c>
      <c r="G798" s="151">
        <v>0</v>
      </c>
      <c r="H798" s="151">
        <v>0</v>
      </c>
      <c r="I798" s="151">
        <v>0</v>
      </c>
      <c r="J798" s="151">
        <v>0</v>
      </c>
      <c r="K798" s="151">
        <v>0</v>
      </c>
      <c r="L798" s="151">
        <v>0</v>
      </c>
      <c r="M798" s="154">
        <v>0</v>
      </c>
      <c r="N798" s="153">
        <v>0</v>
      </c>
      <c r="O798" s="172">
        <v>0.9</v>
      </c>
      <c r="P798" s="154">
        <v>0</v>
      </c>
      <c r="Q798" s="154">
        <v>0</v>
      </c>
      <c r="R798" s="154">
        <v>0</v>
      </c>
      <c r="S798" s="173">
        <v>0</v>
      </c>
      <c r="T798" s="153">
        <v>0</v>
      </c>
      <c r="U798" s="153">
        <v>0</v>
      </c>
      <c r="V798" s="154">
        <v>0</v>
      </c>
      <c r="W798" s="154">
        <v>0</v>
      </c>
      <c r="X798" s="155">
        <v>0</v>
      </c>
      <c r="Y798" s="155">
        <v>0</v>
      </c>
      <c r="Z798" s="173">
        <v>0</v>
      </c>
      <c r="AA798" s="151">
        <v>0</v>
      </c>
      <c r="AB798" s="151">
        <v>0</v>
      </c>
      <c r="AC798" s="151">
        <v>0</v>
      </c>
      <c r="AD798" s="151">
        <v>0</v>
      </c>
      <c r="AE798" s="155">
        <v>0</v>
      </c>
      <c r="AF798" s="155">
        <v>0</v>
      </c>
      <c r="AG798" s="173">
        <v>0</v>
      </c>
    </row>
    <row r="799" spans="1:33">
      <c r="A799" s="175" t="s">
        <v>668</v>
      </c>
      <c r="B799" s="195" t="s">
        <v>1824</v>
      </c>
      <c r="C799" s="195" t="s">
        <v>795</v>
      </c>
      <c r="D799" s="150">
        <v>1024</v>
      </c>
      <c r="E799" s="150">
        <v>1001</v>
      </c>
      <c r="F799" s="150">
        <v>946</v>
      </c>
      <c r="G799" s="151">
        <v>1505</v>
      </c>
      <c r="H799" s="151">
        <v>1436</v>
      </c>
      <c r="I799" s="151">
        <v>1392</v>
      </c>
      <c r="J799" s="151">
        <v>455</v>
      </c>
      <c r="K799" s="151">
        <v>443</v>
      </c>
      <c r="L799" s="151">
        <v>426</v>
      </c>
      <c r="M799" s="154">
        <v>0.965637299424765</v>
      </c>
      <c r="N799" s="153">
        <v>25516</v>
      </c>
      <c r="O799" s="172">
        <v>0.9</v>
      </c>
      <c r="P799" s="154">
        <v>0.9775390625</v>
      </c>
      <c r="Q799" s="154">
        <v>0.954152823920266</v>
      </c>
      <c r="R799" s="154">
        <v>0.973626373626374</v>
      </c>
      <c r="S799" s="173">
        <v>0.0233862385797342</v>
      </c>
      <c r="T799" s="153">
        <v>26424</v>
      </c>
      <c r="U799" s="153">
        <v>24749</v>
      </c>
      <c r="V799" s="154">
        <v>0.936610656978504</v>
      </c>
      <c r="W799" s="154">
        <v>0.923828125</v>
      </c>
      <c r="X799" s="155">
        <v>0.924916943521595</v>
      </c>
      <c r="Y799" s="155">
        <v>0.936263736263736</v>
      </c>
      <c r="Z799" s="173">
        <v>-0.0010888185215947</v>
      </c>
      <c r="AA799" s="151">
        <v>7418</v>
      </c>
      <c r="AB799" s="151">
        <v>6960</v>
      </c>
      <c r="AC799" s="151">
        <v>8294</v>
      </c>
      <c r="AD799" s="151">
        <v>7791</v>
      </c>
      <c r="AE799" s="155">
        <v>0.938258290644378</v>
      </c>
      <c r="AF799" s="155">
        <v>0.939353749698577</v>
      </c>
      <c r="AG799" s="173">
        <v>-0.00109545905419883</v>
      </c>
    </row>
    <row r="800" spans="1:33">
      <c r="A800" s="175" t="s">
        <v>668</v>
      </c>
      <c r="B800" s="195" t="s">
        <v>1826</v>
      </c>
      <c r="C800" s="195" t="s">
        <v>796</v>
      </c>
      <c r="D800" s="150">
        <v>1400</v>
      </c>
      <c r="E800" s="150">
        <v>1338</v>
      </c>
      <c r="F800" s="150">
        <v>1261</v>
      </c>
      <c r="G800" s="151">
        <v>1953</v>
      </c>
      <c r="H800" s="151">
        <v>1893</v>
      </c>
      <c r="I800" s="151">
        <v>1773</v>
      </c>
      <c r="J800" s="151">
        <v>748</v>
      </c>
      <c r="K800" s="151">
        <v>707</v>
      </c>
      <c r="L800" s="151">
        <v>675</v>
      </c>
      <c r="M800" s="154">
        <v>0.949140947720157</v>
      </c>
      <c r="N800" s="153">
        <v>36074</v>
      </c>
      <c r="O800" s="172">
        <v>0.9</v>
      </c>
      <c r="P800" s="154">
        <v>0.955714285714286</v>
      </c>
      <c r="Q800" s="154">
        <v>0.969278033794163</v>
      </c>
      <c r="R800" s="154">
        <v>0.945187165775401</v>
      </c>
      <c r="S800" s="173">
        <v>-0.013563748079877</v>
      </c>
      <c r="T800" s="153">
        <v>38007</v>
      </c>
      <c r="U800" s="153">
        <v>34705</v>
      </c>
      <c r="V800" s="154">
        <v>0.913121267135001</v>
      </c>
      <c r="W800" s="154">
        <v>0.900714285714286</v>
      </c>
      <c r="X800" s="155">
        <v>0.907834101382488</v>
      </c>
      <c r="Y800" s="155">
        <v>0.9024064171123</v>
      </c>
      <c r="Z800" s="173">
        <v>-0.00711981566820274</v>
      </c>
      <c r="AA800" s="151">
        <v>9607</v>
      </c>
      <c r="AB800" s="151">
        <v>8706</v>
      </c>
      <c r="AC800" s="151">
        <v>11955</v>
      </c>
      <c r="AD800" s="151">
        <v>11086</v>
      </c>
      <c r="AE800" s="155">
        <v>0.906214218798792</v>
      </c>
      <c r="AF800" s="155">
        <v>0.927310748640736</v>
      </c>
      <c r="AG800" s="173">
        <v>-0.0210965298419437</v>
      </c>
    </row>
    <row r="801" spans="1:33">
      <c r="A801" s="175" t="s">
        <v>668</v>
      </c>
      <c r="B801" s="195" t="s">
        <v>1826</v>
      </c>
      <c r="C801" s="195" t="s">
        <v>797</v>
      </c>
      <c r="D801" s="150">
        <v>1159</v>
      </c>
      <c r="E801" s="150">
        <v>1065</v>
      </c>
      <c r="F801" s="150">
        <v>909</v>
      </c>
      <c r="G801" s="151">
        <v>1588</v>
      </c>
      <c r="H801" s="151">
        <v>1238</v>
      </c>
      <c r="I801" s="151">
        <v>1064</v>
      </c>
      <c r="J801" s="151">
        <v>611</v>
      </c>
      <c r="K801" s="151">
        <v>439</v>
      </c>
      <c r="L801" s="151">
        <v>414</v>
      </c>
      <c r="M801" s="154">
        <v>0.835094315161729</v>
      </c>
      <c r="N801" s="153">
        <v>25766</v>
      </c>
      <c r="O801" s="172">
        <v>0.9</v>
      </c>
      <c r="P801" s="154">
        <v>0.918895599654875</v>
      </c>
      <c r="Q801" s="154">
        <v>0.779596977329975</v>
      </c>
      <c r="R801" s="154">
        <v>0.718494271685761</v>
      </c>
      <c r="S801" s="173">
        <v>0.1392986223249</v>
      </c>
      <c r="T801" s="153">
        <v>30854</v>
      </c>
      <c r="U801" s="153">
        <v>21626</v>
      </c>
      <c r="V801" s="154">
        <v>0.700913981979646</v>
      </c>
      <c r="W801" s="154">
        <v>0.784296807592752</v>
      </c>
      <c r="X801" s="155">
        <v>0.670025188916877</v>
      </c>
      <c r="Y801" s="155">
        <v>0.677577741407529</v>
      </c>
      <c r="Z801" s="173">
        <v>0.114271618675876</v>
      </c>
      <c r="AA801" s="151">
        <v>7847</v>
      </c>
      <c r="AB801" s="151">
        <v>5310</v>
      </c>
      <c r="AC801" s="151">
        <v>9499</v>
      </c>
      <c r="AD801" s="151">
        <v>6656</v>
      </c>
      <c r="AE801" s="155">
        <v>0.676691729323308</v>
      </c>
      <c r="AF801" s="155">
        <v>0.700705337403937</v>
      </c>
      <c r="AG801" s="173">
        <v>-0.024013608080629</v>
      </c>
    </row>
    <row r="802" spans="1:33">
      <c r="A802" s="175" t="s">
        <v>668</v>
      </c>
      <c r="B802" s="195" t="s">
        <v>1826</v>
      </c>
      <c r="C802" s="195" t="s">
        <v>798</v>
      </c>
      <c r="D802" s="150">
        <v>2628</v>
      </c>
      <c r="E802" s="150">
        <v>2507</v>
      </c>
      <c r="F802" s="150">
        <v>2403</v>
      </c>
      <c r="G802" s="151">
        <v>3777</v>
      </c>
      <c r="H802" s="151">
        <v>3597</v>
      </c>
      <c r="I802" s="151">
        <v>3488</v>
      </c>
      <c r="J802" s="151">
        <v>1384</v>
      </c>
      <c r="K802" s="151">
        <v>1291</v>
      </c>
      <c r="L802" s="151">
        <v>1255</v>
      </c>
      <c r="M802" s="154">
        <v>0.935946646906262</v>
      </c>
      <c r="N802" s="153">
        <v>63153</v>
      </c>
      <c r="O802" s="172">
        <v>0.9</v>
      </c>
      <c r="P802" s="154">
        <v>0.953957382039574</v>
      </c>
      <c r="Q802" s="154">
        <v>0.952343129467832</v>
      </c>
      <c r="R802" s="154">
        <v>0.932803468208092</v>
      </c>
      <c r="S802" s="173">
        <v>0.00161425257174219</v>
      </c>
      <c r="T802" s="153">
        <v>67475</v>
      </c>
      <c r="U802" s="153">
        <v>61893</v>
      </c>
      <c r="V802" s="154">
        <v>0.917273064097814</v>
      </c>
      <c r="W802" s="154">
        <v>0.914383561643836</v>
      </c>
      <c r="X802" s="155">
        <v>0.923484246756685</v>
      </c>
      <c r="Y802" s="155">
        <v>0.906791907514451</v>
      </c>
      <c r="Z802" s="173">
        <v>-0.00910068511284956</v>
      </c>
      <c r="AA802" s="151">
        <v>17947</v>
      </c>
      <c r="AB802" s="151">
        <v>16453</v>
      </c>
      <c r="AC802" s="151">
        <v>20789</v>
      </c>
      <c r="AD802" s="151">
        <v>19100</v>
      </c>
      <c r="AE802" s="155">
        <v>0.916754889396557</v>
      </c>
      <c r="AF802" s="155">
        <v>0.918755110875944</v>
      </c>
      <c r="AG802" s="173">
        <v>-0.00200022147938739</v>
      </c>
    </row>
    <row r="803" spans="1:33">
      <c r="A803" s="175" t="s">
        <v>668</v>
      </c>
      <c r="B803" s="195" t="s">
        <v>1826</v>
      </c>
      <c r="C803" s="195" t="s">
        <v>799</v>
      </c>
      <c r="D803" s="150">
        <v>1962</v>
      </c>
      <c r="E803" s="150">
        <v>1901</v>
      </c>
      <c r="F803" s="150">
        <v>1830</v>
      </c>
      <c r="G803" s="151">
        <v>2603</v>
      </c>
      <c r="H803" s="151">
        <v>2504</v>
      </c>
      <c r="I803" s="151">
        <v>2379</v>
      </c>
      <c r="J803" s="151">
        <v>1017</v>
      </c>
      <c r="K803" s="151">
        <v>916</v>
      </c>
      <c r="L803" s="151">
        <v>940</v>
      </c>
      <c r="M803" s="154">
        <v>0.942507513111115</v>
      </c>
      <c r="N803" s="153">
        <v>47984</v>
      </c>
      <c r="O803" s="172">
        <v>0.9</v>
      </c>
      <c r="P803" s="154">
        <v>0.968909276248726</v>
      </c>
      <c r="Q803" s="154">
        <v>0.961966961198617</v>
      </c>
      <c r="R803" s="154">
        <v>0.900688298918387</v>
      </c>
      <c r="S803" s="173">
        <v>0.00694231505010878</v>
      </c>
      <c r="T803" s="153">
        <v>50911</v>
      </c>
      <c r="U803" s="153">
        <v>46022</v>
      </c>
      <c r="V803" s="154">
        <v>0.90396967256585</v>
      </c>
      <c r="W803" s="154">
        <v>0.932721712538226</v>
      </c>
      <c r="X803" s="155">
        <v>0.913945447560507</v>
      </c>
      <c r="Y803" s="155">
        <v>0.924287118977384</v>
      </c>
      <c r="Z803" s="173">
        <v>0.0187762649777192</v>
      </c>
      <c r="AA803" s="151">
        <v>13336</v>
      </c>
      <c r="AB803" s="151">
        <v>12257</v>
      </c>
      <c r="AC803" s="151">
        <v>15729</v>
      </c>
      <c r="AD803" s="151">
        <v>14191</v>
      </c>
      <c r="AE803" s="155">
        <v>0.919091181763647</v>
      </c>
      <c r="AF803" s="155">
        <v>0.902218831457817</v>
      </c>
      <c r="AG803" s="173">
        <v>0.0168723503058305</v>
      </c>
    </row>
    <row r="804" spans="1:33">
      <c r="A804" s="175" t="s">
        <v>668</v>
      </c>
      <c r="B804" s="195" t="s">
        <v>1826</v>
      </c>
      <c r="C804" s="195" t="s">
        <v>800</v>
      </c>
      <c r="D804" s="150">
        <v>2718</v>
      </c>
      <c r="E804" s="150">
        <v>2623</v>
      </c>
      <c r="F804" s="150">
        <v>2469</v>
      </c>
      <c r="G804" s="151">
        <v>3600</v>
      </c>
      <c r="H804" s="151">
        <v>3492</v>
      </c>
      <c r="I804" s="151">
        <v>3274</v>
      </c>
      <c r="J804" s="151">
        <v>1447</v>
      </c>
      <c r="K804" s="151">
        <v>1328</v>
      </c>
      <c r="L804" s="151">
        <v>1227</v>
      </c>
      <c r="M804" s="154">
        <v>0.948603907637655</v>
      </c>
      <c r="N804" s="153">
        <v>66758</v>
      </c>
      <c r="O804" s="172">
        <v>0.9</v>
      </c>
      <c r="P804" s="154">
        <v>0.96504782928624</v>
      </c>
      <c r="Q804" s="154">
        <v>0.97</v>
      </c>
      <c r="R804" s="154">
        <v>0.917760884588804</v>
      </c>
      <c r="S804" s="173">
        <v>-0.00495217071376008</v>
      </c>
      <c r="T804" s="153">
        <v>70375</v>
      </c>
      <c r="U804" s="153">
        <v>63453</v>
      </c>
      <c r="V804" s="154">
        <v>0.901641207815275</v>
      </c>
      <c r="W804" s="154">
        <v>0.908388520971302</v>
      </c>
      <c r="X804" s="155">
        <v>0.909444444444444</v>
      </c>
      <c r="Y804" s="155">
        <v>0.847961299239806</v>
      </c>
      <c r="Z804" s="173">
        <v>-0.0010559234731421</v>
      </c>
      <c r="AA804" s="151">
        <v>18411</v>
      </c>
      <c r="AB804" s="151">
        <v>16415</v>
      </c>
      <c r="AC804" s="151">
        <v>21153</v>
      </c>
      <c r="AD804" s="151">
        <v>19171</v>
      </c>
      <c r="AE804" s="155">
        <v>0.891586551518114</v>
      </c>
      <c r="AF804" s="155">
        <v>0.906301706613719</v>
      </c>
      <c r="AG804" s="173">
        <v>-0.0147151550956049</v>
      </c>
    </row>
    <row r="805" spans="1:33">
      <c r="A805" s="175" t="s">
        <v>668</v>
      </c>
      <c r="B805" s="195" t="s">
        <v>1826</v>
      </c>
      <c r="C805" s="195" t="s">
        <v>801</v>
      </c>
      <c r="D805" s="150">
        <v>2273</v>
      </c>
      <c r="E805" s="150">
        <v>2150</v>
      </c>
      <c r="F805" s="150">
        <v>2080</v>
      </c>
      <c r="G805" s="151">
        <v>3230</v>
      </c>
      <c r="H805" s="151">
        <v>2998</v>
      </c>
      <c r="I805" s="151">
        <v>2916</v>
      </c>
      <c r="J805" s="151">
        <v>1235</v>
      </c>
      <c r="K805" s="151">
        <v>1147</v>
      </c>
      <c r="L805" s="151">
        <v>1099</v>
      </c>
      <c r="M805" s="154">
        <v>0.925886712546321</v>
      </c>
      <c r="N805" s="153">
        <v>57717</v>
      </c>
      <c r="O805" s="172">
        <v>0.9</v>
      </c>
      <c r="P805" s="154">
        <v>0.945886493620765</v>
      </c>
      <c r="Q805" s="154">
        <v>0.928173374613003</v>
      </c>
      <c r="R805" s="154">
        <v>0.928744939271255</v>
      </c>
      <c r="S805" s="173">
        <v>0.0177131190077624</v>
      </c>
      <c r="T805" s="153">
        <v>62337</v>
      </c>
      <c r="U805" s="153">
        <v>55219</v>
      </c>
      <c r="V805" s="154">
        <v>0.885814203442578</v>
      </c>
      <c r="W805" s="154">
        <v>0.915090189177299</v>
      </c>
      <c r="X805" s="155">
        <v>0.902786377708978</v>
      </c>
      <c r="Y805" s="155">
        <v>0.889878542510121</v>
      </c>
      <c r="Z805" s="173">
        <v>0.0123038114683204</v>
      </c>
      <c r="AA805" s="151">
        <v>16241</v>
      </c>
      <c r="AB805" s="151">
        <v>14481</v>
      </c>
      <c r="AC805" s="151">
        <v>19242</v>
      </c>
      <c r="AD805" s="151">
        <v>16977</v>
      </c>
      <c r="AE805" s="155">
        <v>0.891632288652177</v>
      </c>
      <c r="AF805" s="155">
        <v>0.88228874337387</v>
      </c>
      <c r="AG805" s="173">
        <v>0.00934354527830694</v>
      </c>
    </row>
    <row r="806" spans="1:33">
      <c r="A806" s="175" t="s">
        <v>668</v>
      </c>
      <c r="B806" s="195" t="s">
        <v>1826</v>
      </c>
      <c r="C806" s="195" t="s">
        <v>802</v>
      </c>
      <c r="D806" s="150">
        <v>1921</v>
      </c>
      <c r="E806" s="150">
        <v>1864</v>
      </c>
      <c r="F806" s="150">
        <v>1844</v>
      </c>
      <c r="G806" s="151">
        <v>2560</v>
      </c>
      <c r="H806" s="151">
        <v>2530</v>
      </c>
      <c r="I806" s="151">
        <v>2504</v>
      </c>
      <c r="J806" s="151">
        <v>942</v>
      </c>
      <c r="K806" s="151">
        <v>925</v>
      </c>
      <c r="L806" s="151">
        <v>910</v>
      </c>
      <c r="M806" s="154">
        <v>0.979529131620386</v>
      </c>
      <c r="N806" s="153">
        <v>51008</v>
      </c>
      <c r="O806" s="172">
        <v>0.9</v>
      </c>
      <c r="P806" s="154">
        <v>0.970327954190526</v>
      </c>
      <c r="Q806" s="154">
        <v>0.98828125</v>
      </c>
      <c r="R806" s="154">
        <v>0.981953290870488</v>
      </c>
      <c r="S806" s="173">
        <v>-0.0179532958094742</v>
      </c>
      <c r="T806" s="153">
        <v>52074</v>
      </c>
      <c r="U806" s="153">
        <v>49702</v>
      </c>
      <c r="V806" s="154">
        <v>0.954449437339171</v>
      </c>
      <c r="W806" s="154">
        <v>0.959916710046851</v>
      </c>
      <c r="X806" s="155">
        <v>0.978125</v>
      </c>
      <c r="Y806" s="155">
        <v>0.966029723991507</v>
      </c>
      <c r="Z806" s="173">
        <v>-0.0182082899531494</v>
      </c>
      <c r="AA806" s="151">
        <v>13553</v>
      </c>
      <c r="AB806" s="151">
        <v>12931</v>
      </c>
      <c r="AC806" s="151">
        <v>15997</v>
      </c>
      <c r="AD806" s="151">
        <v>15157</v>
      </c>
      <c r="AE806" s="155">
        <v>0.954106101970044</v>
      </c>
      <c r="AF806" s="155">
        <v>0.947490154403951</v>
      </c>
      <c r="AG806" s="173">
        <v>0.00661594756609274</v>
      </c>
    </row>
    <row r="807" spans="1:33">
      <c r="A807" s="175" t="s">
        <v>668</v>
      </c>
      <c r="B807" s="195" t="s">
        <v>1826</v>
      </c>
      <c r="C807" s="195" t="s">
        <v>803</v>
      </c>
      <c r="D807" s="150">
        <v>2447</v>
      </c>
      <c r="E807" s="150">
        <v>2392</v>
      </c>
      <c r="F807" s="150">
        <v>2312</v>
      </c>
      <c r="G807" s="151">
        <v>3120</v>
      </c>
      <c r="H807" s="151">
        <v>3060</v>
      </c>
      <c r="I807" s="151">
        <v>3014</v>
      </c>
      <c r="J807" s="151">
        <v>1164</v>
      </c>
      <c r="K807" s="151">
        <v>1140</v>
      </c>
      <c r="L807" s="151">
        <v>1102</v>
      </c>
      <c r="M807" s="154">
        <v>0.976881746931533</v>
      </c>
      <c r="N807" s="153">
        <v>59454</v>
      </c>
      <c r="O807" s="172">
        <v>0.9</v>
      </c>
      <c r="P807" s="154">
        <v>0.977523498161013</v>
      </c>
      <c r="Q807" s="154">
        <v>0.980769230769231</v>
      </c>
      <c r="R807" s="154">
        <v>0.979381443298969</v>
      </c>
      <c r="S807" s="173">
        <v>-0.00324573260821726</v>
      </c>
      <c r="T807" s="153">
        <v>60861</v>
      </c>
      <c r="U807" s="153">
        <v>57671</v>
      </c>
      <c r="V807" s="154">
        <v>0.947585481671349</v>
      </c>
      <c r="W807" s="154">
        <v>0.944830404577033</v>
      </c>
      <c r="X807" s="155">
        <v>0.966025641025641</v>
      </c>
      <c r="Y807" s="155">
        <v>0.946735395189003</v>
      </c>
      <c r="Z807" s="173">
        <v>-0.0211952364486079</v>
      </c>
      <c r="AA807" s="151">
        <v>16179</v>
      </c>
      <c r="AB807" s="151">
        <v>15339</v>
      </c>
      <c r="AC807" s="151">
        <v>18897</v>
      </c>
      <c r="AD807" s="151">
        <v>17747</v>
      </c>
      <c r="AE807" s="155">
        <v>0.948080845540516</v>
      </c>
      <c r="AF807" s="155">
        <v>0.939143779435889</v>
      </c>
      <c r="AG807" s="173">
        <v>0.00893706610462619</v>
      </c>
    </row>
    <row r="808" spans="1:33">
      <c r="A808" s="175" t="s">
        <v>668</v>
      </c>
      <c r="B808" s="195" t="s">
        <v>1826</v>
      </c>
      <c r="C808" s="195" t="s">
        <v>804</v>
      </c>
      <c r="D808" s="150">
        <v>4088</v>
      </c>
      <c r="E808" s="150">
        <v>3610</v>
      </c>
      <c r="F808" s="150">
        <v>3472</v>
      </c>
      <c r="G808" s="151">
        <v>5321</v>
      </c>
      <c r="H808" s="151">
        <v>4548</v>
      </c>
      <c r="I808" s="151">
        <v>4498</v>
      </c>
      <c r="J808" s="151">
        <v>2034</v>
      </c>
      <c r="K808" s="151">
        <v>1880</v>
      </c>
      <c r="L808" s="151">
        <v>1601</v>
      </c>
      <c r="M808" s="154">
        <v>0.894217979813786</v>
      </c>
      <c r="N808" s="153">
        <v>91432</v>
      </c>
      <c r="O808" s="172">
        <v>0.9</v>
      </c>
      <c r="P808" s="154">
        <v>0.88307240704501</v>
      </c>
      <c r="Q808" s="154">
        <v>0.854726555158805</v>
      </c>
      <c r="R808" s="154">
        <v>0.924287118977384</v>
      </c>
      <c r="S808" s="173">
        <v>0.0283458518862051</v>
      </c>
      <c r="T808" s="153">
        <v>102248</v>
      </c>
      <c r="U808" s="153">
        <v>87971</v>
      </c>
      <c r="V808" s="154">
        <v>0.860368906971286</v>
      </c>
      <c r="W808" s="154">
        <v>0.849315068493151</v>
      </c>
      <c r="X808" s="155">
        <v>0.845329825220823</v>
      </c>
      <c r="Y808" s="155">
        <v>0.787118977384464</v>
      </c>
      <c r="Z808" s="173">
        <v>0.00398524327232752</v>
      </c>
      <c r="AA808" s="151">
        <v>27017</v>
      </c>
      <c r="AB808" s="151">
        <v>22999</v>
      </c>
      <c r="AC808" s="151">
        <v>31199</v>
      </c>
      <c r="AD808" s="151">
        <v>27193</v>
      </c>
      <c r="AE808" s="155">
        <v>0.851278824443869</v>
      </c>
      <c r="AF808" s="155">
        <v>0.871598448668227</v>
      </c>
      <c r="AG808" s="173">
        <v>-0.0203196242243578</v>
      </c>
    </row>
    <row r="809" spans="1:33">
      <c r="A809" s="175" t="s">
        <v>668</v>
      </c>
      <c r="B809" s="195" t="s">
        <v>1826</v>
      </c>
      <c r="C809" s="195" t="s">
        <v>805</v>
      </c>
      <c r="D809" s="150">
        <v>1949</v>
      </c>
      <c r="E809" s="150">
        <v>1861</v>
      </c>
      <c r="F809" s="150">
        <v>1805</v>
      </c>
      <c r="G809" s="151">
        <v>2606</v>
      </c>
      <c r="H809" s="151">
        <v>2548</v>
      </c>
      <c r="I809" s="151">
        <v>2464</v>
      </c>
      <c r="J809" s="151">
        <v>944</v>
      </c>
      <c r="K809" s="151">
        <v>871</v>
      </c>
      <c r="L809" s="151">
        <v>866</v>
      </c>
      <c r="M809" s="154">
        <v>0.96646292745286</v>
      </c>
      <c r="N809" s="153">
        <v>48385</v>
      </c>
      <c r="O809" s="172">
        <v>0.9</v>
      </c>
      <c r="P809" s="154">
        <v>0.954848640328374</v>
      </c>
      <c r="Q809" s="154">
        <v>0.977743668457406</v>
      </c>
      <c r="R809" s="154">
        <v>0.922669491525424</v>
      </c>
      <c r="S809" s="173">
        <v>-0.0228950281290324</v>
      </c>
      <c r="T809" s="153">
        <v>50064</v>
      </c>
      <c r="U809" s="153">
        <v>47117</v>
      </c>
      <c r="V809" s="154">
        <v>0.941135346756152</v>
      </c>
      <c r="W809" s="154">
        <v>0.926115956900975</v>
      </c>
      <c r="X809" s="155">
        <v>0.945510360706063</v>
      </c>
      <c r="Y809" s="155">
        <v>0.917372881355932</v>
      </c>
      <c r="Z809" s="173">
        <v>-0.0193944038050882</v>
      </c>
      <c r="AA809" s="151">
        <v>13177</v>
      </c>
      <c r="AB809" s="151">
        <v>12368</v>
      </c>
      <c r="AC809" s="151">
        <v>14785</v>
      </c>
      <c r="AD809" s="151">
        <v>13948</v>
      </c>
      <c r="AE809" s="155">
        <v>0.938605145328982</v>
      </c>
      <c r="AF809" s="155">
        <v>0.943388569496111</v>
      </c>
      <c r="AG809" s="173">
        <v>-0.00478342416712862</v>
      </c>
    </row>
    <row r="810" spans="1:33">
      <c r="A810" s="175" t="s">
        <v>668</v>
      </c>
      <c r="B810" s="195" t="s">
        <v>1826</v>
      </c>
      <c r="C810" s="195" t="s">
        <v>806</v>
      </c>
      <c r="D810" s="150">
        <v>5</v>
      </c>
      <c r="E810" s="150">
        <v>0</v>
      </c>
      <c r="F810" s="150">
        <v>5</v>
      </c>
      <c r="G810" s="151">
        <v>4</v>
      </c>
      <c r="H810" s="151">
        <v>0</v>
      </c>
      <c r="I810" s="151">
        <v>4</v>
      </c>
      <c r="J810" s="151">
        <v>7</v>
      </c>
      <c r="K810" s="151">
        <v>0</v>
      </c>
      <c r="L810" s="151">
        <v>7</v>
      </c>
      <c r="M810" s="154">
        <v>0</v>
      </c>
      <c r="N810" s="153">
        <v>0</v>
      </c>
      <c r="O810" s="172">
        <v>0.9</v>
      </c>
      <c r="P810" s="154">
        <v>0</v>
      </c>
      <c r="Q810" s="154">
        <v>0</v>
      </c>
      <c r="R810" s="154">
        <v>0</v>
      </c>
      <c r="S810" s="173">
        <v>0</v>
      </c>
      <c r="T810" s="153">
        <v>82</v>
      </c>
      <c r="U810" s="153">
        <v>77</v>
      </c>
      <c r="V810" s="154">
        <v>0.939024390243902</v>
      </c>
      <c r="W810" s="154">
        <v>1</v>
      </c>
      <c r="X810" s="155">
        <v>1</v>
      </c>
      <c r="Y810" s="155">
        <v>1</v>
      </c>
      <c r="Z810" s="173">
        <v>0</v>
      </c>
      <c r="AA810" s="151">
        <v>38</v>
      </c>
      <c r="AB810" s="151">
        <v>38</v>
      </c>
      <c r="AC810" s="151">
        <v>26</v>
      </c>
      <c r="AD810" s="151">
        <v>22</v>
      </c>
      <c r="AE810" s="155">
        <v>1</v>
      </c>
      <c r="AF810" s="155">
        <v>0.846153846153846</v>
      </c>
      <c r="AG810" s="173">
        <v>0.153846153846154</v>
      </c>
    </row>
    <row r="811" spans="1:33">
      <c r="A811" s="175" t="s">
        <v>668</v>
      </c>
      <c r="B811" s="195" t="s">
        <v>1826</v>
      </c>
      <c r="C811" s="195" t="s">
        <v>807</v>
      </c>
      <c r="D811" s="150">
        <v>6</v>
      </c>
      <c r="E811" s="150">
        <v>0</v>
      </c>
      <c r="F811" s="150">
        <v>6</v>
      </c>
      <c r="G811" s="151">
        <v>7</v>
      </c>
      <c r="H811" s="151">
        <v>0</v>
      </c>
      <c r="I811" s="151">
        <v>7</v>
      </c>
      <c r="J811" s="151">
        <v>3</v>
      </c>
      <c r="K811" s="151">
        <v>0</v>
      </c>
      <c r="L811" s="151">
        <v>3</v>
      </c>
      <c r="M811" s="154">
        <v>0</v>
      </c>
      <c r="N811" s="153">
        <v>0</v>
      </c>
      <c r="O811" s="172">
        <v>0.9</v>
      </c>
      <c r="P811" s="154">
        <v>0</v>
      </c>
      <c r="Q811" s="154">
        <v>0</v>
      </c>
      <c r="R811" s="154">
        <v>0</v>
      </c>
      <c r="S811" s="173">
        <v>0</v>
      </c>
      <c r="T811" s="153">
        <v>110</v>
      </c>
      <c r="U811" s="153">
        <v>108</v>
      </c>
      <c r="V811" s="154">
        <v>0.981818181818182</v>
      </c>
      <c r="W811" s="154">
        <v>1</v>
      </c>
      <c r="X811" s="155">
        <v>1</v>
      </c>
      <c r="Y811" s="155">
        <v>1</v>
      </c>
      <c r="Z811" s="173">
        <v>0</v>
      </c>
      <c r="AA811" s="151">
        <v>48</v>
      </c>
      <c r="AB811" s="151">
        <v>48</v>
      </c>
      <c r="AC811" s="151">
        <v>47</v>
      </c>
      <c r="AD811" s="151">
        <v>45</v>
      </c>
      <c r="AE811" s="155">
        <v>1</v>
      </c>
      <c r="AF811" s="155">
        <v>0.957446808510638</v>
      </c>
      <c r="AG811" s="173">
        <v>0.0425531914893617</v>
      </c>
    </row>
    <row r="812" spans="1:33">
      <c r="A812" s="175" t="s">
        <v>668</v>
      </c>
      <c r="B812" s="195" t="s">
        <v>1825</v>
      </c>
      <c r="C812" s="195" t="s">
        <v>808</v>
      </c>
      <c r="D812" s="150">
        <v>5279</v>
      </c>
      <c r="E812" s="150">
        <v>5011</v>
      </c>
      <c r="F812" s="150">
        <v>4856</v>
      </c>
      <c r="G812" s="151">
        <v>6820</v>
      </c>
      <c r="H812" s="151">
        <v>6449</v>
      </c>
      <c r="I812" s="151">
        <v>6314</v>
      </c>
      <c r="J812" s="151">
        <v>2008</v>
      </c>
      <c r="K812" s="151">
        <v>1911</v>
      </c>
      <c r="L812" s="151">
        <v>1882</v>
      </c>
      <c r="M812" s="154">
        <v>0.948186398825414</v>
      </c>
      <c r="N812" s="153">
        <v>113661</v>
      </c>
      <c r="O812" s="172">
        <v>0.9</v>
      </c>
      <c r="P812" s="154">
        <v>0.949232809244175</v>
      </c>
      <c r="Q812" s="154">
        <v>0.945601173020528</v>
      </c>
      <c r="R812" s="154">
        <v>0.951693227091634</v>
      </c>
      <c r="S812" s="173">
        <v>0.00363163622364726</v>
      </c>
      <c r="T812" s="153">
        <v>119872</v>
      </c>
      <c r="U812" s="153">
        <v>111388</v>
      </c>
      <c r="V812" s="154">
        <v>0.929224506139882</v>
      </c>
      <c r="W812" s="154">
        <v>0.919871187724948</v>
      </c>
      <c r="X812" s="155">
        <v>0.925806451612903</v>
      </c>
      <c r="Y812" s="155">
        <v>0.937250996015936</v>
      </c>
      <c r="Z812" s="173">
        <v>-0.00593526388795529</v>
      </c>
      <c r="AA812" s="151">
        <v>33757</v>
      </c>
      <c r="AB812" s="151">
        <v>31444</v>
      </c>
      <c r="AC812" s="151">
        <v>35389</v>
      </c>
      <c r="AD812" s="151">
        <v>32879</v>
      </c>
      <c r="AE812" s="155">
        <v>0.93148087804011</v>
      </c>
      <c r="AF812" s="155">
        <v>0.929074006047077</v>
      </c>
      <c r="AG812" s="173">
        <v>0.00240687199303335</v>
      </c>
    </row>
    <row r="813" spans="1:33">
      <c r="A813" s="175" t="s">
        <v>668</v>
      </c>
      <c r="B813" s="195" t="s">
        <v>1825</v>
      </c>
      <c r="C813" s="195" t="s">
        <v>809</v>
      </c>
      <c r="D813" s="150">
        <v>2755</v>
      </c>
      <c r="E813" s="150">
        <v>2608</v>
      </c>
      <c r="F813" s="150">
        <v>2516</v>
      </c>
      <c r="G813" s="151">
        <v>3394</v>
      </c>
      <c r="H813" s="151">
        <v>3237</v>
      </c>
      <c r="I813" s="151">
        <v>3193</v>
      </c>
      <c r="J813" s="151">
        <v>1039</v>
      </c>
      <c r="K813" s="151">
        <v>889</v>
      </c>
      <c r="L813" s="151">
        <v>968</v>
      </c>
      <c r="M813" s="154">
        <v>0.949787621359223</v>
      </c>
      <c r="N813" s="153">
        <v>56349</v>
      </c>
      <c r="O813" s="172">
        <v>0.9</v>
      </c>
      <c r="P813" s="154">
        <v>0.946642468239564</v>
      </c>
      <c r="Q813" s="154">
        <v>0.953741897466117</v>
      </c>
      <c r="R813" s="154">
        <v>0.85563041385948</v>
      </c>
      <c r="S813" s="173">
        <v>-0.00709942922655227</v>
      </c>
      <c r="T813" s="153">
        <v>59328</v>
      </c>
      <c r="U813" s="153">
        <v>55547</v>
      </c>
      <c r="V813" s="154">
        <v>0.93626955231931</v>
      </c>
      <c r="W813" s="154">
        <v>0.913248638838476</v>
      </c>
      <c r="X813" s="155">
        <v>0.940777843252799</v>
      </c>
      <c r="Y813" s="155">
        <v>0.931665062560154</v>
      </c>
      <c r="Z813" s="173">
        <v>-0.0275292044143235</v>
      </c>
      <c r="AA813" s="151">
        <v>17464</v>
      </c>
      <c r="AB813" s="151">
        <v>16262</v>
      </c>
      <c r="AC813" s="151">
        <v>17834</v>
      </c>
      <c r="AD813" s="151">
        <v>16710</v>
      </c>
      <c r="AE813" s="155">
        <v>0.931172698121851</v>
      </c>
      <c r="AF813" s="155">
        <v>0.936974318717057</v>
      </c>
      <c r="AG813" s="173">
        <v>-0.00580162059520661</v>
      </c>
    </row>
    <row r="814" spans="1:33">
      <c r="A814" s="175" t="s">
        <v>668</v>
      </c>
      <c r="B814" s="195" t="s">
        <v>1825</v>
      </c>
      <c r="C814" s="195" t="s">
        <v>810</v>
      </c>
      <c r="D814" s="150">
        <v>2109</v>
      </c>
      <c r="E814" s="150">
        <v>1943</v>
      </c>
      <c r="F814" s="150">
        <v>1974</v>
      </c>
      <c r="G814" s="151">
        <v>2784</v>
      </c>
      <c r="H814" s="151">
        <v>2609</v>
      </c>
      <c r="I814" s="151">
        <v>2622</v>
      </c>
      <c r="J814" s="151">
        <v>878</v>
      </c>
      <c r="K814" s="151">
        <v>787</v>
      </c>
      <c r="L814" s="151">
        <v>826</v>
      </c>
      <c r="M814" s="154">
        <v>0.927363413458516</v>
      </c>
      <c r="N814" s="153">
        <v>44251</v>
      </c>
      <c r="O814" s="172">
        <v>0.9</v>
      </c>
      <c r="P814" s="154">
        <v>0.921289710763395</v>
      </c>
      <c r="Q814" s="154">
        <v>0.937140804597701</v>
      </c>
      <c r="R814" s="154">
        <v>0.896355353075171</v>
      </c>
      <c r="S814" s="173">
        <v>-0.0158510938343062</v>
      </c>
      <c r="T814" s="153">
        <v>47717</v>
      </c>
      <c r="U814" s="153">
        <v>44372</v>
      </c>
      <c r="V814" s="154">
        <v>0.929899197351049</v>
      </c>
      <c r="W814" s="154">
        <v>0.935988620199147</v>
      </c>
      <c r="X814" s="155">
        <v>0.941810344827586</v>
      </c>
      <c r="Y814" s="155">
        <v>0.940774487471526</v>
      </c>
      <c r="Z814" s="173">
        <v>-0.00582172462843966</v>
      </c>
      <c r="AA814" s="151">
        <v>13914</v>
      </c>
      <c r="AB814" s="151">
        <v>12982</v>
      </c>
      <c r="AC814" s="151">
        <v>14364</v>
      </c>
      <c r="AD814" s="151">
        <v>13440</v>
      </c>
      <c r="AE814" s="155">
        <v>0.933017105074026</v>
      </c>
      <c r="AF814" s="155">
        <v>0.935672514619883</v>
      </c>
      <c r="AG814" s="173">
        <v>-0.00265540954585686</v>
      </c>
    </row>
    <row r="815" spans="1:33">
      <c r="A815" s="175" t="s">
        <v>668</v>
      </c>
      <c r="B815" s="195" t="s">
        <v>1825</v>
      </c>
      <c r="C815" s="195" t="s">
        <v>811</v>
      </c>
      <c r="D815" s="150">
        <v>3722</v>
      </c>
      <c r="E815" s="150">
        <v>3424</v>
      </c>
      <c r="F815" s="150">
        <v>3402</v>
      </c>
      <c r="G815" s="151">
        <v>4803</v>
      </c>
      <c r="H815" s="151">
        <v>4445</v>
      </c>
      <c r="I815" s="151">
        <v>4409</v>
      </c>
      <c r="J815" s="151">
        <v>1355</v>
      </c>
      <c r="K815" s="151">
        <v>1280</v>
      </c>
      <c r="L815" s="151">
        <v>1250</v>
      </c>
      <c r="M815" s="154">
        <v>0.928895887590091</v>
      </c>
      <c r="N815" s="153">
        <v>76685</v>
      </c>
      <c r="O815" s="172">
        <v>0.9</v>
      </c>
      <c r="P815" s="154">
        <v>0.91993551853842</v>
      </c>
      <c r="Q815" s="154">
        <v>0.925463252134083</v>
      </c>
      <c r="R815" s="154">
        <v>0.944649446494465</v>
      </c>
      <c r="S815" s="173">
        <v>-0.00552773359566272</v>
      </c>
      <c r="T815" s="153">
        <v>82555</v>
      </c>
      <c r="U815" s="153">
        <v>75802</v>
      </c>
      <c r="V815" s="154">
        <v>0.918199987886863</v>
      </c>
      <c r="W815" s="154">
        <v>0.914024717893606</v>
      </c>
      <c r="X815" s="155">
        <v>0.917967936706225</v>
      </c>
      <c r="Y815" s="155">
        <v>0.922509225092251</v>
      </c>
      <c r="Z815" s="173">
        <v>-0.00394321881261961</v>
      </c>
      <c r="AA815" s="151">
        <v>24116</v>
      </c>
      <c r="AB815" s="151">
        <v>22193</v>
      </c>
      <c r="AC815" s="151">
        <v>24759</v>
      </c>
      <c r="AD815" s="151">
        <v>22722</v>
      </c>
      <c r="AE815" s="155">
        <v>0.920260408027865</v>
      </c>
      <c r="AF815" s="155">
        <v>0.917726887192536</v>
      </c>
      <c r="AG815" s="173">
        <v>0.00253352083532932</v>
      </c>
    </row>
    <row r="816" spans="1:33">
      <c r="A816" s="175" t="s">
        <v>668</v>
      </c>
      <c r="B816" s="195" t="s">
        <v>1825</v>
      </c>
      <c r="C816" s="195" t="s">
        <v>812</v>
      </c>
      <c r="D816" s="150">
        <v>2332</v>
      </c>
      <c r="E816" s="150">
        <v>2184</v>
      </c>
      <c r="F816" s="150">
        <v>2111</v>
      </c>
      <c r="G816" s="151">
        <v>3019</v>
      </c>
      <c r="H816" s="151">
        <v>2838</v>
      </c>
      <c r="I816" s="151">
        <v>2759</v>
      </c>
      <c r="J816" s="151">
        <v>837</v>
      </c>
      <c r="K816" s="151">
        <v>794</v>
      </c>
      <c r="L816" s="151">
        <v>771</v>
      </c>
      <c r="M816" s="154">
        <v>0.946394235438072</v>
      </c>
      <c r="N816" s="153">
        <v>48727</v>
      </c>
      <c r="O816" s="172">
        <v>0.9</v>
      </c>
      <c r="P816" s="154">
        <v>0.936535162950257</v>
      </c>
      <c r="Q816" s="154">
        <v>0.940046372971183</v>
      </c>
      <c r="R816" s="154">
        <v>0.948626045400239</v>
      </c>
      <c r="S816" s="173">
        <v>-0.00351121002092525</v>
      </c>
      <c r="T816" s="153">
        <v>51487</v>
      </c>
      <c r="U816" s="153">
        <v>47307</v>
      </c>
      <c r="V816" s="154">
        <v>0.918814458018529</v>
      </c>
      <c r="W816" s="154">
        <v>0.905231560891938</v>
      </c>
      <c r="X816" s="155">
        <v>0.913878767803909</v>
      </c>
      <c r="Y816" s="155">
        <v>0.921146953405018</v>
      </c>
      <c r="Z816" s="173">
        <v>-0.0086472069119703</v>
      </c>
      <c r="AA816" s="151">
        <v>15021</v>
      </c>
      <c r="AB816" s="151">
        <v>13723</v>
      </c>
      <c r="AC816" s="151">
        <v>15412</v>
      </c>
      <c r="AD816" s="151">
        <v>14163</v>
      </c>
      <c r="AE816" s="155">
        <v>0.913587643965115</v>
      </c>
      <c r="AF816" s="155">
        <v>0.918959252530496</v>
      </c>
      <c r="AG816" s="173">
        <v>-0.00537160856538021</v>
      </c>
    </row>
    <row r="817" spans="1:33">
      <c r="A817" s="175" t="s">
        <v>668</v>
      </c>
      <c r="B817" s="195" t="s">
        <v>1825</v>
      </c>
      <c r="C817" s="195" t="s">
        <v>813</v>
      </c>
      <c r="D817" s="150">
        <v>3869</v>
      </c>
      <c r="E817" s="150">
        <v>3688</v>
      </c>
      <c r="F817" s="150">
        <v>3620</v>
      </c>
      <c r="G817" s="151">
        <v>4648</v>
      </c>
      <c r="H817" s="151">
        <v>4389</v>
      </c>
      <c r="I817" s="151">
        <v>4246</v>
      </c>
      <c r="J817" s="151">
        <v>1731</v>
      </c>
      <c r="K817" s="151">
        <v>1657</v>
      </c>
      <c r="L817" s="151">
        <v>1606</v>
      </c>
      <c r="M817" s="154">
        <v>0.939133336756174</v>
      </c>
      <c r="N817" s="153">
        <v>73166</v>
      </c>
      <c r="O817" s="172">
        <v>0.9</v>
      </c>
      <c r="P817" s="154">
        <v>0.953217885758594</v>
      </c>
      <c r="Q817" s="154">
        <v>0.944277108433735</v>
      </c>
      <c r="R817" s="154">
        <v>0.957250144425188</v>
      </c>
      <c r="S817" s="173">
        <v>0.00894077732485898</v>
      </c>
      <c r="T817" s="153">
        <v>77908</v>
      </c>
      <c r="U817" s="153">
        <v>71591</v>
      </c>
      <c r="V817" s="154">
        <v>0.91891718437131</v>
      </c>
      <c r="W817" s="154">
        <v>0.935642284828121</v>
      </c>
      <c r="X817" s="155">
        <v>0.913511187607573</v>
      </c>
      <c r="Y817" s="155">
        <v>0.927787406123628</v>
      </c>
      <c r="Z817" s="173">
        <v>0.0221310972205478</v>
      </c>
      <c r="AA817" s="151">
        <v>23780</v>
      </c>
      <c r="AB817" s="151">
        <v>21977</v>
      </c>
      <c r="AC817" s="151">
        <v>22483</v>
      </c>
      <c r="AD817" s="151">
        <v>20699</v>
      </c>
      <c r="AE817" s="155">
        <v>0.924179983179142</v>
      </c>
      <c r="AF817" s="155">
        <v>0.920651158653205</v>
      </c>
      <c r="AG817" s="173">
        <v>0.0035288245259375</v>
      </c>
    </row>
    <row r="818" spans="1:33">
      <c r="A818" s="175" t="s">
        <v>668</v>
      </c>
      <c r="B818" s="195" t="s">
        <v>1825</v>
      </c>
      <c r="C818" s="195" t="s">
        <v>814</v>
      </c>
      <c r="D818" s="150">
        <v>2587</v>
      </c>
      <c r="E818" s="150">
        <v>2420</v>
      </c>
      <c r="F818" s="150">
        <v>2378</v>
      </c>
      <c r="G818" s="151">
        <v>3348</v>
      </c>
      <c r="H818" s="151">
        <v>3195</v>
      </c>
      <c r="I818" s="151">
        <v>3116</v>
      </c>
      <c r="J818" s="151">
        <v>1024</v>
      </c>
      <c r="K818" s="151">
        <v>965</v>
      </c>
      <c r="L818" s="151">
        <v>931</v>
      </c>
      <c r="M818" s="154">
        <v>0.946859661424421</v>
      </c>
      <c r="N818" s="153">
        <v>56715</v>
      </c>
      <c r="O818" s="172">
        <v>0.9</v>
      </c>
      <c r="P818" s="154">
        <v>0.935446463084654</v>
      </c>
      <c r="Q818" s="154">
        <v>0.954301075268817</v>
      </c>
      <c r="R818" s="154">
        <v>0.9423828125</v>
      </c>
      <c r="S818" s="173">
        <v>-0.0188546121841632</v>
      </c>
      <c r="T818" s="153">
        <v>59898</v>
      </c>
      <c r="U818" s="153">
        <v>55682</v>
      </c>
      <c r="V818" s="154">
        <v>0.929613676583525</v>
      </c>
      <c r="W818" s="154">
        <v>0.919211441824507</v>
      </c>
      <c r="X818" s="155">
        <v>0.930704898446834</v>
      </c>
      <c r="Y818" s="155">
        <v>0.9091796875</v>
      </c>
      <c r="Z818" s="173">
        <v>-0.0114934566223267</v>
      </c>
      <c r="AA818" s="151">
        <v>16978</v>
      </c>
      <c r="AB818" s="151">
        <v>15761</v>
      </c>
      <c r="AC818" s="151">
        <v>17574</v>
      </c>
      <c r="AD818" s="151">
        <v>16300</v>
      </c>
      <c r="AE818" s="155">
        <v>0.928319001060195</v>
      </c>
      <c r="AF818" s="155">
        <v>0.927506543757824</v>
      </c>
      <c r="AG818" s="173">
        <v>0.00081245730237145</v>
      </c>
    </row>
    <row r="819" spans="1:33">
      <c r="A819" s="175" t="s">
        <v>668</v>
      </c>
      <c r="B819" s="195" t="s">
        <v>1825</v>
      </c>
      <c r="C819" s="195" t="s">
        <v>815</v>
      </c>
      <c r="D819" s="150">
        <v>1966</v>
      </c>
      <c r="E819" s="150">
        <v>1723</v>
      </c>
      <c r="F819" s="150">
        <v>1663</v>
      </c>
      <c r="G819" s="151">
        <v>2541</v>
      </c>
      <c r="H819" s="151">
        <v>2353</v>
      </c>
      <c r="I819" s="151">
        <v>2260</v>
      </c>
      <c r="J819" s="151">
        <v>751</v>
      </c>
      <c r="K819" s="151">
        <v>707</v>
      </c>
      <c r="L819" s="151">
        <v>691</v>
      </c>
      <c r="M819" s="154">
        <v>0.932724696262225</v>
      </c>
      <c r="N819" s="153">
        <v>40151</v>
      </c>
      <c r="O819" s="172">
        <v>0.9</v>
      </c>
      <c r="P819" s="154">
        <v>0.876398779247202</v>
      </c>
      <c r="Q819" s="154">
        <v>0.926013380558835</v>
      </c>
      <c r="R819" s="154">
        <v>0.941411451398136</v>
      </c>
      <c r="S819" s="173">
        <v>-0.0496146013116326</v>
      </c>
      <c r="T819" s="153">
        <v>43047</v>
      </c>
      <c r="U819" s="153">
        <v>38996</v>
      </c>
      <c r="V819" s="154">
        <v>0.905893558203824</v>
      </c>
      <c r="W819" s="154">
        <v>0.84587995930824</v>
      </c>
      <c r="X819" s="155">
        <v>0.889413616686344</v>
      </c>
      <c r="Y819" s="155">
        <v>0.920106524633822</v>
      </c>
      <c r="Z819" s="173">
        <v>-0.0435336573781039</v>
      </c>
      <c r="AA819" s="151">
        <v>12427</v>
      </c>
      <c r="AB819" s="151">
        <v>11136</v>
      </c>
      <c r="AC819" s="151">
        <v>12632</v>
      </c>
      <c r="AD819" s="151">
        <v>11551</v>
      </c>
      <c r="AE819" s="155">
        <v>0.896113301681822</v>
      </c>
      <c r="AF819" s="155">
        <v>0.914423685877137</v>
      </c>
      <c r="AG819" s="173">
        <v>-0.0183103841953156</v>
      </c>
    </row>
    <row r="820" spans="1:33">
      <c r="A820" s="175" t="s">
        <v>668</v>
      </c>
      <c r="B820" s="195" t="s">
        <v>1825</v>
      </c>
      <c r="C820" s="195" t="s">
        <v>816</v>
      </c>
      <c r="D820" s="150">
        <v>2870</v>
      </c>
      <c r="E820" s="150">
        <v>2730</v>
      </c>
      <c r="F820" s="150">
        <v>2667</v>
      </c>
      <c r="G820" s="151">
        <v>3818</v>
      </c>
      <c r="H820" s="151">
        <v>3637</v>
      </c>
      <c r="I820" s="151">
        <v>3540</v>
      </c>
      <c r="J820" s="151">
        <v>1138</v>
      </c>
      <c r="K820" s="151">
        <v>1101</v>
      </c>
      <c r="L820" s="151">
        <v>1065</v>
      </c>
      <c r="M820" s="154">
        <v>0.946004912584887</v>
      </c>
      <c r="N820" s="153">
        <v>65473</v>
      </c>
      <c r="O820" s="172">
        <v>0.9</v>
      </c>
      <c r="P820" s="154">
        <v>0.951219512195122</v>
      </c>
      <c r="Q820" s="154">
        <v>0.952592980618125</v>
      </c>
      <c r="R820" s="154">
        <v>0.967486818980668</v>
      </c>
      <c r="S820" s="173">
        <v>-0.00137346842300279</v>
      </c>
      <c r="T820" s="153">
        <v>69210</v>
      </c>
      <c r="U820" s="153">
        <v>65001</v>
      </c>
      <c r="V820" s="154">
        <v>0.939185088859991</v>
      </c>
      <c r="W820" s="154">
        <v>0.929268292682927</v>
      </c>
      <c r="X820" s="155">
        <v>0.927187008905186</v>
      </c>
      <c r="Y820" s="155">
        <v>0.93585237258348</v>
      </c>
      <c r="Z820" s="173">
        <v>0.00208128377774086</v>
      </c>
      <c r="AA820" s="151">
        <v>18791</v>
      </c>
      <c r="AB820" s="151">
        <v>17604</v>
      </c>
      <c r="AC820" s="151">
        <v>21133</v>
      </c>
      <c r="AD820" s="151">
        <v>19779</v>
      </c>
      <c r="AE820" s="155">
        <v>0.936831461870044</v>
      </c>
      <c r="AF820" s="155">
        <v>0.935929588794776</v>
      </c>
      <c r="AG820" s="173">
        <v>0.000901873075268234</v>
      </c>
    </row>
    <row r="821" spans="1:33">
      <c r="A821" s="175" t="s">
        <v>668</v>
      </c>
      <c r="B821" s="195" t="s">
        <v>1825</v>
      </c>
      <c r="C821" s="195" t="s">
        <v>817</v>
      </c>
      <c r="D821" s="150">
        <v>2980</v>
      </c>
      <c r="E821" s="150">
        <v>2837</v>
      </c>
      <c r="F821" s="150">
        <v>2749</v>
      </c>
      <c r="G821" s="151">
        <v>4005</v>
      </c>
      <c r="H821" s="151">
        <v>3783</v>
      </c>
      <c r="I821" s="151">
        <v>3667</v>
      </c>
      <c r="J821" s="151">
        <v>1107</v>
      </c>
      <c r="K821" s="151">
        <v>1013</v>
      </c>
      <c r="L821" s="151">
        <v>931</v>
      </c>
      <c r="M821" s="154">
        <v>0.942535869973152</v>
      </c>
      <c r="N821" s="153">
        <v>65297</v>
      </c>
      <c r="O821" s="172">
        <v>0.9</v>
      </c>
      <c r="P821" s="154">
        <v>0.952013422818792</v>
      </c>
      <c r="Q821" s="154">
        <v>0.944569288389513</v>
      </c>
      <c r="R821" s="154">
        <v>0.915085817524842</v>
      </c>
      <c r="S821" s="173">
        <v>0.00744413442927883</v>
      </c>
      <c r="T821" s="153">
        <v>69278</v>
      </c>
      <c r="U821" s="153">
        <v>62028</v>
      </c>
      <c r="V821" s="154">
        <v>0.895349172897601</v>
      </c>
      <c r="W821" s="154">
        <v>0.92248322147651</v>
      </c>
      <c r="X821" s="155">
        <v>0.915605493133583</v>
      </c>
      <c r="Y821" s="155">
        <v>0.841011743450768</v>
      </c>
      <c r="Z821" s="173">
        <v>0.0068777283429271</v>
      </c>
      <c r="AA821" s="151">
        <v>19753</v>
      </c>
      <c r="AB821" s="151">
        <v>17823</v>
      </c>
      <c r="AC821" s="151">
        <v>20603</v>
      </c>
      <c r="AD821" s="151">
        <v>18174</v>
      </c>
      <c r="AE821" s="155">
        <v>0.902293322533286</v>
      </c>
      <c r="AF821" s="155">
        <v>0.882104547881376</v>
      </c>
      <c r="AG821" s="173">
        <v>0.0201887746519096</v>
      </c>
    </row>
    <row r="822" spans="1:33">
      <c r="A822" s="175" t="s">
        <v>668</v>
      </c>
      <c r="B822" s="195" t="s">
        <v>1825</v>
      </c>
      <c r="C822" s="195" t="s">
        <v>818</v>
      </c>
      <c r="D822" s="150">
        <v>2482</v>
      </c>
      <c r="E822" s="150">
        <v>2269</v>
      </c>
      <c r="F822" s="150">
        <v>2271</v>
      </c>
      <c r="G822" s="151">
        <v>3007</v>
      </c>
      <c r="H822" s="151">
        <v>2766</v>
      </c>
      <c r="I822" s="151">
        <v>2776</v>
      </c>
      <c r="J822" s="151">
        <v>1028</v>
      </c>
      <c r="K822" s="151">
        <v>879</v>
      </c>
      <c r="L822" s="151">
        <v>938</v>
      </c>
      <c r="M822" s="154">
        <v>0.931109356494276</v>
      </c>
      <c r="N822" s="153">
        <v>47170</v>
      </c>
      <c r="O822" s="172">
        <v>0.9</v>
      </c>
      <c r="P822" s="154">
        <v>0.914182111200645</v>
      </c>
      <c r="Q822" s="154">
        <v>0.919853674758896</v>
      </c>
      <c r="R822" s="154">
        <v>0.855058365758755</v>
      </c>
      <c r="S822" s="173">
        <v>-0.00567156355825127</v>
      </c>
      <c r="T822" s="153">
        <v>50660</v>
      </c>
      <c r="U822" s="153">
        <v>46752</v>
      </c>
      <c r="V822" s="154">
        <v>0.922858270825109</v>
      </c>
      <c r="W822" s="154">
        <v>0.914987912973409</v>
      </c>
      <c r="X822" s="155">
        <v>0.923179248420352</v>
      </c>
      <c r="Y822" s="155">
        <v>0.912451361867704</v>
      </c>
      <c r="Z822" s="173">
        <v>-0.00819133544694395</v>
      </c>
      <c r="AA822" s="151">
        <v>15477</v>
      </c>
      <c r="AB822" s="151">
        <v>14291</v>
      </c>
      <c r="AC822" s="151">
        <v>14878</v>
      </c>
      <c r="AD822" s="151">
        <v>13793</v>
      </c>
      <c r="AE822" s="155">
        <v>0.923370162176132</v>
      </c>
      <c r="AF822" s="155">
        <v>0.927073531388627</v>
      </c>
      <c r="AG822" s="173">
        <v>-0.00370336921249514</v>
      </c>
    </row>
    <row r="823" spans="1:33">
      <c r="A823" s="175" t="s">
        <v>668</v>
      </c>
      <c r="B823" s="195" t="s">
        <v>1825</v>
      </c>
      <c r="C823" s="195" t="s">
        <v>819</v>
      </c>
      <c r="D823" s="150">
        <v>1824</v>
      </c>
      <c r="E823" s="150">
        <v>1604</v>
      </c>
      <c r="F823" s="150">
        <v>1671</v>
      </c>
      <c r="G823" s="151">
        <v>2406</v>
      </c>
      <c r="H823" s="151">
        <v>2280</v>
      </c>
      <c r="I823" s="151">
        <v>2234</v>
      </c>
      <c r="J823" s="151">
        <v>654</v>
      </c>
      <c r="K823" s="151">
        <v>610</v>
      </c>
      <c r="L823" s="151">
        <v>604</v>
      </c>
      <c r="M823" s="154">
        <v>0.946069290411228</v>
      </c>
      <c r="N823" s="153">
        <v>38558</v>
      </c>
      <c r="O823" s="172">
        <v>0.9</v>
      </c>
      <c r="P823" s="154">
        <v>0.879385964912281</v>
      </c>
      <c r="Q823" s="154">
        <v>0.947630922693267</v>
      </c>
      <c r="R823" s="154">
        <v>0.932721712538226</v>
      </c>
      <c r="S823" s="173">
        <v>-0.0682449577809862</v>
      </c>
      <c r="T823" s="153">
        <v>40756</v>
      </c>
      <c r="U823" s="153">
        <v>38034</v>
      </c>
      <c r="V823" s="154">
        <v>0.933212287761311</v>
      </c>
      <c r="W823" s="154">
        <v>0.916118421052632</v>
      </c>
      <c r="X823" s="155">
        <v>0.928512053200332</v>
      </c>
      <c r="Y823" s="155">
        <v>0.923547400611621</v>
      </c>
      <c r="Z823" s="173">
        <v>-0.012393632147701</v>
      </c>
      <c r="AA823" s="151">
        <v>11715</v>
      </c>
      <c r="AB823" s="151">
        <v>10884</v>
      </c>
      <c r="AC823" s="151">
        <v>12299</v>
      </c>
      <c r="AD823" s="151">
        <v>11498</v>
      </c>
      <c r="AE823" s="155">
        <v>0.929065300896287</v>
      </c>
      <c r="AF823" s="155">
        <v>0.93487275388243</v>
      </c>
      <c r="AG823" s="173">
        <v>-0.00580745298614271</v>
      </c>
    </row>
    <row r="824" spans="1:33">
      <c r="A824" s="175" t="s">
        <v>668</v>
      </c>
      <c r="B824" s="195" t="s">
        <v>1825</v>
      </c>
      <c r="C824" s="195" t="s">
        <v>820</v>
      </c>
      <c r="D824" s="150">
        <v>1910</v>
      </c>
      <c r="E824" s="150">
        <v>1789</v>
      </c>
      <c r="F824" s="150">
        <v>1742</v>
      </c>
      <c r="G824" s="151">
        <v>2515</v>
      </c>
      <c r="H824" s="151">
        <v>2319</v>
      </c>
      <c r="I824" s="151">
        <v>2266</v>
      </c>
      <c r="J824" s="151">
        <v>726</v>
      </c>
      <c r="K824" s="151">
        <v>631</v>
      </c>
      <c r="L824" s="151">
        <v>642</v>
      </c>
      <c r="M824" s="154">
        <v>0.924004119271638</v>
      </c>
      <c r="N824" s="153">
        <v>39479</v>
      </c>
      <c r="O824" s="172">
        <v>0.9</v>
      </c>
      <c r="P824" s="154">
        <v>0.936649214659686</v>
      </c>
      <c r="Q824" s="154">
        <v>0.9220675944334</v>
      </c>
      <c r="R824" s="154">
        <v>0.869146005509642</v>
      </c>
      <c r="S824" s="173">
        <v>0.0145816202262863</v>
      </c>
      <c r="T824" s="153">
        <v>42726</v>
      </c>
      <c r="U824" s="153">
        <v>38977</v>
      </c>
      <c r="V824" s="154">
        <v>0.912254833122689</v>
      </c>
      <c r="W824" s="154">
        <v>0.912041884816754</v>
      </c>
      <c r="X824" s="155">
        <v>0.900994035785288</v>
      </c>
      <c r="Y824" s="155">
        <v>0.884297520661157</v>
      </c>
      <c r="Z824" s="173">
        <v>0.0110478490314657</v>
      </c>
      <c r="AA824" s="151">
        <v>12223</v>
      </c>
      <c r="AB824" s="151">
        <v>11087</v>
      </c>
      <c r="AC824" s="151">
        <v>12802</v>
      </c>
      <c r="AD824" s="151">
        <v>11677</v>
      </c>
      <c r="AE824" s="155">
        <v>0.907060459788922</v>
      </c>
      <c r="AF824" s="155">
        <v>0.912123105764724</v>
      </c>
      <c r="AG824" s="173">
        <v>-0.00506264597580175</v>
      </c>
    </row>
    <row r="825" spans="1:33">
      <c r="A825" s="175" t="s">
        <v>668</v>
      </c>
      <c r="B825" s="195" t="s">
        <v>1825</v>
      </c>
      <c r="C825" s="195" t="s">
        <v>821</v>
      </c>
      <c r="D825" s="150">
        <v>2484</v>
      </c>
      <c r="E825" s="150">
        <v>2338</v>
      </c>
      <c r="F825" s="150">
        <v>2241</v>
      </c>
      <c r="G825" s="151">
        <v>3386</v>
      </c>
      <c r="H825" s="151">
        <v>3212</v>
      </c>
      <c r="I825" s="151">
        <v>3074</v>
      </c>
      <c r="J825" s="151">
        <v>916</v>
      </c>
      <c r="K825" s="151">
        <v>805</v>
      </c>
      <c r="L825" s="151">
        <v>825</v>
      </c>
      <c r="M825" s="154">
        <v>0.950089710855013</v>
      </c>
      <c r="N825" s="153">
        <v>55071</v>
      </c>
      <c r="O825" s="172">
        <v>0.9</v>
      </c>
      <c r="P825" s="154">
        <v>0.94122383252818</v>
      </c>
      <c r="Q825" s="154">
        <v>0.948611931482575</v>
      </c>
      <c r="R825" s="154">
        <v>0.87882096069869</v>
      </c>
      <c r="S825" s="173">
        <v>-0.00738809895439496</v>
      </c>
      <c r="T825" s="153">
        <v>57964</v>
      </c>
      <c r="U825" s="153">
        <v>52887</v>
      </c>
      <c r="V825" s="154">
        <v>0.912411151749362</v>
      </c>
      <c r="W825" s="154">
        <v>0.902173913043478</v>
      </c>
      <c r="X825" s="155">
        <v>0.90785587714117</v>
      </c>
      <c r="Y825" s="155">
        <v>0.900655021834061</v>
      </c>
      <c r="Z825" s="173">
        <v>-0.00568196409769128</v>
      </c>
      <c r="AA825" s="151">
        <v>16407</v>
      </c>
      <c r="AB825" s="151">
        <v>14890</v>
      </c>
      <c r="AC825" s="151">
        <v>17048</v>
      </c>
      <c r="AD825" s="151">
        <v>15609</v>
      </c>
      <c r="AE825" s="155">
        <v>0.907539464862559</v>
      </c>
      <c r="AF825" s="155">
        <v>0.915591271703426</v>
      </c>
      <c r="AG825" s="173">
        <v>-0.00805180684086693</v>
      </c>
    </row>
    <row r="826" spans="1:33">
      <c r="A826" s="175" t="s">
        <v>668</v>
      </c>
      <c r="B826" s="195" t="s">
        <v>1825</v>
      </c>
      <c r="C826" s="195" t="s">
        <v>822</v>
      </c>
      <c r="D826" s="150">
        <v>2044</v>
      </c>
      <c r="E826" s="150">
        <v>1897</v>
      </c>
      <c r="F826" s="150">
        <v>1853</v>
      </c>
      <c r="G826" s="151">
        <v>2589</v>
      </c>
      <c r="H826" s="151">
        <v>2383</v>
      </c>
      <c r="I826" s="151">
        <v>2335</v>
      </c>
      <c r="J826" s="151">
        <v>708</v>
      </c>
      <c r="K826" s="151">
        <v>657</v>
      </c>
      <c r="L826" s="151">
        <v>642</v>
      </c>
      <c r="M826" s="154">
        <v>0.920883164673413</v>
      </c>
      <c r="N826" s="153">
        <v>41041</v>
      </c>
      <c r="O826" s="172">
        <v>0.9</v>
      </c>
      <c r="P826" s="154">
        <v>0.928082191780822</v>
      </c>
      <c r="Q826" s="154">
        <v>0.920432599459251</v>
      </c>
      <c r="R826" s="154">
        <v>0.927966101694915</v>
      </c>
      <c r="S826" s="173">
        <v>0.00764959232157125</v>
      </c>
      <c r="T826" s="153">
        <v>44567</v>
      </c>
      <c r="U826" s="153">
        <v>40682</v>
      </c>
      <c r="V826" s="154">
        <v>0.912827877128817</v>
      </c>
      <c r="W826" s="154">
        <v>0.906555772994129</v>
      </c>
      <c r="X826" s="155">
        <v>0.901892622634222</v>
      </c>
      <c r="Y826" s="155">
        <v>0.906779661016949</v>
      </c>
      <c r="Z826" s="173">
        <v>0.0046631503599075</v>
      </c>
      <c r="AA826" s="151">
        <v>12858</v>
      </c>
      <c r="AB826" s="151">
        <v>11756</v>
      </c>
      <c r="AC826" s="151">
        <v>13332</v>
      </c>
      <c r="AD826" s="151">
        <v>12168</v>
      </c>
      <c r="AE826" s="155">
        <v>0.91429460258205</v>
      </c>
      <c r="AF826" s="155">
        <v>0.912691269126913</v>
      </c>
      <c r="AG826" s="173">
        <v>0.00160333345513741</v>
      </c>
    </row>
    <row r="827" spans="1:33">
      <c r="A827" s="175" t="s">
        <v>668</v>
      </c>
      <c r="B827" s="195" t="s">
        <v>1825</v>
      </c>
      <c r="C827" s="195" t="s">
        <v>823</v>
      </c>
      <c r="D827" s="150">
        <v>2118</v>
      </c>
      <c r="E827" s="150">
        <v>1974</v>
      </c>
      <c r="F827" s="150">
        <v>1947</v>
      </c>
      <c r="G827" s="151">
        <v>2499</v>
      </c>
      <c r="H827" s="151">
        <v>2320</v>
      </c>
      <c r="I827" s="151">
        <v>2245</v>
      </c>
      <c r="J827" s="151">
        <v>777</v>
      </c>
      <c r="K827" s="151">
        <v>729</v>
      </c>
      <c r="L827" s="151">
        <v>725</v>
      </c>
      <c r="M827" s="154">
        <v>0.930949690968299</v>
      </c>
      <c r="N827" s="153">
        <v>42024</v>
      </c>
      <c r="O827" s="172">
        <v>0.9</v>
      </c>
      <c r="P827" s="154">
        <v>0.932011331444759</v>
      </c>
      <c r="Q827" s="154">
        <v>0.928371348539416</v>
      </c>
      <c r="R827" s="154">
        <v>0.938223938223938</v>
      </c>
      <c r="S827" s="173">
        <v>0.00363998290534351</v>
      </c>
      <c r="T827" s="153">
        <v>45141</v>
      </c>
      <c r="U827" s="153">
        <v>41641</v>
      </c>
      <c r="V827" s="154">
        <v>0.922465164706143</v>
      </c>
      <c r="W827" s="154">
        <v>0.919263456090652</v>
      </c>
      <c r="X827" s="155">
        <v>0.898359343737495</v>
      </c>
      <c r="Y827" s="155">
        <v>0.933075933075933</v>
      </c>
      <c r="Z827" s="173">
        <v>0.0209041123531565</v>
      </c>
      <c r="AA827" s="151">
        <v>12920</v>
      </c>
      <c r="AB827" s="151">
        <v>11877</v>
      </c>
      <c r="AC827" s="151">
        <v>13510</v>
      </c>
      <c r="AD827" s="151">
        <v>12444</v>
      </c>
      <c r="AE827" s="155">
        <v>0.919272445820433</v>
      </c>
      <c r="AF827" s="155">
        <v>0.921095484826055</v>
      </c>
      <c r="AG827" s="173">
        <v>-0.00182303900562131</v>
      </c>
    </row>
    <row r="828" spans="1:33">
      <c r="A828" s="175" t="s">
        <v>668</v>
      </c>
      <c r="B828" s="195" t="s">
        <v>1825</v>
      </c>
      <c r="C828" s="195" t="s">
        <v>824</v>
      </c>
      <c r="D828" s="150">
        <v>1345</v>
      </c>
      <c r="E828" s="150">
        <v>1271</v>
      </c>
      <c r="F828" s="150">
        <v>1231</v>
      </c>
      <c r="G828" s="151">
        <v>1749</v>
      </c>
      <c r="H828" s="151">
        <v>1646</v>
      </c>
      <c r="I828" s="151">
        <v>1614</v>
      </c>
      <c r="J828" s="151">
        <v>447</v>
      </c>
      <c r="K828" s="151">
        <v>430</v>
      </c>
      <c r="L828" s="151">
        <v>412</v>
      </c>
      <c r="M828" s="154">
        <v>0.945935280189424</v>
      </c>
      <c r="N828" s="153">
        <v>28764</v>
      </c>
      <c r="O828" s="172">
        <v>0.9</v>
      </c>
      <c r="P828" s="154">
        <v>0.944981412639405</v>
      </c>
      <c r="Q828" s="154">
        <v>0.941109205260149</v>
      </c>
      <c r="R828" s="154">
        <v>0.961968680089485</v>
      </c>
      <c r="S828" s="173">
        <v>0.00387220737925653</v>
      </c>
      <c r="T828" s="153">
        <v>30408</v>
      </c>
      <c r="U828" s="153">
        <v>27859</v>
      </c>
      <c r="V828" s="154">
        <v>0.916173375427519</v>
      </c>
      <c r="W828" s="154">
        <v>0.915241635687732</v>
      </c>
      <c r="X828" s="155">
        <v>0.922813036020583</v>
      </c>
      <c r="Y828" s="155">
        <v>0.921700223713647</v>
      </c>
      <c r="Z828" s="173">
        <v>-0.00757140033285086</v>
      </c>
      <c r="AA828" s="151">
        <v>8513</v>
      </c>
      <c r="AB828" s="151">
        <v>7806</v>
      </c>
      <c r="AC828" s="151">
        <v>9217</v>
      </c>
      <c r="AD828" s="151">
        <v>8412</v>
      </c>
      <c r="AE828" s="155">
        <v>0.916950546223423</v>
      </c>
      <c r="AF828" s="155">
        <v>0.912661386568298</v>
      </c>
      <c r="AG828" s="173">
        <v>0.00428915965512522</v>
      </c>
    </row>
    <row r="829" spans="1:33">
      <c r="A829" s="175" t="s">
        <v>668</v>
      </c>
      <c r="B829" s="195" t="s">
        <v>1825</v>
      </c>
      <c r="C829" s="195" t="s">
        <v>825</v>
      </c>
      <c r="D829" s="150">
        <v>1524</v>
      </c>
      <c r="E829" s="150">
        <v>1435</v>
      </c>
      <c r="F829" s="150">
        <v>1363</v>
      </c>
      <c r="G829" s="151">
        <v>1815</v>
      </c>
      <c r="H829" s="151">
        <v>1720</v>
      </c>
      <c r="I829" s="151">
        <v>1702</v>
      </c>
      <c r="J829" s="151">
        <v>538</v>
      </c>
      <c r="K829" s="151">
        <v>511</v>
      </c>
      <c r="L829" s="151">
        <v>507</v>
      </c>
      <c r="M829" s="154">
        <v>0.949774753187003</v>
      </c>
      <c r="N829" s="153">
        <v>29727</v>
      </c>
      <c r="O829" s="172">
        <v>0.9</v>
      </c>
      <c r="P829" s="154">
        <v>0.941601049868766</v>
      </c>
      <c r="Q829" s="154">
        <v>0.947658402203857</v>
      </c>
      <c r="R829" s="154">
        <v>0.949814126394052</v>
      </c>
      <c r="S829" s="173">
        <v>-0.00605735233509042</v>
      </c>
      <c r="T829" s="153">
        <v>31299</v>
      </c>
      <c r="U829" s="153">
        <v>29566</v>
      </c>
      <c r="V829" s="154">
        <v>0.944630818876002</v>
      </c>
      <c r="W829" s="154">
        <v>0.894356955380577</v>
      </c>
      <c r="X829" s="155">
        <v>0.937741046831956</v>
      </c>
      <c r="Y829" s="155">
        <v>0.942379182156134</v>
      </c>
      <c r="Z829" s="173">
        <v>-0.0433840914513784</v>
      </c>
      <c r="AA829" s="151">
        <v>9105</v>
      </c>
      <c r="AB829" s="151">
        <v>8540</v>
      </c>
      <c r="AC829" s="151">
        <v>9470</v>
      </c>
      <c r="AD829" s="151">
        <v>9016</v>
      </c>
      <c r="AE829" s="155">
        <v>0.937946183415706</v>
      </c>
      <c r="AF829" s="155">
        <v>0.952059134107709</v>
      </c>
      <c r="AG829" s="173">
        <v>-0.0141129506920029</v>
      </c>
    </row>
    <row r="830" spans="1:33">
      <c r="A830" s="175" t="s">
        <v>668</v>
      </c>
      <c r="B830" s="195" t="s">
        <v>1825</v>
      </c>
      <c r="C830" s="195" t="s">
        <v>826</v>
      </c>
      <c r="D830" s="150">
        <v>6224</v>
      </c>
      <c r="E830" s="150">
        <v>6031</v>
      </c>
      <c r="F830" s="150">
        <v>5725</v>
      </c>
      <c r="G830" s="151">
        <v>7733</v>
      </c>
      <c r="H830" s="151">
        <v>7505</v>
      </c>
      <c r="I830" s="151">
        <v>7133</v>
      </c>
      <c r="J830" s="151">
        <v>2099</v>
      </c>
      <c r="K830" s="151">
        <v>1972</v>
      </c>
      <c r="L830" s="151">
        <v>1922</v>
      </c>
      <c r="M830" s="154">
        <v>0.934482108408395</v>
      </c>
      <c r="N830" s="153">
        <v>128852</v>
      </c>
      <c r="O830" s="172">
        <v>0.9</v>
      </c>
      <c r="P830" s="154">
        <v>0.968991002570694</v>
      </c>
      <c r="Q830" s="154">
        <v>0.97051597051597</v>
      </c>
      <c r="R830" s="154">
        <v>0.939494997617913</v>
      </c>
      <c r="S830" s="173">
        <v>-0.00152496794527646</v>
      </c>
      <c r="T830" s="153">
        <v>137886</v>
      </c>
      <c r="U830" s="153">
        <v>126468</v>
      </c>
      <c r="V830" s="154">
        <v>0.91719246333928</v>
      </c>
      <c r="W830" s="154">
        <v>0.9198264781491</v>
      </c>
      <c r="X830" s="155">
        <v>0.922410448726238</v>
      </c>
      <c r="Y830" s="155">
        <v>0.915674130538352</v>
      </c>
      <c r="Z830" s="173">
        <v>-0.002583970577138</v>
      </c>
      <c r="AA830" s="151">
        <v>38593</v>
      </c>
      <c r="AB830" s="151">
        <v>35172</v>
      </c>
      <c r="AC830" s="151">
        <v>42699</v>
      </c>
      <c r="AD830" s="151">
        <v>38955</v>
      </c>
      <c r="AE830" s="155">
        <v>0.911356981836084</v>
      </c>
      <c r="AF830" s="155">
        <v>0.912316447691983</v>
      </c>
      <c r="AG830" s="173">
        <v>-0.000959465855899122</v>
      </c>
    </row>
    <row r="831" spans="1:33">
      <c r="A831" s="175" t="s">
        <v>668</v>
      </c>
      <c r="B831" s="195" t="s">
        <v>1825</v>
      </c>
      <c r="C831" s="195" t="s">
        <v>827</v>
      </c>
      <c r="D831" s="150">
        <v>1893</v>
      </c>
      <c r="E831" s="150">
        <v>1809</v>
      </c>
      <c r="F831" s="150">
        <v>1728</v>
      </c>
      <c r="G831" s="151">
        <v>2317</v>
      </c>
      <c r="H831" s="151">
        <v>2214</v>
      </c>
      <c r="I831" s="151">
        <v>2122</v>
      </c>
      <c r="J831" s="151">
        <v>674</v>
      </c>
      <c r="K831" s="151">
        <v>633</v>
      </c>
      <c r="L831" s="151">
        <v>623</v>
      </c>
      <c r="M831" s="154">
        <v>0.927943507710045</v>
      </c>
      <c r="N831" s="153">
        <v>38634</v>
      </c>
      <c r="O831" s="172">
        <v>0.9</v>
      </c>
      <c r="P831" s="154">
        <v>0.955625990491284</v>
      </c>
      <c r="Q831" s="154">
        <v>0.955545964609409</v>
      </c>
      <c r="R831" s="154">
        <v>0.939169139465875</v>
      </c>
      <c r="S831" s="173">
        <v>8.00258818749455e-5</v>
      </c>
      <c r="T831" s="153">
        <v>41634</v>
      </c>
      <c r="U831" s="153">
        <v>38035</v>
      </c>
      <c r="V831" s="154">
        <v>0.913556228082817</v>
      </c>
      <c r="W831" s="154">
        <v>0.91283676703645</v>
      </c>
      <c r="X831" s="155">
        <v>0.915839447561502</v>
      </c>
      <c r="Y831" s="155">
        <v>0.92433234421365</v>
      </c>
      <c r="Z831" s="173">
        <v>-0.00300268052505182</v>
      </c>
      <c r="AA831" s="151">
        <v>11663</v>
      </c>
      <c r="AB831" s="151">
        <v>10659</v>
      </c>
      <c r="AC831" s="151">
        <v>12923</v>
      </c>
      <c r="AD831" s="151">
        <v>11803</v>
      </c>
      <c r="AE831" s="155">
        <v>0.913915802109234</v>
      </c>
      <c r="AF831" s="155">
        <v>0.913332817457247</v>
      </c>
      <c r="AG831" s="173">
        <v>0.000582984651987473</v>
      </c>
    </row>
    <row r="832" spans="1:33">
      <c r="A832" s="175" t="s">
        <v>668</v>
      </c>
      <c r="B832" s="195" t="s">
        <v>1825</v>
      </c>
      <c r="C832" s="195" t="s">
        <v>828</v>
      </c>
      <c r="D832" s="150">
        <v>2302</v>
      </c>
      <c r="E832" s="150">
        <v>2128</v>
      </c>
      <c r="F832" s="150">
        <v>2118</v>
      </c>
      <c r="G832" s="151">
        <v>2844</v>
      </c>
      <c r="H832" s="151">
        <v>2608</v>
      </c>
      <c r="I832" s="151">
        <v>2599</v>
      </c>
      <c r="J832" s="151">
        <v>792</v>
      </c>
      <c r="K832" s="151">
        <v>672</v>
      </c>
      <c r="L832" s="151">
        <v>699</v>
      </c>
      <c r="M832" s="154">
        <v>0.92032424285627</v>
      </c>
      <c r="N832" s="153">
        <v>45187</v>
      </c>
      <c r="O832" s="172">
        <v>0.9</v>
      </c>
      <c r="P832" s="154">
        <v>0.924413553431798</v>
      </c>
      <c r="Q832" s="154">
        <v>0.917018284106892</v>
      </c>
      <c r="R832" s="154">
        <v>0.848484848484849</v>
      </c>
      <c r="S832" s="173">
        <v>0.00739526932490675</v>
      </c>
      <c r="T832" s="153">
        <v>49099</v>
      </c>
      <c r="U832" s="153">
        <v>44758</v>
      </c>
      <c r="V832" s="154">
        <v>0.911586794028392</v>
      </c>
      <c r="W832" s="154">
        <v>0.920069504778454</v>
      </c>
      <c r="X832" s="155">
        <v>0.913853727144866</v>
      </c>
      <c r="Y832" s="155">
        <v>0.882575757575758</v>
      </c>
      <c r="Z832" s="173">
        <v>0.00621577763358716</v>
      </c>
      <c r="AA832" s="151">
        <v>14217</v>
      </c>
      <c r="AB832" s="151">
        <v>13005</v>
      </c>
      <c r="AC832" s="151">
        <v>15297</v>
      </c>
      <c r="AD832" s="151">
        <v>13828</v>
      </c>
      <c r="AE832" s="155">
        <v>0.914749947246254</v>
      </c>
      <c r="AF832" s="155">
        <v>0.903968098319932</v>
      </c>
      <c r="AG832" s="173">
        <v>0.0107818489263225</v>
      </c>
    </row>
    <row r="833" spans="1:33">
      <c r="A833" s="175" t="s">
        <v>668</v>
      </c>
      <c r="B833" s="195" t="s">
        <v>1825</v>
      </c>
      <c r="C833" s="195" t="s">
        <v>829</v>
      </c>
      <c r="D833" s="150">
        <v>2174</v>
      </c>
      <c r="E833" s="150">
        <v>2010</v>
      </c>
      <c r="F833" s="150">
        <v>1812</v>
      </c>
      <c r="G833" s="151">
        <v>2780</v>
      </c>
      <c r="H833" s="151">
        <v>2635</v>
      </c>
      <c r="I833" s="151">
        <v>2314</v>
      </c>
      <c r="J833" s="151">
        <v>740</v>
      </c>
      <c r="K833" s="151">
        <v>675</v>
      </c>
      <c r="L833" s="151">
        <v>600</v>
      </c>
      <c r="M833" s="154">
        <v>0.921830081350541</v>
      </c>
      <c r="N833" s="153">
        <v>45213</v>
      </c>
      <c r="O833" s="172">
        <v>0.9</v>
      </c>
      <c r="P833" s="154">
        <v>0.924563017479301</v>
      </c>
      <c r="Q833" s="154">
        <v>0.947841726618705</v>
      </c>
      <c r="R833" s="154">
        <v>0.912162162162162</v>
      </c>
      <c r="S833" s="173">
        <v>-0.0232787091394042</v>
      </c>
      <c r="T833" s="153">
        <v>49047</v>
      </c>
      <c r="U833" s="153">
        <v>41925</v>
      </c>
      <c r="V833" s="154">
        <v>0.854792342039268</v>
      </c>
      <c r="W833" s="154">
        <v>0.833486660533579</v>
      </c>
      <c r="X833" s="155">
        <v>0.832374100719424</v>
      </c>
      <c r="Y833" s="155">
        <v>0.810810810810811</v>
      </c>
      <c r="Z833" s="173">
        <v>0.00111255981415426</v>
      </c>
      <c r="AA833" s="151">
        <v>13777</v>
      </c>
      <c r="AB833" s="151">
        <v>11453</v>
      </c>
      <c r="AC833" s="151">
        <v>15289</v>
      </c>
      <c r="AD833" s="151">
        <v>12851</v>
      </c>
      <c r="AE833" s="155">
        <v>0.831313057995209</v>
      </c>
      <c r="AF833" s="155">
        <v>0.840538949571587</v>
      </c>
      <c r="AG833" s="173">
        <v>-0.00922589157637799</v>
      </c>
    </row>
    <row r="834" spans="1:33">
      <c r="A834" s="175" t="s">
        <v>668</v>
      </c>
      <c r="B834" s="195" t="s">
        <v>1825</v>
      </c>
      <c r="C834" s="195" t="s">
        <v>830</v>
      </c>
      <c r="D834" s="150">
        <v>2640</v>
      </c>
      <c r="E834" s="150">
        <v>2538</v>
      </c>
      <c r="F834" s="150">
        <v>2472</v>
      </c>
      <c r="G834" s="151">
        <v>3114</v>
      </c>
      <c r="H834" s="151">
        <v>2857</v>
      </c>
      <c r="I834" s="151">
        <v>2891</v>
      </c>
      <c r="J834" s="151">
        <v>876</v>
      </c>
      <c r="K834" s="151">
        <v>848</v>
      </c>
      <c r="L834" s="151">
        <v>812</v>
      </c>
      <c r="M834" s="154">
        <v>0.945721759482343</v>
      </c>
      <c r="N834" s="153">
        <v>54954</v>
      </c>
      <c r="O834" s="172">
        <v>0.9</v>
      </c>
      <c r="P834" s="154">
        <v>0.961363636363636</v>
      </c>
      <c r="Q834" s="154">
        <v>0.917469492614001</v>
      </c>
      <c r="R834" s="154">
        <v>0.968036529680365</v>
      </c>
      <c r="S834" s="173">
        <v>0.0438941437496351</v>
      </c>
      <c r="T834" s="153">
        <v>58108</v>
      </c>
      <c r="U834" s="153">
        <v>54260</v>
      </c>
      <c r="V834" s="154">
        <v>0.933778481448338</v>
      </c>
      <c r="W834" s="154">
        <v>0.936363636363636</v>
      </c>
      <c r="X834" s="155">
        <v>0.928387925497752</v>
      </c>
      <c r="Y834" s="155">
        <v>0.926940639269406</v>
      </c>
      <c r="Z834" s="173">
        <v>0.00797571086588433</v>
      </c>
      <c r="AA834" s="151">
        <v>16277</v>
      </c>
      <c r="AB834" s="151">
        <v>15106</v>
      </c>
      <c r="AC834" s="151">
        <v>17964</v>
      </c>
      <c r="AD834" s="151">
        <v>16746</v>
      </c>
      <c r="AE834" s="155">
        <v>0.928057995945199</v>
      </c>
      <c r="AF834" s="155">
        <v>0.932197728790915</v>
      </c>
      <c r="AG834" s="173">
        <v>-0.00413973284571634</v>
      </c>
    </row>
    <row r="835" spans="1:33">
      <c r="A835" s="175" t="s">
        <v>668</v>
      </c>
      <c r="B835" s="195" t="s">
        <v>1825</v>
      </c>
      <c r="C835" s="195" t="s">
        <v>831</v>
      </c>
      <c r="D835" s="150">
        <v>1896</v>
      </c>
      <c r="E835" s="150">
        <v>1736</v>
      </c>
      <c r="F835" s="150">
        <v>1606</v>
      </c>
      <c r="G835" s="151">
        <v>2400</v>
      </c>
      <c r="H835" s="151">
        <v>2201</v>
      </c>
      <c r="I835" s="151">
        <v>2200</v>
      </c>
      <c r="J835" s="151">
        <v>675</v>
      </c>
      <c r="K835" s="151">
        <v>638</v>
      </c>
      <c r="L835" s="151">
        <v>599</v>
      </c>
      <c r="M835" s="154">
        <v>0.927598820058997</v>
      </c>
      <c r="N835" s="153">
        <v>39307</v>
      </c>
      <c r="O835" s="172">
        <v>0.9</v>
      </c>
      <c r="P835" s="154">
        <v>0.915611814345992</v>
      </c>
      <c r="Q835" s="154">
        <v>0.917083333333333</v>
      </c>
      <c r="R835" s="154">
        <v>0.945185185185185</v>
      </c>
      <c r="S835" s="173">
        <v>-0.00147151898734177</v>
      </c>
      <c r="T835" s="153">
        <v>42375</v>
      </c>
      <c r="U835" s="153">
        <v>38243</v>
      </c>
      <c r="V835" s="154">
        <v>0.902489675516224</v>
      </c>
      <c r="W835" s="154">
        <v>0.84704641350211</v>
      </c>
      <c r="X835" s="155">
        <v>0.916666666666667</v>
      </c>
      <c r="Y835" s="155">
        <v>0.887407407407407</v>
      </c>
      <c r="Z835" s="173">
        <v>-0.0696202531645569</v>
      </c>
      <c r="AA835" s="151">
        <v>11950</v>
      </c>
      <c r="AB835" s="151">
        <v>10665</v>
      </c>
      <c r="AC835" s="151">
        <v>13056</v>
      </c>
      <c r="AD835" s="151">
        <v>11808</v>
      </c>
      <c r="AE835" s="155">
        <v>0.892468619246862</v>
      </c>
      <c r="AF835" s="155">
        <v>0.904411764705882</v>
      </c>
      <c r="AG835" s="173">
        <v>-0.0119431454590204</v>
      </c>
    </row>
    <row r="836" spans="1:33">
      <c r="A836" s="175" t="s">
        <v>668</v>
      </c>
      <c r="B836" s="195" t="s">
        <v>1825</v>
      </c>
      <c r="C836" s="195" t="s">
        <v>832</v>
      </c>
      <c r="D836" s="150">
        <v>919</v>
      </c>
      <c r="E836" s="150">
        <v>898</v>
      </c>
      <c r="F836" s="150">
        <v>840</v>
      </c>
      <c r="G836" s="151">
        <v>1104</v>
      </c>
      <c r="H836" s="151">
        <v>1072</v>
      </c>
      <c r="I836" s="151">
        <v>1017</v>
      </c>
      <c r="J836" s="151">
        <v>289</v>
      </c>
      <c r="K836" s="151">
        <v>268</v>
      </c>
      <c r="L836" s="151">
        <v>272</v>
      </c>
      <c r="M836" s="154">
        <v>0.969051466627491</v>
      </c>
      <c r="N836" s="153">
        <v>19789</v>
      </c>
      <c r="O836" s="172">
        <v>0.9</v>
      </c>
      <c r="P836" s="154">
        <v>0.97714907508161</v>
      </c>
      <c r="Q836" s="154">
        <v>0.971014492753623</v>
      </c>
      <c r="R836" s="154">
        <v>0.927335640138408</v>
      </c>
      <c r="S836" s="173">
        <v>0.00613458232798725</v>
      </c>
      <c r="T836" s="153">
        <v>20421</v>
      </c>
      <c r="U836" s="153">
        <v>18836</v>
      </c>
      <c r="V836" s="154">
        <v>0.922383820576857</v>
      </c>
      <c r="W836" s="154">
        <v>0.914036996735582</v>
      </c>
      <c r="X836" s="155">
        <v>0.921195652173913</v>
      </c>
      <c r="Y836" s="155">
        <v>0.941176470588235</v>
      </c>
      <c r="Z836" s="173">
        <v>-0.00715865543833094</v>
      </c>
      <c r="AA836" s="151">
        <v>5538</v>
      </c>
      <c r="AB836" s="151">
        <v>5112</v>
      </c>
      <c r="AC836" s="151">
        <v>6513</v>
      </c>
      <c r="AD836" s="151">
        <v>5982</v>
      </c>
      <c r="AE836" s="155">
        <v>0.923076923076923</v>
      </c>
      <c r="AF836" s="155">
        <v>0.91847075080608</v>
      </c>
      <c r="AG836" s="173">
        <v>0.00460617227084303</v>
      </c>
    </row>
    <row r="837" spans="1:33">
      <c r="A837" s="175" t="s">
        <v>668</v>
      </c>
      <c r="B837" s="195" t="s">
        <v>1825</v>
      </c>
      <c r="C837" s="195" t="s">
        <v>833</v>
      </c>
      <c r="D837" s="150">
        <v>1760</v>
      </c>
      <c r="E837" s="150">
        <v>1711</v>
      </c>
      <c r="F837" s="150">
        <v>1630</v>
      </c>
      <c r="G837" s="151">
        <v>2183</v>
      </c>
      <c r="H837" s="151">
        <v>2104</v>
      </c>
      <c r="I837" s="151">
        <v>1997</v>
      </c>
      <c r="J837" s="151">
        <v>659</v>
      </c>
      <c r="K837" s="151">
        <v>624</v>
      </c>
      <c r="L837" s="151">
        <v>583</v>
      </c>
      <c r="M837" s="154">
        <v>0.943032607857749</v>
      </c>
      <c r="N837" s="153">
        <v>36700</v>
      </c>
      <c r="O837" s="172">
        <v>0.9</v>
      </c>
      <c r="P837" s="154">
        <v>0.972159090909091</v>
      </c>
      <c r="Q837" s="154">
        <v>0.963811268896015</v>
      </c>
      <c r="R837" s="154">
        <v>0.946889226100152</v>
      </c>
      <c r="S837" s="173">
        <v>0.00834782201307627</v>
      </c>
      <c r="T837" s="153">
        <v>38917</v>
      </c>
      <c r="U837" s="153">
        <v>35636</v>
      </c>
      <c r="V837" s="154">
        <v>0.91569237094329</v>
      </c>
      <c r="W837" s="154">
        <v>0.926136363636364</v>
      </c>
      <c r="X837" s="155">
        <v>0.914796152084288</v>
      </c>
      <c r="Y837" s="155">
        <v>0.884673748103187</v>
      </c>
      <c r="Z837" s="173">
        <v>0.011340211552076</v>
      </c>
      <c r="AA837" s="151">
        <v>10984</v>
      </c>
      <c r="AB837" s="151">
        <v>10048</v>
      </c>
      <c r="AC837" s="151">
        <v>12019</v>
      </c>
      <c r="AD837" s="151">
        <v>11072</v>
      </c>
      <c r="AE837" s="155">
        <v>0.914785142024763</v>
      </c>
      <c r="AF837" s="155">
        <v>0.921208087195274</v>
      </c>
      <c r="AG837" s="173">
        <v>-0.0064229451705109</v>
      </c>
    </row>
    <row r="838" spans="1:33">
      <c r="A838" s="175" t="s">
        <v>668</v>
      </c>
      <c r="B838" s="195" t="s">
        <v>1825</v>
      </c>
      <c r="C838" s="195" t="s">
        <v>834</v>
      </c>
      <c r="D838" s="150">
        <v>1044</v>
      </c>
      <c r="E838" s="150">
        <v>1009</v>
      </c>
      <c r="F838" s="150">
        <v>993</v>
      </c>
      <c r="G838" s="151">
        <v>1282</v>
      </c>
      <c r="H838" s="151">
        <v>1245</v>
      </c>
      <c r="I838" s="151">
        <v>1221</v>
      </c>
      <c r="J838" s="151">
        <v>346</v>
      </c>
      <c r="K838" s="151">
        <v>333</v>
      </c>
      <c r="L838" s="151">
        <v>336</v>
      </c>
      <c r="M838" s="154">
        <v>0.956936597614564</v>
      </c>
      <c r="N838" s="153">
        <v>22866</v>
      </c>
      <c r="O838" s="172">
        <v>0.9</v>
      </c>
      <c r="P838" s="154">
        <v>0.966475095785441</v>
      </c>
      <c r="Q838" s="154">
        <v>0.971138845553822</v>
      </c>
      <c r="R838" s="154">
        <v>0.96242774566474</v>
      </c>
      <c r="S838" s="173">
        <v>-0.00466374976838146</v>
      </c>
      <c r="T838" s="153">
        <v>23895</v>
      </c>
      <c r="U838" s="153">
        <v>22882</v>
      </c>
      <c r="V838" s="154">
        <v>0.957606193764386</v>
      </c>
      <c r="W838" s="154">
        <v>0.951149425287356</v>
      </c>
      <c r="X838" s="155">
        <v>0.952418096723869</v>
      </c>
      <c r="Y838" s="155">
        <v>0.971098265895954</v>
      </c>
      <c r="Z838" s="173">
        <v>-0.00126867143651255</v>
      </c>
      <c r="AA838" s="151">
        <v>6453</v>
      </c>
      <c r="AB838" s="151">
        <v>6188</v>
      </c>
      <c r="AC838" s="151">
        <v>7843</v>
      </c>
      <c r="AD838" s="151">
        <v>7495</v>
      </c>
      <c r="AE838" s="155">
        <v>0.958933829226716</v>
      </c>
      <c r="AF838" s="155">
        <v>0.955629223511411</v>
      </c>
      <c r="AG838" s="173">
        <v>0.00330460571530478</v>
      </c>
    </row>
    <row r="839" spans="1:33">
      <c r="A839" s="175" t="s">
        <v>668</v>
      </c>
      <c r="B839" s="195" t="s">
        <v>1826</v>
      </c>
      <c r="C839" s="195" t="s">
        <v>835</v>
      </c>
      <c r="D839" s="150">
        <v>3962</v>
      </c>
      <c r="E839" s="150">
        <v>3864</v>
      </c>
      <c r="F839" s="150">
        <v>3766</v>
      </c>
      <c r="G839" s="151">
        <v>5347</v>
      </c>
      <c r="H839" s="151">
        <v>5180</v>
      </c>
      <c r="I839" s="151">
        <v>5075</v>
      </c>
      <c r="J839" s="151">
        <v>1963</v>
      </c>
      <c r="K839" s="151">
        <v>1896</v>
      </c>
      <c r="L839" s="151">
        <v>1863</v>
      </c>
      <c r="M839" s="154">
        <v>0.96688180329448</v>
      </c>
      <c r="N839" s="153">
        <v>100372</v>
      </c>
      <c r="O839" s="172">
        <v>0.9</v>
      </c>
      <c r="P839" s="154">
        <v>0.975265017667845</v>
      </c>
      <c r="Q839" s="154">
        <v>0.968767533196185</v>
      </c>
      <c r="R839" s="154">
        <v>0.965868568517575</v>
      </c>
      <c r="S839" s="173">
        <v>0.00649748447165976</v>
      </c>
      <c r="T839" s="153">
        <v>103810</v>
      </c>
      <c r="U839" s="153">
        <v>98977</v>
      </c>
      <c r="V839" s="154">
        <v>0.953443791542241</v>
      </c>
      <c r="W839" s="154">
        <v>0.950530035335689</v>
      </c>
      <c r="X839" s="155">
        <v>0.949130353469235</v>
      </c>
      <c r="Y839" s="155">
        <v>0.949057564951605</v>
      </c>
      <c r="Z839" s="173">
        <v>0.00139968186645389</v>
      </c>
      <c r="AA839" s="151">
        <v>26645</v>
      </c>
      <c r="AB839" s="151">
        <v>25466</v>
      </c>
      <c r="AC839" s="151">
        <v>31380</v>
      </c>
      <c r="AD839" s="151">
        <v>30053</v>
      </c>
      <c r="AE839" s="155">
        <v>0.955751548132858</v>
      </c>
      <c r="AF839" s="155">
        <v>0.957711918419375</v>
      </c>
      <c r="AG839" s="173">
        <v>-0.00196037028651752</v>
      </c>
    </row>
    <row r="840" spans="1:33">
      <c r="A840" s="175" t="s">
        <v>668</v>
      </c>
      <c r="B840" s="195" t="s">
        <v>1826</v>
      </c>
      <c r="C840" s="195" t="s">
        <v>836</v>
      </c>
      <c r="D840" s="150">
        <v>1764</v>
      </c>
      <c r="E840" s="150">
        <v>1720</v>
      </c>
      <c r="F840" s="150">
        <v>1661</v>
      </c>
      <c r="G840" s="151">
        <v>2454</v>
      </c>
      <c r="H840" s="151">
        <v>2402</v>
      </c>
      <c r="I840" s="151">
        <v>2319</v>
      </c>
      <c r="J840" s="151">
        <v>796</v>
      </c>
      <c r="K840" s="151">
        <v>775</v>
      </c>
      <c r="L840" s="151">
        <v>762</v>
      </c>
      <c r="M840" s="154">
        <v>0.976443803255038</v>
      </c>
      <c r="N840" s="153">
        <v>43317</v>
      </c>
      <c r="O840" s="172">
        <v>0.9</v>
      </c>
      <c r="P840" s="154">
        <v>0.975056689342404</v>
      </c>
      <c r="Q840" s="154">
        <v>0.97881010594947</v>
      </c>
      <c r="R840" s="154">
        <v>0.973618090452261</v>
      </c>
      <c r="S840" s="173">
        <v>-0.00375341660706663</v>
      </c>
      <c r="T840" s="153">
        <v>44362</v>
      </c>
      <c r="U840" s="153">
        <v>42287</v>
      </c>
      <c r="V840" s="154">
        <v>0.95322573373608</v>
      </c>
      <c r="W840" s="154">
        <v>0.941609977324263</v>
      </c>
      <c r="X840" s="155">
        <v>0.944987775061125</v>
      </c>
      <c r="Y840" s="155">
        <v>0.957286432160804</v>
      </c>
      <c r="Z840" s="173">
        <v>-0.00337779773686175</v>
      </c>
      <c r="AA840" s="151">
        <v>11563</v>
      </c>
      <c r="AB840" s="151">
        <v>11009</v>
      </c>
      <c r="AC840" s="151">
        <v>13561</v>
      </c>
      <c r="AD840" s="151">
        <v>12968</v>
      </c>
      <c r="AE840" s="155">
        <v>0.952088558332613</v>
      </c>
      <c r="AF840" s="155">
        <v>0.956271661381904</v>
      </c>
      <c r="AG840" s="173">
        <v>-0.00418310304929137</v>
      </c>
    </row>
    <row r="841" spans="1:33">
      <c r="A841" s="175" t="s">
        <v>668</v>
      </c>
      <c r="B841" s="195" t="s">
        <v>1826</v>
      </c>
      <c r="C841" s="195" t="s">
        <v>837</v>
      </c>
      <c r="D841" s="150">
        <v>1657</v>
      </c>
      <c r="E841" s="150">
        <v>1632</v>
      </c>
      <c r="F841" s="150">
        <v>1578</v>
      </c>
      <c r="G841" s="151">
        <v>2300</v>
      </c>
      <c r="H841" s="151">
        <v>2261</v>
      </c>
      <c r="I841" s="151">
        <v>2187</v>
      </c>
      <c r="J841" s="151">
        <v>862</v>
      </c>
      <c r="K841" s="151">
        <v>832</v>
      </c>
      <c r="L841" s="151">
        <v>823</v>
      </c>
      <c r="M841" s="154">
        <v>0.975699670614925</v>
      </c>
      <c r="N841" s="153">
        <v>44729</v>
      </c>
      <c r="O841" s="172">
        <v>0.9</v>
      </c>
      <c r="P841" s="154">
        <v>0.984912492456246</v>
      </c>
      <c r="Q841" s="154">
        <v>0.98304347826087</v>
      </c>
      <c r="R841" s="154">
        <v>0.965197215777262</v>
      </c>
      <c r="S841" s="173">
        <v>0.00186901419537666</v>
      </c>
      <c r="T841" s="153">
        <v>45843</v>
      </c>
      <c r="U841" s="153">
        <v>43461</v>
      </c>
      <c r="V841" s="154">
        <v>0.948040049734965</v>
      </c>
      <c r="W841" s="154">
        <v>0.952323476161738</v>
      </c>
      <c r="X841" s="155">
        <v>0.950869565217391</v>
      </c>
      <c r="Y841" s="155">
        <v>0.954756380510441</v>
      </c>
      <c r="Z841" s="173">
        <v>0.00145391094434677</v>
      </c>
      <c r="AA841" s="151">
        <v>11631</v>
      </c>
      <c r="AB841" s="151">
        <v>11120</v>
      </c>
      <c r="AC841" s="151">
        <v>13865</v>
      </c>
      <c r="AD841" s="151">
        <v>13132</v>
      </c>
      <c r="AE841" s="155">
        <v>0.956065686527384</v>
      </c>
      <c r="AF841" s="155">
        <v>0.947133068878471</v>
      </c>
      <c r="AG841" s="173">
        <v>0.00893261764891273</v>
      </c>
    </row>
    <row r="842" spans="1:33">
      <c r="A842" s="175" t="s">
        <v>668</v>
      </c>
      <c r="B842" s="195" t="s">
        <v>1826</v>
      </c>
      <c r="C842" s="195" t="s">
        <v>838</v>
      </c>
      <c r="D842" s="150">
        <v>3934</v>
      </c>
      <c r="E842" s="150">
        <v>3838</v>
      </c>
      <c r="F842" s="150">
        <v>3734</v>
      </c>
      <c r="G842" s="151">
        <v>5371</v>
      </c>
      <c r="H842" s="151">
        <v>5223</v>
      </c>
      <c r="I842" s="151">
        <v>5056</v>
      </c>
      <c r="J842" s="151">
        <v>2058</v>
      </c>
      <c r="K842" s="151">
        <v>2003</v>
      </c>
      <c r="L842" s="151">
        <v>1957</v>
      </c>
      <c r="M842" s="154">
        <v>0.972834878674295</v>
      </c>
      <c r="N842" s="153">
        <v>98626</v>
      </c>
      <c r="O842" s="172">
        <v>0.9</v>
      </c>
      <c r="P842" s="154">
        <v>0.975597356380275</v>
      </c>
      <c r="Q842" s="154">
        <v>0.972444609942283</v>
      </c>
      <c r="R842" s="154">
        <v>0.973275024295432</v>
      </c>
      <c r="S842" s="173">
        <v>0.0031527464379919</v>
      </c>
      <c r="T842" s="153">
        <v>101380</v>
      </c>
      <c r="U842" s="153">
        <v>97080</v>
      </c>
      <c r="V842" s="154">
        <v>0.957585322548826</v>
      </c>
      <c r="W842" s="154">
        <v>0.949161159125572</v>
      </c>
      <c r="X842" s="155">
        <v>0.941351703593372</v>
      </c>
      <c r="Y842" s="155">
        <v>0.950923226433431</v>
      </c>
      <c r="Z842" s="173">
        <v>0.00780945553220014</v>
      </c>
      <c r="AA842" s="151">
        <v>26497</v>
      </c>
      <c r="AB842" s="151">
        <v>25252</v>
      </c>
      <c r="AC842" s="151">
        <v>31058</v>
      </c>
      <c r="AD842" s="151">
        <v>29713</v>
      </c>
      <c r="AE842" s="155">
        <v>0.953013548703627</v>
      </c>
      <c r="AF842" s="155">
        <v>0.956693927490502</v>
      </c>
      <c r="AG842" s="173">
        <v>-0.00368037878687477</v>
      </c>
    </row>
    <row r="843" spans="1:33">
      <c r="A843" s="175" t="s">
        <v>668</v>
      </c>
      <c r="B843" s="195" t="s">
        <v>1826</v>
      </c>
      <c r="C843" s="195" t="s">
        <v>839</v>
      </c>
      <c r="D843" s="150">
        <v>2763</v>
      </c>
      <c r="E843" s="150">
        <v>2666</v>
      </c>
      <c r="F843" s="150">
        <v>2567</v>
      </c>
      <c r="G843" s="151">
        <v>3892</v>
      </c>
      <c r="H843" s="151">
        <v>3636</v>
      </c>
      <c r="I843" s="151">
        <v>3557</v>
      </c>
      <c r="J843" s="151">
        <v>1263</v>
      </c>
      <c r="K843" s="151">
        <v>1243</v>
      </c>
      <c r="L843" s="151">
        <v>1187</v>
      </c>
      <c r="M843" s="154">
        <v>0.966902698259327</v>
      </c>
      <c r="N843" s="153">
        <v>67046</v>
      </c>
      <c r="O843" s="172">
        <v>0.9</v>
      </c>
      <c r="P843" s="154">
        <v>0.964893231994209</v>
      </c>
      <c r="Q843" s="154">
        <v>0.934224049331963</v>
      </c>
      <c r="R843" s="154">
        <v>0.984164687252573</v>
      </c>
      <c r="S843" s="173">
        <v>0.0306691826622462</v>
      </c>
      <c r="T843" s="153">
        <v>69341</v>
      </c>
      <c r="U843" s="153">
        <v>64580</v>
      </c>
      <c r="V843" s="154">
        <v>0.931339323055624</v>
      </c>
      <c r="W843" s="154">
        <v>0.929062613101701</v>
      </c>
      <c r="X843" s="155">
        <v>0.913926002055498</v>
      </c>
      <c r="Y843" s="155">
        <v>0.939825811559778</v>
      </c>
      <c r="Z843" s="173">
        <v>0.0151366110462026</v>
      </c>
      <c r="AA843" s="151">
        <v>18428</v>
      </c>
      <c r="AB843" s="151">
        <v>17129</v>
      </c>
      <c r="AC843" s="151">
        <v>21349</v>
      </c>
      <c r="AD843" s="151">
        <v>20006</v>
      </c>
      <c r="AE843" s="155">
        <v>0.929509442153245</v>
      </c>
      <c r="AF843" s="155">
        <v>0.937093072275048</v>
      </c>
      <c r="AG843" s="173">
        <v>-0.00758363012180296</v>
      </c>
    </row>
    <row r="844" spans="1:33">
      <c r="A844" s="175" t="s">
        <v>668</v>
      </c>
      <c r="B844" s="195" t="s">
        <v>1826</v>
      </c>
      <c r="C844" s="195" t="s">
        <v>840</v>
      </c>
      <c r="D844" s="150">
        <v>3040</v>
      </c>
      <c r="E844" s="150">
        <v>2890</v>
      </c>
      <c r="F844" s="150">
        <v>2779</v>
      </c>
      <c r="G844" s="151">
        <v>3755</v>
      </c>
      <c r="H844" s="151">
        <v>3563</v>
      </c>
      <c r="I844" s="151">
        <v>3429</v>
      </c>
      <c r="J844" s="151">
        <v>1596</v>
      </c>
      <c r="K844" s="151">
        <v>1518</v>
      </c>
      <c r="L844" s="151">
        <v>1462</v>
      </c>
      <c r="M844" s="154">
        <v>0.946739808727705</v>
      </c>
      <c r="N844" s="153">
        <v>65237</v>
      </c>
      <c r="O844" s="172">
        <v>0.9</v>
      </c>
      <c r="P844" s="154">
        <v>0.950657894736842</v>
      </c>
      <c r="Q844" s="154">
        <v>0.948868175765646</v>
      </c>
      <c r="R844" s="154">
        <v>0.951127819548872</v>
      </c>
      <c r="S844" s="173">
        <v>0.00178971897119629</v>
      </c>
      <c r="T844" s="153">
        <v>68907</v>
      </c>
      <c r="U844" s="153">
        <v>63203</v>
      </c>
      <c r="V844" s="154">
        <v>0.917221762665622</v>
      </c>
      <c r="W844" s="154">
        <v>0.914144736842105</v>
      </c>
      <c r="X844" s="155">
        <v>0.913182423435419</v>
      </c>
      <c r="Y844" s="155">
        <v>0.916040100250627</v>
      </c>
      <c r="Z844" s="173">
        <v>0.000962313406685844</v>
      </c>
      <c r="AA844" s="151">
        <v>19147</v>
      </c>
      <c r="AB844" s="151">
        <v>17548</v>
      </c>
      <c r="AC844" s="151">
        <v>21099</v>
      </c>
      <c r="AD844" s="151">
        <v>19306</v>
      </c>
      <c r="AE844" s="155">
        <v>0.916488222698073</v>
      </c>
      <c r="AF844" s="155">
        <v>0.915019669178634</v>
      </c>
      <c r="AG844" s="173">
        <v>0.00146855351943875</v>
      </c>
    </row>
    <row r="845" spans="1:33">
      <c r="A845" s="175" t="s">
        <v>668</v>
      </c>
      <c r="B845" s="195" t="s">
        <v>1826</v>
      </c>
      <c r="C845" s="195" t="s">
        <v>841</v>
      </c>
      <c r="D845" s="150">
        <v>1971</v>
      </c>
      <c r="E845" s="150">
        <v>1927</v>
      </c>
      <c r="F845" s="150">
        <v>1844</v>
      </c>
      <c r="G845" s="151">
        <v>2608</v>
      </c>
      <c r="H845" s="151">
        <v>2569</v>
      </c>
      <c r="I845" s="151">
        <v>2471</v>
      </c>
      <c r="J845" s="151">
        <v>891</v>
      </c>
      <c r="K845" s="151">
        <v>884</v>
      </c>
      <c r="L845" s="151">
        <v>854</v>
      </c>
      <c r="M845" s="154">
        <v>0.973859337253293</v>
      </c>
      <c r="N845" s="153">
        <v>42731</v>
      </c>
      <c r="O845" s="172">
        <v>0.9</v>
      </c>
      <c r="P845" s="154">
        <v>0.97767630644343</v>
      </c>
      <c r="Q845" s="154">
        <v>0.985046012269939</v>
      </c>
      <c r="R845" s="154">
        <v>0.992143658810326</v>
      </c>
      <c r="S845" s="173">
        <v>-0.00736970582650887</v>
      </c>
      <c r="T845" s="153">
        <v>43878</v>
      </c>
      <c r="U845" s="153">
        <v>41463</v>
      </c>
      <c r="V845" s="154">
        <v>0.944961028305757</v>
      </c>
      <c r="W845" s="154">
        <v>0.93556570268899</v>
      </c>
      <c r="X845" s="155">
        <v>0.947469325153374</v>
      </c>
      <c r="Y845" s="155">
        <v>0.958473625140292</v>
      </c>
      <c r="Z845" s="173">
        <v>-0.0119036224643839</v>
      </c>
      <c r="AA845" s="151">
        <v>12590</v>
      </c>
      <c r="AB845" s="151">
        <v>11947</v>
      </c>
      <c r="AC845" s="151">
        <v>13190</v>
      </c>
      <c r="AD845" s="151">
        <v>12494</v>
      </c>
      <c r="AE845" s="155">
        <v>0.948927720413026</v>
      </c>
      <c r="AF845" s="155">
        <v>0.947232752084913</v>
      </c>
      <c r="AG845" s="173">
        <v>0.00169496832811333</v>
      </c>
    </row>
    <row r="846" spans="1:33">
      <c r="A846" s="175" t="s">
        <v>668</v>
      </c>
      <c r="B846" s="195" t="s">
        <v>1826</v>
      </c>
      <c r="C846" s="195" t="s">
        <v>842</v>
      </c>
      <c r="D846" s="150">
        <v>1008</v>
      </c>
      <c r="E846" s="150">
        <v>982</v>
      </c>
      <c r="F846" s="150">
        <v>924</v>
      </c>
      <c r="G846" s="151">
        <v>1319</v>
      </c>
      <c r="H846" s="151">
        <v>1292</v>
      </c>
      <c r="I846" s="151">
        <v>1222</v>
      </c>
      <c r="J846" s="151">
        <v>528</v>
      </c>
      <c r="K846" s="151">
        <v>516</v>
      </c>
      <c r="L846" s="151">
        <v>461</v>
      </c>
      <c r="M846" s="154">
        <v>0.96207478096335</v>
      </c>
      <c r="N846" s="153">
        <v>23389</v>
      </c>
      <c r="O846" s="172">
        <v>0.9</v>
      </c>
      <c r="P846" s="154">
        <v>0.974206349206349</v>
      </c>
      <c r="Q846" s="154">
        <v>0.979529946929492</v>
      </c>
      <c r="R846" s="154">
        <v>0.977272727272727</v>
      </c>
      <c r="S846" s="173">
        <v>-0.00532359772314284</v>
      </c>
      <c r="T846" s="153">
        <v>24311</v>
      </c>
      <c r="U846" s="153">
        <v>22691</v>
      </c>
      <c r="V846" s="154">
        <v>0.933363498005018</v>
      </c>
      <c r="W846" s="154">
        <v>0.916666666666667</v>
      </c>
      <c r="X846" s="155">
        <v>0.926459438968916</v>
      </c>
      <c r="Y846" s="155">
        <v>0.873106060606061</v>
      </c>
      <c r="Z846" s="173">
        <v>-0.00979277230224918</v>
      </c>
      <c r="AA846" s="151">
        <v>6716</v>
      </c>
      <c r="AB846" s="151">
        <v>6261</v>
      </c>
      <c r="AC846" s="151">
        <v>7385</v>
      </c>
      <c r="AD846" s="151">
        <v>6868</v>
      </c>
      <c r="AE846" s="155">
        <v>0.932251340083383</v>
      </c>
      <c r="AF846" s="155">
        <v>0.929993229519296</v>
      </c>
      <c r="AG846" s="173">
        <v>0.00225811056408709</v>
      </c>
    </row>
    <row r="847" spans="1:33">
      <c r="A847" s="175" t="s">
        <v>668</v>
      </c>
      <c r="B847" s="195" t="s">
        <v>1826</v>
      </c>
      <c r="C847" s="195" t="s">
        <v>843</v>
      </c>
      <c r="D847" s="150">
        <v>3474</v>
      </c>
      <c r="E847" s="150">
        <v>3442</v>
      </c>
      <c r="F847" s="150">
        <v>3307</v>
      </c>
      <c r="G847" s="151">
        <v>4535</v>
      </c>
      <c r="H847" s="151">
        <v>4487</v>
      </c>
      <c r="I847" s="151">
        <v>4331</v>
      </c>
      <c r="J847" s="151">
        <v>1688</v>
      </c>
      <c r="K847" s="151">
        <v>1664</v>
      </c>
      <c r="L847" s="151">
        <v>1628</v>
      </c>
      <c r="M847" s="154">
        <v>0.984487680719093</v>
      </c>
      <c r="N847" s="153">
        <v>85868</v>
      </c>
      <c r="O847" s="172">
        <v>0.9</v>
      </c>
      <c r="P847" s="154">
        <v>0.990788716177317</v>
      </c>
      <c r="Q847" s="154">
        <v>0.98941565600882</v>
      </c>
      <c r="R847" s="154">
        <v>0.985781990521327</v>
      </c>
      <c r="S847" s="173">
        <v>0.00137306016849692</v>
      </c>
      <c r="T847" s="153">
        <v>87221</v>
      </c>
      <c r="U847" s="153">
        <v>83029</v>
      </c>
      <c r="V847" s="154">
        <v>0.951938180025453</v>
      </c>
      <c r="W847" s="154">
        <v>0.951928612550374</v>
      </c>
      <c r="X847" s="155">
        <v>0.955016538037486</v>
      </c>
      <c r="Y847" s="155">
        <v>0.964454976303318</v>
      </c>
      <c r="Z847" s="173">
        <v>-0.00308792548711201</v>
      </c>
      <c r="AA847" s="151">
        <v>23246</v>
      </c>
      <c r="AB847" s="151">
        <v>22163</v>
      </c>
      <c r="AC847" s="151">
        <v>26862</v>
      </c>
      <c r="AD847" s="151">
        <v>25526</v>
      </c>
      <c r="AE847" s="155">
        <v>0.953411339585305</v>
      </c>
      <c r="AF847" s="155">
        <v>0.950264313900678</v>
      </c>
      <c r="AG847" s="173">
        <v>0.00314702568462744</v>
      </c>
    </row>
    <row r="848" spans="1:33">
      <c r="A848" s="175" t="s">
        <v>668</v>
      </c>
      <c r="B848" s="195" t="s">
        <v>1826</v>
      </c>
      <c r="C848" s="195" t="s">
        <v>844</v>
      </c>
      <c r="D848" s="150">
        <v>4098</v>
      </c>
      <c r="E848" s="150">
        <v>4014</v>
      </c>
      <c r="F848" s="150">
        <v>3859</v>
      </c>
      <c r="G848" s="151">
        <v>5671</v>
      </c>
      <c r="H848" s="151">
        <v>5441</v>
      </c>
      <c r="I848" s="151">
        <v>5315</v>
      </c>
      <c r="J848" s="151">
        <v>2147</v>
      </c>
      <c r="K848" s="151">
        <v>2094</v>
      </c>
      <c r="L848" s="151">
        <v>2018</v>
      </c>
      <c r="M848" s="154">
        <v>0.973352358181327</v>
      </c>
      <c r="N848" s="153">
        <v>100960</v>
      </c>
      <c r="O848" s="172">
        <v>0.9</v>
      </c>
      <c r="P848" s="154">
        <v>0.979502196193265</v>
      </c>
      <c r="Q848" s="154">
        <v>0.959442779051314</v>
      </c>
      <c r="R848" s="154">
        <v>0.975314392175128</v>
      </c>
      <c r="S848" s="173">
        <v>0.0200594171419514</v>
      </c>
      <c r="T848" s="153">
        <v>103724</v>
      </c>
      <c r="U848" s="153">
        <v>97180</v>
      </c>
      <c r="V848" s="154">
        <v>0.936909490571131</v>
      </c>
      <c r="W848" s="154">
        <v>0.941678867740361</v>
      </c>
      <c r="X848" s="155">
        <v>0.937224475401164</v>
      </c>
      <c r="Y848" s="155">
        <v>0.939916162086633</v>
      </c>
      <c r="Z848" s="173">
        <v>0.00445439233919731</v>
      </c>
      <c r="AA848" s="151">
        <v>28063</v>
      </c>
      <c r="AB848" s="151">
        <v>26132</v>
      </c>
      <c r="AC848" s="151">
        <v>31989</v>
      </c>
      <c r="AD848" s="151">
        <v>30020</v>
      </c>
      <c r="AE848" s="155">
        <v>0.931190535580658</v>
      </c>
      <c r="AF848" s="155">
        <v>0.93844759135953</v>
      </c>
      <c r="AG848" s="173">
        <v>-0.00725705577887203</v>
      </c>
    </row>
    <row r="849" spans="1:33">
      <c r="A849" s="175" t="s">
        <v>668</v>
      </c>
      <c r="B849" s="195" t="s">
        <v>1823</v>
      </c>
      <c r="C849" s="195" t="s">
        <v>845</v>
      </c>
      <c r="D849" s="150">
        <v>2498</v>
      </c>
      <c r="E849" s="150">
        <v>2471</v>
      </c>
      <c r="F849" s="150">
        <v>2381</v>
      </c>
      <c r="G849" s="151">
        <v>2936</v>
      </c>
      <c r="H849" s="151">
        <v>2895</v>
      </c>
      <c r="I849" s="151">
        <v>2830</v>
      </c>
      <c r="J849" s="151">
        <v>915</v>
      </c>
      <c r="K849" s="151">
        <v>907</v>
      </c>
      <c r="L849" s="151">
        <v>873</v>
      </c>
      <c r="M849" s="154">
        <v>0.990893281223704</v>
      </c>
      <c r="N849" s="153">
        <v>52990</v>
      </c>
      <c r="O849" s="172">
        <v>0.9</v>
      </c>
      <c r="P849" s="154">
        <v>0.989191353082466</v>
      </c>
      <c r="Q849" s="154">
        <v>0.986035422343324</v>
      </c>
      <c r="R849" s="154">
        <v>0.991256830601093</v>
      </c>
      <c r="S849" s="173">
        <v>0.00315593073914178</v>
      </c>
      <c r="T849" s="153">
        <v>53477</v>
      </c>
      <c r="U849" s="153">
        <v>51439</v>
      </c>
      <c r="V849" s="154">
        <v>0.961890158385848</v>
      </c>
      <c r="W849" s="154">
        <v>0.953162530024019</v>
      </c>
      <c r="X849" s="155">
        <v>0.963896457765668</v>
      </c>
      <c r="Y849" s="155">
        <v>0.954098360655738</v>
      </c>
      <c r="Z849" s="173">
        <v>-0.0107339277416484</v>
      </c>
      <c r="AA849" s="151">
        <v>15246</v>
      </c>
      <c r="AB849" s="151">
        <v>14619</v>
      </c>
      <c r="AC849" s="151">
        <v>16488</v>
      </c>
      <c r="AD849" s="151">
        <v>15858</v>
      </c>
      <c r="AE849" s="155">
        <v>0.958874458874459</v>
      </c>
      <c r="AF849" s="155">
        <v>0.9617903930131</v>
      </c>
      <c r="AG849" s="173">
        <v>-0.00291593413864155</v>
      </c>
    </row>
    <row r="850" spans="1:33">
      <c r="A850" s="175" t="s">
        <v>668</v>
      </c>
      <c r="B850" s="195" t="s">
        <v>1823</v>
      </c>
      <c r="C850" s="195" t="s">
        <v>846</v>
      </c>
      <c r="D850" s="150">
        <v>1777</v>
      </c>
      <c r="E850" s="150">
        <v>1716</v>
      </c>
      <c r="F850" s="150">
        <v>1668</v>
      </c>
      <c r="G850" s="151">
        <v>2233</v>
      </c>
      <c r="H850" s="151">
        <v>2148</v>
      </c>
      <c r="I850" s="151">
        <v>2117</v>
      </c>
      <c r="J850" s="151">
        <v>626</v>
      </c>
      <c r="K850" s="151">
        <v>595</v>
      </c>
      <c r="L850" s="151">
        <v>595</v>
      </c>
      <c r="M850" s="154">
        <v>0.964307692307692</v>
      </c>
      <c r="N850" s="153">
        <v>36041</v>
      </c>
      <c r="O850" s="172">
        <v>0.9</v>
      </c>
      <c r="P850" s="154">
        <v>0.965672481710748</v>
      </c>
      <c r="Q850" s="154">
        <v>0.961934617107031</v>
      </c>
      <c r="R850" s="154">
        <v>0.950479233226837</v>
      </c>
      <c r="S850" s="173">
        <v>0.00373786460371761</v>
      </c>
      <c r="T850" s="153">
        <v>37375</v>
      </c>
      <c r="U850" s="153">
        <v>35630</v>
      </c>
      <c r="V850" s="154">
        <v>0.953311036789298</v>
      </c>
      <c r="W850" s="154">
        <v>0.938660664040518</v>
      </c>
      <c r="X850" s="155">
        <v>0.948051948051948</v>
      </c>
      <c r="Y850" s="155">
        <v>0.950479233226837</v>
      </c>
      <c r="Z850" s="173">
        <v>-0.0093912840114303</v>
      </c>
      <c r="AA850" s="151">
        <v>10685</v>
      </c>
      <c r="AB850" s="151">
        <v>10160</v>
      </c>
      <c r="AC850" s="151">
        <v>11369</v>
      </c>
      <c r="AD850" s="151">
        <v>10886</v>
      </c>
      <c r="AE850" s="155">
        <v>0.950865699578849</v>
      </c>
      <c r="AF850" s="155">
        <v>0.957516052423256</v>
      </c>
      <c r="AG850" s="173">
        <v>-0.0066503528444074</v>
      </c>
    </row>
    <row r="851" spans="1:33">
      <c r="A851" s="175" t="s">
        <v>668</v>
      </c>
      <c r="B851" s="195" t="s">
        <v>1823</v>
      </c>
      <c r="C851" s="195" t="s">
        <v>847</v>
      </c>
      <c r="D851" s="150">
        <v>3076</v>
      </c>
      <c r="E851" s="150">
        <v>2957</v>
      </c>
      <c r="F851" s="150">
        <v>2877</v>
      </c>
      <c r="G851" s="151">
        <v>3875</v>
      </c>
      <c r="H851" s="151">
        <v>3685</v>
      </c>
      <c r="I851" s="151">
        <v>3613</v>
      </c>
      <c r="J851" s="151">
        <v>1105</v>
      </c>
      <c r="K851" s="151">
        <v>1053</v>
      </c>
      <c r="L851" s="151">
        <v>1018</v>
      </c>
      <c r="M851" s="154">
        <v>0.963761545436383</v>
      </c>
      <c r="N851" s="153">
        <v>62711</v>
      </c>
      <c r="O851" s="172">
        <v>0.9</v>
      </c>
      <c r="P851" s="154">
        <v>0.961313394018205</v>
      </c>
      <c r="Q851" s="154">
        <v>0.950967741935484</v>
      </c>
      <c r="R851" s="154">
        <v>0.952941176470588</v>
      </c>
      <c r="S851" s="173">
        <v>0.0103456520827216</v>
      </c>
      <c r="T851" s="153">
        <v>65069</v>
      </c>
      <c r="U851" s="153">
        <v>61244</v>
      </c>
      <c r="V851" s="154">
        <v>0.941216247368178</v>
      </c>
      <c r="W851" s="154">
        <v>0.935305591677503</v>
      </c>
      <c r="X851" s="155">
        <v>0.932387096774194</v>
      </c>
      <c r="Y851" s="155">
        <v>0.921266968325792</v>
      </c>
      <c r="Z851" s="173">
        <v>0.00291849490330975</v>
      </c>
      <c r="AA851" s="151">
        <v>18625</v>
      </c>
      <c r="AB851" s="151">
        <v>17522</v>
      </c>
      <c r="AC851" s="151">
        <v>19713</v>
      </c>
      <c r="AD851" s="151">
        <v>18566</v>
      </c>
      <c r="AE851" s="155">
        <v>0.940778523489933</v>
      </c>
      <c r="AF851" s="155">
        <v>0.941815045908791</v>
      </c>
      <c r="AG851" s="173">
        <v>-0.00103652241885832</v>
      </c>
    </row>
    <row r="852" spans="1:33">
      <c r="A852" s="175" t="s">
        <v>668</v>
      </c>
      <c r="B852" s="195" t="s">
        <v>1823</v>
      </c>
      <c r="C852" s="195" t="s">
        <v>848</v>
      </c>
      <c r="D852" s="150">
        <v>2935</v>
      </c>
      <c r="E852" s="150">
        <v>2923</v>
      </c>
      <c r="F852" s="150">
        <v>2808</v>
      </c>
      <c r="G852" s="151">
        <v>3572</v>
      </c>
      <c r="H852" s="151">
        <v>3549</v>
      </c>
      <c r="I852" s="151">
        <v>3459</v>
      </c>
      <c r="J852" s="151">
        <v>1035</v>
      </c>
      <c r="K852" s="151">
        <v>1021</v>
      </c>
      <c r="L852" s="151">
        <v>1009</v>
      </c>
      <c r="M852" s="154">
        <v>0.994773692593576</v>
      </c>
      <c r="N852" s="153">
        <v>59957</v>
      </c>
      <c r="O852" s="172">
        <v>0.9</v>
      </c>
      <c r="P852" s="154">
        <v>0.995911413969336</v>
      </c>
      <c r="Q852" s="154">
        <v>0.993561030235162</v>
      </c>
      <c r="R852" s="154">
        <v>0.986473429951691</v>
      </c>
      <c r="S852" s="173">
        <v>0.00235038373417318</v>
      </c>
      <c r="T852" s="153">
        <v>60272</v>
      </c>
      <c r="U852" s="153">
        <v>58389</v>
      </c>
      <c r="V852" s="154">
        <v>0.968758295726042</v>
      </c>
      <c r="W852" s="154">
        <v>0.956729131175469</v>
      </c>
      <c r="X852" s="155">
        <v>0.968365061590146</v>
      </c>
      <c r="Y852" s="155">
        <v>0.97487922705314</v>
      </c>
      <c r="Z852" s="173">
        <v>-0.011635930414677</v>
      </c>
      <c r="AA852" s="151">
        <v>17800</v>
      </c>
      <c r="AB852" s="151">
        <v>17217</v>
      </c>
      <c r="AC852" s="151">
        <v>18408</v>
      </c>
      <c r="AD852" s="151">
        <v>17855</v>
      </c>
      <c r="AE852" s="155">
        <v>0.967247191011236</v>
      </c>
      <c r="AF852" s="155">
        <v>0.969958713602781</v>
      </c>
      <c r="AG852" s="173">
        <v>-0.0027115225915455</v>
      </c>
    </row>
    <row r="853" spans="1:33">
      <c r="A853" s="175" t="s">
        <v>668</v>
      </c>
      <c r="B853" s="195" t="s">
        <v>1823</v>
      </c>
      <c r="C853" s="195" t="s">
        <v>849</v>
      </c>
      <c r="D853" s="150">
        <v>2657</v>
      </c>
      <c r="E853" s="150">
        <v>2649</v>
      </c>
      <c r="F853" s="150">
        <v>2591</v>
      </c>
      <c r="G853" s="151">
        <v>3542</v>
      </c>
      <c r="H853" s="151">
        <v>3526</v>
      </c>
      <c r="I853" s="151">
        <v>3454</v>
      </c>
      <c r="J853" s="151">
        <v>993</v>
      </c>
      <c r="K853" s="151">
        <v>989</v>
      </c>
      <c r="L853" s="151">
        <v>977</v>
      </c>
      <c r="M853" s="154">
        <v>0.995319966500813</v>
      </c>
      <c r="N853" s="153">
        <v>60612</v>
      </c>
      <c r="O853" s="172">
        <v>0.9</v>
      </c>
      <c r="P853" s="154">
        <v>0.996989085434701</v>
      </c>
      <c r="Q853" s="154">
        <v>0.995482778091474</v>
      </c>
      <c r="R853" s="154">
        <v>0.995971802618328</v>
      </c>
      <c r="S853" s="173">
        <v>0.00150630734322699</v>
      </c>
      <c r="T853" s="153">
        <v>60897</v>
      </c>
      <c r="U853" s="153">
        <v>59707</v>
      </c>
      <c r="V853" s="154">
        <v>0.980458807494622</v>
      </c>
      <c r="W853" s="154">
        <v>0.975159954836281</v>
      </c>
      <c r="X853" s="155">
        <v>0.975155279503106</v>
      </c>
      <c r="Y853" s="155">
        <v>0.983887210473313</v>
      </c>
      <c r="Z853" s="173">
        <v>4.67533317594082e-6</v>
      </c>
      <c r="AA853" s="151">
        <v>17412</v>
      </c>
      <c r="AB853" s="151">
        <v>17060</v>
      </c>
      <c r="AC853" s="151">
        <v>18290</v>
      </c>
      <c r="AD853" s="151">
        <v>17937</v>
      </c>
      <c r="AE853" s="155">
        <v>0.979784056972203</v>
      </c>
      <c r="AF853" s="155">
        <v>0.980699835975943</v>
      </c>
      <c r="AG853" s="173">
        <v>-0.000915779003740069</v>
      </c>
    </row>
    <row r="854" spans="1:33">
      <c r="A854" s="175" t="s">
        <v>668</v>
      </c>
      <c r="B854" s="195" t="s">
        <v>1823</v>
      </c>
      <c r="C854" s="195" t="s">
        <v>850</v>
      </c>
      <c r="D854" s="150">
        <v>3284</v>
      </c>
      <c r="E854" s="150">
        <v>3219</v>
      </c>
      <c r="F854" s="150">
        <v>3052</v>
      </c>
      <c r="G854" s="151">
        <v>4032</v>
      </c>
      <c r="H854" s="151">
        <v>3965</v>
      </c>
      <c r="I854" s="151">
        <v>3695</v>
      </c>
      <c r="J854" s="151">
        <v>1180</v>
      </c>
      <c r="K854" s="151">
        <v>1167</v>
      </c>
      <c r="L854" s="151">
        <v>1099</v>
      </c>
      <c r="M854" s="154">
        <v>0.982756855575868</v>
      </c>
      <c r="N854" s="153">
        <v>67196</v>
      </c>
      <c r="O854" s="172">
        <v>0.9</v>
      </c>
      <c r="P854" s="154">
        <v>0.98020706455542</v>
      </c>
      <c r="Q854" s="154">
        <v>0.983382936507937</v>
      </c>
      <c r="R854" s="154">
        <v>0.988983050847458</v>
      </c>
      <c r="S854" s="173">
        <v>-0.00317587195251634</v>
      </c>
      <c r="T854" s="153">
        <v>68375</v>
      </c>
      <c r="U854" s="153">
        <v>63768</v>
      </c>
      <c r="V854" s="154">
        <v>0.932621572212066</v>
      </c>
      <c r="W854" s="154">
        <v>0.929354445797808</v>
      </c>
      <c r="X854" s="155">
        <v>0.916418650793651</v>
      </c>
      <c r="Y854" s="155">
        <v>0.93135593220339</v>
      </c>
      <c r="Z854" s="173">
        <v>0.0129357950041568</v>
      </c>
      <c r="AA854" s="151">
        <v>19775</v>
      </c>
      <c r="AB854" s="151">
        <v>18402</v>
      </c>
      <c r="AC854" s="151">
        <v>20504</v>
      </c>
      <c r="AD854" s="151">
        <v>19165</v>
      </c>
      <c r="AE854" s="155">
        <v>0.930568900126422</v>
      </c>
      <c r="AF854" s="155">
        <v>0.934695669137729</v>
      </c>
      <c r="AG854" s="173">
        <v>-0.00412676901130693</v>
      </c>
    </row>
    <row r="855" spans="1:33">
      <c r="A855" s="175" t="s">
        <v>668</v>
      </c>
      <c r="B855" s="195" t="s">
        <v>1823</v>
      </c>
      <c r="C855" s="195" t="s">
        <v>851</v>
      </c>
      <c r="D855" s="150">
        <v>2842</v>
      </c>
      <c r="E855" s="150">
        <v>2738</v>
      </c>
      <c r="F855" s="150">
        <v>2666</v>
      </c>
      <c r="G855" s="151">
        <v>3490</v>
      </c>
      <c r="H855" s="151">
        <v>3326</v>
      </c>
      <c r="I855" s="151">
        <v>3299</v>
      </c>
      <c r="J855" s="151">
        <v>968</v>
      </c>
      <c r="K855" s="151">
        <v>912</v>
      </c>
      <c r="L855" s="151">
        <v>922</v>
      </c>
      <c r="M855" s="154">
        <v>0.958870023419204</v>
      </c>
      <c r="N855" s="153">
        <v>58959</v>
      </c>
      <c r="O855" s="172">
        <v>0.9</v>
      </c>
      <c r="P855" s="154">
        <v>0.963406052076003</v>
      </c>
      <c r="Q855" s="154">
        <v>0.953008595988539</v>
      </c>
      <c r="R855" s="154">
        <v>0.942148760330578</v>
      </c>
      <c r="S855" s="173">
        <v>0.0103974560874641</v>
      </c>
      <c r="T855" s="153">
        <v>61488</v>
      </c>
      <c r="U855" s="153">
        <v>58168</v>
      </c>
      <c r="V855" s="154">
        <v>0.946005724694249</v>
      </c>
      <c r="W855" s="154">
        <v>0.938071780436312</v>
      </c>
      <c r="X855" s="155">
        <v>0.945272206303725</v>
      </c>
      <c r="Y855" s="155">
        <v>0.952479338842975</v>
      </c>
      <c r="Z855" s="173">
        <v>-0.00720042586741243</v>
      </c>
      <c r="AA855" s="151">
        <v>17208</v>
      </c>
      <c r="AB855" s="151">
        <v>16274</v>
      </c>
      <c r="AC855" s="151">
        <v>19044</v>
      </c>
      <c r="AD855" s="151">
        <v>18022</v>
      </c>
      <c r="AE855" s="155">
        <v>0.945722919572292</v>
      </c>
      <c r="AF855" s="155">
        <v>0.946334803612686</v>
      </c>
      <c r="AG855" s="173">
        <v>-0.000611884040394473</v>
      </c>
    </row>
    <row r="856" spans="1:33">
      <c r="A856" s="175" t="s">
        <v>668</v>
      </c>
      <c r="B856" s="195" t="s">
        <v>1823</v>
      </c>
      <c r="C856" s="195" t="s">
        <v>852</v>
      </c>
      <c r="D856" s="150">
        <v>1561</v>
      </c>
      <c r="E856" s="150">
        <v>1488</v>
      </c>
      <c r="F856" s="150">
        <v>1427</v>
      </c>
      <c r="G856" s="151">
        <v>1985</v>
      </c>
      <c r="H856" s="151">
        <v>1886</v>
      </c>
      <c r="I856" s="151">
        <v>1830</v>
      </c>
      <c r="J856" s="151">
        <v>546</v>
      </c>
      <c r="K856" s="151">
        <v>540</v>
      </c>
      <c r="L856" s="151">
        <v>482</v>
      </c>
      <c r="M856" s="154">
        <v>0.947952706158428</v>
      </c>
      <c r="N856" s="153">
        <v>31509</v>
      </c>
      <c r="O856" s="172">
        <v>0.9</v>
      </c>
      <c r="P856" s="154">
        <v>0.953235105701473</v>
      </c>
      <c r="Q856" s="154">
        <v>0.950125944584383</v>
      </c>
      <c r="R856" s="154">
        <v>0.989010989010989</v>
      </c>
      <c r="S856" s="173">
        <v>0.00310916111709059</v>
      </c>
      <c r="T856" s="153">
        <v>33239</v>
      </c>
      <c r="U856" s="153">
        <v>31083</v>
      </c>
      <c r="V856" s="154">
        <v>0.935136436114203</v>
      </c>
      <c r="W856" s="154">
        <v>0.914157591287636</v>
      </c>
      <c r="X856" s="155">
        <v>0.92191435768262</v>
      </c>
      <c r="Y856" s="155">
        <v>0.882783882783883</v>
      </c>
      <c r="Z856" s="173">
        <v>-0.00775676639498346</v>
      </c>
      <c r="AA856" s="151">
        <v>9343</v>
      </c>
      <c r="AB856" s="151">
        <v>8622</v>
      </c>
      <c r="AC856" s="151">
        <v>10080</v>
      </c>
      <c r="AD856" s="151">
        <v>9466</v>
      </c>
      <c r="AE856" s="155">
        <v>0.922829926147918</v>
      </c>
      <c r="AF856" s="155">
        <v>0.939087301587302</v>
      </c>
      <c r="AG856" s="173">
        <v>-0.0162573754393833</v>
      </c>
    </row>
    <row r="857" spans="1:33">
      <c r="A857" s="175" t="s">
        <v>668</v>
      </c>
      <c r="B857" s="195" t="s">
        <v>1823</v>
      </c>
      <c r="C857" s="195" t="s">
        <v>853</v>
      </c>
      <c r="D857" s="150">
        <v>2272</v>
      </c>
      <c r="E857" s="150">
        <v>2148</v>
      </c>
      <c r="F857" s="150">
        <v>2069</v>
      </c>
      <c r="G857" s="151">
        <v>2770</v>
      </c>
      <c r="H857" s="151">
        <v>2427</v>
      </c>
      <c r="I857" s="151">
        <v>2508</v>
      </c>
      <c r="J857" s="151">
        <v>1172</v>
      </c>
      <c r="K857" s="151">
        <v>1118</v>
      </c>
      <c r="L857" s="151">
        <v>1099</v>
      </c>
      <c r="M857" s="154">
        <v>0.906302190313478</v>
      </c>
      <c r="N857" s="153">
        <v>47212</v>
      </c>
      <c r="O857" s="172">
        <v>0.9</v>
      </c>
      <c r="P857" s="154">
        <v>0.945422535211268</v>
      </c>
      <c r="Q857" s="154">
        <v>0.876173285198556</v>
      </c>
      <c r="R857" s="154">
        <v>0.953924914675768</v>
      </c>
      <c r="S857" s="173">
        <v>0.0692492500127116</v>
      </c>
      <c r="T857" s="153">
        <v>52093</v>
      </c>
      <c r="U857" s="153">
        <v>48205</v>
      </c>
      <c r="V857" s="154">
        <v>0.925364252394756</v>
      </c>
      <c r="W857" s="154">
        <v>0.910651408450704</v>
      </c>
      <c r="X857" s="155">
        <v>0.905415162454874</v>
      </c>
      <c r="Y857" s="155">
        <v>0.937713310580205</v>
      </c>
      <c r="Z857" s="173">
        <v>0.00523624599583061</v>
      </c>
      <c r="AA857" s="151">
        <v>14691</v>
      </c>
      <c r="AB857" s="151">
        <v>13610</v>
      </c>
      <c r="AC857" s="151">
        <v>15671</v>
      </c>
      <c r="AD857" s="151">
        <v>14401</v>
      </c>
      <c r="AE857" s="155">
        <v>0.926417534544959</v>
      </c>
      <c r="AF857" s="155">
        <v>0.918958585923043</v>
      </c>
      <c r="AG857" s="173">
        <v>0.00745894862191687</v>
      </c>
    </row>
    <row r="858" spans="1:33">
      <c r="A858" s="175" t="s">
        <v>668</v>
      </c>
      <c r="B858" s="195" t="s">
        <v>1823</v>
      </c>
      <c r="C858" s="195" t="s">
        <v>854</v>
      </c>
      <c r="D858" s="150">
        <v>1626</v>
      </c>
      <c r="E858" s="150">
        <v>1474</v>
      </c>
      <c r="F858" s="150">
        <v>1489</v>
      </c>
      <c r="G858" s="151">
        <v>2000</v>
      </c>
      <c r="H858" s="151">
        <v>1744</v>
      </c>
      <c r="I858" s="151">
        <v>1820</v>
      </c>
      <c r="J858" s="151">
        <v>812</v>
      </c>
      <c r="K858" s="151">
        <v>781</v>
      </c>
      <c r="L858" s="151">
        <v>756</v>
      </c>
      <c r="M858" s="154">
        <v>0.913216517976388</v>
      </c>
      <c r="N858" s="153">
        <v>34189</v>
      </c>
      <c r="O858" s="172">
        <v>0.9</v>
      </c>
      <c r="P858" s="154">
        <v>0.906519065190652</v>
      </c>
      <c r="Q858" s="154">
        <v>0.872</v>
      </c>
      <c r="R858" s="154">
        <v>0.961822660098522</v>
      </c>
      <c r="S858" s="173">
        <v>0.034519065190652</v>
      </c>
      <c r="T858" s="153">
        <v>37438</v>
      </c>
      <c r="U858" s="153">
        <v>34864</v>
      </c>
      <c r="V858" s="154">
        <v>0.931246327261072</v>
      </c>
      <c r="W858" s="154">
        <v>0.915744157441574</v>
      </c>
      <c r="X858" s="155">
        <v>0.91</v>
      </c>
      <c r="Y858" s="155">
        <v>0.931034482758621</v>
      </c>
      <c r="Z858" s="173">
        <v>0.00574415744157442</v>
      </c>
      <c r="AA858" s="151">
        <v>10542</v>
      </c>
      <c r="AB858" s="151">
        <v>9798</v>
      </c>
      <c r="AC858" s="151">
        <v>10917</v>
      </c>
      <c r="AD858" s="151">
        <v>10176</v>
      </c>
      <c r="AE858" s="155">
        <v>0.92942515651679</v>
      </c>
      <c r="AF858" s="155">
        <v>0.932124209947788</v>
      </c>
      <c r="AG858" s="173">
        <v>-0.00269905343099786</v>
      </c>
    </row>
    <row r="859" spans="1:33">
      <c r="A859" s="175" t="s">
        <v>668</v>
      </c>
      <c r="B859" s="195" t="s">
        <v>1823</v>
      </c>
      <c r="C859" s="195" t="s">
        <v>855</v>
      </c>
      <c r="D859" s="150">
        <v>1823</v>
      </c>
      <c r="E859" s="150">
        <v>1760</v>
      </c>
      <c r="F859" s="150">
        <v>1677</v>
      </c>
      <c r="G859" s="151">
        <v>2078</v>
      </c>
      <c r="H859" s="151">
        <v>1864</v>
      </c>
      <c r="I859" s="151">
        <v>1767</v>
      </c>
      <c r="J859" s="151">
        <v>781</v>
      </c>
      <c r="K859" s="151">
        <v>754</v>
      </c>
      <c r="L859" s="151">
        <v>718</v>
      </c>
      <c r="M859" s="154">
        <v>0.922373847955599</v>
      </c>
      <c r="N859" s="153">
        <v>36229</v>
      </c>
      <c r="O859" s="172">
        <v>0.9</v>
      </c>
      <c r="P859" s="154">
        <v>0.965441579813494</v>
      </c>
      <c r="Q859" s="154">
        <v>0.897016361886429</v>
      </c>
      <c r="R859" s="154">
        <v>0.965428937259923</v>
      </c>
      <c r="S859" s="173">
        <v>0.0684252179270649</v>
      </c>
      <c r="T859" s="153">
        <v>39278</v>
      </c>
      <c r="U859" s="153">
        <v>35687</v>
      </c>
      <c r="V859" s="154">
        <v>0.908574774683029</v>
      </c>
      <c r="W859" s="154">
        <v>0.919912232583653</v>
      </c>
      <c r="X859" s="155">
        <v>0.850336862367661</v>
      </c>
      <c r="Y859" s="155">
        <v>0.919334186939821</v>
      </c>
      <c r="Z859" s="173">
        <v>0.069575370215992</v>
      </c>
      <c r="AA859" s="151">
        <v>11140</v>
      </c>
      <c r="AB859" s="151">
        <v>10147</v>
      </c>
      <c r="AC859" s="151">
        <v>11642</v>
      </c>
      <c r="AD859" s="151">
        <v>10657</v>
      </c>
      <c r="AE859" s="155">
        <v>0.910861759425494</v>
      </c>
      <c r="AF859" s="155">
        <v>0.915392544236385</v>
      </c>
      <c r="AG859" s="173">
        <v>-0.00453078481089175</v>
      </c>
    </row>
    <row r="860" spans="1:33">
      <c r="A860" s="175" t="s">
        <v>668</v>
      </c>
      <c r="B860" s="195" t="s">
        <v>1823</v>
      </c>
      <c r="C860" s="195" t="s">
        <v>856</v>
      </c>
      <c r="D860" s="150">
        <v>2813</v>
      </c>
      <c r="E860" s="150">
        <v>2497</v>
      </c>
      <c r="F860" s="150">
        <v>2460</v>
      </c>
      <c r="G860" s="151">
        <v>3283</v>
      </c>
      <c r="H860" s="151">
        <v>2789</v>
      </c>
      <c r="I860" s="151">
        <v>2850</v>
      </c>
      <c r="J860" s="151">
        <v>1387</v>
      </c>
      <c r="K860" s="151">
        <v>1229</v>
      </c>
      <c r="L860" s="151">
        <v>1221</v>
      </c>
      <c r="M860" s="154">
        <v>0.874463299938663</v>
      </c>
      <c r="N860" s="153">
        <v>55601</v>
      </c>
      <c r="O860" s="172">
        <v>0.9</v>
      </c>
      <c r="P860" s="154">
        <v>0.887664415215073</v>
      </c>
      <c r="Q860" s="154">
        <v>0.849527870849833</v>
      </c>
      <c r="R860" s="154">
        <v>0.886085075702956</v>
      </c>
      <c r="S860" s="173">
        <v>0.0381365443652404</v>
      </c>
      <c r="T860" s="153">
        <v>63583</v>
      </c>
      <c r="U860" s="153">
        <v>56905</v>
      </c>
      <c r="V860" s="154">
        <v>0.89497192645833</v>
      </c>
      <c r="W860" s="154">
        <v>0.874511198009243</v>
      </c>
      <c r="X860" s="155">
        <v>0.868108437404813</v>
      </c>
      <c r="Y860" s="155">
        <v>0.880317231434751</v>
      </c>
      <c r="Z860" s="173">
        <v>0.00640276060443012</v>
      </c>
      <c r="AA860" s="151">
        <v>17704</v>
      </c>
      <c r="AB860" s="151">
        <v>15601</v>
      </c>
      <c r="AC860" s="151">
        <v>19066</v>
      </c>
      <c r="AD860" s="151">
        <v>17148</v>
      </c>
      <c r="AE860" s="155">
        <v>0.881213285133303</v>
      </c>
      <c r="AF860" s="155">
        <v>0.899402076995699</v>
      </c>
      <c r="AG860" s="173">
        <v>-0.018188791862396</v>
      </c>
    </row>
    <row r="861" spans="1:33">
      <c r="A861" s="175" t="s">
        <v>668</v>
      </c>
      <c r="B861" s="195" t="s">
        <v>1823</v>
      </c>
      <c r="C861" s="195" t="s">
        <v>857</v>
      </c>
      <c r="D861" s="150">
        <v>1831</v>
      </c>
      <c r="E861" s="150">
        <v>1759</v>
      </c>
      <c r="F861" s="150">
        <v>1716</v>
      </c>
      <c r="G861" s="151">
        <v>2444</v>
      </c>
      <c r="H861" s="151">
        <v>2319</v>
      </c>
      <c r="I861" s="151">
        <v>2250</v>
      </c>
      <c r="J861" s="151">
        <v>954</v>
      </c>
      <c r="K861" s="151">
        <v>902</v>
      </c>
      <c r="L861" s="151">
        <v>890</v>
      </c>
      <c r="M861" s="154">
        <v>0.945781515612418</v>
      </c>
      <c r="N861" s="153">
        <v>42284</v>
      </c>
      <c r="O861" s="172">
        <v>0.9</v>
      </c>
      <c r="P861" s="154">
        <v>0.960677225559803</v>
      </c>
      <c r="Q861" s="154">
        <v>0.948854337152209</v>
      </c>
      <c r="R861" s="154">
        <v>0.945492662473795</v>
      </c>
      <c r="S861" s="173">
        <v>0.0118228884075939</v>
      </c>
      <c r="T861" s="153">
        <v>44708</v>
      </c>
      <c r="U861" s="153">
        <v>41428</v>
      </c>
      <c r="V861" s="154">
        <v>0.926635054129015</v>
      </c>
      <c r="W861" s="154">
        <v>0.937192790824686</v>
      </c>
      <c r="X861" s="155">
        <v>0.920621931260229</v>
      </c>
      <c r="Y861" s="155">
        <v>0.932914046121593</v>
      </c>
      <c r="Z861" s="173">
        <v>0.0165708595644568</v>
      </c>
      <c r="AA861" s="151">
        <v>12680</v>
      </c>
      <c r="AB861" s="151">
        <v>11785</v>
      </c>
      <c r="AC861" s="151">
        <v>13350</v>
      </c>
      <c r="AD861" s="151">
        <v>12271</v>
      </c>
      <c r="AE861" s="155">
        <v>0.929416403785489</v>
      </c>
      <c r="AF861" s="155">
        <v>0.919176029962547</v>
      </c>
      <c r="AG861" s="173">
        <v>0.0102403738229422</v>
      </c>
    </row>
    <row r="862" spans="1:33">
      <c r="A862" s="175" t="s">
        <v>668</v>
      </c>
      <c r="B862" s="195" t="s">
        <v>1823</v>
      </c>
      <c r="C862" s="195" t="s">
        <v>858</v>
      </c>
      <c r="D862" s="150">
        <v>2235</v>
      </c>
      <c r="E862" s="150">
        <v>2185</v>
      </c>
      <c r="F862" s="150">
        <v>2087</v>
      </c>
      <c r="G862" s="151">
        <v>2687</v>
      </c>
      <c r="H862" s="151">
        <v>2589</v>
      </c>
      <c r="I862" s="151">
        <v>2462</v>
      </c>
      <c r="J862" s="151">
        <v>1009</v>
      </c>
      <c r="K862" s="151">
        <v>978</v>
      </c>
      <c r="L862" s="151">
        <v>953</v>
      </c>
      <c r="M862" s="154">
        <v>0.97230920365936</v>
      </c>
      <c r="N862" s="153">
        <v>47508</v>
      </c>
      <c r="O862" s="172">
        <v>0.9</v>
      </c>
      <c r="P862" s="154">
        <v>0.977628635346756</v>
      </c>
      <c r="Q862" s="154">
        <v>0.963528098250837</v>
      </c>
      <c r="R862" s="154">
        <v>0.969276511397423</v>
      </c>
      <c r="S862" s="173">
        <v>0.0141005370959187</v>
      </c>
      <c r="T862" s="153">
        <v>48861</v>
      </c>
      <c r="U862" s="153">
        <v>45486</v>
      </c>
      <c r="V862" s="154">
        <v>0.930926505802174</v>
      </c>
      <c r="W862" s="154">
        <v>0.933780760626398</v>
      </c>
      <c r="X862" s="155">
        <v>0.916263490882025</v>
      </c>
      <c r="Y862" s="155">
        <v>0.944499504459861</v>
      </c>
      <c r="Z862" s="173">
        <v>0.0175172697443737</v>
      </c>
      <c r="AA862" s="151">
        <v>13931</v>
      </c>
      <c r="AB862" s="151">
        <v>12984</v>
      </c>
      <c r="AC862" s="151">
        <v>14277</v>
      </c>
      <c r="AD862" s="151">
        <v>13234</v>
      </c>
      <c r="AE862" s="155">
        <v>0.932022108965616</v>
      </c>
      <c r="AF862" s="155">
        <v>0.926945436716397</v>
      </c>
      <c r="AG862" s="173">
        <v>0.00507667224921926</v>
      </c>
    </row>
    <row r="863" spans="1:33">
      <c r="A863" s="175" t="s">
        <v>668</v>
      </c>
      <c r="B863" s="195" t="s">
        <v>1823</v>
      </c>
      <c r="C863" s="195" t="s">
        <v>859</v>
      </c>
      <c r="D863" s="150">
        <v>2325</v>
      </c>
      <c r="E863" s="150">
        <v>2256</v>
      </c>
      <c r="F863" s="150">
        <v>2111</v>
      </c>
      <c r="G863" s="151">
        <v>3185</v>
      </c>
      <c r="H863" s="151">
        <v>2881</v>
      </c>
      <c r="I863" s="151">
        <v>2745</v>
      </c>
      <c r="J863" s="151">
        <v>1165</v>
      </c>
      <c r="K863" s="151">
        <v>1134</v>
      </c>
      <c r="L863" s="151">
        <v>1061</v>
      </c>
      <c r="M863" s="154">
        <v>0.937725583149275</v>
      </c>
      <c r="N863" s="153">
        <v>52221</v>
      </c>
      <c r="O863" s="172">
        <v>0.9</v>
      </c>
      <c r="P863" s="154">
        <v>0.970322580645161</v>
      </c>
      <c r="Q863" s="154">
        <v>0.904552590266876</v>
      </c>
      <c r="R863" s="154">
        <v>0.973390557939914</v>
      </c>
      <c r="S863" s="173">
        <v>0.0657699903782853</v>
      </c>
      <c r="T863" s="153">
        <v>55689</v>
      </c>
      <c r="U863" s="153">
        <v>50086</v>
      </c>
      <c r="V863" s="154">
        <v>0.899387670814703</v>
      </c>
      <c r="W863" s="154">
        <v>0.907956989247312</v>
      </c>
      <c r="X863" s="155">
        <v>0.861852433281005</v>
      </c>
      <c r="Y863" s="155">
        <v>0.910729613733906</v>
      </c>
      <c r="Z863" s="173">
        <v>0.0461045559663071</v>
      </c>
      <c r="AA863" s="151">
        <v>15890</v>
      </c>
      <c r="AB863" s="151">
        <v>14387</v>
      </c>
      <c r="AC863" s="151">
        <v>16663</v>
      </c>
      <c r="AD863" s="151">
        <v>15060</v>
      </c>
      <c r="AE863" s="155">
        <v>0.905412208936438</v>
      </c>
      <c r="AF863" s="155">
        <v>0.903798835743864</v>
      </c>
      <c r="AG863" s="173">
        <v>0.00161337319257437</v>
      </c>
    </row>
    <row r="864" spans="1:33">
      <c r="A864" s="175" t="s">
        <v>668</v>
      </c>
      <c r="B864" s="195" t="s">
        <v>1828</v>
      </c>
      <c r="C864" s="195" t="s">
        <v>860</v>
      </c>
      <c r="D864" s="150">
        <v>5987</v>
      </c>
      <c r="E864" s="150">
        <v>5733</v>
      </c>
      <c r="F864" s="150">
        <v>5527</v>
      </c>
      <c r="G864" s="151">
        <v>8030</v>
      </c>
      <c r="H864" s="151">
        <v>7745</v>
      </c>
      <c r="I864" s="151">
        <v>7409</v>
      </c>
      <c r="J864" s="151">
        <v>2552</v>
      </c>
      <c r="K864" s="151">
        <v>2469</v>
      </c>
      <c r="L864" s="151">
        <v>2397</v>
      </c>
      <c r="M864" s="154">
        <v>0.954708482775878</v>
      </c>
      <c r="N864" s="153">
        <v>137352</v>
      </c>
      <c r="O864" s="172">
        <v>0.9</v>
      </c>
      <c r="P864" s="154">
        <v>0.957574745281443</v>
      </c>
      <c r="Q864" s="154">
        <v>0.964508094645081</v>
      </c>
      <c r="R864" s="154">
        <v>0.967476489028213</v>
      </c>
      <c r="S864" s="173">
        <v>-0.00693334936363776</v>
      </c>
      <c r="T864" s="153">
        <v>143868</v>
      </c>
      <c r="U864" s="153">
        <v>133537</v>
      </c>
      <c r="V864" s="154">
        <v>0.928191119637445</v>
      </c>
      <c r="W864" s="154">
        <v>0.923166861533322</v>
      </c>
      <c r="X864" s="155">
        <v>0.92266500622665</v>
      </c>
      <c r="Y864" s="155">
        <v>0.939263322884012</v>
      </c>
      <c r="Z864" s="173">
        <v>0.000501855306672128</v>
      </c>
      <c r="AA864" s="151">
        <v>40421</v>
      </c>
      <c r="AB864" s="151">
        <v>37597</v>
      </c>
      <c r="AC864" s="151">
        <v>45249</v>
      </c>
      <c r="AD864" s="151">
        <v>42019</v>
      </c>
      <c r="AE864" s="155">
        <v>0.930135325697039</v>
      </c>
      <c r="AF864" s="155">
        <v>0.9286172070101</v>
      </c>
      <c r="AG864" s="173">
        <v>0.00151811868693907</v>
      </c>
    </row>
    <row r="865" spans="1:33">
      <c r="A865" s="175" t="s">
        <v>668</v>
      </c>
      <c r="B865" s="195" t="s">
        <v>1828</v>
      </c>
      <c r="C865" s="195" t="s">
        <v>861</v>
      </c>
      <c r="D865" s="150">
        <v>4286</v>
      </c>
      <c r="E865" s="150">
        <v>4102</v>
      </c>
      <c r="F865" s="150">
        <v>3926</v>
      </c>
      <c r="G865" s="151">
        <v>5528</v>
      </c>
      <c r="H865" s="151">
        <v>5040</v>
      </c>
      <c r="I865" s="151">
        <v>4765</v>
      </c>
      <c r="J865" s="151">
        <v>1538</v>
      </c>
      <c r="K865" s="151">
        <v>1499</v>
      </c>
      <c r="L865" s="151">
        <v>1427</v>
      </c>
      <c r="M865" s="154">
        <v>0.939442552605161</v>
      </c>
      <c r="N865" s="153">
        <v>95453</v>
      </c>
      <c r="O865" s="172">
        <v>0.9</v>
      </c>
      <c r="P865" s="154">
        <v>0.957069528698087</v>
      </c>
      <c r="Q865" s="154">
        <v>0.911722141823444</v>
      </c>
      <c r="R865" s="154">
        <v>0.974642392717815</v>
      </c>
      <c r="S865" s="173">
        <v>0.0453473868746426</v>
      </c>
      <c r="T865" s="153">
        <v>101606</v>
      </c>
      <c r="U865" s="153">
        <v>90764</v>
      </c>
      <c r="V865" s="154">
        <v>0.893293703127768</v>
      </c>
      <c r="W865" s="154">
        <v>0.916005599626692</v>
      </c>
      <c r="X865" s="155">
        <v>0.861975397973951</v>
      </c>
      <c r="Y865" s="155">
        <v>0.927828348504551</v>
      </c>
      <c r="Z865" s="173">
        <v>0.0540302016527408</v>
      </c>
      <c r="AA865" s="151">
        <v>27915</v>
      </c>
      <c r="AB865" s="151">
        <v>25004</v>
      </c>
      <c r="AC865" s="151">
        <v>31825</v>
      </c>
      <c r="AD865" s="151">
        <v>28182</v>
      </c>
      <c r="AE865" s="155">
        <v>0.895719147411786</v>
      </c>
      <c r="AF865" s="155">
        <v>0.885530243519246</v>
      </c>
      <c r="AG865" s="173">
        <v>0.0101889038925399</v>
      </c>
    </row>
    <row r="866" spans="1:33">
      <c r="A866" s="175" t="s">
        <v>668</v>
      </c>
      <c r="B866" s="195" t="s">
        <v>1828</v>
      </c>
      <c r="C866" s="195" t="s">
        <v>862</v>
      </c>
      <c r="D866" s="150">
        <v>1938</v>
      </c>
      <c r="E866" s="150">
        <v>1920</v>
      </c>
      <c r="F866" s="150">
        <v>1842</v>
      </c>
      <c r="G866" s="151">
        <v>2627</v>
      </c>
      <c r="H866" s="151">
        <v>2347</v>
      </c>
      <c r="I866" s="151">
        <v>2248</v>
      </c>
      <c r="J866" s="151">
        <v>693</v>
      </c>
      <c r="K866" s="151">
        <v>689</v>
      </c>
      <c r="L866" s="151">
        <v>673</v>
      </c>
      <c r="M866" s="154">
        <v>0.984552436382732</v>
      </c>
      <c r="N866" s="153">
        <v>44997</v>
      </c>
      <c r="O866" s="172">
        <v>0.9</v>
      </c>
      <c r="P866" s="154">
        <v>0.990712074303406</v>
      </c>
      <c r="Q866" s="154">
        <v>0.893414541301865</v>
      </c>
      <c r="R866" s="154">
        <v>0.994227994227994</v>
      </c>
      <c r="S866" s="173">
        <v>0.0972975330015403</v>
      </c>
      <c r="T866" s="153">
        <v>45703</v>
      </c>
      <c r="U866" s="153">
        <v>43613</v>
      </c>
      <c r="V866" s="154">
        <v>0.954269960396473</v>
      </c>
      <c r="W866" s="154">
        <v>0.95046439628483</v>
      </c>
      <c r="X866" s="155">
        <v>0.855728968405025</v>
      </c>
      <c r="Y866" s="155">
        <v>0.971139971139971</v>
      </c>
      <c r="Z866" s="173">
        <v>0.0947354278798049</v>
      </c>
      <c r="AA866" s="151">
        <v>12825</v>
      </c>
      <c r="AB866" s="151">
        <v>12057</v>
      </c>
      <c r="AC866" s="151">
        <v>14275</v>
      </c>
      <c r="AD866" s="151">
        <v>13683</v>
      </c>
      <c r="AE866" s="155">
        <v>0.940116959064327</v>
      </c>
      <c r="AF866" s="155">
        <v>0.958528896672504</v>
      </c>
      <c r="AG866" s="173">
        <v>-0.0184119376081769</v>
      </c>
    </row>
    <row r="867" spans="1:33">
      <c r="A867" s="175" t="s">
        <v>668</v>
      </c>
      <c r="B867" s="195" t="s">
        <v>1828</v>
      </c>
      <c r="C867" s="195" t="s">
        <v>863</v>
      </c>
      <c r="D867" s="150">
        <v>3437</v>
      </c>
      <c r="E867" s="150">
        <v>3376</v>
      </c>
      <c r="F867" s="150">
        <v>3297</v>
      </c>
      <c r="G867" s="151">
        <v>4266</v>
      </c>
      <c r="H867" s="151">
        <v>4199</v>
      </c>
      <c r="I867" s="151">
        <v>4070</v>
      </c>
      <c r="J867" s="151">
        <v>1339</v>
      </c>
      <c r="K867" s="151">
        <v>1321</v>
      </c>
      <c r="L867" s="151">
        <v>1291</v>
      </c>
      <c r="M867" s="154">
        <v>0.982903760925004</v>
      </c>
      <c r="N867" s="153">
        <v>79397</v>
      </c>
      <c r="O867" s="172">
        <v>0.9</v>
      </c>
      <c r="P867" s="154">
        <v>0.982251963922025</v>
      </c>
      <c r="Q867" s="154">
        <v>0.984294421003282</v>
      </c>
      <c r="R867" s="154">
        <v>0.9865571321882</v>
      </c>
      <c r="S867" s="173">
        <v>-0.00204245708125672</v>
      </c>
      <c r="T867" s="153">
        <v>80778</v>
      </c>
      <c r="U867" s="153">
        <v>76918</v>
      </c>
      <c r="V867" s="154">
        <v>0.952214711926515</v>
      </c>
      <c r="W867" s="154">
        <v>0.959266802443992</v>
      </c>
      <c r="X867" s="155">
        <v>0.954055321143929</v>
      </c>
      <c r="Y867" s="155">
        <v>0.964152352501867</v>
      </c>
      <c r="Z867" s="173">
        <v>0.0052114813000631</v>
      </c>
      <c r="AA867" s="151">
        <v>22255</v>
      </c>
      <c r="AB867" s="151">
        <v>21276</v>
      </c>
      <c r="AC867" s="151">
        <v>25792</v>
      </c>
      <c r="AD867" s="151">
        <v>24473</v>
      </c>
      <c r="AE867" s="155">
        <v>0.956009885419007</v>
      </c>
      <c r="AF867" s="155">
        <v>0.948860111662531</v>
      </c>
      <c r="AG867" s="173">
        <v>0.00714977375647596</v>
      </c>
    </row>
    <row r="868" spans="1:33">
      <c r="A868" s="175" t="s">
        <v>668</v>
      </c>
      <c r="B868" s="195" t="s">
        <v>1828</v>
      </c>
      <c r="C868" s="195" t="s">
        <v>864</v>
      </c>
      <c r="D868" s="150">
        <v>3889</v>
      </c>
      <c r="E868" s="150">
        <v>3621</v>
      </c>
      <c r="F868" s="150">
        <v>3353</v>
      </c>
      <c r="G868" s="151">
        <v>5359</v>
      </c>
      <c r="H868" s="151">
        <v>4514</v>
      </c>
      <c r="I868" s="151">
        <v>4225</v>
      </c>
      <c r="J868" s="151">
        <v>1690</v>
      </c>
      <c r="K868" s="151">
        <v>1462</v>
      </c>
      <c r="L868" s="151">
        <v>1398</v>
      </c>
      <c r="M868" s="154">
        <v>0.898081235983055</v>
      </c>
      <c r="N868" s="153">
        <v>90100</v>
      </c>
      <c r="O868" s="172">
        <v>0.9</v>
      </c>
      <c r="P868" s="154">
        <v>0.931087683209051</v>
      </c>
      <c r="Q868" s="154">
        <v>0.842321328606083</v>
      </c>
      <c r="R868" s="154">
        <v>0.86508875739645</v>
      </c>
      <c r="S868" s="173">
        <v>0.088766354602968</v>
      </c>
      <c r="T868" s="153">
        <v>100325</v>
      </c>
      <c r="U868" s="153">
        <v>82854</v>
      </c>
      <c r="V868" s="154">
        <v>0.825855968103663</v>
      </c>
      <c r="W868" s="154">
        <v>0.862175366418102</v>
      </c>
      <c r="X868" s="155">
        <v>0.788393356969584</v>
      </c>
      <c r="Y868" s="155">
        <v>0.827218934911243</v>
      </c>
      <c r="Z868" s="173">
        <v>0.0737820094485184</v>
      </c>
      <c r="AA868" s="151">
        <v>27382</v>
      </c>
      <c r="AB868" s="151">
        <v>23163</v>
      </c>
      <c r="AC868" s="151">
        <v>33335</v>
      </c>
      <c r="AD868" s="151">
        <v>26736</v>
      </c>
      <c r="AE868" s="155">
        <v>0.845920677817544</v>
      </c>
      <c r="AF868" s="155">
        <v>0.8020398980051</v>
      </c>
      <c r="AG868" s="173">
        <v>0.0438807798124445</v>
      </c>
    </row>
    <row r="869" spans="1:33">
      <c r="A869" s="175" t="s">
        <v>668</v>
      </c>
      <c r="B869" s="195" t="s">
        <v>1828</v>
      </c>
      <c r="C869" s="195" t="s">
        <v>865</v>
      </c>
      <c r="D869" s="150">
        <v>3705</v>
      </c>
      <c r="E869" s="150">
        <v>3559</v>
      </c>
      <c r="F869" s="150">
        <v>3441</v>
      </c>
      <c r="G869" s="151">
        <v>4848</v>
      </c>
      <c r="H869" s="151">
        <v>4599</v>
      </c>
      <c r="I869" s="151">
        <v>4474</v>
      </c>
      <c r="J869" s="151">
        <v>1439</v>
      </c>
      <c r="K869" s="151">
        <v>1361</v>
      </c>
      <c r="L869" s="151">
        <v>1326</v>
      </c>
      <c r="M869" s="154">
        <v>0.938239218435514</v>
      </c>
      <c r="N869" s="153">
        <v>82976</v>
      </c>
      <c r="O869" s="172">
        <v>0.9</v>
      </c>
      <c r="P869" s="154">
        <v>0.96059379217274</v>
      </c>
      <c r="Q869" s="154">
        <v>0.948638613861386</v>
      </c>
      <c r="R869" s="154">
        <v>0.945795691452398</v>
      </c>
      <c r="S869" s="173">
        <v>0.0119551783113534</v>
      </c>
      <c r="T869" s="153">
        <v>88438</v>
      </c>
      <c r="U869" s="153">
        <v>80464</v>
      </c>
      <c r="V869" s="154">
        <v>0.909835138741265</v>
      </c>
      <c r="W869" s="154">
        <v>0.928744939271255</v>
      </c>
      <c r="X869" s="155">
        <v>0.922854785478548</v>
      </c>
      <c r="Y869" s="155">
        <v>0.921473245309243</v>
      </c>
      <c r="Z869" s="173">
        <v>0.00589015379270719</v>
      </c>
      <c r="AA869" s="151">
        <v>24576</v>
      </c>
      <c r="AB869" s="151">
        <v>22602</v>
      </c>
      <c r="AC869" s="151">
        <v>26930</v>
      </c>
      <c r="AD869" s="151">
        <v>24539</v>
      </c>
      <c r="AE869" s="155">
        <v>0.919677734375</v>
      </c>
      <c r="AF869" s="155">
        <v>0.911214259190494</v>
      </c>
      <c r="AG869" s="173">
        <v>0.00846347518450608</v>
      </c>
    </row>
    <row r="870" spans="1:33">
      <c r="A870" s="175" t="s">
        <v>668</v>
      </c>
      <c r="B870" s="195" t="s">
        <v>1828</v>
      </c>
      <c r="C870" s="195" t="s">
        <v>866</v>
      </c>
      <c r="D870" s="150">
        <v>3507</v>
      </c>
      <c r="E870" s="150">
        <v>3366</v>
      </c>
      <c r="F870" s="150">
        <v>3288</v>
      </c>
      <c r="G870" s="151">
        <v>4951</v>
      </c>
      <c r="H870" s="151">
        <v>4773</v>
      </c>
      <c r="I870" s="151">
        <v>4634</v>
      </c>
      <c r="J870" s="151">
        <v>1579</v>
      </c>
      <c r="K870" s="151">
        <v>1519</v>
      </c>
      <c r="L870" s="151">
        <v>1480</v>
      </c>
      <c r="M870" s="154">
        <v>0.96431634009347</v>
      </c>
      <c r="N870" s="153">
        <v>89963</v>
      </c>
      <c r="O870" s="172">
        <v>0.9</v>
      </c>
      <c r="P870" s="154">
        <v>0.959794696321642</v>
      </c>
      <c r="Q870" s="154">
        <v>0.964047667137952</v>
      </c>
      <c r="R870" s="154">
        <v>0.962001266624446</v>
      </c>
      <c r="S870" s="173">
        <v>-0.0042529708163096</v>
      </c>
      <c r="T870" s="153">
        <v>93292</v>
      </c>
      <c r="U870" s="153">
        <v>86249</v>
      </c>
      <c r="V870" s="154">
        <v>0.924505852591862</v>
      </c>
      <c r="W870" s="154">
        <v>0.937553464499572</v>
      </c>
      <c r="X870" s="155">
        <v>0.935972530801858</v>
      </c>
      <c r="Y870" s="155">
        <v>0.937302089930336</v>
      </c>
      <c r="Z870" s="173">
        <v>0.00158093369771417</v>
      </c>
      <c r="AA870" s="151">
        <v>24811</v>
      </c>
      <c r="AB870" s="151">
        <v>23206</v>
      </c>
      <c r="AC870" s="151">
        <v>31213</v>
      </c>
      <c r="AD870" s="151">
        <v>28336</v>
      </c>
      <c r="AE870" s="155">
        <v>0.935310950787957</v>
      </c>
      <c r="AF870" s="155">
        <v>0.90782686701054</v>
      </c>
      <c r="AG870" s="173">
        <v>0.0274840837774165</v>
      </c>
    </row>
    <row r="871" spans="1:33">
      <c r="A871" s="175" t="s">
        <v>668</v>
      </c>
      <c r="B871" s="195" t="s">
        <v>1828</v>
      </c>
      <c r="C871" s="195" t="s">
        <v>867</v>
      </c>
      <c r="D871" s="150">
        <v>2731</v>
      </c>
      <c r="E871" s="150">
        <v>2641</v>
      </c>
      <c r="F871" s="150">
        <v>2571</v>
      </c>
      <c r="G871" s="151">
        <v>3744</v>
      </c>
      <c r="H871" s="151">
        <v>3667</v>
      </c>
      <c r="I871" s="151">
        <v>3557</v>
      </c>
      <c r="J871" s="151">
        <v>1244</v>
      </c>
      <c r="K871" s="151">
        <v>1230</v>
      </c>
      <c r="L871" s="151">
        <v>1195</v>
      </c>
      <c r="M871" s="154">
        <v>0.971713468497653</v>
      </c>
      <c r="N871" s="153">
        <v>61491</v>
      </c>
      <c r="O871" s="172">
        <v>0.9</v>
      </c>
      <c r="P871" s="154">
        <v>0.967045038447455</v>
      </c>
      <c r="Q871" s="154">
        <v>0.979433760683761</v>
      </c>
      <c r="R871" s="154">
        <v>0.988745980707395</v>
      </c>
      <c r="S871" s="173">
        <v>-0.0123887222363055</v>
      </c>
      <c r="T871" s="153">
        <v>63281</v>
      </c>
      <c r="U871" s="153">
        <v>60238</v>
      </c>
      <c r="V871" s="154">
        <v>0.951912896446011</v>
      </c>
      <c r="W871" s="154">
        <v>0.941413401684365</v>
      </c>
      <c r="X871" s="155">
        <v>0.950053418803419</v>
      </c>
      <c r="Y871" s="155">
        <v>0.960610932475884</v>
      </c>
      <c r="Z871" s="173">
        <v>-0.00864001711905404</v>
      </c>
      <c r="AA871" s="151">
        <v>18662</v>
      </c>
      <c r="AB871" s="151">
        <v>17712</v>
      </c>
      <c r="AC871" s="151">
        <v>19714</v>
      </c>
      <c r="AD871" s="151">
        <v>18834</v>
      </c>
      <c r="AE871" s="155">
        <v>0.949094416461258</v>
      </c>
      <c r="AF871" s="155">
        <v>0.955361671908289</v>
      </c>
      <c r="AG871" s="173">
        <v>-0.00626725544703044</v>
      </c>
    </row>
    <row r="872" spans="1:33">
      <c r="A872" s="175" t="s">
        <v>668</v>
      </c>
      <c r="B872" s="195" t="s">
        <v>1828</v>
      </c>
      <c r="C872" s="195" t="s">
        <v>868</v>
      </c>
      <c r="D872" s="150">
        <v>1847</v>
      </c>
      <c r="E872" s="150">
        <v>1784</v>
      </c>
      <c r="F872" s="150">
        <v>1768</v>
      </c>
      <c r="G872" s="151">
        <v>2618</v>
      </c>
      <c r="H872" s="151">
        <v>2522</v>
      </c>
      <c r="I872" s="151">
        <v>2387</v>
      </c>
      <c r="J872" s="151">
        <v>819</v>
      </c>
      <c r="K872" s="151">
        <v>763</v>
      </c>
      <c r="L872" s="151">
        <v>782</v>
      </c>
      <c r="M872" s="154">
        <v>0.965335244673226</v>
      </c>
      <c r="N872" s="153">
        <v>44445</v>
      </c>
      <c r="O872" s="172">
        <v>0.9</v>
      </c>
      <c r="P872" s="154">
        <v>0.965890633459664</v>
      </c>
      <c r="Q872" s="154">
        <v>0.963330786860199</v>
      </c>
      <c r="R872" s="154">
        <v>0.931623931623932</v>
      </c>
      <c r="S872" s="173">
        <v>0.00255984659946573</v>
      </c>
      <c r="T872" s="153">
        <v>46041</v>
      </c>
      <c r="U872" s="153">
        <v>43780</v>
      </c>
      <c r="V872" s="154">
        <v>0.950891596620404</v>
      </c>
      <c r="W872" s="154">
        <v>0.957227937195452</v>
      </c>
      <c r="X872" s="155">
        <v>0.911764705882353</v>
      </c>
      <c r="Y872" s="155">
        <v>0.954822954822955</v>
      </c>
      <c r="Z872" s="173">
        <v>0.0454632313130992</v>
      </c>
      <c r="AA872" s="151">
        <v>12828</v>
      </c>
      <c r="AB872" s="151">
        <v>12172</v>
      </c>
      <c r="AC872" s="151">
        <v>14359</v>
      </c>
      <c r="AD872" s="151">
        <v>13732</v>
      </c>
      <c r="AE872" s="155">
        <v>0.948861864671032</v>
      </c>
      <c r="AF872" s="155">
        <v>0.956334006546417</v>
      </c>
      <c r="AG872" s="173">
        <v>-0.00747214187538481</v>
      </c>
    </row>
    <row r="873" spans="1:33">
      <c r="A873" s="175" t="s">
        <v>668</v>
      </c>
      <c r="B873" s="195" t="s">
        <v>1828</v>
      </c>
      <c r="C873" s="195" t="s">
        <v>869</v>
      </c>
      <c r="D873" s="150">
        <v>1567</v>
      </c>
      <c r="E873" s="150">
        <v>1537</v>
      </c>
      <c r="F873" s="150">
        <v>1489</v>
      </c>
      <c r="G873" s="151">
        <v>2161</v>
      </c>
      <c r="H873" s="151">
        <v>2103</v>
      </c>
      <c r="I873" s="151">
        <v>2011</v>
      </c>
      <c r="J873" s="151">
        <v>639</v>
      </c>
      <c r="K873" s="151">
        <v>624</v>
      </c>
      <c r="L873" s="151">
        <v>614</v>
      </c>
      <c r="M873" s="154">
        <v>0.954862085682937</v>
      </c>
      <c r="N873" s="153">
        <v>37422</v>
      </c>
      <c r="O873" s="172">
        <v>0.9</v>
      </c>
      <c r="P873" s="154">
        <v>0.98085513720485</v>
      </c>
      <c r="Q873" s="154">
        <v>0.973160573808422</v>
      </c>
      <c r="R873" s="154">
        <v>0.976525821596244</v>
      </c>
      <c r="S873" s="173">
        <v>0.00769456339642804</v>
      </c>
      <c r="T873" s="153">
        <v>39191</v>
      </c>
      <c r="U873" s="153">
        <v>36084</v>
      </c>
      <c r="V873" s="154">
        <v>0.920721594243576</v>
      </c>
      <c r="W873" s="154">
        <v>0.95022335673261</v>
      </c>
      <c r="X873" s="155">
        <v>0.93058769088385</v>
      </c>
      <c r="Y873" s="155">
        <v>0.960876369327074</v>
      </c>
      <c r="Z873" s="173">
        <v>0.01963566584876</v>
      </c>
      <c r="AA873" s="151">
        <v>10767</v>
      </c>
      <c r="AB873" s="151">
        <v>10065</v>
      </c>
      <c r="AC873" s="151">
        <v>12343</v>
      </c>
      <c r="AD873" s="151">
        <v>11104</v>
      </c>
      <c r="AE873" s="155">
        <v>0.934800780161605</v>
      </c>
      <c r="AF873" s="155">
        <v>0.899619217370169</v>
      </c>
      <c r="AG873" s="173">
        <v>0.0351815627914356</v>
      </c>
    </row>
    <row r="874" spans="1:33">
      <c r="A874" s="175" t="s">
        <v>668</v>
      </c>
      <c r="B874" s="195" t="s">
        <v>1828</v>
      </c>
      <c r="C874" s="195" t="s">
        <v>870</v>
      </c>
      <c r="D874" s="150">
        <v>1170</v>
      </c>
      <c r="E874" s="150">
        <v>1129</v>
      </c>
      <c r="F874" s="150">
        <v>1010</v>
      </c>
      <c r="G874" s="151">
        <v>1507</v>
      </c>
      <c r="H874" s="151">
        <v>1465</v>
      </c>
      <c r="I874" s="151">
        <v>1155</v>
      </c>
      <c r="J874" s="151">
        <v>441</v>
      </c>
      <c r="K874" s="151">
        <v>432</v>
      </c>
      <c r="L874" s="151">
        <v>403</v>
      </c>
      <c r="M874" s="154">
        <v>0.976738184767382</v>
      </c>
      <c r="N874" s="153">
        <v>26495</v>
      </c>
      <c r="O874" s="172">
        <v>0.9</v>
      </c>
      <c r="P874" s="154">
        <v>0.964957264957265</v>
      </c>
      <c r="Q874" s="154">
        <v>0.972130059721301</v>
      </c>
      <c r="R874" s="154">
        <v>0.979591836734694</v>
      </c>
      <c r="S874" s="173">
        <v>-0.00717279476403565</v>
      </c>
      <c r="T874" s="153">
        <v>27126</v>
      </c>
      <c r="U874" s="153">
        <v>22302</v>
      </c>
      <c r="V874" s="154">
        <v>0.822163238221632</v>
      </c>
      <c r="W874" s="154">
        <v>0.863247863247863</v>
      </c>
      <c r="X874" s="155">
        <v>0.766423357664234</v>
      </c>
      <c r="Y874" s="155">
        <v>0.913832199546485</v>
      </c>
      <c r="Z874" s="173">
        <v>0.0968245055836298</v>
      </c>
      <c r="AA874" s="151">
        <v>7508</v>
      </c>
      <c r="AB874" s="151">
        <v>6276</v>
      </c>
      <c r="AC874" s="151">
        <v>8308</v>
      </c>
      <c r="AD874" s="151">
        <v>6693</v>
      </c>
      <c r="AE874" s="155">
        <v>0.835908364411295</v>
      </c>
      <c r="AF874" s="155">
        <v>0.80560905151661</v>
      </c>
      <c r="AG874" s="173">
        <v>0.0302993128946841</v>
      </c>
    </row>
    <row r="875" spans="1:33">
      <c r="A875" s="175" t="s">
        <v>668</v>
      </c>
      <c r="B875" s="195" t="s">
        <v>1828</v>
      </c>
      <c r="C875" s="195" t="s">
        <v>871</v>
      </c>
      <c r="D875" s="150">
        <v>2067</v>
      </c>
      <c r="E875" s="150">
        <v>1853</v>
      </c>
      <c r="F875" s="150">
        <v>1820</v>
      </c>
      <c r="G875" s="151">
        <v>2692</v>
      </c>
      <c r="H875" s="151">
        <v>2506</v>
      </c>
      <c r="I875" s="151">
        <v>2433</v>
      </c>
      <c r="J875" s="151">
        <v>899</v>
      </c>
      <c r="K875" s="151">
        <v>852</v>
      </c>
      <c r="L875" s="151">
        <v>834</v>
      </c>
      <c r="M875" s="154">
        <v>0.949518901017069</v>
      </c>
      <c r="N875" s="153">
        <v>48453</v>
      </c>
      <c r="O875" s="172">
        <v>0.9</v>
      </c>
      <c r="P875" s="154">
        <v>0.896468311562651</v>
      </c>
      <c r="Q875" s="154">
        <v>0.930906389301634</v>
      </c>
      <c r="R875" s="154">
        <v>0.947719688542825</v>
      </c>
      <c r="S875" s="173">
        <v>-0.0344380777389833</v>
      </c>
      <c r="T875" s="153">
        <v>51029</v>
      </c>
      <c r="U875" s="153">
        <v>47238</v>
      </c>
      <c r="V875" s="154">
        <v>0.925708910619452</v>
      </c>
      <c r="W875" s="154">
        <v>0.880503144654088</v>
      </c>
      <c r="X875" s="155">
        <v>0.903789004457652</v>
      </c>
      <c r="Y875" s="155">
        <v>0.92769744160178</v>
      </c>
      <c r="Z875" s="173">
        <v>-0.0232858598035642</v>
      </c>
      <c r="AA875" s="151">
        <v>13975</v>
      </c>
      <c r="AB875" s="151">
        <v>12716</v>
      </c>
      <c r="AC875" s="151">
        <v>15749</v>
      </c>
      <c r="AD875" s="151">
        <v>14674</v>
      </c>
      <c r="AE875" s="155">
        <v>0.909910554561717</v>
      </c>
      <c r="AF875" s="155">
        <v>0.93174169788558</v>
      </c>
      <c r="AG875" s="173">
        <v>-0.0218311433238627</v>
      </c>
    </row>
    <row r="876" spans="1:33">
      <c r="A876" s="175" t="s">
        <v>668</v>
      </c>
      <c r="B876" s="195" t="s">
        <v>1827</v>
      </c>
      <c r="C876" s="195" t="s">
        <v>872</v>
      </c>
      <c r="D876" s="150">
        <v>2796</v>
      </c>
      <c r="E876" s="150">
        <v>2677</v>
      </c>
      <c r="F876" s="150">
        <v>2535</v>
      </c>
      <c r="G876" s="151">
        <v>4000</v>
      </c>
      <c r="H876" s="151">
        <v>3723</v>
      </c>
      <c r="I876" s="151">
        <v>3692</v>
      </c>
      <c r="J876" s="151">
        <v>1321</v>
      </c>
      <c r="K876" s="151">
        <v>1258</v>
      </c>
      <c r="L876" s="151">
        <v>1211</v>
      </c>
      <c r="M876" s="154">
        <v>0.941893627086572</v>
      </c>
      <c r="N876" s="153">
        <v>69686</v>
      </c>
      <c r="O876" s="172">
        <v>0.9</v>
      </c>
      <c r="P876" s="154">
        <v>0.957439198855508</v>
      </c>
      <c r="Q876" s="154">
        <v>0.93075</v>
      </c>
      <c r="R876" s="154">
        <v>0.952308856926571</v>
      </c>
      <c r="S876" s="173">
        <v>0.0266891988555079</v>
      </c>
      <c r="T876" s="153">
        <v>73985</v>
      </c>
      <c r="U876" s="153">
        <v>68367</v>
      </c>
      <c r="V876" s="154">
        <v>0.924065688991012</v>
      </c>
      <c r="W876" s="154">
        <v>0.906652360515021</v>
      </c>
      <c r="X876" s="155">
        <v>0.923</v>
      </c>
      <c r="Y876" s="155">
        <v>0.916729750189251</v>
      </c>
      <c r="Z876" s="173">
        <v>-0.0163476394849786</v>
      </c>
      <c r="AA876" s="151">
        <v>19975</v>
      </c>
      <c r="AB876" s="151">
        <v>18598</v>
      </c>
      <c r="AC876" s="151">
        <v>24152</v>
      </c>
      <c r="AD876" s="151">
        <v>22544</v>
      </c>
      <c r="AE876" s="155">
        <v>0.931063829787234</v>
      </c>
      <c r="AF876" s="155">
        <v>0.933421662802252</v>
      </c>
      <c r="AG876" s="173">
        <v>-0.00235783301501835</v>
      </c>
    </row>
    <row r="877" spans="1:33">
      <c r="A877" s="175" t="s">
        <v>668</v>
      </c>
      <c r="B877" s="195" t="s">
        <v>1827</v>
      </c>
      <c r="C877" s="195" t="s">
        <v>873</v>
      </c>
      <c r="D877" s="150">
        <v>2081</v>
      </c>
      <c r="E877" s="150">
        <v>1926</v>
      </c>
      <c r="F877" s="150">
        <v>1795</v>
      </c>
      <c r="G877" s="151">
        <v>3246</v>
      </c>
      <c r="H877" s="151">
        <v>3015</v>
      </c>
      <c r="I877" s="151">
        <v>2804</v>
      </c>
      <c r="J877" s="151">
        <v>960</v>
      </c>
      <c r="K877" s="151">
        <v>864</v>
      </c>
      <c r="L877" s="151">
        <v>811</v>
      </c>
      <c r="M877" s="154">
        <v>0.929499714468652</v>
      </c>
      <c r="N877" s="153">
        <v>53713</v>
      </c>
      <c r="O877" s="172">
        <v>0.9</v>
      </c>
      <c r="P877" s="154">
        <v>0.925516578567996</v>
      </c>
      <c r="Q877" s="154">
        <v>0.928835489833641</v>
      </c>
      <c r="R877" s="154">
        <v>0.9</v>
      </c>
      <c r="S877" s="173">
        <v>-0.00331891126564521</v>
      </c>
      <c r="T877" s="153">
        <v>57787</v>
      </c>
      <c r="U877" s="153">
        <v>50827</v>
      </c>
      <c r="V877" s="154">
        <v>0.879557685984737</v>
      </c>
      <c r="W877" s="154">
        <v>0.862566074002883</v>
      </c>
      <c r="X877" s="155">
        <v>0.863832409118916</v>
      </c>
      <c r="Y877" s="155">
        <v>0.844791666666667</v>
      </c>
      <c r="Z877" s="173">
        <v>-0.00126633511603236</v>
      </c>
      <c r="AA877" s="151">
        <v>15532</v>
      </c>
      <c r="AB877" s="151">
        <v>13613</v>
      </c>
      <c r="AC877" s="151">
        <v>18469</v>
      </c>
      <c r="AD877" s="151">
        <v>16393</v>
      </c>
      <c r="AE877" s="155">
        <v>0.87644862219933</v>
      </c>
      <c r="AF877" s="155">
        <v>0.887595430180302</v>
      </c>
      <c r="AG877" s="173">
        <v>-0.0111468079809718</v>
      </c>
    </row>
    <row r="878" spans="1:33">
      <c r="A878" s="175" t="s">
        <v>668</v>
      </c>
      <c r="B878" s="195" t="s">
        <v>1827</v>
      </c>
      <c r="C878" s="195" t="s">
        <v>874</v>
      </c>
      <c r="D878" s="150">
        <v>3235</v>
      </c>
      <c r="E878" s="150">
        <v>3101</v>
      </c>
      <c r="F878" s="150">
        <v>2965</v>
      </c>
      <c r="G878" s="151">
        <v>4672</v>
      </c>
      <c r="H878" s="151">
        <v>4525</v>
      </c>
      <c r="I878" s="151">
        <v>4337</v>
      </c>
      <c r="J878" s="151">
        <v>1315</v>
      </c>
      <c r="K878" s="151">
        <v>1250</v>
      </c>
      <c r="L878" s="151">
        <v>1221</v>
      </c>
      <c r="M878" s="154">
        <v>0.956590541269556</v>
      </c>
      <c r="N878" s="153">
        <v>79794</v>
      </c>
      <c r="O878" s="172">
        <v>0.9</v>
      </c>
      <c r="P878" s="154">
        <v>0.958578052550232</v>
      </c>
      <c r="Q878" s="154">
        <v>0.96853595890411</v>
      </c>
      <c r="R878" s="154">
        <v>0.950570342205323</v>
      </c>
      <c r="S878" s="173">
        <v>-0.00995790635387772</v>
      </c>
      <c r="T878" s="153">
        <v>83415</v>
      </c>
      <c r="U878" s="153">
        <v>77095</v>
      </c>
      <c r="V878" s="154">
        <v>0.924234250434574</v>
      </c>
      <c r="W878" s="154">
        <v>0.916537867078825</v>
      </c>
      <c r="X878" s="155">
        <v>0.928296232876712</v>
      </c>
      <c r="Y878" s="155">
        <v>0.92851711026616</v>
      </c>
      <c r="Z878" s="173">
        <v>-0.011758365797887</v>
      </c>
      <c r="AA878" s="151">
        <v>22549</v>
      </c>
      <c r="AB878" s="151">
        <v>20693</v>
      </c>
      <c r="AC878" s="151">
        <v>26123</v>
      </c>
      <c r="AD878" s="151">
        <v>24124</v>
      </c>
      <c r="AE878" s="155">
        <v>0.917690363209012</v>
      </c>
      <c r="AF878" s="155">
        <v>0.923477395398691</v>
      </c>
      <c r="AG878" s="173">
        <v>-0.00578703218967924</v>
      </c>
    </row>
    <row r="879" spans="1:33">
      <c r="A879" s="175" t="s">
        <v>668</v>
      </c>
      <c r="B879" s="195" t="s">
        <v>1827</v>
      </c>
      <c r="C879" s="195" t="s">
        <v>875</v>
      </c>
      <c r="D879" s="150">
        <v>2479</v>
      </c>
      <c r="E879" s="150">
        <v>2389</v>
      </c>
      <c r="F879" s="150">
        <v>2348</v>
      </c>
      <c r="G879" s="151">
        <v>3645</v>
      </c>
      <c r="H879" s="151">
        <v>3519</v>
      </c>
      <c r="I879" s="151">
        <v>3434</v>
      </c>
      <c r="J879" s="151">
        <v>1094</v>
      </c>
      <c r="K879" s="151">
        <v>1047</v>
      </c>
      <c r="L879" s="151">
        <v>1038</v>
      </c>
      <c r="M879" s="154">
        <v>0.971976014674826</v>
      </c>
      <c r="N879" s="153">
        <v>63055</v>
      </c>
      <c r="O879" s="172">
        <v>0.9</v>
      </c>
      <c r="P879" s="154">
        <v>0.963695038321904</v>
      </c>
      <c r="Q879" s="154">
        <v>0.965432098765432</v>
      </c>
      <c r="R879" s="154">
        <v>0.957038391224863</v>
      </c>
      <c r="S879" s="173">
        <v>-0.00173706044352817</v>
      </c>
      <c r="T879" s="153">
        <v>64873</v>
      </c>
      <c r="U879" s="153">
        <v>61443</v>
      </c>
      <c r="V879" s="154">
        <v>0.947127464430503</v>
      </c>
      <c r="W879" s="154">
        <v>0.947156111335216</v>
      </c>
      <c r="X879" s="155">
        <v>0.942112482853224</v>
      </c>
      <c r="Y879" s="155">
        <v>0.948811700182815</v>
      </c>
      <c r="Z879" s="173">
        <v>0.00504362848199225</v>
      </c>
      <c r="AA879" s="151">
        <v>17539</v>
      </c>
      <c r="AB879" s="151">
        <v>16651</v>
      </c>
      <c r="AC879" s="151">
        <v>20537</v>
      </c>
      <c r="AD879" s="151">
        <v>19464</v>
      </c>
      <c r="AE879" s="155">
        <v>0.949369975483209</v>
      </c>
      <c r="AF879" s="155">
        <v>0.947752836344159</v>
      </c>
      <c r="AG879" s="173">
        <v>0.00161713913904959</v>
      </c>
    </row>
    <row r="880" spans="1:33">
      <c r="A880" s="175" t="s">
        <v>668</v>
      </c>
      <c r="B880" s="195" t="s">
        <v>1827</v>
      </c>
      <c r="C880" s="195" t="s">
        <v>876</v>
      </c>
      <c r="D880" s="150">
        <v>1372</v>
      </c>
      <c r="E880" s="150">
        <v>1332</v>
      </c>
      <c r="F880" s="150">
        <v>1265</v>
      </c>
      <c r="G880" s="151">
        <v>2239</v>
      </c>
      <c r="H880" s="151">
        <v>2017</v>
      </c>
      <c r="I880" s="151">
        <v>2056</v>
      </c>
      <c r="J880" s="151">
        <v>683</v>
      </c>
      <c r="K880" s="151">
        <v>656</v>
      </c>
      <c r="L880" s="151">
        <v>616</v>
      </c>
      <c r="M880" s="154">
        <v>0.955994204998189</v>
      </c>
      <c r="N880" s="153">
        <v>36953</v>
      </c>
      <c r="O880" s="172">
        <v>0.9</v>
      </c>
      <c r="P880" s="154">
        <v>0.970845481049563</v>
      </c>
      <c r="Q880" s="154">
        <v>0.900848593121929</v>
      </c>
      <c r="R880" s="154">
        <v>0.960468521229868</v>
      </c>
      <c r="S880" s="173">
        <v>0.0699968879276333</v>
      </c>
      <c r="T880" s="153">
        <v>38654</v>
      </c>
      <c r="U880" s="153">
        <v>34504</v>
      </c>
      <c r="V880" s="154">
        <v>0.892637243234853</v>
      </c>
      <c r="W880" s="154">
        <v>0.92201166180758</v>
      </c>
      <c r="X880" s="155">
        <v>0.918267083519428</v>
      </c>
      <c r="Y880" s="155">
        <v>0.90190336749634</v>
      </c>
      <c r="Z880" s="173">
        <v>0.00374457828815189</v>
      </c>
      <c r="AA880" s="151">
        <v>10609</v>
      </c>
      <c r="AB880" s="151">
        <v>9658</v>
      </c>
      <c r="AC880" s="151">
        <v>12223</v>
      </c>
      <c r="AD880" s="151">
        <v>10937</v>
      </c>
      <c r="AE880" s="155">
        <v>0.91035912904138</v>
      </c>
      <c r="AF880" s="155">
        <v>0.894788513458235</v>
      </c>
      <c r="AG880" s="173">
        <v>0.0155706155831454</v>
      </c>
    </row>
    <row r="881" spans="1:33">
      <c r="A881" s="175" t="s">
        <v>668</v>
      </c>
      <c r="B881" s="195" t="s">
        <v>1827</v>
      </c>
      <c r="C881" s="195" t="s">
        <v>877</v>
      </c>
      <c r="D881" s="150">
        <v>2416</v>
      </c>
      <c r="E881" s="150">
        <v>2353</v>
      </c>
      <c r="F881" s="150">
        <v>2256</v>
      </c>
      <c r="G881" s="151">
        <v>3555</v>
      </c>
      <c r="H881" s="151">
        <v>3400</v>
      </c>
      <c r="I881" s="151">
        <v>3148</v>
      </c>
      <c r="J881" s="151">
        <v>1026</v>
      </c>
      <c r="K881" s="151">
        <v>987</v>
      </c>
      <c r="L881" s="151">
        <v>944</v>
      </c>
      <c r="M881" s="154">
        <v>0.96542531706923</v>
      </c>
      <c r="N881" s="153">
        <v>59755</v>
      </c>
      <c r="O881" s="172">
        <v>0.9</v>
      </c>
      <c r="P881" s="154">
        <v>0.973923841059603</v>
      </c>
      <c r="Q881" s="154">
        <v>0.956399437412096</v>
      </c>
      <c r="R881" s="154">
        <v>0.961988304093567</v>
      </c>
      <c r="S881" s="173">
        <v>0.017524403647507</v>
      </c>
      <c r="T881" s="153">
        <v>61895</v>
      </c>
      <c r="U881" s="153">
        <v>56728</v>
      </c>
      <c r="V881" s="154">
        <v>0.916519912755473</v>
      </c>
      <c r="W881" s="154">
        <v>0.933774834437086</v>
      </c>
      <c r="X881" s="155">
        <v>0.885513361462729</v>
      </c>
      <c r="Y881" s="155">
        <v>0.920077972709552</v>
      </c>
      <c r="Z881" s="173">
        <v>0.0482614729743576</v>
      </c>
      <c r="AA881" s="151">
        <v>17087</v>
      </c>
      <c r="AB881" s="151">
        <v>15721</v>
      </c>
      <c r="AC881" s="151">
        <v>19553</v>
      </c>
      <c r="AD881" s="151">
        <v>17799</v>
      </c>
      <c r="AE881" s="155">
        <v>0.920056183063147</v>
      </c>
      <c r="AF881" s="155">
        <v>0.910295095381783</v>
      </c>
      <c r="AG881" s="173">
        <v>0.00976108768136452</v>
      </c>
    </row>
    <row r="882" spans="1:33">
      <c r="A882" s="175" t="s">
        <v>668</v>
      </c>
      <c r="B882" s="195" t="s">
        <v>1827</v>
      </c>
      <c r="C882" s="195" t="s">
        <v>878</v>
      </c>
      <c r="D882" s="150">
        <v>3046</v>
      </c>
      <c r="E882" s="150">
        <v>2609</v>
      </c>
      <c r="F882" s="150">
        <v>1631</v>
      </c>
      <c r="G882" s="151">
        <v>4288</v>
      </c>
      <c r="H882" s="151">
        <v>3709</v>
      </c>
      <c r="I882" s="151">
        <v>2168</v>
      </c>
      <c r="J882" s="151">
        <v>1306</v>
      </c>
      <c r="K882" s="151">
        <v>1061</v>
      </c>
      <c r="L882" s="151">
        <v>534</v>
      </c>
      <c r="M882" s="154">
        <v>0.794539753753601</v>
      </c>
      <c r="N882" s="153">
        <v>62338</v>
      </c>
      <c r="O882" s="172">
        <v>0.9</v>
      </c>
      <c r="P882" s="154">
        <v>0.856533158240315</v>
      </c>
      <c r="Q882" s="154">
        <v>0.864972014925373</v>
      </c>
      <c r="R882" s="154">
        <v>0.812404287901991</v>
      </c>
      <c r="S882" s="173">
        <v>-0.00843885668505795</v>
      </c>
      <c r="T882" s="153">
        <v>78458</v>
      </c>
      <c r="U882" s="153">
        <v>39177</v>
      </c>
      <c r="V882" s="154">
        <v>0.499337225012108</v>
      </c>
      <c r="W882" s="154">
        <v>0.535456336178595</v>
      </c>
      <c r="X882" s="155">
        <v>0.505597014925373</v>
      </c>
      <c r="Y882" s="155">
        <v>0.408882082695253</v>
      </c>
      <c r="Z882" s="173">
        <v>0.0298593212532218</v>
      </c>
      <c r="AA882" s="151">
        <v>21472</v>
      </c>
      <c r="AB882" s="151">
        <v>10477</v>
      </c>
      <c r="AC882" s="151">
        <v>24869</v>
      </c>
      <c r="AD882" s="151">
        <v>12341</v>
      </c>
      <c r="AE882" s="155">
        <v>0.487937779433681</v>
      </c>
      <c r="AF882" s="155">
        <v>0.496240299167638</v>
      </c>
      <c r="AG882" s="173">
        <v>-0.00830251973395735</v>
      </c>
    </row>
    <row r="883" spans="1:33">
      <c r="A883" s="175" t="s">
        <v>668</v>
      </c>
      <c r="B883" s="195" t="s">
        <v>33</v>
      </c>
      <c r="C883" s="195" t="s">
        <v>879</v>
      </c>
      <c r="D883" s="150">
        <v>0</v>
      </c>
      <c r="E883" s="150">
        <v>0</v>
      </c>
      <c r="F883" s="150">
        <v>0</v>
      </c>
      <c r="G883" s="151">
        <v>0</v>
      </c>
      <c r="H883" s="151">
        <v>0</v>
      </c>
      <c r="I883" s="151">
        <v>0</v>
      </c>
      <c r="J883" s="151">
        <v>0</v>
      </c>
      <c r="K883" s="151">
        <v>0</v>
      </c>
      <c r="L883" s="151">
        <v>0</v>
      </c>
      <c r="M883" s="154">
        <v>0</v>
      </c>
      <c r="N883" s="153">
        <v>0</v>
      </c>
      <c r="O883" s="172">
        <v>0.9</v>
      </c>
      <c r="P883" s="154">
        <v>0</v>
      </c>
      <c r="Q883" s="154">
        <v>0</v>
      </c>
      <c r="R883" s="154">
        <v>0</v>
      </c>
      <c r="S883" s="173">
        <v>0</v>
      </c>
      <c r="T883" s="153">
        <v>0</v>
      </c>
      <c r="U883" s="153">
        <v>0</v>
      </c>
      <c r="V883" s="154">
        <v>0</v>
      </c>
      <c r="W883" s="154">
        <v>0</v>
      </c>
      <c r="X883" s="155">
        <v>0</v>
      </c>
      <c r="Y883" s="155">
        <v>0</v>
      </c>
      <c r="Z883" s="173">
        <v>0</v>
      </c>
      <c r="AA883" s="151">
        <v>0</v>
      </c>
      <c r="AB883" s="151">
        <v>0</v>
      </c>
      <c r="AC883" s="151">
        <v>0</v>
      </c>
      <c r="AD883" s="151">
        <v>0</v>
      </c>
      <c r="AE883" s="155">
        <v>0</v>
      </c>
      <c r="AF883" s="155">
        <v>0</v>
      </c>
      <c r="AG883" s="173">
        <v>0</v>
      </c>
    </row>
    <row r="884" spans="1:33">
      <c r="A884" s="175" t="s">
        <v>668</v>
      </c>
      <c r="B884" s="195" t="s">
        <v>1827</v>
      </c>
      <c r="C884" s="195" t="s">
        <v>880</v>
      </c>
      <c r="D884" s="150">
        <v>3212</v>
      </c>
      <c r="E884" s="150">
        <v>2993</v>
      </c>
      <c r="F884" s="150">
        <v>2925</v>
      </c>
      <c r="G884" s="151">
        <v>4741</v>
      </c>
      <c r="H884" s="151">
        <v>4569</v>
      </c>
      <c r="I884" s="151">
        <v>4339</v>
      </c>
      <c r="J884" s="151">
        <v>1269</v>
      </c>
      <c r="K884" s="151">
        <v>1222</v>
      </c>
      <c r="L884" s="151">
        <v>1151</v>
      </c>
      <c r="M884" s="154">
        <v>0.956802141640302</v>
      </c>
      <c r="N884" s="153">
        <v>86493</v>
      </c>
      <c r="O884" s="172">
        <v>0.9</v>
      </c>
      <c r="P884" s="154">
        <v>0.931818181818182</v>
      </c>
      <c r="Q884" s="154">
        <v>0.963720734022358</v>
      </c>
      <c r="R884" s="154">
        <v>0.962962962962963</v>
      </c>
      <c r="S884" s="173">
        <v>-0.0319025522041764</v>
      </c>
      <c r="T884" s="153">
        <v>90398</v>
      </c>
      <c r="U884" s="153">
        <v>81775</v>
      </c>
      <c r="V884" s="154">
        <v>0.904610721476139</v>
      </c>
      <c r="W884" s="154">
        <v>0.910647571606476</v>
      </c>
      <c r="X884" s="155">
        <v>0.915207762075511</v>
      </c>
      <c r="Y884" s="155">
        <v>0.907013396375098</v>
      </c>
      <c r="Z884" s="173">
        <v>-0.00456019046903577</v>
      </c>
      <c r="AA884" s="151">
        <v>23270</v>
      </c>
      <c r="AB884" s="151">
        <v>21007</v>
      </c>
      <c r="AC884" s="151">
        <v>29132</v>
      </c>
      <c r="AD884" s="151">
        <v>26115</v>
      </c>
      <c r="AE884" s="155">
        <v>0.902750322303395</v>
      </c>
      <c r="AF884" s="155">
        <v>0.896436907867637</v>
      </c>
      <c r="AG884" s="173">
        <v>0.00631341443575795</v>
      </c>
    </row>
    <row r="885" spans="1:33">
      <c r="A885" s="175" t="s">
        <v>668</v>
      </c>
      <c r="B885" s="195" t="s">
        <v>1827</v>
      </c>
      <c r="C885" s="195" t="s">
        <v>881</v>
      </c>
      <c r="D885" s="150">
        <v>1888</v>
      </c>
      <c r="E885" s="150">
        <v>1763</v>
      </c>
      <c r="F885" s="150">
        <v>1749</v>
      </c>
      <c r="G885" s="151">
        <v>2983</v>
      </c>
      <c r="H885" s="151">
        <v>2848</v>
      </c>
      <c r="I885" s="151">
        <v>2759</v>
      </c>
      <c r="J885" s="151">
        <v>835</v>
      </c>
      <c r="K885" s="151">
        <v>809</v>
      </c>
      <c r="L885" s="151">
        <v>780</v>
      </c>
      <c r="M885" s="154">
        <v>0.960783596422235</v>
      </c>
      <c r="N885" s="153">
        <v>52527</v>
      </c>
      <c r="O885" s="172">
        <v>0.9</v>
      </c>
      <c r="P885" s="154">
        <v>0.933792372881356</v>
      </c>
      <c r="Q885" s="154">
        <v>0.954743546765002</v>
      </c>
      <c r="R885" s="154">
        <v>0.968862275449102</v>
      </c>
      <c r="S885" s="173">
        <v>-0.0209511738836458</v>
      </c>
      <c r="T885" s="153">
        <v>54671</v>
      </c>
      <c r="U885" s="153">
        <v>51010</v>
      </c>
      <c r="V885" s="154">
        <v>0.933035795943005</v>
      </c>
      <c r="W885" s="154">
        <v>0.926377118644068</v>
      </c>
      <c r="X885" s="155">
        <v>0.924907810928595</v>
      </c>
      <c r="Y885" s="155">
        <v>0.934131736526946</v>
      </c>
      <c r="Z885" s="173">
        <v>0.00146930771547238</v>
      </c>
      <c r="AA885" s="151">
        <v>14388</v>
      </c>
      <c r="AB885" s="151">
        <v>13470</v>
      </c>
      <c r="AC885" s="151">
        <v>17701</v>
      </c>
      <c r="AD885" s="151">
        <v>16493</v>
      </c>
      <c r="AE885" s="155">
        <v>0.936196830692244</v>
      </c>
      <c r="AF885" s="155">
        <v>0.931755268063951</v>
      </c>
      <c r="AG885" s="173">
        <v>0.00444156262829243</v>
      </c>
    </row>
    <row r="886" spans="1:33">
      <c r="A886" s="175" t="s">
        <v>668</v>
      </c>
      <c r="B886" s="195" t="s">
        <v>1827</v>
      </c>
      <c r="C886" s="195" t="s">
        <v>882</v>
      </c>
      <c r="D886" s="150">
        <v>2055</v>
      </c>
      <c r="E886" s="150">
        <v>1872</v>
      </c>
      <c r="F886" s="150">
        <v>1785</v>
      </c>
      <c r="G886" s="151">
        <v>3137</v>
      </c>
      <c r="H886" s="151">
        <v>3048</v>
      </c>
      <c r="I886" s="151">
        <v>2867</v>
      </c>
      <c r="J886" s="151">
        <v>936</v>
      </c>
      <c r="K886" s="151">
        <v>902</v>
      </c>
      <c r="L886" s="151">
        <v>865</v>
      </c>
      <c r="M886" s="154">
        <v>0.970574240088315</v>
      </c>
      <c r="N886" s="153">
        <v>50993</v>
      </c>
      <c r="O886" s="172">
        <v>0.9</v>
      </c>
      <c r="P886" s="154">
        <v>0.910948905109489</v>
      </c>
      <c r="Q886" s="154">
        <v>0.971628944851769</v>
      </c>
      <c r="R886" s="154">
        <v>0.963675213675214</v>
      </c>
      <c r="S886" s="173">
        <v>-0.0606800397422802</v>
      </c>
      <c r="T886" s="153">
        <v>52539</v>
      </c>
      <c r="U886" s="153">
        <v>48634</v>
      </c>
      <c r="V886" s="154">
        <v>0.925674261025143</v>
      </c>
      <c r="W886" s="154">
        <v>0.868613138686131</v>
      </c>
      <c r="X886" s="155">
        <v>0.913930506853682</v>
      </c>
      <c r="Y886" s="155">
        <v>0.924145299145299</v>
      </c>
      <c r="Z886" s="173">
        <v>-0.0453173681675504</v>
      </c>
      <c r="AA886" s="151">
        <v>14604</v>
      </c>
      <c r="AB886" s="151">
        <v>13337</v>
      </c>
      <c r="AC886" s="151">
        <v>16313</v>
      </c>
      <c r="AD886" s="151">
        <v>15246</v>
      </c>
      <c r="AE886" s="155">
        <v>0.91324294713777</v>
      </c>
      <c r="AF886" s="155">
        <v>0.934592043155765</v>
      </c>
      <c r="AG886" s="173">
        <v>-0.021349096017995</v>
      </c>
    </row>
    <row r="887" spans="1:33">
      <c r="A887" s="175" t="s">
        <v>668</v>
      </c>
      <c r="B887" s="195" t="s">
        <v>1828</v>
      </c>
      <c r="C887" s="195" t="s">
        <v>883</v>
      </c>
      <c r="D887" s="150">
        <v>4689</v>
      </c>
      <c r="E887" s="150">
        <v>4169</v>
      </c>
      <c r="F887" s="150">
        <v>4181</v>
      </c>
      <c r="G887" s="151">
        <v>5779</v>
      </c>
      <c r="H887" s="151">
        <v>4927</v>
      </c>
      <c r="I887" s="151">
        <v>5203</v>
      </c>
      <c r="J887" s="151">
        <v>1792</v>
      </c>
      <c r="K887" s="151">
        <v>1538</v>
      </c>
      <c r="L887" s="151">
        <v>1631</v>
      </c>
      <c r="M887" s="154">
        <v>0.885477391073569</v>
      </c>
      <c r="N887" s="153">
        <v>96757</v>
      </c>
      <c r="O887" s="172">
        <v>0.9</v>
      </c>
      <c r="P887" s="154">
        <v>0.889102153977394</v>
      </c>
      <c r="Q887" s="154">
        <v>0.852569648728154</v>
      </c>
      <c r="R887" s="154">
        <v>0.858258928571429</v>
      </c>
      <c r="S887" s="173">
        <v>0.0365325052492402</v>
      </c>
      <c r="T887" s="153">
        <v>109271</v>
      </c>
      <c r="U887" s="153">
        <v>100648</v>
      </c>
      <c r="V887" s="154">
        <v>0.921086107018331</v>
      </c>
      <c r="W887" s="154">
        <v>0.891661335039454</v>
      </c>
      <c r="X887" s="155">
        <v>0.900328776604949</v>
      </c>
      <c r="Y887" s="155">
        <v>0.91015625</v>
      </c>
      <c r="Z887" s="173">
        <v>-0.00866744156549493</v>
      </c>
      <c r="AA887" s="151">
        <v>30108</v>
      </c>
      <c r="AB887" s="151">
        <v>27504</v>
      </c>
      <c r="AC887" s="151">
        <v>34182</v>
      </c>
      <c r="AD887" s="151">
        <v>31510</v>
      </c>
      <c r="AE887" s="155">
        <v>0.913511359107214</v>
      </c>
      <c r="AF887" s="155">
        <v>0.921830203030835</v>
      </c>
      <c r="AG887" s="173">
        <v>-0.00831884392362092</v>
      </c>
    </row>
    <row r="888" spans="1:33">
      <c r="A888" s="175" t="s">
        <v>668</v>
      </c>
      <c r="B888" s="195" t="s">
        <v>1828</v>
      </c>
      <c r="C888" s="195" t="s">
        <v>884</v>
      </c>
      <c r="D888" s="150">
        <v>2227</v>
      </c>
      <c r="E888" s="150">
        <v>2161</v>
      </c>
      <c r="F888" s="150">
        <v>2094</v>
      </c>
      <c r="G888" s="151">
        <v>2885</v>
      </c>
      <c r="H888" s="151">
        <v>2806</v>
      </c>
      <c r="I888" s="151">
        <v>2648</v>
      </c>
      <c r="J888" s="151">
        <v>908</v>
      </c>
      <c r="K888" s="151">
        <v>865</v>
      </c>
      <c r="L888" s="151">
        <v>856</v>
      </c>
      <c r="M888" s="154">
        <v>0.957104127278565</v>
      </c>
      <c r="N888" s="153">
        <v>53661</v>
      </c>
      <c r="O888" s="172">
        <v>0.9</v>
      </c>
      <c r="P888" s="154">
        <v>0.970363718006287</v>
      </c>
      <c r="Q888" s="154">
        <v>0.97261698440208</v>
      </c>
      <c r="R888" s="154">
        <v>0.952643171806167</v>
      </c>
      <c r="S888" s="173">
        <v>-0.00225326639579326</v>
      </c>
      <c r="T888" s="153">
        <v>56066</v>
      </c>
      <c r="U888" s="153">
        <v>52262</v>
      </c>
      <c r="V888" s="154">
        <v>0.932151393001106</v>
      </c>
      <c r="W888" s="154">
        <v>0.940278401436911</v>
      </c>
      <c r="X888" s="155">
        <v>0.917850953206239</v>
      </c>
      <c r="Y888" s="155">
        <v>0.94273127753304</v>
      </c>
      <c r="Z888" s="173">
        <v>0.0224274482306714</v>
      </c>
      <c r="AA888" s="151">
        <v>15073</v>
      </c>
      <c r="AB888" s="151">
        <v>14129</v>
      </c>
      <c r="AC888" s="151">
        <v>17799</v>
      </c>
      <c r="AD888" s="151">
        <v>16521</v>
      </c>
      <c r="AE888" s="155">
        <v>0.93737145890002</v>
      </c>
      <c r="AF888" s="155">
        <v>0.928198213382774</v>
      </c>
      <c r="AG888" s="173">
        <v>0.00917324551724563</v>
      </c>
    </row>
    <row r="889" spans="1:33">
      <c r="A889" s="175" t="s">
        <v>668</v>
      </c>
      <c r="B889" s="195" t="s">
        <v>1828</v>
      </c>
      <c r="C889" s="195" t="s">
        <v>885</v>
      </c>
      <c r="D889" s="150">
        <v>3228</v>
      </c>
      <c r="E889" s="150">
        <v>1735</v>
      </c>
      <c r="F889" s="150">
        <v>1980</v>
      </c>
      <c r="G889" s="151">
        <v>4411</v>
      </c>
      <c r="H889" s="151">
        <v>2991</v>
      </c>
      <c r="I889" s="151">
        <v>2623</v>
      </c>
      <c r="J889" s="151">
        <v>1237</v>
      </c>
      <c r="K889" s="151">
        <v>842</v>
      </c>
      <c r="L889" s="151">
        <v>781</v>
      </c>
      <c r="M889" s="154">
        <v>0.729994199389675</v>
      </c>
      <c r="N889" s="153">
        <v>57890</v>
      </c>
      <c r="O889" s="172">
        <v>0.9</v>
      </c>
      <c r="P889" s="154">
        <v>0.537484510532838</v>
      </c>
      <c r="Q889" s="154">
        <v>0.678077533439129</v>
      </c>
      <c r="R889" s="154">
        <v>0.680679062247373</v>
      </c>
      <c r="S889" s="173">
        <v>-0.140593022906292</v>
      </c>
      <c r="T889" s="153">
        <v>79302</v>
      </c>
      <c r="U889" s="153">
        <v>49876</v>
      </c>
      <c r="V889" s="154">
        <v>0.628937479508713</v>
      </c>
      <c r="W889" s="154">
        <v>0.613382899628253</v>
      </c>
      <c r="X889" s="155">
        <v>0.594649739288143</v>
      </c>
      <c r="Y889" s="155">
        <v>0.631366208569119</v>
      </c>
      <c r="Z889" s="173">
        <v>0.0187331603401095</v>
      </c>
      <c r="AA889" s="151">
        <v>21059</v>
      </c>
      <c r="AB889" s="151">
        <v>13133</v>
      </c>
      <c r="AC889" s="151">
        <v>26096</v>
      </c>
      <c r="AD889" s="151">
        <v>16289</v>
      </c>
      <c r="AE889" s="155">
        <v>0.623628852272188</v>
      </c>
      <c r="AF889" s="155">
        <v>0.624195278969957</v>
      </c>
      <c r="AG889" s="173">
        <v>-0.000566426697769407</v>
      </c>
    </row>
    <row r="890" spans="1:33">
      <c r="A890" s="175" t="s">
        <v>668</v>
      </c>
      <c r="B890" s="195" t="s">
        <v>1828</v>
      </c>
      <c r="C890" s="195" t="s">
        <v>886</v>
      </c>
      <c r="D890" s="150">
        <v>3324</v>
      </c>
      <c r="E890" s="150">
        <v>3237</v>
      </c>
      <c r="F890" s="150">
        <v>3151</v>
      </c>
      <c r="G890" s="151">
        <v>4380</v>
      </c>
      <c r="H890" s="151">
        <v>4290</v>
      </c>
      <c r="I890" s="151">
        <v>4184</v>
      </c>
      <c r="J890" s="151">
        <v>1331</v>
      </c>
      <c r="K890" s="151">
        <v>1307</v>
      </c>
      <c r="L890" s="151">
        <v>1252</v>
      </c>
      <c r="M890" s="154">
        <v>0.973861208236208</v>
      </c>
      <c r="N890" s="153">
        <v>80215</v>
      </c>
      <c r="O890" s="172">
        <v>0.9</v>
      </c>
      <c r="P890" s="154">
        <v>0.973826714801444</v>
      </c>
      <c r="Q890" s="154">
        <v>0.979452054794521</v>
      </c>
      <c r="R890" s="154">
        <v>0.981968444778362</v>
      </c>
      <c r="S890" s="173">
        <v>-0.00562533999307657</v>
      </c>
      <c r="T890" s="153">
        <v>82368</v>
      </c>
      <c r="U890" s="153">
        <v>77469</v>
      </c>
      <c r="V890" s="154">
        <v>0.940523018648019</v>
      </c>
      <c r="W890" s="154">
        <v>0.947954271961492</v>
      </c>
      <c r="X890" s="155">
        <v>0.955251141552511</v>
      </c>
      <c r="Y890" s="155">
        <v>0.940646130728775</v>
      </c>
      <c r="Z890" s="173">
        <v>-0.00729686959101927</v>
      </c>
      <c r="AA890" s="151">
        <v>22539</v>
      </c>
      <c r="AB890" s="151">
        <v>21247</v>
      </c>
      <c r="AC890" s="151">
        <v>27834</v>
      </c>
      <c r="AD890" s="151">
        <v>26010</v>
      </c>
      <c r="AE890" s="155">
        <v>0.942677137406274</v>
      </c>
      <c r="AF890" s="155">
        <v>0.934468635481785</v>
      </c>
      <c r="AG890" s="173">
        <v>0.00820850192448874</v>
      </c>
    </row>
    <row r="891" spans="1:33">
      <c r="A891" s="175" t="s">
        <v>668</v>
      </c>
      <c r="B891" s="195" t="s">
        <v>1828</v>
      </c>
      <c r="C891" s="195" t="s">
        <v>887</v>
      </c>
      <c r="D891" s="150">
        <v>3872</v>
      </c>
      <c r="E891" s="150">
        <v>3570</v>
      </c>
      <c r="F891" s="150">
        <v>3414</v>
      </c>
      <c r="G891" s="151">
        <v>4900</v>
      </c>
      <c r="H891" s="151">
        <v>4477</v>
      </c>
      <c r="I891" s="151">
        <v>4265</v>
      </c>
      <c r="J891" s="151">
        <v>1446</v>
      </c>
      <c r="K891" s="151">
        <v>1321</v>
      </c>
      <c r="L891" s="151">
        <v>1331</v>
      </c>
      <c r="M891" s="154">
        <v>0.927277483487019</v>
      </c>
      <c r="N891" s="153">
        <v>85074</v>
      </c>
      <c r="O891" s="172">
        <v>0.9</v>
      </c>
      <c r="P891" s="154">
        <v>0.922004132231405</v>
      </c>
      <c r="Q891" s="154">
        <v>0.913673469387755</v>
      </c>
      <c r="R891" s="154">
        <v>0.913554633471646</v>
      </c>
      <c r="S891" s="173">
        <v>0.00833066284364992</v>
      </c>
      <c r="T891" s="153">
        <v>91746</v>
      </c>
      <c r="U891" s="153">
        <v>82105</v>
      </c>
      <c r="V891" s="154">
        <v>0.894916399625052</v>
      </c>
      <c r="W891" s="154">
        <v>0.881714876033058</v>
      </c>
      <c r="X891" s="155">
        <v>0.870408163265306</v>
      </c>
      <c r="Y891" s="155">
        <v>0.920470262793914</v>
      </c>
      <c r="Z891" s="173">
        <v>0.0113067127677517</v>
      </c>
      <c r="AA891" s="151">
        <v>25236</v>
      </c>
      <c r="AB891" s="151">
        <v>22297</v>
      </c>
      <c r="AC891" s="151">
        <v>29014</v>
      </c>
      <c r="AD891" s="151">
        <v>25997</v>
      </c>
      <c r="AE891" s="155">
        <v>0.883539388175622</v>
      </c>
      <c r="AF891" s="155">
        <v>0.896015716550631</v>
      </c>
      <c r="AG891" s="173">
        <v>-0.0124763283750086</v>
      </c>
    </row>
    <row r="892" spans="1:33">
      <c r="A892" s="175" t="s">
        <v>668</v>
      </c>
      <c r="B892" s="195" t="s">
        <v>1828</v>
      </c>
      <c r="C892" s="195" t="s">
        <v>888</v>
      </c>
      <c r="D892" s="150">
        <v>4375</v>
      </c>
      <c r="E892" s="150">
        <v>4212</v>
      </c>
      <c r="F892" s="150">
        <v>4049</v>
      </c>
      <c r="G892" s="151">
        <v>5710</v>
      </c>
      <c r="H892" s="151">
        <v>4948</v>
      </c>
      <c r="I892" s="151">
        <v>5282</v>
      </c>
      <c r="J892" s="151">
        <v>1807</v>
      </c>
      <c r="K892" s="151">
        <v>1677</v>
      </c>
      <c r="L892" s="151">
        <v>1647</v>
      </c>
      <c r="M892" s="154">
        <v>0.868572927597062</v>
      </c>
      <c r="N892" s="153">
        <v>92708</v>
      </c>
      <c r="O892" s="172">
        <v>0.9</v>
      </c>
      <c r="P892" s="154">
        <v>0.962742857142857</v>
      </c>
      <c r="Q892" s="154">
        <v>0.866549912434326</v>
      </c>
      <c r="R892" s="154">
        <v>0.928057553956835</v>
      </c>
      <c r="S892" s="173">
        <v>0.0961929447085313</v>
      </c>
      <c r="T892" s="153">
        <v>106736</v>
      </c>
      <c r="U892" s="153">
        <v>96720</v>
      </c>
      <c r="V892" s="154">
        <v>0.906160995353021</v>
      </c>
      <c r="W892" s="154">
        <v>0.925485714285714</v>
      </c>
      <c r="X892" s="155">
        <v>0.925043782837128</v>
      </c>
      <c r="Y892" s="155">
        <v>0.911455451023796</v>
      </c>
      <c r="Z892" s="173">
        <v>0.000441931448586397</v>
      </c>
      <c r="AA892" s="151">
        <v>28421</v>
      </c>
      <c r="AB892" s="151">
        <v>26177</v>
      </c>
      <c r="AC892" s="151">
        <v>34664</v>
      </c>
      <c r="AD892" s="151">
        <v>31189</v>
      </c>
      <c r="AE892" s="155">
        <v>0.921044298230182</v>
      </c>
      <c r="AF892" s="155">
        <v>0.899751903992615</v>
      </c>
      <c r="AG892" s="173">
        <v>0.021292394237567</v>
      </c>
    </row>
    <row r="893" spans="1:33">
      <c r="A893" s="175" t="s">
        <v>668</v>
      </c>
      <c r="B893" s="195" t="s">
        <v>1828</v>
      </c>
      <c r="C893" s="195" t="s">
        <v>889</v>
      </c>
      <c r="D893" s="150">
        <v>3358</v>
      </c>
      <c r="E893" s="150">
        <v>3270</v>
      </c>
      <c r="F893" s="150">
        <v>3082</v>
      </c>
      <c r="G893" s="151">
        <v>4404</v>
      </c>
      <c r="H893" s="151">
        <v>4032</v>
      </c>
      <c r="I893" s="151">
        <v>3978</v>
      </c>
      <c r="J893" s="151">
        <v>1354</v>
      </c>
      <c r="K893" s="151">
        <v>1341</v>
      </c>
      <c r="L893" s="151">
        <v>1257</v>
      </c>
      <c r="M893" s="154">
        <v>0.939839555768498</v>
      </c>
      <c r="N893" s="153">
        <v>76502</v>
      </c>
      <c r="O893" s="172">
        <v>0.9</v>
      </c>
      <c r="P893" s="154">
        <v>0.973793924955331</v>
      </c>
      <c r="Q893" s="154">
        <v>0.915531335149864</v>
      </c>
      <c r="R893" s="154">
        <v>0.9903988183161</v>
      </c>
      <c r="S893" s="173">
        <v>0.0582625898054668</v>
      </c>
      <c r="T893" s="153">
        <v>81399</v>
      </c>
      <c r="U893" s="153">
        <v>73418</v>
      </c>
      <c r="V893" s="154">
        <v>0.901952112433814</v>
      </c>
      <c r="W893" s="154">
        <v>0.917808219178082</v>
      </c>
      <c r="X893" s="155">
        <v>0.903269754768392</v>
      </c>
      <c r="Y893" s="155">
        <v>0.928360413589365</v>
      </c>
      <c r="Z893" s="173">
        <v>0.0145384644096899</v>
      </c>
      <c r="AA893" s="151">
        <v>21969</v>
      </c>
      <c r="AB893" s="151">
        <v>20055</v>
      </c>
      <c r="AC893" s="151">
        <v>26248</v>
      </c>
      <c r="AD893" s="151">
        <v>22908</v>
      </c>
      <c r="AE893" s="155">
        <v>0.912877236105421</v>
      </c>
      <c r="AF893" s="155">
        <v>0.872752209692167</v>
      </c>
      <c r="AG893" s="173">
        <v>0.0401250264132542</v>
      </c>
    </row>
    <row r="894" spans="1:33">
      <c r="A894" s="175" t="s">
        <v>668</v>
      </c>
      <c r="B894" s="195" t="s">
        <v>1828</v>
      </c>
      <c r="C894" s="195" t="s">
        <v>890</v>
      </c>
      <c r="D894" s="150">
        <v>4076</v>
      </c>
      <c r="E894" s="150">
        <v>4003</v>
      </c>
      <c r="F894" s="150">
        <v>3734</v>
      </c>
      <c r="G894" s="151">
        <v>5589</v>
      </c>
      <c r="H894" s="151">
        <v>5474</v>
      </c>
      <c r="I894" s="151">
        <v>5135</v>
      </c>
      <c r="J894" s="151">
        <v>1581</v>
      </c>
      <c r="K894" s="151">
        <v>1574</v>
      </c>
      <c r="L894" s="151">
        <v>1479</v>
      </c>
      <c r="M894" s="154">
        <v>0.965822145957404</v>
      </c>
      <c r="N894" s="153">
        <v>95684</v>
      </c>
      <c r="O894" s="172">
        <v>0.9</v>
      </c>
      <c r="P894" s="154">
        <v>0.982090284592738</v>
      </c>
      <c r="Q894" s="154">
        <v>0.979423868312757</v>
      </c>
      <c r="R894" s="154">
        <v>0.995572422517394</v>
      </c>
      <c r="S894" s="173">
        <v>0.00266641627998077</v>
      </c>
      <c r="T894" s="153">
        <v>99070</v>
      </c>
      <c r="U894" s="153">
        <v>91333</v>
      </c>
      <c r="V894" s="154">
        <v>0.921903704451398</v>
      </c>
      <c r="W894" s="154">
        <v>0.916094210009814</v>
      </c>
      <c r="X894" s="155">
        <v>0.91876901055645</v>
      </c>
      <c r="Y894" s="155">
        <v>0.935483870967742</v>
      </c>
      <c r="Z894" s="173">
        <v>-0.00267480054663671</v>
      </c>
      <c r="AA894" s="151">
        <v>26936</v>
      </c>
      <c r="AB894" s="151">
        <v>24855</v>
      </c>
      <c r="AC894" s="151">
        <v>31249</v>
      </c>
      <c r="AD894" s="151">
        <v>28643</v>
      </c>
      <c r="AE894" s="155">
        <v>0.922742797742798</v>
      </c>
      <c r="AF894" s="155">
        <v>0.916605331370604</v>
      </c>
      <c r="AG894" s="173">
        <v>0.00613746637219392</v>
      </c>
    </row>
    <row r="895" spans="1:33">
      <c r="A895" s="175" t="s">
        <v>668</v>
      </c>
      <c r="B895" s="195" t="s">
        <v>1828</v>
      </c>
      <c r="C895" s="195" t="s">
        <v>891</v>
      </c>
      <c r="D895" s="150">
        <v>4386</v>
      </c>
      <c r="E895" s="150">
        <v>4143</v>
      </c>
      <c r="F895" s="150">
        <v>3828</v>
      </c>
      <c r="G895" s="151">
        <v>6209</v>
      </c>
      <c r="H895" s="151">
        <v>5396</v>
      </c>
      <c r="I895" s="151">
        <v>4939</v>
      </c>
      <c r="J895" s="151">
        <v>1958</v>
      </c>
      <c r="K895" s="151">
        <v>1870</v>
      </c>
      <c r="L895" s="151">
        <v>1660</v>
      </c>
      <c r="M895" s="154">
        <v>0.885104277006963</v>
      </c>
      <c r="N895" s="153">
        <v>101941</v>
      </c>
      <c r="O895" s="172">
        <v>0.9</v>
      </c>
      <c r="P895" s="154">
        <v>0.944596443228454</v>
      </c>
      <c r="Q895" s="154">
        <v>0.869061040425189</v>
      </c>
      <c r="R895" s="154">
        <v>0.955056179775281</v>
      </c>
      <c r="S895" s="173">
        <v>0.0755354028032649</v>
      </c>
      <c r="T895" s="153">
        <v>115174</v>
      </c>
      <c r="U895" s="153">
        <v>101037</v>
      </c>
      <c r="V895" s="154">
        <v>0.877255283310469</v>
      </c>
      <c r="W895" s="154">
        <v>0.872777017783858</v>
      </c>
      <c r="X895" s="155">
        <v>0.795458205830246</v>
      </c>
      <c r="Y895" s="155">
        <v>0.847803881511747</v>
      </c>
      <c r="Z895" s="173">
        <v>0.0773188119536113</v>
      </c>
      <c r="AA895" s="151">
        <v>30466</v>
      </c>
      <c r="AB895" s="151">
        <v>26428</v>
      </c>
      <c r="AC895" s="151">
        <v>38399</v>
      </c>
      <c r="AD895" s="151">
        <v>32711</v>
      </c>
      <c r="AE895" s="155">
        <v>0.867458806538436</v>
      </c>
      <c r="AF895" s="155">
        <v>0.851871142477669</v>
      </c>
      <c r="AG895" s="173">
        <v>0.0155876640607676</v>
      </c>
    </row>
    <row r="896" spans="1:33">
      <c r="A896" s="175" t="s">
        <v>668</v>
      </c>
      <c r="B896" s="195" t="s">
        <v>1828</v>
      </c>
      <c r="C896" s="195" t="s">
        <v>892</v>
      </c>
      <c r="D896" s="150">
        <v>1506</v>
      </c>
      <c r="E896" s="150">
        <v>1423</v>
      </c>
      <c r="F896" s="150">
        <v>1402</v>
      </c>
      <c r="G896" s="151">
        <v>2022</v>
      </c>
      <c r="H896" s="151">
        <v>1892</v>
      </c>
      <c r="I896" s="151">
        <v>1893</v>
      </c>
      <c r="J896" s="151">
        <v>613</v>
      </c>
      <c r="K896" s="151">
        <v>586</v>
      </c>
      <c r="L896" s="151">
        <v>574</v>
      </c>
      <c r="M896" s="154">
        <v>0.935352437865001</v>
      </c>
      <c r="N896" s="153">
        <v>34435</v>
      </c>
      <c r="O896" s="172">
        <v>0.9</v>
      </c>
      <c r="P896" s="154">
        <v>0.944887118193891</v>
      </c>
      <c r="Q896" s="154">
        <v>0.935707220573689</v>
      </c>
      <c r="R896" s="154">
        <v>0.955954323001631</v>
      </c>
      <c r="S896" s="173">
        <v>0.00917989762020177</v>
      </c>
      <c r="T896" s="153">
        <v>36815</v>
      </c>
      <c r="U896" s="153">
        <v>34434</v>
      </c>
      <c r="V896" s="154">
        <v>0.935325275023767</v>
      </c>
      <c r="W896" s="154">
        <v>0.930942895086321</v>
      </c>
      <c r="X896" s="155">
        <v>0.93620178041543</v>
      </c>
      <c r="Y896" s="155">
        <v>0.936378466557912</v>
      </c>
      <c r="Z896" s="173">
        <v>-0.0052588853291089</v>
      </c>
      <c r="AA896" s="151">
        <v>10193</v>
      </c>
      <c r="AB896" s="151">
        <v>9581</v>
      </c>
      <c r="AC896" s="151">
        <v>11857</v>
      </c>
      <c r="AD896" s="151">
        <v>11085</v>
      </c>
      <c r="AE896" s="155">
        <v>0.939958795251643</v>
      </c>
      <c r="AF896" s="155">
        <v>0.934890781816648</v>
      </c>
      <c r="AG896" s="173">
        <v>0.00506801343499486</v>
      </c>
    </row>
    <row r="897" spans="1:33">
      <c r="A897" s="175" t="s">
        <v>668</v>
      </c>
      <c r="B897" s="195" t="s">
        <v>1828</v>
      </c>
      <c r="C897" s="195" t="s">
        <v>893</v>
      </c>
      <c r="D897" s="150">
        <v>1876</v>
      </c>
      <c r="E897" s="150">
        <v>1823</v>
      </c>
      <c r="F897" s="150">
        <v>1769</v>
      </c>
      <c r="G897" s="151">
        <v>2469</v>
      </c>
      <c r="H897" s="151">
        <v>2384</v>
      </c>
      <c r="I897" s="151">
        <v>2322</v>
      </c>
      <c r="J897" s="151">
        <v>660</v>
      </c>
      <c r="K897" s="151">
        <v>652</v>
      </c>
      <c r="L897" s="151">
        <v>628</v>
      </c>
      <c r="M897" s="154">
        <v>0.949240791417432</v>
      </c>
      <c r="N897" s="153">
        <v>39197</v>
      </c>
      <c r="O897" s="172">
        <v>0.9</v>
      </c>
      <c r="P897" s="154">
        <v>0.971748400852879</v>
      </c>
      <c r="Q897" s="154">
        <v>0.965573106520859</v>
      </c>
      <c r="R897" s="154">
        <v>0.987878787878788</v>
      </c>
      <c r="S897" s="173">
        <v>0.00617529433201991</v>
      </c>
      <c r="T897" s="153">
        <v>41293</v>
      </c>
      <c r="U897" s="153">
        <v>38639</v>
      </c>
      <c r="V897" s="154">
        <v>0.935727605163103</v>
      </c>
      <c r="W897" s="154">
        <v>0.942963752665245</v>
      </c>
      <c r="X897" s="155">
        <v>0.940461725394897</v>
      </c>
      <c r="Y897" s="155">
        <v>0.951515151515152</v>
      </c>
      <c r="Z897" s="173">
        <v>0.00250202727034854</v>
      </c>
      <c r="AA897" s="151">
        <v>11825</v>
      </c>
      <c r="AB897" s="151">
        <v>11172</v>
      </c>
      <c r="AC897" s="151">
        <v>12714</v>
      </c>
      <c r="AD897" s="151">
        <v>11979</v>
      </c>
      <c r="AE897" s="155">
        <v>0.944778012684989</v>
      </c>
      <c r="AF897" s="155">
        <v>0.942189712128362</v>
      </c>
      <c r="AG897" s="173">
        <v>0.00258830055662695</v>
      </c>
    </row>
    <row r="898" spans="1:33">
      <c r="A898" s="175" t="s">
        <v>668</v>
      </c>
      <c r="B898" s="195" t="s">
        <v>1828</v>
      </c>
      <c r="C898" s="195" t="s">
        <v>894</v>
      </c>
      <c r="D898" s="150">
        <v>1978</v>
      </c>
      <c r="E898" s="150">
        <v>1971</v>
      </c>
      <c r="F898" s="150">
        <v>1876</v>
      </c>
      <c r="G898" s="151">
        <v>2713</v>
      </c>
      <c r="H898" s="151">
        <v>2694</v>
      </c>
      <c r="I898" s="151">
        <v>2508</v>
      </c>
      <c r="J898" s="151">
        <v>775</v>
      </c>
      <c r="K898" s="151">
        <v>769</v>
      </c>
      <c r="L898" s="151">
        <v>719</v>
      </c>
      <c r="M898" s="154">
        <v>0.991367381921067</v>
      </c>
      <c r="N898" s="153">
        <v>48003</v>
      </c>
      <c r="O898" s="172">
        <v>0.9</v>
      </c>
      <c r="P898" s="154">
        <v>0.996461071789687</v>
      </c>
      <c r="Q898" s="154">
        <v>0.992996682639145</v>
      </c>
      <c r="R898" s="154">
        <v>0.992258064516129</v>
      </c>
      <c r="S898" s="173">
        <v>0.0034643891505417</v>
      </c>
      <c r="T898" s="153">
        <v>48421</v>
      </c>
      <c r="U898" s="153">
        <v>45679</v>
      </c>
      <c r="V898" s="154">
        <v>0.94337167757791</v>
      </c>
      <c r="W898" s="154">
        <v>0.948432760364004</v>
      </c>
      <c r="X898" s="155">
        <v>0.924437891632879</v>
      </c>
      <c r="Y898" s="155">
        <v>0.927741935483871</v>
      </c>
      <c r="Z898" s="173">
        <v>0.0239948687311253</v>
      </c>
      <c r="AA898" s="151">
        <v>13353</v>
      </c>
      <c r="AB898" s="151">
        <v>12574</v>
      </c>
      <c r="AC898" s="151">
        <v>15102</v>
      </c>
      <c r="AD898" s="151">
        <v>14157</v>
      </c>
      <c r="AE898" s="155">
        <v>0.941661049951322</v>
      </c>
      <c r="AF898" s="155">
        <v>0.937425506555423</v>
      </c>
      <c r="AG898" s="173">
        <v>0.00423554339589871</v>
      </c>
    </row>
    <row r="899" spans="1:33">
      <c r="A899" s="175" t="s">
        <v>668</v>
      </c>
      <c r="B899" s="195" t="s">
        <v>1828</v>
      </c>
      <c r="C899" s="195" t="s">
        <v>895</v>
      </c>
      <c r="D899" s="150">
        <v>2197</v>
      </c>
      <c r="E899" s="150">
        <v>2137</v>
      </c>
      <c r="F899" s="150">
        <v>2061</v>
      </c>
      <c r="G899" s="151">
        <v>3077</v>
      </c>
      <c r="H899" s="151">
        <v>2924</v>
      </c>
      <c r="I899" s="151">
        <v>2790</v>
      </c>
      <c r="J899" s="151">
        <v>853</v>
      </c>
      <c r="K899" s="151">
        <v>822</v>
      </c>
      <c r="L899" s="151">
        <v>718</v>
      </c>
      <c r="M899" s="154">
        <v>0.947918232376372</v>
      </c>
      <c r="N899" s="153">
        <v>50452</v>
      </c>
      <c r="O899" s="172">
        <v>0.9</v>
      </c>
      <c r="P899" s="154">
        <v>0.97269003186163</v>
      </c>
      <c r="Q899" s="154">
        <v>0.950276243093923</v>
      </c>
      <c r="R899" s="154">
        <v>0.963657678780774</v>
      </c>
      <c r="S899" s="173">
        <v>0.0224137887677068</v>
      </c>
      <c r="T899" s="153">
        <v>53224</v>
      </c>
      <c r="U899" s="153">
        <v>49474</v>
      </c>
      <c r="V899" s="154">
        <v>0.929543063279723</v>
      </c>
      <c r="W899" s="154">
        <v>0.938097405553027</v>
      </c>
      <c r="X899" s="155">
        <v>0.906727331816705</v>
      </c>
      <c r="Y899" s="155">
        <v>0.841735052754982</v>
      </c>
      <c r="Z899" s="173">
        <v>0.0313700737363223</v>
      </c>
      <c r="AA899" s="151">
        <v>14777</v>
      </c>
      <c r="AB899" s="151">
        <v>13661</v>
      </c>
      <c r="AC899" s="151">
        <v>16208</v>
      </c>
      <c r="AD899" s="151">
        <v>15238</v>
      </c>
      <c r="AE899" s="155">
        <v>0.924477228124788</v>
      </c>
      <c r="AF899" s="155">
        <v>0.940153010858835</v>
      </c>
      <c r="AG899" s="173">
        <v>-0.0156757827340467</v>
      </c>
    </row>
    <row r="900" spans="1:33">
      <c r="A900" s="175" t="s">
        <v>668</v>
      </c>
      <c r="B900" s="195" t="s">
        <v>1828</v>
      </c>
      <c r="C900" s="195" t="s">
        <v>896</v>
      </c>
      <c r="D900" s="150">
        <v>3022</v>
      </c>
      <c r="E900" s="150">
        <v>2952</v>
      </c>
      <c r="F900" s="150">
        <v>2823</v>
      </c>
      <c r="G900" s="151">
        <v>4139</v>
      </c>
      <c r="H900" s="151">
        <v>4064</v>
      </c>
      <c r="I900" s="151">
        <v>3828</v>
      </c>
      <c r="J900" s="151">
        <v>1291</v>
      </c>
      <c r="K900" s="151">
        <v>1278</v>
      </c>
      <c r="L900" s="151">
        <v>1224</v>
      </c>
      <c r="M900" s="154">
        <v>0.980256948085999</v>
      </c>
      <c r="N900" s="153">
        <v>74774</v>
      </c>
      <c r="O900" s="172">
        <v>0.9</v>
      </c>
      <c r="P900" s="154">
        <v>0.976836532097948</v>
      </c>
      <c r="Q900" s="154">
        <v>0.981879681082387</v>
      </c>
      <c r="R900" s="154">
        <v>0.989930286599535</v>
      </c>
      <c r="S900" s="173">
        <v>-0.00504314898443869</v>
      </c>
      <c r="T900" s="153">
        <v>76280</v>
      </c>
      <c r="U900" s="153">
        <v>71649</v>
      </c>
      <c r="V900" s="154">
        <v>0.939289459884636</v>
      </c>
      <c r="W900" s="154">
        <v>0.93414956982131</v>
      </c>
      <c r="X900" s="155">
        <v>0.924861077554965</v>
      </c>
      <c r="Y900" s="155">
        <v>0.948102246320682</v>
      </c>
      <c r="Z900" s="173">
        <v>0.00928849226634543</v>
      </c>
      <c r="AA900" s="151">
        <v>20123</v>
      </c>
      <c r="AB900" s="151">
        <v>18890</v>
      </c>
      <c r="AC900" s="151">
        <v>26403</v>
      </c>
      <c r="AD900" s="151">
        <v>24619</v>
      </c>
      <c r="AE900" s="155">
        <v>0.938726829995527</v>
      </c>
      <c r="AF900" s="155">
        <v>0.932431920615082</v>
      </c>
      <c r="AG900" s="173">
        <v>0.00629490938044586</v>
      </c>
    </row>
    <row r="901" spans="1:33">
      <c r="A901" s="175" t="s">
        <v>668</v>
      </c>
      <c r="B901" s="195" t="s">
        <v>1828</v>
      </c>
      <c r="C901" s="195" t="s">
        <v>897</v>
      </c>
      <c r="D901" s="150">
        <v>1631</v>
      </c>
      <c r="E901" s="150">
        <v>1626</v>
      </c>
      <c r="F901" s="150">
        <v>1519</v>
      </c>
      <c r="G901" s="151">
        <v>2178</v>
      </c>
      <c r="H901" s="151">
        <v>2133</v>
      </c>
      <c r="I901" s="151">
        <v>2005</v>
      </c>
      <c r="J901" s="151">
        <v>653</v>
      </c>
      <c r="K901" s="151">
        <v>649</v>
      </c>
      <c r="L901" s="151">
        <v>605</v>
      </c>
      <c r="M901" s="154">
        <v>0.987549267834303</v>
      </c>
      <c r="N901" s="153">
        <v>37834</v>
      </c>
      <c r="O901" s="172">
        <v>0.9</v>
      </c>
      <c r="P901" s="154">
        <v>0.996934396076027</v>
      </c>
      <c r="Q901" s="154">
        <v>0.979338842975207</v>
      </c>
      <c r="R901" s="154">
        <v>0.993874425727412</v>
      </c>
      <c r="S901" s="173">
        <v>0.0175955531008204</v>
      </c>
      <c r="T901" s="153">
        <v>38311</v>
      </c>
      <c r="U901" s="153">
        <v>35688</v>
      </c>
      <c r="V901" s="154">
        <v>0.931534024170604</v>
      </c>
      <c r="W901" s="154">
        <v>0.931330472103004</v>
      </c>
      <c r="X901" s="155">
        <v>0.920569329660239</v>
      </c>
      <c r="Y901" s="155">
        <v>0.926493108728943</v>
      </c>
      <c r="Z901" s="173">
        <v>0.0107611424427655</v>
      </c>
      <c r="AA901" s="151">
        <v>10810</v>
      </c>
      <c r="AB901" s="151">
        <v>10049</v>
      </c>
      <c r="AC901" s="151">
        <v>12104</v>
      </c>
      <c r="AD901" s="151">
        <v>11218</v>
      </c>
      <c r="AE901" s="155">
        <v>0.929602220166513</v>
      </c>
      <c r="AF901" s="155">
        <v>0.926801057501652</v>
      </c>
      <c r="AG901" s="173">
        <v>0.00280116266486019</v>
      </c>
    </row>
    <row r="902" spans="1:33">
      <c r="A902" s="175" t="s">
        <v>668</v>
      </c>
      <c r="B902" s="195" t="s">
        <v>1824</v>
      </c>
      <c r="C902" s="195" t="s">
        <v>898</v>
      </c>
      <c r="D902" s="150">
        <v>3033</v>
      </c>
      <c r="E902" s="150">
        <v>2927</v>
      </c>
      <c r="F902" s="150">
        <v>2844</v>
      </c>
      <c r="G902" s="151">
        <v>3719</v>
      </c>
      <c r="H902" s="151">
        <v>3598</v>
      </c>
      <c r="I902" s="151">
        <v>3519</v>
      </c>
      <c r="J902" s="151">
        <v>1308</v>
      </c>
      <c r="K902" s="151">
        <v>1282</v>
      </c>
      <c r="L902" s="151">
        <v>1258</v>
      </c>
      <c r="M902" s="154">
        <v>0.960784870916867</v>
      </c>
      <c r="N902" s="153">
        <v>67621</v>
      </c>
      <c r="O902" s="172">
        <v>0.9</v>
      </c>
      <c r="P902" s="154">
        <v>0.96505110451698</v>
      </c>
      <c r="Q902" s="154">
        <v>0.967464372143049</v>
      </c>
      <c r="R902" s="154">
        <v>0.980122324159021</v>
      </c>
      <c r="S902" s="173">
        <v>-0.00241326762606942</v>
      </c>
      <c r="T902" s="153">
        <v>70381</v>
      </c>
      <c r="U902" s="153">
        <v>65849</v>
      </c>
      <c r="V902" s="154">
        <v>0.935607621375087</v>
      </c>
      <c r="W902" s="154">
        <v>0.937685459940653</v>
      </c>
      <c r="X902" s="155">
        <v>0.946222102715784</v>
      </c>
      <c r="Y902" s="155">
        <v>0.96177370030581</v>
      </c>
      <c r="Z902" s="173">
        <v>-0.008536642775131</v>
      </c>
      <c r="AA902" s="151">
        <v>19873</v>
      </c>
      <c r="AB902" s="151">
        <v>18677</v>
      </c>
      <c r="AC902" s="151">
        <v>21318</v>
      </c>
      <c r="AD902" s="151">
        <v>19925</v>
      </c>
      <c r="AE902" s="155">
        <v>0.939817843304987</v>
      </c>
      <c r="AF902" s="155">
        <v>0.934656159114363</v>
      </c>
      <c r="AG902" s="173">
        <v>0.00516168419062324</v>
      </c>
    </row>
    <row r="903" spans="1:33">
      <c r="A903" s="175" t="s">
        <v>668</v>
      </c>
      <c r="B903" s="195" t="s">
        <v>1824</v>
      </c>
      <c r="C903" s="195" t="s">
        <v>899</v>
      </c>
      <c r="D903" s="150">
        <v>3036</v>
      </c>
      <c r="E903" s="150">
        <v>2979</v>
      </c>
      <c r="F903" s="150">
        <v>2861</v>
      </c>
      <c r="G903" s="151">
        <v>3666</v>
      </c>
      <c r="H903" s="151">
        <v>3587</v>
      </c>
      <c r="I903" s="151">
        <v>3483</v>
      </c>
      <c r="J903" s="151">
        <v>1314</v>
      </c>
      <c r="K903" s="151">
        <v>1287</v>
      </c>
      <c r="L903" s="151">
        <v>1250</v>
      </c>
      <c r="M903" s="154">
        <v>0.976338134291593</v>
      </c>
      <c r="N903" s="153">
        <v>67381</v>
      </c>
      <c r="O903" s="172">
        <v>0.9</v>
      </c>
      <c r="P903" s="154">
        <v>0.981225296442688</v>
      </c>
      <c r="Q903" s="154">
        <v>0.978450627386798</v>
      </c>
      <c r="R903" s="154">
        <v>0.979452054794521</v>
      </c>
      <c r="S903" s="173">
        <v>0.00277466905589019</v>
      </c>
      <c r="T903" s="153">
        <v>69014</v>
      </c>
      <c r="U903" s="153">
        <v>65549</v>
      </c>
      <c r="V903" s="154">
        <v>0.949792795664648</v>
      </c>
      <c r="W903" s="154">
        <v>0.94235836627141</v>
      </c>
      <c r="X903" s="155">
        <v>0.950081833060556</v>
      </c>
      <c r="Y903" s="155">
        <v>0.951293759512938</v>
      </c>
      <c r="Z903" s="173">
        <v>-0.0077234667891467</v>
      </c>
      <c r="AA903" s="151">
        <v>19803</v>
      </c>
      <c r="AB903" s="151">
        <v>18728</v>
      </c>
      <c r="AC903" s="151">
        <v>20697</v>
      </c>
      <c r="AD903" s="151">
        <v>19635</v>
      </c>
      <c r="AE903" s="155">
        <v>0.945715295662273</v>
      </c>
      <c r="AF903" s="155">
        <v>0.948688215683432</v>
      </c>
      <c r="AG903" s="173">
        <v>-0.00297292002115901</v>
      </c>
    </row>
    <row r="904" spans="1:33">
      <c r="A904" s="175" t="s">
        <v>668</v>
      </c>
      <c r="B904" s="195" t="s">
        <v>1824</v>
      </c>
      <c r="C904" s="195" t="s">
        <v>900</v>
      </c>
      <c r="D904" s="150">
        <v>3413</v>
      </c>
      <c r="E904" s="150">
        <v>3323</v>
      </c>
      <c r="F904" s="150">
        <v>3191</v>
      </c>
      <c r="G904" s="151">
        <v>4256</v>
      </c>
      <c r="H904" s="151">
        <v>4151</v>
      </c>
      <c r="I904" s="151">
        <v>3963</v>
      </c>
      <c r="J904" s="151">
        <v>1534</v>
      </c>
      <c r="K904" s="151">
        <v>1491</v>
      </c>
      <c r="L904" s="151">
        <v>1427</v>
      </c>
      <c r="M904" s="154">
        <v>0.970893862740763</v>
      </c>
      <c r="N904" s="153">
        <v>74653</v>
      </c>
      <c r="O904" s="172">
        <v>0.9</v>
      </c>
      <c r="P904" s="154">
        <v>0.973630237327864</v>
      </c>
      <c r="Q904" s="154">
        <v>0.975328947368421</v>
      </c>
      <c r="R904" s="154">
        <v>0.971968709256845</v>
      </c>
      <c r="S904" s="173">
        <v>-0.00169871004055699</v>
      </c>
      <c r="T904" s="153">
        <v>76891</v>
      </c>
      <c r="U904" s="153">
        <v>71530</v>
      </c>
      <c r="V904" s="154">
        <v>0.930277925895098</v>
      </c>
      <c r="W904" s="154">
        <v>0.934954585408731</v>
      </c>
      <c r="X904" s="155">
        <v>0.931156015037594</v>
      </c>
      <c r="Y904" s="155">
        <v>0.930247718383312</v>
      </c>
      <c r="Z904" s="173">
        <v>0.0037985703711374</v>
      </c>
      <c r="AA904" s="151">
        <v>22197</v>
      </c>
      <c r="AB904" s="151">
        <v>20633</v>
      </c>
      <c r="AC904" s="151">
        <v>22902</v>
      </c>
      <c r="AD904" s="151">
        <v>21399</v>
      </c>
      <c r="AE904" s="155">
        <v>0.929540027931702</v>
      </c>
      <c r="AF904" s="155">
        <v>0.93437254388263</v>
      </c>
      <c r="AG904" s="173">
        <v>-0.00483251595092793</v>
      </c>
    </row>
    <row r="905" spans="1:33">
      <c r="A905" s="175" t="s">
        <v>668</v>
      </c>
      <c r="B905" s="195" t="s">
        <v>1824</v>
      </c>
      <c r="C905" s="195" t="s">
        <v>901</v>
      </c>
      <c r="D905" s="150">
        <v>3309</v>
      </c>
      <c r="E905" s="150">
        <v>3251</v>
      </c>
      <c r="F905" s="150">
        <v>3206</v>
      </c>
      <c r="G905" s="151">
        <v>3835</v>
      </c>
      <c r="H905" s="151">
        <v>3769</v>
      </c>
      <c r="I905" s="151">
        <v>3708</v>
      </c>
      <c r="J905" s="151">
        <v>1708</v>
      </c>
      <c r="K905" s="151">
        <v>1666</v>
      </c>
      <c r="L905" s="151">
        <v>1644</v>
      </c>
      <c r="M905" s="154">
        <v>0.979469951474431</v>
      </c>
      <c r="N905" s="153">
        <v>68224</v>
      </c>
      <c r="O905" s="172">
        <v>0.9</v>
      </c>
      <c r="P905" s="154">
        <v>0.982472045935328</v>
      </c>
      <c r="Q905" s="154">
        <v>0.982790091264668</v>
      </c>
      <c r="R905" s="154">
        <v>0.975409836065574</v>
      </c>
      <c r="S905" s="173">
        <v>-0.000318045329339656</v>
      </c>
      <c r="T905" s="153">
        <v>69654</v>
      </c>
      <c r="U905" s="153">
        <v>67278</v>
      </c>
      <c r="V905" s="154">
        <v>0.965888534757516</v>
      </c>
      <c r="W905" s="154">
        <v>0.968872771229979</v>
      </c>
      <c r="X905" s="155">
        <v>0.966883963494133</v>
      </c>
      <c r="Y905" s="155">
        <v>0.962529274004684</v>
      </c>
      <c r="Z905" s="173">
        <v>0.00198880773584587</v>
      </c>
      <c r="AA905" s="151">
        <v>21226</v>
      </c>
      <c r="AB905" s="151">
        <v>20519</v>
      </c>
      <c r="AC905" s="151">
        <v>21075</v>
      </c>
      <c r="AD905" s="151">
        <v>20384</v>
      </c>
      <c r="AE905" s="155">
        <v>0.966691793083954</v>
      </c>
      <c r="AF905" s="155">
        <v>0.967212336892052</v>
      </c>
      <c r="AG905" s="173">
        <v>-0.000520543808098628</v>
      </c>
    </row>
    <row r="906" spans="1:33">
      <c r="A906" s="175" t="s">
        <v>668</v>
      </c>
      <c r="B906" s="195" t="s">
        <v>1824</v>
      </c>
      <c r="C906" s="195" t="s">
        <v>902</v>
      </c>
      <c r="D906" s="150">
        <v>2508</v>
      </c>
      <c r="E906" s="150">
        <v>2475</v>
      </c>
      <c r="F906" s="150">
        <v>2403</v>
      </c>
      <c r="G906" s="151">
        <v>3231</v>
      </c>
      <c r="H906" s="151">
        <v>3185</v>
      </c>
      <c r="I906" s="151">
        <v>3102</v>
      </c>
      <c r="J906" s="151">
        <v>1106</v>
      </c>
      <c r="K906" s="151">
        <v>1080</v>
      </c>
      <c r="L906" s="151">
        <v>1073</v>
      </c>
      <c r="M906" s="154">
        <v>0.982117882117882</v>
      </c>
      <c r="N906" s="153">
        <v>58986</v>
      </c>
      <c r="O906" s="172">
        <v>0.9</v>
      </c>
      <c r="P906" s="154">
        <v>0.986842105263158</v>
      </c>
      <c r="Q906" s="154">
        <v>0.985762921696069</v>
      </c>
      <c r="R906" s="154">
        <v>0.976491862567812</v>
      </c>
      <c r="S906" s="173">
        <v>0.00107918356708847</v>
      </c>
      <c r="T906" s="153">
        <v>60060</v>
      </c>
      <c r="U906" s="153">
        <v>57715</v>
      </c>
      <c r="V906" s="154">
        <v>0.960955710955711</v>
      </c>
      <c r="W906" s="154">
        <v>0.958133971291866</v>
      </c>
      <c r="X906" s="155">
        <v>0.960074280408542</v>
      </c>
      <c r="Y906" s="155">
        <v>0.970162748643761</v>
      </c>
      <c r="Z906" s="173">
        <v>-0.0019403091166762</v>
      </c>
      <c r="AA906" s="151">
        <v>16857</v>
      </c>
      <c r="AB906" s="151">
        <v>16162</v>
      </c>
      <c r="AC906" s="151">
        <v>17921</v>
      </c>
      <c r="AD906" s="151">
        <v>17224</v>
      </c>
      <c r="AE906" s="155">
        <v>0.958770837040992</v>
      </c>
      <c r="AF906" s="155">
        <v>0.961107081078065</v>
      </c>
      <c r="AG906" s="173">
        <v>-0.002336244037073</v>
      </c>
    </row>
    <row r="907" spans="1:33">
      <c r="A907" s="175" t="s">
        <v>668</v>
      </c>
      <c r="B907" s="195" t="s">
        <v>1824</v>
      </c>
      <c r="C907" s="195" t="s">
        <v>903</v>
      </c>
      <c r="D907" s="150">
        <v>4247</v>
      </c>
      <c r="E907" s="150">
        <v>4023</v>
      </c>
      <c r="F907" s="150">
        <v>3920</v>
      </c>
      <c r="G907" s="151">
        <v>5393</v>
      </c>
      <c r="H907" s="151">
        <v>5141</v>
      </c>
      <c r="I907" s="151">
        <v>4992</v>
      </c>
      <c r="J907" s="151">
        <v>1833</v>
      </c>
      <c r="K907" s="151">
        <v>1748</v>
      </c>
      <c r="L907" s="151">
        <v>1692</v>
      </c>
      <c r="M907" s="154">
        <v>0.953677009528463</v>
      </c>
      <c r="N907" s="153">
        <v>97585</v>
      </c>
      <c r="O907" s="172">
        <v>0.9</v>
      </c>
      <c r="P907" s="154">
        <v>0.947256887214504</v>
      </c>
      <c r="Q907" s="154">
        <v>0.953272760986464</v>
      </c>
      <c r="R907" s="154">
        <v>0.953627932351337</v>
      </c>
      <c r="S907" s="173">
        <v>-0.00601587377195956</v>
      </c>
      <c r="T907" s="153">
        <v>102325</v>
      </c>
      <c r="U907" s="153">
        <v>94635</v>
      </c>
      <c r="V907" s="154">
        <v>0.924847300268752</v>
      </c>
      <c r="W907" s="154">
        <v>0.923004473746174</v>
      </c>
      <c r="X907" s="155">
        <v>0.925644353791953</v>
      </c>
      <c r="Y907" s="155">
        <v>0.923076923076923</v>
      </c>
      <c r="Z907" s="173">
        <v>-0.00263988004577875</v>
      </c>
      <c r="AA907" s="151">
        <v>28458</v>
      </c>
      <c r="AB907" s="151">
        <v>26365</v>
      </c>
      <c r="AC907" s="151">
        <v>31149</v>
      </c>
      <c r="AD907" s="151">
        <v>28787</v>
      </c>
      <c r="AE907" s="155">
        <v>0.926453018483379</v>
      </c>
      <c r="AF907" s="155">
        <v>0.924170920414781</v>
      </c>
      <c r="AG907" s="173">
        <v>0.00228209806859847</v>
      </c>
    </row>
    <row r="908" spans="1:33">
      <c r="A908" s="175" t="s">
        <v>668</v>
      </c>
      <c r="B908" s="195" t="s">
        <v>1824</v>
      </c>
      <c r="C908" s="195" t="s">
        <v>904</v>
      </c>
      <c r="D908" s="150">
        <v>3414</v>
      </c>
      <c r="E908" s="150">
        <v>3294</v>
      </c>
      <c r="F908" s="150">
        <v>3191</v>
      </c>
      <c r="G908" s="151">
        <v>4187</v>
      </c>
      <c r="H908" s="151">
        <v>4037</v>
      </c>
      <c r="I908" s="151">
        <v>3940</v>
      </c>
      <c r="J908" s="151">
        <v>1458</v>
      </c>
      <c r="K908" s="151">
        <v>1443</v>
      </c>
      <c r="L908" s="151">
        <v>1375</v>
      </c>
      <c r="M908" s="154">
        <v>0.962465096740715</v>
      </c>
      <c r="N908" s="153">
        <v>77900</v>
      </c>
      <c r="O908" s="172">
        <v>0.9</v>
      </c>
      <c r="P908" s="154">
        <v>0.964850615114236</v>
      </c>
      <c r="Q908" s="154">
        <v>0.964174826844996</v>
      </c>
      <c r="R908" s="154">
        <v>0.989711934156379</v>
      </c>
      <c r="S908" s="173">
        <v>0.000675788269239086</v>
      </c>
      <c r="T908" s="153">
        <v>80938</v>
      </c>
      <c r="U908" s="153">
        <v>75810</v>
      </c>
      <c r="V908" s="154">
        <v>0.936642862437915</v>
      </c>
      <c r="W908" s="154">
        <v>0.934680726420621</v>
      </c>
      <c r="X908" s="155">
        <v>0.941007881538094</v>
      </c>
      <c r="Y908" s="155">
        <v>0.943072702331962</v>
      </c>
      <c r="Z908" s="173">
        <v>-0.00632715511747317</v>
      </c>
      <c r="AA908" s="151">
        <v>22495</v>
      </c>
      <c r="AB908" s="151">
        <v>21165</v>
      </c>
      <c r="AC908" s="151">
        <v>24238</v>
      </c>
      <c r="AD908" s="151">
        <v>22611</v>
      </c>
      <c r="AE908" s="155">
        <v>0.940875750166704</v>
      </c>
      <c r="AF908" s="155">
        <v>0.93287399950491</v>
      </c>
      <c r="AG908" s="173">
        <v>0.00800175066179398</v>
      </c>
    </row>
    <row r="909" spans="1:33">
      <c r="A909" s="175" t="s">
        <v>668</v>
      </c>
      <c r="B909" s="195" t="s">
        <v>1824</v>
      </c>
      <c r="C909" s="195" t="s">
        <v>905</v>
      </c>
      <c r="D909" s="150">
        <v>1104</v>
      </c>
      <c r="E909" s="150">
        <v>1081</v>
      </c>
      <c r="F909" s="150">
        <v>1043</v>
      </c>
      <c r="G909" s="151">
        <v>1363</v>
      </c>
      <c r="H909" s="151">
        <v>1346</v>
      </c>
      <c r="I909" s="151">
        <v>1294</v>
      </c>
      <c r="J909" s="151">
        <v>439</v>
      </c>
      <c r="K909" s="151">
        <v>434</v>
      </c>
      <c r="L909" s="151">
        <v>421</v>
      </c>
      <c r="M909" s="154">
        <v>0.976085540183191</v>
      </c>
      <c r="N909" s="153">
        <v>25469</v>
      </c>
      <c r="O909" s="172">
        <v>0.9</v>
      </c>
      <c r="P909" s="154">
        <v>0.979166666666667</v>
      </c>
      <c r="Q909" s="154">
        <v>0.987527512839325</v>
      </c>
      <c r="R909" s="154">
        <v>0.988610478359909</v>
      </c>
      <c r="S909" s="173">
        <v>-0.00836084617265842</v>
      </c>
      <c r="T909" s="153">
        <v>26093</v>
      </c>
      <c r="U909" s="153">
        <v>24784</v>
      </c>
      <c r="V909" s="154">
        <v>0.949833288621469</v>
      </c>
      <c r="W909" s="154">
        <v>0.944746376811594</v>
      </c>
      <c r="X909" s="155">
        <v>0.949376375641966</v>
      </c>
      <c r="Y909" s="155">
        <v>0.958997722095672</v>
      </c>
      <c r="Z909" s="173">
        <v>-0.00462999883037196</v>
      </c>
      <c r="AA909" s="151">
        <v>7273</v>
      </c>
      <c r="AB909" s="151">
        <v>6845</v>
      </c>
      <c r="AC909" s="151">
        <v>7841</v>
      </c>
      <c r="AD909" s="151">
        <v>7457</v>
      </c>
      <c r="AE909" s="155">
        <v>0.941152206792245</v>
      </c>
      <c r="AF909" s="155">
        <v>0.951026654763423</v>
      </c>
      <c r="AG909" s="173">
        <v>-0.00987444797117776</v>
      </c>
    </row>
    <row r="910" spans="1:33">
      <c r="A910" s="175" t="s">
        <v>668</v>
      </c>
      <c r="B910" s="195" t="s">
        <v>1824</v>
      </c>
      <c r="C910" s="195" t="s">
        <v>906</v>
      </c>
      <c r="D910" s="150">
        <v>2457</v>
      </c>
      <c r="E910" s="150">
        <v>2421</v>
      </c>
      <c r="F910" s="150">
        <v>2389</v>
      </c>
      <c r="G910" s="151">
        <v>3113</v>
      </c>
      <c r="H910" s="151">
        <v>3046</v>
      </c>
      <c r="I910" s="151">
        <v>3007</v>
      </c>
      <c r="J910" s="151">
        <v>1023</v>
      </c>
      <c r="K910" s="151">
        <v>1005</v>
      </c>
      <c r="L910" s="151">
        <v>989</v>
      </c>
      <c r="M910" s="154">
        <v>0.978857832927875</v>
      </c>
      <c r="N910" s="153">
        <v>55929</v>
      </c>
      <c r="O910" s="172">
        <v>0.9</v>
      </c>
      <c r="P910" s="154">
        <v>0.985347985347985</v>
      </c>
      <c r="Q910" s="154">
        <v>0.978477353035657</v>
      </c>
      <c r="R910" s="154">
        <v>0.982404692082111</v>
      </c>
      <c r="S910" s="173">
        <v>0.00687063231232843</v>
      </c>
      <c r="T910" s="153">
        <v>57137</v>
      </c>
      <c r="U910" s="153">
        <v>55272</v>
      </c>
      <c r="V910" s="154">
        <v>0.967359154313317</v>
      </c>
      <c r="W910" s="154">
        <v>0.972323972323972</v>
      </c>
      <c r="X910" s="155">
        <v>0.965949245101189</v>
      </c>
      <c r="Y910" s="155">
        <v>0.966764418377322</v>
      </c>
      <c r="Z910" s="173">
        <v>0.00637472722278376</v>
      </c>
      <c r="AA910" s="151">
        <v>16401</v>
      </c>
      <c r="AB910" s="151">
        <v>15876</v>
      </c>
      <c r="AC910" s="151">
        <v>17137</v>
      </c>
      <c r="AD910" s="151">
        <v>16579</v>
      </c>
      <c r="AE910" s="155">
        <v>0.967989756722151</v>
      </c>
      <c r="AF910" s="155">
        <v>0.967438874948941</v>
      </c>
      <c r="AG910" s="173">
        <v>0.000550881773210166</v>
      </c>
    </row>
    <row r="911" spans="1:33">
      <c r="A911" s="175" t="s">
        <v>668</v>
      </c>
      <c r="B911" s="195" t="s">
        <v>1824</v>
      </c>
      <c r="C911" s="195" t="s">
        <v>907</v>
      </c>
      <c r="D911" s="150">
        <v>1529</v>
      </c>
      <c r="E911" s="150">
        <v>1484</v>
      </c>
      <c r="F911" s="150">
        <v>1439</v>
      </c>
      <c r="G911" s="151">
        <v>1926</v>
      </c>
      <c r="H911" s="151">
        <v>1869</v>
      </c>
      <c r="I911" s="151">
        <v>1817</v>
      </c>
      <c r="J911" s="151">
        <v>651</v>
      </c>
      <c r="K911" s="151">
        <v>638</v>
      </c>
      <c r="L911" s="151">
        <v>621</v>
      </c>
      <c r="M911" s="154">
        <v>0.970467407854291</v>
      </c>
      <c r="N911" s="153">
        <v>33781</v>
      </c>
      <c r="O911" s="172">
        <v>0.9</v>
      </c>
      <c r="P911" s="154">
        <v>0.970568999345978</v>
      </c>
      <c r="Q911" s="154">
        <v>0.970404984423676</v>
      </c>
      <c r="R911" s="154">
        <v>0.980030721966206</v>
      </c>
      <c r="S911" s="173">
        <v>0.00016401492230167</v>
      </c>
      <c r="T911" s="153">
        <v>34809</v>
      </c>
      <c r="U911" s="153">
        <v>33137</v>
      </c>
      <c r="V911" s="154">
        <v>0.951966445459508</v>
      </c>
      <c r="W911" s="154">
        <v>0.941137998691956</v>
      </c>
      <c r="X911" s="155">
        <v>0.943406022845275</v>
      </c>
      <c r="Y911" s="155">
        <v>0.953917050691244</v>
      </c>
      <c r="Z911" s="173">
        <v>-0.00226802415331961</v>
      </c>
      <c r="AA911" s="151">
        <v>10018</v>
      </c>
      <c r="AB911" s="151">
        <v>9444</v>
      </c>
      <c r="AC911" s="151">
        <v>10587</v>
      </c>
      <c r="AD911" s="151">
        <v>10100</v>
      </c>
      <c r="AE911" s="155">
        <v>0.942703134358155</v>
      </c>
      <c r="AF911" s="155">
        <v>0.954000188910929</v>
      </c>
      <c r="AG911" s="173">
        <v>-0.0112970545527732</v>
      </c>
    </row>
    <row r="912" spans="1:33">
      <c r="A912" s="175" t="s">
        <v>668</v>
      </c>
      <c r="B912" s="195" t="s">
        <v>1824</v>
      </c>
      <c r="C912" s="195" t="s">
        <v>908</v>
      </c>
      <c r="D912" s="150">
        <v>1536</v>
      </c>
      <c r="E912" s="150">
        <v>1526</v>
      </c>
      <c r="F912" s="150">
        <v>1471</v>
      </c>
      <c r="G912" s="151">
        <v>1897</v>
      </c>
      <c r="H912" s="151">
        <v>1872</v>
      </c>
      <c r="I912" s="151">
        <v>1825</v>
      </c>
      <c r="J912" s="151">
        <v>659</v>
      </c>
      <c r="K912" s="151">
        <v>657</v>
      </c>
      <c r="L912" s="151">
        <v>633</v>
      </c>
      <c r="M912" s="154">
        <v>0.98680462241333</v>
      </c>
      <c r="N912" s="153">
        <v>36719</v>
      </c>
      <c r="O912" s="172">
        <v>0.9</v>
      </c>
      <c r="P912" s="154">
        <v>0.993489583333333</v>
      </c>
      <c r="Q912" s="154">
        <v>0.986821296784396</v>
      </c>
      <c r="R912" s="154">
        <v>0.996965098634294</v>
      </c>
      <c r="S912" s="173">
        <v>0.00666828654893692</v>
      </c>
      <c r="T912" s="153">
        <v>37210</v>
      </c>
      <c r="U912" s="153">
        <v>35624</v>
      </c>
      <c r="V912" s="154">
        <v>0.957377049180328</v>
      </c>
      <c r="W912" s="154">
        <v>0.957682291666667</v>
      </c>
      <c r="X912" s="155">
        <v>0.962045334739062</v>
      </c>
      <c r="Y912" s="155">
        <v>0.960546282245827</v>
      </c>
      <c r="Z912" s="173">
        <v>-0.0043630430723951</v>
      </c>
      <c r="AA912" s="151">
        <v>10261</v>
      </c>
      <c r="AB912" s="151">
        <v>9873</v>
      </c>
      <c r="AC912" s="151">
        <v>11322</v>
      </c>
      <c r="AD912" s="151">
        <v>10850</v>
      </c>
      <c r="AE912" s="155">
        <v>0.962186921352695</v>
      </c>
      <c r="AF912" s="155">
        <v>0.958311252428899</v>
      </c>
      <c r="AG912" s="173">
        <v>0.00387566892379521</v>
      </c>
    </row>
    <row r="913" spans="1:33">
      <c r="A913" s="175" t="s">
        <v>668</v>
      </c>
      <c r="B913" s="195" t="s">
        <v>1824</v>
      </c>
      <c r="C913" s="195" t="s">
        <v>909</v>
      </c>
      <c r="D913" s="150">
        <v>2172</v>
      </c>
      <c r="E913" s="150">
        <v>2024</v>
      </c>
      <c r="F913" s="150">
        <v>2008</v>
      </c>
      <c r="G913" s="151">
        <v>2635</v>
      </c>
      <c r="H913" s="151">
        <v>2477</v>
      </c>
      <c r="I913" s="151">
        <v>2413</v>
      </c>
      <c r="J913" s="151">
        <v>998</v>
      </c>
      <c r="K913" s="151">
        <v>927</v>
      </c>
      <c r="L913" s="151">
        <v>918</v>
      </c>
      <c r="M913" s="154">
        <v>0.935819142689372</v>
      </c>
      <c r="N913" s="153">
        <v>47811</v>
      </c>
      <c r="O913" s="172">
        <v>0.9</v>
      </c>
      <c r="P913" s="154">
        <v>0.931860036832412</v>
      </c>
      <c r="Q913" s="154">
        <v>0.940037950664137</v>
      </c>
      <c r="R913" s="154">
        <v>0.928857715430862</v>
      </c>
      <c r="S913" s="173">
        <v>-0.00817791383172417</v>
      </c>
      <c r="T913" s="153">
        <v>51090</v>
      </c>
      <c r="U913" s="153">
        <v>47050</v>
      </c>
      <c r="V913" s="154">
        <v>0.920923859855158</v>
      </c>
      <c r="W913" s="154">
        <v>0.924493554327808</v>
      </c>
      <c r="X913" s="155">
        <v>0.915749525616698</v>
      </c>
      <c r="Y913" s="155">
        <v>0.919839679358717</v>
      </c>
      <c r="Z913" s="173">
        <v>0.00874402871111013</v>
      </c>
      <c r="AA913" s="151">
        <v>14079</v>
      </c>
      <c r="AB913" s="151">
        <v>13021</v>
      </c>
      <c r="AC913" s="151">
        <v>15982</v>
      </c>
      <c r="AD913" s="151">
        <v>14564</v>
      </c>
      <c r="AE913" s="155">
        <v>0.924852617373393</v>
      </c>
      <c r="AF913" s="155">
        <v>0.911275184582655</v>
      </c>
      <c r="AG913" s="173">
        <v>0.0135774327907375</v>
      </c>
    </row>
    <row r="914" spans="1:33">
      <c r="A914" s="175" t="s">
        <v>668</v>
      </c>
      <c r="B914" s="195" t="s">
        <v>1828</v>
      </c>
      <c r="C914" s="195" t="s">
        <v>910</v>
      </c>
      <c r="D914" s="150">
        <v>3961</v>
      </c>
      <c r="E914" s="150">
        <v>3901</v>
      </c>
      <c r="F914" s="150">
        <v>3720</v>
      </c>
      <c r="G914" s="151">
        <v>5395</v>
      </c>
      <c r="H914" s="151">
        <v>5294</v>
      </c>
      <c r="I914" s="151">
        <v>5055</v>
      </c>
      <c r="J914" s="151">
        <v>1894</v>
      </c>
      <c r="K914" s="151">
        <v>1850</v>
      </c>
      <c r="L914" s="151">
        <v>1787</v>
      </c>
      <c r="M914" s="154">
        <v>0.977955068178084</v>
      </c>
      <c r="N914" s="153">
        <v>95245</v>
      </c>
      <c r="O914" s="172">
        <v>0.9</v>
      </c>
      <c r="P914" s="154">
        <v>0.984852310022722</v>
      </c>
      <c r="Q914" s="154">
        <v>0.981278962001854</v>
      </c>
      <c r="R914" s="154">
        <v>0.976768743400211</v>
      </c>
      <c r="S914" s="173">
        <v>0.00357334802086795</v>
      </c>
      <c r="T914" s="153">
        <v>97392</v>
      </c>
      <c r="U914" s="153">
        <v>91202</v>
      </c>
      <c r="V914" s="154">
        <v>0.936442418268441</v>
      </c>
      <c r="W914" s="154">
        <v>0.939156778591265</v>
      </c>
      <c r="X914" s="155">
        <v>0.936978683966636</v>
      </c>
      <c r="Y914" s="155">
        <v>0.94350580781415</v>
      </c>
      <c r="Z914" s="173">
        <v>0.00217809462462903</v>
      </c>
      <c r="AA914" s="151">
        <v>26517</v>
      </c>
      <c r="AB914" s="151">
        <v>24880</v>
      </c>
      <c r="AC914" s="151">
        <v>30062</v>
      </c>
      <c r="AD914" s="151">
        <v>27948</v>
      </c>
      <c r="AE914" s="155">
        <v>0.938266018026172</v>
      </c>
      <c r="AF914" s="155">
        <v>0.929678664094205</v>
      </c>
      <c r="AG914" s="173">
        <v>0.00858735393196663</v>
      </c>
    </row>
    <row r="915" spans="1:33">
      <c r="A915" s="175" t="s">
        <v>668</v>
      </c>
      <c r="B915" s="195" t="s">
        <v>33</v>
      </c>
      <c r="C915" s="195" t="s">
        <v>911</v>
      </c>
      <c r="D915" s="150">
        <v>0</v>
      </c>
      <c r="E915" s="150">
        <v>0</v>
      </c>
      <c r="F915" s="150">
        <v>0</v>
      </c>
      <c r="G915" s="151">
        <v>0</v>
      </c>
      <c r="H915" s="151">
        <v>0</v>
      </c>
      <c r="I915" s="151">
        <v>0</v>
      </c>
      <c r="J915" s="151">
        <v>0</v>
      </c>
      <c r="K915" s="151">
        <v>0</v>
      </c>
      <c r="L915" s="151">
        <v>0</v>
      </c>
      <c r="M915" s="154">
        <v>0</v>
      </c>
      <c r="N915" s="153">
        <v>0</v>
      </c>
      <c r="O915" s="172">
        <v>0.9</v>
      </c>
      <c r="P915" s="154">
        <v>0</v>
      </c>
      <c r="Q915" s="154">
        <v>0</v>
      </c>
      <c r="R915" s="154">
        <v>0</v>
      </c>
      <c r="S915" s="173">
        <v>0</v>
      </c>
      <c r="T915" s="153">
        <v>0</v>
      </c>
      <c r="U915" s="153">
        <v>0</v>
      </c>
      <c r="V915" s="154">
        <v>0</v>
      </c>
      <c r="W915" s="154">
        <v>0</v>
      </c>
      <c r="X915" s="155">
        <v>0</v>
      </c>
      <c r="Y915" s="155">
        <v>0</v>
      </c>
      <c r="Z915" s="173">
        <v>0</v>
      </c>
      <c r="AA915" s="151">
        <v>0</v>
      </c>
      <c r="AB915" s="151">
        <v>0</v>
      </c>
      <c r="AC915" s="151">
        <v>0</v>
      </c>
      <c r="AD915" s="151">
        <v>0</v>
      </c>
      <c r="AE915" s="155">
        <v>0</v>
      </c>
      <c r="AF915" s="155">
        <v>0</v>
      </c>
      <c r="AG915" s="173">
        <v>0</v>
      </c>
    </row>
    <row r="916" spans="1:33">
      <c r="A916" s="175" t="s">
        <v>668</v>
      </c>
      <c r="B916" s="195" t="s">
        <v>1828</v>
      </c>
      <c r="C916" s="195" t="s">
        <v>912</v>
      </c>
      <c r="D916" s="150">
        <v>1282</v>
      </c>
      <c r="E916" s="150">
        <v>1264</v>
      </c>
      <c r="F916" s="150">
        <v>1187</v>
      </c>
      <c r="G916" s="151">
        <v>1707</v>
      </c>
      <c r="H916" s="151">
        <v>1688</v>
      </c>
      <c r="I916" s="151">
        <v>1610</v>
      </c>
      <c r="J916" s="151">
        <v>548</v>
      </c>
      <c r="K916" s="151">
        <v>542</v>
      </c>
      <c r="L916" s="151">
        <v>517</v>
      </c>
      <c r="M916" s="154">
        <v>0.984446812762273</v>
      </c>
      <c r="N916" s="153">
        <v>29559</v>
      </c>
      <c r="O916" s="172">
        <v>0.9</v>
      </c>
      <c r="P916" s="154">
        <v>0.985959438377535</v>
      </c>
      <c r="Q916" s="154">
        <v>0.988869361452841</v>
      </c>
      <c r="R916" s="154">
        <v>0.989051094890511</v>
      </c>
      <c r="S916" s="173">
        <v>-0.00290992307530613</v>
      </c>
      <c r="T916" s="153">
        <v>30026</v>
      </c>
      <c r="U916" s="153">
        <v>28143</v>
      </c>
      <c r="V916" s="154">
        <v>0.937287684007194</v>
      </c>
      <c r="W916" s="154">
        <v>0.925897035881435</v>
      </c>
      <c r="X916" s="155">
        <v>0.943175161101347</v>
      </c>
      <c r="Y916" s="155">
        <v>0.943430656934307</v>
      </c>
      <c r="Z916" s="173">
        <v>-0.0172781252199121</v>
      </c>
      <c r="AA916" s="151">
        <v>8252</v>
      </c>
      <c r="AB916" s="151">
        <v>7706</v>
      </c>
      <c r="AC916" s="151">
        <v>9059</v>
      </c>
      <c r="AD916" s="151">
        <v>8484</v>
      </c>
      <c r="AE916" s="155">
        <v>0.933834222006786</v>
      </c>
      <c r="AF916" s="155">
        <v>0.936527210508886</v>
      </c>
      <c r="AG916" s="173">
        <v>-0.00269298850209998</v>
      </c>
    </row>
    <row r="917" spans="1:33">
      <c r="A917" s="175" t="s">
        <v>668</v>
      </c>
      <c r="B917" s="195" t="s">
        <v>1828</v>
      </c>
      <c r="C917" s="195" t="s">
        <v>913</v>
      </c>
      <c r="D917" s="150">
        <v>3034</v>
      </c>
      <c r="E917" s="150">
        <v>2790</v>
      </c>
      <c r="F917" s="150">
        <v>2741</v>
      </c>
      <c r="G917" s="151">
        <v>4203</v>
      </c>
      <c r="H917" s="151">
        <v>3865</v>
      </c>
      <c r="I917" s="151">
        <v>3769</v>
      </c>
      <c r="J917" s="151">
        <v>1371</v>
      </c>
      <c r="K917" s="151">
        <v>1251</v>
      </c>
      <c r="L917" s="151">
        <v>1225</v>
      </c>
      <c r="M917" s="154">
        <v>0.918629899033764</v>
      </c>
      <c r="N917" s="153">
        <v>67692</v>
      </c>
      <c r="O917" s="172">
        <v>0.9</v>
      </c>
      <c r="P917" s="154">
        <v>0.919578114700066</v>
      </c>
      <c r="Q917" s="154">
        <v>0.919581251487033</v>
      </c>
      <c r="R917" s="154">
        <v>0.912472647702407</v>
      </c>
      <c r="S917" s="173">
        <v>-3.13678696717279e-6</v>
      </c>
      <c r="T917" s="153">
        <v>73688</v>
      </c>
      <c r="U917" s="153">
        <v>66397</v>
      </c>
      <c r="V917" s="154">
        <v>0.901055802844425</v>
      </c>
      <c r="W917" s="154">
        <v>0.903427818061964</v>
      </c>
      <c r="X917" s="155">
        <v>0.896740423507019</v>
      </c>
      <c r="Y917" s="155">
        <v>0.893508388037929</v>
      </c>
      <c r="Z917" s="173">
        <v>0.0066873945549456</v>
      </c>
      <c r="AA917" s="151">
        <v>20094</v>
      </c>
      <c r="AB917" s="151">
        <v>17920</v>
      </c>
      <c r="AC917" s="151">
        <v>22526</v>
      </c>
      <c r="AD917" s="151">
        <v>20305</v>
      </c>
      <c r="AE917" s="155">
        <v>0.891808500049766</v>
      </c>
      <c r="AF917" s="155">
        <v>0.901402823404066</v>
      </c>
      <c r="AG917" s="173">
        <v>-0.00959432335430033</v>
      </c>
    </row>
    <row r="918" spans="1:33">
      <c r="A918" s="175" t="s">
        <v>668</v>
      </c>
      <c r="B918" s="195" t="s">
        <v>1823</v>
      </c>
      <c r="C918" s="195" t="s">
        <v>914</v>
      </c>
      <c r="D918" s="150">
        <v>0</v>
      </c>
      <c r="E918" s="150">
        <v>0</v>
      </c>
      <c r="F918" s="150">
        <v>0</v>
      </c>
      <c r="G918" s="151">
        <v>0</v>
      </c>
      <c r="H918" s="151">
        <v>0</v>
      </c>
      <c r="I918" s="151">
        <v>0</v>
      </c>
      <c r="J918" s="151">
        <v>0</v>
      </c>
      <c r="K918" s="151">
        <v>0</v>
      </c>
      <c r="L918" s="151">
        <v>0</v>
      </c>
      <c r="M918" s="154">
        <v>0</v>
      </c>
      <c r="N918" s="153">
        <v>0</v>
      </c>
      <c r="O918" s="172">
        <v>0.9</v>
      </c>
      <c r="P918" s="154">
        <v>0</v>
      </c>
      <c r="Q918" s="154">
        <v>0</v>
      </c>
      <c r="R918" s="154">
        <v>0</v>
      </c>
      <c r="S918" s="173">
        <v>0</v>
      </c>
      <c r="T918" s="153">
        <v>5</v>
      </c>
      <c r="U918" s="153">
        <v>5</v>
      </c>
      <c r="V918" s="154">
        <v>1</v>
      </c>
      <c r="W918" s="154">
        <v>0</v>
      </c>
      <c r="X918" s="155">
        <v>0</v>
      </c>
      <c r="Y918" s="155">
        <v>0</v>
      </c>
      <c r="Z918" s="173">
        <v>0</v>
      </c>
      <c r="AA918" s="151">
        <v>0</v>
      </c>
      <c r="AB918" s="151">
        <v>0</v>
      </c>
      <c r="AC918" s="151">
        <v>3</v>
      </c>
      <c r="AD918" s="151">
        <v>3</v>
      </c>
      <c r="AE918" s="155">
        <v>0</v>
      </c>
      <c r="AF918" s="155">
        <v>1</v>
      </c>
      <c r="AG918" s="173">
        <v>-1</v>
      </c>
    </row>
    <row r="919" spans="1:33">
      <c r="A919" s="175" t="s">
        <v>668</v>
      </c>
      <c r="B919" s="195" t="s">
        <v>1823</v>
      </c>
      <c r="C919" s="195" t="s">
        <v>915</v>
      </c>
      <c r="D919" s="150">
        <v>0</v>
      </c>
      <c r="E919" s="150">
        <v>0</v>
      </c>
      <c r="F919" s="150">
        <v>0</v>
      </c>
      <c r="G919" s="151">
        <v>1</v>
      </c>
      <c r="H919" s="151">
        <v>1</v>
      </c>
      <c r="I919" s="151">
        <v>1</v>
      </c>
      <c r="J919" s="151">
        <v>0</v>
      </c>
      <c r="K919" s="151">
        <v>0</v>
      </c>
      <c r="L919" s="151">
        <v>0</v>
      </c>
      <c r="M919" s="154">
        <v>0.777777777777778</v>
      </c>
      <c r="N919" s="153">
        <v>7</v>
      </c>
      <c r="O919" s="172">
        <v>0.9</v>
      </c>
      <c r="P919" s="154">
        <v>0</v>
      </c>
      <c r="Q919" s="154">
        <v>1</v>
      </c>
      <c r="R919" s="154">
        <v>0</v>
      </c>
      <c r="S919" s="173">
        <v>-1</v>
      </c>
      <c r="T919" s="153">
        <v>9</v>
      </c>
      <c r="U919" s="153">
        <v>9</v>
      </c>
      <c r="V919" s="154">
        <v>1</v>
      </c>
      <c r="W919" s="154">
        <v>0</v>
      </c>
      <c r="X919" s="155">
        <v>1</v>
      </c>
      <c r="Y919" s="155">
        <v>0</v>
      </c>
      <c r="Z919" s="173">
        <v>-1</v>
      </c>
      <c r="AA919" s="151">
        <v>2</v>
      </c>
      <c r="AB919" s="151">
        <v>2</v>
      </c>
      <c r="AC919" s="151">
        <v>4</v>
      </c>
      <c r="AD919" s="151">
        <v>4</v>
      </c>
      <c r="AE919" s="155">
        <v>1</v>
      </c>
      <c r="AF919" s="155">
        <v>1</v>
      </c>
      <c r="AG919" s="173">
        <v>0</v>
      </c>
    </row>
    <row r="920" spans="1:33">
      <c r="A920" s="175" t="s">
        <v>668</v>
      </c>
      <c r="B920" s="195" t="s">
        <v>1826</v>
      </c>
      <c r="C920" s="195" t="s">
        <v>916</v>
      </c>
      <c r="D920" s="150">
        <v>27</v>
      </c>
      <c r="E920" s="150">
        <v>0</v>
      </c>
      <c r="F920" s="150">
        <v>27</v>
      </c>
      <c r="G920" s="151">
        <v>19</v>
      </c>
      <c r="H920" s="151">
        <v>0</v>
      </c>
      <c r="I920" s="151">
        <v>18</v>
      </c>
      <c r="J920" s="151">
        <v>37</v>
      </c>
      <c r="K920" s="151">
        <v>0</v>
      </c>
      <c r="L920" s="151">
        <v>36</v>
      </c>
      <c r="M920" s="154">
        <v>0</v>
      </c>
      <c r="N920" s="153">
        <v>0</v>
      </c>
      <c r="O920" s="172">
        <v>0.9</v>
      </c>
      <c r="P920" s="154">
        <v>0</v>
      </c>
      <c r="Q920" s="154">
        <v>0</v>
      </c>
      <c r="R920" s="154">
        <v>0</v>
      </c>
      <c r="S920" s="173">
        <v>0</v>
      </c>
      <c r="T920" s="153">
        <v>853</v>
      </c>
      <c r="U920" s="153">
        <v>839</v>
      </c>
      <c r="V920" s="154">
        <v>0.98358733880422</v>
      </c>
      <c r="W920" s="154">
        <v>1</v>
      </c>
      <c r="X920" s="155">
        <v>0.947368421052632</v>
      </c>
      <c r="Y920" s="155">
        <v>0.972972972972973</v>
      </c>
      <c r="Z920" s="173">
        <v>0.0526315789473685</v>
      </c>
      <c r="AA920" s="151">
        <v>214</v>
      </c>
      <c r="AB920" s="151">
        <v>203</v>
      </c>
      <c r="AC920" s="151">
        <v>203</v>
      </c>
      <c r="AD920" s="151">
        <v>200</v>
      </c>
      <c r="AE920" s="155">
        <v>0.948598130841122</v>
      </c>
      <c r="AF920" s="155">
        <v>0.985221674876847</v>
      </c>
      <c r="AG920" s="173">
        <v>-0.0366235440357258</v>
      </c>
    </row>
    <row r="921" spans="1:33">
      <c r="A921" s="175" t="s">
        <v>668</v>
      </c>
      <c r="B921" s="195" t="s">
        <v>33</v>
      </c>
      <c r="C921" s="195" t="s">
        <v>917</v>
      </c>
      <c r="D921" s="150">
        <v>0</v>
      </c>
      <c r="E921" s="150">
        <v>0</v>
      </c>
      <c r="F921" s="150">
        <v>0</v>
      </c>
      <c r="G921" s="151">
        <v>0</v>
      </c>
      <c r="H921" s="151">
        <v>0</v>
      </c>
      <c r="I921" s="151">
        <v>0</v>
      </c>
      <c r="J921" s="151">
        <v>0</v>
      </c>
      <c r="K921" s="151">
        <v>0</v>
      </c>
      <c r="L921" s="151">
        <v>0</v>
      </c>
      <c r="M921" s="154">
        <v>0</v>
      </c>
      <c r="N921" s="153">
        <v>0</v>
      </c>
      <c r="O921" s="172">
        <v>0.9</v>
      </c>
      <c r="P921" s="154">
        <v>0</v>
      </c>
      <c r="Q921" s="154">
        <v>0</v>
      </c>
      <c r="R921" s="154">
        <v>0</v>
      </c>
      <c r="S921" s="173">
        <v>0</v>
      </c>
      <c r="T921" s="153">
        <v>0</v>
      </c>
      <c r="U921" s="153">
        <v>0</v>
      </c>
      <c r="V921" s="154">
        <v>0</v>
      </c>
      <c r="W921" s="154">
        <v>0</v>
      </c>
      <c r="X921" s="155">
        <v>0</v>
      </c>
      <c r="Y921" s="155">
        <v>0</v>
      </c>
      <c r="Z921" s="173">
        <v>0</v>
      </c>
      <c r="AA921" s="151">
        <v>0</v>
      </c>
      <c r="AB921" s="151">
        <v>0</v>
      </c>
      <c r="AC921" s="151">
        <v>0</v>
      </c>
      <c r="AD921" s="151">
        <v>0</v>
      </c>
      <c r="AE921" s="155">
        <v>0</v>
      </c>
      <c r="AF921" s="155">
        <v>0</v>
      </c>
      <c r="AG921" s="173">
        <v>0</v>
      </c>
    </row>
    <row r="922" spans="1:33">
      <c r="A922" s="175" t="s">
        <v>668</v>
      </c>
      <c r="B922" s="195" t="s">
        <v>1826</v>
      </c>
      <c r="C922" s="195" t="s">
        <v>918</v>
      </c>
      <c r="D922" s="150">
        <v>3</v>
      </c>
      <c r="E922" s="150">
        <v>0</v>
      </c>
      <c r="F922" s="150">
        <v>3</v>
      </c>
      <c r="G922" s="151">
        <v>3</v>
      </c>
      <c r="H922" s="151">
        <v>0</v>
      </c>
      <c r="I922" s="151">
        <v>3</v>
      </c>
      <c r="J922" s="151">
        <v>0</v>
      </c>
      <c r="K922" s="151">
        <v>0</v>
      </c>
      <c r="L922" s="151">
        <v>0</v>
      </c>
      <c r="M922" s="154">
        <v>0</v>
      </c>
      <c r="N922" s="153">
        <v>0</v>
      </c>
      <c r="O922" s="172">
        <v>0.9</v>
      </c>
      <c r="P922" s="154">
        <v>0</v>
      </c>
      <c r="Q922" s="154">
        <v>0</v>
      </c>
      <c r="R922" s="154">
        <v>0</v>
      </c>
      <c r="S922" s="173">
        <v>0</v>
      </c>
      <c r="T922" s="153">
        <v>46</v>
      </c>
      <c r="U922" s="153">
        <v>45</v>
      </c>
      <c r="V922" s="154">
        <v>0.978260869565217</v>
      </c>
      <c r="W922" s="154">
        <v>1</v>
      </c>
      <c r="X922" s="155">
        <v>1</v>
      </c>
      <c r="Y922" s="155">
        <v>0</v>
      </c>
      <c r="Z922" s="173">
        <v>0</v>
      </c>
      <c r="AA922" s="151">
        <v>20</v>
      </c>
      <c r="AB922" s="151">
        <v>20</v>
      </c>
      <c r="AC922" s="151">
        <v>14</v>
      </c>
      <c r="AD922" s="151">
        <v>13</v>
      </c>
      <c r="AE922" s="155">
        <v>1</v>
      </c>
      <c r="AF922" s="155">
        <v>0.928571428571429</v>
      </c>
      <c r="AG922" s="173">
        <v>0.0714285714285714</v>
      </c>
    </row>
    <row r="923" spans="1:33">
      <c r="A923" s="175" t="s">
        <v>668</v>
      </c>
      <c r="B923" s="195" t="s">
        <v>1826</v>
      </c>
      <c r="C923" s="195" t="s">
        <v>919</v>
      </c>
      <c r="D923" s="150">
        <v>0</v>
      </c>
      <c r="E923" s="150">
        <v>0</v>
      </c>
      <c r="F923" s="150">
        <v>0</v>
      </c>
      <c r="G923" s="151">
        <v>0</v>
      </c>
      <c r="H923" s="151">
        <v>0</v>
      </c>
      <c r="I923" s="151">
        <v>0</v>
      </c>
      <c r="J923" s="151">
        <v>0</v>
      </c>
      <c r="K923" s="151">
        <v>0</v>
      </c>
      <c r="L923" s="151">
        <v>0</v>
      </c>
      <c r="M923" s="154">
        <v>0</v>
      </c>
      <c r="N923" s="153">
        <v>0</v>
      </c>
      <c r="O923" s="172">
        <v>0.9</v>
      </c>
      <c r="P923" s="154">
        <v>0</v>
      </c>
      <c r="Q923" s="154">
        <v>0</v>
      </c>
      <c r="R923" s="154">
        <v>0</v>
      </c>
      <c r="S923" s="173">
        <v>0</v>
      </c>
      <c r="T923" s="153">
        <v>2</v>
      </c>
      <c r="U923" s="153">
        <v>2</v>
      </c>
      <c r="V923" s="154">
        <v>1</v>
      </c>
      <c r="W923" s="154">
        <v>0</v>
      </c>
      <c r="X923" s="155">
        <v>0</v>
      </c>
      <c r="Y923" s="155">
        <v>0</v>
      </c>
      <c r="Z923" s="173">
        <v>0</v>
      </c>
      <c r="AA923" s="151">
        <v>0</v>
      </c>
      <c r="AB923" s="151">
        <v>0</v>
      </c>
      <c r="AC923" s="151">
        <v>1</v>
      </c>
      <c r="AD923" s="151">
        <v>1</v>
      </c>
      <c r="AE923" s="155">
        <v>0</v>
      </c>
      <c r="AF923" s="155">
        <v>1</v>
      </c>
      <c r="AG923" s="173">
        <v>-1</v>
      </c>
    </row>
    <row r="924" spans="1:33">
      <c r="A924" s="175" t="s">
        <v>668</v>
      </c>
      <c r="B924" s="195" t="s">
        <v>1826</v>
      </c>
      <c r="C924" s="195" t="s">
        <v>920</v>
      </c>
      <c r="D924" s="150">
        <v>0</v>
      </c>
      <c r="E924" s="150">
        <v>0</v>
      </c>
      <c r="F924" s="150">
        <v>0</v>
      </c>
      <c r="G924" s="151">
        <v>0</v>
      </c>
      <c r="H924" s="151">
        <v>0</v>
      </c>
      <c r="I924" s="151">
        <v>0</v>
      </c>
      <c r="J924" s="151">
        <v>0</v>
      </c>
      <c r="K924" s="151">
        <v>0</v>
      </c>
      <c r="L924" s="151">
        <v>0</v>
      </c>
      <c r="M924" s="154">
        <v>0</v>
      </c>
      <c r="N924" s="153">
        <v>0</v>
      </c>
      <c r="O924" s="172">
        <v>0.9</v>
      </c>
      <c r="P924" s="154">
        <v>0</v>
      </c>
      <c r="Q924" s="154">
        <v>0</v>
      </c>
      <c r="R924" s="154">
        <v>0</v>
      </c>
      <c r="S924" s="173">
        <v>0</v>
      </c>
      <c r="T924" s="153">
        <v>0</v>
      </c>
      <c r="U924" s="153">
        <v>0</v>
      </c>
      <c r="V924" s="154">
        <v>0</v>
      </c>
      <c r="W924" s="154">
        <v>0</v>
      </c>
      <c r="X924" s="155">
        <v>0</v>
      </c>
      <c r="Y924" s="155">
        <v>0</v>
      </c>
      <c r="Z924" s="173">
        <v>0</v>
      </c>
      <c r="AA924" s="151">
        <v>0</v>
      </c>
      <c r="AB924" s="151">
        <v>0</v>
      </c>
      <c r="AC924" s="151">
        <v>0</v>
      </c>
      <c r="AD924" s="151">
        <v>0</v>
      </c>
      <c r="AE924" s="155">
        <v>0</v>
      </c>
      <c r="AF924" s="155">
        <v>0</v>
      </c>
      <c r="AG924" s="173">
        <v>0</v>
      </c>
    </row>
    <row r="925" spans="1:33">
      <c r="A925" s="175" t="s">
        <v>668</v>
      </c>
      <c r="B925" s="195" t="s">
        <v>1826</v>
      </c>
      <c r="C925" s="195" t="s">
        <v>921</v>
      </c>
      <c r="D925" s="150">
        <v>10</v>
      </c>
      <c r="E925" s="150">
        <v>0</v>
      </c>
      <c r="F925" s="150">
        <v>10</v>
      </c>
      <c r="G925" s="151">
        <v>12</v>
      </c>
      <c r="H925" s="151">
        <v>0</v>
      </c>
      <c r="I925" s="151">
        <v>12</v>
      </c>
      <c r="J925" s="151">
        <v>5</v>
      </c>
      <c r="K925" s="151">
        <v>0</v>
      </c>
      <c r="L925" s="151">
        <v>5</v>
      </c>
      <c r="M925" s="154">
        <v>0</v>
      </c>
      <c r="N925" s="153">
        <v>0</v>
      </c>
      <c r="O925" s="172">
        <v>0.9</v>
      </c>
      <c r="P925" s="154">
        <v>0</v>
      </c>
      <c r="Q925" s="154">
        <v>0</v>
      </c>
      <c r="R925" s="154">
        <v>0</v>
      </c>
      <c r="S925" s="173">
        <v>0</v>
      </c>
      <c r="T925" s="153">
        <v>108</v>
      </c>
      <c r="U925" s="153">
        <v>108</v>
      </c>
      <c r="V925" s="154">
        <v>1</v>
      </c>
      <c r="W925" s="154">
        <v>1</v>
      </c>
      <c r="X925" s="155">
        <v>1</v>
      </c>
      <c r="Y925" s="155">
        <v>1</v>
      </c>
      <c r="Z925" s="173">
        <v>0</v>
      </c>
      <c r="AA925" s="151">
        <v>49</v>
      </c>
      <c r="AB925" s="151">
        <v>49</v>
      </c>
      <c r="AC925" s="151">
        <v>41</v>
      </c>
      <c r="AD925" s="151">
        <v>41</v>
      </c>
      <c r="AE925" s="155">
        <v>1</v>
      </c>
      <c r="AF925" s="155">
        <v>1</v>
      </c>
      <c r="AG925" s="173">
        <v>0</v>
      </c>
    </row>
    <row r="926" spans="1:33">
      <c r="A926" s="175" t="s">
        <v>668</v>
      </c>
      <c r="B926" s="195" t="s">
        <v>33</v>
      </c>
      <c r="C926" s="195" t="s">
        <v>923</v>
      </c>
      <c r="D926" s="150">
        <v>0</v>
      </c>
      <c r="E926" s="150">
        <v>0</v>
      </c>
      <c r="F926" s="150">
        <v>0</v>
      </c>
      <c r="G926" s="151">
        <v>0</v>
      </c>
      <c r="H926" s="151">
        <v>0</v>
      </c>
      <c r="I926" s="151">
        <v>0</v>
      </c>
      <c r="J926" s="151">
        <v>0</v>
      </c>
      <c r="K926" s="151">
        <v>0</v>
      </c>
      <c r="L926" s="151">
        <v>0</v>
      </c>
      <c r="M926" s="154">
        <v>0</v>
      </c>
      <c r="N926" s="153">
        <v>0</v>
      </c>
      <c r="O926" s="172">
        <v>0.9</v>
      </c>
      <c r="P926" s="154">
        <v>0</v>
      </c>
      <c r="Q926" s="154">
        <v>0</v>
      </c>
      <c r="R926" s="154">
        <v>0</v>
      </c>
      <c r="S926" s="173">
        <v>0</v>
      </c>
      <c r="T926" s="153">
        <v>0</v>
      </c>
      <c r="U926" s="153">
        <v>0</v>
      </c>
      <c r="V926" s="154">
        <v>0</v>
      </c>
      <c r="W926" s="154">
        <v>0</v>
      </c>
      <c r="X926" s="155">
        <v>0</v>
      </c>
      <c r="Y926" s="155">
        <v>0</v>
      </c>
      <c r="Z926" s="173">
        <v>0</v>
      </c>
      <c r="AA926" s="151">
        <v>0</v>
      </c>
      <c r="AB926" s="151">
        <v>0</v>
      </c>
      <c r="AC926" s="151">
        <v>0</v>
      </c>
      <c r="AD926" s="151">
        <v>0</v>
      </c>
      <c r="AE926" s="155">
        <v>0</v>
      </c>
      <c r="AF926" s="155">
        <v>0</v>
      </c>
      <c r="AG926" s="173">
        <v>0</v>
      </c>
    </row>
    <row r="927" spans="1:33">
      <c r="A927" s="175" t="s">
        <v>668</v>
      </c>
      <c r="B927" s="195" t="s">
        <v>33</v>
      </c>
      <c r="C927" s="195" t="s">
        <v>924</v>
      </c>
      <c r="D927" s="150">
        <v>0</v>
      </c>
      <c r="E927" s="150">
        <v>0</v>
      </c>
      <c r="F927" s="150">
        <v>0</v>
      </c>
      <c r="G927" s="151">
        <v>0</v>
      </c>
      <c r="H927" s="151">
        <v>0</v>
      </c>
      <c r="I927" s="151">
        <v>0</v>
      </c>
      <c r="J927" s="151">
        <v>0</v>
      </c>
      <c r="K927" s="151">
        <v>0</v>
      </c>
      <c r="L927" s="151">
        <v>0</v>
      </c>
      <c r="M927" s="154">
        <v>0</v>
      </c>
      <c r="N927" s="153">
        <v>0</v>
      </c>
      <c r="O927" s="172">
        <v>0.9</v>
      </c>
      <c r="P927" s="154">
        <v>0</v>
      </c>
      <c r="Q927" s="154">
        <v>0</v>
      </c>
      <c r="R927" s="154">
        <v>0</v>
      </c>
      <c r="S927" s="173">
        <v>0</v>
      </c>
      <c r="T927" s="153">
        <v>0</v>
      </c>
      <c r="U927" s="153">
        <v>0</v>
      </c>
      <c r="V927" s="154">
        <v>0</v>
      </c>
      <c r="W927" s="154">
        <v>0</v>
      </c>
      <c r="X927" s="155">
        <v>0</v>
      </c>
      <c r="Y927" s="155">
        <v>0</v>
      </c>
      <c r="Z927" s="173">
        <v>0</v>
      </c>
      <c r="AA927" s="151">
        <v>0</v>
      </c>
      <c r="AB927" s="151">
        <v>0</v>
      </c>
      <c r="AC927" s="151">
        <v>0</v>
      </c>
      <c r="AD927" s="151">
        <v>0</v>
      </c>
      <c r="AE927" s="155">
        <v>0</v>
      </c>
      <c r="AF927" s="155">
        <v>0</v>
      </c>
      <c r="AG927" s="173">
        <v>0</v>
      </c>
    </row>
    <row r="928" spans="1:33">
      <c r="A928" s="175" t="s">
        <v>668</v>
      </c>
      <c r="B928" s="195" t="s">
        <v>33</v>
      </c>
      <c r="C928" s="195" t="s">
        <v>925</v>
      </c>
      <c r="D928" s="150">
        <v>0</v>
      </c>
      <c r="E928" s="150">
        <v>0</v>
      </c>
      <c r="F928" s="150">
        <v>0</v>
      </c>
      <c r="G928" s="151">
        <v>0</v>
      </c>
      <c r="H928" s="151">
        <v>0</v>
      </c>
      <c r="I928" s="151">
        <v>0</v>
      </c>
      <c r="J928" s="151">
        <v>0</v>
      </c>
      <c r="K928" s="151">
        <v>0</v>
      </c>
      <c r="L928" s="151">
        <v>0</v>
      </c>
      <c r="M928" s="154">
        <v>0</v>
      </c>
      <c r="N928" s="153">
        <v>0</v>
      </c>
      <c r="O928" s="172">
        <v>0.9</v>
      </c>
      <c r="P928" s="154">
        <v>0</v>
      </c>
      <c r="Q928" s="154">
        <v>0</v>
      </c>
      <c r="R928" s="154">
        <v>0</v>
      </c>
      <c r="S928" s="173">
        <v>0</v>
      </c>
      <c r="T928" s="153">
        <v>0</v>
      </c>
      <c r="U928" s="153">
        <v>0</v>
      </c>
      <c r="V928" s="154">
        <v>0</v>
      </c>
      <c r="W928" s="154">
        <v>0</v>
      </c>
      <c r="X928" s="155">
        <v>0</v>
      </c>
      <c r="Y928" s="155">
        <v>0</v>
      </c>
      <c r="Z928" s="173">
        <v>0</v>
      </c>
      <c r="AA928" s="151">
        <v>0</v>
      </c>
      <c r="AB928" s="151">
        <v>0</v>
      </c>
      <c r="AC928" s="151">
        <v>0</v>
      </c>
      <c r="AD928" s="151">
        <v>0</v>
      </c>
      <c r="AE928" s="155">
        <v>0</v>
      </c>
      <c r="AF928" s="155">
        <v>0</v>
      </c>
      <c r="AG928" s="173">
        <v>0</v>
      </c>
    </row>
    <row r="929" spans="1:33">
      <c r="A929" s="175" t="s">
        <v>668</v>
      </c>
      <c r="B929" s="195" t="s">
        <v>1828</v>
      </c>
      <c r="C929" s="195" t="s">
        <v>926</v>
      </c>
      <c r="D929" s="150">
        <v>0</v>
      </c>
      <c r="E929" s="150">
        <v>0</v>
      </c>
      <c r="F929" s="150">
        <v>0</v>
      </c>
      <c r="G929" s="151">
        <v>0</v>
      </c>
      <c r="H929" s="151">
        <v>0</v>
      </c>
      <c r="I929" s="151">
        <v>0</v>
      </c>
      <c r="J929" s="151">
        <v>0</v>
      </c>
      <c r="K929" s="151">
        <v>0</v>
      </c>
      <c r="L929" s="151">
        <v>0</v>
      </c>
      <c r="M929" s="154">
        <v>0</v>
      </c>
      <c r="N929" s="153">
        <v>0</v>
      </c>
      <c r="O929" s="172">
        <v>0.9</v>
      </c>
      <c r="P929" s="154">
        <v>0</v>
      </c>
      <c r="Q929" s="154">
        <v>0</v>
      </c>
      <c r="R929" s="154">
        <v>0</v>
      </c>
      <c r="S929" s="173">
        <v>0</v>
      </c>
      <c r="T929" s="153">
        <v>0</v>
      </c>
      <c r="U929" s="153">
        <v>0</v>
      </c>
      <c r="V929" s="154">
        <v>0</v>
      </c>
      <c r="W929" s="154">
        <v>0</v>
      </c>
      <c r="X929" s="155">
        <v>0</v>
      </c>
      <c r="Y929" s="155">
        <v>0</v>
      </c>
      <c r="Z929" s="173">
        <v>0</v>
      </c>
      <c r="AA929" s="151">
        <v>0</v>
      </c>
      <c r="AB929" s="151">
        <v>0</v>
      </c>
      <c r="AC929" s="151">
        <v>0</v>
      </c>
      <c r="AD929" s="151">
        <v>0</v>
      </c>
      <c r="AE929" s="155">
        <v>0</v>
      </c>
      <c r="AF929" s="155">
        <v>0</v>
      </c>
      <c r="AG929" s="173">
        <v>0</v>
      </c>
    </row>
    <row r="930" spans="1:33">
      <c r="A930" s="175" t="s">
        <v>927</v>
      </c>
      <c r="B930" s="195" t="s">
        <v>1829</v>
      </c>
      <c r="C930" s="195" t="s">
        <v>929</v>
      </c>
      <c r="D930" s="150">
        <v>1441</v>
      </c>
      <c r="E930" s="150">
        <v>1316</v>
      </c>
      <c r="F930" s="150">
        <v>1280</v>
      </c>
      <c r="G930" s="151">
        <v>1401</v>
      </c>
      <c r="H930" s="151">
        <v>1256</v>
      </c>
      <c r="I930" s="151">
        <v>1282</v>
      </c>
      <c r="J930" s="151">
        <v>617</v>
      </c>
      <c r="K930" s="151">
        <v>553</v>
      </c>
      <c r="L930" s="151">
        <v>563</v>
      </c>
      <c r="M930" s="154">
        <v>0.912797197585153</v>
      </c>
      <c r="N930" s="153">
        <v>24494</v>
      </c>
      <c r="O930" s="172">
        <v>0.9</v>
      </c>
      <c r="P930" s="154">
        <v>0.913254684247051</v>
      </c>
      <c r="Q930" s="154">
        <v>0.89650249821556</v>
      </c>
      <c r="R930" s="154">
        <v>0.896272285251216</v>
      </c>
      <c r="S930" s="173">
        <v>0.0167521860314904</v>
      </c>
      <c r="T930" s="153">
        <v>26834</v>
      </c>
      <c r="U930" s="153">
        <v>24843</v>
      </c>
      <c r="V930" s="154">
        <v>0.925803085637624</v>
      </c>
      <c r="W930" s="154">
        <v>0.888272033310201</v>
      </c>
      <c r="X930" s="155">
        <v>0.915060670949322</v>
      </c>
      <c r="Y930" s="155">
        <v>0.912479740680713</v>
      </c>
      <c r="Z930" s="173">
        <v>-0.0267886376391206</v>
      </c>
      <c r="AA930" s="151">
        <v>7883</v>
      </c>
      <c r="AB930" s="151">
        <v>7263</v>
      </c>
      <c r="AC930" s="151">
        <v>8749</v>
      </c>
      <c r="AD930" s="151">
        <v>8066</v>
      </c>
      <c r="AE930" s="155">
        <v>0.921349739946721</v>
      </c>
      <c r="AF930" s="155">
        <v>0.921933935306892</v>
      </c>
      <c r="AG930" s="173">
        <v>-0.000584195360171513</v>
      </c>
    </row>
    <row r="931" spans="1:33">
      <c r="A931" s="175" t="s">
        <v>927</v>
      </c>
      <c r="B931" s="195" t="s">
        <v>1829</v>
      </c>
      <c r="C931" s="195" t="s">
        <v>930</v>
      </c>
      <c r="D931" s="150">
        <v>4933</v>
      </c>
      <c r="E931" s="150">
        <v>4481</v>
      </c>
      <c r="F931" s="150">
        <v>4232</v>
      </c>
      <c r="G931" s="151">
        <v>5180</v>
      </c>
      <c r="H931" s="151">
        <v>4722</v>
      </c>
      <c r="I931" s="151">
        <v>4595</v>
      </c>
      <c r="J931" s="151">
        <v>2271</v>
      </c>
      <c r="K931" s="151">
        <v>1798</v>
      </c>
      <c r="L931" s="151">
        <v>1890</v>
      </c>
      <c r="M931" s="154">
        <v>0.873549872277698</v>
      </c>
      <c r="N931" s="153">
        <v>86519</v>
      </c>
      <c r="O931" s="172">
        <v>0.9</v>
      </c>
      <c r="P931" s="154">
        <v>0.908372187309953</v>
      </c>
      <c r="Q931" s="154">
        <v>0.911583011583012</v>
      </c>
      <c r="R931" s="154">
        <v>0.791721708498459</v>
      </c>
      <c r="S931" s="173">
        <v>-0.00321082427305819</v>
      </c>
      <c r="T931" s="153">
        <v>99043</v>
      </c>
      <c r="U931" s="153">
        <v>86710</v>
      </c>
      <c r="V931" s="154">
        <v>0.875478327595085</v>
      </c>
      <c r="W931" s="154">
        <v>0.857895803770525</v>
      </c>
      <c r="X931" s="155">
        <v>0.887065637065637</v>
      </c>
      <c r="Y931" s="155">
        <v>0.83223249669749</v>
      </c>
      <c r="Z931" s="173">
        <v>-0.029169833295112</v>
      </c>
      <c r="AA931" s="151">
        <v>29233</v>
      </c>
      <c r="AB931" s="151">
        <v>25195</v>
      </c>
      <c r="AC931" s="151">
        <v>31841</v>
      </c>
      <c r="AD931" s="151">
        <v>27786</v>
      </c>
      <c r="AE931" s="155">
        <v>0.861868436356173</v>
      </c>
      <c r="AF931" s="155">
        <v>0.872648472095726</v>
      </c>
      <c r="AG931" s="173">
        <v>-0.0107800357395528</v>
      </c>
    </row>
    <row r="932" spans="1:33">
      <c r="A932" s="175" t="s">
        <v>927</v>
      </c>
      <c r="B932" s="195" t="s">
        <v>1829</v>
      </c>
      <c r="C932" s="195" t="s">
        <v>931</v>
      </c>
      <c r="D932" s="150">
        <v>3668</v>
      </c>
      <c r="E932" s="150">
        <v>3395</v>
      </c>
      <c r="F932" s="150">
        <v>3351</v>
      </c>
      <c r="G932" s="151">
        <v>3497</v>
      </c>
      <c r="H932" s="151">
        <v>3346</v>
      </c>
      <c r="I932" s="151">
        <v>3160</v>
      </c>
      <c r="J932" s="151">
        <v>1614</v>
      </c>
      <c r="K932" s="151">
        <v>1485</v>
      </c>
      <c r="L932" s="151">
        <v>1483</v>
      </c>
      <c r="M932" s="154">
        <v>0.906557702675861</v>
      </c>
      <c r="N932" s="153">
        <v>63896</v>
      </c>
      <c r="O932" s="172">
        <v>0.9</v>
      </c>
      <c r="P932" s="154">
        <v>0.925572519083969</v>
      </c>
      <c r="Q932" s="154">
        <v>0.956820131541321</v>
      </c>
      <c r="R932" s="154">
        <v>0.920074349442379</v>
      </c>
      <c r="S932" s="173">
        <v>-0.0312476124573517</v>
      </c>
      <c r="T932" s="153">
        <v>70482</v>
      </c>
      <c r="U932" s="153">
        <v>63120</v>
      </c>
      <c r="V932" s="154">
        <v>0.895547799438154</v>
      </c>
      <c r="W932" s="154">
        <v>0.913576881134133</v>
      </c>
      <c r="X932" s="155">
        <v>0.903631684300829</v>
      </c>
      <c r="Y932" s="155">
        <v>0.918835192069393</v>
      </c>
      <c r="Z932" s="173">
        <v>0.00994519683330375</v>
      </c>
      <c r="AA932" s="151">
        <v>20493</v>
      </c>
      <c r="AB932" s="151">
        <v>18475</v>
      </c>
      <c r="AC932" s="151">
        <v>22358</v>
      </c>
      <c r="AD932" s="151">
        <v>19870</v>
      </c>
      <c r="AE932" s="155">
        <v>0.901527350802713</v>
      </c>
      <c r="AF932" s="155">
        <v>0.888719921280973</v>
      </c>
      <c r="AG932" s="173">
        <v>0.0128074295217399</v>
      </c>
    </row>
    <row r="933" spans="1:33">
      <c r="A933" s="175" t="s">
        <v>927</v>
      </c>
      <c r="B933" s="195" t="s">
        <v>1829</v>
      </c>
      <c r="C933" s="195" t="s">
        <v>932</v>
      </c>
      <c r="D933" s="150">
        <v>4238</v>
      </c>
      <c r="E933" s="150">
        <v>3760</v>
      </c>
      <c r="F933" s="150">
        <v>3866</v>
      </c>
      <c r="G933" s="151">
        <v>3465</v>
      </c>
      <c r="H933" s="151">
        <v>3216</v>
      </c>
      <c r="I933" s="151">
        <v>3174</v>
      </c>
      <c r="J933" s="151">
        <v>1536</v>
      </c>
      <c r="K933" s="151">
        <v>1392</v>
      </c>
      <c r="L933" s="151">
        <v>1412</v>
      </c>
      <c r="M933" s="154">
        <v>0.929166279681744</v>
      </c>
      <c r="N933" s="153">
        <v>60026</v>
      </c>
      <c r="O933" s="172">
        <v>0.9</v>
      </c>
      <c r="P933" s="154">
        <v>0.887210948560642</v>
      </c>
      <c r="Q933" s="154">
        <v>0.928138528138528</v>
      </c>
      <c r="R933" s="154">
        <v>0.90625</v>
      </c>
      <c r="S933" s="173">
        <v>-0.0409275795778863</v>
      </c>
      <c r="T933" s="153">
        <v>64602</v>
      </c>
      <c r="U933" s="153">
        <v>59491</v>
      </c>
      <c r="V933" s="154">
        <v>0.920884802328101</v>
      </c>
      <c r="W933" s="154">
        <v>0.912222746578575</v>
      </c>
      <c r="X933" s="155">
        <v>0.916017316017316</v>
      </c>
      <c r="Y933" s="155">
        <v>0.919270833333333</v>
      </c>
      <c r="Z933" s="173">
        <v>-0.00379456943874124</v>
      </c>
      <c r="AA933" s="151">
        <v>20255</v>
      </c>
      <c r="AB933" s="151">
        <v>18727</v>
      </c>
      <c r="AC933" s="151">
        <v>21006</v>
      </c>
      <c r="AD933" s="151">
        <v>19228</v>
      </c>
      <c r="AE933" s="155">
        <v>0.92456183658356</v>
      </c>
      <c r="AF933" s="155">
        <v>0.915357516899933</v>
      </c>
      <c r="AG933" s="173">
        <v>0.00920431968362623</v>
      </c>
    </row>
    <row r="934" spans="1:33">
      <c r="A934" s="175" t="s">
        <v>927</v>
      </c>
      <c r="B934" s="195" t="s">
        <v>1829</v>
      </c>
      <c r="C934" s="195" t="s">
        <v>933</v>
      </c>
      <c r="D934" s="150">
        <v>3196</v>
      </c>
      <c r="E934" s="150">
        <v>3129</v>
      </c>
      <c r="F934" s="150">
        <v>2925</v>
      </c>
      <c r="G934" s="151">
        <v>3181</v>
      </c>
      <c r="H934" s="151">
        <v>3114</v>
      </c>
      <c r="I934" s="151">
        <v>2947</v>
      </c>
      <c r="J934" s="151">
        <v>1291</v>
      </c>
      <c r="K934" s="151">
        <v>1159</v>
      </c>
      <c r="L934" s="151">
        <v>1225</v>
      </c>
      <c r="M934" s="154">
        <v>0.962478644760582</v>
      </c>
      <c r="N934" s="153">
        <v>60281</v>
      </c>
      <c r="O934" s="172">
        <v>0.9</v>
      </c>
      <c r="P934" s="154">
        <v>0.979036295369212</v>
      </c>
      <c r="Q934" s="154">
        <v>0.978937441056272</v>
      </c>
      <c r="R934" s="154">
        <v>0.897753679318358</v>
      </c>
      <c r="S934" s="173">
        <v>9.88543129399888e-5</v>
      </c>
      <c r="T934" s="153">
        <v>62631</v>
      </c>
      <c r="U934" s="153">
        <v>58419</v>
      </c>
      <c r="V934" s="154">
        <v>0.932748958183647</v>
      </c>
      <c r="W934" s="154">
        <v>0.915206508135169</v>
      </c>
      <c r="X934" s="155">
        <v>0.92643822697265</v>
      </c>
      <c r="Y934" s="155">
        <v>0.948876839659179</v>
      </c>
      <c r="Z934" s="173">
        <v>-0.0112317188374812</v>
      </c>
      <c r="AA934" s="151">
        <v>17519</v>
      </c>
      <c r="AB934" s="151">
        <v>16402</v>
      </c>
      <c r="AC934" s="151">
        <v>20700</v>
      </c>
      <c r="AD934" s="151">
        <v>19148</v>
      </c>
      <c r="AE934" s="155">
        <v>0.936240653005309</v>
      </c>
      <c r="AF934" s="155">
        <v>0.925024154589372</v>
      </c>
      <c r="AG934" s="173">
        <v>0.0112164984159366</v>
      </c>
    </row>
    <row r="935" spans="1:33">
      <c r="A935" s="175" t="s">
        <v>927</v>
      </c>
      <c r="B935" s="195" t="s">
        <v>1829</v>
      </c>
      <c r="C935" s="195" t="s">
        <v>934</v>
      </c>
      <c r="D935" s="150">
        <v>2</v>
      </c>
      <c r="E935" s="150">
        <v>0</v>
      </c>
      <c r="F935" s="150">
        <v>2</v>
      </c>
      <c r="G935" s="151">
        <v>0</v>
      </c>
      <c r="H935" s="151">
        <v>0</v>
      </c>
      <c r="I935" s="151">
        <v>0</v>
      </c>
      <c r="J935" s="151">
        <v>0</v>
      </c>
      <c r="K935" s="151">
        <v>0</v>
      </c>
      <c r="L935" s="151">
        <v>0</v>
      </c>
      <c r="M935" s="154">
        <v>0</v>
      </c>
      <c r="N935" s="153">
        <v>0</v>
      </c>
      <c r="O935" s="172">
        <v>0.9</v>
      </c>
      <c r="P935" s="154">
        <v>0</v>
      </c>
      <c r="Q935" s="154">
        <v>0</v>
      </c>
      <c r="R935" s="154">
        <v>0</v>
      </c>
      <c r="S935" s="173">
        <v>0</v>
      </c>
      <c r="T935" s="153">
        <v>8</v>
      </c>
      <c r="U935" s="153">
        <v>8</v>
      </c>
      <c r="V935" s="154">
        <v>1</v>
      </c>
      <c r="W935" s="154">
        <v>1</v>
      </c>
      <c r="X935" s="155">
        <v>0</v>
      </c>
      <c r="Y935" s="155">
        <v>0</v>
      </c>
      <c r="Z935" s="173">
        <v>1</v>
      </c>
      <c r="AA935" s="151">
        <v>2</v>
      </c>
      <c r="AB935" s="151">
        <v>2</v>
      </c>
      <c r="AC935" s="151">
        <v>6</v>
      </c>
      <c r="AD935" s="151">
        <v>6</v>
      </c>
      <c r="AE935" s="155">
        <v>1</v>
      </c>
      <c r="AF935" s="155">
        <v>1</v>
      </c>
      <c r="AG935" s="173">
        <v>0</v>
      </c>
    </row>
    <row r="936" spans="1:33">
      <c r="A936" s="175" t="s">
        <v>927</v>
      </c>
      <c r="B936" s="195" t="s">
        <v>1829</v>
      </c>
      <c r="C936" s="195" t="s">
        <v>935</v>
      </c>
      <c r="D936" s="150">
        <v>4292</v>
      </c>
      <c r="E936" s="150">
        <v>3794</v>
      </c>
      <c r="F936" s="150">
        <v>3838</v>
      </c>
      <c r="G936" s="151">
        <v>3908</v>
      </c>
      <c r="H936" s="151">
        <v>3490</v>
      </c>
      <c r="I936" s="151">
        <v>3515</v>
      </c>
      <c r="J936" s="151">
        <v>1747</v>
      </c>
      <c r="K936" s="151">
        <v>1463</v>
      </c>
      <c r="L936" s="151">
        <v>1582</v>
      </c>
      <c r="M936" s="154">
        <v>0.862757927132177</v>
      </c>
      <c r="N936" s="153">
        <v>71206</v>
      </c>
      <c r="O936" s="172">
        <v>0.9</v>
      </c>
      <c r="P936" s="154">
        <v>0.883970177073625</v>
      </c>
      <c r="Q936" s="154">
        <v>0.893039918116684</v>
      </c>
      <c r="R936" s="154">
        <v>0.837435603892387</v>
      </c>
      <c r="S936" s="173">
        <v>-0.00906974104305835</v>
      </c>
      <c r="T936" s="153">
        <v>82533</v>
      </c>
      <c r="U936" s="153">
        <v>73411</v>
      </c>
      <c r="V936" s="154">
        <v>0.889474513225013</v>
      </c>
      <c r="W936" s="154">
        <v>0.894221808014911</v>
      </c>
      <c r="X936" s="155">
        <v>0.899437052200614</v>
      </c>
      <c r="Y936" s="155">
        <v>0.905552375500859</v>
      </c>
      <c r="Z936" s="173">
        <v>-0.00521524418570263</v>
      </c>
      <c r="AA936" s="151">
        <v>23098</v>
      </c>
      <c r="AB936" s="151">
        <v>20437</v>
      </c>
      <c r="AC936" s="151">
        <v>26987</v>
      </c>
      <c r="AD936" s="151">
        <v>23581</v>
      </c>
      <c r="AE936" s="155">
        <v>0.8847952203654</v>
      </c>
      <c r="AF936" s="155">
        <v>0.873791084596287</v>
      </c>
      <c r="AG936" s="173">
        <v>0.0110041357691125</v>
      </c>
    </row>
    <row r="937" spans="1:33">
      <c r="A937" s="175" t="s">
        <v>927</v>
      </c>
      <c r="B937" s="195" t="s">
        <v>1829</v>
      </c>
      <c r="C937" s="195" t="s">
        <v>936</v>
      </c>
      <c r="D937" s="150">
        <v>0</v>
      </c>
      <c r="E937" s="150">
        <v>0</v>
      </c>
      <c r="F937" s="150">
        <v>0</v>
      </c>
      <c r="G937" s="151">
        <v>0</v>
      </c>
      <c r="H937" s="151">
        <v>0</v>
      </c>
      <c r="I937" s="151">
        <v>0</v>
      </c>
      <c r="J937" s="151">
        <v>0</v>
      </c>
      <c r="K937" s="151">
        <v>0</v>
      </c>
      <c r="L937" s="151">
        <v>0</v>
      </c>
      <c r="M937" s="154">
        <v>0</v>
      </c>
      <c r="N937" s="153">
        <v>0</v>
      </c>
      <c r="O937" s="172">
        <v>0.9</v>
      </c>
      <c r="P937" s="154">
        <v>0</v>
      </c>
      <c r="Q937" s="154">
        <v>0</v>
      </c>
      <c r="R937" s="154">
        <v>0</v>
      </c>
      <c r="S937" s="173">
        <v>0</v>
      </c>
      <c r="T937" s="153">
        <v>1</v>
      </c>
      <c r="U937" s="153">
        <v>1</v>
      </c>
      <c r="V937" s="154">
        <v>1</v>
      </c>
      <c r="W937" s="154">
        <v>0</v>
      </c>
      <c r="X937" s="155">
        <v>0</v>
      </c>
      <c r="Y937" s="155">
        <v>0</v>
      </c>
      <c r="Z937" s="173">
        <v>0</v>
      </c>
      <c r="AA937" s="151">
        <v>0</v>
      </c>
      <c r="AB937" s="151">
        <v>0</v>
      </c>
      <c r="AC937" s="151">
        <v>1</v>
      </c>
      <c r="AD937" s="151">
        <v>1</v>
      </c>
      <c r="AE937" s="155">
        <v>0</v>
      </c>
      <c r="AF937" s="155">
        <v>1</v>
      </c>
      <c r="AG937" s="173">
        <v>-1</v>
      </c>
    </row>
    <row r="938" spans="1:33">
      <c r="A938" s="175" t="s">
        <v>927</v>
      </c>
      <c r="B938" s="195" t="s">
        <v>1829</v>
      </c>
      <c r="C938" s="195" t="s">
        <v>937</v>
      </c>
      <c r="D938" s="150">
        <v>2230</v>
      </c>
      <c r="E938" s="150">
        <v>1897</v>
      </c>
      <c r="F938" s="150">
        <v>2119</v>
      </c>
      <c r="G938" s="151">
        <v>1831</v>
      </c>
      <c r="H938" s="151">
        <v>1636</v>
      </c>
      <c r="I938" s="151">
        <v>1711</v>
      </c>
      <c r="J938" s="151">
        <v>1051</v>
      </c>
      <c r="K938" s="151">
        <v>871</v>
      </c>
      <c r="L938" s="151">
        <v>960</v>
      </c>
      <c r="M938" s="154">
        <v>0.884075537562726</v>
      </c>
      <c r="N938" s="153">
        <v>36469</v>
      </c>
      <c r="O938" s="172">
        <v>0.9</v>
      </c>
      <c r="P938" s="154">
        <v>0.85067264573991</v>
      </c>
      <c r="Q938" s="154">
        <v>0.893500819224468</v>
      </c>
      <c r="R938" s="154">
        <v>0.828734538534729</v>
      </c>
      <c r="S938" s="173">
        <v>-0.0428281734845573</v>
      </c>
      <c r="T938" s="153">
        <v>41251</v>
      </c>
      <c r="U938" s="153">
        <v>38619</v>
      </c>
      <c r="V938" s="154">
        <v>0.936195486170032</v>
      </c>
      <c r="W938" s="154">
        <v>0.950224215246637</v>
      </c>
      <c r="X938" s="155">
        <v>0.934462042599672</v>
      </c>
      <c r="Y938" s="155">
        <v>0.913415794481446</v>
      </c>
      <c r="Z938" s="173">
        <v>0.0157621726469644</v>
      </c>
      <c r="AA938" s="151">
        <v>11915</v>
      </c>
      <c r="AB938" s="151">
        <v>11192</v>
      </c>
      <c r="AC938" s="151">
        <v>13094</v>
      </c>
      <c r="AD938" s="151">
        <v>12224</v>
      </c>
      <c r="AE938" s="155">
        <v>0.939320184641209</v>
      </c>
      <c r="AF938" s="155">
        <v>0.933557354513518</v>
      </c>
      <c r="AG938" s="173">
        <v>0.00576283012769097</v>
      </c>
    </row>
    <row r="939" spans="1:33">
      <c r="A939" s="175" t="s">
        <v>927</v>
      </c>
      <c r="B939" s="195" t="s">
        <v>1830</v>
      </c>
      <c r="C939" s="195" t="s">
        <v>938</v>
      </c>
      <c r="D939" s="150">
        <v>0</v>
      </c>
      <c r="E939" s="150">
        <v>0</v>
      </c>
      <c r="F939" s="150">
        <v>0</v>
      </c>
      <c r="G939" s="151">
        <v>0</v>
      </c>
      <c r="H939" s="151">
        <v>0</v>
      </c>
      <c r="I939" s="151">
        <v>0</v>
      </c>
      <c r="J939" s="151">
        <v>0</v>
      </c>
      <c r="K939" s="151">
        <v>0</v>
      </c>
      <c r="L939" s="151">
        <v>0</v>
      </c>
      <c r="M939" s="154">
        <v>0</v>
      </c>
      <c r="N939" s="153">
        <v>0</v>
      </c>
      <c r="O939" s="172">
        <v>0.9</v>
      </c>
      <c r="P939" s="154">
        <v>0</v>
      </c>
      <c r="Q939" s="154">
        <v>0</v>
      </c>
      <c r="R939" s="154">
        <v>0</v>
      </c>
      <c r="S939" s="173">
        <v>0</v>
      </c>
      <c r="T939" s="153">
        <v>1</v>
      </c>
      <c r="U939" s="153">
        <v>0</v>
      </c>
      <c r="V939" s="154">
        <v>0</v>
      </c>
      <c r="W939" s="154">
        <v>0</v>
      </c>
      <c r="X939" s="155">
        <v>0</v>
      </c>
      <c r="Y939" s="155">
        <v>0</v>
      </c>
      <c r="Z939" s="173">
        <v>0</v>
      </c>
      <c r="AA939" s="151">
        <v>0</v>
      </c>
      <c r="AB939" s="151">
        <v>0</v>
      </c>
      <c r="AC939" s="151">
        <v>1</v>
      </c>
      <c r="AD939" s="151">
        <v>0</v>
      </c>
      <c r="AE939" s="155">
        <v>0</v>
      </c>
      <c r="AF939" s="155">
        <v>0</v>
      </c>
      <c r="AG939" s="173">
        <v>0</v>
      </c>
    </row>
    <row r="940" spans="1:33">
      <c r="A940" s="175" t="s">
        <v>927</v>
      </c>
      <c r="B940" s="195" t="s">
        <v>1830</v>
      </c>
      <c r="C940" s="195" t="s">
        <v>939</v>
      </c>
      <c r="D940" s="150">
        <v>2351</v>
      </c>
      <c r="E940" s="150">
        <v>2214</v>
      </c>
      <c r="F940" s="150">
        <v>2069</v>
      </c>
      <c r="G940" s="151">
        <v>2912</v>
      </c>
      <c r="H940" s="151">
        <v>2762</v>
      </c>
      <c r="I940" s="151">
        <v>2462</v>
      </c>
      <c r="J940" s="151">
        <v>1261</v>
      </c>
      <c r="K940" s="151">
        <v>1169</v>
      </c>
      <c r="L940" s="151">
        <v>1124</v>
      </c>
      <c r="M940" s="154">
        <v>0.922250623343631</v>
      </c>
      <c r="N940" s="153">
        <v>58811</v>
      </c>
      <c r="O940" s="172">
        <v>0.9</v>
      </c>
      <c r="P940" s="154">
        <v>0.941726924712888</v>
      </c>
      <c r="Q940" s="154">
        <v>0.948489010989011</v>
      </c>
      <c r="R940" s="154">
        <v>0.927042030134814</v>
      </c>
      <c r="S940" s="173">
        <v>-0.00676208627612285</v>
      </c>
      <c r="T940" s="153">
        <v>63769</v>
      </c>
      <c r="U940" s="153">
        <v>53401</v>
      </c>
      <c r="V940" s="154">
        <v>0.837413163135693</v>
      </c>
      <c r="W940" s="154">
        <v>0.88005104210974</v>
      </c>
      <c r="X940" s="155">
        <v>0.845467032967033</v>
      </c>
      <c r="Y940" s="155">
        <v>0.891356066613799</v>
      </c>
      <c r="Z940" s="173">
        <v>0.0345840091427075</v>
      </c>
      <c r="AA940" s="151">
        <v>15704</v>
      </c>
      <c r="AB940" s="151">
        <v>13333</v>
      </c>
      <c r="AC940" s="151">
        <v>20842</v>
      </c>
      <c r="AD940" s="151">
        <v>17545</v>
      </c>
      <c r="AE940" s="155">
        <v>0.849019358125318</v>
      </c>
      <c r="AF940" s="155">
        <v>0.841809807120238</v>
      </c>
      <c r="AG940" s="173">
        <v>0.00720955100508036</v>
      </c>
    </row>
    <row r="941" spans="1:33">
      <c r="A941" s="175" t="s">
        <v>927</v>
      </c>
      <c r="B941" s="195" t="s">
        <v>1830</v>
      </c>
      <c r="C941" s="195" t="s">
        <v>940</v>
      </c>
      <c r="D941" s="150">
        <v>3166</v>
      </c>
      <c r="E941" s="150">
        <v>3078</v>
      </c>
      <c r="F941" s="150">
        <v>2986</v>
      </c>
      <c r="G941" s="151">
        <v>3725</v>
      </c>
      <c r="H941" s="151">
        <v>3665</v>
      </c>
      <c r="I941" s="151">
        <v>3495</v>
      </c>
      <c r="J941" s="151">
        <v>1583</v>
      </c>
      <c r="K941" s="151">
        <v>1548</v>
      </c>
      <c r="L941" s="151">
        <v>1486</v>
      </c>
      <c r="M941" s="154">
        <v>0.977784692814525</v>
      </c>
      <c r="N941" s="153">
        <v>72271</v>
      </c>
      <c r="O941" s="172">
        <v>0.9</v>
      </c>
      <c r="P941" s="154">
        <v>0.972204674668351</v>
      </c>
      <c r="Q941" s="154">
        <v>0.983892617449664</v>
      </c>
      <c r="R941" s="154">
        <v>0.977890082122552</v>
      </c>
      <c r="S941" s="173">
        <v>-0.0116879427813131</v>
      </c>
      <c r="T941" s="153">
        <v>73913</v>
      </c>
      <c r="U941" s="153">
        <v>69197</v>
      </c>
      <c r="V941" s="154">
        <v>0.936195256585445</v>
      </c>
      <c r="W941" s="154">
        <v>0.943145925457991</v>
      </c>
      <c r="X941" s="155">
        <v>0.938255033557047</v>
      </c>
      <c r="Y941" s="155">
        <v>0.938723941882502</v>
      </c>
      <c r="Z941" s="173">
        <v>0.00489089190094416</v>
      </c>
      <c r="AA941" s="151">
        <v>20330</v>
      </c>
      <c r="AB941" s="151">
        <v>18796</v>
      </c>
      <c r="AC941" s="151">
        <v>23266</v>
      </c>
      <c r="AD941" s="151">
        <v>21921</v>
      </c>
      <c r="AE941" s="155">
        <v>0.924545007378259</v>
      </c>
      <c r="AF941" s="155">
        <v>0.94219032063956</v>
      </c>
      <c r="AG941" s="173">
        <v>-0.0176453132613011</v>
      </c>
    </row>
    <row r="942" spans="1:33">
      <c r="A942" s="175" t="s">
        <v>927</v>
      </c>
      <c r="B942" s="195" t="s">
        <v>1830</v>
      </c>
      <c r="C942" s="195" t="s">
        <v>941</v>
      </c>
      <c r="D942" s="150">
        <v>1974</v>
      </c>
      <c r="E942" s="150">
        <v>1848</v>
      </c>
      <c r="F942" s="150">
        <v>1802</v>
      </c>
      <c r="G942" s="151">
        <v>2397</v>
      </c>
      <c r="H942" s="151">
        <v>2282</v>
      </c>
      <c r="I942" s="151">
        <v>2237</v>
      </c>
      <c r="J942" s="151">
        <v>1014</v>
      </c>
      <c r="K942" s="151">
        <v>928</v>
      </c>
      <c r="L942" s="151">
        <v>938</v>
      </c>
      <c r="M942" s="154">
        <v>0.95351493470109</v>
      </c>
      <c r="N942" s="153">
        <v>44245</v>
      </c>
      <c r="O942" s="172">
        <v>0.9</v>
      </c>
      <c r="P942" s="154">
        <v>0.936170212765957</v>
      </c>
      <c r="Q942" s="154">
        <v>0.952023362536504</v>
      </c>
      <c r="R942" s="154">
        <v>0.915187376725838</v>
      </c>
      <c r="S942" s="173">
        <v>-0.0158531497705465</v>
      </c>
      <c r="T942" s="153">
        <v>46402</v>
      </c>
      <c r="U942" s="153">
        <v>42439</v>
      </c>
      <c r="V942" s="154">
        <v>0.914594198525926</v>
      </c>
      <c r="W942" s="154">
        <v>0.912867274569402</v>
      </c>
      <c r="X942" s="155">
        <v>0.933249895702962</v>
      </c>
      <c r="Y942" s="155">
        <v>0.925049309664694</v>
      </c>
      <c r="Z942" s="173">
        <v>-0.0203826211335598</v>
      </c>
      <c r="AA942" s="151">
        <v>13102</v>
      </c>
      <c r="AB942" s="151">
        <v>12019</v>
      </c>
      <c r="AC942" s="151">
        <v>14432</v>
      </c>
      <c r="AD942" s="151">
        <v>13154</v>
      </c>
      <c r="AE942" s="155">
        <v>0.917340863990231</v>
      </c>
      <c r="AF942" s="155">
        <v>0.911446784922395</v>
      </c>
      <c r="AG942" s="173">
        <v>0.00589407906783579</v>
      </c>
    </row>
    <row r="943" spans="1:33">
      <c r="A943" s="175" t="s">
        <v>927</v>
      </c>
      <c r="B943" s="195" t="s">
        <v>1830</v>
      </c>
      <c r="C943" s="195" t="s">
        <v>942</v>
      </c>
      <c r="D943" s="150">
        <v>3570</v>
      </c>
      <c r="E943" s="150">
        <v>3512</v>
      </c>
      <c r="F943" s="150">
        <v>3373</v>
      </c>
      <c r="G943" s="151">
        <v>4215</v>
      </c>
      <c r="H943" s="151">
        <v>4130</v>
      </c>
      <c r="I943" s="151">
        <v>3956</v>
      </c>
      <c r="J943" s="151">
        <v>1703</v>
      </c>
      <c r="K943" s="151">
        <v>1663</v>
      </c>
      <c r="L943" s="151">
        <v>1599</v>
      </c>
      <c r="M943" s="154">
        <v>0.984715327426902</v>
      </c>
      <c r="N943" s="153">
        <v>82915</v>
      </c>
      <c r="O943" s="172">
        <v>0.9</v>
      </c>
      <c r="P943" s="154">
        <v>0.98375350140056</v>
      </c>
      <c r="Q943" s="154">
        <v>0.979833926453143</v>
      </c>
      <c r="R943" s="154">
        <v>0.97651203758074</v>
      </c>
      <c r="S943" s="173">
        <v>0.00391957494741668</v>
      </c>
      <c r="T943" s="153">
        <v>84202</v>
      </c>
      <c r="U943" s="153">
        <v>80746</v>
      </c>
      <c r="V943" s="154">
        <v>0.958955844279233</v>
      </c>
      <c r="W943" s="154">
        <v>0.944817927170868</v>
      </c>
      <c r="X943" s="155">
        <v>0.938552787663108</v>
      </c>
      <c r="Y943" s="155">
        <v>0.938931297709924</v>
      </c>
      <c r="Z943" s="173">
        <v>0.00626513950776042</v>
      </c>
      <c r="AA943" s="151">
        <v>22617</v>
      </c>
      <c r="AB943" s="151">
        <v>21461</v>
      </c>
      <c r="AC943" s="151">
        <v>26337</v>
      </c>
      <c r="AD943" s="151">
        <v>25411</v>
      </c>
      <c r="AE943" s="155">
        <v>0.948888004598311</v>
      </c>
      <c r="AF943" s="155">
        <v>0.964840338687018</v>
      </c>
      <c r="AG943" s="173">
        <v>-0.0159523340887072</v>
      </c>
    </row>
    <row r="944" spans="1:33">
      <c r="A944" s="175" t="s">
        <v>927</v>
      </c>
      <c r="B944" s="195" t="s">
        <v>1830</v>
      </c>
      <c r="C944" s="195" t="s">
        <v>943</v>
      </c>
      <c r="D944" s="150">
        <v>1585</v>
      </c>
      <c r="E944" s="150">
        <v>1516</v>
      </c>
      <c r="F944" s="150">
        <v>1458</v>
      </c>
      <c r="G944" s="151">
        <v>1776</v>
      </c>
      <c r="H944" s="151">
        <v>1709</v>
      </c>
      <c r="I944" s="151">
        <v>1647</v>
      </c>
      <c r="J944" s="151">
        <v>811</v>
      </c>
      <c r="K944" s="151">
        <v>772</v>
      </c>
      <c r="L944" s="151">
        <v>761</v>
      </c>
      <c r="M944" s="154">
        <v>0.947721719517762</v>
      </c>
      <c r="N944" s="153">
        <v>35296</v>
      </c>
      <c r="O944" s="172">
        <v>0.9</v>
      </c>
      <c r="P944" s="154">
        <v>0.956466876971609</v>
      </c>
      <c r="Q944" s="154">
        <v>0.962274774774775</v>
      </c>
      <c r="R944" s="154">
        <v>0.951911220715166</v>
      </c>
      <c r="S944" s="173">
        <v>-0.00580789780316593</v>
      </c>
      <c r="T944" s="153">
        <v>37243</v>
      </c>
      <c r="U944" s="153">
        <v>34385</v>
      </c>
      <c r="V944" s="154">
        <v>0.923260746986011</v>
      </c>
      <c r="W944" s="154">
        <v>0.9198738170347</v>
      </c>
      <c r="X944" s="155">
        <v>0.927364864864865</v>
      </c>
      <c r="Y944" s="155">
        <v>0.938347718865598</v>
      </c>
      <c r="Z944" s="173">
        <v>-0.00749104783016463</v>
      </c>
      <c r="AA944" s="151">
        <v>9953</v>
      </c>
      <c r="AB944" s="151">
        <v>8987</v>
      </c>
      <c r="AC944" s="151">
        <v>11522</v>
      </c>
      <c r="AD944" s="151">
        <v>10770</v>
      </c>
      <c r="AE944" s="155">
        <v>0.902943836029338</v>
      </c>
      <c r="AF944" s="155">
        <v>0.934733553202569</v>
      </c>
      <c r="AG944" s="173">
        <v>-0.0317897171732311</v>
      </c>
    </row>
    <row r="945" spans="1:33">
      <c r="A945" s="175" t="s">
        <v>927</v>
      </c>
      <c r="B945" s="195" t="s">
        <v>1830</v>
      </c>
      <c r="C945" s="195" t="s">
        <v>944</v>
      </c>
      <c r="D945" s="150">
        <v>2159</v>
      </c>
      <c r="E945" s="150">
        <v>2023</v>
      </c>
      <c r="F945" s="150">
        <v>1914</v>
      </c>
      <c r="G945" s="151">
        <v>2544</v>
      </c>
      <c r="H945" s="151">
        <v>2333</v>
      </c>
      <c r="I945" s="151">
        <v>2232</v>
      </c>
      <c r="J945" s="151">
        <v>1093</v>
      </c>
      <c r="K945" s="151">
        <v>1036</v>
      </c>
      <c r="L945" s="151">
        <v>967</v>
      </c>
      <c r="M945" s="154">
        <v>0.947207712398218</v>
      </c>
      <c r="N945" s="153">
        <v>49323</v>
      </c>
      <c r="O945" s="172">
        <v>0.9</v>
      </c>
      <c r="P945" s="154">
        <v>0.937007874015748</v>
      </c>
      <c r="Q945" s="154">
        <v>0.917059748427673</v>
      </c>
      <c r="R945" s="154">
        <v>0.947849954254346</v>
      </c>
      <c r="S945" s="173">
        <v>0.0199481255880751</v>
      </c>
      <c r="T945" s="153">
        <v>52072</v>
      </c>
      <c r="U945" s="153">
        <v>44533</v>
      </c>
      <c r="V945" s="154">
        <v>0.855219695805807</v>
      </c>
      <c r="W945" s="154">
        <v>0.886521537748958</v>
      </c>
      <c r="X945" s="155">
        <v>0.877358490566038</v>
      </c>
      <c r="Y945" s="155">
        <v>0.884720951509607</v>
      </c>
      <c r="Z945" s="173">
        <v>0.00916304718292005</v>
      </c>
      <c r="AA945" s="151">
        <v>14025</v>
      </c>
      <c r="AB945" s="151">
        <v>12224</v>
      </c>
      <c r="AC945" s="151">
        <v>16380</v>
      </c>
      <c r="AD945" s="151">
        <v>14105</v>
      </c>
      <c r="AE945" s="155">
        <v>0.871586452762923</v>
      </c>
      <c r="AF945" s="155">
        <v>0.861111111111111</v>
      </c>
      <c r="AG945" s="173">
        <v>0.0104753416518122</v>
      </c>
    </row>
    <row r="946" spans="1:33">
      <c r="A946" s="175" t="s">
        <v>927</v>
      </c>
      <c r="B946" s="195" t="s">
        <v>1830</v>
      </c>
      <c r="C946" s="195" t="s">
        <v>945</v>
      </c>
      <c r="D946" s="150">
        <v>3651</v>
      </c>
      <c r="E946" s="150">
        <v>3579</v>
      </c>
      <c r="F946" s="150">
        <v>3401</v>
      </c>
      <c r="G946" s="151">
        <v>4242</v>
      </c>
      <c r="H946" s="151">
        <v>4127</v>
      </c>
      <c r="I946" s="151">
        <v>3906</v>
      </c>
      <c r="J946" s="151">
        <v>1829</v>
      </c>
      <c r="K946" s="151">
        <v>1769</v>
      </c>
      <c r="L946" s="151">
        <v>1668</v>
      </c>
      <c r="M946" s="154">
        <v>0.969106559017815</v>
      </c>
      <c r="N946" s="153">
        <v>87144</v>
      </c>
      <c r="O946" s="172">
        <v>0.9</v>
      </c>
      <c r="P946" s="154">
        <v>0.980279375513558</v>
      </c>
      <c r="Q946" s="154">
        <v>0.972890146157473</v>
      </c>
      <c r="R946" s="154">
        <v>0.967195188627665</v>
      </c>
      <c r="S946" s="173">
        <v>0.00738922935608499</v>
      </c>
      <c r="T946" s="153">
        <v>89922</v>
      </c>
      <c r="U946" s="153">
        <v>82449</v>
      </c>
      <c r="V946" s="154">
        <v>0.916894642023087</v>
      </c>
      <c r="W946" s="154">
        <v>0.931525609422076</v>
      </c>
      <c r="X946" s="155">
        <v>0.920792079207921</v>
      </c>
      <c r="Y946" s="155">
        <v>0.911973756150902</v>
      </c>
      <c r="Z946" s="173">
        <v>0.0107335302141554</v>
      </c>
      <c r="AA946" s="151">
        <v>23542</v>
      </c>
      <c r="AB946" s="151">
        <v>21594</v>
      </c>
      <c r="AC946" s="151">
        <v>28633</v>
      </c>
      <c r="AD946" s="151">
        <v>26521</v>
      </c>
      <c r="AE946" s="155">
        <v>0.917254268966103</v>
      </c>
      <c r="AF946" s="155">
        <v>0.926238955051863</v>
      </c>
      <c r="AG946" s="173">
        <v>-0.00898468608576009</v>
      </c>
    </row>
    <row r="947" spans="1:33">
      <c r="A947" s="175" t="s">
        <v>927</v>
      </c>
      <c r="B947" s="195" t="s">
        <v>1830</v>
      </c>
      <c r="C947" s="195" t="s">
        <v>946</v>
      </c>
      <c r="D947" s="150">
        <v>2929</v>
      </c>
      <c r="E947" s="150">
        <v>2914</v>
      </c>
      <c r="F947" s="150">
        <v>2674</v>
      </c>
      <c r="G947" s="151">
        <v>3718</v>
      </c>
      <c r="H947" s="151">
        <v>3693</v>
      </c>
      <c r="I947" s="151">
        <v>3367</v>
      </c>
      <c r="J947" s="151">
        <v>1439</v>
      </c>
      <c r="K947" s="151">
        <v>1430</v>
      </c>
      <c r="L947" s="151">
        <v>1315</v>
      </c>
      <c r="M947" s="154">
        <v>0.990172485842328</v>
      </c>
      <c r="N947" s="153">
        <v>68715</v>
      </c>
      <c r="O947" s="172">
        <v>0.9</v>
      </c>
      <c r="P947" s="154">
        <v>0.99487879822465</v>
      </c>
      <c r="Q947" s="154">
        <v>0.993275954814416</v>
      </c>
      <c r="R947" s="154">
        <v>0.993745656706046</v>
      </c>
      <c r="S947" s="173">
        <v>0.00160284341023376</v>
      </c>
      <c r="T947" s="153">
        <v>69397</v>
      </c>
      <c r="U947" s="153">
        <v>64399</v>
      </c>
      <c r="V947" s="154">
        <v>0.927979595659755</v>
      </c>
      <c r="W947" s="154">
        <v>0.912939569819051</v>
      </c>
      <c r="X947" s="155">
        <v>0.905594405594406</v>
      </c>
      <c r="Y947" s="155">
        <v>0.913829047949965</v>
      </c>
      <c r="Z947" s="173">
        <v>0.00734516422464526</v>
      </c>
      <c r="AA947" s="151">
        <v>19632</v>
      </c>
      <c r="AB947" s="151">
        <v>17979</v>
      </c>
      <c r="AC947" s="151">
        <v>21573</v>
      </c>
      <c r="AD947" s="151">
        <v>20253</v>
      </c>
      <c r="AE947" s="155">
        <v>0.915800733496333</v>
      </c>
      <c r="AF947" s="155">
        <v>0.938812404394382</v>
      </c>
      <c r="AG947" s="173">
        <v>-0.0230116708980493</v>
      </c>
    </row>
    <row r="948" spans="1:33">
      <c r="A948" s="175" t="s">
        <v>927</v>
      </c>
      <c r="B948" s="195" t="s">
        <v>1830</v>
      </c>
      <c r="C948" s="195" t="s">
        <v>947</v>
      </c>
      <c r="D948" s="150">
        <v>501</v>
      </c>
      <c r="E948" s="150">
        <v>485</v>
      </c>
      <c r="F948" s="150">
        <v>459</v>
      </c>
      <c r="G948" s="151">
        <v>578</v>
      </c>
      <c r="H948" s="151">
        <v>567</v>
      </c>
      <c r="I948" s="151">
        <v>543</v>
      </c>
      <c r="J948" s="151">
        <v>239</v>
      </c>
      <c r="K948" s="151">
        <v>232</v>
      </c>
      <c r="L948" s="151">
        <v>216</v>
      </c>
      <c r="M948" s="154">
        <v>0.967706668909259</v>
      </c>
      <c r="N948" s="153">
        <v>11507</v>
      </c>
      <c r="O948" s="172">
        <v>0.9</v>
      </c>
      <c r="P948" s="154">
        <v>0.968063872255489</v>
      </c>
      <c r="Q948" s="154">
        <v>0.980968858131488</v>
      </c>
      <c r="R948" s="154">
        <v>0.97071129707113</v>
      </c>
      <c r="S948" s="173">
        <v>-0.0129049858759989</v>
      </c>
      <c r="T948" s="153">
        <v>11891</v>
      </c>
      <c r="U948" s="153">
        <v>10684</v>
      </c>
      <c r="V948" s="154">
        <v>0.89849465982676</v>
      </c>
      <c r="W948" s="154">
        <v>0.916167664670659</v>
      </c>
      <c r="X948" s="155">
        <v>0.939446366782007</v>
      </c>
      <c r="Y948" s="155">
        <v>0.903765690376569</v>
      </c>
      <c r="Z948" s="173">
        <v>-0.0232787021113482</v>
      </c>
      <c r="AA948" s="151">
        <v>3141</v>
      </c>
      <c r="AB948" s="151">
        <v>2805</v>
      </c>
      <c r="AC948" s="151">
        <v>3860</v>
      </c>
      <c r="AD948" s="151">
        <v>3455</v>
      </c>
      <c r="AE948" s="155">
        <v>0.893027698185291</v>
      </c>
      <c r="AF948" s="155">
        <v>0.895077720207254</v>
      </c>
      <c r="AG948" s="173">
        <v>-0.00205002202196258</v>
      </c>
    </row>
    <row r="949" spans="1:33">
      <c r="A949" s="175" t="s">
        <v>927</v>
      </c>
      <c r="B949" s="195" t="s">
        <v>1830</v>
      </c>
      <c r="C949" s="195" t="s">
        <v>948</v>
      </c>
      <c r="D949" s="150">
        <v>3015</v>
      </c>
      <c r="E949" s="150">
        <v>2891</v>
      </c>
      <c r="F949" s="150">
        <v>2769</v>
      </c>
      <c r="G949" s="151">
        <v>3678</v>
      </c>
      <c r="H949" s="151">
        <v>3370</v>
      </c>
      <c r="I949" s="151">
        <v>3328</v>
      </c>
      <c r="J949" s="151">
        <v>1450</v>
      </c>
      <c r="K949" s="151">
        <v>1377</v>
      </c>
      <c r="L949" s="151">
        <v>1297</v>
      </c>
      <c r="M949" s="154">
        <v>0.957210554356055</v>
      </c>
      <c r="N949" s="153">
        <v>68274</v>
      </c>
      <c r="O949" s="172">
        <v>0.9</v>
      </c>
      <c r="P949" s="154">
        <v>0.958872305140962</v>
      </c>
      <c r="Q949" s="154">
        <v>0.916258836324089</v>
      </c>
      <c r="R949" s="154">
        <v>0.949655172413793</v>
      </c>
      <c r="S949" s="173">
        <v>0.0426134688168727</v>
      </c>
      <c r="T949" s="153">
        <v>71326</v>
      </c>
      <c r="U949" s="153">
        <v>65243</v>
      </c>
      <c r="V949" s="154">
        <v>0.914715531503239</v>
      </c>
      <c r="W949" s="154">
        <v>0.918407960199005</v>
      </c>
      <c r="X949" s="155">
        <v>0.90483958673192</v>
      </c>
      <c r="Y949" s="155">
        <v>0.89448275862069</v>
      </c>
      <c r="Z949" s="173">
        <v>0.0135683734670854</v>
      </c>
      <c r="AA949" s="151">
        <v>19205</v>
      </c>
      <c r="AB949" s="151">
        <v>17627</v>
      </c>
      <c r="AC949" s="151">
        <v>21936</v>
      </c>
      <c r="AD949" s="151">
        <v>20132</v>
      </c>
      <c r="AE949" s="155">
        <v>0.917833897422546</v>
      </c>
      <c r="AF949" s="155">
        <v>0.917760758570387</v>
      </c>
      <c r="AG949" s="173">
        <v>7.31388521596488e-5</v>
      </c>
    </row>
    <row r="950" spans="1:33">
      <c r="A950" s="175" t="s">
        <v>927</v>
      </c>
      <c r="B950" s="195" t="s">
        <v>1830</v>
      </c>
      <c r="C950" s="195" t="s">
        <v>949</v>
      </c>
      <c r="D950" s="150">
        <v>1881</v>
      </c>
      <c r="E950" s="150">
        <v>1780</v>
      </c>
      <c r="F950" s="150">
        <v>1599</v>
      </c>
      <c r="G950" s="151">
        <v>2350</v>
      </c>
      <c r="H950" s="151">
        <v>2230</v>
      </c>
      <c r="I950" s="151">
        <v>2017</v>
      </c>
      <c r="J950" s="151">
        <v>883</v>
      </c>
      <c r="K950" s="151">
        <v>764</v>
      </c>
      <c r="L950" s="151">
        <v>764</v>
      </c>
      <c r="M950" s="154">
        <v>0.941591928251121</v>
      </c>
      <c r="N950" s="153">
        <v>41995</v>
      </c>
      <c r="O950" s="172">
        <v>0.9</v>
      </c>
      <c r="P950" s="154">
        <v>0.946305156831473</v>
      </c>
      <c r="Q950" s="154">
        <v>0.948936170212766</v>
      </c>
      <c r="R950" s="154">
        <v>0.865232163080408</v>
      </c>
      <c r="S950" s="173">
        <v>-0.00263101338129335</v>
      </c>
      <c r="T950" s="153">
        <v>44600</v>
      </c>
      <c r="U950" s="153">
        <v>38725</v>
      </c>
      <c r="V950" s="154">
        <v>0.868273542600897</v>
      </c>
      <c r="W950" s="154">
        <v>0.850079744816587</v>
      </c>
      <c r="X950" s="155">
        <v>0.858297872340426</v>
      </c>
      <c r="Y950" s="155">
        <v>0.865232163080408</v>
      </c>
      <c r="Z950" s="173">
        <v>-0.00821812752383866</v>
      </c>
      <c r="AA950" s="151">
        <v>12160</v>
      </c>
      <c r="AB950" s="151">
        <v>10294</v>
      </c>
      <c r="AC950" s="151">
        <v>13790</v>
      </c>
      <c r="AD950" s="151">
        <v>11966</v>
      </c>
      <c r="AE950" s="155">
        <v>0.846546052631579</v>
      </c>
      <c r="AF950" s="155">
        <v>0.867730239303843</v>
      </c>
      <c r="AG950" s="173">
        <v>-0.0211841866722645</v>
      </c>
    </row>
    <row r="951" spans="1:33">
      <c r="A951" s="175" t="s">
        <v>927</v>
      </c>
      <c r="B951" s="195" t="s">
        <v>1831</v>
      </c>
      <c r="C951" s="195" t="s">
        <v>950</v>
      </c>
      <c r="D951" s="150">
        <v>7115</v>
      </c>
      <c r="E951" s="150">
        <v>6617</v>
      </c>
      <c r="F951" s="150">
        <v>6063</v>
      </c>
      <c r="G951" s="151">
        <v>4565</v>
      </c>
      <c r="H951" s="151">
        <v>4231</v>
      </c>
      <c r="I951" s="151">
        <v>3847</v>
      </c>
      <c r="J951" s="151">
        <v>4567</v>
      </c>
      <c r="K951" s="151">
        <v>4343</v>
      </c>
      <c r="L951" s="151">
        <v>4110</v>
      </c>
      <c r="M951" s="154">
        <v>0.926550500429732</v>
      </c>
      <c r="N951" s="153">
        <v>133679</v>
      </c>
      <c r="O951" s="172">
        <v>0.9</v>
      </c>
      <c r="P951" s="154">
        <v>0.930007027406887</v>
      </c>
      <c r="Q951" s="154">
        <v>0.926834611171961</v>
      </c>
      <c r="R951" s="154">
        <v>0.950952485220057</v>
      </c>
      <c r="S951" s="173">
        <v>0.00317241623492637</v>
      </c>
      <c r="T951" s="153">
        <v>144276</v>
      </c>
      <c r="U951" s="153">
        <v>124546</v>
      </c>
      <c r="V951" s="154">
        <v>0.863248218691952</v>
      </c>
      <c r="W951" s="154">
        <v>0.852143359100492</v>
      </c>
      <c r="X951" s="155">
        <v>0.842716319824754</v>
      </c>
      <c r="Y951" s="155">
        <v>0.899934311364134</v>
      </c>
      <c r="Z951" s="173">
        <v>0.00942703927573829</v>
      </c>
      <c r="AA951" s="151">
        <v>39635</v>
      </c>
      <c r="AB951" s="151">
        <v>34968</v>
      </c>
      <c r="AC951" s="151">
        <v>45138</v>
      </c>
      <c r="AD951" s="151">
        <v>38179</v>
      </c>
      <c r="AE951" s="155">
        <v>0.882250536142298</v>
      </c>
      <c r="AF951" s="155">
        <v>0.845828348619788</v>
      </c>
      <c r="AG951" s="173">
        <v>0.0364221875225103</v>
      </c>
    </row>
    <row r="952" spans="1:33">
      <c r="A952" s="175" t="s">
        <v>927</v>
      </c>
      <c r="B952" s="195" t="s">
        <v>1831</v>
      </c>
      <c r="C952" s="195" t="s">
        <v>951</v>
      </c>
      <c r="D952" s="150">
        <v>5027</v>
      </c>
      <c r="E952" s="150">
        <v>4969</v>
      </c>
      <c r="F952" s="150">
        <v>4798</v>
      </c>
      <c r="G952" s="151">
        <v>3733</v>
      </c>
      <c r="H952" s="151">
        <v>3679</v>
      </c>
      <c r="I952" s="151">
        <v>3456</v>
      </c>
      <c r="J952" s="151">
        <v>3127</v>
      </c>
      <c r="K952" s="151">
        <v>3107</v>
      </c>
      <c r="L952" s="151">
        <v>2885</v>
      </c>
      <c r="M952" s="154">
        <v>0.980155986796623</v>
      </c>
      <c r="N952" s="153">
        <v>100663</v>
      </c>
      <c r="O952" s="172">
        <v>0.9</v>
      </c>
      <c r="P952" s="154">
        <v>0.988462303560772</v>
      </c>
      <c r="Q952" s="154">
        <v>0.985534422716314</v>
      </c>
      <c r="R952" s="154">
        <v>0.993604093380237</v>
      </c>
      <c r="S952" s="173">
        <v>0.00292788084445783</v>
      </c>
      <c r="T952" s="153">
        <v>102701</v>
      </c>
      <c r="U952" s="153">
        <v>96012</v>
      </c>
      <c r="V952" s="154">
        <v>0.934869183357514</v>
      </c>
      <c r="W952" s="154">
        <v>0.954445991645116</v>
      </c>
      <c r="X952" s="155">
        <v>0.925796946155907</v>
      </c>
      <c r="Y952" s="155">
        <v>0.922609529900863</v>
      </c>
      <c r="Z952" s="173">
        <v>0.0286490454892095</v>
      </c>
      <c r="AA952" s="151">
        <v>28776</v>
      </c>
      <c r="AB952" s="151">
        <v>26966</v>
      </c>
      <c r="AC952" s="151">
        <v>31906</v>
      </c>
      <c r="AD952" s="151">
        <v>29749</v>
      </c>
      <c r="AE952" s="155">
        <v>0.937100361412288</v>
      </c>
      <c r="AF952" s="155">
        <v>0.932395160784805</v>
      </c>
      <c r="AG952" s="173">
        <v>0.0047052006274827</v>
      </c>
    </row>
    <row r="953" spans="1:33">
      <c r="A953" s="175" t="s">
        <v>927</v>
      </c>
      <c r="B953" s="195" t="s">
        <v>1831</v>
      </c>
      <c r="C953" s="195" t="s">
        <v>952</v>
      </c>
      <c r="D953" s="150">
        <v>3985</v>
      </c>
      <c r="E953" s="150">
        <v>3654</v>
      </c>
      <c r="F953" s="150">
        <v>3586</v>
      </c>
      <c r="G953" s="151">
        <v>2701</v>
      </c>
      <c r="H953" s="151">
        <v>2556</v>
      </c>
      <c r="I953" s="151">
        <v>2490</v>
      </c>
      <c r="J953" s="151">
        <v>2724</v>
      </c>
      <c r="K953" s="151">
        <v>2517</v>
      </c>
      <c r="L953" s="151">
        <v>2526</v>
      </c>
      <c r="M953" s="154">
        <v>0.942449587957773</v>
      </c>
      <c r="N953" s="153">
        <v>76509</v>
      </c>
      <c r="O953" s="172">
        <v>0.9</v>
      </c>
      <c r="P953" s="154">
        <v>0.91693851944793</v>
      </c>
      <c r="Q953" s="154">
        <v>0.946316179192892</v>
      </c>
      <c r="R953" s="154">
        <v>0.924008810572687</v>
      </c>
      <c r="S953" s="173">
        <v>-0.0293776597449619</v>
      </c>
      <c r="T953" s="153">
        <v>81181</v>
      </c>
      <c r="U953" s="153">
        <v>74027</v>
      </c>
      <c r="V953" s="154">
        <v>0.911875931560341</v>
      </c>
      <c r="W953" s="154">
        <v>0.899874529485571</v>
      </c>
      <c r="X953" s="155">
        <v>0.921880784894484</v>
      </c>
      <c r="Y953" s="155">
        <v>0.927312775330396</v>
      </c>
      <c r="Z953" s="173">
        <v>-0.0220062554089127</v>
      </c>
      <c r="AA953" s="151">
        <v>22818</v>
      </c>
      <c r="AB953" s="151">
        <v>20839</v>
      </c>
      <c r="AC953" s="151">
        <v>25135</v>
      </c>
      <c r="AD953" s="151">
        <v>22871</v>
      </c>
      <c r="AE953" s="155">
        <v>0.913270225260759</v>
      </c>
      <c r="AF953" s="155">
        <v>0.90992639745375</v>
      </c>
      <c r="AG953" s="173">
        <v>0.00334382780700937</v>
      </c>
    </row>
    <row r="954" spans="1:33">
      <c r="A954" s="175" t="s">
        <v>927</v>
      </c>
      <c r="B954" s="195" t="s">
        <v>1831</v>
      </c>
      <c r="C954" s="195" t="s">
        <v>953</v>
      </c>
      <c r="D954" s="150">
        <v>4295</v>
      </c>
      <c r="E954" s="150">
        <v>4006</v>
      </c>
      <c r="F954" s="150">
        <v>3733</v>
      </c>
      <c r="G954" s="151">
        <v>3038</v>
      </c>
      <c r="H954" s="151">
        <v>2866</v>
      </c>
      <c r="I954" s="151">
        <v>2738</v>
      </c>
      <c r="J954" s="151">
        <v>2883</v>
      </c>
      <c r="K954" s="151">
        <v>2680</v>
      </c>
      <c r="L954" s="151">
        <v>2655</v>
      </c>
      <c r="M954" s="154">
        <v>0.929747116996886</v>
      </c>
      <c r="N954" s="153">
        <v>81510</v>
      </c>
      <c r="O954" s="172">
        <v>0.9</v>
      </c>
      <c r="P954" s="154">
        <v>0.932712456344587</v>
      </c>
      <c r="Q954" s="154">
        <v>0.943383805134957</v>
      </c>
      <c r="R954" s="154">
        <v>0.929587235518557</v>
      </c>
      <c r="S954" s="173">
        <v>-0.0106713487903705</v>
      </c>
      <c r="T954" s="153">
        <v>87669</v>
      </c>
      <c r="U954" s="153">
        <v>78760</v>
      </c>
      <c r="V954" s="154">
        <v>0.898379130593482</v>
      </c>
      <c r="W954" s="154">
        <v>0.869150174621653</v>
      </c>
      <c r="X954" s="155">
        <v>0.901250822909809</v>
      </c>
      <c r="Y954" s="155">
        <v>0.920915712799168</v>
      </c>
      <c r="Z954" s="173">
        <v>-0.032100648288156</v>
      </c>
      <c r="AA954" s="151">
        <v>24351</v>
      </c>
      <c r="AB954" s="151">
        <v>21992</v>
      </c>
      <c r="AC954" s="151">
        <v>27548</v>
      </c>
      <c r="AD954" s="151">
        <v>24719</v>
      </c>
      <c r="AE954" s="155">
        <v>0.903125128331485</v>
      </c>
      <c r="AF954" s="155">
        <v>0.897306519529548</v>
      </c>
      <c r="AG954" s="173">
        <v>0.00581860880193696</v>
      </c>
    </row>
    <row r="955" spans="1:33">
      <c r="A955" s="175" t="s">
        <v>927</v>
      </c>
      <c r="B955" s="195" t="s">
        <v>1831</v>
      </c>
      <c r="C955" s="195" t="s">
        <v>954</v>
      </c>
      <c r="D955" s="150">
        <v>7405</v>
      </c>
      <c r="E955" s="150">
        <v>7272</v>
      </c>
      <c r="F955" s="150">
        <v>7014</v>
      </c>
      <c r="G955" s="151">
        <v>5652</v>
      </c>
      <c r="H955" s="151">
        <v>5539</v>
      </c>
      <c r="I955" s="151">
        <v>5324</v>
      </c>
      <c r="J955" s="151">
        <v>4699</v>
      </c>
      <c r="K955" s="151">
        <v>4626</v>
      </c>
      <c r="L955" s="151">
        <v>4514</v>
      </c>
      <c r="M955" s="154">
        <v>0.972321440168331</v>
      </c>
      <c r="N955" s="153">
        <v>149720</v>
      </c>
      <c r="O955" s="172">
        <v>0.9</v>
      </c>
      <c r="P955" s="154">
        <v>0.982039162727887</v>
      </c>
      <c r="Q955" s="154">
        <v>0.980007077140835</v>
      </c>
      <c r="R955" s="154">
        <v>0.98446477974037</v>
      </c>
      <c r="S955" s="173">
        <v>0.00203208558705148</v>
      </c>
      <c r="T955" s="153">
        <v>153982</v>
      </c>
      <c r="U955" s="153">
        <v>144929</v>
      </c>
      <c r="V955" s="154">
        <v>0.941207413853567</v>
      </c>
      <c r="W955" s="154">
        <v>0.947197839297772</v>
      </c>
      <c r="X955" s="155">
        <v>0.941967445152159</v>
      </c>
      <c r="Y955" s="155">
        <v>0.960629921259842</v>
      </c>
      <c r="Z955" s="173">
        <v>0.00523039414561322</v>
      </c>
      <c r="AA955" s="151">
        <v>43215</v>
      </c>
      <c r="AB955" s="151">
        <v>40961</v>
      </c>
      <c r="AC955" s="151">
        <v>47221</v>
      </c>
      <c r="AD955" s="151">
        <v>44130</v>
      </c>
      <c r="AE955" s="155">
        <v>0.947842184426704</v>
      </c>
      <c r="AF955" s="155">
        <v>0.93454183520044</v>
      </c>
      <c r="AG955" s="173">
        <v>0.0133003492262632</v>
      </c>
    </row>
    <row r="956" spans="1:33">
      <c r="A956" s="175" t="s">
        <v>927</v>
      </c>
      <c r="B956" s="195" t="s">
        <v>1831</v>
      </c>
      <c r="C956" s="195" t="s">
        <v>955</v>
      </c>
      <c r="D956" s="150">
        <v>5948</v>
      </c>
      <c r="E956" s="150">
        <v>5618</v>
      </c>
      <c r="F956" s="150">
        <v>5524</v>
      </c>
      <c r="G956" s="151">
        <v>4203</v>
      </c>
      <c r="H956" s="151">
        <v>4120</v>
      </c>
      <c r="I956" s="151">
        <v>3924</v>
      </c>
      <c r="J956" s="151">
        <v>4291</v>
      </c>
      <c r="K956" s="151">
        <v>4072</v>
      </c>
      <c r="L956" s="151">
        <v>4099</v>
      </c>
      <c r="M956" s="154">
        <v>0.966461548641093</v>
      </c>
      <c r="N956" s="153">
        <v>116851</v>
      </c>
      <c r="O956" s="172">
        <v>0.9</v>
      </c>
      <c r="P956" s="154">
        <v>0.944519166106254</v>
      </c>
      <c r="Q956" s="154">
        <v>0.980252200808946</v>
      </c>
      <c r="R956" s="154">
        <v>0.948962945700303</v>
      </c>
      <c r="S956" s="173">
        <v>-0.0357330347026918</v>
      </c>
      <c r="T956" s="153">
        <v>120906</v>
      </c>
      <c r="U956" s="153">
        <v>113248</v>
      </c>
      <c r="V956" s="154">
        <v>0.936661538716027</v>
      </c>
      <c r="W956" s="154">
        <v>0.92871553463349</v>
      </c>
      <c r="X956" s="155">
        <v>0.933618843683084</v>
      </c>
      <c r="Y956" s="155">
        <v>0.955255185271498</v>
      </c>
      <c r="Z956" s="173">
        <v>-0.00490330904959335</v>
      </c>
      <c r="AA956" s="151">
        <v>34767</v>
      </c>
      <c r="AB956" s="151">
        <v>32532</v>
      </c>
      <c r="AC956" s="151">
        <v>37792</v>
      </c>
      <c r="AD956" s="151">
        <v>35223</v>
      </c>
      <c r="AE956" s="155">
        <v>0.9357149020623</v>
      </c>
      <c r="AF956" s="155">
        <v>0.932022650296359</v>
      </c>
      <c r="AG956" s="173">
        <v>0.00369225176594146</v>
      </c>
    </row>
    <row r="957" spans="1:33">
      <c r="A957" s="175" t="s">
        <v>927</v>
      </c>
      <c r="B957" s="195" t="s">
        <v>1831</v>
      </c>
      <c r="C957" s="195" t="s">
        <v>956</v>
      </c>
      <c r="D957" s="150">
        <v>5142</v>
      </c>
      <c r="E957" s="150">
        <v>5090</v>
      </c>
      <c r="F957" s="150">
        <v>4910</v>
      </c>
      <c r="G957" s="151">
        <v>3828</v>
      </c>
      <c r="H957" s="151">
        <v>3789</v>
      </c>
      <c r="I957" s="151">
        <v>3643</v>
      </c>
      <c r="J957" s="151">
        <v>3223</v>
      </c>
      <c r="K957" s="151">
        <v>3198</v>
      </c>
      <c r="L957" s="151">
        <v>3140</v>
      </c>
      <c r="M957" s="154">
        <v>0.992527829535139</v>
      </c>
      <c r="N957" s="153">
        <v>103873</v>
      </c>
      <c r="O957" s="172">
        <v>0.9</v>
      </c>
      <c r="P957" s="154">
        <v>0.989887203422793</v>
      </c>
      <c r="Q957" s="154">
        <v>0.989811912225705</v>
      </c>
      <c r="R957" s="154">
        <v>0.992243251628917</v>
      </c>
      <c r="S957" s="173">
        <v>7.52911970873793e-5</v>
      </c>
      <c r="T957" s="153">
        <v>104655</v>
      </c>
      <c r="U957" s="153">
        <v>100227</v>
      </c>
      <c r="V957" s="154">
        <v>0.957689551383116</v>
      </c>
      <c r="W957" s="154">
        <v>0.954881369117075</v>
      </c>
      <c r="X957" s="155">
        <v>0.951671891327064</v>
      </c>
      <c r="Y957" s="155">
        <v>0.974247595408005</v>
      </c>
      <c r="Z957" s="173">
        <v>0.00320947779001135</v>
      </c>
      <c r="AA957" s="151">
        <v>29778</v>
      </c>
      <c r="AB957" s="151">
        <v>28539</v>
      </c>
      <c r="AC957" s="151">
        <v>32492</v>
      </c>
      <c r="AD957" s="151">
        <v>31072</v>
      </c>
      <c r="AE957" s="155">
        <v>0.958392101551481</v>
      </c>
      <c r="AF957" s="155">
        <v>0.956296934630063</v>
      </c>
      <c r="AG957" s="173">
        <v>0.00209516692141809</v>
      </c>
    </row>
    <row r="958" spans="1:33">
      <c r="A958" s="175" t="s">
        <v>927</v>
      </c>
      <c r="B958" s="195" t="s">
        <v>1831</v>
      </c>
      <c r="C958" s="195" t="s">
        <v>957</v>
      </c>
      <c r="D958" s="150">
        <v>4300</v>
      </c>
      <c r="E958" s="150">
        <v>3984</v>
      </c>
      <c r="F958" s="150">
        <v>3973</v>
      </c>
      <c r="G958" s="151">
        <v>3290</v>
      </c>
      <c r="H958" s="151">
        <v>3221</v>
      </c>
      <c r="I958" s="151">
        <v>3080</v>
      </c>
      <c r="J958" s="151">
        <v>2703</v>
      </c>
      <c r="K958" s="151">
        <v>2605</v>
      </c>
      <c r="L958" s="151">
        <v>2505</v>
      </c>
      <c r="M958" s="154">
        <v>0.94207187688459</v>
      </c>
      <c r="N958" s="153">
        <v>84355</v>
      </c>
      <c r="O958" s="172">
        <v>0.9</v>
      </c>
      <c r="P958" s="154">
        <v>0.926511627906977</v>
      </c>
      <c r="Q958" s="154">
        <v>0.9790273556231</v>
      </c>
      <c r="R958" s="154">
        <v>0.963743988161302</v>
      </c>
      <c r="S958" s="173">
        <v>-0.0525157277161236</v>
      </c>
      <c r="T958" s="153">
        <v>89542</v>
      </c>
      <c r="U958" s="153">
        <v>82756</v>
      </c>
      <c r="V958" s="154">
        <v>0.924214335172321</v>
      </c>
      <c r="W958" s="154">
        <v>0.923953488372093</v>
      </c>
      <c r="X958" s="155">
        <v>0.936170212765957</v>
      </c>
      <c r="Y958" s="155">
        <v>0.926748057713652</v>
      </c>
      <c r="Z958" s="173">
        <v>-0.0122167243938645</v>
      </c>
      <c r="AA958" s="151">
        <v>24589</v>
      </c>
      <c r="AB958" s="151">
        <v>22796</v>
      </c>
      <c r="AC958" s="151">
        <v>27417</v>
      </c>
      <c r="AD958" s="151">
        <v>25111</v>
      </c>
      <c r="AE958" s="155">
        <v>0.927081215177518</v>
      </c>
      <c r="AF958" s="155">
        <v>0.915891600102126</v>
      </c>
      <c r="AG958" s="173">
        <v>0.011189615075392</v>
      </c>
    </row>
    <row r="959" spans="1:33">
      <c r="A959" s="175" t="s">
        <v>927</v>
      </c>
      <c r="B959" s="195" t="s">
        <v>1831</v>
      </c>
      <c r="C959" s="195" t="s">
        <v>958</v>
      </c>
      <c r="D959" s="150">
        <v>4485</v>
      </c>
      <c r="E959" s="150">
        <v>4339</v>
      </c>
      <c r="F959" s="150">
        <v>4156</v>
      </c>
      <c r="G959" s="151">
        <v>3104</v>
      </c>
      <c r="H959" s="151">
        <v>2927</v>
      </c>
      <c r="I959" s="151">
        <v>2814</v>
      </c>
      <c r="J959" s="151">
        <v>3157</v>
      </c>
      <c r="K959" s="151">
        <v>3052</v>
      </c>
      <c r="L959" s="151">
        <v>2983</v>
      </c>
      <c r="M959" s="154">
        <v>0.963519892110587</v>
      </c>
      <c r="N959" s="153">
        <v>85734</v>
      </c>
      <c r="O959" s="172">
        <v>0.9</v>
      </c>
      <c r="P959" s="154">
        <v>0.967447045707915</v>
      </c>
      <c r="Q959" s="154">
        <v>0.942976804123711</v>
      </c>
      <c r="R959" s="154">
        <v>0.966740576496674</v>
      </c>
      <c r="S959" s="173">
        <v>0.024470241584204</v>
      </c>
      <c r="T959" s="153">
        <v>88980</v>
      </c>
      <c r="U959" s="153">
        <v>82103</v>
      </c>
      <c r="V959" s="154">
        <v>0.922712969206563</v>
      </c>
      <c r="W959" s="154">
        <v>0.926644370122631</v>
      </c>
      <c r="X959" s="155">
        <v>0.906572164948454</v>
      </c>
      <c r="Y959" s="155">
        <v>0.944884383908774</v>
      </c>
      <c r="Z959" s="173">
        <v>0.0200722051741774</v>
      </c>
      <c r="AA959" s="151">
        <v>25553</v>
      </c>
      <c r="AB959" s="151">
        <v>23716</v>
      </c>
      <c r="AC959" s="151">
        <v>27578</v>
      </c>
      <c r="AD959" s="151">
        <v>25159</v>
      </c>
      <c r="AE959" s="155">
        <v>0.92811020232458</v>
      </c>
      <c r="AF959" s="155">
        <v>0.912285154833563</v>
      </c>
      <c r="AG959" s="173">
        <v>0.0158250474910173</v>
      </c>
    </row>
    <row r="960" spans="1:33">
      <c r="A960" s="175" t="s">
        <v>927</v>
      </c>
      <c r="B960" s="195" t="s">
        <v>1831</v>
      </c>
      <c r="C960" s="195" t="s">
        <v>959</v>
      </c>
      <c r="D960" s="150">
        <v>1977</v>
      </c>
      <c r="E960" s="150">
        <v>1931</v>
      </c>
      <c r="F960" s="150">
        <v>1829</v>
      </c>
      <c r="G960" s="151">
        <v>1705</v>
      </c>
      <c r="H960" s="151">
        <v>1648</v>
      </c>
      <c r="I960" s="151">
        <v>1593</v>
      </c>
      <c r="J960" s="151">
        <v>1079</v>
      </c>
      <c r="K960" s="151">
        <v>1037</v>
      </c>
      <c r="L960" s="151">
        <v>977</v>
      </c>
      <c r="M960" s="154">
        <v>0.964193290359008</v>
      </c>
      <c r="N960" s="153">
        <v>40984</v>
      </c>
      <c r="O960" s="172">
        <v>0.9</v>
      </c>
      <c r="P960" s="154">
        <v>0.976732422862924</v>
      </c>
      <c r="Q960" s="154">
        <v>0.966568914956012</v>
      </c>
      <c r="R960" s="154">
        <v>0.961075069508805</v>
      </c>
      <c r="S960" s="173">
        <v>0.0101635079069119</v>
      </c>
      <c r="T960" s="153">
        <v>42506</v>
      </c>
      <c r="U960" s="153">
        <v>39315</v>
      </c>
      <c r="V960" s="154">
        <v>0.924928245424175</v>
      </c>
      <c r="W960" s="154">
        <v>0.925139099645928</v>
      </c>
      <c r="X960" s="155">
        <v>0.934310850439883</v>
      </c>
      <c r="Y960" s="155">
        <v>0.905468025949954</v>
      </c>
      <c r="Z960" s="173">
        <v>-0.00917175079395449</v>
      </c>
      <c r="AA960" s="151">
        <v>11662</v>
      </c>
      <c r="AB960" s="151">
        <v>10864</v>
      </c>
      <c r="AC960" s="151">
        <v>13290</v>
      </c>
      <c r="AD960" s="151">
        <v>12315</v>
      </c>
      <c r="AE960" s="155">
        <v>0.931572629051621</v>
      </c>
      <c r="AF960" s="155">
        <v>0.926636568848758</v>
      </c>
      <c r="AG960" s="173">
        <v>0.00493606020286219</v>
      </c>
    </row>
    <row r="961" spans="1:33">
      <c r="A961" s="175" t="s">
        <v>927</v>
      </c>
      <c r="B961" s="195" t="s">
        <v>1831</v>
      </c>
      <c r="C961" s="195" t="s">
        <v>960</v>
      </c>
      <c r="D961" s="150">
        <v>5182</v>
      </c>
      <c r="E961" s="150">
        <v>5002</v>
      </c>
      <c r="F961" s="150">
        <v>4758</v>
      </c>
      <c r="G961" s="151">
        <v>3468</v>
      </c>
      <c r="H961" s="151">
        <v>3341</v>
      </c>
      <c r="I961" s="151">
        <v>3151</v>
      </c>
      <c r="J961" s="151">
        <v>3596</v>
      </c>
      <c r="K961" s="151">
        <v>3506</v>
      </c>
      <c r="L961" s="151">
        <v>3348</v>
      </c>
      <c r="M961" s="154">
        <v>0.963272723719821</v>
      </c>
      <c r="N961" s="153">
        <v>98590</v>
      </c>
      <c r="O961" s="172">
        <v>0.9</v>
      </c>
      <c r="P961" s="154">
        <v>0.965264376688537</v>
      </c>
      <c r="Q961" s="154">
        <v>0.963379469434833</v>
      </c>
      <c r="R961" s="154">
        <v>0.974972191323693</v>
      </c>
      <c r="S961" s="173">
        <v>0.00188490725370449</v>
      </c>
      <c r="T961" s="153">
        <v>102349</v>
      </c>
      <c r="U961" s="153">
        <v>92558</v>
      </c>
      <c r="V961" s="154">
        <v>0.904337121027074</v>
      </c>
      <c r="W961" s="154">
        <v>0.918178309532999</v>
      </c>
      <c r="X961" s="155">
        <v>0.908592848904268</v>
      </c>
      <c r="Y961" s="155">
        <v>0.931034482758621</v>
      </c>
      <c r="Z961" s="173">
        <v>0.00958546062873122</v>
      </c>
      <c r="AA961" s="151">
        <v>29367</v>
      </c>
      <c r="AB961" s="151">
        <v>26707</v>
      </c>
      <c r="AC961" s="151">
        <v>32694</v>
      </c>
      <c r="AD961" s="151">
        <v>29397</v>
      </c>
      <c r="AE961" s="155">
        <v>0.909422140497838</v>
      </c>
      <c r="AF961" s="155">
        <v>0.899155808405212</v>
      </c>
      <c r="AG961" s="173">
        <v>0.0102663320926258</v>
      </c>
    </row>
    <row r="962" spans="1:33">
      <c r="A962" s="175" t="s">
        <v>927</v>
      </c>
      <c r="B962" s="195" t="s">
        <v>1831</v>
      </c>
      <c r="C962" s="195" t="s">
        <v>961</v>
      </c>
      <c r="D962" s="150">
        <v>2325</v>
      </c>
      <c r="E962" s="150">
        <v>2309</v>
      </c>
      <c r="F962" s="150">
        <v>2151</v>
      </c>
      <c r="G962" s="151">
        <v>1967</v>
      </c>
      <c r="H962" s="151">
        <v>1954</v>
      </c>
      <c r="I962" s="151">
        <v>1797</v>
      </c>
      <c r="J962" s="151">
        <v>1213</v>
      </c>
      <c r="K962" s="151">
        <v>1202</v>
      </c>
      <c r="L962" s="151">
        <v>1166</v>
      </c>
      <c r="M962" s="154">
        <v>0.987593578351324</v>
      </c>
      <c r="N962" s="153">
        <v>46568</v>
      </c>
      <c r="O962" s="172">
        <v>0.9</v>
      </c>
      <c r="P962" s="154">
        <v>0.993118279569893</v>
      </c>
      <c r="Q962" s="154">
        <v>0.993390950686324</v>
      </c>
      <c r="R962" s="154">
        <v>0.990931574608409</v>
      </c>
      <c r="S962" s="173">
        <v>-0.000272671116431811</v>
      </c>
      <c r="T962" s="153">
        <v>47153</v>
      </c>
      <c r="U962" s="153">
        <v>44397</v>
      </c>
      <c r="V962" s="154">
        <v>0.941551969121795</v>
      </c>
      <c r="W962" s="154">
        <v>0.925161290322581</v>
      </c>
      <c r="X962" s="155">
        <v>0.913573970513472</v>
      </c>
      <c r="Y962" s="155">
        <v>0.961253091508656</v>
      </c>
      <c r="Z962" s="173">
        <v>0.0115873198091083</v>
      </c>
      <c r="AA962" s="151">
        <v>13090</v>
      </c>
      <c r="AB962" s="151">
        <v>12247</v>
      </c>
      <c r="AC962" s="151">
        <v>14559</v>
      </c>
      <c r="AD962" s="151">
        <v>13565</v>
      </c>
      <c r="AE962" s="155">
        <v>0.935599694423224</v>
      </c>
      <c r="AF962" s="155">
        <v>0.931726080087918</v>
      </c>
      <c r="AG962" s="173">
        <v>0.00387361433530575</v>
      </c>
    </row>
    <row r="963" spans="1:33">
      <c r="A963" s="175" t="s">
        <v>927</v>
      </c>
      <c r="B963" s="195" t="s">
        <v>1831</v>
      </c>
      <c r="C963" s="195" t="s">
        <v>962</v>
      </c>
      <c r="D963" s="150">
        <v>5295</v>
      </c>
      <c r="E963" s="150">
        <v>5105</v>
      </c>
      <c r="F963" s="150">
        <v>4871</v>
      </c>
      <c r="G963" s="151">
        <v>3894</v>
      </c>
      <c r="H963" s="151">
        <v>3758</v>
      </c>
      <c r="I963" s="151">
        <v>3584</v>
      </c>
      <c r="J963" s="151">
        <v>3210</v>
      </c>
      <c r="K963" s="151">
        <v>2871</v>
      </c>
      <c r="L963" s="151">
        <v>2834</v>
      </c>
      <c r="M963" s="154">
        <v>0.945400524772341</v>
      </c>
      <c r="N963" s="153">
        <v>98004</v>
      </c>
      <c r="O963" s="172">
        <v>0.9</v>
      </c>
      <c r="P963" s="154">
        <v>0.964117091595845</v>
      </c>
      <c r="Q963" s="154">
        <v>0.96507447354905</v>
      </c>
      <c r="R963" s="154">
        <v>0.894392523364486</v>
      </c>
      <c r="S963" s="173">
        <v>-0.000957381953204717</v>
      </c>
      <c r="T963" s="153">
        <v>103664</v>
      </c>
      <c r="U963" s="153">
        <v>95932</v>
      </c>
      <c r="V963" s="154">
        <v>0.925412872356845</v>
      </c>
      <c r="W963" s="154">
        <v>0.919924457034939</v>
      </c>
      <c r="X963" s="155">
        <v>0.920390344119158</v>
      </c>
      <c r="Y963" s="155">
        <v>0.882866043613707</v>
      </c>
      <c r="Z963" s="173">
        <v>-0.000465887084219019</v>
      </c>
      <c r="AA963" s="151">
        <v>29226</v>
      </c>
      <c r="AB963" s="151">
        <v>26858</v>
      </c>
      <c r="AC963" s="151">
        <v>31980</v>
      </c>
      <c r="AD963" s="151">
        <v>29780</v>
      </c>
      <c r="AE963" s="155">
        <v>0.918976254020393</v>
      </c>
      <c r="AF963" s="155">
        <v>0.931207004377736</v>
      </c>
      <c r="AG963" s="173">
        <v>-0.0122307503573432</v>
      </c>
    </row>
    <row r="964" spans="1:33">
      <c r="A964" s="175" t="s">
        <v>927</v>
      </c>
      <c r="B964" s="195" t="s">
        <v>1829</v>
      </c>
      <c r="C964" s="195" t="s">
        <v>963</v>
      </c>
      <c r="D964" s="150">
        <v>2805</v>
      </c>
      <c r="E964" s="150">
        <v>2523</v>
      </c>
      <c r="F964" s="150">
        <v>2486</v>
      </c>
      <c r="G964" s="151">
        <v>3064</v>
      </c>
      <c r="H964" s="151">
        <v>2924</v>
      </c>
      <c r="I964" s="151">
        <v>2785</v>
      </c>
      <c r="J964" s="151">
        <v>1297</v>
      </c>
      <c r="K964" s="151">
        <v>1154</v>
      </c>
      <c r="L964" s="151">
        <v>1193</v>
      </c>
      <c r="M964" s="154">
        <v>0.898772853323591</v>
      </c>
      <c r="N964" s="153">
        <v>54125</v>
      </c>
      <c r="O964" s="172">
        <v>0.9</v>
      </c>
      <c r="P964" s="154">
        <v>0.899465240641711</v>
      </c>
      <c r="Q964" s="154">
        <v>0.954308093994778</v>
      </c>
      <c r="R964" s="154">
        <v>0.889745566692367</v>
      </c>
      <c r="S964" s="173">
        <v>-0.0548428533530669</v>
      </c>
      <c r="T964" s="153">
        <v>60221</v>
      </c>
      <c r="U964" s="153">
        <v>54320</v>
      </c>
      <c r="V964" s="154">
        <v>0.902010926421016</v>
      </c>
      <c r="W964" s="154">
        <v>0.886274509803922</v>
      </c>
      <c r="X964" s="155">
        <v>0.908942558746736</v>
      </c>
      <c r="Y964" s="155">
        <v>0.919814957594449</v>
      </c>
      <c r="Z964" s="173">
        <v>-0.0226680489428147</v>
      </c>
      <c r="AA964" s="151">
        <v>16580</v>
      </c>
      <c r="AB964" s="151">
        <v>14869</v>
      </c>
      <c r="AC964" s="151">
        <v>19305</v>
      </c>
      <c r="AD964" s="151">
        <v>17474</v>
      </c>
      <c r="AE964" s="155">
        <v>0.896803377563329</v>
      </c>
      <c r="AF964" s="155">
        <v>0.905154105154105</v>
      </c>
      <c r="AG964" s="173">
        <v>-0.00835072759077582</v>
      </c>
    </row>
    <row r="965" spans="1:33">
      <c r="A965" s="175" t="s">
        <v>927</v>
      </c>
      <c r="B965" s="195" t="s">
        <v>1829</v>
      </c>
      <c r="C965" s="195" t="s">
        <v>964</v>
      </c>
      <c r="D965" s="150">
        <v>1773</v>
      </c>
      <c r="E965" s="150">
        <v>1569</v>
      </c>
      <c r="F965" s="150">
        <v>1523</v>
      </c>
      <c r="G965" s="151">
        <v>1755</v>
      </c>
      <c r="H965" s="151">
        <v>1646</v>
      </c>
      <c r="I965" s="151">
        <v>1505</v>
      </c>
      <c r="J965" s="151">
        <v>707</v>
      </c>
      <c r="K965" s="151">
        <v>654</v>
      </c>
      <c r="L965" s="151">
        <v>650</v>
      </c>
      <c r="M965" s="154">
        <v>0.804551974236151</v>
      </c>
      <c r="N965" s="153">
        <v>29729</v>
      </c>
      <c r="O965" s="172">
        <v>0.9</v>
      </c>
      <c r="P965" s="154">
        <v>0.884940778341794</v>
      </c>
      <c r="Q965" s="154">
        <v>0.937891737891738</v>
      </c>
      <c r="R965" s="154">
        <v>0.925035360678925</v>
      </c>
      <c r="S965" s="173">
        <v>-0.0529509595499443</v>
      </c>
      <c r="T965" s="153">
        <v>36951</v>
      </c>
      <c r="U965" s="153">
        <v>31467</v>
      </c>
      <c r="V965" s="154">
        <v>0.851587237151904</v>
      </c>
      <c r="W965" s="154">
        <v>0.858996051889453</v>
      </c>
      <c r="X965" s="155">
        <v>0.857549857549858</v>
      </c>
      <c r="Y965" s="155">
        <v>0.919377652050919</v>
      </c>
      <c r="Z965" s="173">
        <v>0.00144619433959536</v>
      </c>
      <c r="AA965" s="151">
        <v>9975</v>
      </c>
      <c r="AB965" s="151">
        <v>8485</v>
      </c>
      <c r="AC965" s="151">
        <v>11743</v>
      </c>
      <c r="AD965" s="151">
        <v>9896</v>
      </c>
      <c r="AE965" s="155">
        <v>0.85062656641604</v>
      </c>
      <c r="AF965" s="155">
        <v>0.842714808822277</v>
      </c>
      <c r="AG965" s="173">
        <v>0.00791175759376295</v>
      </c>
    </row>
    <row r="966" spans="1:33">
      <c r="A966" s="175" t="s">
        <v>927</v>
      </c>
      <c r="B966" s="195" t="s">
        <v>1829</v>
      </c>
      <c r="C966" s="195" t="s">
        <v>965</v>
      </c>
      <c r="D966" s="150">
        <v>0</v>
      </c>
      <c r="E966" s="150">
        <v>0</v>
      </c>
      <c r="F966" s="150">
        <v>0</v>
      </c>
      <c r="G966" s="151">
        <v>0</v>
      </c>
      <c r="H966" s="151">
        <v>0</v>
      </c>
      <c r="I966" s="151">
        <v>0</v>
      </c>
      <c r="J966" s="151">
        <v>0</v>
      </c>
      <c r="K966" s="151">
        <v>0</v>
      </c>
      <c r="L966" s="151">
        <v>0</v>
      </c>
      <c r="M966" s="154">
        <v>0</v>
      </c>
      <c r="N966" s="153">
        <v>0</v>
      </c>
      <c r="O966" s="172">
        <v>0.9</v>
      </c>
      <c r="P966" s="154">
        <v>0</v>
      </c>
      <c r="Q966" s="154">
        <v>0</v>
      </c>
      <c r="R966" s="154">
        <v>0</v>
      </c>
      <c r="S966" s="173">
        <v>0</v>
      </c>
      <c r="T966" s="153">
        <v>2</v>
      </c>
      <c r="U966" s="153">
        <v>2</v>
      </c>
      <c r="V966" s="154">
        <v>1</v>
      </c>
      <c r="W966" s="154">
        <v>0</v>
      </c>
      <c r="X966" s="155">
        <v>0</v>
      </c>
      <c r="Y966" s="155">
        <v>0</v>
      </c>
      <c r="Z966" s="173">
        <v>0</v>
      </c>
      <c r="AA966" s="151">
        <v>0</v>
      </c>
      <c r="AB966" s="151">
        <v>0</v>
      </c>
      <c r="AC966" s="151">
        <v>1</v>
      </c>
      <c r="AD966" s="151">
        <v>1</v>
      </c>
      <c r="AE966" s="155">
        <v>0</v>
      </c>
      <c r="AF966" s="155">
        <v>1</v>
      </c>
      <c r="AG966" s="173">
        <v>-1</v>
      </c>
    </row>
    <row r="967" spans="1:33">
      <c r="A967" s="175" t="s">
        <v>927</v>
      </c>
      <c r="B967" s="195" t="s">
        <v>1829</v>
      </c>
      <c r="C967" s="195" t="s">
        <v>966</v>
      </c>
      <c r="D967" s="150">
        <v>3358</v>
      </c>
      <c r="E967" s="150">
        <v>2979</v>
      </c>
      <c r="F967" s="150">
        <v>3074</v>
      </c>
      <c r="G967" s="151">
        <v>3347</v>
      </c>
      <c r="H967" s="151">
        <v>2938</v>
      </c>
      <c r="I967" s="151">
        <v>2983</v>
      </c>
      <c r="J967" s="151">
        <v>1243</v>
      </c>
      <c r="K967" s="151">
        <v>1133</v>
      </c>
      <c r="L967" s="151">
        <v>1141</v>
      </c>
      <c r="M967" s="154">
        <v>0.843697338783682</v>
      </c>
      <c r="N967" s="153">
        <v>50567</v>
      </c>
      <c r="O967" s="172">
        <v>0.9</v>
      </c>
      <c r="P967" s="154">
        <v>0.887135199523526</v>
      </c>
      <c r="Q967" s="154">
        <v>0.877801015835076</v>
      </c>
      <c r="R967" s="154">
        <v>0.911504424778761</v>
      </c>
      <c r="S967" s="173">
        <v>0.00933418368844974</v>
      </c>
      <c r="T967" s="153">
        <v>59935</v>
      </c>
      <c r="U967" s="153">
        <v>52212</v>
      </c>
      <c r="V967" s="154">
        <v>0.871143739050638</v>
      </c>
      <c r="W967" s="154">
        <v>0.915425848719476</v>
      </c>
      <c r="X967" s="155">
        <v>0.891245891843442</v>
      </c>
      <c r="Y967" s="155">
        <v>0.917940466613033</v>
      </c>
      <c r="Z967" s="173">
        <v>0.0241799568760339</v>
      </c>
      <c r="AA967" s="151">
        <v>17232</v>
      </c>
      <c r="AB967" s="151">
        <v>15136</v>
      </c>
      <c r="AC967" s="151">
        <v>20270</v>
      </c>
      <c r="AD967" s="151">
        <v>17481</v>
      </c>
      <c r="AE967" s="155">
        <v>0.878365831012071</v>
      </c>
      <c r="AF967" s="155">
        <v>0.86240749876665</v>
      </c>
      <c r="AG967" s="173">
        <v>0.0159583322454203</v>
      </c>
    </row>
    <row r="968" spans="1:33">
      <c r="A968" s="175" t="s">
        <v>927</v>
      </c>
      <c r="B968" s="195" t="s">
        <v>1829</v>
      </c>
      <c r="C968" s="195" t="s">
        <v>967</v>
      </c>
      <c r="D968" s="150">
        <v>2160</v>
      </c>
      <c r="E968" s="150">
        <v>2051</v>
      </c>
      <c r="F968" s="150">
        <v>1920</v>
      </c>
      <c r="G968" s="151">
        <v>2200</v>
      </c>
      <c r="H968" s="151">
        <v>2098</v>
      </c>
      <c r="I968" s="151">
        <v>2021</v>
      </c>
      <c r="J968" s="151">
        <v>862</v>
      </c>
      <c r="K968" s="151">
        <v>826</v>
      </c>
      <c r="L968" s="151">
        <v>821</v>
      </c>
      <c r="M968" s="154">
        <v>0.920409254398756</v>
      </c>
      <c r="N968" s="153">
        <v>37873</v>
      </c>
      <c r="O968" s="172">
        <v>0.9</v>
      </c>
      <c r="P968" s="154">
        <v>0.949537037037037</v>
      </c>
      <c r="Q968" s="154">
        <v>0.953636363636364</v>
      </c>
      <c r="R968" s="154">
        <v>0.958236658932715</v>
      </c>
      <c r="S968" s="173">
        <v>-0.00409932659932655</v>
      </c>
      <c r="T968" s="153">
        <v>41148</v>
      </c>
      <c r="U968" s="153">
        <v>36956</v>
      </c>
      <c r="V968" s="154">
        <v>0.898123845630407</v>
      </c>
      <c r="W968" s="154">
        <v>0.888888888888889</v>
      </c>
      <c r="X968" s="155">
        <v>0.918636363636364</v>
      </c>
      <c r="Y968" s="155">
        <v>0.952436194895592</v>
      </c>
      <c r="Z968" s="173">
        <v>-0.0297474747474747</v>
      </c>
      <c r="AA968" s="151">
        <v>11421</v>
      </c>
      <c r="AB968" s="151">
        <v>10345</v>
      </c>
      <c r="AC968" s="151">
        <v>13384</v>
      </c>
      <c r="AD968" s="151">
        <v>11987</v>
      </c>
      <c r="AE968" s="155">
        <v>0.905787584274582</v>
      </c>
      <c r="AF968" s="155">
        <v>0.89562163777645</v>
      </c>
      <c r="AG968" s="173">
        <v>0.0101659464981324</v>
      </c>
    </row>
    <row r="969" spans="1:33">
      <c r="A969" s="175" t="s">
        <v>927</v>
      </c>
      <c r="B969" s="195" t="s">
        <v>1829</v>
      </c>
      <c r="C969" s="195" t="s">
        <v>968</v>
      </c>
      <c r="D969" s="150">
        <v>0</v>
      </c>
      <c r="E969" s="150">
        <v>0</v>
      </c>
      <c r="F969" s="150">
        <v>0</v>
      </c>
      <c r="G969" s="151">
        <v>0</v>
      </c>
      <c r="H969" s="151">
        <v>0</v>
      </c>
      <c r="I969" s="151">
        <v>0</v>
      </c>
      <c r="J969" s="151">
        <v>0</v>
      </c>
      <c r="K969" s="151">
        <v>0</v>
      </c>
      <c r="L969" s="151">
        <v>0</v>
      </c>
      <c r="M969" s="154">
        <v>0</v>
      </c>
      <c r="N969" s="153">
        <v>0</v>
      </c>
      <c r="O969" s="172">
        <v>0.9</v>
      </c>
      <c r="P969" s="154">
        <v>0</v>
      </c>
      <c r="Q969" s="154">
        <v>0</v>
      </c>
      <c r="R969" s="154">
        <v>0</v>
      </c>
      <c r="S969" s="173">
        <v>0</v>
      </c>
      <c r="T969" s="153">
        <v>0</v>
      </c>
      <c r="U969" s="153">
        <v>0</v>
      </c>
      <c r="V969" s="154">
        <v>0</v>
      </c>
      <c r="W969" s="154">
        <v>0</v>
      </c>
      <c r="X969" s="155">
        <v>0</v>
      </c>
      <c r="Y969" s="155">
        <v>0</v>
      </c>
      <c r="Z969" s="173">
        <v>0</v>
      </c>
      <c r="AA969" s="151">
        <v>0</v>
      </c>
      <c r="AB969" s="151">
        <v>0</v>
      </c>
      <c r="AC969" s="151">
        <v>0</v>
      </c>
      <c r="AD969" s="151">
        <v>0</v>
      </c>
      <c r="AE969" s="155">
        <v>0</v>
      </c>
      <c r="AF969" s="155">
        <v>0</v>
      </c>
      <c r="AG969" s="173">
        <v>0</v>
      </c>
    </row>
    <row r="970" spans="1:33">
      <c r="A970" s="175" t="s">
        <v>927</v>
      </c>
      <c r="B970" s="195" t="s">
        <v>1830</v>
      </c>
      <c r="C970" s="195" t="s">
        <v>969</v>
      </c>
      <c r="D970" s="150">
        <v>0</v>
      </c>
      <c r="E970" s="150">
        <v>0</v>
      </c>
      <c r="F970" s="150">
        <v>0</v>
      </c>
      <c r="G970" s="151">
        <v>0</v>
      </c>
      <c r="H970" s="151">
        <v>0</v>
      </c>
      <c r="I970" s="151">
        <v>0</v>
      </c>
      <c r="J970" s="151">
        <v>0</v>
      </c>
      <c r="K970" s="151">
        <v>0</v>
      </c>
      <c r="L970" s="151">
        <v>0</v>
      </c>
      <c r="M970" s="154">
        <v>0</v>
      </c>
      <c r="N970" s="153">
        <v>0</v>
      </c>
      <c r="O970" s="172">
        <v>0.9</v>
      </c>
      <c r="P970" s="154">
        <v>0</v>
      </c>
      <c r="Q970" s="154">
        <v>0</v>
      </c>
      <c r="R970" s="154">
        <v>0</v>
      </c>
      <c r="S970" s="173">
        <v>0</v>
      </c>
      <c r="T970" s="153">
        <v>0</v>
      </c>
      <c r="U970" s="153">
        <v>0</v>
      </c>
      <c r="V970" s="154">
        <v>0</v>
      </c>
      <c r="W970" s="154">
        <v>0</v>
      </c>
      <c r="X970" s="155">
        <v>0</v>
      </c>
      <c r="Y970" s="155">
        <v>0</v>
      </c>
      <c r="Z970" s="173">
        <v>0</v>
      </c>
      <c r="AA970" s="151">
        <v>0</v>
      </c>
      <c r="AB970" s="151">
        <v>0</v>
      </c>
      <c r="AC970" s="151">
        <v>0</v>
      </c>
      <c r="AD970" s="151">
        <v>0</v>
      </c>
      <c r="AE970" s="155">
        <v>0</v>
      </c>
      <c r="AF970" s="155">
        <v>0</v>
      </c>
      <c r="AG970" s="173">
        <v>0</v>
      </c>
    </row>
    <row r="971" spans="1:33">
      <c r="A971" s="175" t="s">
        <v>927</v>
      </c>
      <c r="B971" s="195" t="s">
        <v>1830</v>
      </c>
      <c r="C971" s="195" t="s">
        <v>970</v>
      </c>
      <c r="D971" s="150">
        <v>1720</v>
      </c>
      <c r="E971" s="150">
        <v>1678</v>
      </c>
      <c r="F971" s="150">
        <v>1588</v>
      </c>
      <c r="G971" s="151">
        <v>2138</v>
      </c>
      <c r="H971" s="151">
        <v>2083</v>
      </c>
      <c r="I971" s="151">
        <v>1988</v>
      </c>
      <c r="J971" s="151">
        <v>848</v>
      </c>
      <c r="K971" s="151">
        <v>825</v>
      </c>
      <c r="L971" s="151">
        <v>797</v>
      </c>
      <c r="M971" s="154">
        <v>0.96456019466596</v>
      </c>
      <c r="N971" s="153">
        <v>40036</v>
      </c>
      <c r="O971" s="172">
        <v>0.9</v>
      </c>
      <c r="P971" s="154">
        <v>0.975581395348837</v>
      </c>
      <c r="Q971" s="154">
        <v>0.974275023386342</v>
      </c>
      <c r="R971" s="154">
        <v>0.972877358490566</v>
      </c>
      <c r="S971" s="173">
        <v>0.00130637196249483</v>
      </c>
      <c r="T971" s="153">
        <v>41507</v>
      </c>
      <c r="U971" s="153">
        <v>38548</v>
      </c>
      <c r="V971" s="154">
        <v>0.92871081986171</v>
      </c>
      <c r="W971" s="154">
        <v>0.923255813953488</v>
      </c>
      <c r="X971" s="155">
        <v>0.929840972871843</v>
      </c>
      <c r="Y971" s="155">
        <v>0.939858490566038</v>
      </c>
      <c r="Z971" s="173">
        <v>-0.00658515891835454</v>
      </c>
      <c r="AA971" s="151">
        <v>11588</v>
      </c>
      <c r="AB971" s="151">
        <v>10770</v>
      </c>
      <c r="AC971" s="151">
        <v>12705</v>
      </c>
      <c r="AD971" s="151">
        <v>11796</v>
      </c>
      <c r="AE971" s="155">
        <v>0.929409734207801</v>
      </c>
      <c r="AF971" s="155">
        <v>0.928453364817001</v>
      </c>
      <c r="AG971" s="173">
        <v>0.000956369390800016</v>
      </c>
    </row>
    <row r="972" spans="1:33">
      <c r="A972" s="175" t="s">
        <v>927</v>
      </c>
      <c r="B972" s="195" t="s">
        <v>1830</v>
      </c>
      <c r="C972" s="195" t="s">
        <v>971</v>
      </c>
      <c r="D972" s="150">
        <v>2982</v>
      </c>
      <c r="E972" s="150">
        <v>2887</v>
      </c>
      <c r="F972" s="150">
        <v>2794</v>
      </c>
      <c r="G972" s="151">
        <v>3561</v>
      </c>
      <c r="H972" s="151">
        <v>3357</v>
      </c>
      <c r="I972" s="151">
        <v>3326</v>
      </c>
      <c r="J972" s="151">
        <v>1472</v>
      </c>
      <c r="K972" s="151">
        <v>1421</v>
      </c>
      <c r="L972" s="151">
        <v>1393</v>
      </c>
      <c r="M972" s="154">
        <v>0.958800955759902</v>
      </c>
      <c r="N972" s="153">
        <v>66210</v>
      </c>
      <c r="O972" s="172">
        <v>0.9</v>
      </c>
      <c r="P972" s="154">
        <v>0.968142186452046</v>
      </c>
      <c r="Q972" s="154">
        <v>0.942712721145746</v>
      </c>
      <c r="R972" s="154">
        <v>0.965353260869565</v>
      </c>
      <c r="S972" s="173">
        <v>0.0254294653063001</v>
      </c>
      <c r="T972" s="153">
        <v>69055</v>
      </c>
      <c r="U972" s="153">
        <v>63837</v>
      </c>
      <c r="V972" s="154">
        <v>0.92443704293679</v>
      </c>
      <c r="W972" s="154">
        <v>0.936955063715627</v>
      </c>
      <c r="X972" s="155">
        <v>0.934007301319854</v>
      </c>
      <c r="Y972" s="155">
        <v>0.94633152173913</v>
      </c>
      <c r="Z972" s="173">
        <v>0.0029477623957731</v>
      </c>
      <c r="AA972" s="151">
        <v>19252</v>
      </c>
      <c r="AB972" s="151">
        <v>17981</v>
      </c>
      <c r="AC972" s="151">
        <v>20948</v>
      </c>
      <c r="AD972" s="151">
        <v>19232</v>
      </c>
      <c r="AE972" s="155">
        <v>0.933980885102846</v>
      </c>
      <c r="AF972" s="155">
        <v>0.91808287187321</v>
      </c>
      <c r="AG972" s="173">
        <v>0.0158980132296367</v>
      </c>
    </row>
    <row r="973" spans="1:33">
      <c r="A973" s="175" t="s">
        <v>927</v>
      </c>
      <c r="B973" s="195" t="s">
        <v>1830</v>
      </c>
      <c r="C973" s="195" t="s">
        <v>972</v>
      </c>
      <c r="D973" s="150">
        <v>3689</v>
      </c>
      <c r="E973" s="150">
        <v>3508</v>
      </c>
      <c r="F973" s="150">
        <v>3359</v>
      </c>
      <c r="G973" s="151">
        <v>4565</v>
      </c>
      <c r="H973" s="151">
        <v>4280</v>
      </c>
      <c r="I973" s="151">
        <v>3995</v>
      </c>
      <c r="J973" s="151">
        <v>1766</v>
      </c>
      <c r="K973" s="151">
        <v>1654</v>
      </c>
      <c r="L973" s="151">
        <v>1568</v>
      </c>
      <c r="M973" s="154">
        <v>0.922980502979819</v>
      </c>
      <c r="N973" s="153">
        <v>80998</v>
      </c>
      <c r="O973" s="172">
        <v>0.9</v>
      </c>
      <c r="P973" s="154">
        <v>0.950935212794795</v>
      </c>
      <c r="Q973" s="154">
        <v>0.937568455640745</v>
      </c>
      <c r="R973" s="154">
        <v>0.936579841449604</v>
      </c>
      <c r="S973" s="173">
        <v>0.0133667571540506</v>
      </c>
      <c r="T973" s="153">
        <v>87757</v>
      </c>
      <c r="U973" s="153">
        <v>79079</v>
      </c>
      <c r="V973" s="154">
        <v>0.901113301503014</v>
      </c>
      <c r="W973" s="154">
        <v>0.910544863106533</v>
      </c>
      <c r="X973" s="155">
        <v>0.87513691128149</v>
      </c>
      <c r="Y973" s="155">
        <v>0.887882219705549</v>
      </c>
      <c r="Z973" s="173">
        <v>0.0354079518250433</v>
      </c>
      <c r="AA973" s="151">
        <v>24209</v>
      </c>
      <c r="AB973" s="151">
        <v>21636</v>
      </c>
      <c r="AC973" s="151">
        <v>27205</v>
      </c>
      <c r="AD973" s="151">
        <v>24351</v>
      </c>
      <c r="AE973" s="155">
        <v>0.893717212606882</v>
      </c>
      <c r="AF973" s="155">
        <v>0.895092813820989</v>
      </c>
      <c r="AG973" s="173">
        <v>-0.00137560121410707</v>
      </c>
    </row>
    <row r="974" spans="1:33">
      <c r="A974" s="175" t="s">
        <v>927</v>
      </c>
      <c r="B974" s="195" t="s">
        <v>1830</v>
      </c>
      <c r="C974" s="195" t="s">
        <v>973</v>
      </c>
      <c r="D974" s="150">
        <v>1852</v>
      </c>
      <c r="E974" s="150">
        <v>1760</v>
      </c>
      <c r="F974" s="150">
        <v>1707</v>
      </c>
      <c r="G974" s="151">
        <v>2235</v>
      </c>
      <c r="H974" s="151">
        <v>2126</v>
      </c>
      <c r="I974" s="151">
        <v>2075</v>
      </c>
      <c r="J974" s="151">
        <v>898</v>
      </c>
      <c r="K974" s="151">
        <v>842</v>
      </c>
      <c r="L974" s="151">
        <v>823</v>
      </c>
      <c r="M974" s="154">
        <v>0.947240181414648</v>
      </c>
      <c r="N974" s="153">
        <v>39265</v>
      </c>
      <c r="O974" s="172">
        <v>0.9</v>
      </c>
      <c r="P974" s="154">
        <v>0.950323974082073</v>
      </c>
      <c r="Q974" s="154">
        <v>0.951230425055928</v>
      </c>
      <c r="R974" s="154">
        <v>0.937639198218263</v>
      </c>
      <c r="S974" s="173">
        <v>-0.000906450973854889</v>
      </c>
      <c r="T974" s="153">
        <v>41452</v>
      </c>
      <c r="U974" s="153">
        <v>38257</v>
      </c>
      <c r="V974" s="154">
        <v>0.922922898774486</v>
      </c>
      <c r="W974" s="154">
        <v>0.92170626349892</v>
      </c>
      <c r="X974" s="155">
        <v>0.92841163310962</v>
      </c>
      <c r="Y974" s="155">
        <v>0.916481069042316</v>
      </c>
      <c r="Z974" s="173">
        <v>-0.00670536961069967</v>
      </c>
      <c r="AA974" s="151">
        <v>11626</v>
      </c>
      <c r="AB974" s="151">
        <v>10698</v>
      </c>
      <c r="AC974" s="151">
        <v>12872</v>
      </c>
      <c r="AD974" s="151">
        <v>11970</v>
      </c>
      <c r="AE974" s="155">
        <v>0.920178909341132</v>
      </c>
      <c r="AF974" s="155">
        <v>0.929925419515227</v>
      </c>
      <c r="AG974" s="173">
        <v>-0.00974651017409489</v>
      </c>
    </row>
    <row r="975" spans="1:33">
      <c r="A975" s="175" t="s">
        <v>927</v>
      </c>
      <c r="B975" s="195" t="s">
        <v>1830</v>
      </c>
      <c r="C975" s="195" t="s">
        <v>974</v>
      </c>
      <c r="D975" s="150">
        <v>3271</v>
      </c>
      <c r="E975" s="150">
        <v>3158</v>
      </c>
      <c r="F975" s="150">
        <v>3082</v>
      </c>
      <c r="G975" s="151">
        <v>4121</v>
      </c>
      <c r="H975" s="151">
        <v>3971</v>
      </c>
      <c r="I975" s="151">
        <v>3893</v>
      </c>
      <c r="J975" s="151">
        <v>1566</v>
      </c>
      <c r="K975" s="151">
        <v>1523</v>
      </c>
      <c r="L975" s="151">
        <v>1485</v>
      </c>
      <c r="M975" s="154">
        <v>0.959759708322118</v>
      </c>
      <c r="N975" s="153">
        <v>78445</v>
      </c>
      <c r="O975" s="172">
        <v>0.9</v>
      </c>
      <c r="P975" s="154">
        <v>0.965453989605625</v>
      </c>
      <c r="Q975" s="154">
        <v>0.963601067702014</v>
      </c>
      <c r="R975" s="154">
        <v>0.972541507024266</v>
      </c>
      <c r="S975" s="173">
        <v>0.00185292190361119</v>
      </c>
      <c r="T975" s="153">
        <v>81734</v>
      </c>
      <c r="U975" s="153">
        <v>76778</v>
      </c>
      <c r="V975" s="154">
        <v>0.939364279247314</v>
      </c>
      <c r="W975" s="154">
        <v>0.942219504738612</v>
      </c>
      <c r="X975" s="155">
        <v>0.944673622907061</v>
      </c>
      <c r="Y975" s="155">
        <v>0.948275862068966</v>
      </c>
      <c r="Z975" s="173">
        <v>-0.00245411816844932</v>
      </c>
      <c r="AA975" s="151">
        <v>21951</v>
      </c>
      <c r="AB975" s="151">
        <v>20584</v>
      </c>
      <c r="AC975" s="151">
        <v>25197</v>
      </c>
      <c r="AD975" s="151">
        <v>23689</v>
      </c>
      <c r="AE975" s="155">
        <v>0.937724932804884</v>
      </c>
      <c r="AF975" s="155">
        <v>0.940151605349843</v>
      </c>
      <c r="AG975" s="173">
        <v>-0.00242667254495965</v>
      </c>
    </row>
    <row r="976" spans="1:33">
      <c r="A976" s="175" t="s">
        <v>927</v>
      </c>
      <c r="B976" s="195" t="s">
        <v>1830</v>
      </c>
      <c r="C976" s="195" t="s">
        <v>975</v>
      </c>
      <c r="D976" s="150">
        <v>2520</v>
      </c>
      <c r="E976" s="150">
        <v>2483</v>
      </c>
      <c r="F976" s="150">
        <v>2430</v>
      </c>
      <c r="G976" s="151">
        <v>3120</v>
      </c>
      <c r="H976" s="151">
        <v>3060</v>
      </c>
      <c r="I976" s="151">
        <v>2930</v>
      </c>
      <c r="J976" s="151">
        <v>1220</v>
      </c>
      <c r="K976" s="151">
        <v>1203</v>
      </c>
      <c r="L976" s="151">
        <v>1182</v>
      </c>
      <c r="M976" s="154">
        <v>0.982023161533119</v>
      </c>
      <c r="N976" s="153">
        <v>60800</v>
      </c>
      <c r="O976" s="172">
        <v>0.9</v>
      </c>
      <c r="P976" s="154">
        <v>0.98531746031746</v>
      </c>
      <c r="Q976" s="154">
        <v>0.980769230769231</v>
      </c>
      <c r="R976" s="154">
        <v>0.986065573770492</v>
      </c>
      <c r="S976" s="173">
        <v>0.00454822954822964</v>
      </c>
      <c r="T976" s="153">
        <v>61913</v>
      </c>
      <c r="U976" s="153">
        <v>58878</v>
      </c>
      <c r="V976" s="154">
        <v>0.950979600407023</v>
      </c>
      <c r="W976" s="154">
        <v>0.964285714285714</v>
      </c>
      <c r="X976" s="155">
        <v>0.939102564102564</v>
      </c>
      <c r="Y976" s="155">
        <v>0.968852459016393</v>
      </c>
      <c r="Z976" s="173">
        <v>0.0251831501831502</v>
      </c>
      <c r="AA976" s="151">
        <v>16547</v>
      </c>
      <c r="AB976" s="151">
        <v>15860</v>
      </c>
      <c r="AC976" s="151">
        <v>19025</v>
      </c>
      <c r="AD976" s="151">
        <v>17955</v>
      </c>
      <c r="AE976" s="155">
        <v>0.958481900042304</v>
      </c>
      <c r="AF976" s="155">
        <v>0.943758212877792</v>
      </c>
      <c r="AG976" s="173">
        <v>0.0147236871645113</v>
      </c>
    </row>
    <row r="977" spans="1:33">
      <c r="A977" s="175" t="s">
        <v>927</v>
      </c>
      <c r="B977" s="195" t="s">
        <v>1830</v>
      </c>
      <c r="C977" s="195" t="s">
        <v>976</v>
      </c>
      <c r="D977" s="150">
        <v>2333</v>
      </c>
      <c r="E977" s="150">
        <v>2213</v>
      </c>
      <c r="F977" s="150">
        <v>2172</v>
      </c>
      <c r="G977" s="151">
        <v>2827</v>
      </c>
      <c r="H977" s="151">
        <v>2693</v>
      </c>
      <c r="I977" s="151">
        <v>2658</v>
      </c>
      <c r="J977" s="151">
        <v>1070</v>
      </c>
      <c r="K977" s="151">
        <v>1022</v>
      </c>
      <c r="L977" s="151">
        <v>1010</v>
      </c>
      <c r="M977" s="154">
        <v>0.959651885045937</v>
      </c>
      <c r="N977" s="153">
        <v>55465</v>
      </c>
      <c r="O977" s="172">
        <v>0.9</v>
      </c>
      <c r="P977" s="154">
        <v>0.94856408058294</v>
      </c>
      <c r="Q977" s="154">
        <v>0.952599929253626</v>
      </c>
      <c r="R977" s="154">
        <v>0.955140186915888</v>
      </c>
      <c r="S977" s="173">
        <v>-0.0040358486706854</v>
      </c>
      <c r="T977" s="153">
        <v>57797</v>
      </c>
      <c r="U977" s="153">
        <v>53716</v>
      </c>
      <c r="V977" s="154">
        <v>0.929390798830389</v>
      </c>
      <c r="W977" s="154">
        <v>0.930990141448778</v>
      </c>
      <c r="X977" s="155">
        <v>0.94021931376017</v>
      </c>
      <c r="Y977" s="155">
        <v>0.94392523364486</v>
      </c>
      <c r="Z977" s="173">
        <v>-0.00922917231139131</v>
      </c>
      <c r="AA977" s="151">
        <v>15337</v>
      </c>
      <c r="AB977" s="151">
        <v>14205</v>
      </c>
      <c r="AC977" s="151">
        <v>18214</v>
      </c>
      <c r="AD977" s="151">
        <v>16995</v>
      </c>
      <c r="AE977" s="155">
        <v>0.926191562887136</v>
      </c>
      <c r="AF977" s="155">
        <v>0.933073459975843</v>
      </c>
      <c r="AG977" s="173">
        <v>-0.00688189708870712</v>
      </c>
    </row>
    <row r="978" spans="1:33">
      <c r="A978" s="175" t="s">
        <v>927</v>
      </c>
      <c r="B978" s="195" t="s">
        <v>1830</v>
      </c>
      <c r="C978" s="195" t="s">
        <v>977</v>
      </c>
      <c r="D978" s="150">
        <v>3287</v>
      </c>
      <c r="E978" s="150">
        <v>3167</v>
      </c>
      <c r="F978" s="150">
        <v>3019</v>
      </c>
      <c r="G978" s="151">
        <v>4159</v>
      </c>
      <c r="H978" s="151">
        <v>3949</v>
      </c>
      <c r="I978" s="151">
        <v>3789</v>
      </c>
      <c r="J978" s="151">
        <v>1659</v>
      </c>
      <c r="K978" s="151">
        <v>1611</v>
      </c>
      <c r="L978" s="151">
        <v>1533</v>
      </c>
      <c r="M978" s="154">
        <v>0.94294955064818</v>
      </c>
      <c r="N978" s="153">
        <v>71138</v>
      </c>
      <c r="O978" s="172">
        <v>0.9</v>
      </c>
      <c r="P978" s="154">
        <v>0.963492546394889</v>
      </c>
      <c r="Q978" s="154">
        <v>0.949507093051214</v>
      </c>
      <c r="R978" s="154">
        <v>0.971066907775769</v>
      </c>
      <c r="S978" s="173">
        <v>0.0139854533436746</v>
      </c>
      <c r="T978" s="153">
        <v>75442</v>
      </c>
      <c r="U978" s="153">
        <v>68477</v>
      </c>
      <c r="V978" s="154">
        <v>0.907677421065189</v>
      </c>
      <c r="W978" s="154">
        <v>0.918466686948585</v>
      </c>
      <c r="X978" s="155">
        <v>0.91103630680452</v>
      </c>
      <c r="Y978" s="155">
        <v>0.924050632911392</v>
      </c>
      <c r="Z978" s="173">
        <v>0.00743038014406505</v>
      </c>
      <c r="AA978" s="151">
        <v>21500</v>
      </c>
      <c r="AB978" s="151">
        <v>19407</v>
      </c>
      <c r="AC978" s="151">
        <v>23251</v>
      </c>
      <c r="AD978" s="151">
        <v>21351</v>
      </c>
      <c r="AE978" s="155">
        <v>0.902651162790698</v>
      </c>
      <c r="AF978" s="155">
        <v>0.918283084598512</v>
      </c>
      <c r="AG978" s="173">
        <v>-0.0156319218078143</v>
      </c>
    </row>
    <row r="979" spans="1:33">
      <c r="A979" s="175" t="s">
        <v>927</v>
      </c>
      <c r="B979" s="195" t="s">
        <v>1830</v>
      </c>
      <c r="C979" s="195" t="s">
        <v>978</v>
      </c>
      <c r="D979" s="150">
        <v>1421</v>
      </c>
      <c r="E979" s="150">
        <v>1348</v>
      </c>
      <c r="F979" s="150">
        <v>1312</v>
      </c>
      <c r="G979" s="151">
        <v>1838</v>
      </c>
      <c r="H979" s="151">
        <v>1732</v>
      </c>
      <c r="I979" s="151">
        <v>1667</v>
      </c>
      <c r="J979" s="151">
        <v>783</v>
      </c>
      <c r="K979" s="151">
        <v>739</v>
      </c>
      <c r="L979" s="151">
        <v>734</v>
      </c>
      <c r="M979" s="154">
        <v>0.942411396602936</v>
      </c>
      <c r="N979" s="153">
        <v>32680</v>
      </c>
      <c r="O979" s="172">
        <v>0.9</v>
      </c>
      <c r="P979" s="154">
        <v>0.94862772695285</v>
      </c>
      <c r="Q979" s="154">
        <v>0.942328618063112</v>
      </c>
      <c r="R979" s="154">
        <v>0.943805874840358</v>
      </c>
      <c r="S979" s="173">
        <v>0.00629910888973806</v>
      </c>
      <c r="T979" s="153">
        <v>34677</v>
      </c>
      <c r="U979" s="153">
        <v>31874</v>
      </c>
      <c r="V979" s="154">
        <v>0.919168324826254</v>
      </c>
      <c r="W979" s="154">
        <v>0.92329345531316</v>
      </c>
      <c r="X979" s="155">
        <v>0.9069640914037</v>
      </c>
      <c r="Y979" s="155">
        <v>0.937420178799489</v>
      </c>
      <c r="Z979" s="173">
        <v>0.01632936390946</v>
      </c>
      <c r="AA979" s="151">
        <v>9562</v>
      </c>
      <c r="AB979" s="151">
        <v>8792</v>
      </c>
      <c r="AC979" s="151">
        <v>10471</v>
      </c>
      <c r="AD979" s="151">
        <v>9604</v>
      </c>
      <c r="AE979" s="155">
        <v>0.919472913616398</v>
      </c>
      <c r="AF979" s="155">
        <v>0.917199885397765</v>
      </c>
      <c r="AG979" s="173">
        <v>0.00227302821863307</v>
      </c>
    </row>
    <row r="980" spans="1:33">
      <c r="A980" s="175" t="s">
        <v>927</v>
      </c>
      <c r="B980" s="195" t="s">
        <v>1830</v>
      </c>
      <c r="C980" s="195" t="s">
        <v>979</v>
      </c>
      <c r="D980" s="150">
        <v>1802</v>
      </c>
      <c r="E980" s="150">
        <v>1750</v>
      </c>
      <c r="F980" s="150">
        <v>1661</v>
      </c>
      <c r="G980" s="151">
        <v>2162</v>
      </c>
      <c r="H980" s="151">
        <v>2128</v>
      </c>
      <c r="I980" s="151">
        <v>2037</v>
      </c>
      <c r="J980" s="151">
        <v>860</v>
      </c>
      <c r="K980" s="151">
        <v>848</v>
      </c>
      <c r="L980" s="151">
        <v>817</v>
      </c>
      <c r="M980" s="154">
        <v>0.948194211911026</v>
      </c>
      <c r="N980" s="153">
        <v>39644</v>
      </c>
      <c r="O980" s="172">
        <v>0.9</v>
      </c>
      <c r="P980" s="154">
        <v>0.971143174250832</v>
      </c>
      <c r="Q980" s="154">
        <v>0.98427382053654</v>
      </c>
      <c r="R980" s="154">
        <v>0.986046511627907</v>
      </c>
      <c r="S980" s="173">
        <v>-0.0131306462857078</v>
      </c>
      <c r="T980" s="153">
        <v>41810</v>
      </c>
      <c r="U980" s="153">
        <v>38352</v>
      </c>
      <c r="V980" s="154">
        <v>0.917292513752691</v>
      </c>
      <c r="W980" s="154">
        <v>0.921753607103219</v>
      </c>
      <c r="X980" s="155">
        <v>0.94218316373728</v>
      </c>
      <c r="Y980" s="155">
        <v>0.95</v>
      </c>
      <c r="Z980" s="173">
        <v>-0.0204295566340617</v>
      </c>
      <c r="AA980" s="151">
        <v>11577</v>
      </c>
      <c r="AB980" s="151">
        <v>10831</v>
      </c>
      <c r="AC980" s="151">
        <v>12998</v>
      </c>
      <c r="AD980" s="151">
        <v>11713</v>
      </c>
      <c r="AE980" s="155">
        <v>0.93556188995422</v>
      </c>
      <c r="AF980" s="155">
        <v>0.90113863671334</v>
      </c>
      <c r="AG980" s="173">
        <v>0.0344232532408791</v>
      </c>
    </row>
    <row r="981" spans="1:33">
      <c r="A981" s="175" t="s">
        <v>927</v>
      </c>
      <c r="B981" s="195" t="s">
        <v>1831</v>
      </c>
      <c r="C981" s="195" t="s">
        <v>980</v>
      </c>
      <c r="D981" s="150">
        <v>2841</v>
      </c>
      <c r="E981" s="150">
        <v>2694</v>
      </c>
      <c r="F981" s="150">
        <v>2551</v>
      </c>
      <c r="G981" s="151">
        <v>2385</v>
      </c>
      <c r="H981" s="151">
        <v>2257</v>
      </c>
      <c r="I981" s="151">
        <v>2134</v>
      </c>
      <c r="J981" s="151">
        <v>1313</v>
      </c>
      <c r="K981" s="151">
        <v>1242</v>
      </c>
      <c r="L981" s="151">
        <v>1203</v>
      </c>
      <c r="M981" s="154">
        <v>0.923800010702246</v>
      </c>
      <c r="N981" s="153">
        <v>51791</v>
      </c>
      <c r="O981" s="172">
        <v>0.9</v>
      </c>
      <c r="P981" s="154">
        <v>0.948257655755016</v>
      </c>
      <c r="Q981" s="154">
        <v>0.946331236897275</v>
      </c>
      <c r="R981" s="154">
        <v>0.945925361766946</v>
      </c>
      <c r="S981" s="173">
        <v>0.00192641885774125</v>
      </c>
      <c r="T981" s="153">
        <v>56063</v>
      </c>
      <c r="U981" s="153">
        <v>50796</v>
      </c>
      <c r="V981" s="154">
        <v>0.9060521199365</v>
      </c>
      <c r="W981" s="154">
        <v>0.897923266455473</v>
      </c>
      <c r="X981" s="155">
        <v>0.894758909853249</v>
      </c>
      <c r="Y981" s="155">
        <v>0.916222391469916</v>
      </c>
      <c r="Z981" s="173">
        <v>0.00316435660222392</v>
      </c>
      <c r="AA981" s="151">
        <v>15775</v>
      </c>
      <c r="AB981" s="151">
        <v>14204</v>
      </c>
      <c r="AC981" s="151">
        <v>17174</v>
      </c>
      <c r="AD981" s="151">
        <v>15670</v>
      </c>
      <c r="AE981" s="155">
        <v>0.900412044374009</v>
      </c>
      <c r="AF981" s="155">
        <v>0.91242575986957</v>
      </c>
      <c r="AG981" s="173">
        <v>-0.0120137154955609</v>
      </c>
    </row>
    <row r="982" spans="1:33">
      <c r="A982" s="175" t="s">
        <v>927</v>
      </c>
      <c r="B982" s="195" t="s">
        <v>1831</v>
      </c>
      <c r="C982" s="195" t="s">
        <v>981</v>
      </c>
      <c r="D982" s="150">
        <v>1639</v>
      </c>
      <c r="E982" s="150">
        <v>1624</v>
      </c>
      <c r="F982" s="150">
        <v>1515</v>
      </c>
      <c r="G982" s="151">
        <v>1328</v>
      </c>
      <c r="H982" s="151">
        <v>1309</v>
      </c>
      <c r="I982" s="151">
        <v>1236</v>
      </c>
      <c r="J982" s="151">
        <v>920</v>
      </c>
      <c r="K982" s="151">
        <v>890</v>
      </c>
      <c r="L982" s="151">
        <v>793</v>
      </c>
      <c r="M982" s="154">
        <v>0.921180057388809</v>
      </c>
      <c r="N982" s="153">
        <v>30819</v>
      </c>
      <c r="O982" s="172">
        <v>0.9</v>
      </c>
      <c r="P982" s="154">
        <v>0.9908480780964</v>
      </c>
      <c r="Q982" s="154">
        <v>0.985692771084337</v>
      </c>
      <c r="R982" s="154">
        <v>0.967391304347826</v>
      </c>
      <c r="S982" s="173">
        <v>0.0051553070120629</v>
      </c>
      <c r="T982" s="153">
        <v>33456</v>
      </c>
      <c r="U982" s="153">
        <v>29562</v>
      </c>
      <c r="V982" s="154">
        <v>0.883608321377331</v>
      </c>
      <c r="W982" s="154">
        <v>0.924344112263575</v>
      </c>
      <c r="X982" s="155">
        <v>0.930722891566265</v>
      </c>
      <c r="Y982" s="155">
        <v>0.86195652173913</v>
      </c>
      <c r="Z982" s="173">
        <v>-0.00637877930268971</v>
      </c>
      <c r="AA982" s="151">
        <v>9233</v>
      </c>
      <c r="AB982" s="151">
        <v>8232</v>
      </c>
      <c r="AC982" s="151">
        <v>10497</v>
      </c>
      <c r="AD982" s="151">
        <v>9166</v>
      </c>
      <c r="AE982" s="155">
        <v>0.89158453373768</v>
      </c>
      <c r="AF982" s="155">
        <v>0.873201867200152</v>
      </c>
      <c r="AG982" s="173">
        <v>0.0183826665375276</v>
      </c>
    </row>
    <row r="983" spans="1:33">
      <c r="A983" s="175" t="s">
        <v>927</v>
      </c>
      <c r="B983" s="195" t="s">
        <v>1831</v>
      </c>
      <c r="C983" s="195" t="s">
        <v>982</v>
      </c>
      <c r="D983" s="150">
        <v>2698</v>
      </c>
      <c r="E983" s="150">
        <v>2654</v>
      </c>
      <c r="F983" s="150">
        <v>2483</v>
      </c>
      <c r="G983" s="151">
        <v>2141</v>
      </c>
      <c r="H983" s="151">
        <v>2091</v>
      </c>
      <c r="I983" s="151">
        <v>1770</v>
      </c>
      <c r="J983" s="151">
        <v>1489</v>
      </c>
      <c r="K983" s="151">
        <v>1459</v>
      </c>
      <c r="L983" s="151">
        <v>1383</v>
      </c>
      <c r="M983" s="154">
        <v>0.980817835452111</v>
      </c>
      <c r="N983" s="153">
        <v>52001</v>
      </c>
      <c r="O983" s="172">
        <v>0.9</v>
      </c>
      <c r="P983" s="154">
        <v>0.983691623424759</v>
      </c>
      <c r="Q983" s="154">
        <v>0.976646426903316</v>
      </c>
      <c r="R983" s="154">
        <v>0.979852249832102</v>
      </c>
      <c r="S983" s="173">
        <v>0.00704519652144298</v>
      </c>
      <c r="T983" s="153">
        <v>53018</v>
      </c>
      <c r="U983" s="153">
        <v>49233</v>
      </c>
      <c r="V983" s="154">
        <v>0.928609151608888</v>
      </c>
      <c r="W983" s="154">
        <v>0.920311341734618</v>
      </c>
      <c r="X983" s="155">
        <v>0.826716487622606</v>
      </c>
      <c r="Y983" s="155">
        <v>0.928811282740094</v>
      </c>
      <c r="Z983" s="173">
        <v>0.093594854112012</v>
      </c>
      <c r="AA983" s="151">
        <v>15306</v>
      </c>
      <c r="AB983" s="151">
        <v>14117</v>
      </c>
      <c r="AC983" s="151">
        <v>16426</v>
      </c>
      <c r="AD983" s="151">
        <v>15434</v>
      </c>
      <c r="AE983" s="155">
        <v>0.922318045211028</v>
      </c>
      <c r="AF983" s="155">
        <v>0.939607938633873</v>
      </c>
      <c r="AG983" s="173">
        <v>-0.0172898934228448</v>
      </c>
    </row>
    <row r="984" spans="1:33">
      <c r="A984" s="175" t="s">
        <v>927</v>
      </c>
      <c r="B984" s="195" t="s">
        <v>1831</v>
      </c>
      <c r="C984" s="195" t="s">
        <v>983</v>
      </c>
      <c r="D984" s="150">
        <v>4839</v>
      </c>
      <c r="E984" s="150">
        <v>4535</v>
      </c>
      <c r="F984" s="150">
        <v>4372</v>
      </c>
      <c r="G984" s="151">
        <v>4410</v>
      </c>
      <c r="H984" s="151">
        <v>4078</v>
      </c>
      <c r="I984" s="151">
        <v>3904</v>
      </c>
      <c r="J984" s="151">
        <v>2442</v>
      </c>
      <c r="K984" s="151">
        <v>2288</v>
      </c>
      <c r="L984" s="151">
        <v>2215</v>
      </c>
      <c r="M984" s="154">
        <v>0.932716298619954</v>
      </c>
      <c r="N984" s="153">
        <v>90092</v>
      </c>
      <c r="O984" s="172">
        <v>0.9</v>
      </c>
      <c r="P984" s="154">
        <v>0.937177102707171</v>
      </c>
      <c r="Q984" s="154">
        <v>0.924716553287982</v>
      </c>
      <c r="R984" s="154">
        <v>0.936936936936937</v>
      </c>
      <c r="S984" s="173">
        <v>0.0124605494191891</v>
      </c>
      <c r="T984" s="153">
        <v>96591</v>
      </c>
      <c r="U984" s="153">
        <v>86725</v>
      </c>
      <c r="V984" s="154">
        <v>0.897857978486609</v>
      </c>
      <c r="W984" s="154">
        <v>0.90349245711924</v>
      </c>
      <c r="X984" s="155">
        <v>0.885260770975057</v>
      </c>
      <c r="Y984" s="155">
        <v>0.907043407043407</v>
      </c>
      <c r="Z984" s="173">
        <v>0.0182316861441828</v>
      </c>
      <c r="AA984" s="151">
        <v>27659</v>
      </c>
      <c r="AB984" s="151">
        <v>24696</v>
      </c>
      <c r="AC984" s="151">
        <v>29774</v>
      </c>
      <c r="AD984" s="151">
        <v>26672</v>
      </c>
      <c r="AE984" s="155">
        <v>0.892873928920062</v>
      </c>
      <c r="AF984" s="155">
        <v>0.895815140726809</v>
      </c>
      <c r="AG984" s="173">
        <v>-0.00294121180674645</v>
      </c>
    </row>
    <row r="985" spans="1:33">
      <c r="A985" s="175" t="s">
        <v>927</v>
      </c>
      <c r="B985" s="195" t="s">
        <v>1831</v>
      </c>
      <c r="C985" s="195" t="s">
        <v>984</v>
      </c>
      <c r="D985" s="150">
        <v>3220</v>
      </c>
      <c r="E985" s="150">
        <v>3086</v>
      </c>
      <c r="F985" s="150">
        <v>2986</v>
      </c>
      <c r="G985" s="151">
        <v>2608</v>
      </c>
      <c r="H985" s="151">
        <v>2531</v>
      </c>
      <c r="I985" s="151">
        <v>2401</v>
      </c>
      <c r="J985" s="151">
        <v>1912</v>
      </c>
      <c r="K985" s="151">
        <v>1753</v>
      </c>
      <c r="L985" s="151">
        <v>1743</v>
      </c>
      <c r="M985" s="154">
        <v>0.965557849659708</v>
      </c>
      <c r="N985" s="153">
        <v>63133</v>
      </c>
      <c r="O985" s="172">
        <v>0.9</v>
      </c>
      <c r="P985" s="154">
        <v>0.958385093167702</v>
      </c>
      <c r="Q985" s="154">
        <v>0.970475460122699</v>
      </c>
      <c r="R985" s="154">
        <v>0.9168410041841</v>
      </c>
      <c r="S985" s="173">
        <v>-0.0120903669549975</v>
      </c>
      <c r="T985" s="153">
        <v>65385</v>
      </c>
      <c r="U985" s="153">
        <v>59725</v>
      </c>
      <c r="V985" s="154">
        <v>0.913435803318804</v>
      </c>
      <c r="W985" s="154">
        <v>0.927329192546584</v>
      </c>
      <c r="X985" s="155">
        <v>0.920628834355828</v>
      </c>
      <c r="Y985" s="155">
        <v>0.911610878661088</v>
      </c>
      <c r="Z985" s="173">
        <v>0.00670035819075565</v>
      </c>
      <c r="AA985" s="151">
        <v>18700</v>
      </c>
      <c r="AB985" s="151">
        <v>17036</v>
      </c>
      <c r="AC985" s="151">
        <v>20248</v>
      </c>
      <c r="AD985" s="151">
        <v>18535</v>
      </c>
      <c r="AE985" s="155">
        <v>0.911016042780749</v>
      </c>
      <c r="AF985" s="155">
        <v>0.915399051758198</v>
      </c>
      <c r="AG985" s="173">
        <v>-0.0043830089774497</v>
      </c>
    </row>
    <row r="986" spans="1:33">
      <c r="A986" s="175" t="s">
        <v>927</v>
      </c>
      <c r="B986" s="195" t="s">
        <v>1831</v>
      </c>
      <c r="C986" s="195" t="s">
        <v>985</v>
      </c>
      <c r="D986" s="150">
        <v>4059</v>
      </c>
      <c r="E986" s="150">
        <v>3791</v>
      </c>
      <c r="F986" s="150">
        <v>3582</v>
      </c>
      <c r="G986" s="151">
        <v>3282</v>
      </c>
      <c r="H986" s="151">
        <v>3105</v>
      </c>
      <c r="I986" s="151">
        <v>2877</v>
      </c>
      <c r="J986" s="151">
        <v>2205</v>
      </c>
      <c r="K986" s="151">
        <v>2068</v>
      </c>
      <c r="L986" s="151">
        <v>2019</v>
      </c>
      <c r="M986" s="154">
        <v>0.934596854274191</v>
      </c>
      <c r="N986" s="153">
        <v>76236</v>
      </c>
      <c r="O986" s="172">
        <v>0.9</v>
      </c>
      <c r="P986" s="154">
        <v>0.933973885193397</v>
      </c>
      <c r="Q986" s="154">
        <v>0.946069469835466</v>
      </c>
      <c r="R986" s="154">
        <v>0.937868480725624</v>
      </c>
      <c r="S986" s="173">
        <v>-0.0120955846420687</v>
      </c>
      <c r="T986" s="153">
        <v>81571</v>
      </c>
      <c r="U986" s="153">
        <v>74654</v>
      </c>
      <c r="V986" s="154">
        <v>0.915202706844344</v>
      </c>
      <c r="W986" s="154">
        <v>0.882483370288248</v>
      </c>
      <c r="X986" s="155">
        <v>0.876599634369287</v>
      </c>
      <c r="Y986" s="155">
        <v>0.915646258503401</v>
      </c>
      <c r="Z986" s="173">
        <v>0.0058837359189613</v>
      </c>
      <c r="AA986" s="151">
        <v>23143</v>
      </c>
      <c r="AB986" s="151">
        <v>20873</v>
      </c>
      <c r="AC986" s="151">
        <v>25395</v>
      </c>
      <c r="AD986" s="151">
        <v>23300</v>
      </c>
      <c r="AE986" s="155">
        <v>0.901914185714903</v>
      </c>
      <c r="AF986" s="155">
        <v>0.91750344556015</v>
      </c>
      <c r="AG986" s="173">
        <v>-0.0155892598452466</v>
      </c>
    </row>
    <row r="987" spans="1:33">
      <c r="A987" s="175" t="s">
        <v>927</v>
      </c>
      <c r="B987" s="195" t="s">
        <v>1831</v>
      </c>
      <c r="C987" s="195" t="s">
        <v>986</v>
      </c>
      <c r="D987" s="150">
        <v>5203</v>
      </c>
      <c r="E987" s="150">
        <v>4977</v>
      </c>
      <c r="F987" s="150">
        <v>4725</v>
      </c>
      <c r="G987" s="151">
        <v>4120</v>
      </c>
      <c r="H987" s="151">
        <v>3894</v>
      </c>
      <c r="I987" s="151">
        <v>3812</v>
      </c>
      <c r="J987" s="151">
        <v>2666</v>
      </c>
      <c r="K987" s="151">
        <v>2531</v>
      </c>
      <c r="L987" s="151">
        <v>2491</v>
      </c>
      <c r="M987" s="154">
        <v>0.940807941487863</v>
      </c>
      <c r="N987" s="153">
        <v>96859</v>
      </c>
      <c r="O987" s="172">
        <v>0.9</v>
      </c>
      <c r="P987" s="154">
        <v>0.956563521045551</v>
      </c>
      <c r="Q987" s="154">
        <v>0.945145631067961</v>
      </c>
      <c r="R987" s="154">
        <v>0.949362340585146</v>
      </c>
      <c r="S987" s="173">
        <v>0.0114178899775895</v>
      </c>
      <c r="T987" s="153">
        <v>102953</v>
      </c>
      <c r="U987" s="153">
        <v>93842</v>
      </c>
      <c r="V987" s="154">
        <v>0.911503307334415</v>
      </c>
      <c r="W987" s="154">
        <v>0.908129925043244</v>
      </c>
      <c r="X987" s="155">
        <v>0.925242718446602</v>
      </c>
      <c r="Y987" s="155">
        <v>0.934358589647412</v>
      </c>
      <c r="Z987" s="173">
        <v>-0.0171127934033577</v>
      </c>
      <c r="AA987" s="151">
        <v>29094</v>
      </c>
      <c r="AB987" s="151">
        <v>26382</v>
      </c>
      <c r="AC987" s="151">
        <v>31755</v>
      </c>
      <c r="AD987" s="151">
        <v>28879</v>
      </c>
      <c r="AE987" s="155">
        <v>0.906784904103939</v>
      </c>
      <c r="AF987" s="155">
        <v>0.909431585577074</v>
      </c>
      <c r="AG987" s="173">
        <v>-0.00264668147313551</v>
      </c>
    </row>
    <row r="988" spans="1:33">
      <c r="A988" s="175" t="s">
        <v>927</v>
      </c>
      <c r="B988" s="195" t="s">
        <v>1831</v>
      </c>
      <c r="C988" s="195" t="s">
        <v>987</v>
      </c>
      <c r="D988" s="150">
        <v>3559</v>
      </c>
      <c r="E988" s="150">
        <v>3439</v>
      </c>
      <c r="F988" s="150">
        <v>3286</v>
      </c>
      <c r="G988" s="151">
        <v>2905</v>
      </c>
      <c r="H988" s="151">
        <v>2814</v>
      </c>
      <c r="I988" s="151">
        <v>2706</v>
      </c>
      <c r="J988" s="151">
        <v>1979</v>
      </c>
      <c r="K988" s="151">
        <v>1918</v>
      </c>
      <c r="L988" s="151">
        <v>1780</v>
      </c>
      <c r="M988" s="154">
        <v>0.963611289375589</v>
      </c>
      <c r="N988" s="153">
        <v>70572</v>
      </c>
      <c r="O988" s="172">
        <v>0.9</v>
      </c>
      <c r="P988" s="154">
        <v>0.96628266366957</v>
      </c>
      <c r="Q988" s="154">
        <v>0.968674698795181</v>
      </c>
      <c r="R988" s="154">
        <v>0.969176351692774</v>
      </c>
      <c r="S988" s="173">
        <v>-0.0023920351256107</v>
      </c>
      <c r="T988" s="153">
        <v>73237</v>
      </c>
      <c r="U988" s="153">
        <v>67496</v>
      </c>
      <c r="V988" s="154">
        <v>0.921610661277769</v>
      </c>
      <c r="W988" s="154">
        <v>0.923293059848272</v>
      </c>
      <c r="X988" s="155">
        <v>0.931497418244406</v>
      </c>
      <c r="Y988" s="155">
        <v>0.89944416371905</v>
      </c>
      <c r="Z988" s="173">
        <v>-0.0082043583961342</v>
      </c>
      <c r="AA988" s="151">
        <v>20500</v>
      </c>
      <c r="AB988" s="151">
        <v>18947</v>
      </c>
      <c r="AC988" s="151">
        <v>22507</v>
      </c>
      <c r="AD988" s="151">
        <v>20765</v>
      </c>
      <c r="AE988" s="155">
        <v>0.924243902439024</v>
      </c>
      <c r="AF988" s="155">
        <v>0.922601857199982</v>
      </c>
      <c r="AG988" s="173">
        <v>0.00164204523904221</v>
      </c>
    </row>
    <row r="989" spans="1:33">
      <c r="A989" s="175" t="s">
        <v>927</v>
      </c>
      <c r="B989" s="195" t="s">
        <v>1831</v>
      </c>
      <c r="C989" s="195" t="s">
        <v>988</v>
      </c>
      <c r="D989" s="150">
        <v>3963</v>
      </c>
      <c r="E989" s="150">
        <v>3846</v>
      </c>
      <c r="F989" s="150">
        <v>3673</v>
      </c>
      <c r="G989" s="151">
        <v>2083</v>
      </c>
      <c r="H989" s="151">
        <v>1969</v>
      </c>
      <c r="I989" s="151">
        <v>1847</v>
      </c>
      <c r="J989" s="151">
        <v>3086</v>
      </c>
      <c r="K989" s="151">
        <v>2894</v>
      </c>
      <c r="L989" s="151">
        <v>2790</v>
      </c>
      <c r="M989" s="154">
        <v>0.962544807556451</v>
      </c>
      <c r="N989" s="153">
        <v>73575</v>
      </c>
      <c r="O989" s="172">
        <v>0.9</v>
      </c>
      <c r="P989" s="154">
        <v>0.970476911430734</v>
      </c>
      <c r="Q989" s="154">
        <v>0.945271243398944</v>
      </c>
      <c r="R989" s="154">
        <v>0.937783538561244</v>
      </c>
      <c r="S989" s="173">
        <v>0.0252056680317905</v>
      </c>
      <c r="T989" s="153">
        <v>76438</v>
      </c>
      <c r="U989" s="153">
        <v>70550</v>
      </c>
      <c r="V989" s="154">
        <v>0.922970250399016</v>
      </c>
      <c r="W989" s="154">
        <v>0.926823113802675</v>
      </c>
      <c r="X989" s="155">
        <v>0.886701872299568</v>
      </c>
      <c r="Y989" s="155">
        <v>0.904082955281918</v>
      </c>
      <c r="Z989" s="173">
        <v>0.0401212415031068</v>
      </c>
      <c r="AA989" s="151">
        <v>22402</v>
      </c>
      <c r="AB989" s="151">
        <v>20792</v>
      </c>
      <c r="AC989" s="151">
        <v>23433</v>
      </c>
      <c r="AD989" s="151">
        <v>21707</v>
      </c>
      <c r="AE989" s="155">
        <v>0.928131416837782</v>
      </c>
      <c r="AF989" s="155">
        <v>0.926343191226049</v>
      </c>
      <c r="AG989" s="173">
        <v>0.00178822561173364</v>
      </c>
    </row>
    <row r="990" spans="1:33">
      <c r="A990" s="175" t="s">
        <v>927</v>
      </c>
      <c r="B990" s="195" t="s">
        <v>1829</v>
      </c>
      <c r="C990" s="195" t="s">
        <v>989</v>
      </c>
      <c r="D990" s="150">
        <v>2514</v>
      </c>
      <c r="E990" s="150">
        <v>2316</v>
      </c>
      <c r="F990" s="150">
        <v>2358</v>
      </c>
      <c r="G990" s="151">
        <v>2520</v>
      </c>
      <c r="H990" s="151">
        <v>2355</v>
      </c>
      <c r="I990" s="151">
        <v>2372</v>
      </c>
      <c r="J990" s="151">
        <v>1261</v>
      </c>
      <c r="K990" s="151">
        <v>1241</v>
      </c>
      <c r="L990" s="151">
        <v>1198</v>
      </c>
      <c r="M990" s="154">
        <v>0.963672603356266</v>
      </c>
      <c r="N990" s="153">
        <v>44964</v>
      </c>
      <c r="O990" s="172">
        <v>0.9</v>
      </c>
      <c r="P990" s="154">
        <v>0.921241050119332</v>
      </c>
      <c r="Q990" s="154">
        <v>0.93452380952381</v>
      </c>
      <c r="R990" s="154">
        <v>0.984139571768438</v>
      </c>
      <c r="S990" s="173">
        <v>-0.0132827594044778</v>
      </c>
      <c r="T990" s="153">
        <v>46659</v>
      </c>
      <c r="U990" s="153">
        <v>43715</v>
      </c>
      <c r="V990" s="154">
        <v>0.936903919929703</v>
      </c>
      <c r="W990" s="154">
        <v>0.937947494033413</v>
      </c>
      <c r="X990" s="155">
        <v>0.941269841269841</v>
      </c>
      <c r="Y990" s="155">
        <v>0.950039651070579</v>
      </c>
      <c r="Z990" s="173">
        <v>-0.00332234723642832</v>
      </c>
      <c r="AA990" s="151">
        <v>14447</v>
      </c>
      <c r="AB990" s="151">
        <v>13640</v>
      </c>
      <c r="AC990" s="151">
        <v>14508</v>
      </c>
      <c r="AD990" s="151">
        <v>13450</v>
      </c>
      <c r="AE990" s="155">
        <v>0.944140652038486</v>
      </c>
      <c r="AF990" s="155">
        <v>0.927074717397298</v>
      </c>
      <c r="AG990" s="173">
        <v>0.0170659346411874</v>
      </c>
    </row>
    <row r="991" spans="1:33">
      <c r="A991" s="175" t="s">
        <v>927</v>
      </c>
      <c r="B991" s="195" t="s">
        <v>1829</v>
      </c>
      <c r="C991" s="195" t="s">
        <v>990</v>
      </c>
      <c r="D991" s="150">
        <v>2168</v>
      </c>
      <c r="E991" s="150">
        <v>2157</v>
      </c>
      <c r="F991" s="150">
        <v>2029</v>
      </c>
      <c r="G991" s="151">
        <v>2029</v>
      </c>
      <c r="H991" s="151">
        <v>1783</v>
      </c>
      <c r="I991" s="151">
        <v>1889</v>
      </c>
      <c r="J991" s="151">
        <v>1123</v>
      </c>
      <c r="K991" s="151">
        <v>1115</v>
      </c>
      <c r="L991" s="151">
        <v>1078</v>
      </c>
      <c r="M991" s="154">
        <v>0.977736026303429</v>
      </c>
      <c r="N991" s="153">
        <v>41632</v>
      </c>
      <c r="O991" s="172">
        <v>0.9</v>
      </c>
      <c r="P991" s="154">
        <v>0.994926199261993</v>
      </c>
      <c r="Q991" s="154">
        <v>0.878758008871365</v>
      </c>
      <c r="R991" s="154">
        <v>0.992876224398931</v>
      </c>
      <c r="S991" s="173">
        <v>0.116168190390627</v>
      </c>
      <c r="T991" s="153">
        <v>42580</v>
      </c>
      <c r="U991" s="153">
        <v>40035</v>
      </c>
      <c r="V991" s="154">
        <v>0.940230155002349</v>
      </c>
      <c r="W991" s="154">
        <v>0.935885608856089</v>
      </c>
      <c r="X991" s="155">
        <v>0.931000492853623</v>
      </c>
      <c r="Y991" s="155">
        <v>0.959928762243989</v>
      </c>
      <c r="Z991" s="173">
        <v>0.00488511600246599</v>
      </c>
      <c r="AA991" s="151">
        <v>11996</v>
      </c>
      <c r="AB991" s="151">
        <v>11244</v>
      </c>
      <c r="AC991" s="151">
        <v>13729</v>
      </c>
      <c r="AD991" s="151">
        <v>12944</v>
      </c>
      <c r="AE991" s="155">
        <v>0.93731243747916</v>
      </c>
      <c r="AF991" s="155">
        <v>0.942821764148882</v>
      </c>
      <c r="AG991" s="173">
        <v>-0.00550932666972226</v>
      </c>
    </row>
    <row r="992" spans="1:33">
      <c r="A992" s="175" t="s">
        <v>927</v>
      </c>
      <c r="B992" s="195" t="s">
        <v>1829</v>
      </c>
      <c r="C992" s="195" t="s">
        <v>991</v>
      </c>
      <c r="D992" s="150">
        <v>5323</v>
      </c>
      <c r="E992" s="150">
        <v>5044</v>
      </c>
      <c r="F992" s="150">
        <v>4988</v>
      </c>
      <c r="G992" s="151">
        <v>4831</v>
      </c>
      <c r="H992" s="151">
        <v>4031</v>
      </c>
      <c r="I992" s="151">
        <v>4559</v>
      </c>
      <c r="J992" s="151">
        <v>2473</v>
      </c>
      <c r="K992" s="151">
        <v>2441</v>
      </c>
      <c r="L992" s="151">
        <v>2333</v>
      </c>
      <c r="M992" s="154">
        <v>0.960554059098292</v>
      </c>
      <c r="N992" s="153">
        <v>95213</v>
      </c>
      <c r="O992" s="172">
        <v>0.9</v>
      </c>
      <c r="P992" s="154">
        <v>0.947585947773812</v>
      </c>
      <c r="Q992" s="154">
        <v>0.834402815152142</v>
      </c>
      <c r="R992" s="154">
        <v>0.987060250707643</v>
      </c>
      <c r="S992" s="173">
        <v>0.113183132621669</v>
      </c>
      <c r="T992" s="153">
        <v>99123</v>
      </c>
      <c r="U992" s="153">
        <v>92780</v>
      </c>
      <c r="V992" s="154">
        <v>0.936008797151014</v>
      </c>
      <c r="W992" s="154">
        <v>0.937065564531279</v>
      </c>
      <c r="X992" s="155">
        <v>0.943696957151728</v>
      </c>
      <c r="Y992" s="155">
        <v>0.943388596845936</v>
      </c>
      <c r="Z992" s="173">
        <v>-0.00663139262044909</v>
      </c>
      <c r="AA992" s="151">
        <v>29514</v>
      </c>
      <c r="AB992" s="151">
        <v>27826</v>
      </c>
      <c r="AC992" s="151">
        <v>31716</v>
      </c>
      <c r="AD992" s="151">
        <v>29563</v>
      </c>
      <c r="AE992" s="155">
        <v>0.942806803550857</v>
      </c>
      <c r="AF992" s="155">
        <v>0.932116282002775</v>
      </c>
      <c r="AG992" s="173">
        <v>0.0106905215480826</v>
      </c>
    </row>
    <row r="993" spans="1:33">
      <c r="A993" s="175" t="s">
        <v>927</v>
      </c>
      <c r="B993" s="195" t="s">
        <v>1829</v>
      </c>
      <c r="C993" s="195" t="s">
        <v>992</v>
      </c>
      <c r="D993" s="150">
        <v>1654</v>
      </c>
      <c r="E993" s="150">
        <v>1649</v>
      </c>
      <c r="F993" s="150">
        <v>1553</v>
      </c>
      <c r="G993" s="151">
        <v>1506</v>
      </c>
      <c r="H993" s="151">
        <v>1504</v>
      </c>
      <c r="I993" s="151">
        <v>1434</v>
      </c>
      <c r="J993" s="151">
        <v>728</v>
      </c>
      <c r="K993" s="151">
        <v>725</v>
      </c>
      <c r="L993" s="151">
        <v>692</v>
      </c>
      <c r="M993" s="154">
        <v>0.997391724360006</v>
      </c>
      <c r="N993" s="153">
        <v>30974</v>
      </c>
      <c r="O993" s="172">
        <v>0.9</v>
      </c>
      <c r="P993" s="154">
        <v>0.996977025392987</v>
      </c>
      <c r="Q993" s="154">
        <v>0.99867197875166</v>
      </c>
      <c r="R993" s="154">
        <v>0.995879120879121</v>
      </c>
      <c r="S993" s="173">
        <v>-0.00169495335867331</v>
      </c>
      <c r="T993" s="153">
        <v>31055</v>
      </c>
      <c r="U993" s="153">
        <v>29372</v>
      </c>
      <c r="V993" s="154">
        <v>0.945805828369023</v>
      </c>
      <c r="W993" s="154">
        <v>0.938935912938331</v>
      </c>
      <c r="X993" s="155">
        <v>0.952191235059761</v>
      </c>
      <c r="Y993" s="155">
        <v>0.950549450549451</v>
      </c>
      <c r="Z993" s="173">
        <v>-0.0132553221214297</v>
      </c>
      <c r="AA993" s="151">
        <v>9018</v>
      </c>
      <c r="AB993" s="151">
        <v>8423</v>
      </c>
      <c r="AC993" s="151">
        <v>9979</v>
      </c>
      <c r="AD993" s="151">
        <v>9528</v>
      </c>
      <c r="AE993" s="155">
        <v>0.9340208471945</v>
      </c>
      <c r="AF993" s="155">
        <v>0.95480509069045</v>
      </c>
      <c r="AG993" s="173">
        <v>-0.0207842434959501</v>
      </c>
    </row>
    <row r="994" spans="1:33">
      <c r="A994" s="175" t="s">
        <v>927</v>
      </c>
      <c r="B994" s="195" t="s">
        <v>1830</v>
      </c>
      <c r="C994" s="195" t="s">
        <v>993</v>
      </c>
      <c r="D994" s="150">
        <v>2833</v>
      </c>
      <c r="E994" s="150">
        <v>2772</v>
      </c>
      <c r="F994" s="150">
        <v>2589</v>
      </c>
      <c r="G994" s="151">
        <v>3301</v>
      </c>
      <c r="H994" s="151">
        <v>3198</v>
      </c>
      <c r="I994" s="151">
        <v>2933</v>
      </c>
      <c r="J994" s="151">
        <v>1333</v>
      </c>
      <c r="K994" s="151">
        <v>1299</v>
      </c>
      <c r="L994" s="151">
        <v>1232</v>
      </c>
      <c r="M994" s="154">
        <v>0.946294450971935</v>
      </c>
      <c r="N994" s="153">
        <v>63626</v>
      </c>
      <c r="O994" s="172">
        <v>0.9</v>
      </c>
      <c r="P994" s="154">
        <v>0.978468055065302</v>
      </c>
      <c r="Q994" s="154">
        <v>0.968797334141169</v>
      </c>
      <c r="R994" s="154">
        <v>0.974493623405851</v>
      </c>
      <c r="S994" s="173">
        <v>0.00967072092413246</v>
      </c>
      <c r="T994" s="153">
        <v>67237</v>
      </c>
      <c r="U994" s="153">
        <v>57253</v>
      </c>
      <c r="V994" s="154">
        <v>0.851510329134256</v>
      </c>
      <c r="W994" s="154">
        <v>0.913872220261207</v>
      </c>
      <c r="X994" s="155">
        <v>0.888518630717964</v>
      </c>
      <c r="Y994" s="155">
        <v>0.924231057764441</v>
      </c>
      <c r="Z994" s="173">
        <v>0.025353589543243</v>
      </c>
      <c r="AA994" s="151">
        <v>18474</v>
      </c>
      <c r="AB994" s="151">
        <v>16067</v>
      </c>
      <c r="AC994" s="151">
        <v>21109</v>
      </c>
      <c r="AD994" s="151">
        <v>17641</v>
      </c>
      <c r="AE994" s="155">
        <v>0.869708779906896</v>
      </c>
      <c r="AF994" s="155">
        <v>0.835709886778152</v>
      </c>
      <c r="AG994" s="173">
        <v>0.0339988931287447</v>
      </c>
    </row>
    <row r="995" spans="1:33">
      <c r="A995" s="175" t="s">
        <v>927</v>
      </c>
      <c r="B995" s="195" t="s">
        <v>1830</v>
      </c>
      <c r="C995" s="195" t="s">
        <v>994</v>
      </c>
      <c r="D995" s="150">
        <v>3465</v>
      </c>
      <c r="E995" s="150">
        <v>3436</v>
      </c>
      <c r="F995" s="150">
        <v>3194</v>
      </c>
      <c r="G995" s="151">
        <v>4315</v>
      </c>
      <c r="H995" s="151">
        <v>4253</v>
      </c>
      <c r="I995" s="151">
        <v>3929</v>
      </c>
      <c r="J995" s="151">
        <v>1758</v>
      </c>
      <c r="K995" s="151">
        <v>1749</v>
      </c>
      <c r="L995" s="151">
        <v>1627</v>
      </c>
      <c r="M995" s="154">
        <v>0.988613673100694</v>
      </c>
      <c r="N995" s="153">
        <v>83178</v>
      </c>
      <c r="O995" s="172">
        <v>0.9</v>
      </c>
      <c r="P995" s="154">
        <v>0.991630591630592</v>
      </c>
      <c r="Q995" s="154">
        <v>0.985631517960603</v>
      </c>
      <c r="R995" s="154">
        <v>0.994880546075085</v>
      </c>
      <c r="S995" s="173">
        <v>0.00599907366998909</v>
      </c>
      <c r="T995" s="153">
        <v>84136</v>
      </c>
      <c r="U995" s="153">
        <v>75424</v>
      </c>
      <c r="V995" s="154">
        <v>0.896453361224684</v>
      </c>
      <c r="W995" s="154">
        <v>0.921789321789322</v>
      </c>
      <c r="X995" s="155">
        <v>0.910544611819235</v>
      </c>
      <c r="Y995" s="155">
        <v>0.925483503981797</v>
      </c>
      <c r="Z995" s="173">
        <v>0.0112447099700866</v>
      </c>
      <c r="AA995" s="151">
        <v>22994</v>
      </c>
      <c r="AB995" s="151">
        <v>20756</v>
      </c>
      <c r="AC995" s="151">
        <v>26593</v>
      </c>
      <c r="AD995" s="151">
        <v>23615</v>
      </c>
      <c r="AE995" s="155">
        <v>0.902670261807428</v>
      </c>
      <c r="AF995" s="155">
        <v>0.88801564321438</v>
      </c>
      <c r="AG995" s="173">
        <v>0.0146546185930483</v>
      </c>
    </row>
    <row r="996" spans="1:33">
      <c r="A996" s="175" t="s">
        <v>927</v>
      </c>
      <c r="B996" s="195" t="s">
        <v>1830</v>
      </c>
      <c r="C996" s="195" t="s">
        <v>995</v>
      </c>
      <c r="D996" s="150">
        <v>1782</v>
      </c>
      <c r="E996" s="150">
        <v>1635</v>
      </c>
      <c r="F996" s="150">
        <v>1658</v>
      </c>
      <c r="G996" s="151">
        <v>2067</v>
      </c>
      <c r="H996" s="151">
        <v>1906</v>
      </c>
      <c r="I996" s="151">
        <v>1885</v>
      </c>
      <c r="J996" s="151">
        <v>889</v>
      </c>
      <c r="K996" s="151">
        <v>805</v>
      </c>
      <c r="L996" s="151">
        <v>791</v>
      </c>
      <c r="M996" s="154">
        <v>0.911310047940515</v>
      </c>
      <c r="N996" s="153">
        <v>37258</v>
      </c>
      <c r="O996" s="172">
        <v>0.9</v>
      </c>
      <c r="P996" s="154">
        <v>0.917508417508417</v>
      </c>
      <c r="Q996" s="154">
        <v>0.922109337203677</v>
      </c>
      <c r="R996" s="154">
        <v>0.905511811023622</v>
      </c>
      <c r="S996" s="173">
        <v>-0.00460091969525933</v>
      </c>
      <c r="T996" s="153">
        <v>40884</v>
      </c>
      <c r="U996" s="153">
        <v>37343</v>
      </c>
      <c r="V996" s="154">
        <v>0.913389100870756</v>
      </c>
      <c r="W996" s="154">
        <v>0.930415263748597</v>
      </c>
      <c r="X996" s="155">
        <v>0.911949685534591</v>
      </c>
      <c r="Y996" s="155">
        <v>0.889763779527559</v>
      </c>
      <c r="Z996" s="173">
        <v>0.0184655782140059</v>
      </c>
      <c r="AA996" s="151">
        <v>11403</v>
      </c>
      <c r="AB996" s="151">
        <v>10410</v>
      </c>
      <c r="AC996" s="151">
        <v>13145</v>
      </c>
      <c r="AD996" s="151">
        <v>11877</v>
      </c>
      <c r="AE996" s="155">
        <v>0.912917653249145</v>
      </c>
      <c r="AF996" s="155">
        <v>0.903537466717383</v>
      </c>
      <c r="AG996" s="173">
        <v>0.00938018653176198</v>
      </c>
    </row>
    <row r="997" spans="1:33">
      <c r="A997" s="175" t="s">
        <v>927</v>
      </c>
      <c r="B997" s="195" t="s">
        <v>1830</v>
      </c>
      <c r="C997" s="195" t="s">
        <v>996</v>
      </c>
      <c r="D997" s="150">
        <v>2746</v>
      </c>
      <c r="E997" s="150">
        <v>2707</v>
      </c>
      <c r="F997" s="150">
        <v>2488</v>
      </c>
      <c r="G997" s="151">
        <v>3232</v>
      </c>
      <c r="H997" s="151">
        <v>3068</v>
      </c>
      <c r="I997" s="151">
        <v>2867</v>
      </c>
      <c r="J997" s="151">
        <v>1349</v>
      </c>
      <c r="K997" s="151">
        <v>1317</v>
      </c>
      <c r="L997" s="151">
        <v>1242</v>
      </c>
      <c r="M997" s="154">
        <v>0.890217357981544</v>
      </c>
      <c r="N997" s="153">
        <v>58076</v>
      </c>
      <c r="O997" s="172">
        <v>0.9</v>
      </c>
      <c r="P997" s="154">
        <v>0.985797523670794</v>
      </c>
      <c r="Q997" s="154">
        <v>0.949257425742574</v>
      </c>
      <c r="R997" s="154">
        <v>0.976278724981468</v>
      </c>
      <c r="S997" s="173">
        <v>0.0365400979282197</v>
      </c>
      <c r="T997" s="153">
        <v>65238</v>
      </c>
      <c r="U997" s="153">
        <v>55925</v>
      </c>
      <c r="V997" s="154">
        <v>0.857245777001134</v>
      </c>
      <c r="W997" s="154">
        <v>0.906045156591406</v>
      </c>
      <c r="X997" s="155">
        <v>0.887066831683168</v>
      </c>
      <c r="Y997" s="155">
        <v>0.920681986656783</v>
      </c>
      <c r="Z997" s="173">
        <v>0.0189783249082374</v>
      </c>
      <c r="AA997" s="151">
        <v>17823</v>
      </c>
      <c r="AB997" s="151">
        <v>15706</v>
      </c>
      <c r="AC997" s="151">
        <v>20750</v>
      </c>
      <c r="AD997" s="151">
        <v>17384</v>
      </c>
      <c r="AE997" s="155">
        <v>0.881220894349997</v>
      </c>
      <c r="AF997" s="155">
        <v>0.83778313253012</v>
      </c>
      <c r="AG997" s="173">
        <v>0.0434377618198767</v>
      </c>
    </row>
    <row r="998" spans="1:33">
      <c r="A998" s="175" t="s">
        <v>927</v>
      </c>
      <c r="B998" s="195" t="s">
        <v>1830</v>
      </c>
      <c r="C998" s="195" t="s">
        <v>997</v>
      </c>
      <c r="D998" s="150">
        <v>2255</v>
      </c>
      <c r="E998" s="150">
        <v>2234</v>
      </c>
      <c r="F998" s="150">
        <v>2100</v>
      </c>
      <c r="G998" s="151">
        <v>2837</v>
      </c>
      <c r="H998" s="151">
        <v>2788</v>
      </c>
      <c r="I998" s="151">
        <v>2595</v>
      </c>
      <c r="J998" s="151">
        <v>1082</v>
      </c>
      <c r="K998" s="151">
        <v>1070</v>
      </c>
      <c r="L998" s="151">
        <v>999</v>
      </c>
      <c r="M998" s="154">
        <v>0.987626479334225</v>
      </c>
      <c r="N998" s="153">
        <v>49487</v>
      </c>
      <c r="O998" s="172">
        <v>0.9</v>
      </c>
      <c r="P998" s="154">
        <v>0.990687361419069</v>
      </c>
      <c r="Q998" s="154">
        <v>0.982728234050053</v>
      </c>
      <c r="R998" s="154">
        <v>0.988909426987061</v>
      </c>
      <c r="S998" s="173">
        <v>0.00795912736901594</v>
      </c>
      <c r="T998" s="153">
        <v>50107</v>
      </c>
      <c r="U998" s="153">
        <v>45852</v>
      </c>
      <c r="V998" s="154">
        <v>0.915081725108268</v>
      </c>
      <c r="W998" s="154">
        <v>0.931263858093126</v>
      </c>
      <c r="X998" s="155">
        <v>0.914698625308424</v>
      </c>
      <c r="Y998" s="155">
        <v>0.923290203327172</v>
      </c>
      <c r="Z998" s="173">
        <v>0.016565232784702</v>
      </c>
      <c r="AA998" s="151">
        <v>14725</v>
      </c>
      <c r="AB998" s="151">
        <v>13601</v>
      </c>
      <c r="AC998" s="151">
        <v>16268</v>
      </c>
      <c r="AD998" s="151">
        <v>14963</v>
      </c>
      <c r="AE998" s="155">
        <v>0.923667232597623</v>
      </c>
      <c r="AF998" s="155">
        <v>0.91978116547824</v>
      </c>
      <c r="AG998" s="173">
        <v>0.00388606711938355</v>
      </c>
    </row>
    <row r="999" spans="1:33">
      <c r="A999" s="175" t="s">
        <v>927</v>
      </c>
      <c r="B999" s="195" t="s">
        <v>1830</v>
      </c>
      <c r="C999" s="195" t="s">
        <v>998</v>
      </c>
      <c r="D999" s="150">
        <v>0</v>
      </c>
      <c r="E999" s="150">
        <v>0</v>
      </c>
      <c r="F999" s="150">
        <v>0</v>
      </c>
      <c r="G999" s="151">
        <v>0</v>
      </c>
      <c r="H999" s="151">
        <v>0</v>
      </c>
      <c r="I999" s="151">
        <v>0</v>
      </c>
      <c r="J999" s="151">
        <v>0</v>
      </c>
      <c r="K999" s="151">
        <v>0</v>
      </c>
      <c r="L999" s="151">
        <v>0</v>
      </c>
      <c r="M999" s="154">
        <v>0</v>
      </c>
      <c r="N999" s="153">
        <v>0</v>
      </c>
      <c r="O999" s="172">
        <v>0.9</v>
      </c>
      <c r="P999" s="154">
        <v>0</v>
      </c>
      <c r="Q999" s="154">
        <v>0</v>
      </c>
      <c r="R999" s="154">
        <v>0</v>
      </c>
      <c r="S999" s="173">
        <v>0</v>
      </c>
      <c r="T999" s="153">
        <v>2</v>
      </c>
      <c r="U999" s="153">
        <v>2</v>
      </c>
      <c r="V999" s="154">
        <v>1</v>
      </c>
      <c r="W999" s="154">
        <v>0</v>
      </c>
      <c r="X999" s="155">
        <v>0</v>
      </c>
      <c r="Y999" s="155">
        <v>0</v>
      </c>
      <c r="Z999" s="173">
        <v>0</v>
      </c>
      <c r="AA999" s="151">
        <v>0</v>
      </c>
      <c r="AB999" s="151">
        <v>0</v>
      </c>
      <c r="AC999" s="151">
        <v>1</v>
      </c>
      <c r="AD999" s="151">
        <v>1</v>
      </c>
      <c r="AE999" s="155">
        <v>0</v>
      </c>
      <c r="AF999" s="155">
        <v>1</v>
      </c>
      <c r="AG999" s="173">
        <v>-1</v>
      </c>
    </row>
    <row r="1000" spans="1:33">
      <c r="A1000" s="175" t="s">
        <v>927</v>
      </c>
      <c r="B1000" s="195" t="s">
        <v>1830</v>
      </c>
      <c r="C1000" s="195" t="s">
        <v>999</v>
      </c>
      <c r="D1000" s="150">
        <v>2315</v>
      </c>
      <c r="E1000" s="150">
        <v>2196</v>
      </c>
      <c r="F1000" s="150">
        <v>2178</v>
      </c>
      <c r="G1000" s="151">
        <v>2791</v>
      </c>
      <c r="H1000" s="151">
        <v>2660</v>
      </c>
      <c r="I1000" s="151">
        <v>2466</v>
      </c>
      <c r="J1000" s="151">
        <v>1139</v>
      </c>
      <c r="K1000" s="151">
        <v>1107</v>
      </c>
      <c r="L1000" s="151">
        <v>1053</v>
      </c>
      <c r="M1000" s="154">
        <v>0.950854038682392</v>
      </c>
      <c r="N1000" s="153">
        <v>52161</v>
      </c>
      <c r="O1000" s="172">
        <v>0.9</v>
      </c>
      <c r="P1000" s="154">
        <v>0.948596112311015</v>
      </c>
      <c r="Q1000" s="154">
        <v>0.953063418129703</v>
      </c>
      <c r="R1000" s="154">
        <v>0.971905179982441</v>
      </c>
      <c r="S1000" s="173">
        <v>-0.00446730581868748</v>
      </c>
      <c r="T1000" s="153">
        <v>54857</v>
      </c>
      <c r="U1000" s="153">
        <v>48638</v>
      </c>
      <c r="V1000" s="154">
        <v>0.88663251727218</v>
      </c>
      <c r="W1000" s="154">
        <v>0.940820734341253</v>
      </c>
      <c r="X1000" s="155">
        <v>0.883554281619491</v>
      </c>
      <c r="Y1000" s="155">
        <v>0.924495171202809</v>
      </c>
      <c r="Z1000" s="173">
        <v>0.0572664527217615</v>
      </c>
      <c r="AA1000" s="151">
        <v>15757</v>
      </c>
      <c r="AB1000" s="151">
        <v>14339</v>
      </c>
      <c r="AC1000" s="151">
        <v>17718</v>
      </c>
      <c r="AD1000" s="151">
        <v>15308</v>
      </c>
      <c r="AE1000" s="155">
        <v>0.910008250301453</v>
      </c>
      <c r="AF1000" s="155">
        <v>0.863980133197878</v>
      </c>
      <c r="AG1000" s="173">
        <v>0.0460281171035754</v>
      </c>
    </row>
    <row r="1001" spans="1:33">
      <c r="A1001" s="175" t="s">
        <v>927</v>
      </c>
      <c r="B1001" s="195" t="s">
        <v>1830</v>
      </c>
      <c r="C1001" s="195" t="s">
        <v>1000</v>
      </c>
      <c r="D1001" s="150">
        <v>0</v>
      </c>
      <c r="E1001" s="150">
        <v>0</v>
      </c>
      <c r="F1001" s="150">
        <v>0</v>
      </c>
      <c r="G1001" s="151">
        <v>0</v>
      </c>
      <c r="H1001" s="151">
        <v>0</v>
      </c>
      <c r="I1001" s="151">
        <v>0</v>
      </c>
      <c r="J1001" s="151">
        <v>0</v>
      </c>
      <c r="K1001" s="151">
        <v>0</v>
      </c>
      <c r="L1001" s="151">
        <v>0</v>
      </c>
      <c r="M1001" s="154">
        <v>0</v>
      </c>
      <c r="N1001" s="153">
        <v>0</v>
      </c>
      <c r="O1001" s="172">
        <v>0.9</v>
      </c>
      <c r="P1001" s="154">
        <v>0</v>
      </c>
      <c r="Q1001" s="154">
        <v>0</v>
      </c>
      <c r="R1001" s="154">
        <v>0</v>
      </c>
      <c r="S1001" s="173">
        <v>0</v>
      </c>
      <c r="T1001" s="153">
        <v>0</v>
      </c>
      <c r="U1001" s="153">
        <v>0</v>
      </c>
      <c r="V1001" s="154">
        <v>0</v>
      </c>
      <c r="W1001" s="154">
        <v>0</v>
      </c>
      <c r="X1001" s="155">
        <v>0</v>
      </c>
      <c r="Y1001" s="155">
        <v>0</v>
      </c>
      <c r="Z1001" s="173">
        <v>0</v>
      </c>
      <c r="AA1001" s="151">
        <v>0</v>
      </c>
      <c r="AB1001" s="151">
        <v>0</v>
      </c>
      <c r="AC1001" s="151">
        <v>0</v>
      </c>
      <c r="AD1001" s="151">
        <v>0</v>
      </c>
      <c r="AE1001" s="155">
        <v>0</v>
      </c>
      <c r="AF1001" s="155">
        <v>0</v>
      </c>
      <c r="AG1001" s="173">
        <v>0</v>
      </c>
    </row>
    <row r="1002" spans="1:33">
      <c r="A1002" s="175" t="s">
        <v>927</v>
      </c>
      <c r="B1002" s="195" t="s">
        <v>1830</v>
      </c>
      <c r="C1002" s="195" t="s">
        <v>1001</v>
      </c>
      <c r="D1002" s="150">
        <v>2361</v>
      </c>
      <c r="E1002" s="150">
        <v>2195</v>
      </c>
      <c r="F1002" s="150">
        <v>2033</v>
      </c>
      <c r="G1002" s="151">
        <v>2573</v>
      </c>
      <c r="H1002" s="151">
        <v>2322</v>
      </c>
      <c r="I1002" s="151">
        <v>2278</v>
      </c>
      <c r="J1002" s="151">
        <v>1067</v>
      </c>
      <c r="K1002" s="151">
        <v>989</v>
      </c>
      <c r="L1002" s="151">
        <v>974</v>
      </c>
      <c r="M1002" s="154">
        <v>0.933888749927847</v>
      </c>
      <c r="N1002" s="153">
        <v>48537</v>
      </c>
      <c r="O1002" s="172">
        <v>0.9</v>
      </c>
      <c r="P1002" s="154">
        <v>0.929690808979246</v>
      </c>
      <c r="Q1002" s="154">
        <v>0.902448503692188</v>
      </c>
      <c r="R1002" s="154">
        <v>0.926897844423618</v>
      </c>
      <c r="S1002" s="173">
        <v>0.027242305287058</v>
      </c>
      <c r="T1002" s="153">
        <v>51973</v>
      </c>
      <c r="U1002" s="153">
        <v>43538</v>
      </c>
      <c r="V1002" s="154">
        <v>0.837704192561522</v>
      </c>
      <c r="W1002" s="154">
        <v>0.861075815332486</v>
      </c>
      <c r="X1002" s="155">
        <v>0.885347842984843</v>
      </c>
      <c r="Y1002" s="155">
        <v>0.912839737582006</v>
      </c>
      <c r="Z1002" s="173">
        <v>-0.0242720276523564</v>
      </c>
      <c r="AA1002" s="151">
        <v>14292</v>
      </c>
      <c r="AB1002" s="151">
        <v>12671</v>
      </c>
      <c r="AC1002" s="151">
        <v>16524</v>
      </c>
      <c r="AD1002" s="151">
        <v>13539</v>
      </c>
      <c r="AE1002" s="155">
        <v>0.88657990484187</v>
      </c>
      <c r="AF1002" s="155">
        <v>0.819353667392883</v>
      </c>
      <c r="AG1002" s="173">
        <v>0.0672262374489865</v>
      </c>
    </row>
    <row r="1003" spans="1:33">
      <c r="A1003" s="175" t="s">
        <v>927</v>
      </c>
      <c r="B1003" s="195" t="s">
        <v>1830</v>
      </c>
      <c r="C1003" s="195" t="s">
        <v>1002</v>
      </c>
      <c r="D1003" s="150">
        <v>1481</v>
      </c>
      <c r="E1003" s="150">
        <v>1414</v>
      </c>
      <c r="F1003" s="150">
        <v>1331</v>
      </c>
      <c r="G1003" s="151">
        <v>1816</v>
      </c>
      <c r="H1003" s="151">
        <v>1767</v>
      </c>
      <c r="I1003" s="151">
        <v>1629</v>
      </c>
      <c r="J1003" s="151">
        <v>718</v>
      </c>
      <c r="K1003" s="151">
        <v>683</v>
      </c>
      <c r="L1003" s="151">
        <v>633</v>
      </c>
      <c r="M1003" s="154">
        <v>0.923419190802565</v>
      </c>
      <c r="N1003" s="153">
        <v>33413</v>
      </c>
      <c r="O1003" s="172">
        <v>0.9</v>
      </c>
      <c r="P1003" s="154">
        <v>0.954760297096556</v>
      </c>
      <c r="Q1003" s="154">
        <v>0.973017621145374</v>
      </c>
      <c r="R1003" s="154">
        <v>0.95125348189415</v>
      </c>
      <c r="S1003" s="173">
        <v>-0.0182573240488181</v>
      </c>
      <c r="T1003" s="153">
        <v>36184</v>
      </c>
      <c r="U1003" s="153">
        <v>31134</v>
      </c>
      <c r="V1003" s="154">
        <v>0.860435551625028</v>
      </c>
      <c r="W1003" s="154">
        <v>0.898717083051992</v>
      </c>
      <c r="X1003" s="155">
        <v>0.897026431718062</v>
      </c>
      <c r="Y1003" s="155">
        <v>0.881615598885794</v>
      </c>
      <c r="Z1003" s="173">
        <v>0.00169065133393032</v>
      </c>
      <c r="AA1003" s="151">
        <v>10090</v>
      </c>
      <c r="AB1003" s="151">
        <v>8898</v>
      </c>
      <c r="AC1003" s="151">
        <v>11544</v>
      </c>
      <c r="AD1003" s="151">
        <v>9702</v>
      </c>
      <c r="AE1003" s="155">
        <v>0.881863230921705</v>
      </c>
      <c r="AF1003" s="155">
        <v>0.84043659043659</v>
      </c>
      <c r="AG1003" s="173">
        <v>0.0414266404851142</v>
      </c>
    </row>
    <row r="1004" spans="1:33">
      <c r="A1004" s="175" t="s">
        <v>927</v>
      </c>
      <c r="B1004" s="195" t="s">
        <v>1830</v>
      </c>
      <c r="C1004" s="195" t="s">
        <v>1003</v>
      </c>
      <c r="D1004" s="150">
        <v>1313</v>
      </c>
      <c r="E1004" s="150">
        <v>1255</v>
      </c>
      <c r="F1004" s="150">
        <v>1224</v>
      </c>
      <c r="G1004" s="151">
        <v>1440</v>
      </c>
      <c r="H1004" s="151">
        <v>1302</v>
      </c>
      <c r="I1004" s="151">
        <v>1314</v>
      </c>
      <c r="J1004" s="151">
        <v>629</v>
      </c>
      <c r="K1004" s="151">
        <v>583</v>
      </c>
      <c r="L1004" s="151">
        <v>571</v>
      </c>
      <c r="M1004" s="154">
        <v>0.940427748299098</v>
      </c>
      <c r="N1004" s="153">
        <v>28889</v>
      </c>
      <c r="O1004" s="172">
        <v>0.9</v>
      </c>
      <c r="P1004" s="154">
        <v>0.955826351865956</v>
      </c>
      <c r="Q1004" s="154">
        <v>0.904166666666667</v>
      </c>
      <c r="R1004" s="154">
        <v>0.926868044515103</v>
      </c>
      <c r="S1004" s="173">
        <v>0.0516596851992892</v>
      </c>
      <c r="T1004" s="153">
        <v>30719</v>
      </c>
      <c r="U1004" s="153">
        <v>28205</v>
      </c>
      <c r="V1004" s="154">
        <v>0.918161398483024</v>
      </c>
      <c r="W1004" s="154">
        <v>0.932216298552932</v>
      </c>
      <c r="X1004" s="155">
        <v>0.9125</v>
      </c>
      <c r="Y1004" s="155">
        <v>0.907790143084261</v>
      </c>
      <c r="Z1004" s="173">
        <v>0.0197162985529322</v>
      </c>
      <c r="AA1004" s="151">
        <v>8146</v>
      </c>
      <c r="AB1004" s="151">
        <v>7475</v>
      </c>
      <c r="AC1004" s="151">
        <v>9894</v>
      </c>
      <c r="AD1004" s="151">
        <v>9099</v>
      </c>
      <c r="AE1004" s="155">
        <v>0.91762828382028</v>
      </c>
      <c r="AF1004" s="155">
        <v>0.919648271679806</v>
      </c>
      <c r="AG1004" s="173">
        <v>-0.00201998785952595</v>
      </c>
    </row>
    <row r="1005" spans="1:33">
      <c r="A1005" s="175" t="s">
        <v>927</v>
      </c>
      <c r="B1005" s="195" t="s">
        <v>1830</v>
      </c>
      <c r="C1005" s="195" t="s">
        <v>1004</v>
      </c>
      <c r="D1005" s="150">
        <v>1195</v>
      </c>
      <c r="E1005" s="150">
        <v>1191</v>
      </c>
      <c r="F1005" s="150">
        <v>1117</v>
      </c>
      <c r="G1005" s="151">
        <v>1343</v>
      </c>
      <c r="H1005" s="151">
        <v>1338</v>
      </c>
      <c r="I1005" s="151">
        <v>1185</v>
      </c>
      <c r="J1005" s="151">
        <v>593</v>
      </c>
      <c r="K1005" s="151">
        <v>575</v>
      </c>
      <c r="L1005" s="151">
        <v>533</v>
      </c>
      <c r="M1005" s="154">
        <v>0.987377981192119</v>
      </c>
      <c r="N1005" s="153">
        <v>27614</v>
      </c>
      <c r="O1005" s="172">
        <v>0.9</v>
      </c>
      <c r="P1005" s="154">
        <v>0.996652719665272</v>
      </c>
      <c r="Q1005" s="154">
        <v>0.996276991809382</v>
      </c>
      <c r="R1005" s="154">
        <v>0.96964586846543</v>
      </c>
      <c r="S1005" s="173">
        <v>0.000375727855889907</v>
      </c>
      <c r="T1005" s="153">
        <v>27967</v>
      </c>
      <c r="U1005" s="153">
        <v>25422</v>
      </c>
      <c r="V1005" s="154">
        <v>0.908999892730718</v>
      </c>
      <c r="W1005" s="154">
        <v>0.934728033472803</v>
      </c>
      <c r="X1005" s="155">
        <v>0.882352941176471</v>
      </c>
      <c r="Y1005" s="155">
        <v>0.898819561551433</v>
      </c>
      <c r="Z1005" s="173">
        <v>0.0523750922963327</v>
      </c>
      <c r="AA1005" s="151">
        <v>7463</v>
      </c>
      <c r="AB1005" s="151">
        <v>6921</v>
      </c>
      <c r="AC1005" s="151">
        <v>9033</v>
      </c>
      <c r="AD1005" s="151">
        <v>8117</v>
      </c>
      <c r="AE1005" s="155">
        <v>0.92737505024789</v>
      </c>
      <c r="AF1005" s="155">
        <v>0.898594044060666</v>
      </c>
      <c r="AG1005" s="173">
        <v>0.0287810061872231</v>
      </c>
    </row>
    <row r="1006" spans="1:33">
      <c r="A1006" s="175" t="s">
        <v>927</v>
      </c>
      <c r="B1006" s="195" t="s">
        <v>1829</v>
      </c>
      <c r="C1006" s="195" t="s">
        <v>1005</v>
      </c>
      <c r="D1006" s="150">
        <v>4544</v>
      </c>
      <c r="E1006" s="150">
        <v>4335</v>
      </c>
      <c r="F1006" s="150">
        <v>4110</v>
      </c>
      <c r="G1006" s="151">
        <v>4022</v>
      </c>
      <c r="H1006" s="151">
        <v>3834</v>
      </c>
      <c r="I1006" s="151">
        <v>3669</v>
      </c>
      <c r="J1006" s="151">
        <v>2312</v>
      </c>
      <c r="K1006" s="151">
        <v>2210</v>
      </c>
      <c r="L1006" s="151">
        <v>2097</v>
      </c>
      <c r="M1006" s="154">
        <v>0.935447861321312</v>
      </c>
      <c r="N1006" s="153">
        <v>87151</v>
      </c>
      <c r="O1006" s="172">
        <v>0.9</v>
      </c>
      <c r="P1006" s="154">
        <v>0.954005281690141</v>
      </c>
      <c r="Q1006" s="154">
        <v>0.953257086026852</v>
      </c>
      <c r="R1006" s="154">
        <v>0.955882352941177</v>
      </c>
      <c r="S1006" s="173">
        <v>0.000748195663288542</v>
      </c>
      <c r="T1006" s="153">
        <v>93165</v>
      </c>
      <c r="U1006" s="153">
        <v>82008</v>
      </c>
      <c r="V1006" s="154">
        <v>0.880244727097086</v>
      </c>
      <c r="W1006" s="154">
        <v>0.904489436619718</v>
      </c>
      <c r="X1006" s="155">
        <v>0.912232720039781</v>
      </c>
      <c r="Y1006" s="155">
        <v>0.907006920415225</v>
      </c>
      <c r="Z1006" s="173">
        <v>-0.00774328342006292</v>
      </c>
      <c r="AA1006" s="151">
        <v>26328</v>
      </c>
      <c r="AB1006" s="151">
        <v>23443</v>
      </c>
      <c r="AC1006" s="151">
        <v>27798</v>
      </c>
      <c r="AD1006" s="151">
        <v>24112</v>
      </c>
      <c r="AE1006" s="155">
        <v>0.890420844728046</v>
      </c>
      <c r="AF1006" s="155">
        <v>0.867400532412404</v>
      </c>
      <c r="AG1006" s="173">
        <v>0.0230203123156424</v>
      </c>
    </row>
    <row r="1007" spans="1:33">
      <c r="A1007" s="175" t="s">
        <v>927</v>
      </c>
      <c r="B1007" s="195" t="s">
        <v>1829</v>
      </c>
      <c r="C1007" s="195" t="s">
        <v>1006</v>
      </c>
      <c r="D1007" s="150">
        <v>4622</v>
      </c>
      <c r="E1007" s="150">
        <v>4512</v>
      </c>
      <c r="F1007" s="150">
        <v>4221</v>
      </c>
      <c r="G1007" s="151">
        <v>3945</v>
      </c>
      <c r="H1007" s="151">
        <v>3866</v>
      </c>
      <c r="I1007" s="151">
        <v>3621</v>
      </c>
      <c r="J1007" s="151">
        <v>2063</v>
      </c>
      <c r="K1007" s="151">
        <v>2032</v>
      </c>
      <c r="L1007" s="151">
        <v>1888</v>
      </c>
      <c r="M1007" s="154">
        <v>0.974821428571429</v>
      </c>
      <c r="N1007" s="153">
        <v>87344</v>
      </c>
      <c r="O1007" s="172">
        <v>0.9</v>
      </c>
      <c r="P1007" s="154">
        <v>0.9762007788836</v>
      </c>
      <c r="Q1007" s="154">
        <v>0.979974651457541</v>
      </c>
      <c r="R1007" s="154">
        <v>0.984973339796413</v>
      </c>
      <c r="S1007" s="173">
        <v>-0.00377387257394102</v>
      </c>
      <c r="T1007" s="153">
        <v>89600</v>
      </c>
      <c r="U1007" s="153">
        <v>82432</v>
      </c>
      <c r="V1007" s="154">
        <v>0.92</v>
      </c>
      <c r="W1007" s="154">
        <v>0.913241021202942</v>
      </c>
      <c r="X1007" s="155">
        <v>0.91787072243346</v>
      </c>
      <c r="Y1007" s="155">
        <v>0.91517207949588</v>
      </c>
      <c r="Z1007" s="173">
        <v>-0.00462970123051765</v>
      </c>
      <c r="AA1007" s="151">
        <v>25659</v>
      </c>
      <c r="AB1007" s="151">
        <v>23706</v>
      </c>
      <c r="AC1007" s="151">
        <v>27483</v>
      </c>
      <c r="AD1007" s="151">
        <v>25261</v>
      </c>
      <c r="AE1007" s="155">
        <v>0.923886355664679</v>
      </c>
      <c r="AF1007" s="155">
        <v>0.919150020012371</v>
      </c>
      <c r="AG1007" s="173">
        <v>0.00473633565230769</v>
      </c>
    </row>
    <row r="1008" spans="1:33">
      <c r="A1008" s="175" t="s">
        <v>927</v>
      </c>
      <c r="B1008" s="195" t="s">
        <v>1829</v>
      </c>
      <c r="C1008" s="195" t="s">
        <v>1007</v>
      </c>
      <c r="D1008" s="150">
        <v>5654</v>
      </c>
      <c r="E1008" s="150">
        <v>5323</v>
      </c>
      <c r="F1008" s="150">
        <v>5036</v>
      </c>
      <c r="G1008" s="151">
        <v>4828</v>
      </c>
      <c r="H1008" s="151">
        <v>4576</v>
      </c>
      <c r="I1008" s="151">
        <v>4382</v>
      </c>
      <c r="J1008" s="151">
        <v>2609</v>
      </c>
      <c r="K1008" s="151">
        <v>2405</v>
      </c>
      <c r="L1008" s="151">
        <v>2337</v>
      </c>
      <c r="M1008" s="154">
        <v>0.919946118449007</v>
      </c>
      <c r="N1008" s="153">
        <v>101758</v>
      </c>
      <c r="O1008" s="172">
        <v>0.9</v>
      </c>
      <c r="P1008" s="154">
        <v>0.941457375309515</v>
      </c>
      <c r="Q1008" s="154">
        <v>0.947804473902237</v>
      </c>
      <c r="R1008" s="154">
        <v>0.921809122269069</v>
      </c>
      <c r="S1008" s="173">
        <v>-0.00634709859272165</v>
      </c>
      <c r="T1008" s="153">
        <v>110613</v>
      </c>
      <c r="U1008" s="153">
        <v>99677</v>
      </c>
      <c r="V1008" s="154">
        <v>0.901132778244872</v>
      </c>
      <c r="W1008" s="154">
        <v>0.890696851786346</v>
      </c>
      <c r="X1008" s="155">
        <v>0.907622203811102</v>
      </c>
      <c r="Y1008" s="155">
        <v>0.895745496358758</v>
      </c>
      <c r="Z1008" s="173">
        <v>-0.016925352024756</v>
      </c>
      <c r="AA1008" s="151">
        <v>31010</v>
      </c>
      <c r="AB1008" s="151">
        <v>28146</v>
      </c>
      <c r="AC1008" s="151">
        <v>33700</v>
      </c>
      <c r="AD1008" s="151">
        <v>30168</v>
      </c>
      <c r="AE1008" s="155">
        <v>0.907642695904547</v>
      </c>
      <c r="AF1008" s="155">
        <v>0.895192878338279</v>
      </c>
      <c r="AG1008" s="173">
        <v>0.012449817566268</v>
      </c>
    </row>
    <row r="1009" spans="1:33">
      <c r="A1009" s="175" t="s">
        <v>927</v>
      </c>
      <c r="B1009" s="195" t="s">
        <v>1829</v>
      </c>
      <c r="C1009" s="195" t="s">
        <v>1008</v>
      </c>
      <c r="D1009" s="150">
        <v>3570</v>
      </c>
      <c r="E1009" s="150">
        <v>3409</v>
      </c>
      <c r="F1009" s="150">
        <v>3261</v>
      </c>
      <c r="G1009" s="151">
        <v>3208</v>
      </c>
      <c r="H1009" s="151">
        <v>2969</v>
      </c>
      <c r="I1009" s="151">
        <v>2962</v>
      </c>
      <c r="J1009" s="151">
        <v>1825</v>
      </c>
      <c r="K1009" s="151">
        <v>1733</v>
      </c>
      <c r="L1009" s="151">
        <v>1704</v>
      </c>
      <c r="M1009" s="154">
        <v>0.938073039167359</v>
      </c>
      <c r="N1009" s="153">
        <v>66606</v>
      </c>
      <c r="O1009" s="172">
        <v>0.9</v>
      </c>
      <c r="P1009" s="154">
        <v>0.954901960784314</v>
      </c>
      <c r="Q1009" s="154">
        <v>0.925498753117207</v>
      </c>
      <c r="R1009" s="154">
        <v>0.94958904109589</v>
      </c>
      <c r="S1009" s="173">
        <v>0.0294032076671068</v>
      </c>
      <c r="T1009" s="153">
        <v>71003</v>
      </c>
      <c r="U1009" s="153">
        <v>65340</v>
      </c>
      <c r="V1009" s="154">
        <v>0.920242806641973</v>
      </c>
      <c r="W1009" s="154">
        <v>0.91344537815126</v>
      </c>
      <c r="X1009" s="155">
        <v>0.923316708229426</v>
      </c>
      <c r="Y1009" s="155">
        <v>0.933698630136986</v>
      </c>
      <c r="Z1009" s="173">
        <v>-0.00987133007816599</v>
      </c>
      <c r="AA1009" s="151">
        <v>20161</v>
      </c>
      <c r="AB1009" s="151">
        <v>18760</v>
      </c>
      <c r="AC1009" s="151">
        <v>21721</v>
      </c>
      <c r="AD1009" s="151">
        <v>19789</v>
      </c>
      <c r="AE1009" s="155">
        <v>0.93050939933535</v>
      </c>
      <c r="AF1009" s="155">
        <v>0.91105381888495</v>
      </c>
      <c r="AG1009" s="173">
        <v>0.0194555804504004</v>
      </c>
    </row>
    <row r="1010" spans="1:33">
      <c r="A1010" s="175" t="s">
        <v>927</v>
      </c>
      <c r="B1010" s="195" t="s">
        <v>1829</v>
      </c>
      <c r="C1010" s="195" t="s">
        <v>1009</v>
      </c>
      <c r="D1010" s="150">
        <v>3827</v>
      </c>
      <c r="E1010" s="150">
        <v>3595</v>
      </c>
      <c r="F1010" s="150">
        <v>3430</v>
      </c>
      <c r="G1010" s="151">
        <v>3308</v>
      </c>
      <c r="H1010" s="151">
        <v>2952</v>
      </c>
      <c r="I1010" s="151">
        <v>2958</v>
      </c>
      <c r="J1010" s="151">
        <v>1807</v>
      </c>
      <c r="K1010" s="151">
        <v>1711</v>
      </c>
      <c r="L1010" s="151">
        <v>1610</v>
      </c>
      <c r="M1010" s="154">
        <v>0.918034310601232</v>
      </c>
      <c r="N1010" s="153">
        <v>69139</v>
      </c>
      <c r="O1010" s="172">
        <v>0.9</v>
      </c>
      <c r="P1010" s="154">
        <v>0.939378102952705</v>
      </c>
      <c r="Q1010" s="154">
        <v>0.892382103990326</v>
      </c>
      <c r="R1010" s="154">
        <v>0.946873270614278</v>
      </c>
      <c r="S1010" s="173">
        <v>0.046995998962378</v>
      </c>
      <c r="T1010" s="153">
        <v>75312</v>
      </c>
      <c r="U1010" s="153">
        <v>67572</v>
      </c>
      <c r="V1010" s="154">
        <v>0.897227533460803</v>
      </c>
      <c r="W1010" s="154">
        <v>0.896263391690619</v>
      </c>
      <c r="X1010" s="155">
        <v>0.894195888754534</v>
      </c>
      <c r="Y1010" s="155">
        <v>0.890979524073049</v>
      </c>
      <c r="Z1010" s="173">
        <v>0.00206750293608482</v>
      </c>
      <c r="AA1010" s="151">
        <v>21122</v>
      </c>
      <c r="AB1010" s="151">
        <v>18970</v>
      </c>
      <c r="AC1010" s="151">
        <v>23350</v>
      </c>
      <c r="AD1010" s="151">
        <v>20989</v>
      </c>
      <c r="AE1010" s="155">
        <v>0.898115708739703</v>
      </c>
      <c r="AF1010" s="155">
        <v>0.898886509635974</v>
      </c>
      <c r="AG1010" s="173">
        <v>-0.000770800896271573</v>
      </c>
    </row>
    <row r="1011" spans="1:33">
      <c r="A1011" s="175" t="s">
        <v>927</v>
      </c>
      <c r="B1011" s="195" t="s">
        <v>1829</v>
      </c>
      <c r="C1011" s="195" t="s">
        <v>1010</v>
      </c>
      <c r="D1011" s="150">
        <v>3950</v>
      </c>
      <c r="E1011" s="150">
        <v>3723</v>
      </c>
      <c r="F1011" s="150">
        <v>3596</v>
      </c>
      <c r="G1011" s="151">
        <v>3301</v>
      </c>
      <c r="H1011" s="151">
        <v>3125</v>
      </c>
      <c r="I1011" s="151">
        <v>3048</v>
      </c>
      <c r="J1011" s="151">
        <v>1836</v>
      </c>
      <c r="K1011" s="151">
        <v>1756</v>
      </c>
      <c r="L1011" s="151">
        <v>1695</v>
      </c>
      <c r="M1011" s="154">
        <v>0.946041132794533</v>
      </c>
      <c r="N1011" s="153">
        <v>71989</v>
      </c>
      <c r="O1011" s="172">
        <v>0.9</v>
      </c>
      <c r="P1011" s="154">
        <v>0.94253164556962</v>
      </c>
      <c r="Q1011" s="154">
        <v>0.946682823386853</v>
      </c>
      <c r="R1011" s="154">
        <v>0.956427015250545</v>
      </c>
      <c r="S1011" s="173">
        <v>-0.00415117781723229</v>
      </c>
      <c r="T1011" s="153">
        <v>76095</v>
      </c>
      <c r="U1011" s="153">
        <v>69749</v>
      </c>
      <c r="V1011" s="154">
        <v>0.916604244694132</v>
      </c>
      <c r="W1011" s="154">
        <v>0.910379746835443</v>
      </c>
      <c r="X1011" s="155">
        <v>0.9233565586186</v>
      </c>
      <c r="Y1011" s="155">
        <v>0.923202614379085</v>
      </c>
      <c r="Z1011" s="173">
        <v>-0.0129768117831573</v>
      </c>
      <c r="AA1011" s="151">
        <v>21468</v>
      </c>
      <c r="AB1011" s="151">
        <v>19643</v>
      </c>
      <c r="AC1011" s="151">
        <v>23335</v>
      </c>
      <c r="AD1011" s="151">
        <v>21278</v>
      </c>
      <c r="AE1011" s="155">
        <v>0.914989752189305</v>
      </c>
      <c r="AF1011" s="155">
        <v>0.911849153631883</v>
      </c>
      <c r="AG1011" s="173">
        <v>0.00314059855742155</v>
      </c>
    </row>
    <row r="1012" spans="1:33">
      <c r="A1012" s="175" t="s">
        <v>927</v>
      </c>
      <c r="B1012" s="195" t="s">
        <v>1829</v>
      </c>
      <c r="C1012" s="195" t="s">
        <v>1011</v>
      </c>
      <c r="D1012" s="150">
        <v>0</v>
      </c>
      <c r="E1012" s="150">
        <v>0</v>
      </c>
      <c r="F1012" s="150">
        <v>0</v>
      </c>
      <c r="G1012" s="151">
        <v>0</v>
      </c>
      <c r="H1012" s="151">
        <v>0</v>
      </c>
      <c r="I1012" s="151">
        <v>0</v>
      </c>
      <c r="J1012" s="151">
        <v>0</v>
      </c>
      <c r="K1012" s="151">
        <v>0</v>
      </c>
      <c r="L1012" s="151">
        <v>0</v>
      </c>
      <c r="M1012" s="154">
        <v>0</v>
      </c>
      <c r="N1012" s="153">
        <v>0</v>
      </c>
      <c r="O1012" s="172">
        <v>0.9</v>
      </c>
      <c r="P1012" s="154">
        <v>0</v>
      </c>
      <c r="Q1012" s="154">
        <v>0</v>
      </c>
      <c r="R1012" s="154">
        <v>0</v>
      </c>
      <c r="S1012" s="173">
        <v>0</v>
      </c>
      <c r="T1012" s="153">
        <v>3</v>
      </c>
      <c r="U1012" s="153">
        <v>3</v>
      </c>
      <c r="V1012" s="154">
        <v>1</v>
      </c>
      <c r="W1012" s="154">
        <v>0</v>
      </c>
      <c r="X1012" s="155">
        <v>0</v>
      </c>
      <c r="Y1012" s="155">
        <v>0</v>
      </c>
      <c r="Z1012" s="173">
        <v>0</v>
      </c>
      <c r="AA1012" s="151">
        <v>0</v>
      </c>
      <c r="AB1012" s="151">
        <v>0</v>
      </c>
      <c r="AC1012" s="151">
        <v>3</v>
      </c>
      <c r="AD1012" s="151">
        <v>3</v>
      </c>
      <c r="AE1012" s="155">
        <v>0</v>
      </c>
      <c r="AF1012" s="155">
        <v>1</v>
      </c>
      <c r="AG1012" s="173">
        <v>-1</v>
      </c>
    </row>
    <row r="1013" spans="1:33">
      <c r="A1013" s="175" t="s">
        <v>927</v>
      </c>
      <c r="B1013" s="195" t="s">
        <v>1829</v>
      </c>
      <c r="C1013" s="195" t="s">
        <v>1012</v>
      </c>
      <c r="D1013" s="150">
        <v>4022</v>
      </c>
      <c r="E1013" s="150">
        <v>3800</v>
      </c>
      <c r="F1013" s="150">
        <v>3715</v>
      </c>
      <c r="G1013" s="151">
        <v>3411</v>
      </c>
      <c r="H1013" s="151">
        <v>3177</v>
      </c>
      <c r="I1013" s="151">
        <v>3129</v>
      </c>
      <c r="J1013" s="151">
        <v>1812</v>
      </c>
      <c r="K1013" s="151">
        <v>1715</v>
      </c>
      <c r="L1013" s="151">
        <v>1663</v>
      </c>
      <c r="M1013" s="154">
        <v>0.929220364935562</v>
      </c>
      <c r="N1013" s="153">
        <v>72823</v>
      </c>
      <c r="O1013" s="172">
        <v>0.9</v>
      </c>
      <c r="P1013" s="154">
        <v>0.944803580308304</v>
      </c>
      <c r="Q1013" s="154">
        <v>0.931398416886544</v>
      </c>
      <c r="R1013" s="154">
        <v>0.946467991169978</v>
      </c>
      <c r="S1013" s="173">
        <v>0.0134051634217608</v>
      </c>
      <c r="T1013" s="153">
        <v>78370</v>
      </c>
      <c r="U1013" s="153">
        <v>71791</v>
      </c>
      <c r="V1013" s="154">
        <v>0.916052060737527</v>
      </c>
      <c r="W1013" s="154">
        <v>0.923669816011934</v>
      </c>
      <c r="X1013" s="155">
        <v>0.917326297273527</v>
      </c>
      <c r="Y1013" s="155">
        <v>0.917770419426049</v>
      </c>
      <c r="Z1013" s="173">
        <v>0.00634351873840755</v>
      </c>
      <c r="AA1013" s="151">
        <v>22212</v>
      </c>
      <c r="AB1013" s="151">
        <v>20348</v>
      </c>
      <c r="AC1013" s="151">
        <v>23979</v>
      </c>
      <c r="AD1013" s="151">
        <v>22162</v>
      </c>
      <c r="AE1013" s="155">
        <v>0.916081397442824</v>
      </c>
      <c r="AF1013" s="155">
        <v>0.924225363860044</v>
      </c>
      <c r="AG1013" s="173">
        <v>-0.00814396641722048</v>
      </c>
    </row>
    <row r="1014" spans="1:33">
      <c r="A1014" s="175" t="s">
        <v>927</v>
      </c>
      <c r="B1014" s="195" t="s">
        <v>1829</v>
      </c>
      <c r="C1014" s="195" t="s">
        <v>1013</v>
      </c>
      <c r="D1014" s="150">
        <v>5817</v>
      </c>
      <c r="E1014" s="150">
        <v>5462</v>
      </c>
      <c r="F1014" s="150">
        <v>5350</v>
      </c>
      <c r="G1014" s="151">
        <v>4884</v>
      </c>
      <c r="H1014" s="151">
        <v>4720</v>
      </c>
      <c r="I1014" s="151">
        <v>4548</v>
      </c>
      <c r="J1014" s="151">
        <v>2827</v>
      </c>
      <c r="K1014" s="151">
        <v>2756</v>
      </c>
      <c r="L1014" s="151">
        <v>2698</v>
      </c>
      <c r="M1014" s="154">
        <v>0.960918631335574</v>
      </c>
      <c r="N1014" s="153">
        <v>111800</v>
      </c>
      <c r="O1014" s="172">
        <v>0.9</v>
      </c>
      <c r="P1014" s="154">
        <v>0.93897197868317</v>
      </c>
      <c r="Q1014" s="154">
        <v>0.966420966420966</v>
      </c>
      <c r="R1014" s="154">
        <v>0.974885037141846</v>
      </c>
      <c r="S1014" s="173">
        <v>-0.0274489877377964</v>
      </c>
      <c r="T1014" s="153">
        <v>116347</v>
      </c>
      <c r="U1014" s="153">
        <v>108321</v>
      </c>
      <c r="V1014" s="154">
        <v>0.931016700043834</v>
      </c>
      <c r="W1014" s="154">
        <v>0.919718067732508</v>
      </c>
      <c r="X1014" s="155">
        <v>0.931203931203931</v>
      </c>
      <c r="Y1014" s="155">
        <v>0.954368588609834</v>
      </c>
      <c r="Z1014" s="173">
        <v>-0.011485863471423</v>
      </c>
      <c r="AA1014" s="151">
        <v>32397</v>
      </c>
      <c r="AB1014" s="151">
        <v>30220</v>
      </c>
      <c r="AC1014" s="151">
        <v>35396</v>
      </c>
      <c r="AD1014" s="151">
        <v>33014</v>
      </c>
      <c r="AE1014" s="155">
        <v>0.932802419977158</v>
      </c>
      <c r="AF1014" s="155">
        <v>0.932704260368403</v>
      </c>
      <c r="AG1014" s="173">
        <v>9.8159608755144e-5</v>
      </c>
    </row>
    <row r="1015" spans="1:33">
      <c r="A1015" s="175" t="s">
        <v>927</v>
      </c>
      <c r="B1015" s="195" t="s">
        <v>1829</v>
      </c>
      <c r="C1015" s="195" t="s">
        <v>1014</v>
      </c>
      <c r="D1015" s="150">
        <v>2903</v>
      </c>
      <c r="E1015" s="150">
        <v>2836</v>
      </c>
      <c r="F1015" s="150">
        <v>2695</v>
      </c>
      <c r="G1015" s="151">
        <v>2395</v>
      </c>
      <c r="H1015" s="151">
        <v>2341</v>
      </c>
      <c r="I1015" s="151">
        <v>2221</v>
      </c>
      <c r="J1015" s="151">
        <v>1368</v>
      </c>
      <c r="K1015" s="151">
        <v>1346</v>
      </c>
      <c r="L1015" s="151">
        <v>1286</v>
      </c>
      <c r="M1015" s="154">
        <v>0.957165788463552</v>
      </c>
      <c r="N1015" s="153">
        <v>54859</v>
      </c>
      <c r="O1015" s="172">
        <v>0.9</v>
      </c>
      <c r="P1015" s="154">
        <v>0.976920427144333</v>
      </c>
      <c r="Q1015" s="154">
        <v>0.977453027139875</v>
      </c>
      <c r="R1015" s="154">
        <v>0.983918128654971</v>
      </c>
      <c r="S1015" s="173">
        <v>-0.000532599995541227</v>
      </c>
      <c r="T1015" s="153">
        <v>57314</v>
      </c>
      <c r="U1015" s="153">
        <v>53181</v>
      </c>
      <c r="V1015" s="154">
        <v>0.927888474020309</v>
      </c>
      <c r="W1015" s="154">
        <v>0.928349982776438</v>
      </c>
      <c r="X1015" s="155">
        <v>0.927348643006263</v>
      </c>
      <c r="Y1015" s="155">
        <v>0.940058479532164</v>
      </c>
      <c r="Z1015" s="173">
        <v>0.00100133977017514</v>
      </c>
      <c r="AA1015" s="151">
        <v>16150</v>
      </c>
      <c r="AB1015" s="151">
        <v>14946</v>
      </c>
      <c r="AC1015" s="151">
        <v>17438</v>
      </c>
      <c r="AD1015" s="151">
        <v>16189</v>
      </c>
      <c r="AE1015" s="155">
        <v>0.925448916408669</v>
      </c>
      <c r="AF1015" s="155">
        <v>0.928374813625416</v>
      </c>
      <c r="AG1015" s="173">
        <v>-0.00292589721674696</v>
      </c>
    </row>
    <row r="1016" spans="1:33">
      <c r="A1016" s="175" t="s">
        <v>927</v>
      </c>
      <c r="B1016" s="195" t="s">
        <v>1829</v>
      </c>
      <c r="C1016" s="195" t="s">
        <v>1015</v>
      </c>
      <c r="D1016" s="150">
        <v>3586</v>
      </c>
      <c r="E1016" s="150">
        <v>3439</v>
      </c>
      <c r="F1016" s="150">
        <v>3283</v>
      </c>
      <c r="G1016" s="151">
        <v>3175</v>
      </c>
      <c r="H1016" s="151">
        <v>2923</v>
      </c>
      <c r="I1016" s="151">
        <v>2874</v>
      </c>
      <c r="J1016" s="151">
        <v>1681</v>
      </c>
      <c r="K1016" s="151">
        <v>1600</v>
      </c>
      <c r="L1016" s="151">
        <v>1549</v>
      </c>
      <c r="M1016" s="154">
        <v>0.956150356792318</v>
      </c>
      <c r="N1016" s="153">
        <v>72088</v>
      </c>
      <c r="O1016" s="172">
        <v>0.9</v>
      </c>
      <c r="P1016" s="154">
        <v>0.959007250418293</v>
      </c>
      <c r="Q1016" s="154">
        <v>0.920629921259843</v>
      </c>
      <c r="R1016" s="154">
        <v>0.951814396192742</v>
      </c>
      <c r="S1016" s="173">
        <v>0.0383773291584508</v>
      </c>
      <c r="T1016" s="153">
        <v>75394</v>
      </c>
      <c r="U1016" s="153">
        <v>68761</v>
      </c>
      <c r="V1016" s="154">
        <v>0.912022176831048</v>
      </c>
      <c r="W1016" s="154">
        <v>0.915504740658115</v>
      </c>
      <c r="X1016" s="155">
        <v>0.905196850393701</v>
      </c>
      <c r="Y1016" s="155">
        <v>0.921475312314099</v>
      </c>
      <c r="Z1016" s="173">
        <v>0.0103078902644141</v>
      </c>
      <c r="AA1016" s="151">
        <v>20548</v>
      </c>
      <c r="AB1016" s="151">
        <v>18599</v>
      </c>
      <c r="AC1016" s="151">
        <v>23058</v>
      </c>
      <c r="AD1016" s="151">
        <v>21332</v>
      </c>
      <c r="AE1016" s="155">
        <v>0.905148919602881</v>
      </c>
      <c r="AF1016" s="155">
        <v>0.925145285801024</v>
      </c>
      <c r="AG1016" s="173">
        <v>-0.0199963661981425</v>
      </c>
    </row>
    <row r="1017" spans="1:33">
      <c r="A1017" s="175" t="s">
        <v>927</v>
      </c>
      <c r="B1017" s="195" t="s">
        <v>1831</v>
      </c>
      <c r="C1017" s="195" t="s">
        <v>1016</v>
      </c>
      <c r="D1017" s="150">
        <v>2752</v>
      </c>
      <c r="E1017" s="150">
        <v>2696</v>
      </c>
      <c r="F1017" s="150">
        <v>2521</v>
      </c>
      <c r="G1017" s="151">
        <v>2283</v>
      </c>
      <c r="H1017" s="151">
        <v>2214</v>
      </c>
      <c r="I1017" s="151">
        <v>2090</v>
      </c>
      <c r="J1017" s="151">
        <v>1307</v>
      </c>
      <c r="K1017" s="151">
        <v>1271</v>
      </c>
      <c r="L1017" s="151">
        <v>1202</v>
      </c>
      <c r="M1017" s="154">
        <v>0.971479532685276</v>
      </c>
      <c r="N1017" s="153">
        <v>54466</v>
      </c>
      <c r="O1017" s="172">
        <v>0.9</v>
      </c>
      <c r="P1017" s="154">
        <v>0.979651162790698</v>
      </c>
      <c r="Q1017" s="154">
        <v>0.969776609724047</v>
      </c>
      <c r="R1017" s="154">
        <v>0.972456006120888</v>
      </c>
      <c r="S1017" s="173">
        <v>0.0098745530666503</v>
      </c>
      <c r="T1017" s="153">
        <v>56065</v>
      </c>
      <c r="U1017" s="153">
        <v>51297</v>
      </c>
      <c r="V1017" s="154">
        <v>0.91495585481138</v>
      </c>
      <c r="W1017" s="154">
        <v>0.916061046511628</v>
      </c>
      <c r="X1017" s="155">
        <v>0.915462111257118</v>
      </c>
      <c r="Y1017" s="155">
        <v>0.919663351185922</v>
      </c>
      <c r="Z1017" s="173">
        <v>0.000598935254510047</v>
      </c>
      <c r="AA1017" s="151">
        <v>15741</v>
      </c>
      <c r="AB1017" s="151">
        <v>14492</v>
      </c>
      <c r="AC1017" s="151">
        <v>17046</v>
      </c>
      <c r="AD1017" s="151">
        <v>15535</v>
      </c>
      <c r="AE1017" s="155">
        <v>0.920653071596468</v>
      </c>
      <c r="AF1017" s="155">
        <v>0.911357503226563</v>
      </c>
      <c r="AG1017" s="173">
        <v>0.00929556836990442</v>
      </c>
    </row>
    <row r="1018" spans="1:33">
      <c r="A1018" s="175" t="s">
        <v>927</v>
      </c>
      <c r="B1018" s="195" t="s">
        <v>1831</v>
      </c>
      <c r="C1018" s="195" t="s">
        <v>1017</v>
      </c>
      <c r="D1018" s="150">
        <v>2186</v>
      </c>
      <c r="E1018" s="150">
        <v>2153</v>
      </c>
      <c r="F1018" s="150">
        <v>2033</v>
      </c>
      <c r="G1018" s="151">
        <v>1610</v>
      </c>
      <c r="H1018" s="151">
        <v>1558</v>
      </c>
      <c r="I1018" s="151">
        <v>1472</v>
      </c>
      <c r="J1018" s="151">
        <v>1163</v>
      </c>
      <c r="K1018" s="151">
        <v>1146</v>
      </c>
      <c r="L1018" s="151">
        <v>1084</v>
      </c>
      <c r="M1018" s="154">
        <v>0.974374899362823</v>
      </c>
      <c r="N1018" s="153">
        <v>42359</v>
      </c>
      <c r="O1018" s="172">
        <v>0.9</v>
      </c>
      <c r="P1018" s="154">
        <v>0.984903934126258</v>
      </c>
      <c r="Q1018" s="154">
        <v>0.967701863354037</v>
      </c>
      <c r="R1018" s="154">
        <v>0.985382631126397</v>
      </c>
      <c r="S1018" s="173">
        <v>0.0172020707722207</v>
      </c>
      <c r="T1018" s="153">
        <v>43473</v>
      </c>
      <c r="U1018" s="153">
        <v>40073</v>
      </c>
      <c r="V1018" s="154">
        <v>0.921790536654935</v>
      </c>
      <c r="W1018" s="154">
        <v>0.930009149130833</v>
      </c>
      <c r="X1018" s="155">
        <v>0.914285714285714</v>
      </c>
      <c r="Y1018" s="155">
        <v>0.93207222699914</v>
      </c>
      <c r="Z1018" s="173">
        <v>0.0157234348451183</v>
      </c>
      <c r="AA1018" s="151">
        <v>12060</v>
      </c>
      <c r="AB1018" s="151">
        <v>11230</v>
      </c>
      <c r="AC1018" s="151">
        <v>13551</v>
      </c>
      <c r="AD1018" s="151">
        <v>12491</v>
      </c>
      <c r="AE1018" s="155">
        <v>0.931177446102819</v>
      </c>
      <c r="AF1018" s="155">
        <v>0.921776990627998</v>
      </c>
      <c r="AG1018" s="173">
        <v>0.00940045547482138</v>
      </c>
    </row>
    <row r="1019" spans="1:33">
      <c r="A1019" s="175" t="s">
        <v>927</v>
      </c>
      <c r="B1019" s="195" t="s">
        <v>1831</v>
      </c>
      <c r="C1019" s="195" t="s">
        <v>1018</v>
      </c>
      <c r="D1019" s="150">
        <v>3036</v>
      </c>
      <c r="E1019" s="150">
        <v>2888</v>
      </c>
      <c r="F1019" s="150">
        <v>2738</v>
      </c>
      <c r="G1019" s="151">
        <v>2459</v>
      </c>
      <c r="H1019" s="151">
        <v>2326</v>
      </c>
      <c r="I1019" s="151">
        <v>2247</v>
      </c>
      <c r="J1019" s="151">
        <v>1789</v>
      </c>
      <c r="K1019" s="151">
        <v>1695</v>
      </c>
      <c r="L1019" s="151">
        <v>1620</v>
      </c>
      <c r="M1019" s="154">
        <v>0.951768437998138</v>
      </c>
      <c r="N1019" s="153">
        <v>60305</v>
      </c>
      <c r="O1019" s="172">
        <v>0.9</v>
      </c>
      <c r="P1019" s="154">
        <v>0.951251646903821</v>
      </c>
      <c r="Q1019" s="154">
        <v>0.945912972753152</v>
      </c>
      <c r="R1019" s="154">
        <v>0.947456679709335</v>
      </c>
      <c r="S1019" s="173">
        <v>0.00533867415066913</v>
      </c>
      <c r="T1019" s="153">
        <v>63361</v>
      </c>
      <c r="U1019" s="153">
        <v>57781</v>
      </c>
      <c r="V1019" s="154">
        <v>0.911933208124872</v>
      </c>
      <c r="W1019" s="154">
        <v>0.901844532279315</v>
      </c>
      <c r="X1019" s="155">
        <v>0.913786091907279</v>
      </c>
      <c r="Y1019" s="155">
        <v>0.905533817775294</v>
      </c>
      <c r="Z1019" s="173">
        <v>-0.0119415596279644</v>
      </c>
      <c r="AA1019" s="151">
        <v>17924</v>
      </c>
      <c r="AB1019" s="151">
        <v>16193</v>
      </c>
      <c r="AC1019" s="151">
        <v>19674</v>
      </c>
      <c r="AD1019" s="151">
        <v>17986</v>
      </c>
      <c r="AE1019" s="155">
        <v>0.903425574648516</v>
      </c>
      <c r="AF1019" s="155">
        <v>0.914201484192335</v>
      </c>
      <c r="AG1019" s="173">
        <v>-0.0107759095438191</v>
      </c>
    </row>
    <row r="1020" spans="1:33">
      <c r="A1020" s="175" t="s">
        <v>927</v>
      </c>
      <c r="B1020" s="195" t="s">
        <v>1831</v>
      </c>
      <c r="C1020" s="195" t="s">
        <v>1019</v>
      </c>
      <c r="D1020" s="150">
        <v>2314</v>
      </c>
      <c r="E1020" s="150">
        <v>2169</v>
      </c>
      <c r="F1020" s="150">
        <v>2080</v>
      </c>
      <c r="G1020" s="151">
        <v>1789</v>
      </c>
      <c r="H1020" s="151">
        <v>1686</v>
      </c>
      <c r="I1020" s="151">
        <v>1598</v>
      </c>
      <c r="J1020" s="151">
        <v>1108</v>
      </c>
      <c r="K1020" s="151">
        <v>1062</v>
      </c>
      <c r="L1020" s="151">
        <v>1028</v>
      </c>
      <c r="M1020" s="154">
        <v>0.961766674102164</v>
      </c>
      <c r="N1020" s="153">
        <v>43116</v>
      </c>
      <c r="O1020" s="172">
        <v>0.9</v>
      </c>
      <c r="P1020" s="154">
        <v>0.93733794295592</v>
      </c>
      <c r="Q1020" s="154">
        <v>0.94242593627725</v>
      </c>
      <c r="R1020" s="154">
        <v>0.958483754512635</v>
      </c>
      <c r="S1020" s="173">
        <v>-0.00508799332132948</v>
      </c>
      <c r="T1020" s="153">
        <v>44830</v>
      </c>
      <c r="U1020" s="153">
        <v>41497</v>
      </c>
      <c r="V1020" s="154">
        <v>0.925652464867276</v>
      </c>
      <c r="W1020" s="154">
        <v>0.898876404494382</v>
      </c>
      <c r="X1020" s="155">
        <v>0.893236444941308</v>
      </c>
      <c r="Y1020" s="155">
        <v>0.927797833935018</v>
      </c>
      <c r="Z1020" s="173">
        <v>0.00563995955307406</v>
      </c>
      <c r="AA1020" s="151">
        <v>12807</v>
      </c>
      <c r="AB1020" s="151">
        <v>11726</v>
      </c>
      <c r="AC1020" s="151">
        <v>13548</v>
      </c>
      <c r="AD1020" s="151">
        <v>12555</v>
      </c>
      <c r="AE1020" s="155">
        <v>0.915593035058952</v>
      </c>
      <c r="AF1020" s="155">
        <v>0.926705048715678</v>
      </c>
      <c r="AG1020" s="173">
        <v>-0.0111120136567254</v>
      </c>
    </row>
    <row r="1021" spans="1:33">
      <c r="A1021" s="175" t="s">
        <v>927</v>
      </c>
      <c r="B1021" s="195" t="s">
        <v>1831</v>
      </c>
      <c r="C1021" s="195" t="s">
        <v>1020</v>
      </c>
      <c r="D1021" s="150">
        <v>2329</v>
      </c>
      <c r="E1021" s="150">
        <v>2058</v>
      </c>
      <c r="F1021" s="150">
        <v>2123</v>
      </c>
      <c r="G1021" s="151">
        <v>2071</v>
      </c>
      <c r="H1021" s="151">
        <v>2014</v>
      </c>
      <c r="I1021" s="151">
        <v>1933</v>
      </c>
      <c r="J1021" s="151">
        <v>1109</v>
      </c>
      <c r="K1021" s="151">
        <v>1061</v>
      </c>
      <c r="L1021" s="151">
        <v>1014</v>
      </c>
      <c r="M1021" s="154">
        <v>0.942769296013571</v>
      </c>
      <c r="N1021" s="153">
        <v>44461</v>
      </c>
      <c r="O1021" s="172">
        <v>0.9</v>
      </c>
      <c r="P1021" s="154">
        <v>0.88364104765994</v>
      </c>
      <c r="Q1021" s="154">
        <v>0.972477064220184</v>
      </c>
      <c r="R1021" s="154">
        <v>0.956717763751127</v>
      </c>
      <c r="S1021" s="173">
        <v>-0.0888360165602436</v>
      </c>
      <c r="T1021" s="153">
        <v>47160</v>
      </c>
      <c r="U1021" s="153">
        <v>43292</v>
      </c>
      <c r="V1021" s="154">
        <v>0.917981340118745</v>
      </c>
      <c r="W1021" s="154">
        <v>0.911550021468441</v>
      </c>
      <c r="X1021" s="155">
        <v>0.933365523901497</v>
      </c>
      <c r="Y1021" s="155">
        <v>0.914337240757439</v>
      </c>
      <c r="Z1021" s="173">
        <v>-0.0218155024330554</v>
      </c>
      <c r="AA1021" s="151">
        <v>13393</v>
      </c>
      <c r="AB1021" s="151">
        <v>12302</v>
      </c>
      <c r="AC1021" s="151">
        <v>14297</v>
      </c>
      <c r="AD1021" s="151">
        <v>12995</v>
      </c>
      <c r="AE1021" s="155">
        <v>0.918539535578287</v>
      </c>
      <c r="AF1021" s="155">
        <v>0.908931943764426</v>
      </c>
      <c r="AG1021" s="173">
        <v>0.00960759181386106</v>
      </c>
    </row>
    <row r="1022" spans="1:33">
      <c r="A1022" s="175" t="s">
        <v>927</v>
      </c>
      <c r="B1022" s="195" t="s">
        <v>1831</v>
      </c>
      <c r="C1022" s="195" t="s">
        <v>1021</v>
      </c>
      <c r="D1022" s="150">
        <v>4111</v>
      </c>
      <c r="E1022" s="150">
        <v>4051</v>
      </c>
      <c r="F1022" s="150">
        <v>3750</v>
      </c>
      <c r="G1022" s="151">
        <v>3573</v>
      </c>
      <c r="H1022" s="151">
        <v>3520</v>
      </c>
      <c r="I1022" s="151">
        <v>3170</v>
      </c>
      <c r="J1022" s="151">
        <v>1883</v>
      </c>
      <c r="K1022" s="151">
        <v>1857</v>
      </c>
      <c r="L1022" s="151">
        <v>1751</v>
      </c>
      <c r="M1022" s="154">
        <v>0.987416489068748</v>
      </c>
      <c r="N1022" s="153">
        <v>82471</v>
      </c>
      <c r="O1022" s="172">
        <v>0.9</v>
      </c>
      <c r="P1022" s="154">
        <v>0.985405010946242</v>
      </c>
      <c r="Q1022" s="154">
        <v>0.98516652672824</v>
      </c>
      <c r="R1022" s="154">
        <v>0.986192246415295</v>
      </c>
      <c r="S1022" s="173">
        <v>0.000238484218002211</v>
      </c>
      <c r="T1022" s="153">
        <v>83522</v>
      </c>
      <c r="U1022" s="153">
        <v>75934</v>
      </c>
      <c r="V1022" s="154">
        <v>0.909149685112904</v>
      </c>
      <c r="W1022" s="154">
        <v>0.912186815859888</v>
      </c>
      <c r="X1022" s="155">
        <v>0.887209627763784</v>
      </c>
      <c r="Y1022" s="155">
        <v>0.929899097185343</v>
      </c>
      <c r="Z1022" s="173">
        <v>0.0249771880961042</v>
      </c>
      <c r="AA1022" s="151">
        <v>23229</v>
      </c>
      <c r="AB1022" s="151">
        <v>21254</v>
      </c>
      <c r="AC1022" s="151">
        <v>25605</v>
      </c>
      <c r="AD1022" s="151">
        <v>23130</v>
      </c>
      <c r="AE1022" s="155">
        <v>0.914976968444617</v>
      </c>
      <c r="AF1022" s="155">
        <v>0.903339191564148</v>
      </c>
      <c r="AG1022" s="173">
        <v>0.011637776880469</v>
      </c>
    </row>
    <row r="1023" spans="1:33">
      <c r="A1023" s="175" t="s">
        <v>927</v>
      </c>
      <c r="B1023" s="195" t="s">
        <v>1829</v>
      </c>
      <c r="C1023" s="195" t="s">
        <v>1022</v>
      </c>
      <c r="D1023" s="150">
        <v>3635</v>
      </c>
      <c r="E1023" s="150">
        <v>3570</v>
      </c>
      <c r="F1023" s="150">
        <v>3400</v>
      </c>
      <c r="G1023" s="151">
        <v>3843</v>
      </c>
      <c r="H1023" s="151">
        <v>3758</v>
      </c>
      <c r="I1023" s="151">
        <v>3622</v>
      </c>
      <c r="J1023" s="151">
        <v>1513</v>
      </c>
      <c r="K1023" s="151">
        <v>1485</v>
      </c>
      <c r="L1023" s="151">
        <v>1411</v>
      </c>
      <c r="M1023" s="154">
        <v>0.982167827511353</v>
      </c>
      <c r="N1023" s="153">
        <v>73750</v>
      </c>
      <c r="O1023" s="172">
        <v>0.9</v>
      </c>
      <c r="P1023" s="154">
        <v>0.982118294360385</v>
      </c>
      <c r="Q1023" s="154">
        <v>0.977881863127765</v>
      </c>
      <c r="R1023" s="154">
        <v>0.981493721083939</v>
      </c>
      <c r="S1023" s="173">
        <v>0.0042364312326203</v>
      </c>
      <c r="T1023" s="153">
        <v>75089</v>
      </c>
      <c r="U1023" s="153">
        <v>71221</v>
      </c>
      <c r="V1023" s="154">
        <v>0.948487794483879</v>
      </c>
      <c r="W1023" s="154">
        <v>0.9353507565337</v>
      </c>
      <c r="X1023" s="155">
        <v>0.942492844132188</v>
      </c>
      <c r="Y1023" s="155">
        <v>0.932584269662921</v>
      </c>
      <c r="Z1023" s="173">
        <v>-0.00714208759848822</v>
      </c>
      <c r="AA1023" s="151">
        <v>20831</v>
      </c>
      <c r="AB1023" s="151">
        <v>19685</v>
      </c>
      <c r="AC1023" s="151">
        <v>24255</v>
      </c>
      <c r="AD1023" s="151">
        <v>23116</v>
      </c>
      <c r="AE1023" s="155">
        <v>0.944985838413902</v>
      </c>
      <c r="AF1023" s="155">
        <v>0.953040610183467</v>
      </c>
      <c r="AG1023" s="173">
        <v>-0.00805477176956493</v>
      </c>
    </row>
    <row r="1024" spans="1:33">
      <c r="A1024" s="175" t="s">
        <v>927</v>
      </c>
      <c r="B1024" s="195" t="s">
        <v>1829</v>
      </c>
      <c r="C1024" s="195" t="s">
        <v>1023</v>
      </c>
      <c r="D1024" s="150">
        <v>2710</v>
      </c>
      <c r="E1024" s="150">
        <v>2431</v>
      </c>
      <c r="F1024" s="150">
        <v>2468</v>
      </c>
      <c r="G1024" s="151">
        <v>2150</v>
      </c>
      <c r="H1024" s="151">
        <v>1548</v>
      </c>
      <c r="I1024" s="151">
        <v>1950</v>
      </c>
      <c r="J1024" s="151">
        <v>879</v>
      </c>
      <c r="K1024" s="151">
        <v>732</v>
      </c>
      <c r="L1024" s="151">
        <v>834</v>
      </c>
      <c r="M1024" s="154">
        <v>0.784644661425885</v>
      </c>
      <c r="N1024" s="153">
        <v>34635</v>
      </c>
      <c r="O1024" s="172">
        <v>0.9</v>
      </c>
      <c r="P1024" s="154">
        <v>0.897047970479705</v>
      </c>
      <c r="Q1024" s="154">
        <v>0.72</v>
      </c>
      <c r="R1024" s="154">
        <v>0.832764505119454</v>
      </c>
      <c r="S1024" s="173">
        <v>0.177047970479705</v>
      </c>
      <c r="T1024" s="153">
        <v>44141</v>
      </c>
      <c r="U1024" s="153">
        <v>39847</v>
      </c>
      <c r="V1024" s="154">
        <v>0.902720826442536</v>
      </c>
      <c r="W1024" s="154">
        <v>0.91070110701107</v>
      </c>
      <c r="X1024" s="155">
        <v>0.906976744186046</v>
      </c>
      <c r="Y1024" s="155">
        <v>0.948805460750853</v>
      </c>
      <c r="Z1024" s="173">
        <v>0.00372436282502364</v>
      </c>
      <c r="AA1024" s="151">
        <v>12946</v>
      </c>
      <c r="AB1024" s="151">
        <v>11546</v>
      </c>
      <c r="AC1024" s="151">
        <v>13735</v>
      </c>
      <c r="AD1024" s="151">
        <v>12464</v>
      </c>
      <c r="AE1024" s="155">
        <v>0.891858489108605</v>
      </c>
      <c r="AF1024" s="155">
        <v>0.907462686567164</v>
      </c>
      <c r="AG1024" s="173">
        <v>-0.0156041974585592</v>
      </c>
    </row>
    <row r="1025" spans="1:33">
      <c r="A1025" s="175" t="s">
        <v>927</v>
      </c>
      <c r="B1025" s="195" t="s">
        <v>1829</v>
      </c>
      <c r="C1025" s="195" t="s">
        <v>1024</v>
      </c>
      <c r="D1025" s="150">
        <v>2146</v>
      </c>
      <c r="E1025" s="150">
        <v>2109</v>
      </c>
      <c r="F1025" s="150">
        <v>1971</v>
      </c>
      <c r="G1025" s="151">
        <v>2292</v>
      </c>
      <c r="H1025" s="151">
        <v>2263</v>
      </c>
      <c r="I1025" s="151">
        <v>2066</v>
      </c>
      <c r="J1025" s="151">
        <v>997</v>
      </c>
      <c r="K1025" s="151">
        <v>981</v>
      </c>
      <c r="L1025" s="151">
        <v>913</v>
      </c>
      <c r="M1025" s="154">
        <v>0.983714107509991</v>
      </c>
      <c r="N1025" s="153">
        <v>42584</v>
      </c>
      <c r="O1025" s="172">
        <v>0.9</v>
      </c>
      <c r="P1025" s="154">
        <v>0.982758620689655</v>
      </c>
      <c r="Q1025" s="154">
        <v>0.987347294938918</v>
      </c>
      <c r="R1025" s="154">
        <v>0.9839518555667</v>
      </c>
      <c r="S1025" s="173">
        <v>-0.00458867424926279</v>
      </c>
      <c r="T1025" s="153">
        <v>43289</v>
      </c>
      <c r="U1025" s="153">
        <v>40090</v>
      </c>
      <c r="V1025" s="154">
        <v>0.926101319041789</v>
      </c>
      <c r="W1025" s="154">
        <v>0.918452935694315</v>
      </c>
      <c r="X1025" s="155">
        <v>0.901396160558464</v>
      </c>
      <c r="Y1025" s="155">
        <v>0.915747241725176</v>
      </c>
      <c r="Z1025" s="173">
        <v>0.0170567751358507</v>
      </c>
      <c r="AA1025" s="151">
        <v>12494</v>
      </c>
      <c r="AB1025" s="151">
        <v>11582</v>
      </c>
      <c r="AC1025" s="151">
        <v>14026</v>
      </c>
      <c r="AD1025" s="151">
        <v>12811</v>
      </c>
      <c r="AE1025" s="155">
        <v>0.927004962381943</v>
      </c>
      <c r="AF1025" s="155">
        <v>0.91337516041637</v>
      </c>
      <c r="AG1025" s="173">
        <v>0.0136298019655737</v>
      </c>
    </row>
    <row r="1026" spans="1:33">
      <c r="A1026" s="175" t="s">
        <v>927</v>
      </c>
      <c r="B1026" s="195" t="s">
        <v>1829</v>
      </c>
      <c r="C1026" s="195" t="s">
        <v>1025</v>
      </c>
      <c r="D1026" s="150">
        <v>1782</v>
      </c>
      <c r="E1026" s="150">
        <v>1200</v>
      </c>
      <c r="F1026" s="150">
        <v>1605</v>
      </c>
      <c r="G1026" s="151">
        <v>1379</v>
      </c>
      <c r="H1026" s="151">
        <v>1057</v>
      </c>
      <c r="I1026" s="151">
        <v>1228</v>
      </c>
      <c r="J1026" s="151">
        <v>563</v>
      </c>
      <c r="K1026" s="151">
        <v>519</v>
      </c>
      <c r="L1026" s="151">
        <v>509</v>
      </c>
      <c r="M1026" s="154">
        <v>0.878289353958144</v>
      </c>
      <c r="N1026" s="153">
        <v>24131</v>
      </c>
      <c r="O1026" s="172">
        <v>0.9</v>
      </c>
      <c r="P1026" s="154">
        <v>0.673400673400673</v>
      </c>
      <c r="Q1026" s="154">
        <v>0.766497461928934</v>
      </c>
      <c r="R1026" s="154">
        <v>0.921847246891652</v>
      </c>
      <c r="S1026" s="173">
        <v>-0.0930967885282605</v>
      </c>
      <c r="T1026" s="153">
        <v>27475</v>
      </c>
      <c r="U1026" s="153">
        <v>24037</v>
      </c>
      <c r="V1026" s="154">
        <v>0.874868061874431</v>
      </c>
      <c r="W1026" s="154">
        <v>0.900673400673401</v>
      </c>
      <c r="X1026" s="155">
        <v>0.890500362581581</v>
      </c>
      <c r="Y1026" s="155">
        <v>0.904085257548845</v>
      </c>
      <c r="Z1026" s="173">
        <v>0.0101730380918198</v>
      </c>
      <c r="AA1026" s="151">
        <v>8207</v>
      </c>
      <c r="AB1026" s="151">
        <v>7090</v>
      </c>
      <c r="AC1026" s="151">
        <v>8659</v>
      </c>
      <c r="AD1026" s="151">
        <v>7618</v>
      </c>
      <c r="AE1026" s="155">
        <v>0.863896673571342</v>
      </c>
      <c r="AF1026" s="155">
        <v>0.879778265388613</v>
      </c>
      <c r="AG1026" s="173">
        <v>-0.0158815918172714</v>
      </c>
    </row>
    <row r="1027" spans="1:33">
      <c r="A1027" s="175" t="s">
        <v>927</v>
      </c>
      <c r="B1027" s="195" t="s">
        <v>1829</v>
      </c>
      <c r="C1027" s="195" t="s">
        <v>1026</v>
      </c>
      <c r="D1027" s="150">
        <v>0</v>
      </c>
      <c r="E1027" s="150">
        <v>0</v>
      </c>
      <c r="F1027" s="150">
        <v>0</v>
      </c>
      <c r="G1027" s="151">
        <v>0</v>
      </c>
      <c r="H1027" s="151">
        <v>0</v>
      </c>
      <c r="I1027" s="151">
        <v>0</v>
      </c>
      <c r="J1027" s="151">
        <v>0</v>
      </c>
      <c r="K1027" s="151">
        <v>0</v>
      </c>
      <c r="L1027" s="151">
        <v>0</v>
      </c>
      <c r="M1027" s="154">
        <v>0</v>
      </c>
      <c r="N1027" s="153">
        <v>0</v>
      </c>
      <c r="O1027" s="172">
        <v>0.9</v>
      </c>
      <c r="P1027" s="154">
        <v>0</v>
      </c>
      <c r="Q1027" s="154">
        <v>0</v>
      </c>
      <c r="R1027" s="154">
        <v>0</v>
      </c>
      <c r="S1027" s="173">
        <v>0</v>
      </c>
      <c r="T1027" s="153">
        <v>0</v>
      </c>
      <c r="U1027" s="153">
        <v>0</v>
      </c>
      <c r="V1027" s="154">
        <v>0</v>
      </c>
      <c r="W1027" s="154">
        <v>0</v>
      </c>
      <c r="X1027" s="155">
        <v>0</v>
      </c>
      <c r="Y1027" s="155">
        <v>0</v>
      </c>
      <c r="Z1027" s="173">
        <v>0</v>
      </c>
      <c r="AA1027" s="151">
        <v>0</v>
      </c>
      <c r="AB1027" s="151">
        <v>0</v>
      </c>
      <c r="AC1027" s="151">
        <v>0</v>
      </c>
      <c r="AD1027" s="151">
        <v>0</v>
      </c>
      <c r="AE1027" s="155">
        <v>0</v>
      </c>
      <c r="AF1027" s="155">
        <v>0</v>
      </c>
      <c r="AG1027" s="173">
        <v>0</v>
      </c>
    </row>
    <row r="1028" spans="1:33">
      <c r="A1028" s="175" t="s">
        <v>927</v>
      </c>
      <c r="B1028" s="195" t="s">
        <v>1829</v>
      </c>
      <c r="C1028" s="195" t="s">
        <v>1027</v>
      </c>
      <c r="D1028" s="150">
        <v>4345</v>
      </c>
      <c r="E1028" s="150">
        <v>4177</v>
      </c>
      <c r="F1028" s="150">
        <v>3696</v>
      </c>
      <c r="G1028" s="151">
        <v>4334</v>
      </c>
      <c r="H1028" s="151">
        <v>4169</v>
      </c>
      <c r="I1028" s="151">
        <v>3833</v>
      </c>
      <c r="J1028" s="151">
        <v>1859</v>
      </c>
      <c r="K1028" s="151">
        <v>1752</v>
      </c>
      <c r="L1028" s="151">
        <v>1721</v>
      </c>
      <c r="M1028" s="154">
        <v>0.947389933434544</v>
      </c>
      <c r="N1028" s="153">
        <v>81125</v>
      </c>
      <c r="O1028" s="172">
        <v>0.9</v>
      </c>
      <c r="P1028" s="154">
        <v>0.961334867663982</v>
      </c>
      <c r="Q1028" s="154">
        <v>0.961928934010152</v>
      </c>
      <c r="R1028" s="154">
        <v>0.942442173211404</v>
      </c>
      <c r="S1028" s="173">
        <v>-0.000594066346170763</v>
      </c>
      <c r="T1028" s="153">
        <v>85630</v>
      </c>
      <c r="U1028" s="153">
        <v>73079</v>
      </c>
      <c r="V1028" s="154">
        <v>0.853427537078127</v>
      </c>
      <c r="W1028" s="154">
        <v>0.850632911392405</v>
      </c>
      <c r="X1028" s="155">
        <v>0.884402399630826</v>
      </c>
      <c r="Y1028" s="155">
        <v>0.925766541151157</v>
      </c>
      <c r="Z1028" s="173">
        <v>-0.033769488238421</v>
      </c>
      <c r="AA1028" s="151">
        <v>24238</v>
      </c>
      <c r="AB1028" s="151">
        <v>21015</v>
      </c>
      <c r="AC1028" s="151">
        <v>27377</v>
      </c>
      <c r="AD1028" s="151">
        <v>23426</v>
      </c>
      <c r="AE1028" s="155">
        <v>0.867026982424292</v>
      </c>
      <c r="AF1028" s="155">
        <v>0.85568177667385</v>
      </c>
      <c r="AG1028" s="173">
        <v>0.0113452057504422</v>
      </c>
    </row>
    <row r="1029" spans="1:33">
      <c r="A1029" s="175" t="s">
        <v>927</v>
      </c>
      <c r="B1029" s="195" t="s">
        <v>1829</v>
      </c>
      <c r="C1029" s="195" t="s">
        <v>1028</v>
      </c>
      <c r="D1029" s="150">
        <v>0</v>
      </c>
      <c r="E1029" s="150">
        <v>0</v>
      </c>
      <c r="F1029" s="150">
        <v>0</v>
      </c>
      <c r="G1029" s="151">
        <v>0</v>
      </c>
      <c r="H1029" s="151">
        <v>0</v>
      </c>
      <c r="I1029" s="151">
        <v>0</v>
      </c>
      <c r="J1029" s="151">
        <v>0</v>
      </c>
      <c r="K1029" s="151">
        <v>0</v>
      </c>
      <c r="L1029" s="151">
        <v>0</v>
      </c>
      <c r="M1029" s="154">
        <v>0</v>
      </c>
      <c r="N1029" s="153">
        <v>0</v>
      </c>
      <c r="O1029" s="172">
        <v>0.9</v>
      </c>
      <c r="P1029" s="154">
        <v>0</v>
      </c>
      <c r="Q1029" s="154">
        <v>0</v>
      </c>
      <c r="R1029" s="154">
        <v>0</v>
      </c>
      <c r="S1029" s="173">
        <v>0</v>
      </c>
      <c r="T1029" s="153">
        <v>0</v>
      </c>
      <c r="U1029" s="153">
        <v>0</v>
      </c>
      <c r="V1029" s="154">
        <v>0</v>
      </c>
      <c r="W1029" s="154">
        <v>0</v>
      </c>
      <c r="X1029" s="155">
        <v>0</v>
      </c>
      <c r="Y1029" s="155">
        <v>0</v>
      </c>
      <c r="Z1029" s="173">
        <v>0</v>
      </c>
      <c r="AA1029" s="151">
        <v>0</v>
      </c>
      <c r="AB1029" s="151">
        <v>0</v>
      </c>
      <c r="AC1029" s="151">
        <v>0</v>
      </c>
      <c r="AD1029" s="151">
        <v>0</v>
      </c>
      <c r="AE1029" s="155">
        <v>0</v>
      </c>
      <c r="AF1029" s="155">
        <v>0</v>
      </c>
      <c r="AG1029" s="173">
        <v>0</v>
      </c>
    </row>
    <row r="1030" spans="1:33">
      <c r="A1030" s="175" t="s">
        <v>927</v>
      </c>
      <c r="B1030" s="195" t="s">
        <v>1829</v>
      </c>
      <c r="C1030" s="195" t="s">
        <v>1029</v>
      </c>
      <c r="D1030" s="150">
        <v>0</v>
      </c>
      <c r="E1030" s="150">
        <v>0</v>
      </c>
      <c r="F1030" s="150">
        <v>0</v>
      </c>
      <c r="G1030" s="151">
        <v>0</v>
      </c>
      <c r="H1030" s="151">
        <v>0</v>
      </c>
      <c r="I1030" s="151">
        <v>0</v>
      </c>
      <c r="J1030" s="151">
        <v>0</v>
      </c>
      <c r="K1030" s="151">
        <v>0</v>
      </c>
      <c r="L1030" s="151">
        <v>0</v>
      </c>
      <c r="M1030" s="154">
        <v>0</v>
      </c>
      <c r="N1030" s="153">
        <v>0</v>
      </c>
      <c r="O1030" s="172">
        <v>0.9</v>
      </c>
      <c r="P1030" s="154">
        <v>0</v>
      </c>
      <c r="Q1030" s="154">
        <v>0</v>
      </c>
      <c r="R1030" s="154">
        <v>0</v>
      </c>
      <c r="S1030" s="173">
        <v>0</v>
      </c>
      <c r="T1030" s="153">
        <v>9</v>
      </c>
      <c r="U1030" s="153">
        <v>9</v>
      </c>
      <c r="V1030" s="154">
        <v>1</v>
      </c>
      <c r="W1030" s="154">
        <v>0</v>
      </c>
      <c r="X1030" s="155">
        <v>0</v>
      </c>
      <c r="Y1030" s="155">
        <v>0</v>
      </c>
      <c r="Z1030" s="173">
        <v>0</v>
      </c>
      <c r="AA1030" s="151">
        <v>1</v>
      </c>
      <c r="AB1030" s="151">
        <v>1</v>
      </c>
      <c r="AC1030" s="151">
        <v>3</v>
      </c>
      <c r="AD1030" s="151">
        <v>3</v>
      </c>
      <c r="AE1030" s="155">
        <v>1</v>
      </c>
      <c r="AF1030" s="155">
        <v>1</v>
      </c>
      <c r="AG1030" s="173">
        <v>0</v>
      </c>
    </row>
    <row r="1031" spans="1:33">
      <c r="A1031" s="175" t="s">
        <v>927</v>
      </c>
      <c r="B1031" s="195" t="s">
        <v>1829</v>
      </c>
      <c r="C1031" s="195" t="s">
        <v>1030</v>
      </c>
      <c r="D1031" s="150">
        <v>2678</v>
      </c>
      <c r="E1031" s="150">
        <v>2321</v>
      </c>
      <c r="F1031" s="150">
        <v>2497</v>
      </c>
      <c r="G1031" s="151">
        <v>2673</v>
      </c>
      <c r="H1031" s="151">
        <v>2455</v>
      </c>
      <c r="I1031" s="151">
        <v>2455</v>
      </c>
      <c r="J1031" s="151">
        <v>1329</v>
      </c>
      <c r="K1031" s="151">
        <v>1232</v>
      </c>
      <c r="L1031" s="151">
        <v>1234</v>
      </c>
      <c r="M1031" s="154">
        <v>0.911953554538813</v>
      </c>
      <c r="N1031" s="153">
        <v>47438</v>
      </c>
      <c r="O1031" s="172">
        <v>0.9</v>
      </c>
      <c r="P1031" s="154">
        <v>0.866691560866318</v>
      </c>
      <c r="Q1031" s="154">
        <v>0.918443696221474</v>
      </c>
      <c r="R1031" s="154">
        <v>0.927012791572611</v>
      </c>
      <c r="S1031" s="173">
        <v>-0.0517521353551559</v>
      </c>
      <c r="T1031" s="153">
        <v>52018</v>
      </c>
      <c r="U1031" s="153">
        <v>48070</v>
      </c>
      <c r="V1031" s="154">
        <v>0.924103195047868</v>
      </c>
      <c r="W1031" s="154">
        <v>0.932412247946229</v>
      </c>
      <c r="X1031" s="155">
        <v>0.918443696221474</v>
      </c>
      <c r="Y1031" s="155">
        <v>0.928517682468021</v>
      </c>
      <c r="Z1031" s="173">
        <v>0.0139685517247545</v>
      </c>
      <c r="AA1031" s="151">
        <v>15340</v>
      </c>
      <c r="AB1031" s="151">
        <v>14237</v>
      </c>
      <c r="AC1031" s="151">
        <v>16666</v>
      </c>
      <c r="AD1031" s="151">
        <v>15433</v>
      </c>
      <c r="AE1031" s="155">
        <v>0.928096479791395</v>
      </c>
      <c r="AF1031" s="155">
        <v>0.926017040681627</v>
      </c>
      <c r="AG1031" s="173">
        <v>0.00207943910976782</v>
      </c>
    </row>
    <row r="1032" spans="1:33">
      <c r="A1032" s="175" t="s">
        <v>927</v>
      </c>
      <c r="B1032" s="195" t="s">
        <v>1829</v>
      </c>
      <c r="C1032" s="195" t="s">
        <v>1031</v>
      </c>
      <c r="D1032" s="150">
        <v>0</v>
      </c>
      <c r="E1032" s="150">
        <v>0</v>
      </c>
      <c r="F1032" s="150">
        <v>0</v>
      </c>
      <c r="G1032" s="151">
        <v>1</v>
      </c>
      <c r="H1032" s="151">
        <v>0</v>
      </c>
      <c r="I1032" s="151">
        <v>1</v>
      </c>
      <c r="J1032" s="151">
        <v>3</v>
      </c>
      <c r="K1032" s="151">
        <v>0</v>
      </c>
      <c r="L1032" s="151">
        <v>3</v>
      </c>
      <c r="M1032" s="154">
        <v>0</v>
      </c>
      <c r="N1032" s="153">
        <v>0</v>
      </c>
      <c r="O1032" s="172">
        <v>0.9</v>
      </c>
      <c r="P1032" s="154">
        <v>0</v>
      </c>
      <c r="Q1032" s="154">
        <v>0</v>
      </c>
      <c r="R1032" s="154">
        <v>0</v>
      </c>
      <c r="S1032" s="173">
        <v>0</v>
      </c>
      <c r="T1032" s="153">
        <v>18</v>
      </c>
      <c r="U1032" s="153">
        <v>18</v>
      </c>
      <c r="V1032" s="154">
        <v>1</v>
      </c>
      <c r="W1032" s="154">
        <v>0</v>
      </c>
      <c r="X1032" s="155">
        <v>1</v>
      </c>
      <c r="Y1032" s="155">
        <v>1</v>
      </c>
      <c r="Z1032" s="173">
        <v>-1</v>
      </c>
      <c r="AA1032" s="151">
        <v>7</v>
      </c>
      <c r="AB1032" s="151">
        <v>7</v>
      </c>
      <c r="AC1032" s="151">
        <v>5</v>
      </c>
      <c r="AD1032" s="151">
        <v>5</v>
      </c>
      <c r="AE1032" s="155">
        <v>1</v>
      </c>
      <c r="AF1032" s="155">
        <v>1</v>
      </c>
      <c r="AG1032" s="173">
        <v>0</v>
      </c>
    </row>
    <row r="1033" spans="1:33">
      <c r="A1033" s="175" t="s">
        <v>927</v>
      </c>
      <c r="B1033" s="195" t="s">
        <v>1829</v>
      </c>
      <c r="C1033" s="195" t="s">
        <v>1032</v>
      </c>
      <c r="D1033" s="150">
        <v>1573</v>
      </c>
      <c r="E1033" s="150">
        <v>1321</v>
      </c>
      <c r="F1033" s="150">
        <v>1464</v>
      </c>
      <c r="G1033" s="151">
        <v>1373</v>
      </c>
      <c r="H1033" s="151">
        <v>1087</v>
      </c>
      <c r="I1033" s="151">
        <v>1242</v>
      </c>
      <c r="J1033" s="151">
        <v>507</v>
      </c>
      <c r="K1033" s="151">
        <v>496</v>
      </c>
      <c r="L1033" s="151">
        <v>452</v>
      </c>
      <c r="M1033" s="154">
        <v>0.934391246993094</v>
      </c>
      <c r="N1033" s="153">
        <v>24083</v>
      </c>
      <c r="O1033" s="172">
        <v>0.9</v>
      </c>
      <c r="P1033" s="154">
        <v>0.839796567069294</v>
      </c>
      <c r="Q1033" s="154">
        <v>0.79169701383831</v>
      </c>
      <c r="R1033" s="154">
        <v>0.978303747534517</v>
      </c>
      <c r="S1033" s="173">
        <v>0.0480995532309841</v>
      </c>
      <c r="T1033" s="153">
        <v>25774</v>
      </c>
      <c r="U1033" s="153">
        <v>23205</v>
      </c>
      <c r="V1033" s="154">
        <v>0.900325909831613</v>
      </c>
      <c r="W1033" s="154">
        <v>0.930705657978385</v>
      </c>
      <c r="X1033" s="155">
        <v>0.904588492352513</v>
      </c>
      <c r="Y1033" s="155">
        <v>0.891518737672584</v>
      </c>
      <c r="Z1033" s="173">
        <v>0.0261171656258725</v>
      </c>
      <c r="AA1033" s="151">
        <v>7486</v>
      </c>
      <c r="AB1033" s="151">
        <v>6770</v>
      </c>
      <c r="AC1033" s="151">
        <v>7902</v>
      </c>
      <c r="AD1033" s="151">
        <v>7006</v>
      </c>
      <c r="AE1033" s="155">
        <v>0.904354795618488</v>
      </c>
      <c r="AF1033" s="155">
        <v>0.886610984560871</v>
      </c>
      <c r="AG1033" s="173">
        <v>0.0177438110576172</v>
      </c>
    </row>
    <row r="1034" spans="1:33">
      <c r="A1034" s="175" t="s">
        <v>927</v>
      </c>
      <c r="B1034" s="195" t="s">
        <v>1829</v>
      </c>
      <c r="C1034" s="195" t="s">
        <v>1033</v>
      </c>
      <c r="D1034" s="150">
        <v>3694</v>
      </c>
      <c r="E1034" s="150">
        <v>3645</v>
      </c>
      <c r="F1034" s="150">
        <v>3395</v>
      </c>
      <c r="G1034" s="151">
        <v>3694</v>
      </c>
      <c r="H1034" s="151">
        <v>3619</v>
      </c>
      <c r="I1034" s="151">
        <v>3393</v>
      </c>
      <c r="J1034" s="151">
        <v>1530</v>
      </c>
      <c r="K1034" s="151">
        <v>1503</v>
      </c>
      <c r="L1034" s="151">
        <v>1413</v>
      </c>
      <c r="M1034" s="154">
        <v>0.967797561209268</v>
      </c>
      <c r="N1034" s="153">
        <v>70716</v>
      </c>
      <c r="O1034" s="172">
        <v>0.9</v>
      </c>
      <c r="P1034" s="154">
        <v>0.986735246345425</v>
      </c>
      <c r="Q1034" s="154">
        <v>0.979696805630753</v>
      </c>
      <c r="R1034" s="154">
        <v>0.982352941176471</v>
      </c>
      <c r="S1034" s="173">
        <v>0.00703844071467241</v>
      </c>
      <c r="T1034" s="153">
        <v>73069</v>
      </c>
      <c r="U1034" s="153">
        <v>67712</v>
      </c>
      <c r="V1034" s="154">
        <v>0.926685735400786</v>
      </c>
      <c r="W1034" s="154">
        <v>0.919057931781267</v>
      </c>
      <c r="X1034" s="155">
        <v>0.918516513264754</v>
      </c>
      <c r="Y1034" s="155">
        <v>0.923529411764706</v>
      </c>
      <c r="Z1034" s="173">
        <v>0.000541418516513237</v>
      </c>
      <c r="AA1034" s="151">
        <v>20124</v>
      </c>
      <c r="AB1034" s="151">
        <v>18608</v>
      </c>
      <c r="AC1034" s="151">
        <v>23001</v>
      </c>
      <c r="AD1034" s="151">
        <v>21358</v>
      </c>
      <c r="AE1034" s="155">
        <v>0.924667064201948</v>
      </c>
      <c r="AF1034" s="155">
        <v>0.928568323116386</v>
      </c>
      <c r="AG1034" s="173">
        <v>-0.00390125891443838</v>
      </c>
    </row>
    <row r="1035" spans="1:33">
      <c r="A1035" s="175" t="s">
        <v>927</v>
      </c>
      <c r="B1035" s="195" t="s">
        <v>1829</v>
      </c>
      <c r="C1035" s="195" t="s">
        <v>1034</v>
      </c>
      <c r="D1035" s="150">
        <v>1712</v>
      </c>
      <c r="E1035" s="150">
        <v>1679</v>
      </c>
      <c r="F1035" s="150">
        <v>1572</v>
      </c>
      <c r="G1035" s="151">
        <v>1665</v>
      </c>
      <c r="H1035" s="151">
        <v>1624</v>
      </c>
      <c r="I1035" s="151">
        <v>1528</v>
      </c>
      <c r="J1035" s="151">
        <v>834</v>
      </c>
      <c r="K1035" s="151">
        <v>810</v>
      </c>
      <c r="L1035" s="151">
        <v>773</v>
      </c>
      <c r="M1035" s="154">
        <v>0.982617500632858</v>
      </c>
      <c r="N1035" s="153">
        <v>34935</v>
      </c>
      <c r="O1035" s="172">
        <v>0.9</v>
      </c>
      <c r="P1035" s="154">
        <v>0.980724299065421</v>
      </c>
      <c r="Q1035" s="154">
        <v>0.975375375375375</v>
      </c>
      <c r="R1035" s="154">
        <v>0.971223021582734</v>
      </c>
      <c r="S1035" s="173">
        <v>0.00534892369004525</v>
      </c>
      <c r="T1035" s="153">
        <v>35553</v>
      </c>
      <c r="U1035" s="153">
        <v>32867</v>
      </c>
      <c r="V1035" s="154">
        <v>0.924450819902681</v>
      </c>
      <c r="W1035" s="154">
        <v>0.918224299065421</v>
      </c>
      <c r="X1035" s="155">
        <v>0.917717717717718</v>
      </c>
      <c r="Y1035" s="155">
        <v>0.926858513189448</v>
      </c>
      <c r="Z1035" s="173">
        <v>0.000506581347702872</v>
      </c>
      <c r="AA1035" s="151">
        <v>9852</v>
      </c>
      <c r="AB1035" s="151">
        <v>9103</v>
      </c>
      <c r="AC1035" s="151">
        <v>11520</v>
      </c>
      <c r="AD1035" s="151">
        <v>10733</v>
      </c>
      <c r="AE1035" s="155">
        <v>0.923974827446204</v>
      </c>
      <c r="AF1035" s="155">
        <v>0.931684027777778</v>
      </c>
      <c r="AG1035" s="173">
        <v>-0.00770920033157396</v>
      </c>
    </row>
    <row r="1036" spans="1:33">
      <c r="A1036" s="175" t="s">
        <v>927</v>
      </c>
      <c r="B1036" s="195" t="s">
        <v>1829</v>
      </c>
      <c r="C1036" s="195" t="s">
        <v>1035</v>
      </c>
      <c r="D1036" s="150">
        <v>2588</v>
      </c>
      <c r="E1036" s="150">
        <v>2525</v>
      </c>
      <c r="F1036" s="150">
        <v>2412</v>
      </c>
      <c r="G1036" s="151">
        <v>2472</v>
      </c>
      <c r="H1036" s="151">
        <v>2396</v>
      </c>
      <c r="I1036" s="151">
        <v>2319</v>
      </c>
      <c r="J1036" s="151">
        <v>1131</v>
      </c>
      <c r="K1036" s="151">
        <v>1094</v>
      </c>
      <c r="L1036" s="151">
        <v>1044</v>
      </c>
      <c r="M1036" s="154">
        <v>0.972243209925637</v>
      </c>
      <c r="N1036" s="153">
        <v>48898</v>
      </c>
      <c r="O1036" s="172">
        <v>0.9</v>
      </c>
      <c r="P1036" s="154">
        <v>0.975656877897991</v>
      </c>
      <c r="Q1036" s="154">
        <v>0.969255663430421</v>
      </c>
      <c r="R1036" s="154">
        <v>0.967285587975243</v>
      </c>
      <c r="S1036" s="173">
        <v>0.00640121446757003</v>
      </c>
      <c r="T1036" s="153">
        <v>50294</v>
      </c>
      <c r="U1036" s="153">
        <v>47272</v>
      </c>
      <c r="V1036" s="154">
        <v>0.939913309738736</v>
      </c>
      <c r="W1036" s="154">
        <v>0.931993817619784</v>
      </c>
      <c r="X1036" s="155">
        <v>0.938106796116505</v>
      </c>
      <c r="Y1036" s="155">
        <v>0.923076923076923</v>
      </c>
      <c r="Z1036" s="173">
        <v>-0.00611297849672121</v>
      </c>
      <c r="AA1036" s="151">
        <v>14344</v>
      </c>
      <c r="AB1036" s="151">
        <v>13491</v>
      </c>
      <c r="AC1036" s="151">
        <v>16079</v>
      </c>
      <c r="AD1036" s="151">
        <v>15192</v>
      </c>
      <c r="AE1036" s="155">
        <v>0.94053262688232</v>
      </c>
      <c r="AF1036" s="155">
        <v>0.944834877790907</v>
      </c>
      <c r="AG1036" s="173">
        <v>-0.00430225090858727</v>
      </c>
    </row>
    <row r="1037" spans="1:33">
      <c r="A1037" s="175" t="s">
        <v>927</v>
      </c>
      <c r="B1037" s="195" t="s">
        <v>1829</v>
      </c>
      <c r="C1037" s="195" t="s">
        <v>1036</v>
      </c>
      <c r="D1037" s="150">
        <v>4053</v>
      </c>
      <c r="E1037" s="150">
        <v>3488</v>
      </c>
      <c r="F1037" s="150">
        <v>3563</v>
      </c>
      <c r="G1037" s="151">
        <v>3376</v>
      </c>
      <c r="H1037" s="151">
        <v>2436</v>
      </c>
      <c r="I1037" s="151">
        <v>2934</v>
      </c>
      <c r="J1037" s="151">
        <v>1262</v>
      </c>
      <c r="K1037" s="151">
        <v>948</v>
      </c>
      <c r="L1037" s="151">
        <v>1023</v>
      </c>
      <c r="M1037" s="154">
        <v>0.831222667638484</v>
      </c>
      <c r="N1037" s="153">
        <v>54741</v>
      </c>
      <c r="O1037" s="172">
        <v>0.9</v>
      </c>
      <c r="P1037" s="154">
        <v>0.860597088576363</v>
      </c>
      <c r="Q1037" s="154">
        <v>0.721563981042654</v>
      </c>
      <c r="R1037" s="154">
        <v>0.751188589540412</v>
      </c>
      <c r="S1037" s="173">
        <v>0.139033107533709</v>
      </c>
      <c r="T1037" s="153">
        <v>65856</v>
      </c>
      <c r="U1037" s="153">
        <v>56434</v>
      </c>
      <c r="V1037" s="154">
        <v>0.856930272108844</v>
      </c>
      <c r="W1037" s="154">
        <v>0.879101899827288</v>
      </c>
      <c r="X1037" s="155">
        <v>0.869075829383886</v>
      </c>
      <c r="Y1037" s="155">
        <v>0.810618066561014</v>
      </c>
      <c r="Z1037" s="173">
        <v>0.0100260704434022</v>
      </c>
      <c r="AA1037" s="151">
        <v>18902</v>
      </c>
      <c r="AB1037" s="151">
        <v>15997</v>
      </c>
      <c r="AC1037" s="151">
        <v>20843</v>
      </c>
      <c r="AD1037" s="151">
        <v>17668</v>
      </c>
      <c r="AE1037" s="155">
        <v>0.846312559517511</v>
      </c>
      <c r="AF1037" s="155">
        <v>0.847670680804107</v>
      </c>
      <c r="AG1037" s="173">
        <v>-0.00135812128659552</v>
      </c>
    </row>
    <row r="1038" spans="1:33">
      <c r="A1038" s="175" t="s">
        <v>927</v>
      </c>
      <c r="B1038" s="195" t="s">
        <v>1829</v>
      </c>
      <c r="C1038" s="195" t="s">
        <v>1037</v>
      </c>
      <c r="D1038" s="150">
        <v>2948</v>
      </c>
      <c r="E1038" s="150">
        <v>2872</v>
      </c>
      <c r="F1038" s="150">
        <v>2728</v>
      </c>
      <c r="G1038" s="151">
        <v>2455</v>
      </c>
      <c r="H1038" s="151">
        <v>2389</v>
      </c>
      <c r="I1038" s="151">
        <v>2231</v>
      </c>
      <c r="J1038" s="151">
        <v>1018</v>
      </c>
      <c r="K1038" s="151">
        <v>962</v>
      </c>
      <c r="L1038" s="151">
        <v>907</v>
      </c>
      <c r="M1038" s="154">
        <v>0.962184368737475</v>
      </c>
      <c r="N1038" s="153">
        <v>48013</v>
      </c>
      <c r="O1038" s="172">
        <v>0.9</v>
      </c>
      <c r="P1038" s="154">
        <v>0.974219810040706</v>
      </c>
      <c r="Q1038" s="154">
        <v>0.973116089613035</v>
      </c>
      <c r="R1038" s="154">
        <v>0.944990176817289</v>
      </c>
      <c r="S1038" s="173">
        <v>0.00110372042767093</v>
      </c>
      <c r="T1038" s="153">
        <v>49900</v>
      </c>
      <c r="U1038" s="153">
        <v>43686</v>
      </c>
      <c r="V1038" s="154">
        <v>0.875470941883768</v>
      </c>
      <c r="W1038" s="154">
        <v>0.925373134328358</v>
      </c>
      <c r="X1038" s="155">
        <v>0.908757637474542</v>
      </c>
      <c r="Y1038" s="155">
        <v>0.890962671905697</v>
      </c>
      <c r="Z1038" s="173">
        <v>0.0166154968538165</v>
      </c>
      <c r="AA1038" s="151">
        <v>14161</v>
      </c>
      <c r="AB1038" s="151">
        <v>12574</v>
      </c>
      <c r="AC1038" s="151">
        <v>15444</v>
      </c>
      <c r="AD1038" s="151">
        <v>13571</v>
      </c>
      <c r="AE1038" s="155">
        <v>0.887931643245534</v>
      </c>
      <c r="AF1038" s="155">
        <v>0.878723128723129</v>
      </c>
      <c r="AG1038" s="173">
        <v>0.00920851452240479</v>
      </c>
    </row>
    <row r="1039" spans="1:33">
      <c r="A1039" s="175" t="s">
        <v>927</v>
      </c>
      <c r="B1039" s="195" t="s">
        <v>1829</v>
      </c>
      <c r="C1039" s="195" t="s">
        <v>1038</v>
      </c>
      <c r="D1039" s="150">
        <v>2512</v>
      </c>
      <c r="E1039" s="150">
        <v>1967</v>
      </c>
      <c r="F1039" s="150">
        <v>2316</v>
      </c>
      <c r="G1039" s="151">
        <v>1930</v>
      </c>
      <c r="H1039" s="151">
        <v>1503</v>
      </c>
      <c r="I1039" s="151">
        <v>1793</v>
      </c>
      <c r="J1039" s="151">
        <v>841</v>
      </c>
      <c r="K1039" s="151">
        <v>606</v>
      </c>
      <c r="L1039" s="151">
        <v>779</v>
      </c>
      <c r="M1039" s="154">
        <v>0.744242579324463</v>
      </c>
      <c r="N1039" s="153">
        <v>29085</v>
      </c>
      <c r="O1039" s="172">
        <v>0.9</v>
      </c>
      <c r="P1039" s="154">
        <v>0.783041401273885</v>
      </c>
      <c r="Q1039" s="154">
        <v>0.778756476683938</v>
      </c>
      <c r="R1039" s="154">
        <v>0.720570749108205</v>
      </c>
      <c r="S1039" s="173">
        <v>0.00428492458994756</v>
      </c>
      <c r="T1039" s="153">
        <v>39080</v>
      </c>
      <c r="U1039" s="153">
        <v>34555</v>
      </c>
      <c r="V1039" s="154">
        <v>0.88421187308086</v>
      </c>
      <c r="W1039" s="154">
        <v>0.921974522292994</v>
      </c>
      <c r="X1039" s="155">
        <v>0.929015544041451</v>
      </c>
      <c r="Y1039" s="155">
        <v>0.92627824019025</v>
      </c>
      <c r="Z1039" s="173">
        <v>-0.00704102174845722</v>
      </c>
      <c r="AA1039" s="151">
        <v>11462</v>
      </c>
      <c r="AB1039" s="151">
        <v>10289</v>
      </c>
      <c r="AC1039" s="151">
        <v>12193</v>
      </c>
      <c r="AD1039" s="151">
        <v>10826</v>
      </c>
      <c r="AE1039" s="155">
        <v>0.897661839120572</v>
      </c>
      <c r="AF1039" s="155">
        <v>0.887886492249651</v>
      </c>
      <c r="AG1039" s="173">
        <v>0.00977534687092085</v>
      </c>
    </row>
    <row r="1040" spans="1:33">
      <c r="A1040" s="175" t="s">
        <v>927</v>
      </c>
      <c r="B1040" s="195" t="s">
        <v>1829</v>
      </c>
      <c r="C1040" s="195" t="s">
        <v>1039</v>
      </c>
      <c r="D1040" s="150">
        <v>757</v>
      </c>
      <c r="E1040" s="150">
        <v>318</v>
      </c>
      <c r="F1040" s="150">
        <v>691</v>
      </c>
      <c r="G1040" s="151">
        <v>686</v>
      </c>
      <c r="H1040" s="151">
        <v>675</v>
      </c>
      <c r="I1040" s="151">
        <v>620</v>
      </c>
      <c r="J1040" s="151">
        <v>368</v>
      </c>
      <c r="K1040" s="151">
        <v>314</v>
      </c>
      <c r="L1040" s="151">
        <v>333</v>
      </c>
      <c r="M1040" s="154">
        <v>0.586329539575789</v>
      </c>
      <c r="N1040" s="153">
        <v>9067</v>
      </c>
      <c r="O1040" s="172">
        <v>0.9</v>
      </c>
      <c r="P1040" s="154">
        <v>0.420079260237781</v>
      </c>
      <c r="Q1040" s="154">
        <v>0.983965014577259</v>
      </c>
      <c r="R1040" s="154">
        <v>0.853260869565217</v>
      </c>
      <c r="S1040" s="173">
        <v>-0.563885754339479</v>
      </c>
      <c r="T1040" s="153">
        <v>15464</v>
      </c>
      <c r="U1040" s="153">
        <v>14256</v>
      </c>
      <c r="V1040" s="154">
        <v>0.921883083290223</v>
      </c>
      <c r="W1040" s="154">
        <v>0.912813738441215</v>
      </c>
      <c r="X1040" s="155">
        <v>0.903790087463557</v>
      </c>
      <c r="Y1040" s="155">
        <v>0.904891304347826</v>
      </c>
      <c r="Z1040" s="173">
        <v>0.00902365097765845</v>
      </c>
      <c r="AA1040" s="151">
        <v>4432</v>
      </c>
      <c r="AB1040" s="151">
        <v>4072</v>
      </c>
      <c r="AC1040" s="151">
        <v>4760</v>
      </c>
      <c r="AD1040" s="151">
        <v>4448</v>
      </c>
      <c r="AE1040" s="155">
        <v>0.918772563176895</v>
      </c>
      <c r="AF1040" s="155">
        <v>0.934453781512605</v>
      </c>
      <c r="AG1040" s="173">
        <v>-0.0156812183357098</v>
      </c>
    </row>
    <row r="1041" spans="1:33">
      <c r="A1041" s="175" t="s">
        <v>927</v>
      </c>
      <c r="B1041" s="195" t="s">
        <v>1830</v>
      </c>
      <c r="C1041" s="195" t="s">
        <v>1040</v>
      </c>
      <c r="D1041" s="150">
        <v>3090</v>
      </c>
      <c r="E1041" s="150">
        <v>2900</v>
      </c>
      <c r="F1041" s="150">
        <v>2885</v>
      </c>
      <c r="G1041" s="151">
        <v>3818</v>
      </c>
      <c r="H1041" s="151">
        <v>3313</v>
      </c>
      <c r="I1041" s="151">
        <v>3536</v>
      </c>
      <c r="J1041" s="151">
        <v>1508</v>
      </c>
      <c r="K1041" s="151">
        <v>1367</v>
      </c>
      <c r="L1041" s="151">
        <v>1412</v>
      </c>
      <c r="M1041" s="154">
        <v>0.945342618129733</v>
      </c>
      <c r="N1041" s="153">
        <v>62040</v>
      </c>
      <c r="O1041" s="172">
        <v>0.9</v>
      </c>
      <c r="P1041" s="154">
        <v>0.938511326860841</v>
      </c>
      <c r="Q1041" s="154">
        <v>0.867731796752226</v>
      </c>
      <c r="R1041" s="154">
        <v>0.906498673740053</v>
      </c>
      <c r="S1041" s="173">
        <v>0.070779530108615</v>
      </c>
      <c r="T1041" s="153">
        <v>65627</v>
      </c>
      <c r="U1041" s="153">
        <v>58489</v>
      </c>
      <c r="V1041" s="154">
        <v>0.89123379097018</v>
      </c>
      <c r="W1041" s="154">
        <v>0.933656957928803</v>
      </c>
      <c r="X1041" s="155">
        <v>0.92613933996857</v>
      </c>
      <c r="Y1041" s="155">
        <v>0.936339522546419</v>
      </c>
      <c r="Z1041" s="173">
        <v>0.00751761796023265</v>
      </c>
      <c r="AA1041" s="151">
        <v>20626</v>
      </c>
      <c r="AB1041" s="151">
        <v>18955</v>
      </c>
      <c r="AC1041" s="151">
        <v>20406</v>
      </c>
      <c r="AD1041" s="151">
        <v>18265</v>
      </c>
      <c r="AE1041" s="155">
        <v>0.918985746145641</v>
      </c>
      <c r="AF1041" s="155">
        <v>0.895079878467118</v>
      </c>
      <c r="AG1041" s="173">
        <v>0.0239058676785239</v>
      </c>
    </row>
    <row r="1042" spans="1:33">
      <c r="A1042" s="175" t="s">
        <v>927</v>
      </c>
      <c r="B1042" s="195" t="s">
        <v>1830</v>
      </c>
      <c r="C1042" s="195" t="s">
        <v>1041</v>
      </c>
      <c r="D1042" s="150">
        <v>0</v>
      </c>
      <c r="E1042" s="150">
        <v>0</v>
      </c>
      <c r="F1042" s="150">
        <v>0</v>
      </c>
      <c r="G1042" s="151">
        <v>0</v>
      </c>
      <c r="H1042" s="151">
        <v>0</v>
      </c>
      <c r="I1042" s="151">
        <v>0</v>
      </c>
      <c r="J1042" s="151">
        <v>0</v>
      </c>
      <c r="K1042" s="151">
        <v>0</v>
      </c>
      <c r="L1042" s="151">
        <v>0</v>
      </c>
      <c r="M1042" s="154">
        <v>0</v>
      </c>
      <c r="N1042" s="153">
        <v>0</v>
      </c>
      <c r="O1042" s="172">
        <v>0.9</v>
      </c>
      <c r="P1042" s="154">
        <v>0</v>
      </c>
      <c r="Q1042" s="154">
        <v>0</v>
      </c>
      <c r="R1042" s="154">
        <v>0</v>
      </c>
      <c r="S1042" s="173">
        <v>0</v>
      </c>
      <c r="T1042" s="153">
        <v>0</v>
      </c>
      <c r="U1042" s="153">
        <v>0</v>
      </c>
      <c r="V1042" s="154">
        <v>0</v>
      </c>
      <c r="W1042" s="154">
        <v>0</v>
      </c>
      <c r="X1042" s="155">
        <v>0</v>
      </c>
      <c r="Y1042" s="155">
        <v>0</v>
      </c>
      <c r="Z1042" s="173">
        <v>0</v>
      </c>
      <c r="AA1042" s="151">
        <v>0</v>
      </c>
      <c r="AB1042" s="151">
        <v>0</v>
      </c>
      <c r="AC1042" s="151">
        <v>0</v>
      </c>
      <c r="AD1042" s="151">
        <v>0</v>
      </c>
      <c r="AE1042" s="155">
        <v>0</v>
      </c>
      <c r="AF1042" s="155">
        <v>0</v>
      </c>
      <c r="AG1042" s="173">
        <v>0</v>
      </c>
    </row>
    <row r="1043" spans="1:33">
      <c r="A1043" s="175" t="s">
        <v>927</v>
      </c>
      <c r="B1043" s="195" t="s">
        <v>1830</v>
      </c>
      <c r="C1043" s="195" t="s">
        <v>1042</v>
      </c>
      <c r="D1043" s="150">
        <v>0</v>
      </c>
      <c r="E1043" s="150">
        <v>0</v>
      </c>
      <c r="F1043" s="150">
        <v>0</v>
      </c>
      <c r="G1043" s="151">
        <v>0</v>
      </c>
      <c r="H1043" s="151">
        <v>0</v>
      </c>
      <c r="I1043" s="151">
        <v>0</v>
      </c>
      <c r="J1043" s="151">
        <v>0</v>
      </c>
      <c r="K1043" s="151">
        <v>0</v>
      </c>
      <c r="L1043" s="151">
        <v>0</v>
      </c>
      <c r="M1043" s="154">
        <v>0</v>
      </c>
      <c r="N1043" s="153">
        <v>0</v>
      </c>
      <c r="O1043" s="172">
        <v>0.9</v>
      </c>
      <c r="P1043" s="154">
        <v>0</v>
      </c>
      <c r="Q1043" s="154">
        <v>0</v>
      </c>
      <c r="R1043" s="154">
        <v>0</v>
      </c>
      <c r="S1043" s="173">
        <v>0</v>
      </c>
      <c r="T1043" s="153">
        <v>0</v>
      </c>
      <c r="U1043" s="153">
        <v>0</v>
      </c>
      <c r="V1043" s="154">
        <v>0</v>
      </c>
      <c r="W1043" s="154">
        <v>0</v>
      </c>
      <c r="X1043" s="155">
        <v>0</v>
      </c>
      <c r="Y1043" s="155">
        <v>0</v>
      </c>
      <c r="Z1043" s="173">
        <v>0</v>
      </c>
      <c r="AA1043" s="151">
        <v>0</v>
      </c>
      <c r="AB1043" s="151">
        <v>0</v>
      </c>
      <c r="AC1043" s="151">
        <v>0</v>
      </c>
      <c r="AD1043" s="151">
        <v>0</v>
      </c>
      <c r="AE1043" s="155">
        <v>0</v>
      </c>
      <c r="AF1043" s="155">
        <v>0</v>
      </c>
      <c r="AG1043" s="173">
        <v>0</v>
      </c>
    </row>
    <row r="1044" spans="1:33">
      <c r="A1044" s="175" t="s">
        <v>927</v>
      </c>
      <c r="B1044" s="195" t="s">
        <v>1830</v>
      </c>
      <c r="C1044" s="195" t="s">
        <v>1043</v>
      </c>
      <c r="D1044" s="150">
        <v>0</v>
      </c>
      <c r="E1044" s="150">
        <v>0</v>
      </c>
      <c r="F1044" s="150">
        <v>0</v>
      </c>
      <c r="G1044" s="151">
        <v>0</v>
      </c>
      <c r="H1044" s="151">
        <v>0</v>
      </c>
      <c r="I1044" s="151">
        <v>0</v>
      </c>
      <c r="J1044" s="151">
        <v>0</v>
      </c>
      <c r="K1044" s="151">
        <v>0</v>
      </c>
      <c r="L1044" s="151">
        <v>0</v>
      </c>
      <c r="M1044" s="154">
        <v>0.142857142857143</v>
      </c>
      <c r="N1044" s="153">
        <v>1</v>
      </c>
      <c r="O1044" s="172">
        <v>0.9</v>
      </c>
      <c r="P1044" s="154">
        <v>0</v>
      </c>
      <c r="Q1044" s="154">
        <v>0</v>
      </c>
      <c r="R1044" s="154">
        <v>0</v>
      </c>
      <c r="S1044" s="173">
        <v>0</v>
      </c>
      <c r="T1044" s="153">
        <v>7</v>
      </c>
      <c r="U1044" s="153">
        <v>6</v>
      </c>
      <c r="V1044" s="154">
        <v>0.857142857142857</v>
      </c>
      <c r="W1044" s="154">
        <v>0</v>
      </c>
      <c r="X1044" s="155">
        <v>0</v>
      </c>
      <c r="Y1044" s="155">
        <v>0</v>
      </c>
      <c r="Z1044" s="173">
        <v>0</v>
      </c>
      <c r="AA1044" s="151">
        <v>3</v>
      </c>
      <c r="AB1044" s="151">
        <v>2</v>
      </c>
      <c r="AC1044" s="151">
        <v>1</v>
      </c>
      <c r="AD1044" s="151">
        <v>1</v>
      </c>
      <c r="AE1044" s="155">
        <v>0.666666666666667</v>
      </c>
      <c r="AF1044" s="155">
        <v>1</v>
      </c>
      <c r="AG1044" s="173">
        <v>-0.333333333333333</v>
      </c>
    </row>
    <row r="1045" spans="1:33">
      <c r="A1045" s="175" t="s">
        <v>927</v>
      </c>
      <c r="B1045" s="195" t="s">
        <v>1830</v>
      </c>
      <c r="C1045" s="195" t="s">
        <v>1044</v>
      </c>
      <c r="D1045" s="150">
        <v>4727</v>
      </c>
      <c r="E1045" s="150">
        <v>4531</v>
      </c>
      <c r="F1045" s="150">
        <v>4420</v>
      </c>
      <c r="G1045" s="151">
        <v>5629</v>
      </c>
      <c r="H1045" s="151">
        <v>5219</v>
      </c>
      <c r="I1045" s="151">
        <v>5241</v>
      </c>
      <c r="J1045" s="151">
        <v>2232</v>
      </c>
      <c r="K1045" s="151">
        <v>2124</v>
      </c>
      <c r="L1045" s="151">
        <v>2093</v>
      </c>
      <c r="M1045" s="154">
        <v>0.90036525390419</v>
      </c>
      <c r="N1045" s="153">
        <v>93918</v>
      </c>
      <c r="O1045" s="172">
        <v>0.9</v>
      </c>
      <c r="P1045" s="154">
        <v>0.958536069388619</v>
      </c>
      <c r="Q1045" s="154">
        <v>0.927162906377687</v>
      </c>
      <c r="R1045" s="154">
        <v>0.951612903225806</v>
      </c>
      <c r="S1045" s="173">
        <v>0.0313731630109316</v>
      </c>
      <c r="T1045" s="153">
        <v>104311</v>
      </c>
      <c r="U1045" s="153">
        <v>94306</v>
      </c>
      <c r="V1045" s="154">
        <v>0.904084899962612</v>
      </c>
      <c r="W1045" s="154">
        <v>0.935053945419928</v>
      </c>
      <c r="X1045" s="155">
        <v>0.931071238230592</v>
      </c>
      <c r="Y1045" s="155">
        <v>0.937724014336918</v>
      </c>
      <c r="Z1045" s="173">
        <v>0.00398270718933647</v>
      </c>
      <c r="AA1045" s="151">
        <v>30278</v>
      </c>
      <c r="AB1045" s="151">
        <v>27859</v>
      </c>
      <c r="AC1045" s="151">
        <v>32710</v>
      </c>
      <c r="AD1045" s="151">
        <v>29581</v>
      </c>
      <c r="AE1045" s="155">
        <v>0.920107008388929</v>
      </c>
      <c r="AF1045" s="155">
        <v>0.904341180067258</v>
      </c>
      <c r="AG1045" s="173">
        <v>0.0157658283216715</v>
      </c>
    </row>
    <row r="1046" spans="1:33">
      <c r="A1046" s="175" t="s">
        <v>927</v>
      </c>
      <c r="B1046" s="195" t="s">
        <v>1830</v>
      </c>
      <c r="C1046" s="195" t="s">
        <v>1045</v>
      </c>
      <c r="D1046" s="150">
        <v>0</v>
      </c>
      <c r="E1046" s="150">
        <v>0</v>
      </c>
      <c r="F1046" s="150">
        <v>0</v>
      </c>
      <c r="G1046" s="151">
        <v>0</v>
      </c>
      <c r="H1046" s="151">
        <v>0</v>
      </c>
      <c r="I1046" s="151">
        <v>0</v>
      </c>
      <c r="J1046" s="151">
        <v>0</v>
      </c>
      <c r="K1046" s="151">
        <v>0</v>
      </c>
      <c r="L1046" s="151">
        <v>0</v>
      </c>
      <c r="M1046" s="154">
        <v>0</v>
      </c>
      <c r="N1046" s="153">
        <v>0</v>
      </c>
      <c r="O1046" s="172">
        <v>0.9</v>
      </c>
      <c r="P1046" s="154">
        <v>0</v>
      </c>
      <c r="Q1046" s="154">
        <v>0</v>
      </c>
      <c r="R1046" s="154">
        <v>0</v>
      </c>
      <c r="S1046" s="173">
        <v>0</v>
      </c>
      <c r="T1046" s="153">
        <v>0</v>
      </c>
      <c r="U1046" s="153">
        <v>0</v>
      </c>
      <c r="V1046" s="154">
        <v>0</v>
      </c>
      <c r="W1046" s="154">
        <v>0</v>
      </c>
      <c r="X1046" s="155">
        <v>0</v>
      </c>
      <c r="Y1046" s="155">
        <v>0</v>
      </c>
      <c r="Z1046" s="173">
        <v>0</v>
      </c>
      <c r="AA1046" s="151">
        <v>0</v>
      </c>
      <c r="AB1046" s="151">
        <v>0</v>
      </c>
      <c r="AC1046" s="151">
        <v>0</v>
      </c>
      <c r="AD1046" s="151">
        <v>0</v>
      </c>
      <c r="AE1046" s="155">
        <v>0</v>
      </c>
      <c r="AF1046" s="155">
        <v>0</v>
      </c>
      <c r="AG1046" s="173">
        <v>0</v>
      </c>
    </row>
    <row r="1047" spans="1:33">
      <c r="A1047" s="175" t="s">
        <v>927</v>
      </c>
      <c r="B1047" s="195" t="s">
        <v>1830</v>
      </c>
      <c r="C1047" s="195" t="s">
        <v>1046</v>
      </c>
      <c r="D1047" s="150">
        <v>4173</v>
      </c>
      <c r="E1047" s="150">
        <v>4062</v>
      </c>
      <c r="F1047" s="150">
        <v>3931</v>
      </c>
      <c r="G1047" s="151">
        <v>4803</v>
      </c>
      <c r="H1047" s="151">
        <v>4443</v>
      </c>
      <c r="I1047" s="151">
        <v>4427</v>
      </c>
      <c r="J1047" s="151">
        <v>2111</v>
      </c>
      <c r="K1047" s="151">
        <v>2014</v>
      </c>
      <c r="L1047" s="151">
        <v>1981</v>
      </c>
      <c r="M1047" s="154">
        <v>0.88729177290498</v>
      </c>
      <c r="N1047" s="153">
        <v>83519</v>
      </c>
      <c r="O1047" s="172">
        <v>0.9</v>
      </c>
      <c r="P1047" s="154">
        <v>0.973400431344357</v>
      </c>
      <c r="Q1047" s="154">
        <v>0.925046845721424</v>
      </c>
      <c r="R1047" s="154">
        <v>0.954050213169114</v>
      </c>
      <c r="S1047" s="173">
        <v>0.0483535856229325</v>
      </c>
      <c r="T1047" s="153">
        <v>94128</v>
      </c>
      <c r="U1047" s="153">
        <v>85017</v>
      </c>
      <c r="V1047" s="154">
        <v>0.903206272310046</v>
      </c>
      <c r="W1047" s="154">
        <v>0.942008147615624</v>
      </c>
      <c r="X1047" s="155">
        <v>0.921715594420154</v>
      </c>
      <c r="Y1047" s="155">
        <v>0.938417811463761</v>
      </c>
      <c r="Z1047" s="173">
        <v>0.0202925531954702</v>
      </c>
      <c r="AA1047" s="151">
        <v>26751</v>
      </c>
      <c r="AB1047" s="151">
        <v>24464</v>
      </c>
      <c r="AC1047" s="151">
        <v>30133</v>
      </c>
      <c r="AD1047" s="151">
        <v>27152</v>
      </c>
      <c r="AE1047" s="155">
        <v>0.914507868864715</v>
      </c>
      <c r="AF1047" s="155">
        <v>0.901071914512329</v>
      </c>
      <c r="AG1047" s="173">
        <v>0.0134359543523866</v>
      </c>
    </row>
    <row r="1048" spans="1:33">
      <c r="A1048" s="175" t="s">
        <v>927</v>
      </c>
      <c r="B1048" s="195" t="s">
        <v>1830</v>
      </c>
      <c r="C1048" s="195" t="s">
        <v>1047</v>
      </c>
      <c r="D1048" s="150">
        <v>0</v>
      </c>
      <c r="E1048" s="150">
        <v>0</v>
      </c>
      <c r="F1048" s="150">
        <v>0</v>
      </c>
      <c r="G1048" s="151">
        <v>0</v>
      </c>
      <c r="H1048" s="151">
        <v>0</v>
      </c>
      <c r="I1048" s="151">
        <v>0</v>
      </c>
      <c r="J1048" s="151">
        <v>0</v>
      </c>
      <c r="K1048" s="151">
        <v>0</v>
      </c>
      <c r="L1048" s="151">
        <v>0</v>
      </c>
      <c r="M1048" s="154">
        <v>0</v>
      </c>
      <c r="N1048" s="153">
        <v>0</v>
      </c>
      <c r="O1048" s="172">
        <v>0.9</v>
      </c>
      <c r="P1048" s="154">
        <v>0</v>
      </c>
      <c r="Q1048" s="154">
        <v>0</v>
      </c>
      <c r="R1048" s="154">
        <v>0</v>
      </c>
      <c r="S1048" s="173">
        <v>0</v>
      </c>
      <c r="T1048" s="153">
        <v>1</v>
      </c>
      <c r="U1048" s="153">
        <v>1</v>
      </c>
      <c r="V1048" s="154">
        <v>1</v>
      </c>
      <c r="W1048" s="154">
        <v>0</v>
      </c>
      <c r="X1048" s="155">
        <v>0</v>
      </c>
      <c r="Y1048" s="155">
        <v>0</v>
      </c>
      <c r="Z1048" s="173">
        <v>0</v>
      </c>
      <c r="AA1048" s="151">
        <v>1</v>
      </c>
      <c r="AB1048" s="151">
        <v>1</v>
      </c>
      <c r="AC1048" s="151">
        <v>0</v>
      </c>
      <c r="AD1048" s="151">
        <v>0</v>
      </c>
      <c r="AE1048" s="155">
        <v>1</v>
      </c>
      <c r="AF1048" s="155">
        <v>0</v>
      </c>
      <c r="AG1048" s="173">
        <v>1</v>
      </c>
    </row>
    <row r="1049" spans="1:33">
      <c r="A1049" s="175" t="s">
        <v>927</v>
      </c>
      <c r="B1049" s="195" t="s">
        <v>1830</v>
      </c>
      <c r="C1049" s="195" t="s">
        <v>1048</v>
      </c>
      <c r="D1049" s="150">
        <v>0</v>
      </c>
      <c r="E1049" s="150">
        <v>0</v>
      </c>
      <c r="F1049" s="150">
        <v>0</v>
      </c>
      <c r="G1049" s="151">
        <v>0</v>
      </c>
      <c r="H1049" s="151">
        <v>0</v>
      </c>
      <c r="I1049" s="151">
        <v>0</v>
      </c>
      <c r="J1049" s="151">
        <v>0</v>
      </c>
      <c r="K1049" s="151">
        <v>0</v>
      </c>
      <c r="L1049" s="151">
        <v>0</v>
      </c>
      <c r="M1049" s="154">
        <v>0</v>
      </c>
      <c r="N1049" s="153">
        <v>0</v>
      </c>
      <c r="O1049" s="172">
        <v>0.9</v>
      </c>
      <c r="P1049" s="154">
        <v>0</v>
      </c>
      <c r="Q1049" s="154">
        <v>0</v>
      </c>
      <c r="R1049" s="154">
        <v>0</v>
      </c>
      <c r="S1049" s="173">
        <v>0</v>
      </c>
      <c r="T1049" s="153">
        <v>2</v>
      </c>
      <c r="U1049" s="153">
        <v>2</v>
      </c>
      <c r="V1049" s="154">
        <v>1</v>
      </c>
      <c r="W1049" s="154">
        <v>0</v>
      </c>
      <c r="X1049" s="155">
        <v>0</v>
      </c>
      <c r="Y1049" s="155">
        <v>0</v>
      </c>
      <c r="Z1049" s="173">
        <v>0</v>
      </c>
      <c r="AA1049" s="151">
        <v>0</v>
      </c>
      <c r="AB1049" s="151">
        <v>0</v>
      </c>
      <c r="AC1049" s="151">
        <v>1</v>
      </c>
      <c r="AD1049" s="151">
        <v>1</v>
      </c>
      <c r="AE1049" s="155">
        <v>0</v>
      </c>
      <c r="AF1049" s="155">
        <v>1</v>
      </c>
      <c r="AG1049" s="173">
        <v>-1</v>
      </c>
    </row>
    <row r="1050" spans="1:33">
      <c r="A1050" s="175" t="s">
        <v>927</v>
      </c>
      <c r="B1050" s="195" t="s">
        <v>1830</v>
      </c>
      <c r="C1050" s="195" t="s">
        <v>1049</v>
      </c>
      <c r="D1050" s="150">
        <v>0</v>
      </c>
      <c r="E1050" s="150">
        <v>0</v>
      </c>
      <c r="F1050" s="150">
        <v>0</v>
      </c>
      <c r="G1050" s="151">
        <v>0</v>
      </c>
      <c r="H1050" s="151">
        <v>0</v>
      </c>
      <c r="I1050" s="151">
        <v>0</v>
      </c>
      <c r="J1050" s="151">
        <v>0</v>
      </c>
      <c r="K1050" s="151">
        <v>0</v>
      </c>
      <c r="L1050" s="151">
        <v>0</v>
      </c>
      <c r="M1050" s="154">
        <v>0</v>
      </c>
      <c r="N1050" s="153">
        <v>0</v>
      </c>
      <c r="O1050" s="172">
        <v>0.9</v>
      </c>
      <c r="P1050" s="154">
        <v>0</v>
      </c>
      <c r="Q1050" s="154">
        <v>0</v>
      </c>
      <c r="R1050" s="154">
        <v>0</v>
      </c>
      <c r="S1050" s="173">
        <v>0</v>
      </c>
      <c r="T1050" s="153">
        <v>0</v>
      </c>
      <c r="U1050" s="153">
        <v>0</v>
      </c>
      <c r="V1050" s="154">
        <v>0</v>
      </c>
      <c r="W1050" s="154">
        <v>0</v>
      </c>
      <c r="X1050" s="155">
        <v>0</v>
      </c>
      <c r="Y1050" s="155">
        <v>0</v>
      </c>
      <c r="Z1050" s="173">
        <v>0</v>
      </c>
      <c r="AA1050" s="151">
        <v>0</v>
      </c>
      <c r="AB1050" s="151">
        <v>0</v>
      </c>
      <c r="AC1050" s="151">
        <v>0</v>
      </c>
      <c r="AD1050" s="151">
        <v>0</v>
      </c>
      <c r="AE1050" s="155">
        <v>0</v>
      </c>
      <c r="AF1050" s="155">
        <v>0</v>
      </c>
      <c r="AG1050" s="173">
        <v>0</v>
      </c>
    </row>
    <row r="1051" spans="1:33">
      <c r="A1051" s="175" t="s">
        <v>927</v>
      </c>
      <c r="B1051" s="195" t="s">
        <v>1830</v>
      </c>
      <c r="C1051" s="195" t="s">
        <v>1050</v>
      </c>
      <c r="D1051" s="150">
        <v>1427</v>
      </c>
      <c r="E1051" s="150">
        <v>1405</v>
      </c>
      <c r="F1051" s="150">
        <v>1337</v>
      </c>
      <c r="G1051" s="151">
        <v>1628</v>
      </c>
      <c r="H1051" s="151">
        <v>1564</v>
      </c>
      <c r="I1051" s="151">
        <v>1405</v>
      </c>
      <c r="J1051" s="151">
        <v>715</v>
      </c>
      <c r="K1051" s="151">
        <v>686</v>
      </c>
      <c r="L1051" s="151">
        <v>674</v>
      </c>
      <c r="M1051" s="154">
        <v>0.937814435812314</v>
      </c>
      <c r="N1051" s="153">
        <v>27402</v>
      </c>
      <c r="O1051" s="172">
        <v>0.9</v>
      </c>
      <c r="P1051" s="154">
        <v>0.98458304134548</v>
      </c>
      <c r="Q1051" s="154">
        <v>0.960687960687961</v>
      </c>
      <c r="R1051" s="154">
        <v>0.959440559440559</v>
      </c>
      <c r="S1051" s="173">
        <v>0.0238950806575193</v>
      </c>
      <c r="T1051" s="153">
        <v>29219</v>
      </c>
      <c r="U1051" s="153">
        <v>24453</v>
      </c>
      <c r="V1051" s="154">
        <v>0.836886957116944</v>
      </c>
      <c r="W1051" s="154">
        <v>0.936930623686055</v>
      </c>
      <c r="X1051" s="155">
        <v>0.863022113022113</v>
      </c>
      <c r="Y1051" s="155">
        <v>0.942657342657343</v>
      </c>
      <c r="Z1051" s="173">
        <v>0.0739085106639416</v>
      </c>
      <c r="AA1051" s="151">
        <v>9098</v>
      </c>
      <c r="AB1051" s="151">
        <v>7817</v>
      </c>
      <c r="AC1051" s="151">
        <v>9628</v>
      </c>
      <c r="AD1051" s="151">
        <v>8179</v>
      </c>
      <c r="AE1051" s="155">
        <v>0.859199824137173</v>
      </c>
      <c r="AF1051" s="155">
        <v>0.849501454092231</v>
      </c>
      <c r="AG1051" s="173">
        <v>0.00969837004494201</v>
      </c>
    </row>
    <row r="1052" spans="1:33">
      <c r="A1052" s="175" t="s">
        <v>927</v>
      </c>
      <c r="B1052" s="195" t="s">
        <v>1830</v>
      </c>
      <c r="C1052" s="195" t="s">
        <v>1051</v>
      </c>
      <c r="D1052" s="150">
        <v>0</v>
      </c>
      <c r="E1052" s="150">
        <v>0</v>
      </c>
      <c r="F1052" s="150">
        <v>0</v>
      </c>
      <c r="G1052" s="151">
        <v>0</v>
      </c>
      <c r="H1052" s="151">
        <v>0</v>
      </c>
      <c r="I1052" s="151">
        <v>0</v>
      </c>
      <c r="J1052" s="151">
        <v>0</v>
      </c>
      <c r="K1052" s="151">
        <v>0</v>
      </c>
      <c r="L1052" s="151">
        <v>0</v>
      </c>
      <c r="M1052" s="154">
        <v>1</v>
      </c>
      <c r="N1052" s="153">
        <v>3</v>
      </c>
      <c r="O1052" s="172">
        <v>0.9</v>
      </c>
      <c r="P1052" s="154">
        <v>0</v>
      </c>
      <c r="Q1052" s="154">
        <v>0</v>
      </c>
      <c r="R1052" s="154">
        <v>0</v>
      </c>
      <c r="S1052" s="173">
        <v>0</v>
      </c>
      <c r="T1052" s="153">
        <v>3</v>
      </c>
      <c r="U1052" s="153">
        <v>3</v>
      </c>
      <c r="V1052" s="154">
        <v>1</v>
      </c>
      <c r="W1052" s="154">
        <v>0</v>
      </c>
      <c r="X1052" s="155">
        <v>0</v>
      </c>
      <c r="Y1052" s="155">
        <v>0</v>
      </c>
      <c r="Z1052" s="173">
        <v>0</v>
      </c>
      <c r="AA1052" s="151">
        <v>3</v>
      </c>
      <c r="AB1052" s="151">
        <v>3</v>
      </c>
      <c r="AC1052" s="151">
        <v>0</v>
      </c>
      <c r="AD1052" s="151">
        <v>0</v>
      </c>
      <c r="AE1052" s="155">
        <v>1</v>
      </c>
      <c r="AF1052" s="155">
        <v>0</v>
      </c>
      <c r="AG1052" s="173">
        <v>1</v>
      </c>
    </row>
    <row r="1053" spans="1:33">
      <c r="A1053" s="175" t="s">
        <v>927</v>
      </c>
      <c r="B1053" s="195" t="s">
        <v>1830</v>
      </c>
      <c r="C1053" s="195" t="s">
        <v>1052</v>
      </c>
      <c r="D1053" s="150">
        <v>0</v>
      </c>
      <c r="E1053" s="150">
        <v>0</v>
      </c>
      <c r="F1053" s="150">
        <v>0</v>
      </c>
      <c r="G1053" s="151">
        <v>0</v>
      </c>
      <c r="H1053" s="151">
        <v>0</v>
      </c>
      <c r="I1053" s="151">
        <v>0</v>
      </c>
      <c r="J1053" s="151">
        <v>0</v>
      </c>
      <c r="K1053" s="151">
        <v>0</v>
      </c>
      <c r="L1053" s="151">
        <v>0</v>
      </c>
      <c r="M1053" s="154">
        <v>0</v>
      </c>
      <c r="N1053" s="153">
        <v>0</v>
      </c>
      <c r="O1053" s="172">
        <v>0.9</v>
      </c>
      <c r="P1053" s="154">
        <v>0</v>
      </c>
      <c r="Q1053" s="154">
        <v>0</v>
      </c>
      <c r="R1053" s="154">
        <v>0</v>
      </c>
      <c r="S1053" s="173">
        <v>0</v>
      </c>
      <c r="T1053" s="153">
        <v>16</v>
      </c>
      <c r="U1053" s="153">
        <v>15</v>
      </c>
      <c r="V1053" s="154">
        <v>0.9375</v>
      </c>
      <c r="W1053" s="154">
        <v>0</v>
      </c>
      <c r="X1053" s="155">
        <v>0</v>
      </c>
      <c r="Y1053" s="155">
        <v>0</v>
      </c>
      <c r="Z1053" s="173">
        <v>0</v>
      </c>
      <c r="AA1053" s="151">
        <v>0</v>
      </c>
      <c r="AB1053" s="151">
        <v>0</v>
      </c>
      <c r="AC1053" s="151">
        <v>0</v>
      </c>
      <c r="AD1053" s="151">
        <v>0</v>
      </c>
      <c r="AE1053" s="155">
        <v>0</v>
      </c>
      <c r="AF1053" s="155">
        <v>0</v>
      </c>
      <c r="AG1053" s="173">
        <v>0</v>
      </c>
    </row>
    <row r="1054" spans="1:33">
      <c r="A1054" s="175" t="s">
        <v>927</v>
      </c>
      <c r="B1054" s="195" t="s">
        <v>1830</v>
      </c>
      <c r="C1054" s="195" t="s">
        <v>1053</v>
      </c>
      <c r="D1054" s="150">
        <v>0</v>
      </c>
      <c r="E1054" s="150">
        <v>0</v>
      </c>
      <c r="F1054" s="150">
        <v>0</v>
      </c>
      <c r="G1054" s="151">
        <v>0</v>
      </c>
      <c r="H1054" s="151">
        <v>0</v>
      </c>
      <c r="I1054" s="151">
        <v>0</v>
      </c>
      <c r="J1054" s="151">
        <v>0</v>
      </c>
      <c r="K1054" s="151">
        <v>0</v>
      </c>
      <c r="L1054" s="151">
        <v>0</v>
      </c>
      <c r="M1054" s="154">
        <v>0</v>
      </c>
      <c r="N1054" s="153">
        <v>0</v>
      </c>
      <c r="O1054" s="172">
        <v>0.9</v>
      </c>
      <c r="P1054" s="154">
        <v>0</v>
      </c>
      <c r="Q1054" s="154">
        <v>0</v>
      </c>
      <c r="R1054" s="154">
        <v>0</v>
      </c>
      <c r="S1054" s="173">
        <v>0</v>
      </c>
      <c r="T1054" s="153">
        <v>5</v>
      </c>
      <c r="U1054" s="153">
        <v>5</v>
      </c>
      <c r="V1054" s="154">
        <v>1</v>
      </c>
      <c r="W1054" s="154">
        <v>0</v>
      </c>
      <c r="X1054" s="155">
        <v>0</v>
      </c>
      <c r="Y1054" s="155">
        <v>0</v>
      </c>
      <c r="Z1054" s="173">
        <v>0</v>
      </c>
      <c r="AA1054" s="151">
        <v>0</v>
      </c>
      <c r="AB1054" s="151">
        <v>0</v>
      </c>
      <c r="AC1054" s="151">
        <v>3</v>
      </c>
      <c r="AD1054" s="151">
        <v>3</v>
      </c>
      <c r="AE1054" s="155">
        <v>0</v>
      </c>
      <c r="AF1054" s="155">
        <v>1</v>
      </c>
      <c r="AG1054" s="173">
        <v>-1</v>
      </c>
    </row>
    <row r="1055" spans="1:33">
      <c r="A1055" s="175" t="s">
        <v>927</v>
      </c>
      <c r="B1055" s="195" t="s">
        <v>1830</v>
      </c>
      <c r="C1055" s="195" t="s">
        <v>1054</v>
      </c>
      <c r="D1055" s="150">
        <v>0</v>
      </c>
      <c r="E1055" s="150">
        <v>0</v>
      </c>
      <c r="F1055" s="150">
        <v>0</v>
      </c>
      <c r="G1055" s="151">
        <v>0</v>
      </c>
      <c r="H1055" s="151">
        <v>0</v>
      </c>
      <c r="I1055" s="151">
        <v>0</v>
      </c>
      <c r="J1055" s="151">
        <v>0</v>
      </c>
      <c r="K1055" s="151">
        <v>0</v>
      </c>
      <c r="L1055" s="151">
        <v>0</v>
      </c>
      <c r="M1055" s="154">
        <v>0</v>
      </c>
      <c r="N1055" s="153">
        <v>0</v>
      </c>
      <c r="O1055" s="172">
        <v>0.9</v>
      </c>
      <c r="P1055" s="154">
        <v>0</v>
      </c>
      <c r="Q1055" s="154">
        <v>0</v>
      </c>
      <c r="R1055" s="154">
        <v>0</v>
      </c>
      <c r="S1055" s="173">
        <v>0</v>
      </c>
      <c r="T1055" s="153">
        <v>1</v>
      </c>
      <c r="U1055" s="153">
        <v>1</v>
      </c>
      <c r="V1055" s="154">
        <v>1</v>
      </c>
      <c r="W1055" s="154">
        <v>0</v>
      </c>
      <c r="X1055" s="155">
        <v>0</v>
      </c>
      <c r="Y1055" s="155">
        <v>0</v>
      </c>
      <c r="Z1055" s="173">
        <v>0</v>
      </c>
      <c r="AA1055" s="151">
        <v>0</v>
      </c>
      <c r="AB1055" s="151">
        <v>0</v>
      </c>
      <c r="AC1055" s="151">
        <v>0</v>
      </c>
      <c r="AD1055" s="151">
        <v>0</v>
      </c>
      <c r="AE1055" s="155">
        <v>0</v>
      </c>
      <c r="AF1055" s="155">
        <v>0</v>
      </c>
      <c r="AG1055" s="173">
        <v>0</v>
      </c>
    </row>
    <row r="1056" spans="1:33">
      <c r="A1056" s="175" t="s">
        <v>927</v>
      </c>
      <c r="B1056" s="195" t="s">
        <v>1830</v>
      </c>
      <c r="C1056" s="195" t="s">
        <v>1055</v>
      </c>
      <c r="D1056" s="150">
        <v>2183</v>
      </c>
      <c r="E1056" s="150">
        <v>2140</v>
      </c>
      <c r="F1056" s="150">
        <v>2012</v>
      </c>
      <c r="G1056" s="151">
        <v>2417</v>
      </c>
      <c r="H1056" s="151">
        <v>2346</v>
      </c>
      <c r="I1056" s="151">
        <v>2140</v>
      </c>
      <c r="J1056" s="151">
        <v>1067</v>
      </c>
      <c r="K1056" s="151">
        <v>1057</v>
      </c>
      <c r="L1056" s="151">
        <v>973</v>
      </c>
      <c r="M1056" s="154">
        <v>0.970001333274077</v>
      </c>
      <c r="N1056" s="153">
        <v>43652</v>
      </c>
      <c r="O1056" s="172">
        <v>0.9</v>
      </c>
      <c r="P1056" s="154">
        <v>0.98030233623454</v>
      </c>
      <c r="Q1056" s="154">
        <v>0.970624741414977</v>
      </c>
      <c r="R1056" s="154">
        <v>0.990627928772259</v>
      </c>
      <c r="S1056" s="173">
        <v>0.00967759481956243</v>
      </c>
      <c r="T1056" s="153">
        <v>45002</v>
      </c>
      <c r="U1056" s="153">
        <v>39400</v>
      </c>
      <c r="V1056" s="154">
        <v>0.875516643704724</v>
      </c>
      <c r="W1056" s="154">
        <v>0.921667430142006</v>
      </c>
      <c r="X1056" s="155">
        <v>0.88539511791477</v>
      </c>
      <c r="Y1056" s="155">
        <v>0.911902530459232</v>
      </c>
      <c r="Z1056" s="173">
        <v>0.036272312227236</v>
      </c>
      <c r="AA1056" s="151">
        <v>13549</v>
      </c>
      <c r="AB1056" s="151">
        <v>12088</v>
      </c>
      <c r="AC1056" s="151">
        <v>13871</v>
      </c>
      <c r="AD1056" s="151">
        <v>12246</v>
      </c>
      <c r="AE1056" s="155">
        <v>0.892169163775924</v>
      </c>
      <c r="AF1056" s="155">
        <v>0.882849109653233</v>
      </c>
      <c r="AG1056" s="173">
        <v>0.00932005412269099</v>
      </c>
    </row>
    <row r="1057" spans="1:33">
      <c r="A1057" s="175" t="s">
        <v>927</v>
      </c>
      <c r="B1057" s="195" t="s">
        <v>1830</v>
      </c>
      <c r="C1057" s="195" t="s">
        <v>1056</v>
      </c>
      <c r="D1057" s="150">
        <v>2591</v>
      </c>
      <c r="E1057" s="150">
        <v>2521</v>
      </c>
      <c r="F1057" s="150">
        <v>2413</v>
      </c>
      <c r="G1057" s="151">
        <v>3191</v>
      </c>
      <c r="H1057" s="151">
        <v>3108</v>
      </c>
      <c r="I1057" s="151">
        <v>2920</v>
      </c>
      <c r="J1057" s="151">
        <v>1287</v>
      </c>
      <c r="K1057" s="151">
        <v>1271</v>
      </c>
      <c r="L1057" s="151">
        <v>1191</v>
      </c>
      <c r="M1057" s="154">
        <v>0.980602148434316</v>
      </c>
      <c r="N1057" s="153">
        <v>60157</v>
      </c>
      <c r="O1057" s="172">
        <v>0.9</v>
      </c>
      <c r="P1057" s="154">
        <v>0.972983404091085</v>
      </c>
      <c r="Q1057" s="154">
        <v>0.973989345032905</v>
      </c>
      <c r="R1057" s="154">
        <v>0.987567987567988</v>
      </c>
      <c r="S1057" s="173">
        <v>-0.00100594094182049</v>
      </c>
      <c r="T1057" s="153">
        <v>61347</v>
      </c>
      <c r="U1057" s="153">
        <v>57070</v>
      </c>
      <c r="V1057" s="154">
        <v>0.930281839372748</v>
      </c>
      <c r="W1057" s="154">
        <v>0.931300656117329</v>
      </c>
      <c r="X1057" s="155">
        <v>0.915073644625509</v>
      </c>
      <c r="Y1057" s="155">
        <v>0.925407925407925</v>
      </c>
      <c r="Z1057" s="173">
        <v>0.01622701149182</v>
      </c>
      <c r="AA1057" s="151">
        <v>16970</v>
      </c>
      <c r="AB1057" s="151">
        <v>15745</v>
      </c>
      <c r="AC1057" s="151">
        <v>18644</v>
      </c>
      <c r="AD1057" s="151">
        <v>17261</v>
      </c>
      <c r="AE1057" s="155">
        <v>0.927813789039481</v>
      </c>
      <c r="AF1057" s="155">
        <v>0.925820639347779</v>
      </c>
      <c r="AG1057" s="173">
        <v>0.00199314969170195</v>
      </c>
    </row>
    <row r="1058" spans="1:33">
      <c r="A1058" s="175" t="s">
        <v>927</v>
      </c>
      <c r="B1058" s="195" t="s">
        <v>1830</v>
      </c>
      <c r="C1058" s="195" t="s">
        <v>1057</v>
      </c>
      <c r="D1058" s="150">
        <v>3341</v>
      </c>
      <c r="E1058" s="150">
        <v>2943</v>
      </c>
      <c r="F1058" s="150">
        <v>2670</v>
      </c>
      <c r="G1058" s="151">
        <v>4003</v>
      </c>
      <c r="H1058" s="151">
        <v>3308</v>
      </c>
      <c r="I1058" s="151">
        <v>3176</v>
      </c>
      <c r="J1058" s="151">
        <v>1578</v>
      </c>
      <c r="K1058" s="151">
        <v>1367</v>
      </c>
      <c r="L1058" s="151">
        <v>1281</v>
      </c>
      <c r="M1058" s="154">
        <v>0.829386233593577</v>
      </c>
      <c r="N1058" s="153">
        <v>63633</v>
      </c>
      <c r="O1058" s="172">
        <v>0.9</v>
      </c>
      <c r="P1058" s="154">
        <v>0.880873989823406</v>
      </c>
      <c r="Q1058" s="154">
        <v>0.826380214838871</v>
      </c>
      <c r="R1058" s="154">
        <v>0.866286438529784</v>
      </c>
      <c r="S1058" s="173">
        <v>0.0544937749845353</v>
      </c>
      <c r="T1058" s="153">
        <v>76723</v>
      </c>
      <c r="U1058" s="153">
        <v>55091</v>
      </c>
      <c r="V1058" s="154">
        <v>0.718050649739974</v>
      </c>
      <c r="W1058" s="154">
        <v>0.799161927566597</v>
      </c>
      <c r="X1058" s="155">
        <v>0.793404946290282</v>
      </c>
      <c r="Y1058" s="155">
        <v>0.811787072243346</v>
      </c>
      <c r="Z1058" s="173">
        <v>0.00575698127631463</v>
      </c>
      <c r="AA1058" s="151">
        <v>21656</v>
      </c>
      <c r="AB1058" s="151">
        <v>16546</v>
      </c>
      <c r="AC1058" s="151">
        <v>23664</v>
      </c>
      <c r="AD1058" s="151">
        <v>17575</v>
      </c>
      <c r="AE1058" s="155">
        <v>0.764037680088659</v>
      </c>
      <c r="AF1058" s="155">
        <v>0.742689317106153</v>
      </c>
      <c r="AG1058" s="173">
        <v>0.0213483629825062</v>
      </c>
    </row>
    <row r="1059" spans="1:33">
      <c r="A1059" s="175" t="s">
        <v>927</v>
      </c>
      <c r="B1059" s="195" t="s">
        <v>1830</v>
      </c>
      <c r="C1059" s="195" t="s">
        <v>1058</v>
      </c>
      <c r="D1059" s="150">
        <v>2643</v>
      </c>
      <c r="E1059" s="150">
        <v>2505</v>
      </c>
      <c r="F1059" s="150">
        <v>2392</v>
      </c>
      <c r="G1059" s="151">
        <v>3139</v>
      </c>
      <c r="H1059" s="151">
        <v>2806</v>
      </c>
      <c r="I1059" s="151">
        <v>2695</v>
      </c>
      <c r="J1059" s="151">
        <v>1265</v>
      </c>
      <c r="K1059" s="151">
        <v>1197</v>
      </c>
      <c r="L1059" s="151">
        <v>1144</v>
      </c>
      <c r="M1059" s="154">
        <v>0.905508736537273</v>
      </c>
      <c r="N1059" s="153">
        <v>55658</v>
      </c>
      <c r="O1059" s="172">
        <v>0.9</v>
      </c>
      <c r="P1059" s="154">
        <v>0.947786606129398</v>
      </c>
      <c r="Q1059" s="154">
        <v>0.893915259636827</v>
      </c>
      <c r="R1059" s="154">
        <v>0.946245059288538</v>
      </c>
      <c r="S1059" s="173">
        <v>0.0538713464925713</v>
      </c>
      <c r="T1059" s="153">
        <v>61466</v>
      </c>
      <c r="U1059" s="153">
        <v>53466</v>
      </c>
      <c r="V1059" s="154">
        <v>0.869846744541698</v>
      </c>
      <c r="W1059" s="154">
        <v>0.905032160423761</v>
      </c>
      <c r="X1059" s="155">
        <v>0.858553679515769</v>
      </c>
      <c r="Y1059" s="155">
        <v>0.904347826086957</v>
      </c>
      <c r="Z1059" s="173">
        <v>0.0464784809079916</v>
      </c>
      <c r="AA1059" s="151">
        <v>16894</v>
      </c>
      <c r="AB1059" s="151">
        <v>14958</v>
      </c>
      <c r="AC1059" s="151">
        <v>18890</v>
      </c>
      <c r="AD1059" s="151">
        <v>15986</v>
      </c>
      <c r="AE1059" s="155">
        <v>0.885403101692909</v>
      </c>
      <c r="AF1059" s="155">
        <v>0.846267866596083</v>
      </c>
      <c r="AG1059" s="173">
        <v>0.0391352350968261</v>
      </c>
    </row>
    <row r="1060" spans="1:33">
      <c r="A1060" s="175" t="s">
        <v>927</v>
      </c>
      <c r="B1060" s="195" t="s">
        <v>1830</v>
      </c>
      <c r="C1060" s="195" t="s">
        <v>1059</v>
      </c>
      <c r="D1060" s="150">
        <v>2918</v>
      </c>
      <c r="E1060" s="150">
        <v>2835</v>
      </c>
      <c r="F1060" s="150">
        <v>2710</v>
      </c>
      <c r="G1060" s="151">
        <v>3808</v>
      </c>
      <c r="H1060" s="151">
        <v>3577</v>
      </c>
      <c r="I1060" s="151">
        <v>3346</v>
      </c>
      <c r="J1060" s="151">
        <v>1443</v>
      </c>
      <c r="K1060" s="151">
        <v>1402</v>
      </c>
      <c r="L1060" s="151">
        <v>1319</v>
      </c>
      <c r="M1060" s="154">
        <v>0.952227671478898</v>
      </c>
      <c r="N1060" s="153">
        <v>68927</v>
      </c>
      <c r="O1060" s="172">
        <v>0.9</v>
      </c>
      <c r="P1060" s="154">
        <v>0.971555860178204</v>
      </c>
      <c r="Q1060" s="154">
        <v>0.939338235294118</v>
      </c>
      <c r="R1060" s="154">
        <v>0.971586971586972</v>
      </c>
      <c r="S1060" s="173">
        <v>0.0322176248840866</v>
      </c>
      <c r="T1060" s="153">
        <v>72385</v>
      </c>
      <c r="U1060" s="153">
        <v>66125</v>
      </c>
      <c r="V1060" s="154">
        <v>0.913517994059543</v>
      </c>
      <c r="W1060" s="154">
        <v>0.92871830020562</v>
      </c>
      <c r="X1060" s="155">
        <v>0.878676470588235</v>
      </c>
      <c r="Y1060" s="155">
        <v>0.914067914067914</v>
      </c>
      <c r="Z1060" s="173">
        <v>0.050041829617385</v>
      </c>
      <c r="AA1060" s="151">
        <v>19677</v>
      </c>
      <c r="AB1060" s="151">
        <v>17951</v>
      </c>
      <c r="AC1060" s="151">
        <v>22538</v>
      </c>
      <c r="AD1060" s="151">
        <v>20464</v>
      </c>
      <c r="AE1060" s="155">
        <v>0.912283376530975</v>
      </c>
      <c r="AF1060" s="155">
        <v>0.907977637767326</v>
      </c>
      <c r="AG1060" s="173">
        <v>0.00430573876364893</v>
      </c>
    </row>
    <row r="1061" spans="1:33">
      <c r="A1061" s="175" t="s">
        <v>927</v>
      </c>
      <c r="B1061" s="195" t="s">
        <v>1830</v>
      </c>
      <c r="C1061" s="195" t="s">
        <v>1060</v>
      </c>
      <c r="D1061" s="150">
        <v>4708</v>
      </c>
      <c r="E1061" s="150">
        <v>4687</v>
      </c>
      <c r="F1061" s="150">
        <v>4511</v>
      </c>
      <c r="G1061" s="151">
        <v>5489</v>
      </c>
      <c r="H1061" s="151">
        <v>5436</v>
      </c>
      <c r="I1061" s="151">
        <v>5231</v>
      </c>
      <c r="J1061" s="151">
        <v>2345</v>
      </c>
      <c r="K1061" s="151">
        <v>2321</v>
      </c>
      <c r="L1061" s="151">
        <v>2276</v>
      </c>
      <c r="M1061" s="154">
        <v>0.981602562901624</v>
      </c>
      <c r="N1061" s="153">
        <v>104790</v>
      </c>
      <c r="O1061" s="172">
        <v>0.9</v>
      </c>
      <c r="P1061" s="154">
        <v>0.99553950722175</v>
      </c>
      <c r="Q1061" s="154">
        <v>0.990344325013664</v>
      </c>
      <c r="R1061" s="154">
        <v>0.989765458422175</v>
      </c>
      <c r="S1061" s="173">
        <v>0.00519518220808657</v>
      </c>
      <c r="T1061" s="153">
        <v>106754</v>
      </c>
      <c r="U1061" s="153">
        <v>102162</v>
      </c>
      <c r="V1061" s="154">
        <v>0.956985218352474</v>
      </c>
      <c r="W1061" s="154">
        <v>0.958156329651657</v>
      </c>
      <c r="X1061" s="155">
        <v>0.952996902896702</v>
      </c>
      <c r="Y1061" s="155">
        <v>0.970575692963753</v>
      </c>
      <c r="Z1061" s="173">
        <v>0.00515942675495429</v>
      </c>
      <c r="AA1061" s="151">
        <v>29324</v>
      </c>
      <c r="AB1061" s="151">
        <v>28200</v>
      </c>
      <c r="AC1061" s="151">
        <v>33076</v>
      </c>
      <c r="AD1061" s="151">
        <v>31568</v>
      </c>
      <c r="AE1061" s="155">
        <v>0.961669622152503</v>
      </c>
      <c r="AF1061" s="155">
        <v>0.954408029991535</v>
      </c>
      <c r="AG1061" s="173">
        <v>0.00726159216096844</v>
      </c>
    </row>
    <row r="1062" spans="1:33">
      <c r="A1062" s="175" t="s">
        <v>927</v>
      </c>
      <c r="B1062" s="195" t="s">
        <v>1830</v>
      </c>
      <c r="C1062" s="195" t="s">
        <v>1061</v>
      </c>
      <c r="D1062" s="150">
        <v>3966</v>
      </c>
      <c r="E1062" s="150">
        <v>3712</v>
      </c>
      <c r="F1062" s="150">
        <v>3655</v>
      </c>
      <c r="G1062" s="151">
        <v>4716</v>
      </c>
      <c r="H1062" s="151">
        <v>4357</v>
      </c>
      <c r="I1062" s="151">
        <v>4243</v>
      </c>
      <c r="J1062" s="151">
        <v>1951</v>
      </c>
      <c r="K1062" s="151">
        <v>1825</v>
      </c>
      <c r="L1062" s="151">
        <v>1798</v>
      </c>
      <c r="M1062" s="154">
        <v>0.931685741140045</v>
      </c>
      <c r="N1062" s="153">
        <v>84257</v>
      </c>
      <c r="O1062" s="172">
        <v>0.9</v>
      </c>
      <c r="P1062" s="154">
        <v>0.935955622793747</v>
      </c>
      <c r="Q1062" s="154">
        <v>0.923876166242579</v>
      </c>
      <c r="R1062" s="154">
        <v>0.935417734495131</v>
      </c>
      <c r="S1062" s="173">
        <v>0.0120794565511684</v>
      </c>
      <c r="T1062" s="153">
        <v>90435</v>
      </c>
      <c r="U1062" s="153">
        <v>81835</v>
      </c>
      <c r="V1062" s="154">
        <v>0.90490407474982</v>
      </c>
      <c r="W1062" s="154">
        <v>0.921583459404942</v>
      </c>
      <c r="X1062" s="155">
        <v>0.899703138252757</v>
      </c>
      <c r="Y1062" s="155">
        <v>0.92157867760123</v>
      </c>
      <c r="Z1062" s="173">
        <v>0.0218803211521854</v>
      </c>
      <c r="AA1062" s="151">
        <v>25141</v>
      </c>
      <c r="AB1062" s="151">
        <v>22675</v>
      </c>
      <c r="AC1062" s="151">
        <v>27664</v>
      </c>
      <c r="AD1062" s="151">
        <v>24825</v>
      </c>
      <c r="AE1062" s="155">
        <v>0.901913209498429</v>
      </c>
      <c r="AF1062" s="155">
        <v>0.897375650665124</v>
      </c>
      <c r="AG1062" s="173">
        <v>0.00453755883330453</v>
      </c>
    </row>
    <row r="1063" spans="1:33">
      <c r="A1063" s="175" t="s">
        <v>927</v>
      </c>
      <c r="B1063" s="195" t="s">
        <v>1830</v>
      </c>
      <c r="C1063" s="195" t="s">
        <v>1062</v>
      </c>
      <c r="D1063" s="150">
        <v>2596</v>
      </c>
      <c r="E1063" s="150">
        <v>2476</v>
      </c>
      <c r="F1063" s="150">
        <v>2390</v>
      </c>
      <c r="G1063" s="151">
        <v>3193</v>
      </c>
      <c r="H1063" s="151">
        <v>2985</v>
      </c>
      <c r="I1063" s="151">
        <v>2879</v>
      </c>
      <c r="J1063" s="151">
        <v>1201</v>
      </c>
      <c r="K1063" s="151">
        <v>1153</v>
      </c>
      <c r="L1063" s="151">
        <v>1104</v>
      </c>
      <c r="M1063" s="154">
        <v>0.945796750959466</v>
      </c>
      <c r="N1063" s="153">
        <v>53970</v>
      </c>
      <c r="O1063" s="172">
        <v>0.9</v>
      </c>
      <c r="P1063" s="154">
        <v>0.953775038520801</v>
      </c>
      <c r="Q1063" s="154">
        <v>0.934857500782963</v>
      </c>
      <c r="R1063" s="154">
        <v>0.960033305578684</v>
      </c>
      <c r="S1063" s="173">
        <v>0.0189175377378386</v>
      </c>
      <c r="T1063" s="153">
        <v>57063</v>
      </c>
      <c r="U1063" s="153">
        <v>51585</v>
      </c>
      <c r="V1063" s="154">
        <v>0.904000841175543</v>
      </c>
      <c r="W1063" s="154">
        <v>0.920647149460709</v>
      </c>
      <c r="X1063" s="155">
        <v>0.901659880989665</v>
      </c>
      <c r="Y1063" s="155">
        <v>0.919233971690258</v>
      </c>
      <c r="Z1063" s="173">
        <v>0.0189872684710439</v>
      </c>
      <c r="AA1063" s="151">
        <v>16420</v>
      </c>
      <c r="AB1063" s="151">
        <v>14939</v>
      </c>
      <c r="AC1063" s="151">
        <v>17704</v>
      </c>
      <c r="AD1063" s="151">
        <v>15918</v>
      </c>
      <c r="AE1063" s="155">
        <v>0.909805115712546</v>
      </c>
      <c r="AF1063" s="155">
        <v>0.899118843199277</v>
      </c>
      <c r="AG1063" s="173">
        <v>0.0106862725132686</v>
      </c>
    </row>
    <row r="1064" spans="1:33">
      <c r="A1064" s="175" t="s">
        <v>927</v>
      </c>
      <c r="B1064" s="195" t="s">
        <v>1830</v>
      </c>
      <c r="C1064" s="195" t="s">
        <v>1063</v>
      </c>
      <c r="D1064" s="150">
        <v>4379</v>
      </c>
      <c r="E1064" s="150">
        <v>4144</v>
      </c>
      <c r="F1064" s="150">
        <v>4051</v>
      </c>
      <c r="G1064" s="151">
        <v>5225</v>
      </c>
      <c r="H1064" s="151">
        <v>4956</v>
      </c>
      <c r="I1064" s="151">
        <v>4791</v>
      </c>
      <c r="J1064" s="151">
        <v>2091</v>
      </c>
      <c r="K1064" s="151">
        <v>1989</v>
      </c>
      <c r="L1064" s="151">
        <v>1933</v>
      </c>
      <c r="M1064" s="154">
        <v>0.952416257349685</v>
      </c>
      <c r="N1064" s="153">
        <v>92492</v>
      </c>
      <c r="O1064" s="172">
        <v>0.9</v>
      </c>
      <c r="P1064" s="154">
        <v>0.946334779630053</v>
      </c>
      <c r="Q1064" s="154">
        <v>0.948516746411483</v>
      </c>
      <c r="R1064" s="154">
        <v>0.951219512195122</v>
      </c>
      <c r="S1064" s="173">
        <v>-0.00218196678143068</v>
      </c>
      <c r="T1064" s="153">
        <v>97113</v>
      </c>
      <c r="U1064" s="153">
        <v>89447</v>
      </c>
      <c r="V1064" s="154">
        <v>0.921061031993657</v>
      </c>
      <c r="W1064" s="154">
        <v>0.925097054121946</v>
      </c>
      <c r="X1064" s="155">
        <v>0.916937799043062</v>
      </c>
      <c r="Y1064" s="155">
        <v>0.924438067910091</v>
      </c>
      <c r="Z1064" s="173">
        <v>0.00815925507888349</v>
      </c>
      <c r="AA1064" s="151">
        <v>27257</v>
      </c>
      <c r="AB1064" s="151">
        <v>25005</v>
      </c>
      <c r="AC1064" s="151">
        <v>29910</v>
      </c>
      <c r="AD1064" s="151">
        <v>27589</v>
      </c>
      <c r="AE1064" s="155">
        <v>0.917379021902631</v>
      </c>
      <c r="AF1064" s="155">
        <v>0.922400534938148</v>
      </c>
      <c r="AG1064" s="173">
        <v>-0.00502151303551723</v>
      </c>
    </row>
    <row r="1065" spans="1:33">
      <c r="A1065" s="175" t="s">
        <v>927</v>
      </c>
      <c r="B1065" s="195" t="s">
        <v>1830</v>
      </c>
      <c r="C1065" s="195" t="s">
        <v>1064</v>
      </c>
      <c r="D1065" s="150">
        <v>0</v>
      </c>
      <c r="E1065" s="150">
        <v>0</v>
      </c>
      <c r="F1065" s="150">
        <v>0</v>
      </c>
      <c r="G1065" s="151">
        <v>0</v>
      </c>
      <c r="H1065" s="151">
        <v>0</v>
      </c>
      <c r="I1065" s="151">
        <v>0</v>
      </c>
      <c r="J1065" s="151">
        <v>0</v>
      </c>
      <c r="K1065" s="151">
        <v>0</v>
      </c>
      <c r="L1065" s="151">
        <v>0</v>
      </c>
      <c r="M1065" s="154">
        <v>0.571428571428571</v>
      </c>
      <c r="N1065" s="153">
        <v>8</v>
      </c>
      <c r="O1065" s="172">
        <v>0.9</v>
      </c>
      <c r="P1065" s="154">
        <v>0</v>
      </c>
      <c r="Q1065" s="154">
        <v>0</v>
      </c>
      <c r="R1065" s="154">
        <v>0</v>
      </c>
      <c r="S1065" s="173">
        <v>0</v>
      </c>
      <c r="T1065" s="153">
        <v>14</v>
      </c>
      <c r="U1065" s="153">
        <v>14</v>
      </c>
      <c r="V1065" s="154">
        <v>1</v>
      </c>
      <c r="W1065" s="154">
        <v>0</v>
      </c>
      <c r="X1065" s="155">
        <v>0</v>
      </c>
      <c r="Y1065" s="155">
        <v>0</v>
      </c>
      <c r="Z1065" s="173">
        <v>0</v>
      </c>
      <c r="AA1065" s="151">
        <v>2</v>
      </c>
      <c r="AB1065" s="151">
        <v>2</v>
      </c>
      <c r="AC1065" s="151">
        <v>6</v>
      </c>
      <c r="AD1065" s="151">
        <v>6</v>
      </c>
      <c r="AE1065" s="155">
        <v>1</v>
      </c>
      <c r="AF1065" s="155">
        <v>1</v>
      </c>
      <c r="AG1065" s="173">
        <v>0</v>
      </c>
    </row>
    <row r="1066" spans="1:33">
      <c r="A1066" s="175" t="s">
        <v>927</v>
      </c>
      <c r="B1066" s="195" t="s">
        <v>1830</v>
      </c>
      <c r="C1066" s="195" t="s">
        <v>1065</v>
      </c>
      <c r="D1066" s="150">
        <v>1691</v>
      </c>
      <c r="E1066" s="150">
        <v>1674</v>
      </c>
      <c r="F1066" s="150">
        <v>1632</v>
      </c>
      <c r="G1066" s="151">
        <v>1932</v>
      </c>
      <c r="H1066" s="151">
        <v>1918</v>
      </c>
      <c r="I1066" s="151">
        <v>1842</v>
      </c>
      <c r="J1066" s="151">
        <v>872</v>
      </c>
      <c r="K1066" s="151">
        <v>868</v>
      </c>
      <c r="L1066" s="151">
        <v>846</v>
      </c>
      <c r="M1066" s="154">
        <v>0.993421052631579</v>
      </c>
      <c r="N1066" s="153">
        <v>35334</v>
      </c>
      <c r="O1066" s="172">
        <v>0.9</v>
      </c>
      <c r="P1066" s="154">
        <v>0.989946777054997</v>
      </c>
      <c r="Q1066" s="154">
        <v>0.992753623188406</v>
      </c>
      <c r="R1066" s="154">
        <v>0.995412844036697</v>
      </c>
      <c r="S1066" s="173">
        <v>-0.00280684613340876</v>
      </c>
      <c r="T1066" s="153">
        <v>35568</v>
      </c>
      <c r="U1066" s="153">
        <v>33556</v>
      </c>
      <c r="V1066" s="154">
        <v>0.943432298695457</v>
      </c>
      <c r="W1066" s="154">
        <v>0.965109402720284</v>
      </c>
      <c r="X1066" s="155">
        <v>0.953416149068323</v>
      </c>
      <c r="Y1066" s="155">
        <v>0.970183486238532</v>
      </c>
      <c r="Z1066" s="173">
        <v>0.0116932536519609</v>
      </c>
      <c r="AA1066" s="151">
        <v>10458</v>
      </c>
      <c r="AB1066" s="151">
        <v>10058</v>
      </c>
      <c r="AC1066" s="151">
        <v>11106</v>
      </c>
      <c r="AD1066" s="151">
        <v>10381</v>
      </c>
      <c r="AE1066" s="155">
        <v>0.961751768980685</v>
      </c>
      <c r="AF1066" s="155">
        <v>0.934719971186746</v>
      </c>
      <c r="AG1066" s="173">
        <v>0.0270317977939387</v>
      </c>
    </row>
    <row r="1067" spans="1:33">
      <c r="A1067" s="175" t="s">
        <v>927</v>
      </c>
      <c r="B1067" s="195" t="s">
        <v>1830</v>
      </c>
      <c r="C1067" s="195" t="s">
        <v>1066</v>
      </c>
      <c r="D1067" s="150">
        <v>3275</v>
      </c>
      <c r="E1067" s="150">
        <v>3106</v>
      </c>
      <c r="F1067" s="150">
        <v>2787</v>
      </c>
      <c r="G1067" s="151">
        <v>3897</v>
      </c>
      <c r="H1067" s="151">
        <v>3616</v>
      </c>
      <c r="I1067" s="151">
        <v>3318</v>
      </c>
      <c r="J1067" s="151">
        <v>1704</v>
      </c>
      <c r="K1067" s="151">
        <v>1628</v>
      </c>
      <c r="L1067" s="151">
        <v>1446</v>
      </c>
      <c r="M1067" s="154">
        <v>0.909464422543398</v>
      </c>
      <c r="N1067" s="153">
        <v>68841</v>
      </c>
      <c r="O1067" s="172">
        <v>0.9</v>
      </c>
      <c r="P1067" s="154">
        <v>0.948396946564885</v>
      </c>
      <c r="Q1067" s="154">
        <v>0.927893251218886</v>
      </c>
      <c r="R1067" s="154">
        <v>0.955399061032864</v>
      </c>
      <c r="S1067" s="173">
        <v>0.0205036953459992</v>
      </c>
      <c r="T1067" s="153">
        <v>75694</v>
      </c>
      <c r="U1067" s="153">
        <v>61682</v>
      </c>
      <c r="V1067" s="154">
        <v>0.814886252543134</v>
      </c>
      <c r="W1067" s="154">
        <v>0.850992366412214</v>
      </c>
      <c r="X1067" s="155">
        <v>0.851424172440339</v>
      </c>
      <c r="Y1067" s="155">
        <v>0.848591549295775</v>
      </c>
      <c r="Z1067" s="173">
        <v>-0.000431806028124981</v>
      </c>
      <c r="AA1067" s="151">
        <v>21638</v>
      </c>
      <c r="AB1067" s="151">
        <v>17879</v>
      </c>
      <c r="AC1067" s="151">
        <v>23666</v>
      </c>
      <c r="AD1067" s="151">
        <v>18657</v>
      </c>
      <c r="AE1067" s="155">
        <v>0.826277844532766</v>
      </c>
      <c r="AF1067" s="155">
        <v>0.788346150595791</v>
      </c>
      <c r="AG1067" s="173">
        <v>0.037931693936975</v>
      </c>
    </row>
    <row r="1068" spans="1:33">
      <c r="A1068" s="175" t="s">
        <v>927</v>
      </c>
      <c r="B1068" s="195" t="s">
        <v>1830</v>
      </c>
      <c r="C1068" s="195" t="s">
        <v>1067</v>
      </c>
      <c r="D1068" s="150">
        <v>2414</v>
      </c>
      <c r="E1068" s="150">
        <v>2245</v>
      </c>
      <c r="F1068" s="150">
        <v>2209</v>
      </c>
      <c r="G1068" s="151">
        <v>2657</v>
      </c>
      <c r="H1068" s="151">
        <v>2503</v>
      </c>
      <c r="I1068" s="151">
        <v>2403</v>
      </c>
      <c r="J1068" s="151">
        <v>1073</v>
      </c>
      <c r="K1068" s="151">
        <v>953</v>
      </c>
      <c r="L1068" s="151">
        <v>903</v>
      </c>
      <c r="M1068" s="154">
        <v>0.942507608996403</v>
      </c>
      <c r="N1068" s="153">
        <v>47689</v>
      </c>
      <c r="O1068" s="172">
        <v>0.9</v>
      </c>
      <c r="P1068" s="154">
        <v>0.929991714995858</v>
      </c>
      <c r="Q1068" s="154">
        <v>0.94203989461799</v>
      </c>
      <c r="R1068" s="154">
        <v>0.888164026095061</v>
      </c>
      <c r="S1068" s="173">
        <v>-0.0120481796221327</v>
      </c>
      <c r="T1068" s="153">
        <v>50598</v>
      </c>
      <c r="U1068" s="153">
        <v>45061</v>
      </c>
      <c r="V1068" s="154">
        <v>0.89056879718566</v>
      </c>
      <c r="W1068" s="154">
        <v>0.915078707539354</v>
      </c>
      <c r="X1068" s="155">
        <v>0.90440346255175</v>
      </c>
      <c r="Y1068" s="155">
        <v>0.841565703634669</v>
      </c>
      <c r="Z1068" s="173">
        <v>0.0106752449876036</v>
      </c>
      <c r="AA1068" s="151">
        <v>14739</v>
      </c>
      <c r="AB1068" s="151">
        <v>13256</v>
      </c>
      <c r="AC1068" s="151">
        <v>16092</v>
      </c>
      <c r="AD1068" s="151">
        <v>14644</v>
      </c>
      <c r="AE1068" s="155">
        <v>0.899382590406405</v>
      </c>
      <c r="AF1068" s="155">
        <v>0.910017399950286</v>
      </c>
      <c r="AG1068" s="173">
        <v>-0.0106348095438811</v>
      </c>
    </row>
    <row r="1069" spans="1:33">
      <c r="A1069" s="175" t="s">
        <v>927</v>
      </c>
      <c r="B1069" s="195" t="s">
        <v>1830</v>
      </c>
      <c r="C1069" s="195" t="s">
        <v>1068</v>
      </c>
      <c r="D1069" s="150">
        <v>0</v>
      </c>
      <c r="E1069" s="150">
        <v>0</v>
      </c>
      <c r="F1069" s="150">
        <v>0</v>
      </c>
      <c r="G1069" s="151">
        <v>0</v>
      </c>
      <c r="H1069" s="151">
        <v>0</v>
      </c>
      <c r="I1069" s="151">
        <v>0</v>
      </c>
      <c r="J1069" s="151">
        <v>0</v>
      </c>
      <c r="K1069" s="151">
        <v>0</v>
      </c>
      <c r="L1069" s="151">
        <v>0</v>
      </c>
      <c r="M1069" s="154">
        <v>0</v>
      </c>
      <c r="N1069" s="153">
        <v>0</v>
      </c>
      <c r="O1069" s="172">
        <v>0.9</v>
      </c>
      <c r="P1069" s="154">
        <v>0</v>
      </c>
      <c r="Q1069" s="154">
        <v>0</v>
      </c>
      <c r="R1069" s="154">
        <v>0</v>
      </c>
      <c r="S1069" s="173">
        <v>0</v>
      </c>
      <c r="T1069" s="153">
        <v>0</v>
      </c>
      <c r="U1069" s="153">
        <v>0</v>
      </c>
      <c r="V1069" s="154">
        <v>0</v>
      </c>
      <c r="W1069" s="154">
        <v>0</v>
      </c>
      <c r="X1069" s="155">
        <v>0</v>
      </c>
      <c r="Y1069" s="155">
        <v>0</v>
      </c>
      <c r="Z1069" s="173">
        <v>0</v>
      </c>
      <c r="AA1069" s="151">
        <v>0</v>
      </c>
      <c r="AB1069" s="151">
        <v>0</v>
      </c>
      <c r="AC1069" s="151">
        <v>0</v>
      </c>
      <c r="AD1069" s="151">
        <v>0</v>
      </c>
      <c r="AE1069" s="155">
        <v>0</v>
      </c>
      <c r="AF1069" s="155">
        <v>0</v>
      </c>
      <c r="AG1069" s="173">
        <v>0</v>
      </c>
    </row>
    <row r="1070" spans="1:33">
      <c r="A1070" s="175" t="s">
        <v>927</v>
      </c>
      <c r="B1070" s="195" t="s">
        <v>1830</v>
      </c>
      <c r="C1070" s="195" t="s">
        <v>1069</v>
      </c>
      <c r="D1070" s="150">
        <v>4072</v>
      </c>
      <c r="E1070" s="150">
        <v>3788</v>
      </c>
      <c r="F1070" s="150">
        <v>3605</v>
      </c>
      <c r="G1070" s="151">
        <v>5277</v>
      </c>
      <c r="H1070" s="151">
        <v>4800</v>
      </c>
      <c r="I1070" s="151">
        <v>4496</v>
      </c>
      <c r="J1070" s="151">
        <v>2127</v>
      </c>
      <c r="K1070" s="151">
        <v>1957</v>
      </c>
      <c r="L1070" s="151">
        <v>1931</v>
      </c>
      <c r="M1070" s="154">
        <v>0.87989517352601</v>
      </c>
      <c r="N1070" s="153">
        <v>82931</v>
      </c>
      <c r="O1070" s="172">
        <v>0.9</v>
      </c>
      <c r="P1070" s="154">
        <v>0.930255402750491</v>
      </c>
      <c r="Q1070" s="154">
        <v>0.909607731665719</v>
      </c>
      <c r="R1070" s="154">
        <v>0.920075223319229</v>
      </c>
      <c r="S1070" s="173">
        <v>0.0206476710847719</v>
      </c>
      <c r="T1070" s="153">
        <v>94251</v>
      </c>
      <c r="U1070" s="153">
        <v>80756</v>
      </c>
      <c r="V1070" s="154">
        <v>0.85681849529448</v>
      </c>
      <c r="W1070" s="154">
        <v>0.885314341846758</v>
      </c>
      <c r="X1070" s="155">
        <v>0.851999241993557</v>
      </c>
      <c r="Y1070" s="155">
        <v>0.907851433944523</v>
      </c>
      <c r="Z1070" s="173">
        <v>0.0333150998532015</v>
      </c>
      <c r="AA1070" s="151">
        <v>27171</v>
      </c>
      <c r="AB1070" s="151">
        <v>23648</v>
      </c>
      <c r="AC1070" s="151">
        <v>29686</v>
      </c>
      <c r="AD1070" s="151">
        <v>25379</v>
      </c>
      <c r="AE1070" s="155">
        <v>0.870339700415885</v>
      </c>
      <c r="AF1070" s="155">
        <v>0.854914774641245</v>
      </c>
      <c r="AG1070" s="173">
        <v>0.0154249257746396</v>
      </c>
    </row>
    <row r="1071" spans="1:33">
      <c r="A1071" s="175" t="s">
        <v>927</v>
      </c>
      <c r="B1071" s="195" t="s">
        <v>1830</v>
      </c>
      <c r="C1071" s="195" t="s">
        <v>1070</v>
      </c>
      <c r="D1071" s="150">
        <v>1926</v>
      </c>
      <c r="E1071" s="150">
        <v>1920</v>
      </c>
      <c r="F1071" s="150">
        <v>1806</v>
      </c>
      <c r="G1071" s="151">
        <v>2514</v>
      </c>
      <c r="H1071" s="151">
        <v>2494</v>
      </c>
      <c r="I1071" s="151">
        <v>2339</v>
      </c>
      <c r="J1071" s="151">
        <v>1132</v>
      </c>
      <c r="K1071" s="151">
        <v>1126</v>
      </c>
      <c r="L1071" s="151">
        <v>1086</v>
      </c>
      <c r="M1071" s="154">
        <v>0.99042623212398</v>
      </c>
      <c r="N1071" s="153">
        <v>49657</v>
      </c>
      <c r="O1071" s="172">
        <v>0.9</v>
      </c>
      <c r="P1071" s="154">
        <v>0.996884735202492</v>
      </c>
      <c r="Q1071" s="154">
        <v>0.992044550517104</v>
      </c>
      <c r="R1071" s="154">
        <v>0.99469964664311</v>
      </c>
      <c r="S1071" s="173">
        <v>0.00484018468538805</v>
      </c>
      <c r="T1071" s="153">
        <v>50137</v>
      </c>
      <c r="U1071" s="153">
        <v>45329</v>
      </c>
      <c r="V1071" s="154">
        <v>0.904102758441869</v>
      </c>
      <c r="W1071" s="154">
        <v>0.937694704049844</v>
      </c>
      <c r="X1071" s="155">
        <v>0.930389817024662</v>
      </c>
      <c r="Y1071" s="155">
        <v>0.959363957597173</v>
      </c>
      <c r="Z1071" s="173">
        <v>0.00730488702518228</v>
      </c>
      <c r="AA1071" s="151">
        <v>13925</v>
      </c>
      <c r="AB1071" s="151">
        <v>12977</v>
      </c>
      <c r="AC1071" s="151">
        <v>15537</v>
      </c>
      <c r="AD1071" s="151">
        <v>13535</v>
      </c>
      <c r="AE1071" s="155">
        <v>0.931921005385996</v>
      </c>
      <c r="AF1071" s="155">
        <v>0.871146295938727</v>
      </c>
      <c r="AG1071" s="173">
        <v>0.0607747094472695</v>
      </c>
    </row>
    <row r="1072" spans="1:33">
      <c r="A1072" s="175" t="s">
        <v>927</v>
      </c>
      <c r="B1072" s="195" t="s">
        <v>1830</v>
      </c>
      <c r="C1072" s="195" t="s">
        <v>1071</v>
      </c>
      <c r="D1072" s="150">
        <v>3884</v>
      </c>
      <c r="E1072" s="150">
        <v>3650</v>
      </c>
      <c r="F1072" s="150">
        <v>3517</v>
      </c>
      <c r="G1072" s="151">
        <v>4558</v>
      </c>
      <c r="H1072" s="151">
        <v>4336</v>
      </c>
      <c r="I1072" s="151">
        <v>4116</v>
      </c>
      <c r="J1072" s="151">
        <v>1975</v>
      </c>
      <c r="K1072" s="151">
        <v>1788</v>
      </c>
      <c r="L1072" s="151">
        <v>1810</v>
      </c>
      <c r="M1072" s="154">
        <v>0.918659176377733</v>
      </c>
      <c r="N1072" s="153">
        <v>79148</v>
      </c>
      <c r="O1072" s="172">
        <v>0.9</v>
      </c>
      <c r="P1072" s="154">
        <v>0.939752832131823</v>
      </c>
      <c r="Q1072" s="154">
        <v>0.95129442738043</v>
      </c>
      <c r="R1072" s="154">
        <v>0.905316455696203</v>
      </c>
      <c r="S1072" s="173">
        <v>-0.0115415952486072</v>
      </c>
      <c r="T1072" s="153">
        <v>86156</v>
      </c>
      <c r="U1072" s="153">
        <v>72455</v>
      </c>
      <c r="V1072" s="154">
        <v>0.840974511351502</v>
      </c>
      <c r="W1072" s="154">
        <v>0.905509783728115</v>
      </c>
      <c r="X1072" s="155">
        <v>0.903027643703379</v>
      </c>
      <c r="Y1072" s="155">
        <v>0.916455696202532</v>
      </c>
      <c r="Z1072" s="173">
        <v>0.00248214002473668</v>
      </c>
      <c r="AA1072" s="151">
        <v>25031</v>
      </c>
      <c r="AB1072" s="151">
        <v>22556</v>
      </c>
      <c r="AC1072" s="151">
        <v>27111</v>
      </c>
      <c r="AD1072" s="151">
        <v>22722</v>
      </c>
      <c r="AE1072" s="155">
        <v>0.901122607966122</v>
      </c>
      <c r="AF1072" s="155">
        <v>0.838109992254067</v>
      </c>
      <c r="AG1072" s="173">
        <v>0.0630126157120554</v>
      </c>
    </row>
    <row r="1073" spans="1:33">
      <c r="A1073" s="175" t="s">
        <v>927</v>
      </c>
      <c r="B1073" s="195" t="s">
        <v>1830</v>
      </c>
      <c r="C1073" s="195" t="s">
        <v>1072</v>
      </c>
      <c r="D1073" s="150">
        <v>4114</v>
      </c>
      <c r="E1073" s="150">
        <v>3924</v>
      </c>
      <c r="F1073" s="150">
        <v>3578</v>
      </c>
      <c r="G1073" s="151">
        <v>4561</v>
      </c>
      <c r="H1073" s="151">
        <v>4422</v>
      </c>
      <c r="I1073" s="151">
        <v>3977</v>
      </c>
      <c r="J1073" s="151">
        <v>2150</v>
      </c>
      <c r="K1073" s="151">
        <v>2041</v>
      </c>
      <c r="L1073" s="151">
        <v>1896</v>
      </c>
      <c r="M1073" s="154">
        <v>0.913907929162973</v>
      </c>
      <c r="N1073" s="153">
        <v>84531</v>
      </c>
      <c r="O1073" s="172">
        <v>0.9</v>
      </c>
      <c r="P1073" s="154">
        <v>0.953816237238697</v>
      </c>
      <c r="Q1073" s="154">
        <v>0.96952422714317</v>
      </c>
      <c r="R1073" s="154">
        <v>0.949302325581395</v>
      </c>
      <c r="S1073" s="173">
        <v>-0.0157079899044732</v>
      </c>
      <c r="T1073" s="153">
        <v>92494</v>
      </c>
      <c r="U1073" s="153">
        <v>74067</v>
      </c>
      <c r="V1073" s="154">
        <v>0.800776266568642</v>
      </c>
      <c r="W1073" s="154">
        <v>0.869713174526009</v>
      </c>
      <c r="X1073" s="155">
        <v>0.871957903968428</v>
      </c>
      <c r="Y1073" s="155">
        <v>0.881860465116279</v>
      </c>
      <c r="Z1073" s="173">
        <v>-0.00224472944241927</v>
      </c>
      <c r="AA1073" s="151">
        <v>25963</v>
      </c>
      <c r="AB1073" s="151">
        <v>22228</v>
      </c>
      <c r="AC1073" s="151">
        <v>29112</v>
      </c>
      <c r="AD1073" s="151">
        <v>22632</v>
      </c>
      <c r="AE1073" s="155">
        <v>0.8561414320379</v>
      </c>
      <c r="AF1073" s="155">
        <v>0.777411376751855</v>
      </c>
      <c r="AG1073" s="173">
        <v>0.0787300552860452</v>
      </c>
    </row>
    <row r="1074" spans="1:33">
      <c r="A1074" s="175" t="s">
        <v>927</v>
      </c>
      <c r="B1074" s="195" t="s">
        <v>1830</v>
      </c>
      <c r="C1074" s="195" t="s">
        <v>1073</v>
      </c>
      <c r="D1074" s="150">
        <v>2363</v>
      </c>
      <c r="E1074" s="150">
        <v>1941</v>
      </c>
      <c r="F1074" s="150">
        <v>2036</v>
      </c>
      <c r="G1074" s="151">
        <v>2702</v>
      </c>
      <c r="H1074" s="151">
        <v>2487</v>
      </c>
      <c r="I1074" s="151">
        <v>2321</v>
      </c>
      <c r="J1074" s="151">
        <v>1302</v>
      </c>
      <c r="K1074" s="151">
        <v>1213</v>
      </c>
      <c r="L1074" s="151">
        <v>1164</v>
      </c>
      <c r="M1074" s="154">
        <v>0.915759781966495</v>
      </c>
      <c r="N1074" s="153">
        <v>48049</v>
      </c>
      <c r="O1074" s="172">
        <v>0.9</v>
      </c>
      <c r="P1074" s="154">
        <v>0.821413457469319</v>
      </c>
      <c r="Q1074" s="154">
        <v>0.920429311621021</v>
      </c>
      <c r="R1074" s="154">
        <v>0.931643625192012</v>
      </c>
      <c r="S1074" s="173">
        <v>-0.0990158541517028</v>
      </c>
      <c r="T1074" s="153">
        <v>52469</v>
      </c>
      <c r="U1074" s="153">
        <v>45881</v>
      </c>
      <c r="V1074" s="154">
        <v>0.874440145609789</v>
      </c>
      <c r="W1074" s="154">
        <v>0.861616589081676</v>
      </c>
      <c r="X1074" s="155">
        <v>0.85899333826795</v>
      </c>
      <c r="Y1074" s="155">
        <v>0.894009216589862</v>
      </c>
      <c r="Z1074" s="173">
        <v>0.00262325081372616</v>
      </c>
      <c r="AA1074" s="151">
        <v>14594</v>
      </c>
      <c r="AB1074" s="151">
        <v>12749</v>
      </c>
      <c r="AC1074" s="151">
        <v>15490</v>
      </c>
      <c r="AD1074" s="151">
        <v>13608</v>
      </c>
      <c r="AE1074" s="155">
        <v>0.873578182814855</v>
      </c>
      <c r="AF1074" s="155">
        <v>0.878502259522272</v>
      </c>
      <c r="AG1074" s="173">
        <v>-0.00492407670741701</v>
      </c>
    </row>
    <row r="1075" spans="1:33">
      <c r="A1075" s="175" t="s">
        <v>927</v>
      </c>
      <c r="B1075" s="195" t="s">
        <v>1830</v>
      </c>
      <c r="C1075" s="195" t="s">
        <v>1074</v>
      </c>
      <c r="D1075" s="150">
        <v>3081</v>
      </c>
      <c r="E1075" s="150">
        <v>2927</v>
      </c>
      <c r="F1075" s="150">
        <v>2938</v>
      </c>
      <c r="G1075" s="151">
        <v>3632</v>
      </c>
      <c r="H1075" s="151">
        <v>3421</v>
      </c>
      <c r="I1075" s="151">
        <v>3449</v>
      </c>
      <c r="J1075" s="151">
        <v>1412</v>
      </c>
      <c r="K1075" s="151">
        <v>1324</v>
      </c>
      <c r="L1075" s="151">
        <v>1344</v>
      </c>
      <c r="M1075" s="154">
        <v>0.962852326166041</v>
      </c>
      <c r="N1075" s="153">
        <v>65110</v>
      </c>
      <c r="O1075" s="172">
        <v>0.9</v>
      </c>
      <c r="P1075" s="154">
        <v>0.950016228497241</v>
      </c>
      <c r="Q1075" s="154">
        <v>0.941905286343612</v>
      </c>
      <c r="R1075" s="154">
        <v>0.937677053824363</v>
      </c>
      <c r="S1075" s="173">
        <v>0.00811094215362884</v>
      </c>
      <c r="T1075" s="153">
        <v>67622</v>
      </c>
      <c r="U1075" s="153">
        <v>63846</v>
      </c>
      <c r="V1075" s="154">
        <v>0.944160184555322</v>
      </c>
      <c r="W1075" s="154">
        <v>0.953586497890295</v>
      </c>
      <c r="X1075" s="155">
        <v>0.949614537444934</v>
      </c>
      <c r="Y1075" s="155">
        <v>0.951841359773371</v>
      </c>
      <c r="Z1075" s="173">
        <v>0.00397196044536141</v>
      </c>
      <c r="AA1075" s="151">
        <v>18981</v>
      </c>
      <c r="AB1075" s="151">
        <v>18076</v>
      </c>
      <c r="AC1075" s="151">
        <v>20546</v>
      </c>
      <c r="AD1075" s="151">
        <v>19421</v>
      </c>
      <c r="AE1075" s="155">
        <v>0.952320741794426</v>
      </c>
      <c r="AF1075" s="155">
        <v>0.945244816509296</v>
      </c>
      <c r="AG1075" s="173">
        <v>0.00707592528512979</v>
      </c>
    </row>
    <row r="1076" spans="1:33">
      <c r="A1076" s="175" t="s">
        <v>927</v>
      </c>
      <c r="B1076" s="195" t="s">
        <v>1830</v>
      </c>
      <c r="C1076" s="195" t="s">
        <v>1075</v>
      </c>
      <c r="D1076" s="150">
        <v>4000</v>
      </c>
      <c r="E1076" s="150">
        <v>3814</v>
      </c>
      <c r="F1076" s="150">
        <v>3657</v>
      </c>
      <c r="G1076" s="151">
        <v>4631</v>
      </c>
      <c r="H1076" s="151">
        <v>4339</v>
      </c>
      <c r="I1076" s="151">
        <v>4265</v>
      </c>
      <c r="J1076" s="151">
        <v>1895</v>
      </c>
      <c r="K1076" s="151">
        <v>1780</v>
      </c>
      <c r="L1076" s="151">
        <v>1778</v>
      </c>
      <c r="M1076" s="154">
        <v>0.956790939538163</v>
      </c>
      <c r="N1076" s="153">
        <v>86846</v>
      </c>
      <c r="O1076" s="172">
        <v>0.9</v>
      </c>
      <c r="P1076" s="154">
        <v>0.9535</v>
      </c>
      <c r="Q1076" s="154">
        <v>0.936946663787519</v>
      </c>
      <c r="R1076" s="154">
        <v>0.939313984168865</v>
      </c>
      <c r="S1076" s="173">
        <v>0.0165533362124811</v>
      </c>
      <c r="T1076" s="153">
        <v>90768</v>
      </c>
      <c r="U1076" s="153">
        <v>84086</v>
      </c>
      <c r="V1076" s="154">
        <v>0.926383747576238</v>
      </c>
      <c r="W1076" s="154">
        <v>0.91425</v>
      </c>
      <c r="X1076" s="155">
        <v>0.920967393651479</v>
      </c>
      <c r="Y1076" s="155">
        <v>0.938258575197889</v>
      </c>
      <c r="Z1076" s="173">
        <v>-0.00671739365147916</v>
      </c>
      <c r="AA1076" s="151">
        <v>25296</v>
      </c>
      <c r="AB1076" s="151">
        <v>23336</v>
      </c>
      <c r="AC1076" s="151">
        <v>28219</v>
      </c>
      <c r="AD1076" s="151">
        <v>26100</v>
      </c>
      <c r="AE1076" s="155">
        <v>0.922517394054396</v>
      </c>
      <c r="AF1076" s="155">
        <v>0.924908749424147</v>
      </c>
      <c r="AG1076" s="173">
        <v>-0.00239135536975088</v>
      </c>
    </row>
    <row r="1077" spans="1:33">
      <c r="A1077" s="175" t="s">
        <v>927</v>
      </c>
      <c r="B1077" s="195" t="s">
        <v>1830</v>
      </c>
      <c r="C1077" s="195" t="s">
        <v>1076</v>
      </c>
      <c r="D1077" s="150">
        <v>2287</v>
      </c>
      <c r="E1077" s="150">
        <v>2208</v>
      </c>
      <c r="F1077" s="150">
        <v>2047</v>
      </c>
      <c r="G1077" s="151">
        <v>2797</v>
      </c>
      <c r="H1077" s="151">
        <v>2713</v>
      </c>
      <c r="I1077" s="151">
        <v>2554</v>
      </c>
      <c r="J1077" s="151">
        <v>1084</v>
      </c>
      <c r="K1077" s="151">
        <v>1046</v>
      </c>
      <c r="L1077" s="151">
        <v>981</v>
      </c>
      <c r="M1077" s="154">
        <v>0.947544176986225</v>
      </c>
      <c r="N1077" s="153">
        <v>47670</v>
      </c>
      <c r="O1077" s="172">
        <v>0.9</v>
      </c>
      <c r="P1077" s="154">
        <v>0.965456930476607</v>
      </c>
      <c r="Q1077" s="154">
        <v>0.969967822667143</v>
      </c>
      <c r="R1077" s="154">
        <v>0.964944649446494</v>
      </c>
      <c r="S1077" s="173">
        <v>-0.00451089219053646</v>
      </c>
      <c r="T1077" s="153">
        <v>50309</v>
      </c>
      <c r="U1077" s="153">
        <v>45012</v>
      </c>
      <c r="V1077" s="154">
        <v>0.894710687948478</v>
      </c>
      <c r="W1077" s="154">
        <v>0.895059029296021</v>
      </c>
      <c r="X1077" s="155">
        <v>0.913121201287093</v>
      </c>
      <c r="Y1077" s="155">
        <v>0.904981549815498</v>
      </c>
      <c r="Z1077" s="173">
        <v>-0.0180621719910723</v>
      </c>
      <c r="AA1077" s="151">
        <v>13924</v>
      </c>
      <c r="AB1077" s="151">
        <v>12456</v>
      </c>
      <c r="AC1077" s="151">
        <v>15284</v>
      </c>
      <c r="AD1077" s="151">
        <v>13783</v>
      </c>
      <c r="AE1077" s="155">
        <v>0.894570525711003</v>
      </c>
      <c r="AF1077" s="155">
        <v>0.901792724417692</v>
      </c>
      <c r="AG1077" s="173">
        <v>-0.00722219870668905</v>
      </c>
    </row>
    <row r="1078" spans="1:33">
      <c r="A1078" s="175" t="s">
        <v>927</v>
      </c>
      <c r="B1078" s="195" t="s">
        <v>1830</v>
      </c>
      <c r="C1078" s="195" t="s">
        <v>1077</v>
      </c>
      <c r="D1078" s="150">
        <v>2378</v>
      </c>
      <c r="E1078" s="150">
        <v>2244</v>
      </c>
      <c r="F1078" s="150">
        <v>2159</v>
      </c>
      <c r="G1078" s="151">
        <v>2766</v>
      </c>
      <c r="H1078" s="151">
        <v>2588</v>
      </c>
      <c r="I1078" s="151">
        <v>2525</v>
      </c>
      <c r="J1078" s="151">
        <v>1176</v>
      </c>
      <c r="K1078" s="151">
        <v>1066</v>
      </c>
      <c r="L1078" s="151">
        <v>1102</v>
      </c>
      <c r="M1078" s="154">
        <v>0.944612538302916</v>
      </c>
      <c r="N1078" s="153">
        <v>49015</v>
      </c>
      <c r="O1078" s="172">
        <v>0.9</v>
      </c>
      <c r="P1078" s="154">
        <v>0.943650126156434</v>
      </c>
      <c r="Q1078" s="154">
        <v>0.935647143890094</v>
      </c>
      <c r="R1078" s="154">
        <v>0.906462585034014</v>
      </c>
      <c r="S1078" s="173">
        <v>0.00800298226634</v>
      </c>
      <c r="T1078" s="153">
        <v>51889</v>
      </c>
      <c r="U1078" s="153">
        <v>47652</v>
      </c>
      <c r="V1078" s="154">
        <v>0.918344928597583</v>
      </c>
      <c r="W1078" s="154">
        <v>0.907905803195963</v>
      </c>
      <c r="X1078" s="155">
        <v>0.912870571221981</v>
      </c>
      <c r="Y1078" s="155">
        <v>0.937074829931973</v>
      </c>
      <c r="Z1078" s="173">
        <v>-0.0049647680260182</v>
      </c>
      <c r="AA1078" s="151">
        <v>14860</v>
      </c>
      <c r="AB1078" s="151">
        <v>13672</v>
      </c>
      <c r="AC1078" s="151">
        <v>15875</v>
      </c>
      <c r="AD1078" s="151">
        <v>14555</v>
      </c>
      <c r="AE1078" s="155">
        <v>0.920053835800808</v>
      </c>
      <c r="AF1078" s="155">
        <v>0.916850393700787</v>
      </c>
      <c r="AG1078" s="173">
        <v>0.00320344210002022</v>
      </c>
    </row>
    <row r="1079" spans="1:33">
      <c r="A1079" s="175" t="s">
        <v>927</v>
      </c>
      <c r="B1079" s="195" t="s">
        <v>1830</v>
      </c>
      <c r="C1079" s="195" t="s">
        <v>1078</v>
      </c>
      <c r="D1079" s="150">
        <v>4249</v>
      </c>
      <c r="E1079" s="150">
        <v>4090</v>
      </c>
      <c r="F1079" s="150">
        <v>4037</v>
      </c>
      <c r="G1079" s="151">
        <v>4906</v>
      </c>
      <c r="H1079" s="151">
        <v>4741</v>
      </c>
      <c r="I1079" s="151">
        <v>4650</v>
      </c>
      <c r="J1079" s="151">
        <v>2090</v>
      </c>
      <c r="K1079" s="151">
        <v>2019</v>
      </c>
      <c r="L1079" s="151">
        <v>2006</v>
      </c>
      <c r="M1079" s="154">
        <v>0.958008149034076</v>
      </c>
      <c r="N1079" s="153">
        <v>94519</v>
      </c>
      <c r="O1079" s="172">
        <v>0.9</v>
      </c>
      <c r="P1079" s="154">
        <v>0.962579430454225</v>
      </c>
      <c r="Q1079" s="154">
        <v>0.966367713004484</v>
      </c>
      <c r="R1079" s="154">
        <v>0.966028708133971</v>
      </c>
      <c r="S1079" s="173">
        <v>-0.00378828255025976</v>
      </c>
      <c r="T1079" s="153">
        <v>98662</v>
      </c>
      <c r="U1079" s="153">
        <v>92749</v>
      </c>
      <c r="V1079" s="154">
        <v>0.94006811132959</v>
      </c>
      <c r="W1079" s="154">
        <v>0.950105907272299</v>
      </c>
      <c r="X1079" s="155">
        <v>0.947818997146351</v>
      </c>
      <c r="Y1079" s="155">
        <v>0.959808612440191</v>
      </c>
      <c r="Z1079" s="173">
        <v>0.00228691012594795</v>
      </c>
      <c r="AA1079" s="151">
        <v>26520</v>
      </c>
      <c r="AB1079" s="151">
        <v>25015</v>
      </c>
      <c r="AC1079" s="151">
        <v>29827</v>
      </c>
      <c r="AD1079" s="151">
        <v>28165</v>
      </c>
      <c r="AE1079" s="155">
        <v>0.943250377073906</v>
      </c>
      <c r="AF1079" s="155">
        <v>0.944278673684916</v>
      </c>
      <c r="AG1079" s="173">
        <v>-0.00102829661100989</v>
      </c>
    </row>
    <row r="1080" spans="1:33">
      <c r="A1080" s="175" t="s">
        <v>927</v>
      </c>
      <c r="B1080" s="195" t="s">
        <v>1830</v>
      </c>
      <c r="C1080" s="195" t="s">
        <v>1079</v>
      </c>
      <c r="D1080" s="150">
        <v>2970</v>
      </c>
      <c r="E1080" s="150">
        <v>2817</v>
      </c>
      <c r="F1080" s="150">
        <v>2791</v>
      </c>
      <c r="G1080" s="151">
        <v>3752</v>
      </c>
      <c r="H1080" s="151">
        <v>3586</v>
      </c>
      <c r="I1080" s="151">
        <v>3498</v>
      </c>
      <c r="J1080" s="151">
        <v>1524</v>
      </c>
      <c r="K1080" s="151">
        <v>1435</v>
      </c>
      <c r="L1080" s="151">
        <v>1399</v>
      </c>
      <c r="M1080" s="154">
        <v>0.962073805485701</v>
      </c>
      <c r="N1080" s="153">
        <v>65802</v>
      </c>
      <c r="O1080" s="172">
        <v>0.9</v>
      </c>
      <c r="P1080" s="154">
        <v>0.948484848484848</v>
      </c>
      <c r="Q1080" s="154">
        <v>0.955756929637527</v>
      </c>
      <c r="R1080" s="154">
        <v>0.941601049868766</v>
      </c>
      <c r="S1080" s="173">
        <v>-0.00727208115267819</v>
      </c>
      <c r="T1080" s="153">
        <v>68396</v>
      </c>
      <c r="U1080" s="153">
        <v>63032</v>
      </c>
      <c r="V1080" s="154">
        <v>0.921574361073747</v>
      </c>
      <c r="W1080" s="154">
        <v>0.93973063973064</v>
      </c>
      <c r="X1080" s="155">
        <v>0.932302771855011</v>
      </c>
      <c r="Y1080" s="155">
        <v>0.917979002624672</v>
      </c>
      <c r="Z1080" s="173">
        <v>0.0074278678756291</v>
      </c>
      <c r="AA1080" s="151">
        <v>19488</v>
      </c>
      <c r="AB1080" s="151">
        <v>18192</v>
      </c>
      <c r="AC1080" s="151">
        <v>20910</v>
      </c>
      <c r="AD1080" s="151">
        <v>19229</v>
      </c>
      <c r="AE1080" s="155">
        <v>0.933497536945813</v>
      </c>
      <c r="AF1080" s="155">
        <v>0.919607843137255</v>
      </c>
      <c r="AG1080" s="173">
        <v>0.013889693808558</v>
      </c>
    </row>
    <row r="1081" spans="1:33">
      <c r="A1081" s="175" t="s">
        <v>927</v>
      </c>
      <c r="B1081" s="195" t="s">
        <v>1830</v>
      </c>
      <c r="C1081" s="195" t="s">
        <v>1080</v>
      </c>
      <c r="D1081" s="150">
        <v>1938</v>
      </c>
      <c r="E1081" s="150">
        <v>1866</v>
      </c>
      <c r="F1081" s="150">
        <v>1793</v>
      </c>
      <c r="G1081" s="151">
        <v>2335</v>
      </c>
      <c r="H1081" s="151">
        <v>2105</v>
      </c>
      <c r="I1081" s="151">
        <v>2153</v>
      </c>
      <c r="J1081" s="151">
        <v>936</v>
      </c>
      <c r="K1081" s="151">
        <v>905</v>
      </c>
      <c r="L1081" s="151">
        <v>857</v>
      </c>
      <c r="M1081" s="154">
        <v>0.948202344059464</v>
      </c>
      <c r="N1081" s="153">
        <v>40694</v>
      </c>
      <c r="O1081" s="172">
        <v>0.9</v>
      </c>
      <c r="P1081" s="154">
        <v>0.962848297213622</v>
      </c>
      <c r="Q1081" s="154">
        <v>0.901498929336188</v>
      </c>
      <c r="R1081" s="154">
        <v>0.966880341880342</v>
      </c>
      <c r="S1081" s="173">
        <v>0.0613493678774338</v>
      </c>
      <c r="T1081" s="153">
        <v>42917</v>
      </c>
      <c r="U1081" s="153">
        <v>39650</v>
      </c>
      <c r="V1081" s="154">
        <v>0.923876319407228</v>
      </c>
      <c r="W1081" s="154">
        <v>0.925180598555212</v>
      </c>
      <c r="X1081" s="155">
        <v>0.922055674518201</v>
      </c>
      <c r="Y1081" s="155">
        <v>0.915598290598291</v>
      </c>
      <c r="Z1081" s="173">
        <v>0.00312492403701026</v>
      </c>
      <c r="AA1081" s="151">
        <v>11972</v>
      </c>
      <c r="AB1081" s="151">
        <v>11050</v>
      </c>
      <c r="AC1081" s="151">
        <v>13089</v>
      </c>
      <c r="AD1081" s="151">
        <v>12089</v>
      </c>
      <c r="AE1081" s="155">
        <v>0.922986969595723</v>
      </c>
      <c r="AF1081" s="155">
        <v>0.923599969439988</v>
      </c>
      <c r="AG1081" s="173">
        <v>-0.000612999844264439</v>
      </c>
    </row>
    <row r="1082" spans="1:33">
      <c r="A1082" s="175" t="s">
        <v>927</v>
      </c>
      <c r="B1082" s="195" t="s">
        <v>1830</v>
      </c>
      <c r="C1082" s="195" t="s">
        <v>1081</v>
      </c>
      <c r="D1082" s="150">
        <v>3849</v>
      </c>
      <c r="E1082" s="150">
        <v>3691</v>
      </c>
      <c r="F1082" s="150">
        <v>3527</v>
      </c>
      <c r="G1082" s="151">
        <v>5366</v>
      </c>
      <c r="H1082" s="151">
        <v>5136</v>
      </c>
      <c r="I1082" s="151">
        <v>5040</v>
      </c>
      <c r="J1082" s="151">
        <v>1810</v>
      </c>
      <c r="K1082" s="151">
        <v>1713</v>
      </c>
      <c r="L1082" s="151">
        <v>1695</v>
      </c>
      <c r="M1082" s="154">
        <v>0.968769777518134</v>
      </c>
      <c r="N1082" s="153">
        <v>79598</v>
      </c>
      <c r="O1082" s="172">
        <v>0.9</v>
      </c>
      <c r="P1082" s="154">
        <v>0.958950376721226</v>
      </c>
      <c r="Q1082" s="154">
        <v>0.957137532612747</v>
      </c>
      <c r="R1082" s="154">
        <v>0.946408839779005</v>
      </c>
      <c r="S1082" s="173">
        <v>0.00181284410847937</v>
      </c>
      <c r="T1082" s="153">
        <v>82164</v>
      </c>
      <c r="U1082" s="153">
        <v>75949</v>
      </c>
      <c r="V1082" s="154">
        <v>0.924358599873424</v>
      </c>
      <c r="W1082" s="154">
        <v>0.916341906988828</v>
      </c>
      <c r="X1082" s="155">
        <v>0.939247111442415</v>
      </c>
      <c r="Y1082" s="155">
        <v>0.93646408839779</v>
      </c>
      <c r="Z1082" s="173">
        <v>-0.022905204453587</v>
      </c>
      <c r="AA1082" s="151">
        <v>24220</v>
      </c>
      <c r="AB1082" s="151">
        <v>22499</v>
      </c>
      <c r="AC1082" s="151">
        <v>24671</v>
      </c>
      <c r="AD1082" s="151">
        <v>22831</v>
      </c>
      <c r="AE1082" s="155">
        <v>0.928943022295623</v>
      </c>
      <c r="AF1082" s="155">
        <v>0.925418507559483</v>
      </c>
      <c r="AG1082" s="173">
        <v>0.00352451473614068</v>
      </c>
    </row>
    <row r="1083" spans="1:33">
      <c r="A1083" s="175" t="s">
        <v>927</v>
      </c>
      <c r="B1083" s="195" t="s">
        <v>1829</v>
      </c>
      <c r="C1083" s="195" t="s">
        <v>1082</v>
      </c>
      <c r="D1083" s="150">
        <v>7644</v>
      </c>
      <c r="E1083" s="150">
        <v>6966</v>
      </c>
      <c r="F1083" s="150">
        <v>6699</v>
      </c>
      <c r="G1083" s="151">
        <v>6774</v>
      </c>
      <c r="H1083" s="151">
        <v>6336</v>
      </c>
      <c r="I1083" s="151">
        <v>6090</v>
      </c>
      <c r="J1083" s="151">
        <v>3325</v>
      </c>
      <c r="K1083" s="151">
        <v>3164</v>
      </c>
      <c r="L1083" s="151">
        <v>3070</v>
      </c>
      <c r="M1083" s="154">
        <v>0.894592839580035</v>
      </c>
      <c r="N1083" s="153">
        <v>122612</v>
      </c>
      <c r="O1083" s="172">
        <v>0.9</v>
      </c>
      <c r="P1083" s="154">
        <v>0.911302982731554</v>
      </c>
      <c r="Q1083" s="154">
        <v>0.935341009743135</v>
      </c>
      <c r="R1083" s="154">
        <v>0.951578947368421</v>
      </c>
      <c r="S1083" s="173">
        <v>-0.0240380270115813</v>
      </c>
      <c r="T1083" s="153">
        <v>137059</v>
      </c>
      <c r="U1083" s="153">
        <v>120704</v>
      </c>
      <c r="V1083" s="154">
        <v>0.880671827461166</v>
      </c>
      <c r="W1083" s="154">
        <v>0.876373626373626</v>
      </c>
      <c r="X1083" s="155">
        <v>0.899025686448184</v>
      </c>
      <c r="Y1083" s="155">
        <v>0.923308270676692</v>
      </c>
      <c r="Z1083" s="173">
        <v>-0.0226520600745579</v>
      </c>
      <c r="AA1083" s="151">
        <v>41010</v>
      </c>
      <c r="AB1083" s="151">
        <v>36777</v>
      </c>
      <c r="AC1083" s="151">
        <v>42514</v>
      </c>
      <c r="AD1083" s="151">
        <v>36238</v>
      </c>
      <c r="AE1083" s="155">
        <v>0.896781272860278</v>
      </c>
      <c r="AF1083" s="155">
        <v>0.852378040175001</v>
      </c>
      <c r="AG1083" s="173">
        <v>0.0444032326852768</v>
      </c>
    </row>
    <row r="1084" spans="1:33">
      <c r="A1084" s="175" t="s">
        <v>927</v>
      </c>
      <c r="B1084" s="195" t="s">
        <v>1829</v>
      </c>
      <c r="C1084" s="195" t="s">
        <v>1083</v>
      </c>
      <c r="D1084" s="150">
        <v>5919</v>
      </c>
      <c r="E1084" s="150">
        <v>5746</v>
      </c>
      <c r="F1084" s="150">
        <v>5499</v>
      </c>
      <c r="G1084" s="151">
        <v>5178</v>
      </c>
      <c r="H1084" s="151">
        <v>4988</v>
      </c>
      <c r="I1084" s="151">
        <v>4758</v>
      </c>
      <c r="J1084" s="151">
        <v>2830</v>
      </c>
      <c r="K1084" s="151">
        <v>2684</v>
      </c>
      <c r="L1084" s="151">
        <v>2608</v>
      </c>
      <c r="M1084" s="154">
        <v>0.968894415471131</v>
      </c>
      <c r="N1084" s="153">
        <v>104410</v>
      </c>
      <c r="O1084" s="172">
        <v>0.9</v>
      </c>
      <c r="P1084" s="154">
        <v>0.970772089880047</v>
      </c>
      <c r="Q1084" s="154">
        <v>0.96330629586713</v>
      </c>
      <c r="R1084" s="154">
        <v>0.948409893992933</v>
      </c>
      <c r="S1084" s="173">
        <v>0.00746579401291714</v>
      </c>
      <c r="T1084" s="153">
        <v>107762</v>
      </c>
      <c r="U1084" s="153">
        <v>99709</v>
      </c>
      <c r="V1084" s="154">
        <v>0.92527050351701</v>
      </c>
      <c r="W1084" s="154">
        <v>0.929042067916878</v>
      </c>
      <c r="X1084" s="155">
        <v>0.918887601390498</v>
      </c>
      <c r="Y1084" s="155">
        <v>0.921554770318021</v>
      </c>
      <c r="Z1084" s="173">
        <v>0.0101544665263795</v>
      </c>
      <c r="AA1084" s="151">
        <v>32077</v>
      </c>
      <c r="AB1084" s="151">
        <v>29606</v>
      </c>
      <c r="AC1084" s="151">
        <v>34243</v>
      </c>
      <c r="AD1084" s="151">
        <v>31581</v>
      </c>
      <c r="AE1084" s="155">
        <v>0.922966611590859</v>
      </c>
      <c r="AF1084" s="155">
        <v>0.92226148409894</v>
      </c>
      <c r="AG1084" s="173">
        <v>0.000705127491919533</v>
      </c>
    </row>
    <row r="1085" spans="1:33">
      <c r="A1085" s="175" t="s">
        <v>927</v>
      </c>
      <c r="B1085" s="195" t="s">
        <v>1829</v>
      </c>
      <c r="C1085" s="195" t="s">
        <v>1084</v>
      </c>
      <c r="D1085" s="150">
        <v>3463</v>
      </c>
      <c r="E1085" s="150">
        <v>3302</v>
      </c>
      <c r="F1085" s="150">
        <v>3083</v>
      </c>
      <c r="G1085" s="151">
        <v>2976</v>
      </c>
      <c r="H1085" s="151">
        <v>2811</v>
      </c>
      <c r="I1085" s="151">
        <v>2788</v>
      </c>
      <c r="J1085" s="151">
        <v>1602</v>
      </c>
      <c r="K1085" s="151">
        <v>1574</v>
      </c>
      <c r="L1085" s="151">
        <v>1490</v>
      </c>
      <c r="M1085" s="154">
        <v>0.967673061411694</v>
      </c>
      <c r="N1085" s="153">
        <v>61185</v>
      </c>
      <c r="O1085" s="172">
        <v>0.9</v>
      </c>
      <c r="P1085" s="154">
        <v>0.953508518625469</v>
      </c>
      <c r="Q1085" s="154">
        <v>0.944556451612903</v>
      </c>
      <c r="R1085" s="154">
        <v>0.982521847690387</v>
      </c>
      <c r="S1085" s="173">
        <v>0.00895206701256601</v>
      </c>
      <c r="T1085" s="153">
        <v>63229</v>
      </c>
      <c r="U1085" s="153">
        <v>57844</v>
      </c>
      <c r="V1085" s="154">
        <v>0.914833383415838</v>
      </c>
      <c r="W1085" s="154">
        <v>0.890268553277505</v>
      </c>
      <c r="X1085" s="155">
        <v>0.936827956989247</v>
      </c>
      <c r="Y1085" s="155">
        <v>0.930087390761548</v>
      </c>
      <c r="Z1085" s="173">
        <v>-0.0465594037117422</v>
      </c>
      <c r="AA1085" s="151">
        <v>18737</v>
      </c>
      <c r="AB1085" s="151">
        <v>17090</v>
      </c>
      <c r="AC1085" s="151">
        <v>19999</v>
      </c>
      <c r="AD1085" s="151">
        <v>18056</v>
      </c>
      <c r="AE1085" s="155">
        <v>0.912099055345039</v>
      </c>
      <c r="AF1085" s="155">
        <v>0.902845142257113</v>
      </c>
      <c r="AG1085" s="173">
        <v>0.00925391308792634</v>
      </c>
    </row>
    <row r="1086" spans="1:33">
      <c r="A1086" s="175" t="s">
        <v>1085</v>
      </c>
      <c r="B1086" s="195" t="s">
        <v>1832</v>
      </c>
      <c r="C1086" s="195" t="s">
        <v>1087</v>
      </c>
      <c r="D1086" s="150">
        <v>1974</v>
      </c>
      <c r="E1086" s="150">
        <v>1953</v>
      </c>
      <c r="F1086" s="150">
        <v>1828</v>
      </c>
      <c r="G1086" s="151">
        <v>2037</v>
      </c>
      <c r="H1086" s="151">
        <v>2016</v>
      </c>
      <c r="I1086" s="151">
        <v>1900</v>
      </c>
      <c r="J1086" s="151">
        <v>1334</v>
      </c>
      <c r="K1086" s="151">
        <v>1317</v>
      </c>
      <c r="L1086" s="151">
        <v>1262</v>
      </c>
      <c r="M1086" s="154">
        <v>0.984257784548623</v>
      </c>
      <c r="N1086" s="153">
        <v>42641</v>
      </c>
      <c r="O1086" s="172">
        <v>0.9</v>
      </c>
      <c r="P1086" s="154">
        <v>0.98936170212766</v>
      </c>
      <c r="Q1086" s="154">
        <v>0.989690721649485</v>
      </c>
      <c r="R1086" s="154">
        <v>0.987256371814093</v>
      </c>
      <c r="S1086" s="173">
        <v>-0.000329019521824958</v>
      </c>
      <c r="T1086" s="153">
        <v>43323</v>
      </c>
      <c r="U1086" s="153">
        <v>40676</v>
      </c>
      <c r="V1086" s="154">
        <v>0.938900814809685</v>
      </c>
      <c r="W1086" s="154">
        <v>0.926038500506586</v>
      </c>
      <c r="X1086" s="155">
        <v>0.932744231713304</v>
      </c>
      <c r="Y1086" s="155">
        <v>0.946026986506747</v>
      </c>
      <c r="Z1086" s="173">
        <v>-0.00670573120671825</v>
      </c>
      <c r="AA1086" s="151">
        <v>12275</v>
      </c>
      <c r="AB1086" s="151">
        <v>11486</v>
      </c>
      <c r="AC1086" s="151">
        <v>12769</v>
      </c>
      <c r="AD1086" s="151">
        <v>11935</v>
      </c>
      <c r="AE1086" s="155">
        <v>0.935723014256619</v>
      </c>
      <c r="AF1086" s="155">
        <v>0.934685566606625</v>
      </c>
      <c r="AG1086" s="173">
        <v>0.00103744764999381</v>
      </c>
    </row>
    <row r="1087" spans="1:33">
      <c r="A1087" s="175" t="s">
        <v>1085</v>
      </c>
      <c r="B1087" s="195" t="s">
        <v>1832</v>
      </c>
      <c r="C1087" s="195" t="s">
        <v>1088</v>
      </c>
      <c r="D1087" s="150">
        <v>3145</v>
      </c>
      <c r="E1087" s="150">
        <v>3067</v>
      </c>
      <c r="F1087" s="150">
        <v>2812</v>
      </c>
      <c r="G1087" s="151">
        <v>3129</v>
      </c>
      <c r="H1087" s="151">
        <v>3040</v>
      </c>
      <c r="I1087" s="151">
        <v>2804</v>
      </c>
      <c r="J1087" s="151">
        <v>1958</v>
      </c>
      <c r="K1087" s="151">
        <v>1934</v>
      </c>
      <c r="L1087" s="151">
        <v>1782</v>
      </c>
      <c r="M1087" s="154">
        <v>0.977668988309422</v>
      </c>
      <c r="N1087" s="153">
        <v>63307</v>
      </c>
      <c r="O1087" s="172">
        <v>0.9</v>
      </c>
      <c r="P1087" s="154">
        <v>0.975198728139905</v>
      </c>
      <c r="Q1087" s="154">
        <v>0.971556407798019</v>
      </c>
      <c r="R1087" s="154">
        <v>0.987742594484168</v>
      </c>
      <c r="S1087" s="173">
        <v>0.00364232034188605</v>
      </c>
      <c r="T1087" s="153">
        <v>64753</v>
      </c>
      <c r="U1087" s="153">
        <v>58284</v>
      </c>
      <c r="V1087" s="154">
        <v>0.900097292789523</v>
      </c>
      <c r="W1087" s="154">
        <v>0.894117647058824</v>
      </c>
      <c r="X1087" s="155">
        <v>0.896132949824225</v>
      </c>
      <c r="Y1087" s="155">
        <v>0.910112359550562</v>
      </c>
      <c r="Z1087" s="173">
        <v>-0.00201530276540141</v>
      </c>
      <c r="AA1087" s="151">
        <v>18777</v>
      </c>
      <c r="AB1087" s="151">
        <v>16908</v>
      </c>
      <c r="AC1087" s="151">
        <v>18788</v>
      </c>
      <c r="AD1087" s="151">
        <v>16835</v>
      </c>
      <c r="AE1087" s="155">
        <v>0.900463332800767</v>
      </c>
      <c r="AF1087" s="155">
        <v>0.896050670640835</v>
      </c>
      <c r="AG1087" s="173">
        <v>0.0044126621599323</v>
      </c>
    </row>
    <row r="1088" spans="1:33">
      <c r="A1088" s="175" t="s">
        <v>1085</v>
      </c>
      <c r="B1088" s="195" t="s">
        <v>1832</v>
      </c>
      <c r="C1088" s="195" t="s">
        <v>1089</v>
      </c>
      <c r="D1088" s="150">
        <v>2940</v>
      </c>
      <c r="E1088" s="150">
        <v>2834</v>
      </c>
      <c r="F1088" s="150">
        <v>2790</v>
      </c>
      <c r="G1088" s="151">
        <v>2915</v>
      </c>
      <c r="H1088" s="151">
        <v>2818</v>
      </c>
      <c r="I1088" s="151">
        <v>2749</v>
      </c>
      <c r="J1088" s="151">
        <v>1759</v>
      </c>
      <c r="K1088" s="151">
        <v>1732</v>
      </c>
      <c r="L1088" s="151">
        <v>1696</v>
      </c>
      <c r="M1088" s="154">
        <v>0.958986632800925</v>
      </c>
      <c r="N1088" s="153">
        <v>58900</v>
      </c>
      <c r="O1088" s="172">
        <v>0.9</v>
      </c>
      <c r="P1088" s="154">
        <v>0.963945578231293</v>
      </c>
      <c r="Q1088" s="154">
        <v>0.96672384219554</v>
      </c>
      <c r="R1088" s="154">
        <v>0.984650369528141</v>
      </c>
      <c r="S1088" s="173">
        <v>-0.00277826396424774</v>
      </c>
      <c r="T1088" s="153">
        <v>61419</v>
      </c>
      <c r="U1088" s="153">
        <v>58286</v>
      </c>
      <c r="V1088" s="154">
        <v>0.948989726306192</v>
      </c>
      <c r="W1088" s="154">
        <v>0.948979591836735</v>
      </c>
      <c r="X1088" s="155">
        <v>0.943053173241852</v>
      </c>
      <c r="Y1088" s="155">
        <v>0.964184195565662</v>
      </c>
      <c r="Z1088" s="173">
        <v>0.0059264185948823</v>
      </c>
      <c r="AA1088" s="151">
        <v>17716</v>
      </c>
      <c r="AB1088" s="151">
        <v>16896</v>
      </c>
      <c r="AC1088" s="151">
        <v>18284</v>
      </c>
      <c r="AD1088" s="151">
        <v>17325</v>
      </c>
      <c r="AE1088" s="155">
        <v>0.953714156694513</v>
      </c>
      <c r="AF1088" s="155">
        <v>0.947549770290965</v>
      </c>
      <c r="AG1088" s="173">
        <v>0.00616438640354866</v>
      </c>
    </row>
    <row r="1089" spans="1:33">
      <c r="A1089" s="175" t="s">
        <v>1085</v>
      </c>
      <c r="B1089" s="195" t="s">
        <v>1832</v>
      </c>
      <c r="C1089" s="195" t="s">
        <v>1090</v>
      </c>
      <c r="D1089" s="150">
        <v>3694</v>
      </c>
      <c r="E1089" s="150">
        <v>3526</v>
      </c>
      <c r="F1089" s="150">
        <v>3444</v>
      </c>
      <c r="G1089" s="151">
        <v>3625</v>
      </c>
      <c r="H1089" s="151">
        <v>3357</v>
      </c>
      <c r="I1089" s="151">
        <v>3264</v>
      </c>
      <c r="J1089" s="151">
        <v>2284</v>
      </c>
      <c r="K1089" s="151">
        <v>2223</v>
      </c>
      <c r="L1089" s="151">
        <v>2105</v>
      </c>
      <c r="M1089" s="154">
        <v>0.961937577627309</v>
      </c>
      <c r="N1089" s="153">
        <v>72027</v>
      </c>
      <c r="O1089" s="172">
        <v>0.9</v>
      </c>
      <c r="P1089" s="154">
        <v>0.954520844612886</v>
      </c>
      <c r="Q1089" s="154">
        <v>0.926068965517241</v>
      </c>
      <c r="R1089" s="154">
        <v>0.973292469352014</v>
      </c>
      <c r="S1089" s="173">
        <v>0.0284518790956444</v>
      </c>
      <c r="T1089" s="153">
        <v>74877</v>
      </c>
      <c r="U1089" s="153">
        <v>69734</v>
      </c>
      <c r="V1089" s="154">
        <v>0.931314021662193</v>
      </c>
      <c r="W1089" s="154">
        <v>0.932322685435842</v>
      </c>
      <c r="X1089" s="155">
        <v>0.900413793103448</v>
      </c>
      <c r="Y1089" s="155">
        <v>0.921628721541156</v>
      </c>
      <c r="Z1089" s="173">
        <v>0.0319088923323937</v>
      </c>
      <c r="AA1089" s="151">
        <v>22106</v>
      </c>
      <c r="AB1089" s="151">
        <v>20463</v>
      </c>
      <c r="AC1089" s="151">
        <v>22122</v>
      </c>
      <c r="AD1089" s="151">
        <v>20694</v>
      </c>
      <c r="AE1089" s="155">
        <v>0.92567628698091</v>
      </c>
      <c r="AF1089" s="155">
        <v>0.935448874423651</v>
      </c>
      <c r="AG1089" s="173">
        <v>-0.00977258744274045</v>
      </c>
    </row>
    <row r="1090" spans="1:33">
      <c r="A1090" s="175" t="s">
        <v>1085</v>
      </c>
      <c r="B1090" s="195" t="s">
        <v>1832</v>
      </c>
      <c r="C1090" s="195" t="s">
        <v>1091</v>
      </c>
      <c r="D1090" s="150">
        <v>3957</v>
      </c>
      <c r="E1090" s="150">
        <v>3900</v>
      </c>
      <c r="F1090" s="150">
        <v>3677</v>
      </c>
      <c r="G1090" s="151">
        <v>3942</v>
      </c>
      <c r="H1090" s="151">
        <v>3875</v>
      </c>
      <c r="I1090" s="151">
        <v>3526</v>
      </c>
      <c r="J1090" s="151">
        <v>2445</v>
      </c>
      <c r="K1090" s="151">
        <v>2405</v>
      </c>
      <c r="L1090" s="151">
        <v>2211</v>
      </c>
      <c r="M1090" s="154">
        <v>0.97566321607681</v>
      </c>
      <c r="N1090" s="153">
        <v>81904</v>
      </c>
      <c r="O1090" s="172">
        <v>0.9</v>
      </c>
      <c r="P1090" s="154">
        <v>0.985595147839272</v>
      </c>
      <c r="Q1090" s="154">
        <v>0.983003551496702</v>
      </c>
      <c r="R1090" s="154">
        <v>0.983640081799591</v>
      </c>
      <c r="S1090" s="173">
        <v>0.00259159634257</v>
      </c>
      <c r="T1090" s="153">
        <v>83947</v>
      </c>
      <c r="U1090" s="153">
        <v>76866</v>
      </c>
      <c r="V1090" s="154">
        <v>0.915649159588788</v>
      </c>
      <c r="W1090" s="154">
        <v>0.929239322719232</v>
      </c>
      <c r="X1090" s="155">
        <v>0.894469812278031</v>
      </c>
      <c r="Y1090" s="155">
        <v>0.904294478527607</v>
      </c>
      <c r="Z1090" s="173">
        <v>0.0347695104412002</v>
      </c>
      <c r="AA1090" s="151">
        <v>23329</v>
      </c>
      <c r="AB1090" s="151">
        <v>21388</v>
      </c>
      <c r="AC1090" s="151">
        <v>24868</v>
      </c>
      <c r="AD1090" s="151">
        <v>22849</v>
      </c>
      <c r="AE1090" s="155">
        <v>0.916798834069184</v>
      </c>
      <c r="AF1090" s="155">
        <v>0.918811323789609</v>
      </c>
      <c r="AG1090" s="173">
        <v>-0.00201248972042489</v>
      </c>
    </row>
    <row r="1091" spans="1:33">
      <c r="A1091" s="175" t="s">
        <v>1085</v>
      </c>
      <c r="B1091" s="195" t="s">
        <v>1832</v>
      </c>
      <c r="C1091" s="195" t="s">
        <v>1092</v>
      </c>
      <c r="D1091" s="150">
        <v>1684</v>
      </c>
      <c r="E1091" s="150">
        <v>1633</v>
      </c>
      <c r="F1091" s="150">
        <v>1486</v>
      </c>
      <c r="G1091" s="151">
        <v>1724</v>
      </c>
      <c r="H1091" s="151">
        <v>1707</v>
      </c>
      <c r="I1091" s="151">
        <v>1626</v>
      </c>
      <c r="J1091" s="151">
        <v>1086</v>
      </c>
      <c r="K1091" s="151">
        <v>1076</v>
      </c>
      <c r="L1091" s="151">
        <v>1000</v>
      </c>
      <c r="M1091" s="154">
        <v>0.975508534019172</v>
      </c>
      <c r="N1091" s="153">
        <v>33378</v>
      </c>
      <c r="O1091" s="172">
        <v>0.9</v>
      </c>
      <c r="P1091" s="154">
        <v>0.969714964370546</v>
      </c>
      <c r="Q1091" s="154">
        <v>0.990139211136891</v>
      </c>
      <c r="R1091" s="154">
        <v>0.990791896869245</v>
      </c>
      <c r="S1091" s="173">
        <v>-0.0204242467663447</v>
      </c>
      <c r="T1091" s="153">
        <v>34216</v>
      </c>
      <c r="U1091" s="153">
        <v>31729</v>
      </c>
      <c r="V1091" s="154">
        <v>0.927314706570026</v>
      </c>
      <c r="W1091" s="154">
        <v>0.882422802850356</v>
      </c>
      <c r="X1091" s="155">
        <v>0.943155452436195</v>
      </c>
      <c r="Y1091" s="155">
        <v>0.920810313075506</v>
      </c>
      <c r="Z1091" s="173">
        <v>-0.0607326495858386</v>
      </c>
      <c r="AA1091" s="151">
        <v>10014</v>
      </c>
      <c r="AB1091" s="151">
        <v>9270</v>
      </c>
      <c r="AC1091" s="151">
        <v>9827</v>
      </c>
      <c r="AD1091" s="151">
        <v>9209</v>
      </c>
      <c r="AE1091" s="155">
        <v>0.925704014379868</v>
      </c>
      <c r="AF1091" s="155">
        <v>0.937112038261931</v>
      </c>
      <c r="AG1091" s="173">
        <v>-0.0114080238820633</v>
      </c>
    </row>
    <row r="1092" spans="1:33">
      <c r="A1092" s="175" t="s">
        <v>1085</v>
      </c>
      <c r="B1092" s="195" t="s">
        <v>1832</v>
      </c>
      <c r="C1092" s="195" t="s">
        <v>1093</v>
      </c>
      <c r="D1092" s="150">
        <v>2361</v>
      </c>
      <c r="E1092" s="150">
        <v>2313</v>
      </c>
      <c r="F1092" s="150">
        <v>2234</v>
      </c>
      <c r="G1092" s="151">
        <v>2621</v>
      </c>
      <c r="H1092" s="151">
        <v>2600</v>
      </c>
      <c r="I1092" s="151">
        <v>2449</v>
      </c>
      <c r="J1092" s="151">
        <v>1579</v>
      </c>
      <c r="K1092" s="151">
        <v>1486</v>
      </c>
      <c r="L1092" s="151">
        <v>1407</v>
      </c>
      <c r="M1092" s="154">
        <v>0.974953689410312</v>
      </c>
      <c r="N1092" s="153">
        <v>50526</v>
      </c>
      <c r="O1092" s="172">
        <v>0.9</v>
      </c>
      <c r="P1092" s="154">
        <v>0.979669631512071</v>
      </c>
      <c r="Q1092" s="154">
        <v>0.991987790919496</v>
      </c>
      <c r="R1092" s="154">
        <v>0.941101963267891</v>
      </c>
      <c r="S1092" s="173">
        <v>-0.0123181594074252</v>
      </c>
      <c r="T1092" s="153">
        <v>51824</v>
      </c>
      <c r="U1092" s="153">
        <v>48554</v>
      </c>
      <c r="V1092" s="154">
        <v>0.936901821549861</v>
      </c>
      <c r="W1092" s="154">
        <v>0.946209233375688</v>
      </c>
      <c r="X1092" s="155">
        <v>0.934376192293018</v>
      </c>
      <c r="Y1092" s="155">
        <v>0.891070297656745</v>
      </c>
      <c r="Z1092" s="173">
        <v>0.0118330410826704</v>
      </c>
      <c r="AA1092" s="151">
        <v>14806</v>
      </c>
      <c r="AB1092" s="151">
        <v>13824</v>
      </c>
      <c r="AC1092" s="151">
        <v>15349</v>
      </c>
      <c r="AD1092" s="151">
        <v>14412</v>
      </c>
      <c r="AE1092" s="155">
        <v>0.933675536944482</v>
      </c>
      <c r="AF1092" s="155">
        <v>0.938953677764024</v>
      </c>
      <c r="AG1092" s="173">
        <v>-0.0052781408195417</v>
      </c>
    </row>
    <row r="1093" spans="1:33">
      <c r="A1093" s="175" t="s">
        <v>1085</v>
      </c>
      <c r="B1093" s="195" t="s">
        <v>1832</v>
      </c>
      <c r="C1093" s="195" t="s">
        <v>1094</v>
      </c>
      <c r="D1093" s="150">
        <v>7669</v>
      </c>
      <c r="E1093" s="150">
        <v>7362</v>
      </c>
      <c r="F1093" s="150">
        <v>6407</v>
      </c>
      <c r="G1093" s="151">
        <v>6697</v>
      </c>
      <c r="H1093" s="151">
        <v>6501</v>
      </c>
      <c r="I1093" s="151">
        <v>5519</v>
      </c>
      <c r="J1093" s="151">
        <v>4797</v>
      </c>
      <c r="K1093" s="151">
        <v>4632</v>
      </c>
      <c r="L1093" s="151">
        <v>3905</v>
      </c>
      <c r="M1093" s="154">
        <v>0.968408217098633</v>
      </c>
      <c r="N1093" s="153">
        <v>155660</v>
      </c>
      <c r="O1093" s="172">
        <v>0.9</v>
      </c>
      <c r="P1093" s="154">
        <v>0.959968705176685</v>
      </c>
      <c r="Q1093" s="154">
        <v>0.97073316410333</v>
      </c>
      <c r="R1093" s="154">
        <v>0.965603502188868</v>
      </c>
      <c r="S1093" s="173">
        <v>-0.0107644589266446</v>
      </c>
      <c r="T1093" s="153">
        <v>160738</v>
      </c>
      <c r="U1093" s="153">
        <v>136588</v>
      </c>
      <c r="V1093" s="154">
        <v>0.849755502743595</v>
      </c>
      <c r="W1093" s="154">
        <v>0.835441387403834</v>
      </c>
      <c r="X1093" s="155">
        <v>0.82410034343736</v>
      </c>
      <c r="Y1093" s="155">
        <v>0.81405044819679</v>
      </c>
      <c r="Z1093" s="173">
        <v>0.0113410439664736</v>
      </c>
      <c r="AA1093" s="151">
        <v>44616</v>
      </c>
      <c r="AB1093" s="151">
        <v>37353</v>
      </c>
      <c r="AC1093" s="151">
        <v>48764</v>
      </c>
      <c r="AD1093" s="151">
        <v>42378</v>
      </c>
      <c r="AE1093" s="155">
        <v>0.83721086605702</v>
      </c>
      <c r="AF1093" s="155">
        <v>0.869042736444918</v>
      </c>
      <c r="AG1093" s="173">
        <v>-0.0318318703878985</v>
      </c>
    </row>
    <row r="1094" spans="1:33">
      <c r="A1094" s="175" t="s">
        <v>1085</v>
      </c>
      <c r="B1094" s="195" t="s">
        <v>1832</v>
      </c>
      <c r="C1094" s="195" t="s">
        <v>1095</v>
      </c>
      <c r="D1094" s="150">
        <v>3888</v>
      </c>
      <c r="E1094" s="150">
        <v>3793</v>
      </c>
      <c r="F1094" s="150">
        <v>3652</v>
      </c>
      <c r="G1094" s="151">
        <v>3898</v>
      </c>
      <c r="H1094" s="151">
        <v>3855</v>
      </c>
      <c r="I1094" s="151">
        <v>3678</v>
      </c>
      <c r="J1094" s="151">
        <v>2432</v>
      </c>
      <c r="K1094" s="151">
        <v>2389</v>
      </c>
      <c r="L1094" s="151">
        <v>2319</v>
      </c>
      <c r="M1094" s="154">
        <v>0.978413068844807</v>
      </c>
      <c r="N1094" s="153">
        <v>80496</v>
      </c>
      <c r="O1094" s="172">
        <v>0.9</v>
      </c>
      <c r="P1094" s="154">
        <v>0.975565843621399</v>
      </c>
      <c r="Q1094" s="154">
        <v>0.988968701898409</v>
      </c>
      <c r="R1094" s="154">
        <v>0.982319078947368</v>
      </c>
      <c r="S1094" s="173">
        <v>-0.0134028582770103</v>
      </c>
      <c r="T1094" s="153">
        <v>82272</v>
      </c>
      <c r="U1094" s="153">
        <v>78173</v>
      </c>
      <c r="V1094" s="154">
        <v>0.950177460132244</v>
      </c>
      <c r="W1094" s="154">
        <v>0.939300411522634</v>
      </c>
      <c r="X1094" s="155">
        <v>0.943560800410467</v>
      </c>
      <c r="Y1094" s="155">
        <v>0.953536184210526</v>
      </c>
      <c r="Z1094" s="173">
        <v>-0.00426038888783309</v>
      </c>
      <c r="AA1094" s="151">
        <v>23345</v>
      </c>
      <c r="AB1094" s="151">
        <v>22179</v>
      </c>
      <c r="AC1094" s="151">
        <v>24434</v>
      </c>
      <c r="AD1094" s="151">
        <v>23358</v>
      </c>
      <c r="AE1094" s="155">
        <v>0.950053544656243</v>
      </c>
      <c r="AF1094" s="155">
        <v>0.955963002373742</v>
      </c>
      <c r="AG1094" s="173">
        <v>-0.00590945771749829</v>
      </c>
    </row>
    <row r="1095" spans="1:33">
      <c r="A1095" s="175" t="s">
        <v>1085</v>
      </c>
      <c r="B1095" s="195" t="s">
        <v>1832</v>
      </c>
      <c r="C1095" s="195" t="s">
        <v>1096</v>
      </c>
      <c r="D1095" s="150">
        <v>3191</v>
      </c>
      <c r="E1095" s="150">
        <v>3051</v>
      </c>
      <c r="F1095" s="150">
        <v>2960</v>
      </c>
      <c r="G1095" s="151">
        <v>3133</v>
      </c>
      <c r="H1095" s="151">
        <v>2964</v>
      </c>
      <c r="I1095" s="151">
        <v>2957</v>
      </c>
      <c r="J1095" s="151">
        <v>1891</v>
      </c>
      <c r="K1095" s="151">
        <v>1831</v>
      </c>
      <c r="L1095" s="151">
        <v>1787</v>
      </c>
      <c r="M1095" s="154">
        <v>0.957325120985482</v>
      </c>
      <c r="N1095" s="153">
        <v>60928</v>
      </c>
      <c r="O1095" s="172">
        <v>0.9</v>
      </c>
      <c r="P1095" s="154">
        <v>0.956126606079599</v>
      </c>
      <c r="Q1095" s="154">
        <v>0.946058091286307</v>
      </c>
      <c r="R1095" s="154">
        <v>0.968270756213644</v>
      </c>
      <c r="S1095" s="173">
        <v>0.0100685147932918</v>
      </c>
      <c r="T1095" s="153">
        <v>63644</v>
      </c>
      <c r="U1095" s="153">
        <v>59821</v>
      </c>
      <c r="V1095" s="154">
        <v>0.939931493935014</v>
      </c>
      <c r="W1095" s="154">
        <v>0.927608900031338</v>
      </c>
      <c r="X1095" s="155">
        <v>0.943823811043728</v>
      </c>
      <c r="Y1095" s="155">
        <v>0.945002644103649</v>
      </c>
      <c r="Z1095" s="173">
        <v>-0.0162149110123899</v>
      </c>
      <c r="AA1095" s="151">
        <v>18610</v>
      </c>
      <c r="AB1095" s="151">
        <v>17548</v>
      </c>
      <c r="AC1095" s="151">
        <v>19049</v>
      </c>
      <c r="AD1095" s="151">
        <v>17790</v>
      </c>
      <c r="AE1095" s="155">
        <v>0.942933906501881</v>
      </c>
      <c r="AF1095" s="155">
        <v>0.93390729172135</v>
      </c>
      <c r="AG1095" s="173">
        <v>0.00902661478053046</v>
      </c>
    </row>
    <row r="1096" spans="1:33">
      <c r="A1096" s="175" t="s">
        <v>1085</v>
      </c>
      <c r="B1096" s="195" t="s">
        <v>1832</v>
      </c>
      <c r="C1096" s="195" t="s">
        <v>1097</v>
      </c>
      <c r="D1096" s="150">
        <v>2657</v>
      </c>
      <c r="E1096" s="150">
        <v>2630</v>
      </c>
      <c r="F1096" s="150">
        <v>2514</v>
      </c>
      <c r="G1096" s="151">
        <v>2670</v>
      </c>
      <c r="H1096" s="151">
        <v>2627</v>
      </c>
      <c r="I1096" s="151">
        <v>2508</v>
      </c>
      <c r="J1096" s="151">
        <v>1690</v>
      </c>
      <c r="K1096" s="151">
        <v>1678</v>
      </c>
      <c r="L1096" s="151">
        <v>1629</v>
      </c>
      <c r="M1096" s="154">
        <v>0.981903123524253</v>
      </c>
      <c r="N1096" s="153">
        <v>58219</v>
      </c>
      <c r="O1096" s="172">
        <v>0.9</v>
      </c>
      <c r="P1096" s="154">
        <v>0.989838163342115</v>
      </c>
      <c r="Q1096" s="154">
        <v>0.983895131086142</v>
      </c>
      <c r="R1096" s="154">
        <v>0.992899408284024</v>
      </c>
      <c r="S1096" s="173">
        <v>0.00594303225597281</v>
      </c>
      <c r="T1096" s="153">
        <v>59292</v>
      </c>
      <c r="U1096" s="153">
        <v>55399</v>
      </c>
      <c r="V1096" s="154">
        <v>0.934341901099642</v>
      </c>
      <c r="W1096" s="154">
        <v>0.946179902145277</v>
      </c>
      <c r="X1096" s="155">
        <v>0.939325842696629</v>
      </c>
      <c r="Y1096" s="155">
        <v>0.963905325443787</v>
      </c>
      <c r="Z1096" s="173">
        <v>0.00685405944864736</v>
      </c>
      <c r="AA1096" s="151">
        <v>16407</v>
      </c>
      <c r="AB1096" s="151">
        <v>15430</v>
      </c>
      <c r="AC1096" s="151">
        <v>17592</v>
      </c>
      <c r="AD1096" s="151">
        <v>16330</v>
      </c>
      <c r="AE1096" s="155">
        <v>0.940452245992564</v>
      </c>
      <c r="AF1096" s="155">
        <v>0.928262846748522</v>
      </c>
      <c r="AG1096" s="173">
        <v>0.0121893992440421</v>
      </c>
    </row>
    <row r="1097" spans="1:33">
      <c r="A1097" s="175" t="s">
        <v>1085</v>
      </c>
      <c r="B1097" s="195" t="s">
        <v>1832</v>
      </c>
      <c r="C1097" s="195" t="s">
        <v>1098</v>
      </c>
      <c r="D1097" s="150">
        <v>3233</v>
      </c>
      <c r="E1097" s="150">
        <v>3197</v>
      </c>
      <c r="F1097" s="150">
        <v>3087</v>
      </c>
      <c r="G1097" s="151">
        <v>3405</v>
      </c>
      <c r="H1097" s="151">
        <v>3357</v>
      </c>
      <c r="I1097" s="151">
        <v>3205</v>
      </c>
      <c r="J1097" s="151">
        <v>2099</v>
      </c>
      <c r="K1097" s="151">
        <v>2065</v>
      </c>
      <c r="L1097" s="151">
        <v>2018</v>
      </c>
      <c r="M1097" s="154">
        <v>0.981705530204714</v>
      </c>
      <c r="N1097" s="153">
        <v>70350</v>
      </c>
      <c r="O1097" s="172">
        <v>0.9</v>
      </c>
      <c r="P1097" s="154">
        <v>0.98886483142592</v>
      </c>
      <c r="Q1097" s="154">
        <v>0.985903083700441</v>
      </c>
      <c r="R1097" s="154">
        <v>0.983801810385898</v>
      </c>
      <c r="S1097" s="173">
        <v>0.00296174772547964</v>
      </c>
      <c r="T1097" s="153">
        <v>71661</v>
      </c>
      <c r="U1097" s="153">
        <v>67678</v>
      </c>
      <c r="V1097" s="154">
        <v>0.944418861026221</v>
      </c>
      <c r="W1097" s="154">
        <v>0.954840705227343</v>
      </c>
      <c r="X1097" s="155">
        <v>0.941262848751836</v>
      </c>
      <c r="Y1097" s="155">
        <v>0.96141019533111</v>
      </c>
      <c r="Z1097" s="173">
        <v>0.0135778564755075</v>
      </c>
      <c r="AA1097" s="151">
        <v>20057</v>
      </c>
      <c r="AB1097" s="151">
        <v>19041</v>
      </c>
      <c r="AC1097" s="151">
        <v>21736</v>
      </c>
      <c r="AD1097" s="151">
        <v>20458</v>
      </c>
      <c r="AE1097" s="155">
        <v>0.949344368549634</v>
      </c>
      <c r="AF1097" s="155">
        <v>0.941203533308796</v>
      </c>
      <c r="AG1097" s="173">
        <v>0.00814083524083709</v>
      </c>
    </row>
    <row r="1098" spans="1:33">
      <c r="A1098" s="175" t="s">
        <v>1085</v>
      </c>
      <c r="B1098" s="195" t="s">
        <v>1832</v>
      </c>
      <c r="C1098" s="195" t="s">
        <v>1099</v>
      </c>
      <c r="D1098" s="150">
        <v>2090</v>
      </c>
      <c r="E1098" s="150">
        <v>2060</v>
      </c>
      <c r="F1098" s="150">
        <v>2015</v>
      </c>
      <c r="G1098" s="151">
        <v>2072</v>
      </c>
      <c r="H1098" s="151">
        <v>2046</v>
      </c>
      <c r="I1098" s="151">
        <v>1923</v>
      </c>
      <c r="J1098" s="151">
        <v>1353</v>
      </c>
      <c r="K1098" s="151">
        <v>1335</v>
      </c>
      <c r="L1098" s="151">
        <v>1313</v>
      </c>
      <c r="M1098" s="154">
        <v>0.983587752580958</v>
      </c>
      <c r="N1098" s="153">
        <v>44588</v>
      </c>
      <c r="O1098" s="172">
        <v>0.9</v>
      </c>
      <c r="P1098" s="154">
        <v>0.985645933014354</v>
      </c>
      <c r="Q1098" s="154">
        <v>0.987451737451737</v>
      </c>
      <c r="R1098" s="154">
        <v>0.98669623059867</v>
      </c>
      <c r="S1098" s="173">
        <v>-0.00180580443738332</v>
      </c>
      <c r="T1098" s="153">
        <v>45332</v>
      </c>
      <c r="U1098" s="153">
        <v>43523</v>
      </c>
      <c r="V1098" s="154">
        <v>0.960094414541604</v>
      </c>
      <c r="W1098" s="154">
        <v>0.964114832535885</v>
      </c>
      <c r="X1098" s="155">
        <v>0.928088803088803</v>
      </c>
      <c r="Y1098" s="155">
        <v>0.970436067997044</v>
      </c>
      <c r="Z1098" s="173">
        <v>0.0360260294470821</v>
      </c>
      <c r="AA1098" s="151">
        <v>12622</v>
      </c>
      <c r="AB1098" s="151">
        <v>11966</v>
      </c>
      <c r="AC1098" s="151">
        <v>13450</v>
      </c>
      <c r="AD1098" s="151">
        <v>12956</v>
      </c>
      <c r="AE1098" s="155">
        <v>0.948027254000951</v>
      </c>
      <c r="AF1098" s="155">
        <v>0.963271375464684</v>
      </c>
      <c r="AG1098" s="173">
        <v>-0.0152441214637333</v>
      </c>
    </row>
    <row r="1099" spans="1:33">
      <c r="A1099" s="175" t="s">
        <v>1085</v>
      </c>
      <c r="B1099" s="195" t="s">
        <v>1832</v>
      </c>
      <c r="C1099" s="195" t="s">
        <v>1100</v>
      </c>
      <c r="D1099" s="150">
        <v>2967</v>
      </c>
      <c r="E1099" s="150">
        <v>2919</v>
      </c>
      <c r="F1099" s="150">
        <v>2816</v>
      </c>
      <c r="G1099" s="151">
        <v>3014</v>
      </c>
      <c r="H1099" s="151">
        <v>2952</v>
      </c>
      <c r="I1099" s="151">
        <v>2800</v>
      </c>
      <c r="J1099" s="151">
        <v>1915</v>
      </c>
      <c r="K1099" s="151">
        <v>1867</v>
      </c>
      <c r="L1099" s="151">
        <v>1823</v>
      </c>
      <c r="M1099" s="154">
        <v>0.985079928952043</v>
      </c>
      <c r="N1099" s="153">
        <v>61006</v>
      </c>
      <c r="O1099" s="172">
        <v>0.9</v>
      </c>
      <c r="P1099" s="154">
        <v>0.983822042467139</v>
      </c>
      <c r="Q1099" s="154">
        <v>0.979429329794293</v>
      </c>
      <c r="R1099" s="154">
        <v>0.974934725848564</v>
      </c>
      <c r="S1099" s="173">
        <v>0.00439271267284524</v>
      </c>
      <c r="T1099" s="153">
        <v>61930</v>
      </c>
      <c r="U1099" s="153">
        <v>59266</v>
      </c>
      <c r="V1099" s="154">
        <v>0.956983691264331</v>
      </c>
      <c r="W1099" s="154">
        <v>0.949106841927873</v>
      </c>
      <c r="X1099" s="155">
        <v>0.92899800928998</v>
      </c>
      <c r="Y1099" s="155">
        <v>0.951958224543081</v>
      </c>
      <c r="Z1099" s="173">
        <v>0.0201088326378932</v>
      </c>
      <c r="AA1099" s="151">
        <v>18276</v>
      </c>
      <c r="AB1099" s="151">
        <v>17335</v>
      </c>
      <c r="AC1099" s="151">
        <v>18300</v>
      </c>
      <c r="AD1099" s="151">
        <v>17620</v>
      </c>
      <c r="AE1099" s="155">
        <v>0.94851170934559</v>
      </c>
      <c r="AF1099" s="155">
        <v>0.962841530054645</v>
      </c>
      <c r="AG1099" s="173">
        <v>-0.014329820709055</v>
      </c>
    </row>
    <row r="1100" spans="1:33">
      <c r="A1100" s="175" t="s">
        <v>1085</v>
      </c>
      <c r="B1100" s="195" t="s">
        <v>1832</v>
      </c>
      <c r="C1100" s="195" t="s">
        <v>1101</v>
      </c>
      <c r="D1100" s="150">
        <v>1841</v>
      </c>
      <c r="E1100" s="150">
        <v>1758</v>
      </c>
      <c r="F1100" s="150">
        <v>1731</v>
      </c>
      <c r="G1100" s="151">
        <v>1880</v>
      </c>
      <c r="H1100" s="151">
        <v>1846</v>
      </c>
      <c r="I1100" s="151">
        <v>1797</v>
      </c>
      <c r="J1100" s="151">
        <v>1199</v>
      </c>
      <c r="K1100" s="151">
        <v>1170</v>
      </c>
      <c r="L1100" s="151">
        <v>1136</v>
      </c>
      <c r="M1100" s="154">
        <v>0.974539198820349</v>
      </c>
      <c r="N1100" s="153">
        <v>39654</v>
      </c>
      <c r="O1100" s="172">
        <v>0.9</v>
      </c>
      <c r="P1100" s="154">
        <v>0.954915806626833</v>
      </c>
      <c r="Q1100" s="154">
        <v>0.981914893617021</v>
      </c>
      <c r="R1100" s="154">
        <v>0.97581317764804</v>
      </c>
      <c r="S1100" s="173">
        <v>-0.0269990869901879</v>
      </c>
      <c r="T1100" s="153">
        <v>40690</v>
      </c>
      <c r="U1100" s="153">
        <v>38594</v>
      </c>
      <c r="V1100" s="154">
        <v>0.948488572130745</v>
      </c>
      <c r="W1100" s="154">
        <v>0.940249864204237</v>
      </c>
      <c r="X1100" s="155">
        <v>0.955851063829787</v>
      </c>
      <c r="Y1100" s="155">
        <v>0.947456213511259</v>
      </c>
      <c r="Z1100" s="173">
        <v>-0.0156011996255504</v>
      </c>
      <c r="AA1100" s="151">
        <v>11320</v>
      </c>
      <c r="AB1100" s="151">
        <v>10706</v>
      </c>
      <c r="AC1100" s="151">
        <v>12229</v>
      </c>
      <c r="AD1100" s="151">
        <v>11575</v>
      </c>
      <c r="AE1100" s="155">
        <v>0.945759717314488</v>
      </c>
      <c r="AF1100" s="155">
        <v>0.946520565868019</v>
      </c>
      <c r="AG1100" s="173">
        <v>-0.00076084855353109</v>
      </c>
    </row>
    <row r="1101" spans="1:33">
      <c r="A1101" s="175" t="s">
        <v>1085</v>
      </c>
      <c r="B1101" s="195" t="s">
        <v>1832</v>
      </c>
      <c r="C1101" s="195" t="s">
        <v>1102</v>
      </c>
      <c r="D1101" s="150">
        <v>2103</v>
      </c>
      <c r="E1101" s="150">
        <v>2079</v>
      </c>
      <c r="F1101" s="150">
        <v>2028</v>
      </c>
      <c r="G1101" s="151">
        <v>2056</v>
      </c>
      <c r="H1101" s="151">
        <v>2028</v>
      </c>
      <c r="I1101" s="151">
        <v>1913</v>
      </c>
      <c r="J1101" s="151">
        <v>1302</v>
      </c>
      <c r="K1101" s="151">
        <v>1278</v>
      </c>
      <c r="L1101" s="151">
        <v>1237</v>
      </c>
      <c r="M1101" s="154">
        <v>0.979778810287285</v>
      </c>
      <c r="N1101" s="153">
        <v>44916</v>
      </c>
      <c r="O1101" s="172">
        <v>0.9</v>
      </c>
      <c r="P1101" s="154">
        <v>0.988587731811698</v>
      </c>
      <c r="Q1101" s="154">
        <v>0.986381322957198</v>
      </c>
      <c r="R1101" s="154">
        <v>0.981566820276498</v>
      </c>
      <c r="S1101" s="173">
        <v>0.00220640885449908</v>
      </c>
      <c r="T1101" s="153">
        <v>45843</v>
      </c>
      <c r="U1101" s="153">
        <v>43873</v>
      </c>
      <c r="V1101" s="154">
        <v>0.957027245162838</v>
      </c>
      <c r="W1101" s="154">
        <v>0.964336661911555</v>
      </c>
      <c r="X1101" s="155">
        <v>0.930447470817121</v>
      </c>
      <c r="Y1101" s="155">
        <v>0.950076804915515</v>
      </c>
      <c r="Z1101" s="173">
        <v>0.0338891910944342</v>
      </c>
      <c r="AA1101" s="151">
        <v>12895</v>
      </c>
      <c r="AB1101" s="151">
        <v>12282</v>
      </c>
      <c r="AC1101" s="151">
        <v>13928</v>
      </c>
      <c r="AD1101" s="151">
        <v>13342</v>
      </c>
      <c r="AE1101" s="155">
        <v>0.952462194649089</v>
      </c>
      <c r="AF1101" s="155">
        <v>0.957926479035037</v>
      </c>
      <c r="AG1101" s="173">
        <v>-0.00546428438594859</v>
      </c>
    </row>
    <row r="1102" spans="1:33">
      <c r="A1102" s="175" t="s">
        <v>1085</v>
      </c>
      <c r="B1102" s="195" t="s">
        <v>1832</v>
      </c>
      <c r="C1102" s="195" t="s">
        <v>1103</v>
      </c>
      <c r="D1102" s="150">
        <v>3756</v>
      </c>
      <c r="E1102" s="150">
        <v>3611</v>
      </c>
      <c r="F1102" s="150">
        <v>3464</v>
      </c>
      <c r="G1102" s="151">
        <v>3728</v>
      </c>
      <c r="H1102" s="151">
        <v>3594</v>
      </c>
      <c r="I1102" s="151">
        <v>3425</v>
      </c>
      <c r="J1102" s="151">
        <v>2318</v>
      </c>
      <c r="K1102" s="151">
        <v>2228</v>
      </c>
      <c r="L1102" s="151">
        <v>2136</v>
      </c>
      <c r="M1102" s="154">
        <v>0.974820375059447</v>
      </c>
      <c r="N1102" s="153">
        <v>75842</v>
      </c>
      <c r="O1102" s="172">
        <v>0.9</v>
      </c>
      <c r="P1102" s="154">
        <v>0.961395101171459</v>
      </c>
      <c r="Q1102" s="154">
        <v>0.964055793991416</v>
      </c>
      <c r="R1102" s="154">
        <v>0.961173425366695</v>
      </c>
      <c r="S1102" s="173">
        <v>-0.00266069281995729</v>
      </c>
      <c r="T1102" s="153">
        <v>77801</v>
      </c>
      <c r="U1102" s="153">
        <v>72969</v>
      </c>
      <c r="V1102" s="154">
        <v>0.937892829141014</v>
      </c>
      <c r="W1102" s="154">
        <v>0.922257720979766</v>
      </c>
      <c r="X1102" s="155">
        <v>0.918723175965665</v>
      </c>
      <c r="Y1102" s="155">
        <v>0.921484037963762</v>
      </c>
      <c r="Z1102" s="173">
        <v>0.00353454501410044</v>
      </c>
      <c r="AA1102" s="151">
        <v>22191</v>
      </c>
      <c r="AB1102" s="151">
        <v>20775</v>
      </c>
      <c r="AC1102" s="151">
        <v>22930</v>
      </c>
      <c r="AD1102" s="151">
        <v>21435</v>
      </c>
      <c r="AE1102" s="155">
        <v>0.936190347438151</v>
      </c>
      <c r="AF1102" s="155">
        <v>0.934801569995639</v>
      </c>
      <c r="AG1102" s="173">
        <v>0.00138877744251165</v>
      </c>
    </row>
    <row r="1103" spans="1:33">
      <c r="A1103" s="175" t="s">
        <v>1085</v>
      </c>
      <c r="B1103" s="195" t="s">
        <v>1832</v>
      </c>
      <c r="C1103" s="195" t="s">
        <v>1104</v>
      </c>
      <c r="D1103" s="150">
        <v>2791</v>
      </c>
      <c r="E1103" s="150">
        <v>2739</v>
      </c>
      <c r="F1103" s="150">
        <v>2626</v>
      </c>
      <c r="G1103" s="151">
        <v>2660</v>
      </c>
      <c r="H1103" s="151">
        <v>2636</v>
      </c>
      <c r="I1103" s="151">
        <v>2539</v>
      </c>
      <c r="J1103" s="151">
        <v>1781</v>
      </c>
      <c r="K1103" s="151">
        <v>1760</v>
      </c>
      <c r="L1103" s="151">
        <v>1687</v>
      </c>
      <c r="M1103" s="154">
        <v>0.986022785240605</v>
      </c>
      <c r="N1103" s="153">
        <v>57988</v>
      </c>
      <c r="O1103" s="172">
        <v>0.9</v>
      </c>
      <c r="P1103" s="154">
        <v>0.981368685059119</v>
      </c>
      <c r="Q1103" s="154">
        <v>0.990977443609023</v>
      </c>
      <c r="R1103" s="154">
        <v>0.98820887142055</v>
      </c>
      <c r="S1103" s="173">
        <v>-0.00960875854990395</v>
      </c>
      <c r="T1103" s="153">
        <v>58810</v>
      </c>
      <c r="U1103" s="153">
        <v>56066</v>
      </c>
      <c r="V1103" s="154">
        <v>0.953341268491753</v>
      </c>
      <c r="W1103" s="154">
        <v>0.940881404514511</v>
      </c>
      <c r="X1103" s="155">
        <v>0.954511278195489</v>
      </c>
      <c r="Y1103" s="155">
        <v>0.94722066254913</v>
      </c>
      <c r="Z1103" s="173">
        <v>-0.0136298736809778</v>
      </c>
      <c r="AA1103" s="151">
        <v>16626</v>
      </c>
      <c r="AB1103" s="151">
        <v>15835</v>
      </c>
      <c r="AC1103" s="151">
        <v>17523</v>
      </c>
      <c r="AD1103" s="151">
        <v>16761</v>
      </c>
      <c r="AE1103" s="155">
        <v>0.952423914351016</v>
      </c>
      <c r="AF1103" s="155">
        <v>0.956514295497346</v>
      </c>
      <c r="AG1103" s="173">
        <v>-0.00409038114632987</v>
      </c>
    </row>
    <row r="1104" spans="1:33">
      <c r="A1104" s="175" t="s">
        <v>1085</v>
      </c>
      <c r="B1104" s="195" t="s">
        <v>1832</v>
      </c>
      <c r="C1104" s="195" t="s">
        <v>1105</v>
      </c>
      <c r="D1104" s="150">
        <v>2296</v>
      </c>
      <c r="E1104" s="150">
        <v>2270</v>
      </c>
      <c r="F1104" s="150">
        <v>2146</v>
      </c>
      <c r="G1104" s="151">
        <v>2278</v>
      </c>
      <c r="H1104" s="151">
        <v>2261</v>
      </c>
      <c r="I1104" s="151">
        <v>2111</v>
      </c>
      <c r="J1104" s="151">
        <v>1535</v>
      </c>
      <c r="K1104" s="151">
        <v>1521</v>
      </c>
      <c r="L1104" s="151">
        <v>1465</v>
      </c>
      <c r="M1104" s="154">
        <v>0.988196326407708</v>
      </c>
      <c r="N1104" s="153">
        <v>49227</v>
      </c>
      <c r="O1104" s="172">
        <v>0.9</v>
      </c>
      <c r="P1104" s="154">
        <v>0.988675958188153</v>
      </c>
      <c r="Q1104" s="154">
        <v>0.992537313432836</v>
      </c>
      <c r="R1104" s="154">
        <v>0.990879478827362</v>
      </c>
      <c r="S1104" s="173">
        <v>-0.00386135524468245</v>
      </c>
      <c r="T1104" s="153">
        <v>49815</v>
      </c>
      <c r="U1104" s="153">
        <v>46867</v>
      </c>
      <c r="V1104" s="154">
        <v>0.940821037840008</v>
      </c>
      <c r="W1104" s="154">
        <v>0.934668989547038</v>
      </c>
      <c r="X1104" s="155">
        <v>0.926690079016681</v>
      </c>
      <c r="Y1104" s="155">
        <v>0.954397394136808</v>
      </c>
      <c r="Z1104" s="173">
        <v>0.00797891053035704</v>
      </c>
      <c r="AA1104" s="151">
        <v>13959</v>
      </c>
      <c r="AB1104" s="151">
        <v>13154</v>
      </c>
      <c r="AC1104" s="151">
        <v>14688</v>
      </c>
      <c r="AD1104" s="151">
        <v>13840</v>
      </c>
      <c r="AE1104" s="155">
        <v>0.942331112543878</v>
      </c>
      <c r="AF1104" s="155">
        <v>0.942265795206972</v>
      </c>
      <c r="AG1104" s="173">
        <v>6.53173369068449e-5</v>
      </c>
    </row>
    <row r="1105" spans="1:33">
      <c r="A1105" s="175" t="s">
        <v>1085</v>
      </c>
      <c r="B1105" s="195" t="s">
        <v>1832</v>
      </c>
      <c r="C1105" s="195" t="s">
        <v>1106</v>
      </c>
      <c r="D1105" s="150">
        <v>1937</v>
      </c>
      <c r="E1105" s="150">
        <v>1852</v>
      </c>
      <c r="F1105" s="150">
        <v>1755</v>
      </c>
      <c r="G1105" s="151">
        <v>1912</v>
      </c>
      <c r="H1105" s="151">
        <v>1855</v>
      </c>
      <c r="I1105" s="151">
        <v>1749</v>
      </c>
      <c r="J1105" s="151">
        <v>1242</v>
      </c>
      <c r="K1105" s="151">
        <v>1189</v>
      </c>
      <c r="L1105" s="151">
        <v>1154</v>
      </c>
      <c r="M1105" s="154">
        <v>0.962485204241853</v>
      </c>
      <c r="N1105" s="153">
        <v>39844</v>
      </c>
      <c r="O1105" s="172">
        <v>0.9</v>
      </c>
      <c r="P1105" s="154">
        <v>0.95611770779556</v>
      </c>
      <c r="Q1105" s="154">
        <v>0.970188284518828</v>
      </c>
      <c r="R1105" s="154">
        <v>0.957326892109501</v>
      </c>
      <c r="S1105" s="173">
        <v>-0.0140705767232683</v>
      </c>
      <c r="T1105" s="153">
        <v>41397</v>
      </c>
      <c r="U1105" s="153">
        <v>38792</v>
      </c>
      <c r="V1105" s="154">
        <v>0.937072734739232</v>
      </c>
      <c r="W1105" s="154">
        <v>0.906040268456376</v>
      </c>
      <c r="X1105" s="155">
        <v>0.914748953974895</v>
      </c>
      <c r="Y1105" s="155">
        <v>0.92914653784219</v>
      </c>
      <c r="Z1105" s="173">
        <v>-0.00870868551851955</v>
      </c>
      <c r="AA1105" s="151">
        <v>11831</v>
      </c>
      <c r="AB1105" s="151">
        <v>10945</v>
      </c>
      <c r="AC1105" s="151">
        <v>12437</v>
      </c>
      <c r="AD1105" s="151">
        <v>11663</v>
      </c>
      <c r="AE1105" s="155">
        <v>0.925111993914293</v>
      </c>
      <c r="AF1105" s="155">
        <v>0.937766342365522</v>
      </c>
      <c r="AG1105" s="173">
        <v>-0.0126543484512293</v>
      </c>
    </row>
    <row r="1106" spans="1:33">
      <c r="A1106" s="175" t="s">
        <v>1085</v>
      </c>
      <c r="B1106" s="195" t="s">
        <v>1833</v>
      </c>
      <c r="C1106" s="195" t="s">
        <v>1107</v>
      </c>
      <c r="D1106" s="150">
        <v>5418</v>
      </c>
      <c r="E1106" s="150">
        <v>5274</v>
      </c>
      <c r="F1106" s="150">
        <v>5048</v>
      </c>
      <c r="G1106" s="151">
        <v>7287</v>
      </c>
      <c r="H1106" s="151">
        <v>7090</v>
      </c>
      <c r="I1106" s="151">
        <v>6489</v>
      </c>
      <c r="J1106" s="151">
        <v>3515</v>
      </c>
      <c r="K1106" s="151">
        <v>3408</v>
      </c>
      <c r="L1106" s="151">
        <v>3252</v>
      </c>
      <c r="M1106" s="154">
        <v>0.957916545041614</v>
      </c>
      <c r="N1106" s="153">
        <v>134548</v>
      </c>
      <c r="O1106" s="172">
        <v>0.9</v>
      </c>
      <c r="P1106" s="154">
        <v>0.973421926910299</v>
      </c>
      <c r="Q1106" s="154">
        <v>0.97296555509812</v>
      </c>
      <c r="R1106" s="154">
        <v>0.969559032716927</v>
      </c>
      <c r="S1106" s="173">
        <v>0.000456371812179057</v>
      </c>
      <c r="T1106" s="153">
        <v>140459</v>
      </c>
      <c r="U1106" s="153">
        <v>126185</v>
      </c>
      <c r="V1106" s="154">
        <v>0.898376038559295</v>
      </c>
      <c r="W1106" s="154">
        <v>0.931709117755629</v>
      </c>
      <c r="X1106" s="155">
        <v>0.890489913544669</v>
      </c>
      <c r="Y1106" s="155">
        <v>0.925177809388336</v>
      </c>
      <c r="Z1106" s="173">
        <v>0.0412192042109608</v>
      </c>
      <c r="AA1106" s="151">
        <v>37624</v>
      </c>
      <c r="AB1106" s="151">
        <v>34234</v>
      </c>
      <c r="AC1106" s="151">
        <v>42997</v>
      </c>
      <c r="AD1106" s="151">
        <v>38745</v>
      </c>
      <c r="AE1106" s="155">
        <v>0.909897937486711</v>
      </c>
      <c r="AF1106" s="155">
        <v>0.901109379724167</v>
      </c>
      <c r="AG1106" s="173">
        <v>0.00878855776254384</v>
      </c>
    </row>
    <row r="1107" spans="1:33">
      <c r="A1107" s="175" t="s">
        <v>1085</v>
      </c>
      <c r="B1107" s="195" t="s">
        <v>1833</v>
      </c>
      <c r="C1107" s="195" t="s">
        <v>1108</v>
      </c>
      <c r="D1107" s="150">
        <v>2868</v>
      </c>
      <c r="E1107" s="150">
        <v>2819</v>
      </c>
      <c r="F1107" s="150">
        <v>2754</v>
      </c>
      <c r="G1107" s="151">
        <v>3553</v>
      </c>
      <c r="H1107" s="151">
        <v>3477</v>
      </c>
      <c r="I1107" s="151">
        <v>3417</v>
      </c>
      <c r="J1107" s="151">
        <v>1788</v>
      </c>
      <c r="K1107" s="151">
        <v>1759</v>
      </c>
      <c r="L1107" s="151">
        <v>1716</v>
      </c>
      <c r="M1107" s="154">
        <v>0.954222395489714</v>
      </c>
      <c r="N1107" s="153">
        <v>63639</v>
      </c>
      <c r="O1107" s="172">
        <v>0.9</v>
      </c>
      <c r="P1107" s="154">
        <v>0.982914923291492</v>
      </c>
      <c r="Q1107" s="154">
        <v>0.978609625668449</v>
      </c>
      <c r="R1107" s="154">
        <v>0.983780760626398</v>
      </c>
      <c r="S1107" s="173">
        <v>0.0043052976230431</v>
      </c>
      <c r="T1107" s="153">
        <v>66692</v>
      </c>
      <c r="U1107" s="153">
        <v>64063</v>
      </c>
      <c r="V1107" s="154">
        <v>0.960579979607749</v>
      </c>
      <c r="W1107" s="154">
        <v>0.960251046025105</v>
      </c>
      <c r="X1107" s="155">
        <v>0.961722488038278</v>
      </c>
      <c r="Y1107" s="155">
        <v>0.959731543624161</v>
      </c>
      <c r="Z1107" s="173">
        <v>-0.00147144201317295</v>
      </c>
      <c r="AA1107" s="151">
        <v>18829</v>
      </c>
      <c r="AB1107" s="151">
        <v>18172</v>
      </c>
      <c r="AC1107" s="151">
        <v>20678</v>
      </c>
      <c r="AD1107" s="151">
        <v>19788</v>
      </c>
      <c r="AE1107" s="155">
        <v>0.965107015773541</v>
      </c>
      <c r="AF1107" s="155">
        <v>0.956959086952316</v>
      </c>
      <c r="AG1107" s="173">
        <v>0.00814792882122439</v>
      </c>
    </row>
    <row r="1108" spans="1:33">
      <c r="A1108" s="175" t="s">
        <v>1085</v>
      </c>
      <c r="B1108" s="195" t="s">
        <v>1833</v>
      </c>
      <c r="C1108" s="195" t="s">
        <v>1109</v>
      </c>
      <c r="D1108" s="150">
        <v>5178</v>
      </c>
      <c r="E1108" s="150">
        <v>4470</v>
      </c>
      <c r="F1108" s="150">
        <v>4430</v>
      </c>
      <c r="G1108" s="151">
        <v>6529</v>
      </c>
      <c r="H1108" s="151">
        <v>6129</v>
      </c>
      <c r="I1108" s="151">
        <v>5549</v>
      </c>
      <c r="J1108" s="151">
        <v>3511</v>
      </c>
      <c r="K1108" s="151">
        <v>3495</v>
      </c>
      <c r="L1108" s="151">
        <v>3146</v>
      </c>
      <c r="M1108" s="154">
        <v>0.905357792765934</v>
      </c>
      <c r="N1108" s="153">
        <v>116917</v>
      </c>
      <c r="O1108" s="172">
        <v>0.9</v>
      </c>
      <c r="P1108" s="154">
        <v>0.863267670915411</v>
      </c>
      <c r="Q1108" s="154">
        <v>0.938734875172308</v>
      </c>
      <c r="R1108" s="154">
        <v>0.995442893762461</v>
      </c>
      <c r="S1108" s="173">
        <v>-0.0754672042568968</v>
      </c>
      <c r="T1108" s="153">
        <v>129139</v>
      </c>
      <c r="U1108" s="153">
        <v>109979</v>
      </c>
      <c r="V1108" s="154">
        <v>0.851632736818467</v>
      </c>
      <c r="W1108" s="154">
        <v>0.855542680571649</v>
      </c>
      <c r="X1108" s="155">
        <v>0.849900444172155</v>
      </c>
      <c r="Y1108" s="155">
        <v>0.896041013956138</v>
      </c>
      <c r="Z1108" s="173">
        <v>0.00564223639949424</v>
      </c>
      <c r="AA1108" s="151">
        <v>35044</v>
      </c>
      <c r="AB1108" s="151">
        <v>30375</v>
      </c>
      <c r="AC1108" s="151">
        <v>40912</v>
      </c>
      <c r="AD1108" s="151">
        <v>33241</v>
      </c>
      <c r="AE1108" s="155">
        <v>0.8667674922954</v>
      </c>
      <c r="AF1108" s="155">
        <v>0.8125</v>
      </c>
      <c r="AG1108" s="173">
        <v>0.0542674922954001</v>
      </c>
    </row>
    <row r="1109" spans="1:33">
      <c r="A1109" s="175" t="s">
        <v>1085</v>
      </c>
      <c r="B1109" s="195" t="s">
        <v>1833</v>
      </c>
      <c r="C1109" s="195" t="s">
        <v>1110</v>
      </c>
      <c r="D1109" s="150">
        <v>4</v>
      </c>
      <c r="E1109" s="150">
        <v>0</v>
      </c>
      <c r="F1109" s="150">
        <v>3</v>
      </c>
      <c r="G1109" s="151">
        <v>5</v>
      </c>
      <c r="H1109" s="151">
        <v>0</v>
      </c>
      <c r="I1109" s="151">
        <v>3</v>
      </c>
      <c r="J1109" s="151">
        <v>0</v>
      </c>
      <c r="K1109" s="151">
        <v>0</v>
      </c>
      <c r="L1109" s="151">
        <v>0</v>
      </c>
      <c r="M1109" s="154">
        <v>0</v>
      </c>
      <c r="N1109" s="153">
        <v>0</v>
      </c>
      <c r="O1109" s="172">
        <v>0.9</v>
      </c>
      <c r="P1109" s="154">
        <v>0</v>
      </c>
      <c r="Q1109" s="154">
        <v>0</v>
      </c>
      <c r="R1109" s="154">
        <v>0</v>
      </c>
      <c r="S1109" s="173">
        <v>0</v>
      </c>
      <c r="T1109" s="153">
        <v>25</v>
      </c>
      <c r="U1109" s="153">
        <v>8</v>
      </c>
      <c r="V1109" s="154">
        <v>0.32</v>
      </c>
      <c r="W1109" s="154">
        <v>0.75</v>
      </c>
      <c r="X1109" s="155">
        <v>0.6</v>
      </c>
      <c r="Y1109" s="155">
        <v>0</v>
      </c>
      <c r="Z1109" s="173">
        <v>0.15</v>
      </c>
      <c r="AA1109" s="151">
        <v>10</v>
      </c>
      <c r="AB1109" s="151">
        <v>6</v>
      </c>
      <c r="AC1109" s="151">
        <v>6</v>
      </c>
      <c r="AD1109" s="151">
        <v>2</v>
      </c>
      <c r="AE1109" s="155">
        <v>0.6</v>
      </c>
      <c r="AF1109" s="155">
        <v>0.333333333333333</v>
      </c>
      <c r="AG1109" s="173">
        <v>0.266666666666667</v>
      </c>
    </row>
    <row r="1110" spans="1:33">
      <c r="A1110" s="175" t="s">
        <v>1085</v>
      </c>
      <c r="B1110" s="195" t="s">
        <v>1833</v>
      </c>
      <c r="C1110" s="195" t="s">
        <v>1111</v>
      </c>
      <c r="D1110" s="150">
        <v>2606</v>
      </c>
      <c r="E1110" s="150">
        <v>2588</v>
      </c>
      <c r="F1110" s="150">
        <v>2440</v>
      </c>
      <c r="G1110" s="151">
        <v>3124</v>
      </c>
      <c r="H1110" s="151">
        <v>3091</v>
      </c>
      <c r="I1110" s="151">
        <v>3009</v>
      </c>
      <c r="J1110" s="151">
        <v>1667</v>
      </c>
      <c r="K1110" s="151">
        <v>1663</v>
      </c>
      <c r="L1110" s="151">
        <v>1604</v>
      </c>
      <c r="M1110" s="154">
        <v>0.987681896221226</v>
      </c>
      <c r="N1110" s="153">
        <v>59254</v>
      </c>
      <c r="O1110" s="172">
        <v>0.9</v>
      </c>
      <c r="P1110" s="154">
        <v>0.993092862624712</v>
      </c>
      <c r="Q1110" s="154">
        <v>0.98943661971831</v>
      </c>
      <c r="R1110" s="154">
        <v>0.997600479904019</v>
      </c>
      <c r="S1110" s="173">
        <v>0.00365624290640232</v>
      </c>
      <c r="T1110" s="153">
        <v>59993</v>
      </c>
      <c r="U1110" s="153">
        <v>56426</v>
      </c>
      <c r="V1110" s="154">
        <v>0.940543063357392</v>
      </c>
      <c r="W1110" s="154">
        <v>0.936300844205679</v>
      </c>
      <c r="X1110" s="155">
        <v>0.963188220230474</v>
      </c>
      <c r="Y1110" s="155">
        <v>0.962207558488302</v>
      </c>
      <c r="Z1110" s="173">
        <v>-0.0268873760247946</v>
      </c>
      <c r="AA1110" s="151">
        <v>16800</v>
      </c>
      <c r="AB1110" s="151">
        <v>16142</v>
      </c>
      <c r="AC1110" s="151">
        <v>18661</v>
      </c>
      <c r="AD1110" s="151">
        <v>17205</v>
      </c>
      <c r="AE1110" s="155">
        <v>0.960833333333333</v>
      </c>
      <c r="AF1110" s="155">
        <v>0.921976314238251</v>
      </c>
      <c r="AG1110" s="173">
        <v>0.0388570190950824</v>
      </c>
    </row>
    <row r="1111" spans="1:33">
      <c r="A1111" s="175" t="s">
        <v>1085</v>
      </c>
      <c r="B1111" s="195" t="s">
        <v>1833</v>
      </c>
      <c r="C1111" s="195" t="s">
        <v>1112</v>
      </c>
      <c r="D1111" s="150">
        <v>2175</v>
      </c>
      <c r="E1111" s="150">
        <v>2040</v>
      </c>
      <c r="F1111" s="150">
        <v>1963</v>
      </c>
      <c r="G1111" s="151">
        <v>2560</v>
      </c>
      <c r="H1111" s="151">
        <v>2511</v>
      </c>
      <c r="I1111" s="151">
        <v>2417</v>
      </c>
      <c r="J1111" s="151">
        <v>1262</v>
      </c>
      <c r="K1111" s="151">
        <v>1228</v>
      </c>
      <c r="L1111" s="151">
        <v>1221</v>
      </c>
      <c r="M1111" s="154">
        <v>0.952933057280883</v>
      </c>
      <c r="N1111" s="153">
        <v>48328</v>
      </c>
      <c r="O1111" s="172">
        <v>0.9</v>
      </c>
      <c r="P1111" s="154">
        <v>0.937931034482759</v>
      </c>
      <c r="Q1111" s="154">
        <v>0.980859375</v>
      </c>
      <c r="R1111" s="154">
        <v>0.973058637083994</v>
      </c>
      <c r="S1111" s="173">
        <v>-0.0429283405172414</v>
      </c>
      <c r="T1111" s="153">
        <v>50715</v>
      </c>
      <c r="U1111" s="153">
        <v>47917</v>
      </c>
      <c r="V1111" s="154">
        <v>0.944828946071182</v>
      </c>
      <c r="W1111" s="154">
        <v>0.902528735632184</v>
      </c>
      <c r="X1111" s="155">
        <v>0.944140625</v>
      </c>
      <c r="Y1111" s="155">
        <v>0.967511885895404</v>
      </c>
      <c r="Z1111" s="173">
        <v>-0.041611889367816</v>
      </c>
      <c r="AA1111" s="151">
        <v>13498</v>
      </c>
      <c r="AB1111" s="151">
        <v>12702</v>
      </c>
      <c r="AC1111" s="151">
        <v>15774</v>
      </c>
      <c r="AD1111" s="151">
        <v>14839</v>
      </c>
      <c r="AE1111" s="155">
        <v>0.941028300488961</v>
      </c>
      <c r="AF1111" s="155">
        <v>0.940725244072524</v>
      </c>
      <c r="AG1111" s="173">
        <v>0.000303056416436909</v>
      </c>
    </row>
    <row r="1112" spans="1:33">
      <c r="A1112" s="175" t="s">
        <v>1085</v>
      </c>
      <c r="B1112" s="195" t="s">
        <v>1833</v>
      </c>
      <c r="C1112" s="195" t="s">
        <v>1113</v>
      </c>
      <c r="D1112" s="150">
        <v>6881</v>
      </c>
      <c r="E1112" s="150">
        <v>6660</v>
      </c>
      <c r="F1112" s="150">
        <v>6480</v>
      </c>
      <c r="G1112" s="151">
        <v>9068</v>
      </c>
      <c r="H1112" s="151">
        <v>8748</v>
      </c>
      <c r="I1112" s="151">
        <v>8428</v>
      </c>
      <c r="J1112" s="151">
        <v>4241</v>
      </c>
      <c r="K1112" s="151">
        <v>4156</v>
      </c>
      <c r="L1112" s="151">
        <v>3978</v>
      </c>
      <c r="M1112" s="154">
        <v>0.964974094461355</v>
      </c>
      <c r="N1112" s="153">
        <v>167065</v>
      </c>
      <c r="O1112" s="172">
        <v>0.9</v>
      </c>
      <c r="P1112" s="154">
        <v>0.967882575207092</v>
      </c>
      <c r="Q1112" s="154">
        <v>0.964711071901191</v>
      </c>
      <c r="R1112" s="154">
        <v>0.97995755717991</v>
      </c>
      <c r="S1112" s="173">
        <v>0.00317150330590099</v>
      </c>
      <c r="T1112" s="153">
        <v>173129</v>
      </c>
      <c r="U1112" s="153">
        <v>161086</v>
      </c>
      <c r="V1112" s="154">
        <v>0.930439152308394</v>
      </c>
      <c r="W1112" s="154">
        <v>0.941723586687981</v>
      </c>
      <c r="X1112" s="155">
        <v>0.929422143802382</v>
      </c>
      <c r="Y1112" s="155">
        <v>0.937986323980193</v>
      </c>
      <c r="Z1112" s="173">
        <v>0.0123014428855994</v>
      </c>
      <c r="AA1112" s="151">
        <v>47427</v>
      </c>
      <c r="AB1112" s="151">
        <v>44230</v>
      </c>
      <c r="AC1112" s="151">
        <v>53150</v>
      </c>
      <c r="AD1112" s="151">
        <v>49515</v>
      </c>
      <c r="AE1112" s="155">
        <v>0.932591140067894</v>
      </c>
      <c r="AF1112" s="155">
        <v>0.931608654750706</v>
      </c>
      <c r="AG1112" s="173">
        <v>0.000982485317188253</v>
      </c>
    </row>
    <row r="1113" spans="1:33">
      <c r="A1113" s="175" t="s">
        <v>1085</v>
      </c>
      <c r="B1113" s="195" t="s">
        <v>1833</v>
      </c>
      <c r="C1113" s="195" t="s">
        <v>1114</v>
      </c>
      <c r="D1113" s="150">
        <v>2035</v>
      </c>
      <c r="E1113" s="150">
        <v>1978</v>
      </c>
      <c r="F1113" s="150">
        <v>1917</v>
      </c>
      <c r="G1113" s="151">
        <v>2541</v>
      </c>
      <c r="H1113" s="151">
        <v>2488</v>
      </c>
      <c r="I1113" s="151">
        <v>2403</v>
      </c>
      <c r="J1113" s="151">
        <v>1250</v>
      </c>
      <c r="K1113" s="151">
        <v>1227</v>
      </c>
      <c r="L1113" s="151">
        <v>1207</v>
      </c>
      <c r="M1113" s="154">
        <v>0.97360248447205</v>
      </c>
      <c r="N1113" s="153">
        <v>47025</v>
      </c>
      <c r="O1113" s="172">
        <v>0.9</v>
      </c>
      <c r="P1113" s="154">
        <v>0.971990171990172</v>
      </c>
      <c r="Q1113" s="154">
        <v>0.979142070051161</v>
      </c>
      <c r="R1113" s="154">
        <v>0.9816</v>
      </c>
      <c r="S1113" s="173">
        <v>-0.00715189806098893</v>
      </c>
      <c r="T1113" s="153">
        <v>48300</v>
      </c>
      <c r="U1113" s="153">
        <v>45502</v>
      </c>
      <c r="V1113" s="154">
        <v>0.942070393374741</v>
      </c>
      <c r="W1113" s="154">
        <v>0.942014742014742</v>
      </c>
      <c r="X1113" s="155">
        <v>0.9456906729634</v>
      </c>
      <c r="Y1113" s="155">
        <v>0.9656</v>
      </c>
      <c r="Z1113" s="173">
        <v>-0.00367593094865826</v>
      </c>
      <c r="AA1113" s="151">
        <v>13247</v>
      </c>
      <c r="AB1113" s="151">
        <v>12585</v>
      </c>
      <c r="AC1113" s="151">
        <v>14606</v>
      </c>
      <c r="AD1113" s="151">
        <v>13790</v>
      </c>
      <c r="AE1113" s="155">
        <v>0.95002642107647</v>
      </c>
      <c r="AF1113" s="155">
        <v>0.944132548267835</v>
      </c>
      <c r="AG1113" s="173">
        <v>0.00589387280863507</v>
      </c>
    </row>
    <row r="1114" spans="1:33">
      <c r="A1114" s="175" t="s">
        <v>1085</v>
      </c>
      <c r="B1114" s="195" t="s">
        <v>1833</v>
      </c>
      <c r="C1114" s="195" t="s">
        <v>1115</v>
      </c>
      <c r="D1114" s="150">
        <v>0</v>
      </c>
      <c r="E1114" s="150">
        <v>0</v>
      </c>
      <c r="F1114" s="150">
        <v>0</v>
      </c>
      <c r="G1114" s="151">
        <v>0</v>
      </c>
      <c r="H1114" s="151">
        <v>0</v>
      </c>
      <c r="I1114" s="151">
        <v>0</v>
      </c>
      <c r="J1114" s="151">
        <v>0</v>
      </c>
      <c r="K1114" s="151">
        <v>0</v>
      </c>
      <c r="L1114" s="151">
        <v>0</v>
      </c>
      <c r="M1114" s="154">
        <v>0.933333333333333</v>
      </c>
      <c r="N1114" s="153">
        <v>14</v>
      </c>
      <c r="O1114" s="172">
        <v>0.9</v>
      </c>
      <c r="P1114" s="154">
        <v>0</v>
      </c>
      <c r="Q1114" s="154">
        <v>0</v>
      </c>
      <c r="R1114" s="154">
        <v>0</v>
      </c>
      <c r="S1114" s="173">
        <v>0</v>
      </c>
      <c r="T1114" s="153">
        <v>15</v>
      </c>
      <c r="U1114" s="153">
        <v>15</v>
      </c>
      <c r="V1114" s="154">
        <v>1</v>
      </c>
      <c r="W1114" s="154">
        <v>0</v>
      </c>
      <c r="X1114" s="155">
        <v>0</v>
      </c>
      <c r="Y1114" s="155">
        <v>0</v>
      </c>
      <c r="Z1114" s="173">
        <v>0</v>
      </c>
      <c r="AA1114" s="151">
        <v>0</v>
      </c>
      <c r="AB1114" s="151">
        <v>0</v>
      </c>
      <c r="AC1114" s="151">
        <v>0</v>
      </c>
      <c r="AD1114" s="151">
        <v>0</v>
      </c>
      <c r="AE1114" s="155">
        <v>0</v>
      </c>
      <c r="AF1114" s="155">
        <v>0</v>
      </c>
      <c r="AG1114" s="173">
        <v>0</v>
      </c>
    </row>
    <row r="1115" spans="1:33">
      <c r="A1115" s="175" t="s">
        <v>1085</v>
      </c>
      <c r="B1115" s="195" t="s">
        <v>1833</v>
      </c>
      <c r="C1115" s="195" t="s">
        <v>1116</v>
      </c>
      <c r="D1115" s="150">
        <v>3196</v>
      </c>
      <c r="E1115" s="150">
        <v>3137</v>
      </c>
      <c r="F1115" s="150">
        <v>3082</v>
      </c>
      <c r="G1115" s="151">
        <v>3698</v>
      </c>
      <c r="H1115" s="151">
        <v>3643</v>
      </c>
      <c r="I1115" s="151">
        <v>3562</v>
      </c>
      <c r="J1115" s="151">
        <v>1933</v>
      </c>
      <c r="K1115" s="151">
        <v>1894</v>
      </c>
      <c r="L1115" s="151">
        <v>1851</v>
      </c>
      <c r="M1115" s="154">
        <v>0.978876966044392</v>
      </c>
      <c r="N1115" s="153">
        <v>66593</v>
      </c>
      <c r="O1115" s="172">
        <v>0.9</v>
      </c>
      <c r="P1115" s="154">
        <v>0.98153942428035</v>
      </c>
      <c r="Q1115" s="154">
        <v>0.98512709572742</v>
      </c>
      <c r="R1115" s="154">
        <v>0.979824107604759</v>
      </c>
      <c r="S1115" s="173">
        <v>-0.00358767144706973</v>
      </c>
      <c r="T1115" s="153">
        <v>68030</v>
      </c>
      <c r="U1115" s="153">
        <v>64912</v>
      </c>
      <c r="V1115" s="154">
        <v>0.954167279141555</v>
      </c>
      <c r="W1115" s="154">
        <v>0.96433041301627</v>
      </c>
      <c r="X1115" s="155">
        <v>0.96322336398053</v>
      </c>
      <c r="Y1115" s="155">
        <v>0.957578892912571</v>
      </c>
      <c r="Z1115" s="173">
        <v>0.00110704903574033</v>
      </c>
      <c r="AA1115" s="151">
        <v>20123</v>
      </c>
      <c r="AB1115" s="151">
        <v>19251</v>
      </c>
      <c r="AC1115" s="151">
        <v>21471</v>
      </c>
      <c r="AD1115" s="151">
        <v>20563</v>
      </c>
      <c r="AE1115" s="155">
        <v>0.956666501018735</v>
      </c>
      <c r="AF1115" s="155">
        <v>0.957710400074519</v>
      </c>
      <c r="AG1115" s="173">
        <v>-0.00104389905578439</v>
      </c>
    </row>
    <row r="1116" spans="1:33">
      <c r="A1116" s="175" t="s">
        <v>1085</v>
      </c>
      <c r="B1116" s="195" t="s">
        <v>1833</v>
      </c>
      <c r="C1116" s="195" t="s">
        <v>1117</v>
      </c>
      <c r="D1116" s="150">
        <v>2669</v>
      </c>
      <c r="E1116" s="150">
        <v>2625</v>
      </c>
      <c r="F1116" s="150">
        <v>2530</v>
      </c>
      <c r="G1116" s="151">
        <v>3456</v>
      </c>
      <c r="H1116" s="151">
        <v>3383</v>
      </c>
      <c r="I1116" s="151">
        <v>3216</v>
      </c>
      <c r="J1116" s="151">
        <v>1699</v>
      </c>
      <c r="K1116" s="151">
        <v>1651</v>
      </c>
      <c r="L1116" s="151">
        <v>1585</v>
      </c>
      <c r="M1116" s="154">
        <v>0.947354775739275</v>
      </c>
      <c r="N1116" s="153">
        <v>62119</v>
      </c>
      <c r="O1116" s="172">
        <v>0.9</v>
      </c>
      <c r="P1116" s="154">
        <v>0.983514424878232</v>
      </c>
      <c r="Q1116" s="154">
        <v>0.978877314814815</v>
      </c>
      <c r="R1116" s="154">
        <v>0.971748087110065</v>
      </c>
      <c r="S1116" s="173">
        <v>0.00463711006341683</v>
      </c>
      <c r="T1116" s="153">
        <v>65571</v>
      </c>
      <c r="U1116" s="153">
        <v>61005</v>
      </c>
      <c r="V1116" s="154">
        <v>0.930365557944823</v>
      </c>
      <c r="W1116" s="154">
        <v>0.947920569501686</v>
      </c>
      <c r="X1116" s="155">
        <v>0.930555555555556</v>
      </c>
      <c r="Y1116" s="155">
        <v>0.932901706886404</v>
      </c>
      <c r="Z1116" s="173">
        <v>0.0173650139461304</v>
      </c>
      <c r="AA1116" s="151">
        <v>18063</v>
      </c>
      <c r="AB1116" s="151">
        <v>16979</v>
      </c>
      <c r="AC1116" s="151">
        <v>19847</v>
      </c>
      <c r="AD1116" s="151">
        <v>18443</v>
      </c>
      <c r="AE1116" s="155">
        <v>0.939987820406356</v>
      </c>
      <c r="AF1116" s="155">
        <v>0.929258830049882</v>
      </c>
      <c r="AG1116" s="173">
        <v>0.0107289903564739</v>
      </c>
    </row>
    <row r="1117" spans="1:33">
      <c r="A1117" s="175" t="s">
        <v>1085</v>
      </c>
      <c r="B1117" s="195" t="s">
        <v>1833</v>
      </c>
      <c r="C1117" s="195" t="s">
        <v>1118</v>
      </c>
      <c r="D1117" s="150">
        <v>4268</v>
      </c>
      <c r="E1117" s="150">
        <v>4140</v>
      </c>
      <c r="F1117" s="150">
        <v>3907</v>
      </c>
      <c r="G1117" s="151">
        <v>4931</v>
      </c>
      <c r="H1117" s="151">
        <v>4716</v>
      </c>
      <c r="I1117" s="151">
        <v>4453</v>
      </c>
      <c r="J1117" s="151">
        <v>2806</v>
      </c>
      <c r="K1117" s="151">
        <v>2691</v>
      </c>
      <c r="L1117" s="151">
        <v>2659</v>
      </c>
      <c r="M1117" s="154">
        <v>0.910948799686381</v>
      </c>
      <c r="N1117" s="153">
        <v>88301</v>
      </c>
      <c r="O1117" s="172">
        <v>0.9</v>
      </c>
      <c r="P1117" s="154">
        <v>0.970009372071228</v>
      </c>
      <c r="Q1117" s="154">
        <v>0.956398296491584</v>
      </c>
      <c r="R1117" s="154">
        <v>0.959016393442623</v>
      </c>
      <c r="S1117" s="173">
        <v>0.0136110755796439</v>
      </c>
      <c r="T1117" s="153">
        <v>96933</v>
      </c>
      <c r="U1117" s="153">
        <v>88978</v>
      </c>
      <c r="V1117" s="154">
        <v>0.917933005271683</v>
      </c>
      <c r="W1117" s="154">
        <v>0.915417057169635</v>
      </c>
      <c r="X1117" s="155">
        <v>0.903062259176638</v>
      </c>
      <c r="Y1117" s="155">
        <v>0.947612259444048</v>
      </c>
      <c r="Z1117" s="173">
        <v>0.0123547979929969</v>
      </c>
      <c r="AA1117" s="151">
        <v>26779</v>
      </c>
      <c r="AB1117" s="151">
        <v>25043</v>
      </c>
      <c r="AC1117" s="151">
        <v>29998</v>
      </c>
      <c r="AD1117" s="151">
        <v>27441</v>
      </c>
      <c r="AE1117" s="155">
        <v>0.935173083386236</v>
      </c>
      <c r="AF1117" s="155">
        <v>0.914760984065604</v>
      </c>
      <c r="AG1117" s="173">
        <v>0.0204120993206311</v>
      </c>
    </row>
    <row r="1118" spans="1:33">
      <c r="A1118" s="175" t="s">
        <v>1085</v>
      </c>
      <c r="B1118" s="195" t="s">
        <v>1833</v>
      </c>
      <c r="C1118" s="195" t="s">
        <v>1119</v>
      </c>
      <c r="D1118" s="150">
        <v>3697</v>
      </c>
      <c r="E1118" s="150">
        <v>3578</v>
      </c>
      <c r="F1118" s="150">
        <v>3407</v>
      </c>
      <c r="G1118" s="151">
        <v>4402</v>
      </c>
      <c r="H1118" s="151">
        <v>4039</v>
      </c>
      <c r="I1118" s="151">
        <v>4093</v>
      </c>
      <c r="J1118" s="151">
        <v>2129</v>
      </c>
      <c r="K1118" s="151">
        <v>2110</v>
      </c>
      <c r="L1118" s="151">
        <v>2037</v>
      </c>
      <c r="M1118" s="154">
        <v>0.927692621622595</v>
      </c>
      <c r="N1118" s="153">
        <v>77287</v>
      </c>
      <c r="O1118" s="172">
        <v>0.9</v>
      </c>
      <c r="P1118" s="154">
        <v>0.967811739248039</v>
      </c>
      <c r="Q1118" s="154">
        <v>0.91753748296229</v>
      </c>
      <c r="R1118" s="154">
        <v>0.991075622357914</v>
      </c>
      <c r="S1118" s="173">
        <v>0.0502742562857491</v>
      </c>
      <c r="T1118" s="153">
        <v>83311</v>
      </c>
      <c r="U1118" s="153">
        <v>78009</v>
      </c>
      <c r="V1118" s="154">
        <v>0.936358944197045</v>
      </c>
      <c r="W1118" s="154">
        <v>0.921558020016229</v>
      </c>
      <c r="X1118" s="155">
        <v>0.929804634257156</v>
      </c>
      <c r="Y1118" s="155">
        <v>0.956787224048849</v>
      </c>
      <c r="Z1118" s="173">
        <v>-0.00824661424092654</v>
      </c>
      <c r="AA1118" s="151">
        <v>23322</v>
      </c>
      <c r="AB1118" s="151">
        <v>21836</v>
      </c>
      <c r="AC1118" s="151">
        <v>25931</v>
      </c>
      <c r="AD1118" s="151">
        <v>24132</v>
      </c>
      <c r="AE1118" s="155">
        <v>0.93628333762113</v>
      </c>
      <c r="AF1118" s="155">
        <v>0.930623577956886</v>
      </c>
      <c r="AG1118" s="173">
        <v>0.0056597596642447</v>
      </c>
    </row>
    <row r="1119" spans="1:33">
      <c r="A1119" s="175" t="s">
        <v>1085</v>
      </c>
      <c r="B1119" s="195" t="s">
        <v>1833</v>
      </c>
      <c r="C1119" s="195" t="s">
        <v>1120</v>
      </c>
      <c r="D1119" s="150">
        <v>1344</v>
      </c>
      <c r="E1119" s="150">
        <v>1313</v>
      </c>
      <c r="F1119" s="150">
        <v>1243</v>
      </c>
      <c r="G1119" s="151">
        <v>1702</v>
      </c>
      <c r="H1119" s="151">
        <v>1674</v>
      </c>
      <c r="I1119" s="151">
        <v>1617</v>
      </c>
      <c r="J1119" s="151">
        <v>800</v>
      </c>
      <c r="K1119" s="151">
        <v>788</v>
      </c>
      <c r="L1119" s="151">
        <v>749</v>
      </c>
      <c r="M1119" s="154">
        <v>0.974140311052486</v>
      </c>
      <c r="N1119" s="153">
        <v>31756</v>
      </c>
      <c r="O1119" s="172">
        <v>0.9</v>
      </c>
      <c r="P1119" s="154">
        <v>0.976934523809524</v>
      </c>
      <c r="Q1119" s="154">
        <v>0.983548766157462</v>
      </c>
      <c r="R1119" s="154">
        <v>0.985</v>
      </c>
      <c r="S1119" s="173">
        <v>-0.00661424234793795</v>
      </c>
      <c r="T1119" s="153">
        <v>32599</v>
      </c>
      <c r="U1119" s="153">
        <v>30649</v>
      </c>
      <c r="V1119" s="154">
        <v>0.940182214178349</v>
      </c>
      <c r="W1119" s="154">
        <v>0.92485119047619</v>
      </c>
      <c r="X1119" s="155">
        <v>0.95005875440658</v>
      </c>
      <c r="Y1119" s="155">
        <v>0.93625</v>
      </c>
      <c r="Z1119" s="173">
        <v>-0.02520756393039</v>
      </c>
      <c r="AA1119" s="151">
        <v>8878</v>
      </c>
      <c r="AB1119" s="151">
        <v>8343</v>
      </c>
      <c r="AC1119" s="151">
        <v>10105</v>
      </c>
      <c r="AD1119" s="151">
        <v>9463</v>
      </c>
      <c r="AE1119" s="155">
        <v>0.939738679882857</v>
      </c>
      <c r="AF1119" s="155">
        <v>0.936467095497279</v>
      </c>
      <c r="AG1119" s="173">
        <v>0.00327158438557795</v>
      </c>
    </row>
    <row r="1120" spans="1:33">
      <c r="A1120" s="175" t="s">
        <v>1085</v>
      </c>
      <c r="B1120" s="195" t="s">
        <v>1833</v>
      </c>
      <c r="C1120" s="195" t="s">
        <v>1121</v>
      </c>
      <c r="D1120" s="150">
        <v>1997</v>
      </c>
      <c r="E1120" s="150">
        <v>1954</v>
      </c>
      <c r="F1120" s="150">
        <v>1817</v>
      </c>
      <c r="G1120" s="151">
        <v>1951</v>
      </c>
      <c r="H1120" s="151">
        <v>1904</v>
      </c>
      <c r="I1120" s="151">
        <v>1755</v>
      </c>
      <c r="J1120" s="151">
        <v>1306</v>
      </c>
      <c r="K1120" s="151">
        <v>1242</v>
      </c>
      <c r="L1120" s="151">
        <v>1109</v>
      </c>
      <c r="M1120" s="154">
        <v>0.968904775254649</v>
      </c>
      <c r="N1120" s="153">
        <v>41473</v>
      </c>
      <c r="O1120" s="172">
        <v>0.9</v>
      </c>
      <c r="P1120" s="154">
        <v>0.978467701552329</v>
      </c>
      <c r="Q1120" s="154">
        <v>0.975909789851358</v>
      </c>
      <c r="R1120" s="154">
        <v>0.950995405819296</v>
      </c>
      <c r="S1120" s="173">
        <v>0.00255791170097031</v>
      </c>
      <c r="T1120" s="153">
        <v>42804</v>
      </c>
      <c r="U1120" s="153">
        <v>38858</v>
      </c>
      <c r="V1120" s="154">
        <v>0.907812353985609</v>
      </c>
      <c r="W1120" s="154">
        <v>0.909864797195794</v>
      </c>
      <c r="X1120" s="155">
        <v>0.899538698103537</v>
      </c>
      <c r="Y1120" s="155">
        <v>0.849157733537519</v>
      </c>
      <c r="Z1120" s="173">
        <v>0.0103260990922571</v>
      </c>
      <c r="AA1120" s="151">
        <v>12243</v>
      </c>
      <c r="AB1120" s="151">
        <v>11001</v>
      </c>
      <c r="AC1120" s="151">
        <v>12636</v>
      </c>
      <c r="AD1120" s="151">
        <v>11330</v>
      </c>
      <c r="AE1120" s="155">
        <v>0.898554275912766</v>
      </c>
      <c r="AF1120" s="155">
        <v>0.896644507755619</v>
      </c>
      <c r="AG1120" s="173">
        <v>0.00190976815714761</v>
      </c>
    </row>
    <row r="1121" spans="1:33">
      <c r="A1121" s="175" t="s">
        <v>1085</v>
      </c>
      <c r="B1121" s="195" t="s">
        <v>1833</v>
      </c>
      <c r="C1121" s="195" t="s">
        <v>1122</v>
      </c>
      <c r="D1121" s="150">
        <v>2310</v>
      </c>
      <c r="E1121" s="150">
        <v>2261</v>
      </c>
      <c r="F1121" s="150">
        <v>2171</v>
      </c>
      <c r="G1121" s="151">
        <v>2405</v>
      </c>
      <c r="H1121" s="151">
        <v>2045</v>
      </c>
      <c r="I1121" s="151">
        <v>2115</v>
      </c>
      <c r="J1121" s="151">
        <v>1670</v>
      </c>
      <c r="K1121" s="151">
        <v>1580</v>
      </c>
      <c r="L1121" s="151">
        <v>1500</v>
      </c>
      <c r="M1121" s="154">
        <v>0.953440135906604</v>
      </c>
      <c r="N1121" s="153">
        <v>48266</v>
      </c>
      <c r="O1121" s="172">
        <v>0.9</v>
      </c>
      <c r="P1121" s="154">
        <v>0.978787878787879</v>
      </c>
      <c r="Q1121" s="154">
        <v>0.85031185031185</v>
      </c>
      <c r="R1121" s="154">
        <v>0.946107784431138</v>
      </c>
      <c r="S1121" s="173">
        <v>0.128476028476028</v>
      </c>
      <c r="T1121" s="153">
        <v>50623</v>
      </c>
      <c r="U1121" s="153">
        <v>47049</v>
      </c>
      <c r="V1121" s="154">
        <v>0.929399679987358</v>
      </c>
      <c r="W1121" s="154">
        <v>0.93982683982684</v>
      </c>
      <c r="X1121" s="155">
        <v>0.879417879417879</v>
      </c>
      <c r="Y1121" s="155">
        <v>0.898203592814371</v>
      </c>
      <c r="Z1121" s="173">
        <v>0.0604089604089604</v>
      </c>
      <c r="AA1121" s="151">
        <v>14474</v>
      </c>
      <c r="AB1121" s="151">
        <v>13292</v>
      </c>
      <c r="AC1121" s="151">
        <v>14894</v>
      </c>
      <c r="AD1121" s="151">
        <v>13919</v>
      </c>
      <c r="AE1121" s="155">
        <v>0.918336327207406</v>
      </c>
      <c r="AF1121" s="155">
        <v>0.934537397609776</v>
      </c>
      <c r="AG1121" s="173">
        <v>-0.0162010704023693</v>
      </c>
    </row>
    <row r="1122" spans="1:33">
      <c r="A1122" s="175" t="s">
        <v>1085</v>
      </c>
      <c r="B1122" s="195" t="s">
        <v>1833</v>
      </c>
      <c r="C1122" s="195" t="s">
        <v>1123</v>
      </c>
      <c r="D1122" s="150">
        <v>2363</v>
      </c>
      <c r="E1122" s="150">
        <v>2278</v>
      </c>
      <c r="F1122" s="150">
        <v>2175</v>
      </c>
      <c r="G1122" s="151">
        <v>2440</v>
      </c>
      <c r="H1122" s="151">
        <v>2357</v>
      </c>
      <c r="I1122" s="151">
        <v>2226</v>
      </c>
      <c r="J1122" s="151">
        <v>1531</v>
      </c>
      <c r="K1122" s="151">
        <v>1465</v>
      </c>
      <c r="L1122" s="151">
        <v>1399</v>
      </c>
      <c r="M1122" s="154">
        <v>0.940934852583977</v>
      </c>
      <c r="N1122" s="153">
        <v>47648</v>
      </c>
      <c r="O1122" s="172">
        <v>0.9</v>
      </c>
      <c r="P1122" s="154">
        <v>0.964028776978417</v>
      </c>
      <c r="Q1122" s="154">
        <v>0.965983606557377</v>
      </c>
      <c r="R1122" s="154">
        <v>0.956890920966688</v>
      </c>
      <c r="S1122" s="173">
        <v>-0.00195482957895976</v>
      </c>
      <c r="T1122" s="153">
        <v>50639</v>
      </c>
      <c r="U1122" s="153">
        <v>45991</v>
      </c>
      <c r="V1122" s="154">
        <v>0.908213037382255</v>
      </c>
      <c r="W1122" s="154">
        <v>0.920440118493441</v>
      </c>
      <c r="X1122" s="155">
        <v>0.912295081967213</v>
      </c>
      <c r="Y1122" s="155">
        <v>0.913781841933377</v>
      </c>
      <c r="Z1122" s="173">
        <v>0.00814503652622744</v>
      </c>
      <c r="AA1122" s="151">
        <v>14585</v>
      </c>
      <c r="AB1122" s="151">
        <v>13126</v>
      </c>
      <c r="AC1122" s="151">
        <v>15381</v>
      </c>
      <c r="AD1122" s="151">
        <v>13904</v>
      </c>
      <c r="AE1122" s="155">
        <v>0.899965718203634</v>
      </c>
      <c r="AF1122" s="155">
        <v>0.903972433521878</v>
      </c>
      <c r="AG1122" s="173">
        <v>-0.0040067153182437</v>
      </c>
    </row>
    <row r="1123" spans="1:33">
      <c r="A1123" s="175" t="s">
        <v>1085</v>
      </c>
      <c r="B1123" s="195" t="s">
        <v>1833</v>
      </c>
      <c r="C1123" s="195" t="s">
        <v>1124</v>
      </c>
      <c r="D1123" s="150">
        <v>2085</v>
      </c>
      <c r="E1123" s="150">
        <v>1986</v>
      </c>
      <c r="F1123" s="150">
        <v>1980</v>
      </c>
      <c r="G1123" s="151">
        <v>1995</v>
      </c>
      <c r="H1123" s="151">
        <v>1864</v>
      </c>
      <c r="I1123" s="151">
        <v>1923</v>
      </c>
      <c r="J1123" s="151">
        <v>1233</v>
      </c>
      <c r="K1123" s="151">
        <v>1185</v>
      </c>
      <c r="L1123" s="151">
        <v>1154</v>
      </c>
      <c r="M1123" s="154">
        <v>0.946370986586905</v>
      </c>
      <c r="N1123" s="153">
        <v>40499</v>
      </c>
      <c r="O1123" s="172">
        <v>0.9</v>
      </c>
      <c r="P1123" s="154">
        <v>0.952517985611511</v>
      </c>
      <c r="Q1123" s="154">
        <v>0.934335839598997</v>
      </c>
      <c r="R1123" s="154">
        <v>0.961070559610706</v>
      </c>
      <c r="S1123" s="173">
        <v>0.0181821460125133</v>
      </c>
      <c r="T1123" s="153">
        <v>42794</v>
      </c>
      <c r="U1123" s="153">
        <v>40873</v>
      </c>
      <c r="V1123" s="154">
        <v>0.955110529513483</v>
      </c>
      <c r="W1123" s="154">
        <v>0.949640287769784</v>
      </c>
      <c r="X1123" s="155">
        <v>0.96390977443609</v>
      </c>
      <c r="Y1123" s="155">
        <v>0.935928629359286</v>
      </c>
      <c r="Z1123" s="173">
        <v>-0.0142694866663061</v>
      </c>
      <c r="AA1123" s="151">
        <v>12335</v>
      </c>
      <c r="AB1123" s="151">
        <v>11837</v>
      </c>
      <c r="AC1123" s="151">
        <v>12832</v>
      </c>
      <c r="AD1123" s="151">
        <v>12195</v>
      </c>
      <c r="AE1123" s="155">
        <v>0.95962707742197</v>
      </c>
      <c r="AF1123" s="155">
        <v>0.950358478802993</v>
      </c>
      <c r="AG1123" s="173">
        <v>0.00926859861897744</v>
      </c>
    </row>
    <row r="1124" spans="1:33">
      <c r="A1124" s="175" t="s">
        <v>1085</v>
      </c>
      <c r="B1124" s="195" t="s">
        <v>1833</v>
      </c>
      <c r="C1124" s="195" t="s">
        <v>1125</v>
      </c>
      <c r="D1124" s="150">
        <v>1967</v>
      </c>
      <c r="E1124" s="150">
        <v>1924</v>
      </c>
      <c r="F1124" s="150">
        <v>1883</v>
      </c>
      <c r="G1124" s="151">
        <v>2052</v>
      </c>
      <c r="H1124" s="151">
        <v>1900</v>
      </c>
      <c r="I1124" s="151">
        <v>1874</v>
      </c>
      <c r="J1124" s="151">
        <v>1301</v>
      </c>
      <c r="K1124" s="151">
        <v>1287</v>
      </c>
      <c r="L1124" s="151">
        <v>1236</v>
      </c>
      <c r="M1124" s="154">
        <v>0.963604330389225</v>
      </c>
      <c r="N1124" s="153">
        <v>41567</v>
      </c>
      <c r="O1124" s="172">
        <v>0.9</v>
      </c>
      <c r="P1124" s="154">
        <v>0.978139298423996</v>
      </c>
      <c r="Q1124" s="154">
        <v>0.925925925925926</v>
      </c>
      <c r="R1124" s="154">
        <v>0.98923904688701</v>
      </c>
      <c r="S1124" s="173">
        <v>0.05221337249807</v>
      </c>
      <c r="T1124" s="153">
        <v>43137</v>
      </c>
      <c r="U1124" s="153">
        <v>39803</v>
      </c>
      <c r="V1124" s="154">
        <v>0.922711361476227</v>
      </c>
      <c r="W1124" s="154">
        <v>0.95729537366548</v>
      </c>
      <c r="X1124" s="155">
        <v>0.913255360623782</v>
      </c>
      <c r="Y1124" s="155">
        <v>0.950038431975403</v>
      </c>
      <c r="Z1124" s="173">
        <v>0.0440400130416988</v>
      </c>
      <c r="AA1124" s="151">
        <v>12152</v>
      </c>
      <c r="AB1124" s="151">
        <v>11312</v>
      </c>
      <c r="AC1124" s="151">
        <v>13032</v>
      </c>
      <c r="AD1124" s="151">
        <v>12265</v>
      </c>
      <c r="AE1124" s="155">
        <v>0.930875576036866</v>
      </c>
      <c r="AF1124" s="155">
        <v>0.941144874155924</v>
      </c>
      <c r="AG1124" s="173">
        <v>-0.0102692981190575</v>
      </c>
    </row>
    <row r="1125" spans="1:33">
      <c r="A1125" s="175" t="s">
        <v>1085</v>
      </c>
      <c r="B1125" s="195" t="s">
        <v>1833</v>
      </c>
      <c r="C1125" s="195" t="s">
        <v>1126</v>
      </c>
      <c r="D1125" s="150">
        <v>3528</v>
      </c>
      <c r="E1125" s="150">
        <v>3368</v>
      </c>
      <c r="F1125" s="150">
        <v>3416</v>
      </c>
      <c r="G1125" s="151">
        <v>3520</v>
      </c>
      <c r="H1125" s="151">
        <v>3358</v>
      </c>
      <c r="I1125" s="151">
        <v>3389</v>
      </c>
      <c r="J1125" s="151">
        <v>2329</v>
      </c>
      <c r="K1125" s="151">
        <v>2176</v>
      </c>
      <c r="L1125" s="151">
        <v>2238</v>
      </c>
      <c r="M1125" s="154">
        <v>0.952916096431203</v>
      </c>
      <c r="N1125" s="153">
        <v>72414</v>
      </c>
      <c r="O1125" s="172">
        <v>0.9</v>
      </c>
      <c r="P1125" s="154">
        <v>0.954648526077097</v>
      </c>
      <c r="Q1125" s="154">
        <v>0.953977272727273</v>
      </c>
      <c r="R1125" s="154">
        <v>0.934306569343066</v>
      </c>
      <c r="S1125" s="173">
        <v>0.000671253349824763</v>
      </c>
      <c r="T1125" s="153">
        <v>75992</v>
      </c>
      <c r="U1125" s="153">
        <v>73193</v>
      </c>
      <c r="V1125" s="154">
        <v>0.963167175492157</v>
      </c>
      <c r="W1125" s="154">
        <v>0.968253968253968</v>
      </c>
      <c r="X1125" s="155">
        <v>0.962784090909091</v>
      </c>
      <c r="Y1125" s="155">
        <v>0.960927436668098</v>
      </c>
      <c r="Z1125" s="173">
        <v>0.00546987734487736</v>
      </c>
      <c r="AA1125" s="151">
        <v>21651</v>
      </c>
      <c r="AB1125" s="151">
        <v>20803</v>
      </c>
      <c r="AC1125" s="151">
        <v>22760</v>
      </c>
      <c r="AD1125" s="151">
        <v>21882</v>
      </c>
      <c r="AE1125" s="155">
        <v>0.960833217865226</v>
      </c>
      <c r="AF1125" s="155">
        <v>0.961423550087874</v>
      </c>
      <c r="AG1125" s="173">
        <v>-0.000590332222647927</v>
      </c>
    </row>
    <row r="1126" spans="1:33">
      <c r="A1126" s="175" t="s">
        <v>1085</v>
      </c>
      <c r="B1126" s="195" t="s">
        <v>1833</v>
      </c>
      <c r="C1126" s="195" t="s">
        <v>1127</v>
      </c>
      <c r="D1126" s="150">
        <v>3151</v>
      </c>
      <c r="E1126" s="150">
        <v>3062</v>
      </c>
      <c r="F1126" s="150">
        <v>2936</v>
      </c>
      <c r="G1126" s="151">
        <v>3131</v>
      </c>
      <c r="H1126" s="151">
        <v>2973</v>
      </c>
      <c r="I1126" s="151">
        <v>2956</v>
      </c>
      <c r="J1126" s="151">
        <v>2038</v>
      </c>
      <c r="K1126" s="151">
        <v>1999</v>
      </c>
      <c r="L1126" s="151">
        <v>1865</v>
      </c>
      <c r="M1126" s="154">
        <v>0.929726480312594</v>
      </c>
      <c r="N1126" s="153">
        <v>61864</v>
      </c>
      <c r="O1126" s="172">
        <v>0.9</v>
      </c>
      <c r="P1126" s="154">
        <v>0.971754998413202</v>
      </c>
      <c r="Q1126" s="154">
        <v>0.949536889172788</v>
      </c>
      <c r="R1126" s="154">
        <v>0.980863591756624</v>
      </c>
      <c r="S1126" s="173">
        <v>0.0222181092404139</v>
      </c>
      <c r="T1126" s="153">
        <v>66540</v>
      </c>
      <c r="U1126" s="153">
        <v>62680</v>
      </c>
      <c r="V1126" s="154">
        <v>0.941989780583108</v>
      </c>
      <c r="W1126" s="154">
        <v>0.931767692795938</v>
      </c>
      <c r="X1126" s="155">
        <v>0.944107313957202</v>
      </c>
      <c r="Y1126" s="155">
        <v>0.915112855740922</v>
      </c>
      <c r="Z1126" s="173">
        <v>-0.0123396211612643</v>
      </c>
      <c r="AA1126" s="151">
        <v>19256</v>
      </c>
      <c r="AB1126" s="151">
        <v>18068</v>
      </c>
      <c r="AC1126" s="151">
        <v>19809</v>
      </c>
      <c r="AD1126" s="151">
        <v>18669</v>
      </c>
      <c r="AE1126" s="155">
        <v>0.938304943913585</v>
      </c>
      <c r="AF1126" s="155">
        <v>0.942450401332728</v>
      </c>
      <c r="AG1126" s="173">
        <v>-0.00414545741914218</v>
      </c>
    </row>
    <row r="1127" spans="1:33">
      <c r="A1127" s="175" t="s">
        <v>1085</v>
      </c>
      <c r="B1127" s="195" t="s">
        <v>1833</v>
      </c>
      <c r="C1127" s="195" t="s">
        <v>1128</v>
      </c>
      <c r="D1127" s="150">
        <v>1572</v>
      </c>
      <c r="E1127" s="150">
        <v>1471</v>
      </c>
      <c r="F1127" s="150">
        <v>1411</v>
      </c>
      <c r="G1127" s="151">
        <v>1504</v>
      </c>
      <c r="H1127" s="151">
        <v>1489</v>
      </c>
      <c r="I1127" s="151">
        <v>1391</v>
      </c>
      <c r="J1127" s="151">
        <v>1051</v>
      </c>
      <c r="K1127" s="151">
        <v>1042</v>
      </c>
      <c r="L1127" s="151">
        <v>1014</v>
      </c>
      <c r="M1127" s="154">
        <v>0.989217697040727</v>
      </c>
      <c r="N1127" s="153">
        <v>33762</v>
      </c>
      <c r="O1127" s="172">
        <v>0.9</v>
      </c>
      <c r="P1127" s="154">
        <v>0.935750636132316</v>
      </c>
      <c r="Q1127" s="154">
        <v>0.990026595744681</v>
      </c>
      <c r="R1127" s="154">
        <v>0.991436726926736</v>
      </c>
      <c r="S1127" s="173">
        <v>-0.0542759596123653</v>
      </c>
      <c r="T1127" s="153">
        <v>34130</v>
      </c>
      <c r="U1127" s="153">
        <v>31982</v>
      </c>
      <c r="V1127" s="154">
        <v>0.937064166422502</v>
      </c>
      <c r="W1127" s="154">
        <v>0.897582697201018</v>
      </c>
      <c r="X1127" s="155">
        <v>0.924867021276596</v>
      </c>
      <c r="Y1127" s="155">
        <v>0.964795432921028</v>
      </c>
      <c r="Z1127" s="173">
        <v>-0.0272843240755779</v>
      </c>
      <c r="AA1127" s="151">
        <v>9595</v>
      </c>
      <c r="AB1127" s="151">
        <v>9022</v>
      </c>
      <c r="AC1127" s="151">
        <v>10377</v>
      </c>
      <c r="AD1127" s="151">
        <v>9701</v>
      </c>
      <c r="AE1127" s="155">
        <v>0.940281396560709</v>
      </c>
      <c r="AF1127" s="155">
        <v>0.934855931386721</v>
      </c>
      <c r="AG1127" s="173">
        <v>0.00542546517398812</v>
      </c>
    </row>
    <row r="1128" spans="1:33">
      <c r="A1128" s="175" t="s">
        <v>1085</v>
      </c>
      <c r="B1128" s="195" t="s">
        <v>1833</v>
      </c>
      <c r="C1128" s="195" t="s">
        <v>1129</v>
      </c>
      <c r="D1128" s="150">
        <v>3368</v>
      </c>
      <c r="E1128" s="150">
        <v>3318</v>
      </c>
      <c r="F1128" s="150">
        <v>3044</v>
      </c>
      <c r="G1128" s="151">
        <v>3294</v>
      </c>
      <c r="H1128" s="151">
        <v>3175</v>
      </c>
      <c r="I1128" s="151">
        <v>3071</v>
      </c>
      <c r="J1128" s="151">
        <v>2002</v>
      </c>
      <c r="K1128" s="151">
        <v>1982</v>
      </c>
      <c r="L1128" s="151">
        <v>1824</v>
      </c>
      <c r="M1128" s="154">
        <v>0.965380766760757</v>
      </c>
      <c r="N1128" s="153">
        <v>64639</v>
      </c>
      <c r="O1128" s="172">
        <v>0.9</v>
      </c>
      <c r="P1128" s="154">
        <v>0.985154394299287</v>
      </c>
      <c r="Q1128" s="154">
        <v>0.963873709775349</v>
      </c>
      <c r="R1128" s="154">
        <v>0.99000999000999</v>
      </c>
      <c r="S1128" s="173">
        <v>0.0212806845239383</v>
      </c>
      <c r="T1128" s="153">
        <v>66957</v>
      </c>
      <c r="U1128" s="153">
        <v>60782</v>
      </c>
      <c r="V1128" s="154">
        <v>0.907776632764311</v>
      </c>
      <c r="W1128" s="154">
        <v>0.903800475059382</v>
      </c>
      <c r="X1128" s="155">
        <v>0.932301153612629</v>
      </c>
      <c r="Y1128" s="155">
        <v>0.911088911088911</v>
      </c>
      <c r="Z1128" s="173">
        <v>-0.0285006785532466</v>
      </c>
      <c r="AA1128" s="151">
        <v>19826</v>
      </c>
      <c r="AB1128" s="151">
        <v>18153</v>
      </c>
      <c r="AC1128" s="151">
        <v>19925</v>
      </c>
      <c r="AD1128" s="151">
        <v>18081</v>
      </c>
      <c r="AE1128" s="155">
        <v>0.915615857964289</v>
      </c>
      <c r="AF1128" s="155">
        <v>0.907452948557089</v>
      </c>
      <c r="AG1128" s="173">
        <v>0.00816290940720021</v>
      </c>
    </row>
    <row r="1129" spans="1:33">
      <c r="A1129" s="175" t="s">
        <v>1085</v>
      </c>
      <c r="B1129" s="195" t="s">
        <v>1833</v>
      </c>
      <c r="C1129" s="195" t="s">
        <v>1130</v>
      </c>
      <c r="D1129" s="150">
        <v>2426</v>
      </c>
      <c r="E1129" s="150">
        <v>2373</v>
      </c>
      <c r="F1129" s="150">
        <v>2293</v>
      </c>
      <c r="G1129" s="151">
        <v>2343</v>
      </c>
      <c r="H1129" s="151">
        <v>2301</v>
      </c>
      <c r="I1129" s="151">
        <v>2208</v>
      </c>
      <c r="J1129" s="151">
        <v>1483</v>
      </c>
      <c r="K1129" s="151">
        <v>1439</v>
      </c>
      <c r="L1129" s="151">
        <v>1369</v>
      </c>
      <c r="M1129" s="154">
        <v>0.95881898880741</v>
      </c>
      <c r="N1129" s="153">
        <v>49686</v>
      </c>
      <c r="O1129" s="172">
        <v>0.9</v>
      </c>
      <c r="P1129" s="154">
        <v>0.978153338829349</v>
      </c>
      <c r="Q1129" s="154">
        <v>0.982074263764405</v>
      </c>
      <c r="R1129" s="154">
        <v>0.970330411328388</v>
      </c>
      <c r="S1129" s="173">
        <v>-0.00392092493505591</v>
      </c>
      <c r="T1129" s="153">
        <v>51820</v>
      </c>
      <c r="U1129" s="153">
        <v>47735</v>
      </c>
      <c r="V1129" s="154">
        <v>0.921169432651486</v>
      </c>
      <c r="W1129" s="154">
        <v>0.94517724649629</v>
      </c>
      <c r="X1129" s="155">
        <v>0.942381562099872</v>
      </c>
      <c r="Y1129" s="155">
        <v>0.923128792987188</v>
      </c>
      <c r="Z1129" s="173">
        <v>0.0027956843964182</v>
      </c>
      <c r="AA1129" s="151">
        <v>14578</v>
      </c>
      <c r="AB1129" s="151">
        <v>13613</v>
      </c>
      <c r="AC1129" s="151">
        <v>15466</v>
      </c>
      <c r="AD1129" s="151">
        <v>14340</v>
      </c>
      <c r="AE1129" s="155">
        <v>0.933804362738373</v>
      </c>
      <c r="AF1129" s="155">
        <v>0.927195137721454</v>
      </c>
      <c r="AG1129" s="173">
        <v>0.0066092250169193</v>
      </c>
    </row>
    <row r="1130" spans="1:33">
      <c r="A1130" s="175" t="s">
        <v>1085</v>
      </c>
      <c r="B1130" s="195" t="s">
        <v>1833</v>
      </c>
      <c r="C1130" s="195" t="s">
        <v>1131</v>
      </c>
      <c r="D1130" s="150">
        <v>2271</v>
      </c>
      <c r="E1130" s="150">
        <v>2225</v>
      </c>
      <c r="F1130" s="150">
        <v>2119</v>
      </c>
      <c r="G1130" s="151">
        <v>2344</v>
      </c>
      <c r="H1130" s="151">
        <v>2253</v>
      </c>
      <c r="I1130" s="151">
        <v>2200</v>
      </c>
      <c r="J1130" s="151">
        <v>1457</v>
      </c>
      <c r="K1130" s="151">
        <v>1410</v>
      </c>
      <c r="L1130" s="151">
        <v>1356</v>
      </c>
      <c r="M1130" s="154">
        <v>0.960798713800838</v>
      </c>
      <c r="N1130" s="153">
        <v>48406</v>
      </c>
      <c r="O1130" s="172">
        <v>0.9</v>
      </c>
      <c r="P1130" s="154">
        <v>0.979744605900484</v>
      </c>
      <c r="Q1130" s="154">
        <v>0.96117747440273</v>
      </c>
      <c r="R1130" s="154">
        <v>0.967741935483871</v>
      </c>
      <c r="S1130" s="173">
        <v>0.018567131497754</v>
      </c>
      <c r="T1130" s="153">
        <v>50381</v>
      </c>
      <c r="U1130" s="153">
        <v>46799</v>
      </c>
      <c r="V1130" s="154">
        <v>0.928901768523848</v>
      </c>
      <c r="W1130" s="154">
        <v>0.933069132540731</v>
      </c>
      <c r="X1130" s="155">
        <v>0.938566552901024</v>
      </c>
      <c r="Y1130" s="155">
        <v>0.930679478380233</v>
      </c>
      <c r="Z1130" s="173">
        <v>-0.00549742036029288</v>
      </c>
      <c r="AA1130" s="151">
        <v>13925</v>
      </c>
      <c r="AB1130" s="151">
        <v>13041</v>
      </c>
      <c r="AC1130" s="151">
        <v>15527</v>
      </c>
      <c r="AD1130" s="151">
        <v>14538</v>
      </c>
      <c r="AE1130" s="155">
        <v>0.936517055655296</v>
      </c>
      <c r="AF1130" s="155">
        <v>0.936304501835512</v>
      </c>
      <c r="AG1130" s="173">
        <v>0.000212553819783912</v>
      </c>
    </row>
    <row r="1131" spans="1:33">
      <c r="A1131" s="175" t="s">
        <v>1085</v>
      </c>
      <c r="B1131" s="195" t="s">
        <v>1833</v>
      </c>
      <c r="C1131" s="195" t="s">
        <v>1132</v>
      </c>
      <c r="D1131" s="150">
        <v>1573</v>
      </c>
      <c r="E1131" s="150">
        <v>1546</v>
      </c>
      <c r="F1131" s="150">
        <v>1504</v>
      </c>
      <c r="G1131" s="151">
        <v>1626</v>
      </c>
      <c r="H1131" s="151">
        <v>1551</v>
      </c>
      <c r="I1131" s="151">
        <v>1575</v>
      </c>
      <c r="J1131" s="151">
        <v>1008</v>
      </c>
      <c r="K1131" s="151">
        <v>984</v>
      </c>
      <c r="L1131" s="151">
        <v>977</v>
      </c>
      <c r="M1131" s="154">
        <v>0.972389891696751</v>
      </c>
      <c r="N1131" s="153">
        <v>33669</v>
      </c>
      <c r="O1131" s="172">
        <v>0.9</v>
      </c>
      <c r="P1131" s="154">
        <v>0.98283534647171</v>
      </c>
      <c r="Q1131" s="154">
        <v>0.953874538745387</v>
      </c>
      <c r="R1131" s="154">
        <v>0.976190476190476</v>
      </c>
      <c r="S1131" s="173">
        <v>0.0289608077263227</v>
      </c>
      <c r="T1131" s="153">
        <v>34625</v>
      </c>
      <c r="U1131" s="153">
        <v>33445</v>
      </c>
      <c r="V1131" s="154">
        <v>0.965920577617329</v>
      </c>
      <c r="W1131" s="154">
        <v>0.956134774316593</v>
      </c>
      <c r="X1131" s="155">
        <v>0.968634686346863</v>
      </c>
      <c r="Y1131" s="155">
        <v>0.969246031746032</v>
      </c>
      <c r="Z1131" s="173">
        <v>-0.0124999120302709</v>
      </c>
      <c r="AA1131" s="151">
        <v>9707</v>
      </c>
      <c r="AB1131" s="151">
        <v>9400</v>
      </c>
      <c r="AC1131" s="151">
        <v>10327</v>
      </c>
      <c r="AD1131" s="151">
        <v>9860</v>
      </c>
      <c r="AE1131" s="155">
        <v>0.96837333882765</v>
      </c>
      <c r="AF1131" s="155">
        <v>0.954778735353927</v>
      </c>
      <c r="AG1131" s="173">
        <v>0.0135946034737235</v>
      </c>
    </row>
    <row r="1132" spans="1:33">
      <c r="A1132" s="175" t="s">
        <v>1085</v>
      </c>
      <c r="B1132" s="195" t="s">
        <v>1834</v>
      </c>
      <c r="C1132" s="195" t="s">
        <v>1133</v>
      </c>
      <c r="D1132" s="150">
        <v>2368</v>
      </c>
      <c r="E1132" s="150">
        <v>2303</v>
      </c>
      <c r="F1132" s="150">
        <v>2228</v>
      </c>
      <c r="G1132" s="151">
        <v>2165</v>
      </c>
      <c r="H1132" s="151">
        <v>2139</v>
      </c>
      <c r="I1132" s="151">
        <v>2055</v>
      </c>
      <c r="J1132" s="151">
        <v>1438</v>
      </c>
      <c r="K1132" s="151">
        <v>1419</v>
      </c>
      <c r="L1132" s="151">
        <v>1398</v>
      </c>
      <c r="M1132" s="154">
        <v>0.979976421510837</v>
      </c>
      <c r="N1132" s="153">
        <v>54031</v>
      </c>
      <c r="O1132" s="172">
        <v>0.9</v>
      </c>
      <c r="P1132" s="154">
        <v>0.972550675675676</v>
      </c>
      <c r="Q1132" s="154">
        <v>0.987990762124711</v>
      </c>
      <c r="R1132" s="154">
        <v>0.986787204450626</v>
      </c>
      <c r="S1132" s="173">
        <v>-0.0154400864490356</v>
      </c>
      <c r="T1132" s="153">
        <v>55135</v>
      </c>
      <c r="U1132" s="153">
        <v>51881</v>
      </c>
      <c r="V1132" s="154">
        <v>0.940981227895166</v>
      </c>
      <c r="W1132" s="154">
        <v>0.940878378378378</v>
      </c>
      <c r="X1132" s="155">
        <v>0.94919168591224</v>
      </c>
      <c r="Y1132" s="155">
        <v>0.972183588317107</v>
      </c>
      <c r="Z1132" s="173">
        <v>-0.00831330753386184</v>
      </c>
      <c r="AA1132" s="151">
        <v>15004</v>
      </c>
      <c r="AB1132" s="151">
        <v>14264</v>
      </c>
      <c r="AC1132" s="151">
        <v>17178</v>
      </c>
      <c r="AD1132" s="151">
        <v>16091</v>
      </c>
      <c r="AE1132" s="155">
        <v>0.950679818715009</v>
      </c>
      <c r="AF1132" s="155">
        <v>0.936721387821632</v>
      </c>
      <c r="AG1132" s="173">
        <v>0.013958430893377</v>
      </c>
    </row>
    <row r="1133" spans="1:33">
      <c r="A1133" s="175" t="s">
        <v>1085</v>
      </c>
      <c r="B1133" s="195" t="s">
        <v>1834</v>
      </c>
      <c r="C1133" s="195" t="s">
        <v>1134</v>
      </c>
      <c r="D1133" s="150">
        <v>4015</v>
      </c>
      <c r="E1133" s="150">
        <v>3938</v>
      </c>
      <c r="F1133" s="150">
        <v>3551</v>
      </c>
      <c r="G1133" s="151">
        <v>3552</v>
      </c>
      <c r="H1133" s="151">
        <v>3500</v>
      </c>
      <c r="I1133" s="151">
        <v>3156</v>
      </c>
      <c r="J1133" s="151">
        <v>2453</v>
      </c>
      <c r="K1133" s="151">
        <v>2410</v>
      </c>
      <c r="L1133" s="151">
        <v>2206</v>
      </c>
      <c r="M1133" s="154">
        <v>0.983991626728364</v>
      </c>
      <c r="N1133" s="153">
        <v>89312</v>
      </c>
      <c r="O1133" s="172">
        <v>0.9</v>
      </c>
      <c r="P1133" s="154">
        <v>0.980821917808219</v>
      </c>
      <c r="Q1133" s="154">
        <v>0.98536036036036</v>
      </c>
      <c r="R1133" s="154">
        <v>0.982470444353852</v>
      </c>
      <c r="S1133" s="173">
        <v>-0.0045384425521412</v>
      </c>
      <c r="T1133" s="153">
        <v>90765</v>
      </c>
      <c r="U1133" s="153">
        <v>77626</v>
      </c>
      <c r="V1133" s="154">
        <v>0.855241557869223</v>
      </c>
      <c r="W1133" s="154">
        <v>0.884433374844334</v>
      </c>
      <c r="X1133" s="155">
        <v>0.888513513513513</v>
      </c>
      <c r="Y1133" s="155">
        <v>0.89930697105585</v>
      </c>
      <c r="Z1133" s="173">
        <v>-0.00408013866917978</v>
      </c>
      <c r="AA1133" s="151">
        <v>24747</v>
      </c>
      <c r="AB1133" s="151">
        <v>21905</v>
      </c>
      <c r="AC1133" s="151">
        <v>27940</v>
      </c>
      <c r="AD1133" s="151">
        <v>23795</v>
      </c>
      <c r="AE1133" s="155">
        <v>0.885157796904675</v>
      </c>
      <c r="AF1133" s="155">
        <v>0.851646385110952</v>
      </c>
      <c r="AG1133" s="173">
        <v>0.0335114117937233</v>
      </c>
    </row>
    <row r="1134" spans="1:33">
      <c r="A1134" s="175" t="s">
        <v>1085</v>
      </c>
      <c r="B1134" s="195" t="s">
        <v>1834</v>
      </c>
      <c r="C1134" s="195" t="s">
        <v>1135</v>
      </c>
      <c r="D1134" s="150">
        <v>5400</v>
      </c>
      <c r="E1134" s="150">
        <v>5280</v>
      </c>
      <c r="F1134" s="150">
        <v>5130</v>
      </c>
      <c r="G1134" s="151">
        <v>5092</v>
      </c>
      <c r="H1134" s="151">
        <v>4711</v>
      </c>
      <c r="I1134" s="151">
        <v>4901</v>
      </c>
      <c r="J1134" s="151">
        <v>3655</v>
      </c>
      <c r="K1134" s="151">
        <v>3601</v>
      </c>
      <c r="L1134" s="151">
        <v>3567</v>
      </c>
      <c r="M1134" s="154">
        <v>0.97520349955134</v>
      </c>
      <c r="N1134" s="153">
        <v>121721</v>
      </c>
      <c r="O1134" s="172">
        <v>0.9</v>
      </c>
      <c r="P1134" s="154">
        <v>0.977777777777778</v>
      </c>
      <c r="Q1134" s="154">
        <v>0.925176747839749</v>
      </c>
      <c r="R1134" s="154">
        <v>0.985225718194254</v>
      </c>
      <c r="S1134" s="173">
        <v>0.0526010299380292</v>
      </c>
      <c r="T1134" s="153">
        <v>124816</v>
      </c>
      <c r="U1134" s="153">
        <v>120663</v>
      </c>
      <c r="V1134" s="154">
        <v>0.966727022176644</v>
      </c>
      <c r="W1134" s="154">
        <v>0.95</v>
      </c>
      <c r="X1134" s="155">
        <v>0.96249018067557</v>
      </c>
      <c r="Y1134" s="155">
        <v>0.975923392612859</v>
      </c>
      <c r="Z1134" s="173">
        <v>-0.0124901806755696</v>
      </c>
      <c r="AA1134" s="151">
        <v>34769</v>
      </c>
      <c r="AB1134" s="151">
        <v>33542</v>
      </c>
      <c r="AC1134" s="151">
        <v>38519</v>
      </c>
      <c r="AD1134" s="151">
        <v>37281</v>
      </c>
      <c r="AE1134" s="155">
        <v>0.964709942765107</v>
      </c>
      <c r="AF1134" s="155">
        <v>0.967860017134401</v>
      </c>
      <c r="AG1134" s="173">
        <v>-0.00315007436929438</v>
      </c>
    </row>
    <row r="1135" spans="1:33">
      <c r="A1135" s="175" t="s">
        <v>1085</v>
      </c>
      <c r="B1135" s="195" t="s">
        <v>1834</v>
      </c>
      <c r="C1135" s="195" t="s">
        <v>1136</v>
      </c>
      <c r="D1135" s="150">
        <v>6144</v>
      </c>
      <c r="E1135" s="150">
        <v>5913</v>
      </c>
      <c r="F1135" s="150">
        <v>5038</v>
      </c>
      <c r="G1135" s="151">
        <v>5498</v>
      </c>
      <c r="H1135" s="151">
        <v>5322</v>
      </c>
      <c r="I1135" s="151">
        <v>5002</v>
      </c>
      <c r="J1135" s="151">
        <v>3418</v>
      </c>
      <c r="K1135" s="151">
        <v>3354</v>
      </c>
      <c r="L1135" s="151">
        <v>3247</v>
      </c>
      <c r="M1135" s="154">
        <v>0.950067262799715</v>
      </c>
      <c r="N1135" s="153">
        <v>120060</v>
      </c>
      <c r="O1135" s="172">
        <v>0.9</v>
      </c>
      <c r="P1135" s="154">
        <v>0.96240234375</v>
      </c>
      <c r="Q1135" s="154">
        <v>0.967988359403419</v>
      </c>
      <c r="R1135" s="154">
        <v>0.981275599765945</v>
      </c>
      <c r="S1135" s="173">
        <v>-0.00558601565341943</v>
      </c>
      <c r="T1135" s="153">
        <v>126370</v>
      </c>
      <c r="U1135" s="153">
        <v>109010</v>
      </c>
      <c r="V1135" s="154">
        <v>0.862625623170056</v>
      </c>
      <c r="W1135" s="154">
        <v>0.819986979166667</v>
      </c>
      <c r="X1135" s="155">
        <v>0.909785376500546</v>
      </c>
      <c r="Y1135" s="155">
        <v>0.949970743124634</v>
      </c>
      <c r="Z1135" s="173">
        <v>-0.0897983973338791</v>
      </c>
      <c r="AA1135" s="151">
        <v>35897</v>
      </c>
      <c r="AB1135" s="151">
        <v>31715</v>
      </c>
      <c r="AC1135" s="151">
        <v>38336</v>
      </c>
      <c r="AD1135" s="151">
        <v>33305</v>
      </c>
      <c r="AE1135" s="155">
        <v>0.883500013928741</v>
      </c>
      <c r="AF1135" s="155">
        <v>0.868765651085142</v>
      </c>
      <c r="AG1135" s="173">
        <v>0.0147343628435986</v>
      </c>
    </row>
    <row r="1136" spans="1:33">
      <c r="A1136" s="175" t="s">
        <v>1085</v>
      </c>
      <c r="B1136" s="195" t="s">
        <v>1834</v>
      </c>
      <c r="C1136" s="195" t="s">
        <v>1137</v>
      </c>
      <c r="D1136" s="150">
        <v>3729</v>
      </c>
      <c r="E1136" s="150">
        <v>3543</v>
      </c>
      <c r="F1136" s="150">
        <v>2982</v>
      </c>
      <c r="G1136" s="151">
        <v>3205</v>
      </c>
      <c r="H1136" s="151">
        <v>3136</v>
      </c>
      <c r="I1136" s="151">
        <v>2789</v>
      </c>
      <c r="J1136" s="151">
        <v>2103</v>
      </c>
      <c r="K1136" s="151">
        <v>2076</v>
      </c>
      <c r="L1136" s="151">
        <v>1930</v>
      </c>
      <c r="M1136" s="154">
        <v>0.946477093960052</v>
      </c>
      <c r="N1136" s="153">
        <v>79417</v>
      </c>
      <c r="O1136" s="172">
        <v>0.9</v>
      </c>
      <c r="P1136" s="154">
        <v>0.950120675784393</v>
      </c>
      <c r="Q1136" s="154">
        <v>0.978471138845554</v>
      </c>
      <c r="R1136" s="154">
        <v>0.98716119828816</v>
      </c>
      <c r="S1136" s="173">
        <v>-0.0283504630611612</v>
      </c>
      <c r="T1136" s="153">
        <v>83908</v>
      </c>
      <c r="U1136" s="153">
        <v>68486</v>
      </c>
      <c r="V1136" s="154">
        <v>0.816203460933403</v>
      </c>
      <c r="W1136" s="154">
        <v>0.799678197908286</v>
      </c>
      <c r="X1136" s="155">
        <v>0.870202808112325</v>
      </c>
      <c r="Y1136" s="155">
        <v>0.91773656680932</v>
      </c>
      <c r="Z1136" s="173">
        <v>-0.0705246102040381</v>
      </c>
      <c r="AA1136" s="151">
        <v>22462</v>
      </c>
      <c r="AB1136" s="151">
        <v>18692</v>
      </c>
      <c r="AC1136" s="151">
        <v>25551</v>
      </c>
      <c r="AD1136" s="151">
        <v>20411</v>
      </c>
      <c r="AE1136" s="155">
        <v>0.8321609829935</v>
      </c>
      <c r="AF1136" s="155">
        <v>0.798833705138742</v>
      </c>
      <c r="AG1136" s="173">
        <v>0.0333272778547581</v>
      </c>
    </row>
    <row r="1137" spans="1:33">
      <c r="A1137" s="175" t="s">
        <v>1085</v>
      </c>
      <c r="B1137" s="195" t="s">
        <v>1834</v>
      </c>
      <c r="C1137" s="195" t="s">
        <v>1138</v>
      </c>
      <c r="D1137" s="150">
        <v>4003</v>
      </c>
      <c r="E1137" s="150">
        <v>3942</v>
      </c>
      <c r="F1137" s="150">
        <v>3419</v>
      </c>
      <c r="G1137" s="151">
        <v>3733</v>
      </c>
      <c r="H1137" s="151">
        <v>3570</v>
      </c>
      <c r="I1137" s="151">
        <v>3311</v>
      </c>
      <c r="J1137" s="151">
        <v>2470</v>
      </c>
      <c r="K1137" s="151">
        <v>2443</v>
      </c>
      <c r="L1137" s="151">
        <v>2297</v>
      </c>
      <c r="M1137" s="154">
        <v>0.965335593511287</v>
      </c>
      <c r="N1137" s="153">
        <v>89977</v>
      </c>
      <c r="O1137" s="172">
        <v>0.9</v>
      </c>
      <c r="P1137" s="154">
        <v>0.984761428928304</v>
      </c>
      <c r="Q1137" s="154">
        <v>0.956335387088133</v>
      </c>
      <c r="R1137" s="154">
        <v>0.989068825910931</v>
      </c>
      <c r="S1137" s="173">
        <v>0.0284260418401709</v>
      </c>
      <c r="T1137" s="153">
        <v>93208</v>
      </c>
      <c r="U1137" s="153">
        <v>80838</v>
      </c>
      <c r="V1137" s="154">
        <v>0.867286069865248</v>
      </c>
      <c r="W1137" s="154">
        <v>0.854109417936548</v>
      </c>
      <c r="X1137" s="155">
        <v>0.886954192338602</v>
      </c>
      <c r="Y1137" s="155">
        <v>0.929959514170041</v>
      </c>
      <c r="Z1137" s="173">
        <v>-0.032844774402054</v>
      </c>
      <c r="AA1137" s="151">
        <v>25152</v>
      </c>
      <c r="AB1137" s="151">
        <v>22346</v>
      </c>
      <c r="AC1137" s="151">
        <v>28527</v>
      </c>
      <c r="AD1137" s="151">
        <v>23902</v>
      </c>
      <c r="AE1137" s="155">
        <v>0.888438295165394</v>
      </c>
      <c r="AF1137" s="155">
        <v>0.837872892347601</v>
      </c>
      <c r="AG1137" s="173">
        <v>0.0505654028177939</v>
      </c>
    </row>
    <row r="1138" spans="1:33">
      <c r="A1138" s="175" t="s">
        <v>1085</v>
      </c>
      <c r="B1138" s="195" t="s">
        <v>1834</v>
      </c>
      <c r="C1138" s="195" t="s">
        <v>1139</v>
      </c>
      <c r="D1138" s="150">
        <v>4200</v>
      </c>
      <c r="E1138" s="150">
        <v>3670</v>
      </c>
      <c r="F1138" s="150">
        <v>3023</v>
      </c>
      <c r="G1138" s="151">
        <v>3659</v>
      </c>
      <c r="H1138" s="151">
        <v>3555</v>
      </c>
      <c r="I1138" s="151">
        <v>2905</v>
      </c>
      <c r="J1138" s="151">
        <v>2406</v>
      </c>
      <c r="K1138" s="151">
        <v>2320</v>
      </c>
      <c r="L1138" s="151">
        <v>2027</v>
      </c>
      <c r="M1138" s="154">
        <v>0.934118044604641</v>
      </c>
      <c r="N1138" s="153">
        <v>82931</v>
      </c>
      <c r="O1138" s="172">
        <v>0.9</v>
      </c>
      <c r="P1138" s="154">
        <v>0.873809523809524</v>
      </c>
      <c r="Q1138" s="154">
        <v>0.971576933588412</v>
      </c>
      <c r="R1138" s="154">
        <v>0.964256026600166</v>
      </c>
      <c r="S1138" s="173">
        <v>-0.0977674097788883</v>
      </c>
      <c r="T1138" s="153">
        <v>88780</v>
      </c>
      <c r="U1138" s="153">
        <v>71328</v>
      </c>
      <c r="V1138" s="154">
        <v>0.803424194638432</v>
      </c>
      <c r="W1138" s="154">
        <v>0.719761904761905</v>
      </c>
      <c r="X1138" s="155">
        <v>0.793932768515988</v>
      </c>
      <c r="Y1138" s="155">
        <v>0.842477140482128</v>
      </c>
      <c r="Z1138" s="173">
        <v>-0.0741708637540832</v>
      </c>
      <c r="AA1138" s="151">
        <v>24711</v>
      </c>
      <c r="AB1138" s="151">
        <v>20387</v>
      </c>
      <c r="AC1138" s="151">
        <v>26899</v>
      </c>
      <c r="AD1138" s="151">
        <v>20940</v>
      </c>
      <c r="AE1138" s="155">
        <v>0.82501719881834</v>
      </c>
      <c r="AF1138" s="155">
        <v>0.77846760102606</v>
      </c>
      <c r="AG1138" s="173">
        <v>0.0465495977922795</v>
      </c>
    </row>
    <row r="1139" spans="1:33">
      <c r="A1139" s="175" t="s">
        <v>1085</v>
      </c>
      <c r="B1139" s="195" t="s">
        <v>1834</v>
      </c>
      <c r="C1139" s="195" t="s">
        <v>1140</v>
      </c>
      <c r="D1139" s="150">
        <v>4264</v>
      </c>
      <c r="E1139" s="150">
        <v>4198</v>
      </c>
      <c r="F1139" s="150">
        <v>4012</v>
      </c>
      <c r="G1139" s="151">
        <v>3779</v>
      </c>
      <c r="H1139" s="151">
        <v>3694</v>
      </c>
      <c r="I1139" s="151">
        <v>3600</v>
      </c>
      <c r="J1139" s="151">
        <v>2488</v>
      </c>
      <c r="K1139" s="151">
        <v>2443</v>
      </c>
      <c r="L1139" s="151">
        <v>2361</v>
      </c>
      <c r="M1139" s="154">
        <v>0.973800172929276</v>
      </c>
      <c r="N1139" s="153">
        <v>93478</v>
      </c>
      <c r="O1139" s="172">
        <v>0.9</v>
      </c>
      <c r="P1139" s="154">
        <v>0.984521575984991</v>
      </c>
      <c r="Q1139" s="154">
        <v>0.977507277057423</v>
      </c>
      <c r="R1139" s="154">
        <v>0.981913183279743</v>
      </c>
      <c r="S1139" s="173">
        <v>0.007014298927568</v>
      </c>
      <c r="T1139" s="153">
        <v>95993</v>
      </c>
      <c r="U1139" s="153">
        <v>90570</v>
      </c>
      <c r="V1139" s="154">
        <v>0.943506297334181</v>
      </c>
      <c r="W1139" s="154">
        <v>0.940900562851782</v>
      </c>
      <c r="X1139" s="155">
        <v>0.952632971685631</v>
      </c>
      <c r="Y1139" s="155">
        <v>0.94895498392283</v>
      </c>
      <c r="Z1139" s="173">
        <v>-0.0117324088338487</v>
      </c>
      <c r="AA1139" s="151">
        <v>25774</v>
      </c>
      <c r="AB1139" s="151">
        <v>24320</v>
      </c>
      <c r="AC1139" s="151">
        <v>30674</v>
      </c>
      <c r="AD1139" s="151">
        <v>28620</v>
      </c>
      <c r="AE1139" s="155">
        <v>0.943586560099325</v>
      </c>
      <c r="AF1139" s="155">
        <v>0.933037751841951</v>
      </c>
      <c r="AG1139" s="173">
        <v>0.0105488082573741</v>
      </c>
    </row>
    <row r="1140" spans="1:33">
      <c r="A1140" s="175" t="s">
        <v>1085</v>
      </c>
      <c r="B1140" s="195" t="s">
        <v>1834</v>
      </c>
      <c r="C1140" s="195" t="s">
        <v>1141</v>
      </c>
      <c r="D1140" s="150">
        <v>2181</v>
      </c>
      <c r="E1140" s="150">
        <v>2080</v>
      </c>
      <c r="F1140" s="150">
        <v>1934</v>
      </c>
      <c r="G1140" s="151">
        <v>1928</v>
      </c>
      <c r="H1140" s="151">
        <v>1766</v>
      </c>
      <c r="I1140" s="151">
        <v>1759</v>
      </c>
      <c r="J1140" s="151">
        <v>1310</v>
      </c>
      <c r="K1140" s="151">
        <v>1213</v>
      </c>
      <c r="L1140" s="151">
        <v>1138</v>
      </c>
      <c r="M1140" s="154">
        <v>0.946537488071034</v>
      </c>
      <c r="N1140" s="153">
        <v>45625</v>
      </c>
      <c r="O1140" s="172">
        <v>0.9</v>
      </c>
      <c r="P1140" s="154">
        <v>0.953690967446126</v>
      </c>
      <c r="Q1140" s="154">
        <v>0.91597510373444</v>
      </c>
      <c r="R1140" s="154">
        <v>0.925954198473282</v>
      </c>
      <c r="S1140" s="173">
        <v>0.0377158637116858</v>
      </c>
      <c r="T1140" s="153">
        <v>48202</v>
      </c>
      <c r="U1140" s="153">
        <v>42927</v>
      </c>
      <c r="V1140" s="154">
        <v>0.890564706858637</v>
      </c>
      <c r="W1140" s="154">
        <v>0.886749197615773</v>
      </c>
      <c r="X1140" s="155">
        <v>0.912344398340249</v>
      </c>
      <c r="Y1140" s="155">
        <v>0.868702290076336</v>
      </c>
      <c r="Z1140" s="173">
        <v>-0.0255952007244764</v>
      </c>
      <c r="AA1140" s="151">
        <v>13262</v>
      </c>
      <c r="AB1140" s="151">
        <v>11988</v>
      </c>
      <c r="AC1140" s="151">
        <v>14937</v>
      </c>
      <c r="AD1140" s="151">
        <v>12890</v>
      </c>
      <c r="AE1140" s="155">
        <v>0.903936057909818</v>
      </c>
      <c r="AF1140" s="155">
        <v>0.862957755908148</v>
      </c>
      <c r="AG1140" s="173">
        <v>0.04097830200167</v>
      </c>
    </row>
    <row r="1141" spans="1:33">
      <c r="A1141" s="175" t="s">
        <v>1085</v>
      </c>
      <c r="B1141" s="195" t="s">
        <v>1834</v>
      </c>
      <c r="C1141" s="195" t="s">
        <v>1142</v>
      </c>
      <c r="D1141" s="150">
        <v>2327</v>
      </c>
      <c r="E1141" s="150">
        <v>2289</v>
      </c>
      <c r="F1141" s="150">
        <v>2115</v>
      </c>
      <c r="G1141" s="151">
        <v>2158</v>
      </c>
      <c r="H1141" s="151">
        <v>2118</v>
      </c>
      <c r="I1141" s="151">
        <v>2008</v>
      </c>
      <c r="J1141" s="151">
        <v>1444</v>
      </c>
      <c r="K1141" s="151">
        <v>1417</v>
      </c>
      <c r="L1141" s="151">
        <v>1336</v>
      </c>
      <c r="M1141" s="154">
        <v>0.972326303393641</v>
      </c>
      <c r="N1141" s="153">
        <v>54495</v>
      </c>
      <c r="O1141" s="172">
        <v>0.9</v>
      </c>
      <c r="P1141" s="154">
        <v>0.983669961323593</v>
      </c>
      <c r="Q1141" s="154">
        <v>0.981464318813716</v>
      </c>
      <c r="R1141" s="154">
        <v>0.981301939058172</v>
      </c>
      <c r="S1141" s="173">
        <v>0.0022056425098762</v>
      </c>
      <c r="T1141" s="153">
        <v>56046</v>
      </c>
      <c r="U1141" s="153">
        <v>51445</v>
      </c>
      <c r="V1141" s="154">
        <v>0.917906719480427</v>
      </c>
      <c r="W1141" s="154">
        <v>0.908895573700043</v>
      </c>
      <c r="X1141" s="155">
        <v>0.930491195551437</v>
      </c>
      <c r="Y1141" s="155">
        <v>0.925207756232687</v>
      </c>
      <c r="Z1141" s="173">
        <v>-0.0215956218513936</v>
      </c>
      <c r="AA1141" s="151">
        <v>14991</v>
      </c>
      <c r="AB1141" s="151">
        <v>13770</v>
      </c>
      <c r="AC1141" s="151">
        <v>17277</v>
      </c>
      <c r="AD1141" s="151">
        <v>15666</v>
      </c>
      <c r="AE1141" s="155">
        <v>0.918551130678407</v>
      </c>
      <c r="AF1141" s="155">
        <v>0.906754644903629</v>
      </c>
      <c r="AG1141" s="173">
        <v>0.0117964857747779</v>
      </c>
    </row>
    <row r="1142" spans="1:33">
      <c r="A1142" s="175" t="s">
        <v>1085</v>
      </c>
      <c r="B1142" s="195" t="s">
        <v>1835</v>
      </c>
      <c r="C1142" s="195" t="s">
        <v>1143</v>
      </c>
      <c r="D1142" s="150">
        <v>13493</v>
      </c>
      <c r="E1142" s="150">
        <v>12517</v>
      </c>
      <c r="F1142" s="150">
        <v>9258</v>
      </c>
      <c r="G1142" s="151">
        <v>11636</v>
      </c>
      <c r="H1142" s="151">
        <v>10550</v>
      </c>
      <c r="I1142" s="151">
        <v>8091</v>
      </c>
      <c r="J1142" s="151">
        <v>7693</v>
      </c>
      <c r="K1142" s="151">
        <v>7087</v>
      </c>
      <c r="L1142" s="151">
        <v>6253</v>
      </c>
      <c r="M1142" s="154">
        <v>0.904859665390624</v>
      </c>
      <c r="N1142" s="153">
        <v>250790</v>
      </c>
      <c r="O1142" s="172">
        <v>0.9</v>
      </c>
      <c r="P1142" s="154">
        <v>0.927666197287482</v>
      </c>
      <c r="Q1142" s="154">
        <v>0.90666895840495</v>
      </c>
      <c r="R1142" s="154">
        <v>0.921227089561939</v>
      </c>
      <c r="S1142" s="173">
        <v>0.0209972388825322</v>
      </c>
      <c r="T1142" s="153">
        <v>277159</v>
      </c>
      <c r="U1142" s="153">
        <v>202433</v>
      </c>
      <c r="V1142" s="154">
        <v>0.730385807424619</v>
      </c>
      <c r="W1142" s="154">
        <v>0.686133550730008</v>
      </c>
      <c r="X1142" s="155">
        <v>0.695342041938811</v>
      </c>
      <c r="Y1142" s="155">
        <v>0.812816846483816</v>
      </c>
      <c r="Z1142" s="173">
        <v>-0.00920849120880241</v>
      </c>
      <c r="AA1142" s="151">
        <v>78660</v>
      </c>
      <c r="AB1142" s="151">
        <v>57553</v>
      </c>
      <c r="AC1142" s="151">
        <v>85197</v>
      </c>
      <c r="AD1142" s="151">
        <v>62313</v>
      </c>
      <c r="AE1142" s="155">
        <v>0.731667937960844</v>
      </c>
      <c r="AF1142" s="155">
        <v>0.731398992922286</v>
      </c>
      <c r="AG1142" s="173">
        <v>0.000268945038558122</v>
      </c>
    </row>
    <row r="1143" spans="1:33">
      <c r="A1143" s="175" t="s">
        <v>1085</v>
      </c>
      <c r="B1143" s="195" t="s">
        <v>1835</v>
      </c>
      <c r="C1143" s="195" t="s">
        <v>1144</v>
      </c>
      <c r="D1143" s="150">
        <v>4179</v>
      </c>
      <c r="E1143" s="150">
        <v>3431</v>
      </c>
      <c r="F1143" s="150">
        <v>2497</v>
      </c>
      <c r="G1143" s="151">
        <v>3518</v>
      </c>
      <c r="H1143" s="151">
        <v>3129</v>
      </c>
      <c r="I1143" s="151">
        <v>2406</v>
      </c>
      <c r="J1143" s="151">
        <v>2282</v>
      </c>
      <c r="K1143" s="151">
        <v>1930</v>
      </c>
      <c r="L1143" s="151">
        <v>1521</v>
      </c>
      <c r="M1143" s="154">
        <v>0.850074962518741</v>
      </c>
      <c r="N1143" s="153">
        <v>70875</v>
      </c>
      <c r="O1143" s="172">
        <v>0.9</v>
      </c>
      <c r="P1143" s="154">
        <v>0.82100981095956</v>
      </c>
      <c r="Q1143" s="154">
        <v>0.889425810119386</v>
      </c>
      <c r="R1143" s="154">
        <v>0.845749342681858</v>
      </c>
      <c r="S1143" s="173">
        <v>-0.0684159991598263</v>
      </c>
      <c r="T1143" s="153">
        <v>83375</v>
      </c>
      <c r="U1143" s="153">
        <v>53483</v>
      </c>
      <c r="V1143" s="154">
        <v>0.641475262368816</v>
      </c>
      <c r="W1143" s="154">
        <v>0.597511366355587</v>
      </c>
      <c r="X1143" s="155">
        <v>0.683911313246163</v>
      </c>
      <c r="Y1143" s="155">
        <v>0.666520595968449</v>
      </c>
      <c r="Z1143" s="173">
        <v>-0.0863999468905752</v>
      </c>
      <c r="AA1143" s="151">
        <v>23977</v>
      </c>
      <c r="AB1143" s="151">
        <v>16028</v>
      </c>
      <c r="AC1143" s="151">
        <v>25459</v>
      </c>
      <c r="AD1143" s="151">
        <v>15614</v>
      </c>
      <c r="AE1143" s="155">
        <v>0.668473954206114</v>
      </c>
      <c r="AF1143" s="155">
        <v>0.61329981538945</v>
      </c>
      <c r="AG1143" s="173">
        <v>0.0551741388166646</v>
      </c>
    </row>
    <row r="1144" spans="1:33">
      <c r="A1144" s="175" t="s">
        <v>1085</v>
      </c>
      <c r="B1144" s="195" t="s">
        <v>1835</v>
      </c>
      <c r="C1144" s="195" t="s">
        <v>1145</v>
      </c>
      <c r="D1144" s="150">
        <v>5126</v>
      </c>
      <c r="E1144" s="150">
        <v>4744</v>
      </c>
      <c r="F1144" s="150">
        <v>4319</v>
      </c>
      <c r="G1144" s="151">
        <v>4540</v>
      </c>
      <c r="H1144" s="151">
        <v>4398</v>
      </c>
      <c r="I1144" s="151">
        <v>3868</v>
      </c>
      <c r="J1144" s="151">
        <v>2892</v>
      </c>
      <c r="K1144" s="151">
        <v>2785</v>
      </c>
      <c r="L1144" s="151">
        <v>2555</v>
      </c>
      <c r="M1144" s="154">
        <v>0.952160360619575</v>
      </c>
      <c r="N1144" s="153">
        <v>99277</v>
      </c>
      <c r="O1144" s="172">
        <v>0.9</v>
      </c>
      <c r="P1144" s="154">
        <v>0.925477955520874</v>
      </c>
      <c r="Q1144" s="154">
        <v>0.968722466960352</v>
      </c>
      <c r="R1144" s="154">
        <v>0.963001383125864</v>
      </c>
      <c r="S1144" s="173">
        <v>-0.0432445114394785</v>
      </c>
      <c r="T1144" s="153">
        <v>104265</v>
      </c>
      <c r="U1144" s="153">
        <v>91517</v>
      </c>
      <c r="V1144" s="154">
        <v>0.877734618520117</v>
      </c>
      <c r="W1144" s="154">
        <v>0.842567303940694</v>
      </c>
      <c r="X1144" s="155">
        <v>0.851982378854626</v>
      </c>
      <c r="Y1144" s="155">
        <v>0.883471645919779</v>
      </c>
      <c r="Z1144" s="173">
        <v>-0.00941507491393112</v>
      </c>
      <c r="AA1144" s="151">
        <v>30059</v>
      </c>
      <c r="AB1144" s="151">
        <v>26135</v>
      </c>
      <c r="AC1144" s="151">
        <v>32149</v>
      </c>
      <c r="AD1144" s="151">
        <v>27746</v>
      </c>
      <c r="AE1144" s="155">
        <v>0.869456735087661</v>
      </c>
      <c r="AF1144" s="155">
        <v>0.863043951600361</v>
      </c>
      <c r="AG1144" s="173">
        <v>0.00641278348730012</v>
      </c>
    </row>
    <row r="1145" spans="1:33">
      <c r="A1145" s="175" t="s">
        <v>1085</v>
      </c>
      <c r="B1145" s="195" t="s">
        <v>1835</v>
      </c>
      <c r="C1145" s="195" t="s">
        <v>1146</v>
      </c>
      <c r="D1145" s="150">
        <v>6714</v>
      </c>
      <c r="E1145" s="150">
        <v>5582</v>
      </c>
      <c r="F1145" s="150">
        <v>4979</v>
      </c>
      <c r="G1145" s="151">
        <v>5816</v>
      </c>
      <c r="H1145" s="151">
        <v>5259</v>
      </c>
      <c r="I1145" s="151">
        <v>4568</v>
      </c>
      <c r="J1145" s="151">
        <v>3807</v>
      </c>
      <c r="K1145" s="151">
        <v>3460</v>
      </c>
      <c r="L1145" s="151">
        <v>3200</v>
      </c>
      <c r="M1145" s="154">
        <v>0.831887073685453</v>
      </c>
      <c r="N1145" s="153">
        <v>112739</v>
      </c>
      <c r="O1145" s="172">
        <v>0.9</v>
      </c>
      <c r="P1145" s="154">
        <v>0.831397080726839</v>
      </c>
      <c r="Q1145" s="154">
        <v>0.904229711141678</v>
      </c>
      <c r="R1145" s="154">
        <v>0.908852114525873</v>
      </c>
      <c r="S1145" s="173">
        <v>-0.0728326304148387</v>
      </c>
      <c r="T1145" s="153">
        <v>135522</v>
      </c>
      <c r="U1145" s="153">
        <v>100864</v>
      </c>
      <c r="V1145" s="154">
        <v>0.744262924100884</v>
      </c>
      <c r="W1145" s="154">
        <v>0.741584748287161</v>
      </c>
      <c r="X1145" s="155">
        <v>0.785419532324622</v>
      </c>
      <c r="Y1145" s="155">
        <v>0.840556868925663</v>
      </c>
      <c r="Z1145" s="173">
        <v>-0.0438347840374606</v>
      </c>
      <c r="AA1145" s="151">
        <v>39140</v>
      </c>
      <c r="AB1145" s="151">
        <v>30110</v>
      </c>
      <c r="AC1145" s="151">
        <v>41787</v>
      </c>
      <c r="AD1145" s="151">
        <v>29870</v>
      </c>
      <c r="AE1145" s="155">
        <v>0.769289729177312</v>
      </c>
      <c r="AF1145" s="155">
        <v>0.714815612511068</v>
      </c>
      <c r="AG1145" s="173">
        <v>0.0544741166662441</v>
      </c>
    </row>
    <row r="1146" spans="1:33">
      <c r="A1146" s="175" t="s">
        <v>1085</v>
      </c>
      <c r="B1146" s="195" t="s">
        <v>1835</v>
      </c>
      <c r="C1146" s="195" t="s">
        <v>1147</v>
      </c>
      <c r="D1146" s="150">
        <v>4538</v>
      </c>
      <c r="E1146" s="150">
        <v>4132</v>
      </c>
      <c r="F1146" s="150">
        <v>3056</v>
      </c>
      <c r="G1146" s="151">
        <v>3997</v>
      </c>
      <c r="H1146" s="151">
        <v>3768</v>
      </c>
      <c r="I1146" s="151">
        <v>2724</v>
      </c>
      <c r="J1146" s="151">
        <v>2508</v>
      </c>
      <c r="K1146" s="151">
        <v>2312</v>
      </c>
      <c r="L1146" s="151">
        <v>1785</v>
      </c>
      <c r="M1146" s="154">
        <v>0.913394147204072</v>
      </c>
      <c r="N1146" s="153">
        <v>84710</v>
      </c>
      <c r="O1146" s="172">
        <v>0.9</v>
      </c>
      <c r="P1146" s="154">
        <v>0.910533274570295</v>
      </c>
      <c r="Q1146" s="154">
        <v>0.942707030272705</v>
      </c>
      <c r="R1146" s="154">
        <v>0.921850079744817</v>
      </c>
      <c r="S1146" s="173">
        <v>-0.0321737557024092</v>
      </c>
      <c r="T1146" s="153">
        <v>92742</v>
      </c>
      <c r="U1146" s="153">
        <v>65617</v>
      </c>
      <c r="V1146" s="154">
        <v>0.707521942593431</v>
      </c>
      <c r="W1146" s="154">
        <v>0.673424416042309</v>
      </c>
      <c r="X1146" s="155">
        <v>0.681511133350012</v>
      </c>
      <c r="Y1146" s="155">
        <v>0.711722488038278</v>
      </c>
      <c r="Z1146" s="173">
        <v>-0.00808671730770305</v>
      </c>
      <c r="AA1146" s="151">
        <v>26549</v>
      </c>
      <c r="AB1146" s="151">
        <v>18267</v>
      </c>
      <c r="AC1146" s="151">
        <v>28051</v>
      </c>
      <c r="AD1146" s="151">
        <v>19923</v>
      </c>
      <c r="AE1146" s="155">
        <v>0.688048514068326</v>
      </c>
      <c r="AF1146" s="155">
        <v>0.710242059106627</v>
      </c>
      <c r="AG1146" s="173">
        <v>-0.0221935450383007</v>
      </c>
    </row>
    <row r="1147" spans="1:33">
      <c r="A1147" s="175" t="s">
        <v>1085</v>
      </c>
      <c r="B1147" s="195" t="s">
        <v>1835</v>
      </c>
      <c r="C1147" s="195" t="s">
        <v>1148</v>
      </c>
      <c r="D1147" s="150">
        <v>3700</v>
      </c>
      <c r="E1147" s="150">
        <v>3356</v>
      </c>
      <c r="F1147" s="150">
        <v>2345</v>
      </c>
      <c r="G1147" s="151">
        <v>3267</v>
      </c>
      <c r="H1147" s="151">
        <v>3017</v>
      </c>
      <c r="I1147" s="151">
        <v>2089</v>
      </c>
      <c r="J1147" s="151">
        <v>2009</v>
      </c>
      <c r="K1147" s="151">
        <v>1877</v>
      </c>
      <c r="L1147" s="151">
        <v>1380</v>
      </c>
      <c r="M1147" s="154">
        <v>0.89285764155554</v>
      </c>
      <c r="N1147" s="153">
        <v>63942</v>
      </c>
      <c r="O1147" s="172">
        <v>0.9</v>
      </c>
      <c r="P1147" s="154">
        <v>0.907027027027027</v>
      </c>
      <c r="Q1147" s="154">
        <v>0.923477196204469</v>
      </c>
      <c r="R1147" s="154">
        <v>0.934295669487307</v>
      </c>
      <c r="S1147" s="173">
        <v>-0.0164501691774419</v>
      </c>
      <c r="T1147" s="153">
        <v>71615</v>
      </c>
      <c r="U1147" s="153">
        <v>46995</v>
      </c>
      <c r="V1147" s="154">
        <v>0.656217272917685</v>
      </c>
      <c r="W1147" s="154">
        <v>0.633783783783784</v>
      </c>
      <c r="X1147" s="155">
        <v>0.639424548515458</v>
      </c>
      <c r="Y1147" s="155">
        <v>0.686908909905426</v>
      </c>
      <c r="Z1147" s="173">
        <v>-0.00564076473167385</v>
      </c>
      <c r="AA1147" s="151">
        <v>20745</v>
      </c>
      <c r="AB1147" s="151">
        <v>13581</v>
      </c>
      <c r="AC1147" s="151">
        <v>20923</v>
      </c>
      <c r="AD1147" s="151">
        <v>13613</v>
      </c>
      <c r="AE1147" s="155">
        <v>0.654663774403471</v>
      </c>
      <c r="AF1147" s="155">
        <v>0.650623715528366</v>
      </c>
      <c r="AG1147" s="173">
        <v>0.00404005887510472</v>
      </c>
    </row>
    <row r="1148" spans="1:33">
      <c r="A1148" s="175" t="s">
        <v>1085</v>
      </c>
      <c r="B1148" s="195" t="s">
        <v>1835</v>
      </c>
      <c r="C1148" s="195" t="s">
        <v>1149</v>
      </c>
      <c r="D1148" s="150">
        <v>7081</v>
      </c>
      <c r="E1148" s="150">
        <v>6619</v>
      </c>
      <c r="F1148" s="150">
        <v>5607</v>
      </c>
      <c r="G1148" s="151">
        <v>6405</v>
      </c>
      <c r="H1148" s="151">
        <v>6091</v>
      </c>
      <c r="I1148" s="151">
        <v>4804</v>
      </c>
      <c r="J1148" s="151">
        <v>4174</v>
      </c>
      <c r="K1148" s="151">
        <v>4070</v>
      </c>
      <c r="L1148" s="151">
        <v>3341</v>
      </c>
      <c r="M1148" s="154">
        <v>0.963515293031591</v>
      </c>
      <c r="N1148" s="153">
        <v>141947</v>
      </c>
      <c r="O1148" s="172">
        <v>0.9</v>
      </c>
      <c r="P1148" s="154">
        <v>0.934754978110436</v>
      </c>
      <c r="Q1148" s="154">
        <v>0.950975800156128</v>
      </c>
      <c r="R1148" s="154">
        <v>0.975083852419741</v>
      </c>
      <c r="S1148" s="173">
        <v>-0.0162208220456916</v>
      </c>
      <c r="T1148" s="153">
        <v>147322</v>
      </c>
      <c r="U1148" s="153">
        <v>117195</v>
      </c>
      <c r="V1148" s="154">
        <v>0.795502368960508</v>
      </c>
      <c r="W1148" s="154">
        <v>0.791837311114249</v>
      </c>
      <c r="X1148" s="155">
        <v>0.750039032006245</v>
      </c>
      <c r="Y1148" s="155">
        <v>0.800431241015812</v>
      </c>
      <c r="Z1148" s="173">
        <v>0.0417982791080043</v>
      </c>
      <c r="AA1148" s="151">
        <v>42192</v>
      </c>
      <c r="AB1148" s="151">
        <v>33303</v>
      </c>
      <c r="AC1148" s="151">
        <v>44895</v>
      </c>
      <c r="AD1148" s="151">
        <v>35047</v>
      </c>
      <c r="AE1148" s="155">
        <v>0.789320250284414</v>
      </c>
      <c r="AF1148" s="155">
        <v>0.780643724245462</v>
      </c>
      <c r="AG1148" s="173">
        <v>0.00867652603895253</v>
      </c>
    </row>
    <row r="1149" spans="1:33">
      <c r="A1149" s="175" t="s">
        <v>1085</v>
      </c>
      <c r="B1149" s="195" t="s">
        <v>1835</v>
      </c>
      <c r="C1149" s="195" t="s">
        <v>1150</v>
      </c>
      <c r="D1149" s="150">
        <v>8297</v>
      </c>
      <c r="E1149" s="150">
        <v>7487</v>
      </c>
      <c r="F1149" s="150">
        <v>4949</v>
      </c>
      <c r="G1149" s="151">
        <v>7210</v>
      </c>
      <c r="H1149" s="151">
        <v>6887</v>
      </c>
      <c r="I1149" s="151">
        <v>4673</v>
      </c>
      <c r="J1149" s="151">
        <v>4515</v>
      </c>
      <c r="K1149" s="151">
        <v>4161</v>
      </c>
      <c r="L1149" s="151">
        <v>3156</v>
      </c>
      <c r="M1149" s="154">
        <v>0.93243701961545</v>
      </c>
      <c r="N1149" s="153">
        <v>153826</v>
      </c>
      <c r="O1149" s="172">
        <v>0.9</v>
      </c>
      <c r="P1149" s="154">
        <v>0.902374352175485</v>
      </c>
      <c r="Q1149" s="154">
        <v>0.955201109570042</v>
      </c>
      <c r="R1149" s="154">
        <v>0.921594684385382</v>
      </c>
      <c r="S1149" s="173">
        <v>-0.0528267573945564</v>
      </c>
      <c r="T1149" s="153">
        <v>164972</v>
      </c>
      <c r="U1149" s="153">
        <v>103496</v>
      </c>
      <c r="V1149" s="154">
        <v>0.62735494508159</v>
      </c>
      <c r="W1149" s="154">
        <v>0.596480655658672</v>
      </c>
      <c r="X1149" s="155">
        <v>0.648127600554785</v>
      </c>
      <c r="Y1149" s="155">
        <v>0.699003322259136</v>
      </c>
      <c r="Z1149" s="173">
        <v>-0.0516469448961132</v>
      </c>
      <c r="AA1149" s="151">
        <v>47176</v>
      </c>
      <c r="AB1149" s="151">
        <v>29992</v>
      </c>
      <c r="AC1149" s="151">
        <v>51205</v>
      </c>
      <c r="AD1149" s="151">
        <v>30983</v>
      </c>
      <c r="AE1149" s="155">
        <v>0.635746989994913</v>
      </c>
      <c r="AF1149" s="155">
        <v>0.60507762913778</v>
      </c>
      <c r="AG1149" s="173">
        <v>0.0306693608571331</v>
      </c>
    </row>
    <row r="1150" spans="1:33">
      <c r="A1150" s="175" t="s">
        <v>1085</v>
      </c>
      <c r="B1150" s="195" t="s">
        <v>1835</v>
      </c>
      <c r="C1150" s="195" t="s">
        <v>1151</v>
      </c>
      <c r="D1150" s="150">
        <v>1519</v>
      </c>
      <c r="E1150" s="150">
        <v>118</v>
      </c>
      <c r="F1150" s="150">
        <v>44</v>
      </c>
      <c r="G1150" s="151">
        <v>1339</v>
      </c>
      <c r="H1150" s="151">
        <v>136</v>
      </c>
      <c r="I1150" s="151">
        <v>68</v>
      </c>
      <c r="J1150" s="151">
        <v>940</v>
      </c>
      <c r="K1150" s="151">
        <v>179</v>
      </c>
      <c r="L1150" s="151">
        <v>40</v>
      </c>
      <c r="M1150" s="154">
        <v>0.0767262542788977</v>
      </c>
      <c r="N1150" s="153">
        <v>2219</v>
      </c>
      <c r="O1150" s="172">
        <v>0.9</v>
      </c>
      <c r="P1150" s="154">
        <v>0.0776826859776168</v>
      </c>
      <c r="Q1150" s="154">
        <v>0.101568334578043</v>
      </c>
      <c r="R1150" s="154">
        <v>0.190425531914894</v>
      </c>
      <c r="S1150" s="173">
        <v>-0.0238856486004265</v>
      </c>
      <c r="T1150" s="153">
        <v>28921</v>
      </c>
      <c r="U1150" s="153">
        <v>700</v>
      </c>
      <c r="V1150" s="154">
        <v>0.0242038657031223</v>
      </c>
      <c r="W1150" s="154">
        <v>0.0289664252797893</v>
      </c>
      <c r="X1150" s="155">
        <v>0.0507841672890217</v>
      </c>
      <c r="Y1150" s="155">
        <v>0.0425531914893617</v>
      </c>
      <c r="Z1150" s="173">
        <v>-0.0218177420092323</v>
      </c>
      <c r="AA1150" s="151">
        <v>9512</v>
      </c>
      <c r="AB1150" s="151">
        <v>270</v>
      </c>
      <c r="AC1150" s="151">
        <v>8477</v>
      </c>
      <c r="AD1150" s="151">
        <v>163</v>
      </c>
      <c r="AE1150" s="155">
        <v>0.0283851976450799</v>
      </c>
      <c r="AF1150" s="155">
        <v>0.0192285006488144</v>
      </c>
      <c r="AG1150" s="173">
        <v>0.00915669699626546</v>
      </c>
    </row>
    <row r="1151" spans="1:33">
      <c r="A1151" s="175" t="s">
        <v>1085</v>
      </c>
      <c r="B1151" s="195" t="s">
        <v>1835</v>
      </c>
      <c r="C1151" s="195" t="s">
        <v>1152</v>
      </c>
      <c r="D1151" s="150">
        <v>5868</v>
      </c>
      <c r="E1151" s="150">
        <v>5399</v>
      </c>
      <c r="F1151" s="150">
        <v>3058</v>
      </c>
      <c r="G1151" s="151">
        <v>6115</v>
      </c>
      <c r="H1151" s="151">
        <v>5717</v>
      </c>
      <c r="I1151" s="151">
        <v>3510</v>
      </c>
      <c r="J1151" s="151">
        <v>3833</v>
      </c>
      <c r="K1151" s="151">
        <v>3693</v>
      </c>
      <c r="L1151" s="151">
        <v>2279</v>
      </c>
      <c r="M1151" s="154">
        <v>0.871582792569384</v>
      </c>
      <c r="N1151" s="153">
        <v>117390</v>
      </c>
      <c r="O1151" s="172">
        <v>0.9</v>
      </c>
      <c r="P1151" s="154">
        <v>0.920074982958418</v>
      </c>
      <c r="Q1151" s="154">
        <v>0.934914145543745</v>
      </c>
      <c r="R1151" s="154">
        <v>0.963475084789982</v>
      </c>
      <c r="S1151" s="173">
        <v>-0.0148391625853264</v>
      </c>
      <c r="T1151" s="153">
        <v>134686</v>
      </c>
      <c r="U1151" s="153">
        <v>72457</v>
      </c>
      <c r="V1151" s="154">
        <v>0.537969796415366</v>
      </c>
      <c r="W1151" s="154">
        <v>0.521131561008862</v>
      </c>
      <c r="X1151" s="155">
        <v>0.573998364677024</v>
      </c>
      <c r="Y1151" s="155">
        <v>0.594573441168797</v>
      </c>
      <c r="Z1151" s="173">
        <v>-0.0528668036681621</v>
      </c>
      <c r="AA1151" s="151">
        <v>39153</v>
      </c>
      <c r="AB1151" s="151">
        <v>21064</v>
      </c>
      <c r="AC1151" s="151">
        <v>41860</v>
      </c>
      <c r="AD1151" s="151">
        <v>21237</v>
      </c>
      <c r="AE1151" s="155">
        <v>0.537991980180318</v>
      </c>
      <c r="AF1151" s="155">
        <v>0.507333970377449</v>
      </c>
      <c r="AG1151" s="173">
        <v>0.0306580098028696</v>
      </c>
    </row>
    <row r="1152" spans="1:33">
      <c r="A1152" s="175" t="s">
        <v>1085</v>
      </c>
      <c r="B1152" s="195" t="s">
        <v>1835</v>
      </c>
      <c r="C1152" s="195" t="s">
        <v>1153</v>
      </c>
      <c r="D1152" s="150">
        <v>5417</v>
      </c>
      <c r="E1152" s="150">
        <v>5348</v>
      </c>
      <c r="F1152" s="150">
        <v>3431</v>
      </c>
      <c r="G1152" s="151">
        <v>4923</v>
      </c>
      <c r="H1152" s="151">
        <v>4766</v>
      </c>
      <c r="I1152" s="151">
        <v>3396</v>
      </c>
      <c r="J1152" s="151">
        <v>3187</v>
      </c>
      <c r="K1152" s="151">
        <v>3146</v>
      </c>
      <c r="L1152" s="151">
        <v>2555</v>
      </c>
      <c r="M1152" s="154">
        <v>0.974665759452844</v>
      </c>
      <c r="N1152" s="153">
        <v>110300</v>
      </c>
      <c r="O1152" s="172">
        <v>0.9</v>
      </c>
      <c r="P1152" s="154">
        <v>0.987262322318627</v>
      </c>
      <c r="Q1152" s="154">
        <v>0.968108876701198</v>
      </c>
      <c r="R1152" s="154">
        <v>0.987135236899906</v>
      </c>
      <c r="S1152" s="173">
        <v>0.019153445617428</v>
      </c>
      <c r="T1152" s="153">
        <v>113167</v>
      </c>
      <c r="U1152" s="153">
        <v>79105</v>
      </c>
      <c r="V1152" s="154">
        <v>0.699011195843311</v>
      </c>
      <c r="W1152" s="154">
        <v>0.633376407605686</v>
      </c>
      <c r="X1152" s="155">
        <v>0.689823278488726</v>
      </c>
      <c r="Y1152" s="155">
        <v>0.801694383432695</v>
      </c>
      <c r="Z1152" s="173">
        <v>-0.0564468708830406</v>
      </c>
      <c r="AA1152" s="151">
        <v>32894</v>
      </c>
      <c r="AB1152" s="151">
        <v>22588</v>
      </c>
      <c r="AC1152" s="151">
        <v>34716</v>
      </c>
      <c r="AD1152" s="151">
        <v>24109</v>
      </c>
      <c r="AE1152" s="155">
        <v>0.686690581869034</v>
      </c>
      <c r="AF1152" s="155">
        <v>0.694463647885701</v>
      </c>
      <c r="AG1152" s="173">
        <v>-0.00777306601666727</v>
      </c>
    </row>
    <row r="1153" spans="1:33">
      <c r="A1153" s="175" t="s">
        <v>1085</v>
      </c>
      <c r="B1153" s="195" t="s">
        <v>1835</v>
      </c>
      <c r="C1153" s="195" t="s">
        <v>1154</v>
      </c>
      <c r="D1153" s="150">
        <v>3938</v>
      </c>
      <c r="E1153" s="150">
        <v>3694</v>
      </c>
      <c r="F1153" s="150">
        <v>3165</v>
      </c>
      <c r="G1153" s="151">
        <v>3636</v>
      </c>
      <c r="H1153" s="151">
        <v>3464</v>
      </c>
      <c r="I1153" s="151">
        <v>3080</v>
      </c>
      <c r="J1153" s="151">
        <v>2442</v>
      </c>
      <c r="K1153" s="151">
        <v>2390</v>
      </c>
      <c r="L1153" s="151">
        <v>2054</v>
      </c>
      <c r="M1153" s="154">
        <v>0.962463159360423</v>
      </c>
      <c r="N1153" s="153">
        <v>82947</v>
      </c>
      <c r="O1153" s="172">
        <v>0.9</v>
      </c>
      <c r="P1153" s="154">
        <v>0.938039614017268</v>
      </c>
      <c r="Q1153" s="154">
        <v>0.952695269526953</v>
      </c>
      <c r="R1153" s="154">
        <v>0.978705978705979</v>
      </c>
      <c r="S1153" s="173">
        <v>-0.0146556555096851</v>
      </c>
      <c r="T1153" s="153">
        <v>86182</v>
      </c>
      <c r="U1153" s="153">
        <v>69049</v>
      </c>
      <c r="V1153" s="154">
        <v>0.801199786498341</v>
      </c>
      <c r="W1153" s="154">
        <v>0.803707465718639</v>
      </c>
      <c r="X1153" s="155">
        <v>0.847084708470847</v>
      </c>
      <c r="Y1153" s="155">
        <v>0.841113841113841</v>
      </c>
      <c r="Z1153" s="173">
        <v>-0.0433772427522081</v>
      </c>
      <c r="AA1153" s="151">
        <v>24672</v>
      </c>
      <c r="AB1153" s="151">
        <v>20506</v>
      </c>
      <c r="AC1153" s="151">
        <v>26328</v>
      </c>
      <c r="AD1153" s="151">
        <v>20582</v>
      </c>
      <c r="AE1153" s="155">
        <v>0.831144617380026</v>
      </c>
      <c r="AF1153" s="155">
        <v>0.781753266484351</v>
      </c>
      <c r="AG1153" s="173">
        <v>0.0493913508956747</v>
      </c>
    </row>
    <row r="1154" spans="1:33">
      <c r="A1154" s="175" t="s">
        <v>1085</v>
      </c>
      <c r="B1154" s="195" t="s">
        <v>1835</v>
      </c>
      <c r="C1154" s="195" t="s">
        <v>1155</v>
      </c>
      <c r="D1154" s="150">
        <v>4689</v>
      </c>
      <c r="E1154" s="150">
        <v>4347</v>
      </c>
      <c r="F1154" s="150">
        <v>3335</v>
      </c>
      <c r="G1154" s="151">
        <v>4364</v>
      </c>
      <c r="H1154" s="151">
        <v>4100</v>
      </c>
      <c r="I1154" s="151">
        <v>2944</v>
      </c>
      <c r="J1154" s="151">
        <v>2855</v>
      </c>
      <c r="K1154" s="151">
        <v>2807</v>
      </c>
      <c r="L1154" s="151">
        <v>2127</v>
      </c>
      <c r="M1154" s="154">
        <v>0.956173862899157</v>
      </c>
      <c r="N1154" s="153">
        <v>92855</v>
      </c>
      <c r="O1154" s="172">
        <v>0.9</v>
      </c>
      <c r="P1154" s="154">
        <v>0.927063339731286</v>
      </c>
      <c r="Q1154" s="154">
        <v>0.939505041246563</v>
      </c>
      <c r="R1154" s="154">
        <v>0.983187390542907</v>
      </c>
      <c r="S1154" s="173">
        <v>-0.0124417015152768</v>
      </c>
      <c r="T1154" s="153">
        <v>97111</v>
      </c>
      <c r="U1154" s="153">
        <v>71156</v>
      </c>
      <c r="V1154" s="154">
        <v>0.732728527149345</v>
      </c>
      <c r="W1154" s="154">
        <v>0.711239070164214</v>
      </c>
      <c r="X1154" s="155">
        <v>0.674610449129239</v>
      </c>
      <c r="Y1154" s="155">
        <v>0.745008756567426</v>
      </c>
      <c r="Z1154" s="173">
        <v>0.036628621034975</v>
      </c>
      <c r="AA1154" s="151">
        <v>28033</v>
      </c>
      <c r="AB1154" s="151">
        <v>20423</v>
      </c>
      <c r="AC1154" s="151">
        <v>29736</v>
      </c>
      <c r="AD1154" s="151">
        <v>21545</v>
      </c>
      <c r="AE1154" s="155">
        <v>0.728534227517569</v>
      </c>
      <c r="AF1154" s="155">
        <v>0.724542641915523</v>
      </c>
      <c r="AG1154" s="173">
        <v>0.00399158560204527</v>
      </c>
    </row>
    <row r="1155" spans="1:33">
      <c r="A1155" s="175" t="s">
        <v>1085</v>
      </c>
      <c r="B1155" s="195" t="s">
        <v>1835</v>
      </c>
      <c r="C1155" s="195" t="s">
        <v>1156</v>
      </c>
      <c r="D1155" s="150">
        <v>5046</v>
      </c>
      <c r="E1155" s="150">
        <v>4699</v>
      </c>
      <c r="F1155" s="150">
        <v>3620</v>
      </c>
      <c r="G1155" s="151">
        <v>4718</v>
      </c>
      <c r="H1155" s="151">
        <v>4168</v>
      </c>
      <c r="I1155" s="151">
        <v>3449</v>
      </c>
      <c r="J1155" s="151">
        <v>2951</v>
      </c>
      <c r="K1155" s="151">
        <v>2841</v>
      </c>
      <c r="L1155" s="151">
        <v>2248</v>
      </c>
      <c r="M1155" s="154">
        <v>0.942720810205473</v>
      </c>
      <c r="N1155" s="153">
        <v>96808</v>
      </c>
      <c r="O1155" s="172">
        <v>0.9</v>
      </c>
      <c r="P1155" s="154">
        <v>0.931232659532303</v>
      </c>
      <c r="Q1155" s="154">
        <v>0.883425180161085</v>
      </c>
      <c r="R1155" s="154">
        <v>0.962724500169434</v>
      </c>
      <c r="S1155" s="173">
        <v>0.0478074793712177</v>
      </c>
      <c r="T1155" s="153">
        <v>102690</v>
      </c>
      <c r="U1155" s="153">
        <v>73488</v>
      </c>
      <c r="V1155" s="154">
        <v>0.715629564709319</v>
      </c>
      <c r="W1155" s="154">
        <v>0.71739992072929</v>
      </c>
      <c r="X1155" s="155">
        <v>0.73103009749894</v>
      </c>
      <c r="Y1155" s="155">
        <v>0.761775669264656</v>
      </c>
      <c r="Z1155" s="173">
        <v>-0.0136301767696497</v>
      </c>
      <c r="AA1155" s="151">
        <v>29748</v>
      </c>
      <c r="AB1155" s="151">
        <v>22014</v>
      </c>
      <c r="AC1155" s="151">
        <v>31213</v>
      </c>
      <c r="AD1155" s="151">
        <v>21762</v>
      </c>
      <c r="AE1155" s="155">
        <v>0.740016135538524</v>
      </c>
      <c r="AF1155" s="155">
        <v>0.697209496043315</v>
      </c>
      <c r="AG1155" s="173">
        <v>0.0428066394952084</v>
      </c>
    </row>
    <row r="1156" spans="1:33">
      <c r="A1156" s="175" t="s">
        <v>1085</v>
      </c>
      <c r="B1156" s="195" t="s">
        <v>1835</v>
      </c>
      <c r="C1156" s="195" t="s">
        <v>1157</v>
      </c>
      <c r="D1156" s="150">
        <v>4419</v>
      </c>
      <c r="E1156" s="150">
        <v>4258</v>
      </c>
      <c r="F1156" s="150">
        <v>3688</v>
      </c>
      <c r="G1156" s="151">
        <v>4046</v>
      </c>
      <c r="H1156" s="151">
        <v>3969</v>
      </c>
      <c r="I1156" s="151">
        <v>3402</v>
      </c>
      <c r="J1156" s="151">
        <v>2654</v>
      </c>
      <c r="K1156" s="151">
        <v>2612</v>
      </c>
      <c r="L1156" s="151">
        <v>2378</v>
      </c>
      <c r="M1156" s="154">
        <v>0.958506042064171</v>
      </c>
      <c r="N1156" s="153">
        <v>87410</v>
      </c>
      <c r="O1156" s="172">
        <v>0.9</v>
      </c>
      <c r="P1156" s="154">
        <v>0.96356641774157</v>
      </c>
      <c r="Q1156" s="154">
        <v>0.980968858131488</v>
      </c>
      <c r="R1156" s="154">
        <v>0.984174830444612</v>
      </c>
      <c r="S1156" s="173">
        <v>-0.0174024403899175</v>
      </c>
      <c r="T1156" s="153">
        <v>91194</v>
      </c>
      <c r="U1156" s="153">
        <v>77168</v>
      </c>
      <c r="V1156" s="154">
        <v>0.846196021668092</v>
      </c>
      <c r="W1156" s="154">
        <v>0.834577958814211</v>
      </c>
      <c r="X1156" s="155">
        <v>0.84083044982699</v>
      </c>
      <c r="Y1156" s="155">
        <v>0.896006028636021</v>
      </c>
      <c r="Z1156" s="173">
        <v>-0.00625249101277825</v>
      </c>
      <c r="AA1156" s="151">
        <v>26780</v>
      </c>
      <c r="AB1156" s="151">
        <v>22697</v>
      </c>
      <c r="AC1156" s="151">
        <v>27760</v>
      </c>
      <c r="AD1156" s="151">
        <v>23029</v>
      </c>
      <c r="AE1156" s="155">
        <v>0.847535474234503</v>
      </c>
      <c r="AF1156" s="155">
        <v>0.829574927953891</v>
      </c>
      <c r="AG1156" s="173">
        <v>0.0179605462806128</v>
      </c>
    </row>
    <row r="1157" spans="1:33">
      <c r="A1157" s="175" t="s">
        <v>1085</v>
      </c>
      <c r="B1157" s="195" t="s">
        <v>1835</v>
      </c>
      <c r="C1157" s="195" t="s">
        <v>1158</v>
      </c>
      <c r="D1157" s="150">
        <v>3391</v>
      </c>
      <c r="E1157" s="150">
        <v>2745</v>
      </c>
      <c r="F1157" s="150">
        <v>1452</v>
      </c>
      <c r="G1157" s="151">
        <v>2973</v>
      </c>
      <c r="H1157" s="151">
        <v>2693</v>
      </c>
      <c r="I1157" s="151">
        <v>1440</v>
      </c>
      <c r="J1157" s="151">
        <v>1926</v>
      </c>
      <c r="K1157" s="151">
        <v>1888</v>
      </c>
      <c r="L1157" s="151">
        <v>1169</v>
      </c>
      <c r="M1157" s="154">
        <v>0.95189272121087</v>
      </c>
      <c r="N1157" s="153">
        <v>64525</v>
      </c>
      <c r="O1157" s="172">
        <v>0.9</v>
      </c>
      <c r="P1157" s="154">
        <v>0.809495723975229</v>
      </c>
      <c r="Q1157" s="154">
        <v>0.905819038008745</v>
      </c>
      <c r="R1157" s="154">
        <v>0.980269989615784</v>
      </c>
      <c r="S1157" s="173">
        <v>-0.0963233140335169</v>
      </c>
      <c r="T1157" s="153">
        <v>67786</v>
      </c>
      <c r="U1157" s="153">
        <v>37314</v>
      </c>
      <c r="V1157" s="154">
        <v>0.550467648186941</v>
      </c>
      <c r="W1157" s="154">
        <v>0.428192273665585</v>
      </c>
      <c r="X1157" s="155">
        <v>0.484359233097881</v>
      </c>
      <c r="Y1157" s="155">
        <v>0.606957424714434</v>
      </c>
      <c r="Z1157" s="173">
        <v>-0.0561669594322955</v>
      </c>
      <c r="AA1157" s="151">
        <v>20223</v>
      </c>
      <c r="AB1157" s="151">
        <v>10766</v>
      </c>
      <c r="AC1157" s="151">
        <v>20566</v>
      </c>
      <c r="AD1157" s="151">
        <v>11373</v>
      </c>
      <c r="AE1157" s="155">
        <v>0.532364139840775</v>
      </c>
      <c r="AF1157" s="155">
        <v>0.553000097247885</v>
      </c>
      <c r="AG1157" s="173">
        <v>-0.0206359574071096</v>
      </c>
    </row>
    <row r="1158" spans="1:33">
      <c r="A1158" s="175" t="s">
        <v>1085</v>
      </c>
      <c r="B1158" s="195" t="s">
        <v>1834</v>
      </c>
      <c r="C1158" s="195" t="s">
        <v>1159</v>
      </c>
      <c r="D1158" s="150">
        <v>8003</v>
      </c>
      <c r="E1158" s="150">
        <v>7507</v>
      </c>
      <c r="F1158" s="150">
        <v>5994</v>
      </c>
      <c r="G1158" s="151">
        <v>7023</v>
      </c>
      <c r="H1158" s="151">
        <v>6584</v>
      </c>
      <c r="I1158" s="151">
        <v>5480</v>
      </c>
      <c r="J1158" s="151">
        <v>4599</v>
      </c>
      <c r="K1158" s="151">
        <v>4387</v>
      </c>
      <c r="L1158" s="151">
        <v>3763</v>
      </c>
      <c r="M1158" s="154">
        <v>0.918589325013906</v>
      </c>
      <c r="N1158" s="153">
        <v>151931</v>
      </c>
      <c r="O1158" s="172">
        <v>0.9</v>
      </c>
      <c r="P1158" s="154">
        <v>0.938023241284518</v>
      </c>
      <c r="Q1158" s="154">
        <v>0.93749110066923</v>
      </c>
      <c r="R1158" s="154">
        <v>0.953903022396173</v>
      </c>
      <c r="S1158" s="173">
        <v>0.000532140615288612</v>
      </c>
      <c r="T1158" s="153">
        <v>165396</v>
      </c>
      <c r="U1158" s="153">
        <v>128959</v>
      </c>
      <c r="V1158" s="154">
        <v>0.779698420759873</v>
      </c>
      <c r="W1158" s="154">
        <v>0.748969136573785</v>
      </c>
      <c r="X1158" s="155">
        <v>0.78029332194219</v>
      </c>
      <c r="Y1158" s="155">
        <v>0.818221352467928</v>
      </c>
      <c r="Z1158" s="173">
        <v>-0.0313241853684051</v>
      </c>
      <c r="AA1158" s="151">
        <v>46695</v>
      </c>
      <c r="AB1158" s="151">
        <v>35861</v>
      </c>
      <c r="AC1158" s="151">
        <v>50302</v>
      </c>
      <c r="AD1158" s="151">
        <v>39523</v>
      </c>
      <c r="AE1158" s="155">
        <v>0.76798372416747</v>
      </c>
      <c r="AF1158" s="155">
        <v>0.785714285714286</v>
      </c>
      <c r="AG1158" s="173">
        <v>-0.017730561546816</v>
      </c>
    </row>
    <row r="1159" spans="1:33">
      <c r="A1159" s="175" t="s">
        <v>1085</v>
      </c>
      <c r="B1159" s="195" t="s">
        <v>1834</v>
      </c>
      <c r="C1159" s="195" t="s">
        <v>1160</v>
      </c>
      <c r="D1159" s="150">
        <v>3796</v>
      </c>
      <c r="E1159" s="150">
        <v>3477</v>
      </c>
      <c r="F1159" s="150">
        <v>2322</v>
      </c>
      <c r="G1159" s="151">
        <v>3248</v>
      </c>
      <c r="H1159" s="151">
        <v>3110</v>
      </c>
      <c r="I1159" s="151">
        <v>2417</v>
      </c>
      <c r="J1159" s="151">
        <v>1979</v>
      </c>
      <c r="K1159" s="151">
        <v>1948</v>
      </c>
      <c r="L1159" s="151">
        <v>1534</v>
      </c>
      <c r="M1159" s="154">
        <v>0.79695141399107</v>
      </c>
      <c r="N1159" s="153">
        <v>59969</v>
      </c>
      <c r="O1159" s="172">
        <v>0.9</v>
      </c>
      <c r="P1159" s="154">
        <v>0.915964172813488</v>
      </c>
      <c r="Q1159" s="154">
        <v>0.957512315270936</v>
      </c>
      <c r="R1159" s="154">
        <v>0.98433552299141</v>
      </c>
      <c r="S1159" s="173">
        <v>-0.0415481424574481</v>
      </c>
      <c r="T1159" s="153">
        <v>75248</v>
      </c>
      <c r="U1159" s="153">
        <v>48731</v>
      </c>
      <c r="V1159" s="154">
        <v>0.64760525196683</v>
      </c>
      <c r="W1159" s="154">
        <v>0.611696522655427</v>
      </c>
      <c r="X1159" s="155">
        <v>0.744150246305419</v>
      </c>
      <c r="Y1159" s="155">
        <v>0.775138959070237</v>
      </c>
      <c r="Z1159" s="173">
        <v>-0.132453723649992</v>
      </c>
      <c r="AA1159" s="151">
        <v>21596</v>
      </c>
      <c r="AB1159" s="151">
        <v>14774</v>
      </c>
      <c r="AC1159" s="151">
        <v>22620</v>
      </c>
      <c r="AD1159" s="151">
        <v>13752</v>
      </c>
      <c r="AE1159" s="155">
        <v>0.684108168179292</v>
      </c>
      <c r="AF1159" s="155">
        <v>0.607957559681698</v>
      </c>
      <c r="AG1159" s="173">
        <v>0.0761506084975948</v>
      </c>
    </row>
    <row r="1160" spans="1:33">
      <c r="A1160" s="175" t="s">
        <v>1085</v>
      </c>
      <c r="B1160" s="195" t="s">
        <v>1834</v>
      </c>
      <c r="C1160" s="195" t="s">
        <v>1161</v>
      </c>
      <c r="D1160" s="150">
        <v>3141</v>
      </c>
      <c r="E1160" s="150">
        <v>2993</v>
      </c>
      <c r="F1160" s="150">
        <v>2754</v>
      </c>
      <c r="G1160" s="151">
        <v>2629</v>
      </c>
      <c r="H1160" s="151">
        <v>2592</v>
      </c>
      <c r="I1160" s="151">
        <v>2374</v>
      </c>
      <c r="J1160" s="151">
        <v>1746</v>
      </c>
      <c r="K1160" s="151">
        <v>1713</v>
      </c>
      <c r="L1160" s="151">
        <v>1518</v>
      </c>
      <c r="M1160" s="154">
        <v>0.960377069282649</v>
      </c>
      <c r="N1160" s="153">
        <v>62655</v>
      </c>
      <c r="O1160" s="172">
        <v>0.9</v>
      </c>
      <c r="P1160" s="154">
        <v>0.952881248010188</v>
      </c>
      <c r="Q1160" s="154">
        <v>0.98592620768353</v>
      </c>
      <c r="R1160" s="154">
        <v>0.981099656357388</v>
      </c>
      <c r="S1160" s="173">
        <v>-0.0330449596733421</v>
      </c>
      <c r="T1160" s="153">
        <v>65240</v>
      </c>
      <c r="U1160" s="153">
        <v>52141</v>
      </c>
      <c r="V1160" s="154">
        <v>0.799218270999387</v>
      </c>
      <c r="W1160" s="154">
        <v>0.876790830945559</v>
      </c>
      <c r="X1160" s="155">
        <v>0.903004944845949</v>
      </c>
      <c r="Y1160" s="155">
        <v>0.869415807560137</v>
      </c>
      <c r="Z1160" s="173">
        <v>-0.0262141139003903</v>
      </c>
      <c r="AA1160" s="151">
        <v>18296</v>
      </c>
      <c r="AB1160" s="151">
        <v>16156</v>
      </c>
      <c r="AC1160" s="151">
        <v>19677</v>
      </c>
      <c r="AD1160" s="151">
        <v>17262</v>
      </c>
      <c r="AE1160" s="155">
        <v>0.883034543069523</v>
      </c>
      <c r="AF1160" s="155">
        <v>0.87726787620064</v>
      </c>
      <c r="AG1160" s="173">
        <v>0.00576666686888305</v>
      </c>
    </row>
    <row r="1161" spans="1:33">
      <c r="A1161" s="175" t="s">
        <v>1085</v>
      </c>
      <c r="B1161" s="195" t="s">
        <v>1834</v>
      </c>
      <c r="C1161" s="195" t="s">
        <v>1162</v>
      </c>
      <c r="D1161" s="150">
        <v>5107</v>
      </c>
      <c r="E1161" s="150">
        <v>4835</v>
      </c>
      <c r="F1161" s="150">
        <v>4017</v>
      </c>
      <c r="G1161" s="151">
        <v>4902</v>
      </c>
      <c r="H1161" s="151">
        <v>4714</v>
      </c>
      <c r="I1161" s="151">
        <v>4138</v>
      </c>
      <c r="J1161" s="151">
        <v>3153</v>
      </c>
      <c r="K1161" s="151">
        <v>3081</v>
      </c>
      <c r="L1161" s="151">
        <v>2918</v>
      </c>
      <c r="M1161" s="154">
        <v>0.94976551461091</v>
      </c>
      <c r="N1161" s="153">
        <v>109564</v>
      </c>
      <c r="O1161" s="172">
        <v>0.9</v>
      </c>
      <c r="P1161" s="154">
        <v>0.946739768944586</v>
      </c>
      <c r="Q1161" s="154">
        <v>0.961648306813546</v>
      </c>
      <c r="R1161" s="154">
        <v>0.977164605137964</v>
      </c>
      <c r="S1161" s="173">
        <v>-0.0149085378689596</v>
      </c>
      <c r="T1161" s="153">
        <v>115359</v>
      </c>
      <c r="U1161" s="153">
        <v>94256</v>
      </c>
      <c r="V1161" s="154">
        <v>0.81706672214565</v>
      </c>
      <c r="W1161" s="154">
        <v>0.786567456432348</v>
      </c>
      <c r="X1161" s="155">
        <v>0.844145246838025</v>
      </c>
      <c r="Y1161" s="155">
        <v>0.92546780843641</v>
      </c>
      <c r="Z1161" s="173">
        <v>-0.0575777904056776</v>
      </c>
      <c r="AA1161" s="151">
        <v>32215</v>
      </c>
      <c r="AB1161" s="151">
        <v>27489</v>
      </c>
      <c r="AC1161" s="151">
        <v>35209</v>
      </c>
      <c r="AD1161" s="151">
        <v>28714</v>
      </c>
      <c r="AE1161" s="155">
        <v>0.853298153034301</v>
      </c>
      <c r="AF1161" s="155">
        <v>0.815530120139737</v>
      </c>
      <c r="AG1161" s="173">
        <v>0.0377680328945638</v>
      </c>
    </row>
    <row r="1162" spans="1:33">
      <c r="A1162" s="175" t="s">
        <v>1085</v>
      </c>
      <c r="B1162" s="195" t="s">
        <v>1834</v>
      </c>
      <c r="C1162" s="195" t="s">
        <v>1163</v>
      </c>
      <c r="D1162" s="150">
        <v>4741</v>
      </c>
      <c r="E1162" s="150">
        <v>4624</v>
      </c>
      <c r="F1162" s="150">
        <v>3340</v>
      </c>
      <c r="G1162" s="151">
        <v>4257</v>
      </c>
      <c r="H1162" s="151">
        <v>4107</v>
      </c>
      <c r="I1162" s="151">
        <v>3286</v>
      </c>
      <c r="J1162" s="151">
        <v>2833</v>
      </c>
      <c r="K1162" s="151">
        <v>2769</v>
      </c>
      <c r="L1162" s="151">
        <v>2257</v>
      </c>
      <c r="M1162" s="154">
        <v>0.949824829863488</v>
      </c>
      <c r="N1162" s="153">
        <v>94348</v>
      </c>
      <c r="O1162" s="172">
        <v>0.9</v>
      </c>
      <c r="P1162" s="154">
        <v>0.975321662096604</v>
      </c>
      <c r="Q1162" s="154">
        <v>0.96476391825229</v>
      </c>
      <c r="R1162" s="154">
        <v>0.977409106953759</v>
      </c>
      <c r="S1162" s="173">
        <v>0.0105577438443137</v>
      </c>
      <c r="T1162" s="153">
        <v>99332</v>
      </c>
      <c r="U1162" s="153">
        <v>72673</v>
      </c>
      <c r="V1162" s="154">
        <v>0.731617202915475</v>
      </c>
      <c r="W1162" s="154">
        <v>0.704492723054208</v>
      </c>
      <c r="X1162" s="155">
        <v>0.771905097486493</v>
      </c>
      <c r="Y1162" s="155">
        <v>0.796681962583833</v>
      </c>
      <c r="Z1162" s="173">
        <v>-0.0674123744322849</v>
      </c>
      <c r="AA1162" s="151">
        <v>28157</v>
      </c>
      <c r="AB1162" s="151">
        <v>21528</v>
      </c>
      <c r="AC1162" s="151">
        <v>29870</v>
      </c>
      <c r="AD1162" s="151">
        <v>21440</v>
      </c>
      <c r="AE1162" s="155">
        <v>0.764570089143019</v>
      </c>
      <c r="AF1162" s="155">
        <v>0.71777703381319</v>
      </c>
      <c r="AG1162" s="173">
        <v>0.046793055329829</v>
      </c>
    </row>
    <row r="1163" spans="1:33">
      <c r="A1163" s="175" t="s">
        <v>1085</v>
      </c>
      <c r="B1163" s="195" t="s">
        <v>1834</v>
      </c>
      <c r="C1163" s="195" t="s">
        <v>1164</v>
      </c>
      <c r="D1163" s="150">
        <v>4363</v>
      </c>
      <c r="E1163" s="150">
        <v>4217</v>
      </c>
      <c r="F1163" s="150">
        <v>3470</v>
      </c>
      <c r="G1163" s="151">
        <v>3674</v>
      </c>
      <c r="H1163" s="151">
        <v>3557</v>
      </c>
      <c r="I1163" s="151">
        <v>3055</v>
      </c>
      <c r="J1163" s="151">
        <v>2559</v>
      </c>
      <c r="K1163" s="151">
        <v>2417</v>
      </c>
      <c r="L1163" s="151">
        <v>2162</v>
      </c>
      <c r="M1163" s="154">
        <v>0.943288046865262</v>
      </c>
      <c r="N1163" s="153">
        <v>83248</v>
      </c>
      <c r="O1163" s="172">
        <v>0.9</v>
      </c>
      <c r="P1163" s="154">
        <v>0.966536786614715</v>
      </c>
      <c r="Q1163" s="154">
        <v>0.968154599891127</v>
      </c>
      <c r="R1163" s="154">
        <v>0.944509574052364</v>
      </c>
      <c r="S1163" s="173">
        <v>-0.00161781327641219</v>
      </c>
      <c r="T1163" s="153">
        <v>88253</v>
      </c>
      <c r="U1163" s="153">
        <v>70850</v>
      </c>
      <c r="V1163" s="154">
        <v>0.802805570348883</v>
      </c>
      <c r="W1163" s="154">
        <v>0.795324318129727</v>
      </c>
      <c r="X1163" s="155">
        <v>0.831518780620577</v>
      </c>
      <c r="Y1163" s="155">
        <v>0.844861273935131</v>
      </c>
      <c r="Z1163" s="173">
        <v>-0.0361944624908498</v>
      </c>
      <c r="AA1163" s="151">
        <v>25333</v>
      </c>
      <c r="AB1163" s="151">
        <v>20860</v>
      </c>
      <c r="AC1163" s="151">
        <v>27258</v>
      </c>
      <c r="AD1163" s="151">
        <v>21814</v>
      </c>
      <c r="AE1163" s="155">
        <v>0.823431887261674</v>
      </c>
      <c r="AF1163" s="155">
        <v>0.80027881722797</v>
      </c>
      <c r="AG1163" s="173">
        <v>0.0231530700337047</v>
      </c>
    </row>
    <row r="1164" spans="1:33">
      <c r="A1164" s="175" t="s">
        <v>1085</v>
      </c>
      <c r="B1164" s="195" t="s">
        <v>1834</v>
      </c>
      <c r="C1164" s="195" t="s">
        <v>1165</v>
      </c>
      <c r="D1164" s="150">
        <v>3333</v>
      </c>
      <c r="E1164" s="150">
        <v>3276</v>
      </c>
      <c r="F1164" s="150">
        <v>2675</v>
      </c>
      <c r="G1164" s="151">
        <v>3032</v>
      </c>
      <c r="H1164" s="151">
        <v>2984</v>
      </c>
      <c r="I1164" s="151">
        <v>2510</v>
      </c>
      <c r="J1164" s="151">
        <v>1876</v>
      </c>
      <c r="K1164" s="151">
        <v>1859</v>
      </c>
      <c r="L1164" s="151">
        <v>1664</v>
      </c>
      <c r="M1164" s="154">
        <v>0.943453560576034</v>
      </c>
      <c r="N1164" s="153">
        <v>64269</v>
      </c>
      <c r="O1164" s="172">
        <v>0.9</v>
      </c>
      <c r="P1164" s="154">
        <v>0.982898289828983</v>
      </c>
      <c r="Q1164" s="154">
        <v>0.984168865435356</v>
      </c>
      <c r="R1164" s="154">
        <v>0.990938166311301</v>
      </c>
      <c r="S1164" s="173">
        <v>-0.00127057560637334</v>
      </c>
      <c r="T1164" s="153">
        <v>68121</v>
      </c>
      <c r="U1164" s="153">
        <v>52875</v>
      </c>
      <c r="V1164" s="154">
        <v>0.776192363588321</v>
      </c>
      <c r="W1164" s="154">
        <v>0.802580258025803</v>
      </c>
      <c r="X1164" s="155">
        <v>0.827836411609499</v>
      </c>
      <c r="Y1164" s="155">
        <v>0.886993603411514</v>
      </c>
      <c r="Z1164" s="173">
        <v>-0.0252561535836962</v>
      </c>
      <c r="AA1164" s="151">
        <v>19595</v>
      </c>
      <c r="AB1164" s="151">
        <v>16059</v>
      </c>
      <c r="AC1164" s="151">
        <v>20278</v>
      </c>
      <c r="AD1164" s="151">
        <v>15956</v>
      </c>
      <c r="AE1164" s="155">
        <v>0.819545802500638</v>
      </c>
      <c r="AF1164" s="155">
        <v>0.786862609724825</v>
      </c>
      <c r="AG1164" s="173">
        <v>0.032683192775813</v>
      </c>
    </row>
    <row r="1165" spans="1:33">
      <c r="A1165" s="175" t="s">
        <v>1085</v>
      </c>
      <c r="B1165" s="195" t="s">
        <v>1834</v>
      </c>
      <c r="C1165" s="195" t="s">
        <v>1166</v>
      </c>
      <c r="D1165" s="150">
        <v>2094</v>
      </c>
      <c r="E1165" s="150">
        <v>2064</v>
      </c>
      <c r="F1165" s="150">
        <v>1823</v>
      </c>
      <c r="G1165" s="151">
        <v>1898</v>
      </c>
      <c r="H1165" s="151">
        <v>1834</v>
      </c>
      <c r="I1165" s="151">
        <v>1615</v>
      </c>
      <c r="J1165" s="151">
        <v>1142</v>
      </c>
      <c r="K1165" s="151">
        <v>1115</v>
      </c>
      <c r="L1165" s="151">
        <v>1014</v>
      </c>
      <c r="M1165" s="154">
        <v>0.977347717220883</v>
      </c>
      <c r="N1165" s="153">
        <v>41765</v>
      </c>
      <c r="O1165" s="172">
        <v>0.9</v>
      </c>
      <c r="P1165" s="154">
        <v>0.98567335243553</v>
      </c>
      <c r="Q1165" s="154">
        <v>0.966280295047418</v>
      </c>
      <c r="R1165" s="154">
        <v>0.976357267950963</v>
      </c>
      <c r="S1165" s="173">
        <v>0.0193930573881118</v>
      </c>
      <c r="T1165" s="153">
        <v>42733</v>
      </c>
      <c r="U1165" s="153">
        <v>36878</v>
      </c>
      <c r="V1165" s="154">
        <v>0.862986450752346</v>
      </c>
      <c r="W1165" s="154">
        <v>0.870582617000955</v>
      </c>
      <c r="X1165" s="155">
        <v>0.850895679662803</v>
      </c>
      <c r="Y1165" s="155">
        <v>0.887915936952715</v>
      </c>
      <c r="Z1165" s="173">
        <v>0.0196869373381521</v>
      </c>
      <c r="AA1165" s="151">
        <v>12087</v>
      </c>
      <c r="AB1165" s="151">
        <v>10508</v>
      </c>
      <c r="AC1165" s="151">
        <v>12956</v>
      </c>
      <c r="AD1165" s="151">
        <v>11268</v>
      </c>
      <c r="AE1165" s="155">
        <v>0.869363779266981</v>
      </c>
      <c r="AF1165" s="155">
        <v>0.869712874343933</v>
      </c>
      <c r="AG1165" s="173">
        <v>-0.000349095076952244</v>
      </c>
    </row>
    <row r="1166" spans="1:33">
      <c r="A1166" s="175" t="s">
        <v>1085</v>
      </c>
      <c r="B1166" s="195" t="s">
        <v>1834</v>
      </c>
      <c r="C1166" s="195" t="s">
        <v>1167</v>
      </c>
      <c r="D1166" s="150">
        <v>3212</v>
      </c>
      <c r="E1166" s="150">
        <v>3132</v>
      </c>
      <c r="F1166" s="150">
        <v>2751</v>
      </c>
      <c r="G1166" s="151">
        <v>2916</v>
      </c>
      <c r="H1166" s="151">
        <v>2702</v>
      </c>
      <c r="I1166" s="151">
        <v>2341</v>
      </c>
      <c r="J1166" s="151">
        <v>1943</v>
      </c>
      <c r="K1166" s="151">
        <v>1910</v>
      </c>
      <c r="L1166" s="151">
        <v>1647</v>
      </c>
      <c r="M1166" s="154">
        <v>0.945189423009837</v>
      </c>
      <c r="N1166" s="153">
        <v>67737</v>
      </c>
      <c r="O1166" s="172">
        <v>0.9</v>
      </c>
      <c r="P1166" s="154">
        <v>0.975093399750934</v>
      </c>
      <c r="Q1166" s="154">
        <v>0.926611796982167</v>
      </c>
      <c r="R1166" s="154">
        <v>0.983015954709213</v>
      </c>
      <c r="S1166" s="173">
        <v>0.0484816027687667</v>
      </c>
      <c r="T1166" s="153">
        <v>71665</v>
      </c>
      <c r="U1166" s="153">
        <v>59330</v>
      </c>
      <c r="V1166" s="154">
        <v>0.82787971813298</v>
      </c>
      <c r="W1166" s="154">
        <v>0.856475716064757</v>
      </c>
      <c r="X1166" s="155">
        <v>0.80281207133059</v>
      </c>
      <c r="Y1166" s="155">
        <v>0.847658260422028</v>
      </c>
      <c r="Z1166" s="173">
        <v>0.0536636447341673</v>
      </c>
      <c r="AA1166" s="151">
        <v>19599</v>
      </c>
      <c r="AB1166" s="151">
        <v>16638</v>
      </c>
      <c r="AC1166" s="151">
        <v>22406</v>
      </c>
      <c r="AD1166" s="151">
        <v>18232</v>
      </c>
      <c r="AE1166" s="155">
        <v>0.848920863309353</v>
      </c>
      <c r="AF1166" s="155">
        <v>0.813710613228599</v>
      </c>
      <c r="AG1166" s="173">
        <v>0.0352102500807531</v>
      </c>
    </row>
    <row r="1167" spans="1:33">
      <c r="A1167" s="175" t="s">
        <v>1085</v>
      </c>
      <c r="B1167" s="195" t="s">
        <v>1834</v>
      </c>
      <c r="C1167" s="195" t="s">
        <v>1168</v>
      </c>
      <c r="D1167" s="150">
        <v>3068</v>
      </c>
      <c r="E1167" s="150">
        <v>2918</v>
      </c>
      <c r="F1167" s="150">
        <v>2502</v>
      </c>
      <c r="G1167" s="151">
        <v>2564</v>
      </c>
      <c r="H1167" s="151">
        <v>2513</v>
      </c>
      <c r="I1167" s="151">
        <v>2151</v>
      </c>
      <c r="J1167" s="151">
        <v>1638</v>
      </c>
      <c r="K1167" s="151">
        <v>1598</v>
      </c>
      <c r="L1167" s="151">
        <v>1443</v>
      </c>
      <c r="M1167" s="154">
        <v>0.942417350076884</v>
      </c>
      <c r="N1167" s="153">
        <v>58837</v>
      </c>
      <c r="O1167" s="172">
        <v>0.9</v>
      </c>
      <c r="P1167" s="154">
        <v>0.951108213820078</v>
      </c>
      <c r="Q1167" s="154">
        <v>0.980109204368175</v>
      </c>
      <c r="R1167" s="154">
        <v>0.975579975579976</v>
      </c>
      <c r="S1167" s="173">
        <v>-0.0290009905480965</v>
      </c>
      <c r="T1167" s="153">
        <v>62432</v>
      </c>
      <c r="U1167" s="153">
        <v>50627</v>
      </c>
      <c r="V1167" s="154">
        <v>0.810914274730907</v>
      </c>
      <c r="W1167" s="154">
        <v>0.815514993481095</v>
      </c>
      <c r="X1167" s="155">
        <v>0.838923556942278</v>
      </c>
      <c r="Y1167" s="155">
        <v>0.880952380952381</v>
      </c>
      <c r="Z1167" s="173">
        <v>-0.0234085634611826</v>
      </c>
      <c r="AA1167" s="151">
        <v>17484</v>
      </c>
      <c r="AB1167" s="151">
        <v>14442</v>
      </c>
      <c r="AC1167" s="151">
        <v>18888</v>
      </c>
      <c r="AD1167" s="151">
        <v>15277</v>
      </c>
      <c r="AE1167" s="155">
        <v>0.826012354152368</v>
      </c>
      <c r="AF1167" s="155">
        <v>0.808820415078357</v>
      </c>
      <c r="AG1167" s="173">
        <v>0.0171919390740112</v>
      </c>
    </row>
    <row r="1168" spans="1:33">
      <c r="A1168" s="175" t="s">
        <v>1085</v>
      </c>
      <c r="B1168" s="195" t="s">
        <v>1834</v>
      </c>
      <c r="C1168" s="195" t="s">
        <v>1169</v>
      </c>
      <c r="D1168" s="150">
        <v>1894</v>
      </c>
      <c r="E1168" s="150">
        <v>1827</v>
      </c>
      <c r="F1168" s="150">
        <v>1120</v>
      </c>
      <c r="G1168" s="151">
        <v>1605</v>
      </c>
      <c r="H1168" s="151">
        <v>1586</v>
      </c>
      <c r="I1168" s="151">
        <v>1113</v>
      </c>
      <c r="J1168" s="151">
        <v>983</v>
      </c>
      <c r="K1168" s="151">
        <v>970</v>
      </c>
      <c r="L1168" s="151">
        <v>650</v>
      </c>
      <c r="M1168" s="154">
        <v>0.859017514332299</v>
      </c>
      <c r="N1168" s="153">
        <v>32665</v>
      </c>
      <c r="O1168" s="172">
        <v>0.9</v>
      </c>
      <c r="P1168" s="154">
        <v>0.964625131995776</v>
      </c>
      <c r="Q1168" s="154">
        <v>0.98816199376947</v>
      </c>
      <c r="R1168" s="154">
        <v>0.98677517802645</v>
      </c>
      <c r="S1168" s="173">
        <v>-0.0235368617736943</v>
      </c>
      <c r="T1168" s="153">
        <v>38026</v>
      </c>
      <c r="U1168" s="153">
        <v>22521</v>
      </c>
      <c r="V1168" s="154">
        <v>0.592252669226319</v>
      </c>
      <c r="W1168" s="154">
        <v>0.591341077085533</v>
      </c>
      <c r="X1168" s="155">
        <v>0.693457943925234</v>
      </c>
      <c r="Y1168" s="155">
        <v>0.661241098677518</v>
      </c>
      <c r="Z1168" s="173">
        <v>-0.1021168668397</v>
      </c>
      <c r="AA1168" s="151">
        <v>10479</v>
      </c>
      <c r="AB1168" s="151">
        <v>6445</v>
      </c>
      <c r="AC1168" s="151">
        <v>11644</v>
      </c>
      <c r="AD1168" s="151">
        <v>6826</v>
      </c>
      <c r="AE1168" s="155">
        <v>0.615039603015555</v>
      </c>
      <c r="AF1168" s="155">
        <v>0.586224665063552</v>
      </c>
      <c r="AG1168" s="173">
        <v>0.0288149379520029</v>
      </c>
    </row>
    <row r="1169" spans="1:33">
      <c r="A1169" s="175" t="s">
        <v>1085</v>
      </c>
      <c r="B1169" s="195" t="s">
        <v>1836</v>
      </c>
      <c r="C1169" s="195" t="s">
        <v>1170</v>
      </c>
      <c r="D1169" s="150">
        <v>1189</v>
      </c>
      <c r="E1169" s="150">
        <v>1171</v>
      </c>
      <c r="F1169" s="150">
        <v>1141</v>
      </c>
      <c r="G1169" s="151">
        <v>1615</v>
      </c>
      <c r="H1169" s="151">
        <v>1582</v>
      </c>
      <c r="I1169" s="151">
        <v>1553</v>
      </c>
      <c r="J1169" s="151">
        <v>739</v>
      </c>
      <c r="K1169" s="151">
        <v>724</v>
      </c>
      <c r="L1169" s="151">
        <v>722</v>
      </c>
      <c r="M1169" s="154">
        <v>0.985335551104926</v>
      </c>
      <c r="N1169" s="153">
        <v>29027</v>
      </c>
      <c r="O1169" s="172">
        <v>0.9</v>
      </c>
      <c r="P1169" s="154">
        <v>0.984861227922624</v>
      </c>
      <c r="Q1169" s="154">
        <v>0.979566563467492</v>
      </c>
      <c r="R1169" s="154">
        <v>0.979702300405954</v>
      </c>
      <c r="S1169" s="173">
        <v>0.00529466445513183</v>
      </c>
      <c r="T1169" s="153">
        <v>29459</v>
      </c>
      <c r="U1169" s="153">
        <v>28265</v>
      </c>
      <c r="V1169" s="154">
        <v>0.959469092637225</v>
      </c>
      <c r="W1169" s="154">
        <v>0.959629941126998</v>
      </c>
      <c r="X1169" s="155">
        <v>0.961609907120743</v>
      </c>
      <c r="Y1169" s="155">
        <v>0.976995940460081</v>
      </c>
      <c r="Z1169" s="173">
        <v>-0.0019799659937455</v>
      </c>
      <c r="AA1169" s="151">
        <v>8236</v>
      </c>
      <c r="AB1169" s="151">
        <v>7900</v>
      </c>
      <c r="AC1169" s="151">
        <v>8995</v>
      </c>
      <c r="AD1169" s="151">
        <v>8636</v>
      </c>
      <c r="AE1169" s="155">
        <v>0.959203496843128</v>
      </c>
      <c r="AF1169" s="155">
        <v>0.960088938299055</v>
      </c>
      <c r="AG1169" s="173">
        <v>-0.000885441455927283</v>
      </c>
    </row>
    <row r="1170" spans="1:33">
      <c r="A1170" s="175" t="s">
        <v>1085</v>
      </c>
      <c r="B1170" s="195" t="s">
        <v>1836</v>
      </c>
      <c r="C1170" s="195" t="s">
        <v>1171</v>
      </c>
      <c r="D1170" s="150">
        <v>4572</v>
      </c>
      <c r="E1170" s="150">
        <v>4406</v>
      </c>
      <c r="F1170" s="150">
        <v>4310</v>
      </c>
      <c r="G1170" s="151">
        <v>6292</v>
      </c>
      <c r="H1170" s="151">
        <v>6122</v>
      </c>
      <c r="I1170" s="151">
        <v>5857</v>
      </c>
      <c r="J1170" s="151">
        <v>2956</v>
      </c>
      <c r="K1170" s="151">
        <v>2838</v>
      </c>
      <c r="L1170" s="151">
        <v>2762</v>
      </c>
      <c r="M1170" s="154">
        <v>0.961766227280024</v>
      </c>
      <c r="N1170" s="153">
        <v>107839</v>
      </c>
      <c r="O1170" s="172">
        <v>0.9</v>
      </c>
      <c r="P1170" s="154">
        <v>0.963692038495188</v>
      </c>
      <c r="Q1170" s="154">
        <v>0.972981563890655</v>
      </c>
      <c r="R1170" s="154">
        <v>0.960081190798376</v>
      </c>
      <c r="S1170" s="173">
        <v>-0.00928952539546668</v>
      </c>
      <c r="T1170" s="153">
        <v>112126</v>
      </c>
      <c r="U1170" s="153">
        <v>104642</v>
      </c>
      <c r="V1170" s="154">
        <v>0.933253661059879</v>
      </c>
      <c r="W1170" s="154">
        <v>0.942694663167104</v>
      </c>
      <c r="X1170" s="155">
        <v>0.930864589955499</v>
      </c>
      <c r="Y1170" s="155">
        <v>0.934370771312585</v>
      </c>
      <c r="Z1170" s="173">
        <v>0.0118300732116051</v>
      </c>
      <c r="AA1170" s="151">
        <v>31710</v>
      </c>
      <c r="AB1170" s="151">
        <v>29642</v>
      </c>
      <c r="AC1170" s="151">
        <v>34039</v>
      </c>
      <c r="AD1170" s="151">
        <v>31818</v>
      </c>
      <c r="AE1170" s="155">
        <v>0.934783979817092</v>
      </c>
      <c r="AF1170" s="155">
        <v>0.934751314668469</v>
      </c>
      <c r="AG1170" s="173">
        <v>3.26651486238783e-5</v>
      </c>
    </row>
    <row r="1171" spans="1:33">
      <c r="A1171" s="175" t="s">
        <v>1085</v>
      </c>
      <c r="B1171" s="195" t="s">
        <v>1836</v>
      </c>
      <c r="C1171" s="195" t="s">
        <v>1172</v>
      </c>
      <c r="D1171" s="150">
        <v>4856</v>
      </c>
      <c r="E1171" s="150">
        <v>4709</v>
      </c>
      <c r="F1171" s="150">
        <v>4470</v>
      </c>
      <c r="G1171" s="151">
        <v>6336</v>
      </c>
      <c r="H1171" s="151">
        <v>6186</v>
      </c>
      <c r="I1171" s="151">
        <v>5830</v>
      </c>
      <c r="J1171" s="151">
        <v>2917</v>
      </c>
      <c r="K1171" s="151">
        <v>2873</v>
      </c>
      <c r="L1171" s="151">
        <v>2722</v>
      </c>
      <c r="M1171" s="154">
        <v>0.975513926294617</v>
      </c>
      <c r="N1171" s="153">
        <v>114459</v>
      </c>
      <c r="O1171" s="172">
        <v>0.9</v>
      </c>
      <c r="P1171" s="154">
        <v>0.969728171334432</v>
      </c>
      <c r="Q1171" s="154">
        <v>0.976325757575758</v>
      </c>
      <c r="R1171" s="154">
        <v>0.984916009598903</v>
      </c>
      <c r="S1171" s="173">
        <v>-0.00659758624132589</v>
      </c>
      <c r="T1171" s="153">
        <v>117332</v>
      </c>
      <c r="U1171" s="153">
        <v>108872</v>
      </c>
      <c r="V1171" s="154">
        <v>0.927896907919408</v>
      </c>
      <c r="W1171" s="154">
        <v>0.920510708401977</v>
      </c>
      <c r="X1171" s="155">
        <v>0.920138888888889</v>
      </c>
      <c r="Y1171" s="155">
        <v>0.933150497086047</v>
      </c>
      <c r="Z1171" s="173">
        <v>0.000371819513088067</v>
      </c>
      <c r="AA1171" s="151">
        <v>32336</v>
      </c>
      <c r="AB1171" s="151">
        <v>29643</v>
      </c>
      <c r="AC1171" s="151">
        <v>36045</v>
      </c>
      <c r="AD1171" s="151">
        <v>33348</v>
      </c>
      <c r="AE1171" s="155">
        <v>0.916718208807521</v>
      </c>
      <c r="AF1171" s="155">
        <v>0.925176862255514</v>
      </c>
      <c r="AG1171" s="173">
        <v>-0.0084586534479929</v>
      </c>
    </row>
    <row r="1172" spans="1:33">
      <c r="A1172" s="175" t="s">
        <v>1085</v>
      </c>
      <c r="B1172" s="195" t="s">
        <v>1836</v>
      </c>
      <c r="C1172" s="195" t="s">
        <v>1173</v>
      </c>
      <c r="D1172" s="150">
        <v>3533</v>
      </c>
      <c r="E1172" s="150">
        <v>3468</v>
      </c>
      <c r="F1172" s="150">
        <v>3397</v>
      </c>
      <c r="G1172" s="151">
        <v>4587</v>
      </c>
      <c r="H1172" s="151">
        <v>4514</v>
      </c>
      <c r="I1172" s="151">
        <v>4425</v>
      </c>
      <c r="J1172" s="151">
        <v>2200</v>
      </c>
      <c r="K1172" s="151">
        <v>2161</v>
      </c>
      <c r="L1172" s="151">
        <v>2129</v>
      </c>
      <c r="M1172" s="154">
        <v>0.98659972299169</v>
      </c>
      <c r="N1172" s="153">
        <v>85479</v>
      </c>
      <c r="O1172" s="172">
        <v>0.9</v>
      </c>
      <c r="P1172" s="154">
        <v>0.981602037928106</v>
      </c>
      <c r="Q1172" s="154">
        <v>0.984085458905603</v>
      </c>
      <c r="R1172" s="154">
        <v>0.982272727272727</v>
      </c>
      <c r="S1172" s="173">
        <v>-0.00248342097749643</v>
      </c>
      <c r="T1172" s="153">
        <v>86640</v>
      </c>
      <c r="U1172" s="153">
        <v>83634</v>
      </c>
      <c r="V1172" s="154">
        <v>0.965304709141274</v>
      </c>
      <c r="W1172" s="154">
        <v>0.961505802434192</v>
      </c>
      <c r="X1172" s="155">
        <v>0.964682799215173</v>
      </c>
      <c r="Y1172" s="155">
        <v>0.967727272727273</v>
      </c>
      <c r="Z1172" s="173">
        <v>-0.00317699678098138</v>
      </c>
      <c r="AA1172" s="151">
        <v>23412</v>
      </c>
      <c r="AB1172" s="151">
        <v>22651</v>
      </c>
      <c r="AC1172" s="151">
        <v>26521</v>
      </c>
      <c r="AD1172" s="151">
        <v>25627</v>
      </c>
      <c r="AE1172" s="155">
        <v>0.967495301554758</v>
      </c>
      <c r="AF1172" s="155">
        <v>0.966290863843747</v>
      </c>
      <c r="AG1172" s="173">
        <v>0.00120443771101175</v>
      </c>
    </row>
    <row r="1173" spans="1:33">
      <c r="A1173" s="175" t="s">
        <v>1085</v>
      </c>
      <c r="B1173" s="195" t="s">
        <v>1836</v>
      </c>
      <c r="C1173" s="195" t="s">
        <v>1174</v>
      </c>
      <c r="D1173" s="150">
        <v>1675</v>
      </c>
      <c r="E1173" s="150">
        <v>1626</v>
      </c>
      <c r="F1173" s="150">
        <v>1537</v>
      </c>
      <c r="G1173" s="151">
        <v>2148</v>
      </c>
      <c r="H1173" s="151">
        <v>2072</v>
      </c>
      <c r="I1173" s="151">
        <v>1907</v>
      </c>
      <c r="J1173" s="151">
        <v>961</v>
      </c>
      <c r="K1173" s="151">
        <v>893</v>
      </c>
      <c r="L1173" s="151">
        <v>872</v>
      </c>
      <c r="M1173" s="154">
        <v>0.966472908449242</v>
      </c>
      <c r="N1173" s="153">
        <v>37244</v>
      </c>
      <c r="O1173" s="172">
        <v>0.9</v>
      </c>
      <c r="P1173" s="154">
        <v>0.970746268656716</v>
      </c>
      <c r="Q1173" s="154">
        <v>0.964618249534451</v>
      </c>
      <c r="R1173" s="154">
        <v>0.929240374609781</v>
      </c>
      <c r="S1173" s="173">
        <v>0.00612801912226579</v>
      </c>
      <c r="T1173" s="153">
        <v>38536</v>
      </c>
      <c r="U1173" s="153">
        <v>34616</v>
      </c>
      <c r="V1173" s="154">
        <v>0.89827693585219</v>
      </c>
      <c r="W1173" s="154">
        <v>0.917611940298507</v>
      </c>
      <c r="X1173" s="155">
        <v>0.88780260707635</v>
      </c>
      <c r="Y1173" s="155">
        <v>0.90738813735692</v>
      </c>
      <c r="Z1173" s="173">
        <v>0.0298093332221574</v>
      </c>
      <c r="AA1173" s="151">
        <v>10698</v>
      </c>
      <c r="AB1173" s="151">
        <v>9677</v>
      </c>
      <c r="AC1173" s="151">
        <v>11835</v>
      </c>
      <c r="AD1173" s="151">
        <v>10486</v>
      </c>
      <c r="AE1173" s="155">
        <v>0.904561600299121</v>
      </c>
      <c r="AF1173" s="155">
        <v>0.886016054076891</v>
      </c>
      <c r="AG1173" s="173">
        <v>0.0185455462222308</v>
      </c>
    </row>
    <row r="1174" spans="1:33">
      <c r="A1174" s="175" t="s">
        <v>1085</v>
      </c>
      <c r="B1174" s="195" t="s">
        <v>1836</v>
      </c>
      <c r="C1174" s="195" t="s">
        <v>1175</v>
      </c>
      <c r="D1174" s="150">
        <v>1983</v>
      </c>
      <c r="E1174" s="150">
        <v>1938</v>
      </c>
      <c r="F1174" s="150">
        <v>1850</v>
      </c>
      <c r="G1174" s="151">
        <v>2823</v>
      </c>
      <c r="H1174" s="151">
        <v>2782</v>
      </c>
      <c r="I1174" s="151">
        <v>2552</v>
      </c>
      <c r="J1174" s="151">
        <v>1337</v>
      </c>
      <c r="K1174" s="151">
        <v>1318</v>
      </c>
      <c r="L1174" s="151">
        <v>1270</v>
      </c>
      <c r="M1174" s="154">
        <v>0.981710809583062</v>
      </c>
      <c r="N1174" s="153">
        <v>49705</v>
      </c>
      <c r="O1174" s="172">
        <v>0.9</v>
      </c>
      <c r="P1174" s="154">
        <v>0.977307110438729</v>
      </c>
      <c r="Q1174" s="154">
        <v>0.985476443499823</v>
      </c>
      <c r="R1174" s="154">
        <v>0.985789080029918</v>
      </c>
      <c r="S1174" s="173">
        <v>-0.00816933306109369</v>
      </c>
      <c r="T1174" s="153">
        <v>50631</v>
      </c>
      <c r="U1174" s="153">
        <v>46913</v>
      </c>
      <c r="V1174" s="154">
        <v>0.926566727893978</v>
      </c>
      <c r="W1174" s="154">
        <v>0.932929904185577</v>
      </c>
      <c r="X1174" s="155">
        <v>0.904002833864683</v>
      </c>
      <c r="Y1174" s="155">
        <v>0.949887808526552</v>
      </c>
      <c r="Z1174" s="173">
        <v>0.0289270703208945</v>
      </c>
      <c r="AA1174" s="151">
        <v>14095</v>
      </c>
      <c r="AB1174" s="151">
        <v>13264</v>
      </c>
      <c r="AC1174" s="151">
        <v>15665</v>
      </c>
      <c r="AD1174" s="151">
        <v>14593</v>
      </c>
      <c r="AE1174" s="155">
        <v>0.941042923022348</v>
      </c>
      <c r="AF1174" s="155">
        <v>0.931567187998723</v>
      </c>
      <c r="AG1174" s="173">
        <v>0.00947573502362509</v>
      </c>
    </row>
    <row r="1175" spans="1:33">
      <c r="A1175" s="175" t="s">
        <v>1085</v>
      </c>
      <c r="B1175" s="195" t="s">
        <v>1836</v>
      </c>
      <c r="C1175" s="195" t="s">
        <v>1176</v>
      </c>
      <c r="D1175" s="150">
        <v>4906</v>
      </c>
      <c r="E1175" s="150">
        <v>4689</v>
      </c>
      <c r="F1175" s="150">
        <v>4449</v>
      </c>
      <c r="G1175" s="151">
        <v>6568</v>
      </c>
      <c r="H1175" s="151">
        <v>6076</v>
      </c>
      <c r="I1175" s="151">
        <v>5981</v>
      </c>
      <c r="J1175" s="151">
        <v>3078</v>
      </c>
      <c r="K1175" s="151">
        <v>2972</v>
      </c>
      <c r="L1175" s="151">
        <v>2872</v>
      </c>
      <c r="M1175" s="154">
        <v>0.956583740089147</v>
      </c>
      <c r="N1175" s="153">
        <v>117391</v>
      </c>
      <c r="O1175" s="172">
        <v>0.9</v>
      </c>
      <c r="P1175" s="154">
        <v>0.955768446799837</v>
      </c>
      <c r="Q1175" s="154">
        <v>0.925091352009744</v>
      </c>
      <c r="R1175" s="154">
        <v>0.965562053281351</v>
      </c>
      <c r="S1175" s="173">
        <v>0.0306770947900927</v>
      </c>
      <c r="T1175" s="153">
        <v>122719</v>
      </c>
      <c r="U1175" s="153">
        <v>112783</v>
      </c>
      <c r="V1175" s="154">
        <v>0.919034542328409</v>
      </c>
      <c r="W1175" s="154">
        <v>0.906848756624541</v>
      </c>
      <c r="X1175" s="155">
        <v>0.910627283800244</v>
      </c>
      <c r="Y1175" s="155">
        <v>0.933073424301494</v>
      </c>
      <c r="Z1175" s="173">
        <v>-0.00377852717570226</v>
      </c>
      <c r="AA1175" s="151">
        <v>33621</v>
      </c>
      <c r="AB1175" s="151">
        <v>30932</v>
      </c>
      <c r="AC1175" s="151">
        <v>36855</v>
      </c>
      <c r="AD1175" s="151">
        <v>33900</v>
      </c>
      <c r="AE1175" s="155">
        <v>0.920020225454329</v>
      </c>
      <c r="AF1175" s="155">
        <v>0.91982091982092</v>
      </c>
      <c r="AG1175" s="173">
        <v>0.000199305633409308</v>
      </c>
    </row>
    <row r="1176" spans="1:33">
      <c r="A1176" s="175" t="s">
        <v>1085</v>
      </c>
      <c r="B1176" s="195" t="s">
        <v>1836</v>
      </c>
      <c r="C1176" s="195" t="s">
        <v>1177</v>
      </c>
      <c r="D1176" s="150">
        <v>4025</v>
      </c>
      <c r="E1176" s="150">
        <v>3975</v>
      </c>
      <c r="F1176" s="150">
        <v>3772</v>
      </c>
      <c r="G1176" s="151">
        <v>5255</v>
      </c>
      <c r="H1176" s="151">
        <v>5161</v>
      </c>
      <c r="I1176" s="151">
        <v>4763</v>
      </c>
      <c r="J1176" s="151">
        <v>2324</v>
      </c>
      <c r="K1176" s="151">
        <v>2300</v>
      </c>
      <c r="L1176" s="151">
        <v>2219</v>
      </c>
      <c r="M1176" s="154">
        <v>0.984572273203178</v>
      </c>
      <c r="N1176" s="153">
        <v>95919</v>
      </c>
      <c r="O1176" s="172">
        <v>0.9</v>
      </c>
      <c r="P1176" s="154">
        <v>0.987577639751553</v>
      </c>
      <c r="Q1176" s="154">
        <v>0.982112274024738</v>
      </c>
      <c r="R1176" s="154">
        <v>0.989672977624785</v>
      </c>
      <c r="S1176" s="173">
        <v>0.00546536572681444</v>
      </c>
      <c r="T1176" s="153">
        <v>97422</v>
      </c>
      <c r="U1176" s="153">
        <v>91324</v>
      </c>
      <c r="V1176" s="154">
        <v>0.93740633532467</v>
      </c>
      <c r="W1176" s="154">
        <v>0.937142857142857</v>
      </c>
      <c r="X1176" s="155">
        <v>0.906374881065652</v>
      </c>
      <c r="Y1176" s="155">
        <v>0.954819277108434</v>
      </c>
      <c r="Z1176" s="173">
        <v>0.0307679760772054</v>
      </c>
      <c r="AA1176" s="151">
        <v>26543</v>
      </c>
      <c r="AB1176" s="151">
        <v>24857</v>
      </c>
      <c r="AC1176" s="151">
        <v>29811</v>
      </c>
      <c r="AD1176" s="151">
        <v>27914</v>
      </c>
      <c r="AE1176" s="155">
        <v>0.936480427984779</v>
      </c>
      <c r="AF1176" s="155">
        <v>0.936365771024119</v>
      </c>
      <c r="AG1176" s="173">
        <v>0.000114656960660708</v>
      </c>
    </row>
    <row r="1177" spans="1:33">
      <c r="A1177" s="175" t="s">
        <v>1085</v>
      </c>
      <c r="B1177" s="195" t="s">
        <v>1836</v>
      </c>
      <c r="C1177" s="195" t="s">
        <v>1178</v>
      </c>
      <c r="D1177" s="150">
        <v>4475</v>
      </c>
      <c r="E1177" s="150">
        <v>4282</v>
      </c>
      <c r="F1177" s="150">
        <v>4233</v>
      </c>
      <c r="G1177" s="151">
        <v>5937</v>
      </c>
      <c r="H1177" s="151">
        <v>5701</v>
      </c>
      <c r="I1177" s="151">
        <v>5623</v>
      </c>
      <c r="J1177" s="151">
        <v>2653</v>
      </c>
      <c r="K1177" s="151">
        <v>2522</v>
      </c>
      <c r="L1177" s="151">
        <v>2528</v>
      </c>
      <c r="M1177" s="154">
        <v>0.954340888634318</v>
      </c>
      <c r="N1177" s="153">
        <v>104967</v>
      </c>
      <c r="O1177" s="172">
        <v>0.9</v>
      </c>
      <c r="P1177" s="154">
        <v>0.956871508379888</v>
      </c>
      <c r="Q1177" s="154">
        <v>0.960249284150244</v>
      </c>
      <c r="R1177" s="154">
        <v>0.950621937429325</v>
      </c>
      <c r="S1177" s="173">
        <v>-0.00337777577035603</v>
      </c>
      <c r="T1177" s="153">
        <v>109989</v>
      </c>
      <c r="U1177" s="153">
        <v>102750</v>
      </c>
      <c r="V1177" s="154">
        <v>0.934184327523661</v>
      </c>
      <c r="W1177" s="154">
        <v>0.945921787709497</v>
      </c>
      <c r="X1177" s="155">
        <v>0.947111335691427</v>
      </c>
      <c r="Y1177" s="155">
        <v>0.952883528081417</v>
      </c>
      <c r="Z1177" s="173">
        <v>-0.0011895479819295</v>
      </c>
      <c r="AA1177" s="151">
        <v>30146</v>
      </c>
      <c r="AB1177" s="151">
        <v>28441</v>
      </c>
      <c r="AC1177" s="151">
        <v>33844</v>
      </c>
      <c r="AD1177" s="151">
        <v>31234</v>
      </c>
      <c r="AE1177" s="155">
        <v>0.943441916008757</v>
      </c>
      <c r="AF1177" s="155">
        <v>0.92288145609266</v>
      </c>
      <c r="AG1177" s="173">
        <v>0.0205604599160969</v>
      </c>
    </row>
    <row r="1178" spans="1:33">
      <c r="A1178" s="175" t="s">
        <v>1085</v>
      </c>
      <c r="B1178" s="195" t="s">
        <v>1836</v>
      </c>
      <c r="C1178" s="195" t="s">
        <v>1179</v>
      </c>
      <c r="D1178" s="150">
        <v>3683</v>
      </c>
      <c r="E1178" s="150">
        <v>3649</v>
      </c>
      <c r="F1178" s="150">
        <v>3568</v>
      </c>
      <c r="G1178" s="151">
        <v>4917</v>
      </c>
      <c r="H1178" s="151">
        <v>4887</v>
      </c>
      <c r="I1178" s="151">
        <v>4752</v>
      </c>
      <c r="J1178" s="151">
        <v>2232</v>
      </c>
      <c r="K1178" s="151">
        <v>2201</v>
      </c>
      <c r="L1178" s="151">
        <v>2185</v>
      </c>
      <c r="M1178" s="154">
        <v>0.991950051935149</v>
      </c>
      <c r="N1178" s="153">
        <v>87859</v>
      </c>
      <c r="O1178" s="172">
        <v>0.9</v>
      </c>
      <c r="P1178" s="154">
        <v>0.990768395329894</v>
      </c>
      <c r="Q1178" s="154">
        <v>0.993898718730933</v>
      </c>
      <c r="R1178" s="154">
        <v>0.986111111111111</v>
      </c>
      <c r="S1178" s="173">
        <v>-0.00313032340103936</v>
      </c>
      <c r="T1178" s="153">
        <v>88572</v>
      </c>
      <c r="U1178" s="153">
        <v>85466</v>
      </c>
      <c r="V1178" s="154">
        <v>0.964932484306553</v>
      </c>
      <c r="W1178" s="154">
        <v>0.968775454792289</v>
      </c>
      <c r="X1178" s="155">
        <v>0.966442953020134</v>
      </c>
      <c r="Y1178" s="155">
        <v>0.978942652329749</v>
      </c>
      <c r="Z1178" s="173">
        <v>0.0023325017721546</v>
      </c>
      <c r="AA1178" s="151">
        <v>24522</v>
      </c>
      <c r="AB1178" s="151">
        <v>23818</v>
      </c>
      <c r="AC1178" s="151">
        <v>27124</v>
      </c>
      <c r="AD1178" s="151">
        <v>26266</v>
      </c>
      <c r="AE1178" s="155">
        <v>0.971291085555827</v>
      </c>
      <c r="AF1178" s="155">
        <v>0.96836749741926</v>
      </c>
      <c r="AG1178" s="173">
        <v>0.00292358813656779</v>
      </c>
    </row>
    <row r="1179" spans="1:33">
      <c r="A1179" s="175" t="s">
        <v>1085</v>
      </c>
      <c r="B1179" s="195" t="s">
        <v>1836</v>
      </c>
      <c r="C1179" s="195" t="s">
        <v>1180</v>
      </c>
      <c r="D1179" s="150">
        <v>2465</v>
      </c>
      <c r="E1179" s="150">
        <v>2441</v>
      </c>
      <c r="F1179" s="150">
        <v>2350</v>
      </c>
      <c r="G1179" s="151">
        <v>2796</v>
      </c>
      <c r="H1179" s="151">
        <v>2758</v>
      </c>
      <c r="I1179" s="151">
        <v>2647</v>
      </c>
      <c r="J1179" s="151">
        <v>1364</v>
      </c>
      <c r="K1179" s="151">
        <v>1351</v>
      </c>
      <c r="L1179" s="151">
        <v>1314</v>
      </c>
      <c r="M1179" s="154">
        <v>0.984339130773122</v>
      </c>
      <c r="N1179" s="153">
        <v>50597</v>
      </c>
      <c r="O1179" s="172">
        <v>0.9</v>
      </c>
      <c r="P1179" s="154">
        <v>0.99026369168357</v>
      </c>
      <c r="Q1179" s="154">
        <v>0.986409155937053</v>
      </c>
      <c r="R1179" s="154">
        <v>0.990469208211144</v>
      </c>
      <c r="S1179" s="173">
        <v>0.00385453574651706</v>
      </c>
      <c r="T1179" s="153">
        <v>51402</v>
      </c>
      <c r="U1179" s="153">
        <v>49092</v>
      </c>
      <c r="V1179" s="154">
        <v>0.955060114392436</v>
      </c>
      <c r="W1179" s="154">
        <v>0.953346855983773</v>
      </c>
      <c r="X1179" s="155">
        <v>0.946709585121602</v>
      </c>
      <c r="Y1179" s="155">
        <v>0.963343108504399</v>
      </c>
      <c r="Z1179" s="173">
        <v>0.00663727086217047</v>
      </c>
      <c r="AA1179" s="151">
        <v>14635</v>
      </c>
      <c r="AB1179" s="151">
        <v>14027</v>
      </c>
      <c r="AC1179" s="151">
        <v>15688</v>
      </c>
      <c r="AD1179" s="151">
        <v>15030</v>
      </c>
      <c r="AE1179" s="155">
        <v>0.958455756747523</v>
      </c>
      <c r="AF1179" s="155">
        <v>0.958057113717491</v>
      </c>
      <c r="AG1179" s="173">
        <v>0.000398643030032009</v>
      </c>
    </row>
    <row r="1180" spans="1:33">
      <c r="A1180" s="175" t="s">
        <v>1085</v>
      </c>
      <c r="B1180" s="195" t="s">
        <v>1836</v>
      </c>
      <c r="C1180" s="195" t="s">
        <v>1181</v>
      </c>
      <c r="D1180" s="150">
        <v>5946</v>
      </c>
      <c r="E1180" s="150">
        <v>5808</v>
      </c>
      <c r="F1180" s="150">
        <v>5540</v>
      </c>
      <c r="G1180" s="151">
        <v>7662</v>
      </c>
      <c r="H1180" s="151">
        <v>7226</v>
      </c>
      <c r="I1180" s="151">
        <v>7078</v>
      </c>
      <c r="J1180" s="151">
        <v>3468</v>
      </c>
      <c r="K1180" s="151">
        <v>3385</v>
      </c>
      <c r="L1180" s="151">
        <v>3276</v>
      </c>
      <c r="M1180" s="154">
        <v>0.969539591455519</v>
      </c>
      <c r="N1180" s="153">
        <v>137026</v>
      </c>
      <c r="O1180" s="172">
        <v>0.9</v>
      </c>
      <c r="P1180" s="154">
        <v>0.976791120080727</v>
      </c>
      <c r="Q1180" s="154">
        <v>0.943095797441921</v>
      </c>
      <c r="R1180" s="154">
        <v>0.976066897347174</v>
      </c>
      <c r="S1180" s="173">
        <v>0.0336953226388054</v>
      </c>
      <c r="T1180" s="153">
        <v>141331</v>
      </c>
      <c r="U1180" s="153">
        <v>132025</v>
      </c>
      <c r="V1180" s="154">
        <v>0.934154573306635</v>
      </c>
      <c r="W1180" s="154">
        <v>0.93171880255634</v>
      </c>
      <c r="X1180" s="155">
        <v>0.923779691986427</v>
      </c>
      <c r="Y1180" s="155">
        <v>0.944636678200692</v>
      </c>
      <c r="Z1180" s="173">
        <v>0.00793911056991392</v>
      </c>
      <c r="AA1180" s="151">
        <v>38653</v>
      </c>
      <c r="AB1180" s="151">
        <v>36031</v>
      </c>
      <c r="AC1180" s="151">
        <v>44543</v>
      </c>
      <c r="AD1180" s="151">
        <v>41418</v>
      </c>
      <c r="AE1180" s="155">
        <v>0.9321656792487</v>
      </c>
      <c r="AF1180" s="155">
        <v>0.929843072985654</v>
      </c>
      <c r="AG1180" s="173">
        <v>0.0023226062630457</v>
      </c>
    </row>
    <row r="1181" spans="1:33">
      <c r="A1181" s="175" t="s">
        <v>1085</v>
      </c>
      <c r="B1181" s="195" t="s">
        <v>1836</v>
      </c>
      <c r="C1181" s="195" t="s">
        <v>1182</v>
      </c>
      <c r="D1181" s="150">
        <v>4210</v>
      </c>
      <c r="E1181" s="150">
        <v>4073</v>
      </c>
      <c r="F1181" s="150">
        <v>3787</v>
      </c>
      <c r="G1181" s="151">
        <v>5371</v>
      </c>
      <c r="H1181" s="151">
        <v>4943</v>
      </c>
      <c r="I1181" s="151">
        <v>4543</v>
      </c>
      <c r="J1181" s="151">
        <v>2541</v>
      </c>
      <c r="K1181" s="151">
        <v>2484</v>
      </c>
      <c r="L1181" s="151">
        <v>2331</v>
      </c>
      <c r="M1181" s="154">
        <v>0.917139548349739</v>
      </c>
      <c r="N1181" s="153">
        <v>95034</v>
      </c>
      <c r="O1181" s="172">
        <v>0.9</v>
      </c>
      <c r="P1181" s="154">
        <v>0.967458432304038</v>
      </c>
      <c r="Q1181" s="154">
        <v>0.920312790914169</v>
      </c>
      <c r="R1181" s="154">
        <v>0.977567886658796</v>
      </c>
      <c r="S1181" s="173">
        <v>0.0471456413898693</v>
      </c>
      <c r="T1181" s="153">
        <v>103620</v>
      </c>
      <c r="U1181" s="153">
        <v>89672</v>
      </c>
      <c r="V1181" s="154">
        <v>0.865392781316348</v>
      </c>
      <c r="W1181" s="154">
        <v>0.899524940617577</v>
      </c>
      <c r="X1181" s="155">
        <v>0.845838763731149</v>
      </c>
      <c r="Y1181" s="155">
        <v>0.917355371900826</v>
      </c>
      <c r="Z1181" s="173">
        <v>0.0536861768864284</v>
      </c>
      <c r="AA1181" s="151">
        <v>28480</v>
      </c>
      <c r="AB1181" s="151">
        <v>24789</v>
      </c>
      <c r="AC1181" s="151">
        <v>31716</v>
      </c>
      <c r="AD1181" s="151">
        <v>27393</v>
      </c>
      <c r="AE1181" s="155">
        <v>0.870400280898876</v>
      </c>
      <c r="AF1181" s="155">
        <v>0.863696556942868</v>
      </c>
      <c r="AG1181" s="173">
        <v>0.00670372395600849</v>
      </c>
    </row>
    <row r="1182" spans="1:33">
      <c r="A1182" s="175" t="s">
        <v>1085</v>
      </c>
      <c r="B1182" s="195" t="s">
        <v>1836</v>
      </c>
      <c r="C1182" s="195" t="s">
        <v>1183</v>
      </c>
      <c r="D1182" s="150">
        <v>3435</v>
      </c>
      <c r="E1182" s="150">
        <v>3319</v>
      </c>
      <c r="F1182" s="150">
        <v>3147</v>
      </c>
      <c r="G1182" s="151">
        <v>4503</v>
      </c>
      <c r="H1182" s="151">
        <v>4258</v>
      </c>
      <c r="I1182" s="151">
        <v>4213</v>
      </c>
      <c r="J1182" s="151">
        <v>1976</v>
      </c>
      <c r="K1182" s="151">
        <v>1887</v>
      </c>
      <c r="L1182" s="151">
        <v>1866</v>
      </c>
      <c r="M1182" s="154">
        <v>0.951922955238613</v>
      </c>
      <c r="N1182" s="153">
        <v>75220</v>
      </c>
      <c r="O1182" s="172">
        <v>0.9</v>
      </c>
      <c r="P1182" s="154">
        <v>0.966229985443959</v>
      </c>
      <c r="Q1182" s="154">
        <v>0.945591827670442</v>
      </c>
      <c r="R1182" s="154">
        <v>0.95495951417004</v>
      </c>
      <c r="S1182" s="173">
        <v>0.0206381577735173</v>
      </c>
      <c r="T1182" s="153">
        <v>79019</v>
      </c>
      <c r="U1182" s="153">
        <v>73189</v>
      </c>
      <c r="V1182" s="154">
        <v>0.926220276136119</v>
      </c>
      <c r="W1182" s="154">
        <v>0.916157205240175</v>
      </c>
      <c r="X1182" s="155">
        <v>0.935598489895625</v>
      </c>
      <c r="Y1182" s="155">
        <v>0.944331983805668</v>
      </c>
      <c r="Z1182" s="173">
        <v>-0.0194412846554505</v>
      </c>
      <c r="AA1182" s="151">
        <v>22258</v>
      </c>
      <c r="AB1182" s="151">
        <v>20763</v>
      </c>
      <c r="AC1182" s="151">
        <v>24249</v>
      </c>
      <c r="AD1182" s="151">
        <v>22041</v>
      </c>
      <c r="AE1182" s="155">
        <v>0.932833138646779</v>
      </c>
      <c r="AF1182" s="155">
        <v>0.908944698750464</v>
      </c>
      <c r="AG1182" s="173">
        <v>0.0238884398963147</v>
      </c>
    </row>
    <row r="1183" spans="1:33">
      <c r="A1183" s="175" t="s">
        <v>1085</v>
      </c>
      <c r="B1183" s="195" t="s">
        <v>1836</v>
      </c>
      <c r="C1183" s="195" t="s">
        <v>1184</v>
      </c>
      <c r="D1183" s="150">
        <v>4871</v>
      </c>
      <c r="E1183" s="150">
        <v>4694</v>
      </c>
      <c r="F1183" s="150">
        <v>4472</v>
      </c>
      <c r="G1183" s="151">
        <v>6266</v>
      </c>
      <c r="H1183" s="151">
        <v>6106</v>
      </c>
      <c r="I1183" s="151">
        <v>5690</v>
      </c>
      <c r="J1183" s="151">
        <v>2820</v>
      </c>
      <c r="K1183" s="151">
        <v>2739</v>
      </c>
      <c r="L1183" s="151">
        <v>2581</v>
      </c>
      <c r="M1183" s="154">
        <v>0.966789384874981</v>
      </c>
      <c r="N1183" s="153">
        <v>113445</v>
      </c>
      <c r="O1183" s="172">
        <v>0.9</v>
      </c>
      <c r="P1183" s="154">
        <v>0.963662492301375</v>
      </c>
      <c r="Q1183" s="154">
        <v>0.97446536865624</v>
      </c>
      <c r="R1183" s="154">
        <v>0.971276595744681</v>
      </c>
      <c r="S1183" s="173">
        <v>-0.0108028763548645</v>
      </c>
      <c r="T1183" s="153">
        <v>117342</v>
      </c>
      <c r="U1183" s="153">
        <v>107394</v>
      </c>
      <c r="V1183" s="154">
        <v>0.915222171089635</v>
      </c>
      <c r="W1183" s="154">
        <v>0.918086635187846</v>
      </c>
      <c r="X1183" s="155">
        <v>0.908075327162464</v>
      </c>
      <c r="Y1183" s="155">
        <v>0.915248226950355</v>
      </c>
      <c r="Z1183" s="173">
        <v>0.0100113080253823</v>
      </c>
      <c r="AA1183" s="151">
        <v>31897</v>
      </c>
      <c r="AB1183" s="151">
        <v>29149</v>
      </c>
      <c r="AC1183" s="151">
        <v>36266</v>
      </c>
      <c r="AD1183" s="151">
        <v>32971</v>
      </c>
      <c r="AE1183" s="155">
        <v>0.913847697275606</v>
      </c>
      <c r="AF1183" s="155">
        <v>0.909143550432912</v>
      </c>
      <c r="AG1183" s="173">
        <v>0.00470414684269349</v>
      </c>
    </row>
    <row r="1184" spans="1:33">
      <c r="A1184" s="175" t="s">
        <v>1085</v>
      </c>
      <c r="B1184" s="195" t="s">
        <v>1836</v>
      </c>
      <c r="C1184" s="195" t="s">
        <v>1185</v>
      </c>
      <c r="D1184" s="150">
        <v>4796</v>
      </c>
      <c r="E1184" s="150">
        <v>4740</v>
      </c>
      <c r="F1184" s="150">
        <v>4498</v>
      </c>
      <c r="G1184" s="151">
        <v>4943</v>
      </c>
      <c r="H1184" s="151">
        <v>4886</v>
      </c>
      <c r="I1184" s="151">
        <v>4624</v>
      </c>
      <c r="J1184" s="151">
        <v>2570</v>
      </c>
      <c r="K1184" s="151">
        <v>2550</v>
      </c>
      <c r="L1184" s="151">
        <v>2305</v>
      </c>
      <c r="M1184" s="154">
        <v>0.983199077132406</v>
      </c>
      <c r="N1184" s="153">
        <v>99719</v>
      </c>
      <c r="O1184" s="172">
        <v>0.9</v>
      </c>
      <c r="P1184" s="154">
        <v>0.988323603002502</v>
      </c>
      <c r="Q1184" s="154">
        <v>0.988468541371637</v>
      </c>
      <c r="R1184" s="154">
        <v>0.992217898832685</v>
      </c>
      <c r="S1184" s="173">
        <v>-0.00014493836913454</v>
      </c>
      <c r="T1184" s="153">
        <v>101423</v>
      </c>
      <c r="U1184" s="153">
        <v>94177</v>
      </c>
      <c r="V1184" s="154">
        <v>0.928556639026651</v>
      </c>
      <c r="W1184" s="154">
        <v>0.937864887406172</v>
      </c>
      <c r="X1184" s="155">
        <v>0.93546429293951</v>
      </c>
      <c r="Y1184" s="155">
        <v>0.896887159533074</v>
      </c>
      <c r="Z1184" s="173">
        <v>0.00240059446666141</v>
      </c>
      <c r="AA1184" s="151">
        <v>28494</v>
      </c>
      <c r="AB1184" s="151">
        <v>26535</v>
      </c>
      <c r="AC1184" s="151">
        <v>30054</v>
      </c>
      <c r="AD1184" s="151">
        <v>27848</v>
      </c>
      <c r="AE1184" s="155">
        <v>0.93124868393346</v>
      </c>
      <c r="AF1184" s="155">
        <v>0.926598788846743</v>
      </c>
      <c r="AG1184" s="173">
        <v>0.0046498950867172</v>
      </c>
    </row>
    <row r="1185" spans="1:33">
      <c r="A1185" s="175" t="s">
        <v>1085</v>
      </c>
      <c r="B1185" s="195" t="s">
        <v>1836</v>
      </c>
      <c r="C1185" s="195" t="s">
        <v>1186</v>
      </c>
      <c r="D1185" s="150">
        <v>2314</v>
      </c>
      <c r="E1185" s="150">
        <v>2093</v>
      </c>
      <c r="F1185" s="150">
        <v>1740</v>
      </c>
      <c r="G1185" s="151">
        <v>2424</v>
      </c>
      <c r="H1185" s="151">
        <v>2299</v>
      </c>
      <c r="I1185" s="151">
        <v>1916</v>
      </c>
      <c r="J1185" s="151">
        <v>1286</v>
      </c>
      <c r="K1185" s="151">
        <v>1246</v>
      </c>
      <c r="L1185" s="151">
        <v>1125</v>
      </c>
      <c r="M1185" s="154">
        <v>0.977274069989563</v>
      </c>
      <c r="N1185" s="153">
        <v>49625</v>
      </c>
      <c r="O1185" s="172">
        <v>0.9</v>
      </c>
      <c r="P1185" s="154">
        <v>0.904494382022472</v>
      </c>
      <c r="Q1185" s="154">
        <v>0.948432343234323</v>
      </c>
      <c r="R1185" s="154">
        <v>0.968895800933126</v>
      </c>
      <c r="S1185" s="173">
        <v>-0.0439379612118516</v>
      </c>
      <c r="T1185" s="153">
        <v>50779</v>
      </c>
      <c r="U1185" s="153">
        <v>42648</v>
      </c>
      <c r="V1185" s="154">
        <v>0.839874751373599</v>
      </c>
      <c r="W1185" s="154">
        <v>0.751944684528954</v>
      </c>
      <c r="X1185" s="155">
        <v>0.79042904290429</v>
      </c>
      <c r="Y1185" s="155">
        <v>0.874805598755832</v>
      </c>
      <c r="Z1185" s="173">
        <v>-0.0384843583753361</v>
      </c>
      <c r="AA1185" s="151">
        <v>14193</v>
      </c>
      <c r="AB1185" s="151">
        <v>11578</v>
      </c>
      <c r="AC1185" s="151">
        <v>15485</v>
      </c>
      <c r="AD1185" s="151">
        <v>13084</v>
      </c>
      <c r="AE1185" s="155">
        <v>0.815754245050377</v>
      </c>
      <c r="AF1185" s="155">
        <v>0.844946722634808</v>
      </c>
      <c r="AG1185" s="173">
        <v>-0.0291924775844309</v>
      </c>
    </row>
    <row r="1186" spans="1:33">
      <c r="A1186" s="175" t="s">
        <v>1085</v>
      </c>
      <c r="B1186" s="195" t="s">
        <v>1836</v>
      </c>
      <c r="C1186" s="195" t="s">
        <v>1187</v>
      </c>
      <c r="D1186" s="150">
        <v>3689</v>
      </c>
      <c r="E1186" s="150">
        <v>3626</v>
      </c>
      <c r="F1186" s="150">
        <v>3196</v>
      </c>
      <c r="G1186" s="151">
        <v>3899</v>
      </c>
      <c r="H1186" s="151">
        <v>3846</v>
      </c>
      <c r="I1186" s="151">
        <v>3393</v>
      </c>
      <c r="J1186" s="151">
        <v>1911</v>
      </c>
      <c r="K1186" s="151">
        <v>1886</v>
      </c>
      <c r="L1186" s="151">
        <v>1666</v>
      </c>
      <c r="M1186" s="154">
        <v>0.977049833225469</v>
      </c>
      <c r="N1186" s="153">
        <v>78504</v>
      </c>
      <c r="O1186" s="172">
        <v>0.9</v>
      </c>
      <c r="P1186" s="154">
        <v>0.98292220113852</v>
      </c>
      <c r="Q1186" s="154">
        <v>0.986406770966915</v>
      </c>
      <c r="R1186" s="154">
        <v>0.986917844060701</v>
      </c>
      <c r="S1186" s="173">
        <v>-0.00348456982839473</v>
      </c>
      <c r="T1186" s="153">
        <v>80348</v>
      </c>
      <c r="U1186" s="153">
        <v>69090</v>
      </c>
      <c r="V1186" s="154">
        <v>0.859884502414497</v>
      </c>
      <c r="W1186" s="154">
        <v>0.866359447004608</v>
      </c>
      <c r="X1186" s="155">
        <v>0.870223134136958</v>
      </c>
      <c r="Y1186" s="155">
        <v>0.871794871794872</v>
      </c>
      <c r="Z1186" s="173">
        <v>-0.00386368713234986</v>
      </c>
      <c r="AA1186" s="151">
        <v>22395</v>
      </c>
      <c r="AB1186" s="151">
        <v>19230</v>
      </c>
      <c r="AC1186" s="151">
        <v>24233</v>
      </c>
      <c r="AD1186" s="151">
        <v>21370</v>
      </c>
      <c r="AE1186" s="155">
        <v>0.858673811118553</v>
      </c>
      <c r="AF1186" s="155">
        <v>0.881855321256138</v>
      </c>
      <c r="AG1186" s="173">
        <v>-0.0231815101375851</v>
      </c>
    </row>
    <row r="1187" spans="1:33">
      <c r="A1187" s="175" t="s">
        <v>1085</v>
      </c>
      <c r="B1187" s="195" t="s">
        <v>1836</v>
      </c>
      <c r="C1187" s="195" t="s">
        <v>1188</v>
      </c>
      <c r="D1187" s="150">
        <v>3629</v>
      </c>
      <c r="E1187" s="150">
        <v>3585</v>
      </c>
      <c r="F1187" s="150">
        <v>2690</v>
      </c>
      <c r="G1187" s="151">
        <v>4014</v>
      </c>
      <c r="H1187" s="151">
        <v>3957</v>
      </c>
      <c r="I1187" s="151">
        <v>3141</v>
      </c>
      <c r="J1187" s="151">
        <v>2090</v>
      </c>
      <c r="K1187" s="151">
        <v>2065</v>
      </c>
      <c r="L1187" s="151">
        <v>1531</v>
      </c>
      <c r="M1187" s="154">
        <v>0.980006739301359</v>
      </c>
      <c r="N1187" s="153">
        <v>78525</v>
      </c>
      <c r="O1187" s="172">
        <v>0.9</v>
      </c>
      <c r="P1187" s="154">
        <v>0.987875447781758</v>
      </c>
      <c r="Q1187" s="154">
        <v>0.985799701046338</v>
      </c>
      <c r="R1187" s="154">
        <v>0.988038277511962</v>
      </c>
      <c r="S1187" s="173">
        <v>0.00207574673542021</v>
      </c>
      <c r="T1187" s="153">
        <v>80127</v>
      </c>
      <c r="U1187" s="153">
        <v>59756</v>
      </c>
      <c r="V1187" s="154">
        <v>0.745766096322089</v>
      </c>
      <c r="W1187" s="154">
        <v>0.741251033342519</v>
      </c>
      <c r="X1187" s="155">
        <v>0.782511210762332</v>
      </c>
      <c r="Y1187" s="155">
        <v>0.732535885167464</v>
      </c>
      <c r="Z1187" s="173">
        <v>-0.0412601774198132</v>
      </c>
      <c r="AA1187" s="151">
        <v>22929</v>
      </c>
      <c r="AB1187" s="151">
        <v>17043</v>
      </c>
      <c r="AC1187" s="151">
        <v>24094</v>
      </c>
      <c r="AD1187" s="151">
        <v>18013</v>
      </c>
      <c r="AE1187" s="155">
        <v>0.743294517859479</v>
      </c>
      <c r="AF1187" s="155">
        <v>0.74761351373786</v>
      </c>
      <c r="AG1187" s="173">
        <v>-0.00431899587838069</v>
      </c>
    </row>
    <row r="1188" spans="1:33">
      <c r="A1188" s="175" t="s">
        <v>1085</v>
      </c>
      <c r="B1188" s="195" t="s">
        <v>1836</v>
      </c>
      <c r="C1188" s="195" t="s">
        <v>1189</v>
      </c>
      <c r="D1188" s="150">
        <v>5392</v>
      </c>
      <c r="E1188" s="150">
        <v>5167</v>
      </c>
      <c r="F1188" s="150">
        <v>4953</v>
      </c>
      <c r="G1188" s="151">
        <v>6373</v>
      </c>
      <c r="H1188" s="151">
        <v>6168</v>
      </c>
      <c r="I1188" s="151">
        <v>5905</v>
      </c>
      <c r="J1188" s="151">
        <v>3209</v>
      </c>
      <c r="K1188" s="151">
        <v>3025</v>
      </c>
      <c r="L1188" s="151">
        <v>2955</v>
      </c>
      <c r="M1188" s="154">
        <v>0.959285888662262</v>
      </c>
      <c r="N1188" s="153">
        <v>121813</v>
      </c>
      <c r="O1188" s="172">
        <v>0.9</v>
      </c>
      <c r="P1188" s="154">
        <v>0.958271513353116</v>
      </c>
      <c r="Q1188" s="154">
        <v>0.967833045661384</v>
      </c>
      <c r="R1188" s="154">
        <v>0.942661265191649</v>
      </c>
      <c r="S1188" s="173">
        <v>-0.00956153230826817</v>
      </c>
      <c r="T1188" s="153">
        <v>126983</v>
      </c>
      <c r="U1188" s="153">
        <v>117225</v>
      </c>
      <c r="V1188" s="154">
        <v>0.923155068001228</v>
      </c>
      <c r="W1188" s="154">
        <v>0.918583086053412</v>
      </c>
      <c r="X1188" s="155">
        <v>0.926565196924525</v>
      </c>
      <c r="Y1188" s="155">
        <v>0.920847616079776</v>
      </c>
      <c r="Z1188" s="173">
        <v>-0.00798211087111289</v>
      </c>
      <c r="AA1188" s="151">
        <v>34591</v>
      </c>
      <c r="AB1188" s="151">
        <v>32120</v>
      </c>
      <c r="AC1188" s="151">
        <v>39189</v>
      </c>
      <c r="AD1188" s="151">
        <v>35950</v>
      </c>
      <c r="AE1188" s="155">
        <v>0.928565233731317</v>
      </c>
      <c r="AF1188" s="155">
        <v>0.917349256168823</v>
      </c>
      <c r="AG1188" s="173">
        <v>0.0112159775624945</v>
      </c>
    </row>
    <row r="1189" spans="1:33">
      <c r="A1189" s="175" t="s">
        <v>1085</v>
      </c>
      <c r="B1189" s="195" t="s">
        <v>1836</v>
      </c>
      <c r="C1189" s="195" t="s">
        <v>1190</v>
      </c>
      <c r="D1189" s="150">
        <v>5394</v>
      </c>
      <c r="E1189" s="150">
        <v>5339</v>
      </c>
      <c r="F1189" s="150">
        <v>5091</v>
      </c>
      <c r="G1189" s="151">
        <v>6147</v>
      </c>
      <c r="H1189" s="151">
        <v>5836</v>
      </c>
      <c r="I1189" s="151">
        <v>5708</v>
      </c>
      <c r="J1189" s="151">
        <v>2988</v>
      </c>
      <c r="K1189" s="151">
        <v>2942</v>
      </c>
      <c r="L1189" s="151">
        <v>2796</v>
      </c>
      <c r="M1189" s="154">
        <v>0.967521423700405</v>
      </c>
      <c r="N1189" s="153">
        <v>117758</v>
      </c>
      <c r="O1189" s="172">
        <v>0.9</v>
      </c>
      <c r="P1189" s="154">
        <v>0.989803485354097</v>
      </c>
      <c r="Q1189" s="154">
        <v>0.949406214413535</v>
      </c>
      <c r="R1189" s="154">
        <v>0.984605087014726</v>
      </c>
      <c r="S1189" s="173">
        <v>0.0403972709405621</v>
      </c>
      <c r="T1189" s="153">
        <v>121711</v>
      </c>
      <c r="U1189" s="153">
        <v>111986</v>
      </c>
      <c r="V1189" s="154">
        <v>0.920097608268768</v>
      </c>
      <c r="W1189" s="154">
        <v>0.943826473859844</v>
      </c>
      <c r="X1189" s="155">
        <v>0.928583048641614</v>
      </c>
      <c r="Y1189" s="155">
        <v>0.93574297188755</v>
      </c>
      <c r="Z1189" s="173">
        <v>0.0152434252182305</v>
      </c>
      <c r="AA1189" s="151">
        <v>34227</v>
      </c>
      <c r="AB1189" s="151">
        <v>31812</v>
      </c>
      <c r="AC1189" s="151">
        <v>37091</v>
      </c>
      <c r="AD1189" s="151">
        <v>34099</v>
      </c>
      <c r="AE1189" s="155">
        <v>0.929441668857919</v>
      </c>
      <c r="AF1189" s="155">
        <v>0.919333531045267</v>
      </c>
      <c r="AG1189" s="173">
        <v>0.0101081378126522</v>
      </c>
    </row>
    <row r="1190" spans="1:33">
      <c r="A1190" s="175" t="s">
        <v>1085</v>
      </c>
      <c r="B1190" s="195" t="s">
        <v>1836</v>
      </c>
      <c r="C1190" s="195" t="s">
        <v>1191</v>
      </c>
      <c r="D1190" s="150">
        <v>3635</v>
      </c>
      <c r="E1190" s="150">
        <v>3558</v>
      </c>
      <c r="F1190" s="150">
        <v>3117</v>
      </c>
      <c r="G1190" s="151">
        <v>5089</v>
      </c>
      <c r="H1190" s="151">
        <v>4676</v>
      </c>
      <c r="I1190" s="151">
        <v>4302</v>
      </c>
      <c r="J1190" s="151">
        <v>2311</v>
      </c>
      <c r="K1190" s="151">
        <v>2283</v>
      </c>
      <c r="L1190" s="151">
        <v>1935</v>
      </c>
      <c r="M1190" s="154">
        <v>0.955864609131898</v>
      </c>
      <c r="N1190" s="153">
        <v>90312</v>
      </c>
      <c r="O1190" s="172">
        <v>0.9</v>
      </c>
      <c r="P1190" s="154">
        <v>0.978817056396149</v>
      </c>
      <c r="Q1190" s="154">
        <v>0.918844566712517</v>
      </c>
      <c r="R1190" s="154">
        <v>0.987884032886196</v>
      </c>
      <c r="S1190" s="173">
        <v>0.0599724896836313</v>
      </c>
      <c r="T1190" s="153">
        <v>94482</v>
      </c>
      <c r="U1190" s="153">
        <v>78984</v>
      </c>
      <c r="V1190" s="154">
        <v>0.835968755953515</v>
      </c>
      <c r="W1190" s="154">
        <v>0.857496561210454</v>
      </c>
      <c r="X1190" s="155">
        <v>0.845352721556298</v>
      </c>
      <c r="Y1190" s="155">
        <v>0.837299870186067</v>
      </c>
      <c r="Z1190" s="173">
        <v>0.012143839654156</v>
      </c>
      <c r="AA1190" s="151">
        <v>26126</v>
      </c>
      <c r="AB1190" s="151">
        <v>22051</v>
      </c>
      <c r="AC1190" s="151">
        <v>29122</v>
      </c>
      <c r="AD1190" s="151">
        <v>24147</v>
      </c>
      <c r="AE1190" s="155">
        <v>0.844025109086734</v>
      </c>
      <c r="AF1190" s="155">
        <v>0.829166952819175</v>
      </c>
      <c r="AG1190" s="173">
        <v>0.014858156267559</v>
      </c>
    </row>
    <row r="1191" spans="1:33">
      <c r="A1191" s="175" t="s">
        <v>1085</v>
      </c>
      <c r="B1191" s="195" t="s">
        <v>1836</v>
      </c>
      <c r="C1191" s="195" t="s">
        <v>1192</v>
      </c>
      <c r="D1191" s="150">
        <v>3417</v>
      </c>
      <c r="E1191" s="150">
        <v>3344</v>
      </c>
      <c r="F1191" s="150">
        <v>3144</v>
      </c>
      <c r="G1191" s="151">
        <v>4148</v>
      </c>
      <c r="H1191" s="151">
        <v>4076</v>
      </c>
      <c r="I1191" s="151">
        <v>3814</v>
      </c>
      <c r="J1191" s="151">
        <v>1865</v>
      </c>
      <c r="K1191" s="151">
        <v>1802</v>
      </c>
      <c r="L1191" s="151">
        <v>1712</v>
      </c>
      <c r="M1191" s="154">
        <v>0.97180603166044</v>
      </c>
      <c r="N1191" s="153">
        <v>75693</v>
      </c>
      <c r="O1191" s="172">
        <v>0.9</v>
      </c>
      <c r="P1191" s="154">
        <v>0.978636230611648</v>
      </c>
      <c r="Q1191" s="154">
        <v>0.982642237222758</v>
      </c>
      <c r="R1191" s="154">
        <v>0.966219839142091</v>
      </c>
      <c r="S1191" s="173">
        <v>-0.00400600661111039</v>
      </c>
      <c r="T1191" s="153">
        <v>77889</v>
      </c>
      <c r="U1191" s="153">
        <v>71390</v>
      </c>
      <c r="V1191" s="154">
        <v>0.916560746703642</v>
      </c>
      <c r="W1191" s="154">
        <v>0.920105355575066</v>
      </c>
      <c r="X1191" s="155">
        <v>0.919479267116683</v>
      </c>
      <c r="Y1191" s="155">
        <v>0.917962466487936</v>
      </c>
      <c r="Z1191" s="173">
        <v>0.000626088458383189</v>
      </c>
      <c r="AA1191" s="151">
        <v>21618</v>
      </c>
      <c r="AB1191" s="151">
        <v>19916</v>
      </c>
      <c r="AC1191" s="151">
        <v>23883</v>
      </c>
      <c r="AD1191" s="151">
        <v>21744</v>
      </c>
      <c r="AE1191" s="155">
        <v>0.921269312609862</v>
      </c>
      <c r="AF1191" s="155">
        <v>0.910438387137294</v>
      </c>
      <c r="AG1191" s="173">
        <v>0.0108309254725678</v>
      </c>
    </row>
    <row r="1192" spans="1:33">
      <c r="A1192" s="175" t="s">
        <v>1085</v>
      </c>
      <c r="B1192" s="195" t="s">
        <v>1836</v>
      </c>
      <c r="C1192" s="195" t="s">
        <v>1193</v>
      </c>
      <c r="D1192" s="150">
        <v>2754</v>
      </c>
      <c r="E1192" s="150">
        <v>2706</v>
      </c>
      <c r="F1192" s="150">
        <v>2642</v>
      </c>
      <c r="G1192" s="151">
        <v>3375</v>
      </c>
      <c r="H1192" s="151">
        <v>3251</v>
      </c>
      <c r="I1192" s="151">
        <v>3213</v>
      </c>
      <c r="J1192" s="151">
        <v>1556</v>
      </c>
      <c r="K1192" s="151">
        <v>1529</v>
      </c>
      <c r="L1192" s="151">
        <v>1507</v>
      </c>
      <c r="M1192" s="154">
        <v>0.977574643709293</v>
      </c>
      <c r="N1192" s="153">
        <v>60637</v>
      </c>
      <c r="O1192" s="172">
        <v>0.9</v>
      </c>
      <c r="P1192" s="154">
        <v>0.982570806100218</v>
      </c>
      <c r="Q1192" s="154">
        <v>0.963259259259259</v>
      </c>
      <c r="R1192" s="154">
        <v>0.982647814910026</v>
      </c>
      <c r="S1192" s="173">
        <v>0.0193115468409586</v>
      </c>
      <c r="T1192" s="153">
        <v>62028</v>
      </c>
      <c r="U1192" s="153">
        <v>60053</v>
      </c>
      <c r="V1192" s="154">
        <v>0.968159540852518</v>
      </c>
      <c r="W1192" s="154">
        <v>0.959331880900508</v>
      </c>
      <c r="X1192" s="155">
        <v>0.952</v>
      </c>
      <c r="Y1192" s="155">
        <v>0.968508997429306</v>
      </c>
      <c r="Z1192" s="173">
        <v>0.0073318809005084</v>
      </c>
      <c r="AA1192" s="151">
        <v>17178</v>
      </c>
      <c r="AB1192" s="151">
        <v>16541</v>
      </c>
      <c r="AC1192" s="151">
        <v>19247</v>
      </c>
      <c r="AD1192" s="151">
        <v>18662</v>
      </c>
      <c r="AE1192" s="155">
        <v>0.962917685411573</v>
      </c>
      <c r="AF1192" s="155">
        <v>0.969605652829012</v>
      </c>
      <c r="AG1192" s="173">
        <v>-0.00668796741743938</v>
      </c>
    </row>
    <row r="1193" spans="1:33">
      <c r="A1193" s="175" t="s">
        <v>1085</v>
      </c>
      <c r="B1193" s="195" t="s">
        <v>1837</v>
      </c>
      <c r="C1193" s="195" t="s">
        <v>1194</v>
      </c>
      <c r="D1193" s="150">
        <v>2142</v>
      </c>
      <c r="E1193" s="150">
        <v>2103</v>
      </c>
      <c r="F1193" s="150">
        <v>1957</v>
      </c>
      <c r="G1193" s="151">
        <v>2972</v>
      </c>
      <c r="H1193" s="151">
        <v>2917</v>
      </c>
      <c r="I1193" s="151">
        <v>2729</v>
      </c>
      <c r="J1193" s="151">
        <v>1319</v>
      </c>
      <c r="K1193" s="151">
        <v>1293</v>
      </c>
      <c r="L1193" s="151">
        <v>1218</v>
      </c>
      <c r="M1193" s="154">
        <v>0.979633778304419</v>
      </c>
      <c r="N1193" s="153">
        <v>52911</v>
      </c>
      <c r="O1193" s="172">
        <v>0.9</v>
      </c>
      <c r="P1193" s="154">
        <v>0.981792717086835</v>
      </c>
      <c r="Q1193" s="154">
        <v>0.981493943472409</v>
      </c>
      <c r="R1193" s="154">
        <v>0.980288097043215</v>
      </c>
      <c r="S1193" s="173">
        <v>0.00029877361442554</v>
      </c>
      <c r="T1193" s="153">
        <v>54011</v>
      </c>
      <c r="U1193" s="153">
        <v>49456</v>
      </c>
      <c r="V1193" s="154">
        <v>0.915665327433301</v>
      </c>
      <c r="W1193" s="154">
        <v>0.913632119514472</v>
      </c>
      <c r="X1193" s="155">
        <v>0.918236877523553</v>
      </c>
      <c r="Y1193" s="155">
        <v>0.923426838514026</v>
      </c>
      <c r="Z1193" s="173">
        <v>-0.00460475800908078</v>
      </c>
      <c r="AA1193" s="151">
        <v>14992</v>
      </c>
      <c r="AB1193" s="151">
        <v>13760</v>
      </c>
      <c r="AC1193" s="151">
        <v>17238</v>
      </c>
      <c r="AD1193" s="151">
        <v>15809</v>
      </c>
      <c r="AE1193" s="155">
        <v>0.917822838847385</v>
      </c>
      <c r="AF1193" s="155">
        <v>0.917101751943381</v>
      </c>
      <c r="AG1193" s="173">
        <v>0.000721086904004298</v>
      </c>
    </row>
    <row r="1194" spans="1:33">
      <c r="A1194" s="175" t="s">
        <v>1085</v>
      </c>
      <c r="B1194" s="195" t="s">
        <v>1837</v>
      </c>
      <c r="C1194" s="195" t="s">
        <v>1195</v>
      </c>
      <c r="D1194" s="150">
        <v>2951</v>
      </c>
      <c r="E1194" s="150">
        <v>2881</v>
      </c>
      <c r="F1194" s="150">
        <v>2769</v>
      </c>
      <c r="G1194" s="151">
        <v>3624</v>
      </c>
      <c r="H1194" s="151">
        <v>3498</v>
      </c>
      <c r="I1194" s="151">
        <v>3392</v>
      </c>
      <c r="J1194" s="151">
        <v>1652</v>
      </c>
      <c r="K1194" s="151">
        <v>1603</v>
      </c>
      <c r="L1194" s="151">
        <v>1560</v>
      </c>
      <c r="M1194" s="154">
        <v>0.958270832440463</v>
      </c>
      <c r="N1194" s="153">
        <v>67078</v>
      </c>
      <c r="O1194" s="172">
        <v>0.9</v>
      </c>
      <c r="P1194" s="154">
        <v>0.976279227380549</v>
      </c>
      <c r="Q1194" s="154">
        <v>0.96523178807947</v>
      </c>
      <c r="R1194" s="154">
        <v>0.970338983050847</v>
      </c>
      <c r="S1194" s="173">
        <v>0.0110474393010788</v>
      </c>
      <c r="T1194" s="153">
        <v>69999</v>
      </c>
      <c r="U1194" s="153">
        <v>65691</v>
      </c>
      <c r="V1194" s="154">
        <v>0.938456263660909</v>
      </c>
      <c r="W1194" s="154">
        <v>0.938325991189427</v>
      </c>
      <c r="X1194" s="155">
        <v>0.93598233995585</v>
      </c>
      <c r="Y1194" s="155">
        <v>0.944309927360775</v>
      </c>
      <c r="Z1194" s="173">
        <v>0.00234365123357738</v>
      </c>
      <c r="AA1194" s="151">
        <v>19289</v>
      </c>
      <c r="AB1194" s="151">
        <v>18111</v>
      </c>
      <c r="AC1194" s="151">
        <v>22090</v>
      </c>
      <c r="AD1194" s="151">
        <v>20723</v>
      </c>
      <c r="AE1194" s="155">
        <v>0.938928923220488</v>
      </c>
      <c r="AF1194" s="155">
        <v>0.938116794929832</v>
      </c>
      <c r="AG1194" s="173">
        <v>0.000812128290655911</v>
      </c>
    </row>
    <row r="1195" spans="1:33">
      <c r="A1195" s="175" t="s">
        <v>1085</v>
      </c>
      <c r="B1195" s="195" t="s">
        <v>1837</v>
      </c>
      <c r="C1195" s="195" t="s">
        <v>1196</v>
      </c>
      <c r="D1195" s="150">
        <v>1588</v>
      </c>
      <c r="E1195" s="150">
        <v>1547</v>
      </c>
      <c r="F1195" s="150">
        <v>1441</v>
      </c>
      <c r="G1195" s="151">
        <v>2034</v>
      </c>
      <c r="H1195" s="151">
        <v>1967</v>
      </c>
      <c r="I1195" s="151">
        <v>1872</v>
      </c>
      <c r="J1195" s="151">
        <v>863</v>
      </c>
      <c r="K1195" s="151">
        <v>840</v>
      </c>
      <c r="L1195" s="151">
        <v>787</v>
      </c>
      <c r="M1195" s="154">
        <v>0.961490779482411</v>
      </c>
      <c r="N1195" s="153">
        <v>37227</v>
      </c>
      <c r="O1195" s="172">
        <v>0.9</v>
      </c>
      <c r="P1195" s="154">
        <v>0.974181360201511</v>
      </c>
      <c r="Q1195" s="154">
        <v>0.967059980334317</v>
      </c>
      <c r="R1195" s="154">
        <v>0.973348783314021</v>
      </c>
      <c r="S1195" s="173">
        <v>0.00712137986719474</v>
      </c>
      <c r="T1195" s="153">
        <v>38718</v>
      </c>
      <c r="U1195" s="153">
        <v>35477</v>
      </c>
      <c r="V1195" s="154">
        <v>0.916292163851439</v>
      </c>
      <c r="W1195" s="154">
        <v>0.907430730478589</v>
      </c>
      <c r="X1195" s="155">
        <v>0.920353982300885</v>
      </c>
      <c r="Y1195" s="155">
        <v>0.911935110081112</v>
      </c>
      <c r="Z1195" s="173">
        <v>-0.0129232518222955</v>
      </c>
      <c r="AA1195" s="151">
        <v>10264</v>
      </c>
      <c r="AB1195" s="151">
        <v>9365</v>
      </c>
      <c r="AC1195" s="151">
        <v>11946</v>
      </c>
      <c r="AD1195" s="151">
        <v>10979</v>
      </c>
      <c r="AE1195" s="155">
        <v>0.912412314886984</v>
      </c>
      <c r="AF1195" s="155">
        <v>0.919052402477817</v>
      </c>
      <c r="AG1195" s="173">
        <v>-0.00664008759083323</v>
      </c>
    </row>
    <row r="1196" spans="1:33">
      <c r="A1196" s="175" t="s">
        <v>1085</v>
      </c>
      <c r="B1196" s="195" t="s">
        <v>1837</v>
      </c>
      <c r="C1196" s="195" t="s">
        <v>1197</v>
      </c>
      <c r="D1196" s="150">
        <v>2123</v>
      </c>
      <c r="E1196" s="150">
        <v>2066</v>
      </c>
      <c r="F1196" s="150">
        <v>1938</v>
      </c>
      <c r="G1196" s="151">
        <v>2624</v>
      </c>
      <c r="H1196" s="151">
        <v>2600</v>
      </c>
      <c r="I1196" s="151">
        <v>2465</v>
      </c>
      <c r="J1196" s="151">
        <v>1245</v>
      </c>
      <c r="K1196" s="151">
        <v>1237</v>
      </c>
      <c r="L1196" s="151">
        <v>1175</v>
      </c>
      <c r="M1196" s="154">
        <v>0.98395476161931</v>
      </c>
      <c r="N1196" s="153">
        <v>49243</v>
      </c>
      <c r="O1196" s="172">
        <v>0.9</v>
      </c>
      <c r="P1196" s="154">
        <v>0.973151201130476</v>
      </c>
      <c r="Q1196" s="154">
        <v>0.990853658536585</v>
      </c>
      <c r="R1196" s="154">
        <v>0.993574297188755</v>
      </c>
      <c r="S1196" s="173">
        <v>-0.0177024574061097</v>
      </c>
      <c r="T1196" s="153">
        <v>50046</v>
      </c>
      <c r="U1196" s="153">
        <v>46454</v>
      </c>
      <c r="V1196" s="154">
        <v>0.928226032050514</v>
      </c>
      <c r="W1196" s="154">
        <v>0.912859161563825</v>
      </c>
      <c r="X1196" s="155">
        <v>0.939405487804878</v>
      </c>
      <c r="Y1196" s="155">
        <v>0.943775100401606</v>
      </c>
      <c r="Z1196" s="173">
        <v>-0.0265463262410534</v>
      </c>
      <c r="AA1196" s="151">
        <v>14124</v>
      </c>
      <c r="AB1196" s="151">
        <v>13072</v>
      </c>
      <c r="AC1196" s="151">
        <v>15773</v>
      </c>
      <c r="AD1196" s="151">
        <v>14774</v>
      </c>
      <c r="AE1196" s="155">
        <v>0.925516850750496</v>
      </c>
      <c r="AF1196" s="155">
        <v>0.936663919355861</v>
      </c>
      <c r="AG1196" s="173">
        <v>-0.0111470686053656</v>
      </c>
    </row>
    <row r="1197" spans="1:33">
      <c r="A1197" s="175" t="s">
        <v>1085</v>
      </c>
      <c r="B1197" s="195" t="s">
        <v>1837</v>
      </c>
      <c r="C1197" s="195" t="s">
        <v>1198</v>
      </c>
      <c r="D1197" s="150">
        <v>1680</v>
      </c>
      <c r="E1197" s="150">
        <v>1622</v>
      </c>
      <c r="F1197" s="150">
        <v>1526</v>
      </c>
      <c r="G1197" s="151">
        <v>2198</v>
      </c>
      <c r="H1197" s="151">
        <v>2155</v>
      </c>
      <c r="I1197" s="151">
        <v>2042</v>
      </c>
      <c r="J1197" s="151">
        <v>868</v>
      </c>
      <c r="K1197" s="151">
        <v>858</v>
      </c>
      <c r="L1197" s="151">
        <v>808</v>
      </c>
      <c r="M1197" s="154">
        <v>0.979458009389205</v>
      </c>
      <c r="N1197" s="153">
        <v>39432</v>
      </c>
      <c r="O1197" s="172">
        <v>0.9</v>
      </c>
      <c r="P1197" s="154">
        <v>0.96547619047619</v>
      </c>
      <c r="Q1197" s="154">
        <v>0.980436760691538</v>
      </c>
      <c r="R1197" s="154">
        <v>0.988479262672811</v>
      </c>
      <c r="S1197" s="173">
        <v>-0.0149605702153472</v>
      </c>
      <c r="T1197" s="153">
        <v>40259</v>
      </c>
      <c r="U1197" s="153">
        <v>37553</v>
      </c>
      <c r="V1197" s="154">
        <v>0.93278521572816</v>
      </c>
      <c r="W1197" s="154">
        <v>0.908333333333333</v>
      </c>
      <c r="X1197" s="155">
        <v>0.929026387625114</v>
      </c>
      <c r="Y1197" s="155">
        <v>0.930875576036866</v>
      </c>
      <c r="Z1197" s="173">
        <v>-0.0206930542917804</v>
      </c>
      <c r="AA1197" s="151">
        <v>10915</v>
      </c>
      <c r="AB1197" s="151">
        <v>10052</v>
      </c>
      <c r="AC1197" s="151">
        <v>12419</v>
      </c>
      <c r="AD1197" s="151">
        <v>11655</v>
      </c>
      <c r="AE1197" s="155">
        <v>0.92093449381585</v>
      </c>
      <c r="AF1197" s="155">
        <v>0.938481359207666</v>
      </c>
      <c r="AG1197" s="173">
        <v>-0.0175468653918158</v>
      </c>
    </row>
    <row r="1198" spans="1:33">
      <c r="A1198" s="175" t="s">
        <v>1085</v>
      </c>
      <c r="B1198" s="195" t="s">
        <v>1837</v>
      </c>
      <c r="C1198" s="195" t="s">
        <v>1199</v>
      </c>
      <c r="D1198" s="150">
        <v>3025</v>
      </c>
      <c r="E1198" s="150">
        <v>2995</v>
      </c>
      <c r="F1198" s="150">
        <v>2862</v>
      </c>
      <c r="G1198" s="151">
        <v>3857</v>
      </c>
      <c r="H1198" s="151">
        <v>3801</v>
      </c>
      <c r="I1198" s="151">
        <v>3599</v>
      </c>
      <c r="J1198" s="151">
        <v>1621</v>
      </c>
      <c r="K1198" s="151">
        <v>1614</v>
      </c>
      <c r="L1198" s="151">
        <v>1534</v>
      </c>
      <c r="M1198" s="154">
        <v>0.989654002713704</v>
      </c>
      <c r="N1198" s="153">
        <v>70020</v>
      </c>
      <c r="O1198" s="172">
        <v>0.9</v>
      </c>
      <c r="P1198" s="154">
        <v>0.990082644628099</v>
      </c>
      <c r="Q1198" s="154">
        <v>0.985480943738657</v>
      </c>
      <c r="R1198" s="154">
        <v>0.995681677976558</v>
      </c>
      <c r="S1198" s="173">
        <v>0.00460170088944212</v>
      </c>
      <c r="T1198" s="153">
        <v>70752</v>
      </c>
      <c r="U1198" s="153">
        <v>67183</v>
      </c>
      <c r="V1198" s="154">
        <v>0.949556196291271</v>
      </c>
      <c r="W1198" s="154">
        <v>0.946115702479339</v>
      </c>
      <c r="X1198" s="155">
        <v>0.933108633653098</v>
      </c>
      <c r="Y1198" s="155">
        <v>0.946329426280074</v>
      </c>
      <c r="Z1198" s="173">
        <v>0.0130070688262406</v>
      </c>
      <c r="AA1198" s="151">
        <v>19461</v>
      </c>
      <c r="AB1198" s="151">
        <v>18403</v>
      </c>
      <c r="AC1198" s="151">
        <v>22498</v>
      </c>
      <c r="AD1198" s="151">
        <v>21482</v>
      </c>
      <c r="AE1198" s="155">
        <v>0.945634859462515</v>
      </c>
      <c r="AF1198" s="155">
        <v>0.954840430260468</v>
      </c>
      <c r="AG1198" s="173">
        <v>-0.00920557079795281</v>
      </c>
    </row>
    <row r="1199" spans="1:33">
      <c r="A1199" s="175" t="s">
        <v>1085</v>
      </c>
      <c r="B1199" s="195" t="s">
        <v>1837</v>
      </c>
      <c r="C1199" s="195" t="s">
        <v>1200</v>
      </c>
      <c r="D1199" s="150">
        <v>1932</v>
      </c>
      <c r="E1199" s="150">
        <v>1874</v>
      </c>
      <c r="F1199" s="150">
        <v>1769</v>
      </c>
      <c r="G1199" s="151">
        <v>2489</v>
      </c>
      <c r="H1199" s="151">
        <v>2372</v>
      </c>
      <c r="I1199" s="151">
        <v>2288</v>
      </c>
      <c r="J1199" s="151">
        <v>1108</v>
      </c>
      <c r="K1199" s="151">
        <v>1083</v>
      </c>
      <c r="L1199" s="151">
        <v>1050</v>
      </c>
      <c r="M1199" s="154">
        <v>0.973901440622385</v>
      </c>
      <c r="N1199" s="153">
        <v>43063</v>
      </c>
      <c r="O1199" s="172">
        <v>0.9</v>
      </c>
      <c r="P1199" s="154">
        <v>0.969979296066253</v>
      </c>
      <c r="Q1199" s="154">
        <v>0.95299316994777</v>
      </c>
      <c r="R1199" s="154">
        <v>0.977436823104693</v>
      </c>
      <c r="S1199" s="173">
        <v>0.0169861261184824</v>
      </c>
      <c r="T1199" s="153">
        <v>44217</v>
      </c>
      <c r="U1199" s="153">
        <v>41163</v>
      </c>
      <c r="V1199" s="154">
        <v>0.93093154216704</v>
      </c>
      <c r="W1199" s="154">
        <v>0.915631469979296</v>
      </c>
      <c r="X1199" s="155">
        <v>0.919244676576939</v>
      </c>
      <c r="Y1199" s="155">
        <v>0.947653429602888</v>
      </c>
      <c r="Z1199" s="173">
        <v>-0.00361320659764242</v>
      </c>
      <c r="AA1199" s="151">
        <v>12806</v>
      </c>
      <c r="AB1199" s="151">
        <v>11911</v>
      </c>
      <c r="AC1199" s="151">
        <v>14117</v>
      </c>
      <c r="AD1199" s="151">
        <v>13131</v>
      </c>
      <c r="AE1199" s="155">
        <v>0.930110885522411</v>
      </c>
      <c r="AF1199" s="155">
        <v>0.930155132110222</v>
      </c>
      <c r="AG1199" s="173">
        <v>-4.4246587810326e-5</v>
      </c>
    </row>
    <row r="1200" spans="1:33">
      <c r="A1200" s="175" t="s">
        <v>1085</v>
      </c>
      <c r="B1200" s="195" t="s">
        <v>1837</v>
      </c>
      <c r="C1200" s="195" t="s">
        <v>1201</v>
      </c>
      <c r="D1200" s="150">
        <v>2388</v>
      </c>
      <c r="E1200" s="150">
        <v>2315</v>
      </c>
      <c r="F1200" s="150">
        <v>2244</v>
      </c>
      <c r="G1200" s="151">
        <v>3173</v>
      </c>
      <c r="H1200" s="151">
        <v>3006</v>
      </c>
      <c r="I1200" s="151">
        <v>2999</v>
      </c>
      <c r="J1200" s="151">
        <v>1528</v>
      </c>
      <c r="K1200" s="151">
        <v>1479</v>
      </c>
      <c r="L1200" s="151">
        <v>1456</v>
      </c>
      <c r="M1200" s="154">
        <v>0.965408805031447</v>
      </c>
      <c r="N1200" s="153">
        <v>59558</v>
      </c>
      <c r="O1200" s="172">
        <v>0.9</v>
      </c>
      <c r="P1200" s="154">
        <v>0.969430485762144</v>
      </c>
      <c r="Q1200" s="154">
        <v>0.947368421052632</v>
      </c>
      <c r="R1200" s="154">
        <v>0.967931937172775</v>
      </c>
      <c r="S1200" s="173">
        <v>0.0220620647095126</v>
      </c>
      <c r="T1200" s="153">
        <v>61692</v>
      </c>
      <c r="U1200" s="153">
        <v>58652</v>
      </c>
      <c r="V1200" s="154">
        <v>0.950722946249108</v>
      </c>
      <c r="W1200" s="154">
        <v>0.939698492462312</v>
      </c>
      <c r="X1200" s="155">
        <v>0.945162306965017</v>
      </c>
      <c r="Y1200" s="155">
        <v>0.952879581151832</v>
      </c>
      <c r="Z1200" s="173">
        <v>-0.00546381450270583</v>
      </c>
      <c r="AA1200" s="151">
        <v>16515</v>
      </c>
      <c r="AB1200" s="151">
        <v>15680</v>
      </c>
      <c r="AC1200" s="151">
        <v>19477</v>
      </c>
      <c r="AD1200" s="151">
        <v>18552</v>
      </c>
      <c r="AE1200" s="155">
        <v>0.949439903118377</v>
      </c>
      <c r="AF1200" s="155">
        <v>0.952508086460954</v>
      </c>
      <c r="AG1200" s="173">
        <v>-0.00306818334257675</v>
      </c>
    </row>
    <row r="1201" spans="1:33">
      <c r="A1201" s="175" t="s">
        <v>1085</v>
      </c>
      <c r="B1201" s="195" t="s">
        <v>1837</v>
      </c>
      <c r="C1201" s="195" t="s">
        <v>1202</v>
      </c>
      <c r="D1201" s="150">
        <v>2</v>
      </c>
      <c r="E1201" s="150">
        <v>0</v>
      </c>
      <c r="F1201" s="150">
        <v>2</v>
      </c>
      <c r="G1201" s="151">
        <v>4</v>
      </c>
      <c r="H1201" s="151">
        <v>0</v>
      </c>
      <c r="I1201" s="151">
        <v>4</v>
      </c>
      <c r="J1201" s="151">
        <v>5</v>
      </c>
      <c r="K1201" s="151">
        <v>0</v>
      </c>
      <c r="L1201" s="151">
        <v>5</v>
      </c>
      <c r="M1201" s="154">
        <v>0</v>
      </c>
      <c r="N1201" s="153">
        <v>0</v>
      </c>
      <c r="O1201" s="172">
        <v>0.9</v>
      </c>
      <c r="P1201" s="154">
        <v>0</v>
      </c>
      <c r="Q1201" s="154">
        <v>0</v>
      </c>
      <c r="R1201" s="154">
        <v>0</v>
      </c>
      <c r="S1201" s="173">
        <v>0</v>
      </c>
      <c r="T1201" s="153">
        <v>98</v>
      </c>
      <c r="U1201" s="153">
        <v>96</v>
      </c>
      <c r="V1201" s="154">
        <v>0.979591836734694</v>
      </c>
      <c r="W1201" s="154">
        <v>1</v>
      </c>
      <c r="X1201" s="155">
        <v>1</v>
      </c>
      <c r="Y1201" s="155">
        <v>1</v>
      </c>
      <c r="Z1201" s="173">
        <v>0</v>
      </c>
      <c r="AA1201" s="151">
        <v>16</v>
      </c>
      <c r="AB1201" s="151">
        <v>15</v>
      </c>
      <c r="AC1201" s="151">
        <v>34</v>
      </c>
      <c r="AD1201" s="151">
        <v>33</v>
      </c>
      <c r="AE1201" s="155">
        <v>0.9375</v>
      </c>
      <c r="AF1201" s="155">
        <v>0.970588235294118</v>
      </c>
      <c r="AG1201" s="173">
        <v>-0.0330882352941176</v>
      </c>
    </row>
    <row r="1202" spans="1:33">
      <c r="A1202" s="175" t="s">
        <v>1085</v>
      </c>
      <c r="B1202" s="195" t="s">
        <v>1837</v>
      </c>
      <c r="C1202" s="195" t="s">
        <v>1203</v>
      </c>
      <c r="D1202" s="150">
        <v>2652</v>
      </c>
      <c r="E1202" s="150">
        <v>2568</v>
      </c>
      <c r="F1202" s="150">
        <v>2458</v>
      </c>
      <c r="G1202" s="151">
        <v>3363</v>
      </c>
      <c r="H1202" s="151">
        <v>3274</v>
      </c>
      <c r="I1202" s="151">
        <v>2977</v>
      </c>
      <c r="J1202" s="151">
        <v>1416</v>
      </c>
      <c r="K1202" s="151">
        <v>1396</v>
      </c>
      <c r="L1202" s="151">
        <v>1316</v>
      </c>
      <c r="M1202" s="154">
        <v>0.964841007122078</v>
      </c>
      <c r="N1202" s="153">
        <v>57711</v>
      </c>
      <c r="O1202" s="172">
        <v>0.9</v>
      </c>
      <c r="P1202" s="154">
        <v>0.968325791855204</v>
      </c>
      <c r="Q1202" s="154">
        <v>0.973535533749628</v>
      </c>
      <c r="R1202" s="154">
        <v>0.985875706214689</v>
      </c>
      <c r="S1202" s="173">
        <v>-0.00520974189442469</v>
      </c>
      <c r="T1202" s="153">
        <v>59814</v>
      </c>
      <c r="U1202" s="153">
        <v>54423</v>
      </c>
      <c r="V1202" s="154">
        <v>0.909870598856455</v>
      </c>
      <c r="W1202" s="154">
        <v>0.92684766214178</v>
      </c>
      <c r="X1202" s="155">
        <v>0.885221528397264</v>
      </c>
      <c r="Y1202" s="155">
        <v>0.929378531073446</v>
      </c>
      <c r="Z1202" s="173">
        <v>0.0416261337445155</v>
      </c>
      <c r="AA1202" s="151">
        <v>17084</v>
      </c>
      <c r="AB1202" s="151">
        <v>15597</v>
      </c>
      <c r="AC1202" s="151">
        <v>18457</v>
      </c>
      <c r="AD1202" s="151">
        <v>16672</v>
      </c>
      <c r="AE1202" s="155">
        <v>0.912959494263639</v>
      </c>
      <c r="AF1202" s="155">
        <v>0.903288725144931</v>
      </c>
      <c r="AG1202" s="173">
        <v>0.00967076911870712</v>
      </c>
    </row>
    <row r="1203" spans="1:33">
      <c r="A1203" s="175" t="s">
        <v>1085</v>
      </c>
      <c r="B1203" s="195" t="s">
        <v>1837</v>
      </c>
      <c r="C1203" s="195" t="s">
        <v>1204</v>
      </c>
      <c r="D1203" s="150">
        <v>2752</v>
      </c>
      <c r="E1203" s="150">
        <v>2691</v>
      </c>
      <c r="F1203" s="150">
        <v>2601</v>
      </c>
      <c r="G1203" s="151">
        <v>3490</v>
      </c>
      <c r="H1203" s="151">
        <v>3334</v>
      </c>
      <c r="I1203" s="151">
        <v>3309</v>
      </c>
      <c r="J1203" s="151">
        <v>1525</v>
      </c>
      <c r="K1203" s="151">
        <v>1485</v>
      </c>
      <c r="L1203" s="151">
        <v>1418</v>
      </c>
      <c r="M1203" s="154">
        <v>0.974216204245626</v>
      </c>
      <c r="N1203" s="153">
        <v>61588</v>
      </c>
      <c r="O1203" s="172">
        <v>0.9</v>
      </c>
      <c r="P1203" s="154">
        <v>0.977834302325581</v>
      </c>
      <c r="Q1203" s="154">
        <v>0.955300859598854</v>
      </c>
      <c r="R1203" s="154">
        <v>0.973770491803279</v>
      </c>
      <c r="S1203" s="173">
        <v>0.0225334427267275</v>
      </c>
      <c r="T1203" s="153">
        <v>63218</v>
      </c>
      <c r="U1203" s="153">
        <v>59793</v>
      </c>
      <c r="V1203" s="154">
        <v>0.945822392356607</v>
      </c>
      <c r="W1203" s="154">
        <v>0.945130813953488</v>
      </c>
      <c r="X1203" s="155">
        <v>0.948137535816619</v>
      </c>
      <c r="Y1203" s="155">
        <v>0.929836065573771</v>
      </c>
      <c r="Z1203" s="173">
        <v>-0.00300672186313045</v>
      </c>
      <c r="AA1203" s="151">
        <v>17695</v>
      </c>
      <c r="AB1203" s="151">
        <v>16723</v>
      </c>
      <c r="AC1203" s="151">
        <v>20055</v>
      </c>
      <c r="AD1203" s="151">
        <v>18894</v>
      </c>
      <c r="AE1203" s="155">
        <v>0.945069228595648</v>
      </c>
      <c r="AF1203" s="155">
        <v>0.942109199700823</v>
      </c>
      <c r="AG1203" s="173">
        <v>0.00296002889482572</v>
      </c>
    </row>
    <row r="1204" spans="1:33">
      <c r="A1204" s="175" t="s">
        <v>1085</v>
      </c>
      <c r="B1204" s="195" t="s">
        <v>1837</v>
      </c>
      <c r="C1204" s="195" t="s">
        <v>1205</v>
      </c>
      <c r="D1204" s="150">
        <v>1837</v>
      </c>
      <c r="E1204" s="150">
        <v>1821</v>
      </c>
      <c r="F1204" s="150">
        <v>1731</v>
      </c>
      <c r="G1204" s="151">
        <v>2325</v>
      </c>
      <c r="H1204" s="151">
        <v>2314</v>
      </c>
      <c r="I1204" s="151">
        <v>2121</v>
      </c>
      <c r="J1204" s="151">
        <v>996</v>
      </c>
      <c r="K1204" s="151">
        <v>977</v>
      </c>
      <c r="L1204" s="151">
        <v>933</v>
      </c>
      <c r="M1204" s="154">
        <v>0.989073520621638</v>
      </c>
      <c r="N1204" s="153">
        <v>41368</v>
      </c>
      <c r="O1204" s="172">
        <v>0.9</v>
      </c>
      <c r="P1204" s="154">
        <v>0.99129014697877</v>
      </c>
      <c r="Q1204" s="154">
        <v>0.995268817204301</v>
      </c>
      <c r="R1204" s="154">
        <v>0.980923694779116</v>
      </c>
      <c r="S1204" s="173">
        <v>-0.00397867022553133</v>
      </c>
      <c r="T1204" s="153">
        <v>41825</v>
      </c>
      <c r="U1204" s="153">
        <v>39635</v>
      </c>
      <c r="V1204" s="154">
        <v>0.947638971906754</v>
      </c>
      <c r="W1204" s="154">
        <v>0.942297223734349</v>
      </c>
      <c r="X1204" s="155">
        <v>0.912258064516129</v>
      </c>
      <c r="Y1204" s="155">
        <v>0.936746987951807</v>
      </c>
      <c r="Z1204" s="173">
        <v>0.0300391592182204</v>
      </c>
      <c r="AA1204" s="151">
        <v>12068</v>
      </c>
      <c r="AB1204" s="151">
        <v>11332</v>
      </c>
      <c r="AC1204" s="151">
        <v>13440</v>
      </c>
      <c r="AD1204" s="151">
        <v>12854</v>
      </c>
      <c r="AE1204" s="155">
        <v>0.93901226383825</v>
      </c>
      <c r="AF1204" s="155">
        <v>0.95639880952381</v>
      </c>
      <c r="AG1204" s="173">
        <v>-0.0173865456855596</v>
      </c>
    </row>
    <row r="1205" spans="1:33">
      <c r="A1205" s="175" t="s">
        <v>1085</v>
      </c>
      <c r="B1205" s="195" t="s">
        <v>1837</v>
      </c>
      <c r="C1205" s="195" t="s">
        <v>1206</v>
      </c>
      <c r="D1205" s="150">
        <v>3184</v>
      </c>
      <c r="E1205" s="150">
        <v>3059</v>
      </c>
      <c r="F1205" s="150">
        <v>2934</v>
      </c>
      <c r="G1205" s="151">
        <v>3893</v>
      </c>
      <c r="H1205" s="151">
        <v>3750</v>
      </c>
      <c r="I1205" s="151">
        <v>3516</v>
      </c>
      <c r="J1205" s="151">
        <v>1809</v>
      </c>
      <c r="K1205" s="151">
        <v>1757</v>
      </c>
      <c r="L1205" s="151">
        <v>1690</v>
      </c>
      <c r="M1205" s="154">
        <v>0.955339939443986</v>
      </c>
      <c r="N1205" s="153">
        <v>69415</v>
      </c>
      <c r="O1205" s="172">
        <v>0.9</v>
      </c>
      <c r="P1205" s="154">
        <v>0.960741206030151</v>
      </c>
      <c r="Q1205" s="154">
        <v>0.963267403031081</v>
      </c>
      <c r="R1205" s="154">
        <v>0.971254836926479</v>
      </c>
      <c r="S1205" s="173">
        <v>-0.0025261970009306</v>
      </c>
      <c r="T1205" s="153">
        <v>72660</v>
      </c>
      <c r="U1205" s="153">
        <v>66960</v>
      </c>
      <c r="V1205" s="154">
        <v>0.921552436003303</v>
      </c>
      <c r="W1205" s="154">
        <v>0.921482412060301</v>
      </c>
      <c r="X1205" s="155">
        <v>0.903159517081942</v>
      </c>
      <c r="Y1205" s="155">
        <v>0.934217799889442</v>
      </c>
      <c r="Z1205" s="173">
        <v>0.0183228949783595</v>
      </c>
      <c r="AA1205" s="151">
        <v>20232</v>
      </c>
      <c r="AB1205" s="151">
        <v>18669</v>
      </c>
      <c r="AC1205" s="151">
        <v>22699</v>
      </c>
      <c r="AD1205" s="151">
        <v>21041</v>
      </c>
      <c r="AE1205" s="155">
        <v>0.922746144721234</v>
      </c>
      <c r="AF1205" s="155">
        <v>0.926957134675536</v>
      </c>
      <c r="AG1205" s="173">
        <v>-0.00421098995430269</v>
      </c>
    </row>
    <row r="1206" spans="1:33">
      <c r="A1206" s="175" t="s">
        <v>1085</v>
      </c>
      <c r="B1206" s="195" t="s">
        <v>1837</v>
      </c>
      <c r="C1206" s="195" t="s">
        <v>1207</v>
      </c>
      <c r="D1206" s="150">
        <v>2862</v>
      </c>
      <c r="E1206" s="150">
        <v>2641</v>
      </c>
      <c r="F1206" s="150">
        <v>2661</v>
      </c>
      <c r="G1206" s="151">
        <v>3833</v>
      </c>
      <c r="H1206" s="151">
        <v>3471</v>
      </c>
      <c r="I1206" s="151">
        <v>3496</v>
      </c>
      <c r="J1206" s="151">
        <v>1656</v>
      </c>
      <c r="K1206" s="151">
        <v>1557</v>
      </c>
      <c r="L1206" s="151">
        <v>1549</v>
      </c>
      <c r="M1206" s="154">
        <v>0.923546724516726</v>
      </c>
      <c r="N1206" s="153">
        <v>66838</v>
      </c>
      <c r="O1206" s="172">
        <v>0.9</v>
      </c>
      <c r="P1206" s="154">
        <v>0.922781271837876</v>
      </c>
      <c r="Q1206" s="154">
        <v>0.905557004956953</v>
      </c>
      <c r="R1206" s="154">
        <v>0.940217391304348</v>
      </c>
      <c r="S1206" s="173">
        <v>0.0172242668809228</v>
      </c>
      <c r="T1206" s="153">
        <v>72371</v>
      </c>
      <c r="U1206" s="153">
        <v>67018</v>
      </c>
      <c r="V1206" s="154">
        <v>0.926033908609802</v>
      </c>
      <c r="W1206" s="154">
        <v>0.929769392033543</v>
      </c>
      <c r="X1206" s="155">
        <v>0.912079311244456</v>
      </c>
      <c r="Y1206" s="155">
        <v>0.935386473429952</v>
      </c>
      <c r="Z1206" s="173">
        <v>0.017690080789087</v>
      </c>
      <c r="AA1206" s="151">
        <v>19661</v>
      </c>
      <c r="AB1206" s="151">
        <v>18325</v>
      </c>
      <c r="AC1206" s="151">
        <v>23324</v>
      </c>
      <c r="AD1206" s="151">
        <v>21379</v>
      </c>
      <c r="AE1206" s="155">
        <v>0.932048217282946</v>
      </c>
      <c r="AF1206" s="155">
        <v>0.916609500943234</v>
      </c>
      <c r="AG1206" s="173">
        <v>0.0154387163397115</v>
      </c>
    </row>
    <row r="1207" spans="1:33">
      <c r="A1207" s="175" t="s">
        <v>1085</v>
      </c>
      <c r="B1207" s="195" t="s">
        <v>1838</v>
      </c>
      <c r="C1207" s="195" t="s">
        <v>1208</v>
      </c>
      <c r="D1207" s="150">
        <v>4955</v>
      </c>
      <c r="E1207" s="150">
        <v>4675</v>
      </c>
      <c r="F1207" s="150">
        <v>4474</v>
      </c>
      <c r="G1207" s="151">
        <v>5945</v>
      </c>
      <c r="H1207" s="151">
        <v>5478</v>
      </c>
      <c r="I1207" s="151">
        <v>5490</v>
      </c>
      <c r="J1207" s="151">
        <v>2825</v>
      </c>
      <c r="K1207" s="151">
        <v>2731</v>
      </c>
      <c r="L1207" s="151">
        <v>2654</v>
      </c>
      <c r="M1207" s="154">
        <v>0.929750254305658</v>
      </c>
      <c r="N1207" s="153">
        <v>106025</v>
      </c>
      <c r="O1207" s="172">
        <v>0.9</v>
      </c>
      <c r="P1207" s="154">
        <v>0.943491422805247</v>
      </c>
      <c r="Q1207" s="154">
        <v>0.921446593776283</v>
      </c>
      <c r="R1207" s="154">
        <v>0.966725663716814</v>
      </c>
      <c r="S1207" s="173">
        <v>0.0220448290289647</v>
      </c>
      <c r="T1207" s="153">
        <v>114036</v>
      </c>
      <c r="U1207" s="153">
        <v>104761</v>
      </c>
      <c r="V1207" s="154">
        <v>0.918666035287102</v>
      </c>
      <c r="W1207" s="154">
        <v>0.9029263370333</v>
      </c>
      <c r="X1207" s="155">
        <v>0.923465096719933</v>
      </c>
      <c r="Y1207" s="155">
        <v>0.939469026548673</v>
      </c>
      <c r="Z1207" s="173">
        <v>-0.020538759686633</v>
      </c>
      <c r="AA1207" s="151">
        <v>32022</v>
      </c>
      <c r="AB1207" s="151">
        <v>29368</v>
      </c>
      <c r="AC1207" s="151">
        <v>35088</v>
      </c>
      <c r="AD1207" s="151">
        <v>32110</v>
      </c>
      <c r="AE1207" s="155">
        <v>0.917119480357254</v>
      </c>
      <c r="AF1207" s="155">
        <v>0.915127678978568</v>
      </c>
      <c r="AG1207" s="173">
        <v>0.00199180137868626</v>
      </c>
    </row>
    <row r="1208" spans="1:33">
      <c r="A1208" s="175" t="s">
        <v>1085</v>
      </c>
      <c r="B1208" s="195" t="s">
        <v>1838</v>
      </c>
      <c r="C1208" s="195" t="s">
        <v>1209</v>
      </c>
      <c r="D1208" s="150">
        <v>3223</v>
      </c>
      <c r="E1208" s="150">
        <v>3126</v>
      </c>
      <c r="F1208" s="150">
        <v>2993</v>
      </c>
      <c r="G1208" s="151">
        <v>3944</v>
      </c>
      <c r="H1208" s="151">
        <v>3836</v>
      </c>
      <c r="I1208" s="151">
        <v>3631</v>
      </c>
      <c r="J1208" s="151">
        <v>1873</v>
      </c>
      <c r="K1208" s="151">
        <v>1787</v>
      </c>
      <c r="L1208" s="151">
        <v>1690</v>
      </c>
      <c r="M1208" s="154">
        <v>0.968739920438663</v>
      </c>
      <c r="N1208" s="153">
        <v>72082</v>
      </c>
      <c r="O1208" s="172">
        <v>0.9</v>
      </c>
      <c r="P1208" s="154">
        <v>0.969903816320199</v>
      </c>
      <c r="Q1208" s="154">
        <v>0.972616632860041</v>
      </c>
      <c r="R1208" s="154">
        <v>0.95408435664709</v>
      </c>
      <c r="S1208" s="173">
        <v>-0.0027128165398419</v>
      </c>
      <c r="T1208" s="153">
        <v>74408</v>
      </c>
      <c r="U1208" s="153">
        <v>69326</v>
      </c>
      <c r="V1208" s="154">
        <v>0.931700892377164</v>
      </c>
      <c r="W1208" s="154">
        <v>0.928637914986038</v>
      </c>
      <c r="X1208" s="155">
        <v>0.920638945233266</v>
      </c>
      <c r="Y1208" s="155">
        <v>0.902295782167645</v>
      </c>
      <c r="Z1208" s="173">
        <v>0.00799896975277214</v>
      </c>
      <c r="AA1208" s="151">
        <v>20961</v>
      </c>
      <c r="AB1208" s="151">
        <v>19448</v>
      </c>
      <c r="AC1208" s="151">
        <v>23451</v>
      </c>
      <c r="AD1208" s="151">
        <v>21817</v>
      </c>
      <c r="AE1208" s="155">
        <v>0.927818329278183</v>
      </c>
      <c r="AF1208" s="155">
        <v>0.930322800733444</v>
      </c>
      <c r="AG1208" s="173">
        <v>-0.00250447145526089</v>
      </c>
    </row>
    <row r="1209" spans="1:33">
      <c r="A1209" s="175" t="s">
        <v>1085</v>
      </c>
      <c r="B1209" s="195" t="s">
        <v>1838</v>
      </c>
      <c r="C1209" s="195" t="s">
        <v>1210</v>
      </c>
      <c r="D1209" s="150">
        <v>6008</v>
      </c>
      <c r="E1209" s="150">
        <v>5822</v>
      </c>
      <c r="F1209" s="150">
        <v>5551</v>
      </c>
      <c r="G1209" s="151">
        <v>7078</v>
      </c>
      <c r="H1209" s="151">
        <v>6797</v>
      </c>
      <c r="I1209" s="151">
        <v>6605</v>
      </c>
      <c r="J1209" s="151">
        <v>3502</v>
      </c>
      <c r="K1209" s="151">
        <v>3426</v>
      </c>
      <c r="L1209" s="151">
        <v>3300</v>
      </c>
      <c r="M1209" s="154">
        <v>0.9743897235179</v>
      </c>
      <c r="N1209" s="153">
        <v>132441</v>
      </c>
      <c r="O1209" s="172">
        <v>0.9</v>
      </c>
      <c r="P1209" s="154">
        <v>0.969041278295606</v>
      </c>
      <c r="Q1209" s="154">
        <v>0.960299519638316</v>
      </c>
      <c r="R1209" s="154">
        <v>0.97829811536265</v>
      </c>
      <c r="S1209" s="173">
        <v>0.00874175865728988</v>
      </c>
      <c r="T1209" s="153">
        <v>135922</v>
      </c>
      <c r="U1209" s="153">
        <v>128135</v>
      </c>
      <c r="V1209" s="154">
        <v>0.94270978943806</v>
      </c>
      <c r="W1209" s="154">
        <v>0.923934753661784</v>
      </c>
      <c r="X1209" s="155">
        <v>0.93317321277197</v>
      </c>
      <c r="Y1209" s="155">
        <v>0.942318675042833</v>
      </c>
      <c r="Z1209" s="173">
        <v>-0.00923845911018528</v>
      </c>
      <c r="AA1209" s="151">
        <v>39091</v>
      </c>
      <c r="AB1209" s="151">
        <v>36684</v>
      </c>
      <c r="AC1209" s="151">
        <v>42745</v>
      </c>
      <c r="AD1209" s="151">
        <v>40135</v>
      </c>
      <c r="AE1209" s="155">
        <v>0.938425724591338</v>
      </c>
      <c r="AF1209" s="155">
        <v>0.938940226927126</v>
      </c>
      <c r="AG1209" s="173">
        <v>-0.00051450233578787</v>
      </c>
    </row>
    <row r="1210" spans="1:33">
      <c r="A1210" s="175" t="s">
        <v>1085</v>
      </c>
      <c r="B1210" s="195" t="s">
        <v>1838</v>
      </c>
      <c r="C1210" s="195" t="s">
        <v>1211</v>
      </c>
      <c r="D1210" s="150">
        <v>1738</v>
      </c>
      <c r="E1210" s="150">
        <v>1639</v>
      </c>
      <c r="F1210" s="150">
        <v>1604</v>
      </c>
      <c r="G1210" s="151">
        <v>1986</v>
      </c>
      <c r="H1210" s="151">
        <v>1938</v>
      </c>
      <c r="I1210" s="151">
        <v>1849</v>
      </c>
      <c r="J1210" s="151">
        <v>1010</v>
      </c>
      <c r="K1210" s="151">
        <v>974</v>
      </c>
      <c r="L1210" s="151">
        <v>930</v>
      </c>
      <c r="M1210" s="154">
        <v>0.956500404818568</v>
      </c>
      <c r="N1210" s="153">
        <v>38986</v>
      </c>
      <c r="O1210" s="172">
        <v>0.9</v>
      </c>
      <c r="P1210" s="154">
        <v>0.943037974683544</v>
      </c>
      <c r="Q1210" s="154">
        <v>0.97583081570997</v>
      </c>
      <c r="R1210" s="154">
        <v>0.964356435643564</v>
      </c>
      <c r="S1210" s="173">
        <v>-0.0327928410264254</v>
      </c>
      <c r="T1210" s="153">
        <v>40759</v>
      </c>
      <c r="U1210" s="153">
        <v>37614</v>
      </c>
      <c r="V1210" s="154">
        <v>0.92283912755465</v>
      </c>
      <c r="W1210" s="154">
        <v>0.922899884925201</v>
      </c>
      <c r="X1210" s="155">
        <v>0.931017119838872</v>
      </c>
      <c r="Y1210" s="155">
        <v>0.920792079207921</v>
      </c>
      <c r="Z1210" s="173">
        <v>-0.00811723491367078</v>
      </c>
      <c r="AA1210" s="151">
        <v>11345</v>
      </c>
      <c r="AB1210" s="151">
        <v>10632</v>
      </c>
      <c r="AC1210" s="151">
        <v>12961</v>
      </c>
      <c r="AD1210" s="151">
        <v>12087</v>
      </c>
      <c r="AE1210" s="155">
        <v>0.937152930806523</v>
      </c>
      <c r="AF1210" s="155">
        <v>0.932566931563923</v>
      </c>
      <c r="AG1210" s="173">
        <v>0.00458599924260017</v>
      </c>
    </row>
    <row r="1211" spans="1:33">
      <c r="A1211" s="175" t="s">
        <v>1085</v>
      </c>
      <c r="B1211" s="195" t="s">
        <v>1838</v>
      </c>
      <c r="C1211" s="195" t="s">
        <v>1212</v>
      </c>
      <c r="D1211" s="150">
        <v>3394</v>
      </c>
      <c r="E1211" s="150">
        <v>3331</v>
      </c>
      <c r="F1211" s="150">
        <v>3176</v>
      </c>
      <c r="G1211" s="151">
        <v>4068</v>
      </c>
      <c r="H1211" s="151">
        <v>4016</v>
      </c>
      <c r="I1211" s="151">
        <v>3790</v>
      </c>
      <c r="J1211" s="151">
        <v>2115</v>
      </c>
      <c r="K1211" s="151">
        <v>2016</v>
      </c>
      <c r="L1211" s="151">
        <v>1985</v>
      </c>
      <c r="M1211" s="154">
        <v>0.983563553415283</v>
      </c>
      <c r="N1211" s="153">
        <v>77613</v>
      </c>
      <c r="O1211" s="172">
        <v>0.9</v>
      </c>
      <c r="P1211" s="154">
        <v>0.981437831467295</v>
      </c>
      <c r="Q1211" s="154">
        <v>0.987217305801377</v>
      </c>
      <c r="R1211" s="154">
        <v>0.953191489361702</v>
      </c>
      <c r="S1211" s="173">
        <v>-0.00577947433408132</v>
      </c>
      <c r="T1211" s="153">
        <v>78910</v>
      </c>
      <c r="U1211" s="153">
        <v>74061</v>
      </c>
      <c r="V1211" s="154">
        <v>0.938550247116969</v>
      </c>
      <c r="W1211" s="154">
        <v>0.935769004124926</v>
      </c>
      <c r="X1211" s="155">
        <v>0.931661750245821</v>
      </c>
      <c r="Y1211" s="155">
        <v>0.938534278959811</v>
      </c>
      <c r="Z1211" s="173">
        <v>0.00410725387910527</v>
      </c>
      <c r="AA1211" s="151">
        <v>22169</v>
      </c>
      <c r="AB1211" s="151">
        <v>20681</v>
      </c>
      <c r="AC1211" s="151">
        <v>24609</v>
      </c>
      <c r="AD1211" s="151">
        <v>23081</v>
      </c>
      <c r="AE1211" s="155">
        <v>0.932879245793676</v>
      </c>
      <c r="AF1211" s="155">
        <v>0.937908895119672</v>
      </c>
      <c r="AG1211" s="173">
        <v>-0.00502964932599581</v>
      </c>
    </row>
    <row r="1212" spans="1:33">
      <c r="A1212" s="175" t="s">
        <v>1085</v>
      </c>
      <c r="B1212" s="195" t="s">
        <v>1838</v>
      </c>
      <c r="C1212" s="195" t="s">
        <v>1213</v>
      </c>
      <c r="D1212" s="150">
        <v>2264</v>
      </c>
      <c r="E1212" s="150">
        <v>2168</v>
      </c>
      <c r="F1212" s="150">
        <v>2037</v>
      </c>
      <c r="G1212" s="151">
        <v>2893</v>
      </c>
      <c r="H1212" s="151">
        <v>2723</v>
      </c>
      <c r="I1212" s="151">
        <v>2596</v>
      </c>
      <c r="J1212" s="151">
        <v>1468</v>
      </c>
      <c r="K1212" s="151">
        <v>1230</v>
      </c>
      <c r="L1212" s="151">
        <v>1280</v>
      </c>
      <c r="M1212" s="154">
        <v>0.942486887875565</v>
      </c>
      <c r="N1212" s="153">
        <v>52292</v>
      </c>
      <c r="O1212" s="172">
        <v>0.9</v>
      </c>
      <c r="P1212" s="154">
        <v>0.957597173144876</v>
      </c>
      <c r="Q1212" s="154">
        <v>0.94123746975458</v>
      </c>
      <c r="R1212" s="154">
        <v>0.837874659400545</v>
      </c>
      <c r="S1212" s="173">
        <v>0.0163597033902964</v>
      </c>
      <c r="T1212" s="153">
        <v>55483</v>
      </c>
      <c r="U1212" s="153">
        <v>50635</v>
      </c>
      <c r="V1212" s="154">
        <v>0.91262188418074</v>
      </c>
      <c r="W1212" s="154">
        <v>0.899734982332155</v>
      </c>
      <c r="X1212" s="155">
        <v>0.897338403041825</v>
      </c>
      <c r="Y1212" s="155">
        <v>0.871934604904632</v>
      </c>
      <c r="Z1212" s="173">
        <v>0.00239657929033033</v>
      </c>
      <c r="AA1212" s="151">
        <v>15552</v>
      </c>
      <c r="AB1212" s="151">
        <v>14087</v>
      </c>
      <c r="AC1212" s="151">
        <v>17240</v>
      </c>
      <c r="AD1212" s="151">
        <v>15766</v>
      </c>
      <c r="AE1212" s="155">
        <v>0.905799897119342</v>
      </c>
      <c r="AF1212" s="155">
        <v>0.914501160092807</v>
      </c>
      <c r="AG1212" s="173">
        <v>-0.00870126297346585</v>
      </c>
    </row>
    <row r="1213" spans="1:33">
      <c r="A1213" s="175" t="s">
        <v>1085</v>
      </c>
      <c r="B1213" s="195" t="s">
        <v>1838</v>
      </c>
      <c r="C1213" s="195" t="s">
        <v>1214</v>
      </c>
      <c r="D1213" s="150">
        <v>1306</v>
      </c>
      <c r="E1213" s="150">
        <v>1267</v>
      </c>
      <c r="F1213" s="150">
        <v>1249</v>
      </c>
      <c r="G1213" s="151">
        <v>1581</v>
      </c>
      <c r="H1213" s="151">
        <v>1559</v>
      </c>
      <c r="I1213" s="151">
        <v>1500</v>
      </c>
      <c r="J1213" s="151">
        <v>719</v>
      </c>
      <c r="K1213" s="151">
        <v>706</v>
      </c>
      <c r="L1213" s="151">
        <v>655</v>
      </c>
      <c r="M1213" s="154">
        <v>0.984835090105406</v>
      </c>
      <c r="N1213" s="153">
        <v>28964</v>
      </c>
      <c r="O1213" s="172">
        <v>0.9</v>
      </c>
      <c r="P1213" s="154">
        <v>0.970137825421133</v>
      </c>
      <c r="Q1213" s="154">
        <v>0.986084756483238</v>
      </c>
      <c r="R1213" s="154">
        <v>0.98191933240612</v>
      </c>
      <c r="S1213" s="173">
        <v>-0.0159469310621052</v>
      </c>
      <c r="T1213" s="153">
        <v>29410</v>
      </c>
      <c r="U1213" s="153">
        <v>27939</v>
      </c>
      <c r="V1213" s="154">
        <v>0.949982998979939</v>
      </c>
      <c r="W1213" s="154">
        <v>0.95635528330781</v>
      </c>
      <c r="X1213" s="155">
        <v>0.94876660341556</v>
      </c>
      <c r="Y1213" s="155">
        <v>0.910987482614743</v>
      </c>
      <c r="Z1213" s="173">
        <v>0.00758867989225032</v>
      </c>
      <c r="AA1213" s="151">
        <v>8441</v>
      </c>
      <c r="AB1213" s="151">
        <v>8052</v>
      </c>
      <c r="AC1213" s="151">
        <v>8949</v>
      </c>
      <c r="AD1213" s="151">
        <v>8548</v>
      </c>
      <c r="AE1213" s="155">
        <v>0.953915412865774</v>
      </c>
      <c r="AF1213" s="155">
        <v>0.955190524080903</v>
      </c>
      <c r="AG1213" s="173">
        <v>-0.00127511121512869</v>
      </c>
    </row>
    <row r="1214" spans="1:33">
      <c r="A1214" s="175" t="s">
        <v>1085</v>
      </c>
      <c r="B1214" s="195" t="s">
        <v>1838</v>
      </c>
      <c r="C1214" s="195" t="s">
        <v>1215</v>
      </c>
      <c r="D1214" s="150">
        <v>4503</v>
      </c>
      <c r="E1214" s="150">
        <v>4450</v>
      </c>
      <c r="F1214" s="150">
        <v>4240</v>
      </c>
      <c r="G1214" s="151">
        <v>4952</v>
      </c>
      <c r="H1214" s="151">
        <v>4884</v>
      </c>
      <c r="I1214" s="151">
        <v>4787</v>
      </c>
      <c r="J1214" s="151">
        <v>2633</v>
      </c>
      <c r="K1214" s="151">
        <v>2610</v>
      </c>
      <c r="L1214" s="151">
        <v>2502</v>
      </c>
      <c r="M1214" s="154">
        <v>0.989348420593714</v>
      </c>
      <c r="N1214" s="153">
        <v>99849</v>
      </c>
      <c r="O1214" s="172">
        <v>0.9</v>
      </c>
      <c r="P1214" s="154">
        <v>0.988230068842994</v>
      </c>
      <c r="Q1214" s="154">
        <v>0.98626817447496</v>
      </c>
      <c r="R1214" s="154">
        <v>0.991264717052792</v>
      </c>
      <c r="S1214" s="173">
        <v>0.00196189436803396</v>
      </c>
      <c r="T1214" s="153">
        <v>100924</v>
      </c>
      <c r="U1214" s="153">
        <v>96658</v>
      </c>
      <c r="V1214" s="154">
        <v>0.957730569537474</v>
      </c>
      <c r="W1214" s="154">
        <v>0.941594492560515</v>
      </c>
      <c r="X1214" s="155">
        <v>0.966680129240711</v>
      </c>
      <c r="Y1214" s="155">
        <v>0.950246866691986</v>
      </c>
      <c r="Z1214" s="173">
        <v>-0.0250856366801956</v>
      </c>
      <c r="AA1214" s="151">
        <v>28617</v>
      </c>
      <c r="AB1214" s="151">
        <v>27398</v>
      </c>
      <c r="AC1214" s="151">
        <v>30319</v>
      </c>
      <c r="AD1214" s="151">
        <v>29190</v>
      </c>
      <c r="AE1214" s="155">
        <v>0.95740294230702</v>
      </c>
      <c r="AF1214" s="155">
        <v>0.962762624097101</v>
      </c>
      <c r="AG1214" s="173">
        <v>-0.00535968179008051</v>
      </c>
    </row>
    <row r="1215" spans="1:33">
      <c r="A1215" s="175" t="s">
        <v>1085</v>
      </c>
      <c r="B1215" s="195" t="s">
        <v>1838</v>
      </c>
      <c r="C1215" s="195" t="s">
        <v>1216</v>
      </c>
      <c r="D1215" s="150">
        <v>7294</v>
      </c>
      <c r="E1215" s="150">
        <v>6926</v>
      </c>
      <c r="F1215" s="150">
        <v>6591</v>
      </c>
      <c r="G1215" s="151">
        <v>7382</v>
      </c>
      <c r="H1215" s="151">
        <v>7098</v>
      </c>
      <c r="I1215" s="151">
        <v>6843</v>
      </c>
      <c r="J1215" s="151">
        <v>4243</v>
      </c>
      <c r="K1215" s="151">
        <v>4060</v>
      </c>
      <c r="L1215" s="151">
        <v>3977</v>
      </c>
      <c r="M1215" s="154">
        <v>0.959814509117028</v>
      </c>
      <c r="N1215" s="153">
        <v>152336</v>
      </c>
      <c r="O1215" s="172">
        <v>0.9</v>
      </c>
      <c r="P1215" s="154">
        <v>0.949547573347957</v>
      </c>
      <c r="Q1215" s="154">
        <v>0.961528041181252</v>
      </c>
      <c r="R1215" s="154">
        <v>0.956870139052557</v>
      </c>
      <c r="S1215" s="173">
        <v>-0.0119804678332944</v>
      </c>
      <c r="T1215" s="153">
        <v>158714</v>
      </c>
      <c r="U1215" s="153">
        <v>146329</v>
      </c>
      <c r="V1215" s="154">
        <v>0.921966556195421</v>
      </c>
      <c r="W1215" s="154">
        <v>0.903619413216342</v>
      </c>
      <c r="X1215" s="155">
        <v>0.926984557030615</v>
      </c>
      <c r="Y1215" s="155">
        <v>0.937308508131039</v>
      </c>
      <c r="Z1215" s="173">
        <v>-0.0233651438142728</v>
      </c>
      <c r="AA1215" s="151">
        <v>45239</v>
      </c>
      <c r="AB1215" s="151">
        <v>41870</v>
      </c>
      <c r="AC1215" s="151">
        <v>48474</v>
      </c>
      <c r="AD1215" s="151">
        <v>44583</v>
      </c>
      <c r="AE1215" s="155">
        <v>0.925528857843896</v>
      </c>
      <c r="AF1215" s="155">
        <v>0.919730164624335</v>
      </c>
      <c r="AG1215" s="173">
        <v>0.00579869321956106</v>
      </c>
    </row>
    <row r="1216" spans="1:33">
      <c r="A1216" s="175" t="s">
        <v>1085</v>
      </c>
      <c r="B1216" s="195" t="s">
        <v>1838</v>
      </c>
      <c r="C1216" s="195" t="s">
        <v>1217</v>
      </c>
      <c r="D1216" s="150">
        <v>3163</v>
      </c>
      <c r="E1216" s="150">
        <v>3115</v>
      </c>
      <c r="F1216" s="150">
        <v>3067</v>
      </c>
      <c r="G1216" s="151">
        <v>2769</v>
      </c>
      <c r="H1216" s="151">
        <v>2744</v>
      </c>
      <c r="I1216" s="151">
        <v>2705</v>
      </c>
      <c r="J1216" s="151">
        <v>1706</v>
      </c>
      <c r="K1216" s="151">
        <v>1692</v>
      </c>
      <c r="L1216" s="151">
        <v>1678</v>
      </c>
      <c r="M1216" s="154">
        <v>0.990086877287795</v>
      </c>
      <c r="N1216" s="153">
        <v>63022</v>
      </c>
      <c r="O1216" s="172">
        <v>0.9</v>
      </c>
      <c r="P1216" s="154">
        <v>0.984824533670566</v>
      </c>
      <c r="Q1216" s="154">
        <v>0.990971469844709</v>
      </c>
      <c r="R1216" s="154">
        <v>0.99179366940211</v>
      </c>
      <c r="S1216" s="173">
        <v>-0.00614693617414341</v>
      </c>
      <c r="T1216" s="153">
        <v>63653</v>
      </c>
      <c r="U1216" s="153">
        <v>62125</v>
      </c>
      <c r="V1216" s="154">
        <v>0.975994847061411</v>
      </c>
      <c r="W1216" s="154">
        <v>0.969649067341132</v>
      </c>
      <c r="X1216" s="155">
        <v>0.976886962802456</v>
      </c>
      <c r="Y1216" s="155">
        <v>0.98358733880422</v>
      </c>
      <c r="Z1216" s="173">
        <v>-0.00723789546132392</v>
      </c>
      <c r="AA1216" s="151">
        <v>18402</v>
      </c>
      <c r="AB1216" s="151">
        <v>17989</v>
      </c>
      <c r="AC1216" s="151">
        <v>19237</v>
      </c>
      <c r="AD1216" s="151">
        <v>18764</v>
      </c>
      <c r="AE1216" s="155">
        <v>0.977556787305728</v>
      </c>
      <c r="AF1216" s="155">
        <v>0.975411966522847</v>
      </c>
      <c r="AG1216" s="173">
        <v>0.00214482078288103</v>
      </c>
    </row>
    <row r="1217" spans="1:33">
      <c r="A1217" s="175" t="s">
        <v>1085</v>
      </c>
      <c r="B1217" s="195" t="s">
        <v>1838</v>
      </c>
      <c r="C1217" s="195" t="s">
        <v>1218</v>
      </c>
      <c r="D1217" s="150">
        <v>7388</v>
      </c>
      <c r="E1217" s="150">
        <v>7095</v>
      </c>
      <c r="F1217" s="150">
        <v>6870</v>
      </c>
      <c r="G1217" s="151">
        <v>7740</v>
      </c>
      <c r="H1217" s="151">
        <v>7466</v>
      </c>
      <c r="I1217" s="151">
        <v>7241</v>
      </c>
      <c r="J1217" s="151">
        <v>4030</v>
      </c>
      <c r="K1217" s="151">
        <v>3957</v>
      </c>
      <c r="L1217" s="151">
        <v>3662</v>
      </c>
      <c r="M1217" s="154">
        <v>0.963787411479984</v>
      </c>
      <c r="N1217" s="153">
        <v>150932</v>
      </c>
      <c r="O1217" s="172">
        <v>0.9</v>
      </c>
      <c r="P1217" s="154">
        <v>0.960341093665403</v>
      </c>
      <c r="Q1217" s="154">
        <v>0.964599483204134</v>
      </c>
      <c r="R1217" s="154">
        <v>0.981885856079404</v>
      </c>
      <c r="S1217" s="173">
        <v>-0.00425838953873103</v>
      </c>
      <c r="T1217" s="153">
        <v>156603</v>
      </c>
      <c r="U1217" s="153">
        <v>146543</v>
      </c>
      <c r="V1217" s="154">
        <v>0.935761128458586</v>
      </c>
      <c r="W1217" s="154">
        <v>0.929886302111532</v>
      </c>
      <c r="X1217" s="155">
        <v>0.935529715762274</v>
      </c>
      <c r="Y1217" s="155">
        <v>0.908684863523573</v>
      </c>
      <c r="Z1217" s="173">
        <v>-0.00564341365074172</v>
      </c>
      <c r="AA1217" s="151">
        <v>44737</v>
      </c>
      <c r="AB1217" s="151">
        <v>41662</v>
      </c>
      <c r="AC1217" s="151">
        <v>47203</v>
      </c>
      <c r="AD1217" s="151">
        <v>43768</v>
      </c>
      <c r="AE1217" s="155">
        <v>0.931264948476652</v>
      </c>
      <c r="AF1217" s="155">
        <v>0.927229201533801</v>
      </c>
      <c r="AG1217" s="173">
        <v>0.00403574694285158</v>
      </c>
    </row>
    <row r="1218" spans="1:33">
      <c r="A1218" s="175" t="s">
        <v>1085</v>
      </c>
      <c r="B1218" s="195" t="s">
        <v>1839</v>
      </c>
      <c r="C1218" s="195" t="s">
        <v>1219</v>
      </c>
      <c r="D1218" s="150">
        <v>1713</v>
      </c>
      <c r="E1218" s="150">
        <v>1599</v>
      </c>
      <c r="F1218" s="150">
        <v>1562</v>
      </c>
      <c r="G1218" s="151">
        <v>1895</v>
      </c>
      <c r="H1218" s="151">
        <v>1875</v>
      </c>
      <c r="I1218" s="151">
        <v>1823</v>
      </c>
      <c r="J1218" s="151">
        <v>903</v>
      </c>
      <c r="K1218" s="151">
        <v>895</v>
      </c>
      <c r="L1218" s="151">
        <v>867</v>
      </c>
      <c r="M1218" s="154">
        <v>0.982303539292142</v>
      </c>
      <c r="N1218" s="153">
        <v>36025</v>
      </c>
      <c r="O1218" s="172">
        <v>0.9</v>
      </c>
      <c r="P1218" s="154">
        <v>0.933450087565674</v>
      </c>
      <c r="Q1218" s="154">
        <v>0.989445910290237</v>
      </c>
      <c r="R1218" s="154">
        <v>0.991140642303433</v>
      </c>
      <c r="S1218" s="173">
        <v>-0.0559958227245632</v>
      </c>
      <c r="T1218" s="153">
        <v>36674</v>
      </c>
      <c r="U1218" s="153">
        <v>35431</v>
      </c>
      <c r="V1218" s="154">
        <v>0.966106778644271</v>
      </c>
      <c r="W1218" s="154">
        <v>0.911850554582604</v>
      </c>
      <c r="X1218" s="155">
        <v>0.962005277044855</v>
      </c>
      <c r="Y1218" s="155">
        <v>0.960132890365448</v>
      </c>
      <c r="Z1218" s="173">
        <v>-0.0501547224622512</v>
      </c>
      <c r="AA1218" s="151">
        <v>10043</v>
      </c>
      <c r="AB1218" s="151">
        <v>9531</v>
      </c>
      <c r="AC1218" s="151">
        <v>11803</v>
      </c>
      <c r="AD1218" s="151">
        <v>11489</v>
      </c>
      <c r="AE1218" s="155">
        <v>0.949019217365329</v>
      </c>
      <c r="AF1218" s="155">
        <v>0.973396594086249</v>
      </c>
      <c r="AG1218" s="173">
        <v>-0.0243773767209201</v>
      </c>
    </row>
    <row r="1219" spans="1:33">
      <c r="A1219" s="175" t="s">
        <v>1085</v>
      </c>
      <c r="B1219" s="195" t="s">
        <v>1839</v>
      </c>
      <c r="C1219" s="195" t="s">
        <v>1220</v>
      </c>
      <c r="D1219" s="150">
        <v>4286</v>
      </c>
      <c r="E1219" s="150">
        <v>4182</v>
      </c>
      <c r="F1219" s="150">
        <v>4063</v>
      </c>
      <c r="G1219" s="151">
        <v>5287</v>
      </c>
      <c r="H1219" s="151">
        <v>5212</v>
      </c>
      <c r="I1219" s="151">
        <v>5035</v>
      </c>
      <c r="J1219" s="151">
        <v>2472</v>
      </c>
      <c r="K1219" s="151">
        <v>2445</v>
      </c>
      <c r="L1219" s="151">
        <v>2386</v>
      </c>
      <c r="M1219" s="154">
        <v>0.983753651133044</v>
      </c>
      <c r="N1219" s="153">
        <v>103060</v>
      </c>
      <c r="O1219" s="172">
        <v>0.9</v>
      </c>
      <c r="P1219" s="154">
        <v>0.975734951003266</v>
      </c>
      <c r="Q1219" s="154">
        <v>0.985814261395877</v>
      </c>
      <c r="R1219" s="154">
        <v>0.989077669902913</v>
      </c>
      <c r="S1219" s="173">
        <v>-0.0100793103926102</v>
      </c>
      <c r="T1219" s="153">
        <v>104762</v>
      </c>
      <c r="U1219" s="153">
        <v>100577</v>
      </c>
      <c r="V1219" s="154">
        <v>0.960052309043355</v>
      </c>
      <c r="W1219" s="154">
        <v>0.947970135324312</v>
      </c>
      <c r="X1219" s="155">
        <v>0.952335918290146</v>
      </c>
      <c r="Y1219" s="155">
        <v>0.965210355987055</v>
      </c>
      <c r="Z1219" s="173">
        <v>-0.0043657829658339</v>
      </c>
      <c r="AA1219" s="151">
        <v>30411</v>
      </c>
      <c r="AB1219" s="151">
        <v>29180</v>
      </c>
      <c r="AC1219" s="151">
        <v>34286</v>
      </c>
      <c r="AD1219" s="151">
        <v>32903</v>
      </c>
      <c r="AE1219" s="155">
        <v>0.959521225872217</v>
      </c>
      <c r="AF1219" s="155">
        <v>0.959662836143032</v>
      </c>
      <c r="AG1219" s="173">
        <v>-0.000141610270814829</v>
      </c>
    </row>
    <row r="1220" spans="1:33">
      <c r="A1220" s="175" t="s">
        <v>1085</v>
      </c>
      <c r="B1220" s="195" t="s">
        <v>1839</v>
      </c>
      <c r="C1220" s="195" t="s">
        <v>1221</v>
      </c>
      <c r="D1220" s="150">
        <v>2053</v>
      </c>
      <c r="E1220" s="150">
        <v>2020</v>
      </c>
      <c r="F1220" s="150">
        <v>1961</v>
      </c>
      <c r="G1220" s="151">
        <v>2443</v>
      </c>
      <c r="H1220" s="151">
        <v>2417</v>
      </c>
      <c r="I1220" s="151">
        <v>2348</v>
      </c>
      <c r="J1220" s="151">
        <v>1092</v>
      </c>
      <c r="K1220" s="151">
        <v>1084</v>
      </c>
      <c r="L1220" s="151">
        <v>1034</v>
      </c>
      <c r="M1220" s="154">
        <v>0.981374464723735</v>
      </c>
      <c r="N1220" s="153">
        <v>47210</v>
      </c>
      <c r="O1220" s="172">
        <v>0.9</v>
      </c>
      <c r="P1220" s="154">
        <v>0.983925962006819</v>
      </c>
      <c r="Q1220" s="154">
        <v>0.989357347523537</v>
      </c>
      <c r="R1220" s="154">
        <v>0.992673992673993</v>
      </c>
      <c r="S1220" s="173">
        <v>-0.0054313855167174</v>
      </c>
      <c r="T1220" s="153">
        <v>48106</v>
      </c>
      <c r="U1220" s="153">
        <v>46430</v>
      </c>
      <c r="V1220" s="154">
        <v>0.965160271068058</v>
      </c>
      <c r="W1220" s="154">
        <v>0.955187530443254</v>
      </c>
      <c r="X1220" s="155">
        <v>0.961113385182153</v>
      </c>
      <c r="Y1220" s="155">
        <v>0.946886446886447</v>
      </c>
      <c r="Z1220" s="173">
        <v>-0.00592585473889928</v>
      </c>
      <c r="AA1220" s="151">
        <v>12699</v>
      </c>
      <c r="AB1220" s="151">
        <v>12198</v>
      </c>
      <c r="AC1220" s="151">
        <v>15621</v>
      </c>
      <c r="AD1220" s="151">
        <v>15056</v>
      </c>
      <c r="AE1220" s="155">
        <v>0.960548074651547</v>
      </c>
      <c r="AF1220" s="155">
        <v>0.963830740669611</v>
      </c>
      <c r="AG1220" s="173">
        <v>-0.00328266601806404</v>
      </c>
    </row>
    <row r="1221" spans="1:33">
      <c r="A1221" s="175" t="s">
        <v>1085</v>
      </c>
      <c r="B1221" s="195" t="s">
        <v>1839</v>
      </c>
      <c r="C1221" s="195" t="s">
        <v>1222</v>
      </c>
      <c r="D1221" s="150">
        <v>3518</v>
      </c>
      <c r="E1221" s="150">
        <v>3467</v>
      </c>
      <c r="F1221" s="150">
        <v>3316</v>
      </c>
      <c r="G1221" s="151">
        <v>4318</v>
      </c>
      <c r="H1221" s="151">
        <v>4168</v>
      </c>
      <c r="I1221" s="151">
        <v>4063</v>
      </c>
      <c r="J1221" s="151">
        <v>1971</v>
      </c>
      <c r="K1221" s="151">
        <v>1939</v>
      </c>
      <c r="L1221" s="151">
        <v>1867</v>
      </c>
      <c r="M1221" s="154">
        <v>0.985035096262337</v>
      </c>
      <c r="N1221" s="153">
        <v>82937</v>
      </c>
      <c r="O1221" s="172">
        <v>0.9</v>
      </c>
      <c r="P1221" s="154">
        <v>0.985503126776578</v>
      </c>
      <c r="Q1221" s="154">
        <v>0.965261695229273</v>
      </c>
      <c r="R1221" s="154">
        <v>0.983764586504313</v>
      </c>
      <c r="S1221" s="173">
        <v>0.0202414315473047</v>
      </c>
      <c r="T1221" s="153">
        <v>84197</v>
      </c>
      <c r="U1221" s="153">
        <v>79803</v>
      </c>
      <c r="V1221" s="154">
        <v>0.947812867441833</v>
      </c>
      <c r="W1221" s="154">
        <v>0.942581011938601</v>
      </c>
      <c r="X1221" s="155">
        <v>0.940944881889764</v>
      </c>
      <c r="Y1221" s="155">
        <v>0.947234906139016</v>
      </c>
      <c r="Z1221" s="173">
        <v>0.00163613004883767</v>
      </c>
      <c r="AA1221" s="151">
        <v>22951</v>
      </c>
      <c r="AB1221" s="151">
        <v>21730</v>
      </c>
      <c r="AC1221" s="151">
        <v>27250</v>
      </c>
      <c r="AD1221" s="151">
        <v>25826</v>
      </c>
      <c r="AE1221" s="155">
        <v>0.946799703716614</v>
      </c>
      <c r="AF1221" s="155">
        <v>0.947743119266055</v>
      </c>
      <c r="AG1221" s="173">
        <v>-0.000943415549441329</v>
      </c>
    </row>
    <row r="1222" spans="1:33">
      <c r="A1222" s="175" t="s">
        <v>1085</v>
      </c>
      <c r="B1222" s="195" t="s">
        <v>1839</v>
      </c>
      <c r="C1222" s="195" t="s">
        <v>1223</v>
      </c>
      <c r="D1222" s="150">
        <v>1344</v>
      </c>
      <c r="E1222" s="150">
        <v>1321</v>
      </c>
      <c r="F1222" s="150">
        <v>1255</v>
      </c>
      <c r="G1222" s="151">
        <v>1497</v>
      </c>
      <c r="H1222" s="151">
        <v>1482</v>
      </c>
      <c r="I1222" s="151">
        <v>1415</v>
      </c>
      <c r="J1222" s="151">
        <v>679</v>
      </c>
      <c r="K1222" s="151">
        <v>675</v>
      </c>
      <c r="L1222" s="151">
        <v>659</v>
      </c>
      <c r="M1222" s="154">
        <v>0.985307811691671</v>
      </c>
      <c r="N1222" s="153">
        <v>28569</v>
      </c>
      <c r="O1222" s="172">
        <v>0.9</v>
      </c>
      <c r="P1222" s="154">
        <v>0.982886904761905</v>
      </c>
      <c r="Q1222" s="154">
        <v>0.98997995991984</v>
      </c>
      <c r="R1222" s="154">
        <v>0.994108983799705</v>
      </c>
      <c r="S1222" s="173">
        <v>-0.0070930551579349</v>
      </c>
      <c r="T1222" s="153">
        <v>28995</v>
      </c>
      <c r="U1222" s="153">
        <v>27349</v>
      </c>
      <c r="V1222" s="154">
        <v>0.943231591653733</v>
      </c>
      <c r="W1222" s="154">
        <v>0.933779761904762</v>
      </c>
      <c r="X1222" s="155">
        <v>0.945223780895124</v>
      </c>
      <c r="Y1222" s="155">
        <v>0.970544918998527</v>
      </c>
      <c r="Z1222" s="173">
        <v>-0.0114440189903617</v>
      </c>
      <c r="AA1222" s="151">
        <v>7731</v>
      </c>
      <c r="AB1222" s="151">
        <v>7309</v>
      </c>
      <c r="AC1222" s="151">
        <v>8913</v>
      </c>
      <c r="AD1222" s="151">
        <v>8432</v>
      </c>
      <c r="AE1222" s="155">
        <v>0.945414564739361</v>
      </c>
      <c r="AF1222" s="155">
        <v>0.946033883092113</v>
      </c>
      <c r="AG1222" s="173">
        <v>-0.000619318352751641</v>
      </c>
    </row>
    <row r="1223" spans="1:33">
      <c r="A1223" s="175" t="s">
        <v>1085</v>
      </c>
      <c r="B1223" s="195" t="s">
        <v>1839</v>
      </c>
      <c r="C1223" s="195" t="s">
        <v>1224</v>
      </c>
      <c r="D1223" s="150">
        <v>4678</v>
      </c>
      <c r="E1223" s="150">
        <v>4339</v>
      </c>
      <c r="F1223" s="150">
        <v>4115</v>
      </c>
      <c r="G1223" s="151">
        <v>4798</v>
      </c>
      <c r="H1223" s="151">
        <v>4547</v>
      </c>
      <c r="I1223" s="151">
        <v>4153</v>
      </c>
      <c r="J1223" s="151">
        <v>2831</v>
      </c>
      <c r="K1223" s="151">
        <v>2646</v>
      </c>
      <c r="L1223" s="151">
        <v>2502</v>
      </c>
      <c r="M1223" s="154">
        <v>0.930394814836409</v>
      </c>
      <c r="N1223" s="153">
        <v>95746</v>
      </c>
      <c r="O1223" s="172">
        <v>0.9</v>
      </c>
      <c r="P1223" s="154">
        <v>0.927533133817871</v>
      </c>
      <c r="Q1223" s="154">
        <v>0.94768653605669</v>
      </c>
      <c r="R1223" s="154">
        <v>0.93465206640763</v>
      </c>
      <c r="S1223" s="173">
        <v>-0.0201534022388195</v>
      </c>
      <c r="T1223" s="153">
        <v>102909</v>
      </c>
      <c r="U1223" s="153">
        <v>91780</v>
      </c>
      <c r="V1223" s="154">
        <v>0.891855911533491</v>
      </c>
      <c r="W1223" s="154">
        <v>0.879649422830269</v>
      </c>
      <c r="X1223" s="155">
        <v>0.865568987077949</v>
      </c>
      <c r="Y1223" s="155">
        <v>0.883786647827623</v>
      </c>
      <c r="Z1223" s="173">
        <v>0.0140804357523202</v>
      </c>
      <c r="AA1223" s="151">
        <v>29047</v>
      </c>
      <c r="AB1223" s="151">
        <v>25888</v>
      </c>
      <c r="AC1223" s="151">
        <v>31543</v>
      </c>
      <c r="AD1223" s="151">
        <v>27961</v>
      </c>
      <c r="AE1223" s="155">
        <v>0.891245223258856</v>
      </c>
      <c r="AF1223" s="155">
        <v>0.886440731699585</v>
      </c>
      <c r="AG1223" s="173">
        <v>0.00480449155927165</v>
      </c>
    </row>
    <row r="1224" spans="1:33">
      <c r="A1224" s="175" t="s">
        <v>1085</v>
      </c>
      <c r="B1224" s="195" t="s">
        <v>1839</v>
      </c>
      <c r="C1224" s="195" t="s">
        <v>1225</v>
      </c>
      <c r="D1224" s="150">
        <v>3739</v>
      </c>
      <c r="E1224" s="150">
        <v>3613</v>
      </c>
      <c r="F1224" s="150">
        <v>3512</v>
      </c>
      <c r="G1224" s="151">
        <v>4442</v>
      </c>
      <c r="H1224" s="151">
        <v>4316</v>
      </c>
      <c r="I1224" s="151">
        <v>4206</v>
      </c>
      <c r="J1224" s="151">
        <v>2065</v>
      </c>
      <c r="K1224" s="151">
        <v>2000</v>
      </c>
      <c r="L1224" s="151">
        <v>1931</v>
      </c>
      <c r="M1224" s="154">
        <v>0.969966815479743</v>
      </c>
      <c r="N1224" s="153">
        <v>81258</v>
      </c>
      <c r="O1224" s="172">
        <v>0.9</v>
      </c>
      <c r="P1224" s="154">
        <v>0.966301150040118</v>
      </c>
      <c r="Q1224" s="154">
        <v>0.971634398919406</v>
      </c>
      <c r="R1224" s="154">
        <v>0.968523002421308</v>
      </c>
      <c r="S1224" s="173">
        <v>-0.0053332488792881</v>
      </c>
      <c r="T1224" s="153">
        <v>83774</v>
      </c>
      <c r="U1224" s="153">
        <v>79019</v>
      </c>
      <c r="V1224" s="154">
        <v>0.943240146107384</v>
      </c>
      <c r="W1224" s="154">
        <v>0.93928857983418</v>
      </c>
      <c r="X1224" s="155">
        <v>0.946870778928411</v>
      </c>
      <c r="Y1224" s="155">
        <v>0.935108958837772</v>
      </c>
      <c r="Z1224" s="173">
        <v>-0.00758219909423041</v>
      </c>
      <c r="AA1224" s="151">
        <v>23006</v>
      </c>
      <c r="AB1224" s="151">
        <v>21595</v>
      </c>
      <c r="AC1224" s="151">
        <v>26504</v>
      </c>
      <c r="AD1224" s="151">
        <v>24935</v>
      </c>
      <c r="AE1224" s="155">
        <v>0.938668173519951</v>
      </c>
      <c r="AF1224" s="155">
        <v>0.940801388469665</v>
      </c>
      <c r="AG1224" s="173">
        <v>-0.00213321494971364</v>
      </c>
    </row>
    <row r="1225" spans="1:33">
      <c r="A1225" s="175" t="s">
        <v>1085</v>
      </c>
      <c r="B1225" s="195" t="s">
        <v>1837</v>
      </c>
      <c r="C1225" s="195" t="s">
        <v>1226</v>
      </c>
      <c r="D1225" s="150">
        <v>2604</v>
      </c>
      <c r="E1225" s="150">
        <v>2506</v>
      </c>
      <c r="F1225" s="150">
        <v>2399</v>
      </c>
      <c r="G1225" s="151">
        <v>3386</v>
      </c>
      <c r="H1225" s="151">
        <v>3317</v>
      </c>
      <c r="I1225" s="151">
        <v>3144</v>
      </c>
      <c r="J1225" s="151">
        <v>1538</v>
      </c>
      <c r="K1225" s="151">
        <v>1434</v>
      </c>
      <c r="L1225" s="151">
        <v>1450</v>
      </c>
      <c r="M1225" s="154">
        <v>0.963863370223153</v>
      </c>
      <c r="N1225" s="153">
        <v>58440</v>
      </c>
      <c r="O1225" s="172">
        <v>0.9</v>
      </c>
      <c r="P1225" s="154">
        <v>0.962365591397849</v>
      </c>
      <c r="Q1225" s="154">
        <v>0.979621972829297</v>
      </c>
      <c r="R1225" s="154">
        <v>0.932379713914174</v>
      </c>
      <c r="S1225" s="173">
        <v>-0.0172563814314476</v>
      </c>
      <c r="T1225" s="153">
        <v>60631</v>
      </c>
      <c r="U1225" s="153">
        <v>55824</v>
      </c>
      <c r="V1225" s="154">
        <v>0.920717124903102</v>
      </c>
      <c r="W1225" s="154">
        <v>0.921274961597542</v>
      </c>
      <c r="X1225" s="155">
        <v>0.928529238038984</v>
      </c>
      <c r="Y1225" s="155">
        <v>0.942782834850455</v>
      </c>
      <c r="Z1225" s="173">
        <v>-0.00725427644144172</v>
      </c>
      <c r="AA1225" s="151">
        <v>17159</v>
      </c>
      <c r="AB1225" s="151">
        <v>15935</v>
      </c>
      <c r="AC1225" s="151">
        <v>18793</v>
      </c>
      <c r="AD1225" s="151">
        <v>17165</v>
      </c>
      <c r="AE1225" s="155">
        <v>0.928667171746605</v>
      </c>
      <c r="AF1225" s="155">
        <v>0.913372000212845</v>
      </c>
      <c r="AG1225" s="173">
        <v>0.01529517153376</v>
      </c>
    </row>
    <row r="1226" spans="1:33">
      <c r="A1226" s="175" t="s">
        <v>1085</v>
      </c>
      <c r="B1226" s="195" t="s">
        <v>1837</v>
      </c>
      <c r="C1226" s="195" t="s">
        <v>1227</v>
      </c>
      <c r="D1226" s="150">
        <v>3411</v>
      </c>
      <c r="E1226" s="150">
        <v>3370</v>
      </c>
      <c r="F1226" s="150">
        <v>3199</v>
      </c>
      <c r="G1226" s="151">
        <v>4430</v>
      </c>
      <c r="H1226" s="151">
        <v>4383</v>
      </c>
      <c r="I1226" s="151">
        <v>4198</v>
      </c>
      <c r="J1226" s="151">
        <v>1956</v>
      </c>
      <c r="K1226" s="151">
        <v>1933</v>
      </c>
      <c r="L1226" s="151">
        <v>1844</v>
      </c>
      <c r="M1226" s="154">
        <v>0.989129384481592</v>
      </c>
      <c r="N1226" s="153">
        <v>81892</v>
      </c>
      <c r="O1226" s="172">
        <v>0.9</v>
      </c>
      <c r="P1226" s="154">
        <v>0.987980064497215</v>
      </c>
      <c r="Q1226" s="154">
        <v>0.989390519187359</v>
      </c>
      <c r="R1226" s="154">
        <v>0.988241308793456</v>
      </c>
      <c r="S1226" s="173">
        <v>-0.001410454690144</v>
      </c>
      <c r="T1226" s="153">
        <v>82792</v>
      </c>
      <c r="U1226" s="153">
        <v>78271</v>
      </c>
      <c r="V1226" s="154">
        <v>0.945393274712533</v>
      </c>
      <c r="W1226" s="154">
        <v>0.937848138375843</v>
      </c>
      <c r="X1226" s="155">
        <v>0.947629796839729</v>
      </c>
      <c r="Y1226" s="155">
        <v>0.942740286298569</v>
      </c>
      <c r="Z1226" s="173">
        <v>-0.00978165846388623</v>
      </c>
      <c r="AA1226" s="151">
        <v>22495</v>
      </c>
      <c r="AB1226" s="151">
        <v>21264</v>
      </c>
      <c r="AC1226" s="151">
        <v>25913</v>
      </c>
      <c r="AD1226" s="151">
        <v>24469</v>
      </c>
      <c r="AE1226" s="155">
        <v>0.945276728161814</v>
      </c>
      <c r="AF1226" s="155">
        <v>0.944275074287037</v>
      </c>
      <c r="AG1226" s="173">
        <v>0.00100165387477635</v>
      </c>
    </row>
    <row r="1227" spans="1:33">
      <c r="A1227" s="175" t="s">
        <v>1085</v>
      </c>
      <c r="B1227" s="195" t="s">
        <v>1837</v>
      </c>
      <c r="C1227" s="195" t="s">
        <v>1228</v>
      </c>
      <c r="D1227" s="150">
        <v>4203</v>
      </c>
      <c r="E1227" s="150">
        <v>4022</v>
      </c>
      <c r="F1227" s="150">
        <v>3980</v>
      </c>
      <c r="G1227" s="151">
        <v>5331</v>
      </c>
      <c r="H1227" s="151">
        <v>4776</v>
      </c>
      <c r="I1227" s="151">
        <v>5022</v>
      </c>
      <c r="J1227" s="151">
        <v>2433</v>
      </c>
      <c r="K1227" s="151">
        <v>2349</v>
      </c>
      <c r="L1227" s="151">
        <v>2343</v>
      </c>
      <c r="M1227" s="154">
        <v>0.968542081864173</v>
      </c>
      <c r="N1227" s="153">
        <v>94767</v>
      </c>
      <c r="O1227" s="172">
        <v>0.9</v>
      </c>
      <c r="P1227" s="154">
        <v>0.956935522246015</v>
      </c>
      <c r="Q1227" s="154">
        <v>0.895891952729319</v>
      </c>
      <c r="R1227" s="154">
        <v>0.965474722564735</v>
      </c>
      <c r="S1227" s="173">
        <v>0.0610435695166957</v>
      </c>
      <c r="T1227" s="153">
        <v>97845</v>
      </c>
      <c r="U1227" s="153">
        <v>93849</v>
      </c>
      <c r="V1227" s="154">
        <v>0.959159895753488</v>
      </c>
      <c r="W1227" s="154">
        <v>0.946942660004758</v>
      </c>
      <c r="X1227" s="155">
        <v>0.942037141249297</v>
      </c>
      <c r="Y1227" s="155">
        <v>0.963008631319359</v>
      </c>
      <c r="Z1227" s="173">
        <v>0.00490551875546186</v>
      </c>
      <c r="AA1227" s="151">
        <v>27218</v>
      </c>
      <c r="AB1227" s="151">
        <v>26027</v>
      </c>
      <c r="AC1227" s="151">
        <v>30377</v>
      </c>
      <c r="AD1227" s="151">
        <v>29197</v>
      </c>
      <c r="AE1227" s="155">
        <v>0.956242192666618</v>
      </c>
      <c r="AF1227" s="155">
        <v>0.961154821081739</v>
      </c>
      <c r="AG1227" s="173">
        <v>-0.00491262841512174</v>
      </c>
    </row>
    <row r="1228" spans="1:33">
      <c r="A1228" s="175" t="s">
        <v>1085</v>
      </c>
      <c r="B1228" s="195" t="s">
        <v>1837</v>
      </c>
      <c r="C1228" s="195" t="s">
        <v>1229</v>
      </c>
      <c r="D1228" s="150">
        <v>1955</v>
      </c>
      <c r="E1228" s="150">
        <v>1921</v>
      </c>
      <c r="F1228" s="150">
        <v>1835</v>
      </c>
      <c r="G1228" s="151">
        <v>2542</v>
      </c>
      <c r="H1228" s="151">
        <v>2481</v>
      </c>
      <c r="I1228" s="151">
        <v>2400</v>
      </c>
      <c r="J1228" s="151">
        <v>1156</v>
      </c>
      <c r="K1228" s="151">
        <v>1071</v>
      </c>
      <c r="L1228" s="151">
        <v>1086</v>
      </c>
      <c r="M1228" s="154">
        <v>0.9720223652284</v>
      </c>
      <c r="N1228" s="153">
        <v>46069</v>
      </c>
      <c r="O1228" s="172">
        <v>0.9</v>
      </c>
      <c r="P1228" s="154">
        <v>0.982608695652174</v>
      </c>
      <c r="Q1228" s="154">
        <v>0.976003147128245</v>
      </c>
      <c r="R1228" s="154">
        <v>0.926470588235294</v>
      </c>
      <c r="S1228" s="173">
        <v>0.00660554852392847</v>
      </c>
      <c r="T1228" s="153">
        <v>47395</v>
      </c>
      <c r="U1228" s="153">
        <v>44642</v>
      </c>
      <c r="V1228" s="154">
        <v>0.941913703977213</v>
      </c>
      <c r="W1228" s="154">
        <v>0.938618925831202</v>
      </c>
      <c r="X1228" s="155">
        <v>0.944138473642801</v>
      </c>
      <c r="Y1228" s="155">
        <v>0.939446366782007</v>
      </c>
      <c r="Z1228" s="173">
        <v>-0.0055195478115988</v>
      </c>
      <c r="AA1228" s="151">
        <v>12980</v>
      </c>
      <c r="AB1228" s="151">
        <v>12265</v>
      </c>
      <c r="AC1228" s="151">
        <v>14778</v>
      </c>
      <c r="AD1228" s="151">
        <v>13870</v>
      </c>
      <c r="AE1228" s="155">
        <v>0.944915254237288</v>
      </c>
      <c r="AF1228" s="155">
        <v>0.938557314927595</v>
      </c>
      <c r="AG1228" s="173">
        <v>0.00635793930969308</v>
      </c>
    </row>
    <row r="1229" spans="1:33">
      <c r="A1229" s="175" t="s">
        <v>1085</v>
      </c>
      <c r="B1229" s="195" t="s">
        <v>1837</v>
      </c>
      <c r="C1229" s="195" t="s">
        <v>1230</v>
      </c>
      <c r="D1229" s="150">
        <v>2384</v>
      </c>
      <c r="E1229" s="150">
        <v>2352</v>
      </c>
      <c r="F1229" s="150">
        <v>2278</v>
      </c>
      <c r="G1229" s="151">
        <v>3263</v>
      </c>
      <c r="H1229" s="151">
        <v>3222</v>
      </c>
      <c r="I1229" s="151">
        <v>3120</v>
      </c>
      <c r="J1229" s="151">
        <v>1499</v>
      </c>
      <c r="K1229" s="151">
        <v>1484</v>
      </c>
      <c r="L1229" s="151">
        <v>1421</v>
      </c>
      <c r="M1229" s="154">
        <v>0.977647489923049</v>
      </c>
      <c r="N1229" s="153">
        <v>56028</v>
      </c>
      <c r="O1229" s="172">
        <v>0.9</v>
      </c>
      <c r="P1229" s="154">
        <v>0.986577181208054</v>
      </c>
      <c r="Q1229" s="154">
        <v>0.987434875881091</v>
      </c>
      <c r="R1229" s="154">
        <v>0.989993328885924</v>
      </c>
      <c r="S1229" s="173">
        <v>-0.000857694673037313</v>
      </c>
      <c r="T1229" s="153">
        <v>57309</v>
      </c>
      <c r="U1229" s="153">
        <v>54293</v>
      </c>
      <c r="V1229" s="154">
        <v>0.947373012964805</v>
      </c>
      <c r="W1229" s="154">
        <v>0.955536912751678</v>
      </c>
      <c r="X1229" s="155">
        <v>0.956175298804781</v>
      </c>
      <c r="Y1229" s="155">
        <v>0.947965310206805</v>
      </c>
      <c r="Z1229" s="173">
        <v>-0.000638386053103068</v>
      </c>
      <c r="AA1229" s="151">
        <v>16190</v>
      </c>
      <c r="AB1229" s="151">
        <v>15297</v>
      </c>
      <c r="AC1229" s="151">
        <v>17305</v>
      </c>
      <c r="AD1229" s="151">
        <v>16229</v>
      </c>
      <c r="AE1229" s="155">
        <v>0.944842495367511</v>
      </c>
      <c r="AF1229" s="155">
        <v>0.937821438890494</v>
      </c>
      <c r="AG1229" s="173">
        <v>0.00702105647701678</v>
      </c>
    </row>
    <row r="1230" spans="1:33">
      <c r="A1230" s="175" t="s">
        <v>1085</v>
      </c>
      <c r="B1230" s="195" t="s">
        <v>1837</v>
      </c>
      <c r="C1230" s="195" t="s">
        <v>1231</v>
      </c>
      <c r="D1230" s="150">
        <v>4615</v>
      </c>
      <c r="E1230" s="150">
        <v>4520</v>
      </c>
      <c r="F1230" s="150">
        <v>4310</v>
      </c>
      <c r="G1230" s="151">
        <v>6044</v>
      </c>
      <c r="H1230" s="151">
        <v>5938</v>
      </c>
      <c r="I1230" s="151">
        <v>5686</v>
      </c>
      <c r="J1230" s="151">
        <v>2720</v>
      </c>
      <c r="K1230" s="151">
        <v>2651</v>
      </c>
      <c r="L1230" s="151">
        <v>2550</v>
      </c>
      <c r="M1230" s="154">
        <v>0.976664595293965</v>
      </c>
      <c r="N1230" s="153">
        <v>105303</v>
      </c>
      <c r="O1230" s="172">
        <v>0.9</v>
      </c>
      <c r="P1230" s="154">
        <v>0.979414951245937</v>
      </c>
      <c r="Q1230" s="154">
        <v>0.982461945731304</v>
      </c>
      <c r="R1230" s="154">
        <v>0.974632352941176</v>
      </c>
      <c r="S1230" s="173">
        <v>-0.00304699448536661</v>
      </c>
      <c r="T1230" s="153">
        <v>107819</v>
      </c>
      <c r="U1230" s="153">
        <v>101242</v>
      </c>
      <c r="V1230" s="154">
        <v>0.938999619733071</v>
      </c>
      <c r="W1230" s="154">
        <v>0.933911159263272</v>
      </c>
      <c r="X1230" s="155">
        <v>0.940767703507611</v>
      </c>
      <c r="Y1230" s="155">
        <v>0.9375</v>
      </c>
      <c r="Z1230" s="173">
        <v>-0.0068565442443389</v>
      </c>
      <c r="AA1230" s="151">
        <v>30388</v>
      </c>
      <c r="AB1230" s="151">
        <v>28523</v>
      </c>
      <c r="AC1230" s="151">
        <v>33825</v>
      </c>
      <c r="AD1230" s="151">
        <v>31706</v>
      </c>
      <c r="AE1230" s="155">
        <v>0.938627089640648</v>
      </c>
      <c r="AF1230" s="155">
        <v>0.937354028085735</v>
      </c>
      <c r="AG1230" s="173">
        <v>0.00127306155491225</v>
      </c>
    </row>
    <row r="1231" spans="1:33">
      <c r="A1231" s="175" t="s">
        <v>1085</v>
      </c>
      <c r="B1231" s="195" t="s">
        <v>1839</v>
      </c>
      <c r="C1231" s="195" t="s">
        <v>1232</v>
      </c>
      <c r="D1231" s="150">
        <v>3008</v>
      </c>
      <c r="E1231" s="150">
        <v>2975</v>
      </c>
      <c r="F1231" s="150">
        <v>2888</v>
      </c>
      <c r="G1231" s="151">
        <v>3897</v>
      </c>
      <c r="H1231" s="151">
        <v>3867</v>
      </c>
      <c r="I1231" s="151">
        <v>3687</v>
      </c>
      <c r="J1231" s="151">
        <v>1673</v>
      </c>
      <c r="K1231" s="151">
        <v>1653</v>
      </c>
      <c r="L1231" s="151">
        <v>1604</v>
      </c>
      <c r="M1231" s="154">
        <v>0.989744509931124</v>
      </c>
      <c r="N1231" s="153">
        <v>71706</v>
      </c>
      <c r="O1231" s="172">
        <v>0.9</v>
      </c>
      <c r="P1231" s="154">
        <v>0.989029255319149</v>
      </c>
      <c r="Q1231" s="154">
        <v>0.992301770592764</v>
      </c>
      <c r="R1231" s="154">
        <v>0.988045427375971</v>
      </c>
      <c r="S1231" s="173">
        <v>-0.00327251527361472</v>
      </c>
      <c r="T1231" s="153">
        <v>72449</v>
      </c>
      <c r="U1231" s="153">
        <v>69558</v>
      </c>
      <c r="V1231" s="154">
        <v>0.960096067578572</v>
      </c>
      <c r="W1231" s="154">
        <v>0.960106382978723</v>
      </c>
      <c r="X1231" s="155">
        <v>0.946112394149346</v>
      </c>
      <c r="Y1231" s="155">
        <v>0.958756724447101</v>
      </c>
      <c r="Z1231" s="173">
        <v>0.0139939888293777</v>
      </c>
      <c r="AA1231" s="151">
        <v>19553</v>
      </c>
      <c r="AB1231" s="151">
        <v>18670</v>
      </c>
      <c r="AC1231" s="151">
        <v>23022</v>
      </c>
      <c r="AD1231" s="151">
        <v>22126</v>
      </c>
      <c r="AE1231" s="155">
        <v>0.954840689408275</v>
      </c>
      <c r="AF1231" s="155">
        <v>0.961080705412214</v>
      </c>
      <c r="AG1231" s="173">
        <v>-0.00624001600393942</v>
      </c>
    </row>
    <row r="1232" spans="1:33">
      <c r="A1232" s="175" t="s">
        <v>1085</v>
      </c>
      <c r="B1232" s="195" t="s">
        <v>1839</v>
      </c>
      <c r="C1232" s="195" t="s">
        <v>1233</v>
      </c>
      <c r="D1232" s="150">
        <v>3872</v>
      </c>
      <c r="E1232" s="150">
        <v>3755</v>
      </c>
      <c r="F1232" s="150">
        <v>3661</v>
      </c>
      <c r="G1232" s="151">
        <v>4819</v>
      </c>
      <c r="H1232" s="151">
        <v>4733</v>
      </c>
      <c r="I1232" s="151">
        <v>4570</v>
      </c>
      <c r="J1232" s="151">
        <v>2321</v>
      </c>
      <c r="K1232" s="151">
        <v>2263</v>
      </c>
      <c r="L1232" s="151">
        <v>2210</v>
      </c>
      <c r="M1232" s="154">
        <v>0.981648748678181</v>
      </c>
      <c r="N1232" s="153">
        <v>89118</v>
      </c>
      <c r="O1232" s="172">
        <v>0.9</v>
      </c>
      <c r="P1232" s="154">
        <v>0.96978305785124</v>
      </c>
      <c r="Q1232" s="154">
        <v>0.982153973853497</v>
      </c>
      <c r="R1232" s="154">
        <v>0.975010771219302</v>
      </c>
      <c r="S1232" s="173">
        <v>-0.0123709160022569</v>
      </c>
      <c r="T1232" s="153">
        <v>90784</v>
      </c>
      <c r="U1232" s="153">
        <v>85883</v>
      </c>
      <c r="V1232" s="154">
        <v>0.946014716249559</v>
      </c>
      <c r="W1232" s="154">
        <v>0.945506198347107</v>
      </c>
      <c r="X1232" s="155">
        <v>0.948329528947915</v>
      </c>
      <c r="Y1232" s="155">
        <v>0.952175786299009</v>
      </c>
      <c r="Z1232" s="173">
        <v>-0.00282333060080708</v>
      </c>
      <c r="AA1232" s="151">
        <v>25389</v>
      </c>
      <c r="AB1232" s="151">
        <v>24079</v>
      </c>
      <c r="AC1232" s="151">
        <v>28644</v>
      </c>
      <c r="AD1232" s="151">
        <v>27164</v>
      </c>
      <c r="AE1232" s="155">
        <v>0.948402851628658</v>
      </c>
      <c r="AF1232" s="155">
        <v>0.948331238653819</v>
      </c>
      <c r="AG1232" s="173">
        <v>7.16129748388195e-5</v>
      </c>
    </row>
    <row r="1233" spans="1:33">
      <c r="A1233" s="175" t="s">
        <v>1085</v>
      </c>
      <c r="B1233" s="195" t="s">
        <v>1839</v>
      </c>
      <c r="C1233" s="195" t="s">
        <v>1234</v>
      </c>
      <c r="D1233" s="150">
        <v>1730</v>
      </c>
      <c r="E1233" s="150">
        <v>1715</v>
      </c>
      <c r="F1233" s="150">
        <v>1658</v>
      </c>
      <c r="G1233" s="151">
        <v>1942</v>
      </c>
      <c r="H1233" s="151">
        <v>1925</v>
      </c>
      <c r="I1233" s="151">
        <v>1864</v>
      </c>
      <c r="J1233" s="151">
        <v>1044</v>
      </c>
      <c r="K1233" s="151">
        <v>1033</v>
      </c>
      <c r="L1233" s="151">
        <v>1005</v>
      </c>
      <c r="M1233" s="154">
        <v>0.991401971522453</v>
      </c>
      <c r="N1233" s="153">
        <v>36206</v>
      </c>
      <c r="O1233" s="172">
        <v>0.9</v>
      </c>
      <c r="P1233" s="154">
        <v>0.991329479768786</v>
      </c>
      <c r="Q1233" s="154">
        <v>0.99124613800206</v>
      </c>
      <c r="R1233" s="154">
        <v>0.989463601532567</v>
      </c>
      <c r="S1233" s="173">
        <v>8.33417667264191e-5</v>
      </c>
      <c r="T1233" s="153">
        <v>36520</v>
      </c>
      <c r="U1233" s="153">
        <v>35049</v>
      </c>
      <c r="V1233" s="154">
        <v>0.959720700985761</v>
      </c>
      <c r="W1233" s="154">
        <v>0.958381502890173</v>
      </c>
      <c r="X1233" s="155">
        <v>0.959835221421215</v>
      </c>
      <c r="Y1233" s="155">
        <v>0.96264367816092</v>
      </c>
      <c r="Z1233" s="173">
        <v>-0.00145371853104181</v>
      </c>
      <c r="AA1233" s="151">
        <v>11204</v>
      </c>
      <c r="AB1233" s="151">
        <v>10790</v>
      </c>
      <c r="AC1233" s="151">
        <v>11577</v>
      </c>
      <c r="AD1233" s="151">
        <v>11097</v>
      </c>
      <c r="AE1233" s="155">
        <v>0.963048911103177</v>
      </c>
      <c r="AF1233" s="155">
        <v>0.958538481471884</v>
      </c>
      <c r="AG1233" s="173">
        <v>0.00451042963129356</v>
      </c>
    </row>
    <row r="1234" spans="1:33">
      <c r="A1234" s="175" t="s">
        <v>1085</v>
      </c>
      <c r="B1234" s="195" t="s">
        <v>1839</v>
      </c>
      <c r="C1234" s="195" t="s">
        <v>1235</v>
      </c>
      <c r="D1234" s="150">
        <v>1683</v>
      </c>
      <c r="E1234" s="150">
        <v>1635</v>
      </c>
      <c r="F1234" s="150">
        <v>1589</v>
      </c>
      <c r="G1234" s="151">
        <v>2313</v>
      </c>
      <c r="H1234" s="151">
        <v>2295</v>
      </c>
      <c r="I1234" s="151">
        <v>2205</v>
      </c>
      <c r="J1234" s="151">
        <v>1025</v>
      </c>
      <c r="K1234" s="151">
        <v>1013</v>
      </c>
      <c r="L1234" s="151">
        <v>968</v>
      </c>
      <c r="M1234" s="154">
        <v>0.987591998490281</v>
      </c>
      <c r="N1234" s="153">
        <v>41866</v>
      </c>
      <c r="O1234" s="172">
        <v>0.9</v>
      </c>
      <c r="P1234" s="154">
        <v>0.971479500891266</v>
      </c>
      <c r="Q1234" s="154">
        <v>0.992217898832685</v>
      </c>
      <c r="R1234" s="154">
        <v>0.988292682926829</v>
      </c>
      <c r="S1234" s="173">
        <v>-0.0207383979414193</v>
      </c>
      <c r="T1234" s="153">
        <v>42392</v>
      </c>
      <c r="U1234" s="153">
        <v>40264</v>
      </c>
      <c r="V1234" s="154">
        <v>0.949801849405548</v>
      </c>
      <c r="W1234" s="154">
        <v>0.944147355912062</v>
      </c>
      <c r="X1234" s="155">
        <v>0.953307392996109</v>
      </c>
      <c r="Y1234" s="155">
        <v>0.944390243902439</v>
      </c>
      <c r="Z1234" s="173">
        <v>-0.00916003708404722</v>
      </c>
      <c r="AA1234" s="151">
        <v>11550</v>
      </c>
      <c r="AB1234" s="151">
        <v>11030</v>
      </c>
      <c r="AC1234" s="151">
        <v>13566</v>
      </c>
      <c r="AD1234" s="151">
        <v>12875</v>
      </c>
      <c r="AE1234" s="155">
        <v>0.954978354978355</v>
      </c>
      <c r="AF1234" s="155">
        <v>0.94906383606074</v>
      </c>
      <c r="AG1234" s="173">
        <v>0.00591451891761485</v>
      </c>
    </row>
    <row r="1235" spans="1:33">
      <c r="A1235" s="175" t="s">
        <v>1085</v>
      </c>
      <c r="B1235" s="195" t="s">
        <v>1839</v>
      </c>
      <c r="C1235" s="195" t="s">
        <v>1236</v>
      </c>
      <c r="D1235" s="150">
        <v>2202</v>
      </c>
      <c r="E1235" s="150">
        <v>2164</v>
      </c>
      <c r="F1235" s="150">
        <v>2101</v>
      </c>
      <c r="G1235" s="151">
        <v>2683</v>
      </c>
      <c r="H1235" s="151">
        <v>2630</v>
      </c>
      <c r="I1235" s="151">
        <v>2549</v>
      </c>
      <c r="J1235" s="151">
        <v>1261</v>
      </c>
      <c r="K1235" s="151">
        <v>1237</v>
      </c>
      <c r="L1235" s="151">
        <v>1210</v>
      </c>
      <c r="M1235" s="154">
        <v>0.983177082287756</v>
      </c>
      <c r="N1235" s="153">
        <v>48975</v>
      </c>
      <c r="O1235" s="172">
        <v>0.9</v>
      </c>
      <c r="P1235" s="154">
        <v>0.982742960944596</v>
      </c>
      <c r="Q1235" s="154">
        <v>0.980245993291092</v>
      </c>
      <c r="R1235" s="154">
        <v>0.980967486122125</v>
      </c>
      <c r="S1235" s="173">
        <v>0.00249696765350371</v>
      </c>
      <c r="T1235" s="153">
        <v>49813</v>
      </c>
      <c r="U1235" s="153">
        <v>47461</v>
      </c>
      <c r="V1235" s="154">
        <v>0.952783409953225</v>
      </c>
      <c r="W1235" s="154">
        <v>0.954132606721163</v>
      </c>
      <c r="X1235" s="155">
        <v>0.950055907566157</v>
      </c>
      <c r="Y1235" s="155">
        <v>0.959555908009516</v>
      </c>
      <c r="Z1235" s="173">
        <v>0.0040766991550053</v>
      </c>
      <c r="AA1235" s="151">
        <v>14016</v>
      </c>
      <c r="AB1235" s="151">
        <v>13356</v>
      </c>
      <c r="AC1235" s="151">
        <v>15931</v>
      </c>
      <c r="AD1235" s="151">
        <v>15126</v>
      </c>
      <c r="AE1235" s="155">
        <v>0.95291095890411</v>
      </c>
      <c r="AF1235" s="155">
        <v>0.94946958759651</v>
      </c>
      <c r="AG1235" s="173">
        <v>0.00344137130759969</v>
      </c>
    </row>
    <row r="1236" spans="1:33">
      <c r="A1236" s="175" t="s">
        <v>1085</v>
      </c>
      <c r="B1236" s="195" t="s">
        <v>1839</v>
      </c>
      <c r="C1236" s="195" t="s">
        <v>1237</v>
      </c>
      <c r="D1236" s="150">
        <v>1437</v>
      </c>
      <c r="E1236" s="150">
        <v>1426</v>
      </c>
      <c r="F1236" s="150">
        <v>1341</v>
      </c>
      <c r="G1236" s="151">
        <v>1785</v>
      </c>
      <c r="H1236" s="151">
        <v>1778</v>
      </c>
      <c r="I1236" s="151">
        <v>1670</v>
      </c>
      <c r="J1236" s="151">
        <v>809</v>
      </c>
      <c r="K1236" s="151">
        <v>805</v>
      </c>
      <c r="L1236" s="151">
        <v>773</v>
      </c>
      <c r="M1236" s="154">
        <v>0.992768502812249</v>
      </c>
      <c r="N1236" s="153">
        <v>33360</v>
      </c>
      <c r="O1236" s="172">
        <v>0.9</v>
      </c>
      <c r="P1236" s="154">
        <v>0.992345163535143</v>
      </c>
      <c r="Q1236" s="154">
        <v>0.996078431372549</v>
      </c>
      <c r="R1236" s="154">
        <v>0.995055624227441</v>
      </c>
      <c r="S1236" s="173">
        <v>-0.00373326783740635</v>
      </c>
      <c r="T1236" s="153">
        <v>33603</v>
      </c>
      <c r="U1236" s="153">
        <v>31552</v>
      </c>
      <c r="V1236" s="154">
        <v>0.938963782995566</v>
      </c>
      <c r="W1236" s="154">
        <v>0.933194154488518</v>
      </c>
      <c r="X1236" s="155">
        <v>0.935574229691877</v>
      </c>
      <c r="Y1236" s="155">
        <v>0.955500618046972</v>
      </c>
      <c r="Z1236" s="173">
        <v>-0.00238007520335903</v>
      </c>
      <c r="AA1236" s="151">
        <v>9355</v>
      </c>
      <c r="AB1236" s="151">
        <v>8796</v>
      </c>
      <c r="AC1236" s="151">
        <v>10535</v>
      </c>
      <c r="AD1236" s="151">
        <v>9932</v>
      </c>
      <c r="AE1236" s="155">
        <v>0.940245857830037</v>
      </c>
      <c r="AF1236" s="155">
        <v>0.942762221167537</v>
      </c>
      <c r="AG1236" s="173">
        <v>-0.00251636333749938</v>
      </c>
    </row>
    <row r="1237" spans="1:33">
      <c r="A1237" s="175" t="s">
        <v>1085</v>
      </c>
      <c r="B1237" s="195" t="s">
        <v>1839</v>
      </c>
      <c r="C1237" s="195" t="s">
        <v>1238</v>
      </c>
      <c r="D1237" s="150">
        <v>2643</v>
      </c>
      <c r="E1237" s="150">
        <v>2423</v>
      </c>
      <c r="F1237" s="150">
        <v>2468</v>
      </c>
      <c r="G1237" s="151">
        <v>3143</v>
      </c>
      <c r="H1237" s="151">
        <v>2924</v>
      </c>
      <c r="I1237" s="151">
        <v>2936</v>
      </c>
      <c r="J1237" s="151">
        <v>1524</v>
      </c>
      <c r="K1237" s="151">
        <v>1503</v>
      </c>
      <c r="L1237" s="151">
        <v>1418</v>
      </c>
      <c r="M1237" s="154">
        <v>0.963920266851443</v>
      </c>
      <c r="N1237" s="153">
        <v>59818</v>
      </c>
      <c r="O1237" s="172">
        <v>0.9</v>
      </c>
      <c r="P1237" s="154">
        <v>0.916761256148316</v>
      </c>
      <c r="Q1237" s="154">
        <v>0.93032134902959</v>
      </c>
      <c r="R1237" s="154">
        <v>0.986220472440945</v>
      </c>
      <c r="S1237" s="173">
        <v>-0.0135600928812732</v>
      </c>
      <c r="T1237" s="153">
        <v>62057</v>
      </c>
      <c r="U1237" s="153">
        <v>58078</v>
      </c>
      <c r="V1237" s="154">
        <v>0.935881528272395</v>
      </c>
      <c r="W1237" s="154">
        <v>0.933787362845252</v>
      </c>
      <c r="X1237" s="155">
        <v>0.934139357301941</v>
      </c>
      <c r="Y1237" s="155">
        <v>0.930446194225722</v>
      </c>
      <c r="Z1237" s="173">
        <v>-0.000351994456689209</v>
      </c>
      <c r="AA1237" s="151">
        <v>16751</v>
      </c>
      <c r="AB1237" s="151">
        <v>15610</v>
      </c>
      <c r="AC1237" s="151">
        <v>19702</v>
      </c>
      <c r="AD1237" s="151">
        <v>18453</v>
      </c>
      <c r="AE1237" s="155">
        <v>0.931884663602173</v>
      </c>
      <c r="AF1237" s="155">
        <v>0.936605420769465</v>
      </c>
      <c r="AG1237" s="173">
        <v>-0.00472075716729203</v>
      </c>
    </row>
    <row r="1238" spans="1:33">
      <c r="A1238" s="175" t="s">
        <v>1085</v>
      </c>
      <c r="B1238" s="195" t="s">
        <v>1839</v>
      </c>
      <c r="C1238" s="195" t="s">
        <v>1239</v>
      </c>
      <c r="D1238" s="150">
        <v>1802</v>
      </c>
      <c r="E1238" s="150">
        <v>1723</v>
      </c>
      <c r="F1238" s="150">
        <v>1725</v>
      </c>
      <c r="G1238" s="151">
        <v>2380</v>
      </c>
      <c r="H1238" s="151">
        <v>2366</v>
      </c>
      <c r="I1238" s="151">
        <v>2277</v>
      </c>
      <c r="J1238" s="151">
        <v>967</v>
      </c>
      <c r="K1238" s="151">
        <v>961</v>
      </c>
      <c r="L1238" s="151">
        <v>926</v>
      </c>
      <c r="M1238" s="154">
        <v>0.986504395458762</v>
      </c>
      <c r="N1238" s="153">
        <v>44663</v>
      </c>
      <c r="O1238" s="172">
        <v>0.9</v>
      </c>
      <c r="P1238" s="154">
        <v>0.956159822419534</v>
      </c>
      <c r="Q1238" s="154">
        <v>0.994117647058824</v>
      </c>
      <c r="R1238" s="154">
        <v>0.993795243019648</v>
      </c>
      <c r="S1238" s="173">
        <v>-0.0379578246392897</v>
      </c>
      <c r="T1238" s="153">
        <v>45274</v>
      </c>
      <c r="U1238" s="153">
        <v>43341</v>
      </c>
      <c r="V1238" s="154">
        <v>0.957304413128948</v>
      </c>
      <c r="W1238" s="154">
        <v>0.957269700332963</v>
      </c>
      <c r="X1238" s="155">
        <v>0.95672268907563</v>
      </c>
      <c r="Y1238" s="155">
        <v>0.957600827300931</v>
      </c>
      <c r="Z1238" s="173">
        <v>0.00054701125733303</v>
      </c>
      <c r="AA1238" s="151">
        <v>11721</v>
      </c>
      <c r="AB1238" s="151">
        <v>11226</v>
      </c>
      <c r="AC1238" s="151">
        <v>14460</v>
      </c>
      <c r="AD1238" s="151">
        <v>13832</v>
      </c>
      <c r="AE1238" s="155">
        <v>0.957768108523164</v>
      </c>
      <c r="AF1238" s="155">
        <v>0.956569847856155</v>
      </c>
      <c r="AG1238" s="173">
        <v>0.00119826066700857</v>
      </c>
    </row>
    <row r="1239" spans="1:33">
      <c r="A1239" s="175" t="s">
        <v>1085</v>
      </c>
      <c r="B1239" s="195" t="s">
        <v>1839</v>
      </c>
      <c r="C1239" s="195" t="s">
        <v>1240</v>
      </c>
      <c r="D1239" s="150">
        <v>1714</v>
      </c>
      <c r="E1239" s="150">
        <v>1688</v>
      </c>
      <c r="F1239" s="150">
        <v>1616</v>
      </c>
      <c r="G1239" s="151">
        <v>2077</v>
      </c>
      <c r="H1239" s="151">
        <v>2051</v>
      </c>
      <c r="I1239" s="151">
        <v>1968</v>
      </c>
      <c r="J1239" s="151">
        <v>906</v>
      </c>
      <c r="K1239" s="151">
        <v>891</v>
      </c>
      <c r="L1239" s="151">
        <v>858</v>
      </c>
      <c r="M1239" s="154">
        <v>0.984409967562674</v>
      </c>
      <c r="N1239" s="153">
        <v>39149</v>
      </c>
      <c r="O1239" s="172">
        <v>0.9</v>
      </c>
      <c r="P1239" s="154">
        <v>0.984830805134189</v>
      </c>
      <c r="Q1239" s="154">
        <v>0.987481945113144</v>
      </c>
      <c r="R1239" s="154">
        <v>0.983443708609272</v>
      </c>
      <c r="S1239" s="173">
        <v>-0.00265113997895483</v>
      </c>
      <c r="T1239" s="153">
        <v>39769</v>
      </c>
      <c r="U1239" s="153">
        <v>37992</v>
      </c>
      <c r="V1239" s="154">
        <v>0.955316955417536</v>
      </c>
      <c r="W1239" s="154">
        <v>0.942823803967328</v>
      </c>
      <c r="X1239" s="155">
        <v>0.947520462205104</v>
      </c>
      <c r="Y1239" s="155">
        <v>0.947019867549669</v>
      </c>
      <c r="Z1239" s="173">
        <v>-0.00469665823777565</v>
      </c>
      <c r="AA1239" s="151">
        <v>10572</v>
      </c>
      <c r="AB1239" s="151">
        <v>10046</v>
      </c>
      <c r="AC1239" s="151">
        <v>12600</v>
      </c>
      <c r="AD1239" s="151">
        <v>12062</v>
      </c>
      <c r="AE1239" s="155">
        <v>0.950245932652289</v>
      </c>
      <c r="AF1239" s="155">
        <v>0.957301587301587</v>
      </c>
      <c r="AG1239" s="173">
        <v>-0.00705565464929825</v>
      </c>
    </row>
    <row r="1240" spans="1:33">
      <c r="A1240" s="175" t="s">
        <v>1085</v>
      </c>
      <c r="B1240" s="195" t="s">
        <v>1839</v>
      </c>
      <c r="C1240" s="195" t="s">
        <v>1241</v>
      </c>
      <c r="D1240" s="150">
        <v>2926</v>
      </c>
      <c r="E1240" s="150">
        <v>2888</v>
      </c>
      <c r="F1240" s="150">
        <v>2759</v>
      </c>
      <c r="G1240" s="151">
        <v>3842</v>
      </c>
      <c r="H1240" s="151">
        <v>3785</v>
      </c>
      <c r="I1240" s="151">
        <v>3637</v>
      </c>
      <c r="J1240" s="151">
        <v>1771</v>
      </c>
      <c r="K1240" s="151">
        <v>1751</v>
      </c>
      <c r="L1240" s="151">
        <v>1649</v>
      </c>
      <c r="M1240" s="154">
        <v>0.986831462587447</v>
      </c>
      <c r="N1240" s="153">
        <v>69543</v>
      </c>
      <c r="O1240" s="172">
        <v>0.9</v>
      </c>
      <c r="P1240" s="154">
        <v>0.987012987012987</v>
      </c>
      <c r="Q1240" s="154">
        <v>0.985163977095263</v>
      </c>
      <c r="R1240" s="154">
        <v>0.988706945228684</v>
      </c>
      <c r="S1240" s="173">
        <v>0.00184900991772408</v>
      </c>
      <c r="T1240" s="153">
        <v>70471</v>
      </c>
      <c r="U1240" s="153">
        <v>66577</v>
      </c>
      <c r="V1240" s="154">
        <v>0.94474322771069</v>
      </c>
      <c r="W1240" s="154">
        <v>0.942925495557074</v>
      </c>
      <c r="X1240" s="155">
        <v>0.946642373763665</v>
      </c>
      <c r="Y1240" s="155">
        <v>0.931112365894975</v>
      </c>
      <c r="Z1240" s="173">
        <v>-0.00371687820659028</v>
      </c>
      <c r="AA1240" s="151">
        <v>19501</v>
      </c>
      <c r="AB1240" s="151">
        <v>18368</v>
      </c>
      <c r="AC1240" s="151">
        <v>21651</v>
      </c>
      <c r="AD1240" s="151">
        <v>20453</v>
      </c>
      <c r="AE1240" s="155">
        <v>0.941900415363315</v>
      </c>
      <c r="AF1240" s="155">
        <v>0.944667682786015</v>
      </c>
      <c r="AG1240" s="173">
        <v>-0.00276726742269984</v>
      </c>
    </row>
    <row r="1241" spans="1:33">
      <c r="A1241" s="175" t="s">
        <v>1085</v>
      </c>
      <c r="B1241" s="195" t="s">
        <v>1840</v>
      </c>
      <c r="C1241" s="195" t="s">
        <v>1242</v>
      </c>
      <c r="D1241" s="150">
        <v>2862</v>
      </c>
      <c r="E1241" s="150">
        <v>2733</v>
      </c>
      <c r="F1241" s="150">
        <v>2550</v>
      </c>
      <c r="G1241" s="151">
        <v>3674</v>
      </c>
      <c r="H1241" s="151">
        <v>3488</v>
      </c>
      <c r="I1241" s="151">
        <v>3159</v>
      </c>
      <c r="J1241" s="151">
        <v>1864</v>
      </c>
      <c r="K1241" s="151">
        <v>1768</v>
      </c>
      <c r="L1241" s="151">
        <v>1595</v>
      </c>
      <c r="M1241" s="154">
        <v>0.895054385990054</v>
      </c>
      <c r="N1241" s="153">
        <v>62456</v>
      </c>
      <c r="O1241" s="172">
        <v>0.9</v>
      </c>
      <c r="P1241" s="154">
        <v>0.954926624737946</v>
      </c>
      <c r="Q1241" s="154">
        <v>0.949373979314099</v>
      </c>
      <c r="R1241" s="154">
        <v>0.948497854077253</v>
      </c>
      <c r="S1241" s="173">
        <v>0.00555264542384648</v>
      </c>
      <c r="T1241" s="153">
        <v>69779</v>
      </c>
      <c r="U1241" s="153">
        <v>59272</v>
      </c>
      <c r="V1241" s="154">
        <v>0.84942461198928</v>
      </c>
      <c r="W1241" s="154">
        <v>0.890985324947589</v>
      </c>
      <c r="X1241" s="155">
        <v>0.859825802939575</v>
      </c>
      <c r="Y1241" s="155">
        <v>0.85568669527897</v>
      </c>
      <c r="Z1241" s="173">
        <v>0.0311595220080136</v>
      </c>
      <c r="AA1241" s="151">
        <v>19033</v>
      </c>
      <c r="AB1241" s="151">
        <v>16383</v>
      </c>
      <c r="AC1241" s="151">
        <v>21063</v>
      </c>
      <c r="AD1241" s="151">
        <v>17331</v>
      </c>
      <c r="AE1241" s="155">
        <v>0.860768139547102</v>
      </c>
      <c r="AF1241" s="155">
        <v>0.82281726249822</v>
      </c>
      <c r="AG1241" s="173">
        <v>0.0379508770488828</v>
      </c>
    </row>
    <row r="1242" spans="1:33">
      <c r="A1242" s="175" t="s">
        <v>1085</v>
      </c>
      <c r="B1242" s="195" t="s">
        <v>1840</v>
      </c>
      <c r="C1242" s="195" t="s">
        <v>1243</v>
      </c>
      <c r="D1242" s="150">
        <v>3449</v>
      </c>
      <c r="E1242" s="150">
        <v>3257</v>
      </c>
      <c r="F1242" s="150">
        <v>2722</v>
      </c>
      <c r="G1242" s="151">
        <v>4420</v>
      </c>
      <c r="H1242" s="151">
        <v>4218</v>
      </c>
      <c r="I1242" s="151">
        <v>3580</v>
      </c>
      <c r="J1242" s="151">
        <v>2356</v>
      </c>
      <c r="K1242" s="151">
        <v>2161</v>
      </c>
      <c r="L1242" s="151">
        <v>1962</v>
      </c>
      <c r="M1242" s="154">
        <v>0.954050077023889</v>
      </c>
      <c r="N1242" s="153">
        <v>82989</v>
      </c>
      <c r="O1242" s="172">
        <v>0.9</v>
      </c>
      <c r="P1242" s="154">
        <v>0.944331690345028</v>
      </c>
      <c r="Q1242" s="154">
        <v>0.954298642533937</v>
      </c>
      <c r="R1242" s="154">
        <v>0.91723259762309</v>
      </c>
      <c r="S1242" s="173">
        <v>-0.00996695218890919</v>
      </c>
      <c r="T1242" s="153">
        <v>86986</v>
      </c>
      <c r="U1242" s="153">
        <v>70843</v>
      </c>
      <c r="V1242" s="154">
        <v>0.814418412158278</v>
      </c>
      <c r="W1242" s="154">
        <v>0.789214265004349</v>
      </c>
      <c r="X1242" s="155">
        <v>0.809954751131222</v>
      </c>
      <c r="Y1242" s="155">
        <v>0.83276740237691</v>
      </c>
      <c r="Z1242" s="173">
        <v>-0.0207404861268726</v>
      </c>
      <c r="AA1242" s="151">
        <v>23733</v>
      </c>
      <c r="AB1242" s="151">
        <v>19170</v>
      </c>
      <c r="AC1242" s="151">
        <v>26801</v>
      </c>
      <c r="AD1242" s="151">
        <v>21446</v>
      </c>
      <c r="AE1242" s="155">
        <v>0.80773606370876</v>
      </c>
      <c r="AF1242" s="155">
        <v>0.800194022611097</v>
      </c>
      <c r="AG1242" s="173">
        <v>0.00754204109766332</v>
      </c>
    </row>
    <row r="1243" spans="1:33">
      <c r="A1243" s="175" t="s">
        <v>1085</v>
      </c>
      <c r="B1243" s="195" t="s">
        <v>1840</v>
      </c>
      <c r="C1243" s="195" t="s">
        <v>1244</v>
      </c>
      <c r="D1243" s="150">
        <v>3399</v>
      </c>
      <c r="E1243" s="150">
        <v>3350</v>
      </c>
      <c r="F1243" s="150">
        <v>3120</v>
      </c>
      <c r="G1243" s="151">
        <v>4084</v>
      </c>
      <c r="H1243" s="151">
        <v>4067</v>
      </c>
      <c r="I1243" s="151">
        <v>3784</v>
      </c>
      <c r="J1243" s="151">
        <v>2176</v>
      </c>
      <c r="K1243" s="151">
        <v>2130</v>
      </c>
      <c r="L1243" s="151">
        <v>2042</v>
      </c>
      <c r="M1243" s="154">
        <v>0.990480590373603</v>
      </c>
      <c r="N1243" s="153">
        <v>81470</v>
      </c>
      <c r="O1243" s="172">
        <v>0.9</v>
      </c>
      <c r="P1243" s="154">
        <v>0.985583995292733</v>
      </c>
      <c r="Q1243" s="154">
        <v>0.995837414299706</v>
      </c>
      <c r="R1243" s="154">
        <v>0.978860294117647</v>
      </c>
      <c r="S1243" s="173">
        <v>-0.0102534190069731</v>
      </c>
      <c r="T1243" s="153">
        <v>82253</v>
      </c>
      <c r="U1243" s="153">
        <v>75742</v>
      </c>
      <c r="V1243" s="154">
        <v>0.920841793004511</v>
      </c>
      <c r="W1243" s="154">
        <v>0.917917034421889</v>
      </c>
      <c r="X1243" s="155">
        <v>0.926542605288932</v>
      </c>
      <c r="Y1243" s="155">
        <v>0.938419117647059</v>
      </c>
      <c r="Z1243" s="173">
        <v>-0.00862557086704363</v>
      </c>
      <c r="AA1243" s="151">
        <v>22305</v>
      </c>
      <c r="AB1243" s="151">
        <v>20539</v>
      </c>
      <c r="AC1243" s="151">
        <v>25389</v>
      </c>
      <c r="AD1243" s="151">
        <v>23335</v>
      </c>
      <c r="AE1243" s="155">
        <v>0.92082492714638</v>
      </c>
      <c r="AF1243" s="155">
        <v>0.919098822324629</v>
      </c>
      <c r="AG1243" s="173">
        <v>0.00172610482175095</v>
      </c>
    </row>
    <row r="1244" spans="1:33">
      <c r="A1244" s="175" t="s">
        <v>1085</v>
      </c>
      <c r="B1244" s="195" t="s">
        <v>1840</v>
      </c>
      <c r="C1244" s="195" t="s">
        <v>1245</v>
      </c>
      <c r="D1244" s="150">
        <v>0</v>
      </c>
      <c r="E1244" s="150">
        <v>0</v>
      </c>
      <c r="F1244" s="150">
        <v>0</v>
      </c>
      <c r="G1244" s="151">
        <v>1</v>
      </c>
      <c r="H1244" s="151">
        <v>0</v>
      </c>
      <c r="I1244" s="151">
        <v>1</v>
      </c>
      <c r="J1244" s="151">
        <v>0</v>
      </c>
      <c r="K1244" s="151">
        <v>0</v>
      </c>
      <c r="L1244" s="151">
        <v>0</v>
      </c>
      <c r="M1244" s="154">
        <v>0</v>
      </c>
      <c r="N1244" s="153">
        <v>0</v>
      </c>
      <c r="O1244" s="172">
        <v>0.9</v>
      </c>
      <c r="P1244" s="154">
        <v>0</v>
      </c>
      <c r="Q1244" s="154">
        <v>0</v>
      </c>
      <c r="R1244" s="154">
        <v>0</v>
      </c>
      <c r="S1244" s="173">
        <v>0</v>
      </c>
      <c r="T1244" s="153">
        <v>14</v>
      </c>
      <c r="U1244" s="153">
        <v>14</v>
      </c>
      <c r="V1244" s="154">
        <v>1</v>
      </c>
      <c r="W1244" s="154">
        <v>0</v>
      </c>
      <c r="X1244" s="155">
        <v>1</v>
      </c>
      <c r="Y1244" s="155">
        <v>0</v>
      </c>
      <c r="Z1244" s="173">
        <v>-1</v>
      </c>
      <c r="AA1244" s="151">
        <v>5</v>
      </c>
      <c r="AB1244" s="151">
        <v>5</v>
      </c>
      <c r="AC1244" s="151">
        <v>7</v>
      </c>
      <c r="AD1244" s="151">
        <v>7</v>
      </c>
      <c r="AE1244" s="155">
        <v>1</v>
      </c>
      <c r="AF1244" s="155">
        <v>1</v>
      </c>
      <c r="AG1244" s="173">
        <v>0</v>
      </c>
    </row>
    <row r="1245" spans="1:33">
      <c r="A1245" s="175" t="s">
        <v>1085</v>
      </c>
      <c r="B1245" s="195" t="s">
        <v>1840</v>
      </c>
      <c r="C1245" s="195" t="s">
        <v>1246</v>
      </c>
      <c r="D1245" s="150">
        <v>4413</v>
      </c>
      <c r="E1245" s="150">
        <v>4378</v>
      </c>
      <c r="F1245" s="150">
        <v>4019</v>
      </c>
      <c r="G1245" s="151">
        <v>5123</v>
      </c>
      <c r="H1245" s="151">
        <v>5084</v>
      </c>
      <c r="I1245" s="151">
        <v>4574</v>
      </c>
      <c r="J1245" s="151">
        <v>2751</v>
      </c>
      <c r="K1245" s="151">
        <v>2732</v>
      </c>
      <c r="L1245" s="151">
        <v>2573</v>
      </c>
      <c r="M1245" s="154">
        <v>0.980533283241223</v>
      </c>
      <c r="N1245" s="153">
        <v>99178</v>
      </c>
      <c r="O1245" s="172">
        <v>0.9</v>
      </c>
      <c r="P1245" s="154">
        <v>0.992068887378201</v>
      </c>
      <c r="Q1245" s="154">
        <v>0.992387273082178</v>
      </c>
      <c r="R1245" s="154">
        <v>0.993093420574337</v>
      </c>
      <c r="S1245" s="173">
        <v>-0.000318385703977686</v>
      </c>
      <c r="T1245" s="153">
        <v>101147</v>
      </c>
      <c r="U1245" s="153">
        <v>87501</v>
      </c>
      <c r="V1245" s="154">
        <v>0.865087446983104</v>
      </c>
      <c r="W1245" s="154">
        <v>0.910718332200317</v>
      </c>
      <c r="X1245" s="155">
        <v>0.892836228772204</v>
      </c>
      <c r="Y1245" s="155">
        <v>0.935296255906943</v>
      </c>
      <c r="Z1245" s="173">
        <v>0.0178821034281135</v>
      </c>
      <c r="AA1245" s="151">
        <v>27970</v>
      </c>
      <c r="AB1245" s="151">
        <v>25049</v>
      </c>
      <c r="AC1245" s="151">
        <v>31200</v>
      </c>
      <c r="AD1245" s="151">
        <v>27087</v>
      </c>
      <c r="AE1245" s="155">
        <v>0.895566678584197</v>
      </c>
      <c r="AF1245" s="155">
        <v>0.868173076923077</v>
      </c>
      <c r="AG1245" s="173">
        <v>0.0273936016611205</v>
      </c>
    </row>
    <row r="1246" spans="1:33">
      <c r="A1246" s="175" t="s">
        <v>1085</v>
      </c>
      <c r="B1246" s="195" t="s">
        <v>1840</v>
      </c>
      <c r="C1246" s="195" t="s">
        <v>1247</v>
      </c>
      <c r="D1246" s="150">
        <v>2170</v>
      </c>
      <c r="E1246" s="150">
        <v>2130</v>
      </c>
      <c r="F1246" s="150">
        <v>1888</v>
      </c>
      <c r="G1246" s="151">
        <v>2669</v>
      </c>
      <c r="H1246" s="151">
        <v>2556</v>
      </c>
      <c r="I1246" s="151">
        <v>2303</v>
      </c>
      <c r="J1246" s="151">
        <v>1358</v>
      </c>
      <c r="K1246" s="151">
        <v>1329</v>
      </c>
      <c r="L1246" s="151">
        <v>1262</v>
      </c>
      <c r="M1246" s="154">
        <v>0.975173991800934</v>
      </c>
      <c r="N1246" s="153">
        <v>51143</v>
      </c>
      <c r="O1246" s="172">
        <v>0.9</v>
      </c>
      <c r="P1246" s="154">
        <v>0.981566820276498</v>
      </c>
      <c r="Q1246" s="154">
        <v>0.957662045710004</v>
      </c>
      <c r="R1246" s="154">
        <v>0.978645066273932</v>
      </c>
      <c r="S1246" s="173">
        <v>0.0239047745664939</v>
      </c>
      <c r="T1246" s="153">
        <v>52445</v>
      </c>
      <c r="U1246" s="153">
        <v>45361</v>
      </c>
      <c r="V1246" s="154">
        <v>0.864925159691105</v>
      </c>
      <c r="W1246" s="154">
        <v>0.870046082949309</v>
      </c>
      <c r="X1246" s="155">
        <v>0.862869988759835</v>
      </c>
      <c r="Y1246" s="155">
        <v>0.929307805596465</v>
      </c>
      <c r="Z1246" s="173">
        <v>0.00717609418947363</v>
      </c>
      <c r="AA1246" s="151">
        <v>14151</v>
      </c>
      <c r="AB1246" s="151">
        <v>12328</v>
      </c>
      <c r="AC1246" s="151">
        <v>15830</v>
      </c>
      <c r="AD1246" s="151">
        <v>13647</v>
      </c>
      <c r="AE1246" s="155">
        <v>0.871175181965939</v>
      </c>
      <c r="AF1246" s="155">
        <v>0.862097283638661</v>
      </c>
      <c r="AG1246" s="173">
        <v>0.00907789832727801</v>
      </c>
    </row>
    <row r="1247" spans="1:33">
      <c r="A1247" s="175" t="s">
        <v>1085</v>
      </c>
      <c r="B1247" s="195" t="s">
        <v>1840</v>
      </c>
      <c r="C1247" s="195" t="s">
        <v>1248</v>
      </c>
      <c r="D1247" s="150">
        <v>1</v>
      </c>
      <c r="E1247" s="150">
        <v>0</v>
      </c>
      <c r="F1247" s="150">
        <v>0</v>
      </c>
      <c r="G1247" s="151">
        <v>3</v>
      </c>
      <c r="H1247" s="151">
        <v>0</v>
      </c>
      <c r="I1247" s="151">
        <v>3</v>
      </c>
      <c r="J1247" s="151">
        <v>4</v>
      </c>
      <c r="K1247" s="151">
        <v>0</v>
      </c>
      <c r="L1247" s="151">
        <v>4</v>
      </c>
      <c r="M1247" s="154">
        <v>0.0204081632653061</v>
      </c>
      <c r="N1247" s="153">
        <v>1</v>
      </c>
      <c r="O1247" s="172">
        <v>0.9</v>
      </c>
      <c r="P1247" s="154">
        <v>0</v>
      </c>
      <c r="Q1247" s="154">
        <v>0</v>
      </c>
      <c r="R1247" s="154">
        <v>0</v>
      </c>
      <c r="S1247" s="173">
        <v>0</v>
      </c>
      <c r="T1247" s="153">
        <v>49</v>
      </c>
      <c r="U1247" s="153">
        <v>48</v>
      </c>
      <c r="V1247" s="154">
        <v>0.979591836734694</v>
      </c>
      <c r="W1247" s="154">
        <v>0</v>
      </c>
      <c r="X1247" s="155">
        <v>1</v>
      </c>
      <c r="Y1247" s="155">
        <v>1</v>
      </c>
      <c r="Z1247" s="173">
        <v>-1</v>
      </c>
      <c r="AA1247" s="151">
        <v>15</v>
      </c>
      <c r="AB1247" s="151">
        <v>14</v>
      </c>
      <c r="AC1247" s="151">
        <v>18</v>
      </c>
      <c r="AD1247" s="151">
        <v>18</v>
      </c>
      <c r="AE1247" s="155">
        <v>0.933333333333333</v>
      </c>
      <c r="AF1247" s="155">
        <v>1</v>
      </c>
      <c r="AG1247" s="173">
        <v>-0.0666666666666667</v>
      </c>
    </row>
    <row r="1248" spans="1:33">
      <c r="A1248" s="175" t="s">
        <v>1085</v>
      </c>
      <c r="B1248" s="195" t="s">
        <v>1840</v>
      </c>
      <c r="C1248" s="195" t="s">
        <v>1249</v>
      </c>
      <c r="D1248" s="150">
        <v>536</v>
      </c>
      <c r="E1248" s="150">
        <v>534</v>
      </c>
      <c r="F1248" s="150">
        <v>534</v>
      </c>
      <c r="G1248" s="151">
        <v>429</v>
      </c>
      <c r="H1248" s="151">
        <v>426</v>
      </c>
      <c r="I1248" s="151">
        <v>428</v>
      </c>
      <c r="J1248" s="151">
        <v>354</v>
      </c>
      <c r="K1248" s="151">
        <v>341</v>
      </c>
      <c r="L1248" s="151">
        <v>351</v>
      </c>
      <c r="M1248" s="154">
        <v>0.990895295902883</v>
      </c>
      <c r="N1248" s="153">
        <v>5877</v>
      </c>
      <c r="O1248" s="172">
        <v>0.9</v>
      </c>
      <c r="P1248" s="154">
        <v>0.996268656716418</v>
      </c>
      <c r="Q1248" s="154">
        <v>0.993006993006993</v>
      </c>
      <c r="R1248" s="154">
        <v>0.963276836158192</v>
      </c>
      <c r="S1248" s="173">
        <v>0.00326166370942493</v>
      </c>
      <c r="T1248" s="153">
        <v>5931</v>
      </c>
      <c r="U1248" s="153">
        <v>5904</v>
      </c>
      <c r="V1248" s="154">
        <v>0.995447647951442</v>
      </c>
      <c r="W1248" s="154">
        <v>0.996268656716418</v>
      </c>
      <c r="X1248" s="155">
        <v>0.997668997668998</v>
      </c>
      <c r="Y1248" s="155">
        <v>0.991525423728814</v>
      </c>
      <c r="Z1248" s="173">
        <v>-0.00140034095257968</v>
      </c>
      <c r="AA1248" s="151">
        <v>3005</v>
      </c>
      <c r="AB1248" s="151">
        <v>2989</v>
      </c>
      <c r="AC1248" s="151">
        <v>2139</v>
      </c>
      <c r="AD1248" s="151">
        <v>2133</v>
      </c>
      <c r="AE1248" s="155">
        <v>0.994675540765391</v>
      </c>
      <c r="AF1248" s="155">
        <v>0.997194950911641</v>
      </c>
      <c r="AG1248" s="173">
        <v>-0.0025194101462499</v>
      </c>
    </row>
    <row r="1249" spans="1:33">
      <c r="A1249" s="175" t="s">
        <v>1085</v>
      </c>
      <c r="B1249" s="195" t="s">
        <v>1841</v>
      </c>
      <c r="C1249" s="195" t="s">
        <v>1250</v>
      </c>
      <c r="D1249" s="150">
        <v>1589</v>
      </c>
      <c r="E1249" s="150">
        <v>1440</v>
      </c>
      <c r="F1249" s="150">
        <v>1387</v>
      </c>
      <c r="G1249" s="151">
        <v>1660</v>
      </c>
      <c r="H1249" s="151">
        <v>1411</v>
      </c>
      <c r="I1249" s="151">
        <v>1381</v>
      </c>
      <c r="J1249" s="151">
        <v>1001</v>
      </c>
      <c r="K1249" s="151">
        <v>970</v>
      </c>
      <c r="L1249" s="151">
        <v>924</v>
      </c>
      <c r="M1249" s="154">
        <v>0.896105641611505</v>
      </c>
      <c r="N1249" s="153">
        <v>26669</v>
      </c>
      <c r="O1249" s="172">
        <v>0.9</v>
      </c>
      <c r="P1249" s="154">
        <v>0.906230333543109</v>
      </c>
      <c r="Q1249" s="154">
        <v>0.85</v>
      </c>
      <c r="R1249" s="154">
        <v>0.969030969030969</v>
      </c>
      <c r="S1249" s="173">
        <v>0.0562303335431089</v>
      </c>
      <c r="T1249" s="153">
        <v>29761</v>
      </c>
      <c r="U1249" s="153">
        <v>25885</v>
      </c>
      <c r="V1249" s="154">
        <v>0.8697624407782</v>
      </c>
      <c r="W1249" s="154">
        <v>0.872876022655758</v>
      </c>
      <c r="X1249" s="155">
        <v>0.831927710843373</v>
      </c>
      <c r="Y1249" s="155">
        <v>0.923076923076923</v>
      </c>
      <c r="Z1249" s="173">
        <v>0.0409483118123849</v>
      </c>
      <c r="AA1249" s="151">
        <v>9599</v>
      </c>
      <c r="AB1249" s="151">
        <v>8552</v>
      </c>
      <c r="AC1249" s="151">
        <v>9371</v>
      </c>
      <c r="AD1249" s="151">
        <v>7946</v>
      </c>
      <c r="AE1249" s="155">
        <v>0.890926138139389</v>
      </c>
      <c r="AF1249" s="155">
        <v>0.8479351189841</v>
      </c>
      <c r="AG1249" s="173">
        <v>0.0429910191552896</v>
      </c>
    </row>
    <row r="1250" spans="1:33">
      <c r="A1250" s="175" t="s">
        <v>1085</v>
      </c>
      <c r="B1250" s="195" t="s">
        <v>1841</v>
      </c>
      <c r="C1250" s="195" t="s">
        <v>1251</v>
      </c>
      <c r="D1250" s="150">
        <v>0</v>
      </c>
      <c r="E1250" s="150">
        <v>0</v>
      </c>
      <c r="F1250" s="150">
        <v>0</v>
      </c>
      <c r="G1250" s="151">
        <v>0</v>
      </c>
      <c r="H1250" s="151">
        <v>0</v>
      </c>
      <c r="I1250" s="151">
        <v>0</v>
      </c>
      <c r="J1250" s="151">
        <v>0</v>
      </c>
      <c r="K1250" s="151">
        <v>0</v>
      </c>
      <c r="L1250" s="151">
        <v>0</v>
      </c>
      <c r="M1250" s="154">
        <v>0</v>
      </c>
      <c r="N1250" s="153">
        <v>0</v>
      </c>
      <c r="O1250" s="172">
        <v>0.9</v>
      </c>
      <c r="P1250" s="154">
        <v>0</v>
      </c>
      <c r="Q1250" s="154">
        <v>0</v>
      </c>
      <c r="R1250" s="154">
        <v>0</v>
      </c>
      <c r="S1250" s="173">
        <v>0</v>
      </c>
      <c r="T1250" s="153">
        <v>12</v>
      </c>
      <c r="U1250" s="153">
        <v>12</v>
      </c>
      <c r="V1250" s="154">
        <v>1</v>
      </c>
      <c r="W1250" s="154">
        <v>0</v>
      </c>
      <c r="X1250" s="155">
        <v>0</v>
      </c>
      <c r="Y1250" s="155">
        <v>0</v>
      </c>
      <c r="Z1250" s="173">
        <v>0</v>
      </c>
      <c r="AA1250" s="151">
        <v>2</v>
      </c>
      <c r="AB1250" s="151">
        <v>2</v>
      </c>
      <c r="AC1250" s="151">
        <v>5</v>
      </c>
      <c r="AD1250" s="151">
        <v>5</v>
      </c>
      <c r="AE1250" s="155">
        <v>1</v>
      </c>
      <c r="AF1250" s="155">
        <v>1</v>
      </c>
      <c r="AG1250" s="173">
        <v>0</v>
      </c>
    </row>
    <row r="1251" spans="1:33">
      <c r="A1251" s="175" t="s">
        <v>1085</v>
      </c>
      <c r="B1251" s="195" t="s">
        <v>1841</v>
      </c>
      <c r="C1251" s="195" t="s">
        <v>1252</v>
      </c>
      <c r="D1251" s="150">
        <v>7836</v>
      </c>
      <c r="E1251" s="150">
        <v>7704</v>
      </c>
      <c r="F1251" s="150">
        <v>7375</v>
      </c>
      <c r="G1251" s="151">
        <v>8808</v>
      </c>
      <c r="H1251" s="151">
        <v>8580</v>
      </c>
      <c r="I1251" s="151">
        <v>7977</v>
      </c>
      <c r="J1251" s="151">
        <v>4977</v>
      </c>
      <c r="K1251" s="151">
        <v>4850</v>
      </c>
      <c r="L1251" s="151">
        <v>4737</v>
      </c>
      <c r="M1251" s="154">
        <v>0.953620364958764</v>
      </c>
      <c r="N1251" s="153">
        <v>146848</v>
      </c>
      <c r="O1251" s="172">
        <v>0.9</v>
      </c>
      <c r="P1251" s="154">
        <v>0.983154670750383</v>
      </c>
      <c r="Q1251" s="154">
        <v>0.974114441416894</v>
      </c>
      <c r="R1251" s="154">
        <v>0.97448262005224</v>
      </c>
      <c r="S1251" s="173">
        <v>0.00904022933348914</v>
      </c>
      <c r="T1251" s="153">
        <v>153990</v>
      </c>
      <c r="U1251" s="153">
        <v>138772</v>
      </c>
      <c r="V1251" s="154">
        <v>0.901175401000065</v>
      </c>
      <c r="W1251" s="154">
        <v>0.941168963757019</v>
      </c>
      <c r="X1251" s="155">
        <v>0.905653950953679</v>
      </c>
      <c r="Y1251" s="155">
        <v>0.951778179626281</v>
      </c>
      <c r="Z1251" s="173">
        <v>0.0355150128033404</v>
      </c>
      <c r="AA1251" s="151">
        <v>48161</v>
      </c>
      <c r="AB1251" s="151">
        <v>44596</v>
      </c>
      <c r="AC1251" s="151">
        <v>48323</v>
      </c>
      <c r="AD1251" s="151">
        <v>42934</v>
      </c>
      <c r="AE1251" s="155">
        <v>0.925977450634331</v>
      </c>
      <c r="AF1251" s="155">
        <v>0.888479605984728</v>
      </c>
      <c r="AG1251" s="173">
        <v>0.0374978446496029</v>
      </c>
    </row>
    <row r="1252" spans="1:33">
      <c r="A1252" s="175" t="s">
        <v>1085</v>
      </c>
      <c r="B1252" s="195" t="s">
        <v>1841</v>
      </c>
      <c r="C1252" s="195" t="s">
        <v>1253</v>
      </c>
      <c r="D1252" s="150">
        <v>5442</v>
      </c>
      <c r="E1252" s="150">
        <v>5231</v>
      </c>
      <c r="F1252" s="150">
        <v>4823</v>
      </c>
      <c r="G1252" s="151">
        <v>6680</v>
      </c>
      <c r="H1252" s="151">
        <v>6402</v>
      </c>
      <c r="I1252" s="151">
        <v>5769</v>
      </c>
      <c r="J1252" s="151">
        <v>3312</v>
      </c>
      <c r="K1252" s="151">
        <v>3201</v>
      </c>
      <c r="L1252" s="151">
        <v>2994</v>
      </c>
      <c r="M1252" s="154">
        <v>0.951312055606925</v>
      </c>
      <c r="N1252" s="153">
        <v>119344</v>
      </c>
      <c r="O1252" s="172">
        <v>0.9</v>
      </c>
      <c r="P1252" s="154">
        <v>0.961227489893422</v>
      </c>
      <c r="Q1252" s="154">
        <v>0.958383233532934</v>
      </c>
      <c r="R1252" s="154">
        <v>0.966485507246377</v>
      </c>
      <c r="S1252" s="173">
        <v>0.00284425636048746</v>
      </c>
      <c r="T1252" s="153">
        <v>125452</v>
      </c>
      <c r="U1252" s="153">
        <v>110520</v>
      </c>
      <c r="V1252" s="154">
        <v>0.88097439658196</v>
      </c>
      <c r="W1252" s="154">
        <v>0.886255053289232</v>
      </c>
      <c r="X1252" s="155">
        <v>0.863622754491018</v>
      </c>
      <c r="Y1252" s="155">
        <v>0.903985507246377</v>
      </c>
      <c r="Z1252" s="173">
        <v>0.0226322987982139</v>
      </c>
      <c r="AA1252" s="151">
        <v>35370</v>
      </c>
      <c r="AB1252" s="151">
        <v>31178</v>
      </c>
      <c r="AC1252" s="151">
        <v>38612</v>
      </c>
      <c r="AD1252" s="151">
        <v>33784</v>
      </c>
      <c r="AE1252" s="155">
        <v>0.881481481481482</v>
      </c>
      <c r="AF1252" s="155">
        <v>0.87496115197348</v>
      </c>
      <c r="AG1252" s="173">
        <v>0.00652032950800174</v>
      </c>
    </row>
    <row r="1253" spans="1:33">
      <c r="A1253" s="175" t="s">
        <v>1085</v>
      </c>
      <c r="B1253" s="195" t="s">
        <v>1841</v>
      </c>
      <c r="C1253" s="195" t="s">
        <v>1254</v>
      </c>
      <c r="D1253" s="150">
        <v>0</v>
      </c>
      <c r="E1253" s="150">
        <v>0</v>
      </c>
      <c r="F1253" s="150">
        <v>0</v>
      </c>
      <c r="G1253" s="151">
        <v>0</v>
      </c>
      <c r="H1253" s="151">
        <v>0</v>
      </c>
      <c r="I1253" s="151">
        <v>0</v>
      </c>
      <c r="J1253" s="151">
        <v>0</v>
      </c>
      <c r="K1253" s="151">
        <v>0</v>
      </c>
      <c r="L1253" s="151">
        <v>0</v>
      </c>
      <c r="M1253" s="154">
        <v>1</v>
      </c>
      <c r="N1253" s="153">
        <v>10</v>
      </c>
      <c r="O1253" s="172">
        <v>0.9</v>
      </c>
      <c r="P1253" s="154">
        <v>0</v>
      </c>
      <c r="Q1253" s="154">
        <v>0</v>
      </c>
      <c r="R1253" s="154">
        <v>0</v>
      </c>
      <c r="S1253" s="173">
        <v>0</v>
      </c>
      <c r="T1253" s="153">
        <v>10</v>
      </c>
      <c r="U1253" s="153">
        <v>10</v>
      </c>
      <c r="V1253" s="154">
        <v>1</v>
      </c>
      <c r="W1253" s="154">
        <v>0</v>
      </c>
      <c r="X1253" s="155">
        <v>0</v>
      </c>
      <c r="Y1253" s="155">
        <v>0</v>
      </c>
      <c r="Z1253" s="173">
        <v>0</v>
      </c>
      <c r="AA1253" s="151">
        <v>2</v>
      </c>
      <c r="AB1253" s="151">
        <v>2</v>
      </c>
      <c r="AC1253" s="151">
        <v>7</v>
      </c>
      <c r="AD1253" s="151">
        <v>7</v>
      </c>
      <c r="AE1253" s="155">
        <v>1</v>
      </c>
      <c r="AF1253" s="155">
        <v>1</v>
      </c>
      <c r="AG1253" s="173">
        <v>0</v>
      </c>
    </row>
    <row r="1254" spans="1:33">
      <c r="A1254" s="175" t="s">
        <v>1085</v>
      </c>
      <c r="B1254" s="195" t="s">
        <v>1841</v>
      </c>
      <c r="C1254" s="195" t="s">
        <v>1255</v>
      </c>
      <c r="D1254" s="150">
        <v>4548</v>
      </c>
      <c r="E1254" s="150">
        <v>4217</v>
      </c>
      <c r="F1254" s="150">
        <v>4267</v>
      </c>
      <c r="G1254" s="151">
        <v>5491</v>
      </c>
      <c r="H1254" s="151">
        <v>5399</v>
      </c>
      <c r="I1254" s="151">
        <v>5132</v>
      </c>
      <c r="J1254" s="151">
        <v>2942</v>
      </c>
      <c r="K1254" s="151">
        <v>2901</v>
      </c>
      <c r="L1254" s="151">
        <v>2757</v>
      </c>
      <c r="M1254" s="154">
        <v>0.959886034732272</v>
      </c>
      <c r="N1254" s="153">
        <v>106125</v>
      </c>
      <c r="O1254" s="172">
        <v>0.9</v>
      </c>
      <c r="P1254" s="154">
        <v>0.927220756376429</v>
      </c>
      <c r="Q1254" s="154">
        <v>0.983245310508104</v>
      </c>
      <c r="R1254" s="154">
        <v>0.98606390210741</v>
      </c>
      <c r="S1254" s="173">
        <v>-0.056024554131675</v>
      </c>
      <c r="T1254" s="153">
        <v>110560</v>
      </c>
      <c r="U1254" s="153">
        <v>101715</v>
      </c>
      <c r="V1254" s="154">
        <v>0.919998191027496</v>
      </c>
      <c r="W1254" s="154">
        <v>0.938214599824098</v>
      </c>
      <c r="X1254" s="155">
        <v>0.93462028774358</v>
      </c>
      <c r="Y1254" s="155">
        <v>0.93711760707002</v>
      </c>
      <c r="Z1254" s="173">
        <v>0.00359431208051808</v>
      </c>
      <c r="AA1254" s="151">
        <v>29650</v>
      </c>
      <c r="AB1254" s="151">
        <v>27494</v>
      </c>
      <c r="AC1254" s="151">
        <v>33865</v>
      </c>
      <c r="AD1254" s="151">
        <v>30848</v>
      </c>
      <c r="AE1254" s="155">
        <v>0.927284991568297</v>
      </c>
      <c r="AF1254" s="155">
        <v>0.910910970028053</v>
      </c>
      <c r="AG1254" s="173">
        <v>0.0163740215402443</v>
      </c>
    </row>
    <row r="1255" spans="1:33">
      <c r="A1255" s="175" t="s">
        <v>1085</v>
      </c>
      <c r="B1255" s="195" t="s">
        <v>1841</v>
      </c>
      <c r="C1255" s="195" t="s">
        <v>1256</v>
      </c>
      <c r="D1255" s="150">
        <v>0</v>
      </c>
      <c r="E1255" s="150">
        <v>0</v>
      </c>
      <c r="F1255" s="150">
        <v>0</v>
      </c>
      <c r="G1255" s="151">
        <v>0</v>
      </c>
      <c r="H1255" s="151">
        <v>0</v>
      </c>
      <c r="I1255" s="151">
        <v>0</v>
      </c>
      <c r="J1255" s="151">
        <v>0</v>
      </c>
      <c r="K1255" s="151">
        <v>0</v>
      </c>
      <c r="L1255" s="151">
        <v>0</v>
      </c>
      <c r="M1255" s="154">
        <v>0</v>
      </c>
      <c r="N1255" s="153">
        <v>0</v>
      </c>
      <c r="O1255" s="172">
        <v>0.9</v>
      </c>
      <c r="P1255" s="154">
        <v>0</v>
      </c>
      <c r="Q1255" s="154">
        <v>0</v>
      </c>
      <c r="R1255" s="154">
        <v>0</v>
      </c>
      <c r="S1255" s="173">
        <v>0</v>
      </c>
      <c r="T1255" s="153">
        <v>95</v>
      </c>
      <c r="U1255" s="153">
        <v>93</v>
      </c>
      <c r="V1255" s="154">
        <v>0.978947368421053</v>
      </c>
      <c r="W1255" s="154">
        <v>0</v>
      </c>
      <c r="X1255" s="155">
        <v>0</v>
      </c>
      <c r="Y1255" s="155">
        <v>0</v>
      </c>
      <c r="Z1255" s="173">
        <v>0</v>
      </c>
      <c r="AA1255" s="151">
        <v>5</v>
      </c>
      <c r="AB1255" s="151">
        <v>5</v>
      </c>
      <c r="AC1255" s="151">
        <v>41</v>
      </c>
      <c r="AD1255" s="151">
        <v>40</v>
      </c>
      <c r="AE1255" s="155">
        <v>1</v>
      </c>
      <c r="AF1255" s="155">
        <v>0.975609756097561</v>
      </c>
      <c r="AG1255" s="173">
        <v>0.024390243902439</v>
      </c>
    </row>
    <row r="1256" spans="1:33">
      <c r="A1256" s="175" t="s">
        <v>1085</v>
      </c>
      <c r="B1256" s="195" t="s">
        <v>1840</v>
      </c>
      <c r="C1256" s="195" t="s">
        <v>1257</v>
      </c>
      <c r="D1256" s="150">
        <v>2</v>
      </c>
      <c r="E1256" s="150">
        <v>0</v>
      </c>
      <c r="F1256" s="150">
        <v>1</v>
      </c>
      <c r="G1256" s="151">
        <v>2</v>
      </c>
      <c r="H1256" s="151">
        <v>0</v>
      </c>
      <c r="I1256" s="151">
        <v>2</v>
      </c>
      <c r="J1256" s="151">
        <v>0</v>
      </c>
      <c r="K1256" s="151">
        <v>0</v>
      </c>
      <c r="L1256" s="151">
        <v>0</v>
      </c>
      <c r="M1256" s="154">
        <v>0</v>
      </c>
      <c r="N1256" s="153">
        <v>0</v>
      </c>
      <c r="O1256" s="172">
        <v>0.9</v>
      </c>
      <c r="P1256" s="154">
        <v>0</v>
      </c>
      <c r="Q1256" s="154">
        <v>0</v>
      </c>
      <c r="R1256" s="154">
        <v>0</v>
      </c>
      <c r="S1256" s="173">
        <v>0</v>
      </c>
      <c r="T1256" s="153">
        <v>16</v>
      </c>
      <c r="U1256" s="153">
        <v>15</v>
      </c>
      <c r="V1256" s="154">
        <v>0.9375</v>
      </c>
      <c r="W1256" s="154">
        <v>0.5</v>
      </c>
      <c r="X1256" s="155">
        <v>1</v>
      </c>
      <c r="Y1256" s="155">
        <v>0</v>
      </c>
      <c r="Z1256" s="173">
        <v>-0.5</v>
      </c>
      <c r="AA1256" s="151">
        <v>7</v>
      </c>
      <c r="AB1256" s="151">
        <v>6</v>
      </c>
      <c r="AC1256" s="151">
        <v>3</v>
      </c>
      <c r="AD1256" s="151">
        <v>3</v>
      </c>
      <c r="AE1256" s="155">
        <v>0.857142857142857</v>
      </c>
      <c r="AF1256" s="155">
        <v>1</v>
      </c>
      <c r="AG1256" s="173">
        <v>-0.142857142857143</v>
      </c>
    </row>
    <row r="1257" spans="1:33">
      <c r="A1257" s="175" t="s">
        <v>1085</v>
      </c>
      <c r="B1257" s="195" t="s">
        <v>1840</v>
      </c>
      <c r="C1257" s="195" t="s">
        <v>1258</v>
      </c>
      <c r="D1257" s="150">
        <v>2095</v>
      </c>
      <c r="E1257" s="150">
        <v>2072</v>
      </c>
      <c r="F1257" s="150">
        <v>1802</v>
      </c>
      <c r="G1257" s="151">
        <v>2544</v>
      </c>
      <c r="H1257" s="151">
        <v>2513</v>
      </c>
      <c r="I1257" s="151">
        <v>2295</v>
      </c>
      <c r="J1257" s="151">
        <v>1306</v>
      </c>
      <c r="K1257" s="151">
        <v>1282</v>
      </c>
      <c r="L1257" s="151">
        <v>1198</v>
      </c>
      <c r="M1257" s="154">
        <v>0.953745239946568</v>
      </c>
      <c r="N1257" s="153">
        <v>47837</v>
      </c>
      <c r="O1257" s="172">
        <v>0.9</v>
      </c>
      <c r="P1257" s="154">
        <v>0.989021479713604</v>
      </c>
      <c r="Q1257" s="154">
        <v>0.987814465408805</v>
      </c>
      <c r="R1257" s="154">
        <v>0.981623277182236</v>
      </c>
      <c r="S1257" s="173">
        <v>0.00120701430479875</v>
      </c>
      <c r="T1257" s="153">
        <v>50157</v>
      </c>
      <c r="U1257" s="153">
        <v>44413</v>
      </c>
      <c r="V1257" s="154">
        <v>0.885479594074606</v>
      </c>
      <c r="W1257" s="154">
        <v>0.860143198090692</v>
      </c>
      <c r="X1257" s="155">
        <v>0.902122641509434</v>
      </c>
      <c r="Y1257" s="155">
        <v>0.917304747320061</v>
      </c>
      <c r="Z1257" s="173">
        <v>-0.0419794434187418</v>
      </c>
      <c r="AA1257" s="151">
        <v>13514</v>
      </c>
      <c r="AB1257" s="151">
        <v>12190</v>
      </c>
      <c r="AC1257" s="151">
        <v>15341</v>
      </c>
      <c r="AD1257" s="151">
        <v>13376</v>
      </c>
      <c r="AE1257" s="155">
        <v>0.902027527009028</v>
      </c>
      <c r="AF1257" s="155">
        <v>0.871911870151881</v>
      </c>
      <c r="AG1257" s="173">
        <v>0.0301156568571471</v>
      </c>
    </row>
    <row r="1258" spans="1:33">
      <c r="A1258" s="175" t="s">
        <v>1085</v>
      </c>
      <c r="B1258" s="195" t="s">
        <v>1840</v>
      </c>
      <c r="C1258" s="195" t="s">
        <v>1259</v>
      </c>
      <c r="D1258" s="150">
        <v>2779</v>
      </c>
      <c r="E1258" s="150">
        <v>2743</v>
      </c>
      <c r="F1258" s="150">
        <v>2577</v>
      </c>
      <c r="G1258" s="151">
        <v>3220</v>
      </c>
      <c r="H1258" s="151">
        <v>3122</v>
      </c>
      <c r="I1258" s="151">
        <v>2980</v>
      </c>
      <c r="J1258" s="151">
        <v>1727</v>
      </c>
      <c r="K1258" s="151">
        <v>1655</v>
      </c>
      <c r="L1258" s="151">
        <v>1622</v>
      </c>
      <c r="M1258" s="154">
        <v>0.974808869135475</v>
      </c>
      <c r="N1258" s="153">
        <v>58780</v>
      </c>
      <c r="O1258" s="172">
        <v>0.9</v>
      </c>
      <c r="P1258" s="154">
        <v>0.987045699892047</v>
      </c>
      <c r="Q1258" s="154">
        <v>0.969565217391304</v>
      </c>
      <c r="R1258" s="154">
        <v>0.95830920671685</v>
      </c>
      <c r="S1258" s="173">
        <v>0.0174804825007432</v>
      </c>
      <c r="T1258" s="153">
        <v>60299</v>
      </c>
      <c r="U1258" s="153">
        <v>56077</v>
      </c>
      <c r="V1258" s="154">
        <v>0.929982255095441</v>
      </c>
      <c r="W1258" s="154">
        <v>0.9273119827276</v>
      </c>
      <c r="X1258" s="155">
        <v>0.925465838509317</v>
      </c>
      <c r="Y1258" s="155">
        <v>0.939200926462073</v>
      </c>
      <c r="Z1258" s="173">
        <v>0.00184614421828311</v>
      </c>
      <c r="AA1258" s="151">
        <v>17331</v>
      </c>
      <c r="AB1258" s="151">
        <v>16164</v>
      </c>
      <c r="AC1258" s="151">
        <v>18918</v>
      </c>
      <c r="AD1258" s="151">
        <v>17617</v>
      </c>
      <c r="AE1258" s="155">
        <v>0.932664012463216</v>
      </c>
      <c r="AF1258" s="155">
        <v>0.931229516862248</v>
      </c>
      <c r="AG1258" s="173">
        <v>0.00143449560096853</v>
      </c>
    </row>
    <row r="1259" spans="1:33">
      <c r="A1259" s="175" t="s">
        <v>1085</v>
      </c>
      <c r="B1259" s="195" t="s">
        <v>1840</v>
      </c>
      <c r="C1259" s="195" t="s">
        <v>1260</v>
      </c>
      <c r="D1259" s="150">
        <v>6371</v>
      </c>
      <c r="E1259" s="150">
        <v>6159</v>
      </c>
      <c r="F1259" s="150">
        <v>5517</v>
      </c>
      <c r="G1259" s="151">
        <v>8349</v>
      </c>
      <c r="H1259" s="151">
        <v>8084</v>
      </c>
      <c r="I1259" s="151">
        <v>6769</v>
      </c>
      <c r="J1259" s="151">
        <v>4190</v>
      </c>
      <c r="K1259" s="151">
        <v>3999</v>
      </c>
      <c r="L1259" s="151">
        <v>3579</v>
      </c>
      <c r="M1259" s="154">
        <v>0.906900601217753</v>
      </c>
      <c r="N1259" s="153">
        <v>142095</v>
      </c>
      <c r="O1259" s="172">
        <v>0.9</v>
      </c>
      <c r="P1259" s="154">
        <v>0.966724219117878</v>
      </c>
      <c r="Q1259" s="154">
        <v>0.968259671816984</v>
      </c>
      <c r="R1259" s="154">
        <v>0.954415274463007</v>
      </c>
      <c r="S1259" s="173">
        <v>-0.00153545269910615</v>
      </c>
      <c r="T1259" s="153">
        <v>156682</v>
      </c>
      <c r="U1259" s="153">
        <v>125672</v>
      </c>
      <c r="V1259" s="154">
        <v>0.802083200367624</v>
      </c>
      <c r="W1259" s="154">
        <v>0.865955109088055</v>
      </c>
      <c r="X1259" s="155">
        <v>0.810755779135226</v>
      </c>
      <c r="Y1259" s="155">
        <v>0.85417661097852</v>
      </c>
      <c r="Z1259" s="173">
        <v>0.0551993299528295</v>
      </c>
      <c r="AA1259" s="151">
        <v>42305</v>
      </c>
      <c r="AB1259" s="151">
        <v>35196</v>
      </c>
      <c r="AC1259" s="151">
        <v>47611</v>
      </c>
      <c r="AD1259" s="151">
        <v>37761</v>
      </c>
      <c r="AE1259" s="155">
        <v>0.831958397352559</v>
      </c>
      <c r="AF1259" s="155">
        <v>0.793115036441159</v>
      </c>
      <c r="AG1259" s="173">
        <v>0.0388433609114003</v>
      </c>
    </row>
    <row r="1260" spans="1:33">
      <c r="A1260" s="175" t="s">
        <v>1085</v>
      </c>
      <c r="B1260" s="195" t="s">
        <v>1840</v>
      </c>
      <c r="C1260" s="195" t="s">
        <v>1261</v>
      </c>
      <c r="D1260" s="150">
        <v>0</v>
      </c>
      <c r="E1260" s="150">
        <v>0</v>
      </c>
      <c r="F1260" s="150">
        <v>0</v>
      </c>
      <c r="G1260" s="151">
        <v>0</v>
      </c>
      <c r="H1260" s="151">
        <v>0</v>
      </c>
      <c r="I1260" s="151">
        <v>0</v>
      </c>
      <c r="J1260" s="151">
        <v>0</v>
      </c>
      <c r="K1260" s="151">
        <v>0</v>
      </c>
      <c r="L1260" s="151">
        <v>0</v>
      </c>
      <c r="M1260" s="154">
        <v>0</v>
      </c>
      <c r="N1260" s="153">
        <v>0</v>
      </c>
      <c r="O1260" s="172">
        <v>0.9</v>
      </c>
      <c r="P1260" s="154">
        <v>0</v>
      </c>
      <c r="Q1260" s="154">
        <v>0</v>
      </c>
      <c r="R1260" s="154">
        <v>0</v>
      </c>
      <c r="S1260" s="173">
        <v>0</v>
      </c>
      <c r="T1260" s="153">
        <v>0</v>
      </c>
      <c r="U1260" s="153">
        <v>0</v>
      </c>
      <c r="V1260" s="154">
        <v>0</v>
      </c>
      <c r="W1260" s="154">
        <v>0</v>
      </c>
      <c r="X1260" s="155">
        <v>0</v>
      </c>
      <c r="Y1260" s="155">
        <v>0</v>
      </c>
      <c r="Z1260" s="173">
        <v>0</v>
      </c>
      <c r="AA1260" s="151">
        <v>0</v>
      </c>
      <c r="AB1260" s="151">
        <v>0</v>
      </c>
      <c r="AC1260" s="151">
        <v>0</v>
      </c>
      <c r="AD1260" s="151">
        <v>0</v>
      </c>
      <c r="AE1260" s="155">
        <v>0</v>
      </c>
      <c r="AF1260" s="155">
        <v>0</v>
      </c>
      <c r="AG1260" s="173">
        <v>0</v>
      </c>
    </row>
    <row r="1261" spans="1:33">
      <c r="A1261" s="175" t="s">
        <v>1085</v>
      </c>
      <c r="B1261" s="195" t="s">
        <v>1840</v>
      </c>
      <c r="C1261" s="195" t="s">
        <v>1262</v>
      </c>
      <c r="D1261" s="150">
        <v>3080</v>
      </c>
      <c r="E1261" s="150">
        <v>3045</v>
      </c>
      <c r="F1261" s="150">
        <v>2795</v>
      </c>
      <c r="G1261" s="151">
        <v>3877</v>
      </c>
      <c r="H1261" s="151">
        <v>3646</v>
      </c>
      <c r="I1261" s="151">
        <v>3410</v>
      </c>
      <c r="J1261" s="151">
        <v>2010</v>
      </c>
      <c r="K1261" s="151">
        <v>1964</v>
      </c>
      <c r="L1261" s="151">
        <v>1872</v>
      </c>
      <c r="M1261" s="154">
        <v>0.972060349644767</v>
      </c>
      <c r="N1261" s="153">
        <v>73062</v>
      </c>
      <c r="O1261" s="172">
        <v>0.9</v>
      </c>
      <c r="P1261" s="154">
        <v>0.988636363636364</v>
      </c>
      <c r="Q1261" s="154">
        <v>0.940417848852205</v>
      </c>
      <c r="R1261" s="154">
        <v>0.977114427860696</v>
      </c>
      <c r="S1261" s="173">
        <v>0.0482185147841583</v>
      </c>
      <c r="T1261" s="153">
        <v>75162</v>
      </c>
      <c r="U1261" s="153">
        <v>66405</v>
      </c>
      <c r="V1261" s="154">
        <v>0.88349165801868</v>
      </c>
      <c r="W1261" s="154">
        <v>0.907467532467532</v>
      </c>
      <c r="X1261" s="155">
        <v>0.87954604075316</v>
      </c>
      <c r="Y1261" s="155">
        <v>0.93134328358209</v>
      </c>
      <c r="Z1261" s="173">
        <v>0.0279214917143727</v>
      </c>
      <c r="AA1261" s="151">
        <v>20515</v>
      </c>
      <c r="AB1261" s="151">
        <v>18115</v>
      </c>
      <c r="AC1261" s="151">
        <v>22927</v>
      </c>
      <c r="AD1261" s="151">
        <v>20332</v>
      </c>
      <c r="AE1261" s="155">
        <v>0.88301242992932</v>
      </c>
      <c r="AF1261" s="155">
        <v>0.886814672656693</v>
      </c>
      <c r="AG1261" s="173">
        <v>-0.00380224272737295</v>
      </c>
    </row>
    <row r="1262" spans="1:33">
      <c r="A1262" s="175" t="s">
        <v>1085</v>
      </c>
      <c r="B1262" s="195" t="s">
        <v>1840</v>
      </c>
      <c r="C1262" s="195" t="s">
        <v>1263</v>
      </c>
      <c r="D1262" s="150">
        <v>0</v>
      </c>
      <c r="E1262" s="150">
        <v>0</v>
      </c>
      <c r="F1262" s="150">
        <v>0</v>
      </c>
      <c r="G1262" s="151">
        <v>0</v>
      </c>
      <c r="H1262" s="151">
        <v>0</v>
      </c>
      <c r="I1262" s="151">
        <v>0</v>
      </c>
      <c r="J1262" s="151">
        <v>0</v>
      </c>
      <c r="K1262" s="151">
        <v>0</v>
      </c>
      <c r="L1262" s="151">
        <v>0</v>
      </c>
      <c r="M1262" s="154">
        <v>0</v>
      </c>
      <c r="N1262" s="153">
        <v>0</v>
      </c>
      <c r="O1262" s="172">
        <v>0.9</v>
      </c>
      <c r="P1262" s="154">
        <v>0</v>
      </c>
      <c r="Q1262" s="154">
        <v>0</v>
      </c>
      <c r="R1262" s="154">
        <v>0</v>
      </c>
      <c r="S1262" s="173">
        <v>0</v>
      </c>
      <c r="T1262" s="153">
        <v>8</v>
      </c>
      <c r="U1262" s="153">
        <v>7</v>
      </c>
      <c r="V1262" s="154">
        <v>0.875</v>
      </c>
      <c r="W1262" s="154">
        <v>0</v>
      </c>
      <c r="X1262" s="155">
        <v>0</v>
      </c>
      <c r="Y1262" s="155">
        <v>0</v>
      </c>
      <c r="Z1262" s="173">
        <v>0</v>
      </c>
      <c r="AA1262" s="151">
        <v>1</v>
      </c>
      <c r="AB1262" s="151">
        <v>1</v>
      </c>
      <c r="AC1262" s="151">
        <v>6</v>
      </c>
      <c r="AD1262" s="151">
        <v>5</v>
      </c>
      <c r="AE1262" s="155">
        <v>1</v>
      </c>
      <c r="AF1262" s="155">
        <v>0.833333333333333</v>
      </c>
      <c r="AG1262" s="173">
        <v>0.166666666666667</v>
      </c>
    </row>
    <row r="1263" spans="1:33">
      <c r="A1263" s="175" t="s">
        <v>1085</v>
      </c>
      <c r="B1263" s="195" t="s">
        <v>1840</v>
      </c>
      <c r="C1263" s="195" t="s">
        <v>1264</v>
      </c>
      <c r="D1263" s="150">
        <v>5631</v>
      </c>
      <c r="E1263" s="150">
        <v>5507</v>
      </c>
      <c r="F1263" s="150">
        <v>5301</v>
      </c>
      <c r="G1263" s="151">
        <v>6835</v>
      </c>
      <c r="H1263" s="151">
        <v>6589</v>
      </c>
      <c r="I1263" s="151">
        <v>6343</v>
      </c>
      <c r="J1263" s="151">
        <v>3591</v>
      </c>
      <c r="K1263" s="151">
        <v>3446</v>
      </c>
      <c r="L1263" s="151">
        <v>3358</v>
      </c>
      <c r="M1263" s="154">
        <v>0.966708346358237</v>
      </c>
      <c r="N1263" s="153">
        <v>129885</v>
      </c>
      <c r="O1263" s="172">
        <v>0.9</v>
      </c>
      <c r="P1263" s="154">
        <v>0.977979044574676</v>
      </c>
      <c r="Q1263" s="154">
        <v>0.964008778346745</v>
      </c>
      <c r="R1263" s="154">
        <v>0.959621275410749</v>
      </c>
      <c r="S1263" s="173">
        <v>0.0139702662279312</v>
      </c>
      <c r="T1263" s="153">
        <v>134358</v>
      </c>
      <c r="U1263" s="153">
        <v>124154</v>
      </c>
      <c r="V1263" s="154">
        <v>0.924053647717293</v>
      </c>
      <c r="W1263" s="154">
        <v>0.941395844432605</v>
      </c>
      <c r="X1263" s="155">
        <v>0.928017556693489</v>
      </c>
      <c r="Y1263" s="155">
        <v>0.935115566694514</v>
      </c>
      <c r="Z1263" s="173">
        <v>0.0133782877391159</v>
      </c>
      <c r="AA1263" s="151">
        <v>36753</v>
      </c>
      <c r="AB1263" s="151">
        <v>34080</v>
      </c>
      <c r="AC1263" s="151">
        <v>41350</v>
      </c>
      <c r="AD1263" s="151">
        <v>38429</v>
      </c>
      <c r="AE1263" s="155">
        <v>0.927271243163823</v>
      </c>
      <c r="AF1263" s="155">
        <v>0.929359129383313</v>
      </c>
      <c r="AG1263" s="173">
        <v>-0.00208788621948985</v>
      </c>
    </row>
    <row r="1264" spans="1:33">
      <c r="A1264" s="175" t="s">
        <v>1085</v>
      </c>
      <c r="B1264" s="195" t="s">
        <v>1840</v>
      </c>
      <c r="C1264" s="195" t="s">
        <v>1265</v>
      </c>
      <c r="D1264" s="150">
        <v>3520</v>
      </c>
      <c r="E1264" s="150">
        <v>3449</v>
      </c>
      <c r="F1264" s="150">
        <v>3231</v>
      </c>
      <c r="G1264" s="151">
        <v>4182</v>
      </c>
      <c r="H1264" s="151">
        <v>4094</v>
      </c>
      <c r="I1264" s="151">
        <v>3752</v>
      </c>
      <c r="J1264" s="151">
        <v>2293</v>
      </c>
      <c r="K1264" s="151">
        <v>2246</v>
      </c>
      <c r="L1264" s="151">
        <v>2177</v>
      </c>
      <c r="M1264" s="154">
        <v>0.965738599116872</v>
      </c>
      <c r="N1264" s="153">
        <v>78079</v>
      </c>
      <c r="O1264" s="172">
        <v>0.9</v>
      </c>
      <c r="P1264" s="154">
        <v>0.979829545454545</v>
      </c>
      <c r="Q1264" s="154">
        <v>0.97895743663319</v>
      </c>
      <c r="R1264" s="154">
        <v>0.979502834714348</v>
      </c>
      <c r="S1264" s="173">
        <v>0.000872108821355577</v>
      </c>
      <c r="T1264" s="153">
        <v>80849</v>
      </c>
      <c r="U1264" s="153">
        <v>73738</v>
      </c>
      <c r="V1264" s="154">
        <v>0.912045912750931</v>
      </c>
      <c r="W1264" s="154">
        <v>0.917897727272727</v>
      </c>
      <c r="X1264" s="155">
        <v>0.897178383548541</v>
      </c>
      <c r="Y1264" s="155">
        <v>0.949411251635412</v>
      </c>
      <c r="Z1264" s="173">
        <v>0.0207193437241858</v>
      </c>
      <c r="AA1264" s="151">
        <v>22660</v>
      </c>
      <c r="AB1264" s="151">
        <v>20779</v>
      </c>
      <c r="AC1264" s="151">
        <v>24835</v>
      </c>
      <c r="AD1264" s="151">
        <v>22433</v>
      </c>
      <c r="AE1264" s="155">
        <v>0.916990291262136</v>
      </c>
      <c r="AF1264" s="155">
        <v>0.903281658949064</v>
      </c>
      <c r="AG1264" s="173">
        <v>0.0137086323130721</v>
      </c>
    </row>
    <row r="1265" spans="1:33">
      <c r="A1265" s="175" t="s">
        <v>1085</v>
      </c>
      <c r="B1265" s="195" t="s">
        <v>1840</v>
      </c>
      <c r="C1265" s="195" t="s">
        <v>1266</v>
      </c>
      <c r="D1265" s="150">
        <v>1</v>
      </c>
      <c r="E1265" s="150">
        <v>1</v>
      </c>
      <c r="F1265" s="150">
        <v>1</v>
      </c>
      <c r="G1265" s="151">
        <v>5</v>
      </c>
      <c r="H1265" s="151">
        <v>3</v>
      </c>
      <c r="I1265" s="151">
        <v>5</v>
      </c>
      <c r="J1265" s="151">
        <v>2</v>
      </c>
      <c r="K1265" s="151">
        <v>2</v>
      </c>
      <c r="L1265" s="151">
        <v>2</v>
      </c>
      <c r="M1265" s="154">
        <v>0.595238095238095</v>
      </c>
      <c r="N1265" s="153">
        <v>50</v>
      </c>
      <c r="O1265" s="172">
        <v>0.9</v>
      </c>
      <c r="P1265" s="154">
        <v>1</v>
      </c>
      <c r="Q1265" s="154">
        <v>0.6</v>
      </c>
      <c r="R1265" s="154">
        <v>1</v>
      </c>
      <c r="S1265" s="173">
        <v>0.4</v>
      </c>
      <c r="T1265" s="153">
        <v>84</v>
      </c>
      <c r="U1265" s="153">
        <v>80</v>
      </c>
      <c r="V1265" s="154">
        <v>0.952380952380952</v>
      </c>
      <c r="W1265" s="154">
        <v>1</v>
      </c>
      <c r="X1265" s="155">
        <v>1</v>
      </c>
      <c r="Y1265" s="155">
        <v>1</v>
      </c>
      <c r="Z1265" s="173">
        <v>0</v>
      </c>
      <c r="AA1265" s="151">
        <v>16</v>
      </c>
      <c r="AB1265" s="151">
        <v>16</v>
      </c>
      <c r="AC1265" s="151">
        <v>41</v>
      </c>
      <c r="AD1265" s="151">
        <v>41</v>
      </c>
      <c r="AE1265" s="155">
        <v>1</v>
      </c>
      <c r="AF1265" s="155">
        <v>1</v>
      </c>
      <c r="AG1265" s="173">
        <v>0</v>
      </c>
    </row>
    <row r="1266" spans="1:33">
      <c r="A1266" s="175" t="s">
        <v>1085</v>
      </c>
      <c r="B1266" s="195" t="s">
        <v>1842</v>
      </c>
      <c r="C1266" s="195" t="s">
        <v>1267</v>
      </c>
      <c r="D1266" s="150">
        <v>5413</v>
      </c>
      <c r="E1266" s="150">
        <v>5340</v>
      </c>
      <c r="F1266" s="150">
        <v>4888</v>
      </c>
      <c r="G1266" s="151">
        <v>6207</v>
      </c>
      <c r="H1266" s="151">
        <v>5970</v>
      </c>
      <c r="I1266" s="151">
        <v>5232</v>
      </c>
      <c r="J1266" s="151">
        <v>3297</v>
      </c>
      <c r="K1266" s="151">
        <v>3181</v>
      </c>
      <c r="L1266" s="151">
        <v>3021</v>
      </c>
      <c r="M1266" s="154">
        <v>0.949654194767817</v>
      </c>
      <c r="N1266" s="153">
        <v>110535</v>
      </c>
      <c r="O1266" s="172">
        <v>0.9</v>
      </c>
      <c r="P1266" s="154">
        <v>0.986513947903196</v>
      </c>
      <c r="Q1266" s="154">
        <v>0.961817303044949</v>
      </c>
      <c r="R1266" s="154">
        <v>0.964816499848347</v>
      </c>
      <c r="S1266" s="173">
        <v>0.0246966448582467</v>
      </c>
      <c r="T1266" s="153">
        <v>116395</v>
      </c>
      <c r="U1266" s="153">
        <v>100205</v>
      </c>
      <c r="V1266" s="154">
        <v>0.860904678035998</v>
      </c>
      <c r="W1266" s="154">
        <v>0.903011269166821</v>
      </c>
      <c r="X1266" s="155">
        <v>0.842919284678589</v>
      </c>
      <c r="Y1266" s="155">
        <v>0.916287534121929</v>
      </c>
      <c r="Z1266" s="173">
        <v>0.0600919844882319</v>
      </c>
      <c r="AA1266" s="151">
        <v>33701</v>
      </c>
      <c r="AB1266" s="151">
        <v>29717</v>
      </c>
      <c r="AC1266" s="151">
        <v>35564</v>
      </c>
      <c r="AD1266" s="151">
        <v>30884</v>
      </c>
      <c r="AE1266" s="155">
        <v>0.881783923325717</v>
      </c>
      <c r="AF1266" s="155">
        <v>0.86840625351479</v>
      </c>
      <c r="AG1266" s="173">
        <v>0.013377669810927</v>
      </c>
    </row>
    <row r="1267" spans="1:33">
      <c r="A1267" s="175" t="s">
        <v>1085</v>
      </c>
      <c r="B1267" s="195" t="s">
        <v>1841</v>
      </c>
      <c r="C1267" s="195" t="s">
        <v>1268</v>
      </c>
      <c r="D1267" s="150">
        <v>0</v>
      </c>
      <c r="E1267" s="150">
        <v>0</v>
      </c>
      <c r="F1267" s="150">
        <v>0</v>
      </c>
      <c r="G1267" s="151">
        <v>0</v>
      </c>
      <c r="H1267" s="151">
        <v>0</v>
      </c>
      <c r="I1267" s="151">
        <v>0</v>
      </c>
      <c r="J1267" s="151">
        <v>0</v>
      </c>
      <c r="K1267" s="151">
        <v>0</v>
      </c>
      <c r="L1267" s="151">
        <v>0</v>
      </c>
      <c r="M1267" s="154">
        <v>0</v>
      </c>
      <c r="N1267" s="153">
        <v>0</v>
      </c>
      <c r="O1267" s="172">
        <v>0.9</v>
      </c>
      <c r="P1267" s="154">
        <v>0</v>
      </c>
      <c r="Q1267" s="154">
        <v>0</v>
      </c>
      <c r="R1267" s="154">
        <v>0</v>
      </c>
      <c r="S1267" s="173">
        <v>0</v>
      </c>
      <c r="T1267" s="153">
        <v>1</v>
      </c>
      <c r="U1267" s="153">
        <v>1</v>
      </c>
      <c r="V1267" s="154">
        <v>1</v>
      </c>
      <c r="W1267" s="154">
        <v>0</v>
      </c>
      <c r="X1267" s="155">
        <v>0</v>
      </c>
      <c r="Y1267" s="155">
        <v>0</v>
      </c>
      <c r="Z1267" s="173">
        <v>0</v>
      </c>
      <c r="AA1267" s="151">
        <v>0</v>
      </c>
      <c r="AB1267" s="151">
        <v>0</v>
      </c>
      <c r="AC1267" s="151">
        <v>0</v>
      </c>
      <c r="AD1267" s="151">
        <v>0</v>
      </c>
      <c r="AE1267" s="155">
        <v>0</v>
      </c>
      <c r="AF1267" s="155">
        <v>0</v>
      </c>
      <c r="AG1267" s="173">
        <v>0</v>
      </c>
    </row>
    <row r="1268" spans="1:33">
      <c r="A1268" s="175" t="s">
        <v>1085</v>
      </c>
      <c r="B1268" s="195" t="s">
        <v>1841</v>
      </c>
      <c r="C1268" s="195" t="s">
        <v>1269</v>
      </c>
      <c r="D1268" s="150">
        <v>5</v>
      </c>
      <c r="E1268" s="150">
        <v>0</v>
      </c>
      <c r="F1268" s="150">
        <v>0</v>
      </c>
      <c r="G1268" s="151">
        <v>4</v>
      </c>
      <c r="H1268" s="151">
        <v>0</v>
      </c>
      <c r="I1268" s="151">
        <v>3</v>
      </c>
      <c r="J1268" s="151">
        <v>5</v>
      </c>
      <c r="K1268" s="151">
        <v>0</v>
      </c>
      <c r="L1268" s="151">
        <v>4</v>
      </c>
      <c r="M1268" s="154">
        <v>0</v>
      </c>
      <c r="N1268" s="153">
        <v>0</v>
      </c>
      <c r="O1268" s="172">
        <v>0.9</v>
      </c>
      <c r="P1268" s="154">
        <v>0</v>
      </c>
      <c r="Q1268" s="154">
        <v>0</v>
      </c>
      <c r="R1268" s="154">
        <v>0</v>
      </c>
      <c r="S1268" s="173">
        <v>0</v>
      </c>
      <c r="T1268" s="153">
        <v>88</v>
      </c>
      <c r="U1268" s="153">
        <v>81</v>
      </c>
      <c r="V1268" s="154">
        <v>0.920454545454545</v>
      </c>
      <c r="W1268" s="154">
        <v>0</v>
      </c>
      <c r="X1268" s="155">
        <v>0.75</v>
      </c>
      <c r="Y1268" s="155">
        <v>0.8</v>
      </c>
      <c r="Z1268" s="173">
        <v>-0.75</v>
      </c>
      <c r="AA1268" s="151">
        <v>25</v>
      </c>
      <c r="AB1268" s="151">
        <v>18</v>
      </c>
      <c r="AC1268" s="151">
        <v>16</v>
      </c>
      <c r="AD1268" s="151">
        <v>16</v>
      </c>
      <c r="AE1268" s="155">
        <v>0.72</v>
      </c>
      <c r="AF1268" s="155">
        <v>1</v>
      </c>
      <c r="AG1268" s="173">
        <v>-0.28</v>
      </c>
    </row>
    <row r="1269" spans="1:33">
      <c r="A1269" s="175" t="s">
        <v>1085</v>
      </c>
      <c r="B1269" s="195" t="s">
        <v>1841</v>
      </c>
      <c r="C1269" s="195" t="s">
        <v>1270</v>
      </c>
      <c r="D1269" s="150">
        <v>1</v>
      </c>
      <c r="E1269" s="150">
        <v>0</v>
      </c>
      <c r="F1269" s="150">
        <v>1</v>
      </c>
      <c r="G1269" s="151">
        <v>1</v>
      </c>
      <c r="H1269" s="151">
        <v>0</v>
      </c>
      <c r="I1269" s="151">
        <v>1</v>
      </c>
      <c r="J1269" s="151">
        <v>3</v>
      </c>
      <c r="K1269" s="151">
        <v>0</v>
      </c>
      <c r="L1269" s="151">
        <v>3</v>
      </c>
      <c r="M1269" s="154">
        <v>0</v>
      </c>
      <c r="N1269" s="153">
        <v>0</v>
      </c>
      <c r="O1269" s="172">
        <v>0.9</v>
      </c>
      <c r="P1269" s="154">
        <v>0</v>
      </c>
      <c r="Q1269" s="154">
        <v>0</v>
      </c>
      <c r="R1269" s="154">
        <v>0</v>
      </c>
      <c r="S1269" s="173">
        <v>0</v>
      </c>
      <c r="T1269" s="153">
        <v>30</v>
      </c>
      <c r="U1269" s="153">
        <v>30</v>
      </c>
      <c r="V1269" s="154">
        <v>1</v>
      </c>
      <c r="W1269" s="154">
        <v>1</v>
      </c>
      <c r="X1269" s="155">
        <v>1</v>
      </c>
      <c r="Y1269" s="155">
        <v>1</v>
      </c>
      <c r="Z1269" s="173">
        <v>0</v>
      </c>
      <c r="AA1269" s="151">
        <v>6</v>
      </c>
      <c r="AB1269" s="151">
        <v>6</v>
      </c>
      <c r="AC1269" s="151">
        <v>14</v>
      </c>
      <c r="AD1269" s="151">
        <v>14</v>
      </c>
      <c r="AE1269" s="155">
        <v>1</v>
      </c>
      <c r="AF1269" s="155">
        <v>1</v>
      </c>
      <c r="AG1269" s="173">
        <v>0</v>
      </c>
    </row>
    <row r="1270" spans="1:33">
      <c r="A1270" s="175" t="s">
        <v>1085</v>
      </c>
      <c r="B1270" s="195" t="s">
        <v>1841</v>
      </c>
      <c r="C1270" s="195" t="s">
        <v>1271</v>
      </c>
      <c r="D1270" s="150">
        <v>6860</v>
      </c>
      <c r="E1270" s="150">
        <v>6638</v>
      </c>
      <c r="F1270" s="150">
        <v>6314</v>
      </c>
      <c r="G1270" s="151">
        <v>8942</v>
      </c>
      <c r="H1270" s="151">
        <v>8409</v>
      </c>
      <c r="I1270" s="151">
        <v>7885</v>
      </c>
      <c r="J1270" s="151">
        <v>4532</v>
      </c>
      <c r="K1270" s="151">
        <v>4404</v>
      </c>
      <c r="L1270" s="151">
        <v>4125</v>
      </c>
      <c r="M1270" s="154">
        <v>0.929692404268675</v>
      </c>
      <c r="N1270" s="153">
        <v>156986</v>
      </c>
      <c r="O1270" s="172">
        <v>0.9</v>
      </c>
      <c r="P1270" s="154">
        <v>0.967638483965015</v>
      </c>
      <c r="Q1270" s="154">
        <v>0.940393647953478</v>
      </c>
      <c r="R1270" s="154">
        <v>0.971756398940865</v>
      </c>
      <c r="S1270" s="173">
        <v>0.0272448360115366</v>
      </c>
      <c r="T1270" s="153">
        <v>168858</v>
      </c>
      <c r="U1270" s="153">
        <v>150278</v>
      </c>
      <c r="V1270" s="154">
        <v>0.889966717597034</v>
      </c>
      <c r="W1270" s="154">
        <v>0.920408163265306</v>
      </c>
      <c r="X1270" s="155">
        <v>0.881793782151644</v>
      </c>
      <c r="Y1270" s="155">
        <v>0.910194174757282</v>
      </c>
      <c r="Z1270" s="173">
        <v>0.0386143811136622</v>
      </c>
      <c r="AA1270" s="151">
        <v>45347</v>
      </c>
      <c r="AB1270" s="151">
        <v>40954</v>
      </c>
      <c r="AC1270" s="151">
        <v>51384</v>
      </c>
      <c r="AD1270" s="151">
        <v>45651</v>
      </c>
      <c r="AE1270" s="155">
        <v>0.903124793260855</v>
      </c>
      <c r="AF1270" s="155">
        <v>0.888428304530593</v>
      </c>
      <c r="AG1270" s="173">
        <v>0.014696488730262</v>
      </c>
    </row>
    <row r="1271" spans="1:33">
      <c r="A1271" s="175" t="s">
        <v>1085</v>
      </c>
      <c r="B1271" s="195" t="s">
        <v>1841</v>
      </c>
      <c r="C1271" s="195" t="s">
        <v>1272</v>
      </c>
      <c r="D1271" s="150">
        <v>74</v>
      </c>
      <c r="E1271" s="150">
        <v>0</v>
      </c>
      <c r="F1271" s="150">
        <v>74</v>
      </c>
      <c r="G1271" s="151">
        <v>53</v>
      </c>
      <c r="H1271" s="151">
        <v>0</v>
      </c>
      <c r="I1271" s="151">
        <v>51</v>
      </c>
      <c r="J1271" s="151">
        <v>64</v>
      </c>
      <c r="K1271" s="151">
        <v>0</v>
      </c>
      <c r="L1271" s="151">
        <v>64</v>
      </c>
      <c r="M1271" s="154">
        <v>0</v>
      </c>
      <c r="N1271" s="153">
        <v>0</v>
      </c>
      <c r="O1271" s="172">
        <v>0.9</v>
      </c>
      <c r="P1271" s="154">
        <v>0</v>
      </c>
      <c r="Q1271" s="154">
        <v>0</v>
      </c>
      <c r="R1271" s="154">
        <v>0</v>
      </c>
      <c r="S1271" s="173">
        <v>0</v>
      </c>
      <c r="T1271" s="153">
        <v>834</v>
      </c>
      <c r="U1271" s="153">
        <v>827</v>
      </c>
      <c r="V1271" s="154">
        <v>0.991606714628297</v>
      </c>
      <c r="W1271" s="154">
        <v>1</v>
      </c>
      <c r="X1271" s="155">
        <v>0.962264150943396</v>
      </c>
      <c r="Y1271" s="155">
        <v>1</v>
      </c>
      <c r="Z1271" s="173">
        <v>0.0377358490566038</v>
      </c>
      <c r="AA1271" s="151">
        <v>396</v>
      </c>
      <c r="AB1271" s="151">
        <v>392</v>
      </c>
      <c r="AC1271" s="151">
        <v>311</v>
      </c>
      <c r="AD1271" s="151">
        <v>311</v>
      </c>
      <c r="AE1271" s="155">
        <v>0.98989898989899</v>
      </c>
      <c r="AF1271" s="155">
        <v>1</v>
      </c>
      <c r="AG1271" s="173">
        <v>-0.0101010101010101</v>
      </c>
    </row>
    <row r="1272" spans="1:33">
      <c r="A1272" s="175" t="s">
        <v>1085</v>
      </c>
      <c r="B1272" s="195" t="s">
        <v>1842</v>
      </c>
      <c r="C1272" s="195" t="s">
        <v>1273</v>
      </c>
      <c r="D1272" s="150">
        <v>3747</v>
      </c>
      <c r="E1272" s="150">
        <v>3668</v>
      </c>
      <c r="F1272" s="150">
        <v>3474</v>
      </c>
      <c r="G1272" s="151">
        <v>4366</v>
      </c>
      <c r="H1272" s="151">
        <v>4260</v>
      </c>
      <c r="I1272" s="151">
        <v>3760</v>
      </c>
      <c r="J1272" s="151">
        <v>2355</v>
      </c>
      <c r="K1272" s="151">
        <v>2320</v>
      </c>
      <c r="L1272" s="151">
        <v>2224</v>
      </c>
      <c r="M1272" s="154">
        <v>0.97085908761042</v>
      </c>
      <c r="N1272" s="153">
        <v>77593</v>
      </c>
      <c r="O1272" s="172">
        <v>0.9</v>
      </c>
      <c r="P1272" s="154">
        <v>0.978916466506539</v>
      </c>
      <c r="Q1272" s="154">
        <v>0.97572148419606</v>
      </c>
      <c r="R1272" s="154">
        <v>0.985138004246285</v>
      </c>
      <c r="S1272" s="173">
        <v>0.0031949823104781</v>
      </c>
      <c r="T1272" s="153">
        <v>79922</v>
      </c>
      <c r="U1272" s="153">
        <v>70843</v>
      </c>
      <c r="V1272" s="154">
        <v>0.886401741698156</v>
      </c>
      <c r="W1272" s="154">
        <v>0.927141713370697</v>
      </c>
      <c r="X1272" s="155">
        <v>0.861200183234082</v>
      </c>
      <c r="Y1272" s="155">
        <v>0.944373673036093</v>
      </c>
      <c r="Z1272" s="173">
        <v>0.065941530136615</v>
      </c>
      <c r="AA1272" s="151">
        <v>23367</v>
      </c>
      <c r="AB1272" s="151">
        <v>20907</v>
      </c>
      <c r="AC1272" s="151">
        <v>24986</v>
      </c>
      <c r="AD1272" s="151">
        <v>21907</v>
      </c>
      <c r="AE1272" s="155">
        <v>0.894723327769932</v>
      </c>
      <c r="AF1272" s="155">
        <v>0.876770991755383</v>
      </c>
      <c r="AG1272" s="173">
        <v>0.0179523360145489</v>
      </c>
    </row>
    <row r="1273" spans="1:33">
      <c r="A1273" s="175" t="s">
        <v>1085</v>
      </c>
      <c r="B1273" s="195" t="s">
        <v>1842</v>
      </c>
      <c r="C1273" s="195" t="s">
        <v>1274</v>
      </c>
      <c r="D1273" s="150">
        <v>4644</v>
      </c>
      <c r="E1273" s="150">
        <v>4405</v>
      </c>
      <c r="F1273" s="150">
        <v>4185</v>
      </c>
      <c r="G1273" s="151">
        <v>5774</v>
      </c>
      <c r="H1273" s="151">
        <v>5197</v>
      </c>
      <c r="I1273" s="151">
        <v>5157</v>
      </c>
      <c r="J1273" s="151">
        <v>2987</v>
      </c>
      <c r="K1273" s="151">
        <v>2904</v>
      </c>
      <c r="L1273" s="151">
        <v>2726</v>
      </c>
      <c r="M1273" s="154">
        <v>0.936091094933723</v>
      </c>
      <c r="N1273" s="153">
        <v>101198</v>
      </c>
      <c r="O1273" s="172">
        <v>0.9</v>
      </c>
      <c r="P1273" s="154">
        <v>0.948535745047373</v>
      </c>
      <c r="Q1273" s="154">
        <v>0.90006927606512</v>
      </c>
      <c r="R1273" s="154">
        <v>0.972212922664881</v>
      </c>
      <c r="S1273" s="173">
        <v>0.0484664689822534</v>
      </c>
      <c r="T1273" s="153">
        <v>108107</v>
      </c>
      <c r="U1273" s="153">
        <v>95212</v>
      </c>
      <c r="V1273" s="154">
        <v>0.880720027380281</v>
      </c>
      <c r="W1273" s="154">
        <v>0.901162790697674</v>
      </c>
      <c r="X1273" s="155">
        <v>0.893141669553169</v>
      </c>
      <c r="Y1273" s="155">
        <v>0.912621359223301</v>
      </c>
      <c r="Z1273" s="173">
        <v>0.00802112114450504</v>
      </c>
      <c r="AA1273" s="151">
        <v>30116</v>
      </c>
      <c r="AB1273" s="151">
        <v>26954</v>
      </c>
      <c r="AC1273" s="151">
        <v>32734</v>
      </c>
      <c r="AD1273" s="151">
        <v>29094</v>
      </c>
      <c r="AE1273" s="155">
        <v>0.895005976889361</v>
      </c>
      <c r="AF1273" s="155">
        <v>0.88880063542494</v>
      </c>
      <c r="AG1273" s="173">
        <v>0.00620534146442064</v>
      </c>
    </row>
    <row r="1274" spans="1:33">
      <c r="A1274" s="175" t="s">
        <v>1085</v>
      </c>
      <c r="B1274" s="195" t="s">
        <v>1842</v>
      </c>
      <c r="C1274" s="195" t="s">
        <v>1275</v>
      </c>
      <c r="D1274" s="150">
        <v>2593</v>
      </c>
      <c r="E1274" s="150">
        <v>2493</v>
      </c>
      <c r="F1274" s="150">
        <v>2370</v>
      </c>
      <c r="G1274" s="151">
        <v>3248</v>
      </c>
      <c r="H1274" s="151">
        <v>3106</v>
      </c>
      <c r="I1274" s="151">
        <v>2973</v>
      </c>
      <c r="J1274" s="151">
        <v>1751</v>
      </c>
      <c r="K1274" s="151">
        <v>1695</v>
      </c>
      <c r="L1274" s="151">
        <v>1625</v>
      </c>
      <c r="M1274" s="154">
        <v>0.947391805167023</v>
      </c>
      <c r="N1274" s="153">
        <v>57573</v>
      </c>
      <c r="O1274" s="172">
        <v>0.9</v>
      </c>
      <c r="P1274" s="154">
        <v>0.961434631700733</v>
      </c>
      <c r="Q1274" s="154">
        <v>0.95628078817734</v>
      </c>
      <c r="R1274" s="154">
        <v>0.968018275271274</v>
      </c>
      <c r="S1274" s="173">
        <v>0.00515384352339288</v>
      </c>
      <c r="T1274" s="153">
        <v>60770</v>
      </c>
      <c r="U1274" s="153">
        <v>54600</v>
      </c>
      <c r="V1274" s="154">
        <v>0.898469639624815</v>
      </c>
      <c r="W1274" s="154">
        <v>0.913999228692634</v>
      </c>
      <c r="X1274" s="155">
        <v>0.915332512315271</v>
      </c>
      <c r="Y1274" s="155">
        <v>0.928041119360365</v>
      </c>
      <c r="Z1274" s="173">
        <v>-0.00133328362263685</v>
      </c>
      <c r="AA1274" s="151">
        <v>17129</v>
      </c>
      <c r="AB1274" s="151">
        <v>15685</v>
      </c>
      <c r="AC1274" s="151">
        <v>18599</v>
      </c>
      <c r="AD1274" s="151">
        <v>16710</v>
      </c>
      <c r="AE1274" s="155">
        <v>0.915698522972736</v>
      </c>
      <c r="AF1274" s="155">
        <v>0.898435399752675</v>
      </c>
      <c r="AG1274" s="173">
        <v>0.0172631232200615</v>
      </c>
    </row>
    <row r="1275" spans="1:33">
      <c r="A1275" s="175" t="s">
        <v>1085</v>
      </c>
      <c r="B1275" s="195" t="s">
        <v>1842</v>
      </c>
      <c r="C1275" s="195" t="s">
        <v>1276</v>
      </c>
      <c r="D1275" s="150">
        <v>268</v>
      </c>
      <c r="E1275" s="150">
        <v>119</v>
      </c>
      <c r="F1275" s="150">
        <v>268</v>
      </c>
      <c r="G1275" s="151">
        <v>210</v>
      </c>
      <c r="H1275" s="151">
        <v>80</v>
      </c>
      <c r="I1275" s="151">
        <v>210</v>
      </c>
      <c r="J1275" s="151">
        <v>213</v>
      </c>
      <c r="K1275" s="151">
        <v>101</v>
      </c>
      <c r="L1275" s="151">
        <v>211</v>
      </c>
      <c r="M1275" s="154">
        <v>0.384590270976167</v>
      </c>
      <c r="N1275" s="153">
        <v>1178</v>
      </c>
      <c r="O1275" s="172">
        <v>0.9</v>
      </c>
      <c r="P1275" s="154">
        <v>0.444029850746269</v>
      </c>
      <c r="Q1275" s="154">
        <v>0.380952380952381</v>
      </c>
      <c r="R1275" s="154">
        <v>0.474178403755869</v>
      </c>
      <c r="S1275" s="173">
        <v>0.0630774697938877</v>
      </c>
      <c r="T1275" s="153">
        <v>3063</v>
      </c>
      <c r="U1275" s="153">
        <v>3053</v>
      </c>
      <c r="V1275" s="154">
        <v>0.99673522690173</v>
      </c>
      <c r="W1275" s="154">
        <v>1</v>
      </c>
      <c r="X1275" s="155">
        <v>1</v>
      </c>
      <c r="Y1275" s="155">
        <v>0.990610328638498</v>
      </c>
      <c r="Z1275" s="173">
        <v>0</v>
      </c>
      <c r="AA1275" s="151">
        <v>1484</v>
      </c>
      <c r="AB1275" s="151">
        <v>1480</v>
      </c>
      <c r="AC1275" s="151">
        <v>1186</v>
      </c>
      <c r="AD1275" s="151">
        <v>1182</v>
      </c>
      <c r="AE1275" s="155">
        <v>0.997304582210243</v>
      </c>
      <c r="AF1275" s="155">
        <v>0.996627318718381</v>
      </c>
      <c r="AG1275" s="173">
        <v>0.000677263491861479</v>
      </c>
    </row>
    <row r="1276" spans="1:33">
      <c r="A1276" s="175" t="s">
        <v>1085</v>
      </c>
      <c r="B1276" s="195" t="s">
        <v>1842</v>
      </c>
      <c r="C1276" s="195" t="s">
        <v>1277</v>
      </c>
      <c r="D1276" s="150">
        <v>0</v>
      </c>
      <c r="E1276" s="150">
        <v>0</v>
      </c>
      <c r="F1276" s="150">
        <v>0</v>
      </c>
      <c r="G1276" s="151">
        <v>1</v>
      </c>
      <c r="H1276" s="151">
        <v>0</v>
      </c>
      <c r="I1276" s="151">
        <v>1</v>
      </c>
      <c r="J1276" s="151">
        <v>4</v>
      </c>
      <c r="K1276" s="151">
        <v>0</v>
      </c>
      <c r="L1276" s="151">
        <v>4</v>
      </c>
      <c r="M1276" s="154">
        <v>0</v>
      </c>
      <c r="N1276" s="153">
        <v>0</v>
      </c>
      <c r="O1276" s="172">
        <v>0.9</v>
      </c>
      <c r="P1276" s="154">
        <v>0</v>
      </c>
      <c r="Q1276" s="154">
        <v>0</v>
      </c>
      <c r="R1276" s="154">
        <v>0</v>
      </c>
      <c r="S1276" s="173">
        <v>0</v>
      </c>
      <c r="T1276" s="153">
        <v>25</v>
      </c>
      <c r="U1276" s="153">
        <v>24</v>
      </c>
      <c r="V1276" s="154">
        <v>0.96</v>
      </c>
      <c r="W1276" s="154">
        <v>0</v>
      </c>
      <c r="X1276" s="155">
        <v>1</v>
      </c>
      <c r="Y1276" s="155">
        <v>1</v>
      </c>
      <c r="Z1276" s="173">
        <v>-1</v>
      </c>
      <c r="AA1276" s="151">
        <v>10</v>
      </c>
      <c r="AB1276" s="151">
        <v>10</v>
      </c>
      <c r="AC1276" s="151">
        <v>7</v>
      </c>
      <c r="AD1276" s="151">
        <v>6</v>
      </c>
      <c r="AE1276" s="155">
        <v>1</v>
      </c>
      <c r="AF1276" s="155">
        <v>0.857142857142857</v>
      </c>
      <c r="AG1276" s="173">
        <v>0.142857142857143</v>
      </c>
    </row>
    <row r="1277" spans="1:33">
      <c r="A1277" s="175" t="s">
        <v>1085</v>
      </c>
      <c r="B1277" s="195" t="s">
        <v>1842</v>
      </c>
      <c r="C1277" s="195" t="s">
        <v>1278</v>
      </c>
      <c r="D1277" s="150">
        <v>4739</v>
      </c>
      <c r="E1277" s="150">
        <v>4711</v>
      </c>
      <c r="F1277" s="150">
        <v>4145</v>
      </c>
      <c r="G1277" s="151">
        <v>5248</v>
      </c>
      <c r="H1277" s="151">
        <v>5069</v>
      </c>
      <c r="I1277" s="151">
        <v>4277</v>
      </c>
      <c r="J1277" s="151">
        <v>3173</v>
      </c>
      <c r="K1277" s="151">
        <v>3155</v>
      </c>
      <c r="L1277" s="151">
        <v>2872</v>
      </c>
      <c r="M1277" s="154">
        <v>0.967509397044436</v>
      </c>
      <c r="N1277" s="153">
        <v>93950</v>
      </c>
      <c r="O1277" s="172">
        <v>0.9</v>
      </c>
      <c r="P1277" s="154">
        <v>0.994091580502216</v>
      </c>
      <c r="Q1277" s="154">
        <v>0.965891768292683</v>
      </c>
      <c r="R1277" s="154">
        <v>0.994327135203278</v>
      </c>
      <c r="S1277" s="173">
        <v>0.0281998122095327</v>
      </c>
      <c r="T1277" s="153">
        <v>97105</v>
      </c>
      <c r="U1277" s="153">
        <v>80174</v>
      </c>
      <c r="V1277" s="154">
        <v>0.825642345914217</v>
      </c>
      <c r="W1277" s="154">
        <v>0.874657100654146</v>
      </c>
      <c r="X1277" s="155">
        <v>0.814977134146341</v>
      </c>
      <c r="Y1277" s="155">
        <v>0.905137094232587</v>
      </c>
      <c r="Z1277" s="173">
        <v>0.059679966507805</v>
      </c>
      <c r="AA1277" s="151">
        <v>29692</v>
      </c>
      <c r="AB1277" s="151">
        <v>25351</v>
      </c>
      <c r="AC1277" s="151">
        <v>30548</v>
      </c>
      <c r="AD1277" s="151">
        <v>24634</v>
      </c>
      <c r="AE1277" s="155">
        <v>0.853799003098478</v>
      </c>
      <c r="AF1277" s="155">
        <v>0.806403037842085</v>
      </c>
      <c r="AG1277" s="173">
        <v>0.0473959652563931</v>
      </c>
    </row>
    <row r="1278" spans="1:33">
      <c r="A1278" s="175" t="s">
        <v>1085</v>
      </c>
      <c r="B1278" s="195" t="s">
        <v>1842</v>
      </c>
      <c r="C1278" s="195" t="s">
        <v>1279</v>
      </c>
      <c r="D1278" s="150">
        <v>3</v>
      </c>
      <c r="E1278" s="150">
        <v>0</v>
      </c>
      <c r="F1278" s="150">
        <v>3</v>
      </c>
      <c r="G1278" s="151">
        <v>2</v>
      </c>
      <c r="H1278" s="151">
        <v>0</v>
      </c>
      <c r="I1278" s="151">
        <v>2</v>
      </c>
      <c r="J1278" s="151">
        <v>5</v>
      </c>
      <c r="K1278" s="151">
        <v>0</v>
      </c>
      <c r="L1278" s="151">
        <v>5</v>
      </c>
      <c r="M1278" s="154">
        <v>0</v>
      </c>
      <c r="N1278" s="153">
        <v>0</v>
      </c>
      <c r="O1278" s="172">
        <v>0.9</v>
      </c>
      <c r="P1278" s="154">
        <v>0</v>
      </c>
      <c r="Q1278" s="154">
        <v>0</v>
      </c>
      <c r="R1278" s="154">
        <v>0</v>
      </c>
      <c r="S1278" s="173">
        <v>0</v>
      </c>
      <c r="T1278" s="153">
        <v>165</v>
      </c>
      <c r="U1278" s="153">
        <v>164</v>
      </c>
      <c r="V1278" s="154">
        <v>0.993939393939394</v>
      </c>
      <c r="W1278" s="154">
        <v>1</v>
      </c>
      <c r="X1278" s="155">
        <v>1</v>
      </c>
      <c r="Y1278" s="155">
        <v>1</v>
      </c>
      <c r="Z1278" s="173">
        <v>0</v>
      </c>
      <c r="AA1278" s="151">
        <v>32</v>
      </c>
      <c r="AB1278" s="151">
        <v>31</v>
      </c>
      <c r="AC1278" s="151">
        <v>60</v>
      </c>
      <c r="AD1278" s="151">
        <v>60</v>
      </c>
      <c r="AE1278" s="155">
        <v>0.96875</v>
      </c>
      <c r="AF1278" s="155">
        <v>1</v>
      </c>
      <c r="AG1278" s="173">
        <v>-0.03125</v>
      </c>
    </row>
    <row r="1279" spans="1:33">
      <c r="A1279" s="175" t="s">
        <v>1085</v>
      </c>
      <c r="B1279" s="195" t="s">
        <v>1842</v>
      </c>
      <c r="C1279" s="195" t="s">
        <v>1280</v>
      </c>
      <c r="D1279" s="150">
        <v>6524</v>
      </c>
      <c r="E1279" s="150">
        <v>6282</v>
      </c>
      <c r="F1279" s="150">
        <v>5951</v>
      </c>
      <c r="G1279" s="151">
        <v>7732</v>
      </c>
      <c r="H1279" s="151">
        <v>7415</v>
      </c>
      <c r="I1279" s="151">
        <v>6861</v>
      </c>
      <c r="J1279" s="151">
        <v>4240</v>
      </c>
      <c r="K1279" s="151">
        <v>4091</v>
      </c>
      <c r="L1279" s="151">
        <v>3859</v>
      </c>
      <c r="M1279" s="154">
        <v>0.961133276856229</v>
      </c>
      <c r="N1279" s="153">
        <v>140683</v>
      </c>
      <c r="O1279" s="172">
        <v>0.9</v>
      </c>
      <c r="P1279" s="154">
        <v>0.962906192519926</v>
      </c>
      <c r="Q1279" s="154">
        <v>0.959001551991723</v>
      </c>
      <c r="R1279" s="154">
        <v>0.964858490566038</v>
      </c>
      <c r="S1279" s="173">
        <v>0.00390464052820372</v>
      </c>
      <c r="T1279" s="153">
        <v>146372</v>
      </c>
      <c r="U1279" s="153">
        <v>130121</v>
      </c>
      <c r="V1279" s="154">
        <v>0.888974667286093</v>
      </c>
      <c r="W1279" s="154">
        <v>0.912170447578173</v>
      </c>
      <c r="X1279" s="155">
        <v>0.887351267459907</v>
      </c>
      <c r="Y1279" s="155">
        <v>0.910141509433962</v>
      </c>
      <c r="Z1279" s="173">
        <v>0.024819180118266</v>
      </c>
      <c r="AA1279" s="151">
        <v>41956</v>
      </c>
      <c r="AB1279" s="151">
        <v>37134</v>
      </c>
      <c r="AC1279" s="151">
        <v>44688</v>
      </c>
      <c r="AD1279" s="151">
        <v>39696</v>
      </c>
      <c r="AE1279" s="155">
        <v>0.885070073410239</v>
      </c>
      <c r="AF1279" s="155">
        <v>0.888292158968851</v>
      </c>
      <c r="AG1279" s="173">
        <v>-0.00322208555861148</v>
      </c>
    </row>
    <row r="1280" spans="1:33">
      <c r="A1280" s="175" t="s">
        <v>1085</v>
      </c>
      <c r="B1280" s="195" t="s">
        <v>1842</v>
      </c>
      <c r="C1280" s="195" t="s">
        <v>1281</v>
      </c>
      <c r="D1280" s="150">
        <v>5060</v>
      </c>
      <c r="E1280" s="150">
        <v>4835</v>
      </c>
      <c r="F1280" s="150">
        <v>4304</v>
      </c>
      <c r="G1280" s="151">
        <v>5940</v>
      </c>
      <c r="H1280" s="151">
        <v>5576</v>
      </c>
      <c r="I1280" s="151">
        <v>4810</v>
      </c>
      <c r="J1280" s="151">
        <v>3217</v>
      </c>
      <c r="K1280" s="151">
        <v>3105</v>
      </c>
      <c r="L1280" s="151">
        <v>2781</v>
      </c>
      <c r="M1280" s="154">
        <v>0.913253777715012</v>
      </c>
      <c r="N1280" s="153">
        <v>103468</v>
      </c>
      <c r="O1280" s="172">
        <v>0.9</v>
      </c>
      <c r="P1280" s="154">
        <v>0.955533596837945</v>
      </c>
      <c r="Q1280" s="154">
        <v>0.938720538720539</v>
      </c>
      <c r="R1280" s="154">
        <v>0.965184954926951</v>
      </c>
      <c r="S1280" s="173">
        <v>0.016813058117406</v>
      </c>
      <c r="T1280" s="153">
        <v>113296</v>
      </c>
      <c r="U1280" s="153">
        <v>88379</v>
      </c>
      <c r="V1280" s="154">
        <v>0.780071670667985</v>
      </c>
      <c r="W1280" s="154">
        <v>0.850592885375494</v>
      </c>
      <c r="X1280" s="155">
        <v>0.80976430976431</v>
      </c>
      <c r="Y1280" s="155">
        <v>0.864470003108486</v>
      </c>
      <c r="Z1280" s="173">
        <v>0.0408285756111842</v>
      </c>
      <c r="AA1280" s="151">
        <v>32242</v>
      </c>
      <c r="AB1280" s="151">
        <v>26477</v>
      </c>
      <c r="AC1280" s="151">
        <v>35035</v>
      </c>
      <c r="AD1280" s="151">
        <v>26788</v>
      </c>
      <c r="AE1280" s="155">
        <v>0.821195955585882</v>
      </c>
      <c r="AF1280" s="155">
        <v>0.764606821749679</v>
      </c>
      <c r="AG1280" s="173">
        <v>0.0565891338362029</v>
      </c>
    </row>
    <row r="1281" spans="1:33">
      <c r="A1281" s="175" t="s">
        <v>1085</v>
      </c>
      <c r="B1281" s="195" t="s">
        <v>1841</v>
      </c>
      <c r="C1281" s="195" t="s">
        <v>1282</v>
      </c>
      <c r="D1281" s="150">
        <v>2341</v>
      </c>
      <c r="E1281" s="150">
        <v>2292</v>
      </c>
      <c r="F1281" s="150">
        <v>2202</v>
      </c>
      <c r="G1281" s="151">
        <v>2661</v>
      </c>
      <c r="H1281" s="151">
        <v>2621</v>
      </c>
      <c r="I1281" s="151">
        <v>2497</v>
      </c>
      <c r="J1281" s="151">
        <v>1425</v>
      </c>
      <c r="K1281" s="151">
        <v>1390</v>
      </c>
      <c r="L1281" s="151">
        <v>1357</v>
      </c>
      <c r="M1281" s="154">
        <v>0.975769259847282</v>
      </c>
      <c r="N1281" s="153">
        <v>51626</v>
      </c>
      <c r="O1281" s="172">
        <v>0.9</v>
      </c>
      <c r="P1281" s="154">
        <v>0.979068774028193</v>
      </c>
      <c r="Q1281" s="154">
        <v>0.984968057121383</v>
      </c>
      <c r="R1281" s="154">
        <v>0.975438596491228</v>
      </c>
      <c r="S1281" s="173">
        <v>-0.00589928309318988</v>
      </c>
      <c r="T1281" s="153">
        <v>52908</v>
      </c>
      <c r="U1281" s="153">
        <v>48030</v>
      </c>
      <c r="V1281" s="154">
        <v>0.907802222726242</v>
      </c>
      <c r="W1281" s="154">
        <v>0.940623665100384</v>
      </c>
      <c r="X1281" s="155">
        <v>0.93836903419767</v>
      </c>
      <c r="Y1281" s="155">
        <v>0.952280701754386</v>
      </c>
      <c r="Z1281" s="173">
        <v>0.00225463090271438</v>
      </c>
      <c r="AA1281" s="151">
        <v>14677</v>
      </c>
      <c r="AB1281" s="151">
        <v>13408</v>
      </c>
      <c r="AC1281" s="151">
        <v>16559</v>
      </c>
      <c r="AD1281" s="151">
        <v>14961</v>
      </c>
      <c r="AE1281" s="155">
        <v>0.913538189003202</v>
      </c>
      <c r="AF1281" s="155">
        <v>0.90349658795821</v>
      </c>
      <c r="AG1281" s="173">
        <v>0.0100416010449922</v>
      </c>
    </row>
    <row r="1282" spans="1:33">
      <c r="A1282" s="175" t="s">
        <v>1085</v>
      </c>
      <c r="B1282" s="195" t="s">
        <v>1841</v>
      </c>
      <c r="C1282" s="195" t="s">
        <v>1283</v>
      </c>
      <c r="D1282" s="150">
        <v>4667</v>
      </c>
      <c r="E1282" s="150">
        <v>4586</v>
      </c>
      <c r="F1282" s="150">
        <v>4053</v>
      </c>
      <c r="G1282" s="151">
        <v>5752</v>
      </c>
      <c r="H1282" s="151">
        <v>5682</v>
      </c>
      <c r="I1282" s="151">
        <v>4958</v>
      </c>
      <c r="J1282" s="151">
        <v>2787</v>
      </c>
      <c r="K1282" s="151">
        <v>2745</v>
      </c>
      <c r="L1282" s="151">
        <v>2523</v>
      </c>
      <c r="M1282" s="154">
        <v>0.984278019303858</v>
      </c>
      <c r="N1282" s="153">
        <v>107994</v>
      </c>
      <c r="O1282" s="172">
        <v>0.9</v>
      </c>
      <c r="P1282" s="154">
        <v>0.982644096850225</v>
      </c>
      <c r="Q1282" s="154">
        <v>0.987830319888734</v>
      </c>
      <c r="R1282" s="154">
        <v>0.984930032292788</v>
      </c>
      <c r="S1282" s="173">
        <v>-0.00518622303850935</v>
      </c>
      <c r="T1282" s="153">
        <v>109719</v>
      </c>
      <c r="U1282" s="153">
        <v>96011</v>
      </c>
      <c r="V1282" s="154">
        <v>0.875062660067992</v>
      </c>
      <c r="W1282" s="154">
        <v>0.86843796871652</v>
      </c>
      <c r="X1282" s="155">
        <v>0.861961057023644</v>
      </c>
      <c r="Y1282" s="155">
        <v>0.905274488697524</v>
      </c>
      <c r="Z1282" s="173">
        <v>0.00647691169287634</v>
      </c>
      <c r="AA1282" s="151">
        <v>30115</v>
      </c>
      <c r="AB1282" s="151">
        <v>26300</v>
      </c>
      <c r="AC1282" s="151">
        <v>34214</v>
      </c>
      <c r="AD1282" s="151">
        <v>29630</v>
      </c>
      <c r="AE1282" s="155">
        <v>0.873318944047817</v>
      </c>
      <c r="AF1282" s="155">
        <v>0.866019757993804</v>
      </c>
      <c r="AG1282" s="173">
        <v>0.00729918605401303</v>
      </c>
    </row>
    <row r="1283" spans="1:33">
      <c r="A1283" s="175" t="s">
        <v>1085</v>
      </c>
      <c r="B1283" s="195" t="s">
        <v>1841</v>
      </c>
      <c r="C1283" s="195" t="s">
        <v>1284</v>
      </c>
      <c r="D1283" s="150">
        <v>2363</v>
      </c>
      <c r="E1283" s="150">
        <v>2327</v>
      </c>
      <c r="F1283" s="150">
        <v>2216</v>
      </c>
      <c r="G1283" s="151">
        <v>2599</v>
      </c>
      <c r="H1283" s="151">
        <v>2564</v>
      </c>
      <c r="I1283" s="151">
        <v>2426</v>
      </c>
      <c r="J1283" s="151">
        <v>1449</v>
      </c>
      <c r="K1283" s="151">
        <v>1430</v>
      </c>
      <c r="L1283" s="151">
        <v>1352</v>
      </c>
      <c r="M1283" s="154">
        <v>0.98370993168681</v>
      </c>
      <c r="N1283" s="153">
        <v>52416</v>
      </c>
      <c r="O1283" s="172">
        <v>0.9</v>
      </c>
      <c r="P1283" s="154">
        <v>0.984765129073212</v>
      </c>
      <c r="Q1283" s="154">
        <v>0.986533282031551</v>
      </c>
      <c r="R1283" s="154">
        <v>0.986887508626639</v>
      </c>
      <c r="S1283" s="173">
        <v>-0.00176815295833854</v>
      </c>
      <c r="T1283" s="153">
        <v>53284</v>
      </c>
      <c r="U1283" s="153">
        <v>48225</v>
      </c>
      <c r="V1283" s="154">
        <v>0.905055926732227</v>
      </c>
      <c r="W1283" s="154">
        <v>0.937790943715616</v>
      </c>
      <c r="X1283" s="155">
        <v>0.933435936898807</v>
      </c>
      <c r="Y1283" s="155">
        <v>0.933057280883368</v>
      </c>
      <c r="Z1283" s="173">
        <v>0.00435500681680856</v>
      </c>
      <c r="AA1283" s="151">
        <v>14987</v>
      </c>
      <c r="AB1283" s="151">
        <v>13784</v>
      </c>
      <c r="AC1283" s="151">
        <v>16613</v>
      </c>
      <c r="AD1283" s="151">
        <v>14748</v>
      </c>
      <c r="AE1283" s="155">
        <v>0.91973043304197</v>
      </c>
      <c r="AF1283" s="155">
        <v>0.88773851802805</v>
      </c>
      <c r="AG1283" s="173">
        <v>0.0319919150139193</v>
      </c>
    </row>
    <row r="1284" spans="1:33">
      <c r="A1284" s="175" t="s">
        <v>1085</v>
      </c>
      <c r="B1284" s="195" t="s">
        <v>1841</v>
      </c>
      <c r="C1284" s="195" t="s">
        <v>1285</v>
      </c>
      <c r="D1284" s="150">
        <v>4431</v>
      </c>
      <c r="E1284" s="150">
        <v>4153</v>
      </c>
      <c r="F1284" s="150">
        <v>4017</v>
      </c>
      <c r="G1284" s="151">
        <v>5480</v>
      </c>
      <c r="H1284" s="151">
        <v>5187</v>
      </c>
      <c r="I1284" s="151">
        <v>5027</v>
      </c>
      <c r="J1284" s="151">
        <v>2769</v>
      </c>
      <c r="K1284" s="151">
        <v>2620</v>
      </c>
      <c r="L1284" s="151">
        <v>2495</v>
      </c>
      <c r="M1284" s="154">
        <v>0.953545302141279</v>
      </c>
      <c r="N1284" s="153">
        <v>100107</v>
      </c>
      <c r="O1284" s="172">
        <v>0.9</v>
      </c>
      <c r="P1284" s="154">
        <v>0.937260212141729</v>
      </c>
      <c r="Q1284" s="154">
        <v>0.946532846715328</v>
      </c>
      <c r="R1284" s="154">
        <v>0.946189960274467</v>
      </c>
      <c r="S1284" s="173">
        <v>-0.00927263457359973</v>
      </c>
      <c r="T1284" s="153">
        <v>104984</v>
      </c>
      <c r="U1284" s="153">
        <v>95750</v>
      </c>
      <c r="V1284" s="154">
        <v>0.912043739998476</v>
      </c>
      <c r="W1284" s="154">
        <v>0.906567366283006</v>
      </c>
      <c r="X1284" s="155">
        <v>0.917335766423358</v>
      </c>
      <c r="Y1284" s="155">
        <v>0.901047309498014</v>
      </c>
      <c r="Z1284" s="173">
        <v>-0.0107684001403516</v>
      </c>
      <c r="AA1284" s="151">
        <v>28910</v>
      </c>
      <c r="AB1284" s="151">
        <v>26374</v>
      </c>
      <c r="AC1284" s="151">
        <v>32602</v>
      </c>
      <c r="AD1284" s="151">
        <v>29694</v>
      </c>
      <c r="AE1284" s="155">
        <v>0.912279488066413</v>
      </c>
      <c r="AF1284" s="155">
        <v>0.910803018219741</v>
      </c>
      <c r="AG1284" s="173">
        <v>0.00147646984667194</v>
      </c>
    </row>
    <row r="1285" spans="1:33">
      <c r="A1285" s="175" t="s">
        <v>1085</v>
      </c>
      <c r="B1285" s="195" t="s">
        <v>1841</v>
      </c>
      <c r="C1285" s="195" t="s">
        <v>1286</v>
      </c>
      <c r="D1285" s="150">
        <v>1</v>
      </c>
      <c r="E1285" s="150">
        <v>1</v>
      </c>
      <c r="F1285" s="150">
        <v>1</v>
      </c>
      <c r="G1285" s="151">
        <v>1</v>
      </c>
      <c r="H1285" s="151">
        <v>1</v>
      </c>
      <c r="I1285" s="151">
        <v>1</v>
      </c>
      <c r="J1285" s="151">
        <v>2</v>
      </c>
      <c r="K1285" s="151">
        <v>2</v>
      </c>
      <c r="L1285" s="151">
        <v>2</v>
      </c>
      <c r="M1285" s="154">
        <v>0.880952380952381</v>
      </c>
      <c r="N1285" s="153">
        <v>37</v>
      </c>
      <c r="O1285" s="172">
        <v>0.9</v>
      </c>
      <c r="P1285" s="154">
        <v>1</v>
      </c>
      <c r="Q1285" s="154">
        <v>1</v>
      </c>
      <c r="R1285" s="154">
        <v>1</v>
      </c>
      <c r="S1285" s="173">
        <v>0</v>
      </c>
      <c r="T1285" s="153">
        <v>42</v>
      </c>
      <c r="U1285" s="153">
        <v>41</v>
      </c>
      <c r="V1285" s="154">
        <v>0.976190476190476</v>
      </c>
      <c r="W1285" s="154">
        <v>1</v>
      </c>
      <c r="X1285" s="155">
        <v>1</v>
      </c>
      <c r="Y1285" s="155">
        <v>1</v>
      </c>
      <c r="Z1285" s="173">
        <v>0</v>
      </c>
      <c r="AA1285" s="151">
        <v>7</v>
      </c>
      <c r="AB1285" s="151">
        <v>6</v>
      </c>
      <c r="AC1285" s="151">
        <v>21</v>
      </c>
      <c r="AD1285" s="151">
        <v>21</v>
      </c>
      <c r="AE1285" s="155">
        <v>0.857142857142857</v>
      </c>
      <c r="AF1285" s="155">
        <v>1</v>
      </c>
      <c r="AG1285" s="173">
        <v>-0.142857142857143</v>
      </c>
    </row>
    <row r="1286" spans="1:33">
      <c r="A1286" s="175" t="s">
        <v>1085</v>
      </c>
      <c r="B1286" s="195" t="s">
        <v>1843</v>
      </c>
      <c r="C1286" s="195" t="s">
        <v>1287</v>
      </c>
      <c r="D1286" s="150">
        <v>3226</v>
      </c>
      <c r="E1286" s="150">
        <v>3174</v>
      </c>
      <c r="F1286" s="150">
        <v>3097</v>
      </c>
      <c r="G1286" s="151">
        <v>2595</v>
      </c>
      <c r="H1286" s="151">
        <v>2581</v>
      </c>
      <c r="I1286" s="151">
        <v>2517</v>
      </c>
      <c r="J1286" s="151">
        <v>1549</v>
      </c>
      <c r="K1286" s="151">
        <v>1535</v>
      </c>
      <c r="L1286" s="151">
        <v>1494</v>
      </c>
      <c r="M1286" s="154">
        <v>0.984992178333985</v>
      </c>
      <c r="N1286" s="153">
        <v>60447</v>
      </c>
      <c r="O1286" s="172">
        <v>0.9</v>
      </c>
      <c r="P1286" s="154">
        <v>0.983880967141971</v>
      </c>
      <c r="Q1286" s="154">
        <v>0.994605009633911</v>
      </c>
      <c r="R1286" s="154">
        <v>0.990961910910265</v>
      </c>
      <c r="S1286" s="173">
        <v>-0.0107240424919399</v>
      </c>
      <c r="T1286" s="153">
        <v>61368</v>
      </c>
      <c r="U1286" s="153">
        <v>59361</v>
      </c>
      <c r="V1286" s="154">
        <v>0.967295658975362</v>
      </c>
      <c r="W1286" s="154">
        <v>0.960012399256045</v>
      </c>
      <c r="X1286" s="155">
        <v>0.969942196531792</v>
      </c>
      <c r="Y1286" s="155">
        <v>0.964493221433183</v>
      </c>
      <c r="Z1286" s="173">
        <v>-0.00992979727574728</v>
      </c>
      <c r="AA1286" s="151">
        <v>18097</v>
      </c>
      <c r="AB1286" s="151">
        <v>17513</v>
      </c>
      <c r="AC1286" s="151">
        <v>17821</v>
      </c>
      <c r="AD1286" s="151">
        <v>17184</v>
      </c>
      <c r="AE1286" s="155">
        <v>0.967729457921202</v>
      </c>
      <c r="AF1286" s="155">
        <v>0.964255653442568</v>
      </c>
      <c r="AG1286" s="173">
        <v>0.00347380447863466</v>
      </c>
    </row>
    <row r="1287" spans="1:33">
      <c r="A1287" s="175" t="s">
        <v>1085</v>
      </c>
      <c r="B1287" s="195" t="s">
        <v>1843</v>
      </c>
      <c r="C1287" s="195" t="s">
        <v>1288</v>
      </c>
      <c r="D1287" s="150">
        <v>3259</v>
      </c>
      <c r="E1287" s="150">
        <v>3239</v>
      </c>
      <c r="F1287" s="150">
        <v>3031</v>
      </c>
      <c r="G1287" s="151">
        <v>2719</v>
      </c>
      <c r="H1287" s="151">
        <v>2702</v>
      </c>
      <c r="I1287" s="151">
        <v>2532</v>
      </c>
      <c r="J1287" s="151">
        <v>1613</v>
      </c>
      <c r="K1287" s="151">
        <v>1559</v>
      </c>
      <c r="L1287" s="151">
        <v>1498</v>
      </c>
      <c r="M1287" s="154">
        <v>0.989770252446244</v>
      </c>
      <c r="N1287" s="153">
        <v>64535</v>
      </c>
      <c r="O1287" s="172">
        <v>0.9</v>
      </c>
      <c r="P1287" s="154">
        <v>0.993863148204971</v>
      </c>
      <c r="Q1287" s="154">
        <v>0.993747701360794</v>
      </c>
      <c r="R1287" s="154">
        <v>0.966522008679479</v>
      </c>
      <c r="S1287" s="173">
        <v>0.000115446844176526</v>
      </c>
      <c r="T1287" s="153">
        <v>65202</v>
      </c>
      <c r="U1287" s="153">
        <v>61091</v>
      </c>
      <c r="V1287" s="154">
        <v>0.936949786816355</v>
      </c>
      <c r="W1287" s="154">
        <v>0.930039889536668</v>
      </c>
      <c r="X1287" s="155">
        <v>0.931224714968738</v>
      </c>
      <c r="Y1287" s="155">
        <v>0.928704277743335</v>
      </c>
      <c r="Z1287" s="173">
        <v>-0.00118482543207077</v>
      </c>
      <c r="AA1287" s="151">
        <v>18559</v>
      </c>
      <c r="AB1287" s="151">
        <v>17380</v>
      </c>
      <c r="AC1287" s="151">
        <v>19337</v>
      </c>
      <c r="AD1287" s="151">
        <v>18112</v>
      </c>
      <c r="AE1287" s="155">
        <v>0.936472870305512</v>
      </c>
      <c r="AF1287" s="155">
        <v>0.936649945699953</v>
      </c>
      <c r="AG1287" s="173">
        <v>-0.000177075394441228</v>
      </c>
    </row>
    <row r="1288" spans="1:33">
      <c r="A1288" s="175" t="s">
        <v>1085</v>
      </c>
      <c r="B1288" s="195" t="s">
        <v>1843</v>
      </c>
      <c r="C1288" s="195" t="s">
        <v>1289</v>
      </c>
      <c r="D1288" s="150">
        <v>3301</v>
      </c>
      <c r="E1288" s="150">
        <v>3176</v>
      </c>
      <c r="F1288" s="150">
        <v>3109</v>
      </c>
      <c r="G1288" s="151">
        <v>2728</v>
      </c>
      <c r="H1288" s="151">
        <v>2669</v>
      </c>
      <c r="I1288" s="151">
        <v>2527</v>
      </c>
      <c r="J1288" s="151">
        <v>1746</v>
      </c>
      <c r="K1288" s="151">
        <v>1700</v>
      </c>
      <c r="L1288" s="151">
        <v>1616</v>
      </c>
      <c r="M1288" s="154">
        <v>0.973366107576634</v>
      </c>
      <c r="N1288" s="153">
        <v>67318</v>
      </c>
      <c r="O1288" s="172">
        <v>0.9</v>
      </c>
      <c r="P1288" s="154">
        <v>0.962132687064526</v>
      </c>
      <c r="Q1288" s="154">
        <v>0.978372434017595</v>
      </c>
      <c r="R1288" s="154">
        <v>0.973654066437572</v>
      </c>
      <c r="S1288" s="173">
        <v>-0.0162397469530694</v>
      </c>
      <c r="T1288" s="153">
        <v>69160</v>
      </c>
      <c r="U1288" s="153">
        <v>64820</v>
      </c>
      <c r="V1288" s="154">
        <v>0.937246963562753</v>
      </c>
      <c r="W1288" s="154">
        <v>0.941835807331112</v>
      </c>
      <c r="X1288" s="155">
        <v>0.926319648093842</v>
      </c>
      <c r="Y1288" s="155">
        <v>0.925544100801833</v>
      </c>
      <c r="Z1288" s="173">
        <v>0.0155161592372702</v>
      </c>
      <c r="AA1288" s="151">
        <v>19454</v>
      </c>
      <c r="AB1288" s="151">
        <v>18286</v>
      </c>
      <c r="AC1288" s="151">
        <v>20957</v>
      </c>
      <c r="AD1288" s="151">
        <v>19563</v>
      </c>
      <c r="AE1288" s="155">
        <v>0.939960933484116</v>
      </c>
      <c r="AF1288" s="155">
        <v>0.93348284582717</v>
      </c>
      <c r="AG1288" s="173">
        <v>0.00647808765694646</v>
      </c>
    </row>
    <row r="1289" spans="1:33">
      <c r="A1289" s="175" t="s">
        <v>1085</v>
      </c>
      <c r="B1289" s="195" t="s">
        <v>1843</v>
      </c>
      <c r="C1289" s="195" t="s">
        <v>1290</v>
      </c>
      <c r="D1289" s="150">
        <v>3605</v>
      </c>
      <c r="E1289" s="150">
        <v>3260</v>
      </c>
      <c r="F1289" s="150">
        <v>3330</v>
      </c>
      <c r="G1289" s="151">
        <v>2741</v>
      </c>
      <c r="H1289" s="151">
        <v>2706</v>
      </c>
      <c r="I1289" s="151">
        <v>2652</v>
      </c>
      <c r="J1289" s="151">
        <v>1674</v>
      </c>
      <c r="K1289" s="151">
        <v>1651</v>
      </c>
      <c r="L1289" s="151">
        <v>1626</v>
      </c>
      <c r="M1289" s="154">
        <v>0.973065222230467</v>
      </c>
      <c r="N1289" s="153">
        <v>65570</v>
      </c>
      <c r="O1289" s="172">
        <v>0.9</v>
      </c>
      <c r="P1289" s="154">
        <v>0.904299583911234</v>
      </c>
      <c r="Q1289" s="154">
        <v>0.987230937614009</v>
      </c>
      <c r="R1289" s="154">
        <v>0.986260454002389</v>
      </c>
      <c r="S1289" s="173">
        <v>-0.082931353702775</v>
      </c>
      <c r="T1289" s="153">
        <v>67385</v>
      </c>
      <c r="U1289" s="153">
        <v>64456</v>
      </c>
      <c r="V1289" s="154">
        <v>0.956533353120131</v>
      </c>
      <c r="W1289" s="154">
        <v>0.92371705963939</v>
      </c>
      <c r="X1289" s="155">
        <v>0.967530098504196</v>
      </c>
      <c r="Y1289" s="155">
        <v>0.971326164874552</v>
      </c>
      <c r="Z1289" s="173">
        <v>-0.0438130388648058</v>
      </c>
      <c r="AA1289" s="151">
        <v>19206</v>
      </c>
      <c r="AB1289" s="151">
        <v>18345</v>
      </c>
      <c r="AC1289" s="151">
        <v>20031</v>
      </c>
      <c r="AD1289" s="151">
        <v>19109</v>
      </c>
      <c r="AE1289" s="155">
        <v>0.955170259293971</v>
      </c>
      <c r="AF1289" s="155">
        <v>0.953971344416155</v>
      </c>
      <c r="AG1289" s="173">
        <v>0.00119891487781565</v>
      </c>
    </row>
    <row r="1290" spans="1:33">
      <c r="A1290" s="175" t="s">
        <v>1085</v>
      </c>
      <c r="B1290" s="195" t="s">
        <v>1843</v>
      </c>
      <c r="C1290" s="195" t="s">
        <v>1291</v>
      </c>
      <c r="D1290" s="150">
        <v>2100</v>
      </c>
      <c r="E1290" s="150">
        <v>1998</v>
      </c>
      <c r="F1290" s="150">
        <v>2007</v>
      </c>
      <c r="G1290" s="151">
        <v>1752</v>
      </c>
      <c r="H1290" s="151">
        <v>1737</v>
      </c>
      <c r="I1290" s="151">
        <v>1685</v>
      </c>
      <c r="J1290" s="151">
        <v>1094</v>
      </c>
      <c r="K1290" s="151">
        <v>1084</v>
      </c>
      <c r="L1290" s="151">
        <v>1065</v>
      </c>
      <c r="M1290" s="154">
        <v>0.982252592118063</v>
      </c>
      <c r="N1290" s="153">
        <v>41399</v>
      </c>
      <c r="O1290" s="172">
        <v>0.9</v>
      </c>
      <c r="P1290" s="154">
        <v>0.951428571428571</v>
      </c>
      <c r="Q1290" s="154">
        <v>0.991438356164384</v>
      </c>
      <c r="R1290" s="154">
        <v>0.990859232175503</v>
      </c>
      <c r="S1290" s="173">
        <v>-0.0400097847358122</v>
      </c>
      <c r="T1290" s="153">
        <v>42147</v>
      </c>
      <c r="U1290" s="153">
        <v>40581</v>
      </c>
      <c r="V1290" s="154">
        <v>0.962844330557335</v>
      </c>
      <c r="W1290" s="154">
        <v>0.955714285714286</v>
      </c>
      <c r="X1290" s="155">
        <v>0.96175799086758</v>
      </c>
      <c r="Y1290" s="155">
        <v>0.973491773308958</v>
      </c>
      <c r="Z1290" s="173">
        <v>-0.00604370515329422</v>
      </c>
      <c r="AA1290" s="151">
        <v>12078</v>
      </c>
      <c r="AB1290" s="151">
        <v>11634</v>
      </c>
      <c r="AC1290" s="151">
        <v>12692</v>
      </c>
      <c r="AD1290" s="151">
        <v>12236</v>
      </c>
      <c r="AE1290" s="155">
        <v>0.963238946845504</v>
      </c>
      <c r="AF1290" s="155">
        <v>0.964071856287425</v>
      </c>
      <c r="AG1290" s="173">
        <v>-0.000832909441920937</v>
      </c>
    </row>
    <row r="1291" spans="1:33">
      <c r="A1291" s="175" t="s">
        <v>1085</v>
      </c>
      <c r="B1291" s="195" t="s">
        <v>1843</v>
      </c>
      <c r="C1291" s="195" t="s">
        <v>1292</v>
      </c>
      <c r="D1291" s="150">
        <v>2877</v>
      </c>
      <c r="E1291" s="150">
        <v>2762</v>
      </c>
      <c r="F1291" s="150">
        <v>2792</v>
      </c>
      <c r="G1291" s="151">
        <v>2480</v>
      </c>
      <c r="H1291" s="151">
        <v>2403</v>
      </c>
      <c r="I1291" s="151">
        <v>2394</v>
      </c>
      <c r="J1291" s="151">
        <v>1443</v>
      </c>
      <c r="K1291" s="151">
        <v>1398</v>
      </c>
      <c r="L1291" s="151">
        <v>1390</v>
      </c>
      <c r="M1291" s="154">
        <v>0.958744874309146</v>
      </c>
      <c r="N1291" s="153">
        <v>53776</v>
      </c>
      <c r="O1291" s="172">
        <v>0.9</v>
      </c>
      <c r="P1291" s="154">
        <v>0.960027806743135</v>
      </c>
      <c r="Q1291" s="154">
        <v>0.968951612903226</v>
      </c>
      <c r="R1291" s="154">
        <v>0.968814968814969</v>
      </c>
      <c r="S1291" s="173">
        <v>-0.00892380616009059</v>
      </c>
      <c r="T1291" s="153">
        <v>56090</v>
      </c>
      <c r="U1291" s="153">
        <v>54304</v>
      </c>
      <c r="V1291" s="154">
        <v>0.968158316990551</v>
      </c>
      <c r="W1291" s="154">
        <v>0.970455335418839</v>
      </c>
      <c r="X1291" s="155">
        <v>0.965322580645161</v>
      </c>
      <c r="Y1291" s="155">
        <v>0.963270963270963</v>
      </c>
      <c r="Z1291" s="173">
        <v>0.00513275477367781</v>
      </c>
      <c r="AA1291" s="151">
        <v>15876</v>
      </c>
      <c r="AB1291" s="151">
        <v>15412</v>
      </c>
      <c r="AC1291" s="151">
        <v>16175</v>
      </c>
      <c r="AD1291" s="151">
        <v>15610</v>
      </c>
      <c r="AE1291" s="155">
        <v>0.970773494583018</v>
      </c>
      <c r="AF1291" s="155">
        <v>0.965069551777434</v>
      </c>
      <c r="AG1291" s="173">
        <v>0.00570394280558406</v>
      </c>
    </row>
    <row r="1292" spans="1:33">
      <c r="A1292" s="175" t="s">
        <v>1085</v>
      </c>
      <c r="B1292" s="195" t="s">
        <v>1843</v>
      </c>
      <c r="C1292" s="195" t="s">
        <v>1293</v>
      </c>
      <c r="D1292" s="150">
        <v>2904</v>
      </c>
      <c r="E1292" s="150">
        <v>2879</v>
      </c>
      <c r="F1292" s="150">
        <v>2798</v>
      </c>
      <c r="G1292" s="151">
        <v>2630</v>
      </c>
      <c r="H1292" s="151">
        <v>2596</v>
      </c>
      <c r="I1292" s="151">
        <v>2541</v>
      </c>
      <c r="J1292" s="151">
        <v>1501</v>
      </c>
      <c r="K1292" s="151">
        <v>1482</v>
      </c>
      <c r="L1292" s="151">
        <v>1441</v>
      </c>
      <c r="M1292" s="154">
        <v>0.982608550656973</v>
      </c>
      <c r="N1292" s="153">
        <v>58929</v>
      </c>
      <c r="O1292" s="172">
        <v>0.9</v>
      </c>
      <c r="P1292" s="154">
        <v>0.991391184573003</v>
      </c>
      <c r="Q1292" s="154">
        <v>0.987072243346008</v>
      </c>
      <c r="R1292" s="154">
        <v>0.987341772151899</v>
      </c>
      <c r="S1292" s="173">
        <v>0.00431894122699517</v>
      </c>
      <c r="T1292" s="153">
        <v>59972</v>
      </c>
      <c r="U1292" s="153">
        <v>57953</v>
      </c>
      <c r="V1292" s="154">
        <v>0.966334289335023</v>
      </c>
      <c r="W1292" s="154">
        <v>0.963498622589532</v>
      </c>
      <c r="X1292" s="155">
        <v>0.966159695817491</v>
      </c>
      <c r="Y1292" s="155">
        <v>0.960026648900733</v>
      </c>
      <c r="Z1292" s="173">
        <v>-0.00266107322795883</v>
      </c>
      <c r="AA1292" s="151">
        <v>17181</v>
      </c>
      <c r="AB1292" s="151">
        <v>16626</v>
      </c>
      <c r="AC1292" s="151">
        <v>17729</v>
      </c>
      <c r="AD1292" s="151">
        <v>17093</v>
      </c>
      <c r="AE1292" s="155">
        <v>0.967696874454339</v>
      </c>
      <c r="AF1292" s="155">
        <v>0.964126572282701</v>
      </c>
      <c r="AG1292" s="173">
        <v>0.00357030217163834</v>
      </c>
    </row>
    <row r="1293" spans="1:33">
      <c r="A1293" s="175" t="s">
        <v>1085</v>
      </c>
      <c r="B1293" s="195" t="s">
        <v>1843</v>
      </c>
      <c r="C1293" s="195" t="s">
        <v>1294</v>
      </c>
      <c r="D1293" s="150">
        <v>1654</v>
      </c>
      <c r="E1293" s="150">
        <v>1616</v>
      </c>
      <c r="F1293" s="150">
        <v>1554</v>
      </c>
      <c r="G1293" s="151">
        <v>1465</v>
      </c>
      <c r="H1293" s="151">
        <v>1443</v>
      </c>
      <c r="I1293" s="151">
        <v>1414</v>
      </c>
      <c r="J1293" s="151">
        <v>817</v>
      </c>
      <c r="K1293" s="151">
        <v>752</v>
      </c>
      <c r="L1293" s="151">
        <v>770</v>
      </c>
      <c r="M1293" s="154">
        <v>0.985325615050651</v>
      </c>
      <c r="N1293" s="153">
        <v>34043</v>
      </c>
      <c r="O1293" s="172">
        <v>0.9</v>
      </c>
      <c r="P1293" s="154">
        <v>0.977025392986699</v>
      </c>
      <c r="Q1293" s="154">
        <v>0.984982935153584</v>
      </c>
      <c r="R1293" s="154">
        <v>0.920440636474908</v>
      </c>
      <c r="S1293" s="173">
        <v>-0.00795754216688471</v>
      </c>
      <c r="T1293" s="153">
        <v>34550</v>
      </c>
      <c r="U1293" s="153">
        <v>33124</v>
      </c>
      <c r="V1293" s="154">
        <v>0.958726483357453</v>
      </c>
      <c r="W1293" s="154">
        <v>0.939540507859734</v>
      </c>
      <c r="X1293" s="155">
        <v>0.96518771331058</v>
      </c>
      <c r="Y1293" s="155">
        <v>0.942472460220318</v>
      </c>
      <c r="Z1293" s="173">
        <v>-0.0256472054508462</v>
      </c>
      <c r="AA1293" s="151">
        <v>9391</v>
      </c>
      <c r="AB1293" s="151">
        <v>9000</v>
      </c>
      <c r="AC1293" s="151">
        <v>10651</v>
      </c>
      <c r="AD1293" s="151">
        <v>10271</v>
      </c>
      <c r="AE1293" s="155">
        <v>0.958364391438611</v>
      </c>
      <c r="AF1293" s="155">
        <v>0.964322598817012</v>
      </c>
      <c r="AG1293" s="173">
        <v>-0.00595820737840103</v>
      </c>
    </row>
    <row r="1294" spans="1:33">
      <c r="A1294" s="175" t="s">
        <v>1085</v>
      </c>
      <c r="B1294" s="195" t="s">
        <v>1843</v>
      </c>
      <c r="C1294" s="195" t="s">
        <v>1295</v>
      </c>
      <c r="D1294" s="150">
        <v>2835</v>
      </c>
      <c r="E1294" s="150">
        <v>2772</v>
      </c>
      <c r="F1294" s="150">
        <v>2591</v>
      </c>
      <c r="G1294" s="151">
        <v>2218</v>
      </c>
      <c r="H1294" s="151">
        <v>2167</v>
      </c>
      <c r="I1294" s="151">
        <v>2042</v>
      </c>
      <c r="J1294" s="151">
        <v>1420</v>
      </c>
      <c r="K1294" s="151">
        <v>1405</v>
      </c>
      <c r="L1294" s="151">
        <v>1335</v>
      </c>
      <c r="M1294" s="154">
        <v>0.985970636215334</v>
      </c>
      <c r="N1294" s="153">
        <v>54396</v>
      </c>
      <c r="O1294" s="172">
        <v>0.9</v>
      </c>
      <c r="P1294" s="154">
        <v>0.977777777777778</v>
      </c>
      <c r="Q1294" s="154">
        <v>0.977006311992786</v>
      </c>
      <c r="R1294" s="154">
        <v>0.98943661971831</v>
      </c>
      <c r="S1294" s="173">
        <v>0.000771465784991432</v>
      </c>
      <c r="T1294" s="153">
        <v>55170</v>
      </c>
      <c r="U1294" s="153">
        <v>51712</v>
      </c>
      <c r="V1294" s="154">
        <v>0.937321007794091</v>
      </c>
      <c r="W1294" s="154">
        <v>0.913932980599647</v>
      </c>
      <c r="X1294" s="155">
        <v>0.920649233543733</v>
      </c>
      <c r="Y1294" s="155">
        <v>0.940140845070423</v>
      </c>
      <c r="Z1294" s="173">
        <v>-0.00671625294408584</v>
      </c>
      <c r="AA1294" s="151">
        <v>15379</v>
      </c>
      <c r="AB1294" s="151">
        <v>14324</v>
      </c>
      <c r="AC1294" s="151">
        <v>16756</v>
      </c>
      <c r="AD1294" s="151">
        <v>15757</v>
      </c>
      <c r="AE1294" s="155">
        <v>0.93139996098576</v>
      </c>
      <c r="AF1294" s="155">
        <v>0.940379565528766</v>
      </c>
      <c r="AG1294" s="173">
        <v>-0.00897960454300595</v>
      </c>
    </row>
    <row r="1295" spans="1:33">
      <c r="A1295" s="175" t="s">
        <v>1085</v>
      </c>
      <c r="B1295" s="195" t="s">
        <v>1843</v>
      </c>
      <c r="C1295" s="195" t="s">
        <v>1296</v>
      </c>
      <c r="D1295" s="150">
        <v>1990</v>
      </c>
      <c r="E1295" s="150">
        <v>1923</v>
      </c>
      <c r="F1295" s="150">
        <v>1890</v>
      </c>
      <c r="G1295" s="151">
        <v>1726</v>
      </c>
      <c r="H1295" s="151">
        <v>1715</v>
      </c>
      <c r="I1295" s="151">
        <v>1691</v>
      </c>
      <c r="J1295" s="151">
        <v>1085</v>
      </c>
      <c r="K1295" s="151">
        <v>1079</v>
      </c>
      <c r="L1295" s="151">
        <v>1073</v>
      </c>
      <c r="M1295" s="154">
        <v>0.971048398888726</v>
      </c>
      <c r="N1295" s="153">
        <v>39846</v>
      </c>
      <c r="O1295" s="172">
        <v>0.9</v>
      </c>
      <c r="P1295" s="154">
        <v>0.966331658291457</v>
      </c>
      <c r="Q1295" s="154">
        <v>0.993626882966396</v>
      </c>
      <c r="R1295" s="154">
        <v>0.994470046082949</v>
      </c>
      <c r="S1295" s="173">
        <v>-0.0272952246749391</v>
      </c>
      <c r="T1295" s="153">
        <v>41034</v>
      </c>
      <c r="U1295" s="153">
        <v>39710</v>
      </c>
      <c r="V1295" s="154">
        <v>0.967734074182385</v>
      </c>
      <c r="W1295" s="154">
        <v>0.949748743718593</v>
      </c>
      <c r="X1295" s="155">
        <v>0.979721900347625</v>
      </c>
      <c r="Y1295" s="155">
        <v>0.988940092165899</v>
      </c>
      <c r="Z1295" s="173">
        <v>-0.0299731566290315</v>
      </c>
      <c r="AA1295" s="151">
        <v>11169</v>
      </c>
      <c r="AB1295" s="151">
        <v>10792</v>
      </c>
      <c r="AC1295" s="151">
        <v>12203</v>
      </c>
      <c r="AD1295" s="151">
        <v>11729</v>
      </c>
      <c r="AE1295" s="155">
        <v>0.966245859074223</v>
      </c>
      <c r="AF1295" s="155">
        <v>0.961157092518233</v>
      </c>
      <c r="AG1295" s="173">
        <v>0.00508876655599011</v>
      </c>
    </row>
    <row r="1296" spans="1:33">
      <c r="A1296" s="175" t="s">
        <v>1085</v>
      </c>
      <c r="B1296" s="195" t="s">
        <v>1843</v>
      </c>
      <c r="C1296" s="195" t="s">
        <v>1297</v>
      </c>
      <c r="D1296" s="150">
        <v>2819</v>
      </c>
      <c r="E1296" s="150">
        <v>2794</v>
      </c>
      <c r="F1296" s="150">
        <v>2422</v>
      </c>
      <c r="G1296" s="151">
        <v>2230</v>
      </c>
      <c r="H1296" s="151">
        <v>2203</v>
      </c>
      <c r="I1296" s="151">
        <v>1895</v>
      </c>
      <c r="J1296" s="151">
        <v>1221</v>
      </c>
      <c r="K1296" s="151">
        <v>1204</v>
      </c>
      <c r="L1296" s="151">
        <v>1051</v>
      </c>
      <c r="M1296" s="154">
        <v>0.971882842122616</v>
      </c>
      <c r="N1296" s="153">
        <v>53058</v>
      </c>
      <c r="O1296" s="172">
        <v>0.9</v>
      </c>
      <c r="P1296" s="154">
        <v>0.99113160695282</v>
      </c>
      <c r="Q1296" s="154">
        <v>0.987892376681614</v>
      </c>
      <c r="R1296" s="154">
        <v>0.986076986076986</v>
      </c>
      <c r="S1296" s="173">
        <v>0.00323923027120576</v>
      </c>
      <c r="T1296" s="153">
        <v>54593</v>
      </c>
      <c r="U1296" s="153">
        <v>47653</v>
      </c>
      <c r="V1296" s="154">
        <v>0.872877475134175</v>
      </c>
      <c r="W1296" s="154">
        <v>0.859169918410784</v>
      </c>
      <c r="X1296" s="155">
        <v>0.849775784753363</v>
      </c>
      <c r="Y1296" s="155">
        <v>0.860769860769861</v>
      </c>
      <c r="Z1296" s="173">
        <v>0.0093941336574207</v>
      </c>
      <c r="AA1296" s="151">
        <v>15347</v>
      </c>
      <c r="AB1296" s="151">
        <v>13343</v>
      </c>
      <c r="AC1296" s="151">
        <v>15864</v>
      </c>
      <c r="AD1296" s="151">
        <v>13694</v>
      </c>
      <c r="AE1296" s="155">
        <v>0.869420733693882</v>
      </c>
      <c r="AF1296" s="155">
        <v>0.863212304589007</v>
      </c>
      <c r="AG1296" s="173">
        <v>0.00620842910487496</v>
      </c>
    </row>
    <row r="1297" spans="1:33">
      <c r="A1297" s="175" t="s">
        <v>1085</v>
      </c>
      <c r="B1297" s="195" t="s">
        <v>1844</v>
      </c>
      <c r="C1297" s="195" t="s">
        <v>1298</v>
      </c>
      <c r="D1297" s="150">
        <v>2432</v>
      </c>
      <c r="E1297" s="150">
        <v>2398</v>
      </c>
      <c r="F1297" s="150">
        <v>2326</v>
      </c>
      <c r="G1297" s="151">
        <v>2290</v>
      </c>
      <c r="H1297" s="151">
        <v>2263</v>
      </c>
      <c r="I1297" s="151">
        <v>2172</v>
      </c>
      <c r="J1297" s="151">
        <v>1216</v>
      </c>
      <c r="K1297" s="151">
        <v>1187</v>
      </c>
      <c r="L1297" s="151">
        <v>1152</v>
      </c>
      <c r="M1297" s="154">
        <v>0.984627768179676</v>
      </c>
      <c r="N1297" s="153">
        <v>50153</v>
      </c>
      <c r="O1297" s="172">
        <v>0.9</v>
      </c>
      <c r="P1297" s="154">
        <v>0.986019736842105</v>
      </c>
      <c r="Q1297" s="154">
        <v>0.9882096069869</v>
      </c>
      <c r="R1297" s="154">
        <v>0.976151315789474</v>
      </c>
      <c r="S1297" s="173">
        <v>-0.00218987014479421</v>
      </c>
      <c r="T1297" s="153">
        <v>50936</v>
      </c>
      <c r="U1297" s="153">
        <v>48809</v>
      </c>
      <c r="V1297" s="154">
        <v>0.958241715093451</v>
      </c>
      <c r="W1297" s="154">
        <v>0.956414473684211</v>
      </c>
      <c r="X1297" s="155">
        <v>0.948471615720524</v>
      </c>
      <c r="Y1297" s="155">
        <v>0.947368421052632</v>
      </c>
      <c r="Z1297" s="173">
        <v>0.00794285796368654</v>
      </c>
      <c r="AA1297" s="151">
        <v>14324</v>
      </c>
      <c r="AB1297" s="151">
        <v>13635</v>
      </c>
      <c r="AC1297" s="151">
        <v>15163</v>
      </c>
      <c r="AD1297" s="151">
        <v>14448</v>
      </c>
      <c r="AE1297" s="155">
        <v>0.951898910918738</v>
      </c>
      <c r="AF1297" s="155">
        <v>0.952845742926861</v>
      </c>
      <c r="AG1297" s="173">
        <v>-0.000946832008123621</v>
      </c>
    </row>
    <row r="1298" spans="1:33">
      <c r="A1298" s="175" t="s">
        <v>1085</v>
      </c>
      <c r="B1298" s="195" t="s">
        <v>1844</v>
      </c>
      <c r="C1298" s="195" t="s">
        <v>1299</v>
      </c>
      <c r="D1298" s="150">
        <v>1578</v>
      </c>
      <c r="E1298" s="150">
        <v>1564</v>
      </c>
      <c r="F1298" s="150">
        <v>1468</v>
      </c>
      <c r="G1298" s="151">
        <v>1419</v>
      </c>
      <c r="H1298" s="151">
        <v>1400</v>
      </c>
      <c r="I1298" s="151">
        <v>1299</v>
      </c>
      <c r="J1298" s="151">
        <v>852</v>
      </c>
      <c r="K1298" s="151">
        <v>843</v>
      </c>
      <c r="L1298" s="151">
        <v>830</v>
      </c>
      <c r="M1298" s="154">
        <v>0.980530262453133</v>
      </c>
      <c r="N1298" s="153">
        <v>36613</v>
      </c>
      <c r="O1298" s="172">
        <v>0.9</v>
      </c>
      <c r="P1298" s="154">
        <v>0.991128010139417</v>
      </c>
      <c r="Q1298" s="154">
        <v>0.98661028893587</v>
      </c>
      <c r="R1298" s="154">
        <v>0.98943661971831</v>
      </c>
      <c r="S1298" s="173">
        <v>0.00451772120354665</v>
      </c>
      <c r="T1298" s="153">
        <v>37340</v>
      </c>
      <c r="U1298" s="153">
        <v>34764</v>
      </c>
      <c r="V1298" s="154">
        <v>0.931012319228709</v>
      </c>
      <c r="W1298" s="154">
        <v>0.930291508238276</v>
      </c>
      <c r="X1298" s="155">
        <v>0.915433403805497</v>
      </c>
      <c r="Y1298" s="155">
        <v>0.974178403755869</v>
      </c>
      <c r="Z1298" s="173">
        <v>0.0148581044327795</v>
      </c>
      <c r="AA1298" s="151">
        <v>10463</v>
      </c>
      <c r="AB1298" s="151">
        <v>9863</v>
      </c>
      <c r="AC1298" s="151">
        <v>11890</v>
      </c>
      <c r="AD1298" s="151">
        <v>10736</v>
      </c>
      <c r="AE1298" s="155">
        <v>0.942655070247539</v>
      </c>
      <c r="AF1298" s="155">
        <v>0.902943650126156</v>
      </c>
      <c r="AG1298" s="173">
        <v>0.0397114201213825</v>
      </c>
    </row>
    <row r="1299" spans="1:33">
      <c r="A1299" s="175" t="s">
        <v>1085</v>
      </c>
      <c r="B1299" s="195" t="s">
        <v>1844</v>
      </c>
      <c r="C1299" s="195" t="s">
        <v>1300</v>
      </c>
      <c r="D1299" s="150">
        <v>961</v>
      </c>
      <c r="E1299" s="150">
        <v>910</v>
      </c>
      <c r="F1299" s="150">
        <v>828</v>
      </c>
      <c r="G1299" s="151">
        <v>917</v>
      </c>
      <c r="H1299" s="151">
        <v>886</v>
      </c>
      <c r="I1299" s="151">
        <v>799</v>
      </c>
      <c r="J1299" s="151">
        <v>510</v>
      </c>
      <c r="K1299" s="151">
        <v>478</v>
      </c>
      <c r="L1299" s="151">
        <v>481</v>
      </c>
      <c r="M1299" s="154">
        <v>0.963834252525746</v>
      </c>
      <c r="N1299" s="153">
        <v>19748</v>
      </c>
      <c r="O1299" s="172">
        <v>0.9</v>
      </c>
      <c r="P1299" s="154">
        <v>0.946930280957336</v>
      </c>
      <c r="Q1299" s="154">
        <v>0.966194111232279</v>
      </c>
      <c r="R1299" s="154">
        <v>0.937254901960784</v>
      </c>
      <c r="S1299" s="173">
        <v>-0.0192638302749431</v>
      </c>
      <c r="T1299" s="153">
        <v>20489</v>
      </c>
      <c r="U1299" s="153">
        <v>18075</v>
      </c>
      <c r="V1299" s="154">
        <v>0.882180682317341</v>
      </c>
      <c r="W1299" s="154">
        <v>0.861602497398543</v>
      </c>
      <c r="X1299" s="155">
        <v>0.871319520174482</v>
      </c>
      <c r="Y1299" s="155">
        <v>0.943137254901961</v>
      </c>
      <c r="Z1299" s="173">
        <v>-0.00971702277593878</v>
      </c>
      <c r="AA1299" s="151">
        <v>5897</v>
      </c>
      <c r="AB1299" s="151">
        <v>5251</v>
      </c>
      <c r="AC1299" s="151">
        <v>6304</v>
      </c>
      <c r="AD1299" s="151">
        <v>5426</v>
      </c>
      <c r="AE1299" s="155">
        <v>0.890452772596235</v>
      </c>
      <c r="AF1299" s="155">
        <v>0.860723350253807</v>
      </c>
      <c r="AG1299" s="173">
        <v>0.0297294223424283</v>
      </c>
    </row>
    <row r="1300" spans="1:33">
      <c r="A1300" s="175" t="s">
        <v>1085</v>
      </c>
      <c r="B1300" s="195" t="s">
        <v>1844</v>
      </c>
      <c r="C1300" s="195" t="s">
        <v>1301</v>
      </c>
      <c r="D1300" s="150">
        <v>2428</v>
      </c>
      <c r="E1300" s="150">
        <v>2389</v>
      </c>
      <c r="F1300" s="150">
        <v>2213</v>
      </c>
      <c r="G1300" s="151">
        <v>3086</v>
      </c>
      <c r="H1300" s="151">
        <v>3040</v>
      </c>
      <c r="I1300" s="151">
        <v>2817</v>
      </c>
      <c r="J1300" s="151">
        <v>1519</v>
      </c>
      <c r="K1300" s="151">
        <v>1497</v>
      </c>
      <c r="L1300" s="151">
        <v>1405</v>
      </c>
      <c r="M1300" s="154">
        <v>0.988099387541702</v>
      </c>
      <c r="N1300" s="153">
        <v>59532</v>
      </c>
      <c r="O1300" s="172">
        <v>0.9</v>
      </c>
      <c r="P1300" s="154">
        <v>0.983937397034596</v>
      </c>
      <c r="Q1300" s="154">
        <v>0.985093972780298</v>
      </c>
      <c r="R1300" s="154">
        <v>0.985516787360105</v>
      </c>
      <c r="S1300" s="173">
        <v>-0.00115657574570172</v>
      </c>
      <c r="T1300" s="153">
        <v>60249</v>
      </c>
      <c r="U1300" s="153">
        <v>55923</v>
      </c>
      <c r="V1300" s="154">
        <v>0.928197978389683</v>
      </c>
      <c r="W1300" s="154">
        <v>0.911449752883031</v>
      </c>
      <c r="X1300" s="155">
        <v>0.912832145171743</v>
      </c>
      <c r="Y1300" s="155">
        <v>0.924950625411455</v>
      </c>
      <c r="Z1300" s="173">
        <v>-0.00138239228871206</v>
      </c>
      <c r="AA1300" s="151">
        <v>16948</v>
      </c>
      <c r="AB1300" s="151">
        <v>15647</v>
      </c>
      <c r="AC1300" s="151">
        <v>18859</v>
      </c>
      <c r="AD1300" s="151">
        <v>17553</v>
      </c>
      <c r="AE1300" s="155">
        <v>0.923235780033042</v>
      </c>
      <c r="AF1300" s="155">
        <v>0.930749244392598</v>
      </c>
      <c r="AG1300" s="173">
        <v>-0.00751346435955536</v>
      </c>
    </row>
    <row r="1301" spans="1:33">
      <c r="A1301" s="175" t="s">
        <v>1085</v>
      </c>
      <c r="B1301" s="195" t="s">
        <v>1844</v>
      </c>
      <c r="C1301" s="195" t="s">
        <v>1302</v>
      </c>
      <c r="D1301" s="150">
        <v>2349</v>
      </c>
      <c r="E1301" s="150">
        <v>2324</v>
      </c>
      <c r="F1301" s="150">
        <v>2217</v>
      </c>
      <c r="G1301" s="151">
        <v>3002</v>
      </c>
      <c r="H1301" s="151">
        <v>2962</v>
      </c>
      <c r="I1301" s="151">
        <v>2868</v>
      </c>
      <c r="J1301" s="151">
        <v>1422</v>
      </c>
      <c r="K1301" s="151">
        <v>1395</v>
      </c>
      <c r="L1301" s="151">
        <v>1348</v>
      </c>
      <c r="M1301" s="154">
        <v>0.987995281382277</v>
      </c>
      <c r="N1301" s="153">
        <v>56952</v>
      </c>
      <c r="O1301" s="172">
        <v>0.9</v>
      </c>
      <c r="P1301" s="154">
        <v>0.989357173265219</v>
      </c>
      <c r="Q1301" s="154">
        <v>0.986675549633578</v>
      </c>
      <c r="R1301" s="154">
        <v>0.981012658227848</v>
      </c>
      <c r="S1301" s="173">
        <v>0.00268162363164159</v>
      </c>
      <c r="T1301" s="153">
        <v>57644</v>
      </c>
      <c r="U1301" s="153">
        <v>54840</v>
      </c>
      <c r="V1301" s="154">
        <v>0.95135660259524</v>
      </c>
      <c r="W1301" s="154">
        <v>0.943805874840358</v>
      </c>
      <c r="X1301" s="155">
        <v>0.955363091272485</v>
      </c>
      <c r="Y1301" s="155">
        <v>0.947960618846695</v>
      </c>
      <c r="Z1301" s="173">
        <v>-0.0115572164321274</v>
      </c>
      <c r="AA1301" s="151">
        <v>16467</v>
      </c>
      <c r="AB1301" s="151">
        <v>15638</v>
      </c>
      <c r="AC1301" s="151">
        <v>18176</v>
      </c>
      <c r="AD1301" s="151">
        <v>17324</v>
      </c>
      <c r="AE1301" s="155">
        <v>0.949656889536649</v>
      </c>
      <c r="AF1301" s="155">
        <v>0.953125</v>
      </c>
      <c r="AG1301" s="173">
        <v>-0.00346811046335094</v>
      </c>
    </row>
    <row r="1302" spans="1:33">
      <c r="A1302" s="175" t="s">
        <v>1085</v>
      </c>
      <c r="B1302" s="195" t="s">
        <v>1844</v>
      </c>
      <c r="C1302" s="195" t="s">
        <v>1303</v>
      </c>
      <c r="D1302" s="150">
        <v>2561</v>
      </c>
      <c r="E1302" s="150">
        <v>2542</v>
      </c>
      <c r="F1302" s="150">
        <v>2351</v>
      </c>
      <c r="G1302" s="151">
        <v>2518</v>
      </c>
      <c r="H1302" s="151">
        <v>2501</v>
      </c>
      <c r="I1302" s="151">
        <v>2334</v>
      </c>
      <c r="J1302" s="151">
        <v>1368</v>
      </c>
      <c r="K1302" s="151">
        <v>1362</v>
      </c>
      <c r="L1302" s="151">
        <v>1270</v>
      </c>
      <c r="M1302" s="154">
        <v>0.991116177242215</v>
      </c>
      <c r="N1302" s="153">
        <v>54778</v>
      </c>
      <c r="O1302" s="172">
        <v>0.9</v>
      </c>
      <c r="P1302" s="154">
        <v>0.992581023037876</v>
      </c>
      <c r="Q1302" s="154">
        <v>0.993248610007943</v>
      </c>
      <c r="R1302" s="154">
        <v>0.995614035087719</v>
      </c>
      <c r="S1302" s="173">
        <v>-0.000667586970066969</v>
      </c>
      <c r="T1302" s="153">
        <v>55269</v>
      </c>
      <c r="U1302" s="153">
        <v>51001</v>
      </c>
      <c r="V1302" s="154">
        <v>0.922777687311151</v>
      </c>
      <c r="W1302" s="154">
        <v>0.918000780944943</v>
      </c>
      <c r="X1302" s="155">
        <v>0.926926131850675</v>
      </c>
      <c r="Y1302" s="155">
        <v>0.928362573099415</v>
      </c>
      <c r="Z1302" s="173">
        <v>-0.00892535090573177</v>
      </c>
      <c r="AA1302" s="151">
        <v>15746</v>
      </c>
      <c r="AB1302" s="151">
        <v>14611</v>
      </c>
      <c r="AC1302" s="151">
        <v>16795</v>
      </c>
      <c r="AD1302" s="151">
        <v>15455</v>
      </c>
      <c r="AE1302" s="155">
        <v>0.927918201447987</v>
      </c>
      <c r="AF1302" s="155">
        <v>0.920214349508782</v>
      </c>
      <c r="AG1302" s="173">
        <v>0.00770385193920442</v>
      </c>
    </row>
    <row r="1303" spans="1:33">
      <c r="A1303" s="175" t="s">
        <v>1085</v>
      </c>
      <c r="B1303" s="195" t="s">
        <v>1844</v>
      </c>
      <c r="C1303" s="195" t="s">
        <v>1304</v>
      </c>
      <c r="D1303" s="150">
        <v>3897</v>
      </c>
      <c r="E1303" s="150">
        <v>3865</v>
      </c>
      <c r="F1303" s="150">
        <v>3757</v>
      </c>
      <c r="G1303" s="151">
        <v>3905</v>
      </c>
      <c r="H1303" s="151">
        <v>3884</v>
      </c>
      <c r="I1303" s="151">
        <v>3804</v>
      </c>
      <c r="J1303" s="151">
        <v>1870</v>
      </c>
      <c r="K1303" s="151">
        <v>1859</v>
      </c>
      <c r="L1303" s="151">
        <v>1837</v>
      </c>
      <c r="M1303" s="154">
        <v>0.992571338253353</v>
      </c>
      <c r="N1303" s="153">
        <v>81638</v>
      </c>
      <c r="O1303" s="172">
        <v>0.9</v>
      </c>
      <c r="P1303" s="154">
        <v>0.991788555298948</v>
      </c>
      <c r="Q1303" s="154">
        <v>0.994622279129321</v>
      </c>
      <c r="R1303" s="154">
        <v>0.994117647058824</v>
      </c>
      <c r="S1303" s="173">
        <v>-0.00283372383037339</v>
      </c>
      <c r="T1303" s="153">
        <v>82249</v>
      </c>
      <c r="U1303" s="153">
        <v>80200</v>
      </c>
      <c r="V1303" s="154">
        <v>0.975087843013289</v>
      </c>
      <c r="W1303" s="154">
        <v>0.964074929432897</v>
      </c>
      <c r="X1303" s="155">
        <v>0.974135723431498</v>
      </c>
      <c r="Y1303" s="155">
        <v>0.982352941176471</v>
      </c>
      <c r="Z1303" s="173">
        <v>-0.010060793998601</v>
      </c>
      <c r="AA1303" s="151">
        <v>23073</v>
      </c>
      <c r="AB1303" s="151">
        <v>22554</v>
      </c>
      <c r="AC1303" s="151">
        <v>25147</v>
      </c>
      <c r="AD1303" s="151">
        <v>24542</v>
      </c>
      <c r="AE1303" s="155">
        <v>0.977506176049929</v>
      </c>
      <c r="AF1303" s="155">
        <v>0.975941464190559</v>
      </c>
      <c r="AG1303" s="173">
        <v>0.00156471185936902</v>
      </c>
    </row>
    <row r="1304" spans="1:33">
      <c r="A1304" s="175" t="s">
        <v>1085</v>
      </c>
      <c r="B1304" s="195" t="s">
        <v>1844</v>
      </c>
      <c r="C1304" s="195" t="s">
        <v>1305</v>
      </c>
      <c r="D1304" s="150">
        <v>2599</v>
      </c>
      <c r="E1304" s="150">
        <v>2381</v>
      </c>
      <c r="F1304" s="150">
        <v>2216</v>
      </c>
      <c r="G1304" s="151">
        <v>2417</v>
      </c>
      <c r="H1304" s="151">
        <v>2389</v>
      </c>
      <c r="I1304" s="151">
        <v>1913</v>
      </c>
      <c r="J1304" s="151">
        <v>1328</v>
      </c>
      <c r="K1304" s="151">
        <v>1275</v>
      </c>
      <c r="L1304" s="151">
        <v>1181</v>
      </c>
      <c r="M1304" s="154">
        <v>0.958401761719916</v>
      </c>
      <c r="N1304" s="153">
        <v>51355</v>
      </c>
      <c r="O1304" s="172">
        <v>0.9</v>
      </c>
      <c r="P1304" s="154">
        <v>0.916121585225087</v>
      </c>
      <c r="Q1304" s="154">
        <v>0.988415390980554</v>
      </c>
      <c r="R1304" s="154">
        <v>0.960090361445783</v>
      </c>
      <c r="S1304" s="173">
        <v>-0.0722938057554678</v>
      </c>
      <c r="T1304" s="153">
        <v>53584</v>
      </c>
      <c r="U1304" s="153">
        <v>44050</v>
      </c>
      <c r="V1304" s="154">
        <v>0.822073753359212</v>
      </c>
      <c r="W1304" s="154">
        <v>0.852635629088111</v>
      </c>
      <c r="X1304" s="155">
        <v>0.791477037649979</v>
      </c>
      <c r="Y1304" s="155">
        <v>0.889307228915663</v>
      </c>
      <c r="Z1304" s="173">
        <v>0.0611585914381315</v>
      </c>
      <c r="AA1304" s="151">
        <v>15208</v>
      </c>
      <c r="AB1304" s="151">
        <v>12486</v>
      </c>
      <c r="AC1304" s="151">
        <v>16721</v>
      </c>
      <c r="AD1304" s="151">
        <v>13227</v>
      </c>
      <c r="AE1304" s="155">
        <v>0.82101525512888</v>
      </c>
      <c r="AF1304" s="155">
        <v>0.791041205669517</v>
      </c>
      <c r="AG1304" s="173">
        <v>0.0299740494593621</v>
      </c>
    </row>
    <row r="1305" spans="1:33">
      <c r="A1305" s="175" t="s">
        <v>1085</v>
      </c>
      <c r="B1305" s="195" t="s">
        <v>1844</v>
      </c>
      <c r="C1305" s="195" t="s">
        <v>1306</v>
      </c>
      <c r="D1305" s="150">
        <v>2716</v>
      </c>
      <c r="E1305" s="150">
        <v>2687</v>
      </c>
      <c r="F1305" s="150">
        <v>2090</v>
      </c>
      <c r="G1305" s="151">
        <v>2382</v>
      </c>
      <c r="H1305" s="151">
        <v>2355</v>
      </c>
      <c r="I1305" s="151">
        <v>1908</v>
      </c>
      <c r="J1305" s="151">
        <v>1338</v>
      </c>
      <c r="K1305" s="151">
        <v>1322</v>
      </c>
      <c r="L1305" s="151">
        <v>1090</v>
      </c>
      <c r="M1305" s="154">
        <v>0.926771339473493</v>
      </c>
      <c r="N1305" s="153">
        <v>51117</v>
      </c>
      <c r="O1305" s="172">
        <v>0.9</v>
      </c>
      <c r="P1305" s="154">
        <v>0.989322533136966</v>
      </c>
      <c r="Q1305" s="154">
        <v>0.988664987405542</v>
      </c>
      <c r="R1305" s="154">
        <v>0.988041853512706</v>
      </c>
      <c r="S1305" s="173">
        <v>0.000657545731424625</v>
      </c>
      <c r="T1305" s="153">
        <v>55156</v>
      </c>
      <c r="U1305" s="153">
        <v>41627</v>
      </c>
      <c r="V1305" s="154">
        <v>0.75471390238596</v>
      </c>
      <c r="W1305" s="154">
        <v>0.769513991163476</v>
      </c>
      <c r="X1305" s="155">
        <v>0.801007556675063</v>
      </c>
      <c r="Y1305" s="155">
        <v>0.814648729446936</v>
      </c>
      <c r="Z1305" s="173">
        <v>-0.0314935655115872</v>
      </c>
      <c r="AA1305" s="151">
        <v>15644</v>
      </c>
      <c r="AB1305" s="151">
        <v>12358</v>
      </c>
      <c r="AC1305" s="151">
        <v>16994</v>
      </c>
      <c r="AD1305" s="151">
        <v>13135</v>
      </c>
      <c r="AE1305" s="155">
        <v>0.789951419074405</v>
      </c>
      <c r="AF1305" s="155">
        <v>0.772919854066141</v>
      </c>
      <c r="AG1305" s="173">
        <v>0.0170315650082645</v>
      </c>
    </row>
    <row r="1306" spans="1:33">
      <c r="A1306" s="175" t="s">
        <v>1085</v>
      </c>
      <c r="B1306" s="195" t="s">
        <v>1844</v>
      </c>
      <c r="C1306" s="195" t="s">
        <v>1307</v>
      </c>
      <c r="D1306" s="150">
        <v>2020</v>
      </c>
      <c r="E1306" s="150">
        <v>1950</v>
      </c>
      <c r="F1306" s="150">
        <v>1866</v>
      </c>
      <c r="G1306" s="151">
        <v>1809</v>
      </c>
      <c r="H1306" s="151">
        <v>1785</v>
      </c>
      <c r="I1306" s="151">
        <v>1642</v>
      </c>
      <c r="J1306" s="151">
        <v>978</v>
      </c>
      <c r="K1306" s="151">
        <v>966</v>
      </c>
      <c r="L1306" s="151">
        <v>920</v>
      </c>
      <c r="M1306" s="154">
        <v>0.969230395018486</v>
      </c>
      <c r="N1306" s="153">
        <v>39847</v>
      </c>
      <c r="O1306" s="172">
        <v>0.9</v>
      </c>
      <c r="P1306" s="154">
        <v>0.965346534653465</v>
      </c>
      <c r="Q1306" s="154">
        <v>0.986733001658375</v>
      </c>
      <c r="R1306" s="154">
        <v>0.987730061349693</v>
      </c>
      <c r="S1306" s="173">
        <v>-0.0213864670049094</v>
      </c>
      <c r="T1306" s="153">
        <v>41112</v>
      </c>
      <c r="U1306" s="153">
        <v>37072</v>
      </c>
      <c r="V1306" s="154">
        <v>0.90173185444639</v>
      </c>
      <c r="W1306" s="154">
        <v>0.923762376237624</v>
      </c>
      <c r="X1306" s="155">
        <v>0.907683803206191</v>
      </c>
      <c r="Y1306" s="155">
        <v>0.940695296523517</v>
      </c>
      <c r="Z1306" s="173">
        <v>0.0160785730314326</v>
      </c>
      <c r="AA1306" s="151">
        <v>11517</v>
      </c>
      <c r="AB1306" s="151">
        <v>10497</v>
      </c>
      <c r="AC1306" s="151">
        <v>12707</v>
      </c>
      <c r="AD1306" s="151">
        <v>11251</v>
      </c>
      <c r="AE1306" s="155">
        <v>0.911435269601459</v>
      </c>
      <c r="AF1306" s="155">
        <v>0.885417486424805</v>
      </c>
      <c r="AG1306" s="173">
        <v>0.0260177831766535</v>
      </c>
    </row>
    <row r="1307" spans="1:33">
      <c r="A1307" s="175" t="s">
        <v>1085</v>
      </c>
      <c r="B1307" s="195" t="s">
        <v>1844</v>
      </c>
      <c r="C1307" s="195" t="s">
        <v>1308</v>
      </c>
      <c r="D1307" s="150">
        <v>1865</v>
      </c>
      <c r="E1307" s="150">
        <v>1838</v>
      </c>
      <c r="F1307" s="150">
        <v>1631</v>
      </c>
      <c r="G1307" s="151">
        <v>1740</v>
      </c>
      <c r="H1307" s="151">
        <v>1700</v>
      </c>
      <c r="I1307" s="151">
        <v>1482</v>
      </c>
      <c r="J1307" s="151">
        <v>981</v>
      </c>
      <c r="K1307" s="151">
        <v>970</v>
      </c>
      <c r="L1307" s="151">
        <v>839</v>
      </c>
      <c r="M1307" s="154">
        <v>0.878980733374767</v>
      </c>
      <c r="N1307" s="153">
        <v>35357</v>
      </c>
      <c r="O1307" s="172">
        <v>0.9</v>
      </c>
      <c r="P1307" s="154">
        <v>0.985522788203753</v>
      </c>
      <c r="Q1307" s="154">
        <v>0.977011494252874</v>
      </c>
      <c r="R1307" s="154">
        <v>0.988786952089704</v>
      </c>
      <c r="S1307" s="173">
        <v>0.00851129395087979</v>
      </c>
      <c r="T1307" s="153">
        <v>40225</v>
      </c>
      <c r="U1307" s="153">
        <v>34002</v>
      </c>
      <c r="V1307" s="154">
        <v>0.845295214418894</v>
      </c>
      <c r="W1307" s="154">
        <v>0.874530831099196</v>
      </c>
      <c r="X1307" s="155">
        <v>0.851724137931035</v>
      </c>
      <c r="Y1307" s="155">
        <v>0.855249745158002</v>
      </c>
      <c r="Z1307" s="173">
        <v>0.0228066931681612</v>
      </c>
      <c r="AA1307" s="151">
        <v>11063</v>
      </c>
      <c r="AB1307" s="151">
        <v>9641</v>
      </c>
      <c r="AC1307" s="151">
        <v>12362</v>
      </c>
      <c r="AD1307" s="151">
        <v>10344</v>
      </c>
      <c r="AE1307" s="155">
        <v>0.871463436680828</v>
      </c>
      <c r="AF1307" s="155">
        <v>0.83675780618023</v>
      </c>
      <c r="AG1307" s="173">
        <v>0.0347056305005982</v>
      </c>
    </row>
    <row r="1308" spans="1:33">
      <c r="A1308" s="175" t="s">
        <v>1085</v>
      </c>
      <c r="B1308" s="195" t="s">
        <v>1844</v>
      </c>
      <c r="C1308" s="195" t="s">
        <v>1309</v>
      </c>
      <c r="D1308" s="150">
        <v>2067</v>
      </c>
      <c r="E1308" s="150">
        <v>2041</v>
      </c>
      <c r="F1308" s="150">
        <v>1936</v>
      </c>
      <c r="G1308" s="151">
        <v>1915</v>
      </c>
      <c r="H1308" s="151">
        <v>1894</v>
      </c>
      <c r="I1308" s="151">
        <v>1824</v>
      </c>
      <c r="J1308" s="151">
        <v>1011</v>
      </c>
      <c r="K1308" s="151">
        <v>1000</v>
      </c>
      <c r="L1308" s="151">
        <v>978</v>
      </c>
      <c r="M1308" s="154">
        <v>0.981372436705235</v>
      </c>
      <c r="N1308" s="153">
        <v>42832</v>
      </c>
      <c r="O1308" s="172">
        <v>0.9</v>
      </c>
      <c r="P1308" s="154">
        <v>0.987421383647799</v>
      </c>
      <c r="Q1308" s="154">
        <v>0.989033942558747</v>
      </c>
      <c r="R1308" s="154">
        <v>0.989119683481701</v>
      </c>
      <c r="S1308" s="173">
        <v>-0.00161255891094803</v>
      </c>
      <c r="T1308" s="153">
        <v>43645</v>
      </c>
      <c r="U1308" s="153">
        <v>41763</v>
      </c>
      <c r="V1308" s="154">
        <v>0.956879367625158</v>
      </c>
      <c r="W1308" s="154">
        <v>0.936623125302371</v>
      </c>
      <c r="X1308" s="155">
        <v>0.952480417754569</v>
      </c>
      <c r="Y1308" s="155">
        <v>0.967359050445104</v>
      </c>
      <c r="Z1308" s="173">
        <v>-0.0158572924521986</v>
      </c>
      <c r="AA1308" s="151">
        <v>12176</v>
      </c>
      <c r="AB1308" s="151">
        <v>11633</v>
      </c>
      <c r="AC1308" s="151">
        <v>13301</v>
      </c>
      <c r="AD1308" s="151">
        <v>12671</v>
      </c>
      <c r="AE1308" s="155">
        <v>0.955404073587385</v>
      </c>
      <c r="AF1308" s="155">
        <v>0.952635140215021</v>
      </c>
      <c r="AG1308" s="173">
        <v>0.00276893337236361</v>
      </c>
    </row>
    <row r="1309" spans="1:33">
      <c r="A1309" s="175" t="s">
        <v>1085</v>
      </c>
      <c r="B1309" s="195" t="s">
        <v>1844</v>
      </c>
      <c r="C1309" s="195" t="s">
        <v>1310</v>
      </c>
      <c r="D1309" s="150">
        <v>2467</v>
      </c>
      <c r="E1309" s="150">
        <v>2445</v>
      </c>
      <c r="F1309" s="150">
        <v>2309</v>
      </c>
      <c r="G1309" s="151">
        <v>2899</v>
      </c>
      <c r="H1309" s="151">
        <v>2866</v>
      </c>
      <c r="I1309" s="151">
        <v>2668</v>
      </c>
      <c r="J1309" s="151">
        <v>1365</v>
      </c>
      <c r="K1309" s="151">
        <v>1347</v>
      </c>
      <c r="L1309" s="151">
        <v>1266</v>
      </c>
      <c r="M1309" s="154">
        <v>0.982875791210171</v>
      </c>
      <c r="N1309" s="153">
        <v>54814</v>
      </c>
      <c r="O1309" s="172">
        <v>0.9</v>
      </c>
      <c r="P1309" s="154">
        <v>0.991082286177544</v>
      </c>
      <c r="Q1309" s="154">
        <v>0.988616764401518</v>
      </c>
      <c r="R1309" s="154">
        <v>0.986813186813187</v>
      </c>
      <c r="S1309" s="173">
        <v>0.00246552177602577</v>
      </c>
      <c r="T1309" s="153">
        <v>55769</v>
      </c>
      <c r="U1309" s="153">
        <v>51890</v>
      </c>
      <c r="V1309" s="154">
        <v>0.930445229428536</v>
      </c>
      <c r="W1309" s="154">
        <v>0.935954600729631</v>
      </c>
      <c r="X1309" s="155">
        <v>0.920317350810624</v>
      </c>
      <c r="Y1309" s="155">
        <v>0.927472527472528</v>
      </c>
      <c r="Z1309" s="173">
        <v>0.0156372499190067</v>
      </c>
      <c r="AA1309" s="151">
        <v>15758</v>
      </c>
      <c r="AB1309" s="151">
        <v>14587</v>
      </c>
      <c r="AC1309" s="151">
        <v>17687</v>
      </c>
      <c r="AD1309" s="151">
        <v>16473</v>
      </c>
      <c r="AE1309" s="155">
        <v>0.925688539154715</v>
      </c>
      <c r="AF1309" s="155">
        <v>0.931362017300842</v>
      </c>
      <c r="AG1309" s="173">
        <v>-0.0056734781461274</v>
      </c>
    </row>
    <row r="1310" spans="1:33">
      <c r="A1310" s="175" t="s">
        <v>1085</v>
      </c>
      <c r="B1310" s="195" t="s">
        <v>1844</v>
      </c>
      <c r="C1310" s="195" t="s">
        <v>1311</v>
      </c>
      <c r="D1310" s="150">
        <v>3770</v>
      </c>
      <c r="E1310" s="150">
        <v>3706</v>
      </c>
      <c r="F1310" s="150">
        <v>3570</v>
      </c>
      <c r="G1310" s="151">
        <v>4702</v>
      </c>
      <c r="H1310" s="151">
        <v>4627</v>
      </c>
      <c r="I1310" s="151">
        <v>4475</v>
      </c>
      <c r="J1310" s="151">
        <v>2099</v>
      </c>
      <c r="K1310" s="151">
        <v>2063</v>
      </c>
      <c r="L1310" s="151">
        <v>1972</v>
      </c>
      <c r="M1310" s="154">
        <v>0.983334085066077</v>
      </c>
      <c r="N1310" s="153">
        <v>87206</v>
      </c>
      <c r="O1310" s="172">
        <v>0.9</v>
      </c>
      <c r="P1310" s="154">
        <v>0.983023872679045</v>
      </c>
      <c r="Q1310" s="154">
        <v>0.984049340706083</v>
      </c>
      <c r="R1310" s="154">
        <v>0.982848975702716</v>
      </c>
      <c r="S1310" s="173">
        <v>-0.0010254680270374</v>
      </c>
      <c r="T1310" s="153">
        <v>88684</v>
      </c>
      <c r="U1310" s="153">
        <v>83898</v>
      </c>
      <c r="V1310" s="154">
        <v>0.946033106310045</v>
      </c>
      <c r="W1310" s="154">
        <v>0.946949602122016</v>
      </c>
      <c r="X1310" s="155">
        <v>0.951722671203743</v>
      </c>
      <c r="Y1310" s="155">
        <v>0.939494997617913</v>
      </c>
      <c r="Z1310" s="173">
        <v>-0.00477306908172714</v>
      </c>
      <c r="AA1310" s="151">
        <v>25127</v>
      </c>
      <c r="AB1310" s="151">
        <v>23794</v>
      </c>
      <c r="AC1310" s="151">
        <v>28255</v>
      </c>
      <c r="AD1310" s="151">
        <v>26820</v>
      </c>
      <c r="AE1310" s="155">
        <v>0.946949496557488</v>
      </c>
      <c r="AF1310" s="155">
        <v>0.949212528755972</v>
      </c>
      <c r="AG1310" s="173">
        <v>-0.00226303219848445</v>
      </c>
    </row>
    <row r="1311" spans="1:33">
      <c r="A1311" s="175" t="s">
        <v>1085</v>
      </c>
      <c r="B1311" s="195" t="s">
        <v>1844</v>
      </c>
      <c r="C1311" s="195" t="s">
        <v>1312</v>
      </c>
      <c r="D1311" s="150">
        <v>2774</v>
      </c>
      <c r="E1311" s="150">
        <v>2748</v>
      </c>
      <c r="F1311" s="150">
        <v>1918</v>
      </c>
      <c r="G1311" s="151">
        <v>2586</v>
      </c>
      <c r="H1311" s="151">
        <v>2457</v>
      </c>
      <c r="I1311" s="151">
        <v>1656</v>
      </c>
      <c r="J1311" s="151">
        <v>1454</v>
      </c>
      <c r="K1311" s="151">
        <v>1374</v>
      </c>
      <c r="L1311" s="151">
        <v>1012</v>
      </c>
      <c r="M1311" s="154">
        <v>0.971972347870615</v>
      </c>
      <c r="N1311" s="153">
        <v>56943</v>
      </c>
      <c r="O1311" s="172">
        <v>0.9</v>
      </c>
      <c r="P1311" s="154">
        <v>0.990627253064167</v>
      </c>
      <c r="Q1311" s="154">
        <v>0.950116009280742</v>
      </c>
      <c r="R1311" s="154">
        <v>0.944979367262723</v>
      </c>
      <c r="S1311" s="173">
        <v>0.0405112437834247</v>
      </c>
      <c r="T1311" s="153">
        <v>58585</v>
      </c>
      <c r="U1311" s="153">
        <v>42421</v>
      </c>
      <c r="V1311" s="154">
        <v>0.724093197917556</v>
      </c>
      <c r="W1311" s="154">
        <v>0.691420331651045</v>
      </c>
      <c r="X1311" s="155">
        <v>0.640371229698376</v>
      </c>
      <c r="Y1311" s="155">
        <v>0.696011004126547</v>
      </c>
      <c r="Z1311" s="173">
        <v>0.0510491019526695</v>
      </c>
      <c r="AA1311" s="151">
        <v>16517</v>
      </c>
      <c r="AB1311" s="151">
        <v>11525</v>
      </c>
      <c r="AC1311" s="151">
        <v>17766</v>
      </c>
      <c r="AD1311" s="151">
        <v>13023</v>
      </c>
      <c r="AE1311" s="155">
        <v>0.697765938124357</v>
      </c>
      <c r="AF1311" s="155">
        <v>0.733029381965552</v>
      </c>
      <c r="AG1311" s="173">
        <v>-0.0352634438411955</v>
      </c>
    </row>
    <row r="1312" spans="1:33">
      <c r="A1312" s="175" t="s">
        <v>1085</v>
      </c>
      <c r="B1312" s="195" t="s">
        <v>1844</v>
      </c>
      <c r="C1312" s="195" t="s">
        <v>1313</v>
      </c>
      <c r="D1312" s="150">
        <v>2793</v>
      </c>
      <c r="E1312" s="150">
        <v>2747</v>
      </c>
      <c r="F1312" s="150">
        <v>2322</v>
      </c>
      <c r="G1312" s="151">
        <v>3304</v>
      </c>
      <c r="H1312" s="151">
        <v>3246</v>
      </c>
      <c r="I1312" s="151">
        <v>2715</v>
      </c>
      <c r="J1312" s="151">
        <v>1616</v>
      </c>
      <c r="K1312" s="151">
        <v>1583</v>
      </c>
      <c r="L1312" s="151">
        <v>1323</v>
      </c>
      <c r="M1312" s="154">
        <v>0.980542357542261</v>
      </c>
      <c r="N1312" s="153">
        <v>60674</v>
      </c>
      <c r="O1312" s="172">
        <v>0.9</v>
      </c>
      <c r="P1312" s="154">
        <v>0.983530254206946</v>
      </c>
      <c r="Q1312" s="154">
        <v>0.982445520581114</v>
      </c>
      <c r="R1312" s="154">
        <v>0.979579207920792</v>
      </c>
      <c r="S1312" s="173">
        <v>0.00108473362583217</v>
      </c>
      <c r="T1312" s="153">
        <v>61878</v>
      </c>
      <c r="U1312" s="153">
        <v>51430</v>
      </c>
      <c r="V1312" s="154">
        <v>0.83115162093151</v>
      </c>
      <c r="W1312" s="154">
        <v>0.831364124597207</v>
      </c>
      <c r="X1312" s="155">
        <v>0.821731234866828</v>
      </c>
      <c r="Y1312" s="155">
        <v>0.818688118811881</v>
      </c>
      <c r="Z1312" s="173">
        <v>0.00963288973037923</v>
      </c>
      <c r="AA1312" s="151">
        <v>18248</v>
      </c>
      <c r="AB1312" s="151">
        <v>15130</v>
      </c>
      <c r="AC1312" s="151">
        <v>19273</v>
      </c>
      <c r="AD1312" s="151">
        <v>16107</v>
      </c>
      <c r="AE1312" s="155">
        <v>0.829131959666813</v>
      </c>
      <c r="AF1312" s="155">
        <v>0.835728739687646</v>
      </c>
      <c r="AG1312" s="173">
        <v>-0.00659678002083308</v>
      </c>
    </row>
    <row r="1313" spans="1:33">
      <c r="A1313" s="175" t="s">
        <v>1085</v>
      </c>
      <c r="B1313" s="195" t="s">
        <v>1844</v>
      </c>
      <c r="C1313" s="195" t="s">
        <v>1314</v>
      </c>
      <c r="D1313" s="150">
        <v>1396</v>
      </c>
      <c r="E1313" s="150">
        <v>1382</v>
      </c>
      <c r="F1313" s="150">
        <v>1343</v>
      </c>
      <c r="G1313" s="151">
        <v>1830</v>
      </c>
      <c r="H1313" s="151">
        <v>1814</v>
      </c>
      <c r="I1313" s="151">
        <v>1776</v>
      </c>
      <c r="J1313" s="151">
        <v>809</v>
      </c>
      <c r="K1313" s="151">
        <v>800</v>
      </c>
      <c r="L1313" s="151">
        <v>798</v>
      </c>
      <c r="M1313" s="154">
        <v>0.994877892618677</v>
      </c>
      <c r="N1313" s="153">
        <v>32631</v>
      </c>
      <c r="O1313" s="172">
        <v>0.9</v>
      </c>
      <c r="P1313" s="154">
        <v>0.989971346704871</v>
      </c>
      <c r="Q1313" s="154">
        <v>0.991256830601093</v>
      </c>
      <c r="R1313" s="154">
        <v>0.988875154511743</v>
      </c>
      <c r="S1313" s="173">
        <v>-0.00128548389622185</v>
      </c>
      <c r="T1313" s="153">
        <v>32799</v>
      </c>
      <c r="U1313" s="153">
        <v>31838</v>
      </c>
      <c r="V1313" s="154">
        <v>0.970700326229458</v>
      </c>
      <c r="W1313" s="154">
        <v>0.962034383954155</v>
      </c>
      <c r="X1313" s="155">
        <v>0.970491803278689</v>
      </c>
      <c r="Y1313" s="155">
        <v>0.986402966625464</v>
      </c>
      <c r="Z1313" s="173">
        <v>-0.00845741932453381</v>
      </c>
      <c r="AA1313" s="151">
        <v>9735</v>
      </c>
      <c r="AB1313" s="151">
        <v>9468</v>
      </c>
      <c r="AC1313" s="151">
        <v>10349</v>
      </c>
      <c r="AD1313" s="151">
        <v>10052</v>
      </c>
      <c r="AE1313" s="155">
        <v>0.972573189522342</v>
      </c>
      <c r="AF1313" s="155">
        <v>0.971301575031404</v>
      </c>
      <c r="AG1313" s="173">
        <v>0.00127161449093804</v>
      </c>
    </row>
    <row r="1314" spans="1:33">
      <c r="A1314" s="175" t="s">
        <v>1085</v>
      </c>
      <c r="B1314" s="195" t="s">
        <v>1844</v>
      </c>
      <c r="C1314" s="195" t="s">
        <v>1315</v>
      </c>
      <c r="D1314" s="150">
        <v>3185</v>
      </c>
      <c r="E1314" s="150">
        <v>3140</v>
      </c>
      <c r="F1314" s="150">
        <v>2983</v>
      </c>
      <c r="G1314" s="151">
        <v>3999</v>
      </c>
      <c r="H1314" s="151">
        <v>3785</v>
      </c>
      <c r="I1314" s="151">
        <v>3766</v>
      </c>
      <c r="J1314" s="151">
        <v>1848</v>
      </c>
      <c r="K1314" s="151">
        <v>1825</v>
      </c>
      <c r="L1314" s="151">
        <v>1761</v>
      </c>
      <c r="M1314" s="154">
        <v>0.965443746625366</v>
      </c>
      <c r="N1314" s="153">
        <v>67946</v>
      </c>
      <c r="O1314" s="172">
        <v>0.9</v>
      </c>
      <c r="P1314" s="154">
        <v>0.985871271585557</v>
      </c>
      <c r="Q1314" s="154">
        <v>0.946486621655414</v>
      </c>
      <c r="R1314" s="154">
        <v>0.987554112554113</v>
      </c>
      <c r="S1314" s="173">
        <v>0.0393846499301435</v>
      </c>
      <c r="T1314" s="153">
        <v>70378</v>
      </c>
      <c r="U1314" s="153">
        <v>65909</v>
      </c>
      <c r="V1314" s="154">
        <v>0.936500042626957</v>
      </c>
      <c r="W1314" s="154">
        <v>0.936577708006279</v>
      </c>
      <c r="X1314" s="155">
        <v>0.941735433858465</v>
      </c>
      <c r="Y1314" s="155">
        <v>0.952922077922078</v>
      </c>
      <c r="Z1314" s="173">
        <v>-0.0051577258521851</v>
      </c>
      <c r="AA1314" s="151">
        <v>20955</v>
      </c>
      <c r="AB1314" s="151">
        <v>19713</v>
      </c>
      <c r="AC1314" s="151">
        <v>22221</v>
      </c>
      <c r="AD1314" s="151">
        <v>20672</v>
      </c>
      <c r="AE1314" s="155">
        <v>0.940730136005727</v>
      </c>
      <c r="AF1314" s="155">
        <v>0.930291166014131</v>
      </c>
      <c r="AG1314" s="173">
        <v>0.0104389699915958</v>
      </c>
    </row>
    <row r="1315" spans="1:33">
      <c r="A1315" s="175" t="s">
        <v>1085</v>
      </c>
      <c r="B1315" s="195" t="s">
        <v>1844</v>
      </c>
      <c r="C1315" s="195" t="s">
        <v>1316</v>
      </c>
      <c r="D1315" s="150">
        <v>1748</v>
      </c>
      <c r="E1315" s="150">
        <v>1737</v>
      </c>
      <c r="F1315" s="150">
        <v>1643</v>
      </c>
      <c r="G1315" s="151">
        <v>2093</v>
      </c>
      <c r="H1315" s="151">
        <v>2080</v>
      </c>
      <c r="I1315" s="151">
        <v>1987</v>
      </c>
      <c r="J1315" s="151">
        <v>1079</v>
      </c>
      <c r="K1315" s="151">
        <v>1047</v>
      </c>
      <c r="L1315" s="151">
        <v>1022</v>
      </c>
      <c r="M1315" s="154">
        <v>0.98965595923231</v>
      </c>
      <c r="N1315" s="153">
        <v>39035</v>
      </c>
      <c r="O1315" s="172">
        <v>0.9</v>
      </c>
      <c r="P1315" s="154">
        <v>0.99370709382151</v>
      </c>
      <c r="Q1315" s="154">
        <v>0.993788819875776</v>
      </c>
      <c r="R1315" s="154">
        <v>0.970342910101946</v>
      </c>
      <c r="S1315" s="173">
        <v>-8.17260542660403e-5</v>
      </c>
      <c r="T1315" s="153">
        <v>39443</v>
      </c>
      <c r="U1315" s="153">
        <v>37672</v>
      </c>
      <c r="V1315" s="154">
        <v>0.955099764216718</v>
      </c>
      <c r="W1315" s="154">
        <v>0.939931350114417</v>
      </c>
      <c r="X1315" s="155">
        <v>0.949354992833254</v>
      </c>
      <c r="Y1315" s="155">
        <v>0.947173308619092</v>
      </c>
      <c r="Z1315" s="173">
        <v>-0.00942364271883722</v>
      </c>
      <c r="AA1315" s="151">
        <v>11718</v>
      </c>
      <c r="AB1315" s="151">
        <v>11145</v>
      </c>
      <c r="AC1315" s="151">
        <v>12310</v>
      </c>
      <c r="AD1315" s="151">
        <v>11805</v>
      </c>
      <c r="AE1315" s="155">
        <v>0.951100870455709</v>
      </c>
      <c r="AF1315" s="155">
        <v>0.95897644191714</v>
      </c>
      <c r="AG1315" s="173">
        <v>-0.00787557146143136</v>
      </c>
    </row>
    <row r="1316" spans="1:33">
      <c r="A1316" s="175" t="s">
        <v>1085</v>
      </c>
      <c r="B1316" s="195" t="s">
        <v>1844</v>
      </c>
      <c r="C1316" s="195" t="s">
        <v>1317</v>
      </c>
      <c r="D1316" s="150">
        <v>2898</v>
      </c>
      <c r="E1316" s="150">
        <v>2876</v>
      </c>
      <c r="F1316" s="150">
        <v>2812</v>
      </c>
      <c r="G1316" s="151">
        <v>2710</v>
      </c>
      <c r="H1316" s="151">
        <v>2701</v>
      </c>
      <c r="I1316" s="151">
        <v>2600</v>
      </c>
      <c r="J1316" s="151">
        <v>1449</v>
      </c>
      <c r="K1316" s="151">
        <v>1434</v>
      </c>
      <c r="L1316" s="151">
        <v>1401</v>
      </c>
      <c r="M1316" s="154">
        <v>0.991417593146673</v>
      </c>
      <c r="N1316" s="153">
        <v>62957</v>
      </c>
      <c r="O1316" s="172">
        <v>0.9</v>
      </c>
      <c r="P1316" s="154">
        <v>0.992408557625949</v>
      </c>
      <c r="Q1316" s="154">
        <v>0.996678966789668</v>
      </c>
      <c r="R1316" s="154">
        <v>0.989648033126294</v>
      </c>
      <c r="S1316" s="173">
        <v>-0.00427040916371901</v>
      </c>
      <c r="T1316" s="153">
        <v>63502</v>
      </c>
      <c r="U1316" s="153">
        <v>60829</v>
      </c>
      <c r="V1316" s="154">
        <v>0.957906837579919</v>
      </c>
      <c r="W1316" s="154">
        <v>0.970324361628709</v>
      </c>
      <c r="X1316" s="155">
        <v>0.959409594095941</v>
      </c>
      <c r="Y1316" s="155">
        <v>0.966873706004141</v>
      </c>
      <c r="Z1316" s="173">
        <v>0.0109147675327685</v>
      </c>
      <c r="AA1316" s="151">
        <v>17004</v>
      </c>
      <c r="AB1316" s="151">
        <v>16442</v>
      </c>
      <c r="AC1316" s="151">
        <v>19604</v>
      </c>
      <c r="AD1316" s="151">
        <v>18550</v>
      </c>
      <c r="AE1316" s="155">
        <v>0.966948953187485</v>
      </c>
      <c r="AF1316" s="155">
        <v>0.946235462150582</v>
      </c>
      <c r="AG1316" s="173">
        <v>0.0207134910369038</v>
      </c>
    </row>
    <row r="1317" spans="1:33">
      <c r="A1317" s="175" t="s">
        <v>1085</v>
      </c>
      <c r="B1317" s="195" t="s">
        <v>1844</v>
      </c>
      <c r="C1317" s="195" t="s">
        <v>1318</v>
      </c>
      <c r="D1317" s="150">
        <v>2418</v>
      </c>
      <c r="E1317" s="150">
        <v>2368</v>
      </c>
      <c r="F1317" s="150">
        <v>2278</v>
      </c>
      <c r="G1317" s="151">
        <v>2877</v>
      </c>
      <c r="H1317" s="151">
        <v>2802</v>
      </c>
      <c r="I1317" s="151">
        <v>2692</v>
      </c>
      <c r="J1317" s="151">
        <v>1462</v>
      </c>
      <c r="K1317" s="151">
        <v>1404</v>
      </c>
      <c r="L1317" s="151">
        <v>1395</v>
      </c>
      <c r="M1317" s="154">
        <v>0.967454453155846</v>
      </c>
      <c r="N1317" s="153">
        <v>51456</v>
      </c>
      <c r="O1317" s="172">
        <v>0.9</v>
      </c>
      <c r="P1317" s="154">
        <v>0.979321753515302</v>
      </c>
      <c r="Q1317" s="154">
        <v>0.97393117831074</v>
      </c>
      <c r="R1317" s="154">
        <v>0.960328317373461</v>
      </c>
      <c r="S1317" s="173">
        <v>0.00539057520456154</v>
      </c>
      <c r="T1317" s="153">
        <v>53187</v>
      </c>
      <c r="U1317" s="153">
        <v>50458</v>
      </c>
      <c r="V1317" s="154">
        <v>0.948690469475624</v>
      </c>
      <c r="W1317" s="154">
        <v>0.942100909842845</v>
      </c>
      <c r="X1317" s="155">
        <v>0.935696906499826</v>
      </c>
      <c r="Y1317" s="155">
        <v>0.954172366621067</v>
      </c>
      <c r="Z1317" s="173">
        <v>0.00640400334301916</v>
      </c>
      <c r="AA1317" s="151">
        <v>15781</v>
      </c>
      <c r="AB1317" s="151">
        <v>14957</v>
      </c>
      <c r="AC1317" s="151">
        <v>16929</v>
      </c>
      <c r="AD1317" s="151">
        <v>15890</v>
      </c>
      <c r="AE1317" s="155">
        <v>0.947785311450478</v>
      </c>
      <c r="AF1317" s="155">
        <v>0.938626026345325</v>
      </c>
      <c r="AG1317" s="173">
        <v>0.00915928510515385</v>
      </c>
    </row>
    <row r="1318" spans="1:33">
      <c r="A1318" s="175" t="s">
        <v>1085</v>
      </c>
      <c r="B1318" s="195" t="s">
        <v>1844</v>
      </c>
      <c r="C1318" s="195" t="s">
        <v>1319</v>
      </c>
      <c r="D1318" s="150">
        <v>1297</v>
      </c>
      <c r="E1318" s="150">
        <v>1281</v>
      </c>
      <c r="F1318" s="150">
        <v>1200</v>
      </c>
      <c r="G1318" s="151">
        <v>1512</v>
      </c>
      <c r="H1318" s="151">
        <v>1481</v>
      </c>
      <c r="I1318" s="151">
        <v>1410</v>
      </c>
      <c r="J1318" s="151">
        <v>763</v>
      </c>
      <c r="K1318" s="151">
        <v>748</v>
      </c>
      <c r="L1318" s="151">
        <v>705</v>
      </c>
      <c r="M1318" s="154">
        <v>0.971008461645166</v>
      </c>
      <c r="N1318" s="153">
        <v>28000</v>
      </c>
      <c r="O1318" s="172">
        <v>0.9</v>
      </c>
      <c r="P1318" s="154">
        <v>0.987663839629915</v>
      </c>
      <c r="Q1318" s="154">
        <v>0.979497354497355</v>
      </c>
      <c r="R1318" s="154">
        <v>0.980340760157274</v>
      </c>
      <c r="S1318" s="173">
        <v>0.00816648513256069</v>
      </c>
      <c r="T1318" s="153">
        <v>28836</v>
      </c>
      <c r="U1318" s="153">
        <v>26088</v>
      </c>
      <c r="V1318" s="154">
        <v>0.904702455264253</v>
      </c>
      <c r="W1318" s="154">
        <v>0.925212027756361</v>
      </c>
      <c r="X1318" s="155">
        <v>0.932539682539683</v>
      </c>
      <c r="Y1318" s="155">
        <v>0.923984272608126</v>
      </c>
      <c r="Z1318" s="173">
        <v>-0.00732765478332176</v>
      </c>
      <c r="AA1318" s="151">
        <v>8342</v>
      </c>
      <c r="AB1318" s="151">
        <v>7561</v>
      </c>
      <c r="AC1318" s="151">
        <v>9262</v>
      </c>
      <c r="AD1318" s="151">
        <v>8274</v>
      </c>
      <c r="AE1318" s="155">
        <v>0.906377367537761</v>
      </c>
      <c r="AF1318" s="155">
        <v>0.893327575037789</v>
      </c>
      <c r="AG1318" s="173">
        <v>0.013049792499972</v>
      </c>
    </row>
    <row r="1319" spans="1:33">
      <c r="A1319" s="175" t="s">
        <v>1085</v>
      </c>
      <c r="B1319" s="195" t="s">
        <v>1844</v>
      </c>
      <c r="C1319" s="195" t="s">
        <v>1320</v>
      </c>
      <c r="D1319" s="150">
        <v>3917</v>
      </c>
      <c r="E1319" s="150">
        <v>3872</v>
      </c>
      <c r="F1319" s="150">
        <v>3323</v>
      </c>
      <c r="G1319" s="151">
        <v>3691</v>
      </c>
      <c r="H1319" s="151">
        <v>3662</v>
      </c>
      <c r="I1319" s="151">
        <v>3160</v>
      </c>
      <c r="J1319" s="151">
        <v>1983</v>
      </c>
      <c r="K1319" s="151">
        <v>1967</v>
      </c>
      <c r="L1319" s="151">
        <v>1805</v>
      </c>
      <c r="M1319" s="154">
        <v>0.979585843992624</v>
      </c>
      <c r="N1319" s="153">
        <v>83399</v>
      </c>
      <c r="O1319" s="172">
        <v>0.9</v>
      </c>
      <c r="P1319" s="154">
        <v>0.988511616032678</v>
      </c>
      <c r="Q1319" s="154">
        <v>0.992143050663777</v>
      </c>
      <c r="R1319" s="154">
        <v>0.991931417044882</v>
      </c>
      <c r="S1319" s="173">
        <v>-0.00363143463109861</v>
      </c>
      <c r="T1319" s="153">
        <v>85137</v>
      </c>
      <c r="U1319" s="153">
        <v>73645</v>
      </c>
      <c r="V1319" s="154">
        <v>0.865017559932814</v>
      </c>
      <c r="W1319" s="154">
        <v>0.848353331631351</v>
      </c>
      <c r="X1319" s="155">
        <v>0.856136548360878</v>
      </c>
      <c r="Y1319" s="155">
        <v>0.910237014624307</v>
      </c>
      <c r="Z1319" s="173">
        <v>-0.00778321672952731</v>
      </c>
      <c r="AA1319" s="151">
        <v>23375</v>
      </c>
      <c r="AB1319" s="151">
        <v>20399</v>
      </c>
      <c r="AC1319" s="151">
        <v>26287</v>
      </c>
      <c r="AD1319" s="151">
        <v>22412</v>
      </c>
      <c r="AE1319" s="155">
        <v>0.87268449197861</v>
      </c>
      <c r="AF1319" s="155">
        <v>0.852588732072888</v>
      </c>
      <c r="AG1319" s="173">
        <v>0.0200957599057219</v>
      </c>
    </row>
    <row r="1320" spans="1:33">
      <c r="A1320" s="175" t="s">
        <v>1085</v>
      </c>
      <c r="B1320" s="195" t="s">
        <v>1844</v>
      </c>
      <c r="C1320" s="195" t="s">
        <v>1321</v>
      </c>
      <c r="D1320" s="150">
        <v>951</v>
      </c>
      <c r="E1320" s="150">
        <v>862</v>
      </c>
      <c r="F1320" s="150">
        <v>897</v>
      </c>
      <c r="G1320" s="151">
        <v>1156</v>
      </c>
      <c r="H1320" s="151">
        <v>1147</v>
      </c>
      <c r="I1320" s="151">
        <v>1107</v>
      </c>
      <c r="J1320" s="151">
        <v>603</v>
      </c>
      <c r="K1320" s="151">
        <v>525</v>
      </c>
      <c r="L1320" s="151">
        <v>574</v>
      </c>
      <c r="M1320" s="154">
        <v>0.97116493656286</v>
      </c>
      <c r="N1320" s="153">
        <v>21892</v>
      </c>
      <c r="O1320" s="172">
        <v>0.9</v>
      </c>
      <c r="P1320" s="154">
        <v>0.906414300736067</v>
      </c>
      <c r="Q1320" s="154">
        <v>0.992214532871972</v>
      </c>
      <c r="R1320" s="154">
        <v>0.870646766169154</v>
      </c>
      <c r="S1320" s="173">
        <v>-0.085800232135905</v>
      </c>
      <c r="T1320" s="153">
        <v>22542</v>
      </c>
      <c r="U1320" s="153">
        <v>21468</v>
      </c>
      <c r="V1320" s="154">
        <v>0.952355602874634</v>
      </c>
      <c r="W1320" s="154">
        <v>0.943217665615142</v>
      </c>
      <c r="X1320" s="155">
        <v>0.957612456747405</v>
      </c>
      <c r="Y1320" s="155">
        <v>0.951907131011609</v>
      </c>
      <c r="Z1320" s="173">
        <v>-0.0143947911322628</v>
      </c>
      <c r="AA1320" s="151">
        <v>6676</v>
      </c>
      <c r="AB1320" s="151">
        <v>6369</v>
      </c>
      <c r="AC1320" s="151">
        <v>6978</v>
      </c>
      <c r="AD1320" s="151">
        <v>6644</v>
      </c>
      <c r="AE1320" s="155">
        <v>0.954014379868184</v>
      </c>
      <c r="AF1320" s="155">
        <v>0.95213528231585</v>
      </c>
      <c r="AG1320" s="173">
        <v>0.00187909755233473</v>
      </c>
    </row>
    <row r="1321" spans="1:33">
      <c r="A1321" s="175" t="s">
        <v>1085</v>
      </c>
      <c r="B1321" s="195" t="s">
        <v>1843</v>
      </c>
      <c r="C1321" s="195" t="s">
        <v>1322</v>
      </c>
      <c r="D1321" s="150">
        <v>0</v>
      </c>
      <c r="E1321" s="150">
        <v>0</v>
      </c>
      <c r="F1321" s="150">
        <v>0</v>
      </c>
      <c r="G1321" s="151">
        <v>0</v>
      </c>
      <c r="H1321" s="151">
        <v>0</v>
      </c>
      <c r="I1321" s="151">
        <v>0</v>
      </c>
      <c r="J1321" s="151">
        <v>0</v>
      </c>
      <c r="K1321" s="151">
        <v>0</v>
      </c>
      <c r="L1321" s="151">
        <v>0</v>
      </c>
      <c r="M1321" s="154">
        <v>0</v>
      </c>
      <c r="N1321" s="153">
        <v>0</v>
      </c>
      <c r="O1321" s="172">
        <v>0.9</v>
      </c>
      <c r="P1321" s="154">
        <v>0</v>
      </c>
      <c r="Q1321" s="154">
        <v>0</v>
      </c>
      <c r="R1321" s="154">
        <v>0</v>
      </c>
      <c r="S1321" s="173">
        <v>0</v>
      </c>
      <c r="T1321" s="153">
        <v>7</v>
      </c>
      <c r="U1321" s="153">
        <v>6</v>
      </c>
      <c r="V1321" s="154">
        <v>0.857142857142857</v>
      </c>
      <c r="W1321" s="154">
        <v>0</v>
      </c>
      <c r="X1321" s="155">
        <v>0</v>
      </c>
      <c r="Y1321" s="155">
        <v>0</v>
      </c>
      <c r="Z1321" s="173">
        <v>0</v>
      </c>
      <c r="AA1321" s="151">
        <v>2</v>
      </c>
      <c r="AB1321" s="151">
        <v>2</v>
      </c>
      <c r="AC1321" s="151">
        <v>3</v>
      </c>
      <c r="AD1321" s="151">
        <v>2</v>
      </c>
      <c r="AE1321" s="155">
        <v>1</v>
      </c>
      <c r="AF1321" s="155">
        <v>0.666666666666667</v>
      </c>
      <c r="AG1321" s="173">
        <v>0.333333333333333</v>
      </c>
    </row>
    <row r="1322" spans="1:33">
      <c r="A1322" s="175" t="s">
        <v>1085</v>
      </c>
      <c r="B1322" s="195" t="s">
        <v>1843</v>
      </c>
      <c r="C1322" s="195" t="s">
        <v>1323</v>
      </c>
      <c r="D1322" s="150">
        <v>3424</v>
      </c>
      <c r="E1322" s="150">
        <v>3228</v>
      </c>
      <c r="F1322" s="150">
        <v>3152</v>
      </c>
      <c r="G1322" s="151">
        <v>2887</v>
      </c>
      <c r="H1322" s="151">
        <v>2852</v>
      </c>
      <c r="I1322" s="151">
        <v>2766</v>
      </c>
      <c r="J1322" s="151">
        <v>1640</v>
      </c>
      <c r="K1322" s="151">
        <v>1616</v>
      </c>
      <c r="L1322" s="151">
        <v>1561</v>
      </c>
      <c r="M1322" s="154">
        <v>0.983947432886148</v>
      </c>
      <c r="N1322" s="153">
        <v>68283</v>
      </c>
      <c r="O1322" s="172">
        <v>0.9</v>
      </c>
      <c r="P1322" s="154">
        <v>0.942757009345794</v>
      </c>
      <c r="Q1322" s="154">
        <v>0.987876688604087</v>
      </c>
      <c r="R1322" s="154">
        <v>0.985365853658537</v>
      </c>
      <c r="S1322" s="173">
        <v>-0.0451196792582929</v>
      </c>
      <c r="T1322" s="153">
        <v>69397</v>
      </c>
      <c r="U1322" s="153">
        <v>66542</v>
      </c>
      <c r="V1322" s="154">
        <v>0.958859893078952</v>
      </c>
      <c r="W1322" s="154">
        <v>0.920560747663551</v>
      </c>
      <c r="X1322" s="155">
        <v>0.958087980602702</v>
      </c>
      <c r="Y1322" s="155">
        <v>0.951829268292683</v>
      </c>
      <c r="Z1322" s="173">
        <v>-0.0375272329391503</v>
      </c>
      <c r="AA1322" s="151">
        <v>19666</v>
      </c>
      <c r="AB1322" s="151">
        <v>18792</v>
      </c>
      <c r="AC1322" s="151">
        <v>20197</v>
      </c>
      <c r="AD1322" s="151">
        <v>19289</v>
      </c>
      <c r="AE1322" s="155">
        <v>0.95555781551917</v>
      </c>
      <c r="AF1322" s="155">
        <v>0.955042828142794</v>
      </c>
      <c r="AG1322" s="173">
        <v>0.000514987376376674</v>
      </c>
    </row>
    <row r="1323" spans="1:33">
      <c r="A1323" s="175" t="s">
        <v>1085</v>
      </c>
      <c r="B1323" s="195" t="s">
        <v>1843</v>
      </c>
      <c r="C1323" s="195" t="s">
        <v>1324</v>
      </c>
      <c r="D1323" s="150">
        <v>3957</v>
      </c>
      <c r="E1323" s="150">
        <v>3904</v>
      </c>
      <c r="F1323" s="150">
        <v>3713</v>
      </c>
      <c r="G1323" s="151">
        <v>3171</v>
      </c>
      <c r="H1323" s="151">
        <v>3138</v>
      </c>
      <c r="I1323" s="151">
        <v>2974</v>
      </c>
      <c r="J1323" s="151">
        <v>1971</v>
      </c>
      <c r="K1323" s="151">
        <v>1934</v>
      </c>
      <c r="L1323" s="151">
        <v>1837</v>
      </c>
      <c r="M1323" s="154">
        <v>0.98660200452635</v>
      </c>
      <c r="N1323" s="153">
        <v>76289</v>
      </c>
      <c r="O1323" s="172">
        <v>0.9</v>
      </c>
      <c r="P1323" s="154">
        <v>0.986606014657569</v>
      </c>
      <c r="Q1323" s="154">
        <v>0.989593188268685</v>
      </c>
      <c r="R1323" s="154">
        <v>0.981227803145611</v>
      </c>
      <c r="S1323" s="173">
        <v>-0.002987173611116</v>
      </c>
      <c r="T1323" s="153">
        <v>77325</v>
      </c>
      <c r="U1323" s="153">
        <v>72941</v>
      </c>
      <c r="V1323" s="154">
        <v>0.943304235370191</v>
      </c>
      <c r="W1323" s="154">
        <v>0.938337124083902</v>
      </c>
      <c r="X1323" s="155">
        <v>0.937874487543362</v>
      </c>
      <c r="Y1323" s="155">
        <v>0.932014205986809</v>
      </c>
      <c r="Z1323" s="173">
        <v>0.00046263654054024</v>
      </c>
      <c r="AA1323" s="151">
        <v>21908</v>
      </c>
      <c r="AB1323" s="151">
        <v>20632</v>
      </c>
      <c r="AC1323" s="151">
        <v>23068</v>
      </c>
      <c r="AD1323" s="151">
        <v>21800</v>
      </c>
      <c r="AE1323" s="155">
        <v>0.941756436005112</v>
      </c>
      <c r="AF1323" s="155">
        <v>0.945032079070574</v>
      </c>
      <c r="AG1323" s="173">
        <v>-0.00327564306546169</v>
      </c>
    </row>
    <row r="1324" spans="1:33">
      <c r="A1324" s="175" t="s">
        <v>1085</v>
      </c>
      <c r="B1324" s="195" t="s">
        <v>1843</v>
      </c>
      <c r="C1324" s="195" t="s">
        <v>1325</v>
      </c>
      <c r="D1324" s="150">
        <v>6307</v>
      </c>
      <c r="E1324" s="150">
        <v>6168</v>
      </c>
      <c r="F1324" s="150">
        <v>5964</v>
      </c>
      <c r="G1324" s="151">
        <v>5434</v>
      </c>
      <c r="H1324" s="151">
        <v>5379</v>
      </c>
      <c r="I1324" s="151">
        <v>5188</v>
      </c>
      <c r="J1324" s="151">
        <v>2922</v>
      </c>
      <c r="K1324" s="151">
        <v>2876</v>
      </c>
      <c r="L1324" s="151">
        <v>2786</v>
      </c>
      <c r="M1324" s="154">
        <v>0.986002003067197</v>
      </c>
      <c r="N1324" s="153">
        <v>126015</v>
      </c>
      <c r="O1324" s="172">
        <v>0.9</v>
      </c>
      <c r="P1324" s="154">
        <v>0.977960995719042</v>
      </c>
      <c r="Q1324" s="154">
        <v>0.989878542510121</v>
      </c>
      <c r="R1324" s="154">
        <v>0.98425735797399</v>
      </c>
      <c r="S1324" s="173">
        <v>-0.011917546791079</v>
      </c>
      <c r="T1324" s="153">
        <v>127804</v>
      </c>
      <c r="U1324" s="153">
        <v>121275</v>
      </c>
      <c r="V1324" s="154">
        <v>0.948913962004319</v>
      </c>
      <c r="W1324" s="154">
        <v>0.945615982241953</v>
      </c>
      <c r="X1324" s="155">
        <v>0.954729481045271</v>
      </c>
      <c r="Y1324" s="155">
        <v>0.953456536618754</v>
      </c>
      <c r="Z1324" s="173">
        <v>-0.00911349880331713</v>
      </c>
      <c r="AA1324" s="151">
        <v>35213</v>
      </c>
      <c r="AB1324" s="151">
        <v>33386</v>
      </c>
      <c r="AC1324" s="151">
        <v>37938</v>
      </c>
      <c r="AD1324" s="151">
        <v>35880</v>
      </c>
      <c r="AE1324" s="155">
        <v>0.948115752704967</v>
      </c>
      <c r="AF1324" s="155">
        <v>0.945753597975645</v>
      </c>
      <c r="AG1324" s="173">
        <v>0.00236215472932244</v>
      </c>
    </row>
    <row r="1325" spans="1:33">
      <c r="A1325" s="175" t="s">
        <v>1085</v>
      </c>
      <c r="B1325" s="195" t="s">
        <v>1843</v>
      </c>
      <c r="C1325" s="195" t="s">
        <v>1326</v>
      </c>
      <c r="D1325" s="150">
        <v>5410</v>
      </c>
      <c r="E1325" s="150">
        <v>5286</v>
      </c>
      <c r="F1325" s="150">
        <v>5159</v>
      </c>
      <c r="G1325" s="151">
        <v>4284</v>
      </c>
      <c r="H1325" s="151">
        <v>4133</v>
      </c>
      <c r="I1325" s="151">
        <v>4081</v>
      </c>
      <c r="J1325" s="151">
        <v>2595</v>
      </c>
      <c r="K1325" s="151">
        <v>2516</v>
      </c>
      <c r="L1325" s="151">
        <v>2487</v>
      </c>
      <c r="M1325" s="154">
        <v>0.971306133548381</v>
      </c>
      <c r="N1325" s="153">
        <v>103583</v>
      </c>
      <c r="O1325" s="172">
        <v>0.9</v>
      </c>
      <c r="P1325" s="154">
        <v>0.977079482439926</v>
      </c>
      <c r="Q1325" s="154">
        <v>0.964752567693744</v>
      </c>
      <c r="R1325" s="154">
        <v>0.969556840077071</v>
      </c>
      <c r="S1325" s="173">
        <v>0.0123269147461819</v>
      </c>
      <c r="T1325" s="153">
        <v>106643</v>
      </c>
      <c r="U1325" s="153">
        <v>101225</v>
      </c>
      <c r="V1325" s="154">
        <v>0.949194977635663</v>
      </c>
      <c r="W1325" s="154">
        <v>0.953604436229205</v>
      </c>
      <c r="X1325" s="155">
        <v>0.952614379084967</v>
      </c>
      <c r="Y1325" s="155">
        <v>0.958381502890173</v>
      </c>
      <c r="Z1325" s="173">
        <v>0.000990057144237944</v>
      </c>
      <c r="AA1325" s="151">
        <v>29161</v>
      </c>
      <c r="AB1325" s="151">
        <v>27805</v>
      </c>
      <c r="AC1325" s="151">
        <v>31998</v>
      </c>
      <c r="AD1325" s="151">
        <v>30193</v>
      </c>
      <c r="AE1325" s="155">
        <v>0.953499537052913</v>
      </c>
      <c r="AF1325" s="155">
        <v>0.943590224389024</v>
      </c>
      <c r="AG1325" s="173">
        <v>0.00990931266388884</v>
      </c>
    </row>
    <row r="1326" spans="1:33">
      <c r="A1326" s="175" t="s">
        <v>1085</v>
      </c>
      <c r="B1326" s="195" t="s">
        <v>1843</v>
      </c>
      <c r="C1326" s="195" t="s">
        <v>1327</v>
      </c>
      <c r="D1326" s="150">
        <v>2444</v>
      </c>
      <c r="E1326" s="150">
        <v>2400</v>
      </c>
      <c r="F1326" s="150">
        <v>2284</v>
      </c>
      <c r="G1326" s="151">
        <v>1713</v>
      </c>
      <c r="H1326" s="151">
        <v>1669</v>
      </c>
      <c r="I1326" s="151">
        <v>1595</v>
      </c>
      <c r="J1326" s="151">
        <v>1488</v>
      </c>
      <c r="K1326" s="151">
        <v>1466</v>
      </c>
      <c r="L1326" s="151">
        <v>1406</v>
      </c>
      <c r="M1326" s="154">
        <v>0.979615473708594</v>
      </c>
      <c r="N1326" s="153">
        <v>46519</v>
      </c>
      <c r="O1326" s="172">
        <v>0.9</v>
      </c>
      <c r="P1326" s="154">
        <v>0.981996726677578</v>
      </c>
      <c r="Q1326" s="154">
        <v>0.974314068884997</v>
      </c>
      <c r="R1326" s="154">
        <v>0.985215053763441</v>
      </c>
      <c r="S1326" s="173">
        <v>0.0076826577925807</v>
      </c>
      <c r="T1326" s="153">
        <v>47487</v>
      </c>
      <c r="U1326" s="153">
        <v>44823</v>
      </c>
      <c r="V1326" s="154">
        <v>0.943900435908775</v>
      </c>
      <c r="W1326" s="154">
        <v>0.934533551554828</v>
      </c>
      <c r="X1326" s="155">
        <v>0.931115002918856</v>
      </c>
      <c r="Y1326" s="155">
        <v>0.94489247311828</v>
      </c>
      <c r="Z1326" s="173">
        <v>0.00341854863597235</v>
      </c>
      <c r="AA1326" s="151">
        <v>13452</v>
      </c>
      <c r="AB1326" s="151">
        <v>12611</v>
      </c>
      <c r="AC1326" s="151">
        <v>13917</v>
      </c>
      <c r="AD1326" s="151">
        <v>13137</v>
      </c>
      <c r="AE1326" s="155">
        <v>0.937481415402914</v>
      </c>
      <c r="AF1326" s="155">
        <v>0.943953438241</v>
      </c>
      <c r="AG1326" s="173">
        <v>-0.00647202283808612</v>
      </c>
    </row>
    <row r="1327" spans="1:33">
      <c r="A1327" s="175" t="s">
        <v>1085</v>
      </c>
      <c r="B1327" s="195" t="s">
        <v>1843</v>
      </c>
      <c r="C1327" s="195" t="s">
        <v>1328</v>
      </c>
      <c r="D1327" s="150">
        <v>1142</v>
      </c>
      <c r="E1327" s="150">
        <v>1131</v>
      </c>
      <c r="F1327" s="150">
        <v>1062</v>
      </c>
      <c r="G1327" s="151">
        <v>961</v>
      </c>
      <c r="H1327" s="151">
        <v>948</v>
      </c>
      <c r="I1327" s="151">
        <v>892</v>
      </c>
      <c r="J1327" s="151">
        <v>577</v>
      </c>
      <c r="K1327" s="151">
        <v>573</v>
      </c>
      <c r="L1327" s="151">
        <v>539</v>
      </c>
      <c r="M1327" s="154">
        <v>0.987968952134541</v>
      </c>
      <c r="N1327" s="153">
        <v>22911</v>
      </c>
      <c r="O1327" s="172">
        <v>0.9</v>
      </c>
      <c r="P1327" s="154">
        <v>0.990367775831874</v>
      </c>
      <c r="Q1327" s="154">
        <v>0.986472424557752</v>
      </c>
      <c r="R1327" s="154">
        <v>0.993067590987868</v>
      </c>
      <c r="S1327" s="173">
        <v>0.00389535127412155</v>
      </c>
      <c r="T1327" s="153">
        <v>23190</v>
      </c>
      <c r="U1327" s="153">
        <v>21566</v>
      </c>
      <c r="V1327" s="154">
        <v>0.929969814575248</v>
      </c>
      <c r="W1327" s="154">
        <v>0.929947460595447</v>
      </c>
      <c r="X1327" s="155">
        <v>0.928199791883455</v>
      </c>
      <c r="Y1327" s="155">
        <v>0.934142114384749</v>
      </c>
      <c r="Z1327" s="173">
        <v>0.00174766871199195</v>
      </c>
      <c r="AA1327" s="151">
        <v>6648</v>
      </c>
      <c r="AB1327" s="151">
        <v>6213</v>
      </c>
      <c r="AC1327" s="151">
        <v>6891</v>
      </c>
      <c r="AD1327" s="151">
        <v>6318</v>
      </c>
      <c r="AE1327" s="155">
        <v>0.93456678700361</v>
      </c>
      <c r="AF1327" s="155">
        <v>0.916848062690466</v>
      </c>
      <c r="AG1327" s="173">
        <v>0.0177187243131443</v>
      </c>
    </row>
    <row r="1328" spans="1:33">
      <c r="A1328" s="175" t="s">
        <v>1085</v>
      </c>
      <c r="B1328" s="195" t="s">
        <v>1843</v>
      </c>
      <c r="C1328" s="195" t="s">
        <v>1329</v>
      </c>
      <c r="D1328" s="150">
        <v>950</v>
      </c>
      <c r="E1328" s="150">
        <v>934</v>
      </c>
      <c r="F1328" s="150">
        <v>886</v>
      </c>
      <c r="G1328" s="151">
        <v>847</v>
      </c>
      <c r="H1328" s="151">
        <v>835</v>
      </c>
      <c r="I1328" s="151">
        <v>798</v>
      </c>
      <c r="J1328" s="151">
        <v>493</v>
      </c>
      <c r="K1328" s="151">
        <v>481</v>
      </c>
      <c r="L1328" s="151">
        <v>473</v>
      </c>
      <c r="M1328" s="154">
        <v>0.982166513808214</v>
      </c>
      <c r="N1328" s="153">
        <v>19276</v>
      </c>
      <c r="O1328" s="172">
        <v>0.9</v>
      </c>
      <c r="P1328" s="154">
        <v>0.983157894736842</v>
      </c>
      <c r="Q1328" s="154">
        <v>0.985832349468713</v>
      </c>
      <c r="R1328" s="154">
        <v>0.975659229208925</v>
      </c>
      <c r="S1328" s="173">
        <v>-0.002674454731871</v>
      </c>
      <c r="T1328" s="153">
        <v>19626</v>
      </c>
      <c r="U1328" s="153">
        <v>18233</v>
      </c>
      <c r="V1328" s="154">
        <v>0.92902272495669</v>
      </c>
      <c r="W1328" s="154">
        <v>0.932631578947368</v>
      </c>
      <c r="X1328" s="155">
        <v>0.942148760330578</v>
      </c>
      <c r="Y1328" s="155">
        <v>0.959432048681542</v>
      </c>
      <c r="Z1328" s="173">
        <v>-0.00951718138321012</v>
      </c>
      <c r="AA1328" s="151">
        <v>5608</v>
      </c>
      <c r="AB1328" s="151">
        <v>5222</v>
      </c>
      <c r="AC1328" s="151">
        <v>5998</v>
      </c>
      <c r="AD1328" s="151">
        <v>5596</v>
      </c>
      <c r="AE1328" s="155">
        <v>0.931169757489301</v>
      </c>
      <c r="AF1328" s="155">
        <v>0.93297765921974</v>
      </c>
      <c r="AG1328" s="173">
        <v>-0.00180790173043899</v>
      </c>
    </row>
    <row r="1329" spans="1:33">
      <c r="A1329" s="175" t="s">
        <v>1085</v>
      </c>
      <c r="B1329" s="195" t="s">
        <v>1843</v>
      </c>
      <c r="C1329" s="195" t="s">
        <v>1330</v>
      </c>
      <c r="D1329" s="150">
        <v>3846</v>
      </c>
      <c r="E1329" s="150">
        <v>3775</v>
      </c>
      <c r="F1329" s="150">
        <v>3522</v>
      </c>
      <c r="G1329" s="151">
        <v>3272</v>
      </c>
      <c r="H1329" s="151">
        <v>3156</v>
      </c>
      <c r="I1329" s="151">
        <v>3115</v>
      </c>
      <c r="J1329" s="151">
        <v>1821</v>
      </c>
      <c r="K1329" s="151">
        <v>1802</v>
      </c>
      <c r="L1329" s="151">
        <v>1697</v>
      </c>
      <c r="M1329" s="154">
        <v>0.979341098169717</v>
      </c>
      <c r="N1329" s="153">
        <v>73573</v>
      </c>
      <c r="O1329" s="172">
        <v>0.9</v>
      </c>
      <c r="P1329" s="154">
        <v>0.981539261570463</v>
      </c>
      <c r="Q1329" s="154">
        <v>0.964547677261614</v>
      </c>
      <c r="R1329" s="154">
        <v>0.989566172432729</v>
      </c>
      <c r="S1329" s="173">
        <v>0.0169915843088491</v>
      </c>
      <c r="T1329" s="153">
        <v>75125</v>
      </c>
      <c r="U1329" s="153">
        <v>71185</v>
      </c>
      <c r="V1329" s="154">
        <v>0.947554076539102</v>
      </c>
      <c r="W1329" s="154">
        <v>0.915756630265211</v>
      </c>
      <c r="X1329" s="155">
        <v>0.952017114914425</v>
      </c>
      <c r="Y1329" s="155">
        <v>0.931905546403075</v>
      </c>
      <c r="Z1329" s="173">
        <v>-0.0362604846492148</v>
      </c>
      <c r="AA1329" s="151">
        <v>21544</v>
      </c>
      <c r="AB1329" s="151">
        <v>20251</v>
      </c>
      <c r="AC1329" s="151">
        <v>22271</v>
      </c>
      <c r="AD1329" s="151">
        <v>21192</v>
      </c>
      <c r="AE1329" s="155">
        <v>0.93998329001114</v>
      </c>
      <c r="AF1329" s="155">
        <v>0.951551344798168</v>
      </c>
      <c r="AG1329" s="173">
        <v>-0.011568054787028</v>
      </c>
    </row>
    <row r="1330" spans="1:33">
      <c r="A1330" s="175" t="s">
        <v>1085</v>
      </c>
      <c r="B1330" s="195" t="s">
        <v>1843</v>
      </c>
      <c r="C1330" s="195" t="s">
        <v>1331</v>
      </c>
      <c r="D1330" s="150">
        <v>2595</v>
      </c>
      <c r="E1330" s="150">
        <v>2557</v>
      </c>
      <c r="F1330" s="150">
        <v>2417</v>
      </c>
      <c r="G1330" s="151">
        <v>2066</v>
      </c>
      <c r="H1330" s="151">
        <v>2049</v>
      </c>
      <c r="I1330" s="151">
        <v>1994</v>
      </c>
      <c r="J1330" s="151">
        <v>1233</v>
      </c>
      <c r="K1330" s="151">
        <v>1188</v>
      </c>
      <c r="L1330" s="151">
        <v>1173</v>
      </c>
      <c r="M1330" s="154">
        <v>0.983444652602427</v>
      </c>
      <c r="N1330" s="153">
        <v>48295</v>
      </c>
      <c r="O1330" s="172">
        <v>0.9</v>
      </c>
      <c r="P1330" s="154">
        <v>0.985356454720617</v>
      </c>
      <c r="Q1330" s="154">
        <v>0.991771539206196</v>
      </c>
      <c r="R1330" s="154">
        <v>0.963503649635037</v>
      </c>
      <c r="S1330" s="173">
        <v>-0.00641508448557893</v>
      </c>
      <c r="T1330" s="153">
        <v>49108</v>
      </c>
      <c r="U1330" s="153">
        <v>47284</v>
      </c>
      <c r="V1330" s="154">
        <v>0.962857375580354</v>
      </c>
      <c r="W1330" s="154">
        <v>0.93140655105973</v>
      </c>
      <c r="X1330" s="155">
        <v>0.965150048402711</v>
      </c>
      <c r="Y1330" s="155">
        <v>0.951338199513382</v>
      </c>
      <c r="Z1330" s="173">
        <v>-0.0337434973429803</v>
      </c>
      <c r="AA1330" s="151">
        <v>14221</v>
      </c>
      <c r="AB1330" s="151">
        <v>13595</v>
      </c>
      <c r="AC1330" s="151">
        <v>14114</v>
      </c>
      <c r="AD1330" s="151">
        <v>13723</v>
      </c>
      <c r="AE1330" s="155">
        <v>0.955980592082132</v>
      </c>
      <c r="AF1330" s="155">
        <v>0.972297010060932</v>
      </c>
      <c r="AG1330" s="173">
        <v>-0.0163164179788003</v>
      </c>
    </row>
    <row r="1331" spans="1:33">
      <c r="A1331" s="175" t="s">
        <v>1085</v>
      </c>
      <c r="B1331" s="195" t="s">
        <v>1843</v>
      </c>
      <c r="C1331" s="195" t="s">
        <v>1332</v>
      </c>
      <c r="D1331" s="150">
        <v>4377</v>
      </c>
      <c r="E1331" s="150">
        <v>4338</v>
      </c>
      <c r="F1331" s="150">
        <v>3876</v>
      </c>
      <c r="G1331" s="151">
        <v>3101</v>
      </c>
      <c r="H1331" s="151">
        <v>3074</v>
      </c>
      <c r="I1331" s="151">
        <v>2723</v>
      </c>
      <c r="J1331" s="151">
        <v>2812</v>
      </c>
      <c r="K1331" s="151">
        <v>2786</v>
      </c>
      <c r="L1331" s="151">
        <v>2549</v>
      </c>
      <c r="M1331" s="154">
        <v>0.990419849013289</v>
      </c>
      <c r="N1331" s="153">
        <v>89736</v>
      </c>
      <c r="O1331" s="172">
        <v>0.9</v>
      </c>
      <c r="P1331" s="154">
        <v>0.991089787525703</v>
      </c>
      <c r="Q1331" s="154">
        <v>0.991293131247985</v>
      </c>
      <c r="R1331" s="154">
        <v>0.990753911806543</v>
      </c>
      <c r="S1331" s="173">
        <v>-0.000203343722282034</v>
      </c>
      <c r="T1331" s="153">
        <v>90604</v>
      </c>
      <c r="U1331" s="153">
        <v>81001</v>
      </c>
      <c r="V1331" s="154">
        <v>0.894011301929275</v>
      </c>
      <c r="W1331" s="154">
        <v>0.885538039753256</v>
      </c>
      <c r="X1331" s="155">
        <v>0.878103837471783</v>
      </c>
      <c r="Y1331" s="155">
        <v>0.90647226173542</v>
      </c>
      <c r="Z1331" s="173">
        <v>0.00743420228147229</v>
      </c>
      <c r="AA1331" s="151">
        <v>25574</v>
      </c>
      <c r="AB1331" s="151">
        <v>22839</v>
      </c>
      <c r="AC1331" s="151">
        <v>26941</v>
      </c>
      <c r="AD1331" s="151">
        <v>24041</v>
      </c>
      <c r="AE1331" s="155">
        <v>0.893055446938297</v>
      </c>
      <c r="AF1331" s="155">
        <v>0.892357373519914</v>
      </c>
      <c r="AG1331" s="173">
        <v>0.000698073418382905</v>
      </c>
    </row>
    <row r="1332" spans="1:33">
      <c r="A1332" s="175" t="s">
        <v>1085</v>
      </c>
      <c r="B1332" s="195" t="s">
        <v>1843</v>
      </c>
      <c r="C1332" s="195" t="s">
        <v>1333</v>
      </c>
      <c r="D1332" s="150">
        <v>0</v>
      </c>
      <c r="E1332" s="150">
        <v>0</v>
      </c>
      <c r="F1332" s="150">
        <v>0</v>
      </c>
      <c r="G1332" s="151">
        <v>0</v>
      </c>
      <c r="H1332" s="151">
        <v>0</v>
      </c>
      <c r="I1332" s="151">
        <v>0</v>
      </c>
      <c r="J1332" s="151">
        <v>0</v>
      </c>
      <c r="K1332" s="151">
        <v>0</v>
      </c>
      <c r="L1332" s="151">
        <v>0</v>
      </c>
      <c r="M1332" s="154">
        <v>1</v>
      </c>
      <c r="N1332" s="153">
        <v>3</v>
      </c>
      <c r="O1332" s="172">
        <v>0.9</v>
      </c>
      <c r="P1332" s="154">
        <v>0</v>
      </c>
      <c r="Q1332" s="154">
        <v>0</v>
      </c>
      <c r="R1332" s="154">
        <v>0</v>
      </c>
      <c r="S1332" s="173">
        <v>0</v>
      </c>
      <c r="T1332" s="153">
        <v>3</v>
      </c>
      <c r="U1332" s="153">
        <v>3</v>
      </c>
      <c r="V1332" s="154">
        <v>1</v>
      </c>
      <c r="W1332" s="154">
        <v>0</v>
      </c>
      <c r="X1332" s="155">
        <v>0</v>
      </c>
      <c r="Y1332" s="155">
        <v>0</v>
      </c>
      <c r="Z1332" s="173">
        <v>0</v>
      </c>
      <c r="AA1332" s="151">
        <v>0</v>
      </c>
      <c r="AB1332" s="151">
        <v>0</v>
      </c>
      <c r="AC1332" s="151">
        <v>3</v>
      </c>
      <c r="AD1332" s="151">
        <v>3</v>
      </c>
      <c r="AE1332" s="155">
        <v>0</v>
      </c>
      <c r="AF1332" s="155">
        <v>1</v>
      </c>
      <c r="AG1332" s="173">
        <v>-1</v>
      </c>
    </row>
    <row r="1333" spans="1:33">
      <c r="A1333" s="175" t="s">
        <v>1085</v>
      </c>
      <c r="B1333" s="195" t="s">
        <v>1843</v>
      </c>
      <c r="C1333" s="195" t="s">
        <v>1334</v>
      </c>
      <c r="D1333" s="150">
        <v>1627</v>
      </c>
      <c r="E1333" s="150">
        <v>1616</v>
      </c>
      <c r="F1333" s="150">
        <v>1553</v>
      </c>
      <c r="G1333" s="151">
        <v>1307</v>
      </c>
      <c r="H1333" s="151">
        <v>1307</v>
      </c>
      <c r="I1333" s="151">
        <v>1256</v>
      </c>
      <c r="J1333" s="151">
        <v>740</v>
      </c>
      <c r="K1333" s="151">
        <v>738</v>
      </c>
      <c r="L1333" s="151">
        <v>718</v>
      </c>
      <c r="M1333" s="154">
        <v>0.994540434903992</v>
      </c>
      <c r="N1333" s="153">
        <v>32061</v>
      </c>
      <c r="O1333" s="172">
        <v>0.9</v>
      </c>
      <c r="P1333" s="154">
        <v>0.993239090350338</v>
      </c>
      <c r="Q1333" s="154">
        <v>1</v>
      </c>
      <c r="R1333" s="154">
        <v>0.997297297297297</v>
      </c>
      <c r="S1333" s="173">
        <v>-0.00676090964966192</v>
      </c>
      <c r="T1333" s="153">
        <v>32237</v>
      </c>
      <c r="U1333" s="153">
        <v>31097</v>
      </c>
      <c r="V1333" s="154">
        <v>0.964636907900859</v>
      </c>
      <c r="W1333" s="154">
        <v>0.954517516902274</v>
      </c>
      <c r="X1333" s="155">
        <v>0.960979342004591</v>
      </c>
      <c r="Y1333" s="155">
        <v>0.97027027027027</v>
      </c>
      <c r="Z1333" s="173">
        <v>-0.00646182510231652</v>
      </c>
      <c r="AA1333" s="151">
        <v>9043</v>
      </c>
      <c r="AB1333" s="151">
        <v>8734</v>
      </c>
      <c r="AC1333" s="151">
        <v>9250</v>
      </c>
      <c r="AD1333" s="151">
        <v>8875</v>
      </c>
      <c r="AE1333" s="155">
        <v>0.965829923697888</v>
      </c>
      <c r="AF1333" s="155">
        <v>0.959459459459459</v>
      </c>
      <c r="AG1333" s="173">
        <v>0.00637046423842846</v>
      </c>
    </row>
    <row r="1334" spans="1:33">
      <c r="A1334" s="175" t="s">
        <v>1085</v>
      </c>
      <c r="B1334" s="195" t="s">
        <v>1844</v>
      </c>
      <c r="C1334" s="195" t="s">
        <v>1335</v>
      </c>
      <c r="D1334" s="150">
        <v>5957</v>
      </c>
      <c r="E1334" s="150">
        <v>5846</v>
      </c>
      <c r="F1334" s="150">
        <v>5502</v>
      </c>
      <c r="G1334" s="151">
        <v>4340</v>
      </c>
      <c r="H1334" s="151">
        <v>4277</v>
      </c>
      <c r="I1334" s="151">
        <v>4077</v>
      </c>
      <c r="J1334" s="151">
        <v>3592</v>
      </c>
      <c r="K1334" s="151">
        <v>3557</v>
      </c>
      <c r="L1334" s="151">
        <v>3485</v>
      </c>
      <c r="M1334" s="154">
        <v>0.980350053681556</v>
      </c>
      <c r="N1334" s="153">
        <v>117792</v>
      </c>
      <c r="O1334" s="172">
        <v>0.9</v>
      </c>
      <c r="P1334" s="154">
        <v>0.981366459627329</v>
      </c>
      <c r="Q1334" s="154">
        <v>0.985483870967742</v>
      </c>
      <c r="R1334" s="154">
        <v>0.990256124721604</v>
      </c>
      <c r="S1334" s="173">
        <v>-0.00411741134041277</v>
      </c>
      <c r="T1334" s="153">
        <v>120153</v>
      </c>
      <c r="U1334" s="153">
        <v>112006</v>
      </c>
      <c r="V1334" s="154">
        <v>0.932194784982481</v>
      </c>
      <c r="W1334" s="154">
        <v>0.923619271445358</v>
      </c>
      <c r="X1334" s="155">
        <v>0.939400921658986</v>
      </c>
      <c r="Y1334" s="155">
        <v>0.970211581291759</v>
      </c>
      <c r="Z1334" s="173">
        <v>-0.0157816502136278</v>
      </c>
      <c r="AA1334" s="151">
        <v>33763</v>
      </c>
      <c r="AB1334" s="151">
        <v>31573</v>
      </c>
      <c r="AC1334" s="151">
        <v>36452</v>
      </c>
      <c r="AD1334" s="151">
        <v>34141</v>
      </c>
      <c r="AE1334" s="155">
        <v>0.935136095726091</v>
      </c>
      <c r="AF1334" s="155">
        <v>0.936601558213541</v>
      </c>
      <c r="AG1334" s="173">
        <v>-0.00146546248745039</v>
      </c>
    </row>
    <row r="1335" spans="1:33">
      <c r="A1335" s="175" t="s">
        <v>1085</v>
      </c>
      <c r="B1335" s="195" t="s">
        <v>1844</v>
      </c>
      <c r="C1335" s="195" t="s">
        <v>1336</v>
      </c>
      <c r="D1335" s="150">
        <v>4434</v>
      </c>
      <c r="E1335" s="150">
        <v>4369</v>
      </c>
      <c r="F1335" s="150">
        <v>3987</v>
      </c>
      <c r="G1335" s="151">
        <v>3142</v>
      </c>
      <c r="H1335" s="151">
        <v>3109</v>
      </c>
      <c r="I1335" s="151">
        <v>2936</v>
      </c>
      <c r="J1335" s="151">
        <v>2524</v>
      </c>
      <c r="K1335" s="151">
        <v>2490</v>
      </c>
      <c r="L1335" s="151">
        <v>2359</v>
      </c>
      <c r="M1335" s="154">
        <v>0.989871174752167</v>
      </c>
      <c r="N1335" s="153">
        <v>82678</v>
      </c>
      <c r="O1335" s="172">
        <v>0.9</v>
      </c>
      <c r="P1335" s="154">
        <v>0.985340550293189</v>
      </c>
      <c r="Q1335" s="154">
        <v>0.989497135582432</v>
      </c>
      <c r="R1335" s="154">
        <v>0.986529318541997</v>
      </c>
      <c r="S1335" s="173">
        <v>-0.00415658528924256</v>
      </c>
      <c r="T1335" s="153">
        <v>83524</v>
      </c>
      <c r="U1335" s="153">
        <v>78598</v>
      </c>
      <c r="V1335" s="154">
        <v>0.941022939514391</v>
      </c>
      <c r="W1335" s="154">
        <v>0.899188092016238</v>
      </c>
      <c r="X1335" s="155">
        <v>0.934436664544876</v>
      </c>
      <c r="Y1335" s="155">
        <v>0.934627575277338</v>
      </c>
      <c r="Z1335" s="173">
        <v>-0.0352485725286377</v>
      </c>
      <c r="AA1335" s="151">
        <v>24272</v>
      </c>
      <c r="AB1335" s="151">
        <v>22613</v>
      </c>
      <c r="AC1335" s="151">
        <v>25052</v>
      </c>
      <c r="AD1335" s="151">
        <v>23544</v>
      </c>
      <c r="AE1335" s="155">
        <v>0.93164963744232</v>
      </c>
      <c r="AF1335" s="155">
        <v>0.93980520517324</v>
      </c>
      <c r="AG1335" s="173">
        <v>-0.0081555677309193</v>
      </c>
    </row>
    <row r="1336" spans="1:33">
      <c r="A1336" s="175" t="s">
        <v>1085</v>
      </c>
      <c r="B1336" s="195" t="s">
        <v>1844</v>
      </c>
      <c r="C1336" s="195" t="s">
        <v>1337</v>
      </c>
      <c r="D1336" s="150">
        <v>4513</v>
      </c>
      <c r="E1336" s="150">
        <v>4412</v>
      </c>
      <c r="F1336" s="150">
        <v>4216</v>
      </c>
      <c r="G1336" s="151">
        <v>3212</v>
      </c>
      <c r="H1336" s="151">
        <v>3142</v>
      </c>
      <c r="I1336" s="151">
        <v>3077</v>
      </c>
      <c r="J1336" s="151">
        <v>2668</v>
      </c>
      <c r="K1336" s="151">
        <v>2624</v>
      </c>
      <c r="L1336" s="151">
        <v>2582</v>
      </c>
      <c r="M1336" s="154">
        <v>0.98407447947364</v>
      </c>
      <c r="N1336" s="153">
        <v>81813</v>
      </c>
      <c r="O1336" s="172">
        <v>0.9</v>
      </c>
      <c r="P1336" s="154">
        <v>0.97762020828717</v>
      </c>
      <c r="Q1336" s="154">
        <v>0.978206724782067</v>
      </c>
      <c r="R1336" s="154">
        <v>0.983508245877061</v>
      </c>
      <c r="S1336" s="173">
        <v>-0.000586516494896827</v>
      </c>
      <c r="T1336" s="153">
        <v>83137</v>
      </c>
      <c r="U1336" s="153">
        <v>78962</v>
      </c>
      <c r="V1336" s="154">
        <v>0.949781685651395</v>
      </c>
      <c r="W1336" s="154">
        <v>0.934190117438511</v>
      </c>
      <c r="X1336" s="155">
        <v>0.957970112079701</v>
      </c>
      <c r="Y1336" s="155">
        <v>0.967766116941529</v>
      </c>
      <c r="Z1336" s="173">
        <v>-0.0237799946411902</v>
      </c>
      <c r="AA1336" s="151">
        <v>24696</v>
      </c>
      <c r="AB1336" s="151">
        <v>23417</v>
      </c>
      <c r="AC1336" s="151">
        <v>25164</v>
      </c>
      <c r="AD1336" s="151">
        <v>23926</v>
      </c>
      <c r="AE1336" s="155">
        <v>0.948210236475543</v>
      </c>
      <c r="AF1336" s="155">
        <v>0.950802734064537</v>
      </c>
      <c r="AG1336" s="173">
        <v>-0.00259249758899405</v>
      </c>
    </row>
    <row r="1337" spans="1:33">
      <c r="A1337" s="175" t="s">
        <v>1085</v>
      </c>
      <c r="B1337" s="195" t="s">
        <v>1844</v>
      </c>
      <c r="C1337" s="195" t="s">
        <v>1338</v>
      </c>
      <c r="D1337" s="150">
        <v>2900</v>
      </c>
      <c r="E1337" s="150">
        <v>2870</v>
      </c>
      <c r="F1337" s="150">
        <v>2650</v>
      </c>
      <c r="G1337" s="151">
        <v>2025</v>
      </c>
      <c r="H1337" s="151">
        <v>1994</v>
      </c>
      <c r="I1337" s="151">
        <v>1866</v>
      </c>
      <c r="J1337" s="151">
        <v>1735</v>
      </c>
      <c r="K1337" s="151">
        <v>1700</v>
      </c>
      <c r="L1337" s="151">
        <v>1635</v>
      </c>
      <c r="M1337" s="154">
        <v>0.98202948455827</v>
      </c>
      <c r="N1337" s="153">
        <v>54756</v>
      </c>
      <c r="O1337" s="172">
        <v>0.9</v>
      </c>
      <c r="P1337" s="154">
        <v>0.989655172413793</v>
      </c>
      <c r="Q1337" s="154">
        <v>0.984691358024691</v>
      </c>
      <c r="R1337" s="154">
        <v>0.979827089337176</v>
      </c>
      <c r="S1337" s="173">
        <v>0.00496381438910176</v>
      </c>
      <c r="T1337" s="153">
        <v>55758</v>
      </c>
      <c r="U1337" s="153">
        <v>51544</v>
      </c>
      <c r="V1337" s="154">
        <v>0.924423401126296</v>
      </c>
      <c r="W1337" s="154">
        <v>0.913793103448276</v>
      </c>
      <c r="X1337" s="155">
        <v>0.921481481481481</v>
      </c>
      <c r="Y1337" s="155">
        <v>0.942363112391931</v>
      </c>
      <c r="Z1337" s="173">
        <v>-0.00768837803320555</v>
      </c>
      <c r="AA1337" s="151">
        <v>16156</v>
      </c>
      <c r="AB1337" s="151">
        <v>14773</v>
      </c>
      <c r="AC1337" s="151">
        <v>16951</v>
      </c>
      <c r="AD1337" s="151">
        <v>15628</v>
      </c>
      <c r="AE1337" s="155">
        <v>0.914397128001981</v>
      </c>
      <c r="AF1337" s="155">
        <v>0.921951507285706</v>
      </c>
      <c r="AG1337" s="173">
        <v>-0.00755437928372515</v>
      </c>
    </row>
    <row r="1338" spans="1:33">
      <c r="A1338" s="175" t="s">
        <v>1085</v>
      </c>
      <c r="B1338" s="195" t="s">
        <v>1844</v>
      </c>
      <c r="C1338" s="195" t="s">
        <v>1339</v>
      </c>
      <c r="D1338" s="150">
        <v>4046</v>
      </c>
      <c r="E1338" s="150">
        <v>3769</v>
      </c>
      <c r="F1338" s="150">
        <v>3584</v>
      </c>
      <c r="G1338" s="151">
        <v>2936</v>
      </c>
      <c r="H1338" s="151">
        <v>2894</v>
      </c>
      <c r="I1338" s="151">
        <v>2726</v>
      </c>
      <c r="J1338" s="151">
        <v>2427</v>
      </c>
      <c r="K1338" s="151">
        <v>2394</v>
      </c>
      <c r="L1338" s="151">
        <v>2323</v>
      </c>
      <c r="M1338" s="154">
        <v>0.963450880631303</v>
      </c>
      <c r="N1338" s="153">
        <v>74231</v>
      </c>
      <c r="O1338" s="172">
        <v>0.9</v>
      </c>
      <c r="P1338" s="154">
        <v>0.931537320810677</v>
      </c>
      <c r="Q1338" s="154">
        <v>0.985694822888283</v>
      </c>
      <c r="R1338" s="154">
        <v>0.986402966625464</v>
      </c>
      <c r="S1338" s="173">
        <v>-0.0541575020776062</v>
      </c>
      <c r="T1338" s="153">
        <v>77047</v>
      </c>
      <c r="U1338" s="153">
        <v>71638</v>
      </c>
      <c r="V1338" s="154">
        <v>0.92979609848534</v>
      </c>
      <c r="W1338" s="154">
        <v>0.885813148788927</v>
      </c>
      <c r="X1338" s="155">
        <v>0.928474114441417</v>
      </c>
      <c r="Y1338" s="155">
        <v>0.957148743304491</v>
      </c>
      <c r="Z1338" s="173">
        <v>-0.0426609656524896</v>
      </c>
      <c r="AA1338" s="151">
        <v>22414</v>
      </c>
      <c r="AB1338" s="151">
        <v>20703</v>
      </c>
      <c r="AC1338" s="151">
        <v>23273</v>
      </c>
      <c r="AD1338" s="151">
        <v>21708</v>
      </c>
      <c r="AE1338" s="155">
        <v>0.923663781565093</v>
      </c>
      <c r="AF1338" s="155">
        <v>0.932754694280926</v>
      </c>
      <c r="AG1338" s="173">
        <v>-0.00909091271583318</v>
      </c>
    </row>
    <row r="1339" spans="1:33">
      <c r="A1339" s="175" t="s">
        <v>1085</v>
      </c>
      <c r="B1339" s="195" t="s">
        <v>1844</v>
      </c>
      <c r="C1339" s="195" t="s">
        <v>1340</v>
      </c>
      <c r="D1339" s="150">
        <v>2156</v>
      </c>
      <c r="E1339" s="150">
        <v>2138</v>
      </c>
      <c r="F1339" s="150">
        <v>1985</v>
      </c>
      <c r="G1339" s="151">
        <v>1535</v>
      </c>
      <c r="H1339" s="151">
        <v>1514</v>
      </c>
      <c r="I1339" s="151">
        <v>1441</v>
      </c>
      <c r="J1339" s="151">
        <v>1288</v>
      </c>
      <c r="K1339" s="151">
        <v>1271</v>
      </c>
      <c r="L1339" s="151">
        <v>1216</v>
      </c>
      <c r="M1339" s="154">
        <v>0.985740635641317</v>
      </c>
      <c r="N1339" s="153">
        <v>41685</v>
      </c>
      <c r="O1339" s="172">
        <v>0.9</v>
      </c>
      <c r="P1339" s="154">
        <v>0.99165120593692</v>
      </c>
      <c r="Q1339" s="154">
        <v>0.986319218241042</v>
      </c>
      <c r="R1339" s="154">
        <v>0.986801242236025</v>
      </c>
      <c r="S1339" s="173">
        <v>0.00533198769587795</v>
      </c>
      <c r="T1339" s="153">
        <v>42288</v>
      </c>
      <c r="U1339" s="153">
        <v>40031</v>
      </c>
      <c r="V1339" s="154">
        <v>0.94662788497919</v>
      </c>
      <c r="W1339" s="154">
        <v>0.920686456400742</v>
      </c>
      <c r="X1339" s="155">
        <v>0.938762214983713</v>
      </c>
      <c r="Y1339" s="155">
        <v>0.944099378881988</v>
      </c>
      <c r="Z1339" s="173">
        <v>-0.0180757585829713</v>
      </c>
      <c r="AA1339" s="151">
        <v>12143</v>
      </c>
      <c r="AB1339" s="151">
        <v>11528</v>
      </c>
      <c r="AC1339" s="151">
        <v>12687</v>
      </c>
      <c r="AD1339" s="151">
        <v>12035</v>
      </c>
      <c r="AE1339" s="155">
        <v>0.949353537017212</v>
      </c>
      <c r="AF1339" s="155">
        <v>0.948608812169938</v>
      </c>
      <c r="AG1339" s="173">
        <v>0.000744724847273837</v>
      </c>
    </row>
    <row r="1340" spans="1:33">
      <c r="A1340" s="175" t="s">
        <v>1085</v>
      </c>
      <c r="B1340" s="195" t="s">
        <v>1844</v>
      </c>
      <c r="C1340" s="195" t="s">
        <v>1341</v>
      </c>
      <c r="D1340" s="150">
        <v>2123</v>
      </c>
      <c r="E1340" s="150">
        <v>2100</v>
      </c>
      <c r="F1340" s="150">
        <v>1993</v>
      </c>
      <c r="G1340" s="151">
        <v>1429</v>
      </c>
      <c r="H1340" s="151">
        <v>1420</v>
      </c>
      <c r="I1340" s="151">
        <v>1384</v>
      </c>
      <c r="J1340" s="151">
        <v>1152</v>
      </c>
      <c r="K1340" s="151">
        <v>1145</v>
      </c>
      <c r="L1340" s="151">
        <v>1119</v>
      </c>
      <c r="M1340" s="154">
        <v>0.990538239031116</v>
      </c>
      <c r="N1340" s="153">
        <v>36641</v>
      </c>
      <c r="O1340" s="172">
        <v>0.9</v>
      </c>
      <c r="P1340" s="154">
        <v>0.989166274140367</v>
      </c>
      <c r="Q1340" s="154">
        <v>0.99370188943317</v>
      </c>
      <c r="R1340" s="154">
        <v>0.993923611111111</v>
      </c>
      <c r="S1340" s="173">
        <v>-0.00453561529280266</v>
      </c>
      <c r="T1340" s="153">
        <v>36991</v>
      </c>
      <c r="U1340" s="153">
        <v>35698</v>
      </c>
      <c r="V1340" s="154">
        <v>0.965045551620665</v>
      </c>
      <c r="W1340" s="154">
        <v>0.93876589731512</v>
      </c>
      <c r="X1340" s="155">
        <v>0.96850944716585</v>
      </c>
      <c r="Y1340" s="155">
        <v>0.971354166666667</v>
      </c>
      <c r="Z1340" s="173">
        <v>-0.02974354985073</v>
      </c>
      <c r="AA1340" s="151">
        <v>10996</v>
      </c>
      <c r="AB1340" s="151">
        <v>10553</v>
      </c>
      <c r="AC1340" s="151">
        <v>11190</v>
      </c>
      <c r="AD1340" s="151">
        <v>10856</v>
      </c>
      <c r="AE1340" s="155">
        <v>0.959712622771917</v>
      </c>
      <c r="AF1340" s="155">
        <v>0.970151921358356</v>
      </c>
      <c r="AG1340" s="173">
        <v>-0.0104392985864387</v>
      </c>
    </row>
    <row r="1341" spans="1:33">
      <c r="A1341" s="175" t="s">
        <v>1085</v>
      </c>
      <c r="B1341" s="195" t="s">
        <v>1844</v>
      </c>
      <c r="C1341" s="195" t="s">
        <v>1342</v>
      </c>
      <c r="D1341" s="150">
        <v>2748</v>
      </c>
      <c r="E1341" s="150">
        <v>2624</v>
      </c>
      <c r="F1341" s="150">
        <v>1999</v>
      </c>
      <c r="G1341" s="151">
        <v>1958</v>
      </c>
      <c r="H1341" s="151">
        <v>1891</v>
      </c>
      <c r="I1341" s="151">
        <v>1455</v>
      </c>
      <c r="J1341" s="151">
        <v>1693</v>
      </c>
      <c r="K1341" s="151">
        <v>1683</v>
      </c>
      <c r="L1341" s="151">
        <v>1376</v>
      </c>
      <c r="M1341" s="154">
        <v>0.978374488713831</v>
      </c>
      <c r="N1341" s="153">
        <v>51666</v>
      </c>
      <c r="O1341" s="172">
        <v>0.9</v>
      </c>
      <c r="P1341" s="154">
        <v>0.954876273653566</v>
      </c>
      <c r="Q1341" s="154">
        <v>0.965781409601634</v>
      </c>
      <c r="R1341" s="154">
        <v>0.994093325457767</v>
      </c>
      <c r="S1341" s="173">
        <v>-0.0109051359480681</v>
      </c>
      <c r="T1341" s="153">
        <v>52808</v>
      </c>
      <c r="U1341" s="153">
        <v>42339</v>
      </c>
      <c r="V1341" s="154">
        <v>0.801753522193607</v>
      </c>
      <c r="W1341" s="154">
        <v>0.727438136826783</v>
      </c>
      <c r="X1341" s="155">
        <v>0.743105209397344</v>
      </c>
      <c r="Y1341" s="155">
        <v>0.812758417011223</v>
      </c>
      <c r="Z1341" s="173">
        <v>-0.0156670725705611</v>
      </c>
      <c r="AA1341" s="151">
        <v>15394</v>
      </c>
      <c r="AB1341" s="151">
        <v>12023</v>
      </c>
      <c r="AC1341" s="151">
        <v>15779</v>
      </c>
      <c r="AD1341" s="151">
        <v>12612</v>
      </c>
      <c r="AE1341" s="155">
        <v>0.781018578667013</v>
      </c>
      <c r="AF1341" s="155">
        <v>0.7992901958299</v>
      </c>
      <c r="AG1341" s="173">
        <v>-0.0182716171628874</v>
      </c>
    </row>
    <row r="1342" spans="1:33">
      <c r="A1342" s="175" t="s">
        <v>1085</v>
      </c>
      <c r="B1342" s="195" t="s">
        <v>1845</v>
      </c>
      <c r="C1342" s="195" t="s">
        <v>1343</v>
      </c>
      <c r="D1342" s="150">
        <v>1339</v>
      </c>
      <c r="E1342" s="150">
        <v>1299</v>
      </c>
      <c r="F1342" s="150">
        <v>1239</v>
      </c>
      <c r="G1342" s="151">
        <v>1376</v>
      </c>
      <c r="H1342" s="151">
        <v>1347</v>
      </c>
      <c r="I1342" s="151">
        <v>1306</v>
      </c>
      <c r="J1342" s="151">
        <v>762</v>
      </c>
      <c r="K1342" s="151">
        <v>752</v>
      </c>
      <c r="L1342" s="151">
        <v>706</v>
      </c>
      <c r="M1342" s="154">
        <v>0.975612276531983</v>
      </c>
      <c r="N1342" s="153">
        <v>28323</v>
      </c>
      <c r="O1342" s="172">
        <v>0.9</v>
      </c>
      <c r="P1342" s="154">
        <v>0.970126960418223</v>
      </c>
      <c r="Q1342" s="154">
        <v>0.978924418604651</v>
      </c>
      <c r="R1342" s="154">
        <v>0.986876640419947</v>
      </c>
      <c r="S1342" s="173">
        <v>-0.00879745818642863</v>
      </c>
      <c r="T1342" s="153">
        <v>29031</v>
      </c>
      <c r="U1342" s="153">
        <v>27077</v>
      </c>
      <c r="V1342" s="154">
        <v>0.932692638903241</v>
      </c>
      <c r="W1342" s="154">
        <v>0.925317401045556</v>
      </c>
      <c r="X1342" s="155">
        <v>0.949127906976744</v>
      </c>
      <c r="Y1342" s="155">
        <v>0.926509186351706</v>
      </c>
      <c r="Z1342" s="173">
        <v>-0.0238105059311878</v>
      </c>
      <c r="AA1342" s="151">
        <v>8295</v>
      </c>
      <c r="AB1342" s="151">
        <v>7758</v>
      </c>
      <c r="AC1342" s="151">
        <v>8629</v>
      </c>
      <c r="AD1342" s="151">
        <v>8034</v>
      </c>
      <c r="AE1342" s="155">
        <v>0.935262206148282</v>
      </c>
      <c r="AF1342" s="155">
        <v>0.931046471201762</v>
      </c>
      <c r="AG1342" s="173">
        <v>0.00421573494652061</v>
      </c>
    </row>
    <row r="1343" spans="1:33">
      <c r="A1343" s="175" t="s">
        <v>1085</v>
      </c>
      <c r="B1343" s="195" t="s">
        <v>1845</v>
      </c>
      <c r="C1343" s="195" t="s">
        <v>1344</v>
      </c>
      <c r="D1343" s="150">
        <v>1850</v>
      </c>
      <c r="E1343" s="150">
        <v>1842</v>
      </c>
      <c r="F1343" s="150">
        <v>1771</v>
      </c>
      <c r="G1343" s="151">
        <v>1866</v>
      </c>
      <c r="H1343" s="151">
        <v>1738</v>
      </c>
      <c r="I1343" s="151">
        <v>1788</v>
      </c>
      <c r="J1343" s="151">
        <v>1204</v>
      </c>
      <c r="K1343" s="151">
        <v>1187</v>
      </c>
      <c r="L1343" s="151">
        <v>1163</v>
      </c>
      <c r="M1343" s="154">
        <v>0.94164403850901</v>
      </c>
      <c r="N1343" s="153">
        <v>38146</v>
      </c>
      <c r="O1343" s="172">
        <v>0.9</v>
      </c>
      <c r="P1343" s="154">
        <v>0.995675675675676</v>
      </c>
      <c r="Q1343" s="154">
        <v>0.931404072883173</v>
      </c>
      <c r="R1343" s="154">
        <v>0.985880398671096</v>
      </c>
      <c r="S1343" s="173">
        <v>0.0642716027925032</v>
      </c>
      <c r="T1343" s="153">
        <v>40510</v>
      </c>
      <c r="U1343" s="153">
        <v>38878</v>
      </c>
      <c r="V1343" s="154">
        <v>0.959713650950383</v>
      </c>
      <c r="W1343" s="154">
        <v>0.957297297297297</v>
      </c>
      <c r="X1343" s="155">
        <v>0.958199356913183</v>
      </c>
      <c r="Y1343" s="155">
        <v>0.965946843853821</v>
      </c>
      <c r="Z1343" s="173">
        <v>-0.000902059615885964</v>
      </c>
      <c r="AA1343" s="151">
        <v>11764</v>
      </c>
      <c r="AB1343" s="151">
        <v>11231</v>
      </c>
      <c r="AC1343" s="151">
        <v>12109</v>
      </c>
      <c r="AD1343" s="151">
        <v>11607</v>
      </c>
      <c r="AE1343" s="155">
        <v>0.954692281536892</v>
      </c>
      <c r="AF1343" s="155">
        <v>0.958543232306549</v>
      </c>
      <c r="AG1343" s="173">
        <v>-0.00385095076965658</v>
      </c>
    </row>
    <row r="1344" spans="1:33">
      <c r="A1344" s="175" t="s">
        <v>1085</v>
      </c>
      <c r="B1344" s="195" t="s">
        <v>1845</v>
      </c>
      <c r="C1344" s="195" t="s">
        <v>1345</v>
      </c>
      <c r="D1344" s="150">
        <v>2111</v>
      </c>
      <c r="E1344" s="150">
        <v>2000</v>
      </c>
      <c r="F1344" s="150">
        <v>1863</v>
      </c>
      <c r="G1344" s="151">
        <v>2355</v>
      </c>
      <c r="H1344" s="151">
        <v>2249</v>
      </c>
      <c r="I1344" s="151">
        <v>2101</v>
      </c>
      <c r="J1344" s="151">
        <v>1423</v>
      </c>
      <c r="K1344" s="151">
        <v>1370</v>
      </c>
      <c r="L1344" s="151">
        <v>1279</v>
      </c>
      <c r="M1344" s="154">
        <v>0.942935994055833</v>
      </c>
      <c r="N1344" s="153">
        <v>44417</v>
      </c>
      <c r="O1344" s="172">
        <v>0.9</v>
      </c>
      <c r="P1344" s="154">
        <v>0.947418285172904</v>
      </c>
      <c r="Q1344" s="154">
        <v>0.954989384288747</v>
      </c>
      <c r="R1344" s="154">
        <v>0.962754743499649</v>
      </c>
      <c r="S1344" s="173">
        <v>-0.00757109911584353</v>
      </c>
      <c r="T1344" s="153">
        <v>47105</v>
      </c>
      <c r="U1344" s="153">
        <v>42159</v>
      </c>
      <c r="V1344" s="154">
        <v>0.895000530729222</v>
      </c>
      <c r="W1344" s="154">
        <v>0.88252013263856</v>
      </c>
      <c r="X1344" s="155">
        <v>0.892144373673036</v>
      </c>
      <c r="Y1344" s="155">
        <v>0.898805340829234</v>
      </c>
      <c r="Z1344" s="173">
        <v>-0.00962424103447623</v>
      </c>
      <c r="AA1344" s="151">
        <v>13494</v>
      </c>
      <c r="AB1344" s="151">
        <v>12129</v>
      </c>
      <c r="AC1344" s="151">
        <v>14130</v>
      </c>
      <c r="AD1344" s="151">
        <v>12543</v>
      </c>
      <c r="AE1344" s="155">
        <v>0.898843930635838</v>
      </c>
      <c r="AF1344" s="155">
        <v>0.887685774946921</v>
      </c>
      <c r="AG1344" s="173">
        <v>0.0111581556889166</v>
      </c>
    </row>
    <row r="1345" spans="1:33">
      <c r="A1345" s="175" t="s">
        <v>1085</v>
      </c>
      <c r="B1345" s="195" t="s">
        <v>1845</v>
      </c>
      <c r="C1345" s="195" t="s">
        <v>1346</v>
      </c>
      <c r="D1345" s="150">
        <v>1795</v>
      </c>
      <c r="E1345" s="150">
        <v>1736</v>
      </c>
      <c r="F1345" s="150">
        <v>1599</v>
      </c>
      <c r="G1345" s="151">
        <v>1925</v>
      </c>
      <c r="H1345" s="151">
        <v>1886</v>
      </c>
      <c r="I1345" s="151">
        <v>1732</v>
      </c>
      <c r="J1345" s="151">
        <v>1078</v>
      </c>
      <c r="K1345" s="151">
        <v>1053</v>
      </c>
      <c r="L1345" s="151">
        <v>969</v>
      </c>
      <c r="M1345" s="154">
        <v>0.97727807310533</v>
      </c>
      <c r="N1345" s="153">
        <v>41548</v>
      </c>
      <c r="O1345" s="172">
        <v>0.9</v>
      </c>
      <c r="P1345" s="154">
        <v>0.967130919220056</v>
      </c>
      <c r="Q1345" s="154">
        <v>0.97974025974026</v>
      </c>
      <c r="R1345" s="154">
        <v>0.976808905380334</v>
      </c>
      <c r="S1345" s="173">
        <v>-0.012609340520204</v>
      </c>
      <c r="T1345" s="153">
        <v>42514</v>
      </c>
      <c r="U1345" s="153">
        <v>38569</v>
      </c>
      <c r="V1345" s="154">
        <v>0.907207037681705</v>
      </c>
      <c r="W1345" s="154">
        <v>0.890807799442897</v>
      </c>
      <c r="X1345" s="155">
        <v>0.89974025974026</v>
      </c>
      <c r="Y1345" s="155">
        <v>0.898886827458256</v>
      </c>
      <c r="Z1345" s="173">
        <v>-0.00893246029736283</v>
      </c>
      <c r="AA1345" s="151">
        <v>11931</v>
      </c>
      <c r="AB1345" s="151">
        <v>10803</v>
      </c>
      <c r="AC1345" s="151">
        <v>12841</v>
      </c>
      <c r="AD1345" s="151">
        <v>11626</v>
      </c>
      <c r="AE1345" s="155">
        <v>0.90545637415137</v>
      </c>
      <c r="AF1345" s="155">
        <v>0.905381200841056</v>
      </c>
      <c r="AG1345" s="173">
        <v>7.51733103143692e-5</v>
      </c>
    </row>
    <row r="1346" spans="1:33">
      <c r="A1346" s="175" t="s">
        <v>1085</v>
      </c>
      <c r="B1346" s="195" t="s">
        <v>1845</v>
      </c>
      <c r="C1346" s="195" t="s">
        <v>1347</v>
      </c>
      <c r="D1346" s="150">
        <v>1849</v>
      </c>
      <c r="E1346" s="150">
        <v>1842</v>
      </c>
      <c r="F1346" s="150">
        <v>1666</v>
      </c>
      <c r="G1346" s="151">
        <v>1372</v>
      </c>
      <c r="H1346" s="151">
        <v>1327</v>
      </c>
      <c r="I1346" s="151">
        <v>1276</v>
      </c>
      <c r="J1346" s="151">
        <v>1082</v>
      </c>
      <c r="K1346" s="151">
        <v>1081</v>
      </c>
      <c r="L1346" s="151">
        <v>971</v>
      </c>
      <c r="M1346" s="154">
        <v>0.995847201441265</v>
      </c>
      <c r="N1346" s="153">
        <v>32613</v>
      </c>
      <c r="O1346" s="172">
        <v>0.9</v>
      </c>
      <c r="P1346" s="154">
        <v>0.996214169821525</v>
      </c>
      <c r="Q1346" s="154">
        <v>0.967201166180758</v>
      </c>
      <c r="R1346" s="154">
        <v>0.999075785582255</v>
      </c>
      <c r="S1346" s="173">
        <v>0.0290130036407671</v>
      </c>
      <c r="T1346" s="153">
        <v>32749</v>
      </c>
      <c r="U1346" s="153">
        <v>30375</v>
      </c>
      <c r="V1346" s="154">
        <v>0.927509236923265</v>
      </c>
      <c r="W1346" s="154">
        <v>0.901027582477015</v>
      </c>
      <c r="X1346" s="155">
        <v>0.93002915451895</v>
      </c>
      <c r="Y1346" s="155">
        <v>0.897412199630314</v>
      </c>
      <c r="Z1346" s="173">
        <v>-0.0290015720419358</v>
      </c>
      <c r="AA1346" s="151">
        <v>9846</v>
      </c>
      <c r="AB1346" s="151">
        <v>9117</v>
      </c>
      <c r="AC1346" s="151">
        <v>9827</v>
      </c>
      <c r="AD1346" s="151">
        <v>9249</v>
      </c>
      <c r="AE1346" s="155">
        <v>0.925959780621572</v>
      </c>
      <c r="AF1346" s="155">
        <v>0.941182456497405</v>
      </c>
      <c r="AG1346" s="173">
        <v>-0.0152226758758328</v>
      </c>
    </row>
    <row r="1347" spans="1:33">
      <c r="A1347" s="175" t="s">
        <v>1085</v>
      </c>
      <c r="B1347" s="195" t="s">
        <v>1845</v>
      </c>
      <c r="C1347" s="195" t="s">
        <v>1348</v>
      </c>
      <c r="D1347" s="150">
        <v>2913</v>
      </c>
      <c r="E1347" s="150">
        <v>2807</v>
      </c>
      <c r="F1347" s="150">
        <v>2638</v>
      </c>
      <c r="G1347" s="151">
        <v>3035</v>
      </c>
      <c r="H1347" s="151">
        <v>2957</v>
      </c>
      <c r="I1347" s="151">
        <v>2749</v>
      </c>
      <c r="J1347" s="151">
        <v>1698</v>
      </c>
      <c r="K1347" s="151">
        <v>1667</v>
      </c>
      <c r="L1347" s="151">
        <v>1565</v>
      </c>
      <c r="M1347" s="154">
        <v>0.972206137811233</v>
      </c>
      <c r="N1347" s="153">
        <v>63802</v>
      </c>
      <c r="O1347" s="172">
        <v>0.9</v>
      </c>
      <c r="P1347" s="154">
        <v>0.963611397185033</v>
      </c>
      <c r="Q1347" s="154">
        <v>0.974299835255354</v>
      </c>
      <c r="R1347" s="154">
        <v>0.981743227326266</v>
      </c>
      <c r="S1347" s="173">
        <v>-0.0106884380703216</v>
      </c>
      <c r="T1347" s="153">
        <v>65626</v>
      </c>
      <c r="U1347" s="153">
        <v>60752</v>
      </c>
      <c r="V1347" s="154">
        <v>0.925730655532868</v>
      </c>
      <c r="W1347" s="154">
        <v>0.905595605904566</v>
      </c>
      <c r="X1347" s="155">
        <v>0.905766062602965</v>
      </c>
      <c r="Y1347" s="155">
        <v>0.921672555948174</v>
      </c>
      <c r="Z1347" s="173">
        <v>-0.000170456698399657</v>
      </c>
      <c r="AA1347" s="151">
        <v>18551</v>
      </c>
      <c r="AB1347" s="151">
        <v>17101</v>
      </c>
      <c r="AC1347" s="151">
        <v>19525</v>
      </c>
      <c r="AD1347" s="151">
        <v>18092</v>
      </c>
      <c r="AE1347" s="155">
        <v>0.921837097730581</v>
      </c>
      <c r="AF1347" s="155">
        <v>0.926606914212548</v>
      </c>
      <c r="AG1347" s="173">
        <v>-0.0047698164819675</v>
      </c>
    </row>
    <row r="1348" spans="1:33">
      <c r="A1348" s="175" t="s">
        <v>1085</v>
      </c>
      <c r="B1348" s="195" t="s">
        <v>1845</v>
      </c>
      <c r="C1348" s="195" t="s">
        <v>1349</v>
      </c>
      <c r="D1348" s="150">
        <v>2668</v>
      </c>
      <c r="E1348" s="150">
        <v>2612</v>
      </c>
      <c r="F1348" s="150">
        <v>2417</v>
      </c>
      <c r="G1348" s="151">
        <v>2021</v>
      </c>
      <c r="H1348" s="151">
        <v>1987</v>
      </c>
      <c r="I1348" s="151">
        <v>1894</v>
      </c>
      <c r="J1348" s="151">
        <v>1456</v>
      </c>
      <c r="K1348" s="151">
        <v>1438</v>
      </c>
      <c r="L1348" s="151">
        <v>1400</v>
      </c>
      <c r="M1348" s="154">
        <v>0.977067301233952</v>
      </c>
      <c r="N1348" s="153">
        <v>50914</v>
      </c>
      <c r="O1348" s="172">
        <v>0.9</v>
      </c>
      <c r="P1348" s="154">
        <v>0.979010494752624</v>
      </c>
      <c r="Q1348" s="154">
        <v>0.983176645225136</v>
      </c>
      <c r="R1348" s="154">
        <v>0.987637362637363</v>
      </c>
      <c r="S1348" s="173">
        <v>-0.00416615047251234</v>
      </c>
      <c r="T1348" s="153">
        <v>52109</v>
      </c>
      <c r="U1348" s="153">
        <v>48308</v>
      </c>
      <c r="V1348" s="154">
        <v>0.927056746435357</v>
      </c>
      <c r="W1348" s="154">
        <v>0.90592203898051</v>
      </c>
      <c r="X1348" s="155">
        <v>0.937159821870361</v>
      </c>
      <c r="Y1348" s="155">
        <v>0.961538461538462</v>
      </c>
      <c r="Z1348" s="173">
        <v>-0.0312377828898515</v>
      </c>
      <c r="AA1348" s="151">
        <v>15052</v>
      </c>
      <c r="AB1348" s="151">
        <v>14059</v>
      </c>
      <c r="AC1348" s="151">
        <v>15813</v>
      </c>
      <c r="AD1348" s="151">
        <v>14483</v>
      </c>
      <c r="AE1348" s="155">
        <v>0.934028700504916</v>
      </c>
      <c r="AF1348" s="155">
        <v>0.915891987605135</v>
      </c>
      <c r="AG1348" s="173">
        <v>0.0181367128997812</v>
      </c>
    </row>
    <row r="1349" spans="1:33">
      <c r="A1349" s="175" t="s">
        <v>1085</v>
      </c>
      <c r="B1349" s="195" t="s">
        <v>1845</v>
      </c>
      <c r="C1349" s="195" t="s">
        <v>1350</v>
      </c>
      <c r="D1349" s="150">
        <v>2207</v>
      </c>
      <c r="E1349" s="150">
        <v>2180</v>
      </c>
      <c r="F1349" s="150">
        <v>2063</v>
      </c>
      <c r="G1349" s="151">
        <v>1794</v>
      </c>
      <c r="H1349" s="151">
        <v>1776</v>
      </c>
      <c r="I1349" s="151">
        <v>1713</v>
      </c>
      <c r="J1349" s="151">
        <v>1290</v>
      </c>
      <c r="K1349" s="151">
        <v>1278</v>
      </c>
      <c r="L1349" s="151">
        <v>1245</v>
      </c>
      <c r="M1349" s="154">
        <v>0.985968233932892</v>
      </c>
      <c r="N1349" s="153">
        <v>46868</v>
      </c>
      <c r="O1349" s="172">
        <v>0.9</v>
      </c>
      <c r="P1349" s="154">
        <v>0.987766198459447</v>
      </c>
      <c r="Q1349" s="154">
        <v>0.989966555183946</v>
      </c>
      <c r="R1349" s="154">
        <v>0.990697674418605</v>
      </c>
      <c r="S1349" s="173">
        <v>-0.00220035672449925</v>
      </c>
      <c r="T1349" s="153">
        <v>47535</v>
      </c>
      <c r="U1349" s="153">
        <v>45404</v>
      </c>
      <c r="V1349" s="154">
        <v>0.955169874829073</v>
      </c>
      <c r="W1349" s="154">
        <v>0.934753058450385</v>
      </c>
      <c r="X1349" s="155">
        <v>0.954849498327759</v>
      </c>
      <c r="Y1349" s="155">
        <v>0.965116279069767</v>
      </c>
      <c r="Z1349" s="173">
        <v>-0.0200964398773741</v>
      </c>
      <c r="AA1349" s="151">
        <v>13170</v>
      </c>
      <c r="AB1349" s="151">
        <v>12465</v>
      </c>
      <c r="AC1349" s="151">
        <v>14725</v>
      </c>
      <c r="AD1349" s="151">
        <v>13980</v>
      </c>
      <c r="AE1349" s="155">
        <v>0.946469248291572</v>
      </c>
      <c r="AF1349" s="155">
        <v>0.949405772495756</v>
      </c>
      <c r="AG1349" s="173">
        <v>-0.00293652420418378</v>
      </c>
    </row>
    <row r="1350" spans="1:33">
      <c r="A1350" s="175" t="s">
        <v>1085</v>
      </c>
      <c r="B1350" s="195" t="s">
        <v>1845</v>
      </c>
      <c r="C1350" s="195" t="s">
        <v>1351</v>
      </c>
      <c r="D1350" s="150">
        <v>2696</v>
      </c>
      <c r="E1350" s="150">
        <v>2645</v>
      </c>
      <c r="F1350" s="150">
        <v>2588</v>
      </c>
      <c r="G1350" s="151">
        <v>1949</v>
      </c>
      <c r="H1350" s="151">
        <v>1936</v>
      </c>
      <c r="I1350" s="151">
        <v>1883</v>
      </c>
      <c r="J1350" s="151">
        <v>1580</v>
      </c>
      <c r="K1350" s="151">
        <v>1563</v>
      </c>
      <c r="L1350" s="151">
        <v>1519</v>
      </c>
      <c r="M1350" s="154">
        <v>0.944265869659204</v>
      </c>
      <c r="N1350" s="153">
        <v>50234</v>
      </c>
      <c r="O1350" s="172">
        <v>0.9</v>
      </c>
      <c r="P1350" s="154">
        <v>0.981083086053412</v>
      </c>
      <c r="Q1350" s="154">
        <v>0.993329912775782</v>
      </c>
      <c r="R1350" s="154">
        <v>0.989240506329114</v>
      </c>
      <c r="S1350" s="173">
        <v>-0.01224682672237</v>
      </c>
      <c r="T1350" s="153">
        <v>53199</v>
      </c>
      <c r="U1350" s="153">
        <v>51209</v>
      </c>
      <c r="V1350" s="154">
        <v>0.962593281828606</v>
      </c>
      <c r="W1350" s="154">
        <v>0.959940652818991</v>
      </c>
      <c r="X1350" s="155">
        <v>0.96613648024628</v>
      </c>
      <c r="Y1350" s="155">
        <v>0.961392405063291</v>
      </c>
      <c r="Z1350" s="173">
        <v>-0.00619582742728908</v>
      </c>
      <c r="AA1350" s="151">
        <v>15264</v>
      </c>
      <c r="AB1350" s="151">
        <v>14760</v>
      </c>
      <c r="AC1350" s="151">
        <v>16213</v>
      </c>
      <c r="AD1350" s="151">
        <v>15630</v>
      </c>
      <c r="AE1350" s="155">
        <v>0.966981132075472</v>
      </c>
      <c r="AF1350" s="155">
        <v>0.964041201504965</v>
      </c>
      <c r="AG1350" s="173">
        <v>0.00293993057050645</v>
      </c>
    </row>
    <row r="1351" spans="1:33">
      <c r="A1351" s="175" t="s">
        <v>1085</v>
      </c>
      <c r="B1351" s="195" t="s">
        <v>1845</v>
      </c>
      <c r="C1351" s="195" t="s">
        <v>1352</v>
      </c>
      <c r="D1351" s="150">
        <v>2705</v>
      </c>
      <c r="E1351" s="150">
        <v>2255</v>
      </c>
      <c r="F1351" s="150">
        <v>2205</v>
      </c>
      <c r="G1351" s="151">
        <v>1849</v>
      </c>
      <c r="H1351" s="151">
        <v>1693</v>
      </c>
      <c r="I1351" s="151">
        <v>1650</v>
      </c>
      <c r="J1351" s="151">
        <v>1565</v>
      </c>
      <c r="K1351" s="151">
        <v>1460</v>
      </c>
      <c r="L1351" s="151">
        <v>1441</v>
      </c>
      <c r="M1351" s="154">
        <v>0.878201101215772</v>
      </c>
      <c r="N1351" s="153">
        <v>47530</v>
      </c>
      <c r="O1351" s="172">
        <v>0.9</v>
      </c>
      <c r="P1351" s="154">
        <v>0.833641404805915</v>
      </c>
      <c r="Q1351" s="154">
        <v>0.915630070308275</v>
      </c>
      <c r="R1351" s="154">
        <v>0.932907348242812</v>
      </c>
      <c r="S1351" s="173">
        <v>-0.0819886655023597</v>
      </c>
      <c r="T1351" s="153">
        <v>54122</v>
      </c>
      <c r="U1351" s="153">
        <v>48313</v>
      </c>
      <c r="V1351" s="154">
        <v>0.892668415801338</v>
      </c>
      <c r="W1351" s="154">
        <v>0.815157116451017</v>
      </c>
      <c r="X1351" s="155">
        <v>0.892374256354786</v>
      </c>
      <c r="Y1351" s="155">
        <v>0.920766773162939</v>
      </c>
      <c r="Z1351" s="173">
        <v>-0.0772171399037698</v>
      </c>
      <c r="AA1351" s="151">
        <v>15011</v>
      </c>
      <c r="AB1351" s="151">
        <v>13194</v>
      </c>
      <c r="AC1351" s="151">
        <v>16752</v>
      </c>
      <c r="AD1351" s="151">
        <v>15065</v>
      </c>
      <c r="AE1351" s="155">
        <v>0.878955432682699</v>
      </c>
      <c r="AF1351" s="155">
        <v>0.899295606494747</v>
      </c>
      <c r="AG1351" s="173">
        <v>-0.0203401738120476</v>
      </c>
    </row>
    <row r="1352" spans="1:33">
      <c r="A1352" s="175" t="s">
        <v>1085</v>
      </c>
      <c r="B1352" s="195" t="s">
        <v>1845</v>
      </c>
      <c r="C1352" s="195" t="s">
        <v>1353</v>
      </c>
      <c r="D1352" s="150">
        <v>4224</v>
      </c>
      <c r="E1352" s="150">
        <v>4086</v>
      </c>
      <c r="F1352" s="150">
        <v>3712</v>
      </c>
      <c r="G1352" s="151">
        <v>3626</v>
      </c>
      <c r="H1352" s="151">
        <v>3563</v>
      </c>
      <c r="I1352" s="151">
        <v>3280</v>
      </c>
      <c r="J1352" s="151">
        <v>2199</v>
      </c>
      <c r="K1352" s="151">
        <v>2151</v>
      </c>
      <c r="L1352" s="151">
        <v>1859</v>
      </c>
      <c r="M1352" s="154">
        <v>0.968008575248914</v>
      </c>
      <c r="N1352" s="153">
        <v>87598</v>
      </c>
      <c r="O1352" s="172">
        <v>0.9</v>
      </c>
      <c r="P1352" s="154">
        <v>0.967329545454545</v>
      </c>
      <c r="Q1352" s="154">
        <v>0.982625482625483</v>
      </c>
      <c r="R1352" s="154">
        <v>0.978171896316507</v>
      </c>
      <c r="S1352" s="173">
        <v>-0.0152959371709372</v>
      </c>
      <c r="T1352" s="153">
        <v>90493</v>
      </c>
      <c r="U1352" s="153">
        <v>81928</v>
      </c>
      <c r="V1352" s="154">
        <v>0.905351795166477</v>
      </c>
      <c r="W1352" s="154">
        <v>0.878787878787879</v>
      </c>
      <c r="X1352" s="155">
        <v>0.90457804743519</v>
      </c>
      <c r="Y1352" s="155">
        <v>0.845384265575261</v>
      </c>
      <c r="Z1352" s="173">
        <v>-0.0257901686473115</v>
      </c>
      <c r="AA1352" s="151">
        <v>24514</v>
      </c>
      <c r="AB1352" s="151">
        <v>21941</v>
      </c>
      <c r="AC1352" s="151">
        <v>26952</v>
      </c>
      <c r="AD1352" s="151">
        <v>24416</v>
      </c>
      <c r="AE1352" s="155">
        <v>0.895039569225749</v>
      </c>
      <c r="AF1352" s="155">
        <v>0.905906797269219</v>
      </c>
      <c r="AG1352" s="173">
        <v>-0.0108672280434707</v>
      </c>
    </row>
    <row r="1353" spans="1:33">
      <c r="A1353" s="175" t="s">
        <v>1085</v>
      </c>
      <c r="B1353" s="195" t="s">
        <v>1845</v>
      </c>
      <c r="C1353" s="195" t="s">
        <v>1354</v>
      </c>
      <c r="D1353" s="150">
        <v>3577</v>
      </c>
      <c r="E1353" s="150">
        <v>3426</v>
      </c>
      <c r="F1353" s="150">
        <v>3387</v>
      </c>
      <c r="G1353" s="151">
        <v>2597</v>
      </c>
      <c r="H1353" s="151">
        <v>2545</v>
      </c>
      <c r="I1353" s="151">
        <v>2442</v>
      </c>
      <c r="J1353" s="151">
        <v>2160</v>
      </c>
      <c r="K1353" s="151">
        <v>2098</v>
      </c>
      <c r="L1353" s="151">
        <v>2010</v>
      </c>
      <c r="M1353" s="154">
        <v>0.945224367009275</v>
      </c>
      <c r="N1353" s="153">
        <v>67869</v>
      </c>
      <c r="O1353" s="172">
        <v>0.9</v>
      </c>
      <c r="P1353" s="154">
        <v>0.957785854067654</v>
      </c>
      <c r="Q1353" s="154">
        <v>0.979976896418945</v>
      </c>
      <c r="R1353" s="154">
        <v>0.971296296296296</v>
      </c>
      <c r="S1353" s="173">
        <v>-0.0221910423512904</v>
      </c>
      <c r="T1353" s="153">
        <v>71802</v>
      </c>
      <c r="U1353" s="153">
        <v>66792</v>
      </c>
      <c r="V1353" s="154">
        <v>0.930224784824935</v>
      </c>
      <c r="W1353" s="154">
        <v>0.946882862734135</v>
      </c>
      <c r="X1353" s="155">
        <v>0.940315748941086</v>
      </c>
      <c r="Y1353" s="155">
        <v>0.930555555555556</v>
      </c>
      <c r="Z1353" s="173">
        <v>0.00656711379304897</v>
      </c>
      <c r="AA1353" s="151">
        <v>19993</v>
      </c>
      <c r="AB1353" s="151">
        <v>18834</v>
      </c>
      <c r="AC1353" s="151">
        <v>22162</v>
      </c>
      <c r="AD1353" s="151">
        <v>20332</v>
      </c>
      <c r="AE1353" s="155">
        <v>0.942029710398639</v>
      </c>
      <c r="AF1353" s="155">
        <v>0.91742622506994</v>
      </c>
      <c r="AG1353" s="173">
        <v>0.0246034853286999</v>
      </c>
    </row>
    <row r="1354" spans="1:33">
      <c r="A1354" s="175" t="s">
        <v>1085</v>
      </c>
      <c r="B1354" s="195" t="s">
        <v>1845</v>
      </c>
      <c r="C1354" s="195" t="s">
        <v>1355</v>
      </c>
      <c r="D1354" s="150">
        <v>2707</v>
      </c>
      <c r="E1354" s="150">
        <v>2675</v>
      </c>
      <c r="F1354" s="150">
        <v>2585</v>
      </c>
      <c r="G1354" s="151">
        <v>1888</v>
      </c>
      <c r="H1354" s="151">
        <v>1852</v>
      </c>
      <c r="I1354" s="151">
        <v>1790</v>
      </c>
      <c r="J1354" s="151">
        <v>1416</v>
      </c>
      <c r="K1354" s="151">
        <v>1402</v>
      </c>
      <c r="L1354" s="151">
        <v>1326</v>
      </c>
      <c r="M1354" s="154">
        <v>0.987199122657742</v>
      </c>
      <c r="N1354" s="153">
        <v>52210</v>
      </c>
      <c r="O1354" s="172">
        <v>0.9</v>
      </c>
      <c r="P1354" s="154">
        <v>0.988178795714813</v>
      </c>
      <c r="Q1354" s="154">
        <v>0.980932203389831</v>
      </c>
      <c r="R1354" s="154">
        <v>0.990112994350282</v>
      </c>
      <c r="S1354" s="173">
        <v>0.00724659232498293</v>
      </c>
      <c r="T1354" s="153">
        <v>52887</v>
      </c>
      <c r="U1354" s="153">
        <v>50711</v>
      </c>
      <c r="V1354" s="154">
        <v>0.958855673416908</v>
      </c>
      <c r="W1354" s="154">
        <v>0.954931658662726</v>
      </c>
      <c r="X1354" s="155">
        <v>0.948093220338983</v>
      </c>
      <c r="Y1354" s="155">
        <v>0.936440677966102</v>
      </c>
      <c r="Z1354" s="173">
        <v>0.0068384383237432</v>
      </c>
      <c r="AA1354" s="151">
        <v>14712</v>
      </c>
      <c r="AB1354" s="151">
        <v>14035</v>
      </c>
      <c r="AC1354" s="151">
        <v>16734</v>
      </c>
      <c r="AD1354" s="151">
        <v>16118</v>
      </c>
      <c r="AE1354" s="155">
        <v>0.953983143012507</v>
      </c>
      <c r="AF1354" s="155">
        <v>0.963188717580973</v>
      </c>
      <c r="AG1354" s="173">
        <v>-0.00920557456846616</v>
      </c>
    </row>
    <row r="1355" spans="1:33">
      <c r="A1355" s="175" t="s">
        <v>1085</v>
      </c>
      <c r="B1355" s="195" t="s">
        <v>1845</v>
      </c>
      <c r="C1355" s="195" t="s">
        <v>1356</v>
      </c>
      <c r="D1355" s="150">
        <v>2483</v>
      </c>
      <c r="E1355" s="150">
        <v>2453</v>
      </c>
      <c r="F1355" s="150">
        <v>2324</v>
      </c>
      <c r="G1355" s="151">
        <v>1774</v>
      </c>
      <c r="H1355" s="151">
        <v>1748</v>
      </c>
      <c r="I1355" s="151">
        <v>1650</v>
      </c>
      <c r="J1355" s="151">
        <v>1496</v>
      </c>
      <c r="K1355" s="151">
        <v>1477</v>
      </c>
      <c r="L1355" s="151">
        <v>1419</v>
      </c>
      <c r="M1355" s="154">
        <v>0.98777131173325</v>
      </c>
      <c r="N1355" s="153">
        <v>50242</v>
      </c>
      <c r="O1355" s="172">
        <v>0.9</v>
      </c>
      <c r="P1355" s="154">
        <v>0.987917841320983</v>
      </c>
      <c r="Q1355" s="154">
        <v>0.985343855693348</v>
      </c>
      <c r="R1355" s="154">
        <v>0.987299465240642</v>
      </c>
      <c r="S1355" s="173">
        <v>0.00257398562763433</v>
      </c>
      <c r="T1355" s="153">
        <v>50864</v>
      </c>
      <c r="U1355" s="153">
        <v>48433</v>
      </c>
      <c r="V1355" s="154">
        <v>0.952205882352941</v>
      </c>
      <c r="W1355" s="154">
        <v>0.935964559001208</v>
      </c>
      <c r="X1355" s="155">
        <v>0.930101465614431</v>
      </c>
      <c r="Y1355" s="155">
        <v>0.948529411764706</v>
      </c>
      <c r="Z1355" s="173">
        <v>0.0058630933867776</v>
      </c>
      <c r="AA1355" s="151">
        <v>14237</v>
      </c>
      <c r="AB1355" s="151">
        <v>13443</v>
      </c>
      <c r="AC1355" s="151">
        <v>15329</v>
      </c>
      <c r="AD1355" s="151">
        <v>14661</v>
      </c>
      <c r="AE1355" s="155">
        <v>0.944229823698813</v>
      </c>
      <c r="AF1355" s="155">
        <v>0.956422467218997</v>
      </c>
      <c r="AG1355" s="173">
        <v>-0.0121926435201838</v>
      </c>
    </row>
    <row r="1356" spans="1:33">
      <c r="A1356" s="175" t="s">
        <v>1085</v>
      </c>
      <c r="B1356" s="195" t="s">
        <v>1845</v>
      </c>
      <c r="C1356" s="195" t="s">
        <v>1357</v>
      </c>
      <c r="D1356" s="150">
        <v>4748</v>
      </c>
      <c r="E1356" s="150">
        <v>4686</v>
      </c>
      <c r="F1356" s="150">
        <v>4316</v>
      </c>
      <c r="G1356" s="151">
        <v>3428</v>
      </c>
      <c r="H1356" s="151">
        <v>3374</v>
      </c>
      <c r="I1356" s="151">
        <v>3097</v>
      </c>
      <c r="J1356" s="151">
        <v>2852</v>
      </c>
      <c r="K1356" s="151">
        <v>2806</v>
      </c>
      <c r="L1356" s="151">
        <v>2629</v>
      </c>
      <c r="M1356" s="154">
        <v>0.975038201601903</v>
      </c>
      <c r="N1356" s="153">
        <v>95075</v>
      </c>
      <c r="O1356" s="172">
        <v>0.9</v>
      </c>
      <c r="P1356" s="154">
        <v>0.986941870261163</v>
      </c>
      <c r="Q1356" s="154">
        <v>0.984247374562427</v>
      </c>
      <c r="R1356" s="154">
        <v>0.983870967741935</v>
      </c>
      <c r="S1356" s="173">
        <v>0.00269449569873559</v>
      </c>
      <c r="T1356" s="153">
        <v>97509</v>
      </c>
      <c r="U1356" s="153">
        <v>89416</v>
      </c>
      <c r="V1356" s="154">
        <v>0.917002533099509</v>
      </c>
      <c r="W1356" s="154">
        <v>0.909014321819714</v>
      </c>
      <c r="X1356" s="155">
        <v>0.903442240373396</v>
      </c>
      <c r="Y1356" s="155">
        <v>0.921809256661992</v>
      </c>
      <c r="Z1356" s="173">
        <v>0.00557208144631793</v>
      </c>
      <c r="AA1356" s="151">
        <v>27057</v>
      </c>
      <c r="AB1356" s="151">
        <v>24848</v>
      </c>
      <c r="AC1356" s="151">
        <v>29629</v>
      </c>
      <c r="AD1356" s="151">
        <v>27194</v>
      </c>
      <c r="AE1356" s="155">
        <v>0.918357541486492</v>
      </c>
      <c r="AF1356" s="155">
        <v>0.917817003611327</v>
      </c>
      <c r="AG1356" s="173">
        <v>0.000540537875164726</v>
      </c>
    </row>
    <row r="1357" spans="1:33">
      <c r="A1357" s="175" t="s">
        <v>1085</v>
      </c>
      <c r="B1357" s="195" t="s">
        <v>1845</v>
      </c>
      <c r="C1357" s="195" t="s">
        <v>1358</v>
      </c>
      <c r="D1357" s="150">
        <v>5233</v>
      </c>
      <c r="E1357" s="150">
        <v>5184</v>
      </c>
      <c r="F1357" s="150">
        <v>4874</v>
      </c>
      <c r="G1357" s="151">
        <v>4452</v>
      </c>
      <c r="H1357" s="151">
        <v>4410</v>
      </c>
      <c r="I1357" s="151">
        <v>4162</v>
      </c>
      <c r="J1357" s="151">
        <v>2585</v>
      </c>
      <c r="K1357" s="151">
        <v>2564</v>
      </c>
      <c r="L1357" s="151">
        <v>2411</v>
      </c>
      <c r="M1357" s="154">
        <v>0.926378716070659</v>
      </c>
      <c r="N1357" s="153">
        <v>103206</v>
      </c>
      <c r="O1357" s="172">
        <v>0.9</v>
      </c>
      <c r="P1357" s="154">
        <v>0.990636346264093</v>
      </c>
      <c r="Q1357" s="154">
        <v>0.990566037735849</v>
      </c>
      <c r="R1357" s="154">
        <v>0.991876208897486</v>
      </c>
      <c r="S1357" s="173">
        <v>7.03085282441895e-5</v>
      </c>
      <c r="T1357" s="153">
        <v>111408</v>
      </c>
      <c r="U1357" s="153">
        <v>103695</v>
      </c>
      <c r="V1357" s="154">
        <v>0.930767987936234</v>
      </c>
      <c r="W1357" s="154">
        <v>0.931396904261418</v>
      </c>
      <c r="X1357" s="155">
        <v>0.934860736747529</v>
      </c>
      <c r="Y1357" s="155">
        <v>0.932688588007737</v>
      </c>
      <c r="Z1357" s="173">
        <v>-0.00346383248611126</v>
      </c>
      <c r="AA1357" s="151">
        <v>30662</v>
      </c>
      <c r="AB1357" s="151">
        <v>28664</v>
      </c>
      <c r="AC1357" s="151">
        <v>33812</v>
      </c>
      <c r="AD1357" s="151">
        <v>31455</v>
      </c>
      <c r="AE1357" s="155">
        <v>0.934837910116757</v>
      </c>
      <c r="AF1357" s="155">
        <v>0.930291020939311</v>
      </c>
      <c r="AG1357" s="173">
        <v>0.00454688917744539</v>
      </c>
    </row>
    <row r="1358" spans="1:33">
      <c r="A1358" s="175" t="s">
        <v>1085</v>
      </c>
      <c r="B1358" s="195" t="s">
        <v>1845</v>
      </c>
      <c r="C1358" s="195" t="s">
        <v>1359</v>
      </c>
      <c r="D1358" s="150">
        <v>1915</v>
      </c>
      <c r="E1358" s="150">
        <v>1891</v>
      </c>
      <c r="F1358" s="150">
        <v>1841</v>
      </c>
      <c r="G1358" s="151">
        <v>1387</v>
      </c>
      <c r="H1358" s="151">
        <v>1377</v>
      </c>
      <c r="I1358" s="151">
        <v>1335</v>
      </c>
      <c r="J1358" s="151">
        <v>1094</v>
      </c>
      <c r="K1358" s="151">
        <v>1091</v>
      </c>
      <c r="L1358" s="151">
        <v>1056</v>
      </c>
      <c r="M1358" s="154">
        <v>0.990104496516783</v>
      </c>
      <c r="N1358" s="153">
        <v>37521</v>
      </c>
      <c r="O1358" s="172">
        <v>0.9</v>
      </c>
      <c r="P1358" s="154">
        <v>0.987467362924282</v>
      </c>
      <c r="Q1358" s="154">
        <v>0.992790194664744</v>
      </c>
      <c r="R1358" s="154">
        <v>0.997257769652651</v>
      </c>
      <c r="S1358" s="173">
        <v>-0.00532283174046211</v>
      </c>
      <c r="T1358" s="153">
        <v>37896</v>
      </c>
      <c r="U1358" s="153">
        <v>36616</v>
      </c>
      <c r="V1358" s="154">
        <v>0.966223348110618</v>
      </c>
      <c r="W1358" s="154">
        <v>0.96135770234987</v>
      </c>
      <c r="X1358" s="155">
        <v>0.962509012256669</v>
      </c>
      <c r="Y1358" s="155">
        <v>0.96526508226691</v>
      </c>
      <c r="Z1358" s="173">
        <v>-0.00115130990679957</v>
      </c>
      <c r="AA1358" s="151">
        <v>10411</v>
      </c>
      <c r="AB1358" s="151">
        <v>10069</v>
      </c>
      <c r="AC1358" s="151">
        <v>11541</v>
      </c>
      <c r="AD1358" s="151">
        <v>11098</v>
      </c>
      <c r="AE1358" s="155">
        <v>0.967150129670541</v>
      </c>
      <c r="AF1358" s="155">
        <v>0.961615111342171</v>
      </c>
      <c r="AG1358" s="173">
        <v>0.00553501832836945</v>
      </c>
    </row>
    <row r="1359" spans="1:33">
      <c r="A1359" s="175" t="s">
        <v>1085</v>
      </c>
      <c r="B1359" s="195" t="s">
        <v>1845</v>
      </c>
      <c r="C1359" s="195" t="s">
        <v>1360</v>
      </c>
      <c r="D1359" s="150">
        <v>2813</v>
      </c>
      <c r="E1359" s="150">
        <v>2776</v>
      </c>
      <c r="F1359" s="150">
        <v>2717</v>
      </c>
      <c r="G1359" s="151">
        <v>2026</v>
      </c>
      <c r="H1359" s="151">
        <v>2004</v>
      </c>
      <c r="I1359" s="151">
        <v>1973</v>
      </c>
      <c r="J1359" s="151">
        <v>1640</v>
      </c>
      <c r="K1359" s="151">
        <v>1625</v>
      </c>
      <c r="L1359" s="151">
        <v>1597</v>
      </c>
      <c r="M1359" s="154">
        <v>0.94285309383359</v>
      </c>
      <c r="N1359" s="153">
        <v>53225</v>
      </c>
      <c r="O1359" s="172">
        <v>0.9</v>
      </c>
      <c r="P1359" s="154">
        <v>0.98684678279417</v>
      </c>
      <c r="Q1359" s="154">
        <v>0.989141164856861</v>
      </c>
      <c r="R1359" s="154">
        <v>0.990853658536585</v>
      </c>
      <c r="S1359" s="173">
        <v>-0.00229438206269084</v>
      </c>
      <c r="T1359" s="153">
        <v>56451</v>
      </c>
      <c r="U1359" s="153">
        <v>55075</v>
      </c>
      <c r="V1359" s="154">
        <v>0.975624878212964</v>
      </c>
      <c r="W1359" s="154">
        <v>0.965872733736225</v>
      </c>
      <c r="X1359" s="155">
        <v>0.973840078973346</v>
      </c>
      <c r="Y1359" s="155">
        <v>0.973780487804878</v>
      </c>
      <c r="Z1359" s="173">
        <v>-0.00796734523712184</v>
      </c>
      <c r="AA1359" s="151">
        <v>15698</v>
      </c>
      <c r="AB1359" s="151">
        <v>15309</v>
      </c>
      <c r="AC1359" s="151">
        <v>17235</v>
      </c>
      <c r="AD1359" s="151">
        <v>16809</v>
      </c>
      <c r="AE1359" s="155">
        <v>0.975219773219518</v>
      </c>
      <c r="AF1359" s="155">
        <v>0.975282854656223</v>
      </c>
      <c r="AG1359" s="173">
        <v>-6.30814367044152e-5</v>
      </c>
    </row>
    <row r="1360" spans="1:33">
      <c r="A1360" s="175" t="s">
        <v>1085</v>
      </c>
      <c r="B1360" s="195" t="s">
        <v>1845</v>
      </c>
      <c r="C1360" s="195" t="s">
        <v>1361</v>
      </c>
      <c r="D1360" s="150">
        <v>3667</v>
      </c>
      <c r="E1360" s="150">
        <v>3630</v>
      </c>
      <c r="F1360" s="150">
        <v>3462</v>
      </c>
      <c r="G1360" s="151">
        <v>2695</v>
      </c>
      <c r="H1360" s="151">
        <v>2669</v>
      </c>
      <c r="I1360" s="151">
        <v>2611</v>
      </c>
      <c r="J1360" s="151">
        <v>2296</v>
      </c>
      <c r="K1360" s="151">
        <v>2281</v>
      </c>
      <c r="L1360" s="151">
        <v>2183</v>
      </c>
      <c r="M1360" s="154">
        <v>0.984017624674544</v>
      </c>
      <c r="N1360" s="153">
        <v>73698</v>
      </c>
      <c r="O1360" s="172">
        <v>0.9</v>
      </c>
      <c r="P1360" s="154">
        <v>0.989910008181074</v>
      </c>
      <c r="Q1360" s="154">
        <v>0.990352504638219</v>
      </c>
      <c r="R1360" s="154">
        <v>0.993466898954704</v>
      </c>
      <c r="S1360" s="173">
        <v>-0.000442496457144448</v>
      </c>
      <c r="T1360" s="153">
        <v>74895</v>
      </c>
      <c r="U1360" s="153">
        <v>71935</v>
      </c>
      <c r="V1360" s="154">
        <v>0.960478002536885</v>
      </c>
      <c r="W1360" s="154">
        <v>0.944095991273521</v>
      </c>
      <c r="X1360" s="155">
        <v>0.968831168831169</v>
      </c>
      <c r="Y1360" s="155">
        <v>0.950783972125436</v>
      </c>
      <c r="Z1360" s="173">
        <v>-0.0247351775576482</v>
      </c>
      <c r="AA1360" s="151">
        <v>21218</v>
      </c>
      <c r="AB1360" s="151">
        <v>20405</v>
      </c>
      <c r="AC1360" s="151">
        <v>23251</v>
      </c>
      <c r="AD1360" s="151">
        <v>22240</v>
      </c>
      <c r="AE1360" s="155">
        <v>0.961683476293713</v>
      </c>
      <c r="AF1360" s="155">
        <v>0.95651799922584</v>
      </c>
      <c r="AG1360" s="173">
        <v>0.00516547706787307</v>
      </c>
    </row>
    <row r="1361" spans="1:33">
      <c r="A1361" s="175" t="s">
        <v>1085</v>
      </c>
      <c r="B1361" s="195" t="s">
        <v>1845</v>
      </c>
      <c r="C1361" s="195" t="s">
        <v>1362</v>
      </c>
      <c r="D1361" s="150">
        <v>4226</v>
      </c>
      <c r="E1361" s="150">
        <v>4201</v>
      </c>
      <c r="F1361" s="150">
        <v>4107</v>
      </c>
      <c r="G1361" s="151">
        <v>3055</v>
      </c>
      <c r="H1361" s="151">
        <v>3039</v>
      </c>
      <c r="I1361" s="151">
        <v>2938</v>
      </c>
      <c r="J1361" s="151">
        <v>2332</v>
      </c>
      <c r="K1361" s="151">
        <v>2319</v>
      </c>
      <c r="L1361" s="151">
        <v>2271</v>
      </c>
      <c r="M1361" s="154">
        <v>0.993328114228293</v>
      </c>
      <c r="N1361" s="153">
        <v>85012</v>
      </c>
      <c r="O1361" s="172">
        <v>0.9</v>
      </c>
      <c r="P1361" s="154">
        <v>0.994084240416469</v>
      </c>
      <c r="Q1361" s="154">
        <v>0.994762684124386</v>
      </c>
      <c r="R1361" s="154">
        <v>0.99442538593482</v>
      </c>
      <c r="S1361" s="173">
        <v>-0.000678443707916809</v>
      </c>
      <c r="T1361" s="153">
        <v>85583</v>
      </c>
      <c r="U1361" s="153">
        <v>83336</v>
      </c>
      <c r="V1361" s="154">
        <v>0.973744785763528</v>
      </c>
      <c r="W1361" s="154">
        <v>0.971840984382395</v>
      </c>
      <c r="X1361" s="155">
        <v>0.961702127659574</v>
      </c>
      <c r="Y1361" s="155">
        <v>0.973842195540309</v>
      </c>
      <c r="Z1361" s="173">
        <v>0.0101388567228203</v>
      </c>
      <c r="AA1361" s="151">
        <v>23468</v>
      </c>
      <c r="AB1361" s="151">
        <v>22834</v>
      </c>
      <c r="AC1361" s="151">
        <v>26234</v>
      </c>
      <c r="AD1361" s="151">
        <v>25622</v>
      </c>
      <c r="AE1361" s="155">
        <v>0.972984489517641</v>
      </c>
      <c r="AF1361" s="155">
        <v>0.97667149500648</v>
      </c>
      <c r="AG1361" s="173">
        <v>-0.00368700548883905</v>
      </c>
    </row>
    <row r="1362" spans="1:33">
      <c r="A1362" s="175" t="s">
        <v>1085</v>
      </c>
      <c r="B1362" s="195" t="s">
        <v>1845</v>
      </c>
      <c r="C1362" s="195" t="s">
        <v>1363</v>
      </c>
      <c r="D1362" s="150">
        <v>4613</v>
      </c>
      <c r="E1362" s="150">
        <v>4455</v>
      </c>
      <c r="F1362" s="150">
        <v>4253</v>
      </c>
      <c r="G1362" s="151">
        <v>3933</v>
      </c>
      <c r="H1362" s="151">
        <v>3798</v>
      </c>
      <c r="I1362" s="151">
        <v>3660</v>
      </c>
      <c r="J1362" s="151">
        <v>2267</v>
      </c>
      <c r="K1362" s="151">
        <v>2215</v>
      </c>
      <c r="L1362" s="151">
        <v>2121</v>
      </c>
      <c r="M1362" s="154">
        <v>0.96371560279405</v>
      </c>
      <c r="N1362" s="153">
        <v>95749</v>
      </c>
      <c r="O1362" s="172">
        <v>0.9</v>
      </c>
      <c r="P1362" s="154">
        <v>0.965748970301322</v>
      </c>
      <c r="Q1362" s="154">
        <v>0.965675057208238</v>
      </c>
      <c r="R1362" s="154">
        <v>0.977062196735774</v>
      </c>
      <c r="S1362" s="173">
        <v>7.39130930843546e-5</v>
      </c>
      <c r="T1362" s="153">
        <v>99354</v>
      </c>
      <c r="U1362" s="153">
        <v>92126</v>
      </c>
      <c r="V1362" s="154">
        <v>0.92725003522757</v>
      </c>
      <c r="W1362" s="154">
        <v>0.92195967916757</v>
      </c>
      <c r="X1362" s="155">
        <v>0.930587337909992</v>
      </c>
      <c r="Y1362" s="155">
        <v>0.935597706219674</v>
      </c>
      <c r="Z1362" s="173">
        <v>-0.00862765874242244</v>
      </c>
      <c r="AA1362" s="151">
        <v>27026</v>
      </c>
      <c r="AB1362" s="151">
        <v>25303</v>
      </c>
      <c r="AC1362" s="151">
        <v>29429</v>
      </c>
      <c r="AD1362" s="151">
        <v>27404</v>
      </c>
      <c r="AE1362" s="155">
        <v>0.93624657736994</v>
      </c>
      <c r="AF1362" s="155">
        <v>0.931190322471032</v>
      </c>
      <c r="AG1362" s="173">
        <v>0.00505625489890815</v>
      </c>
    </row>
    <row r="1363" spans="1:33">
      <c r="A1363" s="175" t="s">
        <v>1085</v>
      </c>
      <c r="B1363" s="195" t="s">
        <v>1845</v>
      </c>
      <c r="C1363" s="195" t="s">
        <v>1364</v>
      </c>
      <c r="D1363" s="150">
        <v>3713</v>
      </c>
      <c r="E1363" s="150">
        <v>3303</v>
      </c>
      <c r="F1363" s="150">
        <v>3129</v>
      </c>
      <c r="G1363" s="151">
        <v>2842</v>
      </c>
      <c r="H1363" s="151">
        <v>2808</v>
      </c>
      <c r="I1363" s="151">
        <v>2595</v>
      </c>
      <c r="J1363" s="151">
        <v>2124</v>
      </c>
      <c r="K1363" s="151">
        <v>2093</v>
      </c>
      <c r="L1363" s="151">
        <v>2008</v>
      </c>
      <c r="M1363" s="154">
        <v>0.958652352980893</v>
      </c>
      <c r="N1363" s="153">
        <v>70993</v>
      </c>
      <c r="O1363" s="172">
        <v>0.9</v>
      </c>
      <c r="P1363" s="154">
        <v>0.889577161325074</v>
      </c>
      <c r="Q1363" s="154">
        <v>0.988036593947924</v>
      </c>
      <c r="R1363" s="154">
        <v>0.985404896421846</v>
      </c>
      <c r="S1363" s="173">
        <v>-0.09845943262285</v>
      </c>
      <c r="T1363" s="153">
        <v>74055</v>
      </c>
      <c r="U1363" s="153">
        <v>67233</v>
      </c>
      <c r="V1363" s="154">
        <v>0.90787927891432</v>
      </c>
      <c r="W1363" s="154">
        <v>0.842714785887423</v>
      </c>
      <c r="X1363" s="155">
        <v>0.913089373680507</v>
      </c>
      <c r="Y1363" s="155">
        <v>0.945386064030132</v>
      </c>
      <c r="Z1363" s="173">
        <v>-0.0703745877930841</v>
      </c>
      <c r="AA1363" s="151">
        <v>20771</v>
      </c>
      <c r="AB1363" s="151">
        <v>18842</v>
      </c>
      <c r="AC1363" s="151">
        <v>22518</v>
      </c>
      <c r="AD1363" s="151">
        <v>20126</v>
      </c>
      <c r="AE1363" s="155">
        <v>0.90713013335901</v>
      </c>
      <c r="AF1363" s="155">
        <v>0.893773869793054</v>
      </c>
      <c r="AG1363" s="173">
        <v>0.0133562635659558</v>
      </c>
    </row>
    <row r="1364" spans="1:33">
      <c r="A1364" s="175" t="s">
        <v>1085</v>
      </c>
      <c r="B1364" s="195" t="s">
        <v>1845</v>
      </c>
      <c r="C1364" s="195" t="s">
        <v>1365</v>
      </c>
      <c r="D1364" s="150">
        <v>2864</v>
      </c>
      <c r="E1364" s="150">
        <v>2834</v>
      </c>
      <c r="F1364" s="150">
        <v>2770</v>
      </c>
      <c r="G1364" s="151">
        <v>2103</v>
      </c>
      <c r="H1364" s="151">
        <v>2084</v>
      </c>
      <c r="I1364" s="151">
        <v>2008</v>
      </c>
      <c r="J1364" s="151">
        <v>1686</v>
      </c>
      <c r="K1364" s="151">
        <v>1664</v>
      </c>
      <c r="L1364" s="151">
        <v>1640</v>
      </c>
      <c r="M1364" s="154">
        <v>0.988987957799012</v>
      </c>
      <c r="N1364" s="153">
        <v>55682</v>
      </c>
      <c r="O1364" s="172">
        <v>0.9</v>
      </c>
      <c r="P1364" s="154">
        <v>0.989525139664804</v>
      </c>
      <c r="Q1364" s="154">
        <v>0.990965287684261</v>
      </c>
      <c r="R1364" s="154">
        <v>0.986951364175564</v>
      </c>
      <c r="S1364" s="173">
        <v>-0.00144014801945613</v>
      </c>
      <c r="T1364" s="153">
        <v>56302</v>
      </c>
      <c r="U1364" s="153">
        <v>54516</v>
      </c>
      <c r="V1364" s="154">
        <v>0.9682782139178</v>
      </c>
      <c r="W1364" s="154">
        <v>0.967178770949721</v>
      </c>
      <c r="X1364" s="155">
        <v>0.954826438421303</v>
      </c>
      <c r="Y1364" s="155">
        <v>0.972716488730724</v>
      </c>
      <c r="Z1364" s="173">
        <v>0.0123523325284178</v>
      </c>
      <c r="AA1364" s="151">
        <v>16130</v>
      </c>
      <c r="AB1364" s="151">
        <v>15609</v>
      </c>
      <c r="AC1364" s="151">
        <v>17897</v>
      </c>
      <c r="AD1364" s="151">
        <v>17292</v>
      </c>
      <c r="AE1364" s="155">
        <v>0.96769993800372</v>
      </c>
      <c r="AF1364" s="155">
        <v>0.96619545175169</v>
      </c>
      <c r="AG1364" s="173">
        <v>0.00150448625202959</v>
      </c>
    </row>
    <row r="1365" spans="1:33">
      <c r="A1365" s="175" t="s">
        <v>1085</v>
      </c>
      <c r="B1365" s="195" t="s">
        <v>1845</v>
      </c>
      <c r="C1365" s="195" t="s">
        <v>1366</v>
      </c>
      <c r="D1365" s="150">
        <v>2349</v>
      </c>
      <c r="E1365" s="150">
        <v>2281</v>
      </c>
      <c r="F1365" s="150">
        <v>2270</v>
      </c>
      <c r="G1365" s="151">
        <v>1882</v>
      </c>
      <c r="H1365" s="151">
        <v>1841</v>
      </c>
      <c r="I1365" s="151">
        <v>1820</v>
      </c>
      <c r="J1365" s="151">
        <v>1315</v>
      </c>
      <c r="K1365" s="151">
        <v>1277</v>
      </c>
      <c r="L1365" s="151">
        <v>1265</v>
      </c>
      <c r="M1365" s="154">
        <v>0.967823079341788</v>
      </c>
      <c r="N1365" s="153">
        <v>46170</v>
      </c>
      <c r="O1365" s="172">
        <v>0.9</v>
      </c>
      <c r="P1365" s="154">
        <v>0.971051511281396</v>
      </c>
      <c r="Q1365" s="154">
        <v>0.978214665249734</v>
      </c>
      <c r="R1365" s="154">
        <v>0.971102661596958</v>
      </c>
      <c r="S1365" s="173">
        <v>-0.007163153968338</v>
      </c>
      <c r="T1365" s="153">
        <v>47705</v>
      </c>
      <c r="U1365" s="153">
        <v>45039</v>
      </c>
      <c r="V1365" s="154">
        <v>0.944114872654858</v>
      </c>
      <c r="W1365" s="154">
        <v>0.966368667518093</v>
      </c>
      <c r="X1365" s="155">
        <v>0.967056323060574</v>
      </c>
      <c r="Y1365" s="155">
        <v>0.961977186311787</v>
      </c>
      <c r="Z1365" s="173">
        <v>-0.000687655542481069</v>
      </c>
      <c r="AA1365" s="151">
        <v>13575</v>
      </c>
      <c r="AB1365" s="151">
        <v>12956</v>
      </c>
      <c r="AC1365" s="151">
        <v>14672</v>
      </c>
      <c r="AD1365" s="151">
        <v>13684</v>
      </c>
      <c r="AE1365" s="155">
        <v>0.954401473296501</v>
      </c>
      <c r="AF1365" s="155">
        <v>0.932660850599782</v>
      </c>
      <c r="AG1365" s="173">
        <v>0.0217406226967191</v>
      </c>
    </row>
    <row r="1366" spans="1:33">
      <c r="A1366" s="175" t="s">
        <v>1085</v>
      </c>
      <c r="B1366" s="195" t="s">
        <v>1845</v>
      </c>
      <c r="C1366" s="195" t="s">
        <v>1367</v>
      </c>
      <c r="D1366" s="150">
        <v>3994</v>
      </c>
      <c r="E1366" s="150">
        <v>3807</v>
      </c>
      <c r="F1366" s="150">
        <v>3540</v>
      </c>
      <c r="G1366" s="151">
        <v>3018</v>
      </c>
      <c r="H1366" s="151">
        <v>2920</v>
      </c>
      <c r="I1366" s="151">
        <v>2813</v>
      </c>
      <c r="J1366" s="151">
        <v>2313</v>
      </c>
      <c r="K1366" s="151">
        <v>2214</v>
      </c>
      <c r="L1366" s="151">
        <v>2161</v>
      </c>
      <c r="M1366" s="154">
        <v>0.912386969987189</v>
      </c>
      <c r="N1366" s="153">
        <v>73355</v>
      </c>
      <c r="O1366" s="172">
        <v>0.9</v>
      </c>
      <c r="P1366" s="154">
        <v>0.953179769654482</v>
      </c>
      <c r="Q1366" s="154">
        <v>0.96752816434725</v>
      </c>
      <c r="R1366" s="154">
        <v>0.957198443579767</v>
      </c>
      <c r="S1366" s="173">
        <v>-0.0143483946927682</v>
      </c>
      <c r="T1366" s="153">
        <v>80399</v>
      </c>
      <c r="U1366" s="153">
        <v>69860</v>
      </c>
      <c r="V1366" s="154">
        <v>0.868916280053235</v>
      </c>
      <c r="W1366" s="154">
        <v>0.886329494241362</v>
      </c>
      <c r="X1366" s="155">
        <v>0.932074221338635</v>
      </c>
      <c r="Y1366" s="155">
        <v>0.934284479031561</v>
      </c>
      <c r="Z1366" s="173">
        <v>-0.0457447270972727</v>
      </c>
      <c r="AA1366" s="151">
        <v>22232</v>
      </c>
      <c r="AB1366" s="151">
        <v>20256</v>
      </c>
      <c r="AC1366" s="151">
        <v>24957</v>
      </c>
      <c r="AD1366" s="151">
        <v>21486</v>
      </c>
      <c r="AE1366" s="155">
        <v>0.911119107592659</v>
      </c>
      <c r="AF1366" s="155">
        <v>0.860920783748047</v>
      </c>
      <c r="AG1366" s="173">
        <v>0.0501983238446126</v>
      </c>
    </row>
    <row r="1367" spans="1:33">
      <c r="A1367" s="175" t="s">
        <v>1085</v>
      </c>
      <c r="B1367" s="195" t="s">
        <v>1845</v>
      </c>
      <c r="C1367" s="195" t="s">
        <v>1368</v>
      </c>
      <c r="D1367" s="150">
        <v>0</v>
      </c>
      <c r="E1367" s="150">
        <v>0</v>
      </c>
      <c r="F1367" s="150">
        <v>0</v>
      </c>
      <c r="G1367" s="151">
        <v>6</v>
      </c>
      <c r="H1367" s="151">
        <v>0</v>
      </c>
      <c r="I1367" s="151">
        <v>6</v>
      </c>
      <c r="J1367" s="151">
        <v>1</v>
      </c>
      <c r="K1367" s="151">
        <v>0</v>
      </c>
      <c r="L1367" s="151">
        <v>1</v>
      </c>
      <c r="M1367" s="154">
        <v>0</v>
      </c>
      <c r="N1367" s="153">
        <v>0</v>
      </c>
      <c r="O1367" s="172">
        <v>0.9</v>
      </c>
      <c r="P1367" s="154">
        <v>0</v>
      </c>
      <c r="Q1367" s="154">
        <v>0</v>
      </c>
      <c r="R1367" s="154">
        <v>0</v>
      </c>
      <c r="S1367" s="173">
        <v>0</v>
      </c>
      <c r="T1367" s="153">
        <v>31</v>
      </c>
      <c r="U1367" s="153">
        <v>31</v>
      </c>
      <c r="V1367" s="154">
        <v>1</v>
      </c>
      <c r="W1367" s="154">
        <v>0</v>
      </c>
      <c r="X1367" s="155">
        <v>1</v>
      </c>
      <c r="Y1367" s="155">
        <v>1</v>
      </c>
      <c r="Z1367" s="173">
        <v>-1</v>
      </c>
      <c r="AA1367" s="151">
        <v>14</v>
      </c>
      <c r="AB1367" s="151">
        <v>14</v>
      </c>
      <c r="AC1367" s="151">
        <v>12</v>
      </c>
      <c r="AD1367" s="151">
        <v>12</v>
      </c>
      <c r="AE1367" s="155">
        <v>1</v>
      </c>
      <c r="AF1367" s="155">
        <v>1</v>
      </c>
      <c r="AG1367" s="173">
        <v>0</v>
      </c>
    </row>
    <row r="1368" spans="1:33">
      <c r="A1368" s="175" t="s">
        <v>1085</v>
      </c>
      <c r="B1368" s="195" t="s">
        <v>1845</v>
      </c>
      <c r="C1368" s="195" t="s">
        <v>1369</v>
      </c>
      <c r="D1368" s="150">
        <v>2521</v>
      </c>
      <c r="E1368" s="150">
        <v>2463</v>
      </c>
      <c r="F1368" s="150">
        <v>2385</v>
      </c>
      <c r="G1368" s="151">
        <v>2246</v>
      </c>
      <c r="H1368" s="151">
        <v>2111</v>
      </c>
      <c r="I1368" s="151">
        <v>2138</v>
      </c>
      <c r="J1368" s="151">
        <v>1223</v>
      </c>
      <c r="K1368" s="151">
        <v>1188</v>
      </c>
      <c r="L1368" s="151">
        <v>1165</v>
      </c>
      <c r="M1368" s="154">
        <v>0.969575003815047</v>
      </c>
      <c r="N1368" s="153">
        <v>50829</v>
      </c>
      <c r="O1368" s="172">
        <v>0.9</v>
      </c>
      <c r="P1368" s="154">
        <v>0.976993256644189</v>
      </c>
      <c r="Q1368" s="154">
        <v>0.939893143365984</v>
      </c>
      <c r="R1368" s="154">
        <v>0.971381847914963</v>
      </c>
      <c r="S1368" s="173">
        <v>0.0371001132782048</v>
      </c>
      <c r="T1368" s="153">
        <v>52424</v>
      </c>
      <c r="U1368" s="153">
        <v>49701</v>
      </c>
      <c r="V1368" s="154">
        <v>0.948058141309324</v>
      </c>
      <c r="W1368" s="154">
        <v>0.946053153510512</v>
      </c>
      <c r="X1368" s="155">
        <v>0.951914514692787</v>
      </c>
      <c r="Y1368" s="155">
        <v>0.952575633687653</v>
      </c>
      <c r="Z1368" s="173">
        <v>-0.00586136118227554</v>
      </c>
      <c r="AA1368" s="151">
        <v>14641</v>
      </c>
      <c r="AB1368" s="151">
        <v>13888</v>
      </c>
      <c r="AC1368" s="151">
        <v>15767</v>
      </c>
      <c r="AD1368" s="151">
        <v>14965</v>
      </c>
      <c r="AE1368" s="155">
        <v>0.94856908681101</v>
      </c>
      <c r="AF1368" s="155">
        <v>0.949134267774466</v>
      </c>
      <c r="AG1368" s="173">
        <v>-0.000565180963455481</v>
      </c>
    </row>
    <row r="1369" spans="1:33">
      <c r="A1369" s="175" t="s">
        <v>1085</v>
      </c>
      <c r="B1369" s="195" t="s">
        <v>1846</v>
      </c>
      <c r="C1369" s="195" t="s">
        <v>1370</v>
      </c>
      <c r="D1369" s="150">
        <v>2664</v>
      </c>
      <c r="E1369" s="150">
        <v>2513</v>
      </c>
      <c r="F1369" s="150">
        <v>2442</v>
      </c>
      <c r="G1369" s="151">
        <v>2702</v>
      </c>
      <c r="H1369" s="151">
        <v>2585</v>
      </c>
      <c r="I1369" s="151">
        <v>2524</v>
      </c>
      <c r="J1369" s="151">
        <v>1594</v>
      </c>
      <c r="K1369" s="151">
        <v>1538</v>
      </c>
      <c r="L1369" s="151">
        <v>1495</v>
      </c>
      <c r="M1369" s="154">
        <v>0.951441192898126</v>
      </c>
      <c r="N1369" s="153">
        <v>56214</v>
      </c>
      <c r="O1369" s="172">
        <v>0.9</v>
      </c>
      <c r="P1369" s="154">
        <v>0.943318318318318</v>
      </c>
      <c r="Q1369" s="154">
        <v>0.956698741672835</v>
      </c>
      <c r="R1369" s="154">
        <v>0.964868255959849</v>
      </c>
      <c r="S1369" s="173">
        <v>-0.0133804233545166</v>
      </c>
      <c r="T1369" s="153">
        <v>59083</v>
      </c>
      <c r="U1369" s="153">
        <v>54994</v>
      </c>
      <c r="V1369" s="154">
        <v>0.930792275273767</v>
      </c>
      <c r="W1369" s="154">
        <v>0.916666666666667</v>
      </c>
      <c r="X1369" s="155">
        <v>0.934122871946706</v>
      </c>
      <c r="Y1369" s="155">
        <v>0.937892095357591</v>
      </c>
      <c r="Z1369" s="173">
        <v>-0.0174562052800395</v>
      </c>
      <c r="AA1369" s="151">
        <v>16683</v>
      </c>
      <c r="AB1369" s="151">
        <v>15552</v>
      </c>
      <c r="AC1369" s="151">
        <v>17777</v>
      </c>
      <c r="AD1369" s="151">
        <v>16558</v>
      </c>
      <c r="AE1369" s="155">
        <v>0.932206437691063</v>
      </c>
      <c r="AF1369" s="155">
        <v>0.931428249985937</v>
      </c>
      <c r="AG1369" s="173">
        <v>0.000778187705125832</v>
      </c>
    </row>
    <row r="1370" spans="1:33">
      <c r="A1370" s="175" t="s">
        <v>1085</v>
      </c>
      <c r="B1370" s="195" t="s">
        <v>1846</v>
      </c>
      <c r="C1370" s="195" t="s">
        <v>1371</v>
      </c>
      <c r="D1370" s="150">
        <v>2313</v>
      </c>
      <c r="E1370" s="150">
        <v>2119</v>
      </c>
      <c r="F1370" s="150">
        <v>2133</v>
      </c>
      <c r="G1370" s="151">
        <v>2168</v>
      </c>
      <c r="H1370" s="151">
        <v>2064</v>
      </c>
      <c r="I1370" s="151">
        <v>2006</v>
      </c>
      <c r="J1370" s="151">
        <v>1399</v>
      </c>
      <c r="K1370" s="151">
        <v>1339</v>
      </c>
      <c r="L1370" s="151">
        <v>1325</v>
      </c>
      <c r="M1370" s="154">
        <v>0.944498069498069</v>
      </c>
      <c r="N1370" s="153">
        <v>48925</v>
      </c>
      <c r="O1370" s="172">
        <v>0.9</v>
      </c>
      <c r="P1370" s="154">
        <v>0.916126242974492</v>
      </c>
      <c r="Q1370" s="154">
        <v>0.952029520295203</v>
      </c>
      <c r="R1370" s="154">
        <v>0.95711222301644</v>
      </c>
      <c r="S1370" s="173">
        <v>-0.035903277320711</v>
      </c>
      <c r="T1370" s="153">
        <v>51800</v>
      </c>
      <c r="U1370" s="153">
        <v>48398</v>
      </c>
      <c r="V1370" s="154">
        <v>0.934324324324324</v>
      </c>
      <c r="W1370" s="154">
        <v>0.922178988326848</v>
      </c>
      <c r="X1370" s="155">
        <v>0.925276752767528</v>
      </c>
      <c r="Y1370" s="155">
        <v>0.94710507505361</v>
      </c>
      <c r="Z1370" s="173">
        <v>-0.00309776444067933</v>
      </c>
      <c r="AA1370" s="151">
        <v>14032</v>
      </c>
      <c r="AB1370" s="151">
        <v>13016</v>
      </c>
      <c r="AC1370" s="151">
        <v>15159</v>
      </c>
      <c r="AD1370" s="151">
        <v>14125</v>
      </c>
      <c r="AE1370" s="155">
        <v>0.927594070695553</v>
      </c>
      <c r="AF1370" s="155">
        <v>0.93178969589023</v>
      </c>
      <c r="AG1370" s="173">
        <v>-0.0041956251946772</v>
      </c>
    </row>
    <row r="1371" spans="1:33">
      <c r="A1371" s="175" t="s">
        <v>1085</v>
      </c>
      <c r="B1371" s="195" t="s">
        <v>1846</v>
      </c>
      <c r="C1371" s="195" t="s">
        <v>1372</v>
      </c>
      <c r="D1371" s="150">
        <v>1</v>
      </c>
      <c r="E1371" s="150">
        <v>1</v>
      </c>
      <c r="F1371" s="150">
        <v>1</v>
      </c>
      <c r="G1371" s="151">
        <v>4</v>
      </c>
      <c r="H1371" s="151">
        <v>1</v>
      </c>
      <c r="I1371" s="151">
        <v>4</v>
      </c>
      <c r="J1371" s="151">
        <v>5</v>
      </c>
      <c r="K1371" s="151">
        <v>2</v>
      </c>
      <c r="L1371" s="151">
        <v>5</v>
      </c>
      <c r="M1371" s="154">
        <v>0.571428571428571</v>
      </c>
      <c r="N1371" s="153">
        <v>32</v>
      </c>
      <c r="O1371" s="172">
        <v>0.9</v>
      </c>
      <c r="P1371" s="154">
        <v>1</v>
      </c>
      <c r="Q1371" s="154">
        <v>0.25</v>
      </c>
      <c r="R1371" s="154">
        <v>0.4</v>
      </c>
      <c r="S1371" s="173">
        <v>0.75</v>
      </c>
      <c r="T1371" s="153">
        <v>56</v>
      </c>
      <c r="U1371" s="153">
        <v>56</v>
      </c>
      <c r="V1371" s="154">
        <v>1</v>
      </c>
      <c r="W1371" s="154">
        <v>1</v>
      </c>
      <c r="X1371" s="155">
        <v>1</v>
      </c>
      <c r="Y1371" s="155">
        <v>1</v>
      </c>
      <c r="Z1371" s="173">
        <v>0</v>
      </c>
      <c r="AA1371" s="151">
        <v>17</v>
      </c>
      <c r="AB1371" s="151">
        <v>17</v>
      </c>
      <c r="AC1371" s="151">
        <v>23</v>
      </c>
      <c r="AD1371" s="151">
        <v>23</v>
      </c>
      <c r="AE1371" s="155">
        <v>1</v>
      </c>
      <c r="AF1371" s="155">
        <v>1</v>
      </c>
      <c r="AG1371" s="173">
        <v>0</v>
      </c>
    </row>
    <row r="1372" spans="1:33">
      <c r="A1372" s="175" t="s">
        <v>1085</v>
      </c>
      <c r="B1372" s="195" t="s">
        <v>1846</v>
      </c>
      <c r="C1372" s="195" t="s">
        <v>1373</v>
      </c>
      <c r="D1372" s="150">
        <v>1230</v>
      </c>
      <c r="E1372" s="150">
        <v>1127</v>
      </c>
      <c r="F1372" s="150">
        <v>1113</v>
      </c>
      <c r="G1372" s="151">
        <v>1303</v>
      </c>
      <c r="H1372" s="151">
        <v>1251</v>
      </c>
      <c r="I1372" s="151">
        <v>1195</v>
      </c>
      <c r="J1372" s="151">
        <v>798</v>
      </c>
      <c r="K1372" s="151">
        <v>726</v>
      </c>
      <c r="L1372" s="151">
        <v>750</v>
      </c>
      <c r="M1372" s="154">
        <v>0.944454813542872</v>
      </c>
      <c r="N1372" s="153">
        <v>25301</v>
      </c>
      <c r="O1372" s="172">
        <v>0.9</v>
      </c>
      <c r="P1372" s="154">
        <v>0.916260162601626</v>
      </c>
      <c r="Q1372" s="154">
        <v>0.960092095165004</v>
      </c>
      <c r="R1372" s="154">
        <v>0.909774436090226</v>
      </c>
      <c r="S1372" s="173">
        <v>-0.0438319325633778</v>
      </c>
      <c r="T1372" s="153">
        <v>26789</v>
      </c>
      <c r="U1372" s="153">
        <v>23808</v>
      </c>
      <c r="V1372" s="154">
        <v>0.888722983314047</v>
      </c>
      <c r="W1372" s="154">
        <v>0.904878048780488</v>
      </c>
      <c r="X1372" s="155">
        <v>0.917114351496546</v>
      </c>
      <c r="Y1372" s="155">
        <v>0.93984962406015</v>
      </c>
      <c r="Z1372" s="173">
        <v>-0.0122363027160586</v>
      </c>
      <c r="AA1372" s="151">
        <v>7678</v>
      </c>
      <c r="AB1372" s="151">
        <v>7104</v>
      </c>
      <c r="AC1372" s="151">
        <v>8195</v>
      </c>
      <c r="AD1372" s="151">
        <v>7405</v>
      </c>
      <c r="AE1372" s="155">
        <v>0.925240948163584</v>
      </c>
      <c r="AF1372" s="155">
        <v>0.903599755948749</v>
      </c>
      <c r="AG1372" s="173">
        <v>0.0216411922148351</v>
      </c>
    </row>
    <row r="1373" spans="1:33">
      <c r="A1373" s="175" t="s">
        <v>1085</v>
      </c>
      <c r="B1373" s="195" t="s">
        <v>1846</v>
      </c>
      <c r="C1373" s="195" t="s">
        <v>1374</v>
      </c>
      <c r="D1373" s="150">
        <v>2144</v>
      </c>
      <c r="E1373" s="150">
        <v>2050</v>
      </c>
      <c r="F1373" s="150">
        <v>1967</v>
      </c>
      <c r="G1373" s="151">
        <v>2167</v>
      </c>
      <c r="H1373" s="151">
        <v>2115</v>
      </c>
      <c r="I1373" s="151">
        <v>2054</v>
      </c>
      <c r="J1373" s="151">
        <v>1261</v>
      </c>
      <c r="K1373" s="151">
        <v>1198</v>
      </c>
      <c r="L1373" s="151">
        <v>1180</v>
      </c>
      <c r="M1373" s="154">
        <v>0.944826855872075</v>
      </c>
      <c r="N1373" s="153">
        <v>44610</v>
      </c>
      <c r="O1373" s="172">
        <v>0.9</v>
      </c>
      <c r="P1373" s="154">
        <v>0.95615671641791</v>
      </c>
      <c r="Q1373" s="154">
        <v>0.976003691739732</v>
      </c>
      <c r="R1373" s="154">
        <v>0.950039651070579</v>
      </c>
      <c r="S1373" s="173">
        <v>-0.0198469753218219</v>
      </c>
      <c r="T1373" s="153">
        <v>47215</v>
      </c>
      <c r="U1373" s="153">
        <v>43901</v>
      </c>
      <c r="V1373" s="154">
        <v>0.92981044159695</v>
      </c>
      <c r="W1373" s="154">
        <v>0.917444029850746</v>
      </c>
      <c r="X1373" s="155">
        <v>0.947854176280572</v>
      </c>
      <c r="Y1373" s="155">
        <v>0.935765265662173</v>
      </c>
      <c r="Z1373" s="173">
        <v>-0.030410146429826</v>
      </c>
      <c r="AA1373" s="151">
        <v>12919</v>
      </c>
      <c r="AB1373" s="151">
        <v>12139</v>
      </c>
      <c r="AC1373" s="151">
        <v>14021</v>
      </c>
      <c r="AD1373" s="151">
        <v>13007</v>
      </c>
      <c r="AE1373" s="155">
        <v>0.939623809892407</v>
      </c>
      <c r="AF1373" s="155">
        <v>0.927679908708366</v>
      </c>
      <c r="AG1373" s="173">
        <v>0.0119439011840405</v>
      </c>
    </row>
    <row r="1374" spans="1:33">
      <c r="A1374" s="175" t="s">
        <v>1085</v>
      </c>
      <c r="B1374" s="195" t="s">
        <v>1846</v>
      </c>
      <c r="C1374" s="195" t="s">
        <v>1375</v>
      </c>
      <c r="D1374" s="150">
        <v>244</v>
      </c>
      <c r="E1374" s="150">
        <v>244</v>
      </c>
      <c r="F1374" s="150">
        <v>244</v>
      </c>
      <c r="G1374" s="151">
        <v>283</v>
      </c>
      <c r="H1374" s="151">
        <v>282</v>
      </c>
      <c r="I1374" s="151">
        <v>283</v>
      </c>
      <c r="J1374" s="151">
        <v>163</v>
      </c>
      <c r="K1374" s="151">
        <v>163</v>
      </c>
      <c r="L1374" s="151">
        <v>163</v>
      </c>
      <c r="M1374" s="154">
        <v>0.997860635696821</v>
      </c>
      <c r="N1374" s="153">
        <v>3265</v>
      </c>
      <c r="O1374" s="172">
        <v>0.9</v>
      </c>
      <c r="P1374" s="154">
        <v>1</v>
      </c>
      <c r="Q1374" s="154">
        <v>0.996466431095406</v>
      </c>
      <c r="R1374" s="154">
        <v>1</v>
      </c>
      <c r="S1374" s="173">
        <v>0.00353356890459366</v>
      </c>
      <c r="T1374" s="153">
        <v>3272</v>
      </c>
      <c r="U1374" s="153">
        <v>3271</v>
      </c>
      <c r="V1374" s="154">
        <v>0.999694376528117</v>
      </c>
      <c r="W1374" s="154">
        <v>1</v>
      </c>
      <c r="X1374" s="155">
        <v>1</v>
      </c>
      <c r="Y1374" s="155">
        <v>1</v>
      </c>
      <c r="Z1374" s="173">
        <v>0</v>
      </c>
      <c r="AA1374" s="151">
        <v>1666</v>
      </c>
      <c r="AB1374" s="151">
        <v>1666</v>
      </c>
      <c r="AC1374" s="151">
        <v>1153</v>
      </c>
      <c r="AD1374" s="151">
        <v>1153</v>
      </c>
      <c r="AE1374" s="155">
        <v>1</v>
      </c>
      <c r="AF1374" s="155">
        <v>1</v>
      </c>
      <c r="AG1374" s="173">
        <v>0</v>
      </c>
    </row>
    <row r="1375" spans="1:33">
      <c r="A1375" s="175" t="s">
        <v>1085</v>
      </c>
      <c r="B1375" s="195" t="s">
        <v>1846</v>
      </c>
      <c r="C1375" s="195" t="s">
        <v>1376</v>
      </c>
      <c r="D1375" s="150">
        <v>1643</v>
      </c>
      <c r="E1375" s="150">
        <v>1507</v>
      </c>
      <c r="F1375" s="150">
        <v>1496</v>
      </c>
      <c r="G1375" s="151">
        <v>1735</v>
      </c>
      <c r="H1375" s="151">
        <v>1655</v>
      </c>
      <c r="I1375" s="151">
        <v>1591</v>
      </c>
      <c r="J1375" s="151">
        <v>986</v>
      </c>
      <c r="K1375" s="151">
        <v>924</v>
      </c>
      <c r="L1375" s="151">
        <v>887</v>
      </c>
      <c r="M1375" s="154">
        <v>0.960808580858086</v>
      </c>
      <c r="N1375" s="153">
        <v>37264</v>
      </c>
      <c r="O1375" s="172">
        <v>0.9</v>
      </c>
      <c r="P1375" s="154">
        <v>0.917224589166159</v>
      </c>
      <c r="Q1375" s="154">
        <v>0.953890489913545</v>
      </c>
      <c r="R1375" s="154">
        <v>0.937119675456389</v>
      </c>
      <c r="S1375" s="173">
        <v>-0.0366659007473852</v>
      </c>
      <c r="T1375" s="153">
        <v>38784</v>
      </c>
      <c r="U1375" s="153">
        <v>35490</v>
      </c>
      <c r="V1375" s="154">
        <v>0.915068069306931</v>
      </c>
      <c r="W1375" s="154">
        <v>0.910529519172246</v>
      </c>
      <c r="X1375" s="155">
        <v>0.91700288184438</v>
      </c>
      <c r="Y1375" s="155">
        <v>0.899594320486815</v>
      </c>
      <c r="Z1375" s="173">
        <v>-0.0064733626721345</v>
      </c>
      <c r="AA1375" s="151">
        <v>10438</v>
      </c>
      <c r="AB1375" s="151">
        <v>9542</v>
      </c>
      <c r="AC1375" s="151">
        <v>11691</v>
      </c>
      <c r="AD1375" s="151">
        <v>10758</v>
      </c>
      <c r="AE1375" s="155">
        <v>0.914159800728109</v>
      </c>
      <c r="AF1375" s="155">
        <v>0.92019502181165</v>
      </c>
      <c r="AG1375" s="173">
        <v>-0.00603522108354115</v>
      </c>
    </row>
    <row r="1376" spans="1:33">
      <c r="A1376" s="175" t="s">
        <v>1085</v>
      </c>
      <c r="B1376" s="195" t="s">
        <v>1846</v>
      </c>
      <c r="C1376" s="195" t="s">
        <v>1377</v>
      </c>
      <c r="D1376" s="150">
        <v>3647</v>
      </c>
      <c r="E1376" s="150">
        <v>3435</v>
      </c>
      <c r="F1376" s="150">
        <v>3426</v>
      </c>
      <c r="G1376" s="151">
        <v>3750</v>
      </c>
      <c r="H1376" s="151">
        <v>3620</v>
      </c>
      <c r="I1376" s="151">
        <v>3496</v>
      </c>
      <c r="J1376" s="151">
        <v>2173</v>
      </c>
      <c r="K1376" s="151">
        <v>2116</v>
      </c>
      <c r="L1376" s="151">
        <v>2070</v>
      </c>
      <c r="M1376" s="154">
        <v>0.938153770295495</v>
      </c>
      <c r="N1376" s="153">
        <v>79911</v>
      </c>
      <c r="O1376" s="172">
        <v>0.9</v>
      </c>
      <c r="P1376" s="154">
        <v>0.941870030161777</v>
      </c>
      <c r="Q1376" s="154">
        <v>0.965333333333333</v>
      </c>
      <c r="R1376" s="154">
        <v>0.973768982972849</v>
      </c>
      <c r="S1376" s="173">
        <v>-0.0234633031715565</v>
      </c>
      <c r="T1376" s="153">
        <v>85179</v>
      </c>
      <c r="U1376" s="153">
        <v>79190</v>
      </c>
      <c r="V1376" s="154">
        <v>0.929689242653706</v>
      </c>
      <c r="W1376" s="154">
        <v>0.939402248423362</v>
      </c>
      <c r="X1376" s="155">
        <v>0.932266666666667</v>
      </c>
      <c r="Y1376" s="155">
        <v>0.952600092038656</v>
      </c>
      <c r="Z1376" s="173">
        <v>0.00713558175669493</v>
      </c>
      <c r="AA1376" s="151">
        <v>22415</v>
      </c>
      <c r="AB1376" s="151">
        <v>21015</v>
      </c>
      <c r="AC1376" s="151">
        <v>25592</v>
      </c>
      <c r="AD1376" s="151">
        <v>23917</v>
      </c>
      <c r="AE1376" s="155">
        <v>0.937541824670979</v>
      </c>
      <c r="AF1376" s="155">
        <v>0.934549859331041</v>
      </c>
      <c r="AG1376" s="173">
        <v>0.00299196533993829</v>
      </c>
    </row>
    <row r="1377" spans="1:33">
      <c r="A1377" s="175" t="s">
        <v>1085</v>
      </c>
      <c r="B1377" s="195" t="s">
        <v>1846</v>
      </c>
      <c r="C1377" s="195" t="s">
        <v>1378</v>
      </c>
      <c r="D1377" s="150">
        <v>1579</v>
      </c>
      <c r="E1377" s="150">
        <v>1533</v>
      </c>
      <c r="F1377" s="150">
        <v>1474</v>
      </c>
      <c r="G1377" s="151">
        <v>1493</v>
      </c>
      <c r="H1377" s="151">
        <v>1472</v>
      </c>
      <c r="I1377" s="151">
        <v>1396</v>
      </c>
      <c r="J1377" s="151">
        <v>916</v>
      </c>
      <c r="K1377" s="151">
        <v>898</v>
      </c>
      <c r="L1377" s="151">
        <v>871</v>
      </c>
      <c r="M1377" s="154">
        <v>0.982729868000791</v>
      </c>
      <c r="N1377" s="153">
        <v>34768</v>
      </c>
      <c r="O1377" s="172">
        <v>0.9</v>
      </c>
      <c r="P1377" s="154">
        <v>0.970867637745409</v>
      </c>
      <c r="Q1377" s="154">
        <v>0.985934360348292</v>
      </c>
      <c r="R1377" s="154">
        <v>0.980349344978166</v>
      </c>
      <c r="S1377" s="173">
        <v>-0.0150667226028836</v>
      </c>
      <c r="T1377" s="153">
        <v>35379</v>
      </c>
      <c r="U1377" s="153">
        <v>32722</v>
      </c>
      <c r="V1377" s="154">
        <v>0.924898951355324</v>
      </c>
      <c r="W1377" s="154">
        <v>0.93350221659278</v>
      </c>
      <c r="X1377" s="155">
        <v>0.935030140656397</v>
      </c>
      <c r="Y1377" s="155">
        <v>0.950873362445415</v>
      </c>
      <c r="Z1377" s="173">
        <v>-0.00152792406361635</v>
      </c>
      <c r="AA1377" s="151">
        <v>9586</v>
      </c>
      <c r="AB1377" s="151">
        <v>8878</v>
      </c>
      <c r="AC1377" s="151">
        <v>10397</v>
      </c>
      <c r="AD1377" s="151">
        <v>9653</v>
      </c>
      <c r="AE1377" s="155">
        <v>0.92614229084081</v>
      </c>
      <c r="AF1377" s="155">
        <v>0.928440896412427</v>
      </c>
      <c r="AG1377" s="173">
        <v>-0.0022986055716171</v>
      </c>
    </row>
    <row r="1378" spans="1:33">
      <c r="A1378" s="175" t="s">
        <v>1085</v>
      </c>
      <c r="B1378" s="195" t="s">
        <v>1846</v>
      </c>
      <c r="C1378" s="195" t="s">
        <v>1379</v>
      </c>
      <c r="D1378" s="150">
        <v>2825</v>
      </c>
      <c r="E1378" s="150">
        <v>2744</v>
      </c>
      <c r="F1378" s="150">
        <v>2683</v>
      </c>
      <c r="G1378" s="151">
        <v>2536</v>
      </c>
      <c r="H1378" s="151">
        <v>2417</v>
      </c>
      <c r="I1378" s="151">
        <v>2377</v>
      </c>
      <c r="J1378" s="151">
        <v>1704</v>
      </c>
      <c r="K1378" s="151">
        <v>1662</v>
      </c>
      <c r="L1378" s="151">
        <v>1625</v>
      </c>
      <c r="M1378" s="154">
        <v>0.971493785611942</v>
      </c>
      <c r="N1378" s="153">
        <v>58311</v>
      </c>
      <c r="O1378" s="172">
        <v>0.9</v>
      </c>
      <c r="P1378" s="154">
        <v>0.971327433628319</v>
      </c>
      <c r="Q1378" s="154">
        <v>0.95307570977918</v>
      </c>
      <c r="R1378" s="154">
        <v>0.975352112676056</v>
      </c>
      <c r="S1378" s="173">
        <v>0.0182517238491389</v>
      </c>
      <c r="T1378" s="153">
        <v>60022</v>
      </c>
      <c r="U1378" s="153">
        <v>57242</v>
      </c>
      <c r="V1378" s="154">
        <v>0.95368364932858</v>
      </c>
      <c r="W1378" s="154">
        <v>0.949734513274336</v>
      </c>
      <c r="X1378" s="155">
        <v>0.937302839116719</v>
      </c>
      <c r="Y1378" s="155">
        <v>0.953638497652582</v>
      </c>
      <c r="Z1378" s="173">
        <v>0.0124316741576171</v>
      </c>
      <c r="AA1378" s="151">
        <v>16821</v>
      </c>
      <c r="AB1378" s="151">
        <v>16022</v>
      </c>
      <c r="AC1378" s="151">
        <v>18114</v>
      </c>
      <c r="AD1378" s="151">
        <v>17353</v>
      </c>
      <c r="AE1378" s="155">
        <v>0.952499851376256</v>
      </c>
      <c r="AF1378" s="155">
        <v>0.957988296345368</v>
      </c>
      <c r="AG1378" s="173">
        <v>-0.00548844496911227</v>
      </c>
    </row>
    <row r="1379" spans="1:33">
      <c r="A1379" s="175" t="s">
        <v>1085</v>
      </c>
      <c r="B1379" s="195" t="s">
        <v>1846</v>
      </c>
      <c r="C1379" s="195" t="s">
        <v>1380</v>
      </c>
      <c r="D1379" s="150">
        <v>1045</v>
      </c>
      <c r="E1379" s="150">
        <v>1012</v>
      </c>
      <c r="F1379" s="150">
        <v>976</v>
      </c>
      <c r="G1379" s="151">
        <v>1012</v>
      </c>
      <c r="H1379" s="151">
        <v>916</v>
      </c>
      <c r="I1379" s="151">
        <v>955</v>
      </c>
      <c r="J1379" s="151">
        <v>665</v>
      </c>
      <c r="K1379" s="151">
        <v>643</v>
      </c>
      <c r="L1379" s="151">
        <v>629</v>
      </c>
      <c r="M1379" s="154">
        <v>0.963309184388876</v>
      </c>
      <c r="N1379" s="153">
        <v>20610</v>
      </c>
      <c r="O1379" s="172">
        <v>0.9</v>
      </c>
      <c r="P1379" s="154">
        <v>0.968421052631579</v>
      </c>
      <c r="Q1379" s="154">
        <v>0.905138339920949</v>
      </c>
      <c r="R1379" s="154">
        <v>0.966917293233083</v>
      </c>
      <c r="S1379" s="173">
        <v>0.0632827127106304</v>
      </c>
      <c r="T1379" s="153">
        <v>21395</v>
      </c>
      <c r="U1379" s="153">
        <v>20058</v>
      </c>
      <c r="V1379" s="154">
        <v>0.937508763729843</v>
      </c>
      <c r="W1379" s="154">
        <v>0.933971291866029</v>
      </c>
      <c r="X1379" s="155">
        <v>0.943675889328063</v>
      </c>
      <c r="Y1379" s="155">
        <v>0.945864661654135</v>
      </c>
      <c r="Z1379" s="173">
        <v>-0.00970459746203456</v>
      </c>
      <c r="AA1379" s="151">
        <v>6284</v>
      </c>
      <c r="AB1379" s="151">
        <v>5944</v>
      </c>
      <c r="AC1379" s="151">
        <v>6387</v>
      </c>
      <c r="AD1379" s="151">
        <v>5974</v>
      </c>
      <c r="AE1379" s="155">
        <v>0.945894334818587</v>
      </c>
      <c r="AF1379" s="155">
        <v>0.935337404102082</v>
      </c>
      <c r="AG1379" s="173">
        <v>0.0105569307165045</v>
      </c>
    </row>
    <row r="1380" spans="1:33">
      <c r="A1380" s="175" t="s">
        <v>1085</v>
      </c>
      <c r="B1380" s="195" t="s">
        <v>1846</v>
      </c>
      <c r="C1380" s="195" t="s">
        <v>1381</v>
      </c>
      <c r="D1380" s="150">
        <v>2197</v>
      </c>
      <c r="E1380" s="150">
        <v>2120</v>
      </c>
      <c r="F1380" s="150">
        <v>2053</v>
      </c>
      <c r="G1380" s="151">
        <v>2242</v>
      </c>
      <c r="H1380" s="151">
        <v>2175</v>
      </c>
      <c r="I1380" s="151">
        <v>2108</v>
      </c>
      <c r="J1380" s="151">
        <v>1328</v>
      </c>
      <c r="K1380" s="151">
        <v>1278</v>
      </c>
      <c r="L1380" s="151">
        <v>1243</v>
      </c>
      <c r="M1380" s="154">
        <v>0.966013745023866</v>
      </c>
      <c r="N1380" s="153">
        <v>48775</v>
      </c>
      <c r="O1380" s="172">
        <v>0.9</v>
      </c>
      <c r="P1380" s="154">
        <v>0.964952207555758</v>
      </c>
      <c r="Q1380" s="154">
        <v>0.970115967885816</v>
      </c>
      <c r="R1380" s="154">
        <v>0.962349397590361</v>
      </c>
      <c r="S1380" s="173">
        <v>-0.00516376033005839</v>
      </c>
      <c r="T1380" s="153">
        <v>50491</v>
      </c>
      <c r="U1380" s="153">
        <v>47495</v>
      </c>
      <c r="V1380" s="154">
        <v>0.940662692361015</v>
      </c>
      <c r="W1380" s="154">
        <v>0.934456076467911</v>
      </c>
      <c r="X1380" s="155">
        <v>0.940231935771632</v>
      </c>
      <c r="Y1380" s="155">
        <v>0.935993975903614</v>
      </c>
      <c r="Z1380" s="173">
        <v>-0.00577585930372171</v>
      </c>
      <c r="AA1380" s="151">
        <v>13830</v>
      </c>
      <c r="AB1380" s="151">
        <v>13017</v>
      </c>
      <c r="AC1380" s="151">
        <v>14690</v>
      </c>
      <c r="AD1380" s="151">
        <v>13775</v>
      </c>
      <c r="AE1380" s="155">
        <v>0.941214750542299</v>
      </c>
      <c r="AF1380" s="155">
        <v>0.937712729748128</v>
      </c>
      <c r="AG1380" s="173">
        <v>0.00350202079417128</v>
      </c>
    </row>
    <row r="1381" spans="1:33">
      <c r="A1381" s="175" t="s">
        <v>1085</v>
      </c>
      <c r="B1381" s="195" t="s">
        <v>1846</v>
      </c>
      <c r="C1381" s="195" t="s">
        <v>1382</v>
      </c>
      <c r="D1381" s="150">
        <v>3126</v>
      </c>
      <c r="E1381" s="150">
        <v>3044</v>
      </c>
      <c r="F1381" s="150">
        <v>2949</v>
      </c>
      <c r="G1381" s="151">
        <v>3218</v>
      </c>
      <c r="H1381" s="151">
        <v>3087</v>
      </c>
      <c r="I1381" s="151">
        <v>3039</v>
      </c>
      <c r="J1381" s="151">
        <v>1979</v>
      </c>
      <c r="K1381" s="151">
        <v>1923</v>
      </c>
      <c r="L1381" s="151">
        <v>1858</v>
      </c>
      <c r="M1381" s="154">
        <v>0.974610018675162</v>
      </c>
      <c r="N1381" s="153">
        <v>70975</v>
      </c>
      <c r="O1381" s="172">
        <v>0.9</v>
      </c>
      <c r="P1381" s="154">
        <v>0.973768394113884</v>
      </c>
      <c r="Q1381" s="154">
        <v>0.959291485394655</v>
      </c>
      <c r="R1381" s="154">
        <v>0.971702880242547</v>
      </c>
      <c r="S1381" s="173">
        <v>0.0144769087192286</v>
      </c>
      <c r="T1381" s="153">
        <v>72824</v>
      </c>
      <c r="U1381" s="153">
        <v>68745</v>
      </c>
      <c r="V1381" s="154">
        <v>0.943988245633308</v>
      </c>
      <c r="W1381" s="154">
        <v>0.943378119001919</v>
      </c>
      <c r="X1381" s="155">
        <v>0.944375388440025</v>
      </c>
      <c r="Y1381" s="155">
        <v>0.938858009095503</v>
      </c>
      <c r="Z1381" s="173">
        <v>-0.000997269438105519</v>
      </c>
      <c r="AA1381" s="151">
        <v>20233</v>
      </c>
      <c r="AB1381" s="151">
        <v>19082</v>
      </c>
      <c r="AC1381" s="151">
        <v>21423</v>
      </c>
      <c r="AD1381" s="151">
        <v>20226</v>
      </c>
      <c r="AE1381" s="155">
        <v>0.943112736618396</v>
      </c>
      <c r="AF1381" s="155">
        <v>0.944125472622882</v>
      </c>
      <c r="AG1381" s="173">
        <v>-0.00101273600448626</v>
      </c>
    </row>
    <row r="1382" spans="1:33">
      <c r="A1382" s="175" t="s">
        <v>1085</v>
      </c>
      <c r="B1382" s="195" t="s">
        <v>1846</v>
      </c>
      <c r="C1382" s="195" t="s">
        <v>1383</v>
      </c>
      <c r="D1382" s="150">
        <v>1536</v>
      </c>
      <c r="E1382" s="150">
        <v>1523</v>
      </c>
      <c r="F1382" s="150">
        <v>1470</v>
      </c>
      <c r="G1382" s="151">
        <v>1430</v>
      </c>
      <c r="H1382" s="151">
        <v>1410</v>
      </c>
      <c r="I1382" s="151">
        <v>1385</v>
      </c>
      <c r="J1382" s="151">
        <v>829</v>
      </c>
      <c r="K1382" s="151">
        <v>821</v>
      </c>
      <c r="L1382" s="151">
        <v>812</v>
      </c>
      <c r="M1382" s="154">
        <v>0.986473838350291</v>
      </c>
      <c r="N1382" s="153">
        <v>32673</v>
      </c>
      <c r="O1382" s="172">
        <v>0.9</v>
      </c>
      <c r="P1382" s="154">
        <v>0.991536458333333</v>
      </c>
      <c r="Q1382" s="154">
        <v>0.986013986013986</v>
      </c>
      <c r="R1382" s="154">
        <v>0.990349819059107</v>
      </c>
      <c r="S1382" s="173">
        <v>0.00552247231934733</v>
      </c>
      <c r="T1382" s="153">
        <v>33121</v>
      </c>
      <c r="U1382" s="153">
        <v>32203</v>
      </c>
      <c r="V1382" s="154">
        <v>0.972283445548142</v>
      </c>
      <c r="W1382" s="154">
        <v>0.95703125</v>
      </c>
      <c r="X1382" s="155">
        <v>0.968531468531469</v>
      </c>
      <c r="Y1382" s="155">
        <v>0.979493365500603</v>
      </c>
      <c r="Z1382" s="173">
        <v>-0.0115002185314685</v>
      </c>
      <c r="AA1382" s="151">
        <v>9190</v>
      </c>
      <c r="AB1382" s="151">
        <v>8862</v>
      </c>
      <c r="AC1382" s="151">
        <v>9621</v>
      </c>
      <c r="AD1382" s="151">
        <v>9385</v>
      </c>
      <c r="AE1382" s="155">
        <v>0.964309031556039</v>
      </c>
      <c r="AF1382" s="155">
        <v>0.975470325330007</v>
      </c>
      <c r="AG1382" s="173">
        <v>-0.0111612937739681</v>
      </c>
    </row>
    <row r="1383" spans="1:33">
      <c r="A1383" s="175" t="s">
        <v>1085</v>
      </c>
      <c r="B1383" s="195" t="s">
        <v>1846</v>
      </c>
      <c r="C1383" s="195" t="s">
        <v>1384</v>
      </c>
      <c r="D1383" s="150">
        <v>2139</v>
      </c>
      <c r="E1383" s="150">
        <v>1974</v>
      </c>
      <c r="F1383" s="150">
        <v>2004</v>
      </c>
      <c r="G1383" s="151">
        <v>2239</v>
      </c>
      <c r="H1383" s="151">
        <v>2094</v>
      </c>
      <c r="I1383" s="151">
        <v>2063</v>
      </c>
      <c r="J1383" s="151">
        <v>1311</v>
      </c>
      <c r="K1383" s="151">
        <v>1268</v>
      </c>
      <c r="L1383" s="151">
        <v>1245</v>
      </c>
      <c r="M1383" s="154">
        <v>0.960418174849891</v>
      </c>
      <c r="N1383" s="153">
        <v>45107</v>
      </c>
      <c r="O1383" s="172">
        <v>0.9</v>
      </c>
      <c r="P1383" s="154">
        <v>0.922861150070126</v>
      </c>
      <c r="Q1383" s="154">
        <v>0.935238945958017</v>
      </c>
      <c r="R1383" s="154">
        <v>0.967200610221205</v>
      </c>
      <c r="S1383" s="173">
        <v>-0.0123777958878907</v>
      </c>
      <c r="T1383" s="153">
        <v>46966</v>
      </c>
      <c r="U1383" s="153">
        <v>44139</v>
      </c>
      <c r="V1383" s="154">
        <v>0.939807520333859</v>
      </c>
      <c r="W1383" s="154">
        <v>0.936886395511921</v>
      </c>
      <c r="X1383" s="155">
        <v>0.9213934792318</v>
      </c>
      <c r="Y1383" s="155">
        <v>0.949656750572082</v>
      </c>
      <c r="Z1383" s="173">
        <v>0.0154929162801215</v>
      </c>
      <c r="AA1383" s="151">
        <v>13241</v>
      </c>
      <c r="AB1383" s="151">
        <v>12328</v>
      </c>
      <c r="AC1383" s="151">
        <v>13668</v>
      </c>
      <c r="AD1383" s="151">
        <v>12835</v>
      </c>
      <c r="AE1383" s="155">
        <v>0.931047503964957</v>
      </c>
      <c r="AF1383" s="155">
        <v>0.939054726368159</v>
      </c>
      <c r="AG1383" s="173">
        <v>-0.00800722240320195</v>
      </c>
    </row>
    <row r="1384" spans="1:33">
      <c r="A1384" s="175" t="s">
        <v>1085</v>
      </c>
      <c r="B1384" s="195" t="s">
        <v>1846</v>
      </c>
      <c r="C1384" s="195" t="s">
        <v>1385</v>
      </c>
      <c r="D1384" s="150">
        <v>1633</v>
      </c>
      <c r="E1384" s="150">
        <v>1604</v>
      </c>
      <c r="F1384" s="150">
        <v>1536</v>
      </c>
      <c r="G1384" s="151">
        <v>1726</v>
      </c>
      <c r="H1384" s="151">
        <v>1702</v>
      </c>
      <c r="I1384" s="151">
        <v>1619</v>
      </c>
      <c r="J1384" s="151">
        <v>1095</v>
      </c>
      <c r="K1384" s="151">
        <v>1086</v>
      </c>
      <c r="L1384" s="151">
        <v>1037</v>
      </c>
      <c r="M1384" s="154">
        <v>0.976027215223516</v>
      </c>
      <c r="N1384" s="153">
        <v>36724</v>
      </c>
      <c r="O1384" s="172">
        <v>0.9</v>
      </c>
      <c r="P1384" s="154">
        <v>0.982241273729333</v>
      </c>
      <c r="Q1384" s="154">
        <v>0.986095017381228</v>
      </c>
      <c r="R1384" s="154">
        <v>0.991780821917808</v>
      </c>
      <c r="S1384" s="173">
        <v>-0.00385374365189572</v>
      </c>
      <c r="T1384" s="153">
        <v>37626</v>
      </c>
      <c r="U1384" s="153">
        <v>35181</v>
      </c>
      <c r="V1384" s="154">
        <v>0.935018338383033</v>
      </c>
      <c r="W1384" s="154">
        <v>0.940600122473974</v>
      </c>
      <c r="X1384" s="155">
        <v>0.938006952491309</v>
      </c>
      <c r="Y1384" s="155">
        <v>0.94703196347032</v>
      </c>
      <c r="Z1384" s="173">
        <v>0.0025931699826649</v>
      </c>
      <c r="AA1384" s="151">
        <v>10439</v>
      </c>
      <c r="AB1384" s="151">
        <v>9875</v>
      </c>
      <c r="AC1384" s="151">
        <v>10928</v>
      </c>
      <c r="AD1384" s="151">
        <v>10187</v>
      </c>
      <c r="AE1384" s="155">
        <v>0.945971836382795</v>
      </c>
      <c r="AF1384" s="155">
        <v>0.932192532942899</v>
      </c>
      <c r="AG1384" s="173">
        <v>0.0137793034398963</v>
      </c>
    </row>
    <row r="1385" spans="1:33">
      <c r="A1385" s="175" t="s">
        <v>1085</v>
      </c>
      <c r="B1385" s="195" t="s">
        <v>1846</v>
      </c>
      <c r="C1385" s="195" t="s">
        <v>1386</v>
      </c>
      <c r="D1385" s="150">
        <v>1313</v>
      </c>
      <c r="E1385" s="150">
        <v>1173</v>
      </c>
      <c r="F1385" s="150">
        <v>1172</v>
      </c>
      <c r="G1385" s="151">
        <v>1233</v>
      </c>
      <c r="H1385" s="151">
        <v>1197</v>
      </c>
      <c r="I1385" s="151">
        <v>1148</v>
      </c>
      <c r="J1385" s="151">
        <v>750</v>
      </c>
      <c r="K1385" s="151">
        <v>742</v>
      </c>
      <c r="L1385" s="151">
        <v>712</v>
      </c>
      <c r="M1385" s="154">
        <v>0.929699782885378</v>
      </c>
      <c r="N1385" s="153">
        <v>24836</v>
      </c>
      <c r="O1385" s="172">
        <v>0.9</v>
      </c>
      <c r="P1385" s="154">
        <v>0.893373952779893</v>
      </c>
      <c r="Q1385" s="154">
        <v>0.970802919708029</v>
      </c>
      <c r="R1385" s="154">
        <v>0.989333333333333</v>
      </c>
      <c r="S1385" s="173">
        <v>-0.0774289669281358</v>
      </c>
      <c r="T1385" s="153">
        <v>26714</v>
      </c>
      <c r="U1385" s="153">
        <v>24538</v>
      </c>
      <c r="V1385" s="154">
        <v>0.918544583364528</v>
      </c>
      <c r="W1385" s="154">
        <v>0.892612338156893</v>
      </c>
      <c r="X1385" s="155">
        <v>0.931062449310625</v>
      </c>
      <c r="Y1385" s="155">
        <v>0.949333333333333</v>
      </c>
      <c r="Z1385" s="173">
        <v>-0.038450111153732</v>
      </c>
      <c r="AA1385" s="151">
        <v>7716</v>
      </c>
      <c r="AB1385" s="151">
        <v>7146</v>
      </c>
      <c r="AC1385" s="151">
        <v>8106</v>
      </c>
      <c r="AD1385" s="151">
        <v>7472</v>
      </c>
      <c r="AE1385" s="155">
        <v>0.926127527216174</v>
      </c>
      <c r="AF1385" s="155">
        <v>0.921786331112756</v>
      </c>
      <c r="AG1385" s="173">
        <v>0.00434119610341821</v>
      </c>
    </row>
    <row r="1386" spans="1:33">
      <c r="A1386" s="175" t="s">
        <v>1085</v>
      </c>
      <c r="B1386" s="195" t="s">
        <v>1846</v>
      </c>
      <c r="C1386" s="195" t="s">
        <v>1387</v>
      </c>
      <c r="D1386" s="150">
        <v>1064</v>
      </c>
      <c r="E1386" s="150">
        <v>1052</v>
      </c>
      <c r="F1386" s="150">
        <v>1014</v>
      </c>
      <c r="G1386" s="151">
        <v>1149</v>
      </c>
      <c r="H1386" s="151">
        <v>1094</v>
      </c>
      <c r="I1386" s="151">
        <v>1063</v>
      </c>
      <c r="J1386" s="151">
        <v>720</v>
      </c>
      <c r="K1386" s="151">
        <v>714</v>
      </c>
      <c r="L1386" s="151">
        <v>701</v>
      </c>
      <c r="M1386" s="154">
        <v>0.99265168186105</v>
      </c>
      <c r="N1386" s="153">
        <v>25261</v>
      </c>
      <c r="O1386" s="172">
        <v>0.9</v>
      </c>
      <c r="P1386" s="154">
        <v>0.988721804511278</v>
      </c>
      <c r="Q1386" s="154">
        <v>0.95213228894691</v>
      </c>
      <c r="R1386" s="154">
        <v>0.991666666666667</v>
      </c>
      <c r="S1386" s="173">
        <v>0.0365895155643678</v>
      </c>
      <c r="T1386" s="153">
        <v>25448</v>
      </c>
      <c r="U1386" s="153">
        <v>24384</v>
      </c>
      <c r="V1386" s="154">
        <v>0.958189248663942</v>
      </c>
      <c r="W1386" s="154">
        <v>0.953007518796993</v>
      </c>
      <c r="X1386" s="155">
        <v>0.925152306353351</v>
      </c>
      <c r="Y1386" s="155">
        <v>0.973611111111111</v>
      </c>
      <c r="Z1386" s="173">
        <v>0.0278552124436418</v>
      </c>
      <c r="AA1386" s="151">
        <v>6852</v>
      </c>
      <c r="AB1386" s="151">
        <v>6591</v>
      </c>
      <c r="AC1386" s="151">
        <v>8031</v>
      </c>
      <c r="AD1386" s="151">
        <v>7679</v>
      </c>
      <c r="AE1386" s="155">
        <v>0.961908931698774</v>
      </c>
      <c r="AF1386" s="155">
        <v>0.956169841862782</v>
      </c>
      <c r="AG1386" s="173">
        <v>0.00573908983599236</v>
      </c>
    </row>
    <row r="1387" spans="1:33">
      <c r="A1387" s="175" t="s">
        <v>1085</v>
      </c>
      <c r="B1387" s="195" t="s">
        <v>1846</v>
      </c>
      <c r="C1387" s="195" t="s">
        <v>1388</v>
      </c>
      <c r="D1387" s="150">
        <v>1518</v>
      </c>
      <c r="E1387" s="150">
        <v>1490</v>
      </c>
      <c r="F1387" s="150">
        <v>1411</v>
      </c>
      <c r="G1387" s="151">
        <v>1616</v>
      </c>
      <c r="H1387" s="151">
        <v>1592</v>
      </c>
      <c r="I1387" s="151">
        <v>1508</v>
      </c>
      <c r="J1387" s="151">
        <v>1015</v>
      </c>
      <c r="K1387" s="151">
        <v>995</v>
      </c>
      <c r="L1387" s="151">
        <v>950</v>
      </c>
      <c r="M1387" s="154">
        <v>0.983753839088378</v>
      </c>
      <c r="N1387" s="153">
        <v>34273</v>
      </c>
      <c r="O1387" s="172">
        <v>0.9</v>
      </c>
      <c r="P1387" s="154">
        <v>0.981554677206851</v>
      </c>
      <c r="Q1387" s="154">
        <v>0.985148514851485</v>
      </c>
      <c r="R1387" s="154">
        <v>0.980295566502463</v>
      </c>
      <c r="S1387" s="173">
        <v>-0.00359383764463406</v>
      </c>
      <c r="T1387" s="153">
        <v>34839</v>
      </c>
      <c r="U1387" s="153">
        <v>32673</v>
      </c>
      <c r="V1387" s="154">
        <v>0.937828295875312</v>
      </c>
      <c r="W1387" s="154">
        <v>0.929512516469038</v>
      </c>
      <c r="X1387" s="155">
        <v>0.933168316831683</v>
      </c>
      <c r="Y1387" s="155">
        <v>0.935960591133005</v>
      </c>
      <c r="Z1387" s="173">
        <v>-0.00365580036264501</v>
      </c>
      <c r="AA1387" s="151">
        <v>9807</v>
      </c>
      <c r="AB1387" s="151">
        <v>9109</v>
      </c>
      <c r="AC1387" s="151">
        <v>10266</v>
      </c>
      <c r="AD1387" s="151">
        <v>9705</v>
      </c>
      <c r="AE1387" s="155">
        <v>0.928826348526563</v>
      </c>
      <c r="AF1387" s="155">
        <v>0.945353594389246</v>
      </c>
      <c r="AG1387" s="173">
        <v>-0.0165272458626834</v>
      </c>
    </row>
    <row r="1388" spans="1:33">
      <c r="A1388" s="175" t="s">
        <v>1085</v>
      </c>
      <c r="B1388" s="195" t="s">
        <v>1846</v>
      </c>
      <c r="C1388" s="195" t="s">
        <v>1389</v>
      </c>
      <c r="D1388" s="150">
        <v>1166</v>
      </c>
      <c r="E1388" s="150">
        <v>1142</v>
      </c>
      <c r="F1388" s="150">
        <v>1066</v>
      </c>
      <c r="G1388" s="151">
        <v>1187</v>
      </c>
      <c r="H1388" s="151">
        <v>1172</v>
      </c>
      <c r="I1388" s="151">
        <v>1115</v>
      </c>
      <c r="J1388" s="151">
        <v>760</v>
      </c>
      <c r="K1388" s="151">
        <v>753</v>
      </c>
      <c r="L1388" s="151">
        <v>704</v>
      </c>
      <c r="M1388" s="154">
        <v>0.952923135901859</v>
      </c>
      <c r="N1388" s="153">
        <v>24857</v>
      </c>
      <c r="O1388" s="172">
        <v>0.9</v>
      </c>
      <c r="P1388" s="154">
        <v>0.979416809605489</v>
      </c>
      <c r="Q1388" s="154">
        <v>0.987363100252738</v>
      </c>
      <c r="R1388" s="154">
        <v>0.990789473684211</v>
      </c>
      <c r="S1388" s="173">
        <v>-0.00794629064724917</v>
      </c>
      <c r="T1388" s="153">
        <v>26085</v>
      </c>
      <c r="U1388" s="153">
        <v>24084</v>
      </c>
      <c r="V1388" s="154">
        <v>0.923289246693502</v>
      </c>
      <c r="W1388" s="154">
        <v>0.914236706689537</v>
      </c>
      <c r="X1388" s="155">
        <v>0.939342881213142</v>
      </c>
      <c r="Y1388" s="155">
        <v>0.926315789473684</v>
      </c>
      <c r="Z1388" s="173">
        <v>-0.0251061745236055</v>
      </c>
      <c r="AA1388" s="151">
        <v>7483</v>
      </c>
      <c r="AB1388" s="151">
        <v>6980</v>
      </c>
      <c r="AC1388" s="151">
        <v>7818</v>
      </c>
      <c r="AD1388" s="151">
        <v>7289</v>
      </c>
      <c r="AE1388" s="155">
        <v>0.932780970199118</v>
      </c>
      <c r="AF1388" s="155">
        <v>0.932335635712458</v>
      </c>
      <c r="AG1388" s="173">
        <v>0.00044533448665951</v>
      </c>
    </row>
    <row r="1389" spans="1:33">
      <c r="A1389" s="175" t="s">
        <v>1085</v>
      </c>
      <c r="B1389" s="195" t="s">
        <v>1846</v>
      </c>
      <c r="C1389" s="195" t="s">
        <v>1390</v>
      </c>
      <c r="D1389" s="150">
        <v>485</v>
      </c>
      <c r="E1389" s="150">
        <v>478</v>
      </c>
      <c r="F1389" s="150">
        <v>449</v>
      </c>
      <c r="G1389" s="151">
        <v>503</v>
      </c>
      <c r="H1389" s="151">
        <v>501</v>
      </c>
      <c r="I1389" s="151">
        <v>473</v>
      </c>
      <c r="J1389" s="151">
        <v>326</v>
      </c>
      <c r="K1389" s="151">
        <v>321</v>
      </c>
      <c r="L1389" s="151">
        <v>300</v>
      </c>
      <c r="M1389" s="154">
        <v>0.989581509367887</v>
      </c>
      <c r="N1389" s="153">
        <v>11303</v>
      </c>
      <c r="O1389" s="172">
        <v>0.9</v>
      </c>
      <c r="P1389" s="154">
        <v>0.985567010309278</v>
      </c>
      <c r="Q1389" s="154">
        <v>0.996023856858847</v>
      </c>
      <c r="R1389" s="154">
        <v>0.984662576687117</v>
      </c>
      <c r="S1389" s="173">
        <v>-0.0104568465495685</v>
      </c>
      <c r="T1389" s="153">
        <v>11422</v>
      </c>
      <c r="U1389" s="153">
        <v>10650</v>
      </c>
      <c r="V1389" s="154">
        <v>0.932411136403432</v>
      </c>
      <c r="W1389" s="154">
        <v>0.925773195876289</v>
      </c>
      <c r="X1389" s="155">
        <v>0.940357852882704</v>
      </c>
      <c r="Y1389" s="155">
        <v>0.920245398773006</v>
      </c>
      <c r="Z1389" s="173">
        <v>-0.0145846570064151</v>
      </c>
      <c r="AA1389" s="151">
        <v>3032</v>
      </c>
      <c r="AB1389" s="151">
        <v>2810</v>
      </c>
      <c r="AC1389" s="151">
        <v>3518</v>
      </c>
      <c r="AD1389" s="151">
        <v>3301</v>
      </c>
      <c r="AE1389" s="155">
        <v>0.926781002638522</v>
      </c>
      <c r="AF1389" s="155">
        <v>0.938317225696418</v>
      </c>
      <c r="AG1389" s="173">
        <v>-0.0115362230578959</v>
      </c>
    </row>
    <row r="1390" spans="1:33">
      <c r="A1390" s="175" t="s">
        <v>1085</v>
      </c>
      <c r="B1390" s="195" t="s">
        <v>1846</v>
      </c>
      <c r="C1390" s="195" t="s">
        <v>1391</v>
      </c>
      <c r="D1390" s="150">
        <v>2042</v>
      </c>
      <c r="E1390" s="150">
        <v>2001</v>
      </c>
      <c r="F1390" s="150">
        <v>1918</v>
      </c>
      <c r="G1390" s="151">
        <v>2171</v>
      </c>
      <c r="H1390" s="151">
        <v>2123</v>
      </c>
      <c r="I1390" s="151">
        <v>1953</v>
      </c>
      <c r="J1390" s="151">
        <v>1306</v>
      </c>
      <c r="K1390" s="151">
        <v>1289</v>
      </c>
      <c r="L1390" s="151">
        <v>1241</v>
      </c>
      <c r="M1390" s="154">
        <v>0.930886298842864</v>
      </c>
      <c r="N1390" s="153">
        <v>44407</v>
      </c>
      <c r="O1390" s="172">
        <v>0.9</v>
      </c>
      <c r="P1390" s="154">
        <v>0.979921645445642</v>
      </c>
      <c r="Q1390" s="154">
        <v>0.977890373099954</v>
      </c>
      <c r="R1390" s="154">
        <v>0.98698315467075</v>
      </c>
      <c r="S1390" s="173">
        <v>0.00203127234568756</v>
      </c>
      <c r="T1390" s="153">
        <v>47704</v>
      </c>
      <c r="U1390" s="153">
        <v>44769</v>
      </c>
      <c r="V1390" s="154">
        <v>0.938474761026329</v>
      </c>
      <c r="W1390" s="154">
        <v>0.939275220372184</v>
      </c>
      <c r="X1390" s="155">
        <v>0.899585444495624</v>
      </c>
      <c r="Y1390" s="155">
        <v>0.950229709035222</v>
      </c>
      <c r="Z1390" s="173">
        <v>0.03968977587656</v>
      </c>
      <c r="AA1390" s="151">
        <v>13090</v>
      </c>
      <c r="AB1390" s="151">
        <v>12231</v>
      </c>
      <c r="AC1390" s="151">
        <v>14219</v>
      </c>
      <c r="AD1390" s="151">
        <v>13438</v>
      </c>
      <c r="AE1390" s="155">
        <v>0.934377387318564</v>
      </c>
      <c r="AF1390" s="155">
        <v>0.945073493213306</v>
      </c>
      <c r="AG1390" s="173">
        <v>-0.0106961058947423</v>
      </c>
    </row>
    <row r="1391" spans="1:33">
      <c r="A1391" s="175" t="s">
        <v>1085</v>
      </c>
      <c r="B1391" s="195" t="s">
        <v>1847</v>
      </c>
      <c r="C1391" s="195" t="s">
        <v>1392</v>
      </c>
      <c r="D1391" s="150">
        <v>3354</v>
      </c>
      <c r="E1391" s="150">
        <v>3332</v>
      </c>
      <c r="F1391" s="150">
        <v>3057</v>
      </c>
      <c r="G1391" s="151">
        <v>2975</v>
      </c>
      <c r="H1391" s="151">
        <v>2963</v>
      </c>
      <c r="I1391" s="151">
        <v>2762</v>
      </c>
      <c r="J1391" s="151">
        <v>1873</v>
      </c>
      <c r="K1391" s="151">
        <v>1816</v>
      </c>
      <c r="L1391" s="151">
        <v>1721</v>
      </c>
      <c r="M1391" s="154">
        <v>0.928155755241763</v>
      </c>
      <c r="N1391" s="153">
        <v>65073</v>
      </c>
      <c r="O1391" s="172">
        <v>0.9</v>
      </c>
      <c r="P1391" s="154">
        <v>0.993440667859273</v>
      </c>
      <c r="Q1391" s="154">
        <v>0.995966386554622</v>
      </c>
      <c r="R1391" s="154">
        <v>0.969567538707955</v>
      </c>
      <c r="S1391" s="173">
        <v>-0.00252571869534934</v>
      </c>
      <c r="T1391" s="153">
        <v>70110</v>
      </c>
      <c r="U1391" s="153">
        <v>63996</v>
      </c>
      <c r="V1391" s="154">
        <v>0.912794180573385</v>
      </c>
      <c r="W1391" s="154">
        <v>0.911449016100179</v>
      </c>
      <c r="X1391" s="155">
        <v>0.928403361344538</v>
      </c>
      <c r="Y1391" s="155">
        <v>0.91884676988788</v>
      </c>
      <c r="Z1391" s="173">
        <v>-0.0169543452443589</v>
      </c>
      <c r="AA1391" s="151">
        <v>19351</v>
      </c>
      <c r="AB1391" s="151">
        <v>17901</v>
      </c>
      <c r="AC1391" s="151">
        <v>21502</v>
      </c>
      <c r="AD1391" s="151">
        <v>19101</v>
      </c>
      <c r="AE1391" s="155">
        <v>0.925068471913596</v>
      </c>
      <c r="AF1391" s="155">
        <v>0.888335968747093</v>
      </c>
      <c r="AG1391" s="173">
        <v>0.0367325031665029</v>
      </c>
    </row>
    <row r="1392" spans="1:33">
      <c r="A1392" s="175" t="s">
        <v>1085</v>
      </c>
      <c r="B1392" s="195" t="s">
        <v>1847</v>
      </c>
      <c r="C1392" s="195" t="s">
        <v>1393</v>
      </c>
      <c r="D1392" s="150">
        <v>4568</v>
      </c>
      <c r="E1392" s="150">
        <v>4491</v>
      </c>
      <c r="F1392" s="150">
        <v>4145</v>
      </c>
      <c r="G1392" s="151">
        <v>4452</v>
      </c>
      <c r="H1392" s="151">
        <v>4402</v>
      </c>
      <c r="I1392" s="151">
        <v>4173</v>
      </c>
      <c r="J1392" s="151">
        <v>2691</v>
      </c>
      <c r="K1392" s="151">
        <v>2608</v>
      </c>
      <c r="L1392" s="151">
        <v>2480</v>
      </c>
      <c r="M1392" s="154">
        <v>0.983124873915675</v>
      </c>
      <c r="N1392" s="153">
        <v>97467</v>
      </c>
      <c r="O1392" s="172">
        <v>0.9</v>
      </c>
      <c r="P1392" s="154">
        <v>0.983143607705779</v>
      </c>
      <c r="Q1392" s="154">
        <v>0.988769092542677</v>
      </c>
      <c r="R1392" s="154">
        <v>0.969156447417317</v>
      </c>
      <c r="S1392" s="173">
        <v>-0.00562548483689806</v>
      </c>
      <c r="T1392" s="153">
        <v>99140</v>
      </c>
      <c r="U1392" s="153">
        <v>92649</v>
      </c>
      <c r="V1392" s="154">
        <v>0.934526931611862</v>
      </c>
      <c r="W1392" s="154">
        <v>0.907399299474606</v>
      </c>
      <c r="X1392" s="155">
        <v>0.93733153638814</v>
      </c>
      <c r="Y1392" s="155">
        <v>0.921590486807878</v>
      </c>
      <c r="Z1392" s="173">
        <v>-0.0299322369135342</v>
      </c>
      <c r="AA1392" s="151">
        <v>27294</v>
      </c>
      <c r="AB1392" s="151">
        <v>25441</v>
      </c>
      <c r="AC1392" s="151">
        <v>30233</v>
      </c>
      <c r="AD1392" s="151">
        <v>28404</v>
      </c>
      <c r="AE1392" s="155">
        <v>0.93210962116216</v>
      </c>
      <c r="AF1392" s="155">
        <v>0.939503191876426</v>
      </c>
      <c r="AG1392" s="173">
        <v>-0.00739357071426616</v>
      </c>
    </row>
    <row r="1393" spans="1:33">
      <c r="A1393" s="175" t="s">
        <v>1085</v>
      </c>
      <c r="B1393" s="195" t="s">
        <v>1847</v>
      </c>
      <c r="C1393" s="195" t="s">
        <v>1394</v>
      </c>
      <c r="D1393" s="150">
        <v>1425</v>
      </c>
      <c r="E1393" s="150">
        <v>1413</v>
      </c>
      <c r="F1393" s="150">
        <v>1313</v>
      </c>
      <c r="G1393" s="151">
        <v>1408</v>
      </c>
      <c r="H1393" s="151">
        <v>1400</v>
      </c>
      <c r="I1393" s="151">
        <v>1302</v>
      </c>
      <c r="J1393" s="151">
        <v>859</v>
      </c>
      <c r="K1393" s="151">
        <v>855</v>
      </c>
      <c r="L1393" s="151">
        <v>807</v>
      </c>
      <c r="M1393" s="154">
        <v>0.978151483050847</v>
      </c>
      <c r="N1393" s="153">
        <v>29548</v>
      </c>
      <c r="O1393" s="172">
        <v>0.9</v>
      </c>
      <c r="P1393" s="154">
        <v>0.991578947368421</v>
      </c>
      <c r="Q1393" s="154">
        <v>0.994318181818182</v>
      </c>
      <c r="R1393" s="154">
        <v>0.9953434225844</v>
      </c>
      <c r="S1393" s="173">
        <v>-0.00273923444976076</v>
      </c>
      <c r="T1393" s="153">
        <v>30208</v>
      </c>
      <c r="U1393" s="153">
        <v>27848</v>
      </c>
      <c r="V1393" s="154">
        <v>0.921875</v>
      </c>
      <c r="W1393" s="154">
        <v>0.92140350877193</v>
      </c>
      <c r="X1393" s="155">
        <v>0.924715909090909</v>
      </c>
      <c r="Y1393" s="155">
        <v>0.939464493597206</v>
      </c>
      <c r="Z1393" s="173">
        <v>-0.00331240031897928</v>
      </c>
      <c r="AA1393" s="151">
        <v>8580</v>
      </c>
      <c r="AB1393" s="151">
        <v>7991</v>
      </c>
      <c r="AC1393" s="151">
        <v>9315</v>
      </c>
      <c r="AD1393" s="151">
        <v>8537</v>
      </c>
      <c r="AE1393" s="155">
        <v>0.931351981351981</v>
      </c>
      <c r="AF1393" s="155">
        <v>0.916478797638218</v>
      </c>
      <c r="AG1393" s="173">
        <v>0.0148731837137634</v>
      </c>
    </row>
    <row r="1394" spans="1:33">
      <c r="A1394" s="175" t="s">
        <v>1085</v>
      </c>
      <c r="B1394" s="195" t="s">
        <v>1847</v>
      </c>
      <c r="C1394" s="195" t="s">
        <v>1395</v>
      </c>
      <c r="D1394" s="150">
        <v>3825</v>
      </c>
      <c r="E1394" s="150">
        <v>3662</v>
      </c>
      <c r="F1394" s="150">
        <v>3428</v>
      </c>
      <c r="G1394" s="151">
        <v>3569</v>
      </c>
      <c r="H1394" s="151">
        <v>3407</v>
      </c>
      <c r="I1394" s="151">
        <v>3221</v>
      </c>
      <c r="J1394" s="151">
        <v>2313</v>
      </c>
      <c r="K1394" s="151">
        <v>2238</v>
      </c>
      <c r="L1394" s="151">
        <v>2091</v>
      </c>
      <c r="M1394" s="154">
        <v>0.905302891486789</v>
      </c>
      <c r="N1394" s="153">
        <v>74109</v>
      </c>
      <c r="O1394" s="172">
        <v>0.9</v>
      </c>
      <c r="P1394" s="154">
        <v>0.957385620915033</v>
      </c>
      <c r="Q1394" s="154">
        <v>0.954609134211264</v>
      </c>
      <c r="R1394" s="154">
        <v>0.96757457846952</v>
      </c>
      <c r="S1394" s="173">
        <v>0.00277648670376895</v>
      </c>
      <c r="T1394" s="153">
        <v>81861</v>
      </c>
      <c r="U1394" s="153">
        <v>73880</v>
      </c>
      <c r="V1394" s="154">
        <v>0.902505466583599</v>
      </c>
      <c r="W1394" s="154">
        <v>0.896209150326797</v>
      </c>
      <c r="X1394" s="155">
        <v>0.902493695713085</v>
      </c>
      <c r="Y1394" s="155">
        <v>0.90402075226978</v>
      </c>
      <c r="Z1394" s="173">
        <v>-0.00628454538628753</v>
      </c>
      <c r="AA1394" s="151">
        <v>22823</v>
      </c>
      <c r="AB1394" s="151">
        <v>20544</v>
      </c>
      <c r="AC1394" s="151">
        <v>25139</v>
      </c>
      <c r="AD1394" s="151">
        <v>22135</v>
      </c>
      <c r="AE1394" s="155">
        <v>0.900144590982781</v>
      </c>
      <c r="AF1394" s="155">
        <v>0.880504395560683</v>
      </c>
      <c r="AG1394" s="173">
        <v>0.0196401954220979</v>
      </c>
    </row>
    <row r="1395" spans="1:33">
      <c r="A1395" s="175" t="s">
        <v>1085</v>
      </c>
      <c r="B1395" s="195" t="s">
        <v>1847</v>
      </c>
      <c r="C1395" s="195" t="s">
        <v>1396</v>
      </c>
      <c r="D1395" s="150">
        <v>4124</v>
      </c>
      <c r="E1395" s="150">
        <v>3786</v>
      </c>
      <c r="F1395" s="150">
        <v>2687</v>
      </c>
      <c r="G1395" s="151">
        <v>4002</v>
      </c>
      <c r="H1395" s="151">
        <v>3566</v>
      </c>
      <c r="I1395" s="151">
        <v>2820</v>
      </c>
      <c r="J1395" s="151">
        <v>2645</v>
      </c>
      <c r="K1395" s="151">
        <v>2450</v>
      </c>
      <c r="L1395" s="151">
        <v>2004</v>
      </c>
      <c r="M1395" s="154">
        <v>0.936600851025508</v>
      </c>
      <c r="N1395" s="153">
        <v>83202</v>
      </c>
      <c r="O1395" s="172">
        <v>0.9</v>
      </c>
      <c r="P1395" s="154">
        <v>0.9180407371484</v>
      </c>
      <c r="Q1395" s="154">
        <v>0.891054472763618</v>
      </c>
      <c r="R1395" s="154">
        <v>0.926275992438563</v>
      </c>
      <c r="S1395" s="173">
        <v>0.0269862643847815</v>
      </c>
      <c r="T1395" s="153">
        <v>88834</v>
      </c>
      <c r="U1395" s="153">
        <v>64202</v>
      </c>
      <c r="V1395" s="154">
        <v>0.722718778845937</v>
      </c>
      <c r="W1395" s="154">
        <v>0.651551891367604</v>
      </c>
      <c r="X1395" s="155">
        <v>0.704647676161919</v>
      </c>
      <c r="Y1395" s="155">
        <v>0.75765595463138</v>
      </c>
      <c r="Z1395" s="173">
        <v>-0.0530957847943148</v>
      </c>
      <c r="AA1395" s="151">
        <v>24583</v>
      </c>
      <c r="AB1395" s="151">
        <v>17426</v>
      </c>
      <c r="AC1395" s="151">
        <v>26689</v>
      </c>
      <c r="AD1395" s="151">
        <v>19184</v>
      </c>
      <c r="AE1395" s="155">
        <v>0.708863849001342</v>
      </c>
      <c r="AF1395" s="155">
        <v>0.718798006669414</v>
      </c>
      <c r="AG1395" s="173">
        <v>-0.00993415766807204</v>
      </c>
    </row>
    <row r="1396" spans="1:33">
      <c r="A1396" s="175" t="s">
        <v>1085</v>
      </c>
      <c r="B1396" s="195" t="s">
        <v>1847</v>
      </c>
      <c r="C1396" s="195" t="s">
        <v>1397</v>
      </c>
      <c r="D1396" s="150">
        <v>2632</v>
      </c>
      <c r="E1396" s="150">
        <v>2547</v>
      </c>
      <c r="F1396" s="150">
        <v>2430</v>
      </c>
      <c r="G1396" s="151">
        <v>2517</v>
      </c>
      <c r="H1396" s="151">
        <v>2483</v>
      </c>
      <c r="I1396" s="151">
        <v>2355</v>
      </c>
      <c r="J1396" s="151">
        <v>1652</v>
      </c>
      <c r="K1396" s="151">
        <v>1638</v>
      </c>
      <c r="L1396" s="151">
        <v>1547</v>
      </c>
      <c r="M1396" s="154">
        <v>0.982154169155309</v>
      </c>
      <c r="N1396" s="153">
        <v>54265</v>
      </c>
      <c r="O1396" s="172">
        <v>0.9</v>
      </c>
      <c r="P1396" s="154">
        <v>0.967705167173252</v>
      </c>
      <c r="Q1396" s="154">
        <v>0.986491855383393</v>
      </c>
      <c r="R1396" s="154">
        <v>0.991525423728814</v>
      </c>
      <c r="S1396" s="173">
        <v>-0.0187866882101406</v>
      </c>
      <c r="T1396" s="153">
        <v>55251</v>
      </c>
      <c r="U1396" s="153">
        <v>51317</v>
      </c>
      <c r="V1396" s="154">
        <v>0.928797668820474</v>
      </c>
      <c r="W1396" s="154">
        <v>0.923252279635258</v>
      </c>
      <c r="X1396" s="155">
        <v>0.935637663885578</v>
      </c>
      <c r="Y1396" s="155">
        <v>0.936440677966102</v>
      </c>
      <c r="Z1396" s="173">
        <v>-0.0123853842503198</v>
      </c>
      <c r="AA1396" s="151">
        <v>15705</v>
      </c>
      <c r="AB1396" s="151">
        <v>14751</v>
      </c>
      <c r="AC1396" s="151">
        <v>16959</v>
      </c>
      <c r="AD1396" s="151">
        <v>15704</v>
      </c>
      <c r="AE1396" s="155">
        <v>0.939255014326648</v>
      </c>
      <c r="AF1396" s="155">
        <v>0.925997995164809</v>
      </c>
      <c r="AG1396" s="173">
        <v>0.0132570191618383</v>
      </c>
    </row>
    <row r="1397" spans="1:33">
      <c r="A1397" s="175" t="s">
        <v>1085</v>
      </c>
      <c r="B1397" s="195" t="s">
        <v>1847</v>
      </c>
      <c r="C1397" s="195" t="s">
        <v>1398</v>
      </c>
      <c r="D1397" s="150">
        <v>2678</v>
      </c>
      <c r="E1397" s="150">
        <v>2568</v>
      </c>
      <c r="F1397" s="150">
        <v>2373</v>
      </c>
      <c r="G1397" s="151">
        <v>2619</v>
      </c>
      <c r="H1397" s="151">
        <v>2611</v>
      </c>
      <c r="I1397" s="151">
        <v>2444</v>
      </c>
      <c r="J1397" s="151">
        <v>1718</v>
      </c>
      <c r="K1397" s="151">
        <v>1709</v>
      </c>
      <c r="L1397" s="151">
        <v>1585</v>
      </c>
      <c r="M1397" s="154">
        <v>0.9933827782125</v>
      </c>
      <c r="N1397" s="153">
        <v>58397</v>
      </c>
      <c r="O1397" s="172">
        <v>0.9</v>
      </c>
      <c r="P1397" s="154">
        <v>0.958924570575056</v>
      </c>
      <c r="Q1397" s="154">
        <v>0.996945399007255</v>
      </c>
      <c r="R1397" s="154">
        <v>0.994761350407451</v>
      </c>
      <c r="S1397" s="173">
        <v>-0.0380208284321987</v>
      </c>
      <c r="T1397" s="153">
        <v>58786</v>
      </c>
      <c r="U1397" s="153">
        <v>54259</v>
      </c>
      <c r="V1397" s="154">
        <v>0.922991868812302</v>
      </c>
      <c r="W1397" s="154">
        <v>0.886109036594473</v>
      </c>
      <c r="X1397" s="155">
        <v>0.933180603283696</v>
      </c>
      <c r="Y1397" s="155">
        <v>0.922584400465658</v>
      </c>
      <c r="Z1397" s="173">
        <v>-0.0470715666892226</v>
      </c>
      <c r="AA1397" s="151">
        <v>16296</v>
      </c>
      <c r="AB1397" s="151">
        <v>14935</v>
      </c>
      <c r="AC1397" s="151">
        <v>18026</v>
      </c>
      <c r="AD1397" s="151">
        <v>16685</v>
      </c>
      <c r="AE1397" s="155">
        <v>0.916482572410407</v>
      </c>
      <c r="AF1397" s="155">
        <v>0.925607455897038</v>
      </c>
      <c r="AG1397" s="173">
        <v>-0.00912488348663021</v>
      </c>
    </row>
    <row r="1398" spans="1:33">
      <c r="A1398" s="175" t="s">
        <v>1085</v>
      </c>
      <c r="B1398" s="195" t="s">
        <v>1847</v>
      </c>
      <c r="C1398" s="195" t="s">
        <v>1399</v>
      </c>
      <c r="D1398" s="150">
        <v>2457</v>
      </c>
      <c r="E1398" s="150">
        <v>2452</v>
      </c>
      <c r="F1398" s="150">
        <v>2368</v>
      </c>
      <c r="G1398" s="151">
        <v>2531</v>
      </c>
      <c r="H1398" s="151">
        <v>2531</v>
      </c>
      <c r="I1398" s="151">
        <v>2431</v>
      </c>
      <c r="J1398" s="151">
        <v>1599</v>
      </c>
      <c r="K1398" s="151">
        <v>1599</v>
      </c>
      <c r="L1398" s="151">
        <v>1535</v>
      </c>
      <c r="M1398" s="154">
        <v>0.99335842773897</v>
      </c>
      <c r="N1398" s="153">
        <v>54891</v>
      </c>
      <c r="O1398" s="172">
        <v>0.9</v>
      </c>
      <c r="P1398" s="154">
        <v>0.997964997964998</v>
      </c>
      <c r="Q1398" s="154">
        <v>1</v>
      </c>
      <c r="R1398" s="154">
        <v>1</v>
      </c>
      <c r="S1398" s="173">
        <v>-0.00203500203500206</v>
      </c>
      <c r="T1398" s="153">
        <v>55258</v>
      </c>
      <c r="U1398" s="153">
        <v>52656</v>
      </c>
      <c r="V1398" s="154">
        <v>0.952911795577111</v>
      </c>
      <c r="W1398" s="154">
        <v>0.963776963776964</v>
      </c>
      <c r="X1398" s="155">
        <v>0.960489924930857</v>
      </c>
      <c r="Y1398" s="155">
        <v>0.959974984365228</v>
      </c>
      <c r="Z1398" s="173">
        <v>0.00328703884610637</v>
      </c>
      <c r="AA1398" s="151">
        <v>15360</v>
      </c>
      <c r="AB1398" s="151">
        <v>14681</v>
      </c>
      <c r="AC1398" s="151">
        <v>16510</v>
      </c>
      <c r="AD1398" s="151">
        <v>15701</v>
      </c>
      <c r="AE1398" s="155">
        <v>0.955794270833333</v>
      </c>
      <c r="AF1398" s="155">
        <v>0.950999394306481</v>
      </c>
      <c r="AG1398" s="173">
        <v>0.0047948765268524</v>
      </c>
    </row>
    <row r="1399" spans="1:33">
      <c r="A1399" s="175" t="s">
        <v>1085</v>
      </c>
      <c r="B1399" s="195" t="s">
        <v>1847</v>
      </c>
      <c r="C1399" s="195" t="s">
        <v>1400</v>
      </c>
      <c r="D1399" s="150">
        <v>3977</v>
      </c>
      <c r="E1399" s="150">
        <v>3903</v>
      </c>
      <c r="F1399" s="150">
        <v>3813</v>
      </c>
      <c r="G1399" s="151">
        <v>3266</v>
      </c>
      <c r="H1399" s="151">
        <v>3182</v>
      </c>
      <c r="I1399" s="151">
        <v>3132</v>
      </c>
      <c r="J1399" s="151">
        <v>2266</v>
      </c>
      <c r="K1399" s="151">
        <v>2158</v>
      </c>
      <c r="L1399" s="151">
        <v>2151</v>
      </c>
      <c r="M1399" s="154">
        <v>0.978891567421053</v>
      </c>
      <c r="N1399" s="153">
        <v>81619</v>
      </c>
      <c r="O1399" s="172">
        <v>0.9</v>
      </c>
      <c r="P1399" s="154">
        <v>0.981393009806387</v>
      </c>
      <c r="Q1399" s="154">
        <v>0.974280465401102</v>
      </c>
      <c r="R1399" s="154">
        <v>0.95233892321271</v>
      </c>
      <c r="S1399" s="173">
        <v>0.00711254440528453</v>
      </c>
      <c r="T1399" s="153">
        <v>83379</v>
      </c>
      <c r="U1399" s="153">
        <v>79825</v>
      </c>
      <c r="V1399" s="154">
        <v>0.95737535830365</v>
      </c>
      <c r="W1399" s="154">
        <v>0.958762886597938</v>
      </c>
      <c r="X1399" s="155">
        <v>0.958971218616044</v>
      </c>
      <c r="Y1399" s="155">
        <v>0.949249779346867</v>
      </c>
      <c r="Z1399" s="173">
        <v>-0.000208332018105883</v>
      </c>
      <c r="AA1399" s="151">
        <v>23335</v>
      </c>
      <c r="AB1399" s="151">
        <v>22354</v>
      </c>
      <c r="AC1399" s="151">
        <v>24904</v>
      </c>
      <c r="AD1399" s="151">
        <v>23865</v>
      </c>
      <c r="AE1399" s="155">
        <v>0.957960145703878</v>
      </c>
      <c r="AF1399" s="155">
        <v>0.958279794410536</v>
      </c>
      <c r="AG1399" s="173">
        <v>-0.000319648706658127</v>
      </c>
    </row>
    <row r="1400" spans="1:33">
      <c r="A1400" s="175" t="s">
        <v>1085</v>
      </c>
      <c r="B1400" s="195" t="s">
        <v>1847</v>
      </c>
      <c r="C1400" s="195" t="s">
        <v>1401</v>
      </c>
      <c r="D1400" s="150">
        <v>3733</v>
      </c>
      <c r="E1400" s="150">
        <v>3695</v>
      </c>
      <c r="F1400" s="150">
        <v>3612</v>
      </c>
      <c r="G1400" s="151">
        <v>3002</v>
      </c>
      <c r="H1400" s="151">
        <v>2970</v>
      </c>
      <c r="I1400" s="151">
        <v>2888</v>
      </c>
      <c r="J1400" s="151">
        <v>2098</v>
      </c>
      <c r="K1400" s="151">
        <v>2075</v>
      </c>
      <c r="L1400" s="151">
        <v>1988</v>
      </c>
      <c r="M1400" s="154">
        <v>0.990486842105263</v>
      </c>
      <c r="N1400" s="153">
        <v>75277</v>
      </c>
      <c r="O1400" s="172">
        <v>0.9</v>
      </c>
      <c r="P1400" s="154">
        <v>0.989820519689258</v>
      </c>
      <c r="Q1400" s="154">
        <v>0.989340439706862</v>
      </c>
      <c r="R1400" s="154">
        <v>0.989037178265014</v>
      </c>
      <c r="S1400" s="173">
        <v>0.000480079982395853</v>
      </c>
      <c r="T1400" s="153">
        <v>76000</v>
      </c>
      <c r="U1400" s="153">
        <v>72510</v>
      </c>
      <c r="V1400" s="154">
        <v>0.954078947368421</v>
      </c>
      <c r="W1400" s="154">
        <v>0.967586391642111</v>
      </c>
      <c r="X1400" s="155">
        <v>0.962025316455696</v>
      </c>
      <c r="Y1400" s="155">
        <v>0.947569113441373</v>
      </c>
      <c r="Z1400" s="173">
        <v>0.00556107518641469</v>
      </c>
      <c r="AA1400" s="151">
        <v>21257</v>
      </c>
      <c r="AB1400" s="151">
        <v>20571</v>
      </c>
      <c r="AC1400" s="151">
        <v>22770</v>
      </c>
      <c r="AD1400" s="151">
        <v>21793</v>
      </c>
      <c r="AE1400" s="155">
        <v>0.967728277743802</v>
      </c>
      <c r="AF1400" s="155">
        <v>0.957092665788318</v>
      </c>
      <c r="AG1400" s="173">
        <v>0.010635611955484</v>
      </c>
    </row>
    <row r="1401" spans="1:33">
      <c r="A1401" s="175" t="s">
        <v>1085</v>
      </c>
      <c r="B1401" s="195" t="s">
        <v>1847</v>
      </c>
      <c r="C1401" s="195" t="s">
        <v>1402</v>
      </c>
      <c r="D1401" s="150">
        <v>3511</v>
      </c>
      <c r="E1401" s="150">
        <v>3303</v>
      </c>
      <c r="F1401" s="150">
        <v>3213</v>
      </c>
      <c r="G1401" s="151">
        <v>3087</v>
      </c>
      <c r="H1401" s="151">
        <v>3003</v>
      </c>
      <c r="I1401" s="151">
        <v>2861</v>
      </c>
      <c r="J1401" s="151">
        <v>2079</v>
      </c>
      <c r="K1401" s="151">
        <v>1988</v>
      </c>
      <c r="L1401" s="151">
        <v>1840</v>
      </c>
      <c r="M1401" s="154">
        <v>0.957799795011958</v>
      </c>
      <c r="N1401" s="153">
        <v>70087</v>
      </c>
      <c r="O1401" s="172">
        <v>0.9</v>
      </c>
      <c r="P1401" s="154">
        <v>0.940757618911991</v>
      </c>
      <c r="Q1401" s="154">
        <v>0.972789115646258</v>
      </c>
      <c r="R1401" s="154">
        <v>0.956228956228956</v>
      </c>
      <c r="S1401" s="173">
        <v>-0.0320314967342676</v>
      </c>
      <c r="T1401" s="153">
        <v>73175</v>
      </c>
      <c r="U1401" s="153">
        <v>67416</v>
      </c>
      <c r="V1401" s="154">
        <v>0.92129825760164</v>
      </c>
      <c r="W1401" s="154">
        <v>0.915123896325833</v>
      </c>
      <c r="X1401" s="155">
        <v>0.926789763524457</v>
      </c>
      <c r="Y1401" s="155">
        <v>0.885040885040885</v>
      </c>
      <c r="Z1401" s="173">
        <v>-0.0116658671986243</v>
      </c>
      <c r="AA1401" s="151">
        <v>20646</v>
      </c>
      <c r="AB1401" s="151">
        <v>18939</v>
      </c>
      <c r="AC1401" s="151">
        <v>21391</v>
      </c>
      <c r="AD1401" s="151">
        <v>19652</v>
      </c>
      <c r="AE1401" s="155">
        <v>0.917320546352804</v>
      </c>
      <c r="AF1401" s="155">
        <v>0.918704127904259</v>
      </c>
      <c r="AG1401" s="173">
        <v>-0.00138358155145435</v>
      </c>
    </row>
    <row r="1402" spans="1:33">
      <c r="A1402" s="175" t="s">
        <v>1085</v>
      </c>
      <c r="B1402" s="195" t="s">
        <v>1847</v>
      </c>
      <c r="C1402" s="195" t="s">
        <v>1403</v>
      </c>
      <c r="D1402" s="150">
        <v>1455</v>
      </c>
      <c r="E1402" s="150">
        <v>1446</v>
      </c>
      <c r="F1402" s="150">
        <v>1391</v>
      </c>
      <c r="G1402" s="151">
        <v>1509</v>
      </c>
      <c r="H1402" s="151">
        <v>1505</v>
      </c>
      <c r="I1402" s="151">
        <v>1455</v>
      </c>
      <c r="J1402" s="151">
        <v>986</v>
      </c>
      <c r="K1402" s="151">
        <v>985</v>
      </c>
      <c r="L1402" s="151">
        <v>948</v>
      </c>
      <c r="M1402" s="154">
        <v>0.991204272210641</v>
      </c>
      <c r="N1402" s="153">
        <v>34709</v>
      </c>
      <c r="O1402" s="172">
        <v>0.9</v>
      </c>
      <c r="P1402" s="154">
        <v>0.993814432989691</v>
      </c>
      <c r="Q1402" s="154">
        <v>0.997349237905898</v>
      </c>
      <c r="R1402" s="154">
        <v>0.998985801217039</v>
      </c>
      <c r="S1402" s="173">
        <v>-0.00353480491620717</v>
      </c>
      <c r="T1402" s="153">
        <v>35017</v>
      </c>
      <c r="U1402" s="153">
        <v>33203</v>
      </c>
      <c r="V1402" s="154">
        <v>0.948196590227604</v>
      </c>
      <c r="W1402" s="154">
        <v>0.956013745704467</v>
      </c>
      <c r="X1402" s="155">
        <v>0.964214711729622</v>
      </c>
      <c r="Y1402" s="155">
        <v>0.961460446247465</v>
      </c>
      <c r="Z1402" s="173">
        <v>-0.00820096602515485</v>
      </c>
      <c r="AA1402" s="151">
        <v>9531</v>
      </c>
      <c r="AB1402" s="151">
        <v>9150</v>
      </c>
      <c r="AC1402" s="151">
        <v>10677</v>
      </c>
      <c r="AD1402" s="151">
        <v>10112</v>
      </c>
      <c r="AE1402" s="155">
        <v>0.960025180988354</v>
      </c>
      <c r="AF1402" s="155">
        <v>0.947082513814742</v>
      </c>
      <c r="AG1402" s="173">
        <v>0.0129426671736118</v>
      </c>
    </row>
    <row r="1403" spans="1:33">
      <c r="A1403" s="175" t="s">
        <v>1085</v>
      </c>
      <c r="B1403" s="195" t="s">
        <v>1847</v>
      </c>
      <c r="C1403" s="195" t="s">
        <v>1404</v>
      </c>
      <c r="D1403" s="150">
        <v>2580</v>
      </c>
      <c r="E1403" s="150">
        <v>2535</v>
      </c>
      <c r="F1403" s="150">
        <v>2434</v>
      </c>
      <c r="G1403" s="151">
        <v>2795</v>
      </c>
      <c r="H1403" s="151">
        <v>2750</v>
      </c>
      <c r="I1403" s="151">
        <v>2616</v>
      </c>
      <c r="J1403" s="151">
        <v>1634</v>
      </c>
      <c r="K1403" s="151">
        <v>1631</v>
      </c>
      <c r="L1403" s="151">
        <v>1552</v>
      </c>
      <c r="M1403" s="154">
        <v>0.977791036860249</v>
      </c>
      <c r="N1403" s="153">
        <v>58996</v>
      </c>
      <c r="O1403" s="172">
        <v>0.9</v>
      </c>
      <c r="P1403" s="154">
        <v>0.982558139534884</v>
      </c>
      <c r="Q1403" s="154">
        <v>0.983899821109123</v>
      </c>
      <c r="R1403" s="154">
        <v>0.998164014687883</v>
      </c>
      <c r="S1403" s="173">
        <v>-0.00134168157423975</v>
      </c>
      <c r="T1403" s="153">
        <v>60336</v>
      </c>
      <c r="U1403" s="153">
        <v>56036</v>
      </c>
      <c r="V1403" s="154">
        <v>0.928732431715725</v>
      </c>
      <c r="W1403" s="154">
        <v>0.943410852713178</v>
      </c>
      <c r="X1403" s="155">
        <v>0.935957066189624</v>
      </c>
      <c r="Y1403" s="155">
        <v>0.949816401468788</v>
      </c>
      <c r="Z1403" s="173">
        <v>0.00745378652355388</v>
      </c>
      <c r="AA1403" s="151">
        <v>16331</v>
      </c>
      <c r="AB1403" s="151">
        <v>15450</v>
      </c>
      <c r="AC1403" s="151">
        <v>17958</v>
      </c>
      <c r="AD1403" s="151">
        <v>15919</v>
      </c>
      <c r="AE1403" s="155">
        <v>0.946053517849489</v>
      </c>
      <c r="AF1403" s="155">
        <v>0.886457289230427</v>
      </c>
      <c r="AG1403" s="173">
        <v>0.0595962286190621</v>
      </c>
    </row>
    <row r="1404" spans="1:33">
      <c r="A1404" s="175" t="s">
        <v>1085</v>
      </c>
      <c r="B1404" s="195" t="s">
        <v>1847</v>
      </c>
      <c r="C1404" s="195" t="s">
        <v>1405</v>
      </c>
      <c r="D1404" s="150">
        <v>1128</v>
      </c>
      <c r="E1404" s="150">
        <v>1107</v>
      </c>
      <c r="F1404" s="150">
        <v>1026</v>
      </c>
      <c r="G1404" s="151">
        <v>1053</v>
      </c>
      <c r="H1404" s="151">
        <v>1033</v>
      </c>
      <c r="I1404" s="151">
        <v>954</v>
      </c>
      <c r="J1404" s="151">
        <v>722</v>
      </c>
      <c r="K1404" s="151">
        <v>717</v>
      </c>
      <c r="L1404" s="151">
        <v>658</v>
      </c>
      <c r="M1404" s="154">
        <v>0.986594524751676</v>
      </c>
      <c r="N1404" s="153">
        <v>24434</v>
      </c>
      <c r="O1404" s="172">
        <v>0.9</v>
      </c>
      <c r="P1404" s="154">
        <v>0.981382978723404</v>
      </c>
      <c r="Q1404" s="154">
        <v>0.981006647673314</v>
      </c>
      <c r="R1404" s="154">
        <v>0.993074792243767</v>
      </c>
      <c r="S1404" s="173">
        <v>0.00037633105008994</v>
      </c>
      <c r="T1404" s="153">
        <v>24766</v>
      </c>
      <c r="U1404" s="153">
        <v>22699</v>
      </c>
      <c r="V1404" s="154">
        <v>0.916538803197933</v>
      </c>
      <c r="W1404" s="154">
        <v>0.909574468085106</v>
      </c>
      <c r="X1404" s="155">
        <v>0.905982905982906</v>
      </c>
      <c r="Y1404" s="155">
        <v>0.911357340720222</v>
      </c>
      <c r="Z1404" s="173">
        <v>0.00359156210220035</v>
      </c>
      <c r="AA1404" s="151">
        <v>6856</v>
      </c>
      <c r="AB1404" s="151">
        <v>6206</v>
      </c>
      <c r="AC1404" s="151">
        <v>7476</v>
      </c>
      <c r="AD1404" s="151">
        <v>6898</v>
      </c>
      <c r="AE1404" s="155">
        <v>0.905192532088681</v>
      </c>
      <c r="AF1404" s="155">
        <v>0.922685928303906</v>
      </c>
      <c r="AG1404" s="173">
        <v>-0.0174933962152244</v>
      </c>
    </row>
    <row r="1405" spans="1:33">
      <c r="A1405" s="175" t="s">
        <v>1085</v>
      </c>
      <c r="B1405" s="195" t="s">
        <v>1847</v>
      </c>
      <c r="C1405" s="195" t="s">
        <v>1406</v>
      </c>
      <c r="D1405" s="150">
        <v>3766</v>
      </c>
      <c r="E1405" s="150">
        <v>3735</v>
      </c>
      <c r="F1405" s="150">
        <v>3350</v>
      </c>
      <c r="G1405" s="151">
        <v>3206</v>
      </c>
      <c r="H1405" s="151">
        <v>2941</v>
      </c>
      <c r="I1405" s="151">
        <v>2881</v>
      </c>
      <c r="J1405" s="151">
        <v>2134</v>
      </c>
      <c r="K1405" s="151">
        <v>2076</v>
      </c>
      <c r="L1405" s="151">
        <v>1922</v>
      </c>
      <c r="M1405" s="154">
        <v>0.977634232900146</v>
      </c>
      <c r="N1405" s="153">
        <v>76582</v>
      </c>
      <c r="O1405" s="172">
        <v>0.9</v>
      </c>
      <c r="P1405" s="154">
        <v>0.991768454593733</v>
      </c>
      <c r="Q1405" s="154">
        <v>0.917342482844666</v>
      </c>
      <c r="R1405" s="154">
        <v>0.97282099343955</v>
      </c>
      <c r="S1405" s="173">
        <v>0.0744259717490672</v>
      </c>
      <c r="T1405" s="153">
        <v>78334</v>
      </c>
      <c r="U1405" s="153">
        <v>71532</v>
      </c>
      <c r="V1405" s="154">
        <v>0.913166696453647</v>
      </c>
      <c r="W1405" s="154">
        <v>0.889537971322358</v>
      </c>
      <c r="X1405" s="155">
        <v>0.898627573300062</v>
      </c>
      <c r="Y1405" s="155">
        <v>0.900656044985942</v>
      </c>
      <c r="Z1405" s="173">
        <v>-0.00908960197770448</v>
      </c>
      <c r="AA1405" s="151">
        <v>21720</v>
      </c>
      <c r="AB1405" s="151">
        <v>19768</v>
      </c>
      <c r="AC1405" s="151">
        <v>24025</v>
      </c>
      <c r="AD1405" s="151">
        <v>21797</v>
      </c>
      <c r="AE1405" s="155">
        <v>0.910128913443831</v>
      </c>
      <c r="AF1405" s="155">
        <v>0.907263267429761</v>
      </c>
      <c r="AG1405" s="173">
        <v>0.00286564601406991</v>
      </c>
    </row>
    <row r="1406" spans="1:33">
      <c r="A1406" s="175" t="s">
        <v>1085</v>
      </c>
      <c r="B1406" s="195" t="s">
        <v>1847</v>
      </c>
      <c r="C1406" s="195" t="s">
        <v>1407</v>
      </c>
      <c r="D1406" s="150">
        <v>1868</v>
      </c>
      <c r="E1406" s="150">
        <v>1842</v>
      </c>
      <c r="F1406" s="150">
        <v>1740</v>
      </c>
      <c r="G1406" s="151">
        <v>2003</v>
      </c>
      <c r="H1406" s="151">
        <v>1991</v>
      </c>
      <c r="I1406" s="151">
        <v>1837</v>
      </c>
      <c r="J1406" s="151">
        <v>1280</v>
      </c>
      <c r="K1406" s="151">
        <v>1240</v>
      </c>
      <c r="L1406" s="151">
        <v>1154</v>
      </c>
      <c r="M1406" s="154">
        <v>0.985078117691084</v>
      </c>
      <c r="N1406" s="153">
        <v>42118</v>
      </c>
      <c r="O1406" s="172">
        <v>0.9</v>
      </c>
      <c r="P1406" s="154">
        <v>0.986081370449679</v>
      </c>
      <c r="Q1406" s="154">
        <v>0.99400898652022</v>
      </c>
      <c r="R1406" s="154">
        <v>0.96875</v>
      </c>
      <c r="S1406" s="173">
        <v>-0.00792761607054082</v>
      </c>
      <c r="T1406" s="153">
        <v>42756</v>
      </c>
      <c r="U1406" s="153">
        <v>38538</v>
      </c>
      <c r="V1406" s="154">
        <v>0.90134717934325</v>
      </c>
      <c r="W1406" s="154">
        <v>0.931477516059957</v>
      </c>
      <c r="X1406" s="155">
        <v>0.917124313529705</v>
      </c>
      <c r="Y1406" s="155">
        <v>0.9015625</v>
      </c>
      <c r="Z1406" s="173">
        <v>0.0143532025302517</v>
      </c>
      <c r="AA1406" s="151">
        <v>11877</v>
      </c>
      <c r="AB1406" s="151">
        <v>11001</v>
      </c>
      <c r="AC1406" s="151">
        <v>12593</v>
      </c>
      <c r="AD1406" s="151">
        <v>11371</v>
      </c>
      <c r="AE1406" s="155">
        <v>0.926244001010356</v>
      </c>
      <c r="AF1406" s="155">
        <v>0.902961962995315</v>
      </c>
      <c r="AG1406" s="173">
        <v>0.0232820380150414</v>
      </c>
    </row>
    <row r="1407" spans="1:33">
      <c r="A1407" s="175" t="s">
        <v>1085</v>
      </c>
      <c r="B1407" s="195" t="s">
        <v>1847</v>
      </c>
      <c r="C1407" s="195" t="s">
        <v>1408</v>
      </c>
      <c r="D1407" s="150">
        <v>3577</v>
      </c>
      <c r="E1407" s="150">
        <v>3333</v>
      </c>
      <c r="F1407" s="150">
        <v>3140</v>
      </c>
      <c r="G1407" s="151">
        <v>2850</v>
      </c>
      <c r="H1407" s="151">
        <v>2652</v>
      </c>
      <c r="I1407" s="151">
        <v>2551</v>
      </c>
      <c r="J1407" s="151">
        <v>1942</v>
      </c>
      <c r="K1407" s="151">
        <v>1782</v>
      </c>
      <c r="L1407" s="151">
        <v>1776</v>
      </c>
      <c r="M1407" s="154">
        <v>0.933877096248893</v>
      </c>
      <c r="N1407" s="153">
        <v>65377</v>
      </c>
      <c r="O1407" s="172">
        <v>0.9</v>
      </c>
      <c r="P1407" s="154">
        <v>0.931786413195415</v>
      </c>
      <c r="Q1407" s="154">
        <v>0.930526315789474</v>
      </c>
      <c r="R1407" s="154">
        <v>0.917610710607621</v>
      </c>
      <c r="S1407" s="173">
        <v>0.00126009740594146</v>
      </c>
      <c r="T1407" s="153">
        <v>70006</v>
      </c>
      <c r="U1407" s="153">
        <v>62700</v>
      </c>
      <c r="V1407" s="154">
        <v>0.895637516784276</v>
      </c>
      <c r="W1407" s="154">
        <v>0.87783058428851</v>
      </c>
      <c r="X1407" s="155">
        <v>0.895087719298246</v>
      </c>
      <c r="Y1407" s="155">
        <v>0.914521112255407</v>
      </c>
      <c r="Z1407" s="173">
        <v>-0.0172571350097357</v>
      </c>
      <c r="AA1407" s="151">
        <v>19628</v>
      </c>
      <c r="AB1407" s="151">
        <v>17583</v>
      </c>
      <c r="AC1407" s="151">
        <v>21282</v>
      </c>
      <c r="AD1407" s="151">
        <v>19070</v>
      </c>
      <c r="AE1407" s="155">
        <v>0.8958121051559</v>
      </c>
      <c r="AF1407" s="155">
        <v>0.896062400150362</v>
      </c>
      <c r="AG1407" s="173">
        <v>-0.000250294994462053</v>
      </c>
    </row>
    <row r="1408" spans="1:33">
      <c r="A1408" s="175" t="s">
        <v>1085</v>
      </c>
      <c r="B1408" s="195" t="s">
        <v>1847</v>
      </c>
      <c r="C1408" s="195" t="s">
        <v>1409</v>
      </c>
      <c r="D1408" s="150">
        <v>3399</v>
      </c>
      <c r="E1408" s="150">
        <v>3211</v>
      </c>
      <c r="F1408" s="150">
        <v>3063</v>
      </c>
      <c r="G1408" s="151">
        <v>2870</v>
      </c>
      <c r="H1408" s="151">
        <v>2641</v>
      </c>
      <c r="I1408" s="151">
        <v>2604</v>
      </c>
      <c r="J1408" s="151">
        <v>1950</v>
      </c>
      <c r="K1408" s="151">
        <v>1838</v>
      </c>
      <c r="L1408" s="151">
        <v>1760</v>
      </c>
      <c r="M1408" s="154">
        <v>0.939180547405167</v>
      </c>
      <c r="N1408" s="153">
        <v>62417</v>
      </c>
      <c r="O1408" s="172">
        <v>0.9</v>
      </c>
      <c r="P1408" s="154">
        <v>0.944689614592527</v>
      </c>
      <c r="Q1408" s="154">
        <v>0.920209059233449</v>
      </c>
      <c r="R1408" s="154">
        <v>0.942564102564103</v>
      </c>
      <c r="S1408" s="173">
        <v>0.0244805553590778</v>
      </c>
      <c r="T1408" s="153">
        <v>66459</v>
      </c>
      <c r="U1408" s="153">
        <v>59559</v>
      </c>
      <c r="V1408" s="154">
        <v>0.896176590078093</v>
      </c>
      <c r="W1408" s="154">
        <v>0.901147396293027</v>
      </c>
      <c r="X1408" s="155">
        <v>0.907317073170732</v>
      </c>
      <c r="Y1408" s="155">
        <v>0.902564102564103</v>
      </c>
      <c r="Z1408" s="173">
        <v>-0.00616967687770442</v>
      </c>
      <c r="AA1408" s="151">
        <v>19265</v>
      </c>
      <c r="AB1408" s="151">
        <v>17508</v>
      </c>
      <c r="AC1408" s="151">
        <v>19238</v>
      </c>
      <c r="AD1408" s="151">
        <v>16958</v>
      </c>
      <c r="AE1408" s="155">
        <v>0.908798338956657</v>
      </c>
      <c r="AF1408" s="155">
        <v>0.881484561804761</v>
      </c>
      <c r="AG1408" s="173">
        <v>0.0273137771518958</v>
      </c>
    </row>
    <row r="1409" spans="1:33">
      <c r="A1409" s="175" t="s">
        <v>1085</v>
      </c>
      <c r="B1409" s="195" t="s">
        <v>1847</v>
      </c>
      <c r="C1409" s="195" t="s">
        <v>1410</v>
      </c>
      <c r="D1409" s="150">
        <v>2938</v>
      </c>
      <c r="E1409" s="150">
        <v>2827</v>
      </c>
      <c r="F1409" s="150">
        <v>2482</v>
      </c>
      <c r="G1409" s="151">
        <v>2556</v>
      </c>
      <c r="H1409" s="151">
        <v>2534</v>
      </c>
      <c r="I1409" s="151">
        <v>2385</v>
      </c>
      <c r="J1409" s="151">
        <v>1708</v>
      </c>
      <c r="K1409" s="151">
        <v>1694</v>
      </c>
      <c r="L1409" s="151">
        <v>1609</v>
      </c>
      <c r="M1409" s="154">
        <v>0.984976648486234</v>
      </c>
      <c r="N1409" s="153">
        <v>60318</v>
      </c>
      <c r="O1409" s="172">
        <v>0.9</v>
      </c>
      <c r="P1409" s="154">
        <v>0.962219196732471</v>
      </c>
      <c r="Q1409" s="154">
        <v>0.991392801251956</v>
      </c>
      <c r="R1409" s="154">
        <v>0.991803278688525</v>
      </c>
      <c r="S1409" s="173">
        <v>-0.0291736045194851</v>
      </c>
      <c r="T1409" s="153">
        <v>61238</v>
      </c>
      <c r="U1409" s="153">
        <v>55242</v>
      </c>
      <c r="V1409" s="154">
        <v>0.902086939482021</v>
      </c>
      <c r="W1409" s="154">
        <v>0.844792375765827</v>
      </c>
      <c r="X1409" s="155">
        <v>0.933098591549296</v>
      </c>
      <c r="Y1409" s="155">
        <v>0.942037470725995</v>
      </c>
      <c r="Z1409" s="173">
        <v>-0.0883062157834686</v>
      </c>
      <c r="AA1409" s="151">
        <v>17142</v>
      </c>
      <c r="AB1409" s="151">
        <v>15662</v>
      </c>
      <c r="AC1409" s="151">
        <v>18725</v>
      </c>
      <c r="AD1409" s="151">
        <v>16770</v>
      </c>
      <c r="AE1409" s="155">
        <v>0.913662349784156</v>
      </c>
      <c r="AF1409" s="155">
        <v>0.895594125500668</v>
      </c>
      <c r="AG1409" s="173">
        <v>0.0180682242834883</v>
      </c>
    </row>
    <row r="1410" spans="1:33">
      <c r="A1410" s="175" t="s">
        <v>1085</v>
      </c>
      <c r="B1410" s="195" t="s">
        <v>1847</v>
      </c>
      <c r="C1410" s="195" t="s">
        <v>1411</v>
      </c>
      <c r="D1410" s="150">
        <v>1330</v>
      </c>
      <c r="E1410" s="150">
        <v>1283</v>
      </c>
      <c r="F1410" s="150">
        <v>1257</v>
      </c>
      <c r="G1410" s="151">
        <v>1349</v>
      </c>
      <c r="H1410" s="151">
        <v>1308</v>
      </c>
      <c r="I1410" s="151">
        <v>1274</v>
      </c>
      <c r="J1410" s="151">
        <v>830</v>
      </c>
      <c r="K1410" s="151">
        <v>806</v>
      </c>
      <c r="L1410" s="151">
        <v>773</v>
      </c>
      <c r="M1410" s="154">
        <v>0.96931798660024</v>
      </c>
      <c r="N1410" s="153">
        <v>28212</v>
      </c>
      <c r="O1410" s="172">
        <v>0.9</v>
      </c>
      <c r="P1410" s="154">
        <v>0.964661654135338</v>
      </c>
      <c r="Q1410" s="154">
        <v>0.969607116382506</v>
      </c>
      <c r="R1410" s="154">
        <v>0.971084337349398</v>
      </c>
      <c r="S1410" s="173">
        <v>-0.00494546224716719</v>
      </c>
      <c r="T1410" s="153">
        <v>29105</v>
      </c>
      <c r="U1410" s="153">
        <v>27624</v>
      </c>
      <c r="V1410" s="154">
        <v>0.949115272289984</v>
      </c>
      <c r="W1410" s="154">
        <v>0.945112781954887</v>
      </c>
      <c r="X1410" s="155">
        <v>0.944403261675315</v>
      </c>
      <c r="Y1410" s="155">
        <v>0.931325301204819</v>
      </c>
      <c r="Z1410" s="173">
        <v>0.000709520279572162</v>
      </c>
      <c r="AA1410" s="151">
        <v>8206</v>
      </c>
      <c r="AB1410" s="151">
        <v>7777</v>
      </c>
      <c r="AC1410" s="151">
        <v>8351</v>
      </c>
      <c r="AD1410" s="151">
        <v>7926</v>
      </c>
      <c r="AE1410" s="155">
        <v>0.947721179624665</v>
      </c>
      <c r="AF1410" s="155">
        <v>0.949107891270507</v>
      </c>
      <c r="AG1410" s="173">
        <v>-0.0013867116458417</v>
      </c>
    </row>
    <row r="1411" spans="1:33">
      <c r="A1411" s="175" t="s">
        <v>1085</v>
      </c>
      <c r="B1411" s="195" t="s">
        <v>1847</v>
      </c>
      <c r="C1411" s="195" t="s">
        <v>1412</v>
      </c>
      <c r="D1411" s="150">
        <v>863</v>
      </c>
      <c r="E1411" s="150">
        <v>838</v>
      </c>
      <c r="F1411" s="150">
        <v>795</v>
      </c>
      <c r="G1411" s="151">
        <v>791</v>
      </c>
      <c r="H1411" s="151">
        <v>779</v>
      </c>
      <c r="I1411" s="151">
        <v>739</v>
      </c>
      <c r="J1411" s="151">
        <v>513</v>
      </c>
      <c r="K1411" s="151">
        <v>503</v>
      </c>
      <c r="L1411" s="151">
        <v>485</v>
      </c>
      <c r="M1411" s="154">
        <v>0.980522129308587</v>
      </c>
      <c r="N1411" s="153">
        <v>19230</v>
      </c>
      <c r="O1411" s="172">
        <v>0.9</v>
      </c>
      <c r="P1411" s="154">
        <v>0.971031286210892</v>
      </c>
      <c r="Q1411" s="154">
        <v>0.984829329962073</v>
      </c>
      <c r="R1411" s="154">
        <v>0.980506822612086</v>
      </c>
      <c r="S1411" s="173">
        <v>-0.0137980437511811</v>
      </c>
      <c r="T1411" s="153">
        <v>19612</v>
      </c>
      <c r="U1411" s="153">
        <v>18420</v>
      </c>
      <c r="V1411" s="154">
        <v>0.939220885172343</v>
      </c>
      <c r="W1411" s="154">
        <v>0.921205098493627</v>
      </c>
      <c r="X1411" s="155">
        <v>0.934260429835651</v>
      </c>
      <c r="Y1411" s="155">
        <v>0.94541910331384</v>
      </c>
      <c r="Z1411" s="173">
        <v>-0.0130553313420242</v>
      </c>
      <c r="AA1411" s="151">
        <v>5520</v>
      </c>
      <c r="AB1411" s="151">
        <v>5120</v>
      </c>
      <c r="AC1411" s="151">
        <v>5901</v>
      </c>
      <c r="AD1411" s="151">
        <v>5562</v>
      </c>
      <c r="AE1411" s="155">
        <v>0.927536231884058</v>
      </c>
      <c r="AF1411" s="155">
        <v>0.942552109811896</v>
      </c>
      <c r="AG1411" s="173">
        <v>-0.0150158779278383</v>
      </c>
    </row>
    <row r="1412" spans="1:33">
      <c r="A1412" s="175" t="s">
        <v>1085</v>
      </c>
      <c r="B1412" s="195" t="s">
        <v>1847</v>
      </c>
      <c r="C1412" s="195" t="s">
        <v>1413</v>
      </c>
      <c r="D1412" s="150">
        <v>5747</v>
      </c>
      <c r="E1412" s="150">
        <v>5377</v>
      </c>
      <c r="F1412" s="150">
        <v>5266</v>
      </c>
      <c r="G1412" s="151">
        <v>4591</v>
      </c>
      <c r="H1412" s="151">
        <v>4308</v>
      </c>
      <c r="I1412" s="151">
        <v>4228</v>
      </c>
      <c r="J1412" s="151">
        <v>3103</v>
      </c>
      <c r="K1412" s="151">
        <v>2861</v>
      </c>
      <c r="L1412" s="151">
        <v>2841</v>
      </c>
      <c r="M1412" s="154">
        <v>0.942758106270019</v>
      </c>
      <c r="N1412" s="153">
        <v>107432</v>
      </c>
      <c r="O1412" s="172">
        <v>0.9</v>
      </c>
      <c r="P1412" s="154">
        <v>0.935618583608839</v>
      </c>
      <c r="Q1412" s="154">
        <v>0.938357656284034</v>
      </c>
      <c r="R1412" s="154">
        <v>0.922010957138253</v>
      </c>
      <c r="S1412" s="173">
        <v>-0.00273907267519458</v>
      </c>
      <c r="T1412" s="153">
        <v>113955</v>
      </c>
      <c r="U1412" s="153">
        <v>105060</v>
      </c>
      <c r="V1412" s="154">
        <v>0.921942872186389</v>
      </c>
      <c r="W1412" s="154">
        <v>0.916304158691491</v>
      </c>
      <c r="X1412" s="155">
        <v>0.920932258767153</v>
      </c>
      <c r="Y1412" s="155">
        <v>0.915565581695134</v>
      </c>
      <c r="Z1412" s="173">
        <v>-0.00462810007566195</v>
      </c>
      <c r="AA1412" s="151">
        <v>32908</v>
      </c>
      <c r="AB1412" s="151">
        <v>30509</v>
      </c>
      <c r="AC1412" s="151">
        <v>34102</v>
      </c>
      <c r="AD1412" s="151">
        <v>31533</v>
      </c>
      <c r="AE1412" s="155">
        <v>0.927099793363316</v>
      </c>
      <c r="AF1412" s="155">
        <v>0.924667174945751</v>
      </c>
      <c r="AG1412" s="173">
        <v>0.00243261841756492</v>
      </c>
    </row>
    <row r="1413" spans="1:33">
      <c r="A1413" s="175" t="s">
        <v>1085</v>
      </c>
      <c r="B1413" s="195" t="s">
        <v>1847</v>
      </c>
      <c r="C1413" s="195" t="s">
        <v>1414</v>
      </c>
      <c r="D1413" s="150">
        <v>4285</v>
      </c>
      <c r="E1413" s="150">
        <v>4123</v>
      </c>
      <c r="F1413" s="150">
        <v>3846</v>
      </c>
      <c r="G1413" s="151">
        <v>4375</v>
      </c>
      <c r="H1413" s="151">
        <v>4236</v>
      </c>
      <c r="I1413" s="151">
        <v>4008</v>
      </c>
      <c r="J1413" s="151">
        <v>2569</v>
      </c>
      <c r="K1413" s="151">
        <v>2522</v>
      </c>
      <c r="L1413" s="151">
        <v>2372</v>
      </c>
      <c r="M1413" s="154">
        <v>0.973886532343584</v>
      </c>
      <c r="N1413" s="153">
        <v>95511</v>
      </c>
      <c r="O1413" s="172">
        <v>0.9</v>
      </c>
      <c r="P1413" s="154">
        <v>0.962193698949825</v>
      </c>
      <c r="Q1413" s="154">
        <v>0.968228571428571</v>
      </c>
      <c r="R1413" s="154">
        <v>0.981704943557805</v>
      </c>
      <c r="S1413" s="173">
        <v>-0.00603487247874646</v>
      </c>
      <c r="T1413" s="153">
        <v>98072</v>
      </c>
      <c r="U1413" s="153">
        <v>90410</v>
      </c>
      <c r="V1413" s="154">
        <v>0.921873725426217</v>
      </c>
      <c r="W1413" s="154">
        <v>0.8975495915986</v>
      </c>
      <c r="X1413" s="155">
        <v>0.916114285714286</v>
      </c>
      <c r="Y1413" s="155">
        <v>0.923316465550798</v>
      </c>
      <c r="Z1413" s="173">
        <v>-0.0185646941156858</v>
      </c>
      <c r="AA1413" s="151">
        <v>26863</v>
      </c>
      <c r="AB1413" s="151">
        <v>24639</v>
      </c>
      <c r="AC1413" s="151">
        <v>28966</v>
      </c>
      <c r="AD1413" s="151">
        <v>26661</v>
      </c>
      <c r="AE1413" s="155">
        <v>0.917209544726948</v>
      </c>
      <c r="AF1413" s="155">
        <v>0.920423945315197</v>
      </c>
      <c r="AG1413" s="173">
        <v>-0.00321440058824929</v>
      </c>
    </row>
    <row r="1414" spans="1:33">
      <c r="A1414" s="175" t="s">
        <v>1085</v>
      </c>
      <c r="B1414" s="195" t="s">
        <v>1847</v>
      </c>
      <c r="C1414" s="195" t="s">
        <v>1415</v>
      </c>
      <c r="D1414" s="150">
        <v>4091</v>
      </c>
      <c r="E1414" s="150">
        <v>3760</v>
      </c>
      <c r="F1414" s="150">
        <v>3437</v>
      </c>
      <c r="G1414" s="151">
        <v>4187</v>
      </c>
      <c r="H1414" s="151">
        <v>3863</v>
      </c>
      <c r="I1414" s="151">
        <v>3828</v>
      </c>
      <c r="J1414" s="151">
        <v>2607</v>
      </c>
      <c r="K1414" s="151">
        <v>2442</v>
      </c>
      <c r="L1414" s="151">
        <v>2344</v>
      </c>
      <c r="M1414" s="154">
        <v>0.905644183626396</v>
      </c>
      <c r="N1414" s="153">
        <v>84416</v>
      </c>
      <c r="O1414" s="172">
        <v>0.9</v>
      </c>
      <c r="P1414" s="154">
        <v>0.919090686873625</v>
      </c>
      <c r="Q1414" s="154">
        <v>0.922617625985192</v>
      </c>
      <c r="R1414" s="154">
        <v>0.936708860759494</v>
      </c>
      <c r="S1414" s="173">
        <v>-0.00352693911156721</v>
      </c>
      <c r="T1414" s="153">
        <v>93211</v>
      </c>
      <c r="U1414" s="153">
        <v>79929</v>
      </c>
      <c r="V1414" s="154">
        <v>0.857506088337213</v>
      </c>
      <c r="W1414" s="154">
        <v>0.840136885846981</v>
      </c>
      <c r="X1414" s="155">
        <v>0.914258418915691</v>
      </c>
      <c r="Y1414" s="155">
        <v>0.899117759877254</v>
      </c>
      <c r="Z1414" s="173">
        <v>-0.0741215330687102</v>
      </c>
      <c r="AA1414" s="151">
        <v>25763</v>
      </c>
      <c r="AB1414" s="151">
        <v>22719</v>
      </c>
      <c r="AC1414" s="151">
        <v>27235</v>
      </c>
      <c r="AD1414" s="151">
        <v>23632</v>
      </c>
      <c r="AE1414" s="155">
        <v>0.881846058300664</v>
      </c>
      <c r="AF1414" s="155">
        <v>0.867706994675968</v>
      </c>
      <c r="AG1414" s="173">
        <v>0.0141390636246953</v>
      </c>
    </row>
    <row r="1415" spans="1:33">
      <c r="A1415" s="175" t="s">
        <v>1085</v>
      </c>
      <c r="B1415" s="195" t="s">
        <v>1848</v>
      </c>
      <c r="C1415" s="195" t="s">
        <v>1416</v>
      </c>
      <c r="D1415" s="150">
        <v>2778</v>
      </c>
      <c r="E1415" s="150">
        <v>2650</v>
      </c>
      <c r="F1415" s="150">
        <v>2611</v>
      </c>
      <c r="G1415" s="151">
        <v>3270</v>
      </c>
      <c r="H1415" s="151">
        <v>3133</v>
      </c>
      <c r="I1415" s="151">
        <v>3084</v>
      </c>
      <c r="J1415" s="151">
        <v>1482</v>
      </c>
      <c r="K1415" s="151">
        <v>1435</v>
      </c>
      <c r="L1415" s="151">
        <v>1417</v>
      </c>
      <c r="M1415" s="154">
        <v>0.954242292531587</v>
      </c>
      <c r="N1415" s="153">
        <v>63668</v>
      </c>
      <c r="O1415" s="172">
        <v>0.9</v>
      </c>
      <c r="P1415" s="154">
        <v>0.953923686105112</v>
      </c>
      <c r="Q1415" s="154">
        <v>0.958103975535168</v>
      </c>
      <c r="R1415" s="154">
        <v>0.968286099865047</v>
      </c>
      <c r="S1415" s="173">
        <v>-0.00418028943005666</v>
      </c>
      <c r="T1415" s="153">
        <v>66721</v>
      </c>
      <c r="U1415" s="153">
        <v>64339</v>
      </c>
      <c r="V1415" s="154">
        <v>0.964299096236567</v>
      </c>
      <c r="W1415" s="154">
        <v>0.939884809215263</v>
      </c>
      <c r="X1415" s="155">
        <v>0.943119266055046</v>
      </c>
      <c r="Y1415" s="155">
        <v>0.956140350877193</v>
      </c>
      <c r="Z1415" s="173">
        <v>-0.00323445683978318</v>
      </c>
      <c r="AA1415" s="151">
        <v>18151</v>
      </c>
      <c r="AB1415" s="151">
        <v>17347</v>
      </c>
      <c r="AC1415" s="151">
        <v>21142</v>
      </c>
      <c r="AD1415" s="151">
        <v>20432</v>
      </c>
      <c r="AE1415" s="155">
        <v>0.955704919839127</v>
      </c>
      <c r="AF1415" s="155">
        <v>0.966417557468546</v>
      </c>
      <c r="AG1415" s="173">
        <v>-0.0107126376294188</v>
      </c>
    </row>
    <row r="1416" spans="1:33">
      <c r="A1416" s="175" t="s">
        <v>1085</v>
      </c>
      <c r="B1416" s="195" t="s">
        <v>1848</v>
      </c>
      <c r="C1416" s="195" t="s">
        <v>1417</v>
      </c>
      <c r="D1416" s="150">
        <v>1795</v>
      </c>
      <c r="E1416" s="150">
        <v>1759</v>
      </c>
      <c r="F1416" s="150">
        <v>1733</v>
      </c>
      <c r="G1416" s="151">
        <v>2061</v>
      </c>
      <c r="H1416" s="151">
        <v>2026</v>
      </c>
      <c r="I1416" s="151">
        <v>1999</v>
      </c>
      <c r="J1416" s="151">
        <v>939</v>
      </c>
      <c r="K1416" s="151">
        <v>909</v>
      </c>
      <c r="L1416" s="151">
        <v>903</v>
      </c>
      <c r="M1416" s="154">
        <v>0.981400960684772</v>
      </c>
      <c r="N1416" s="153">
        <v>43110</v>
      </c>
      <c r="O1416" s="172">
        <v>0.9</v>
      </c>
      <c r="P1416" s="154">
        <v>0.979944289693593</v>
      </c>
      <c r="Q1416" s="154">
        <v>0.983017952450267</v>
      </c>
      <c r="R1416" s="154">
        <v>0.968051118210863</v>
      </c>
      <c r="S1416" s="173">
        <v>-0.00307366275667365</v>
      </c>
      <c r="T1416" s="153">
        <v>43927</v>
      </c>
      <c r="U1416" s="153">
        <v>42553</v>
      </c>
      <c r="V1416" s="154">
        <v>0.968720832289936</v>
      </c>
      <c r="W1416" s="154">
        <v>0.965459610027855</v>
      </c>
      <c r="X1416" s="155">
        <v>0.969917515769044</v>
      </c>
      <c r="Y1416" s="155">
        <v>0.961661341853035</v>
      </c>
      <c r="Z1416" s="173">
        <v>-0.00445790574118898</v>
      </c>
      <c r="AA1416" s="151">
        <v>11603</v>
      </c>
      <c r="AB1416" s="151">
        <v>11219</v>
      </c>
      <c r="AC1416" s="151">
        <v>14193</v>
      </c>
      <c r="AD1416" s="151">
        <v>13728</v>
      </c>
      <c r="AE1416" s="155">
        <v>0.966905110747221</v>
      </c>
      <c r="AF1416" s="155">
        <v>0.967237370534771</v>
      </c>
      <c r="AG1416" s="173">
        <v>-0.000332259787550138</v>
      </c>
    </row>
    <row r="1417" spans="1:33">
      <c r="A1417" s="175" t="s">
        <v>1085</v>
      </c>
      <c r="B1417" s="195" t="s">
        <v>1848</v>
      </c>
      <c r="C1417" s="195" t="s">
        <v>1418</v>
      </c>
      <c r="D1417" s="150">
        <v>1849</v>
      </c>
      <c r="E1417" s="150">
        <v>1817</v>
      </c>
      <c r="F1417" s="150">
        <v>1765</v>
      </c>
      <c r="G1417" s="151">
        <v>2117</v>
      </c>
      <c r="H1417" s="151">
        <v>2058</v>
      </c>
      <c r="I1417" s="151">
        <v>2000</v>
      </c>
      <c r="J1417" s="151">
        <v>920</v>
      </c>
      <c r="K1417" s="151">
        <v>894</v>
      </c>
      <c r="L1417" s="151">
        <v>882</v>
      </c>
      <c r="M1417" s="154">
        <v>0.966019196651958</v>
      </c>
      <c r="N1417" s="153">
        <v>42472</v>
      </c>
      <c r="O1417" s="172">
        <v>0.9</v>
      </c>
      <c r="P1417" s="154">
        <v>0.982693347755544</v>
      </c>
      <c r="Q1417" s="154">
        <v>0.97213037316958</v>
      </c>
      <c r="R1417" s="154">
        <v>0.971739130434783</v>
      </c>
      <c r="S1417" s="173">
        <v>0.0105629745859639</v>
      </c>
      <c r="T1417" s="153">
        <v>43966</v>
      </c>
      <c r="U1417" s="153">
        <v>41634</v>
      </c>
      <c r="V1417" s="154">
        <v>0.946959013783378</v>
      </c>
      <c r="W1417" s="154">
        <v>0.954570037858302</v>
      </c>
      <c r="X1417" s="155">
        <v>0.944733112895607</v>
      </c>
      <c r="Y1417" s="155">
        <v>0.958695652173913</v>
      </c>
      <c r="Z1417" s="173">
        <v>0.00983692496269473</v>
      </c>
      <c r="AA1417" s="151">
        <v>11811</v>
      </c>
      <c r="AB1417" s="151">
        <v>11261</v>
      </c>
      <c r="AC1417" s="151">
        <v>13457</v>
      </c>
      <c r="AD1417" s="151">
        <v>12453</v>
      </c>
      <c r="AE1417" s="155">
        <v>0.953433240199814</v>
      </c>
      <c r="AF1417" s="155">
        <v>0.925391989299249</v>
      </c>
      <c r="AG1417" s="173">
        <v>0.0280412509005642</v>
      </c>
    </row>
    <row r="1418" spans="1:33">
      <c r="A1418" s="175" t="s">
        <v>1085</v>
      </c>
      <c r="B1418" s="195" t="s">
        <v>1848</v>
      </c>
      <c r="C1418" s="195" t="s">
        <v>1419</v>
      </c>
      <c r="D1418" s="150">
        <v>1448</v>
      </c>
      <c r="E1418" s="150">
        <v>1414</v>
      </c>
      <c r="F1418" s="150">
        <v>1280</v>
      </c>
      <c r="G1418" s="151">
        <v>1660</v>
      </c>
      <c r="H1418" s="151">
        <v>1624</v>
      </c>
      <c r="I1418" s="151">
        <v>1566</v>
      </c>
      <c r="J1418" s="151">
        <v>714</v>
      </c>
      <c r="K1418" s="151">
        <v>700</v>
      </c>
      <c r="L1418" s="151">
        <v>682</v>
      </c>
      <c r="M1418" s="154">
        <v>0.976349856978562</v>
      </c>
      <c r="N1418" s="153">
        <v>33109</v>
      </c>
      <c r="O1418" s="172">
        <v>0.9</v>
      </c>
      <c r="P1418" s="154">
        <v>0.976519337016575</v>
      </c>
      <c r="Q1418" s="154">
        <v>0.978313253012048</v>
      </c>
      <c r="R1418" s="154">
        <v>0.980392156862745</v>
      </c>
      <c r="S1418" s="173">
        <v>-0.00179391599547363</v>
      </c>
      <c r="T1418" s="153">
        <v>33911</v>
      </c>
      <c r="U1418" s="153">
        <v>32286</v>
      </c>
      <c r="V1418" s="154">
        <v>0.952080445873021</v>
      </c>
      <c r="W1418" s="154">
        <v>0.883977900552486</v>
      </c>
      <c r="X1418" s="155">
        <v>0.943373493975904</v>
      </c>
      <c r="Y1418" s="155">
        <v>0.955182072829132</v>
      </c>
      <c r="Z1418" s="173">
        <v>-0.0593955934234175</v>
      </c>
      <c r="AA1418" s="151">
        <v>9051</v>
      </c>
      <c r="AB1418" s="151">
        <v>8538</v>
      </c>
      <c r="AC1418" s="151">
        <v>10661</v>
      </c>
      <c r="AD1418" s="151">
        <v>10174</v>
      </c>
      <c r="AE1418" s="155">
        <v>0.943321179980113</v>
      </c>
      <c r="AF1418" s="155">
        <v>0.954319482224932</v>
      </c>
      <c r="AG1418" s="173">
        <v>-0.0109983022448193</v>
      </c>
    </row>
    <row r="1419" spans="1:33">
      <c r="A1419" s="175" t="s">
        <v>1085</v>
      </c>
      <c r="B1419" s="195" t="s">
        <v>1848</v>
      </c>
      <c r="C1419" s="195" t="s">
        <v>1420</v>
      </c>
      <c r="D1419" s="150">
        <v>1750</v>
      </c>
      <c r="E1419" s="150">
        <v>1739</v>
      </c>
      <c r="F1419" s="150">
        <v>1611</v>
      </c>
      <c r="G1419" s="151">
        <v>1659</v>
      </c>
      <c r="H1419" s="151">
        <v>1650</v>
      </c>
      <c r="I1419" s="151">
        <v>1534</v>
      </c>
      <c r="J1419" s="151">
        <v>952</v>
      </c>
      <c r="K1419" s="151">
        <v>946</v>
      </c>
      <c r="L1419" s="151">
        <v>910</v>
      </c>
      <c r="M1419" s="154">
        <v>0.99005318604889</v>
      </c>
      <c r="N1419" s="153">
        <v>38719</v>
      </c>
      <c r="O1419" s="172">
        <v>0.9</v>
      </c>
      <c r="P1419" s="154">
        <v>0.993714285714286</v>
      </c>
      <c r="Q1419" s="154">
        <v>0.994575045207957</v>
      </c>
      <c r="R1419" s="154">
        <v>0.993697478991597</v>
      </c>
      <c r="S1419" s="173">
        <v>-0.000860759493670926</v>
      </c>
      <c r="T1419" s="153">
        <v>39108</v>
      </c>
      <c r="U1419" s="153">
        <v>36640</v>
      </c>
      <c r="V1419" s="154">
        <v>0.93689270737445</v>
      </c>
      <c r="W1419" s="154">
        <v>0.920571428571429</v>
      </c>
      <c r="X1419" s="155">
        <v>0.924653405666064</v>
      </c>
      <c r="Y1419" s="155">
        <v>0.955882352941177</v>
      </c>
      <c r="Z1419" s="173">
        <v>-0.00408197709463531</v>
      </c>
      <c r="AA1419" s="151">
        <v>10846</v>
      </c>
      <c r="AB1419" s="151">
        <v>10119</v>
      </c>
      <c r="AC1419" s="151">
        <v>12014</v>
      </c>
      <c r="AD1419" s="151">
        <v>11258</v>
      </c>
      <c r="AE1419" s="155">
        <v>0.932970680435183</v>
      </c>
      <c r="AF1419" s="155">
        <v>0.937073414349925</v>
      </c>
      <c r="AG1419" s="173">
        <v>-0.00410273391474159</v>
      </c>
    </row>
    <row r="1420" spans="1:33">
      <c r="A1420" s="175" t="s">
        <v>1085</v>
      </c>
      <c r="B1420" s="195" t="s">
        <v>1848</v>
      </c>
      <c r="C1420" s="195" t="s">
        <v>1421</v>
      </c>
      <c r="D1420" s="150">
        <v>1955</v>
      </c>
      <c r="E1420" s="150">
        <v>1926</v>
      </c>
      <c r="F1420" s="150">
        <v>1740</v>
      </c>
      <c r="G1420" s="151">
        <v>2271</v>
      </c>
      <c r="H1420" s="151">
        <v>2181</v>
      </c>
      <c r="I1420" s="151">
        <v>1998</v>
      </c>
      <c r="J1420" s="151">
        <v>1145</v>
      </c>
      <c r="K1420" s="151">
        <v>1128</v>
      </c>
      <c r="L1420" s="151">
        <v>1005</v>
      </c>
      <c r="M1420" s="154">
        <v>0.976829034116367</v>
      </c>
      <c r="N1420" s="153">
        <v>45783</v>
      </c>
      <c r="O1420" s="172">
        <v>0.9</v>
      </c>
      <c r="P1420" s="154">
        <v>0.985166240409207</v>
      </c>
      <c r="Q1420" s="154">
        <v>0.960369881109643</v>
      </c>
      <c r="R1420" s="154">
        <v>0.985152838427948</v>
      </c>
      <c r="S1420" s="173">
        <v>0.0247963592995639</v>
      </c>
      <c r="T1420" s="153">
        <v>46869</v>
      </c>
      <c r="U1420" s="153">
        <v>41921</v>
      </c>
      <c r="V1420" s="154">
        <v>0.894429153598327</v>
      </c>
      <c r="W1420" s="154">
        <v>0.89002557544757</v>
      </c>
      <c r="X1420" s="155">
        <v>0.879788639365918</v>
      </c>
      <c r="Y1420" s="155">
        <v>0.877729257641921</v>
      </c>
      <c r="Z1420" s="173">
        <v>0.0102369360816522</v>
      </c>
      <c r="AA1420" s="151">
        <v>13026</v>
      </c>
      <c r="AB1420" s="151">
        <v>11558</v>
      </c>
      <c r="AC1420" s="151">
        <v>14691</v>
      </c>
      <c r="AD1420" s="151">
        <v>12797</v>
      </c>
      <c r="AE1420" s="155">
        <v>0.887302318440043</v>
      </c>
      <c r="AF1420" s="155">
        <v>0.871077530460826</v>
      </c>
      <c r="AG1420" s="173">
        <v>0.0162247879792167</v>
      </c>
    </row>
    <row r="1421" spans="1:33">
      <c r="A1421" s="175" t="s">
        <v>1085</v>
      </c>
      <c r="B1421" s="195" t="s">
        <v>1848</v>
      </c>
      <c r="C1421" s="195" t="s">
        <v>1422</v>
      </c>
      <c r="D1421" s="150">
        <v>2238</v>
      </c>
      <c r="E1421" s="150">
        <v>2218</v>
      </c>
      <c r="F1421" s="150">
        <v>2103</v>
      </c>
      <c r="G1421" s="151">
        <v>2765</v>
      </c>
      <c r="H1421" s="151">
        <v>2739</v>
      </c>
      <c r="I1421" s="151">
        <v>2605</v>
      </c>
      <c r="J1421" s="151">
        <v>1276</v>
      </c>
      <c r="K1421" s="151">
        <v>1261</v>
      </c>
      <c r="L1421" s="151">
        <v>1234</v>
      </c>
      <c r="M1421" s="154">
        <v>0.989412673879444</v>
      </c>
      <c r="N1421" s="153">
        <v>51212</v>
      </c>
      <c r="O1421" s="172">
        <v>0.9</v>
      </c>
      <c r="P1421" s="154">
        <v>0.99106344950849</v>
      </c>
      <c r="Q1421" s="154">
        <v>0.990596745027125</v>
      </c>
      <c r="R1421" s="154">
        <v>0.988244514106583</v>
      </c>
      <c r="S1421" s="173">
        <v>0.000466704481364877</v>
      </c>
      <c r="T1421" s="153">
        <v>51760</v>
      </c>
      <c r="U1421" s="153">
        <v>49513</v>
      </c>
      <c r="V1421" s="154">
        <v>0.956588098918083</v>
      </c>
      <c r="W1421" s="154">
        <v>0.939678284182306</v>
      </c>
      <c r="X1421" s="155">
        <v>0.942133815551537</v>
      </c>
      <c r="Y1421" s="155">
        <v>0.967084639498433</v>
      </c>
      <c r="Z1421" s="173">
        <v>-0.00245553136923149</v>
      </c>
      <c r="AA1421" s="151">
        <v>14756</v>
      </c>
      <c r="AB1421" s="151">
        <v>13969</v>
      </c>
      <c r="AC1421" s="151">
        <v>16636</v>
      </c>
      <c r="AD1421" s="151">
        <v>15925</v>
      </c>
      <c r="AE1421" s="155">
        <v>0.946665763079425</v>
      </c>
      <c r="AF1421" s="155">
        <v>0.957261360904063</v>
      </c>
      <c r="AG1421" s="173">
        <v>-0.0105955978246381</v>
      </c>
    </row>
    <row r="1422" spans="1:33">
      <c r="A1422" s="175" t="s">
        <v>1085</v>
      </c>
      <c r="B1422" s="195" t="s">
        <v>1848</v>
      </c>
      <c r="C1422" s="195" t="s">
        <v>1423</v>
      </c>
      <c r="D1422" s="150">
        <v>1301</v>
      </c>
      <c r="E1422" s="150">
        <v>1291</v>
      </c>
      <c r="F1422" s="150">
        <v>1233</v>
      </c>
      <c r="G1422" s="151">
        <v>1596</v>
      </c>
      <c r="H1422" s="151">
        <v>1586</v>
      </c>
      <c r="I1422" s="151">
        <v>1535</v>
      </c>
      <c r="J1422" s="151">
        <v>796</v>
      </c>
      <c r="K1422" s="151">
        <v>784</v>
      </c>
      <c r="L1422" s="151">
        <v>763</v>
      </c>
      <c r="M1422" s="154">
        <v>0.984734807885933</v>
      </c>
      <c r="N1422" s="153">
        <v>30319</v>
      </c>
      <c r="O1422" s="172">
        <v>0.9</v>
      </c>
      <c r="P1422" s="154">
        <v>0.992313604919293</v>
      </c>
      <c r="Q1422" s="154">
        <v>0.993734335839599</v>
      </c>
      <c r="R1422" s="154">
        <v>0.984924623115578</v>
      </c>
      <c r="S1422" s="173">
        <v>-0.00142073092030615</v>
      </c>
      <c r="T1422" s="153">
        <v>30789</v>
      </c>
      <c r="U1422" s="153">
        <v>29615</v>
      </c>
      <c r="V1422" s="154">
        <v>0.961869498846991</v>
      </c>
      <c r="W1422" s="154">
        <v>0.947732513451191</v>
      </c>
      <c r="X1422" s="155">
        <v>0.961779448621554</v>
      </c>
      <c r="Y1422" s="155">
        <v>0.958542713567839</v>
      </c>
      <c r="Z1422" s="173">
        <v>-0.0140469351703625</v>
      </c>
      <c r="AA1422" s="151">
        <v>8536</v>
      </c>
      <c r="AB1422" s="151">
        <v>8194</v>
      </c>
      <c r="AC1422" s="151">
        <v>10114</v>
      </c>
      <c r="AD1422" s="151">
        <v>9735</v>
      </c>
      <c r="AE1422" s="155">
        <v>0.959934395501406</v>
      </c>
      <c r="AF1422" s="155">
        <v>0.962527190033617</v>
      </c>
      <c r="AG1422" s="173">
        <v>-0.00259279453221095</v>
      </c>
    </row>
    <row r="1423" spans="1:33">
      <c r="A1423" s="175" t="s">
        <v>1085</v>
      </c>
      <c r="B1423" s="195" t="s">
        <v>1848</v>
      </c>
      <c r="C1423" s="195" t="s">
        <v>1424</v>
      </c>
      <c r="D1423" s="150">
        <v>3053</v>
      </c>
      <c r="E1423" s="150">
        <v>3018</v>
      </c>
      <c r="F1423" s="150">
        <v>2973</v>
      </c>
      <c r="G1423" s="151">
        <v>3628</v>
      </c>
      <c r="H1423" s="151">
        <v>3585</v>
      </c>
      <c r="I1423" s="151">
        <v>3515</v>
      </c>
      <c r="J1423" s="151">
        <v>1690</v>
      </c>
      <c r="K1423" s="151">
        <v>1663</v>
      </c>
      <c r="L1423" s="151">
        <v>1635</v>
      </c>
      <c r="M1423" s="154">
        <v>0.983472073039742</v>
      </c>
      <c r="N1423" s="153">
        <v>73249</v>
      </c>
      <c r="O1423" s="172">
        <v>0.9</v>
      </c>
      <c r="P1423" s="154">
        <v>0.988535866360956</v>
      </c>
      <c r="Q1423" s="154">
        <v>0.988147739801544</v>
      </c>
      <c r="R1423" s="154">
        <v>0.984023668639053</v>
      </c>
      <c r="S1423" s="173">
        <v>0.000388126559412894</v>
      </c>
      <c r="T1423" s="153">
        <v>74480</v>
      </c>
      <c r="U1423" s="153">
        <v>72237</v>
      </c>
      <c r="V1423" s="154">
        <v>0.969884532760473</v>
      </c>
      <c r="W1423" s="154">
        <v>0.9737962659679</v>
      </c>
      <c r="X1423" s="155">
        <v>0.968853362734289</v>
      </c>
      <c r="Y1423" s="155">
        <v>0.967455621301775</v>
      </c>
      <c r="Z1423" s="173">
        <v>0.00494290323361157</v>
      </c>
      <c r="AA1423" s="151">
        <v>20124</v>
      </c>
      <c r="AB1423" s="151">
        <v>19517</v>
      </c>
      <c r="AC1423" s="151">
        <v>23787</v>
      </c>
      <c r="AD1423" s="151">
        <v>23048</v>
      </c>
      <c r="AE1423" s="155">
        <v>0.969837010534685</v>
      </c>
      <c r="AF1423" s="155">
        <v>0.968932610249296</v>
      </c>
      <c r="AG1423" s="173">
        <v>0.000904400285389073</v>
      </c>
    </row>
    <row r="1424" spans="1:33">
      <c r="A1424" s="175" t="s">
        <v>1085</v>
      </c>
      <c r="B1424" s="195" t="s">
        <v>1848</v>
      </c>
      <c r="C1424" s="195" t="s">
        <v>1425</v>
      </c>
      <c r="D1424" s="150">
        <v>1852</v>
      </c>
      <c r="E1424" s="150">
        <v>1841</v>
      </c>
      <c r="F1424" s="150">
        <v>1796</v>
      </c>
      <c r="G1424" s="151">
        <v>2272</v>
      </c>
      <c r="H1424" s="151">
        <v>2259</v>
      </c>
      <c r="I1424" s="151">
        <v>2209</v>
      </c>
      <c r="J1424" s="151">
        <v>1202</v>
      </c>
      <c r="K1424" s="151">
        <v>1189</v>
      </c>
      <c r="L1424" s="151">
        <v>1170</v>
      </c>
      <c r="M1424" s="154">
        <v>0.98535015859252</v>
      </c>
      <c r="N1424" s="153">
        <v>43181</v>
      </c>
      <c r="O1424" s="172">
        <v>0.9</v>
      </c>
      <c r="P1424" s="154">
        <v>0.994060475161987</v>
      </c>
      <c r="Q1424" s="154">
        <v>0.994278169014085</v>
      </c>
      <c r="R1424" s="154">
        <v>0.989184692179701</v>
      </c>
      <c r="S1424" s="173">
        <v>-0.000217693852097467</v>
      </c>
      <c r="T1424" s="153">
        <v>43823</v>
      </c>
      <c r="U1424" s="153">
        <v>42691</v>
      </c>
      <c r="V1424" s="154">
        <v>0.9741688154622</v>
      </c>
      <c r="W1424" s="154">
        <v>0.96976241900648</v>
      </c>
      <c r="X1424" s="155">
        <v>0.972271126760563</v>
      </c>
      <c r="Y1424" s="155">
        <v>0.973377703826955</v>
      </c>
      <c r="Z1424" s="173">
        <v>-0.00250870775408385</v>
      </c>
      <c r="AA1424" s="151">
        <v>12355</v>
      </c>
      <c r="AB1424" s="151">
        <v>11856</v>
      </c>
      <c r="AC1424" s="151">
        <v>13990</v>
      </c>
      <c r="AD1424" s="151">
        <v>13715</v>
      </c>
      <c r="AE1424" s="155">
        <v>0.959611493322541</v>
      </c>
      <c r="AF1424" s="155">
        <v>0.980343102215869</v>
      </c>
      <c r="AG1424" s="173">
        <v>-0.020731608893327</v>
      </c>
    </row>
    <row r="1425" spans="1:33">
      <c r="A1425" s="175" t="s">
        <v>1085</v>
      </c>
      <c r="B1425" s="195" t="s">
        <v>1848</v>
      </c>
      <c r="C1425" s="195" t="s">
        <v>1426</v>
      </c>
      <c r="D1425" s="150">
        <v>1966</v>
      </c>
      <c r="E1425" s="150">
        <v>1937</v>
      </c>
      <c r="F1425" s="150">
        <v>1825</v>
      </c>
      <c r="G1425" s="151">
        <v>2410</v>
      </c>
      <c r="H1425" s="151">
        <v>2379</v>
      </c>
      <c r="I1425" s="151">
        <v>2221</v>
      </c>
      <c r="J1425" s="151">
        <v>953</v>
      </c>
      <c r="K1425" s="151">
        <v>941</v>
      </c>
      <c r="L1425" s="151">
        <v>881</v>
      </c>
      <c r="M1425" s="154">
        <v>0.985087067198306</v>
      </c>
      <c r="N1425" s="153">
        <v>43729</v>
      </c>
      <c r="O1425" s="172">
        <v>0.9</v>
      </c>
      <c r="P1425" s="154">
        <v>0.985249237029502</v>
      </c>
      <c r="Q1425" s="154">
        <v>0.987136929460581</v>
      </c>
      <c r="R1425" s="154">
        <v>0.987408184679958</v>
      </c>
      <c r="S1425" s="173">
        <v>-0.00188769243107945</v>
      </c>
      <c r="T1425" s="153">
        <v>44391</v>
      </c>
      <c r="U1425" s="153">
        <v>41644</v>
      </c>
      <c r="V1425" s="154">
        <v>0.938118086999617</v>
      </c>
      <c r="W1425" s="154">
        <v>0.928280773143438</v>
      </c>
      <c r="X1425" s="155">
        <v>0.921576763485477</v>
      </c>
      <c r="Y1425" s="155">
        <v>0.924449108079748</v>
      </c>
      <c r="Z1425" s="173">
        <v>0.00670400965796136</v>
      </c>
      <c r="AA1425" s="151">
        <v>12461</v>
      </c>
      <c r="AB1425" s="151">
        <v>11662</v>
      </c>
      <c r="AC1425" s="151">
        <v>13837</v>
      </c>
      <c r="AD1425" s="151">
        <v>12956</v>
      </c>
      <c r="AE1425" s="155">
        <v>0.935879945429741</v>
      </c>
      <c r="AF1425" s="155">
        <v>0.936330129363301</v>
      </c>
      <c r="AG1425" s="173">
        <v>-0.000450183933560444</v>
      </c>
    </row>
    <row r="1426" spans="1:33">
      <c r="A1426" s="175" t="s">
        <v>1085</v>
      </c>
      <c r="B1426" s="195" t="s">
        <v>1848</v>
      </c>
      <c r="C1426" s="195" t="s">
        <v>1427</v>
      </c>
      <c r="D1426" s="150">
        <v>5241</v>
      </c>
      <c r="E1426" s="150">
        <v>5104</v>
      </c>
      <c r="F1426" s="150">
        <v>4347</v>
      </c>
      <c r="G1426" s="151">
        <v>4990</v>
      </c>
      <c r="H1426" s="151">
        <v>4849</v>
      </c>
      <c r="I1426" s="151">
        <v>4129</v>
      </c>
      <c r="J1426" s="151">
        <v>2579</v>
      </c>
      <c r="K1426" s="151">
        <v>2506</v>
      </c>
      <c r="L1426" s="151">
        <v>2329</v>
      </c>
      <c r="M1426" s="154">
        <v>0.977089638307651</v>
      </c>
      <c r="N1426" s="153">
        <v>112677</v>
      </c>
      <c r="O1426" s="172">
        <v>0.9</v>
      </c>
      <c r="P1426" s="154">
        <v>0.973859950391147</v>
      </c>
      <c r="Q1426" s="154">
        <v>0.971743486973948</v>
      </c>
      <c r="R1426" s="154">
        <v>0.9716944552152</v>
      </c>
      <c r="S1426" s="173">
        <v>0.00211646341719884</v>
      </c>
      <c r="T1426" s="153">
        <v>115319</v>
      </c>
      <c r="U1426" s="153">
        <v>93938</v>
      </c>
      <c r="V1426" s="154">
        <v>0.814592564971947</v>
      </c>
      <c r="W1426" s="154">
        <v>0.829421866056096</v>
      </c>
      <c r="X1426" s="155">
        <v>0.827454909819639</v>
      </c>
      <c r="Y1426" s="155">
        <v>0.90306320279178</v>
      </c>
      <c r="Z1426" s="173">
        <v>0.00196695623645682</v>
      </c>
      <c r="AA1426" s="151">
        <v>31428</v>
      </c>
      <c r="AB1426" s="151">
        <v>25977</v>
      </c>
      <c r="AC1426" s="151">
        <v>35580</v>
      </c>
      <c r="AD1426" s="151">
        <v>28118</v>
      </c>
      <c r="AE1426" s="155">
        <v>0.82655593738068</v>
      </c>
      <c r="AF1426" s="155">
        <v>0.790275435637999</v>
      </c>
      <c r="AG1426" s="173">
        <v>0.0362805017426808</v>
      </c>
    </row>
    <row r="1427" spans="1:33">
      <c r="A1427" s="175" t="s">
        <v>1085</v>
      </c>
      <c r="B1427" s="195" t="s">
        <v>1848</v>
      </c>
      <c r="C1427" s="195" t="s">
        <v>1428</v>
      </c>
      <c r="D1427" s="150">
        <v>2018</v>
      </c>
      <c r="E1427" s="150">
        <v>2004</v>
      </c>
      <c r="F1427" s="150">
        <v>1928</v>
      </c>
      <c r="G1427" s="151">
        <v>2339</v>
      </c>
      <c r="H1427" s="151">
        <v>2316</v>
      </c>
      <c r="I1427" s="151">
        <v>2213</v>
      </c>
      <c r="J1427" s="151">
        <v>1074</v>
      </c>
      <c r="K1427" s="151">
        <v>1059</v>
      </c>
      <c r="L1427" s="151">
        <v>1025</v>
      </c>
      <c r="M1427" s="154">
        <v>0.982453212042813</v>
      </c>
      <c r="N1427" s="153">
        <v>47088</v>
      </c>
      <c r="O1427" s="172">
        <v>0.9</v>
      </c>
      <c r="P1427" s="154">
        <v>0.993062438057483</v>
      </c>
      <c r="Q1427" s="154">
        <v>0.990166737922189</v>
      </c>
      <c r="R1427" s="154">
        <v>0.986033519553073</v>
      </c>
      <c r="S1427" s="173">
        <v>0.00289570013529361</v>
      </c>
      <c r="T1427" s="153">
        <v>47929</v>
      </c>
      <c r="U1427" s="153">
        <v>45655</v>
      </c>
      <c r="V1427" s="154">
        <v>0.952554820672244</v>
      </c>
      <c r="W1427" s="154">
        <v>0.955401387512388</v>
      </c>
      <c r="X1427" s="155">
        <v>0.946130825138948</v>
      </c>
      <c r="Y1427" s="155">
        <v>0.954376163873371</v>
      </c>
      <c r="Z1427" s="173">
        <v>0.00927056237344015</v>
      </c>
      <c r="AA1427" s="151">
        <v>13037</v>
      </c>
      <c r="AB1427" s="151">
        <v>12464</v>
      </c>
      <c r="AC1427" s="151">
        <v>15336</v>
      </c>
      <c r="AD1427" s="151">
        <v>14666</v>
      </c>
      <c r="AE1427" s="155">
        <v>0.956048170591394</v>
      </c>
      <c r="AF1427" s="155">
        <v>0.956311945748565</v>
      </c>
      <c r="AG1427" s="173">
        <v>-0.000263775157171797</v>
      </c>
    </row>
    <row r="1428" spans="1:33">
      <c r="A1428" s="175" t="s">
        <v>1085</v>
      </c>
      <c r="B1428" s="195" t="s">
        <v>1848</v>
      </c>
      <c r="C1428" s="195" t="s">
        <v>1429</v>
      </c>
      <c r="D1428" s="150">
        <v>3837</v>
      </c>
      <c r="E1428" s="150">
        <v>3717</v>
      </c>
      <c r="F1428" s="150">
        <v>3679</v>
      </c>
      <c r="G1428" s="151">
        <v>4509</v>
      </c>
      <c r="H1428" s="151">
        <v>4387</v>
      </c>
      <c r="I1428" s="151">
        <v>4354</v>
      </c>
      <c r="J1428" s="151">
        <v>2125</v>
      </c>
      <c r="K1428" s="151">
        <v>2072</v>
      </c>
      <c r="L1428" s="151">
        <v>2006</v>
      </c>
      <c r="M1428" s="154">
        <v>0.978388597692821</v>
      </c>
      <c r="N1428" s="153">
        <v>86424</v>
      </c>
      <c r="O1428" s="172">
        <v>0.9</v>
      </c>
      <c r="P1428" s="154">
        <v>0.968725566849101</v>
      </c>
      <c r="Q1428" s="154">
        <v>0.972943002883123</v>
      </c>
      <c r="R1428" s="154">
        <v>0.975058823529412</v>
      </c>
      <c r="S1428" s="173">
        <v>-0.0042174360340218</v>
      </c>
      <c r="T1428" s="153">
        <v>88333</v>
      </c>
      <c r="U1428" s="153">
        <v>84916</v>
      </c>
      <c r="V1428" s="154">
        <v>0.961316835157868</v>
      </c>
      <c r="W1428" s="154">
        <v>0.958821996351316</v>
      </c>
      <c r="X1428" s="155">
        <v>0.965624306941672</v>
      </c>
      <c r="Y1428" s="155">
        <v>0.944</v>
      </c>
      <c r="Z1428" s="173">
        <v>-0.00680231059035608</v>
      </c>
      <c r="AA1428" s="151">
        <v>24542</v>
      </c>
      <c r="AB1428" s="151">
        <v>23588</v>
      </c>
      <c r="AC1428" s="151">
        <v>28312</v>
      </c>
      <c r="AD1428" s="151">
        <v>27088</v>
      </c>
      <c r="AE1428" s="155">
        <v>0.961127862439899</v>
      </c>
      <c r="AF1428" s="155">
        <v>0.95676744843176</v>
      </c>
      <c r="AG1428" s="173">
        <v>0.00436041400813847</v>
      </c>
    </row>
    <row r="1429" spans="1:33">
      <c r="A1429" s="175" t="s">
        <v>1085</v>
      </c>
      <c r="B1429" s="195" t="s">
        <v>1848</v>
      </c>
      <c r="C1429" s="195" t="s">
        <v>1430</v>
      </c>
      <c r="D1429" s="150">
        <v>1323</v>
      </c>
      <c r="E1429" s="150">
        <v>1293</v>
      </c>
      <c r="F1429" s="150">
        <v>961</v>
      </c>
      <c r="G1429" s="151">
        <v>1249</v>
      </c>
      <c r="H1429" s="151">
        <v>1220</v>
      </c>
      <c r="I1429" s="151">
        <v>853</v>
      </c>
      <c r="J1429" s="151">
        <v>630</v>
      </c>
      <c r="K1429" s="151">
        <v>616</v>
      </c>
      <c r="L1429" s="151">
        <v>503</v>
      </c>
      <c r="M1429" s="154">
        <v>0.969858156028369</v>
      </c>
      <c r="N1429" s="153">
        <v>26803</v>
      </c>
      <c r="O1429" s="172">
        <v>0.9</v>
      </c>
      <c r="P1429" s="154">
        <v>0.977324263038549</v>
      </c>
      <c r="Q1429" s="154">
        <v>0.976781425140112</v>
      </c>
      <c r="R1429" s="154">
        <v>0.977777777777778</v>
      </c>
      <c r="S1429" s="173">
        <v>0.000542837898436677</v>
      </c>
      <c r="T1429" s="153">
        <v>27636</v>
      </c>
      <c r="U1429" s="153">
        <v>20283</v>
      </c>
      <c r="V1429" s="154">
        <v>0.733933999131568</v>
      </c>
      <c r="W1429" s="154">
        <v>0.726379440665155</v>
      </c>
      <c r="X1429" s="155">
        <v>0.682946357085669</v>
      </c>
      <c r="Y1429" s="155">
        <v>0.798412698412698</v>
      </c>
      <c r="Z1429" s="173">
        <v>0.0434330835794864</v>
      </c>
      <c r="AA1429" s="151">
        <v>7689</v>
      </c>
      <c r="AB1429" s="151">
        <v>5839</v>
      </c>
      <c r="AC1429" s="151">
        <v>8440</v>
      </c>
      <c r="AD1429" s="151">
        <v>6405</v>
      </c>
      <c r="AE1429" s="155">
        <v>0.75939654051242</v>
      </c>
      <c r="AF1429" s="155">
        <v>0.758886255924171</v>
      </c>
      <c r="AG1429" s="173">
        <v>0.000510284588249754</v>
      </c>
    </row>
    <row r="1430" spans="1:33">
      <c r="A1430" s="175" t="s">
        <v>1085</v>
      </c>
      <c r="B1430" s="195" t="s">
        <v>1848</v>
      </c>
      <c r="C1430" s="195" t="s">
        <v>1431</v>
      </c>
      <c r="D1430" s="150">
        <v>2000</v>
      </c>
      <c r="E1430" s="150">
        <v>1983</v>
      </c>
      <c r="F1430" s="150">
        <v>1929</v>
      </c>
      <c r="G1430" s="151">
        <v>2314</v>
      </c>
      <c r="H1430" s="151">
        <v>2280</v>
      </c>
      <c r="I1430" s="151">
        <v>2201</v>
      </c>
      <c r="J1430" s="151">
        <v>1078</v>
      </c>
      <c r="K1430" s="151">
        <v>1070</v>
      </c>
      <c r="L1430" s="151">
        <v>1034</v>
      </c>
      <c r="M1430" s="154">
        <v>0.985531704243733</v>
      </c>
      <c r="N1430" s="153">
        <v>43799</v>
      </c>
      <c r="O1430" s="172">
        <v>0.9</v>
      </c>
      <c r="P1430" s="154">
        <v>0.9915</v>
      </c>
      <c r="Q1430" s="154">
        <v>0.985306828003457</v>
      </c>
      <c r="R1430" s="154">
        <v>0.992578849721707</v>
      </c>
      <c r="S1430" s="173">
        <v>0.00619317199654279</v>
      </c>
      <c r="T1430" s="153">
        <v>44442</v>
      </c>
      <c r="U1430" s="153">
        <v>42600</v>
      </c>
      <c r="V1430" s="154">
        <v>0.958552720399622</v>
      </c>
      <c r="W1430" s="154">
        <v>0.9645</v>
      </c>
      <c r="X1430" s="155">
        <v>0.951166810717373</v>
      </c>
      <c r="Y1430" s="155">
        <v>0.959183673469388</v>
      </c>
      <c r="Z1430" s="173">
        <v>0.0133331892826275</v>
      </c>
      <c r="AA1430" s="151">
        <v>12469</v>
      </c>
      <c r="AB1430" s="151">
        <v>11965</v>
      </c>
      <c r="AC1430" s="151">
        <v>14273</v>
      </c>
      <c r="AD1430" s="151">
        <v>13658</v>
      </c>
      <c r="AE1430" s="155">
        <v>0.959579757799342</v>
      </c>
      <c r="AF1430" s="155">
        <v>0.956911651369719</v>
      </c>
      <c r="AG1430" s="173">
        <v>0.00266810642962334</v>
      </c>
    </row>
    <row r="1431" spans="1:33">
      <c r="A1431" s="175" t="s">
        <v>1085</v>
      </c>
      <c r="B1431" s="195" t="s">
        <v>1848</v>
      </c>
      <c r="C1431" s="195" t="s">
        <v>1432</v>
      </c>
      <c r="D1431" s="150">
        <v>2113</v>
      </c>
      <c r="E1431" s="150">
        <v>2100</v>
      </c>
      <c r="F1431" s="150">
        <v>1944</v>
      </c>
      <c r="G1431" s="151">
        <v>2369</v>
      </c>
      <c r="H1431" s="151">
        <v>2344</v>
      </c>
      <c r="I1431" s="151">
        <v>2194</v>
      </c>
      <c r="J1431" s="151">
        <v>1114</v>
      </c>
      <c r="K1431" s="151">
        <v>1106</v>
      </c>
      <c r="L1431" s="151">
        <v>1052</v>
      </c>
      <c r="M1431" s="154">
        <v>0.989400592701551</v>
      </c>
      <c r="N1431" s="153">
        <v>45739</v>
      </c>
      <c r="O1431" s="172">
        <v>0.9</v>
      </c>
      <c r="P1431" s="154">
        <v>0.993847610033128</v>
      </c>
      <c r="Q1431" s="154">
        <v>0.989447024060785</v>
      </c>
      <c r="R1431" s="154">
        <v>0.992818671454219</v>
      </c>
      <c r="S1431" s="173">
        <v>0.00440058597234316</v>
      </c>
      <c r="T1431" s="153">
        <v>46229</v>
      </c>
      <c r="U1431" s="153">
        <v>43585</v>
      </c>
      <c r="V1431" s="154">
        <v>0.942806463475308</v>
      </c>
      <c r="W1431" s="154">
        <v>0.920018930430667</v>
      </c>
      <c r="X1431" s="155">
        <v>0.926129168425496</v>
      </c>
      <c r="Y1431" s="155">
        <v>0.944344703770198</v>
      </c>
      <c r="Z1431" s="173">
        <v>-0.00611023799482868</v>
      </c>
      <c r="AA1431" s="151">
        <v>13086</v>
      </c>
      <c r="AB1431" s="151">
        <v>12268</v>
      </c>
      <c r="AC1431" s="151">
        <v>14523</v>
      </c>
      <c r="AD1431" s="151">
        <v>13626</v>
      </c>
      <c r="AE1431" s="155">
        <v>0.937490447806816</v>
      </c>
      <c r="AF1431" s="155">
        <v>0.938235901673208</v>
      </c>
      <c r="AG1431" s="173">
        <v>-0.000745453866391577</v>
      </c>
    </row>
    <row r="1432" spans="1:33">
      <c r="A1432" s="175" t="s">
        <v>1085</v>
      </c>
      <c r="B1432" s="195" t="s">
        <v>1849</v>
      </c>
      <c r="C1432" s="195" t="s">
        <v>1433</v>
      </c>
      <c r="D1432" s="150">
        <v>3532</v>
      </c>
      <c r="E1432" s="150">
        <v>3508</v>
      </c>
      <c r="F1432" s="150">
        <v>3361</v>
      </c>
      <c r="G1432" s="151">
        <v>4312</v>
      </c>
      <c r="H1432" s="151">
        <v>4263</v>
      </c>
      <c r="I1432" s="151">
        <v>4074</v>
      </c>
      <c r="J1432" s="151">
        <v>2244</v>
      </c>
      <c r="K1432" s="151">
        <v>2229</v>
      </c>
      <c r="L1432" s="151">
        <v>2147</v>
      </c>
      <c r="M1432" s="154">
        <v>0.984531282125709</v>
      </c>
      <c r="N1432" s="153">
        <v>81404</v>
      </c>
      <c r="O1432" s="172">
        <v>0.9</v>
      </c>
      <c r="P1432" s="154">
        <v>0.993204983012458</v>
      </c>
      <c r="Q1432" s="154">
        <v>0.988636363636364</v>
      </c>
      <c r="R1432" s="154">
        <v>0.99331550802139</v>
      </c>
      <c r="S1432" s="173">
        <v>0.00456861937609387</v>
      </c>
      <c r="T1432" s="153">
        <v>82683</v>
      </c>
      <c r="U1432" s="153">
        <v>78444</v>
      </c>
      <c r="V1432" s="154">
        <v>0.948731903777076</v>
      </c>
      <c r="W1432" s="154">
        <v>0.95158550396376</v>
      </c>
      <c r="X1432" s="155">
        <v>0.944805194805195</v>
      </c>
      <c r="Y1432" s="155">
        <v>0.956773618538324</v>
      </c>
      <c r="Z1432" s="173">
        <v>0.0067803091585652</v>
      </c>
      <c r="AA1432" s="151">
        <v>23053</v>
      </c>
      <c r="AB1432" s="151">
        <v>21909</v>
      </c>
      <c r="AC1432" s="151">
        <v>25559</v>
      </c>
      <c r="AD1432" s="151">
        <v>24275</v>
      </c>
      <c r="AE1432" s="155">
        <v>0.950375222313799</v>
      </c>
      <c r="AF1432" s="155">
        <v>0.949763292773583</v>
      </c>
      <c r="AG1432" s="173">
        <v>0.000611929540215939</v>
      </c>
    </row>
    <row r="1433" spans="1:33">
      <c r="A1433" s="175" t="s">
        <v>1085</v>
      </c>
      <c r="B1433" s="195" t="s">
        <v>1849</v>
      </c>
      <c r="C1433" s="195" t="s">
        <v>1434</v>
      </c>
      <c r="D1433" s="150">
        <v>2481</v>
      </c>
      <c r="E1433" s="150">
        <v>2477</v>
      </c>
      <c r="F1433" s="150">
        <v>2373</v>
      </c>
      <c r="G1433" s="151">
        <v>3131</v>
      </c>
      <c r="H1433" s="151">
        <v>3127</v>
      </c>
      <c r="I1433" s="151">
        <v>2944</v>
      </c>
      <c r="J1433" s="151">
        <v>1592</v>
      </c>
      <c r="K1433" s="151">
        <v>1589</v>
      </c>
      <c r="L1433" s="151">
        <v>1549</v>
      </c>
      <c r="M1433" s="154">
        <v>0.994891002295597</v>
      </c>
      <c r="N1433" s="153">
        <v>57641</v>
      </c>
      <c r="O1433" s="172">
        <v>0.9</v>
      </c>
      <c r="P1433" s="154">
        <v>0.99838774687626</v>
      </c>
      <c r="Q1433" s="154">
        <v>0.99872245289045</v>
      </c>
      <c r="R1433" s="154">
        <v>0.998115577889447</v>
      </c>
      <c r="S1433" s="173">
        <v>-0.000334706014190833</v>
      </c>
      <c r="T1433" s="153">
        <v>57937</v>
      </c>
      <c r="U1433" s="153">
        <v>55429</v>
      </c>
      <c r="V1433" s="154">
        <v>0.956711600531612</v>
      </c>
      <c r="W1433" s="154">
        <v>0.956469165659008</v>
      </c>
      <c r="X1433" s="155">
        <v>0.940274672628553</v>
      </c>
      <c r="Y1433" s="155">
        <v>0.972989949748744</v>
      </c>
      <c r="Z1433" s="173">
        <v>0.0161944930304553</v>
      </c>
      <c r="AA1433" s="151">
        <v>16380</v>
      </c>
      <c r="AB1433" s="151">
        <v>15683</v>
      </c>
      <c r="AC1433" s="151">
        <v>18232</v>
      </c>
      <c r="AD1433" s="151">
        <v>17464</v>
      </c>
      <c r="AE1433" s="155">
        <v>0.957448107448107</v>
      </c>
      <c r="AF1433" s="155">
        <v>0.95787626151821</v>
      </c>
      <c r="AG1433" s="173">
        <v>-0.000428154070102216</v>
      </c>
    </row>
    <row r="1434" spans="1:33">
      <c r="A1434" s="175" t="s">
        <v>1085</v>
      </c>
      <c r="B1434" s="195" t="s">
        <v>1849</v>
      </c>
      <c r="C1434" s="195" t="s">
        <v>1435</v>
      </c>
      <c r="D1434" s="150">
        <v>15</v>
      </c>
      <c r="E1434" s="150">
        <v>0</v>
      </c>
      <c r="F1434" s="150">
        <v>15</v>
      </c>
      <c r="G1434" s="151">
        <v>23</v>
      </c>
      <c r="H1434" s="151">
        <v>0</v>
      </c>
      <c r="I1434" s="151">
        <v>23</v>
      </c>
      <c r="J1434" s="151">
        <v>12</v>
      </c>
      <c r="K1434" s="151">
        <v>0</v>
      </c>
      <c r="L1434" s="151">
        <v>12</v>
      </c>
      <c r="M1434" s="154">
        <v>0.78988326848249</v>
      </c>
      <c r="N1434" s="153">
        <v>1421</v>
      </c>
      <c r="O1434" s="172">
        <v>0.9</v>
      </c>
      <c r="P1434" s="154">
        <v>0</v>
      </c>
      <c r="Q1434" s="154">
        <v>0</v>
      </c>
      <c r="R1434" s="154">
        <v>0</v>
      </c>
      <c r="S1434" s="173">
        <v>0</v>
      </c>
      <c r="T1434" s="153">
        <v>1799</v>
      </c>
      <c r="U1434" s="153">
        <v>1727</v>
      </c>
      <c r="V1434" s="154">
        <v>0.959977765425236</v>
      </c>
      <c r="W1434" s="154">
        <v>1</v>
      </c>
      <c r="X1434" s="155">
        <v>1</v>
      </c>
      <c r="Y1434" s="155">
        <v>1</v>
      </c>
      <c r="Z1434" s="173">
        <v>0</v>
      </c>
      <c r="AA1434" s="151">
        <v>114</v>
      </c>
      <c r="AB1434" s="151">
        <v>114</v>
      </c>
      <c r="AC1434" s="151">
        <v>153</v>
      </c>
      <c r="AD1434" s="151">
        <v>153</v>
      </c>
      <c r="AE1434" s="155">
        <v>1</v>
      </c>
      <c r="AF1434" s="155">
        <v>1</v>
      </c>
      <c r="AG1434" s="173">
        <v>0</v>
      </c>
    </row>
    <row r="1435" spans="1:33">
      <c r="A1435" s="175" t="s">
        <v>1085</v>
      </c>
      <c r="B1435" s="195" t="s">
        <v>1849</v>
      </c>
      <c r="C1435" s="195" t="s">
        <v>1436</v>
      </c>
      <c r="D1435" s="150">
        <v>2148</v>
      </c>
      <c r="E1435" s="150">
        <v>2144</v>
      </c>
      <c r="F1435" s="150">
        <v>2051</v>
      </c>
      <c r="G1435" s="151">
        <v>2502</v>
      </c>
      <c r="H1435" s="151">
        <v>2495</v>
      </c>
      <c r="I1435" s="151">
        <v>2356</v>
      </c>
      <c r="J1435" s="151">
        <v>1381</v>
      </c>
      <c r="K1435" s="151">
        <v>1381</v>
      </c>
      <c r="L1435" s="151">
        <v>1337</v>
      </c>
      <c r="M1435" s="154">
        <v>0.990668645428856</v>
      </c>
      <c r="N1435" s="153">
        <v>48730</v>
      </c>
      <c r="O1435" s="172">
        <v>0.9</v>
      </c>
      <c r="P1435" s="154">
        <v>0.998137802607076</v>
      </c>
      <c r="Q1435" s="154">
        <v>0.997202238209432</v>
      </c>
      <c r="R1435" s="154">
        <v>1</v>
      </c>
      <c r="S1435" s="173">
        <v>0.000935564397643862</v>
      </c>
      <c r="T1435" s="153">
        <v>49189</v>
      </c>
      <c r="U1435" s="153">
        <v>46866</v>
      </c>
      <c r="V1435" s="154">
        <v>0.952773994185692</v>
      </c>
      <c r="W1435" s="154">
        <v>0.954841713221601</v>
      </c>
      <c r="X1435" s="155">
        <v>0.941646682653877</v>
      </c>
      <c r="Y1435" s="155">
        <v>0.968139029688631</v>
      </c>
      <c r="Z1435" s="173">
        <v>0.0131950305677246</v>
      </c>
      <c r="AA1435" s="151">
        <v>13633</v>
      </c>
      <c r="AB1435" s="151">
        <v>13042</v>
      </c>
      <c r="AC1435" s="151">
        <v>15101</v>
      </c>
      <c r="AD1435" s="151">
        <v>14281</v>
      </c>
      <c r="AE1435" s="155">
        <v>0.956649306829018</v>
      </c>
      <c r="AF1435" s="155">
        <v>0.945698960333753</v>
      </c>
      <c r="AG1435" s="173">
        <v>0.0109503464952651</v>
      </c>
    </row>
    <row r="1436" spans="1:33">
      <c r="A1436" s="175" t="s">
        <v>1085</v>
      </c>
      <c r="B1436" s="195" t="s">
        <v>1849</v>
      </c>
      <c r="C1436" s="195" t="s">
        <v>1437</v>
      </c>
      <c r="D1436" s="150">
        <v>6084</v>
      </c>
      <c r="E1436" s="150">
        <v>5992</v>
      </c>
      <c r="F1436" s="150">
        <v>5666</v>
      </c>
      <c r="G1436" s="151">
        <v>7617</v>
      </c>
      <c r="H1436" s="151">
        <v>7486</v>
      </c>
      <c r="I1436" s="151">
        <v>7105</v>
      </c>
      <c r="J1436" s="151">
        <v>3873</v>
      </c>
      <c r="K1436" s="151">
        <v>3800</v>
      </c>
      <c r="L1436" s="151">
        <v>3544</v>
      </c>
      <c r="M1436" s="154">
        <v>0.969036274523189</v>
      </c>
      <c r="N1436" s="153">
        <v>141958</v>
      </c>
      <c r="O1436" s="172">
        <v>0.9</v>
      </c>
      <c r="P1436" s="154">
        <v>0.984878369493754</v>
      </c>
      <c r="Q1436" s="154">
        <v>0.982801627937508</v>
      </c>
      <c r="R1436" s="154">
        <v>0.981151562096566</v>
      </c>
      <c r="S1436" s="173">
        <v>0.00207674155624582</v>
      </c>
      <c r="T1436" s="153">
        <v>146494</v>
      </c>
      <c r="U1436" s="153">
        <v>134596</v>
      </c>
      <c r="V1436" s="154">
        <v>0.918781656586618</v>
      </c>
      <c r="W1436" s="154">
        <v>0.93129520052597</v>
      </c>
      <c r="X1436" s="155">
        <v>0.93278193514507</v>
      </c>
      <c r="Y1436" s="155">
        <v>0.915052930544797</v>
      </c>
      <c r="Z1436" s="173">
        <v>-0.00148673461910054</v>
      </c>
      <c r="AA1436" s="151">
        <v>39514</v>
      </c>
      <c r="AB1436" s="151">
        <v>36379</v>
      </c>
      <c r="AC1436" s="151">
        <v>44911</v>
      </c>
      <c r="AD1436" s="151">
        <v>40980</v>
      </c>
      <c r="AE1436" s="155">
        <v>0.920661031533128</v>
      </c>
      <c r="AF1436" s="155">
        <v>0.912471332190332</v>
      </c>
      <c r="AG1436" s="173">
        <v>0.00818969934279556</v>
      </c>
    </row>
    <row r="1437" spans="1:33">
      <c r="A1437" s="175" t="s">
        <v>1085</v>
      </c>
      <c r="B1437" s="195" t="s">
        <v>1849</v>
      </c>
      <c r="C1437" s="195" t="s">
        <v>1438</v>
      </c>
      <c r="D1437" s="150">
        <v>1631</v>
      </c>
      <c r="E1437" s="150">
        <v>1621</v>
      </c>
      <c r="F1437" s="150">
        <v>1537</v>
      </c>
      <c r="G1437" s="151">
        <v>1926</v>
      </c>
      <c r="H1437" s="151">
        <v>1909</v>
      </c>
      <c r="I1437" s="151">
        <v>1839</v>
      </c>
      <c r="J1437" s="151">
        <v>970</v>
      </c>
      <c r="K1437" s="151">
        <v>964</v>
      </c>
      <c r="L1437" s="151">
        <v>917</v>
      </c>
      <c r="M1437" s="154">
        <v>0.984674227024714</v>
      </c>
      <c r="N1437" s="153">
        <v>36815</v>
      </c>
      <c r="O1437" s="172">
        <v>0.9</v>
      </c>
      <c r="P1437" s="154">
        <v>0.993868792152054</v>
      </c>
      <c r="Q1437" s="154">
        <v>0.991173416407061</v>
      </c>
      <c r="R1437" s="154">
        <v>0.993814432989691</v>
      </c>
      <c r="S1437" s="173">
        <v>0.00269537574499268</v>
      </c>
      <c r="T1437" s="153">
        <v>37388</v>
      </c>
      <c r="U1437" s="153">
        <v>35370</v>
      </c>
      <c r="V1437" s="154">
        <v>0.94602546271531</v>
      </c>
      <c r="W1437" s="154">
        <v>0.942366646229307</v>
      </c>
      <c r="X1437" s="155">
        <v>0.954828660436137</v>
      </c>
      <c r="Y1437" s="155">
        <v>0.945360824742268</v>
      </c>
      <c r="Z1437" s="173">
        <v>-0.0124620142068299</v>
      </c>
      <c r="AA1437" s="151">
        <v>10471</v>
      </c>
      <c r="AB1437" s="151">
        <v>9950</v>
      </c>
      <c r="AC1437" s="151">
        <v>11679</v>
      </c>
      <c r="AD1437" s="151">
        <v>11069</v>
      </c>
      <c r="AE1437" s="155">
        <v>0.95024352974883</v>
      </c>
      <c r="AF1437" s="155">
        <v>0.947769500813426</v>
      </c>
      <c r="AG1437" s="173">
        <v>0.00247402893540427</v>
      </c>
    </row>
    <row r="1438" spans="1:33">
      <c r="A1438" s="175" t="s">
        <v>1085</v>
      </c>
      <c r="B1438" s="195" t="s">
        <v>1849</v>
      </c>
      <c r="C1438" s="195" t="s">
        <v>1439</v>
      </c>
      <c r="D1438" s="150">
        <v>4462</v>
      </c>
      <c r="E1438" s="150">
        <v>4424</v>
      </c>
      <c r="F1438" s="150">
        <v>4236</v>
      </c>
      <c r="G1438" s="151">
        <v>5544</v>
      </c>
      <c r="H1438" s="151">
        <v>5253</v>
      </c>
      <c r="I1438" s="151">
        <v>5128</v>
      </c>
      <c r="J1438" s="151">
        <v>2792</v>
      </c>
      <c r="K1438" s="151">
        <v>2758</v>
      </c>
      <c r="L1438" s="151">
        <v>2673</v>
      </c>
      <c r="M1438" s="154">
        <v>0.97771896053898</v>
      </c>
      <c r="N1438" s="153">
        <v>101585</v>
      </c>
      <c r="O1438" s="172">
        <v>0.9</v>
      </c>
      <c r="P1438" s="154">
        <v>0.991483639623487</v>
      </c>
      <c r="Q1438" s="154">
        <v>0.947510822510823</v>
      </c>
      <c r="R1438" s="154">
        <v>0.987822349570201</v>
      </c>
      <c r="S1438" s="173">
        <v>0.0439728171126647</v>
      </c>
      <c r="T1438" s="153">
        <v>103900</v>
      </c>
      <c r="U1438" s="153">
        <v>97387</v>
      </c>
      <c r="V1438" s="154">
        <v>0.937314725697786</v>
      </c>
      <c r="W1438" s="154">
        <v>0.949350067234424</v>
      </c>
      <c r="X1438" s="155">
        <v>0.924963924963925</v>
      </c>
      <c r="Y1438" s="155">
        <v>0.957378223495702</v>
      </c>
      <c r="Z1438" s="173">
        <v>0.0243861422704991</v>
      </c>
      <c r="AA1438" s="151">
        <v>28914</v>
      </c>
      <c r="AB1438" s="151">
        <v>27265</v>
      </c>
      <c r="AC1438" s="151">
        <v>32225</v>
      </c>
      <c r="AD1438" s="151">
        <v>30013</v>
      </c>
      <c r="AE1438" s="155">
        <v>0.942968804039566</v>
      </c>
      <c r="AF1438" s="155">
        <v>0.931357641582622</v>
      </c>
      <c r="AG1438" s="173">
        <v>0.0116111624569434</v>
      </c>
    </row>
    <row r="1439" spans="1:33">
      <c r="A1439" s="175" t="s">
        <v>1085</v>
      </c>
      <c r="B1439" s="195" t="s">
        <v>1849</v>
      </c>
      <c r="C1439" s="195" t="s">
        <v>1440</v>
      </c>
      <c r="D1439" s="150">
        <v>8238</v>
      </c>
      <c r="E1439" s="150">
        <v>7922</v>
      </c>
      <c r="F1439" s="150">
        <v>7640</v>
      </c>
      <c r="G1439" s="151">
        <v>10163</v>
      </c>
      <c r="H1439" s="151">
        <v>8608</v>
      </c>
      <c r="I1439" s="151">
        <v>9338</v>
      </c>
      <c r="J1439" s="151">
        <v>5441</v>
      </c>
      <c r="K1439" s="151">
        <v>5136</v>
      </c>
      <c r="L1439" s="151">
        <v>5006</v>
      </c>
      <c r="M1439" s="154">
        <v>0.912332617046265</v>
      </c>
      <c r="N1439" s="153">
        <v>177893</v>
      </c>
      <c r="O1439" s="172">
        <v>0.9</v>
      </c>
      <c r="P1439" s="154">
        <v>0.961641175042486</v>
      </c>
      <c r="Q1439" s="154">
        <v>0.846993997835285</v>
      </c>
      <c r="R1439" s="154">
        <v>0.943944127917662</v>
      </c>
      <c r="S1439" s="173">
        <v>0.114647177207201</v>
      </c>
      <c r="T1439" s="153">
        <v>194987</v>
      </c>
      <c r="U1439" s="153">
        <v>180068</v>
      </c>
      <c r="V1439" s="154">
        <v>0.92348720683943</v>
      </c>
      <c r="W1439" s="154">
        <v>0.927409565428502</v>
      </c>
      <c r="X1439" s="155">
        <v>0.91882318213126</v>
      </c>
      <c r="Y1439" s="155">
        <v>0.920051461128469</v>
      </c>
      <c r="Z1439" s="173">
        <v>0.0085863832972416</v>
      </c>
      <c r="AA1439" s="151">
        <v>53845</v>
      </c>
      <c r="AB1439" s="151">
        <v>49653</v>
      </c>
      <c r="AC1439" s="151">
        <v>59967</v>
      </c>
      <c r="AD1439" s="151">
        <v>54991</v>
      </c>
      <c r="AE1439" s="155">
        <v>0.922146903147925</v>
      </c>
      <c r="AF1439" s="155">
        <v>0.917021028232194</v>
      </c>
      <c r="AG1439" s="173">
        <v>0.00512587491573024</v>
      </c>
    </row>
    <row r="1440" spans="1:33">
      <c r="A1440" s="175" t="s">
        <v>1085</v>
      </c>
      <c r="B1440" s="195" t="s">
        <v>1850</v>
      </c>
      <c r="C1440" s="195" t="s">
        <v>1441</v>
      </c>
      <c r="D1440" s="150">
        <v>5701</v>
      </c>
      <c r="E1440" s="150">
        <v>5497</v>
      </c>
      <c r="F1440" s="150">
        <v>5387</v>
      </c>
      <c r="G1440" s="151">
        <v>6810</v>
      </c>
      <c r="H1440" s="151">
        <v>6613</v>
      </c>
      <c r="I1440" s="151">
        <v>6430</v>
      </c>
      <c r="J1440" s="151">
        <v>3562</v>
      </c>
      <c r="K1440" s="151">
        <v>3285</v>
      </c>
      <c r="L1440" s="151">
        <v>3291</v>
      </c>
      <c r="M1440" s="154">
        <v>0.958065795293364</v>
      </c>
      <c r="N1440" s="153">
        <v>125635</v>
      </c>
      <c r="O1440" s="172">
        <v>0.9</v>
      </c>
      <c r="P1440" s="154">
        <v>0.964216804069462</v>
      </c>
      <c r="Q1440" s="154">
        <v>0.971071953010279</v>
      </c>
      <c r="R1440" s="154">
        <v>0.922234699606962</v>
      </c>
      <c r="S1440" s="173">
        <v>-0.00685514894081751</v>
      </c>
      <c r="T1440" s="153">
        <v>131134</v>
      </c>
      <c r="U1440" s="153">
        <v>122060</v>
      </c>
      <c r="V1440" s="154">
        <v>0.930803605472265</v>
      </c>
      <c r="W1440" s="154">
        <v>0.944921943518681</v>
      </c>
      <c r="X1440" s="155">
        <v>0.944199706314244</v>
      </c>
      <c r="Y1440" s="155">
        <v>0.923919146546884</v>
      </c>
      <c r="Z1440" s="173">
        <v>0.000722237204437204</v>
      </c>
      <c r="AA1440" s="151">
        <v>36124</v>
      </c>
      <c r="AB1440" s="151">
        <v>33913</v>
      </c>
      <c r="AC1440" s="151">
        <v>40010</v>
      </c>
      <c r="AD1440" s="151">
        <v>36914</v>
      </c>
      <c r="AE1440" s="155">
        <v>0.938794153471376</v>
      </c>
      <c r="AF1440" s="155">
        <v>0.922619345163709</v>
      </c>
      <c r="AG1440" s="173">
        <v>0.0161748083076674</v>
      </c>
    </row>
    <row r="1441" spans="1:33">
      <c r="A1441" s="175" t="s">
        <v>1085</v>
      </c>
      <c r="B1441" s="195" t="s">
        <v>1850</v>
      </c>
      <c r="C1441" s="195" t="s">
        <v>1442</v>
      </c>
      <c r="D1441" s="150">
        <v>4868</v>
      </c>
      <c r="E1441" s="150">
        <v>4731</v>
      </c>
      <c r="F1441" s="150">
        <v>4599</v>
      </c>
      <c r="G1441" s="151">
        <v>6206</v>
      </c>
      <c r="H1441" s="151">
        <v>6009</v>
      </c>
      <c r="I1441" s="151">
        <v>5892</v>
      </c>
      <c r="J1441" s="151">
        <v>3123</v>
      </c>
      <c r="K1441" s="151">
        <v>3039</v>
      </c>
      <c r="L1441" s="151">
        <v>2925</v>
      </c>
      <c r="M1441" s="154">
        <v>0.958007355399532</v>
      </c>
      <c r="N1441" s="153">
        <v>114616</v>
      </c>
      <c r="O1441" s="172">
        <v>0.9</v>
      </c>
      <c r="P1441" s="154">
        <v>0.971857025472473</v>
      </c>
      <c r="Q1441" s="154">
        <v>0.968256525942636</v>
      </c>
      <c r="R1441" s="154">
        <v>0.973102785782901</v>
      </c>
      <c r="S1441" s="173">
        <v>0.00360049952983721</v>
      </c>
      <c r="T1441" s="153">
        <v>119640</v>
      </c>
      <c r="U1441" s="153">
        <v>111896</v>
      </c>
      <c r="V1441" s="154">
        <v>0.935272484119024</v>
      </c>
      <c r="W1441" s="154">
        <v>0.944741166803615</v>
      </c>
      <c r="X1441" s="155">
        <v>0.949403802771511</v>
      </c>
      <c r="Y1441" s="155">
        <v>0.936599423631124</v>
      </c>
      <c r="Z1441" s="173">
        <v>-0.00466263596789607</v>
      </c>
      <c r="AA1441" s="151">
        <v>32873</v>
      </c>
      <c r="AB1441" s="151">
        <v>30851</v>
      </c>
      <c r="AC1441" s="151">
        <v>36745</v>
      </c>
      <c r="AD1441" s="151">
        <v>34347</v>
      </c>
      <c r="AE1441" s="155">
        <v>0.938490554558452</v>
      </c>
      <c r="AF1441" s="155">
        <v>0.934739420329296</v>
      </c>
      <c r="AG1441" s="173">
        <v>0.00375113422915574</v>
      </c>
    </row>
    <row r="1442" spans="1:33">
      <c r="A1442" s="175" t="s">
        <v>1085</v>
      </c>
      <c r="B1442" s="195" t="s">
        <v>1850</v>
      </c>
      <c r="C1442" s="195" t="s">
        <v>1443</v>
      </c>
      <c r="D1442" s="150">
        <v>1657</v>
      </c>
      <c r="E1442" s="150">
        <v>1635</v>
      </c>
      <c r="F1442" s="150">
        <v>1572</v>
      </c>
      <c r="G1442" s="151">
        <v>1911</v>
      </c>
      <c r="H1442" s="151">
        <v>1856</v>
      </c>
      <c r="I1442" s="151">
        <v>1794</v>
      </c>
      <c r="J1442" s="151">
        <v>1013</v>
      </c>
      <c r="K1442" s="151">
        <v>986</v>
      </c>
      <c r="L1442" s="151">
        <v>964</v>
      </c>
      <c r="M1442" s="154">
        <v>0.981433355659745</v>
      </c>
      <c r="N1442" s="153">
        <v>36632</v>
      </c>
      <c r="O1442" s="172">
        <v>0.9</v>
      </c>
      <c r="P1442" s="154">
        <v>0.986722993361497</v>
      </c>
      <c r="Q1442" s="154">
        <v>0.971219256933543</v>
      </c>
      <c r="R1442" s="154">
        <v>0.973346495557749</v>
      </c>
      <c r="S1442" s="173">
        <v>0.0155037364279541</v>
      </c>
      <c r="T1442" s="153">
        <v>37325</v>
      </c>
      <c r="U1442" s="153">
        <v>35381</v>
      </c>
      <c r="V1442" s="154">
        <v>0.947916945746819</v>
      </c>
      <c r="W1442" s="154">
        <v>0.948702474351237</v>
      </c>
      <c r="X1442" s="155">
        <v>0.938775510204082</v>
      </c>
      <c r="Y1442" s="155">
        <v>0.951628825271471</v>
      </c>
      <c r="Z1442" s="173">
        <v>0.00992696414715555</v>
      </c>
      <c r="AA1442" s="151">
        <v>10399</v>
      </c>
      <c r="AB1442" s="151">
        <v>9863</v>
      </c>
      <c r="AC1442" s="151">
        <v>11430</v>
      </c>
      <c r="AD1442" s="151">
        <v>10813</v>
      </c>
      <c r="AE1442" s="155">
        <v>0.948456582363689</v>
      </c>
      <c r="AF1442" s="155">
        <v>0.946019247594051</v>
      </c>
      <c r="AG1442" s="173">
        <v>0.00243733476963803</v>
      </c>
    </row>
    <row r="1443" spans="1:33">
      <c r="A1443" s="175" t="s">
        <v>1085</v>
      </c>
      <c r="B1443" s="195" t="s">
        <v>1850</v>
      </c>
      <c r="C1443" s="195" t="s">
        <v>1444</v>
      </c>
      <c r="D1443" s="150">
        <v>1820</v>
      </c>
      <c r="E1443" s="150">
        <v>1815</v>
      </c>
      <c r="F1443" s="150">
        <v>1717</v>
      </c>
      <c r="G1443" s="151">
        <v>2239</v>
      </c>
      <c r="H1443" s="151">
        <v>2219</v>
      </c>
      <c r="I1443" s="151">
        <v>2129</v>
      </c>
      <c r="J1443" s="151">
        <v>1127</v>
      </c>
      <c r="K1443" s="151">
        <v>1121</v>
      </c>
      <c r="L1443" s="151">
        <v>1076</v>
      </c>
      <c r="M1443" s="154">
        <v>0.988870413479659</v>
      </c>
      <c r="N1443" s="153">
        <v>44603</v>
      </c>
      <c r="O1443" s="172">
        <v>0.9</v>
      </c>
      <c r="P1443" s="154">
        <v>0.997252747252747</v>
      </c>
      <c r="Q1443" s="154">
        <v>0.991067440821795</v>
      </c>
      <c r="R1443" s="154">
        <v>0.994676131322094</v>
      </c>
      <c r="S1443" s="173">
        <v>0.00618530643095183</v>
      </c>
      <c r="T1443" s="153">
        <v>45105</v>
      </c>
      <c r="U1443" s="153">
        <v>42668</v>
      </c>
      <c r="V1443" s="154">
        <v>0.945970513246868</v>
      </c>
      <c r="W1443" s="154">
        <v>0.943406593406593</v>
      </c>
      <c r="X1443" s="155">
        <v>0.950870924519875</v>
      </c>
      <c r="Y1443" s="155">
        <v>0.9547471162378</v>
      </c>
      <c r="Z1443" s="173">
        <v>-0.0074643311132816</v>
      </c>
      <c r="AA1443" s="151">
        <v>12138</v>
      </c>
      <c r="AB1443" s="151">
        <v>11479</v>
      </c>
      <c r="AC1443" s="151">
        <v>13588</v>
      </c>
      <c r="AD1443" s="151">
        <v>12887</v>
      </c>
      <c r="AE1443" s="155">
        <v>0.945707694842643</v>
      </c>
      <c r="AF1443" s="155">
        <v>0.948410362084192</v>
      </c>
      <c r="AG1443" s="173">
        <v>-0.00270266724154899</v>
      </c>
    </row>
    <row r="1444" spans="1:33">
      <c r="A1444" s="175" t="s">
        <v>1085</v>
      </c>
      <c r="B1444" s="195" t="s">
        <v>1850</v>
      </c>
      <c r="C1444" s="195" t="s">
        <v>1445</v>
      </c>
      <c r="D1444" s="150">
        <v>3489</v>
      </c>
      <c r="E1444" s="150">
        <v>3426</v>
      </c>
      <c r="F1444" s="150">
        <v>3368</v>
      </c>
      <c r="G1444" s="151">
        <v>4174</v>
      </c>
      <c r="H1444" s="151">
        <v>4109</v>
      </c>
      <c r="I1444" s="151">
        <v>4014</v>
      </c>
      <c r="J1444" s="151">
        <v>2293</v>
      </c>
      <c r="K1444" s="151">
        <v>2221</v>
      </c>
      <c r="L1444" s="151">
        <v>2192</v>
      </c>
      <c r="M1444" s="154">
        <v>0.967514436662981</v>
      </c>
      <c r="N1444" s="153">
        <v>78746</v>
      </c>
      <c r="O1444" s="172">
        <v>0.9</v>
      </c>
      <c r="P1444" s="154">
        <v>0.981943250214961</v>
      </c>
      <c r="Q1444" s="154">
        <v>0.984427407762338</v>
      </c>
      <c r="R1444" s="154">
        <v>0.96860008722198</v>
      </c>
      <c r="S1444" s="173">
        <v>-0.00248415754737696</v>
      </c>
      <c r="T1444" s="153">
        <v>81390</v>
      </c>
      <c r="U1444" s="153">
        <v>77852</v>
      </c>
      <c r="V1444" s="154">
        <v>0.956530286275955</v>
      </c>
      <c r="W1444" s="154">
        <v>0.965319575809688</v>
      </c>
      <c r="X1444" s="155">
        <v>0.96166746526114</v>
      </c>
      <c r="Y1444" s="155">
        <v>0.955952900130833</v>
      </c>
      <c r="Z1444" s="173">
        <v>0.00365211054854719</v>
      </c>
      <c r="AA1444" s="151">
        <v>22739</v>
      </c>
      <c r="AB1444" s="151">
        <v>21699</v>
      </c>
      <c r="AC1444" s="151">
        <v>24866</v>
      </c>
      <c r="AD1444" s="151">
        <v>23734</v>
      </c>
      <c r="AE1444" s="155">
        <v>0.954263599982409</v>
      </c>
      <c r="AF1444" s="155">
        <v>0.95447599131344</v>
      </c>
      <c r="AG1444" s="173">
        <v>-0.000212391331031014</v>
      </c>
    </row>
    <row r="1445" spans="1:33">
      <c r="A1445" s="175" t="s">
        <v>1085</v>
      </c>
      <c r="B1445" s="195" t="s">
        <v>1850</v>
      </c>
      <c r="C1445" s="195" t="s">
        <v>1446</v>
      </c>
      <c r="D1445" s="150">
        <v>0</v>
      </c>
      <c r="E1445" s="150">
        <v>0</v>
      </c>
      <c r="F1445" s="150">
        <v>0</v>
      </c>
      <c r="G1445" s="151">
        <v>0</v>
      </c>
      <c r="H1445" s="151">
        <v>0</v>
      </c>
      <c r="I1445" s="151">
        <v>0</v>
      </c>
      <c r="J1445" s="151">
        <v>0</v>
      </c>
      <c r="K1445" s="151">
        <v>0</v>
      </c>
      <c r="L1445" s="151">
        <v>0</v>
      </c>
      <c r="M1445" s="154">
        <v>0</v>
      </c>
      <c r="N1445" s="153">
        <v>0</v>
      </c>
      <c r="O1445" s="172">
        <v>0.9</v>
      </c>
      <c r="P1445" s="154">
        <v>0</v>
      </c>
      <c r="Q1445" s="154">
        <v>0</v>
      </c>
      <c r="R1445" s="154">
        <v>0</v>
      </c>
      <c r="S1445" s="173">
        <v>0</v>
      </c>
      <c r="T1445" s="153">
        <v>0</v>
      </c>
      <c r="U1445" s="153">
        <v>0</v>
      </c>
      <c r="V1445" s="154">
        <v>0</v>
      </c>
      <c r="W1445" s="154">
        <v>0</v>
      </c>
      <c r="X1445" s="155">
        <v>0</v>
      </c>
      <c r="Y1445" s="155">
        <v>0</v>
      </c>
      <c r="Z1445" s="173">
        <v>0</v>
      </c>
      <c r="AA1445" s="151">
        <v>0</v>
      </c>
      <c r="AB1445" s="151">
        <v>0</v>
      </c>
      <c r="AC1445" s="151">
        <v>0</v>
      </c>
      <c r="AD1445" s="151">
        <v>0</v>
      </c>
      <c r="AE1445" s="155">
        <v>0</v>
      </c>
      <c r="AF1445" s="155">
        <v>0</v>
      </c>
      <c r="AG1445" s="173">
        <v>0</v>
      </c>
    </row>
    <row r="1446" spans="1:33">
      <c r="A1446" s="175" t="s">
        <v>1085</v>
      </c>
      <c r="B1446" s="195" t="s">
        <v>1850</v>
      </c>
      <c r="C1446" s="195" t="s">
        <v>1447</v>
      </c>
      <c r="D1446" s="150">
        <v>5734</v>
      </c>
      <c r="E1446" s="150">
        <v>5507</v>
      </c>
      <c r="F1446" s="150">
        <v>5332</v>
      </c>
      <c r="G1446" s="151">
        <v>6441</v>
      </c>
      <c r="H1446" s="151">
        <v>6294</v>
      </c>
      <c r="I1446" s="151">
        <v>6019</v>
      </c>
      <c r="J1446" s="151">
        <v>3769</v>
      </c>
      <c r="K1446" s="151">
        <v>3659</v>
      </c>
      <c r="L1446" s="151">
        <v>3478</v>
      </c>
      <c r="M1446" s="154">
        <v>0.957138943540956</v>
      </c>
      <c r="N1446" s="153">
        <v>115296</v>
      </c>
      <c r="O1446" s="172">
        <v>0.9</v>
      </c>
      <c r="P1446" s="154">
        <v>0.960411580048832</v>
      </c>
      <c r="Q1446" s="154">
        <v>0.977177456916628</v>
      </c>
      <c r="R1446" s="154">
        <v>0.970814539665694</v>
      </c>
      <c r="S1446" s="173">
        <v>-0.0167658768677963</v>
      </c>
      <c r="T1446" s="153">
        <v>120459</v>
      </c>
      <c r="U1446" s="153">
        <v>110806</v>
      </c>
      <c r="V1446" s="154">
        <v>0.919864850281009</v>
      </c>
      <c r="W1446" s="154">
        <v>0.929891873038019</v>
      </c>
      <c r="X1446" s="155">
        <v>0.934482223257258</v>
      </c>
      <c r="Y1446" s="155">
        <v>0.922791191297426</v>
      </c>
      <c r="Z1446" s="173">
        <v>-0.00459035021923937</v>
      </c>
      <c r="AA1446" s="151">
        <v>35386</v>
      </c>
      <c r="AB1446" s="151">
        <v>32889</v>
      </c>
      <c r="AC1446" s="151">
        <v>36947</v>
      </c>
      <c r="AD1446" s="151">
        <v>33496</v>
      </c>
      <c r="AE1446" s="155">
        <v>0.929435369920308</v>
      </c>
      <c r="AF1446" s="155">
        <v>0.906595934717298</v>
      </c>
      <c r="AG1446" s="173">
        <v>0.0228394352030098</v>
      </c>
    </row>
    <row r="1447" spans="1:33">
      <c r="A1447" s="175" t="s">
        <v>1085</v>
      </c>
      <c r="B1447" s="195" t="s">
        <v>1850</v>
      </c>
      <c r="C1447" s="195" t="s">
        <v>1448</v>
      </c>
      <c r="D1447" s="150">
        <v>4308</v>
      </c>
      <c r="E1447" s="150">
        <v>4255</v>
      </c>
      <c r="F1447" s="150">
        <v>4070</v>
      </c>
      <c r="G1447" s="151">
        <v>5174</v>
      </c>
      <c r="H1447" s="151">
        <v>5136</v>
      </c>
      <c r="I1447" s="151">
        <v>4780</v>
      </c>
      <c r="J1447" s="151">
        <v>2893</v>
      </c>
      <c r="K1447" s="151">
        <v>2875</v>
      </c>
      <c r="L1447" s="151">
        <v>2673</v>
      </c>
      <c r="M1447" s="154">
        <v>0.984260220069247</v>
      </c>
      <c r="N1447" s="153">
        <v>95801</v>
      </c>
      <c r="O1447" s="172">
        <v>0.9</v>
      </c>
      <c r="P1447" s="154">
        <v>0.98769730733519</v>
      </c>
      <c r="Q1447" s="154">
        <v>0.99265558562041</v>
      </c>
      <c r="R1447" s="154">
        <v>0.993778085032838</v>
      </c>
      <c r="S1447" s="173">
        <v>-0.00495827828521944</v>
      </c>
      <c r="T1447" s="153">
        <v>97333</v>
      </c>
      <c r="U1447" s="153">
        <v>91337</v>
      </c>
      <c r="V1447" s="154">
        <v>0.938397049304963</v>
      </c>
      <c r="W1447" s="154">
        <v>0.944753946146704</v>
      </c>
      <c r="X1447" s="155">
        <v>0.923850019327406</v>
      </c>
      <c r="Y1447" s="155">
        <v>0.923954372623574</v>
      </c>
      <c r="Z1447" s="173">
        <v>0.0209039268192975</v>
      </c>
      <c r="AA1447" s="151">
        <v>28037</v>
      </c>
      <c r="AB1447" s="151">
        <v>26350</v>
      </c>
      <c r="AC1447" s="151">
        <v>29629</v>
      </c>
      <c r="AD1447" s="151">
        <v>28045</v>
      </c>
      <c r="AE1447" s="155">
        <v>0.939829511003317</v>
      </c>
      <c r="AF1447" s="155">
        <v>0.946538863950859</v>
      </c>
      <c r="AG1447" s="173">
        <v>-0.00670935294754194</v>
      </c>
    </row>
    <row r="1448" spans="1:33">
      <c r="A1448" s="175" t="s">
        <v>1085</v>
      </c>
      <c r="B1448" s="195" t="s">
        <v>1850</v>
      </c>
      <c r="C1448" s="195" t="s">
        <v>1449</v>
      </c>
      <c r="D1448" s="150">
        <v>4376</v>
      </c>
      <c r="E1448" s="150">
        <v>4242</v>
      </c>
      <c r="F1448" s="150">
        <v>4042</v>
      </c>
      <c r="G1448" s="151">
        <v>5322</v>
      </c>
      <c r="H1448" s="151">
        <v>5127</v>
      </c>
      <c r="I1448" s="151">
        <v>4889</v>
      </c>
      <c r="J1448" s="151">
        <v>2934</v>
      </c>
      <c r="K1448" s="151">
        <v>2799</v>
      </c>
      <c r="L1448" s="151">
        <v>2739</v>
      </c>
      <c r="M1448" s="154">
        <v>0.948823484472287</v>
      </c>
      <c r="N1448" s="153">
        <v>99357</v>
      </c>
      <c r="O1448" s="172">
        <v>0.9</v>
      </c>
      <c r="P1448" s="154">
        <v>0.969378427787934</v>
      </c>
      <c r="Q1448" s="154">
        <v>0.963359639233371</v>
      </c>
      <c r="R1448" s="154">
        <v>0.95398773006135</v>
      </c>
      <c r="S1448" s="173">
        <v>0.00601878855456328</v>
      </c>
      <c r="T1448" s="153">
        <v>104716</v>
      </c>
      <c r="U1448" s="153">
        <v>95602</v>
      </c>
      <c r="V1448" s="154">
        <v>0.9129645899385</v>
      </c>
      <c r="W1448" s="154">
        <v>0.923674588665448</v>
      </c>
      <c r="X1448" s="155">
        <v>0.918639609169485</v>
      </c>
      <c r="Y1448" s="155">
        <v>0.933537832310838</v>
      </c>
      <c r="Z1448" s="173">
        <v>0.00503497949596277</v>
      </c>
      <c r="AA1448" s="151">
        <v>28957</v>
      </c>
      <c r="AB1448" s="151">
        <v>26714</v>
      </c>
      <c r="AC1448" s="151">
        <v>32152</v>
      </c>
      <c r="AD1448" s="151">
        <v>29224</v>
      </c>
      <c r="AE1448" s="155">
        <v>0.92254031840315</v>
      </c>
      <c r="AF1448" s="155">
        <v>0.908932570291117</v>
      </c>
      <c r="AG1448" s="173">
        <v>0.0136077481120324</v>
      </c>
    </row>
    <row r="1449" spans="1:33">
      <c r="A1449" s="175" t="s">
        <v>1085</v>
      </c>
      <c r="B1449" s="195" t="s">
        <v>1850</v>
      </c>
      <c r="C1449" s="195" t="s">
        <v>1450</v>
      </c>
      <c r="D1449" s="150">
        <v>4514</v>
      </c>
      <c r="E1449" s="150">
        <v>4421</v>
      </c>
      <c r="F1449" s="150">
        <v>4256</v>
      </c>
      <c r="G1449" s="151">
        <v>5325</v>
      </c>
      <c r="H1449" s="151">
        <v>5037</v>
      </c>
      <c r="I1449" s="151">
        <v>4869</v>
      </c>
      <c r="J1449" s="151">
        <v>2792</v>
      </c>
      <c r="K1449" s="151">
        <v>2701</v>
      </c>
      <c r="L1449" s="151">
        <v>2656</v>
      </c>
      <c r="M1449" s="154">
        <v>0.965124790678553</v>
      </c>
      <c r="N1449" s="153">
        <v>96249</v>
      </c>
      <c r="O1449" s="172">
        <v>0.9</v>
      </c>
      <c r="P1449" s="154">
        <v>0.979397430217102</v>
      </c>
      <c r="Q1449" s="154">
        <v>0.945915492957746</v>
      </c>
      <c r="R1449" s="154">
        <v>0.967406876790831</v>
      </c>
      <c r="S1449" s="173">
        <v>0.0334819372593559</v>
      </c>
      <c r="T1449" s="153">
        <v>99727</v>
      </c>
      <c r="U1449" s="153">
        <v>93042</v>
      </c>
      <c r="V1449" s="154">
        <v>0.932966999909754</v>
      </c>
      <c r="W1449" s="154">
        <v>0.94284448382809</v>
      </c>
      <c r="X1449" s="155">
        <v>0.914366197183099</v>
      </c>
      <c r="Y1449" s="155">
        <v>0.951289398280802</v>
      </c>
      <c r="Z1449" s="173">
        <v>0.0284782866449917</v>
      </c>
      <c r="AA1449" s="151">
        <v>28493</v>
      </c>
      <c r="AB1449" s="151">
        <v>26670</v>
      </c>
      <c r="AC1449" s="151">
        <v>30596</v>
      </c>
      <c r="AD1449" s="151">
        <v>28460</v>
      </c>
      <c r="AE1449" s="155">
        <v>0.936019373179377</v>
      </c>
      <c r="AF1449" s="155">
        <v>0.930186952542816</v>
      </c>
      <c r="AG1449" s="173">
        <v>0.00583242063656142</v>
      </c>
    </row>
    <row r="1450" spans="1:33">
      <c r="A1450" s="175" t="s">
        <v>1085</v>
      </c>
      <c r="B1450" s="195" t="s">
        <v>1850</v>
      </c>
      <c r="C1450" s="195" t="s">
        <v>1451</v>
      </c>
      <c r="D1450" s="150">
        <v>3656</v>
      </c>
      <c r="E1450" s="150">
        <v>3626</v>
      </c>
      <c r="F1450" s="150">
        <v>3488</v>
      </c>
      <c r="G1450" s="151">
        <v>4727</v>
      </c>
      <c r="H1450" s="151">
        <v>4643</v>
      </c>
      <c r="I1450" s="151">
        <v>4507</v>
      </c>
      <c r="J1450" s="151">
        <v>2503</v>
      </c>
      <c r="K1450" s="151">
        <v>2470</v>
      </c>
      <c r="L1450" s="151">
        <v>2379</v>
      </c>
      <c r="M1450" s="154">
        <v>0.982161629798488</v>
      </c>
      <c r="N1450" s="153">
        <v>88755</v>
      </c>
      <c r="O1450" s="172">
        <v>0.9</v>
      </c>
      <c r="P1450" s="154">
        <v>0.991794310722101</v>
      </c>
      <c r="Q1450" s="154">
        <v>0.982229744023694</v>
      </c>
      <c r="R1450" s="154">
        <v>0.986815821014782</v>
      </c>
      <c r="S1450" s="173">
        <v>0.009564566698407</v>
      </c>
      <c r="T1450" s="153">
        <v>90367</v>
      </c>
      <c r="U1450" s="153">
        <v>86221</v>
      </c>
      <c r="V1450" s="154">
        <v>0.954120420064847</v>
      </c>
      <c r="W1450" s="154">
        <v>0.954048140043764</v>
      </c>
      <c r="X1450" s="155">
        <v>0.953458853395388</v>
      </c>
      <c r="Y1450" s="155">
        <v>0.950459448661606</v>
      </c>
      <c r="Z1450" s="173">
        <v>0.000589286648375542</v>
      </c>
      <c r="AA1450" s="151">
        <v>25202</v>
      </c>
      <c r="AB1450" s="151">
        <v>24003</v>
      </c>
      <c r="AC1450" s="151">
        <v>27652</v>
      </c>
      <c r="AD1450" s="151">
        <v>26316</v>
      </c>
      <c r="AE1450" s="155">
        <v>0.952424410761051</v>
      </c>
      <c r="AF1450" s="155">
        <v>0.951685230724722</v>
      </c>
      <c r="AG1450" s="173">
        <v>0.000739180036329112</v>
      </c>
    </row>
    <row r="1451" spans="1:33">
      <c r="A1451" s="175" t="s">
        <v>1085</v>
      </c>
      <c r="B1451" s="195" t="s">
        <v>33</v>
      </c>
      <c r="C1451" s="195" t="s">
        <v>1453</v>
      </c>
      <c r="D1451" s="150">
        <v>0</v>
      </c>
      <c r="E1451" s="150">
        <v>0</v>
      </c>
      <c r="F1451" s="150">
        <v>0</v>
      </c>
      <c r="G1451" s="151">
        <v>0</v>
      </c>
      <c r="H1451" s="151">
        <v>0</v>
      </c>
      <c r="I1451" s="151">
        <v>0</v>
      </c>
      <c r="J1451" s="151">
        <v>0</v>
      </c>
      <c r="K1451" s="151">
        <v>0</v>
      </c>
      <c r="L1451" s="151">
        <v>0</v>
      </c>
      <c r="M1451" s="154">
        <v>0</v>
      </c>
      <c r="N1451" s="153">
        <v>0</v>
      </c>
      <c r="O1451" s="172">
        <v>0.9</v>
      </c>
      <c r="P1451" s="154">
        <v>0</v>
      </c>
      <c r="Q1451" s="154">
        <v>0</v>
      </c>
      <c r="R1451" s="154">
        <v>0</v>
      </c>
      <c r="S1451" s="173">
        <v>0</v>
      </c>
      <c r="T1451" s="153">
        <v>0</v>
      </c>
      <c r="U1451" s="153">
        <v>0</v>
      </c>
      <c r="V1451" s="154">
        <v>0</v>
      </c>
      <c r="W1451" s="154">
        <v>0</v>
      </c>
      <c r="X1451" s="155">
        <v>0</v>
      </c>
      <c r="Y1451" s="155">
        <v>0</v>
      </c>
      <c r="Z1451" s="173">
        <v>0</v>
      </c>
      <c r="AA1451" s="151">
        <v>0</v>
      </c>
      <c r="AB1451" s="151">
        <v>0</v>
      </c>
      <c r="AC1451" s="151">
        <v>0</v>
      </c>
      <c r="AD1451" s="151">
        <v>0</v>
      </c>
      <c r="AE1451" s="155">
        <v>0</v>
      </c>
      <c r="AF1451" s="155">
        <v>0</v>
      </c>
      <c r="AG1451" s="173">
        <v>0</v>
      </c>
    </row>
    <row r="1452" spans="1:33">
      <c r="A1452" s="175" t="s">
        <v>1085</v>
      </c>
      <c r="B1452" s="195" t="s">
        <v>33</v>
      </c>
      <c r="C1452" s="195" t="s">
        <v>1454</v>
      </c>
      <c r="D1452" s="150">
        <v>0</v>
      </c>
      <c r="E1452" s="150">
        <v>0</v>
      </c>
      <c r="F1452" s="150">
        <v>0</v>
      </c>
      <c r="G1452" s="151">
        <v>0</v>
      </c>
      <c r="H1452" s="151">
        <v>0</v>
      </c>
      <c r="I1452" s="151">
        <v>0</v>
      </c>
      <c r="J1452" s="151">
        <v>0</v>
      </c>
      <c r="K1452" s="151">
        <v>0</v>
      </c>
      <c r="L1452" s="151">
        <v>0</v>
      </c>
      <c r="M1452" s="154">
        <v>0</v>
      </c>
      <c r="N1452" s="153">
        <v>0</v>
      </c>
      <c r="O1452" s="172">
        <v>0.9</v>
      </c>
      <c r="P1452" s="154">
        <v>0</v>
      </c>
      <c r="Q1452" s="154">
        <v>0</v>
      </c>
      <c r="R1452" s="154">
        <v>0</v>
      </c>
      <c r="S1452" s="173">
        <v>0</v>
      </c>
      <c r="T1452" s="153">
        <v>0</v>
      </c>
      <c r="U1452" s="153">
        <v>0</v>
      </c>
      <c r="V1452" s="154">
        <v>0</v>
      </c>
      <c r="W1452" s="154">
        <v>0</v>
      </c>
      <c r="X1452" s="155">
        <v>0</v>
      </c>
      <c r="Y1452" s="155">
        <v>0</v>
      </c>
      <c r="Z1452" s="173">
        <v>0</v>
      </c>
      <c r="AA1452" s="151">
        <v>0</v>
      </c>
      <c r="AB1452" s="151">
        <v>0</v>
      </c>
      <c r="AC1452" s="151">
        <v>0</v>
      </c>
      <c r="AD1452" s="151">
        <v>0</v>
      </c>
      <c r="AE1452" s="155">
        <v>0</v>
      </c>
      <c r="AF1452" s="155">
        <v>0</v>
      </c>
      <c r="AG1452" s="173">
        <v>0</v>
      </c>
    </row>
    <row r="1453" spans="1:33">
      <c r="A1453" s="175" t="s">
        <v>1455</v>
      </c>
      <c r="B1453" s="195" t="s">
        <v>1851</v>
      </c>
      <c r="C1453" s="195" t="s">
        <v>1457</v>
      </c>
      <c r="D1453" s="150">
        <v>3</v>
      </c>
      <c r="E1453" s="150">
        <v>0</v>
      </c>
      <c r="F1453" s="150">
        <v>1</v>
      </c>
      <c r="G1453" s="151">
        <v>1</v>
      </c>
      <c r="H1453" s="151">
        <v>0</v>
      </c>
      <c r="I1453" s="151">
        <v>0</v>
      </c>
      <c r="J1453" s="151">
        <v>1</v>
      </c>
      <c r="K1453" s="151">
        <v>0</v>
      </c>
      <c r="L1453" s="151">
        <v>1</v>
      </c>
      <c r="M1453" s="154">
        <v>0</v>
      </c>
      <c r="N1453" s="153">
        <v>0</v>
      </c>
      <c r="O1453" s="172">
        <v>0.9</v>
      </c>
      <c r="P1453" s="154">
        <v>0</v>
      </c>
      <c r="Q1453" s="154">
        <v>0</v>
      </c>
      <c r="R1453" s="154">
        <v>0</v>
      </c>
      <c r="S1453" s="173">
        <v>0</v>
      </c>
      <c r="T1453" s="153">
        <v>15</v>
      </c>
      <c r="U1453" s="153">
        <v>9</v>
      </c>
      <c r="V1453" s="154">
        <v>0.6</v>
      </c>
      <c r="W1453" s="154">
        <v>0.333333333333333</v>
      </c>
      <c r="X1453" s="155">
        <v>0</v>
      </c>
      <c r="Y1453" s="155">
        <v>1</v>
      </c>
      <c r="Z1453" s="173">
        <v>0.333333333333333</v>
      </c>
      <c r="AA1453" s="151">
        <v>7</v>
      </c>
      <c r="AB1453" s="151">
        <v>4</v>
      </c>
      <c r="AC1453" s="151">
        <v>5</v>
      </c>
      <c r="AD1453" s="151">
        <v>3</v>
      </c>
      <c r="AE1453" s="155">
        <v>0.571428571428571</v>
      </c>
      <c r="AF1453" s="155">
        <v>0.6</v>
      </c>
      <c r="AG1453" s="173">
        <v>-0.0285714285714286</v>
      </c>
    </row>
    <row r="1454" spans="1:33">
      <c r="A1454" s="175" t="s">
        <v>1455</v>
      </c>
      <c r="B1454" s="195" t="s">
        <v>1851</v>
      </c>
      <c r="C1454" s="195" t="s">
        <v>1458</v>
      </c>
      <c r="D1454" s="150">
        <v>0</v>
      </c>
      <c r="E1454" s="150">
        <v>0</v>
      </c>
      <c r="F1454" s="150">
        <v>0</v>
      </c>
      <c r="G1454" s="151">
        <v>0</v>
      </c>
      <c r="H1454" s="151">
        <v>0</v>
      </c>
      <c r="I1454" s="151">
        <v>0</v>
      </c>
      <c r="J1454" s="151">
        <v>0</v>
      </c>
      <c r="K1454" s="151">
        <v>0</v>
      </c>
      <c r="L1454" s="151">
        <v>0</v>
      </c>
      <c r="M1454" s="154">
        <v>0</v>
      </c>
      <c r="N1454" s="153">
        <v>0</v>
      </c>
      <c r="O1454" s="172">
        <v>0.9</v>
      </c>
      <c r="P1454" s="154">
        <v>0</v>
      </c>
      <c r="Q1454" s="154">
        <v>0</v>
      </c>
      <c r="R1454" s="154">
        <v>0</v>
      </c>
      <c r="S1454" s="173">
        <v>0</v>
      </c>
      <c r="T1454" s="153">
        <v>1</v>
      </c>
      <c r="U1454" s="153">
        <v>1</v>
      </c>
      <c r="V1454" s="154">
        <v>1</v>
      </c>
      <c r="W1454" s="154">
        <v>0</v>
      </c>
      <c r="X1454" s="155">
        <v>0</v>
      </c>
      <c r="Y1454" s="155">
        <v>0</v>
      </c>
      <c r="Z1454" s="173">
        <v>0</v>
      </c>
      <c r="AA1454" s="151">
        <v>0</v>
      </c>
      <c r="AB1454" s="151">
        <v>0</v>
      </c>
      <c r="AC1454" s="151">
        <v>0</v>
      </c>
      <c r="AD1454" s="151">
        <v>0</v>
      </c>
      <c r="AE1454" s="155">
        <v>0</v>
      </c>
      <c r="AF1454" s="155">
        <v>0</v>
      </c>
      <c r="AG1454" s="173">
        <v>0</v>
      </c>
    </row>
    <row r="1455" spans="1:33">
      <c r="A1455" s="175" t="s">
        <v>1455</v>
      </c>
      <c r="B1455" s="195" t="s">
        <v>1852</v>
      </c>
      <c r="C1455" s="195" t="s">
        <v>1459</v>
      </c>
      <c r="D1455" s="150">
        <v>0</v>
      </c>
      <c r="E1455" s="150">
        <v>0</v>
      </c>
      <c r="F1455" s="150">
        <v>0</v>
      </c>
      <c r="G1455" s="151">
        <v>0</v>
      </c>
      <c r="H1455" s="151">
        <v>0</v>
      </c>
      <c r="I1455" s="151">
        <v>0</v>
      </c>
      <c r="J1455" s="151">
        <v>0</v>
      </c>
      <c r="K1455" s="151">
        <v>0</v>
      </c>
      <c r="L1455" s="151">
        <v>0</v>
      </c>
      <c r="M1455" s="154">
        <v>0</v>
      </c>
      <c r="N1455" s="153">
        <v>0</v>
      </c>
      <c r="O1455" s="172">
        <v>0.9</v>
      </c>
      <c r="P1455" s="154">
        <v>0</v>
      </c>
      <c r="Q1455" s="154">
        <v>0</v>
      </c>
      <c r="R1455" s="154">
        <v>0</v>
      </c>
      <c r="S1455" s="173">
        <v>0</v>
      </c>
      <c r="T1455" s="153">
        <v>0</v>
      </c>
      <c r="U1455" s="153">
        <v>0</v>
      </c>
      <c r="V1455" s="154">
        <v>0</v>
      </c>
      <c r="W1455" s="154">
        <v>0</v>
      </c>
      <c r="X1455" s="155">
        <v>0</v>
      </c>
      <c r="Y1455" s="155">
        <v>0</v>
      </c>
      <c r="Z1455" s="173">
        <v>0</v>
      </c>
      <c r="AA1455" s="151">
        <v>0</v>
      </c>
      <c r="AB1455" s="151">
        <v>0</v>
      </c>
      <c r="AC1455" s="151">
        <v>0</v>
      </c>
      <c r="AD1455" s="151">
        <v>0</v>
      </c>
      <c r="AE1455" s="155">
        <v>0</v>
      </c>
      <c r="AF1455" s="155">
        <v>0</v>
      </c>
      <c r="AG1455" s="173">
        <v>0</v>
      </c>
    </row>
    <row r="1456" spans="1:33">
      <c r="A1456" s="175" t="s">
        <v>1455</v>
      </c>
      <c r="B1456" s="195" t="s">
        <v>1851</v>
      </c>
      <c r="C1456" s="195" t="s">
        <v>1460</v>
      </c>
      <c r="D1456" s="150">
        <v>7</v>
      </c>
      <c r="E1456" s="150">
        <v>0</v>
      </c>
      <c r="F1456" s="150">
        <v>7</v>
      </c>
      <c r="G1456" s="151">
        <v>4</v>
      </c>
      <c r="H1456" s="151">
        <v>0</v>
      </c>
      <c r="I1456" s="151">
        <v>3</v>
      </c>
      <c r="J1456" s="151">
        <v>7</v>
      </c>
      <c r="K1456" s="151">
        <v>0</v>
      </c>
      <c r="L1456" s="151">
        <v>6</v>
      </c>
      <c r="M1456" s="154">
        <v>0</v>
      </c>
      <c r="N1456" s="153">
        <v>0</v>
      </c>
      <c r="O1456" s="172">
        <v>0.9</v>
      </c>
      <c r="P1456" s="154">
        <v>0</v>
      </c>
      <c r="Q1456" s="154">
        <v>0</v>
      </c>
      <c r="R1456" s="154">
        <v>0</v>
      </c>
      <c r="S1456" s="173">
        <v>0</v>
      </c>
      <c r="T1456" s="153">
        <v>158</v>
      </c>
      <c r="U1456" s="153">
        <v>156</v>
      </c>
      <c r="V1456" s="154">
        <v>0.987341772151899</v>
      </c>
      <c r="W1456" s="154">
        <v>1</v>
      </c>
      <c r="X1456" s="155">
        <v>0.75</v>
      </c>
      <c r="Y1456" s="155">
        <v>0.857142857142857</v>
      </c>
      <c r="Z1456" s="173">
        <v>0.25</v>
      </c>
      <c r="AA1456" s="151">
        <v>39</v>
      </c>
      <c r="AB1456" s="151">
        <v>37</v>
      </c>
      <c r="AC1456" s="151">
        <v>39</v>
      </c>
      <c r="AD1456" s="151">
        <v>39</v>
      </c>
      <c r="AE1456" s="155">
        <v>0.948717948717949</v>
      </c>
      <c r="AF1456" s="155">
        <v>1</v>
      </c>
      <c r="AG1456" s="173">
        <v>-0.0512820512820513</v>
      </c>
    </row>
    <row r="1457" spans="1:33">
      <c r="A1457" s="175" t="s">
        <v>1455</v>
      </c>
      <c r="B1457" s="195" t="s">
        <v>1851</v>
      </c>
      <c r="C1457" s="195" t="s">
        <v>1461</v>
      </c>
      <c r="D1457" s="150">
        <v>0</v>
      </c>
      <c r="E1457" s="150">
        <v>0</v>
      </c>
      <c r="F1457" s="150">
        <v>0</v>
      </c>
      <c r="G1457" s="151">
        <v>0</v>
      </c>
      <c r="H1457" s="151">
        <v>0</v>
      </c>
      <c r="I1457" s="151">
        <v>0</v>
      </c>
      <c r="J1457" s="151">
        <v>0</v>
      </c>
      <c r="K1457" s="151">
        <v>0</v>
      </c>
      <c r="L1457" s="151">
        <v>0</v>
      </c>
      <c r="M1457" s="154">
        <v>0</v>
      </c>
      <c r="N1457" s="153">
        <v>0</v>
      </c>
      <c r="O1457" s="172">
        <v>0.9</v>
      </c>
      <c r="P1457" s="154">
        <v>0</v>
      </c>
      <c r="Q1457" s="154">
        <v>0</v>
      </c>
      <c r="R1457" s="154">
        <v>0</v>
      </c>
      <c r="S1457" s="173">
        <v>0</v>
      </c>
      <c r="T1457" s="153">
        <v>4</v>
      </c>
      <c r="U1457" s="153">
        <v>2</v>
      </c>
      <c r="V1457" s="154">
        <v>0.5</v>
      </c>
      <c r="W1457" s="154">
        <v>0</v>
      </c>
      <c r="X1457" s="155">
        <v>0</v>
      </c>
      <c r="Y1457" s="155">
        <v>0</v>
      </c>
      <c r="Z1457" s="173">
        <v>0</v>
      </c>
      <c r="AA1457" s="151">
        <v>3</v>
      </c>
      <c r="AB1457" s="151">
        <v>1</v>
      </c>
      <c r="AC1457" s="151">
        <v>0</v>
      </c>
      <c r="AD1457" s="151">
        <v>0</v>
      </c>
      <c r="AE1457" s="155">
        <v>0.333333333333333</v>
      </c>
      <c r="AF1457" s="155">
        <v>0</v>
      </c>
      <c r="AG1457" s="173">
        <v>0.333333333333333</v>
      </c>
    </row>
    <row r="1458" spans="1:33">
      <c r="A1458" s="175" t="s">
        <v>1455</v>
      </c>
      <c r="B1458" s="195" t="s">
        <v>1851</v>
      </c>
      <c r="C1458" s="195" t="s">
        <v>1462</v>
      </c>
      <c r="D1458" s="150">
        <v>1</v>
      </c>
      <c r="E1458" s="150">
        <v>0</v>
      </c>
      <c r="F1458" s="150">
        <v>1</v>
      </c>
      <c r="G1458" s="151">
        <v>1</v>
      </c>
      <c r="H1458" s="151">
        <v>0</v>
      </c>
      <c r="I1458" s="151">
        <v>1</v>
      </c>
      <c r="J1458" s="151">
        <v>0</v>
      </c>
      <c r="K1458" s="151">
        <v>0</v>
      </c>
      <c r="L1458" s="151">
        <v>0</v>
      </c>
      <c r="M1458" s="154">
        <v>0</v>
      </c>
      <c r="N1458" s="153">
        <v>0</v>
      </c>
      <c r="O1458" s="172">
        <v>0.9</v>
      </c>
      <c r="P1458" s="154">
        <v>0</v>
      </c>
      <c r="Q1458" s="154">
        <v>0</v>
      </c>
      <c r="R1458" s="154">
        <v>0</v>
      </c>
      <c r="S1458" s="173">
        <v>0</v>
      </c>
      <c r="T1458" s="153">
        <v>11</v>
      </c>
      <c r="U1458" s="153">
        <v>11</v>
      </c>
      <c r="V1458" s="154">
        <v>1</v>
      </c>
      <c r="W1458" s="154">
        <v>1</v>
      </c>
      <c r="X1458" s="155">
        <v>1</v>
      </c>
      <c r="Y1458" s="155">
        <v>0</v>
      </c>
      <c r="Z1458" s="173">
        <v>0</v>
      </c>
      <c r="AA1458" s="151">
        <v>4</v>
      </c>
      <c r="AB1458" s="151">
        <v>4</v>
      </c>
      <c r="AC1458" s="151">
        <v>2</v>
      </c>
      <c r="AD1458" s="151">
        <v>2</v>
      </c>
      <c r="AE1458" s="155">
        <v>1</v>
      </c>
      <c r="AF1458" s="155">
        <v>1</v>
      </c>
      <c r="AG1458" s="173">
        <v>0</v>
      </c>
    </row>
    <row r="1459" spans="1:33">
      <c r="A1459" s="175" t="s">
        <v>1455</v>
      </c>
      <c r="B1459" s="195" t="s">
        <v>1851</v>
      </c>
      <c r="C1459" s="195" t="s">
        <v>1463</v>
      </c>
      <c r="D1459" s="150">
        <v>0</v>
      </c>
      <c r="E1459" s="150">
        <v>0</v>
      </c>
      <c r="F1459" s="150">
        <v>0</v>
      </c>
      <c r="G1459" s="151">
        <v>0</v>
      </c>
      <c r="H1459" s="151">
        <v>0</v>
      </c>
      <c r="I1459" s="151">
        <v>0</v>
      </c>
      <c r="J1459" s="151">
        <v>0</v>
      </c>
      <c r="K1459" s="151">
        <v>0</v>
      </c>
      <c r="L1459" s="151">
        <v>0</v>
      </c>
      <c r="M1459" s="154">
        <v>0</v>
      </c>
      <c r="N1459" s="153">
        <v>0</v>
      </c>
      <c r="O1459" s="172">
        <v>0.9</v>
      </c>
      <c r="P1459" s="154">
        <v>0</v>
      </c>
      <c r="Q1459" s="154">
        <v>0</v>
      </c>
      <c r="R1459" s="154">
        <v>0</v>
      </c>
      <c r="S1459" s="173">
        <v>0</v>
      </c>
      <c r="T1459" s="153">
        <v>4</v>
      </c>
      <c r="U1459" s="153">
        <v>4</v>
      </c>
      <c r="V1459" s="154">
        <v>1</v>
      </c>
      <c r="W1459" s="154">
        <v>0</v>
      </c>
      <c r="X1459" s="155">
        <v>0</v>
      </c>
      <c r="Y1459" s="155">
        <v>0</v>
      </c>
      <c r="Z1459" s="173">
        <v>0</v>
      </c>
      <c r="AA1459" s="151">
        <v>2</v>
      </c>
      <c r="AB1459" s="151">
        <v>2</v>
      </c>
      <c r="AC1459" s="151">
        <v>2</v>
      </c>
      <c r="AD1459" s="151">
        <v>2</v>
      </c>
      <c r="AE1459" s="155">
        <v>1</v>
      </c>
      <c r="AF1459" s="155">
        <v>1</v>
      </c>
      <c r="AG1459" s="173">
        <v>0</v>
      </c>
    </row>
    <row r="1460" spans="1:33">
      <c r="A1460" s="175" t="s">
        <v>1455</v>
      </c>
      <c r="B1460" s="195" t="s">
        <v>1853</v>
      </c>
      <c r="C1460" s="195" t="s">
        <v>1464</v>
      </c>
      <c r="D1460" s="150">
        <v>0</v>
      </c>
      <c r="E1460" s="150">
        <v>0</v>
      </c>
      <c r="F1460" s="150">
        <v>0</v>
      </c>
      <c r="G1460" s="151">
        <v>0</v>
      </c>
      <c r="H1460" s="151">
        <v>0</v>
      </c>
      <c r="I1460" s="151">
        <v>0</v>
      </c>
      <c r="J1460" s="151">
        <v>0</v>
      </c>
      <c r="K1460" s="151">
        <v>0</v>
      </c>
      <c r="L1460" s="151">
        <v>0</v>
      </c>
      <c r="M1460" s="154">
        <v>0</v>
      </c>
      <c r="N1460" s="153">
        <v>0</v>
      </c>
      <c r="O1460" s="172">
        <v>0.9</v>
      </c>
      <c r="P1460" s="154">
        <v>0</v>
      </c>
      <c r="Q1460" s="154">
        <v>0</v>
      </c>
      <c r="R1460" s="154">
        <v>0</v>
      </c>
      <c r="S1460" s="173">
        <v>0</v>
      </c>
      <c r="T1460" s="153">
        <v>1</v>
      </c>
      <c r="U1460" s="153">
        <v>1</v>
      </c>
      <c r="V1460" s="154">
        <v>1</v>
      </c>
      <c r="W1460" s="154">
        <v>0</v>
      </c>
      <c r="X1460" s="155">
        <v>0</v>
      </c>
      <c r="Y1460" s="155">
        <v>0</v>
      </c>
      <c r="Z1460" s="173">
        <v>0</v>
      </c>
      <c r="AA1460" s="151">
        <v>1</v>
      </c>
      <c r="AB1460" s="151">
        <v>1</v>
      </c>
      <c r="AC1460" s="151">
        <v>0</v>
      </c>
      <c r="AD1460" s="151">
        <v>0</v>
      </c>
      <c r="AE1460" s="155">
        <v>1</v>
      </c>
      <c r="AF1460" s="155">
        <v>0</v>
      </c>
      <c r="AG1460" s="173">
        <v>1</v>
      </c>
    </row>
    <row r="1461" spans="1:33">
      <c r="A1461" s="175" t="s">
        <v>1455</v>
      </c>
      <c r="B1461" s="195" t="s">
        <v>1851</v>
      </c>
      <c r="C1461" s="195" t="s">
        <v>1465</v>
      </c>
      <c r="D1461" s="150">
        <v>2</v>
      </c>
      <c r="E1461" s="150">
        <v>0</v>
      </c>
      <c r="F1461" s="150">
        <v>2</v>
      </c>
      <c r="G1461" s="151">
        <v>3</v>
      </c>
      <c r="H1461" s="151">
        <v>0</v>
      </c>
      <c r="I1461" s="151">
        <v>3</v>
      </c>
      <c r="J1461" s="151">
        <v>0</v>
      </c>
      <c r="K1461" s="151">
        <v>0</v>
      </c>
      <c r="L1461" s="151">
        <v>0</v>
      </c>
      <c r="M1461" s="154">
        <v>0</v>
      </c>
      <c r="N1461" s="153">
        <v>0</v>
      </c>
      <c r="O1461" s="172">
        <v>0.9</v>
      </c>
      <c r="P1461" s="154">
        <v>0</v>
      </c>
      <c r="Q1461" s="154">
        <v>0</v>
      </c>
      <c r="R1461" s="154">
        <v>0</v>
      </c>
      <c r="S1461" s="173">
        <v>0</v>
      </c>
      <c r="T1461" s="153">
        <v>13</v>
      </c>
      <c r="U1461" s="153">
        <v>12</v>
      </c>
      <c r="V1461" s="154">
        <v>0.923076923076923</v>
      </c>
      <c r="W1461" s="154">
        <v>1</v>
      </c>
      <c r="X1461" s="155">
        <v>1</v>
      </c>
      <c r="Y1461" s="155">
        <v>0</v>
      </c>
      <c r="Z1461" s="173">
        <v>0</v>
      </c>
      <c r="AA1461" s="151">
        <v>8</v>
      </c>
      <c r="AB1461" s="151">
        <v>7</v>
      </c>
      <c r="AC1461" s="151">
        <v>4</v>
      </c>
      <c r="AD1461" s="151">
        <v>4</v>
      </c>
      <c r="AE1461" s="155">
        <v>0.875</v>
      </c>
      <c r="AF1461" s="155">
        <v>1</v>
      </c>
      <c r="AG1461" s="173">
        <v>-0.125</v>
      </c>
    </row>
    <row r="1462" spans="1:33">
      <c r="A1462" s="175" t="s">
        <v>1455</v>
      </c>
      <c r="B1462" s="195" t="s">
        <v>1854</v>
      </c>
      <c r="C1462" s="195" t="s">
        <v>1466</v>
      </c>
      <c r="D1462" s="150">
        <v>0</v>
      </c>
      <c r="E1462" s="150">
        <v>0</v>
      </c>
      <c r="F1462" s="150">
        <v>0</v>
      </c>
      <c r="G1462" s="151">
        <v>0</v>
      </c>
      <c r="H1462" s="151">
        <v>0</v>
      </c>
      <c r="I1462" s="151">
        <v>0</v>
      </c>
      <c r="J1462" s="151">
        <v>0</v>
      </c>
      <c r="K1462" s="151">
        <v>0</v>
      </c>
      <c r="L1462" s="151">
        <v>0</v>
      </c>
      <c r="M1462" s="154">
        <v>0</v>
      </c>
      <c r="N1462" s="153">
        <v>0</v>
      </c>
      <c r="O1462" s="172">
        <v>0.9</v>
      </c>
      <c r="P1462" s="154">
        <v>0</v>
      </c>
      <c r="Q1462" s="154">
        <v>0</v>
      </c>
      <c r="R1462" s="154">
        <v>0</v>
      </c>
      <c r="S1462" s="173">
        <v>0</v>
      </c>
      <c r="T1462" s="153">
        <v>0</v>
      </c>
      <c r="U1462" s="153">
        <v>0</v>
      </c>
      <c r="V1462" s="154">
        <v>0</v>
      </c>
      <c r="W1462" s="154">
        <v>0</v>
      </c>
      <c r="X1462" s="155">
        <v>0</v>
      </c>
      <c r="Y1462" s="155">
        <v>0</v>
      </c>
      <c r="Z1462" s="173">
        <v>0</v>
      </c>
      <c r="AA1462" s="151">
        <v>0</v>
      </c>
      <c r="AB1462" s="151">
        <v>0</v>
      </c>
      <c r="AC1462" s="151">
        <v>0</v>
      </c>
      <c r="AD1462" s="151">
        <v>0</v>
      </c>
      <c r="AE1462" s="155">
        <v>0</v>
      </c>
      <c r="AF1462" s="155">
        <v>0</v>
      </c>
      <c r="AG1462" s="173">
        <v>0</v>
      </c>
    </row>
    <row r="1463" spans="1:33">
      <c r="A1463" s="175" t="s">
        <v>1455</v>
      </c>
      <c r="B1463" s="195" t="s">
        <v>1851</v>
      </c>
      <c r="C1463" s="195" t="s">
        <v>1467</v>
      </c>
      <c r="D1463" s="150">
        <v>5</v>
      </c>
      <c r="E1463" s="150">
        <v>0</v>
      </c>
      <c r="F1463" s="150">
        <v>3</v>
      </c>
      <c r="G1463" s="151">
        <v>1</v>
      </c>
      <c r="H1463" s="151">
        <v>0</v>
      </c>
      <c r="I1463" s="151">
        <v>1</v>
      </c>
      <c r="J1463" s="151">
        <v>0</v>
      </c>
      <c r="K1463" s="151">
        <v>0</v>
      </c>
      <c r="L1463" s="151">
        <v>0</v>
      </c>
      <c r="M1463" s="154">
        <v>0</v>
      </c>
      <c r="N1463" s="153">
        <v>0</v>
      </c>
      <c r="O1463" s="172">
        <v>0.9</v>
      </c>
      <c r="P1463" s="154">
        <v>0</v>
      </c>
      <c r="Q1463" s="154">
        <v>0</v>
      </c>
      <c r="R1463" s="154">
        <v>0</v>
      </c>
      <c r="S1463" s="173">
        <v>0</v>
      </c>
      <c r="T1463" s="153">
        <v>56</v>
      </c>
      <c r="U1463" s="153">
        <v>50</v>
      </c>
      <c r="V1463" s="154">
        <v>0.892857142857143</v>
      </c>
      <c r="W1463" s="154">
        <v>0.6</v>
      </c>
      <c r="X1463" s="155">
        <v>1</v>
      </c>
      <c r="Y1463" s="155">
        <v>0</v>
      </c>
      <c r="Z1463" s="173">
        <v>-0.4</v>
      </c>
      <c r="AA1463" s="151">
        <v>13</v>
      </c>
      <c r="AB1463" s="151">
        <v>11</v>
      </c>
      <c r="AC1463" s="151">
        <v>20</v>
      </c>
      <c r="AD1463" s="151">
        <v>19</v>
      </c>
      <c r="AE1463" s="155">
        <v>0.846153846153846</v>
      </c>
      <c r="AF1463" s="155">
        <v>0.95</v>
      </c>
      <c r="AG1463" s="173">
        <v>-0.103846153846154</v>
      </c>
    </row>
    <row r="1464" spans="1:33">
      <c r="A1464" s="175" t="s">
        <v>1455</v>
      </c>
      <c r="B1464" s="195" t="s">
        <v>1853</v>
      </c>
      <c r="C1464" s="195" t="s">
        <v>1468</v>
      </c>
      <c r="D1464" s="150">
        <v>0</v>
      </c>
      <c r="E1464" s="150">
        <v>0</v>
      </c>
      <c r="F1464" s="150">
        <v>0</v>
      </c>
      <c r="G1464" s="151">
        <v>0</v>
      </c>
      <c r="H1464" s="151">
        <v>0</v>
      </c>
      <c r="I1464" s="151">
        <v>0</v>
      </c>
      <c r="J1464" s="151">
        <v>0</v>
      </c>
      <c r="K1464" s="151">
        <v>0</v>
      </c>
      <c r="L1464" s="151">
        <v>0</v>
      </c>
      <c r="M1464" s="154">
        <v>0</v>
      </c>
      <c r="N1464" s="153">
        <v>0</v>
      </c>
      <c r="O1464" s="172">
        <v>0.9</v>
      </c>
      <c r="P1464" s="154">
        <v>0</v>
      </c>
      <c r="Q1464" s="154">
        <v>0</v>
      </c>
      <c r="R1464" s="154">
        <v>0</v>
      </c>
      <c r="S1464" s="173">
        <v>0</v>
      </c>
      <c r="T1464" s="153">
        <v>0</v>
      </c>
      <c r="U1464" s="153">
        <v>0</v>
      </c>
      <c r="V1464" s="154">
        <v>0</v>
      </c>
      <c r="W1464" s="154">
        <v>0</v>
      </c>
      <c r="X1464" s="155">
        <v>0</v>
      </c>
      <c r="Y1464" s="155">
        <v>0</v>
      </c>
      <c r="Z1464" s="173">
        <v>0</v>
      </c>
      <c r="AA1464" s="151">
        <v>0</v>
      </c>
      <c r="AB1464" s="151">
        <v>0</v>
      </c>
      <c r="AC1464" s="151">
        <v>0</v>
      </c>
      <c r="AD1464" s="151">
        <v>0</v>
      </c>
      <c r="AE1464" s="155">
        <v>0</v>
      </c>
      <c r="AF1464" s="155">
        <v>0</v>
      </c>
      <c r="AG1464" s="173">
        <v>0</v>
      </c>
    </row>
    <row r="1465" spans="1:33">
      <c r="A1465" s="175" t="s">
        <v>1455</v>
      </c>
      <c r="B1465" s="195" t="s">
        <v>1851</v>
      </c>
      <c r="C1465" s="195" t="s">
        <v>1469</v>
      </c>
      <c r="D1465" s="150">
        <v>0</v>
      </c>
      <c r="E1465" s="150">
        <v>0</v>
      </c>
      <c r="F1465" s="150">
        <v>0</v>
      </c>
      <c r="G1465" s="151">
        <v>0</v>
      </c>
      <c r="H1465" s="151">
        <v>0</v>
      </c>
      <c r="I1465" s="151">
        <v>0</v>
      </c>
      <c r="J1465" s="151">
        <v>2</v>
      </c>
      <c r="K1465" s="151">
        <v>0</v>
      </c>
      <c r="L1465" s="151">
        <v>2</v>
      </c>
      <c r="M1465" s="154">
        <v>0</v>
      </c>
      <c r="N1465" s="153">
        <v>0</v>
      </c>
      <c r="O1465" s="172">
        <v>0.9</v>
      </c>
      <c r="P1465" s="154">
        <v>0</v>
      </c>
      <c r="Q1465" s="154">
        <v>0</v>
      </c>
      <c r="R1465" s="154">
        <v>0</v>
      </c>
      <c r="S1465" s="173">
        <v>0</v>
      </c>
      <c r="T1465" s="153">
        <v>7</v>
      </c>
      <c r="U1465" s="153">
        <v>6</v>
      </c>
      <c r="V1465" s="154">
        <v>0.857142857142857</v>
      </c>
      <c r="W1465" s="154">
        <v>0</v>
      </c>
      <c r="X1465" s="155">
        <v>0</v>
      </c>
      <c r="Y1465" s="155">
        <v>1</v>
      </c>
      <c r="Z1465" s="173">
        <v>0</v>
      </c>
      <c r="AA1465" s="151">
        <v>5</v>
      </c>
      <c r="AB1465" s="151">
        <v>4</v>
      </c>
      <c r="AC1465" s="151">
        <v>0</v>
      </c>
      <c r="AD1465" s="151">
        <v>0</v>
      </c>
      <c r="AE1465" s="155">
        <v>0.8</v>
      </c>
      <c r="AF1465" s="155">
        <v>0</v>
      </c>
      <c r="AG1465" s="173">
        <v>0.8</v>
      </c>
    </row>
    <row r="1466" spans="1:33">
      <c r="A1466" s="175" t="s">
        <v>1455</v>
      </c>
      <c r="B1466" s="195" t="s">
        <v>1851</v>
      </c>
      <c r="C1466" s="195" t="s">
        <v>1470</v>
      </c>
      <c r="D1466" s="150">
        <v>0</v>
      </c>
      <c r="E1466" s="150">
        <v>0</v>
      </c>
      <c r="F1466" s="150">
        <v>0</v>
      </c>
      <c r="G1466" s="151">
        <v>1</v>
      </c>
      <c r="H1466" s="151">
        <v>0</v>
      </c>
      <c r="I1466" s="151">
        <v>1</v>
      </c>
      <c r="J1466" s="151">
        <v>0</v>
      </c>
      <c r="K1466" s="151">
        <v>0</v>
      </c>
      <c r="L1466" s="151">
        <v>0</v>
      </c>
      <c r="M1466" s="154">
        <v>0</v>
      </c>
      <c r="N1466" s="153">
        <v>0</v>
      </c>
      <c r="O1466" s="172">
        <v>0.9</v>
      </c>
      <c r="P1466" s="154">
        <v>0</v>
      </c>
      <c r="Q1466" s="154">
        <v>0</v>
      </c>
      <c r="R1466" s="154">
        <v>0</v>
      </c>
      <c r="S1466" s="173">
        <v>0</v>
      </c>
      <c r="T1466" s="153">
        <v>12</v>
      </c>
      <c r="U1466" s="153">
        <v>12</v>
      </c>
      <c r="V1466" s="154">
        <v>1</v>
      </c>
      <c r="W1466" s="154">
        <v>0</v>
      </c>
      <c r="X1466" s="155">
        <v>1</v>
      </c>
      <c r="Y1466" s="155">
        <v>0</v>
      </c>
      <c r="Z1466" s="173">
        <v>-1</v>
      </c>
      <c r="AA1466" s="151">
        <v>1</v>
      </c>
      <c r="AB1466" s="151">
        <v>1</v>
      </c>
      <c r="AC1466" s="151">
        <v>5</v>
      </c>
      <c r="AD1466" s="151">
        <v>5</v>
      </c>
      <c r="AE1466" s="155">
        <v>1</v>
      </c>
      <c r="AF1466" s="155">
        <v>1</v>
      </c>
      <c r="AG1466" s="173">
        <v>0</v>
      </c>
    </row>
    <row r="1467" spans="1:33">
      <c r="A1467" s="175" t="s">
        <v>1455</v>
      </c>
      <c r="B1467" s="195" t="s">
        <v>1853</v>
      </c>
      <c r="C1467" s="195" t="s">
        <v>1471</v>
      </c>
      <c r="D1467" s="150">
        <v>0</v>
      </c>
      <c r="E1467" s="150">
        <v>0</v>
      </c>
      <c r="F1467" s="150">
        <v>0</v>
      </c>
      <c r="G1467" s="151">
        <v>0</v>
      </c>
      <c r="H1467" s="151">
        <v>0</v>
      </c>
      <c r="I1467" s="151">
        <v>0</v>
      </c>
      <c r="J1467" s="151">
        <v>0</v>
      </c>
      <c r="K1467" s="151">
        <v>0</v>
      </c>
      <c r="L1467" s="151">
        <v>0</v>
      </c>
      <c r="M1467" s="154">
        <v>0</v>
      </c>
      <c r="N1467" s="153">
        <v>0</v>
      </c>
      <c r="O1467" s="172">
        <v>0.9</v>
      </c>
      <c r="P1467" s="154">
        <v>0</v>
      </c>
      <c r="Q1467" s="154">
        <v>0</v>
      </c>
      <c r="R1467" s="154">
        <v>0</v>
      </c>
      <c r="S1467" s="173">
        <v>0</v>
      </c>
      <c r="T1467" s="153">
        <v>0</v>
      </c>
      <c r="U1467" s="153">
        <v>0</v>
      </c>
      <c r="V1467" s="154">
        <v>0</v>
      </c>
      <c r="W1467" s="154">
        <v>0</v>
      </c>
      <c r="X1467" s="155">
        <v>0</v>
      </c>
      <c r="Y1467" s="155">
        <v>0</v>
      </c>
      <c r="Z1467" s="173">
        <v>0</v>
      </c>
      <c r="AA1467" s="151">
        <v>0</v>
      </c>
      <c r="AB1467" s="151">
        <v>0</v>
      </c>
      <c r="AC1467" s="151">
        <v>0</v>
      </c>
      <c r="AD1467" s="151">
        <v>0</v>
      </c>
      <c r="AE1467" s="155">
        <v>0</v>
      </c>
      <c r="AF1467" s="155">
        <v>0</v>
      </c>
      <c r="AG1467" s="173">
        <v>0</v>
      </c>
    </row>
    <row r="1468" spans="1:33">
      <c r="A1468" s="175" t="s">
        <v>1455</v>
      </c>
      <c r="B1468" s="195" t="s">
        <v>1852</v>
      </c>
      <c r="C1468" s="195" t="s">
        <v>1472</v>
      </c>
      <c r="D1468" s="150">
        <v>0</v>
      </c>
      <c r="E1468" s="150">
        <v>0</v>
      </c>
      <c r="F1468" s="150">
        <v>0</v>
      </c>
      <c r="G1468" s="151">
        <v>0</v>
      </c>
      <c r="H1468" s="151">
        <v>0</v>
      </c>
      <c r="I1468" s="151">
        <v>0</v>
      </c>
      <c r="J1468" s="151">
        <v>0</v>
      </c>
      <c r="K1468" s="151">
        <v>0</v>
      </c>
      <c r="L1468" s="151">
        <v>0</v>
      </c>
      <c r="M1468" s="154">
        <v>0</v>
      </c>
      <c r="N1468" s="153">
        <v>0</v>
      </c>
      <c r="O1468" s="172">
        <v>0.9</v>
      </c>
      <c r="P1468" s="154">
        <v>0</v>
      </c>
      <c r="Q1468" s="154">
        <v>0</v>
      </c>
      <c r="R1468" s="154">
        <v>0</v>
      </c>
      <c r="S1468" s="173">
        <v>0</v>
      </c>
      <c r="T1468" s="153">
        <v>0</v>
      </c>
      <c r="U1468" s="153">
        <v>0</v>
      </c>
      <c r="V1468" s="154">
        <v>0</v>
      </c>
      <c r="W1468" s="154">
        <v>0</v>
      </c>
      <c r="X1468" s="155">
        <v>0</v>
      </c>
      <c r="Y1468" s="155">
        <v>0</v>
      </c>
      <c r="Z1468" s="173">
        <v>0</v>
      </c>
      <c r="AA1468" s="151">
        <v>0</v>
      </c>
      <c r="AB1468" s="151">
        <v>0</v>
      </c>
      <c r="AC1468" s="151">
        <v>0</v>
      </c>
      <c r="AD1468" s="151">
        <v>0</v>
      </c>
      <c r="AE1468" s="155">
        <v>0</v>
      </c>
      <c r="AF1468" s="155">
        <v>0</v>
      </c>
      <c r="AG1468" s="173">
        <v>0</v>
      </c>
    </row>
    <row r="1469" spans="1:33">
      <c r="A1469" s="175" t="s">
        <v>1455</v>
      </c>
      <c r="B1469" s="195" t="s">
        <v>1851</v>
      </c>
      <c r="C1469" s="195" t="s">
        <v>1473</v>
      </c>
      <c r="D1469" s="150">
        <v>1</v>
      </c>
      <c r="E1469" s="150">
        <v>0</v>
      </c>
      <c r="F1469" s="150">
        <v>1</v>
      </c>
      <c r="G1469" s="151">
        <v>3</v>
      </c>
      <c r="H1469" s="151">
        <v>0</v>
      </c>
      <c r="I1469" s="151">
        <v>2</v>
      </c>
      <c r="J1469" s="151">
        <v>2</v>
      </c>
      <c r="K1469" s="151">
        <v>0</v>
      </c>
      <c r="L1469" s="151">
        <v>2</v>
      </c>
      <c r="M1469" s="154">
        <v>0</v>
      </c>
      <c r="N1469" s="153">
        <v>0</v>
      </c>
      <c r="O1469" s="172">
        <v>0.9</v>
      </c>
      <c r="P1469" s="154">
        <v>0</v>
      </c>
      <c r="Q1469" s="154">
        <v>0</v>
      </c>
      <c r="R1469" s="154">
        <v>0</v>
      </c>
      <c r="S1469" s="173">
        <v>0</v>
      </c>
      <c r="T1469" s="153">
        <v>52</v>
      </c>
      <c r="U1469" s="153">
        <v>51</v>
      </c>
      <c r="V1469" s="154">
        <v>0.980769230769231</v>
      </c>
      <c r="W1469" s="154">
        <v>1</v>
      </c>
      <c r="X1469" s="155">
        <v>0.666666666666667</v>
      </c>
      <c r="Y1469" s="155">
        <v>1</v>
      </c>
      <c r="Z1469" s="173">
        <v>0.333333333333333</v>
      </c>
      <c r="AA1469" s="151">
        <v>10</v>
      </c>
      <c r="AB1469" s="151">
        <v>9</v>
      </c>
      <c r="AC1469" s="151">
        <v>12</v>
      </c>
      <c r="AD1469" s="151">
        <v>12</v>
      </c>
      <c r="AE1469" s="155">
        <v>0.9</v>
      </c>
      <c r="AF1469" s="155">
        <v>1</v>
      </c>
      <c r="AG1469" s="173">
        <v>-0.1</v>
      </c>
    </row>
    <row r="1470" spans="1:33">
      <c r="A1470" s="175" t="s">
        <v>1455</v>
      </c>
      <c r="B1470" s="195" t="s">
        <v>1853</v>
      </c>
      <c r="C1470" s="195" t="s">
        <v>1474</v>
      </c>
      <c r="D1470" s="150">
        <v>1</v>
      </c>
      <c r="E1470" s="150">
        <v>0</v>
      </c>
      <c r="F1470" s="150">
        <v>0</v>
      </c>
      <c r="G1470" s="151">
        <v>0</v>
      </c>
      <c r="H1470" s="151">
        <v>0</v>
      </c>
      <c r="I1470" s="151">
        <v>0</v>
      </c>
      <c r="J1470" s="151">
        <v>0</v>
      </c>
      <c r="K1470" s="151">
        <v>0</v>
      </c>
      <c r="L1470" s="151">
        <v>0</v>
      </c>
      <c r="M1470" s="154">
        <v>0</v>
      </c>
      <c r="N1470" s="153">
        <v>0</v>
      </c>
      <c r="O1470" s="172">
        <v>0.9</v>
      </c>
      <c r="P1470" s="154">
        <v>0</v>
      </c>
      <c r="Q1470" s="154">
        <v>0</v>
      </c>
      <c r="R1470" s="154">
        <v>0</v>
      </c>
      <c r="S1470" s="173">
        <v>0</v>
      </c>
      <c r="T1470" s="153">
        <v>1</v>
      </c>
      <c r="U1470" s="153">
        <v>0</v>
      </c>
      <c r="V1470" s="154">
        <v>0</v>
      </c>
      <c r="W1470" s="154">
        <v>0</v>
      </c>
      <c r="X1470" s="155">
        <v>0</v>
      </c>
      <c r="Y1470" s="155">
        <v>0</v>
      </c>
      <c r="Z1470" s="173">
        <v>0</v>
      </c>
      <c r="AA1470" s="151">
        <v>1</v>
      </c>
      <c r="AB1470" s="151">
        <v>0</v>
      </c>
      <c r="AC1470" s="151">
        <v>0</v>
      </c>
      <c r="AD1470" s="151">
        <v>0</v>
      </c>
      <c r="AE1470" s="155">
        <v>0</v>
      </c>
      <c r="AF1470" s="155">
        <v>0</v>
      </c>
      <c r="AG1470" s="173">
        <v>0</v>
      </c>
    </row>
    <row r="1471" spans="1:33">
      <c r="A1471" s="175" t="s">
        <v>1455</v>
      </c>
      <c r="B1471" s="195" t="s">
        <v>1851</v>
      </c>
      <c r="C1471" s="195" t="s">
        <v>1475</v>
      </c>
      <c r="D1471" s="150">
        <v>1</v>
      </c>
      <c r="E1471" s="150">
        <v>0</v>
      </c>
      <c r="F1471" s="150">
        <v>1</v>
      </c>
      <c r="G1471" s="151">
        <v>0</v>
      </c>
      <c r="H1471" s="151">
        <v>0</v>
      </c>
      <c r="I1471" s="151">
        <v>0</v>
      </c>
      <c r="J1471" s="151">
        <v>0</v>
      </c>
      <c r="K1471" s="151">
        <v>0</v>
      </c>
      <c r="L1471" s="151">
        <v>0</v>
      </c>
      <c r="M1471" s="154">
        <v>0</v>
      </c>
      <c r="N1471" s="153">
        <v>0</v>
      </c>
      <c r="O1471" s="172">
        <v>0.9</v>
      </c>
      <c r="P1471" s="154">
        <v>0</v>
      </c>
      <c r="Q1471" s="154">
        <v>0</v>
      </c>
      <c r="R1471" s="154">
        <v>0</v>
      </c>
      <c r="S1471" s="173">
        <v>0</v>
      </c>
      <c r="T1471" s="153">
        <v>4</v>
      </c>
      <c r="U1471" s="153">
        <v>4</v>
      </c>
      <c r="V1471" s="154">
        <v>1</v>
      </c>
      <c r="W1471" s="154">
        <v>1</v>
      </c>
      <c r="X1471" s="155">
        <v>0</v>
      </c>
      <c r="Y1471" s="155">
        <v>0</v>
      </c>
      <c r="Z1471" s="173">
        <v>1</v>
      </c>
      <c r="AA1471" s="151">
        <v>1</v>
      </c>
      <c r="AB1471" s="151">
        <v>1</v>
      </c>
      <c r="AC1471" s="151">
        <v>2</v>
      </c>
      <c r="AD1471" s="151">
        <v>2</v>
      </c>
      <c r="AE1471" s="155">
        <v>1</v>
      </c>
      <c r="AF1471" s="155">
        <v>1</v>
      </c>
      <c r="AG1471" s="173">
        <v>0</v>
      </c>
    </row>
    <row r="1472" spans="1:33">
      <c r="A1472" s="175" t="s">
        <v>1455</v>
      </c>
      <c r="B1472" s="195" t="s">
        <v>1855</v>
      </c>
      <c r="C1472" s="195" t="s">
        <v>1476</v>
      </c>
      <c r="D1472" s="150">
        <v>0</v>
      </c>
      <c r="E1472" s="150">
        <v>0</v>
      </c>
      <c r="F1472" s="150">
        <v>0</v>
      </c>
      <c r="G1472" s="151">
        <v>0</v>
      </c>
      <c r="H1472" s="151">
        <v>0</v>
      </c>
      <c r="I1472" s="151">
        <v>0</v>
      </c>
      <c r="J1472" s="151">
        <v>0</v>
      </c>
      <c r="K1472" s="151">
        <v>0</v>
      </c>
      <c r="L1472" s="151">
        <v>0</v>
      </c>
      <c r="M1472" s="154">
        <v>0</v>
      </c>
      <c r="N1472" s="153">
        <v>0</v>
      </c>
      <c r="O1472" s="172">
        <v>0.9</v>
      </c>
      <c r="P1472" s="154">
        <v>0</v>
      </c>
      <c r="Q1472" s="154">
        <v>0</v>
      </c>
      <c r="R1472" s="154">
        <v>0</v>
      </c>
      <c r="S1472" s="173">
        <v>0</v>
      </c>
      <c r="T1472" s="153">
        <v>0</v>
      </c>
      <c r="U1472" s="153">
        <v>0</v>
      </c>
      <c r="V1472" s="154">
        <v>0</v>
      </c>
      <c r="W1472" s="154">
        <v>0</v>
      </c>
      <c r="X1472" s="155">
        <v>0</v>
      </c>
      <c r="Y1472" s="155">
        <v>0</v>
      </c>
      <c r="Z1472" s="173">
        <v>0</v>
      </c>
      <c r="AA1472" s="151">
        <v>0</v>
      </c>
      <c r="AB1472" s="151">
        <v>0</v>
      </c>
      <c r="AC1472" s="151">
        <v>0</v>
      </c>
      <c r="AD1472" s="151">
        <v>0</v>
      </c>
      <c r="AE1472" s="155">
        <v>0</v>
      </c>
      <c r="AF1472" s="155">
        <v>0</v>
      </c>
      <c r="AG1472" s="173">
        <v>0</v>
      </c>
    </row>
    <row r="1473" spans="1:33">
      <c r="A1473" s="175" t="s">
        <v>1455</v>
      </c>
      <c r="B1473" s="195" t="s">
        <v>1852</v>
      </c>
      <c r="C1473" s="195" t="s">
        <v>1477</v>
      </c>
      <c r="D1473" s="150">
        <v>0</v>
      </c>
      <c r="E1473" s="150">
        <v>0</v>
      </c>
      <c r="F1473" s="150">
        <v>0</v>
      </c>
      <c r="G1473" s="151">
        <v>0</v>
      </c>
      <c r="H1473" s="151">
        <v>0</v>
      </c>
      <c r="I1473" s="151">
        <v>0</v>
      </c>
      <c r="J1473" s="151">
        <v>0</v>
      </c>
      <c r="K1473" s="151">
        <v>0</v>
      </c>
      <c r="L1473" s="151">
        <v>0</v>
      </c>
      <c r="M1473" s="154">
        <v>0</v>
      </c>
      <c r="N1473" s="153">
        <v>0</v>
      </c>
      <c r="O1473" s="172">
        <v>0.9</v>
      </c>
      <c r="P1473" s="154">
        <v>0</v>
      </c>
      <c r="Q1473" s="154">
        <v>0</v>
      </c>
      <c r="R1473" s="154">
        <v>0</v>
      </c>
      <c r="S1473" s="173">
        <v>0</v>
      </c>
      <c r="T1473" s="153">
        <v>0</v>
      </c>
      <c r="U1473" s="153">
        <v>0</v>
      </c>
      <c r="V1473" s="154">
        <v>0</v>
      </c>
      <c r="W1473" s="154">
        <v>0</v>
      </c>
      <c r="X1473" s="155">
        <v>0</v>
      </c>
      <c r="Y1473" s="155">
        <v>0</v>
      </c>
      <c r="Z1473" s="173">
        <v>0</v>
      </c>
      <c r="AA1473" s="151">
        <v>0</v>
      </c>
      <c r="AB1473" s="151">
        <v>0</v>
      </c>
      <c r="AC1473" s="151">
        <v>0</v>
      </c>
      <c r="AD1473" s="151">
        <v>0</v>
      </c>
      <c r="AE1473" s="155">
        <v>0</v>
      </c>
      <c r="AF1473" s="155">
        <v>0</v>
      </c>
      <c r="AG1473" s="173">
        <v>0</v>
      </c>
    </row>
    <row r="1474" spans="1:33">
      <c r="A1474" s="175" t="s">
        <v>1455</v>
      </c>
      <c r="B1474" s="195" t="s">
        <v>1851</v>
      </c>
      <c r="C1474" s="195" t="s">
        <v>1478</v>
      </c>
      <c r="D1474" s="150">
        <v>4</v>
      </c>
      <c r="E1474" s="150">
        <v>0</v>
      </c>
      <c r="F1474" s="150">
        <v>3</v>
      </c>
      <c r="G1474" s="151">
        <v>4</v>
      </c>
      <c r="H1474" s="151">
        <v>0</v>
      </c>
      <c r="I1474" s="151">
        <v>2</v>
      </c>
      <c r="J1474" s="151">
        <v>1</v>
      </c>
      <c r="K1474" s="151">
        <v>0</v>
      </c>
      <c r="L1474" s="151">
        <v>1</v>
      </c>
      <c r="M1474" s="154">
        <v>0</v>
      </c>
      <c r="N1474" s="153">
        <v>0</v>
      </c>
      <c r="O1474" s="172">
        <v>0.9</v>
      </c>
      <c r="P1474" s="154">
        <v>0</v>
      </c>
      <c r="Q1474" s="154">
        <v>0</v>
      </c>
      <c r="R1474" s="154">
        <v>0</v>
      </c>
      <c r="S1474" s="173">
        <v>0</v>
      </c>
      <c r="T1474" s="153">
        <v>133</v>
      </c>
      <c r="U1474" s="153">
        <v>93</v>
      </c>
      <c r="V1474" s="154">
        <v>0.699248120300752</v>
      </c>
      <c r="W1474" s="154">
        <v>0.75</v>
      </c>
      <c r="X1474" s="155">
        <v>0.5</v>
      </c>
      <c r="Y1474" s="155">
        <v>1</v>
      </c>
      <c r="Z1474" s="173">
        <v>0.25</v>
      </c>
      <c r="AA1474" s="151">
        <v>23</v>
      </c>
      <c r="AB1474" s="151">
        <v>20</v>
      </c>
      <c r="AC1474" s="151">
        <v>25</v>
      </c>
      <c r="AD1474" s="151">
        <v>24</v>
      </c>
      <c r="AE1474" s="155">
        <v>0.869565217391304</v>
      </c>
      <c r="AF1474" s="155">
        <v>0.96</v>
      </c>
      <c r="AG1474" s="173">
        <v>-0.0904347826086956</v>
      </c>
    </row>
    <row r="1475" spans="1:33">
      <c r="A1475" s="175" t="s">
        <v>1455</v>
      </c>
      <c r="B1475" s="195" t="s">
        <v>1853</v>
      </c>
      <c r="C1475" s="195" t="s">
        <v>1479</v>
      </c>
      <c r="D1475" s="150">
        <v>0</v>
      </c>
      <c r="E1475" s="150">
        <v>0</v>
      </c>
      <c r="F1475" s="150">
        <v>0</v>
      </c>
      <c r="G1475" s="151">
        <v>0</v>
      </c>
      <c r="H1475" s="151">
        <v>0</v>
      </c>
      <c r="I1475" s="151">
        <v>0</v>
      </c>
      <c r="J1475" s="151">
        <v>0</v>
      </c>
      <c r="K1475" s="151">
        <v>0</v>
      </c>
      <c r="L1475" s="151">
        <v>0</v>
      </c>
      <c r="M1475" s="154">
        <v>0</v>
      </c>
      <c r="N1475" s="153">
        <v>0</v>
      </c>
      <c r="O1475" s="172">
        <v>0.9</v>
      </c>
      <c r="P1475" s="154">
        <v>0</v>
      </c>
      <c r="Q1475" s="154">
        <v>0</v>
      </c>
      <c r="R1475" s="154">
        <v>0</v>
      </c>
      <c r="S1475" s="173">
        <v>0</v>
      </c>
      <c r="T1475" s="153">
        <v>0</v>
      </c>
      <c r="U1475" s="153">
        <v>0</v>
      </c>
      <c r="V1475" s="154">
        <v>0</v>
      </c>
      <c r="W1475" s="154">
        <v>0</v>
      </c>
      <c r="X1475" s="155">
        <v>0</v>
      </c>
      <c r="Y1475" s="155">
        <v>0</v>
      </c>
      <c r="Z1475" s="173">
        <v>0</v>
      </c>
      <c r="AA1475" s="151">
        <v>0</v>
      </c>
      <c r="AB1475" s="151">
        <v>0</v>
      </c>
      <c r="AC1475" s="151">
        <v>0</v>
      </c>
      <c r="AD1475" s="151">
        <v>0</v>
      </c>
      <c r="AE1475" s="155">
        <v>0</v>
      </c>
      <c r="AF1475" s="155">
        <v>0</v>
      </c>
      <c r="AG1475" s="173">
        <v>0</v>
      </c>
    </row>
    <row r="1476" spans="1:33">
      <c r="A1476" s="175" t="s">
        <v>1455</v>
      </c>
      <c r="B1476" s="195" t="s">
        <v>1853</v>
      </c>
      <c r="C1476" s="195" t="s">
        <v>1480</v>
      </c>
      <c r="D1476" s="150">
        <v>0</v>
      </c>
      <c r="E1476" s="150">
        <v>0</v>
      </c>
      <c r="F1476" s="150">
        <v>0</v>
      </c>
      <c r="G1476" s="151">
        <v>0</v>
      </c>
      <c r="H1476" s="151">
        <v>0</v>
      </c>
      <c r="I1476" s="151">
        <v>0</v>
      </c>
      <c r="J1476" s="151">
        <v>0</v>
      </c>
      <c r="K1476" s="151">
        <v>0</v>
      </c>
      <c r="L1476" s="151">
        <v>0</v>
      </c>
      <c r="M1476" s="154">
        <v>0</v>
      </c>
      <c r="N1476" s="153">
        <v>0</v>
      </c>
      <c r="O1476" s="172">
        <v>0.9</v>
      </c>
      <c r="P1476" s="154">
        <v>0</v>
      </c>
      <c r="Q1476" s="154">
        <v>0</v>
      </c>
      <c r="R1476" s="154">
        <v>0</v>
      </c>
      <c r="S1476" s="173">
        <v>0</v>
      </c>
      <c r="T1476" s="153">
        <v>1</v>
      </c>
      <c r="U1476" s="153">
        <v>1</v>
      </c>
      <c r="V1476" s="154">
        <v>1</v>
      </c>
      <c r="W1476" s="154">
        <v>0</v>
      </c>
      <c r="X1476" s="155">
        <v>0</v>
      </c>
      <c r="Y1476" s="155">
        <v>0</v>
      </c>
      <c r="Z1476" s="173">
        <v>0</v>
      </c>
      <c r="AA1476" s="151">
        <v>0</v>
      </c>
      <c r="AB1476" s="151">
        <v>0</v>
      </c>
      <c r="AC1476" s="151">
        <v>1</v>
      </c>
      <c r="AD1476" s="151">
        <v>1</v>
      </c>
      <c r="AE1476" s="155">
        <v>0</v>
      </c>
      <c r="AF1476" s="155">
        <v>1</v>
      </c>
      <c r="AG1476" s="173">
        <v>-1</v>
      </c>
    </row>
    <row r="1477" spans="1:33">
      <c r="A1477" s="175" t="s">
        <v>1455</v>
      </c>
      <c r="B1477" s="195" t="s">
        <v>1855</v>
      </c>
      <c r="C1477" s="195" t="s">
        <v>1481</v>
      </c>
      <c r="D1477" s="150">
        <v>0</v>
      </c>
      <c r="E1477" s="150">
        <v>0</v>
      </c>
      <c r="F1477" s="150">
        <v>0</v>
      </c>
      <c r="G1477" s="151">
        <v>0</v>
      </c>
      <c r="H1477" s="151">
        <v>0</v>
      </c>
      <c r="I1477" s="151">
        <v>0</v>
      </c>
      <c r="J1477" s="151">
        <v>0</v>
      </c>
      <c r="K1477" s="151">
        <v>0</v>
      </c>
      <c r="L1477" s="151">
        <v>0</v>
      </c>
      <c r="M1477" s="154">
        <v>0</v>
      </c>
      <c r="N1477" s="153">
        <v>0</v>
      </c>
      <c r="O1477" s="172">
        <v>0.9</v>
      </c>
      <c r="P1477" s="154">
        <v>0</v>
      </c>
      <c r="Q1477" s="154">
        <v>0</v>
      </c>
      <c r="R1477" s="154">
        <v>0</v>
      </c>
      <c r="S1477" s="173">
        <v>0</v>
      </c>
      <c r="T1477" s="153">
        <v>2</v>
      </c>
      <c r="U1477" s="153">
        <v>2</v>
      </c>
      <c r="V1477" s="154">
        <v>1</v>
      </c>
      <c r="W1477" s="154">
        <v>0</v>
      </c>
      <c r="X1477" s="155">
        <v>0</v>
      </c>
      <c r="Y1477" s="155">
        <v>0</v>
      </c>
      <c r="Z1477" s="173">
        <v>0</v>
      </c>
      <c r="AA1477" s="151">
        <v>0</v>
      </c>
      <c r="AB1477" s="151">
        <v>0</v>
      </c>
      <c r="AC1477" s="151">
        <v>1</v>
      </c>
      <c r="AD1477" s="151">
        <v>1</v>
      </c>
      <c r="AE1477" s="155">
        <v>0</v>
      </c>
      <c r="AF1477" s="155">
        <v>1</v>
      </c>
      <c r="AG1477" s="173">
        <v>-1</v>
      </c>
    </row>
    <row r="1478" spans="1:33">
      <c r="A1478" s="175" t="s">
        <v>1455</v>
      </c>
      <c r="B1478" s="195" t="s">
        <v>1854</v>
      </c>
      <c r="C1478" s="195" t="s">
        <v>1482</v>
      </c>
      <c r="D1478" s="150">
        <v>0</v>
      </c>
      <c r="E1478" s="150">
        <v>0</v>
      </c>
      <c r="F1478" s="150">
        <v>0</v>
      </c>
      <c r="G1478" s="151">
        <v>0</v>
      </c>
      <c r="H1478" s="151">
        <v>0</v>
      </c>
      <c r="I1478" s="151">
        <v>0</v>
      </c>
      <c r="J1478" s="151">
        <v>0</v>
      </c>
      <c r="K1478" s="151">
        <v>0</v>
      </c>
      <c r="L1478" s="151">
        <v>0</v>
      </c>
      <c r="M1478" s="154">
        <v>0.0833333333333333</v>
      </c>
      <c r="N1478" s="153">
        <v>2</v>
      </c>
      <c r="O1478" s="172">
        <v>0.9</v>
      </c>
      <c r="P1478" s="154">
        <v>0</v>
      </c>
      <c r="Q1478" s="154">
        <v>0</v>
      </c>
      <c r="R1478" s="154">
        <v>0</v>
      </c>
      <c r="S1478" s="173">
        <v>0</v>
      </c>
      <c r="T1478" s="153">
        <v>24</v>
      </c>
      <c r="U1478" s="153">
        <v>21</v>
      </c>
      <c r="V1478" s="154">
        <v>0.875</v>
      </c>
      <c r="W1478" s="154">
        <v>0</v>
      </c>
      <c r="X1478" s="155">
        <v>0</v>
      </c>
      <c r="Y1478" s="155">
        <v>0</v>
      </c>
      <c r="Z1478" s="173">
        <v>0</v>
      </c>
      <c r="AA1478" s="151">
        <v>7</v>
      </c>
      <c r="AB1478" s="151">
        <v>7</v>
      </c>
      <c r="AC1478" s="151">
        <v>10</v>
      </c>
      <c r="AD1478" s="151">
        <v>7</v>
      </c>
      <c r="AE1478" s="155">
        <v>1</v>
      </c>
      <c r="AF1478" s="155">
        <v>0.7</v>
      </c>
      <c r="AG1478" s="173">
        <v>0.3</v>
      </c>
    </row>
    <row r="1479" spans="1:33">
      <c r="A1479" s="175" t="s">
        <v>1455</v>
      </c>
      <c r="B1479" s="195" t="s">
        <v>1855</v>
      </c>
      <c r="C1479" s="195" t="s">
        <v>1483</v>
      </c>
      <c r="D1479" s="150">
        <v>0</v>
      </c>
      <c r="E1479" s="150">
        <v>0</v>
      </c>
      <c r="F1479" s="150">
        <v>0</v>
      </c>
      <c r="G1479" s="151">
        <v>0</v>
      </c>
      <c r="H1479" s="151">
        <v>0</v>
      </c>
      <c r="I1479" s="151">
        <v>0</v>
      </c>
      <c r="J1479" s="151">
        <v>0</v>
      </c>
      <c r="K1479" s="151">
        <v>0</v>
      </c>
      <c r="L1479" s="151">
        <v>0</v>
      </c>
      <c r="M1479" s="154">
        <v>0</v>
      </c>
      <c r="N1479" s="153">
        <v>0</v>
      </c>
      <c r="O1479" s="172">
        <v>0.9</v>
      </c>
      <c r="P1479" s="154">
        <v>0</v>
      </c>
      <c r="Q1479" s="154">
        <v>0</v>
      </c>
      <c r="R1479" s="154">
        <v>0</v>
      </c>
      <c r="S1479" s="173">
        <v>0</v>
      </c>
      <c r="T1479" s="153">
        <v>0</v>
      </c>
      <c r="U1479" s="153">
        <v>0</v>
      </c>
      <c r="V1479" s="154">
        <v>0</v>
      </c>
      <c r="W1479" s="154">
        <v>0</v>
      </c>
      <c r="X1479" s="155">
        <v>0</v>
      </c>
      <c r="Y1479" s="155">
        <v>0</v>
      </c>
      <c r="Z1479" s="173">
        <v>0</v>
      </c>
      <c r="AA1479" s="151">
        <v>0</v>
      </c>
      <c r="AB1479" s="151">
        <v>0</v>
      </c>
      <c r="AC1479" s="151">
        <v>0</v>
      </c>
      <c r="AD1479" s="151">
        <v>0</v>
      </c>
      <c r="AE1479" s="155">
        <v>0</v>
      </c>
      <c r="AF1479" s="155">
        <v>0</v>
      </c>
      <c r="AG1479" s="173">
        <v>0</v>
      </c>
    </row>
    <row r="1480" spans="1:33">
      <c r="A1480" s="175" t="s">
        <v>1455</v>
      </c>
      <c r="B1480" s="195" t="s">
        <v>1851</v>
      </c>
      <c r="C1480" s="195" t="s">
        <v>1484</v>
      </c>
      <c r="D1480" s="150">
        <v>1</v>
      </c>
      <c r="E1480" s="150">
        <v>0</v>
      </c>
      <c r="F1480" s="150">
        <v>1</v>
      </c>
      <c r="G1480" s="151">
        <v>1</v>
      </c>
      <c r="H1480" s="151">
        <v>0</v>
      </c>
      <c r="I1480" s="151">
        <v>0</v>
      </c>
      <c r="J1480" s="151">
        <v>1</v>
      </c>
      <c r="K1480" s="151">
        <v>0</v>
      </c>
      <c r="L1480" s="151">
        <v>0</v>
      </c>
      <c r="M1480" s="154">
        <v>0</v>
      </c>
      <c r="N1480" s="153">
        <v>0</v>
      </c>
      <c r="O1480" s="172">
        <v>0.9</v>
      </c>
      <c r="P1480" s="154">
        <v>0</v>
      </c>
      <c r="Q1480" s="154">
        <v>0</v>
      </c>
      <c r="R1480" s="154">
        <v>0</v>
      </c>
      <c r="S1480" s="173">
        <v>0</v>
      </c>
      <c r="T1480" s="153">
        <v>5</v>
      </c>
      <c r="U1480" s="153">
        <v>3</v>
      </c>
      <c r="V1480" s="154">
        <v>0.6</v>
      </c>
      <c r="W1480" s="154">
        <v>1</v>
      </c>
      <c r="X1480" s="155">
        <v>0</v>
      </c>
      <c r="Y1480" s="155">
        <v>0</v>
      </c>
      <c r="Z1480" s="173">
        <v>1</v>
      </c>
      <c r="AA1480" s="151">
        <v>4</v>
      </c>
      <c r="AB1480" s="151">
        <v>2</v>
      </c>
      <c r="AC1480" s="151">
        <v>0</v>
      </c>
      <c r="AD1480" s="151">
        <v>0</v>
      </c>
      <c r="AE1480" s="155">
        <v>0.5</v>
      </c>
      <c r="AF1480" s="155">
        <v>0</v>
      </c>
      <c r="AG1480" s="173">
        <v>0.5</v>
      </c>
    </row>
    <row r="1481" spans="1:33">
      <c r="A1481" s="175" t="s">
        <v>1455</v>
      </c>
      <c r="B1481" s="195" t="s">
        <v>1853</v>
      </c>
      <c r="C1481" s="195" t="s">
        <v>1485</v>
      </c>
      <c r="D1481" s="150">
        <v>0</v>
      </c>
      <c r="E1481" s="150">
        <v>0</v>
      </c>
      <c r="F1481" s="150">
        <v>0</v>
      </c>
      <c r="G1481" s="151">
        <v>0</v>
      </c>
      <c r="H1481" s="151">
        <v>0</v>
      </c>
      <c r="I1481" s="151">
        <v>0</v>
      </c>
      <c r="J1481" s="151">
        <v>0</v>
      </c>
      <c r="K1481" s="151">
        <v>0</v>
      </c>
      <c r="L1481" s="151">
        <v>0</v>
      </c>
      <c r="M1481" s="154">
        <v>0</v>
      </c>
      <c r="N1481" s="153">
        <v>0</v>
      </c>
      <c r="O1481" s="172">
        <v>0.9</v>
      </c>
      <c r="P1481" s="154">
        <v>0</v>
      </c>
      <c r="Q1481" s="154">
        <v>0</v>
      </c>
      <c r="R1481" s="154">
        <v>0</v>
      </c>
      <c r="S1481" s="173">
        <v>0</v>
      </c>
      <c r="T1481" s="153">
        <v>0</v>
      </c>
      <c r="U1481" s="153">
        <v>0</v>
      </c>
      <c r="V1481" s="154">
        <v>0</v>
      </c>
      <c r="W1481" s="154">
        <v>0</v>
      </c>
      <c r="X1481" s="155">
        <v>0</v>
      </c>
      <c r="Y1481" s="155">
        <v>0</v>
      </c>
      <c r="Z1481" s="173">
        <v>0</v>
      </c>
      <c r="AA1481" s="151">
        <v>0</v>
      </c>
      <c r="AB1481" s="151">
        <v>0</v>
      </c>
      <c r="AC1481" s="151">
        <v>0</v>
      </c>
      <c r="AD1481" s="151">
        <v>0</v>
      </c>
      <c r="AE1481" s="155">
        <v>0</v>
      </c>
      <c r="AF1481" s="155">
        <v>0</v>
      </c>
      <c r="AG1481" s="173">
        <v>0</v>
      </c>
    </row>
    <row r="1482" spans="1:33">
      <c r="A1482" s="175" t="s">
        <v>1455</v>
      </c>
      <c r="B1482" s="195" t="s">
        <v>1851</v>
      </c>
      <c r="C1482" s="195" t="s">
        <v>1486</v>
      </c>
      <c r="D1482" s="150">
        <v>8</v>
      </c>
      <c r="E1482" s="150">
        <v>0</v>
      </c>
      <c r="F1482" s="150">
        <v>6</v>
      </c>
      <c r="G1482" s="151">
        <v>10</v>
      </c>
      <c r="H1482" s="151">
        <v>0</v>
      </c>
      <c r="I1482" s="151">
        <v>10</v>
      </c>
      <c r="J1482" s="151">
        <v>7</v>
      </c>
      <c r="K1482" s="151">
        <v>0</v>
      </c>
      <c r="L1482" s="151">
        <v>7</v>
      </c>
      <c r="M1482" s="154">
        <v>0</v>
      </c>
      <c r="N1482" s="153">
        <v>0</v>
      </c>
      <c r="O1482" s="172">
        <v>0.9</v>
      </c>
      <c r="P1482" s="154">
        <v>0</v>
      </c>
      <c r="Q1482" s="154">
        <v>0</v>
      </c>
      <c r="R1482" s="154">
        <v>0</v>
      </c>
      <c r="S1482" s="173">
        <v>0</v>
      </c>
      <c r="T1482" s="153">
        <v>220</v>
      </c>
      <c r="U1482" s="153">
        <v>215</v>
      </c>
      <c r="V1482" s="154">
        <v>0.977272727272727</v>
      </c>
      <c r="W1482" s="154">
        <v>0.75</v>
      </c>
      <c r="X1482" s="155">
        <v>1</v>
      </c>
      <c r="Y1482" s="155">
        <v>1</v>
      </c>
      <c r="Z1482" s="173">
        <v>-0.25</v>
      </c>
      <c r="AA1482" s="151">
        <v>51</v>
      </c>
      <c r="AB1482" s="151">
        <v>49</v>
      </c>
      <c r="AC1482" s="151">
        <v>88</v>
      </c>
      <c r="AD1482" s="151">
        <v>85</v>
      </c>
      <c r="AE1482" s="155">
        <v>0.96078431372549</v>
      </c>
      <c r="AF1482" s="155">
        <v>0.965909090909091</v>
      </c>
      <c r="AG1482" s="173">
        <v>-0.00512477718360071</v>
      </c>
    </row>
    <row r="1483" spans="1:33">
      <c r="A1483" s="175" t="s">
        <v>1455</v>
      </c>
      <c r="B1483" s="195" t="s">
        <v>1851</v>
      </c>
      <c r="C1483" s="195" t="s">
        <v>1487</v>
      </c>
      <c r="D1483" s="150">
        <v>2</v>
      </c>
      <c r="E1483" s="150">
        <v>0</v>
      </c>
      <c r="F1483" s="150">
        <v>2</v>
      </c>
      <c r="G1483" s="151">
        <v>0</v>
      </c>
      <c r="H1483" s="151">
        <v>0</v>
      </c>
      <c r="I1483" s="151">
        <v>0</v>
      </c>
      <c r="J1483" s="151">
        <v>1</v>
      </c>
      <c r="K1483" s="151">
        <v>0</v>
      </c>
      <c r="L1483" s="151">
        <v>1</v>
      </c>
      <c r="M1483" s="154">
        <v>0</v>
      </c>
      <c r="N1483" s="153">
        <v>0</v>
      </c>
      <c r="O1483" s="172">
        <v>0.9</v>
      </c>
      <c r="P1483" s="154">
        <v>0</v>
      </c>
      <c r="Q1483" s="154">
        <v>0</v>
      </c>
      <c r="R1483" s="154">
        <v>0</v>
      </c>
      <c r="S1483" s="173">
        <v>0</v>
      </c>
      <c r="T1483" s="153">
        <v>5</v>
      </c>
      <c r="U1483" s="153">
        <v>5</v>
      </c>
      <c r="V1483" s="154">
        <v>1</v>
      </c>
      <c r="W1483" s="154">
        <v>1</v>
      </c>
      <c r="X1483" s="155">
        <v>0</v>
      </c>
      <c r="Y1483" s="155">
        <v>1</v>
      </c>
      <c r="Z1483" s="173">
        <v>1</v>
      </c>
      <c r="AA1483" s="151">
        <v>4</v>
      </c>
      <c r="AB1483" s="151">
        <v>4</v>
      </c>
      <c r="AC1483" s="151">
        <v>1</v>
      </c>
      <c r="AD1483" s="151">
        <v>1</v>
      </c>
      <c r="AE1483" s="155">
        <v>1</v>
      </c>
      <c r="AF1483" s="155">
        <v>1</v>
      </c>
      <c r="AG1483" s="173">
        <v>0</v>
      </c>
    </row>
    <row r="1484" spans="1:33">
      <c r="A1484" s="175" t="s">
        <v>1455</v>
      </c>
      <c r="B1484" s="195" t="s">
        <v>1853</v>
      </c>
      <c r="C1484" s="195" t="s">
        <v>1488</v>
      </c>
      <c r="D1484" s="150">
        <v>0</v>
      </c>
      <c r="E1484" s="150">
        <v>0</v>
      </c>
      <c r="F1484" s="150">
        <v>0</v>
      </c>
      <c r="G1484" s="151">
        <v>0</v>
      </c>
      <c r="H1484" s="151">
        <v>0</v>
      </c>
      <c r="I1484" s="151">
        <v>0</v>
      </c>
      <c r="J1484" s="151">
        <v>0</v>
      </c>
      <c r="K1484" s="151">
        <v>0</v>
      </c>
      <c r="L1484" s="151">
        <v>0</v>
      </c>
      <c r="M1484" s="154">
        <v>0</v>
      </c>
      <c r="N1484" s="153">
        <v>0</v>
      </c>
      <c r="O1484" s="172">
        <v>0.9</v>
      </c>
      <c r="P1484" s="154">
        <v>0</v>
      </c>
      <c r="Q1484" s="154">
        <v>0</v>
      </c>
      <c r="R1484" s="154">
        <v>0</v>
      </c>
      <c r="S1484" s="173">
        <v>0</v>
      </c>
      <c r="T1484" s="153">
        <v>0</v>
      </c>
      <c r="U1484" s="153">
        <v>0</v>
      </c>
      <c r="V1484" s="154">
        <v>0</v>
      </c>
      <c r="W1484" s="154">
        <v>0</v>
      </c>
      <c r="X1484" s="155">
        <v>0</v>
      </c>
      <c r="Y1484" s="155">
        <v>0</v>
      </c>
      <c r="Z1484" s="173">
        <v>0</v>
      </c>
      <c r="AA1484" s="151">
        <v>0</v>
      </c>
      <c r="AB1484" s="151">
        <v>0</v>
      </c>
      <c r="AC1484" s="151">
        <v>0</v>
      </c>
      <c r="AD1484" s="151">
        <v>0</v>
      </c>
      <c r="AE1484" s="155">
        <v>0</v>
      </c>
      <c r="AF1484" s="155">
        <v>0</v>
      </c>
      <c r="AG1484" s="173">
        <v>0</v>
      </c>
    </row>
    <row r="1485" spans="1:33">
      <c r="A1485" s="175" t="s">
        <v>1455</v>
      </c>
      <c r="B1485" s="195" t="s">
        <v>1853</v>
      </c>
      <c r="C1485" s="195" t="s">
        <v>1489</v>
      </c>
      <c r="D1485" s="150">
        <v>0</v>
      </c>
      <c r="E1485" s="150">
        <v>0</v>
      </c>
      <c r="F1485" s="150">
        <v>0</v>
      </c>
      <c r="G1485" s="151">
        <v>0</v>
      </c>
      <c r="H1485" s="151">
        <v>0</v>
      </c>
      <c r="I1485" s="151">
        <v>0</v>
      </c>
      <c r="J1485" s="151">
        <v>0</v>
      </c>
      <c r="K1485" s="151">
        <v>0</v>
      </c>
      <c r="L1485" s="151">
        <v>0</v>
      </c>
      <c r="M1485" s="154">
        <v>0</v>
      </c>
      <c r="N1485" s="153">
        <v>0</v>
      </c>
      <c r="O1485" s="172">
        <v>0.9</v>
      </c>
      <c r="P1485" s="154">
        <v>0</v>
      </c>
      <c r="Q1485" s="154">
        <v>0</v>
      </c>
      <c r="R1485" s="154">
        <v>0</v>
      </c>
      <c r="S1485" s="173">
        <v>0</v>
      </c>
      <c r="T1485" s="153">
        <v>0</v>
      </c>
      <c r="U1485" s="153">
        <v>0</v>
      </c>
      <c r="V1485" s="154">
        <v>0</v>
      </c>
      <c r="W1485" s="154">
        <v>0</v>
      </c>
      <c r="X1485" s="155">
        <v>0</v>
      </c>
      <c r="Y1485" s="155">
        <v>0</v>
      </c>
      <c r="Z1485" s="173">
        <v>0</v>
      </c>
      <c r="AA1485" s="151">
        <v>0</v>
      </c>
      <c r="AB1485" s="151">
        <v>0</v>
      </c>
      <c r="AC1485" s="151">
        <v>0</v>
      </c>
      <c r="AD1485" s="151">
        <v>0</v>
      </c>
      <c r="AE1485" s="155">
        <v>0</v>
      </c>
      <c r="AF1485" s="155">
        <v>0</v>
      </c>
      <c r="AG1485" s="173">
        <v>0</v>
      </c>
    </row>
    <row r="1486" spans="1:33">
      <c r="A1486" s="175" t="s">
        <v>1455</v>
      </c>
      <c r="B1486" s="195" t="s">
        <v>1851</v>
      </c>
      <c r="C1486" s="195" t="s">
        <v>1490</v>
      </c>
      <c r="D1486" s="150">
        <v>0</v>
      </c>
      <c r="E1486" s="150">
        <v>0</v>
      </c>
      <c r="F1486" s="150">
        <v>0</v>
      </c>
      <c r="G1486" s="151">
        <v>0</v>
      </c>
      <c r="H1486" s="151">
        <v>0</v>
      </c>
      <c r="I1486" s="151">
        <v>0</v>
      </c>
      <c r="J1486" s="151">
        <v>0</v>
      </c>
      <c r="K1486" s="151">
        <v>0</v>
      </c>
      <c r="L1486" s="151">
        <v>0</v>
      </c>
      <c r="M1486" s="154">
        <v>0</v>
      </c>
      <c r="N1486" s="153">
        <v>0</v>
      </c>
      <c r="O1486" s="172">
        <v>0.9</v>
      </c>
      <c r="P1486" s="154">
        <v>0</v>
      </c>
      <c r="Q1486" s="154">
        <v>0</v>
      </c>
      <c r="R1486" s="154">
        <v>0</v>
      </c>
      <c r="S1486" s="173">
        <v>0</v>
      </c>
      <c r="T1486" s="153">
        <v>0</v>
      </c>
      <c r="U1486" s="153">
        <v>0</v>
      </c>
      <c r="V1486" s="154">
        <v>0</v>
      </c>
      <c r="W1486" s="154">
        <v>0</v>
      </c>
      <c r="X1486" s="155">
        <v>0</v>
      </c>
      <c r="Y1486" s="155">
        <v>0</v>
      </c>
      <c r="Z1486" s="173">
        <v>0</v>
      </c>
      <c r="AA1486" s="151">
        <v>0</v>
      </c>
      <c r="AB1486" s="151">
        <v>0</v>
      </c>
      <c r="AC1486" s="151">
        <v>0</v>
      </c>
      <c r="AD1486" s="151">
        <v>0</v>
      </c>
      <c r="AE1486" s="155">
        <v>0</v>
      </c>
      <c r="AF1486" s="155">
        <v>0</v>
      </c>
      <c r="AG1486" s="173">
        <v>0</v>
      </c>
    </row>
    <row r="1487" spans="1:33">
      <c r="A1487" s="175" t="s">
        <v>1455</v>
      </c>
      <c r="B1487" s="195" t="s">
        <v>1851</v>
      </c>
      <c r="C1487" s="195" t="s">
        <v>1491</v>
      </c>
      <c r="D1487" s="150">
        <v>1</v>
      </c>
      <c r="E1487" s="150">
        <v>0</v>
      </c>
      <c r="F1487" s="150">
        <v>0</v>
      </c>
      <c r="G1487" s="151">
        <v>2</v>
      </c>
      <c r="H1487" s="151">
        <v>0</v>
      </c>
      <c r="I1487" s="151">
        <v>2</v>
      </c>
      <c r="J1487" s="151">
        <v>1</v>
      </c>
      <c r="K1487" s="151">
        <v>0</v>
      </c>
      <c r="L1487" s="151">
        <v>1</v>
      </c>
      <c r="M1487" s="154">
        <v>0</v>
      </c>
      <c r="N1487" s="153">
        <v>0</v>
      </c>
      <c r="O1487" s="172">
        <v>0.9</v>
      </c>
      <c r="P1487" s="154">
        <v>0</v>
      </c>
      <c r="Q1487" s="154">
        <v>0</v>
      </c>
      <c r="R1487" s="154">
        <v>0</v>
      </c>
      <c r="S1487" s="173">
        <v>0</v>
      </c>
      <c r="T1487" s="153">
        <v>32</v>
      </c>
      <c r="U1487" s="153">
        <v>31</v>
      </c>
      <c r="V1487" s="154">
        <v>0.96875</v>
      </c>
      <c r="W1487" s="154">
        <v>0</v>
      </c>
      <c r="X1487" s="155">
        <v>1</v>
      </c>
      <c r="Y1487" s="155">
        <v>1</v>
      </c>
      <c r="Z1487" s="173">
        <v>-1</v>
      </c>
      <c r="AA1487" s="151">
        <v>8</v>
      </c>
      <c r="AB1487" s="151">
        <v>7</v>
      </c>
      <c r="AC1487" s="151">
        <v>15</v>
      </c>
      <c r="AD1487" s="151">
        <v>15</v>
      </c>
      <c r="AE1487" s="155">
        <v>0.875</v>
      </c>
      <c r="AF1487" s="155">
        <v>1</v>
      </c>
      <c r="AG1487" s="173">
        <v>-0.125</v>
      </c>
    </row>
    <row r="1488" spans="1:33">
      <c r="A1488" s="175" t="s">
        <v>1455</v>
      </c>
      <c r="B1488" s="195" t="s">
        <v>1855</v>
      </c>
      <c r="C1488" s="195" t="s">
        <v>1492</v>
      </c>
      <c r="D1488" s="150">
        <v>892</v>
      </c>
      <c r="E1488" s="150">
        <v>890</v>
      </c>
      <c r="F1488" s="150">
        <v>844</v>
      </c>
      <c r="G1488" s="151">
        <v>1230</v>
      </c>
      <c r="H1488" s="151">
        <v>1230</v>
      </c>
      <c r="I1488" s="151">
        <v>1191</v>
      </c>
      <c r="J1488" s="151">
        <v>1429</v>
      </c>
      <c r="K1488" s="151">
        <v>1428</v>
      </c>
      <c r="L1488" s="151">
        <v>1378</v>
      </c>
      <c r="M1488" s="154">
        <v>0.988562328072969</v>
      </c>
      <c r="N1488" s="153">
        <v>27312</v>
      </c>
      <c r="O1488" s="172">
        <v>0.9</v>
      </c>
      <c r="P1488" s="154">
        <v>0.997757847533632</v>
      </c>
      <c r="Q1488" s="154">
        <v>1</v>
      </c>
      <c r="R1488" s="154">
        <v>0.999300209937019</v>
      </c>
      <c r="S1488" s="173">
        <v>-0.00224215246636772</v>
      </c>
      <c r="T1488" s="153">
        <v>27628</v>
      </c>
      <c r="U1488" s="153">
        <v>26093</v>
      </c>
      <c r="V1488" s="154">
        <v>0.944440422759519</v>
      </c>
      <c r="W1488" s="154">
        <v>0.946188340807175</v>
      </c>
      <c r="X1488" s="155">
        <v>0.968292682926829</v>
      </c>
      <c r="Y1488" s="155">
        <v>0.964310706787964</v>
      </c>
      <c r="Z1488" s="173">
        <v>-0.0221043421196544</v>
      </c>
      <c r="AA1488" s="151">
        <v>7970</v>
      </c>
      <c r="AB1488" s="151">
        <v>7616</v>
      </c>
      <c r="AC1488" s="151">
        <v>8150</v>
      </c>
      <c r="AD1488" s="151">
        <v>7757</v>
      </c>
      <c r="AE1488" s="155">
        <v>0.955583437892095</v>
      </c>
      <c r="AF1488" s="155">
        <v>0.951779141104295</v>
      </c>
      <c r="AG1488" s="173">
        <v>0.00380429678780081</v>
      </c>
    </row>
    <row r="1489" spans="1:33">
      <c r="A1489" s="175" t="s">
        <v>1455</v>
      </c>
      <c r="B1489" s="195" t="s">
        <v>1855</v>
      </c>
      <c r="C1489" s="195" t="s">
        <v>1493</v>
      </c>
      <c r="D1489" s="150">
        <v>1834</v>
      </c>
      <c r="E1489" s="150">
        <v>1831</v>
      </c>
      <c r="F1489" s="150">
        <v>1703</v>
      </c>
      <c r="G1489" s="151">
        <v>3036</v>
      </c>
      <c r="H1489" s="151">
        <v>3032</v>
      </c>
      <c r="I1489" s="151">
        <v>2939</v>
      </c>
      <c r="J1489" s="151">
        <v>3332</v>
      </c>
      <c r="K1489" s="151">
        <v>3328</v>
      </c>
      <c r="L1489" s="151">
        <v>3199</v>
      </c>
      <c r="M1489" s="154">
        <v>0.998383867276888</v>
      </c>
      <c r="N1489" s="153">
        <v>69807</v>
      </c>
      <c r="O1489" s="172">
        <v>0.9</v>
      </c>
      <c r="P1489" s="154">
        <v>0.998364231188659</v>
      </c>
      <c r="Q1489" s="154">
        <v>0.998682476943347</v>
      </c>
      <c r="R1489" s="154">
        <v>0.998799519807923</v>
      </c>
      <c r="S1489" s="173">
        <v>-0.000318245754687863</v>
      </c>
      <c r="T1489" s="153">
        <v>69920</v>
      </c>
      <c r="U1489" s="153">
        <v>67168</v>
      </c>
      <c r="V1489" s="154">
        <v>0.960640732265446</v>
      </c>
      <c r="W1489" s="154">
        <v>0.928571428571429</v>
      </c>
      <c r="X1489" s="155">
        <v>0.968050065876153</v>
      </c>
      <c r="Y1489" s="155">
        <v>0.960084033613445</v>
      </c>
      <c r="Z1489" s="173">
        <v>-0.0394786373047242</v>
      </c>
      <c r="AA1489" s="151">
        <v>19786</v>
      </c>
      <c r="AB1489" s="151">
        <v>18914</v>
      </c>
      <c r="AC1489" s="151">
        <v>22318</v>
      </c>
      <c r="AD1489" s="151">
        <v>21466</v>
      </c>
      <c r="AE1489" s="155">
        <v>0.955928434246437</v>
      </c>
      <c r="AF1489" s="155">
        <v>0.961824536248768</v>
      </c>
      <c r="AG1489" s="173">
        <v>-0.00589610200233093</v>
      </c>
    </row>
    <row r="1490" spans="1:33">
      <c r="A1490" s="175" t="s">
        <v>1455</v>
      </c>
      <c r="B1490" s="195" t="s">
        <v>1856</v>
      </c>
      <c r="C1490" s="195" t="s">
        <v>1494</v>
      </c>
      <c r="D1490" s="150">
        <v>0</v>
      </c>
      <c r="E1490" s="150">
        <v>0</v>
      </c>
      <c r="F1490" s="150">
        <v>0</v>
      </c>
      <c r="G1490" s="151">
        <v>0</v>
      </c>
      <c r="H1490" s="151">
        <v>0</v>
      </c>
      <c r="I1490" s="151">
        <v>0</v>
      </c>
      <c r="J1490" s="151">
        <v>0</v>
      </c>
      <c r="K1490" s="151">
        <v>0</v>
      </c>
      <c r="L1490" s="151">
        <v>0</v>
      </c>
      <c r="M1490" s="154">
        <v>0</v>
      </c>
      <c r="N1490" s="153">
        <v>0</v>
      </c>
      <c r="O1490" s="172">
        <v>0.9</v>
      </c>
      <c r="P1490" s="154">
        <v>0</v>
      </c>
      <c r="Q1490" s="154">
        <v>0</v>
      </c>
      <c r="R1490" s="154">
        <v>0</v>
      </c>
      <c r="S1490" s="173">
        <v>0</v>
      </c>
      <c r="T1490" s="153">
        <v>0</v>
      </c>
      <c r="U1490" s="153">
        <v>0</v>
      </c>
      <c r="V1490" s="154">
        <v>0</v>
      </c>
      <c r="W1490" s="154">
        <v>0</v>
      </c>
      <c r="X1490" s="155">
        <v>0</v>
      </c>
      <c r="Y1490" s="155">
        <v>0</v>
      </c>
      <c r="Z1490" s="173">
        <v>0</v>
      </c>
      <c r="AA1490" s="151">
        <v>0</v>
      </c>
      <c r="AB1490" s="151">
        <v>0</v>
      </c>
      <c r="AC1490" s="151">
        <v>0</v>
      </c>
      <c r="AD1490" s="151">
        <v>0</v>
      </c>
      <c r="AE1490" s="155">
        <v>0</v>
      </c>
      <c r="AF1490" s="155">
        <v>0</v>
      </c>
      <c r="AG1490" s="173">
        <v>0</v>
      </c>
    </row>
    <row r="1491" spans="1:33">
      <c r="A1491" s="175" t="s">
        <v>1455</v>
      </c>
      <c r="B1491" s="195" t="s">
        <v>1856</v>
      </c>
      <c r="C1491" s="195" t="s">
        <v>1495</v>
      </c>
      <c r="D1491" s="150">
        <v>187</v>
      </c>
      <c r="E1491" s="150">
        <v>187</v>
      </c>
      <c r="F1491" s="150">
        <v>76</v>
      </c>
      <c r="G1491" s="151">
        <v>89</v>
      </c>
      <c r="H1491" s="151">
        <v>87</v>
      </c>
      <c r="I1491" s="151">
        <v>83</v>
      </c>
      <c r="J1491" s="151">
        <v>57</v>
      </c>
      <c r="K1491" s="151">
        <v>31</v>
      </c>
      <c r="L1491" s="151">
        <v>27</v>
      </c>
      <c r="M1491" s="154">
        <v>0.890675241157556</v>
      </c>
      <c r="N1491" s="153">
        <v>6648</v>
      </c>
      <c r="O1491" s="172">
        <v>0.9</v>
      </c>
      <c r="P1491" s="154">
        <v>1</v>
      </c>
      <c r="Q1491" s="154">
        <v>0.97752808988764</v>
      </c>
      <c r="R1491" s="154">
        <v>0.543859649122807</v>
      </c>
      <c r="S1491" s="173">
        <v>0.0224719101123596</v>
      </c>
      <c r="T1491" s="153">
        <v>7464</v>
      </c>
      <c r="U1491" s="153">
        <v>5473</v>
      </c>
      <c r="V1491" s="154">
        <v>0.733252947481243</v>
      </c>
      <c r="W1491" s="154">
        <v>0.406417112299465</v>
      </c>
      <c r="X1491" s="155">
        <v>0.932584269662921</v>
      </c>
      <c r="Y1491" s="155">
        <v>0.473684210526316</v>
      </c>
      <c r="Z1491" s="173">
        <v>-0.526167157363456</v>
      </c>
      <c r="AA1491" s="151">
        <v>1624</v>
      </c>
      <c r="AB1491" s="151">
        <v>1254</v>
      </c>
      <c r="AC1491" s="151">
        <v>2858</v>
      </c>
      <c r="AD1491" s="151">
        <v>2520</v>
      </c>
      <c r="AE1491" s="155">
        <v>0.772167487684729</v>
      </c>
      <c r="AF1491" s="155">
        <v>0.881735479356193</v>
      </c>
      <c r="AG1491" s="173">
        <v>-0.109567991671464</v>
      </c>
    </row>
    <row r="1492" spans="1:33">
      <c r="A1492" s="175" t="s">
        <v>1455</v>
      </c>
      <c r="B1492" s="195" t="s">
        <v>1857</v>
      </c>
      <c r="C1492" s="195" t="s">
        <v>1496</v>
      </c>
      <c r="D1492" s="150">
        <v>0</v>
      </c>
      <c r="E1492" s="150">
        <v>0</v>
      </c>
      <c r="F1492" s="150">
        <v>0</v>
      </c>
      <c r="G1492" s="151">
        <v>0</v>
      </c>
      <c r="H1492" s="151">
        <v>0</v>
      </c>
      <c r="I1492" s="151">
        <v>0</v>
      </c>
      <c r="J1492" s="151">
        <v>0</v>
      </c>
      <c r="K1492" s="151">
        <v>0</v>
      </c>
      <c r="L1492" s="151">
        <v>0</v>
      </c>
      <c r="M1492" s="154">
        <v>0</v>
      </c>
      <c r="N1492" s="153">
        <v>0</v>
      </c>
      <c r="O1492" s="172">
        <v>0.9</v>
      </c>
      <c r="P1492" s="154">
        <v>0</v>
      </c>
      <c r="Q1492" s="154">
        <v>0</v>
      </c>
      <c r="R1492" s="154">
        <v>0</v>
      </c>
      <c r="S1492" s="173">
        <v>0</v>
      </c>
      <c r="T1492" s="153">
        <v>0</v>
      </c>
      <c r="U1492" s="153">
        <v>0</v>
      </c>
      <c r="V1492" s="154">
        <v>0</v>
      </c>
      <c r="W1492" s="154">
        <v>0</v>
      </c>
      <c r="X1492" s="155">
        <v>0</v>
      </c>
      <c r="Y1492" s="155">
        <v>0</v>
      </c>
      <c r="Z1492" s="173">
        <v>0</v>
      </c>
      <c r="AA1492" s="151">
        <v>0</v>
      </c>
      <c r="AB1492" s="151">
        <v>0</v>
      </c>
      <c r="AC1492" s="151">
        <v>0</v>
      </c>
      <c r="AD1492" s="151">
        <v>0</v>
      </c>
      <c r="AE1492" s="155">
        <v>0</v>
      </c>
      <c r="AF1492" s="155">
        <v>0</v>
      </c>
      <c r="AG1492" s="173">
        <v>0</v>
      </c>
    </row>
    <row r="1493" spans="1:33">
      <c r="A1493" s="175" t="s">
        <v>1455</v>
      </c>
      <c r="B1493" s="195" t="s">
        <v>1855</v>
      </c>
      <c r="C1493" s="195" t="s">
        <v>1497</v>
      </c>
      <c r="D1493" s="150">
        <v>2101</v>
      </c>
      <c r="E1493" s="150">
        <v>1050</v>
      </c>
      <c r="F1493" s="150">
        <v>982</v>
      </c>
      <c r="G1493" s="151">
        <v>1887</v>
      </c>
      <c r="H1493" s="151">
        <v>1389</v>
      </c>
      <c r="I1493" s="151">
        <v>1232</v>
      </c>
      <c r="J1493" s="151">
        <v>2302</v>
      </c>
      <c r="K1493" s="151">
        <v>1469</v>
      </c>
      <c r="L1493" s="151">
        <v>1237</v>
      </c>
      <c r="M1493" s="154">
        <v>0.654940872056968</v>
      </c>
      <c r="N1493" s="153">
        <v>30627</v>
      </c>
      <c r="O1493" s="172">
        <v>0.9</v>
      </c>
      <c r="P1493" s="154">
        <v>0.499762018086625</v>
      </c>
      <c r="Q1493" s="154">
        <v>0.736089030206677</v>
      </c>
      <c r="R1493" s="154">
        <v>0.638140747176368</v>
      </c>
      <c r="S1493" s="173">
        <v>-0.236327012120052</v>
      </c>
      <c r="T1493" s="153">
        <v>46763</v>
      </c>
      <c r="U1493" s="153">
        <v>23897</v>
      </c>
      <c r="V1493" s="154">
        <v>0.511023672561641</v>
      </c>
      <c r="W1493" s="154">
        <v>0.467396477867682</v>
      </c>
      <c r="X1493" s="155">
        <v>0.652888182299947</v>
      </c>
      <c r="Y1493" s="155">
        <v>0.537358818418766</v>
      </c>
      <c r="Z1493" s="173">
        <v>-0.185491704432265</v>
      </c>
      <c r="AA1493" s="151">
        <v>14297</v>
      </c>
      <c r="AB1493" s="151">
        <v>6894</v>
      </c>
      <c r="AC1493" s="151">
        <v>13645</v>
      </c>
      <c r="AD1493" s="151">
        <v>7149</v>
      </c>
      <c r="AE1493" s="155">
        <v>0.482199062740435</v>
      </c>
      <c r="AF1493" s="155">
        <v>0.523928178820081</v>
      </c>
      <c r="AG1493" s="173">
        <v>-0.0417291160796455</v>
      </c>
    </row>
    <row r="1494" spans="1:33">
      <c r="A1494" s="175" t="s">
        <v>1455</v>
      </c>
      <c r="B1494" s="195" t="s">
        <v>1857</v>
      </c>
      <c r="C1494" s="195" t="s">
        <v>1498</v>
      </c>
      <c r="D1494" s="150">
        <v>976</v>
      </c>
      <c r="E1494" s="150">
        <v>976</v>
      </c>
      <c r="F1494" s="150">
        <v>745</v>
      </c>
      <c r="G1494" s="151">
        <v>594</v>
      </c>
      <c r="H1494" s="151">
        <v>594</v>
      </c>
      <c r="I1494" s="151">
        <v>496</v>
      </c>
      <c r="J1494" s="151">
        <v>911</v>
      </c>
      <c r="K1494" s="151">
        <v>645</v>
      </c>
      <c r="L1494" s="151">
        <v>530</v>
      </c>
      <c r="M1494" s="154">
        <v>0.951416805569173</v>
      </c>
      <c r="N1494" s="153">
        <v>19407</v>
      </c>
      <c r="O1494" s="172">
        <v>0.9</v>
      </c>
      <c r="P1494" s="154">
        <v>1</v>
      </c>
      <c r="Q1494" s="154">
        <v>1</v>
      </c>
      <c r="R1494" s="154">
        <v>0.70801317233809</v>
      </c>
      <c r="S1494" s="173">
        <v>0</v>
      </c>
      <c r="T1494" s="153">
        <v>20398</v>
      </c>
      <c r="U1494" s="153">
        <v>18005</v>
      </c>
      <c r="V1494" s="154">
        <v>0.882684576919306</v>
      </c>
      <c r="W1494" s="154">
        <v>0.763319672131147</v>
      </c>
      <c r="X1494" s="155">
        <v>0.835016835016835</v>
      </c>
      <c r="Y1494" s="155">
        <v>0.581778265642152</v>
      </c>
      <c r="Z1494" s="173">
        <v>-0.0716971628856875</v>
      </c>
      <c r="AA1494" s="151">
        <v>6303</v>
      </c>
      <c r="AB1494" s="151">
        <v>4914</v>
      </c>
      <c r="AC1494" s="151">
        <v>6072</v>
      </c>
      <c r="AD1494" s="151">
        <v>5380</v>
      </c>
      <c r="AE1494" s="155">
        <v>0.779628748215136</v>
      </c>
      <c r="AF1494" s="155">
        <v>0.886034255599473</v>
      </c>
      <c r="AG1494" s="173">
        <v>-0.106405507384337</v>
      </c>
    </row>
    <row r="1495" spans="1:33">
      <c r="A1495" s="175" t="s">
        <v>1455</v>
      </c>
      <c r="B1495" s="195" t="s">
        <v>1855</v>
      </c>
      <c r="C1495" s="195" t="s">
        <v>1499</v>
      </c>
      <c r="D1495" s="150">
        <v>1987</v>
      </c>
      <c r="E1495" s="150">
        <v>1916</v>
      </c>
      <c r="F1495" s="150">
        <v>704</v>
      </c>
      <c r="G1495" s="151">
        <v>1014</v>
      </c>
      <c r="H1495" s="151">
        <v>1002</v>
      </c>
      <c r="I1495" s="151">
        <v>565</v>
      </c>
      <c r="J1495" s="151">
        <v>1635</v>
      </c>
      <c r="K1495" s="151">
        <v>1603</v>
      </c>
      <c r="L1495" s="151">
        <v>817</v>
      </c>
      <c r="M1495" s="154">
        <v>0.972104840866542</v>
      </c>
      <c r="N1495" s="153">
        <v>36347</v>
      </c>
      <c r="O1495" s="172">
        <v>0.9</v>
      </c>
      <c r="P1495" s="154">
        <v>0.964267740312028</v>
      </c>
      <c r="Q1495" s="154">
        <v>0.988165680473373</v>
      </c>
      <c r="R1495" s="154">
        <v>0.980428134556575</v>
      </c>
      <c r="S1495" s="173">
        <v>-0.0238979401613446</v>
      </c>
      <c r="T1495" s="153">
        <v>37390</v>
      </c>
      <c r="U1495" s="153">
        <v>19840</v>
      </c>
      <c r="V1495" s="154">
        <v>0.530623161273068</v>
      </c>
      <c r="W1495" s="154">
        <v>0.354302969300453</v>
      </c>
      <c r="X1495" s="155">
        <v>0.557199211045365</v>
      </c>
      <c r="Y1495" s="155">
        <v>0.499694189602446</v>
      </c>
      <c r="Z1495" s="173">
        <v>-0.202896241744912</v>
      </c>
      <c r="AA1495" s="151">
        <v>11327</v>
      </c>
      <c r="AB1495" s="151">
        <v>5367</v>
      </c>
      <c r="AC1495" s="151">
        <v>11213</v>
      </c>
      <c r="AD1495" s="151">
        <v>5594</v>
      </c>
      <c r="AE1495" s="155">
        <v>0.473823607309967</v>
      </c>
      <c r="AF1495" s="155">
        <v>0.498885222509587</v>
      </c>
      <c r="AG1495" s="173">
        <v>-0.0250616151996198</v>
      </c>
    </row>
    <row r="1496" spans="1:33">
      <c r="A1496" s="175" t="s">
        <v>1455</v>
      </c>
      <c r="B1496" s="195" t="s">
        <v>1857</v>
      </c>
      <c r="C1496" s="195" t="s">
        <v>1500</v>
      </c>
      <c r="D1496" s="150">
        <v>2</v>
      </c>
      <c r="E1496" s="150">
        <v>2</v>
      </c>
      <c r="F1496" s="150">
        <v>0</v>
      </c>
      <c r="G1496" s="151">
        <v>0</v>
      </c>
      <c r="H1496" s="151">
        <v>0</v>
      </c>
      <c r="I1496" s="151">
        <v>0</v>
      </c>
      <c r="J1496" s="151">
        <v>0</v>
      </c>
      <c r="K1496" s="151">
        <v>0</v>
      </c>
      <c r="L1496" s="151">
        <v>0</v>
      </c>
      <c r="M1496" s="154">
        <v>0.666666666666667</v>
      </c>
      <c r="N1496" s="153">
        <v>2</v>
      </c>
      <c r="O1496" s="172">
        <v>0.9</v>
      </c>
      <c r="P1496" s="154">
        <v>1</v>
      </c>
      <c r="Q1496" s="154">
        <v>0</v>
      </c>
      <c r="R1496" s="154">
        <v>0</v>
      </c>
      <c r="S1496" s="173">
        <v>1</v>
      </c>
      <c r="T1496" s="153">
        <v>3</v>
      </c>
      <c r="U1496" s="153">
        <v>1</v>
      </c>
      <c r="V1496" s="154">
        <v>0.333333333333333</v>
      </c>
      <c r="W1496" s="154">
        <v>0</v>
      </c>
      <c r="X1496" s="155">
        <v>0</v>
      </c>
      <c r="Y1496" s="155">
        <v>0</v>
      </c>
      <c r="Z1496" s="173">
        <v>0</v>
      </c>
      <c r="AA1496" s="151">
        <v>3</v>
      </c>
      <c r="AB1496" s="151">
        <v>1</v>
      </c>
      <c r="AC1496" s="151">
        <v>0</v>
      </c>
      <c r="AD1496" s="151">
        <v>0</v>
      </c>
      <c r="AE1496" s="155">
        <v>0.333333333333333</v>
      </c>
      <c r="AF1496" s="155">
        <v>0</v>
      </c>
      <c r="AG1496" s="173">
        <v>0.333333333333333</v>
      </c>
    </row>
    <row r="1497" spans="1:33">
      <c r="A1497" s="175" t="s">
        <v>1455</v>
      </c>
      <c r="B1497" s="195" t="s">
        <v>1857</v>
      </c>
      <c r="C1497" s="195" t="s">
        <v>1501</v>
      </c>
      <c r="D1497" s="150">
        <v>0</v>
      </c>
      <c r="E1497" s="150">
        <v>0</v>
      </c>
      <c r="F1497" s="150">
        <v>0</v>
      </c>
      <c r="G1497" s="151">
        <v>0</v>
      </c>
      <c r="H1497" s="151">
        <v>0</v>
      </c>
      <c r="I1497" s="151">
        <v>0</v>
      </c>
      <c r="J1497" s="151">
        <v>0</v>
      </c>
      <c r="K1497" s="151">
        <v>0</v>
      </c>
      <c r="L1497" s="151">
        <v>0</v>
      </c>
      <c r="M1497" s="154">
        <v>0</v>
      </c>
      <c r="N1497" s="153">
        <v>0</v>
      </c>
      <c r="O1497" s="172">
        <v>0.9</v>
      </c>
      <c r="P1497" s="154">
        <v>0</v>
      </c>
      <c r="Q1497" s="154">
        <v>0</v>
      </c>
      <c r="R1497" s="154">
        <v>0</v>
      </c>
      <c r="S1497" s="173">
        <v>0</v>
      </c>
      <c r="T1497" s="153">
        <v>0</v>
      </c>
      <c r="U1497" s="153">
        <v>0</v>
      </c>
      <c r="V1497" s="154">
        <v>0</v>
      </c>
      <c r="W1497" s="154">
        <v>0</v>
      </c>
      <c r="X1497" s="155">
        <v>0</v>
      </c>
      <c r="Y1497" s="155">
        <v>0</v>
      </c>
      <c r="Z1497" s="173">
        <v>0</v>
      </c>
      <c r="AA1497" s="151">
        <v>0</v>
      </c>
      <c r="AB1497" s="151">
        <v>0</v>
      </c>
      <c r="AC1497" s="151">
        <v>0</v>
      </c>
      <c r="AD1497" s="151">
        <v>0</v>
      </c>
      <c r="AE1497" s="155">
        <v>0</v>
      </c>
      <c r="AF1497" s="155">
        <v>0</v>
      </c>
      <c r="AG1497" s="173">
        <v>0</v>
      </c>
    </row>
    <row r="1498" spans="1:33">
      <c r="A1498" s="175" t="s">
        <v>1455</v>
      </c>
      <c r="B1498" s="195" t="s">
        <v>1855</v>
      </c>
      <c r="C1498" s="195" t="s">
        <v>1502</v>
      </c>
      <c r="D1498" s="150">
        <v>1419</v>
      </c>
      <c r="E1498" s="150">
        <v>1223</v>
      </c>
      <c r="F1498" s="150">
        <v>1060</v>
      </c>
      <c r="G1498" s="151">
        <v>2155</v>
      </c>
      <c r="H1498" s="151">
        <v>2007</v>
      </c>
      <c r="I1498" s="151">
        <v>1717</v>
      </c>
      <c r="J1498" s="151">
        <v>2363</v>
      </c>
      <c r="K1498" s="151">
        <v>2272</v>
      </c>
      <c r="L1498" s="151">
        <v>1944</v>
      </c>
      <c r="M1498" s="154">
        <v>0.921904960400167</v>
      </c>
      <c r="N1498" s="153">
        <v>44233</v>
      </c>
      <c r="O1498" s="172">
        <v>0.9</v>
      </c>
      <c r="P1498" s="154">
        <v>0.861874559548978</v>
      </c>
      <c r="Q1498" s="154">
        <v>0.931322505800464</v>
      </c>
      <c r="R1498" s="154">
        <v>0.961489631823953</v>
      </c>
      <c r="S1498" s="173">
        <v>-0.0694479462514859</v>
      </c>
      <c r="T1498" s="153">
        <v>47980</v>
      </c>
      <c r="U1498" s="153">
        <v>37078</v>
      </c>
      <c r="V1498" s="154">
        <v>0.772780325135473</v>
      </c>
      <c r="W1498" s="154">
        <v>0.747004933051445</v>
      </c>
      <c r="X1498" s="155">
        <v>0.796751740139211</v>
      </c>
      <c r="Y1498" s="155">
        <v>0.822683030046551</v>
      </c>
      <c r="Z1498" s="173">
        <v>-0.0497468070877665</v>
      </c>
      <c r="AA1498" s="151">
        <v>14257</v>
      </c>
      <c r="AB1498" s="151">
        <v>11319</v>
      </c>
      <c r="AC1498" s="151">
        <v>14472</v>
      </c>
      <c r="AD1498" s="151">
        <v>11145</v>
      </c>
      <c r="AE1498" s="155">
        <v>0.793925790839588</v>
      </c>
      <c r="AF1498" s="155">
        <v>0.770107794361526</v>
      </c>
      <c r="AG1498" s="173">
        <v>0.0238179964780619</v>
      </c>
    </row>
    <row r="1499" spans="1:33">
      <c r="A1499" s="175" t="s">
        <v>1455</v>
      </c>
      <c r="B1499" s="195" t="s">
        <v>1855</v>
      </c>
      <c r="C1499" s="195" t="s">
        <v>1503</v>
      </c>
      <c r="D1499" s="150">
        <v>1491</v>
      </c>
      <c r="E1499" s="150">
        <v>1459</v>
      </c>
      <c r="F1499" s="150">
        <v>1232</v>
      </c>
      <c r="G1499" s="151">
        <v>797</v>
      </c>
      <c r="H1499" s="151">
        <v>771</v>
      </c>
      <c r="I1499" s="151">
        <v>694</v>
      </c>
      <c r="J1499" s="151">
        <v>1454</v>
      </c>
      <c r="K1499" s="151">
        <v>1356</v>
      </c>
      <c r="L1499" s="151">
        <v>1202</v>
      </c>
      <c r="M1499" s="154">
        <v>0.96942978504312</v>
      </c>
      <c r="N1499" s="153">
        <v>30126</v>
      </c>
      <c r="O1499" s="172">
        <v>0.9</v>
      </c>
      <c r="P1499" s="154">
        <v>0.978537894030852</v>
      </c>
      <c r="Q1499" s="154">
        <v>0.967377666248432</v>
      </c>
      <c r="R1499" s="154">
        <v>0.932599724896836</v>
      </c>
      <c r="S1499" s="173">
        <v>0.0111602277824202</v>
      </c>
      <c r="T1499" s="153">
        <v>31076</v>
      </c>
      <c r="U1499" s="153">
        <v>26533</v>
      </c>
      <c r="V1499" s="154">
        <v>0.853810014158836</v>
      </c>
      <c r="W1499" s="154">
        <v>0.826291079812207</v>
      </c>
      <c r="X1499" s="155">
        <v>0.870765370138018</v>
      </c>
      <c r="Y1499" s="155">
        <v>0.826685006877579</v>
      </c>
      <c r="Z1499" s="173">
        <v>-0.044474290325811</v>
      </c>
      <c r="AA1499" s="151">
        <v>8892</v>
      </c>
      <c r="AB1499" s="151">
        <v>7481</v>
      </c>
      <c r="AC1499" s="151">
        <v>8891</v>
      </c>
      <c r="AD1499" s="151">
        <v>7576</v>
      </c>
      <c r="AE1499" s="155">
        <v>0.84131803868646</v>
      </c>
      <c r="AF1499" s="155">
        <v>0.852097626813632</v>
      </c>
      <c r="AG1499" s="173">
        <v>-0.0107795881271721</v>
      </c>
    </row>
    <row r="1500" spans="1:33">
      <c r="A1500" s="175" t="s">
        <v>1455</v>
      </c>
      <c r="B1500" s="195" t="s">
        <v>1856</v>
      </c>
      <c r="C1500" s="195" t="s">
        <v>1504</v>
      </c>
      <c r="D1500" s="150">
        <v>4669</v>
      </c>
      <c r="E1500" s="150">
        <v>4206</v>
      </c>
      <c r="F1500" s="150">
        <v>3230</v>
      </c>
      <c r="G1500" s="151">
        <v>475</v>
      </c>
      <c r="H1500" s="151">
        <v>430</v>
      </c>
      <c r="I1500" s="151">
        <v>393</v>
      </c>
      <c r="J1500" s="151">
        <v>226</v>
      </c>
      <c r="K1500" s="151">
        <v>223</v>
      </c>
      <c r="L1500" s="151">
        <v>209</v>
      </c>
      <c r="M1500" s="154">
        <v>0.937041328698339</v>
      </c>
      <c r="N1500" s="153">
        <v>31538</v>
      </c>
      <c r="O1500" s="172">
        <v>0.9</v>
      </c>
      <c r="P1500" s="154">
        <v>0.900835296637396</v>
      </c>
      <c r="Q1500" s="154">
        <v>0.905263157894737</v>
      </c>
      <c r="R1500" s="154">
        <v>0.986725663716814</v>
      </c>
      <c r="S1500" s="173">
        <v>-0.00442786125734129</v>
      </c>
      <c r="T1500" s="153">
        <v>33657</v>
      </c>
      <c r="U1500" s="153">
        <v>26556</v>
      </c>
      <c r="V1500" s="154">
        <v>0.789018629111329</v>
      </c>
      <c r="W1500" s="154">
        <v>0.691796958663525</v>
      </c>
      <c r="X1500" s="155">
        <v>0.827368421052632</v>
      </c>
      <c r="Y1500" s="155">
        <v>0.924778761061947</v>
      </c>
      <c r="Z1500" s="173">
        <v>-0.135571462389106</v>
      </c>
      <c r="AA1500" s="151">
        <v>12120</v>
      </c>
      <c r="AB1500" s="151">
        <v>9114</v>
      </c>
      <c r="AC1500" s="151">
        <v>7638</v>
      </c>
      <c r="AD1500" s="151">
        <v>6464</v>
      </c>
      <c r="AE1500" s="155">
        <v>0.751980198019802</v>
      </c>
      <c r="AF1500" s="155">
        <v>0.846294841581566</v>
      </c>
      <c r="AG1500" s="173">
        <v>-0.0943146435617639</v>
      </c>
    </row>
    <row r="1501" spans="1:33">
      <c r="A1501" s="175" t="s">
        <v>1455</v>
      </c>
      <c r="B1501" s="195" t="s">
        <v>1856</v>
      </c>
      <c r="C1501" s="195" t="s">
        <v>1505</v>
      </c>
      <c r="D1501" s="150">
        <v>1</v>
      </c>
      <c r="E1501" s="150">
        <v>1</v>
      </c>
      <c r="F1501" s="150">
        <v>0</v>
      </c>
      <c r="G1501" s="151">
        <v>0</v>
      </c>
      <c r="H1501" s="151">
        <v>0</v>
      </c>
      <c r="I1501" s="151">
        <v>0</v>
      </c>
      <c r="J1501" s="151">
        <v>0</v>
      </c>
      <c r="K1501" s="151">
        <v>0</v>
      </c>
      <c r="L1501" s="151">
        <v>0</v>
      </c>
      <c r="M1501" s="154">
        <v>0.818181818181818</v>
      </c>
      <c r="N1501" s="153">
        <v>9</v>
      </c>
      <c r="O1501" s="172">
        <v>0.9</v>
      </c>
      <c r="P1501" s="154">
        <v>1</v>
      </c>
      <c r="Q1501" s="154">
        <v>0</v>
      </c>
      <c r="R1501" s="154">
        <v>0</v>
      </c>
      <c r="S1501" s="173">
        <v>1</v>
      </c>
      <c r="T1501" s="153">
        <v>11</v>
      </c>
      <c r="U1501" s="153">
        <v>1</v>
      </c>
      <c r="V1501" s="154">
        <v>0.0909090909090909</v>
      </c>
      <c r="W1501" s="154">
        <v>0</v>
      </c>
      <c r="X1501" s="155">
        <v>0</v>
      </c>
      <c r="Y1501" s="155">
        <v>0</v>
      </c>
      <c r="Z1501" s="173">
        <v>0</v>
      </c>
      <c r="AA1501" s="151">
        <v>5</v>
      </c>
      <c r="AB1501" s="151">
        <v>0</v>
      </c>
      <c r="AC1501" s="151">
        <v>3</v>
      </c>
      <c r="AD1501" s="151">
        <v>1</v>
      </c>
      <c r="AE1501" s="155">
        <v>0</v>
      </c>
      <c r="AF1501" s="155">
        <v>0.333333333333333</v>
      </c>
      <c r="AG1501" s="173">
        <v>-0.333333333333333</v>
      </c>
    </row>
    <row r="1502" spans="1:33">
      <c r="A1502" s="175" t="s">
        <v>1455</v>
      </c>
      <c r="B1502" s="195" t="s">
        <v>1856</v>
      </c>
      <c r="C1502" s="195" t="s">
        <v>1506</v>
      </c>
      <c r="D1502" s="150">
        <v>249</v>
      </c>
      <c r="E1502" s="150">
        <v>218</v>
      </c>
      <c r="F1502" s="150">
        <v>141</v>
      </c>
      <c r="G1502" s="151">
        <v>588</v>
      </c>
      <c r="H1502" s="151">
        <v>585</v>
      </c>
      <c r="I1502" s="151">
        <v>197</v>
      </c>
      <c r="J1502" s="151">
        <v>82</v>
      </c>
      <c r="K1502" s="151">
        <v>79</v>
      </c>
      <c r="L1502" s="151">
        <v>36</v>
      </c>
      <c r="M1502" s="154">
        <v>0.951987834021291</v>
      </c>
      <c r="N1502" s="153">
        <v>4382</v>
      </c>
      <c r="O1502" s="172">
        <v>0.9</v>
      </c>
      <c r="P1502" s="154">
        <v>0.875502008032129</v>
      </c>
      <c r="Q1502" s="154">
        <v>0.994897959183674</v>
      </c>
      <c r="R1502" s="154">
        <v>0.963414634146341</v>
      </c>
      <c r="S1502" s="173">
        <v>-0.119395951151545</v>
      </c>
      <c r="T1502" s="153">
        <v>4603</v>
      </c>
      <c r="U1502" s="153">
        <v>2516</v>
      </c>
      <c r="V1502" s="154">
        <v>0.546600043449924</v>
      </c>
      <c r="W1502" s="154">
        <v>0.566265060240964</v>
      </c>
      <c r="X1502" s="155">
        <v>0.335034013605442</v>
      </c>
      <c r="Y1502" s="155">
        <v>0.439024390243902</v>
      </c>
      <c r="Z1502" s="173">
        <v>0.231231046635522</v>
      </c>
      <c r="AA1502" s="151">
        <v>1270</v>
      </c>
      <c r="AB1502" s="151">
        <v>538</v>
      </c>
      <c r="AC1502" s="151">
        <v>1319</v>
      </c>
      <c r="AD1502" s="151">
        <v>638</v>
      </c>
      <c r="AE1502" s="155">
        <v>0.423622047244094</v>
      </c>
      <c r="AF1502" s="155">
        <v>0.483699772554966</v>
      </c>
      <c r="AG1502" s="173">
        <v>-0.0600777253108714</v>
      </c>
    </row>
    <row r="1503" spans="1:33">
      <c r="A1503" s="175" t="s">
        <v>1455</v>
      </c>
      <c r="B1503" s="195" t="s">
        <v>1857</v>
      </c>
      <c r="C1503" s="195" t="s">
        <v>1507</v>
      </c>
      <c r="D1503" s="150">
        <v>1</v>
      </c>
      <c r="E1503" s="150">
        <v>0</v>
      </c>
      <c r="F1503" s="150">
        <v>0</v>
      </c>
      <c r="G1503" s="151">
        <v>0</v>
      </c>
      <c r="H1503" s="151">
        <v>0</v>
      </c>
      <c r="I1503" s="151">
        <v>0</v>
      </c>
      <c r="J1503" s="151">
        <v>1</v>
      </c>
      <c r="K1503" s="151">
        <v>0</v>
      </c>
      <c r="L1503" s="151">
        <v>0</v>
      </c>
      <c r="M1503" s="154">
        <v>0</v>
      </c>
      <c r="N1503" s="153">
        <v>0</v>
      </c>
      <c r="O1503" s="172">
        <v>0.9</v>
      </c>
      <c r="P1503" s="154">
        <v>0</v>
      </c>
      <c r="Q1503" s="154">
        <v>0</v>
      </c>
      <c r="R1503" s="154">
        <v>0</v>
      </c>
      <c r="S1503" s="173">
        <v>0</v>
      </c>
      <c r="T1503" s="153">
        <v>3</v>
      </c>
      <c r="U1503" s="153">
        <v>1</v>
      </c>
      <c r="V1503" s="154">
        <v>0.333333333333333</v>
      </c>
      <c r="W1503" s="154">
        <v>0</v>
      </c>
      <c r="X1503" s="155">
        <v>0</v>
      </c>
      <c r="Y1503" s="155">
        <v>0</v>
      </c>
      <c r="Z1503" s="173">
        <v>0</v>
      </c>
      <c r="AA1503" s="151">
        <v>2</v>
      </c>
      <c r="AB1503" s="151">
        <v>0</v>
      </c>
      <c r="AC1503" s="151">
        <v>0</v>
      </c>
      <c r="AD1503" s="151">
        <v>0</v>
      </c>
      <c r="AE1503" s="155">
        <v>0</v>
      </c>
      <c r="AF1503" s="155">
        <v>0</v>
      </c>
      <c r="AG1503" s="173">
        <v>0</v>
      </c>
    </row>
    <row r="1504" spans="1:33">
      <c r="A1504" s="175" t="s">
        <v>1455</v>
      </c>
      <c r="B1504" s="195" t="s">
        <v>1856</v>
      </c>
      <c r="C1504" s="195" t="s">
        <v>1508</v>
      </c>
      <c r="D1504" s="150">
        <v>0</v>
      </c>
      <c r="E1504" s="150">
        <v>0</v>
      </c>
      <c r="F1504" s="150">
        <v>0</v>
      </c>
      <c r="G1504" s="151">
        <v>0</v>
      </c>
      <c r="H1504" s="151">
        <v>0</v>
      </c>
      <c r="I1504" s="151">
        <v>0</v>
      </c>
      <c r="J1504" s="151">
        <v>0</v>
      </c>
      <c r="K1504" s="151">
        <v>0</v>
      </c>
      <c r="L1504" s="151">
        <v>0</v>
      </c>
      <c r="M1504" s="154">
        <v>0</v>
      </c>
      <c r="N1504" s="153">
        <v>0</v>
      </c>
      <c r="O1504" s="172">
        <v>0.9</v>
      </c>
      <c r="P1504" s="154">
        <v>0</v>
      </c>
      <c r="Q1504" s="154">
        <v>0</v>
      </c>
      <c r="R1504" s="154">
        <v>0</v>
      </c>
      <c r="S1504" s="173">
        <v>0</v>
      </c>
      <c r="T1504" s="153">
        <v>0</v>
      </c>
      <c r="U1504" s="153">
        <v>0</v>
      </c>
      <c r="V1504" s="154">
        <v>0</v>
      </c>
      <c r="W1504" s="154">
        <v>0</v>
      </c>
      <c r="X1504" s="155">
        <v>0</v>
      </c>
      <c r="Y1504" s="155">
        <v>0</v>
      </c>
      <c r="Z1504" s="173">
        <v>0</v>
      </c>
      <c r="AA1504" s="151">
        <v>0</v>
      </c>
      <c r="AB1504" s="151">
        <v>0</v>
      </c>
      <c r="AC1504" s="151">
        <v>0</v>
      </c>
      <c r="AD1504" s="151">
        <v>0</v>
      </c>
      <c r="AE1504" s="155">
        <v>0</v>
      </c>
      <c r="AF1504" s="155">
        <v>0</v>
      </c>
      <c r="AG1504" s="173">
        <v>0</v>
      </c>
    </row>
    <row r="1505" spans="1:33">
      <c r="A1505" s="175" t="s">
        <v>1455</v>
      </c>
      <c r="B1505" s="195" t="s">
        <v>1856</v>
      </c>
      <c r="C1505" s="195" t="s">
        <v>1509</v>
      </c>
      <c r="D1505" s="150">
        <v>0</v>
      </c>
      <c r="E1505" s="150">
        <v>0</v>
      </c>
      <c r="F1505" s="150">
        <v>0</v>
      </c>
      <c r="G1505" s="151">
        <v>0</v>
      </c>
      <c r="H1505" s="151">
        <v>0</v>
      </c>
      <c r="I1505" s="151">
        <v>0</v>
      </c>
      <c r="J1505" s="151">
        <v>0</v>
      </c>
      <c r="K1505" s="151">
        <v>0</v>
      </c>
      <c r="L1505" s="151">
        <v>0</v>
      </c>
      <c r="M1505" s="154">
        <v>1</v>
      </c>
      <c r="N1505" s="153">
        <v>1</v>
      </c>
      <c r="O1505" s="172">
        <v>0.9</v>
      </c>
      <c r="P1505" s="154">
        <v>0</v>
      </c>
      <c r="Q1505" s="154">
        <v>0</v>
      </c>
      <c r="R1505" s="154">
        <v>0</v>
      </c>
      <c r="S1505" s="173">
        <v>0</v>
      </c>
      <c r="T1505" s="153">
        <v>1</v>
      </c>
      <c r="U1505" s="153">
        <v>1</v>
      </c>
      <c r="V1505" s="154">
        <v>1</v>
      </c>
      <c r="W1505" s="154">
        <v>0</v>
      </c>
      <c r="X1505" s="155">
        <v>0</v>
      </c>
      <c r="Y1505" s="155">
        <v>0</v>
      </c>
      <c r="Z1505" s="173">
        <v>0</v>
      </c>
      <c r="AA1505" s="151">
        <v>0</v>
      </c>
      <c r="AB1505" s="151">
        <v>0</v>
      </c>
      <c r="AC1505" s="151">
        <v>1</v>
      </c>
      <c r="AD1505" s="151">
        <v>1</v>
      </c>
      <c r="AE1505" s="155">
        <v>0</v>
      </c>
      <c r="AF1505" s="155">
        <v>1</v>
      </c>
      <c r="AG1505" s="173">
        <v>-1</v>
      </c>
    </row>
    <row r="1506" spans="1:33">
      <c r="A1506" s="175" t="s">
        <v>1455</v>
      </c>
      <c r="B1506" s="195" t="s">
        <v>1856</v>
      </c>
      <c r="C1506" s="195" t="s">
        <v>1510</v>
      </c>
      <c r="D1506" s="150">
        <v>460</v>
      </c>
      <c r="E1506" s="150">
        <v>459</v>
      </c>
      <c r="F1506" s="150">
        <v>389</v>
      </c>
      <c r="G1506" s="151">
        <v>386</v>
      </c>
      <c r="H1506" s="151">
        <v>386</v>
      </c>
      <c r="I1506" s="151">
        <v>347</v>
      </c>
      <c r="J1506" s="151">
        <v>160</v>
      </c>
      <c r="K1506" s="151">
        <v>159</v>
      </c>
      <c r="L1506" s="151">
        <v>141</v>
      </c>
      <c r="M1506" s="154">
        <v>0.995423340961098</v>
      </c>
      <c r="N1506" s="153">
        <v>11310</v>
      </c>
      <c r="O1506" s="172">
        <v>0.9</v>
      </c>
      <c r="P1506" s="154">
        <v>0.997826086956522</v>
      </c>
      <c r="Q1506" s="154">
        <v>1</v>
      </c>
      <c r="R1506" s="154">
        <v>0.99375</v>
      </c>
      <c r="S1506" s="173">
        <v>-0.00217391304347825</v>
      </c>
      <c r="T1506" s="153">
        <v>11362</v>
      </c>
      <c r="U1506" s="153">
        <v>10794</v>
      </c>
      <c r="V1506" s="154">
        <v>0.950008801267383</v>
      </c>
      <c r="W1506" s="154">
        <v>0.845652173913043</v>
      </c>
      <c r="X1506" s="155">
        <v>0.898963730569948</v>
      </c>
      <c r="Y1506" s="155">
        <v>0.88125</v>
      </c>
      <c r="Z1506" s="173">
        <v>-0.0533115566569047</v>
      </c>
      <c r="AA1506" s="151">
        <v>1988</v>
      </c>
      <c r="AB1506" s="151">
        <v>1799</v>
      </c>
      <c r="AC1506" s="151">
        <v>2846</v>
      </c>
      <c r="AD1506" s="151">
        <v>2688</v>
      </c>
      <c r="AE1506" s="155">
        <v>0.904929577464789</v>
      </c>
      <c r="AF1506" s="155">
        <v>0.944483485593816</v>
      </c>
      <c r="AG1506" s="173">
        <v>-0.0395539081290271</v>
      </c>
    </row>
    <row r="1507" spans="1:33">
      <c r="A1507" s="175" t="s">
        <v>1455</v>
      </c>
      <c r="B1507" s="195" t="s">
        <v>1855</v>
      </c>
      <c r="C1507" s="195" t="s">
        <v>1511</v>
      </c>
      <c r="D1507" s="150">
        <v>1950</v>
      </c>
      <c r="E1507" s="150">
        <v>1943</v>
      </c>
      <c r="F1507" s="150">
        <v>1797</v>
      </c>
      <c r="G1507" s="151">
        <v>3429</v>
      </c>
      <c r="H1507" s="151">
        <v>3420</v>
      </c>
      <c r="I1507" s="151">
        <v>3258</v>
      </c>
      <c r="J1507" s="151">
        <v>3499</v>
      </c>
      <c r="K1507" s="151">
        <v>3492</v>
      </c>
      <c r="L1507" s="151">
        <v>3300</v>
      </c>
      <c r="M1507" s="154">
        <v>0.995343406779891</v>
      </c>
      <c r="N1507" s="153">
        <v>73316</v>
      </c>
      <c r="O1507" s="172">
        <v>0.9</v>
      </c>
      <c r="P1507" s="154">
        <v>0.996410256410256</v>
      </c>
      <c r="Q1507" s="154">
        <v>0.99737532808399</v>
      </c>
      <c r="R1507" s="154">
        <v>0.997999428408117</v>
      </c>
      <c r="S1507" s="173">
        <v>-0.000965071673733164</v>
      </c>
      <c r="T1507" s="153">
        <v>73659</v>
      </c>
      <c r="U1507" s="153">
        <v>68171</v>
      </c>
      <c r="V1507" s="154">
        <v>0.925494508478258</v>
      </c>
      <c r="W1507" s="154">
        <v>0.921538461538462</v>
      </c>
      <c r="X1507" s="155">
        <v>0.950131233595801</v>
      </c>
      <c r="Y1507" s="155">
        <v>0.943126607602172</v>
      </c>
      <c r="Z1507" s="173">
        <v>-0.028592772057339</v>
      </c>
      <c r="AA1507" s="151">
        <v>20848</v>
      </c>
      <c r="AB1507" s="151">
        <v>19410</v>
      </c>
      <c r="AC1507" s="151">
        <v>23401</v>
      </c>
      <c r="AD1507" s="151">
        <v>21530</v>
      </c>
      <c r="AE1507" s="155">
        <v>0.931024558710668</v>
      </c>
      <c r="AF1507" s="155">
        <v>0.920046151873852</v>
      </c>
      <c r="AG1507" s="173">
        <v>0.0109784068368162</v>
      </c>
    </row>
    <row r="1508" spans="1:33">
      <c r="A1508" s="175" t="s">
        <v>1455</v>
      </c>
      <c r="B1508" s="195" t="s">
        <v>1856</v>
      </c>
      <c r="C1508" s="195" t="s">
        <v>1512</v>
      </c>
      <c r="D1508" s="150">
        <v>111</v>
      </c>
      <c r="E1508" s="150">
        <v>95</v>
      </c>
      <c r="F1508" s="150">
        <v>99</v>
      </c>
      <c r="G1508" s="151">
        <v>278</v>
      </c>
      <c r="H1508" s="151">
        <v>256</v>
      </c>
      <c r="I1508" s="151">
        <v>254</v>
      </c>
      <c r="J1508" s="151">
        <v>998</v>
      </c>
      <c r="K1508" s="151">
        <v>848</v>
      </c>
      <c r="L1508" s="151">
        <v>955</v>
      </c>
      <c r="M1508" s="154">
        <v>0.857151983645308</v>
      </c>
      <c r="N1508" s="153">
        <v>13417</v>
      </c>
      <c r="O1508" s="172">
        <v>0.9</v>
      </c>
      <c r="P1508" s="154">
        <v>0.855855855855856</v>
      </c>
      <c r="Q1508" s="154">
        <v>0.920863309352518</v>
      </c>
      <c r="R1508" s="154">
        <v>0.849699398797595</v>
      </c>
      <c r="S1508" s="173">
        <v>-0.0650074534966621</v>
      </c>
      <c r="T1508" s="153">
        <v>15653</v>
      </c>
      <c r="U1508" s="153">
        <v>14861</v>
      </c>
      <c r="V1508" s="154">
        <v>0.949402670414617</v>
      </c>
      <c r="W1508" s="154">
        <v>0.891891891891892</v>
      </c>
      <c r="X1508" s="155">
        <v>0.913669064748201</v>
      </c>
      <c r="Y1508" s="155">
        <v>0.956913827655311</v>
      </c>
      <c r="Z1508" s="173">
        <v>-0.0217771728563095</v>
      </c>
      <c r="AA1508" s="151">
        <v>4624</v>
      </c>
      <c r="AB1508" s="151">
        <v>4351</v>
      </c>
      <c r="AC1508" s="151">
        <v>2587</v>
      </c>
      <c r="AD1508" s="151">
        <v>2535</v>
      </c>
      <c r="AE1508" s="155">
        <v>0.940960207612457</v>
      </c>
      <c r="AF1508" s="155">
        <v>0.979899497487437</v>
      </c>
      <c r="AG1508" s="173">
        <v>-0.0389392898749804</v>
      </c>
    </row>
    <row r="1509" spans="1:33">
      <c r="A1509" s="175" t="s">
        <v>1455</v>
      </c>
      <c r="B1509" s="195" t="s">
        <v>1856</v>
      </c>
      <c r="C1509" s="195" t="s">
        <v>1513</v>
      </c>
      <c r="D1509" s="150">
        <v>4339</v>
      </c>
      <c r="E1509" s="150">
        <v>3837</v>
      </c>
      <c r="F1509" s="150">
        <v>2804</v>
      </c>
      <c r="G1509" s="151">
        <v>406</v>
      </c>
      <c r="H1509" s="151">
        <v>347</v>
      </c>
      <c r="I1509" s="151">
        <v>303</v>
      </c>
      <c r="J1509" s="151">
        <v>172</v>
      </c>
      <c r="K1509" s="151">
        <v>169</v>
      </c>
      <c r="L1509" s="151">
        <v>157</v>
      </c>
      <c r="M1509" s="154">
        <v>0.892454013377926</v>
      </c>
      <c r="N1509" s="153">
        <v>25617</v>
      </c>
      <c r="O1509" s="172">
        <v>0.9</v>
      </c>
      <c r="P1509" s="154">
        <v>0.884305139433049</v>
      </c>
      <c r="Q1509" s="154">
        <v>0.854679802955665</v>
      </c>
      <c r="R1509" s="154">
        <v>0.982558139534884</v>
      </c>
      <c r="S1509" s="173">
        <v>0.0296253364773841</v>
      </c>
      <c r="T1509" s="153">
        <v>28704</v>
      </c>
      <c r="U1509" s="153">
        <v>20785</v>
      </c>
      <c r="V1509" s="154">
        <v>0.724115105908584</v>
      </c>
      <c r="W1509" s="154">
        <v>0.646231850656833</v>
      </c>
      <c r="X1509" s="155">
        <v>0.746305418719212</v>
      </c>
      <c r="Y1509" s="155">
        <v>0.912790697674419</v>
      </c>
      <c r="Z1509" s="173">
        <v>-0.100073568062378</v>
      </c>
      <c r="AA1509" s="151">
        <v>10647</v>
      </c>
      <c r="AB1509" s="151">
        <v>7396</v>
      </c>
      <c r="AC1509" s="151">
        <v>6408</v>
      </c>
      <c r="AD1509" s="151">
        <v>5058</v>
      </c>
      <c r="AE1509" s="155">
        <v>0.694655771578849</v>
      </c>
      <c r="AF1509" s="155">
        <v>0.789325842696629</v>
      </c>
      <c r="AG1509" s="173">
        <v>-0.0946700711177807</v>
      </c>
    </row>
    <row r="1510" spans="1:33">
      <c r="A1510" s="175" t="s">
        <v>1455</v>
      </c>
      <c r="B1510" s="195" t="s">
        <v>1856</v>
      </c>
      <c r="C1510" s="195" t="s">
        <v>1514</v>
      </c>
      <c r="D1510" s="150">
        <v>4630</v>
      </c>
      <c r="E1510" s="150">
        <v>4221</v>
      </c>
      <c r="F1510" s="150">
        <v>3207</v>
      </c>
      <c r="G1510" s="151">
        <v>618</v>
      </c>
      <c r="H1510" s="151">
        <v>498</v>
      </c>
      <c r="I1510" s="151">
        <v>449</v>
      </c>
      <c r="J1510" s="151">
        <v>263</v>
      </c>
      <c r="K1510" s="151">
        <v>256</v>
      </c>
      <c r="L1510" s="151">
        <v>227</v>
      </c>
      <c r="M1510" s="154">
        <v>0.912247549309082</v>
      </c>
      <c r="N1510" s="153">
        <v>30896</v>
      </c>
      <c r="O1510" s="172">
        <v>0.9</v>
      </c>
      <c r="P1510" s="154">
        <v>0.911663066954644</v>
      </c>
      <c r="Q1510" s="154">
        <v>0.805825242718447</v>
      </c>
      <c r="R1510" s="154">
        <v>0.973384030418251</v>
      </c>
      <c r="S1510" s="173">
        <v>0.105837824236197</v>
      </c>
      <c r="T1510" s="153">
        <v>33868</v>
      </c>
      <c r="U1510" s="153">
        <v>26394</v>
      </c>
      <c r="V1510" s="154">
        <v>0.779319711822369</v>
      </c>
      <c r="W1510" s="154">
        <v>0.692656587473002</v>
      </c>
      <c r="X1510" s="155">
        <v>0.726537216828479</v>
      </c>
      <c r="Y1510" s="155">
        <v>0.863117870722434</v>
      </c>
      <c r="Z1510" s="173">
        <v>-0.0338806293554768</v>
      </c>
      <c r="AA1510" s="151">
        <v>12175</v>
      </c>
      <c r="AB1510" s="151">
        <v>9255</v>
      </c>
      <c r="AC1510" s="151">
        <v>7563</v>
      </c>
      <c r="AD1510" s="151">
        <v>6200</v>
      </c>
      <c r="AE1510" s="155">
        <v>0.760164271047228</v>
      </c>
      <c r="AF1510" s="155">
        <v>0.819780510379479</v>
      </c>
      <c r="AG1510" s="173">
        <v>-0.0596162393322511</v>
      </c>
    </row>
    <row r="1511" spans="1:33">
      <c r="A1511" s="175" t="s">
        <v>1455</v>
      </c>
      <c r="B1511" s="195" t="s">
        <v>1855</v>
      </c>
      <c r="C1511" s="195" t="s">
        <v>1515</v>
      </c>
      <c r="D1511" s="150">
        <v>0</v>
      </c>
      <c r="E1511" s="150">
        <v>0</v>
      </c>
      <c r="F1511" s="150">
        <v>0</v>
      </c>
      <c r="G1511" s="151">
        <v>0</v>
      </c>
      <c r="H1511" s="151">
        <v>0</v>
      </c>
      <c r="I1511" s="151">
        <v>0</v>
      </c>
      <c r="J1511" s="151">
        <v>0</v>
      </c>
      <c r="K1511" s="151">
        <v>0</v>
      </c>
      <c r="L1511" s="151">
        <v>0</v>
      </c>
      <c r="M1511" s="154">
        <v>0</v>
      </c>
      <c r="N1511" s="153">
        <v>0</v>
      </c>
      <c r="O1511" s="172">
        <v>0.9</v>
      </c>
      <c r="P1511" s="154">
        <v>0</v>
      </c>
      <c r="Q1511" s="154">
        <v>0</v>
      </c>
      <c r="R1511" s="154">
        <v>0</v>
      </c>
      <c r="S1511" s="173">
        <v>0</v>
      </c>
      <c r="T1511" s="153">
        <v>0</v>
      </c>
      <c r="U1511" s="153">
        <v>0</v>
      </c>
      <c r="V1511" s="154">
        <v>0</v>
      </c>
      <c r="W1511" s="154">
        <v>0</v>
      </c>
      <c r="X1511" s="155">
        <v>0</v>
      </c>
      <c r="Y1511" s="155">
        <v>0</v>
      </c>
      <c r="Z1511" s="173">
        <v>0</v>
      </c>
      <c r="AA1511" s="151">
        <v>0</v>
      </c>
      <c r="AB1511" s="151">
        <v>0</v>
      </c>
      <c r="AC1511" s="151">
        <v>0</v>
      </c>
      <c r="AD1511" s="151">
        <v>0</v>
      </c>
      <c r="AE1511" s="155">
        <v>0</v>
      </c>
      <c r="AF1511" s="155">
        <v>0</v>
      </c>
      <c r="AG1511" s="173">
        <v>0</v>
      </c>
    </row>
    <row r="1512" spans="1:33">
      <c r="A1512" s="175" t="s">
        <v>1455</v>
      </c>
      <c r="B1512" s="195" t="s">
        <v>1855</v>
      </c>
      <c r="C1512" s="195" t="s">
        <v>1516</v>
      </c>
      <c r="D1512" s="150">
        <v>1553</v>
      </c>
      <c r="E1512" s="150">
        <v>1433</v>
      </c>
      <c r="F1512" s="150">
        <v>1249</v>
      </c>
      <c r="G1512" s="151">
        <v>787</v>
      </c>
      <c r="H1512" s="151">
        <v>768</v>
      </c>
      <c r="I1512" s="151">
        <v>679</v>
      </c>
      <c r="J1512" s="151">
        <v>1417</v>
      </c>
      <c r="K1512" s="151">
        <v>1369</v>
      </c>
      <c r="L1512" s="151">
        <v>1193</v>
      </c>
      <c r="M1512" s="154">
        <v>0.95789124668435</v>
      </c>
      <c r="N1512" s="153">
        <v>28890</v>
      </c>
      <c r="O1512" s="172">
        <v>0.9</v>
      </c>
      <c r="P1512" s="154">
        <v>0.922730199613651</v>
      </c>
      <c r="Q1512" s="154">
        <v>0.975857687420585</v>
      </c>
      <c r="R1512" s="154">
        <v>0.966125617501764</v>
      </c>
      <c r="S1512" s="173">
        <v>-0.0531274878069335</v>
      </c>
      <c r="T1512" s="153">
        <v>30160</v>
      </c>
      <c r="U1512" s="153">
        <v>25388</v>
      </c>
      <c r="V1512" s="154">
        <v>0.841777188328912</v>
      </c>
      <c r="W1512" s="154">
        <v>0.804249839021249</v>
      </c>
      <c r="X1512" s="155">
        <v>0.86277001270648</v>
      </c>
      <c r="Y1512" s="155">
        <v>0.841919548341567</v>
      </c>
      <c r="Z1512" s="173">
        <v>-0.0585201736852311</v>
      </c>
      <c r="AA1512" s="151">
        <v>8886</v>
      </c>
      <c r="AB1512" s="151">
        <v>7461</v>
      </c>
      <c r="AC1512" s="151">
        <v>8392</v>
      </c>
      <c r="AD1512" s="151">
        <v>7157</v>
      </c>
      <c r="AE1512" s="155">
        <v>0.839635381498987</v>
      </c>
      <c r="AF1512" s="155">
        <v>0.852836034318398</v>
      </c>
      <c r="AG1512" s="173">
        <v>-0.0132006528194113</v>
      </c>
    </row>
    <row r="1513" spans="1:33">
      <c r="A1513" s="175" t="s">
        <v>1455</v>
      </c>
      <c r="B1513" s="195" t="s">
        <v>1855</v>
      </c>
      <c r="C1513" s="195" t="s">
        <v>1517</v>
      </c>
      <c r="D1513" s="150">
        <v>1620</v>
      </c>
      <c r="E1513" s="150">
        <v>1543</v>
      </c>
      <c r="F1513" s="150">
        <v>1404</v>
      </c>
      <c r="G1513" s="151">
        <v>788</v>
      </c>
      <c r="H1513" s="151">
        <v>777</v>
      </c>
      <c r="I1513" s="151">
        <v>732</v>
      </c>
      <c r="J1513" s="151">
        <v>1388</v>
      </c>
      <c r="K1513" s="151">
        <v>1359</v>
      </c>
      <c r="L1513" s="151">
        <v>1251</v>
      </c>
      <c r="M1513" s="154">
        <v>0.967790655678498</v>
      </c>
      <c r="N1513" s="153">
        <v>29476</v>
      </c>
      <c r="O1513" s="172">
        <v>0.9</v>
      </c>
      <c r="P1513" s="154">
        <v>0.952469135802469</v>
      </c>
      <c r="Q1513" s="154">
        <v>0.986040609137056</v>
      </c>
      <c r="R1513" s="154">
        <v>0.979106628242075</v>
      </c>
      <c r="S1513" s="173">
        <v>-0.0335714733345867</v>
      </c>
      <c r="T1513" s="153">
        <v>30457</v>
      </c>
      <c r="U1513" s="153">
        <v>27161</v>
      </c>
      <c r="V1513" s="154">
        <v>0.891781856387694</v>
      </c>
      <c r="W1513" s="154">
        <v>0.866666666666667</v>
      </c>
      <c r="X1513" s="155">
        <v>0.928934010152284</v>
      </c>
      <c r="Y1513" s="155">
        <v>0.901296829971182</v>
      </c>
      <c r="Z1513" s="173">
        <v>-0.0622673434856176</v>
      </c>
      <c r="AA1513" s="151">
        <v>8891</v>
      </c>
      <c r="AB1513" s="151">
        <v>7882</v>
      </c>
      <c r="AC1513" s="151">
        <v>8419</v>
      </c>
      <c r="AD1513" s="151">
        <v>7620</v>
      </c>
      <c r="AE1513" s="155">
        <v>0.886514452817456</v>
      </c>
      <c r="AF1513" s="155">
        <v>0.905095617056658</v>
      </c>
      <c r="AG1513" s="173">
        <v>-0.0185811642392016</v>
      </c>
    </row>
    <row r="1514" spans="1:33">
      <c r="A1514" s="175" t="s">
        <v>1455</v>
      </c>
      <c r="B1514" s="195" t="s">
        <v>1856</v>
      </c>
      <c r="C1514" s="195" t="s">
        <v>1518</v>
      </c>
      <c r="D1514" s="150">
        <v>48</v>
      </c>
      <c r="E1514" s="150">
        <v>48</v>
      </c>
      <c r="F1514" s="150">
        <v>16</v>
      </c>
      <c r="G1514" s="151">
        <v>41</v>
      </c>
      <c r="H1514" s="151">
        <v>41</v>
      </c>
      <c r="I1514" s="151">
        <v>41</v>
      </c>
      <c r="J1514" s="151">
        <v>79</v>
      </c>
      <c r="K1514" s="151">
        <v>76</v>
      </c>
      <c r="L1514" s="151">
        <v>10</v>
      </c>
      <c r="M1514" s="154">
        <v>0.313686313686314</v>
      </c>
      <c r="N1514" s="153">
        <v>1884</v>
      </c>
      <c r="O1514" s="172">
        <v>0.9</v>
      </c>
      <c r="P1514" s="154">
        <v>1</v>
      </c>
      <c r="Q1514" s="154">
        <v>1</v>
      </c>
      <c r="R1514" s="154">
        <v>0.962025316455696</v>
      </c>
      <c r="S1514" s="173">
        <v>0</v>
      </c>
      <c r="T1514" s="153">
        <v>6006</v>
      </c>
      <c r="U1514" s="153">
        <v>445</v>
      </c>
      <c r="V1514" s="154">
        <v>0.0740925740925741</v>
      </c>
      <c r="W1514" s="154">
        <v>0.333333333333333</v>
      </c>
      <c r="X1514" s="155">
        <v>1</v>
      </c>
      <c r="Y1514" s="155">
        <v>0.126582278481013</v>
      </c>
      <c r="Z1514" s="173">
        <v>-0.666666666666667</v>
      </c>
      <c r="AA1514" s="151">
        <v>559</v>
      </c>
      <c r="AB1514" s="151">
        <v>74</v>
      </c>
      <c r="AC1514" s="151">
        <v>2274</v>
      </c>
      <c r="AD1514" s="151">
        <v>76</v>
      </c>
      <c r="AE1514" s="155">
        <v>0.132379248658318</v>
      </c>
      <c r="AF1514" s="155">
        <v>0.0334212840809147</v>
      </c>
      <c r="AG1514" s="173">
        <v>0.0989579645774037</v>
      </c>
    </row>
    <row r="1515" spans="1:33">
      <c r="A1515" s="175" t="s">
        <v>1455</v>
      </c>
      <c r="B1515" s="195" t="s">
        <v>1856</v>
      </c>
      <c r="C1515" s="195" t="s">
        <v>1519</v>
      </c>
      <c r="D1515" s="150">
        <v>1</v>
      </c>
      <c r="E1515" s="150">
        <v>0</v>
      </c>
      <c r="F1515" s="150">
        <v>1</v>
      </c>
      <c r="G1515" s="151">
        <v>0</v>
      </c>
      <c r="H1515" s="151">
        <v>0</v>
      </c>
      <c r="I1515" s="151">
        <v>0</v>
      </c>
      <c r="J1515" s="151">
        <v>0</v>
      </c>
      <c r="K1515" s="151">
        <v>0</v>
      </c>
      <c r="L1515" s="151">
        <v>0</v>
      </c>
      <c r="M1515" s="154">
        <v>0</v>
      </c>
      <c r="N1515" s="153">
        <v>0</v>
      </c>
      <c r="O1515" s="172">
        <v>0.9</v>
      </c>
      <c r="P1515" s="154">
        <v>0</v>
      </c>
      <c r="Q1515" s="154">
        <v>0</v>
      </c>
      <c r="R1515" s="154">
        <v>0</v>
      </c>
      <c r="S1515" s="173">
        <v>0</v>
      </c>
      <c r="T1515" s="153">
        <v>1</v>
      </c>
      <c r="U1515" s="153">
        <v>1</v>
      </c>
      <c r="V1515" s="154">
        <v>1</v>
      </c>
      <c r="W1515" s="154">
        <v>1</v>
      </c>
      <c r="X1515" s="155">
        <v>0</v>
      </c>
      <c r="Y1515" s="155">
        <v>0</v>
      </c>
      <c r="Z1515" s="173">
        <v>1</v>
      </c>
      <c r="AA1515" s="151">
        <v>1</v>
      </c>
      <c r="AB1515" s="151">
        <v>1</v>
      </c>
      <c r="AC1515" s="151">
        <v>0</v>
      </c>
      <c r="AD1515" s="151">
        <v>0</v>
      </c>
      <c r="AE1515" s="155">
        <v>1</v>
      </c>
      <c r="AF1515" s="155">
        <v>0</v>
      </c>
      <c r="AG1515" s="173">
        <v>1</v>
      </c>
    </row>
    <row r="1516" spans="1:33">
      <c r="A1516" s="175" t="s">
        <v>1455</v>
      </c>
      <c r="B1516" s="195" t="s">
        <v>1856</v>
      </c>
      <c r="C1516" s="195" t="s">
        <v>1520</v>
      </c>
      <c r="D1516" s="150">
        <v>4330</v>
      </c>
      <c r="E1516" s="150">
        <v>4079</v>
      </c>
      <c r="F1516" s="150">
        <v>3186</v>
      </c>
      <c r="G1516" s="151">
        <v>492</v>
      </c>
      <c r="H1516" s="151">
        <v>460</v>
      </c>
      <c r="I1516" s="151">
        <v>434</v>
      </c>
      <c r="J1516" s="151">
        <v>234</v>
      </c>
      <c r="K1516" s="151">
        <v>225</v>
      </c>
      <c r="L1516" s="151">
        <v>213</v>
      </c>
      <c r="M1516" s="154">
        <v>0.919881119974973</v>
      </c>
      <c r="N1516" s="153">
        <v>29404</v>
      </c>
      <c r="O1516" s="172">
        <v>0.9</v>
      </c>
      <c r="P1516" s="154">
        <v>0.94203233256351</v>
      </c>
      <c r="Q1516" s="154">
        <v>0.934959349593496</v>
      </c>
      <c r="R1516" s="154">
        <v>0.961538461538462</v>
      </c>
      <c r="S1516" s="173">
        <v>0.00707298297001446</v>
      </c>
      <c r="T1516" s="153">
        <v>31965</v>
      </c>
      <c r="U1516" s="153">
        <v>25970</v>
      </c>
      <c r="V1516" s="154">
        <v>0.812451118410762</v>
      </c>
      <c r="W1516" s="154">
        <v>0.735796766743649</v>
      </c>
      <c r="X1516" s="155">
        <v>0.882113821138211</v>
      </c>
      <c r="Y1516" s="155">
        <v>0.91025641025641</v>
      </c>
      <c r="Z1516" s="173">
        <v>-0.146317054394562</v>
      </c>
      <c r="AA1516" s="151">
        <v>11550</v>
      </c>
      <c r="AB1516" s="151">
        <v>9323</v>
      </c>
      <c r="AC1516" s="151">
        <v>7274</v>
      </c>
      <c r="AD1516" s="151">
        <v>6352</v>
      </c>
      <c r="AE1516" s="155">
        <v>0.807186147186147</v>
      </c>
      <c r="AF1516" s="155">
        <v>0.873247181743195</v>
      </c>
      <c r="AG1516" s="173">
        <v>-0.0660610345570477</v>
      </c>
    </row>
    <row r="1517" spans="1:33">
      <c r="A1517" s="175" t="s">
        <v>1455</v>
      </c>
      <c r="B1517" s="195" t="s">
        <v>1855</v>
      </c>
      <c r="C1517" s="195" t="s">
        <v>1521</v>
      </c>
      <c r="D1517" s="150">
        <v>1514</v>
      </c>
      <c r="E1517" s="150">
        <v>1469</v>
      </c>
      <c r="F1517" s="150">
        <v>1313</v>
      </c>
      <c r="G1517" s="151">
        <v>842</v>
      </c>
      <c r="H1517" s="151">
        <v>840</v>
      </c>
      <c r="I1517" s="151">
        <v>757</v>
      </c>
      <c r="J1517" s="151">
        <v>1420</v>
      </c>
      <c r="K1517" s="151">
        <v>1345</v>
      </c>
      <c r="L1517" s="151">
        <v>1268</v>
      </c>
      <c r="M1517" s="154">
        <v>0.968747963240566</v>
      </c>
      <c r="N1517" s="153">
        <v>29727</v>
      </c>
      <c r="O1517" s="172">
        <v>0.9</v>
      </c>
      <c r="P1517" s="154">
        <v>0.970277410832233</v>
      </c>
      <c r="Q1517" s="154">
        <v>0.997624703087886</v>
      </c>
      <c r="R1517" s="154">
        <v>0.947183098591549</v>
      </c>
      <c r="S1517" s="173">
        <v>-0.0273472922556535</v>
      </c>
      <c r="T1517" s="153">
        <v>30686</v>
      </c>
      <c r="U1517" s="153">
        <v>26849</v>
      </c>
      <c r="V1517" s="154">
        <v>0.874959264811315</v>
      </c>
      <c r="W1517" s="154">
        <v>0.867239101717305</v>
      </c>
      <c r="X1517" s="155">
        <v>0.899049881235154</v>
      </c>
      <c r="Y1517" s="155">
        <v>0.892957746478873</v>
      </c>
      <c r="Z1517" s="173">
        <v>-0.0318107795178493</v>
      </c>
      <c r="AA1517" s="151">
        <v>8948</v>
      </c>
      <c r="AB1517" s="151">
        <v>7815</v>
      </c>
      <c r="AC1517" s="151">
        <v>9000</v>
      </c>
      <c r="AD1517" s="151">
        <v>7700</v>
      </c>
      <c r="AE1517" s="155">
        <v>0.873379526151095</v>
      </c>
      <c r="AF1517" s="155">
        <v>0.855555555555556</v>
      </c>
      <c r="AG1517" s="173">
        <v>0.0178239705955398</v>
      </c>
    </row>
    <row r="1518" spans="1:33">
      <c r="A1518" s="175" t="s">
        <v>1455</v>
      </c>
      <c r="B1518" s="195" t="s">
        <v>1856</v>
      </c>
      <c r="C1518" s="195" t="s">
        <v>1522</v>
      </c>
      <c r="D1518" s="150">
        <v>0</v>
      </c>
      <c r="E1518" s="150">
        <v>0</v>
      </c>
      <c r="F1518" s="150">
        <v>0</v>
      </c>
      <c r="G1518" s="151">
        <v>2</v>
      </c>
      <c r="H1518" s="151">
        <v>1</v>
      </c>
      <c r="I1518" s="151">
        <v>1</v>
      </c>
      <c r="J1518" s="151">
        <v>2</v>
      </c>
      <c r="K1518" s="151">
        <v>2</v>
      </c>
      <c r="L1518" s="151">
        <v>2</v>
      </c>
      <c r="M1518" s="154">
        <v>0.434782608695652</v>
      </c>
      <c r="N1518" s="153">
        <v>10</v>
      </c>
      <c r="O1518" s="172">
        <v>0.9</v>
      </c>
      <c r="P1518" s="154">
        <v>0</v>
      </c>
      <c r="Q1518" s="154">
        <v>0.5</v>
      </c>
      <c r="R1518" s="154">
        <v>1</v>
      </c>
      <c r="S1518" s="173">
        <v>-0.5</v>
      </c>
      <c r="T1518" s="153">
        <v>23</v>
      </c>
      <c r="U1518" s="153">
        <v>14</v>
      </c>
      <c r="V1518" s="154">
        <v>0.608695652173913</v>
      </c>
      <c r="W1518" s="154">
        <v>0</v>
      </c>
      <c r="X1518" s="155">
        <v>0.5</v>
      </c>
      <c r="Y1518" s="155">
        <v>1</v>
      </c>
      <c r="Z1518" s="173">
        <v>-0.5</v>
      </c>
      <c r="AA1518" s="151">
        <v>4</v>
      </c>
      <c r="AB1518" s="151">
        <v>3</v>
      </c>
      <c r="AC1518" s="151">
        <v>3</v>
      </c>
      <c r="AD1518" s="151">
        <v>0</v>
      </c>
      <c r="AE1518" s="155">
        <v>0.75</v>
      </c>
      <c r="AF1518" s="155">
        <v>0</v>
      </c>
      <c r="AG1518" s="173">
        <v>0.75</v>
      </c>
    </row>
    <row r="1519" spans="1:33">
      <c r="A1519" s="175" t="s">
        <v>1455</v>
      </c>
      <c r="B1519" s="195" t="s">
        <v>1856</v>
      </c>
      <c r="C1519" s="195" t="s">
        <v>1523</v>
      </c>
      <c r="D1519" s="150">
        <v>0</v>
      </c>
      <c r="E1519" s="150">
        <v>0</v>
      </c>
      <c r="F1519" s="150">
        <v>0</v>
      </c>
      <c r="G1519" s="151">
        <v>0</v>
      </c>
      <c r="H1519" s="151">
        <v>0</v>
      </c>
      <c r="I1519" s="151">
        <v>0</v>
      </c>
      <c r="J1519" s="151">
        <v>0</v>
      </c>
      <c r="K1519" s="151">
        <v>0</v>
      </c>
      <c r="L1519" s="151">
        <v>0</v>
      </c>
      <c r="M1519" s="154">
        <v>0.0833333333333333</v>
      </c>
      <c r="N1519" s="153">
        <v>1</v>
      </c>
      <c r="O1519" s="172">
        <v>0.9</v>
      </c>
      <c r="P1519" s="154">
        <v>0</v>
      </c>
      <c r="Q1519" s="154">
        <v>0</v>
      </c>
      <c r="R1519" s="154">
        <v>0</v>
      </c>
      <c r="S1519" s="173">
        <v>0</v>
      </c>
      <c r="T1519" s="153">
        <v>12</v>
      </c>
      <c r="U1519" s="153">
        <v>3</v>
      </c>
      <c r="V1519" s="154">
        <v>0.25</v>
      </c>
      <c r="W1519" s="154">
        <v>0</v>
      </c>
      <c r="X1519" s="155">
        <v>0</v>
      </c>
      <c r="Y1519" s="155">
        <v>0</v>
      </c>
      <c r="Z1519" s="173">
        <v>0</v>
      </c>
      <c r="AA1519" s="151">
        <v>1</v>
      </c>
      <c r="AB1519" s="151">
        <v>0</v>
      </c>
      <c r="AC1519" s="151">
        <v>4</v>
      </c>
      <c r="AD1519" s="151">
        <v>2</v>
      </c>
      <c r="AE1519" s="155">
        <v>0</v>
      </c>
      <c r="AF1519" s="155">
        <v>0.5</v>
      </c>
      <c r="AG1519" s="173">
        <v>-0.5</v>
      </c>
    </row>
    <row r="1520" spans="1:33">
      <c r="A1520" s="175" t="s">
        <v>1455</v>
      </c>
      <c r="B1520" s="195" t="s">
        <v>1856</v>
      </c>
      <c r="C1520" s="195" t="s">
        <v>1524</v>
      </c>
      <c r="D1520" s="150">
        <v>0</v>
      </c>
      <c r="E1520" s="150">
        <v>0</v>
      </c>
      <c r="F1520" s="150">
        <v>0</v>
      </c>
      <c r="G1520" s="151">
        <v>0</v>
      </c>
      <c r="H1520" s="151">
        <v>0</v>
      </c>
      <c r="I1520" s="151">
        <v>0</v>
      </c>
      <c r="J1520" s="151">
        <v>0</v>
      </c>
      <c r="K1520" s="151">
        <v>0</v>
      </c>
      <c r="L1520" s="151">
        <v>0</v>
      </c>
      <c r="M1520" s="154">
        <v>0</v>
      </c>
      <c r="N1520" s="153">
        <v>0</v>
      </c>
      <c r="O1520" s="172">
        <v>0.9</v>
      </c>
      <c r="P1520" s="154">
        <v>0</v>
      </c>
      <c r="Q1520" s="154">
        <v>0</v>
      </c>
      <c r="R1520" s="154">
        <v>0</v>
      </c>
      <c r="S1520" s="173">
        <v>0</v>
      </c>
      <c r="T1520" s="153">
        <v>0</v>
      </c>
      <c r="U1520" s="153">
        <v>0</v>
      </c>
      <c r="V1520" s="154">
        <v>0</v>
      </c>
      <c r="W1520" s="154">
        <v>0</v>
      </c>
      <c r="X1520" s="155">
        <v>0</v>
      </c>
      <c r="Y1520" s="155">
        <v>0</v>
      </c>
      <c r="Z1520" s="173">
        <v>0</v>
      </c>
      <c r="AA1520" s="151">
        <v>0</v>
      </c>
      <c r="AB1520" s="151">
        <v>0</v>
      </c>
      <c r="AC1520" s="151">
        <v>0</v>
      </c>
      <c r="AD1520" s="151">
        <v>0</v>
      </c>
      <c r="AE1520" s="155">
        <v>0</v>
      </c>
      <c r="AF1520" s="155">
        <v>0</v>
      </c>
      <c r="AG1520" s="173">
        <v>0</v>
      </c>
    </row>
    <row r="1521" spans="1:33">
      <c r="A1521" s="175" t="s">
        <v>1455</v>
      </c>
      <c r="B1521" s="195" t="s">
        <v>1855</v>
      </c>
      <c r="C1521" s="195" t="s">
        <v>1525</v>
      </c>
      <c r="D1521" s="150">
        <v>1</v>
      </c>
      <c r="E1521" s="150">
        <v>1</v>
      </c>
      <c r="F1521" s="150">
        <v>1</v>
      </c>
      <c r="G1521" s="151">
        <v>0</v>
      </c>
      <c r="H1521" s="151">
        <v>0</v>
      </c>
      <c r="I1521" s="151">
        <v>0</v>
      </c>
      <c r="J1521" s="151">
        <v>0</v>
      </c>
      <c r="K1521" s="151">
        <v>0</v>
      </c>
      <c r="L1521" s="151">
        <v>0</v>
      </c>
      <c r="M1521" s="154">
        <v>0.0526315789473684</v>
      </c>
      <c r="N1521" s="153">
        <v>1</v>
      </c>
      <c r="O1521" s="172">
        <v>0.9</v>
      </c>
      <c r="P1521" s="154">
        <v>1</v>
      </c>
      <c r="Q1521" s="154">
        <v>0</v>
      </c>
      <c r="R1521" s="154">
        <v>0</v>
      </c>
      <c r="S1521" s="173">
        <v>1</v>
      </c>
      <c r="T1521" s="153">
        <v>19</v>
      </c>
      <c r="U1521" s="153">
        <v>1</v>
      </c>
      <c r="V1521" s="154">
        <v>0.0526315789473684</v>
      </c>
      <c r="W1521" s="154">
        <v>1</v>
      </c>
      <c r="X1521" s="155">
        <v>0</v>
      </c>
      <c r="Y1521" s="155">
        <v>0</v>
      </c>
      <c r="Z1521" s="173">
        <v>1</v>
      </c>
      <c r="AA1521" s="151">
        <v>4</v>
      </c>
      <c r="AB1521" s="151">
        <v>1</v>
      </c>
      <c r="AC1521" s="151">
        <v>15</v>
      </c>
      <c r="AD1521" s="151">
        <v>0</v>
      </c>
      <c r="AE1521" s="155">
        <v>0.25</v>
      </c>
      <c r="AF1521" s="155">
        <v>0</v>
      </c>
      <c r="AG1521" s="173">
        <v>0.25</v>
      </c>
    </row>
    <row r="1522" spans="1:33">
      <c r="A1522" s="175" t="s">
        <v>1455</v>
      </c>
      <c r="B1522" s="195" t="s">
        <v>1856</v>
      </c>
      <c r="C1522" s="195" t="s">
        <v>1526</v>
      </c>
      <c r="D1522" s="150">
        <v>3832</v>
      </c>
      <c r="E1522" s="150">
        <v>3725</v>
      </c>
      <c r="F1522" s="150">
        <v>2616</v>
      </c>
      <c r="G1522" s="151">
        <v>566</v>
      </c>
      <c r="H1522" s="151">
        <v>456</v>
      </c>
      <c r="I1522" s="151">
        <v>407</v>
      </c>
      <c r="J1522" s="151">
        <v>200</v>
      </c>
      <c r="K1522" s="151">
        <v>198</v>
      </c>
      <c r="L1522" s="151">
        <v>173</v>
      </c>
      <c r="M1522" s="154">
        <v>0.97448244349935</v>
      </c>
      <c r="N1522" s="153">
        <v>27725</v>
      </c>
      <c r="O1522" s="172">
        <v>0.9</v>
      </c>
      <c r="P1522" s="154">
        <v>0.972077244258873</v>
      </c>
      <c r="Q1522" s="154">
        <v>0.80565371024735</v>
      </c>
      <c r="R1522" s="154">
        <v>0.99</v>
      </c>
      <c r="S1522" s="173">
        <v>0.166423534011523</v>
      </c>
      <c r="T1522" s="153">
        <v>28451</v>
      </c>
      <c r="U1522" s="153">
        <v>22447</v>
      </c>
      <c r="V1522" s="154">
        <v>0.788970510702611</v>
      </c>
      <c r="W1522" s="154">
        <v>0.682672233820459</v>
      </c>
      <c r="X1522" s="155">
        <v>0.719081272084806</v>
      </c>
      <c r="Y1522" s="155">
        <v>0.865</v>
      </c>
      <c r="Z1522" s="173">
        <v>-0.0364090382643464</v>
      </c>
      <c r="AA1522" s="151">
        <v>10294</v>
      </c>
      <c r="AB1522" s="151">
        <v>7831</v>
      </c>
      <c r="AC1522" s="151">
        <v>6502</v>
      </c>
      <c r="AD1522" s="151">
        <v>5326</v>
      </c>
      <c r="AE1522" s="155">
        <v>0.760734408393239</v>
      </c>
      <c r="AF1522" s="155">
        <v>0.819132574592433</v>
      </c>
      <c r="AG1522" s="173">
        <v>-0.0583981661991942</v>
      </c>
    </row>
    <row r="1523" spans="1:33">
      <c r="A1523" s="175" t="s">
        <v>1455</v>
      </c>
      <c r="B1523" s="195" t="s">
        <v>1857</v>
      </c>
      <c r="C1523" s="195" t="s">
        <v>1527</v>
      </c>
      <c r="D1523" s="150">
        <v>1</v>
      </c>
      <c r="E1523" s="150">
        <v>0</v>
      </c>
      <c r="F1523" s="150">
        <v>0</v>
      </c>
      <c r="G1523" s="151">
        <v>0</v>
      </c>
      <c r="H1523" s="151">
        <v>0</v>
      </c>
      <c r="I1523" s="151">
        <v>0</v>
      </c>
      <c r="J1523" s="151">
        <v>2</v>
      </c>
      <c r="K1523" s="151">
        <v>0</v>
      </c>
      <c r="L1523" s="151">
        <v>0</v>
      </c>
      <c r="M1523" s="154">
        <v>0.25</v>
      </c>
      <c r="N1523" s="153">
        <v>1</v>
      </c>
      <c r="O1523" s="172">
        <v>0.9</v>
      </c>
      <c r="P1523" s="154">
        <v>0</v>
      </c>
      <c r="Q1523" s="154">
        <v>0</v>
      </c>
      <c r="R1523" s="154">
        <v>0</v>
      </c>
      <c r="S1523" s="173">
        <v>0</v>
      </c>
      <c r="T1523" s="153">
        <v>4</v>
      </c>
      <c r="U1523" s="153">
        <v>0</v>
      </c>
      <c r="V1523" s="154">
        <v>0</v>
      </c>
      <c r="W1523" s="154">
        <v>0</v>
      </c>
      <c r="X1523" s="155">
        <v>0</v>
      </c>
      <c r="Y1523" s="155">
        <v>0</v>
      </c>
      <c r="Z1523" s="173">
        <v>0</v>
      </c>
      <c r="AA1523" s="151">
        <v>3</v>
      </c>
      <c r="AB1523" s="151">
        <v>0</v>
      </c>
      <c r="AC1523" s="151">
        <v>1</v>
      </c>
      <c r="AD1523" s="151">
        <v>0</v>
      </c>
      <c r="AE1523" s="155">
        <v>0</v>
      </c>
      <c r="AF1523" s="155">
        <v>0</v>
      </c>
      <c r="AG1523" s="173">
        <v>0</v>
      </c>
    </row>
    <row r="1524" spans="1:33">
      <c r="A1524" s="175" t="s">
        <v>1455</v>
      </c>
      <c r="B1524" s="195" t="s">
        <v>1856</v>
      </c>
      <c r="C1524" s="195" t="s">
        <v>1528</v>
      </c>
      <c r="D1524" s="150">
        <v>404</v>
      </c>
      <c r="E1524" s="150">
        <v>404</v>
      </c>
      <c r="F1524" s="150">
        <v>311</v>
      </c>
      <c r="G1524" s="151">
        <v>1431</v>
      </c>
      <c r="H1524" s="151">
        <v>1429</v>
      </c>
      <c r="I1524" s="151">
        <v>1419</v>
      </c>
      <c r="J1524" s="151">
        <v>451</v>
      </c>
      <c r="K1524" s="151">
        <v>449</v>
      </c>
      <c r="L1524" s="151">
        <v>423</v>
      </c>
      <c r="M1524" s="154">
        <v>0.995535471225568</v>
      </c>
      <c r="N1524" s="153">
        <v>18285</v>
      </c>
      <c r="O1524" s="172">
        <v>0.9</v>
      </c>
      <c r="P1524" s="154">
        <v>1</v>
      </c>
      <c r="Q1524" s="154">
        <v>0.998602375960867</v>
      </c>
      <c r="R1524" s="154">
        <v>0.995565410199557</v>
      </c>
      <c r="S1524" s="173">
        <v>0.00139762403913346</v>
      </c>
      <c r="T1524" s="153">
        <v>18367</v>
      </c>
      <c r="U1524" s="153">
        <v>17241</v>
      </c>
      <c r="V1524" s="154">
        <v>0.938694397560843</v>
      </c>
      <c r="W1524" s="154">
        <v>0.76980198019802</v>
      </c>
      <c r="X1524" s="155">
        <v>0.991614255765199</v>
      </c>
      <c r="Y1524" s="155">
        <v>0.937915742793792</v>
      </c>
      <c r="Z1524" s="173">
        <v>-0.221812275567179</v>
      </c>
      <c r="AA1524" s="151">
        <v>4070</v>
      </c>
      <c r="AB1524" s="151">
        <v>3845</v>
      </c>
      <c r="AC1524" s="151">
        <v>5526</v>
      </c>
      <c r="AD1524" s="151">
        <v>5277</v>
      </c>
      <c r="AE1524" s="155">
        <v>0.944717444717445</v>
      </c>
      <c r="AF1524" s="155">
        <v>0.954940282301846</v>
      </c>
      <c r="AG1524" s="173">
        <v>-0.0102228375844011</v>
      </c>
    </row>
    <row r="1525" spans="1:33">
      <c r="A1525" s="175" t="s">
        <v>1455</v>
      </c>
      <c r="B1525" s="195" t="s">
        <v>1856</v>
      </c>
      <c r="C1525" s="195" t="s">
        <v>1529</v>
      </c>
      <c r="D1525" s="150">
        <v>4293</v>
      </c>
      <c r="E1525" s="150">
        <v>4206</v>
      </c>
      <c r="F1525" s="150">
        <v>3184</v>
      </c>
      <c r="G1525" s="151">
        <v>524</v>
      </c>
      <c r="H1525" s="151">
        <v>497</v>
      </c>
      <c r="I1525" s="151">
        <v>422</v>
      </c>
      <c r="J1525" s="151">
        <v>207</v>
      </c>
      <c r="K1525" s="151">
        <v>194</v>
      </c>
      <c r="L1525" s="151">
        <v>187</v>
      </c>
      <c r="M1525" s="154">
        <v>0.933001924310455</v>
      </c>
      <c r="N1525" s="153">
        <v>29091</v>
      </c>
      <c r="O1525" s="172">
        <v>0.9</v>
      </c>
      <c r="P1525" s="154">
        <v>0.979734451432565</v>
      </c>
      <c r="Q1525" s="154">
        <v>0.948473282442748</v>
      </c>
      <c r="R1525" s="154">
        <v>0.93719806763285</v>
      </c>
      <c r="S1525" s="173">
        <v>0.0312611689898166</v>
      </c>
      <c r="T1525" s="153">
        <v>31180</v>
      </c>
      <c r="U1525" s="153">
        <v>24664</v>
      </c>
      <c r="V1525" s="154">
        <v>0.791019884541373</v>
      </c>
      <c r="W1525" s="154">
        <v>0.741672490100163</v>
      </c>
      <c r="X1525" s="155">
        <v>0.805343511450382</v>
      </c>
      <c r="Y1525" s="155">
        <v>0.903381642512077</v>
      </c>
      <c r="Z1525" s="173">
        <v>-0.0636710213502186</v>
      </c>
      <c r="AA1525" s="151">
        <v>11098</v>
      </c>
      <c r="AB1525" s="151">
        <v>8952</v>
      </c>
      <c r="AC1525" s="151">
        <v>7025</v>
      </c>
      <c r="AD1525" s="151">
        <v>5641</v>
      </c>
      <c r="AE1525" s="155">
        <v>0.806631825554154</v>
      </c>
      <c r="AF1525" s="155">
        <v>0.802989323843416</v>
      </c>
      <c r="AG1525" s="173">
        <v>0.00364250171073754</v>
      </c>
    </row>
    <row r="1526" spans="1:33">
      <c r="A1526" s="175" t="s">
        <v>1455</v>
      </c>
      <c r="B1526" s="195" t="s">
        <v>1856</v>
      </c>
      <c r="C1526" s="195" t="s">
        <v>1530</v>
      </c>
      <c r="D1526" s="150">
        <v>0</v>
      </c>
      <c r="E1526" s="150">
        <v>0</v>
      </c>
      <c r="F1526" s="150">
        <v>0</v>
      </c>
      <c r="G1526" s="151">
        <v>1</v>
      </c>
      <c r="H1526" s="151">
        <v>0</v>
      </c>
      <c r="I1526" s="151">
        <v>0</v>
      </c>
      <c r="J1526" s="151">
        <v>0</v>
      </c>
      <c r="K1526" s="151">
        <v>0</v>
      </c>
      <c r="L1526" s="151">
        <v>0</v>
      </c>
      <c r="M1526" s="154">
        <v>0.5</v>
      </c>
      <c r="N1526" s="153">
        <v>3</v>
      </c>
      <c r="O1526" s="172">
        <v>0.9</v>
      </c>
      <c r="P1526" s="154">
        <v>0</v>
      </c>
      <c r="Q1526" s="154">
        <v>0</v>
      </c>
      <c r="R1526" s="154">
        <v>0</v>
      </c>
      <c r="S1526" s="173">
        <v>0</v>
      </c>
      <c r="T1526" s="153">
        <v>6</v>
      </c>
      <c r="U1526" s="153">
        <v>2</v>
      </c>
      <c r="V1526" s="154">
        <v>0.333333333333333</v>
      </c>
      <c r="W1526" s="154">
        <v>0</v>
      </c>
      <c r="X1526" s="155">
        <v>0</v>
      </c>
      <c r="Y1526" s="155">
        <v>0</v>
      </c>
      <c r="Z1526" s="173">
        <v>0</v>
      </c>
      <c r="AA1526" s="151">
        <v>3</v>
      </c>
      <c r="AB1526" s="151">
        <v>1</v>
      </c>
      <c r="AC1526" s="151">
        <v>1</v>
      </c>
      <c r="AD1526" s="151">
        <v>0</v>
      </c>
      <c r="AE1526" s="155">
        <v>0.333333333333333</v>
      </c>
      <c r="AF1526" s="155">
        <v>0</v>
      </c>
      <c r="AG1526" s="173">
        <v>0.333333333333333</v>
      </c>
    </row>
    <row r="1527" spans="1:33">
      <c r="A1527" s="175" t="s">
        <v>1455</v>
      </c>
      <c r="B1527" s="195" t="s">
        <v>1856</v>
      </c>
      <c r="C1527" s="195" t="s">
        <v>1531</v>
      </c>
      <c r="D1527" s="150">
        <v>0</v>
      </c>
      <c r="E1527" s="150">
        <v>0</v>
      </c>
      <c r="F1527" s="150">
        <v>0</v>
      </c>
      <c r="G1527" s="151">
        <v>0</v>
      </c>
      <c r="H1527" s="151">
        <v>0</v>
      </c>
      <c r="I1527" s="151">
        <v>0</v>
      </c>
      <c r="J1527" s="151">
        <v>0</v>
      </c>
      <c r="K1527" s="151">
        <v>0</v>
      </c>
      <c r="L1527" s="151">
        <v>0</v>
      </c>
      <c r="M1527" s="154">
        <v>1</v>
      </c>
      <c r="N1527" s="153">
        <v>4</v>
      </c>
      <c r="O1527" s="172">
        <v>0.9</v>
      </c>
      <c r="P1527" s="154">
        <v>0</v>
      </c>
      <c r="Q1527" s="154">
        <v>0</v>
      </c>
      <c r="R1527" s="154">
        <v>0</v>
      </c>
      <c r="S1527" s="173">
        <v>0</v>
      </c>
      <c r="T1527" s="153">
        <v>4</v>
      </c>
      <c r="U1527" s="153">
        <v>4</v>
      </c>
      <c r="V1527" s="154">
        <v>1</v>
      </c>
      <c r="W1527" s="154">
        <v>0</v>
      </c>
      <c r="X1527" s="155">
        <v>0</v>
      </c>
      <c r="Y1527" s="155">
        <v>0</v>
      </c>
      <c r="Z1527" s="173">
        <v>0</v>
      </c>
      <c r="AA1527" s="151">
        <v>0</v>
      </c>
      <c r="AB1527" s="151">
        <v>0</v>
      </c>
      <c r="AC1527" s="151">
        <v>1</v>
      </c>
      <c r="AD1527" s="151">
        <v>1</v>
      </c>
      <c r="AE1527" s="155">
        <v>0</v>
      </c>
      <c r="AF1527" s="155">
        <v>1</v>
      </c>
      <c r="AG1527" s="173">
        <v>-1</v>
      </c>
    </row>
    <row r="1528" spans="1:33">
      <c r="A1528" s="175" t="s">
        <v>1455</v>
      </c>
      <c r="B1528" s="195" t="s">
        <v>1856</v>
      </c>
      <c r="C1528" s="195" t="s">
        <v>1532</v>
      </c>
      <c r="D1528" s="150">
        <v>154</v>
      </c>
      <c r="E1528" s="150">
        <v>154</v>
      </c>
      <c r="F1528" s="150">
        <v>82</v>
      </c>
      <c r="G1528" s="151">
        <v>114</v>
      </c>
      <c r="H1528" s="151">
        <v>94</v>
      </c>
      <c r="I1528" s="151">
        <v>94</v>
      </c>
      <c r="J1528" s="151">
        <v>31</v>
      </c>
      <c r="K1528" s="151">
        <v>31</v>
      </c>
      <c r="L1528" s="151">
        <v>21</v>
      </c>
      <c r="M1528" s="154">
        <v>0.819567979669631</v>
      </c>
      <c r="N1528" s="153">
        <v>6450</v>
      </c>
      <c r="O1528" s="172">
        <v>0.9</v>
      </c>
      <c r="P1528" s="154">
        <v>1</v>
      </c>
      <c r="Q1528" s="154">
        <v>0.824561403508772</v>
      </c>
      <c r="R1528" s="154">
        <v>1</v>
      </c>
      <c r="S1528" s="173">
        <v>0.175438596491228</v>
      </c>
      <c r="T1528" s="153">
        <v>7870</v>
      </c>
      <c r="U1528" s="153">
        <v>4909</v>
      </c>
      <c r="V1528" s="154">
        <v>0.623761118170267</v>
      </c>
      <c r="W1528" s="154">
        <v>0.532467532467532</v>
      </c>
      <c r="X1528" s="155">
        <v>0.824561403508772</v>
      </c>
      <c r="Y1528" s="155">
        <v>0.67741935483871</v>
      </c>
      <c r="Z1528" s="173">
        <v>-0.29209387104124</v>
      </c>
      <c r="AA1528" s="151">
        <v>1724</v>
      </c>
      <c r="AB1528" s="151">
        <v>1263</v>
      </c>
      <c r="AC1528" s="151">
        <v>2589</v>
      </c>
      <c r="AD1528" s="151">
        <v>1913</v>
      </c>
      <c r="AE1528" s="155">
        <v>0.732598607888631</v>
      </c>
      <c r="AF1528" s="155">
        <v>0.738895326380842</v>
      </c>
      <c r="AG1528" s="173">
        <v>-0.00629671849221092</v>
      </c>
    </row>
    <row r="1529" spans="1:33">
      <c r="A1529" s="175" t="s">
        <v>1455</v>
      </c>
      <c r="B1529" s="195" t="s">
        <v>1856</v>
      </c>
      <c r="C1529" s="195" t="s">
        <v>1533</v>
      </c>
      <c r="D1529" s="150">
        <v>0</v>
      </c>
      <c r="E1529" s="150">
        <v>0</v>
      </c>
      <c r="F1529" s="150">
        <v>0</v>
      </c>
      <c r="G1529" s="151">
        <v>3</v>
      </c>
      <c r="H1529" s="151">
        <v>0</v>
      </c>
      <c r="I1529" s="151">
        <v>0</v>
      </c>
      <c r="J1529" s="151">
        <v>0</v>
      </c>
      <c r="K1529" s="151">
        <v>0</v>
      </c>
      <c r="L1529" s="151">
        <v>0</v>
      </c>
      <c r="M1529" s="154">
        <v>0</v>
      </c>
      <c r="N1529" s="153">
        <v>0</v>
      </c>
      <c r="O1529" s="172">
        <v>0.9</v>
      </c>
      <c r="P1529" s="154">
        <v>0</v>
      </c>
      <c r="Q1529" s="154">
        <v>0</v>
      </c>
      <c r="R1529" s="154">
        <v>0</v>
      </c>
      <c r="S1529" s="173">
        <v>0</v>
      </c>
      <c r="T1529" s="153">
        <v>12</v>
      </c>
      <c r="U1529" s="153">
        <v>0</v>
      </c>
      <c r="V1529" s="154">
        <v>0</v>
      </c>
      <c r="W1529" s="154">
        <v>0</v>
      </c>
      <c r="X1529" s="155">
        <v>0</v>
      </c>
      <c r="Y1529" s="155">
        <v>0</v>
      </c>
      <c r="Z1529" s="173">
        <v>0</v>
      </c>
      <c r="AA1529" s="151">
        <v>7</v>
      </c>
      <c r="AB1529" s="151">
        <v>0</v>
      </c>
      <c r="AC1529" s="151">
        <v>3</v>
      </c>
      <c r="AD1529" s="151">
        <v>0</v>
      </c>
      <c r="AE1529" s="155">
        <v>0</v>
      </c>
      <c r="AF1529" s="155">
        <v>0</v>
      </c>
      <c r="AG1529" s="173">
        <v>0</v>
      </c>
    </row>
    <row r="1530" spans="1:33">
      <c r="A1530" s="175" t="s">
        <v>1455</v>
      </c>
      <c r="B1530" s="195" t="s">
        <v>1856</v>
      </c>
      <c r="C1530" s="195" t="s">
        <v>1534</v>
      </c>
      <c r="D1530" s="150">
        <v>0</v>
      </c>
      <c r="E1530" s="150">
        <v>0</v>
      </c>
      <c r="F1530" s="150">
        <v>0</v>
      </c>
      <c r="G1530" s="151">
        <v>0</v>
      </c>
      <c r="H1530" s="151">
        <v>0</v>
      </c>
      <c r="I1530" s="151">
        <v>0</v>
      </c>
      <c r="J1530" s="151">
        <v>0</v>
      </c>
      <c r="K1530" s="151">
        <v>0</v>
      </c>
      <c r="L1530" s="151">
        <v>0</v>
      </c>
      <c r="M1530" s="154">
        <v>0</v>
      </c>
      <c r="N1530" s="153">
        <v>0</v>
      </c>
      <c r="O1530" s="172">
        <v>0.9</v>
      </c>
      <c r="P1530" s="154">
        <v>0</v>
      </c>
      <c r="Q1530" s="154">
        <v>0</v>
      </c>
      <c r="R1530" s="154">
        <v>0</v>
      </c>
      <c r="S1530" s="173">
        <v>0</v>
      </c>
      <c r="T1530" s="153">
        <v>0</v>
      </c>
      <c r="U1530" s="153">
        <v>0</v>
      </c>
      <c r="V1530" s="154">
        <v>0</v>
      </c>
      <c r="W1530" s="154">
        <v>0</v>
      </c>
      <c r="X1530" s="155">
        <v>0</v>
      </c>
      <c r="Y1530" s="155">
        <v>0</v>
      </c>
      <c r="Z1530" s="173">
        <v>0</v>
      </c>
      <c r="AA1530" s="151">
        <v>0</v>
      </c>
      <c r="AB1530" s="151">
        <v>0</v>
      </c>
      <c r="AC1530" s="151">
        <v>0</v>
      </c>
      <c r="AD1530" s="151">
        <v>0</v>
      </c>
      <c r="AE1530" s="155">
        <v>0</v>
      </c>
      <c r="AF1530" s="155">
        <v>0</v>
      </c>
      <c r="AG1530" s="173">
        <v>0</v>
      </c>
    </row>
    <row r="1531" spans="1:33">
      <c r="A1531" s="175" t="s">
        <v>1455</v>
      </c>
      <c r="B1531" s="195" t="s">
        <v>1856</v>
      </c>
      <c r="C1531" s="195" t="s">
        <v>1535</v>
      </c>
      <c r="D1531" s="150">
        <v>0</v>
      </c>
      <c r="E1531" s="150">
        <v>0</v>
      </c>
      <c r="F1531" s="150">
        <v>0</v>
      </c>
      <c r="G1531" s="151">
        <v>0</v>
      </c>
      <c r="H1531" s="151">
        <v>0</v>
      </c>
      <c r="I1531" s="151">
        <v>0</v>
      </c>
      <c r="J1531" s="151">
        <v>0</v>
      </c>
      <c r="K1531" s="151">
        <v>0</v>
      </c>
      <c r="L1531" s="151">
        <v>0</v>
      </c>
      <c r="M1531" s="154">
        <v>0</v>
      </c>
      <c r="N1531" s="153">
        <v>0</v>
      </c>
      <c r="O1531" s="172">
        <v>0.9</v>
      </c>
      <c r="P1531" s="154">
        <v>0</v>
      </c>
      <c r="Q1531" s="154">
        <v>0</v>
      </c>
      <c r="R1531" s="154">
        <v>0</v>
      </c>
      <c r="S1531" s="173">
        <v>0</v>
      </c>
      <c r="T1531" s="153">
        <v>0</v>
      </c>
      <c r="U1531" s="153">
        <v>0</v>
      </c>
      <c r="V1531" s="154">
        <v>0</v>
      </c>
      <c r="W1531" s="154">
        <v>0</v>
      </c>
      <c r="X1531" s="155">
        <v>0</v>
      </c>
      <c r="Y1531" s="155">
        <v>0</v>
      </c>
      <c r="Z1531" s="173">
        <v>0</v>
      </c>
      <c r="AA1531" s="151">
        <v>0</v>
      </c>
      <c r="AB1531" s="151">
        <v>0</v>
      </c>
      <c r="AC1531" s="151">
        <v>0</v>
      </c>
      <c r="AD1531" s="151">
        <v>0</v>
      </c>
      <c r="AE1531" s="155">
        <v>0</v>
      </c>
      <c r="AF1531" s="155">
        <v>0</v>
      </c>
      <c r="AG1531" s="173">
        <v>0</v>
      </c>
    </row>
    <row r="1532" spans="1:33">
      <c r="A1532" s="175" t="s">
        <v>1455</v>
      </c>
      <c r="B1532" s="195" t="s">
        <v>1856</v>
      </c>
      <c r="C1532" s="195" t="s">
        <v>1536</v>
      </c>
      <c r="D1532" s="150">
        <v>320</v>
      </c>
      <c r="E1532" s="150">
        <v>320</v>
      </c>
      <c r="F1532" s="150">
        <v>319</v>
      </c>
      <c r="G1532" s="151">
        <v>422</v>
      </c>
      <c r="H1532" s="151">
        <v>422</v>
      </c>
      <c r="I1532" s="151">
        <v>413</v>
      </c>
      <c r="J1532" s="151">
        <v>86</v>
      </c>
      <c r="K1532" s="151">
        <v>86</v>
      </c>
      <c r="L1532" s="151">
        <v>86</v>
      </c>
      <c r="M1532" s="154">
        <v>0.907493240633449</v>
      </c>
      <c r="N1532" s="153">
        <v>4699</v>
      </c>
      <c r="O1532" s="172">
        <v>0.9</v>
      </c>
      <c r="P1532" s="154">
        <v>1</v>
      </c>
      <c r="Q1532" s="154">
        <v>1</v>
      </c>
      <c r="R1532" s="154">
        <v>1</v>
      </c>
      <c r="S1532" s="173">
        <v>0</v>
      </c>
      <c r="T1532" s="153">
        <v>5178</v>
      </c>
      <c r="U1532" s="153">
        <v>4132</v>
      </c>
      <c r="V1532" s="154">
        <v>0.797991502510622</v>
      </c>
      <c r="W1532" s="154">
        <v>0.996875</v>
      </c>
      <c r="X1532" s="155">
        <v>0.97867298578199</v>
      </c>
      <c r="Y1532" s="155">
        <v>1</v>
      </c>
      <c r="Z1532" s="173">
        <v>0.0182020142180095</v>
      </c>
      <c r="AA1532" s="151">
        <v>1285</v>
      </c>
      <c r="AB1532" s="151">
        <v>1229</v>
      </c>
      <c r="AC1532" s="151">
        <v>1458</v>
      </c>
      <c r="AD1532" s="151">
        <v>1416</v>
      </c>
      <c r="AE1532" s="155">
        <v>0.956420233463035</v>
      </c>
      <c r="AF1532" s="155">
        <v>0.97119341563786</v>
      </c>
      <c r="AG1532" s="173">
        <v>-0.014773182174825</v>
      </c>
    </row>
    <row r="1533" spans="1:33">
      <c r="A1533" s="175" t="s">
        <v>1455</v>
      </c>
      <c r="B1533" s="195" t="s">
        <v>1857</v>
      </c>
      <c r="C1533" s="195" t="s">
        <v>1537</v>
      </c>
      <c r="D1533" s="150">
        <v>0</v>
      </c>
      <c r="E1533" s="150">
        <v>0</v>
      </c>
      <c r="F1533" s="150">
        <v>0</v>
      </c>
      <c r="G1533" s="151">
        <v>0</v>
      </c>
      <c r="H1533" s="151">
        <v>0</v>
      </c>
      <c r="I1533" s="151">
        <v>0</v>
      </c>
      <c r="J1533" s="151">
        <v>0</v>
      </c>
      <c r="K1533" s="151">
        <v>0</v>
      </c>
      <c r="L1533" s="151">
        <v>0</v>
      </c>
      <c r="M1533" s="154">
        <v>0</v>
      </c>
      <c r="N1533" s="153">
        <v>0</v>
      </c>
      <c r="O1533" s="172">
        <v>0.9</v>
      </c>
      <c r="P1533" s="154">
        <v>0</v>
      </c>
      <c r="Q1533" s="154">
        <v>0</v>
      </c>
      <c r="R1533" s="154">
        <v>0</v>
      </c>
      <c r="S1533" s="173">
        <v>0</v>
      </c>
      <c r="T1533" s="153">
        <v>1</v>
      </c>
      <c r="U1533" s="153">
        <v>0</v>
      </c>
      <c r="V1533" s="154">
        <v>0</v>
      </c>
      <c r="W1533" s="154">
        <v>0</v>
      </c>
      <c r="X1533" s="155">
        <v>0</v>
      </c>
      <c r="Y1533" s="155">
        <v>0</v>
      </c>
      <c r="Z1533" s="173">
        <v>0</v>
      </c>
      <c r="AA1533" s="151">
        <v>0</v>
      </c>
      <c r="AB1533" s="151">
        <v>0</v>
      </c>
      <c r="AC1533" s="151">
        <v>0</v>
      </c>
      <c r="AD1533" s="151">
        <v>0</v>
      </c>
      <c r="AE1533" s="155">
        <v>0</v>
      </c>
      <c r="AF1533" s="155">
        <v>0</v>
      </c>
      <c r="AG1533" s="173">
        <v>0</v>
      </c>
    </row>
    <row r="1534" spans="1:33">
      <c r="A1534" s="175" t="s">
        <v>1455</v>
      </c>
      <c r="B1534" s="195" t="s">
        <v>1856</v>
      </c>
      <c r="C1534" s="195" t="s">
        <v>1538</v>
      </c>
      <c r="D1534" s="150">
        <v>463</v>
      </c>
      <c r="E1534" s="150">
        <v>463</v>
      </c>
      <c r="F1534" s="150">
        <v>461</v>
      </c>
      <c r="G1534" s="151">
        <v>249</v>
      </c>
      <c r="H1534" s="151">
        <v>249</v>
      </c>
      <c r="I1534" s="151">
        <v>249</v>
      </c>
      <c r="J1534" s="151">
        <v>508</v>
      </c>
      <c r="K1534" s="151">
        <v>458</v>
      </c>
      <c r="L1534" s="151">
        <v>457</v>
      </c>
      <c r="M1534" s="154">
        <v>0.821964821964822</v>
      </c>
      <c r="N1534" s="153">
        <v>13412</v>
      </c>
      <c r="O1534" s="172">
        <v>0.9</v>
      </c>
      <c r="P1534" s="154">
        <v>1</v>
      </c>
      <c r="Q1534" s="154">
        <v>1</v>
      </c>
      <c r="R1534" s="154">
        <v>0.901574803149606</v>
      </c>
      <c r="S1534" s="173">
        <v>0</v>
      </c>
      <c r="T1534" s="153">
        <v>16317</v>
      </c>
      <c r="U1534" s="153">
        <v>12550</v>
      </c>
      <c r="V1534" s="154">
        <v>0.769136483422198</v>
      </c>
      <c r="W1534" s="154">
        <v>0.995680345572354</v>
      </c>
      <c r="X1534" s="155">
        <v>1</v>
      </c>
      <c r="Y1534" s="155">
        <v>0.899606299212598</v>
      </c>
      <c r="Z1534" s="173">
        <v>-0.00431965442764581</v>
      </c>
      <c r="AA1534" s="151">
        <v>3498</v>
      </c>
      <c r="AB1534" s="151">
        <v>3162</v>
      </c>
      <c r="AC1534" s="151">
        <v>4744</v>
      </c>
      <c r="AD1534" s="151">
        <v>4058</v>
      </c>
      <c r="AE1534" s="155">
        <v>0.903945111492281</v>
      </c>
      <c r="AF1534" s="155">
        <v>0.85539629005059</v>
      </c>
      <c r="AG1534" s="173">
        <v>0.048548821441691</v>
      </c>
    </row>
    <row r="1535" spans="1:33">
      <c r="A1535" s="175" t="s">
        <v>1455</v>
      </c>
      <c r="B1535" s="195" t="s">
        <v>1856</v>
      </c>
      <c r="C1535" s="195" t="s">
        <v>1539</v>
      </c>
      <c r="D1535" s="150">
        <v>0</v>
      </c>
      <c r="E1535" s="150">
        <v>0</v>
      </c>
      <c r="F1535" s="150">
        <v>0</v>
      </c>
      <c r="G1535" s="151">
        <v>0</v>
      </c>
      <c r="H1535" s="151">
        <v>0</v>
      </c>
      <c r="I1535" s="151">
        <v>0</v>
      </c>
      <c r="J1535" s="151">
        <v>0</v>
      </c>
      <c r="K1535" s="151">
        <v>0</v>
      </c>
      <c r="L1535" s="151">
        <v>0</v>
      </c>
      <c r="M1535" s="154">
        <v>0</v>
      </c>
      <c r="N1535" s="153">
        <v>0</v>
      </c>
      <c r="O1535" s="172">
        <v>0.9</v>
      </c>
      <c r="P1535" s="154">
        <v>0</v>
      </c>
      <c r="Q1535" s="154">
        <v>0</v>
      </c>
      <c r="R1535" s="154">
        <v>0</v>
      </c>
      <c r="S1535" s="173">
        <v>0</v>
      </c>
      <c r="T1535" s="153">
        <v>3</v>
      </c>
      <c r="U1535" s="153">
        <v>0</v>
      </c>
      <c r="V1535" s="154">
        <v>0</v>
      </c>
      <c r="W1535" s="154">
        <v>0</v>
      </c>
      <c r="X1535" s="155">
        <v>0</v>
      </c>
      <c r="Y1535" s="155">
        <v>0</v>
      </c>
      <c r="Z1535" s="173">
        <v>0</v>
      </c>
      <c r="AA1535" s="151">
        <v>1</v>
      </c>
      <c r="AB1535" s="151">
        <v>0</v>
      </c>
      <c r="AC1535" s="151">
        <v>0</v>
      </c>
      <c r="AD1535" s="151">
        <v>0</v>
      </c>
      <c r="AE1535" s="155">
        <v>0</v>
      </c>
      <c r="AF1535" s="155">
        <v>0</v>
      </c>
      <c r="AG1535" s="173">
        <v>0</v>
      </c>
    </row>
    <row r="1536" spans="1:33">
      <c r="A1536" s="175" t="s">
        <v>1455</v>
      </c>
      <c r="B1536" s="195" t="s">
        <v>1855</v>
      </c>
      <c r="C1536" s="195" t="s">
        <v>1540</v>
      </c>
      <c r="D1536" s="150">
        <v>1546</v>
      </c>
      <c r="E1536" s="150">
        <v>1445</v>
      </c>
      <c r="F1536" s="150">
        <v>1251</v>
      </c>
      <c r="G1536" s="151">
        <v>608</v>
      </c>
      <c r="H1536" s="151">
        <v>597</v>
      </c>
      <c r="I1536" s="151">
        <v>534</v>
      </c>
      <c r="J1536" s="151">
        <v>1414</v>
      </c>
      <c r="K1536" s="151">
        <v>1355</v>
      </c>
      <c r="L1536" s="151">
        <v>1236</v>
      </c>
      <c r="M1536" s="154">
        <v>0.937471744044514</v>
      </c>
      <c r="N1536" s="153">
        <v>26957</v>
      </c>
      <c r="O1536" s="172">
        <v>0.9</v>
      </c>
      <c r="P1536" s="154">
        <v>0.934670116429495</v>
      </c>
      <c r="Q1536" s="154">
        <v>0.981907894736842</v>
      </c>
      <c r="R1536" s="154">
        <v>0.958274398868458</v>
      </c>
      <c r="S1536" s="173">
        <v>-0.0472377783073467</v>
      </c>
      <c r="T1536" s="153">
        <v>28755</v>
      </c>
      <c r="U1536" s="153">
        <v>23194</v>
      </c>
      <c r="V1536" s="154">
        <v>0.80660754651365</v>
      </c>
      <c r="W1536" s="154">
        <v>0.809184993531695</v>
      </c>
      <c r="X1536" s="155">
        <v>0.878289473684211</v>
      </c>
      <c r="Y1536" s="155">
        <v>0.874115983026874</v>
      </c>
      <c r="Z1536" s="173">
        <v>-0.0691044801525158</v>
      </c>
      <c r="AA1536" s="151">
        <v>8466</v>
      </c>
      <c r="AB1536" s="151">
        <v>6847</v>
      </c>
      <c r="AC1536" s="151">
        <v>8308</v>
      </c>
      <c r="AD1536" s="151">
        <v>6712</v>
      </c>
      <c r="AE1536" s="155">
        <v>0.808764469643279</v>
      </c>
      <c r="AF1536" s="155">
        <v>0.807896003851709</v>
      </c>
      <c r="AG1536" s="173">
        <v>0.000868465791569739</v>
      </c>
    </row>
    <row r="1537" spans="1:33">
      <c r="A1537" s="175" t="s">
        <v>1455</v>
      </c>
      <c r="B1537" s="195" t="s">
        <v>1853</v>
      </c>
      <c r="C1537" s="195" t="s">
        <v>1541</v>
      </c>
      <c r="D1537" s="150">
        <v>2535</v>
      </c>
      <c r="E1537" s="150">
        <v>2462</v>
      </c>
      <c r="F1537" s="150">
        <v>2159</v>
      </c>
      <c r="G1537" s="151">
        <v>2476</v>
      </c>
      <c r="H1537" s="151">
        <v>2436</v>
      </c>
      <c r="I1537" s="151">
        <v>2199</v>
      </c>
      <c r="J1537" s="151">
        <v>2686</v>
      </c>
      <c r="K1537" s="151">
        <v>2653</v>
      </c>
      <c r="L1537" s="151">
        <v>2399</v>
      </c>
      <c r="M1537" s="154">
        <v>0.924087406846028</v>
      </c>
      <c r="N1537" s="153">
        <v>58528</v>
      </c>
      <c r="O1537" s="172">
        <v>0.9</v>
      </c>
      <c r="P1537" s="154">
        <v>0.97120315581854</v>
      </c>
      <c r="Q1537" s="154">
        <v>0.983844911147011</v>
      </c>
      <c r="R1537" s="154">
        <v>0.987714072970961</v>
      </c>
      <c r="S1537" s="173">
        <v>-0.0126417553284709</v>
      </c>
      <c r="T1537" s="153">
        <v>63336</v>
      </c>
      <c r="U1537" s="153">
        <v>51655</v>
      </c>
      <c r="V1537" s="154">
        <v>0.815570923329544</v>
      </c>
      <c r="W1537" s="154">
        <v>0.851676528599606</v>
      </c>
      <c r="X1537" s="155">
        <v>0.888126009693053</v>
      </c>
      <c r="Y1537" s="155">
        <v>0.893149664929263</v>
      </c>
      <c r="Z1537" s="173">
        <v>-0.0364494810934478</v>
      </c>
      <c r="AA1537" s="151">
        <v>17657</v>
      </c>
      <c r="AB1537" s="151">
        <v>15241</v>
      </c>
      <c r="AC1537" s="151">
        <v>18943</v>
      </c>
      <c r="AD1537" s="151">
        <v>15902</v>
      </c>
      <c r="AE1537" s="155">
        <v>0.863170414000113</v>
      </c>
      <c r="AF1537" s="155">
        <v>0.839465765718207</v>
      </c>
      <c r="AG1537" s="173">
        <v>0.023704648281906</v>
      </c>
    </row>
    <row r="1538" spans="1:33">
      <c r="A1538" s="175" t="s">
        <v>1455</v>
      </c>
      <c r="B1538" s="195" t="s">
        <v>1855</v>
      </c>
      <c r="C1538" s="195" t="s">
        <v>1542</v>
      </c>
      <c r="D1538" s="150">
        <v>1497</v>
      </c>
      <c r="E1538" s="150">
        <v>1387</v>
      </c>
      <c r="F1538" s="150">
        <v>1208</v>
      </c>
      <c r="G1538" s="151">
        <v>792</v>
      </c>
      <c r="H1538" s="151">
        <v>776</v>
      </c>
      <c r="I1538" s="151">
        <v>673</v>
      </c>
      <c r="J1538" s="151">
        <v>1386</v>
      </c>
      <c r="K1538" s="151">
        <v>1286</v>
      </c>
      <c r="L1538" s="151">
        <v>1092</v>
      </c>
      <c r="M1538" s="154">
        <v>0.951169819009134</v>
      </c>
      <c r="N1538" s="153">
        <v>28011</v>
      </c>
      <c r="O1538" s="172">
        <v>0.9</v>
      </c>
      <c r="P1538" s="154">
        <v>0.926519706078824</v>
      </c>
      <c r="Q1538" s="154">
        <v>0.97979797979798</v>
      </c>
      <c r="R1538" s="154">
        <v>0.927849927849928</v>
      </c>
      <c r="S1538" s="173">
        <v>-0.0532782737191555</v>
      </c>
      <c r="T1538" s="153">
        <v>29449</v>
      </c>
      <c r="U1538" s="153">
        <v>22901</v>
      </c>
      <c r="V1538" s="154">
        <v>0.777649495738395</v>
      </c>
      <c r="W1538" s="154">
        <v>0.806947227788911</v>
      </c>
      <c r="X1538" s="155">
        <v>0.849747474747475</v>
      </c>
      <c r="Y1538" s="155">
        <v>0.787878787878788</v>
      </c>
      <c r="Z1538" s="173">
        <v>-0.0428002469585635</v>
      </c>
      <c r="AA1538" s="151">
        <v>8616</v>
      </c>
      <c r="AB1538" s="151">
        <v>6596</v>
      </c>
      <c r="AC1538" s="151">
        <v>8516</v>
      </c>
      <c r="AD1538" s="151">
        <v>6480</v>
      </c>
      <c r="AE1538" s="155">
        <v>0.765552460538533</v>
      </c>
      <c r="AF1538" s="155">
        <v>0.760920620009394</v>
      </c>
      <c r="AG1538" s="173">
        <v>0.0046318405291389</v>
      </c>
    </row>
    <row r="1539" spans="1:33">
      <c r="A1539" s="175" t="s">
        <v>1455</v>
      </c>
      <c r="B1539" s="195" t="s">
        <v>1853</v>
      </c>
      <c r="C1539" s="195" t="s">
        <v>1543</v>
      </c>
      <c r="D1539" s="150">
        <v>1522</v>
      </c>
      <c r="E1539" s="150">
        <v>1475</v>
      </c>
      <c r="F1539" s="150">
        <v>1330</v>
      </c>
      <c r="G1539" s="151">
        <v>1534</v>
      </c>
      <c r="H1539" s="151">
        <v>1521</v>
      </c>
      <c r="I1539" s="151">
        <v>1381</v>
      </c>
      <c r="J1539" s="151">
        <v>1798</v>
      </c>
      <c r="K1539" s="151">
        <v>1694</v>
      </c>
      <c r="L1539" s="151">
        <v>1632</v>
      </c>
      <c r="M1539" s="154">
        <v>0.918787587202309</v>
      </c>
      <c r="N1539" s="153">
        <v>38194</v>
      </c>
      <c r="O1539" s="172">
        <v>0.9</v>
      </c>
      <c r="P1539" s="154">
        <v>0.969119579500657</v>
      </c>
      <c r="Q1539" s="154">
        <v>0.991525423728814</v>
      </c>
      <c r="R1539" s="154">
        <v>0.942157953281424</v>
      </c>
      <c r="S1539" s="173">
        <v>-0.0224058442281565</v>
      </c>
      <c r="T1539" s="153">
        <v>41570</v>
      </c>
      <c r="U1539" s="153">
        <v>35990</v>
      </c>
      <c r="V1539" s="154">
        <v>0.865768583112822</v>
      </c>
      <c r="W1539" s="154">
        <v>0.873850197109067</v>
      </c>
      <c r="X1539" s="155">
        <v>0.90026075619296</v>
      </c>
      <c r="Y1539" s="155">
        <v>0.907675194660734</v>
      </c>
      <c r="Z1539" s="173">
        <v>-0.0264105590838926</v>
      </c>
      <c r="AA1539" s="151">
        <v>11194</v>
      </c>
      <c r="AB1539" s="151">
        <v>10036</v>
      </c>
      <c r="AC1539" s="151">
        <v>12580</v>
      </c>
      <c r="AD1539" s="151">
        <v>10991</v>
      </c>
      <c r="AE1539" s="155">
        <v>0.896551724137931</v>
      </c>
      <c r="AF1539" s="155">
        <v>0.87368839427663</v>
      </c>
      <c r="AG1539" s="173">
        <v>0.0228633298613015</v>
      </c>
    </row>
    <row r="1540" spans="1:33">
      <c r="A1540" s="175" t="s">
        <v>1455</v>
      </c>
      <c r="B1540" s="195" t="s">
        <v>1855</v>
      </c>
      <c r="C1540" s="195" t="s">
        <v>1544</v>
      </c>
      <c r="D1540" s="150">
        <v>1865</v>
      </c>
      <c r="E1540" s="150">
        <v>1244</v>
      </c>
      <c r="F1540" s="150">
        <v>1700</v>
      </c>
      <c r="G1540" s="151">
        <v>870</v>
      </c>
      <c r="H1540" s="151">
        <v>500</v>
      </c>
      <c r="I1540" s="151">
        <v>851</v>
      </c>
      <c r="J1540" s="151">
        <v>1354</v>
      </c>
      <c r="K1540" s="151">
        <v>1025</v>
      </c>
      <c r="L1540" s="151">
        <v>1213</v>
      </c>
      <c r="M1540" s="154">
        <v>0.709142701293979</v>
      </c>
      <c r="N1540" s="153">
        <v>23401</v>
      </c>
      <c r="O1540" s="172">
        <v>0.9</v>
      </c>
      <c r="P1540" s="154">
        <v>0.667024128686327</v>
      </c>
      <c r="Q1540" s="154">
        <v>0.574712643678161</v>
      </c>
      <c r="R1540" s="154">
        <v>0.757016248153619</v>
      </c>
      <c r="S1540" s="173">
        <v>0.0923114850081662</v>
      </c>
      <c r="T1540" s="153">
        <v>32999</v>
      </c>
      <c r="U1540" s="153">
        <v>29482</v>
      </c>
      <c r="V1540" s="154">
        <v>0.893421012757962</v>
      </c>
      <c r="W1540" s="154">
        <v>0.911528150134048</v>
      </c>
      <c r="X1540" s="155">
        <v>0.97816091954023</v>
      </c>
      <c r="Y1540" s="155">
        <v>0.895864106351551</v>
      </c>
      <c r="Z1540" s="173">
        <v>-0.0666327694061816</v>
      </c>
      <c r="AA1540" s="151">
        <v>10068</v>
      </c>
      <c r="AB1540" s="151">
        <v>9316</v>
      </c>
      <c r="AC1540" s="151">
        <v>9554</v>
      </c>
      <c r="AD1540" s="151">
        <v>8752</v>
      </c>
      <c r="AE1540" s="155">
        <v>0.925307906237584</v>
      </c>
      <c r="AF1540" s="155">
        <v>0.916056102156165</v>
      </c>
      <c r="AG1540" s="173">
        <v>0.00925180408141946</v>
      </c>
    </row>
    <row r="1541" spans="1:33">
      <c r="A1541" s="175" t="s">
        <v>1455</v>
      </c>
      <c r="B1541" s="195" t="s">
        <v>1855</v>
      </c>
      <c r="C1541" s="195" t="s">
        <v>1545</v>
      </c>
      <c r="D1541" s="150">
        <v>2167</v>
      </c>
      <c r="E1541" s="150">
        <v>2121</v>
      </c>
      <c r="F1541" s="150">
        <v>1438</v>
      </c>
      <c r="G1541" s="151">
        <v>882</v>
      </c>
      <c r="H1541" s="151">
        <v>879</v>
      </c>
      <c r="I1541" s="151">
        <v>800</v>
      </c>
      <c r="J1541" s="151">
        <v>1474</v>
      </c>
      <c r="K1541" s="151">
        <v>1460</v>
      </c>
      <c r="L1541" s="151">
        <v>1093</v>
      </c>
      <c r="M1541" s="154">
        <v>0.98549047534271</v>
      </c>
      <c r="N1541" s="153">
        <v>33213</v>
      </c>
      <c r="O1541" s="172">
        <v>0.9</v>
      </c>
      <c r="P1541" s="154">
        <v>0.978772496538994</v>
      </c>
      <c r="Q1541" s="154">
        <v>0.996598639455782</v>
      </c>
      <c r="R1541" s="154">
        <v>0.990502035278155</v>
      </c>
      <c r="S1541" s="173">
        <v>-0.0178261429167883</v>
      </c>
      <c r="T1541" s="153">
        <v>33702</v>
      </c>
      <c r="U1541" s="153">
        <v>25564</v>
      </c>
      <c r="V1541" s="154">
        <v>0.758530650999941</v>
      </c>
      <c r="W1541" s="154">
        <v>0.663590216889709</v>
      </c>
      <c r="X1541" s="155">
        <v>0.90702947845805</v>
      </c>
      <c r="Y1541" s="155">
        <v>0.741519674355495</v>
      </c>
      <c r="Z1541" s="173">
        <v>-0.243439261568341</v>
      </c>
      <c r="AA1541" s="151">
        <v>10602</v>
      </c>
      <c r="AB1541" s="151">
        <v>8066</v>
      </c>
      <c r="AC1541" s="151">
        <v>9746</v>
      </c>
      <c r="AD1541" s="151">
        <v>7273</v>
      </c>
      <c r="AE1541" s="155">
        <v>0.760799849085078</v>
      </c>
      <c r="AF1541" s="155">
        <v>0.746254873794377</v>
      </c>
      <c r="AG1541" s="173">
        <v>0.0145449752907011</v>
      </c>
    </row>
    <row r="1542" spans="1:33">
      <c r="A1542" s="175" t="s">
        <v>1455</v>
      </c>
      <c r="B1542" s="195" t="s">
        <v>1853</v>
      </c>
      <c r="C1542" s="195" t="s">
        <v>1546</v>
      </c>
      <c r="D1542" s="150">
        <v>3910</v>
      </c>
      <c r="E1542" s="150">
        <v>2925</v>
      </c>
      <c r="F1542" s="150">
        <v>2785</v>
      </c>
      <c r="G1542" s="151">
        <v>3643</v>
      </c>
      <c r="H1542" s="151">
        <v>2751</v>
      </c>
      <c r="I1542" s="151">
        <v>2727</v>
      </c>
      <c r="J1542" s="151">
        <v>3770</v>
      </c>
      <c r="K1542" s="151">
        <v>3047</v>
      </c>
      <c r="L1542" s="151">
        <v>3000</v>
      </c>
      <c r="M1542" s="154">
        <v>0.771099676967918</v>
      </c>
      <c r="N1542" s="153">
        <v>73283</v>
      </c>
      <c r="O1542" s="172">
        <v>0.9</v>
      </c>
      <c r="P1542" s="154">
        <v>0.748081841432225</v>
      </c>
      <c r="Q1542" s="154">
        <v>0.755146856986001</v>
      </c>
      <c r="R1542" s="154">
        <v>0.808222811671088</v>
      </c>
      <c r="S1542" s="173">
        <v>-0.00706501555377548</v>
      </c>
      <c r="T1542" s="153">
        <v>95037</v>
      </c>
      <c r="U1542" s="153">
        <v>73550</v>
      </c>
      <c r="V1542" s="154">
        <v>0.77390910908383</v>
      </c>
      <c r="W1542" s="154">
        <v>0.71227621483376</v>
      </c>
      <c r="X1542" s="155">
        <v>0.74855888004392</v>
      </c>
      <c r="Y1542" s="155">
        <v>0.795755968169761</v>
      </c>
      <c r="Z1542" s="173">
        <v>-0.0362826652101602</v>
      </c>
      <c r="AA1542" s="151">
        <v>26681</v>
      </c>
      <c r="AB1542" s="151">
        <v>21286</v>
      </c>
      <c r="AC1542" s="151">
        <v>28577</v>
      </c>
      <c r="AD1542" s="151">
        <v>21590</v>
      </c>
      <c r="AE1542" s="155">
        <v>0.797796184550804</v>
      </c>
      <c r="AF1542" s="155">
        <v>0.755502676977989</v>
      </c>
      <c r="AG1542" s="173">
        <v>0.0422935075728146</v>
      </c>
    </row>
    <row r="1543" spans="1:33">
      <c r="A1543" s="175" t="s">
        <v>1455</v>
      </c>
      <c r="B1543" s="195" t="s">
        <v>1852</v>
      </c>
      <c r="C1543" s="195" t="s">
        <v>1547</v>
      </c>
      <c r="D1543" s="150">
        <v>0</v>
      </c>
      <c r="E1543" s="150">
        <v>0</v>
      </c>
      <c r="F1543" s="150">
        <v>0</v>
      </c>
      <c r="G1543" s="151">
        <v>0</v>
      </c>
      <c r="H1543" s="151">
        <v>0</v>
      </c>
      <c r="I1543" s="151">
        <v>0</v>
      </c>
      <c r="J1543" s="151">
        <v>0</v>
      </c>
      <c r="K1543" s="151">
        <v>0</v>
      </c>
      <c r="L1543" s="151">
        <v>0</v>
      </c>
      <c r="M1543" s="154">
        <v>0.454545454545455</v>
      </c>
      <c r="N1543" s="153">
        <v>5</v>
      </c>
      <c r="O1543" s="172">
        <v>0.9</v>
      </c>
      <c r="P1543" s="154">
        <v>0</v>
      </c>
      <c r="Q1543" s="154">
        <v>0</v>
      </c>
      <c r="R1543" s="154">
        <v>0</v>
      </c>
      <c r="S1543" s="173">
        <v>0</v>
      </c>
      <c r="T1543" s="153">
        <v>11</v>
      </c>
      <c r="U1543" s="153">
        <v>4</v>
      </c>
      <c r="V1543" s="154">
        <v>0.363636363636364</v>
      </c>
      <c r="W1543" s="154">
        <v>0</v>
      </c>
      <c r="X1543" s="155">
        <v>0</v>
      </c>
      <c r="Y1543" s="155">
        <v>0</v>
      </c>
      <c r="Z1543" s="173">
        <v>0</v>
      </c>
      <c r="AA1543" s="151">
        <v>4</v>
      </c>
      <c r="AB1543" s="151">
        <v>1</v>
      </c>
      <c r="AC1543" s="151">
        <v>6</v>
      </c>
      <c r="AD1543" s="151">
        <v>2</v>
      </c>
      <c r="AE1543" s="155">
        <v>0.25</v>
      </c>
      <c r="AF1543" s="155">
        <v>0.333333333333333</v>
      </c>
      <c r="AG1543" s="173">
        <v>-0.0833333333333333</v>
      </c>
    </row>
    <row r="1544" spans="1:33">
      <c r="A1544" s="175" t="s">
        <v>1455</v>
      </c>
      <c r="B1544" s="195" t="s">
        <v>1854</v>
      </c>
      <c r="C1544" s="195" t="s">
        <v>1548</v>
      </c>
      <c r="D1544" s="150">
        <v>1404</v>
      </c>
      <c r="E1544" s="150">
        <v>1375</v>
      </c>
      <c r="F1544" s="150">
        <v>1219</v>
      </c>
      <c r="G1544" s="151">
        <v>1446</v>
      </c>
      <c r="H1544" s="151">
        <v>1432</v>
      </c>
      <c r="I1544" s="151">
        <v>1404</v>
      </c>
      <c r="J1544" s="151">
        <v>1606</v>
      </c>
      <c r="K1544" s="151">
        <v>1592</v>
      </c>
      <c r="L1544" s="151">
        <v>1545</v>
      </c>
      <c r="M1544" s="154">
        <v>0.993696131209729</v>
      </c>
      <c r="N1544" s="153">
        <v>35625</v>
      </c>
      <c r="O1544" s="172">
        <v>0.9</v>
      </c>
      <c r="P1544" s="154">
        <v>0.979344729344729</v>
      </c>
      <c r="Q1544" s="154">
        <v>0.990318118948824</v>
      </c>
      <c r="R1544" s="154">
        <v>0.991282689912827</v>
      </c>
      <c r="S1544" s="173">
        <v>-0.010973389604095</v>
      </c>
      <c r="T1544" s="153">
        <v>35851</v>
      </c>
      <c r="U1544" s="153">
        <v>34451</v>
      </c>
      <c r="V1544" s="154">
        <v>0.960949485370004</v>
      </c>
      <c r="W1544" s="154">
        <v>0.868233618233618</v>
      </c>
      <c r="X1544" s="155">
        <v>0.970954356846473</v>
      </c>
      <c r="Y1544" s="155">
        <v>0.962017434620174</v>
      </c>
      <c r="Z1544" s="173">
        <v>-0.102720738612855</v>
      </c>
      <c r="AA1544" s="151">
        <v>10314</v>
      </c>
      <c r="AB1544" s="151">
        <v>9859</v>
      </c>
      <c r="AC1544" s="151">
        <v>10542</v>
      </c>
      <c r="AD1544" s="151">
        <v>10176</v>
      </c>
      <c r="AE1544" s="155">
        <v>0.955885204576304</v>
      </c>
      <c r="AF1544" s="155">
        <v>0.965281730221969</v>
      </c>
      <c r="AG1544" s="173">
        <v>-0.00939652564566518</v>
      </c>
    </row>
    <row r="1545" spans="1:33">
      <c r="A1545" s="175" t="s">
        <v>1455</v>
      </c>
      <c r="B1545" s="195" t="s">
        <v>1852</v>
      </c>
      <c r="C1545" s="195" t="s">
        <v>1549</v>
      </c>
      <c r="D1545" s="150">
        <v>1420</v>
      </c>
      <c r="E1545" s="150">
        <v>1415</v>
      </c>
      <c r="F1545" s="150">
        <v>1326</v>
      </c>
      <c r="G1545" s="151">
        <v>1370</v>
      </c>
      <c r="H1545" s="151">
        <v>1359</v>
      </c>
      <c r="I1545" s="151">
        <v>1225</v>
      </c>
      <c r="J1545" s="151">
        <v>1835</v>
      </c>
      <c r="K1545" s="151">
        <v>1819</v>
      </c>
      <c r="L1545" s="151">
        <v>1739</v>
      </c>
      <c r="M1545" s="154">
        <v>0.976520221123072</v>
      </c>
      <c r="N1545" s="153">
        <v>33563</v>
      </c>
      <c r="O1545" s="172">
        <v>0.9</v>
      </c>
      <c r="P1545" s="154">
        <v>0.996478873239437</v>
      </c>
      <c r="Q1545" s="154">
        <v>0.991970802919708</v>
      </c>
      <c r="R1545" s="154">
        <v>0.991280653950954</v>
      </c>
      <c r="S1545" s="173">
        <v>0.00450807031972855</v>
      </c>
      <c r="T1545" s="153">
        <v>34370</v>
      </c>
      <c r="U1545" s="153">
        <v>31572</v>
      </c>
      <c r="V1545" s="154">
        <v>0.918591795170207</v>
      </c>
      <c r="W1545" s="154">
        <v>0.933802816901408</v>
      </c>
      <c r="X1545" s="155">
        <v>0.894160583941606</v>
      </c>
      <c r="Y1545" s="155">
        <v>0.947683923705722</v>
      </c>
      <c r="Z1545" s="173">
        <v>0.0396422329598026</v>
      </c>
      <c r="AA1545" s="151">
        <v>10002</v>
      </c>
      <c r="AB1545" s="151">
        <v>9270</v>
      </c>
      <c r="AC1545" s="151">
        <v>10178</v>
      </c>
      <c r="AD1545" s="151">
        <v>9165</v>
      </c>
      <c r="AE1545" s="155">
        <v>0.926814637072585</v>
      </c>
      <c r="AF1545" s="155">
        <v>0.900471605423462</v>
      </c>
      <c r="AG1545" s="173">
        <v>0.0263430316491231</v>
      </c>
    </row>
    <row r="1546" spans="1:33">
      <c r="A1546" s="175" t="s">
        <v>1455</v>
      </c>
      <c r="B1546" s="195" t="s">
        <v>1852</v>
      </c>
      <c r="C1546" s="195" t="s">
        <v>1550</v>
      </c>
      <c r="D1546" s="150">
        <v>2069</v>
      </c>
      <c r="E1546" s="150">
        <v>2069</v>
      </c>
      <c r="F1546" s="150">
        <v>2040</v>
      </c>
      <c r="G1546" s="151">
        <v>2216</v>
      </c>
      <c r="H1546" s="151">
        <v>2215</v>
      </c>
      <c r="I1546" s="151">
        <v>2195</v>
      </c>
      <c r="J1546" s="151">
        <v>2409</v>
      </c>
      <c r="K1546" s="151">
        <v>2408</v>
      </c>
      <c r="L1546" s="151">
        <v>2390</v>
      </c>
      <c r="M1546" s="154">
        <v>0.998597186892114</v>
      </c>
      <c r="N1546" s="153">
        <v>53389</v>
      </c>
      <c r="O1546" s="172">
        <v>0.9</v>
      </c>
      <c r="P1546" s="154">
        <v>1</v>
      </c>
      <c r="Q1546" s="154">
        <v>0.999548736462094</v>
      </c>
      <c r="R1546" s="154">
        <v>0.999584889995849</v>
      </c>
      <c r="S1546" s="173">
        <v>0.000451263537906144</v>
      </c>
      <c r="T1546" s="153">
        <v>53464</v>
      </c>
      <c r="U1546" s="153">
        <v>52862</v>
      </c>
      <c r="V1546" s="154">
        <v>0.988740086787371</v>
      </c>
      <c r="W1546" s="154">
        <v>0.985983566940551</v>
      </c>
      <c r="X1546" s="155">
        <v>0.990523465703971</v>
      </c>
      <c r="Y1546" s="155">
        <v>0.992112909921129</v>
      </c>
      <c r="Z1546" s="173">
        <v>-0.00453989876342009</v>
      </c>
      <c r="AA1546" s="151">
        <v>15454</v>
      </c>
      <c r="AB1546" s="151">
        <v>15301</v>
      </c>
      <c r="AC1546" s="151">
        <v>16095</v>
      </c>
      <c r="AD1546" s="151">
        <v>15922</v>
      </c>
      <c r="AE1546" s="155">
        <v>0.990099650575903</v>
      </c>
      <c r="AF1546" s="155">
        <v>0.989251320285803</v>
      </c>
      <c r="AG1546" s="173">
        <v>0.000848330290099564</v>
      </c>
    </row>
    <row r="1547" spans="1:33">
      <c r="A1547" s="175" t="s">
        <v>1455</v>
      </c>
      <c r="B1547" s="195" t="s">
        <v>1853</v>
      </c>
      <c r="C1547" s="195" t="s">
        <v>1551</v>
      </c>
      <c r="D1547" s="150">
        <v>3683</v>
      </c>
      <c r="E1547" s="150">
        <v>3538</v>
      </c>
      <c r="F1547" s="150">
        <v>3438</v>
      </c>
      <c r="G1547" s="151">
        <v>3699</v>
      </c>
      <c r="H1547" s="151">
        <v>3592</v>
      </c>
      <c r="I1547" s="151">
        <v>3474</v>
      </c>
      <c r="J1547" s="151">
        <v>3884</v>
      </c>
      <c r="K1547" s="151">
        <v>3733</v>
      </c>
      <c r="L1547" s="151">
        <v>3681</v>
      </c>
      <c r="M1547" s="154">
        <v>0.966622611030692</v>
      </c>
      <c r="N1547" s="153">
        <v>92152</v>
      </c>
      <c r="O1547" s="172">
        <v>0.9</v>
      </c>
      <c r="P1547" s="154">
        <v>0.960629921259842</v>
      </c>
      <c r="Q1547" s="154">
        <v>0.971073263044066</v>
      </c>
      <c r="R1547" s="154">
        <v>0.961122554067971</v>
      </c>
      <c r="S1547" s="173">
        <v>-0.0104433417842235</v>
      </c>
      <c r="T1547" s="153">
        <v>95334</v>
      </c>
      <c r="U1547" s="153">
        <v>90292</v>
      </c>
      <c r="V1547" s="154">
        <v>0.947112257956238</v>
      </c>
      <c r="W1547" s="154">
        <v>0.933478142818355</v>
      </c>
      <c r="X1547" s="155">
        <v>0.939172749391727</v>
      </c>
      <c r="Y1547" s="155">
        <v>0.94773429454171</v>
      </c>
      <c r="Z1547" s="173">
        <v>-0.00569460657337284</v>
      </c>
      <c r="AA1547" s="151">
        <v>26393</v>
      </c>
      <c r="AB1547" s="151">
        <v>24656</v>
      </c>
      <c r="AC1547" s="151">
        <v>28238</v>
      </c>
      <c r="AD1547" s="151">
        <v>26967</v>
      </c>
      <c r="AE1547" s="155">
        <v>0.934187095063085</v>
      </c>
      <c r="AF1547" s="155">
        <v>0.954989730150861</v>
      </c>
      <c r="AG1547" s="173">
        <v>-0.0208026350877756</v>
      </c>
    </row>
    <row r="1548" spans="1:33">
      <c r="A1548" s="175" t="s">
        <v>1455</v>
      </c>
      <c r="B1548" s="195" t="s">
        <v>1853</v>
      </c>
      <c r="C1548" s="195" t="s">
        <v>1552</v>
      </c>
      <c r="D1548" s="150">
        <v>1878</v>
      </c>
      <c r="E1548" s="150">
        <v>1846</v>
      </c>
      <c r="F1548" s="150">
        <v>1762</v>
      </c>
      <c r="G1548" s="151">
        <v>1920</v>
      </c>
      <c r="H1548" s="151">
        <v>1891</v>
      </c>
      <c r="I1548" s="151">
        <v>1779</v>
      </c>
      <c r="J1548" s="151">
        <v>1986</v>
      </c>
      <c r="K1548" s="151">
        <v>1962</v>
      </c>
      <c r="L1548" s="151">
        <v>1891</v>
      </c>
      <c r="M1548" s="154">
        <v>0.96938411499318</v>
      </c>
      <c r="N1548" s="153">
        <v>46196</v>
      </c>
      <c r="O1548" s="172">
        <v>0.9</v>
      </c>
      <c r="P1548" s="154">
        <v>0.982960596379127</v>
      </c>
      <c r="Q1548" s="154">
        <v>0.984895833333333</v>
      </c>
      <c r="R1548" s="154">
        <v>0.987915407854985</v>
      </c>
      <c r="S1548" s="173">
        <v>-0.00193523695420661</v>
      </c>
      <c r="T1548" s="153">
        <v>47655</v>
      </c>
      <c r="U1548" s="153">
        <v>44852</v>
      </c>
      <c r="V1548" s="154">
        <v>0.941181408036932</v>
      </c>
      <c r="W1548" s="154">
        <v>0.938232161874334</v>
      </c>
      <c r="X1548" s="155">
        <v>0.9265625</v>
      </c>
      <c r="Y1548" s="155">
        <v>0.952165156092649</v>
      </c>
      <c r="Z1548" s="173">
        <v>0.0116696618743345</v>
      </c>
      <c r="AA1548" s="151">
        <v>13234</v>
      </c>
      <c r="AB1548" s="151">
        <v>12413</v>
      </c>
      <c r="AC1548" s="151">
        <v>14262</v>
      </c>
      <c r="AD1548" s="151">
        <v>13322</v>
      </c>
      <c r="AE1548" s="155">
        <v>0.937962823031585</v>
      </c>
      <c r="AF1548" s="155">
        <v>0.934090590380031</v>
      </c>
      <c r="AG1548" s="173">
        <v>0.00387223265155445</v>
      </c>
    </row>
    <row r="1549" spans="1:33">
      <c r="A1549" s="175" t="s">
        <v>1455</v>
      </c>
      <c r="B1549" s="195" t="s">
        <v>1852</v>
      </c>
      <c r="C1549" s="195" t="s">
        <v>1553</v>
      </c>
      <c r="D1549" s="150">
        <v>1781</v>
      </c>
      <c r="E1549" s="150">
        <v>1755</v>
      </c>
      <c r="F1549" s="150">
        <v>1513</v>
      </c>
      <c r="G1549" s="151">
        <v>1706</v>
      </c>
      <c r="H1549" s="151">
        <v>1653</v>
      </c>
      <c r="I1549" s="151">
        <v>1312</v>
      </c>
      <c r="J1549" s="151">
        <v>1845</v>
      </c>
      <c r="K1549" s="151">
        <v>1805</v>
      </c>
      <c r="L1549" s="151">
        <v>1553</v>
      </c>
      <c r="M1549" s="154">
        <v>0.971458141674333</v>
      </c>
      <c r="N1549" s="153">
        <v>42239</v>
      </c>
      <c r="O1549" s="172">
        <v>0.9</v>
      </c>
      <c r="P1549" s="154">
        <v>0.985401459854015</v>
      </c>
      <c r="Q1549" s="154">
        <v>0.968933177022274</v>
      </c>
      <c r="R1549" s="154">
        <v>0.978319783197832</v>
      </c>
      <c r="S1549" s="173">
        <v>0.0164682828317403</v>
      </c>
      <c r="T1549" s="153">
        <v>43480</v>
      </c>
      <c r="U1549" s="153">
        <v>34072</v>
      </c>
      <c r="V1549" s="154">
        <v>0.783624655013799</v>
      </c>
      <c r="W1549" s="154">
        <v>0.849522740033689</v>
      </c>
      <c r="X1549" s="155">
        <v>0.76905041031653</v>
      </c>
      <c r="Y1549" s="155">
        <v>0.841734417344173</v>
      </c>
      <c r="Z1549" s="173">
        <v>0.080472329717159</v>
      </c>
      <c r="AA1549" s="151">
        <v>12598</v>
      </c>
      <c r="AB1549" s="151">
        <v>10444</v>
      </c>
      <c r="AC1549" s="151">
        <v>13293</v>
      </c>
      <c r="AD1549" s="151">
        <v>9709</v>
      </c>
      <c r="AE1549" s="155">
        <v>0.829020479441181</v>
      </c>
      <c r="AF1549" s="155">
        <v>0.730384412848868</v>
      </c>
      <c r="AG1549" s="173">
        <v>0.0986360665923134</v>
      </c>
    </row>
    <row r="1550" spans="1:33">
      <c r="A1550" s="175" t="s">
        <v>1455</v>
      </c>
      <c r="B1550" s="195" t="s">
        <v>1852</v>
      </c>
      <c r="C1550" s="195" t="s">
        <v>1554</v>
      </c>
      <c r="D1550" s="150">
        <v>1607</v>
      </c>
      <c r="E1550" s="150">
        <v>1534</v>
      </c>
      <c r="F1550" s="150">
        <v>1458</v>
      </c>
      <c r="G1550" s="151">
        <v>1491</v>
      </c>
      <c r="H1550" s="151">
        <v>1446</v>
      </c>
      <c r="I1550" s="151">
        <v>1375</v>
      </c>
      <c r="J1550" s="151">
        <v>1642</v>
      </c>
      <c r="K1550" s="151">
        <v>1534</v>
      </c>
      <c r="L1550" s="151">
        <v>1488</v>
      </c>
      <c r="M1550" s="154">
        <v>0.983228001944579</v>
      </c>
      <c r="N1550" s="153">
        <v>36405</v>
      </c>
      <c r="O1550" s="172">
        <v>0.9</v>
      </c>
      <c r="P1550" s="154">
        <v>0.95457373988799</v>
      </c>
      <c r="Q1550" s="154">
        <v>0.969818913480885</v>
      </c>
      <c r="R1550" s="154">
        <v>0.934226552984166</v>
      </c>
      <c r="S1550" s="173">
        <v>-0.0152451735928953</v>
      </c>
      <c r="T1550" s="153">
        <v>37026</v>
      </c>
      <c r="U1550" s="153">
        <v>33540</v>
      </c>
      <c r="V1550" s="154">
        <v>0.905849943283098</v>
      </c>
      <c r="W1550" s="154">
        <v>0.907280647168637</v>
      </c>
      <c r="X1550" s="155">
        <v>0.922199865861838</v>
      </c>
      <c r="Y1550" s="155">
        <v>0.906211936662607</v>
      </c>
      <c r="Z1550" s="173">
        <v>-0.0149192186932005</v>
      </c>
      <c r="AA1550" s="151">
        <v>10783</v>
      </c>
      <c r="AB1550" s="151">
        <v>9693</v>
      </c>
      <c r="AC1550" s="151">
        <v>10880</v>
      </c>
      <c r="AD1550" s="151">
        <v>9733</v>
      </c>
      <c r="AE1550" s="155">
        <v>0.898914958731336</v>
      </c>
      <c r="AF1550" s="155">
        <v>0.894577205882353</v>
      </c>
      <c r="AG1550" s="173">
        <v>0.00433775284898341</v>
      </c>
    </row>
    <row r="1551" spans="1:33">
      <c r="A1551" s="175" t="s">
        <v>1455</v>
      </c>
      <c r="B1551" s="195" t="s">
        <v>1852</v>
      </c>
      <c r="C1551" s="195" t="s">
        <v>1555</v>
      </c>
      <c r="D1551" s="150">
        <v>1</v>
      </c>
      <c r="E1551" s="150">
        <v>0</v>
      </c>
      <c r="F1551" s="150">
        <v>0</v>
      </c>
      <c r="G1551" s="151">
        <v>0</v>
      </c>
      <c r="H1551" s="151">
        <v>0</v>
      </c>
      <c r="I1551" s="151">
        <v>0</v>
      </c>
      <c r="J1551" s="151">
        <v>0</v>
      </c>
      <c r="K1551" s="151">
        <v>0</v>
      </c>
      <c r="L1551" s="151">
        <v>0</v>
      </c>
      <c r="M1551" s="154">
        <v>0</v>
      </c>
      <c r="N1551" s="153">
        <v>0</v>
      </c>
      <c r="O1551" s="172">
        <v>0.9</v>
      </c>
      <c r="P1551" s="154">
        <v>0</v>
      </c>
      <c r="Q1551" s="154">
        <v>0</v>
      </c>
      <c r="R1551" s="154">
        <v>0</v>
      </c>
      <c r="S1551" s="173">
        <v>0</v>
      </c>
      <c r="T1551" s="153">
        <v>3</v>
      </c>
      <c r="U1551" s="153">
        <v>0</v>
      </c>
      <c r="V1551" s="154">
        <v>0</v>
      </c>
      <c r="W1551" s="154">
        <v>0</v>
      </c>
      <c r="X1551" s="155">
        <v>0</v>
      </c>
      <c r="Y1551" s="155">
        <v>0</v>
      </c>
      <c r="Z1551" s="173">
        <v>0</v>
      </c>
      <c r="AA1551" s="151">
        <v>3</v>
      </c>
      <c r="AB1551" s="151">
        <v>0</v>
      </c>
      <c r="AC1551" s="151">
        <v>0</v>
      </c>
      <c r="AD1551" s="151">
        <v>0</v>
      </c>
      <c r="AE1551" s="155">
        <v>0</v>
      </c>
      <c r="AF1551" s="155">
        <v>0</v>
      </c>
      <c r="AG1551" s="173">
        <v>0</v>
      </c>
    </row>
    <row r="1552" spans="1:33">
      <c r="A1552" s="175" t="s">
        <v>1455</v>
      </c>
      <c r="B1552" s="195" t="s">
        <v>1852</v>
      </c>
      <c r="C1552" s="195" t="s">
        <v>1556</v>
      </c>
      <c r="D1552" s="150">
        <v>4812</v>
      </c>
      <c r="E1552" s="150">
        <v>4793</v>
      </c>
      <c r="F1552" s="150">
        <v>4544</v>
      </c>
      <c r="G1552" s="151">
        <v>4637</v>
      </c>
      <c r="H1552" s="151">
        <v>4625</v>
      </c>
      <c r="I1552" s="151">
        <v>4443</v>
      </c>
      <c r="J1552" s="151">
        <v>5050</v>
      </c>
      <c r="K1552" s="151">
        <v>5031</v>
      </c>
      <c r="L1552" s="151">
        <v>4876</v>
      </c>
      <c r="M1552" s="154">
        <v>0.995149443739589</v>
      </c>
      <c r="N1552" s="153">
        <v>115301</v>
      </c>
      <c r="O1552" s="172">
        <v>0.9</v>
      </c>
      <c r="P1552" s="154">
        <v>0.996051537822111</v>
      </c>
      <c r="Q1552" s="154">
        <v>0.997412119905111</v>
      </c>
      <c r="R1552" s="154">
        <v>0.996237623762376</v>
      </c>
      <c r="S1552" s="173">
        <v>-0.00136058208299961</v>
      </c>
      <c r="T1552" s="153">
        <v>115863</v>
      </c>
      <c r="U1552" s="153">
        <v>110385</v>
      </c>
      <c r="V1552" s="154">
        <v>0.952720022785531</v>
      </c>
      <c r="W1552" s="154">
        <v>0.944305901911887</v>
      </c>
      <c r="X1552" s="155">
        <v>0.958162605132629</v>
      </c>
      <c r="Y1552" s="155">
        <v>0.965544554455446</v>
      </c>
      <c r="Z1552" s="173">
        <v>-0.013856703220742</v>
      </c>
      <c r="AA1552" s="151">
        <v>34367</v>
      </c>
      <c r="AB1552" s="151">
        <v>32728</v>
      </c>
      <c r="AC1552" s="151">
        <v>35010</v>
      </c>
      <c r="AD1552" s="151">
        <v>33453</v>
      </c>
      <c r="AE1552" s="155">
        <v>0.952308900980592</v>
      </c>
      <c r="AF1552" s="155">
        <v>0.955526992287918</v>
      </c>
      <c r="AG1552" s="173">
        <v>-0.00321809130732587</v>
      </c>
    </row>
    <row r="1553" spans="1:33">
      <c r="A1553" s="175" t="s">
        <v>1455</v>
      </c>
      <c r="B1553" s="195" t="s">
        <v>1853</v>
      </c>
      <c r="C1553" s="195" t="s">
        <v>1557</v>
      </c>
      <c r="D1553" s="150">
        <v>1898</v>
      </c>
      <c r="E1553" s="150">
        <v>1876</v>
      </c>
      <c r="F1553" s="150">
        <v>1755</v>
      </c>
      <c r="G1553" s="151">
        <v>2034</v>
      </c>
      <c r="H1553" s="151">
        <v>1997</v>
      </c>
      <c r="I1553" s="151">
        <v>1864</v>
      </c>
      <c r="J1553" s="151">
        <v>2102</v>
      </c>
      <c r="K1553" s="151">
        <v>2016</v>
      </c>
      <c r="L1553" s="151">
        <v>1837</v>
      </c>
      <c r="M1553" s="154">
        <v>0.945822167113315</v>
      </c>
      <c r="N1553" s="153">
        <v>47293</v>
      </c>
      <c r="O1553" s="172">
        <v>0.9</v>
      </c>
      <c r="P1553" s="154">
        <v>0.98840885142255</v>
      </c>
      <c r="Q1553" s="154">
        <v>0.98180924287119</v>
      </c>
      <c r="R1553" s="154">
        <v>0.959086584205519</v>
      </c>
      <c r="S1553" s="173">
        <v>0.00659960855136033</v>
      </c>
      <c r="T1553" s="153">
        <v>50002</v>
      </c>
      <c r="U1553" s="153">
        <v>42969</v>
      </c>
      <c r="V1553" s="154">
        <v>0.859345626174953</v>
      </c>
      <c r="W1553" s="154">
        <v>0.924657534246575</v>
      </c>
      <c r="X1553" s="155">
        <v>0.916420845624385</v>
      </c>
      <c r="Y1553" s="155">
        <v>0.873929590865842</v>
      </c>
      <c r="Z1553" s="173">
        <v>0.00823668862218996</v>
      </c>
      <c r="AA1553" s="151">
        <v>13792</v>
      </c>
      <c r="AB1553" s="151">
        <v>12085</v>
      </c>
      <c r="AC1553" s="151">
        <v>14939</v>
      </c>
      <c r="AD1553" s="151">
        <v>12733</v>
      </c>
      <c r="AE1553" s="155">
        <v>0.876232598607889</v>
      </c>
      <c r="AF1553" s="155">
        <v>0.852332820135216</v>
      </c>
      <c r="AG1553" s="173">
        <v>0.0238997784726721</v>
      </c>
    </row>
    <row r="1554" spans="1:33">
      <c r="A1554" s="175" t="s">
        <v>1455</v>
      </c>
      <c r="B1554" s="195" t="s">
        <v>1852</v>
      </c>
      <c r="C1554" s="195" t="s">
        <v>1558</v>
      </c>
      <c r="D1554" s="150">
        <v>3422</v>
      </c>
      <c r="E1554" s="150">
        <v>3402</v>
      </c>
      <c r="F1554" s="150">
        <v>3288</v>
      </c>
      <c r="G1554" s="151">
        <v>3569</v>
      </c>
      <c r="H1554" s="151">
        <v>3529</v>
      </c>
      <c r="I1554" s="151">
        <v>3460</v>
      </c>
      <c r="J1554" s="151">
        <v>3995</v>
      </c>
      <c r="K1554" s="151">
        <v>3982</v>
      </c>
      <c r="L1554" s="151">
        <v>3887</v>
      </c>
      <c r="M1554" s="154">
        <v>0.996373441345124</v>
      </c>
      <c r="N1554" s="153">
        <v>84621</v>
      </c>
      <c r="O1554" s="172">
        <v>0.9</v>
      </c>
      <c r="P1554" s="154">
        <v>0.994155464640561</v>
      </c>
      <c r="Q1554" s="154">
        <v>0.988792378817596</v>
      </c>
      <c r="R1554" s="154">
        <v>0.996745932415519</v>
      </c>
      <c r="S1554" s="173">
        <v>0.00536308582296507</v>
      </c>
      <c r="T1554" s="153">
        <v>84929</v>
      </c>
      <c r="U1554" s="153">
        <v>82542</v>
      </c>
      <c r="V1554" s="154">
        <v>0.971894170424708</v>
      </c>
      <c r="W1554" s="154">
        <v>0.960841613091759</v>
      </c>
      <c r="X1554" s="155">
        <v>0.969459232277949</v>
      </c>
      <c r="Y1554" s="155">
        <v>0.9729662077597</v>
      </c>
      <c r="Z1554" s="173">
        <v>-0.00861761918618986</v>
      </c>
      <c r="AA1554" s="151">
        <v>25189</v>
      </c>
      <c r="AB1554" s="151">
        <v>24472</v>
      </c>
      <c r="AC1554" s="151">
        <v>25615</v>
      </c>
      <c r="AD1554" s="151">
        <v>24949</v>
      </c>
      <c r="AE1554" s="155">
        <v>0.97153519393386</v>
      </c>
      <c r="AF1554" s="155">
        <v>0.973999609603748</v>
      </c>
      <c r="AG1554" s="173">
        <v>-0.00246441566988775</v>
      </c>
    </row>
    <row r="1555" spans="1:33">
      <c r="A1555" s="175" t="s">
        <v>1455</v>
      </c>
      <c r="B1555" s="195" t="s">
        <v>1853</v>
      </c>
      <c r="C1555" s="195" t="s">
        <v>1559</v>
      </c>
      <c r="D1555" s="150">
        <v>4047</v>
      </c>
      <c r="E1555" s="150">
        <v>3737</v>
      </c>
      <c r="F1555" s="150">
        <v>3480</v>
      </c>
      <c r="G1555" s="151">
        <v>3935</v>
      </c>
      <c r="H1555" s="151">
        <v>3787</v>
      </c>
      <c r="I1555" s="151">
        <v>3606</v>
      </c>
      <c r="J1555" s="151">
        <v>4134</v>
      </c>
      <c r="K1555" s="151">
        <v>3965</v>
      </c>
      <c r="L1555" s="151">
        <v>3728</v>
      </c>
      <c r="M1555" s="154">
        <v>0.951192412999484</v>
      </c>
      <c r="N1555" s="153">
        <v>95884</v>
      </c>
      <c r="O1555" s="172">
        <v>0.9</v>
      </c>
      <c r="P1555" s="154">
        <v>0.923400049419323</v>
      </c>
      <c r="Q1555" s="154">
        <v>0.962388818297332</v>
      </c>
      <c r="R1555" s="154">
        <v>0.959119496855346</v>
      </c>
      <c r="S1555" s="173">
        <v>-0.0389887688780087</v>
      </c>
      <c r="T1555" s="153">
        <v>100804</v>
      </c>
      <c r="U1555" s="153">
        <v>90686</v>
      </c>
      <c r="V1555" s="154">
        <v>0.899626998928614</v>
      </c>
      <c r="W1555" s="154">
        <v>0.859896219421794</v>
      </c>
      <c r="X1555" s="155">
        <v>0.916391359593393</v>
      </c>
      <c r="Y1555" s="155">
        <v>0.901790033865506</v>
      </c>
      <c r="Z1555" s="173">
        <v>-0.0564951401715987</v>
      </c>
      <c r="AA1555" s="151">
        <v>28302</v>
      </c>
      <c r="AB1555" s="151">
        <v>25729</v>
      </c>
      <c r="AC1555" s="151">
        <v>31103</v>
      </c>
      <c r="AD1555" s="151">
        <v>27530</v>
      </c>
      <c r="AE1555" s="155">
        <v>0.909087696982545</v>
      </c>
      <c r="AF1555" s="155">
        <v>0.885123621515609</v>
      </c>
      <c r="AG1555" s="173">
        <v>0.023964075466936</v>
      </c>
    </row>
    <row r="1556" spans="1:33">
      <c r="A1556" s="175" t="s">
        <v>1455</v>
      </c>
      <c r="B1556" s="195" t="s">
        <v>1852</v>
      </c>
      <c r="C1556" s="195" t="s">
        <v>1560</v>
      </c>
      <c r="D1556" s="150">
        <v>2107</v>
      </c>
      <c r="E1556" s="150">
        <v>2103</v>
      </c>
      <c r="F1556" s="150">
        <v>1952</v>
      </c>
      <c r="G1556" s="151">
        <v>2045</v>
      </c>
      <c r="H1556" s="151">
        <v>2039</v>
      </c>
      <c r="I1556" s="151">
        <v>1943</v>
      </c>
      <c r="J1556" s="151">
        <v>2328</v>
      </c>
      <c r="K1556" s="151">
        <v>2325</v>
      </c>
      <c r="L1556" s="151">
        <v>2228</v>
      </c>
      <c r="M1556" s="154">
        <v>0.993775621497612</v>
      </c>
      <c r="N1556" s="153">
        <v>52847</v>
      </c>
      <c r="O1556" s="172">
        <v>0.9</v>
      </c>
      <c r="P1556" s="154">
        <v>0.998101566207878</v>
      </c>
      <c r="Q1556" s="154">
        <v>0.997066014669927</v>
      </c>
      <c r="R1556" s="154">
        <v>0.998711340206186</v>
      </c>
      <c r="S1556" s="173">
        <v>0.00103555153795187</v>
      </c>
      <c r="T1556" s="153">
        <v>53178</v>
      </c>
      <c r="U1556" s="153">
        <v>50262</v>
      </c>
      <c r="V1556" s="154">
        <v>0.945165293918538</v>
      </c>
      <c r="W1556" s="154">
        <v>0.926435690555292</v>
      </c>
      <c r="X1556" s="155">
        <v>0.950122249388753</v>
      </c>
      <c r="Y1556" s="155">
        <v>0.957044673539519</v>
      </c>
      <c r="Z1556" s="173">
        <v>-0.0236865588334612</v>
      </c>
      <c r="AA1556" s="151">
        <v>15328</v>
      </c>
      <c r="AB1556" s="151">
        <v>14542</v>
      </c>
      <c r="AC1556" s="151">
        <v>15666</v>
      </c>
      <c r="AD1556" s="151">
        <v>14857</v>
      </c>
      <c r="AE1556" s="155">
        <v>0.948721294363257</v>
      </c>
      <c r="AF1556" s="155">
        <v>0.948359504659773</v>
      </c>
      <c r="AG1556" s="173">
        <v>0.000361789703483995</v>
      </c>
    </row>
    <row r="1557" spans="1:33">
      <c r="A1557" s="175" t="s">
        <v>1455</v>
      </c>
      <c r="B1557" s="195" t="s">
        <v>1853</v>
      </c>
      <c r="C1557" s="195" t="s">
        <v>1561</v>
      </c>
      <c r="D1557" s="150">
        <v>1796</v>
      </c>
      <c r="E1557" s="150">
        <v>1713</v>
      </c>
      <c r="F1557" s="150">
        <v>1638</v>
      </c>
      <c r="G1557" s="151">
        <v>1665</v>
      </c>
      <c r="H1557" s="151">
        <v>1554</v>
      </c>
      <c r="I1557" s="151">
        <v>1482</v>
      </c>
      <c r="J1557" s="151">
        <v>1944</v>
      </c>
      <c r="K1557" s="151">
        <v>1843</v>
      </c>
      <c r="L1557" s="151">
        <v>1716</v>
      </c>
      <c r="M1557" s="154">
        <v>0.937249290389172</v>
      </c>
      <c r="N1557" s="153">
        <v>39954</v>
      </c>
      <c r="O1557" s="172">
        <v>0.9</v>
      </c>
      <c r="P1557" s="154">
        <v>0.953786191536748</v>
      </c>
      <c r="Q1557" s="154">
        <v>0.933333333333333</v>
      </c>
      <c r="R1557" s="154">
        <v>0.948045267489712</v>
      </c>
      <c r="S1557" s="173">
        <v>0.020452858203415</v>
      </c>
      <c r="T1557" s="153">
        <v>42629</v>
      </c>
      <c r="U1557" s="153">
        <v>38278</v>
      </c>
      <c r="V1557" s="154">
        <v>0.897933331769453</v>
      </c>
      <c r="W1557" s="154">
        <v>0.912026726057906</v>
      </c>
      <c r="X1557" s="155">
        <v>0.89009009009009</v>
      </c>
      <c r="Y1557" s="155">
        <v>0.882716049382716</v>
      </c>
      <c r="Z1557" s="173">
        <v>0.0219366359678164</v>
      </c>
      <c r="AA1557" s="151">
        <v>12185</v>
      </c>
      <c r="AB1557" s="151">
        <v>10972</v>
      </c>
      <c r="AC1557" s="151">
        <v>13157</v>
      </c>
      <c r="AD1557" s="151">
        <v>11874</v>
      </c>
      <c r="AE1557" s="155">
        <v>0.900451374640952</v>
      </c>
      <c r="AF1557" s="155">
        <v>0.902485369005092</v>
      </c>
      <c r="AG1557" s="173">
        <v>-0.00203399436414031</v>
      </c>
    </row>
    <row r="1558" spans="1:33">
      <c r="A1558" s="175" t="s">
        <v>1455</v>
      </c>
      <c r="B1558" s="195" t="s">
        <v>1852</v>
      </c>
      <c r="C1558" s="195" t="s">
        <v>1562</v>
      </c>
      <c r="D1558" s="150">
        <v>1840</v>
      </c>
      <c r="E1558" s="150">
        <v>1838</v>
      </c>
      <c r="F1558" s="150">
        <v>1713</v>
      </c>
      <c r="G1558" s="151">
        <v>1900</v>
      </c>
      <c r="H1558" s="151">
        <v>1898</v>
      </c>
      <c r="I1558" s="151">
        <v>1758</v>
      </c>
      <c r="J1558" s="151">
        <v>1952</v>
      </c>
      <c r="K1558" s="151">
        <v>1947</v>
      </c>
      <c r="L1558" s="151">
        <v>1838</v>
      </c>
      <c r="M1558" s="154">
        <v>0.99465652118155</v>
      </c>
      <c r="N1558" s="153">
        <v>46536</v>
      </c>
      <c r="O1558" s="172">
        <v>0.9</v>
      </c>
      <c r="P1558" s="154">
        <v>0.998913043478261</v>
      </c>
      <c r="Q1558" s="154">
        <v>0.998947368421053</v>
      </c>
      <c r="R1558" s="154">
        <v>0.997438524590164</v>
      </c>
      <c r="S1558" s="173">
        <v>-3.43249427917636e-5</v>
      </c>
      <c r="T1558" s="153">
        <v>46786</v>
      </c>
      <c r="U1558" s="153">
        <v>43856</v>
      </c>
      <c r="V1558" s="154">
        <v>0.937374428247766</v>
      </c>
      <c r="W1558" s="154">
        <v>0.930978260869565</v>
      </c>
      <c r="X1558" s="155">
        <v>0.925263157894737</v>
      </c>
      <c r="Y1558" s="155">
        <v>0.941598360655738</v>
      </c>
      <c r="Z1558" s="173">
        <v>0.00571510297482847</v>
      </c>
      <c r="AA1558" s="151">
        <v>13828</v>
      </c>
      <c r="AB1558" s="151">
        <v>12942</v>
      </c>
      <c r="AC1558" s="151">
        <v>13824</v>
      </c>
      <c r="AD1558" s="151">
        <v>13013</v>
      </c>
      <c r="AE1558" s="155">
        <v>0.935927104425803</v>
      </c>
      <c r="AF1558" s="155">
        <v>0.941333912037037</v>
      </c>
      <c r="AG1558" s="173">
        <v>-0.00540680761123435</v>
      </c>
    </row>
    <row r="1559" spans="1:33">
      <c r="A1559" s="175" t="s">
        <v>1455</v>
      </c>
      <c r="B1559" s="195" t="s">
        <v>1852</v>
      </c>
      <c r="C1559" s="195" t="s">
        <v>1563</v>
      </c>
      <c r="D1559" s="150">
        <v>2006</v>
      </c>
      <c r="E1559" s="150">
        <v>1985</v>
      </c>
      <c r="F1559" s="150">
        <v>1835</v>
      </c>
      <c r="G1559" s="151">
        <v>2000</v>
      </c>
      <c r="H1559" s="151">
        <v>1984</v>
      </c>
      <c r="I1559" s="151">
        <v>1842</v>
      </c>
      <c r="J1559" s="151">
        <v>2110</v>
      </c>
      <c r="K1559" s="151">
        <v>2085</v>
      </c>
      <c r="L1559" s="151">
        <v>1967</v>
      </c>
      <c r="M1559" s="154">
        <v>0.991296585583575</v>
      </c>
      <c r="N1559" s="153">
        <v>48862</v>
      </c>
      <c r="O1559" s="172">
        <v>0.9</v>
      </c>
      <c r="P1559" s="154">
        <v>0.989531405782652</v>
      </c>
      <c r="Q1559" s="154">
        <v>0.992</v>
      </c>
      <c r="R1559" s="154">
        <v>0.988151658767773</v>
      </c>
      <c r="S1559" s="173">
        <v>-0.00246859421734791</v>
      </c>
      <c r="T1559" s="153">
        <v>49291</v>
      </c>
      <c r="U1559" s="153">
        <v>45381</v>
      </c>
      <c r="V1559" s="154">
        <v>0.92067517396685</v>
      </c>
      <c r="W1559" s="154">
        <v>0.914755732801595</v>
      </c>
      <c r="X1559" s="155">
        <v>0.921</v>
      </c>
      <c r="Y1559" s="155">
        <v>0.932227488151659</v>
      </c>
      <c r="Z1559" s="173">
        <v>-0.00624426719840487</v>
      </c>
      <c r="AA1559" s="151">
        <v>14451</v>
      </c>
      <c r="AB1559" s="151">
        <v>13324</v>
      </c>
      <c r="AC1559" s="151">
        <v>14660</v>
      </c>
      <c r="AD1559" s="151">
        <v>13548</v>
      </c>
      <c r="AE1559" s="155">
        <v>0.922012317486679</v>
      </c>
      <c r="AF1559" s="155">
        <v>0.924147339699864</v>
      </c>
      <c r="AG1559" s="173">
        <v>-0.00213502221318451</v>
      </c>
    </row>
    <row r="1560" spans="1:33">
      <c r="A1560" s="175" t="s">
        <v>1455</v>
      </c>
      <c r="B1560" s="195" t="s">
        <v>1852</v>
      </c>
      <c r="C1560" s="195" t="s">
        <v>1564</v>
      </c>
      <c r="D1560" s="150">
        <v>0</v>
      </c>
      <c r="E1560" s="150">
        <v>0</v>
      </c>
      <c r="F1560" s="150">
        <v>0</v>
      </c>
      <c r="G1560" s="151">
        <v>0</v>
      </c>
      <c r="H1560" s="151">
        <v>0</v>
      </c>
      <c r="I1560" s="151">
        <v>0</v>
      </c>
      <c r="J1560" s="151">
        <v>0</v>
      </c>
      <c r="K1560" s="151">
        <v>0</v>
      </c>
      <c r="L1560" s="151">
        <v>0</v>
      </c>
      <c r="M1560" s="154">
        <v>1</v>
      </c>
      <c r="N1560" s="153">
        <v>1</v>
      </c>
      <c r="O1560" s="172">
        <v>0.9</v>
      </c>
      <c r="P1560" s="154">
        <v>0</v>
      </c>
      <c r="Q1560" s="154">
        <v>0</v>
      </c>
      <c r="R1560" s="154">
        <v>0</v>
      </c>
      <c r="S1560" s="173">
        <v>0</v>
      </c>
      <c r="T1560" s="153">
        <v>1</v>
      </c>
      <c r="U1560" s="153">
        <v>1</v>
      </c>
      <c r="V1560" s="154">
        <v>1</v>
      </c>
      <c r="W1560" s="154">
        <v>0</v>
      </c>
      <c r="X1560" s="155">
        <v>0</v>
      </c>
      <c r="Y1560" s="155">
        <v>0</v>
      </c>
      <c r="Z1560" s="173">
        <v>0</v>
      </c>
      <c r="AA1560" s="151">
        <v>0</v>
      </c>
      <c r="AB1560" s="151">
        <v>0</v>
      </c>
      <c r="AC1560" s="151">
        <v>1</v>
      </c>
      <c r="AD1560" s="151">
        <v>1</v>
      </c>
      <c r="AE1560" s="155">
        <v>0</v>
      </c>
      <c r="AF1560" s="155">
        <v>1</v>
      </c>
      <c r="AG1560" s="173">
        <v>-1</v>
      </c>
    </row>
    <row r="1561" spans="1:33">
      <c r="A1561" s="175" t="s">
        <v>1455</v>
      </c>
      <c r="B1561" s="195" t="s">
        <v>1852</v>
      </c>
      <c r="C1561" s="195" t="s">
        <v>1565</v>
      </c>
      <c r="D1561" s="150">
        <v>6306</v>
      </c>
      <c r="E1561" s="150">
        <v>6219</v>
      </c>
      <c r="F1561" s="150">
        <v>5791</v>
      </c>
      <c r="G1561" s="151">
        <v>6209</v>
      </c>
      <c r="H1561" s="151">
        <v>6094</v>
      </c>
      <c r="I1561" s="151">
        <v>5715</v>
      </c>
      <c r="J1561" s="151">
        <v>6846</v>
      </c>
      <c r="K1561" s="151">
        <v>6750</v>
      </c>
      <c r="L1561" s="151">
        <v>6383</v>
      </c>
      <c r="M1561" s="154">
        <v>0.971729403784763</v>
      </c>
      <c r="N1561" s="153">
        <v>156154</v>
      </c>
      <c r="O1561" s="172">
        <v>0.9</v>
      </c>
      <c r="P1561" s="154">
        <v>0.986203615604186</v>
      </c>
      <c r="Q1561" s="154">
        <v>0.981478498953133</v>
      </c>
      <c r="R1561" s="154">
        <v>0.985977212971078</v>
      </c>
      <c r="S1561" s="173">
        <v>0.00472511665105391</v>
      </c>
      <c r="T1561" s="153">
        <v>160697</v>
      </c>
      <c r="U1561" s="153">
        <v>146804</v>
      </c>
      <c r="V1561" s="154">
        <v>0.913545367990691</v>
      </c>
      <c r="W1561" s="154">
        <v>0.918331747542024</v>
      </c>
      <c r="X1561" s="155">
        <v>0.920438073763891</v>
      </c>
      <c r="Y1561" s="155">
        <v>0.932369266725095</v>
      </c>
      <c r="Z1561" s="173">
        <v>-0.00210632622186757</v>
      </c>
      <c r="AA1561" s="151">
        <v>45702</v>
      </c>
      <c r="AB1561" s="151">
        <v>41712</v>
      </c>
      <c r="AC1561" s="151">
        <v>49246</v>
      </c>
      <c r="AD1561" s="151">
        <v>44821</v>
      </c>
      <c r="AE1561" s="155">
        <v>0.912695286858343</v>
      </c>
      <c r="AF1561" s="155">
        <v>0.910144986394834</v>
      </c>
      <c r="AG1561" s="173">
        <v>0.00255030046350913</v>
      </c>
    </row>
    <row r="1562" spans="1:33">
      <c r="A1562" s="175" t="s">
        <v>1455</v>
      </c>
      <c r="B1562" s="195" t="s">
        <v>1854</v>
      </c>
      <c r="C1562" s="195" t="s">
        <v>1566</v>
      </c>
      <c r="D1562" s="150">
        <v>1144</v>
      </c>
      <c r="E1562" s="150">
        <v>1136</v>
      </c>
      <c r="F1562" s="150">
        <v>1083</v>
      </c>
      <c r="G1562" s="151">
        <v>1171</v>
      </c>
      <c r="H1562" s="151">
        <v>1170</v>
      </c>
      <c r="I1562" s="151">
        <v>1143</v>
      </c>
      <c r="J1562" s="151">
        <v>1123</v>
      </c>
      <c r="K1562" s="151">
        <v>1120</v>
      </c>
      <c r="L1562" s="151">
        <v>1078</v>
      </c>
      <c r="M1562" s="154">
        <v>0.996056615731287</v>
      </c>
      <c r="N1562" s="153">
        <v>28290</v>
      </c>
      <c r="O1562" s="172">
        <v>0.9</v>
      </c>
      <c r="P1562" s="154">
        <v>0.993006993006993</v>
      </c>
      <c r="Q1562" s="154">
        <v>0.999146029035013</v>
      </c>
      <c r="R1562" s="154">
        <v>0.997328584149599</v>
      </c>
      <c r="S1562" s="173">
        <v>-0.0061390360280198</v>
      </c>
      <c r="T1562" s="153">
        <v>28402</v>
      </c>
      <c r="U1562" s="153">
        <v>27309</v>
      </c>
      <c r="V1562" s="154">
        <v>0.96151679459193</v>
      </c>
      <c r="W1562" s="154">
        <v>0.946678321678322</v>
      </c>
      <c r="X1562" s="155">
        <v>0.976088812980359</v>
      </c>
      <c r="Y1562" s="155">
        <v>0.959928762243989</v>
      </c>
      <c r="Z1562" s="173">
        <v>-0.029410491302037</v>
      </c>
      <c r="AA1562" s="151">
        <v>8045</v>
      </c>
      <c r="AB1562" s="151">
        <v>7727</v>
      </c>
      <c r="AC1562" s="151">
        <v>8681</v>
      </c>
      <c r="AD1562" s="151">
        <v>8361</v>
      </c>
      <c r="AE1562" s="155">
        <v>0.96047234307023</v>
      </c>
      <c r="AF1562" s="155">
        <v>0.963137887340168</v>
      </c>
      <c r="AG1562" s="173">
        <v>-0.00266554426993815</v>
      </c>
    </row>
    <row r="1563" spans="1:33">
      <c r="A1563" s="175" t="s">
        <v>1455</v>
      </c>
      <c r="B1563" s="195" t="s">
        <v>1852</v>
      </c>
      <c r="C1563" s="195" t="s">
        <v>1567</v>
      </c>
      <c r="D1563" s="150">
        <v>1295</v>
      </c>
      <c r="E1563" s="150">
        <v>1292</v>
      </c>
      <c r="F1563" s="150">
        <v>1035</v>
      </c>
      <c r="G1563" s="151">
        <v>1334</v>
      </c>
      <c r="H1563" s="151">
        <v>1328</v>
      </c>
      <c r="I1563" s="151">
        <v>1097</v>
      </c>
      <c r="J1563" s="151">
        <v>1365</v>
      </c>
      <c r="K1563" s="151">
        <v>1362</v>
      </c>
      <c r="L1563" s="151">
        <v>976</v>
      </c>
      <c r="M1563" s="154">
        <v>0.962587573216952</v>
      </c>
      <c r="N1563" s="153">
        <v>33525</v>
      </c>
      <c r="O1563" s="172">
        <v>0.9</v>
      </c>
      <c r="P1563" s="154">
        <v>0.997683397683398</v>
      </c>
      <c r="Q1563" s="154">
        <v>0.995502248875562</v>
      </c>
      <c r="R1563" s="154">
        <v>0.997802197802198</v>
      </c>
      <c r="S1563" s="173">
        <v>0.00218114880783538</v>
      </c>
      <c r="T1563" s="153">
        <v>34828</v>
      </c>
      <c r="U1563" s="153">
        <v>26171</v>
      </c>
      <c r="V1563" s="154">
        <v>0.751435626507408</v>
      </c>
      <c r="W1563" s="154">
        <v>0.799227799227799</v>
      </c>
      <c r="X1563" s="155">
        <v>0.822338830584708</v>
      </c>
      <c r="Y1563" s="155">
        <v>0.715018315018315</v>
      </c>
      <c r="Z1563" s="173">
        <v>-0.0231110313569085</v>
      </c>
      <c r="AA1563" s="151">
        <v>9169</v>
      </c>
      <c r="AB1563" s="151">
        <v>6713</v>
      </c>
      <c r="AC1563" s="151">
        <v>11337</v>
      </c>
      <c r="AD1563" s="151">
        <v>8735</v>
      </c>
      <c r="AE1563" s="155">
        <v>0.732140909586651</v>
      </c>
      <c r="AF1563" s="155">
        <v>0.770486019229073</v>
      </c>
      <c r="AG1563" s="173">
        <v>-0.0383451096424222</v>
      </c>
    </row>
    <row r="1564" spans="1:33">
      <c r="A1564" s="175" t="s">
        <v>1455</v>
      </c>
      <c r="B1564" s="195" t="s">
        <v>1854</v>
      </c>
      <c r="C1564" s="195" t="s">
        <v>1568</v>
      </c>
      <c r="D1564" s="150">
        <v>2110</v>
      </c>
      <c r="E1564" s="150">
        <v>2008</v>
      </c>
      <c r="F1564" s="150">
        <v>1934</v>
      </c>
      <c r="G1564" s="151">
        <v>2223</v>
      </c>
      <c r="H1564" s="151">
        <v>2116</v>
      </c>
      <c r="I1564" s="151">
        <v>1882</v>
      </c>
      <c r="J1564" s="151">
        <v>2268</v>
      </c>
      <c r="K1564" s="151">
        <v>2136</v>
      </c>
      <c r="L1564" s="151">
        <v>1936</v>
      </c>
      <c r="M1564" s="154">
        <v>0.965536938309215</v>
      </c>
      <c r="N1564" s="153">
        <v>50710</v>
      </c>
      <c r="O1564" s="172">
        <v>0.9</v>
      </c>
      <c r="P1564" s="154">
        <v>0.951658767772512</v>
      </c>
      <c r="Q1564" s="154">
        <v>0.951866846603689</v>
      </c>
      <c r="R1564" s="154">
        <v>0.941798941798942</v>
      </c>
      <c r="S1564" s="173">
        <v>-0.000208078831176906</v>
      </c>
      <c r="T1564" s="153">
        <v>52520</v>
      </c>
      <c r="U1564" s="153">
        <v>47760</v>
      </c>
      <c r="V1564" s="154">
        <v>0.909367859862909</v>
      </c>
      <c r="W1564" s="154">
        <v>0.916587677725119</v>
      </c>
      <c r="X1564" s="155">
        <v>0.846603688708952</v>
      </c>
      <c r="Y1564" s="155">
        <v>0.853615520282187</v>
      </c>
      <c r="Z1564" s="173">
        <v>0.0699839890161666</v>
      </c>
      <c r="AA1564" s="151">
        <v>15132</v>
      </c>
      <c r="AB1564" s="151">
        <v>13436</v>
      </c>
      <c r="AC1564" s="151">
        <v>15838</v>
      </c>
      <c r="AD1564" s="151">
        <v>14019</v>
      </c>
      <c r="AE1564" s="155">
        <v>0.88791964049696</v>
      </c>
      <c r="AF1564" s="155">
        <v>0.885149640106074</v>
      </c>
      <c r="AG1564" s="173">
        <v>0.00277000039088604</v>
      </c>
    </row>
    <row r="1565" spans="1:33">
      <c r="A1565" s="175" t="s">
        <v>1455</v>
      </c>
      <c r="B1565" s="195" t="s">
        <v>1852</v>
      </c>
      <c r="C1565" s="195" t="s">
        <v>1569</v>
      </c>
      <c r="D1565" s="150">
        <v>3705</v>
      </c>
      <c r="E1565" s="150">
        <v>3627</v>
      </c>
      <c r="F1565" s="150">
        <v>3508</v>
      </c>
      <c r="G1565" s="151">
        <v>3539</v>
      </c>
      <c r="H1565" s="151">
        <v>3478</v>
      </c>
      <c r="I1565" s="151">
        <v>3409</v>
      </c>
      <c r="J1565" s="151">
        <v>3876</v>
      </c>
      <c r="K1565" s="151">
        <v>3823</v>
      </c>
      <c r="L1565" s="151">
        <v>3715</v>
      </c>
      <c r="M1565" s="154">
        <v>0.980731588653927</v>
      </c>
      <c r="N1565" s="153">
        <v>86680</v>
      </c>
      <c r="O1565" s="172">
        <v>0.9</v>
      </c>
      <c r="P1565" s="154">
        <v>0.978947368421053</v>
      </c>
      <c r="Q1565" s="154">
        <v>0.982763492512009</v>
      </c>
      <c r="R1565" s="154">
        <v>0.986326109391125</v>
      </c>
      <c r="S1565" s="173">
        <v>-0.00381612409095633</v>
      </c>
      <c r="T1565" s="153">
        <v>88383</v>
      </c>
      <c r="U1565" s="153">
        <v>84017</v>
      </c>
      <c r="V1565" s="154">
        <v>0.950601359990043</v>
      </c>
      <c r="W1565" s="154">
        <v>0.946828609986505</v>
      </c>
      <c r="X1565" s="155">
        <v>0.963266459451823</v>
      </c>
      <c r="Y1565" s="155">
        <v>0.958462332301342</v>
      </c>
      <c r="Z1565" s="173">
        <v>-0.0164378494653178</v>
      </c>
      <c r="AA1565" s="151">
        <v>25529</v>
      </c>
      <c r="AB1565" s="151">
        <v>24535</v>
      </c>
      <c r="AC1565" s="151">
        <v>26710</v>
      </c>
      <c r="AD1565" s="151">
        <v>25095</v>
      </c>
      <c r="AE1565" s="155">
        <v>0.961063888127228</v>
      </c>
      <c r="AF1565" s="155">
        <v>0.939535754399101</v>
      </c>
      <c r="AG1565" s="173">
        <v>0.0215281337281265</v>
      </c>
    </row>
    <row r="1566" spans="1:33">
      <c r="A1566" s="175" t="s">
        <v>1455</v>
      </c>
      <c r="B1566" s="195" t="s">
        <v>1852</v>
      </c>
      <c r="C1566" s="195" t="s">
        <v>1570</v>
      </c>
      <c r="D1566" s="150">
        <v>3486</v>
      </c>
      <c r="E1566" s="150">
        <v>3133</v>
      </c>
      <c r="F1566" s="150">
        <v>1895</v>
      </c>
      <c r="G1566" s="151">
        <v>3465</v>
      </c>
      <c r="H1566" s="151">
        <v>3346</v>
      </c>
      <c r="I1566" s="151">
        <v>2134</v>
      </c>
      <c r="J1566" s="151">
        <v>3334</v>
      </c>
      <c r="K1566" s="151">
        <v>3229</v>
      </c>
      <c r="L1566" s="151">
        <v>1783</v>
      </c>
      <c r="M1566" s="154">
        <v>0.892886171237073</v>
      </c>
      <c r="N1566" s="153">
        <v>71405</v>
      </c>
      <c r="O1566" s="172">
        <v>0.9</v>
      </c>
      <c r="P1566" s="154">
        <v>0.898737808376363</v>
      </c>
      <c r="Q1566" s="154">
        <v>0.965656565656566</v>
      </c>
      <c r="R1566" s="154">
        <v>0.968506298740252</v>
      </c>
      <c r="S1566" s="173">
        <v>-0.066918757280203</v>
      </c>
      <c r="T1566" s="153">
        <v>79971</v>
      </c>
      <c r="U1566" s="153">
        <v>45379</v>
      </c>
      <c r="V1566" s="154">
        <v>0.567443198159333</v>
      </c>
      <c r="W1566" s="154">
        <v>0.54360298336202</v>
      </c>
      <c r="X1566" s="155">
        <v>0.615873015873016</v>
      </c>
      <c r="Y1566" s="155">
        <v>0.534793041391722</v>
      </c>
      <c r="Z1566" s="173">
        <v>-0.0722700325109964</v>
      </c>
      <c r="AA1566" s="151">
        <v>23557</v>
      </c>
      <c r="AB1566" s="151">
        <v>13042</v>
      </c>
      <c r="AC1566" s="151">
        <v>24437</v>
      </c>
      <c r="AD1566" s="151">
        <v>13775</v>
      </c>
      <c r="AE1566" s="155">
        <v>0.553635861951861</v>
      </c>
      <c r="AF1566" s="155">
        <v>0.563694397839342</v>
      </c>
      <c r="AG1566" s="173">
        <v>-0.0100585358874805</v>
      </c>
    </row>
    <row r="1567" spans="1:33">
      <c r="A1567" s="175" t="s">
        <v>1455</v>
      </c>
      <c r="B1567" s="195" t="s">
        <v>1852</v>
      </c>
      <c r="C1567" s="195" t="s">
        <v>1571</v>
      </c>
      <c r="D1567" s="150">
        <v>1409</v>
      </c>
      <c r="E1567" s="150">
        <v>1374</v>
      </c>
      <c r="F1567" s="150">
        <v>1126</v>
      </c>
      <c r="G1567" s="151">
        <v>1329</v>
      </c>
      <c r="H1567" s="151">
        <v>1301</v>
      </c>
      <c r="I1567" s="151">
        <v>1018</v>
      </c>
      <c r="J1567" s="151">
        <v>1328</v>
      </c>
      <c r="K1567" s="151">
        <v>1317</v>
      </c>
      <c r="L1567" s="151">
        <v>1026</v>
      </c>
      <c r="M1567" s="154">
        <v>0.969770726283843</v>
      </c>
      <c r="N1567" s="153">
        <v>32273</v>
      </c>
      <c r="O1567" s="172">
        <v>0.9</v>
      </c>
      <c r="P1567" s="154">
        <v>0.975159687721789</v>
      </c>
      <c r="Q1567" s="154">
        <v>0.978931527464259</v>
      </c>
      <c r="R1567" s="154">
        <v>0.99171686746988</v>
      </c>
      <c r="S1567" s="173">
        <v>-0.00377183974247031</v>
      </c>
      <c r="T1567" s="153">
        <v>33279</v>
      </c>
      <c r="U1567" s="153">
        <v>25781</v>
      </c>
      <c r="V1567" s="154">
        <v>0.774692749181165</v>
      </c>
      <c r="W1567" s="154">
        <v>0.799148332150461</v>
      </c>
      <c r="X1567" s="155">
        <v>0.765989465763732</v>
      </c>
      <c r="Y1567" s="155">
        <v>0.772590361445783</v>
      </c>
      <c r="Z1567" s="173">
        <v>0.0331588663867292</v>
      </c>
      <c r="AA1567" s="151">
        <v>9670</v>
      </c>
      <c r="AB1567" s="151">
        <v>7352</v>
      </c>
      <c r="AC1567" s="151">
        <v>10035</v>
      </c>
      <c r="AD1567" s="151">
        <v>7593</v>
      </c>
      <c r="AE1567" s="155">
        <v>0.76028955532575</v>
      </c>
      <c r="AF1567" s="155">
        <v>0.756651718983558</v>
      </c>
      <c r="AG1567" s="173">
        <v>0.00363783634219217</v>
      </c>
    </row>
    <row r="1568" spans="1:33">
      <c r="A1568" s="175" t="s">
        <v>1455</v>
      </c>
      <c r="B1568" s="195" t="s">
        <v>1854</v>
      </c>
      <c r="C1568" s="195" t="s">
        <v>1572</v>
      </c>
      <c r="D1568" s="150">
        <v>3324</v>
      </c>
      <c r="E1568" s="150">
        <v>3039</v>
      </c>
      <c r="F1568" s="150">
        <v>2895</v>
      </c>
      <c r="G1568" s="151">
        <v>3619</v>
      </c>
      <c r="H1568" s="151">
        <v>3348</v>
      </c>
      <c r="I1568" s="151">
        <v>3088</v>
      </c>
      <c r="J1568" s="151">
        <v>3700</v>
      </c>
      <c r="K1568" s="151">
        <v>3284</v>
      </c>
      <c r="L1568" s="151">
        <v>3063</v>
      </c>
      <c r="M1568" s="154">
        <v>0.896139878357047</v>
      </c>
      <c r="N1568" s="153">
        <v>81184</v>
      </c>
      <c r="O1568" s="172">
        <v>0.9</v>
      </c>
      <c r="P1568" s="154">
        <v>0.914259927797834</v>
      </c>
      <c r="Q1568" s="154">
        <v>0.925117435755734</v>
      </c>
      <c r="R1568" s="154">
        <v>0.887567567567568</v>
      </c>
      <c r="S1568" s="173">
        <v>-0.0108575079578996</v>
      </c>
      <c r="T1568" s="153">
        <v>90593</v>
      </c>
      <c r="U1568" s="153">
        <v>76650</v>
      </c>
      <c r="V1568" s="154">
        <v>0.846091861402095</v>
      </c>
      <c r="W1568" s="154">
        <v>0.870938628158845</v>
      </c>
      <c r="X1568" s="155">
        <v>0.853274385189279</v>
      </c>
      <c r="Y1568" s="155">
        <v>0.827837837837838</v>
      </c>
      <c r="Z1568" s="173">
        <v>0.017664242969566</v>
      </c>
      <c r="AA1568" s="151">
        <v>25178</v>
      </c>
      <c r="AB1568" s="151">
        <v>21292</v>
      </c>
      <c r="AC1568" s="151">
        <v>26514</v>
      </c>
      <c r="AD1568" s="151">
        <v>22192</v>
      </c>
      <c r="AE1568" s="155">
        <v>0.845658908570975</v>
      </c>
      <c r="AF1568" s="155">
        <v>0.836991777928641</v>
      </c>
      <c r="AG1568" s="173">
        <v>0.00866713064233327</v>
      </c>
    </row>
    <row r="1569" spans="1:33">
      <c r="A1569" s="175" t="s">
        <v>1455</v>
      </c>
      <c r="B1569" s="195" t="s">
        <v>1853</v>
      </c>
      <c r="C1569" s="195" t="s">
        <v>1573</v>
      </c>
      <c r="D1569" s="150">
        <v>1</v>
      </c>
      <c r="E1569" s="150">
        <v>0</v>
      </c>
      <c r="F1569" s="150">
        <v>1</v>
      </c>
      <c r="G1569" s="151">
        <v>0</v>
      </c>
      <c r="H1569" s="151">
        <v>0</v>
      </c>
      <c r="I1569" s="151">
        <v>0</v>
      </c>
      <c r="J1569" s="151">
        <v>3</v>
      </c>
      <c r="K1569" s="151">
        <v>1</v>
      </c>
      <c r="L1569" s="151">
        <v>2</v>
      </c>
      <c r="M1569" s="154">
        <v>0.176470588235294</v>
      </c>
      <c r="N1569" s="153">
        <v>3</v>
      </c>
      <c r="O1569" s="172">
        <v>0.9</v>
      </c>
      <c r="P1569" s="154">
        <v>0</v>
      </c>
      <c r="Q1569" s="154">
        <v>0</v>
      </c>
      <c r="R1569" s="154">
        <v>0.333333333333333</v>
      </c>
      <c r="S1569" s="173">
        <v>0</v>
      </c>
      <c r="T1569" s="153">
        <v>17</v>
      </c>
      <c r="U1569" s="153">
        <v>16</v>
      </c>
      <c r="V1569" s="154">
        <v>0.941176470588235</v>
      </c>
      <c r="W1569" s="154">
        <v>1</v>
      </c>
      <c r="X1569" s="155">
        <v>0</v>
      </c>
      <c r="Y1569" s="155">
        <v>0.666666666666667</v>
      </c>
      <c r="Z1569" s="173">
        <v>1</v>
      </c>
      <c r="AA1569" s="151">
        <v>9</v>
      </c>
      <c r="AB1569" s="151">
        <v>8</v>
      </c>
      <c r="AC1569" s="151">
        <v>3</v>
      </c>
      <c r="AD1569" s="151">
        <v>3</v>
      </c>
      <c r="AE1569" s="155">
        <v>0.888888888888889</v>
      </c>
      <c r="AF1569" s="155">
        <v>1</v>
      </c>
      <c r="AG1569" s="173">
        <v>-0.111111111111111</v>
      </c>
    </row>
    <row r="1570" spans="1:33">
      <c r="A1570" s="175" t="s">
        <v>1455</v>
      </c>
      <c r="B1570" s="195" t="s">
        <v>1854</v>
      </c>
      <c r="C1570" s="195" t="s">
        <v>1574</v>
      </c>
      <c r="D1570" s="150">
        <v>7</v>
      </c>
      <c r="E1570" s="150">
        <v>0</v>
      </c>
      <c r="F1570" s="150">
        <v>5</v>
      </c>
      <c r="G1570" s="151">
        <v>4</v>
      </c>
      <c r="H1570" s="151">
        <v>0</v>
      </c>
      <c r="I1570" s="151">
        <v>4</v>
      </c>
      <c r="J1570" s="151">
        <v>5</v>
      </c>
      <c r="K1570" s="151">
        <v>0</v>
      </c>
      <c r="L1570" s="151">
        <v>2</v>
      </c>
      <c r="M1570" s="154">
        <v>0</v>
      </c>
      <c r="N1570" s="153">
        <v>0</v>
      </c>
      <c r="O1570" s="172">
        <v>0.9</v>
      </c>
      <c r="P1570" s="154">
        <v>0</v>
      </c>
      <c r="Q1570" s="154">
        <v>0</v>
      </c>
      <c r="R1570" s="154">
        <v>0</v>
      </c>
      <c r="S1570" s="173">
        <v>0</v>
      </c>
      <c r="T1570" s="153">
        <v>30</v>
      </c>
      <c r="U1570" s="153">
        <v>21</v>
      </c>
      <c r="V1570" s="154">
        <v>0.7</v>
      </c>
      <c r="W1570" s="154">
        <v>0.714285714285714</v>
      </c>
      <c r="X1570" s="155">
        <v>1</v>
      </c>
      <c r="Y1570" s="155">
        <v>0.4</v>
      </c>
      <c r="Z1570" s="173">
        <v>-0.285714285714286</v>
      </c>
      <c r="AA1570" s="151">
        <v>22</v>
      </c>
      <c r="AB1570" s="151">
        <v>15</v>
      </c>
      <c r="AC1570" s="151">
        <v>1</v>
      </c>
      <c r="AD1570" s="151">
        <v>1</v>
      </c>
      <c r="AE1570" s="155">
        <v>0.681818181818182</v>
      </c>
      <c r="AF1570" s="155">
        <v>1</v>
      </c>
      <c r="AG1570" s="173">
        <v>-0.318181818181818</v>
      </c>
    </row>
    <row r="1571" spans="1:33">
      <c r="A1571" s="175" t="s">
        <v>1455</v>
      </c>
      <c r="B1571" s="195" t="s">
        <v>1854</v>
      </c>
      <c r="C1571" s="195" t="s">
        <v>1575</v>
      </c>
      <c r="D1571" s="150">
        <v>0</v>
      </c>
      <c r="E1571" s="150">
        <v>0</v>
      </c>
      <c r="F1571" s="150">
        <v>0</v>
      </c>
      <c r="G1571" s="151">
        <v>0</v>
      </c>
      <c r="H1571" s="151">
        <v>0</v>
      </c>
      <c r="I1571" s="151">
        <v>0</v>
      </c>
      <c r="J1571" s="151">
        <v>0</v>
      </c>
      <c r="K1571" s="151">
        <v>0</v>
      </c>
      <c r="L1571" s="151">
        <v>0</v>
      </c>
      <c r="M1571" s="154">
        <v>0</v>
      </c>
      <c r="N1571" s="153">
        <v>0</v>
      </c>
      <c r="O1571" s="172">
        <v>0.9</v>
      </c>
      <c r="P1571" s="154">
        <v>0</v>
      </c>
      <c r="Q1571" s="154">
        <v>0</v>
      </c>
      <c r="R1571" s="154">
        <v>0</v>
      </c>
      <c r="S1571" s="173">
        <v>0</v>
      </c>
      <c r="T1571" s="153">
        <v>1</v>
      </c>
      <c r="U1571" s="153">
        <v>1</v>
      </c>
      <c r="V1571" s="154">
        <v>1</v>
      </c>
      <c r="W1571" s="154">
        <v>0</v>
      </c>
      <c r="X1571" s="155">
        <v>0</v>
      </c>
      <c r="Y1571" s="155">
        <v>0</v>
      </c>
      <c r="Z1571" s="173">
        <v>0</v>
      </c>
      <c r="AA1571" s="151">
        <v>0</v>
      </c>
      <c r="AB1571" s="151">
        <v>0</v>
      </c>
      <c r="AC1571" s="151">
        <v>0</v>
      </c>
      <c r="AD1571" s="151">
        <v>0</v>
      </c>
      <c r="AE1571" s="155">
        <v>0</v>
      </c>
      <c r="AF1571" s="155">
        <v>0</v>
      </c>
      <c r="AG1571" s="173">
        <v>0</v>
      </c>
    </row>
    <row r="1572" spans="1:33">
      <c r="A1572" s="175" t="s">
        <v>1455</v>
      </c>
      <c r="B1572" s="195" t="s">
        <v>1854</v>
      </c>
      <c r="C1572" s="195" t="s">
        <v>1576</v>
      </c>
      <c r="D1572" s="150">
        <v>3605</v>
      </c>
      <c r="E1572" s="150">
        <v>2952</v>
      </c>
      <c r="F1572" s="150">
        <v>3192</v>
      </c>
      <c r="G1572" s="151">
        <v>3756</v>
      </c>
      <c r="H1572" s="151">
        <v>3274</v>
      </c>
      <c r="I1572" s="151">
        <v>3429</v>
      </c>
      <c r="J1572" s="151">
        <v>4098</v>
      </c>
      <c r="K1572" s="151">
        <v>3780</v>
      </c>
      <c r="L1572" s="151">
        <v>3765</v>
      </c>
      <c r="M1572" s="154">
        <v>0.918551581317731</v>
      </c>
      <c r="N1572" s="153">
        <v>91372</v>
      </c>
      <c r="O1572" s="172">
        <v>0.9</v>
      </c>
      <c r="P1572" s="154">
        <v>0.818862690707351</v>
      </c>
      <c r="Q1572" s="154">
        <v>0.871671991480298</v>
      </c>
      <c r="R1572" s="154">
        <v>0.922401171303075</v>
      </c>
      <c r="S1572" s="173">
        <v>-0.0528093007729473</v>
      </c>
      <c r="T1572" s="153">
        <v>99474</v>
      </c>
      <c r="U1572" s="153">
        <v>93172</v>
      </c>
      <c r="V1572" s="154">
        <v>0.936646761967951</v>
      </c>
      <c r="W1572" s="154">
        <v>0.885436893203884</v>
      </c>
      <c r="X1572" s="155">
        <v>0.912939297124601</v>
      </c>
      <c r="Y1572" s="155">
        <v>0.918740849194729</v>
      </c>
      <c r="Z1572" s="173">
        <v>-0.0275024039207171</v>
      </c>
      <c r="AA1572" s="151">
        <v>28080</v>
      </c>
      <c r="AB1572" s="151">
        <v>26054</v>
      </c>
      <c r="AC1572" s="151">
        <v>29040</v>
      </c>
      <c r="AD1572" s="151">
        <v>27279</v>
      </c>
      <c r="AE1572" s="155">
        <v>0.927849002849003</v>
      </c>
      <c r="AF1572" s="155">
        <v>0.939359504132231</v>
      </c>
      <c r="AG1572" s="173">
        <v>-0.0115105012832286</v>
      </c>
    </row>
    <row r="1573" spans="1:33">
      <c r="A1573" s="175" t="s">
        <v>1455</v>
      </c>
      <c r="B1573" s="195" t="s">
        <v>1854</v>
      </c>
      <c r="C1573" s="195" t="s">
        <v>1577</v>
      </c>
      <c r="D1573" s="150">
        <v>1433</v>
      </c>
      <c r="E1573" s="150">
        <v>1305</v>
      </c>
      <c r="F1573" s="150">
        <v>1209</v>
      </c>
      <c r="G1573" s="151">
        <v>1866</v>
      </c>
      <c r="H1573" s="151">
        <v>1616</v>
      </c>
      <c r="I1573" s="151">
        <v>1570</v>
      </c>
      <c r="J1573" s="151">
        <v>1591</v>
      </c>
      <c r="K1573" s="151">
        <v>1422</v>
      </c>
      <c r="L1573" s="151">
        <v>1379</v>
      </c>
      <c r="M1573" s="154">
        <v>0.868572455951097</v>
      </c>
      <c r="N1573" s="153">
        <v>38648</v>
      </c>
      <c r="O1573" s="172">
        <v>0.9</v>
      </c>
      <c r="P1573" s="154">
        <v>0.910676901605024</v>
      </c>
      <c r="Q1573" s="154">
        <v>0.866023579849946</v>
      </c>
      <c r="R1573" s="154">
        <v>0.893777498428661</v>
      </c>
      <c r="S1573" s="173">
        <v>0.0446533217550781</v>
      </c>
      <c r="T1573" s="153">
        <v>44496</v>
      </c>
      <c r="U1573" s="153">
        <v>38210</v>
      </c>
      <c r="V1573" s="154">
        <v>0.858728874505574</v>
      </c>
      <c r="W1573" s="154">
        <v>0.843684577808793</v>
      </c>
      <c r="X1573" s="155">
        <v>0.841371918542337</v>
      </c>
      <c r="Y1573" s="155">
        <v>0.866750471401634</v>
      </c>
      <c r="Z1573" s="173">
        <v>0.00231265926645619</v>
      </c>
      <c r="AA1573" s="151">
        <v>12950</v>
      </c>
      <c r="AB1573" s="151">
        <v>10895</v>
      </c>
      <c r="AC1573" s="151">
        <v>11911</v>
      </c>
      <c r="AD1573" s="151">
        <v>9842</v>
      </c>
      <c r="AE1573" s="155">
        <v>0.841312741312741</v>
      </c>
      <c r="AF1573" s="155">
        <v>0.826295021408782</v>
      </c>
      <c r="AG1573" s="173">
        <v>0.0150177199039596</v>
      </c>
    </row>
    <row r="1574" spans="1:33">
      <c r="A1574" s="175" t="s">
        <v>1455</v>
      </c>
      <c r="B1574" s="195" t="s">
        <v>1852</v>
      </c>
      <c r="C1574" s="195" t="s">
        <v>1578</v>
      </c>
      <c r="D1574" s="150">
        <v>1381</v>
      </c>
      <c r="E1574" s="150">
        <v>1376</v>
      </c>
      <c r="F1574" s="150">
        <v>1348</v>
      </c>
      <c r="G1574" s="151">
        <v>1438</v>
      </c>
      <c r="H1574" s="151">
        <v>1436</v>
      </c>
      <c r="I1574" s="151">
        <v>1396</v>
      </c>
      <c r="J1574" s="151">
        <v>1594</v>
      </c>
      <c r="K1574" s="151">
        <v>1590</v>
      </c>
      <c r="L1574" s="151">
        <v>1553</v>
      </c>
      <c r="M1574" s="154">
        <v>0.997245413755893</v>
      </c>
      <c r="N1574" s="153">
        <v>35117</v>
      </c>
      <c r="O1574" s="172">
        <v>0.9</v>
      </c>
      <c r="P1574" s="154">
        <v>0.99637943519189</v>
      </c>
      <c r="Q1574" s="154">
        <v>0.998609179415855</v>
      </c>
      <c r="R1574" s="154">
        <v>0.997490589711418</v>
      </c>
      <c r="S1574" s="173">
        <v>-0.00222974422396538</v>
      </c>
      <c r="T1574" s="153">
        <v>35214</v>
      </c>
      <c r="U1574" s="153">
        <v>34336</v>
      </c>
      <c r="V1574" s="154">
        <v>0.975066734821378</v>
      </c>
      <c r="W1574" s="154">
        <v>0.976104272266474</v>
      </c>
      <c r="X1574" s="155">
        <v>0.970792767732962</v>
      </c>
      <c r="Y1574" s="155">
        <v>0.974278544542033</v>
      </c>
      <c r="Z1574" s="173">
        <v>0.00531150453351115</v>
      </c>
      <c r="AA1574" s="151">
        <v>10068</v>
      </c>
      <c r="AB1574" s="151">
        <v>9806</v>
      </c>
      <c r="AC1574" s="151">
        <v>10695</v>
      </c>
      <c r="AD1574" s="151">
        <v>10504</v>
      </c>
      <c r="AE1574" s="155">
        <v>0.973976956694478</v>
      </c>
      <c r="AF1574" s="155">
        <v>0.982141187470781</v>
      </c>
      <c r="AG1574" s="173">
        <v>-0.00816423077630313</v>
      </c>
    </row>
    <row r="1575" spans="1:33">
      <c r="A1575" s="175" t="s">
        <v>1455</v>
      </c>
      <c r="B1575" s="195" t="s">
        <v>1855</v>
      </c>
      <c r="C1575" s="195" t="s">
        <v>1579</v>
      </c>
      <c r="D1575" s="150">
        <v>1737</v>
      </c>
      <c r="E1575" s="150">
        <v>1438</v>
      </c>
      <c r="F1575" s="150">
        <v>1299</v>
      </c>
      <c r="G1575" s="151">
        <v>2302</v>
      </c>
      <c r="H1575" s="151">
        <v>2198</v>
      </c>
      <c r="I1575" s="151">
        <v>1793</v>
      </c>
      <c r="J1575" s="151">
        <v>2667</v>
      </c>
      <c r="K1575" s="151">
        <v>2570</v>
      </c>
      <c r="L1575" s="151">
        <v>2081</v>
      </c>
      <c r="M1575" s="154">
        <v>0.967414050822123</v>
      </c>
      <c r="N1575" s="153">
        <v>51776</v>
      </c>
      <c r="O1575" s="172">
        <v>0.9</v>
      </c>
      <c r="P1575" s="154">
        <v>0.827864133563615</v>
      </c>
      <c r="Q1575" s="154">
        <v>0.954821894005213</v>
      </c>
      <c r="R1575" s="154">
        <v>0.963629546306712</v>
      </c>
      <c r="S1575" s="173">
        <v>-0.126957760441597</v>
      </c>
      <c r="T1575" s="153">
        <v>53520</v>
      </c>
      <c r="U1575" s="153">
        <v>44378</v>
      </c>
      <c r="V1575" s="154">
        <v>0.829185351270553</v>
      </c>
      <c r="W1575" s="154">
        <v>0.747841105354059</v>
      </c>
      <c r="X1575" s="155">
        <v>0.778887923544744</v>
      </c>
      <c r="Y1575" s="155">
        <v>0.780277465316835</v>
      </c>
      <c r="Z1575" s="173">
        <v>-0.031046818190685</v>
      </c>
      <c r="AA1575" s="151">
        <v>15934</v>
      </c>
      <c r="AB1575" s="151">
        <v>12570</v>
      </c>
      <c r="AC1575" s="151">
        <v>16508</v>
      </c>
      <c r="AD1575" s="151">
        <v>13598</v>
      </c>
      <c r="AE1575" s="155">
        <v>0.788879126396385</v>
      </c>
      <c r="AF1575" s="155">
        <v>0.823721831839108</v>
      </c>
      <c r="AG1575" s="173">
        <v>-0.0348427054427232</v>
      </c>
    </row>
    <row r="1576" spans="1:33">
      <c r="A1576" s="175" t="s">
        <v>1455</v>
      </c>
      <c r="B1576" s="195" t="s">
        <v>1853</v>
      </c>
      <c r="C1576" s="195" t="s">
        <v>1580</v>
      </c>
      <c r="D1576" s="150">
        <v>1941</v>
      </c>
      <c r="E1576" s="150">
        <v>1865</v>
      </c>
      <c r="F1576" s="150">
        <v>1750</v>
      </c>
      <c r="G1576" s="151">
        <v>1979</v>
      </c>
      <c r="H1576" s="151">
        <v>1906</v>
      </c>
      <c r="I1576" s="151">
        <v>1864</v>
      </c>
      <c r="J1576" s="151">
        <v>2150</v>
      </c>
      <c r="K1576" s="151">
        <v>2091</v>
      </c>
      <c r="L1576" s="151">
        <v>1999</v>
      </c>
      <c r="M1576" s="154">
        <v>0.95864390946422</v>
      </c>
      <c r="N1576" s="153">
        <v>49258</v>
      </c>
      <c r="O1576" s="172">
        <v>0.9</v>
      </c>
      <c r="P1576" s="154">
        <v>0.960844925296239</v>
      </c>
      <c r="Q1576" s="154">
        <v>0.96311268317332</v>
      </c>
      <c r="R1576" s="154">
        <v>0.972558139534884</v>
      </c>
      <c r="S1576" s="173">
        <v>-0.00226775787708078</v>
      </c>
      <c r="T1576" s="153">
        <v>51383</v>
      </c>
      <c r="U1576" s="153">
        <v>47305</v>
      </c>
      <c r="V1576" s="154">
        <v>0.92063522955063</v>
      </c>
      <c r="W1576" s="154">
        <v>0.901597114889232</v>
      </c>
      <c r="X1576" s="155">
        <v>0.94188984335523</v>
      </c>
      <c r="Y1576" s="155">
        <v>0.929767441860465</v>
      </c>
      <c r="Z1576" s="173">
        <v>-0.0402927284659976</v>
      </c>
      <c r="AA1576" s="151">
        <v>14340</v>
      </c>
      <c r="AB1576" s="151">
        <v>13346</v>
      </c>
      <c r="AC1576" s="151">
        <v>15273</v>
      </c>
      <c r="AD1576" s="151">
        <v>13929</v>
      </c>
      <c r="AE1576" s="155">
        <v>0.93068340306834</v>
      </c>
      <c r="AF1576" s="155">
        <v>0.912001571400511</v>
      </c>
      <c r="AG1576" s="173">
        <v>0.0186818316678296</v>
      </c>
    </row>
    <row r="1577" spans="1:33">
      <c r="A1577" s="175" t="s">
        <v>1455</v>
      </c>
      <c r="B1577" s="195" t="s">
        <v>1852</v>
      </c>
      <c r="C1577" s="195" t="s">
        <v>1581</v>
      </c>
      <c r="D1577" s="150">
        <v>1426</v>
      </c>
      <c r="E1577" s="150">
        <v>1401</v>
      </c>
      <c r="F1577" s="150">
        <v>1121</v>
      </c>
      <c r="G1577" s="151">
        <v>1249</v>
      </c>
      <c r="H1577" s="151">
        <v>1219</v>
      </c>
      <c r="I1577" s="151">
        <v>991</v>
      </c>
      <c r="J1577" s="151">
        <v>1250</v>
      </c>
      <c r="K1577" s="151">
        <v>1222</v>
      </c>
      <c r="L1577" s="151">
        <v>1114</v>
      </c>
      <c r="M1577" s="154">
        <v>0.959799795970416</v>
      </c>
      <c r="N1577" s="153">
        <v>30107</v>
      </c>
      <c r="O1577" s="172">
        <v>0.9</v>
      </c>
      <c r="P1577" s="154">
        <v>0.982468443197756</v>
      </c>
      <c r="Q1577" s="154">
        <v>0.975980784627702</v>
      </c>
      <c r="R1577" s="154">
        <v>0.9776</v>
      </c>
      <c r="S1577" s="173">
        <v>0.00648765857005373</v>
      </c>
      <c r="T1577" s="153">
        <v>31368</v>
      </c>
      <c r="U1577" s="153">
        <v>24807</v>
      </c>
      <c r="V1577" s="154">
        <v>0.79083779648049</v>
      </c>
      <c r="W1577" s="154">
        <v>0.786115007012623</v>
      </c>
      <c r="X1577" s="155">
        <v>0.793434747798239</v>
      </c>
      <c r="Y1577" s="155">
        <v>0.8912</v>
      </c>
      <c r="Z1577" s="173">
        <v>-0.00731974078561592</v>
      </c>
      <c r="AA1577" s="151">
        <v>9306</v>
      </c>
      <c r="AB1577" s="151">
        <v>7537</v>
      </c>
      <c r="AC1577" s="151">
        <v>9545</v>
      </c>
      <c r="AD1577" s="151">
        <v>7127</v>
      </c>
      <c r="AE1577" s="155">
        <v>0.809907586503331</v>
      </c>
      <c r="AF1577" s="155">
        <v>0.746673651126244</v>
      </c>
      <c r="AG1577" s="173">
        <v>0.0632339353770871</v>
      </c>
    </row>
    <row r="1578" spans="1:33">
      <c r="A1578" s="175" t="s">
        <v>1455</v>
      </c>
      <c r="B1578" s="195" t="s">
        <v>1852</v>
      </c>
      <c r="C1578" s="195" t="s">
        <v>1582</v>
      </c>
      <c r="D1578" s="150">
        <v>2593</v>
      </c>
      <c r="E1578" s="150">
        <v>2054</v>
      </c>
      <c r="F1578" s="150">
        <v>1595</v>
      </c>
      <c r="G1578" s="151">
        <v>2349</v>
      </c>
      <c r="H1578" s="151">
        <v>2165</v>
      </c>
      <c r="I1578" s="151">
        <v>1460</v>
      </c>
      <c r="J1578" s="151">
        <v>2309</v>
      </c>
      <c r="K1578" s="151">
        <v>1935</v>
      </c>
      <c r="L1578" s="151">
        <v>1287</v>
      </c>
      <c r="M1578" s="154">
        <v>0.851566156459637</v>
      </c>
      <c r="N1578" s="153">
        <v>49126</v>
      </c>
      <c r="O1578" s="172">
        <v>0.9</v>
      </c>
      <c r="P1578" s="154">
        <v>0.792132664866949</v>
      </c>
      <c r="Q1578" s="154">
        <v>0.921668795232014</v>
      </c>
      <c r="R1578" s="154">
        <v>0.838025119099177</v>
      </c>
      <c r="S1578" s="173">
        <v>-0.129536130365064</v>
      </c>
      <c r="T1578" s="153">
        <v>57689</v>
      </c>
      <c r="U1578" s="153">
        <v>36926</v>
      </c>
      <c r="V1578" s="154">
        <v>0.640087365008927</v>
      </c>
      <c r="W1578" s="154">
        <v>0.615117624373313</v>
      </c>
      <c r="X1578" s="155">
        <v>0.621541081311196</v>
      </c>
      <c r="Y1578" s="155">
        <v>0.557384148982243</v>
      </c>
      <c r="Z1578" s="173">
        <v>-0.00642345693788349</v>
      </c>
      <c r="AA1578" s="151">
        <v>16362</v>
      </c>
      <c r="AB1578" s="151">
        <v>9960</v>
      </c>
      <c r="AC1578" s="151">
        <v>17394</v>
      </c>
      <c r="AD1578" s="151">
        <v>10948</v>
      </c>
      <c r="AE1578" s="155">
        <v>0.608727539420609</v>
      </c>
      <c r="AF1578" s="155">
        <v>0.629412441071634</v>
      </c>
      <c r="AG1578" s="173">
        <v>-0.0206849016510251</v>
      </c>
    </row>
    <row r="1579" spans="1:33">
      <c r="A1579" s="175" t="s">
        <v>1455</v>
      </c>
      <c r="B1579" s="195" t="s">
        <v>1852</v>
      </c>
      <c r="C1579" s="195" t="s">
        <v>1583</v>
      </c>
      <c r="D1579" s="150">
        <v>0</v>
      </c>
      <c r="E1579" s="150">
        <v>0</v>
      </c>
      <c r="F1579" s="150">
        <v>0</v>
      </c>
      <c r="G1579" s="151">
        <v>1</v>
      </c>
      <c r="H1579" s="151">
        <v>0</v>
      </c>
      <c r="I1579" s="151">
        <v>0</v>
      </c>
      <c r="J1579" s="151">
        <v>1</v>
      </c>
      <c r="K1579" s="151">
        <v>0</v>
      </c>
      <c r="L1579" s="151">
        <v>0</v>
      </c>
      <c r="M1579" s="154">
        <v>0.333333333333333</v>
      </c>
      <c r="N1579" s="153">
        <v>3</v>
      </c>
      <c r="O1579" s="172">
        <v>0.9</v>
      </c>
      <c r="P1579" s="154">
        <v>0</v>
      </c>
      <c r="Q1579" s="154">
        <v>0</v>
      </c>
      <c r="R1579" s="154">
        <v>0</v>
      </c>
      <c r="S1579" s="173">
        <v>0</v>
      </c>
      <c r="T1579" s="153">
        <v>9</v>
      </c>
      <c r="U1579" s="153">
        <v>1</v>
      </c>
      <c r="V1579" s="154">
        <v>0.111111111111111</v>
      </c>
      <c r="W1579" s="154">
        <v>0</v>
      </c>
      <c r="X1579" s="155">
        <v>0</v>
      </c>
      <c r="Y1579" s="155">
        <v>0</v>
      </c>
      <c r="Z1579" s="173">
        <v>0</v>
      </c>
      <c r="AA1579" s="151">
        <v>4</v>
      </c>
      <c r="AB1579" s="151">
        <v>0</v>
      </c>
      <c r="AC1579" s="151">
        <v>4</v>
      </c>
      <c r="AD1579" s="151">
        <v>0</v>
      </c>
      <c r="AE1579" s="155">
        <v>0</v>
      </c>
      <c r="AF1579" s="155">
        <v>0</v>
      </c>
      <c r="AG1579" s="173">
        <v>0</v>
      </c>
    </row>
    <row r="1580" spans="1:33">
      <c r="A1580" s="175" t="s">
        <v>1455</v>
      </c>
      <c r="B1580" s="195" t="s">
        <v>1852</v>
      </c>
      <c r="C1580" s="195" t="s">
        <v>1584</v>
      </c>
      <c r="D1580" s="150">
        <v>3229</v>
      </c>
      <c r="E1580" s="150">
        <v>3147</v>
      </c>
      <c r="F1580" s="150">
        <v>2820</v>
      </c>
      <c r="G1580" s="151">
        <v>3364</v>
      </c>
      <c r="H1580" s="151">
        <v>3310</v>
      </c>
      <c r="I1580" s="151">
        <v>2929</v>
      </c>
      <c r="J1580" s="151">
        <v>3470</v>
      </c>
      <c r="K1580" s="151">
        <v>3366</v>
      </c>
      <c r="L1580" s="151">
        <v>3133</v>
      </c>
      <c r="M1580" s="154">
        <v>0.984586601246453</v>
      </c>
      <c r="N1580" s="153">
        <v>79465</v>
      </c>
      <c r="O1580" s="172">
        <v>0.9</v>
      </c>
      <c r="P1580" s="154">
        <v>0.974605140910499</v>
      </c>
      <c r="Q1580" s="154">
        <v>0.983947681331748</v>
      </c>
      <c r="R1580" s="154">
        <v>0.970028818443804</v>
      </c>
      <c r="S1580" s="173">
        <v>-0.00934254042124927</v>
      </c>
      <c r="T1580" s="153">
        <v>80709</v>
      </c>
      <c r="U1580" s="153">
        <v>72064</v>
      </c>
      <c r="V1580" s="154">
        <v>0.89288679081639</v>
      </c>
      <c r="W1580" s="154">
        <v>0.873335397956024</v>
      </c>
      <c r="X1580" s="155">
        <v>0.870689655172414</v>
      </c>
      <c r="Y1580" s="155">
        <v>0.902881844380403</v>
      </c>
      <c r="Z1580" s="173">
        <v>0.00264574278360974</v>
      </c>
      <c r="AA1580" s="151">
        <v>23276</v>
      </c>
      <c r="AB1580" s="151">
        <v>20648</v>
      </c>
      <c r="AC1580" s="151">
        <v>24203</v>
      </c>
      <c r="AD1580" s="151">
        <v>21611</v>
      </c>
      <c r="AE1580" s="155">
        <v>0.887094002405912</v>
      </c>
      <c r="AF1580" s="155">
        <v>0.892905838119241</v>
      </c>
      <c r="AG1580" s="173">
        <v>-0.00581183571332977</v>
      </c>
    </row>
    <row r="1581" spans="1:33">
      <c r="A1581" s="175" t="s">
        <v>1455</v>
      </c>
      <c r="B1581" s="195" t="s">
        <v>1852</v>
      </c>
      <c r="C1581" s="195" t="s">
        <v>1585</v>
      </c>
      <c r="D1581" s="150">
        <v>0</v>
      </c>
      <c r="E1581" s="150">
        <v>0</v>
      </c>
      <c r="F1581" s="150">
        <v>0</v>
      </c>
      <c r="G1581" s="151">
        <v>0</v>
      </c>
      <c r="H1581" s="151">
        <v>0</v>
      </c>
      <c r="I1581" s="151">
        <v>0</v>
      </c>
      <c r="J1581" s="151">
        <v>0</v>
      </c>
      <c r="K1581" s="151">
        <v>0</v>
      </c>
      <c r="L1581" s="151">
        <v>0</v>
      </c>
      <c r="M1581" s="154">
        <v>0</v>
      </c>
      <c r="N1581" s="153">
        <v>0</v>
      </c>
      <c r="O1581" s="172">
        <v>0.9</v>
      </c>
      <c r="P1581" s="154">
        <v>0</v>
      </c>
      <c r="Q1581" s="154">
        <v>0</v>
      </c>
      <c r="R1581" s="154">
        <v>0</v>
      </c>
      <c r="S1581" s="173">
        <v>0</v>
      </c>
      <c r="T1581" s="153">
        <v>0</v>
      </c>
      <c r="U1581" s="153">
        <v>0</v>
      </c>
      <c r="V1581" s="154">
        <v>0</v>
      </c>
      <c r="W1581" s="154">
        <v>0</v>
      </c>
      <c r="X1581" s="155">
        <v>0</v>
      </c>
      <c r="Y1581" s="155">
        <v>0</v>
      </c>
      <c r="Z1581" s="173">
        <v>0</v>
      </c>
      <c r="AA1581" s="151">
        <v>0</v>
      </c>
      <c r="AB1581" s="151">
        <v>0</v>
      </c>
      <c r="AC1581" s="151">
        <v>0</v>
      </c>
      <c r="AD1581" s="151">
        <v>0</v>
      </c>
      <c r="AE1581" s="155">
        <v>0</v>
      </c>
      <c r="AF1581" s="155">
        <v>0</v>
      </c>
      <c r="AG1581" s="173">
        <v>0</v>
      </c>
    </row>
    <row r="1582" spans="1:33">
      <c r="A1582" s="175" t="s">
        <v>1455</v>
      </c>
      <c r="B1582" s="195" t="s">
        <v>1855</v>
      </c>
      <c r="C1582" s="195" t="s">
        <v>1586</v>
      </c>
      <c r="D1582" s="150">
        <v>2300</v>
      </c>
      <c r="E1582" s="150">
        <v>2180</v>
      </c>
      <c r="F1582" s="150">
        <v>831</v>
      </c>
      <c r="G1582" s="151">
        <v>1055</v>
      </c>
      <c r="H1582" s="151">
        <v>1017</v>
      </c>
      <c r="I1582" s="151">
        <v>687</v>
      </c>
      <c r="J1582" s="151">
        <v>1667</v>
      </c>
      <c r="K1582" s="151">
        <v>1613</v>
      </c>
      <c r="L1582" s="151">
        <v>1004</v>
      </c>
      <c r="M1582" s="154">
        <v>0.963404169400838</v>
      </c>
      <c r="N1582" s="153">
        <v>38172</v>
      </c>
      <c r="O1582" s="172">
        <v>0.9</v>
      </c>
      <c r="P1582" s="154">
        <v>0.947826086956522</v>
      </c>
      <c r="Q1582" s="154">
        <v>0.963981042654028</v>
      </c>
      <c r="R1582" s="154">
        <v>0.967606478704259</v>
      </c>
      <c r="S1582" s="173">
        <v>-0.0161549556975067</v>
      </c>
      <c r="T1582" s="153">
        <v>39622</v>
      </c>
      <c r="U1582" s="153">
        <v>21138</v>
      </c>
      <c r="V1582" s="154">
        <v>0.533491494624199</v>
      </c>
      <c r="W1582" s="154">
        <v>0.361304347826087</v>
      </c>
      <c r="X1582" s="155">
        <v>0.651184834123223</v>
      </c>
      <c r="Y1582" s="155">
        <v>0.602279544091182</v>
      </c>
      <c r="Z1582" s="173">
        <v>-0.289880486297136</v>
      </c>
      <c r="AA1582" s="151">
        <v>12254</v>
      </c>
      <c r="AB1582" s="151">
        <v>6276</v>
      </c>
      <c r="AC1582" s="151">
        <v>11798</v>
      </c>
      <c r="AD1582" s="151">
        <v>6036</v>
      </c>
      <c r="AE1582" s="155">
        <v>0.512159294924106</v>
      </c>
      <c r="AF1582" s="155">
        <v>0.511612137650449</v>
      </c>
      <c r="AG1582" s="173">
        <v>0.000547157273657173</v>
      </c>
    </row>
    <row r="1583" spans="1:33">
      <c r="A1583" s="175" t="s">
        <v>1455</v>
      </c>
      <c r="B1583" s="195" t="s">
        <v>1857</v>
      </c>
      <c r="C1583" s="195" t="s">
        <v>1587</v>
      </c>
      <c r="D1583" s="150">
        <v>1</v>
      </c>
      <c r="E1583" s="150">
        <v>0</v>
      </c>
      <c r="F1583" s="150">
        <v>0</v>
      </c>
      <c r="G1583" s="151">
        <v>0</v>
      </c>
      <c r="H1583" s="151">
        <v>0</v>
      </c>
      <c r="I1583" s="151">
        <v>0</v>
      </c>
      <c r="J1583" s="151">
        <v>0</v>
      </c>
      <c r="K1583" s="151">
        <v>0</v>
      </c>
      <c r="L1583" s="151">
        <v>0</v>
      </c>
      <c r="M1583" s="154">
        <v>0</v>
      </c>
      <c r="N1583" s="153">
        <v>0</v>
      </c>
      <c r="O1583" s="172">
        <v>0.9</v>
      </c>
      <c r="P1583" s="154">
        <v>0</v>
      </c>
      <c r="Q1583" s="154">
        <v>0</v>
      </c>
      <c r="R1583" s="154">
        <v>0</v>
      </c>
      <c r="S1583" s="173">
        <v>0</v>
      </c>
      <c r="T1583" s="153">
        <v>1</v>
      </c>
      <c r="U1583" s="153">
        <v>0</v>
      </c>
      <c r="V1583" s="154">
        <v>0</v>
      </c>
      <c r="W1583" s="154">
        <v>0</v>
      </c>
      <c r="X1583" s="155">
        <v>0</v>
      </c>
      <c r="Y1583" s="155">
        <v>0</v>
      </c>
      <c r="Z1583" s="173">
        <v>0</v>
      </c>
      <c r="AA1583" s="151">
        <v>1</v>
      </c>
      <c r="AB1583" s="151">
        <v>0</v>
      </c>
      <c r="AC1583" s="151">
        <v>0</v>
      </c>
      <c r="AD1583" s="151">
        <v>0</v>
      </c>
      <c r="AE1583" s="155">
        <v>0</v>
      </c>
      <c r="AF1583" s="155">
        <v>0</v>
      </c>
      <c r="AG1583" s="173">
        <v>0</v>
      </c>
    </row>
    <row r="1584" spans="1:33">
      <c r="A1584" s="175" t="s">
        <v>1455</v>
      </c>
      <c r="B1584" s="195" t="s">
        <v>1855</v>
      </c>
      <c r="C1584" s="195" t="s">
        <v>1588</v>
      </c>
      <c r="D1584" s="150">
        <v>2159</v>
      </c>
      <c r="E1584" s="150">
        <v>2145</v>
      </c>
      <c r="F1584" s="150">
        <v>1928</v>
      </c>
      <c r="G1584" s="151">
        <v>3647</v>
      </c>
      <c r="H1584" s="151">
        <v>3640</v>
      </c>
      <c r="I1584" s="151">
        <v>3188</v>
      </c>
      <c r="J1584" s="151">
        <v>3952</v>
      </c>
      <c r="K1584" s="151">
        <v>3892</v>
      </c>
      <c r="L1584" s="151">
        <v>3489</v>
      </c>
      <c r="M1584" s="154">
        <v>0.991454234699444</v>
      </c>
      <c r="N1584" s="153">
        <v>81792</v>
      </c>
      <c r="O1584" s="172">
        <v>0.9</v>
      </c>
      <c r="P1584" s="154">
        <v>0.993515516442798</v>
      </c>
      <c r="Q1584" s="154">
        <v>0.998080614203455</v>
      </c>
      <c r="R1584" s="154">
        <v>0.984817813765182</v>
      </c>
      <c r="S1584" s="173">
        <v>-0.00456509776065728</v>
      </c>
      <c r="T1584" s="153">
        <v>82497</v>
      </c>
      <c r="U1584" s="153">
        <v>72149</v>
      </c>
      <c r="V1584" s="154">
        <v>0.874565135701904</v>
      </c>
      <c r="W1584" s="154">
        <v>0.89300602130616</v>
      </c>
      <c r="X1584" s="155">
        <v>0.874143131340828</v>
      </c>
      <c r="Y1584" s="155">
        <v>0.882844129554656</v>
      </c>
      <c r="Z1584" s="173">
        <v>0.0188628899653321</v>
      </c>
      <c r="AA1584" s="151">
        <v>23065</v>
      </c>
      <c r="AB1584" s="151">
        <v>20177</v>
      </c>
      <c r="AC1584" s="151">
        <v>26015</v>
      </c>
      <c r="AD1584" s="151">
        <v>22186</v>
      </c>
      <c r="AE1584" s="155">
        <v>0.874788640797746</v>
      </c>
      <c r="AF1584" s="155">
        <v>0.852815683259658</v>
      </c>
      <c r="AG1584" s="173">
        <v>0.0219729575380877</v>
      </c>
    </row>
    <row r="1585" spans="1:33">
      <c r="A1585" s="175" t="s">
        <v>1455</v>
      </c>
      <c r="B1585" s="195" t="s">
        <v>1855</v>
      </c>
      <c r="C1585" s="195" t="s">
        <v>1589</v>
      </c>
      <c r="D1585" s="150">
        <v>1657</v>
      </c>
      <c r="E1585" s="150">
        <v>1502</v>
      </c>
      <c r="F1585" s="150">
        <v>1444</v>
      </c>
      <c r="G1585" s="151">
        <v>2405</v>
      </c>
      <c r="H1585" s="151">
        <v>1993</v>
      </c>
      <c r="I1585" s="151">
        <v>1996</v>
      </c>
      <c r="J1585" s="151">
        <v>2529</v>
      </c>
      <c r="K1585" s="151">
        <v>1963</v>
      </c>
      <c r="L1585" s="151">
        <v>1973</v>
      </c>
      <c r="M1585" s="154">
        <v>0.938042972385976</v>
      </c>
      <c r="N1585" s="153">
        <v>48373</v>
      </c>
      <c r="O1585" s="172">
        <v>0.9</v>
      </c>
      <c r="P1585" s="154">
        <v>0.906457453228727</v>
      </c>
      <c r="Q1585" s="154">
        <v>0.828690228690229</v>
      </c>
      <c r="R1585" s="154">
        <v>0.776196124950573</v>
      </c>
      <c r="S1585" s="173">
        <v>0.0777672245384979</v>
      </c>
      <c r="T1585" s="153">
        <v>51568</v>
      </c>
      <c r="U1585" s="153">
        <v>46421</v>
      </c>
      <c r="V1585" s="154">
        <v>0.900190040335092</v>
      </c>
      <c r="W1585" s="154">
        <v>0.871454435727218</v>
      </c>
      <c r="X1585" s="155">
        <v>0.82993762993763</v>
      </c>
      <c r="Y1585" s="155">
        <v>0.780150257018584</v>
      </c>
      <c r="Z1585" s="173">
        <v>0.0415168057895878</v>
      </c>
      <c r="AA1585" s="151">
        <v>15284</v>
      </c>
      <c r="AB1585" s="151">
        <v>13356</v>
      </c>
      <c r="AC1585" s="151">
        <v>16643</v>
      </c>
      <c r="AD1585" s="151">
        <v>14885</v>
      </c>
      <c r="AE1585" s="155">
        <v>0.873855011777022</v>
      </c>
      <c r="AF1585" s="155">
        <v>0.894370005407679</v>
      </c>
      <c r="AG1585" s="173">
        <v>-0.0205149936306571</v>
      </c>
    </row>
    <row r="1586" spans="1:33">
      <c r="A1586" s="175" t="s">
        <v>1455</v>
      </c>
      <c r="B1586" s="195" t="s">
        <v>1852</v>
      </c>
      <c r="C1586" s="195" t="s">
        <v>1590</v>
      </c>
      <c r="D1586" s="150">
        <v>1670</v>
      </c>
      <c r="E1586" s="150">
        <v>1627</v>
      </c>
      <c r="F1586" s="150">
        <v>1094</v>
      </c>
      <c r="G1586" s="151">
        <v>1460</v>
      </c>
      <c r="H1586" s="151">
        <v>1433</v>
      </c>
      <c r="I1586" s="151">
        <v>1002</v>
      </c>
      <c r="J1586" s="151">
        <v>1411</v>
      </c>
      <c r="K1586" s="151">
        <v>1372</v>
      </c>
      <c r="L1586" s="151">
        <v>949</v>
      </c>
      <c r="M1586" s="154">
        <v>0.948743348805615</v>
      </c>
      <c r="N1586" s="153">
        <v>33521</v>
      </c>
      <c r="O1586" s="172">
        <v>0.9</v>
      </c>
      <c r="P1586" s="154">
        <v>0.974251497005988</v>
      </c>
      <c r="Q1586" s="154">
        <v>0.981506849315068</v>
      </c>
      <c r="R1586" s="154">
        <v>0.972360028348689</v>
      </c>
      <c r="S1586" s="173">
        <v>-0.00725535230908048</v>
      </c>
      <c r="T1586" s="153">
        <v>35332</v>
      </c>
      <c r="U1586" s="153">
        <v>22405</v>
      </c>
      <c r="V1586" s="154">
        <v>0.634127702932186</v>
      </c>
      <c r="W1586" s="154">
        <v>0.655089820359281</v>
      </c>
      <c r="X1586" s="155">
        <v>0.686301369863014</v>
      </c>
      <c r="Y1586" s="155">
        <v>0.672572643515237</v>
      </c>
      <c r="Z1586" s="173">
        <v>-0.0312115495037323</v>
      </c>
      <c r="AA1586" s="151">
        <v>10269</v>
      </c>
      <c r="AB1586" s="151">
        <v>6712</v>
      </c>
      <c r="AC1586" s="151">
        <v>10605</v>
      </c>
      <c r="AD1586" s="151">
        <v>6546</v>
      </c>
      <c r="AE1586" s="155">
        <v>0.653617684292531</v>
      </c>
      <c r="AF1586" s="155">
        <v>0.617256011315417</v>
      </c>
      <c r="AG1586" s="173">
        <v>0.0363616729771136</v>
      </c>
    </row>
    <row r="1587" spans="1:33">
      <c r="A1587" s="175" t="s">
        <v>1455</v>
      </c>
      <c r="B1587" s="195" t="s">
        <v>1857</v>
      </c>
      <c r="C1587" s="195" t="s">
        <v>1591</v>
      </c>
      <c r="D1587" s="150">
        <v>0</v>
      </c>
      <c r="E1587" s="150">
        <v>0</v>
      </c>
      <c r="F1587" s="150">
        <v>0</v>
      </c>
      <c r="G1587" s="151">
        <v>0</v>
      </c>
      <c r="H1587" s="151">
        <v>0</v>
      </c>
      <c r="I1587" s="151">
        <v>0</v>
      </c>
      <c r="J1587" s="151">
        <v>0</v>
      </c>
      <c r="K1587" s="151">
        <v>0</v>
      </c>
      <c r="L1587" s="151">
        <v>0</v>
      </c>
      <c r="M1587" s="154">
        <v>0</v>
      </c>
      <c r="N1587" s="153">
        <v>0</v>
      </c>
      <c r="O1587" s="172">
        <v>0.9</v>
      </c>
      <c r="P1587" s="154">
        <v>0</v>
      </c>
      <c r="Q1587" s="154">
        <v>0</v>
      </c>
      <c r="R1587" s="154">
        <v>0</v>
      </c>
      <c r="S1587" s="173">
        <v>0</v>
      </c>
      <c r="T1587" s="153">
        <v>0</v>
      </c>
      <c r="U1587" s="153">
        <v>0</v>
      </c>
      <c r="V1587" s="154">
        <v>0</v>
      </c>
      <c r="W1587" s="154">
        <v>0</v>
      </c>
      <c r="X1587" s="155">
        <v>0</v>
      </c>
      <c r="Y1587" s="155">
        <v>0</v>
      </c>
      <c r="Z1587" s="173">
        <v>0</v>
      </c>
      <c r="AA1587" s="151">
        <v>0</v>
      </c>
      <c r="AB1587" s="151">
        <v>0</v>
      </c>
      <c r="AC1587" s="151">
        <v>0</v>
      </c>
      <c r="AD1587" s="151">
        <v>0</v>
      </c>
      <c r="AE1587" s="155">
        <v>0</v>
      </c>
      <c r="AF1587" s="155">
        <v>0</v>
      </c>
      <c r="AG1587" s="173">
        <v>0</v>
      </c>
    </row>
    <row r="1588" spans="1:33">
      <c r="A1588" s="175" t="s">
        <v>1455</v>
      </c>
      <c r="B1588" s="195" t="s">
        <v>1857</v>
      </c>
      <c r="C1588" s="195" t="s">
        <v>1592</v>
      </c>
      <c r="D1588" s="150">
        <v>0</v>
      </c>
      <c r="E1588" s="150">
        <v>0</v>
      </c>
      <c r="F1588" s="150">
        <v>0</v>
      </c>
      <c r="G1588" s="151">
        <v>0</v>
      </c>
      <c r="H1588" s="151">
        <v>0</v>
      </c>
      <c r="I1588" s="151">
        <v>0</v>
      </c>
      <c r="J1588" s="151">
        <v>0</v>
      </c>
      <c r="K1588" s="151">
        <v>0</v>
      </c>
      <c r="L1588" s="151">
        <v>0</v>
      </c>
      <c r="M1588" s="154">
        <v>0</v>
      </c>
      <c r="N1588" s="153">
        <v>0</v>
      </c>
      <c r="O1588" s="172">
        <v>0.9</v>
      </c>
      <c r="P1588" s="154">
        <v>0</v>
      </c>
      <c r="Q1588" s="154">
        <v>0</v>
      </c>
      <c r="R1588" s="154">
        <v>0</v>
      </c>
      <c r="S1588" s="173">
        <v>0</v>
      </c>
      <c r="T1588" s="153">
        <v>0</v>
      </c>
      <c r="U1588" s="153">
        <v>0</v>
      </c>
      <c r="V1588" s="154">
        <v>0</v>
      </c>
      <c r="W1588" s="154">
        <v>0</v>
      </c>
      <c r="X1588" s="155">
        <v>0</v>
      </c>
      <c r="Y1588" s="155">
        <v>0</v>
      </c>
      <c r="Z1588" s="173">
        <v>0</v>
      </c>
      <c r="AA1588" s="151">
        <v>0</v>
      </c>
      <c r="AB1588" s="151">
        <v>0</v>
      </c>
      <c r="AC1588" s="151">
        <v>0</v>
      </c>
      <c r="AD1588" s="151">
        <v>0</v>
      </c>
      <c r="AE1588" s="155">
        <v>0</v>
      </c>
      <c r="AF1588" s="155">
        <v>0</v>
      </c>
      <c r="AG1588" s="173">
        <v>0</v>
      </c>
    </row>
    <row r="1589" spans="1:33">
      <c r="A1589" s="175" t="s">
        <v>1455</v>
      </c>
      <c r="B1589" s="195" t="s">
        <v>1857</v>
      </c>
      <c r="C1589" s="195" t="s">
        <v>1593</v>
      </c>
      <c r="D1589" s="150">
        <v>917</v>
      </c>
      <c r="E1589" s="150">
        <v>674</v>
      </c>
      <c r="F1589" s="150">
        <v>597</v>
      </c>
      <c r="G1589" s="151">
        <v>664</v>
      </c>
      <c r="H1589" s="151">
        <v>263</v>
      </c>
      <c r="I1589" s="151">
        <v>258</v>
      </c>
      <c r="J1589" s="151">
        <v>1338</v>
      </c>
      <c r="K1589" s="151">
        <v>855</v>
      </c>
      <c r="L1589" s="151">
        <v>815</v>
      </c>
      <c r="M1589" s="154">
        <v>0.795001774218077</v>
      </c>
      <c r="N1589" s="153">
        <v>15683</v>
      </c>
      <c r="O1589" s="172">
        <v>0.9</v>
      </c>
      <c r="P1589" s="154">
        <v>0.735005452562704</v>
      </c>
      <c r="Q1589" s="154">
        <v>0.396084337349398</v>
      </c>
      <c r="R1589" s="154">
        <v>0.639013452914798</v>
      </c>
      <c r="S1589" s="173">
        <v>0.338921115213307</v>
      </c>
      <c r="T1589" s="153">
        <v>19727</v>
      </c>
      <c r="U1589" s="153">
        <v>14345</v>
      </c>
      <c r="V1589" s="154">
        <v>0.727175951741268</v>
      </c>
      <c r="W1589" s="154">
        <v>0.65103598691385</v>
      </c>
      <c r="X1589" s="155">
        <v>0.38855421686747</v>
      </c>
      <c r="Y1589" s="155">
        <v>0.609118086696562</v>
      </c>
      <c r="Z1589" s="173">
        <v>0.26248177004638</v>
      </c>
      <c r="AA1589" s="151">
        <v>5477</v>
      </c>
      <c r="AB1589" s="151">
        <v>3070</v>
      </c>
      <c r="AC1589" s="151">
        <v>6120</v>
      </c>
      <c r="AD1589" s="151">
        <v>4156</v>
      </c>
      <c r="AE1589" s="155">
        <v>0.560525835311302</v>
      </c>
      <c r="AF1589" s="155">
        <v>0.679084967320261</v>
      </c>
      <c r="AG1589" s="173">
        <v>-0.11855913200896</v>
      </c>
    </row>
    <row r="1590" spans="1:33">
      <c r="A1590" s="175" t="s">
        <v>1455</v>
      </c>
      <c r="B1590" s="195" t="s">
        <v>1857</v>
      </c>
      <c r="C1590" s="195" t="s">
        <v>1594</v>
      </c>
      <c r="D1590" s="150">
        <v>846</v>
      </c>
      <c r="E1590" s="150">
        <v>822</v>
      </c>
      <c r="F1590" s="150">
        <v>818</v>
      </c>
      <c r="G1590" s="151">
        <v>694</v>
      </c>
      <c r="H1590" s="151">
        <v>686</v>
      </c>
      <c r="I1590" s="151">
        <v>681</v>
      </c>
      <c r="J1590" s="151">
        <v>1350</v>
      </c>
      <c r="K1590" s="151">
        <v>1297</v>
      </c>
      <c r="L1590" s="151">
        <v>1306</v>
      </c>
      <c r="M1590" s="154">
        <v>0.991601802539943</v>
      </c>
      <c r="N1590" s="153">
        <v>19364</v>
      </c>
      <c r="O1590" s="172">
        <v>0.9</v>
      </c>
      <c r="P1590" s="154">
        <v>0.971631205673759</v>
      </c>
      <c r="Q1590" s="154">
        <v>0.988472622478386</v>
      </c>
      <c r="R1590" s="154">
        <v>0.960740740740741</v>
      </c>
      <c r="S1590" s="173">
        <v>-0.0168414168046274</v>
      </c>
      <c r="T1590" s="153">
        <v>19528</v>
      </c>
      <c r="U1590" s="153">
        <v>19214</v>
      </c>
      <c r="V1590" s="154">
        <v>0.983920524375256</v>
      </c>
      <c r="W1590" s="154">
        <v>0.966903073286052</v>
      </c>
      <c r="X1590" s="155">
        <v>0.981268011527378</v>
      </c>
      <c r="Y1590" s="155">
        <v>0.967407407407407</v>
      </c>
      <c r="Z1590" s="173">
        <v>-0.0143649382413256</v>
      </c>
      <c r="AA1590" s="151">
        <v>5436</v>
      </c>
      <c r="AB1590" s="151">
        <v>5318</v>
      </c>
      <c r="AC1590" s="151">
        <v>6309</v>
      </c>
      <c r="AD1590" s="151">
        <v>6175</v>
      </c>
      <c r="AE1590" s="155">
        <v>0.978292862398823</v>
      </c>
      <c r="AF1590" s="155">
        <v>0.97876050087177</v>
      </c>
      <c r="AG1590" s="173">
        <v>-0.00046763847294784</v>
      </c>
    </row>
    <row r="1591" spans="1:33">
      <c r="A1591" s="175" t="s">
        <v>1455</v>
      </c>
      <c r="B1591" s="195" t="s">
        <v>1857</v>
      </c>
      <c r="C1591" s="195" t="s">
        <v>1595</v>
      </c>
      <c r="D1591" s="150">
        <v>0</v>
      </c>
      <c r="E1591" s="150">
        <v>0</v>
      </c>
      <c r="F1591" s="150">
        <v>0</v>
      </c>
      <c r="G1591" s="151">
        <v>1</v>
      </c>
      <c r="H1591" s="151">
        <v>0</v>
      </c>
      <c r="I1591" s="151">
        <v>0</v>
      </c>
      <c r="J1591" s="151">
        <v>1</v>
      </c>
      <c r="K1591" s="151">
        <v>0</v>
      </c>
      <c r="L1591" s="151">
        <v>0</v>
      </c>
      <c r="M1591" s="154">
        <v>0</v>
      </c>
      <c r="N1591" s="153">
        <v>0</v>
      </c>
      <c r="O1591" s="172">
        <v>0.9</v>
      </c>
      <c r="P1591" s="154">
        <v>0</v>
      </c>
      <c r="Q1591" s="154">
        <v>0</v>
      </c>
      <c r="R1591" s="154">
        <v>0</v>
      </c>
      <c r="S1591" s="173">
        <v>0</v>
      </c>
      <c r="T1591" s="153">
        <v>3</v>
      </c>
      <c r="U1591" s="153">
        <v>0</v>
      </c>
      <c r="V1591" s="154">
        <v>0</v>
      </c>
      <c r="W1591" s="154">
        <v>0</v>
      </c>
      <c r="X1591" s="155">
        <v>0</v>
      </c>
      <c r="Y1591" s="155">
        <v>0</v>
      </c>
      <c r="Z1591" s="173">
        <v>0</v>
      </c>
      <c r="AA1591" s="151">
        <v>3</v>
      </c>
      <c r="AB1591" s="151">
        <v>0</v>
      </c>
      <c r="AC1591" s="151">
        <v>0</v>
      </c>
      <c r="AD1591" s="151">
        <v>0</v>
      </c>
      <c r="AE1591" s="155">
        <v>0</v>
      </c>
      <c r="AF1591" s="155">
        <v>0</v>
      </c>
      <c r="AG1591" s="173">
        <v>0</v>
      </c>
    </row>
    <row r="1592" spans="1:33">
      <c r="A1592" s="175" t="s">
        <v>1455</v>
      </c>
      <c r="B1592" s="195" t="s">
        <v>1855</v>
      </c>
      <c r="C1592" s="195" t="s">
        <v>1596</v>
      </c>
      <c r="D1592" s="150">
        <v>1388</v>
      </c>
      <c r="E1592" s="150">
        <v>1378</v>
      </c>
      <c r="F1592" s="150">
        <v>1295</v>
      </c>
      <c r="G1592" s="151">
        <v>2125</v>
      </c>
      <c r="H1592" s="151">
        <v>2103</v>
      </c>
      <c r="I1592" s="151">
        <v>2039</v>
      </c>
      <c r="J1592" s="151">
        <v>2299</v>
      </c>
      <c r="K1592" s="151">
        <v>2236</v>
      </c>
      <c r="L1592" s="151">
        <v>2153</v>
      </c>
      <c r="M1592" s="154">
        <v>0.991820709962375</v>
      </c>
      <c r="N1592" s="153">
        <v>48504</v>
      </c>
      <c r="O1592" s="172">
        <v>0.9</v>
      </c>
      <c r="P1592" s="154">
        <v>0.992795389048991</v>
      </c>
      <c r="Q1592" s="154">
        <v>0.989647058823529</v>
      </c>
      <c r="R1592" s="154">
        <v>0.972596781209221</v>
      </c>
      <c r="S1592" s="173">
        <v>0.0031483302254619</v>
      </c>
      <c r="T1592" s="153">
        <v>48904</v>
      </c>
      <c r="U1592" s="153">
        <v>46659</v>
      </c>
      <c r="V1592" s="154">
        <v>0.954093734663831</v>
      </c>
      <c r="W1592" s="154">
        <v>0.93299711815562</v>
      </c>
      <c r="X1592" s="155">
        <v>0.959529411764706</v>
      </c>
      <c r="Y1592" s="155">
        <v>0.936494127881688</v>
      </c>
      <c r="Z1592" s="173">
        <v>-0.0265322936090863</v>
      </c>
      <c r="AA1592" s="151">
        <v>13757</v>
      </c>
      <c r="AB1592" s="151">
        <v>13164</v>
      </c>
      <c r="AC1592" s="151">
        <v>15895</v>
      </c>
      <c r="AD1592" s="151">
        <v>15067</v>
      </c>
      <c r="AE1592" s="155">
        <v>0.956894671803446</v>
      </c>
      <c r="AF1592" s="155">
        <v>0.947908147216106</v>
      </c>
      <c r="AG1592" s="173">
        <v>0.00898652458733984</v>
      </c>
    </row>
    <row r="1593" spans="1:33">
      <c r="A1593" s="175" t="s">
        <v>1455</v>
      </c>
      <c r="B1593" s="195" t="s">
        <v>1852</v>
      </c>
      <c r="C1593" s="195" t="s">
        <v>1597</v>
      </c>
      <c r="D1593" s="150">
        <v>1369</v>
      </c>
      <c r="E1593" s="150">
        <v>1368</v>
      </c>
      <c r="F1593" s="150">
        <v>1323</v>
      </c>
      <c r="G1593" s="151">
        <v>1401</v>
      </c>
      <c r="H1593" s="151">
        <v>1400</v>
      </c>
      <c r="I1593" s="151">
        <v>1370</v>
      </c>
      <c r="J1593" s="151">
        <v>1531</v>
      </c>
      <c r="K1593" s="151">
        <v>1528</v>
      </c>
      <c r="L1593" s="151">
        <v>1453</v>
      </c>
      <c r="M1593" s="154">
        <v>0.997685940605809</v>
      </c>
      <c r="N1593" s="153">
        <v>33629</v>
      </c>
      <c r="O1593" s="172">
        <v>0.9</v>
      </c>
      <c r="P1593" s="154">
        <v>0.99926953981008</v>
      </c>
      <c r="Q1593" s="154">
        <v>0.999286224125625</v>
      </c>
      <c r="R1593" s="154">
        <v>0.998040496407577</v>
      </c>
      <c r="S1593" s="173">
        <v>-1.66843155441354e-5</v>
      </c>
      <c r="T1593" s="153">
        <v>33707</v>
      </c>
      <c r="U1593" s="153">
        <v>32322</v>
      </c>
      <c r="V1593" s="154">
        <v>0.958910612039042</v>
      </c>
      <c r="W1593" s="154">
        <v>0.966398831263696</v>
      </c>
      <c r="X1593" s="155">
        <v>0.977872947894361</v>
      </c>
      <c r="Y1593" s="155">
        <v>0.949052906596995</v>
      </c>
      <c r="Z1593" s="173">
        <v>-0.0114741166306651</v>
      </c>
      <c r="AA1593" s="151">
        <v>9441</v>
      </c>
      <c r="AB1593" s="151">
        <v>8979</v>
      </c>
      <c r="AC1593" s="151">
        <v>10298</v>
      </c>
      <c r="AD1593" s="151">
        <v>9783</v>
      </c>
      <c r="AE1593" s="155">
        <v>0.951064505878615</v>
      </c>
      <c r="AF1593" s="155">
        <v>0.949990289376578</v>
      </c>
      <c r="AG1593" s="173">
        <v>0.00107421650203665</v>
      </c>
    </row>
    <row r="1594" spans="1:33">
      <c r="A1594" s="175" t="s">
        <v>1455</v>
      </c>
      <c r="B1594" s="195" t="s">
        <v>1857</v>
      </c>
      <c r="C1594" s="195" t="s">
        <v>1598</v>
      </c>
      <c r="D1594" s="150">
        <v>750</v>
      </c>
      <c r="E1594" s="150">
        <v>749</v>
      </c>
      <c r="F1594" s="150">
        <v>550</v>
      </c>
      <c r="G1594" s="151">
        <v>869</v>
      </c>
      <c r="H1594" s="151">
        <v>866</v>
      </c>
      <c r="I1594" s="151">
        <v>705</v>
      </c>
      <c r="J1594" s="151">
        <v>656</v>
      </c>
      <c r="K1594" s="151">
        <v>656</v>
      </c>
      <c r="L1594" s="151">
        <v>574</v>
      </c>
      <c r="M1594" s="154">
        <v>0.99483391021336</v>
      </c>
      <c r="N1594" s="153">
        <v>19257</v>
      </c>
      <c r="O1594" s="172">
        <v>0.9</v>
      </c>
      <c r="P1594" s="154">
        <v>0.998666666666667</v>
      </c>
      <c r="Q1594" s="154">
        <v>0.996547756041427</v>
      </c>
      <c r="R1594" s="154">
        <v>1</v>
      </c>
      <c r="S1594" s="173">
        <v>0.00211891062523972</v>
      </c>
      <c r="T1594" s="153">
        <v>19357</v>
      </c>
      <c r="U1594" s="153">
        <v>16705</v>
      </c>
      <c r="V1594" s="154">
        <v>0.862995298858294</v>
      </c>
      <c r="W1594" s="154">
        <v>0.733333333333333</v>
      </c>
      <c r="X1594" s="155">
        <v>0.811277330264672</v>
      </c>
      <c r="Y1594" s="155">
        <v>0.875</v>
      </c>
      <c r="Z1594" s="173">
        <v>-0.0779439969313388</v>
      </c>
      <c r="AA1594" s="151">
        <v>5125</v>
      </c>
      <c r="AB1594" s="151">
        <v>4286</v>
      </c>
      <c r="AC1594" s="151">
        <v>6020</v>
      </c>
      <c r="AD1594" s="151">
        <v>5171</v>
      </c>
      <c r="AE1594" s="155">
        <v>0.836292682926829</v>
      </c>
      <c r="AF1594" s="155">
        <v>0.858970099667774</v>
      </c>
      <c r="AG1594" s="173">
        <v>-0.0226774167409448</v>
      </c>
    </row>
    <row r="1595" spans="1:33">
      <c r="A1595" s="175" t="s">
        <v>1455</v>
      </c>
      <c r="B1595" s="195" t="s">
        <v>1857</v>
      </c>
      <c r="C1595" s="195" t="s">
        <v>1599</v>
      </c>
      <c r="D1595" s="150">
        <v>0</v>
      </c>
      <c r="E1595" s="150">
        <v>0</v>
      </c>
      <c r="F1595" s="150">
        <v>0</v>
      </c>
      <c r="G1595" s="151">
        <v>0</v>
      </c>
      <c r="H1595" s="151">
        <v>0</v>
      </c>
      <c r="I1595" s="151">
        <v>0</v>
      </c>
      <c r="J1595" s="151">
        <v>0</v>
      </c>
      <c r="K1595" s="151">
        <v>0</v>
      </c>
      <c r="L1595" s="151">
        <v>0</v>
      </c>
      <c r="M1595" s="154">
        <v>0</v>
      </c>
      <c r="N1595" s="153">
        <v>0</v>
      </c>
      <c r="O1595" s="172">
        <v>0.9</v>
      </c>
      <c r="P1595" s="154">
        <v>0</v>
      </c>
      <c r="Q1595" s="154">
        <v>0</v>
      </c>
      <c r="R1595" s="154">
        <v>0</v>
      </c>
      <c r="S1595" s="173">
        <v>0</v>
      </c>
      <c r="T1595" s="153">
        <v>3</v>
      </c>
      <c r="U1595" s="153">
        <v>2</v>
      </c>
      <c r="V1595" s="154">
        <v>0.666666666666667</v>
      </c>
      <c r="W1595" s="154">
        <v>0</v>
      </c>
      <c r="X1595" s="155">
        <v>0</v>
      </c>
      <c r="Y1595" s="155">
        <v>0</v>
      </c>
      <c r="Z1595" s="173">
        <v>0</v>
      </c>
      <c r="AA1595" s="151">
        <v>1</v>
      </c>
      <c r="AB1595" s="151">
        <v>0</v>
      </c>
      <c r="AC1595" s="151">
        <v>2</v>
      </c>
      <c r="AD1595" s="151">
        <v>2</v>
      </c>
      <c r="AE1595" s="155">
        <v>0</v>
      </c>
      <c r="AF1595" s="155">
        <v>1</v>
      </c>
      <c r="AG1595" s="173">
        <v>-1</v>
      </c>
    </row>
    <row r="1596" spans="1:33">
      <c r="A1596" s="175" t="s">
        <v>1455</v>
      </c>
      <c r="B1596" s="195" t="s">
        <v>1852</v>
      </c>
      <c r="C1596" s="195" t="s">
        <v>1600</v>
      </c>
      <c r="D1596" s="150">
        <v>1958</v>
      </c>
      <c r="E1596" s="150">
        <v>1956</v>
      </c>
      <c r="F1596" s="150">
        <v>1911</v>
      </c>
      <c r="G1596" s="151">
        <v>2139</v>
      </c>
      <c r="H1596" s="151">
        <v>2118</v>
      </c>
      <c r="I1596" s="151">
        <v>2068</v>
      </c>
      <c r="J1596" s="151">
        <v>1914</v>
      </c>
      <c r="K1596" s="151">
        <v>1893</v>
      </c>
      <c r="L1596" s="151">
        <v>1829</v>
      </c>
      <c r="M1596" s="154">
        <v>0.97206656657715</v>
      </c>
      <c r="N1596" s="153">
        <v>45970</v>
      </c>
      <c r="O1596" s="172">
        <v>0.9</v>
      </c>
      <c r="P1596" s="154">
        <v>0.998978549540347</v>
      </c>
      <c r="Q1596" s="154">
        <v>0.990182328190743</v>
      </c>
      <c r="R1596" s="154">
        <v>0.989028213166144</v>
      </c>
      <c r="S1596" s="173">
        <v>0.00879622134960389</v>
      </c>
      <c r="T1596" s="153">
        <v>47291</v>
      </c>
      <c r="U1596" s="153">
        <v>44367</v>
      </c>
      <c r="V1596" s="154">
        <v>0.938170053498552</v>
      </c>
      <c r="W1596" s="154">
        <v>0.975995914198161</v>
      </c>
      <c r="X1596" s="155">
        <v>0.966806919121085</v>
      </c>
      <c r="Y1596" s="155">
        <v>0.955590386624869</v>
      </c>
      <c r="Z1596" s="173">
        <v>0.00918899507707671</v>
      </c>
      <c r="AA1596" s="151">
        <v>13151</v>
      </c>
      <c r="AB1596" s="151">
        <v>12530</v>
      </c>
      <c r="AC1596" s="151">
        <v>14724</v>
      </c>
      <c r="AD1596" s="151">
        <v>13887</v>
      </c>
      <c r="AE1596" s="155">
        <v>0.952779256330317</v>
      </c>
      <c r="AF1596" s="155">
        <v>0.943154034229829</v>
      </c>
      <c r="AG1596" s="173">
        <v>0.00962522210048833</v>
      </c>
    </row>
    <row r="1597" spans="1:33">
      <c r="A1597" s="175" t="s">
        <v>1455</v>
      </c>
      <c r="B1597" s="195" t="s">
        <v>1855</v>
      </c>
      <c r="C1597" s="195" t="s">
        <v>1601</v>
      </c>
      <c r="D1597" s="150">
        <v>1984</v>
      </c>
      <c r="E1597" s="150">
        <v>1967</v>
      </c>
      <c r="F1597" s="150">
        <v>1727</v>
      </c>
      <c r="G1597" s="151">
        <v>3322</v>
      </c>
      <c r="H1597" s="151">
        <v>3262</v>
      </c>
      <c r="I1597" s="151">
        <v>2902</v>
      </c>
      <c r="J1597" s="151">
        <v>3556</v>
      </c>
      <c r="K1597" s="151">
        <v>3537</v>
      </c>
      <c r="L1597" s="151">
        <v>3337</v>
      </c>
      <c r="M1597" s="154">
        <v>0.99358965327773</v>
      </c>
      <c r="N1597" s="153">
        <v>70524</v>
      </c>
      <c r="O1597" s="172">
        <v>0.9</v>
      </c>
      <c r="P1597" s="154">
        <v>0.991431451612903</v>
      </c>
      <c r="Q1597" s="154">
        <v>0.981938591210114</v>
      </c>
      <c r="R1597" s="154">
        <v>0.994656917885264</v>
      </c>
      <c r="S1597" s="173">
        <v>0.00949286040278885</v>
      </c>
      <c r="T1597" s="153">
        <v>70979</v>
      </c>
      <c r="U1597" s="153">
        <v>65097</v>
      </c>
      <c r="V1597" s="154">
        <v>0.917130418856281</v>
      </c>
      <c r="W1597" s="154">
        <v>0.870463709677419</v>
      </c>
      <c r="X1597" s="155">
        <v>0.873570138470801</v>
      </c>
      <c r="Y1597" s="155">
        <v>0.938413948256468</v>
      </c>
      <c r="Z1597" s="173">
        <v>-0.0031064287933813</v>
      </c>
      <c r="AA1597" s="151">
        <v>20688</v>
      </c>
      <c r="AB1597" s="151">
        <v>18875</v>
      </c>
      <c r="AC1597" s="151">
        <v>22910</v>
      </c>
      <c r="AD1597" s="151">
        <v>21233</v>
      </c>
      <c r="AE1597" s="155">
        <v>0.912364655839134</v>
      </c>
      <c r="AF1597" s="155">
        <v>0.926800523788739</v>
      </c>
      <c r="AG1597" s="173">
        <v>-0.0144358679496047</v>
      </c>
    </row>
    <row r="1598" spans="1:33">
      <c r="A1598" s="175" t="s">
        <v>1455</v>
      </c>
      <c r="B1598" s="195" t="s">
        <v>1852</v>
      </c>
      <c r="C1598" s="195" t="s">
        <v>1602</v>
      </c>
      <c r="D1598" s="150">
        <v>2121</v>
      </c>
      <c r="E1598" s="150">
        <v>1825</v>
      </c>
      <c r="F1598" s="150">
        <v>1560</v>
      </c>
      <c r="G1598" s="151">
        <v>2052</v>
      </c>
      <c r="H1598" s="151">
        <v>1766</v>
      </c>
      <c r="I1598" s="151">
        <v>1505</v>
      </c>
      <c r="J1598" s="151">
        <v>2225</v>
      </c>
      <c r="K1598" s="151">
        <v>1961</v>
      </c>
      <c r="L1598" s="151">
        <v>1685</v>
      </c>
      <c r="M1598" s="154">
        <v>0.874022920329612</v>
      </c>
      <c r="N1598" s="153">
        <v>41260</v>
      </c>
      <c r="O1598" s="172">
        <v>0.9</v>
      </c>
      <c r="P1598" s="154">
        <v>0.86044318717586</v>
      </c>
      <c r="Q1598" s="154">
        <v>0.860623781676413</v>
      </c>
      <c r="R1598" s="154">
        <v>0.881348314606742</v>
      </c>
      <c r="S1598" s="173">
        <v>-0.000180594500552855</v>
      </c>
      <c r="T1598" s="153">
        <v>47207</v>
      </c>
      <c r="U1598" s="153">
        <v>35334</v>
      </c>
      <c r="V1598" s="154">
        <v>0.748490689940051</v>
      </c>
      <c r="W1598" s="154">
        <v>0.735502121640735</v>
      </c>
      <c r="X1598" s="155">
        <v>0.733430799220273</v>
      </c>
      <c r="Y1598" s="155">
        <v>0.757303370786517</v>
      </c>
      <c r="Z1598" s="173">
        <v>0.0020713224204626</v>
      </c>
      <c r="AA1598" s="151">
        <v>14551</v>
      </c>
      <c r="AB1598" s="151">
        <v>10981</v>
      </c>
      <c r="AC1598" s="151">
        <v>13598</v>
      </c>
      <c r="AD1598" s="151">
        <v>9899</v>
      </c>
      <c r="AE1598" s="155">
        <v>0.754656037385747</v>
      </c>
      <c r="AF1598" s="155">
        <v>0.727974702162083</v>
      </c>
      <c r="AG1598" s="173">
        <v>0.026681335223664</v>
      </c>
    </row>
    <row r="1599" spans="1:33">
      <c r="A1599" s="175" t="s">
        <v>1455</v>
      </c>
      <c r="B1599" s="195" t="s">
        <v>1857</v>
      </c>
      <c r="C1599" s="195" t="s">
        <v>1603</v>
      </c>
      <c r="D1599" s="150">
        <v>3</v>
      </c>
      <c r="E1599" s="150">
        <v>1</v>
      </c>
      <c r="F1599" s="150">
        <v>2</v>
      </c>
      <c r="G1599" s="151">
        <v>1</v>
      </c>
      <c r="H1599" s="151">
        <v>0</v>
      </c>
      <c r="I1599" s="151">
        <v>0</v>
      </c>
      <c r="J1599" s="151">
        <v>0</v>
      </c>
      <c r="K1599" s="151">
        <v>0</v>
      </c>
      <c r="L1599" s="151">
        <v>0</v>
      </c>
      <c r="M1599" s="154">
        <v>0.25</v>
      </c>
      <c r="N1599" s="153">
        <v>1</v>
      </c>
      <c r="O1599" s="172">
        <v>0.9</v>
      </c>
      <c r="P1599" s="154">
        <v>0.333333333333333</v>
      </c>
      <c r="Q1599" s="154">
        <v>0</v>
      </c>
      <c r="R1599" s="154">
        <v>0</v>
      </c>
      <c r="S1599" s="173">
        <v>0.333333333333333</v>
      </c>
      <c r="T1599" s="153">
        <v>4</v>
      </c>
      <c r="U1599" s="153">
        <v>2</v>
      </c>
      <c r="V1599" s="154">
        <v>0.5</v>
      </c>
      <c r="W1599" s="154">
        <v>0.666666666666667</v>
      </c>
      <c r="X1599" s="155">
        <v>0</v>
      </c>
      <c r="Y1599" s="155">
        <v>0</v>
      </c>
      <c r="Z1599" s="173">
        <v>0.666666666666667</v>
      </c>
      <c r="AA1599" s="151">
        <v>4</v>
      </c>
      <c r="AB1599" s="151">
        <v>2</v>
      </c>
      <c r="AC1599" s="151">
        <v>0</v>
      </c>
      <c r="AD1599" s="151">
        <v>0</v>
      </c>
      <c r="AE1599" s="155">
        <v>0.5</v>
      </c>
      <c r="AF1599" s="155">
        <v>0</v>
      </c>
      <c r="AG1599" s="173">
        <v>0.5</v>
      </c>
    </row>
    <row r="1600" spans="1:33">
      <c r="A1600" s="175" t="s">
        <v>1455</v>
      </c>
      <c r="B1600" s="195" t="s">
        <v>1857</v>
      </c>
      <c r="C1600" s="195" t="s">
        <v>1604</v>
      </c>
      <c r="D1600" s="150">
        <v>1192</v>
      </c>
      <c r="E1600" s="150">
        <v>1192</v>
      </c>
      <c r="F1600" s="150">
        <v>1169</v>
      </c>
      <c r="G1600" s="151">
        <v>879</v>
      </c>
      <c r="H1600" s="151">
        <v>879</v>
      </c>
      <c r="I1600" s="151">
        <v>860</v>
      </c>
      <c r="J1600" s="151">
        <v>1470</v>
      </c>
      <c r="K1600" s="151">
        <v>1469</v>
      </c>
      <c r="L1600" s="151">
        <v>1443</v>
      </c>
      <c r="M1600" s="154">
        <v>0.993486775513797</v>
      </c>
      <c r="N1600" s="153">
        <v>22575</v>
      </c>
      <c r="O1600" s="172">
        <v>0.9</v>
      </c>
      <c r="P1600" s="154">
        <v>1</v>
      </c>
      <c r="Q1600" s="154">
        <v>1</v>
      </c>
      <c r="R1600" s="154">
        <v>0.999319727891156</v>
      </c>
      <c r="S1600" s="173">
        <v>0</v>
      </c>
      <c r="T1600" s="153">
        <v>22723</v>
      </c>
      <c r="U1600" s="153">
        <v>22295</v>
      </c>
      <c r="V1600" s="154">
        <v>0.981164458918277</v>
      </c>
      <c r="W1600" s="154">
        <v>0.980704697986577</v>
      </c>
      <c r="X1600" s="155">
        <v>0.978384527872582</v>
      </c>
      <c r="Y1600" s="155">
        <v>0.981632653061224</v>
      </c>
      <c r="Z1600" s="173">
        <v>0.00232017011399477</v>
      </c>
      <c r="AA1600" s="151">
        <v>6516</v>
      </c>
      <c r="AB1600" s="151">
        <v>6384</v>
      </c>
      <c r="AC1600" s="151">
        <v>7155</v>
      </c>
      <c r="AD1600" s="151">
        <v>7014</v>
      </c>
      <c r="AE1600" s="155">
        <v>0.979742173112339</v>
      </c>
      <c r="AF1600" s="155">
        <v>0.980293501048218</v>
      </c>
      <c r="AG1600" s="173">
        <v>-0.000551327935879087</v>
      </c>
    </row>
    <row r="1601" spans="1:33">
      <c r="A1601" s="175" t="s">
        <v>1455</v>
      </c>
      <c r="B1601" s="195" t="s">
        <v>1855</v>
      </c>
      <c r="C1601" s="195" t="s">
        <v>1605</v>
      </c>
      <c r="D1601" s="150">
        <v>2071</v>
      </c>
      <c r="E1601" s="150">
        <v>2061</v>
      </c>
      <c r="F1601" s="150">
        <v>1946</v>
      </c>
      <c r="G1601" s="151">
        <v>3202</v>
      </c>
      <c r="H1601" s="151">
        <v>3192</v>
      </c>
      <c r="I1601" s="151">
        <v>3072</v>
      </c>
      <c r="J1601" s="151">
        <v>3471</v>
      </c>
      <c r="K1601" s="151">
        <v>3465</v>
      </c>
      <c r="L1601" s="151">
        <v>3352</v>
      </c>
      <c r="M1601" s="154">
        <v>0.994221755858692</v>
      </c>
      <c r="N1601" s="153">
        <v>71062</v>
      </c>
      <c r="O1601" s="172">
        <v>0.9</v>
      </c>
      <c r="P1601" s="154">
        <v>0.995171414775471</v>
      </c>
      <c r="Q1601" s="154">
        <v>0.996876951905059</v>
      </c>
      <c r="R1601" s="154">
        <v>0.998271391529818</v>
      </c>
      <c r="S1601" s="173">
        <v>-0.00170553712958854</v>
      </c>
      <c r="T1601" s="153">
        <v>71475</v>
      </c>
      <c r="U1601" s="153">
        <v>68051</v>
      </c>
      <c r="V1601" s="154">
        <v>0.952095138160196</v>
      </c>
      <c r="W1601" s="154">
        <v>0.939642684693385</v>
      </c>
      <c r="X1601" s="155">
        <v>0.959400374765771</v>
      </c>
      <c r="Y1601" s="155">
        <v>0.965715932008067</v>
      </c>
      <c r="Z1601" s="173">
        <v>-0.0197576900723866</v>
      </c>
      <c r="AA1601" s="151">
        <v>20576</v>
      </c>
      <c r="AB1601" s="151">
        <v>19568</v>
      </c>
      <c r="AC1601" s="151">
        <v>22473</v>
      </c>
      <c r="AD1601" s="151">
        <v>21391</v>
      </c>
      <c r="AE1601" s="155">
        <v>0.951010886469673</v>
      </c>
      <c r="AF1601" s="155">
        <v>0.951853335113247</v>
      </c>
      <c r="AG1601" s="173">
        <v>-0.000842448643573634</v>
      </c>
    </row>
    <row r="1602" spans="1:33">
      <c r="A1602" s="175" t="s">
        <v>1455</v>
      </c>
      <c r="B1602" s="195" t="s">
        <v>1857</v>
      </c>
      <c r="C1602" s="195" t="s">
        <v>1606</v>
      </c>
      <c r="D1602" s="150">
        <v>0</v>
      </c>
      <c r="E1602" s="150">
        <v>0</v>
      </c>
      <c r="F1602" s="150">
        <v>0</v>
      </c>
      <c r="G1602" s="151">
        <v>0</v>
      </c>
      <c r="H1602" s="151">
        <v>0</v>
      </c>
      <c r="I1602" s="151">
        <v>0</v>
      </c>
      <c r="J1602" s="151">
        <v>0</v>
      </c>
      <c r="K1602" s="151">
        <v>0</v>
      </c>
      <c r="L1602" s="151">
        <v>0</v>
      </c>
      <c r="M1602" s="154">
        <v>0</v>
      </c>
      <c r="N1602" s="153">
        <v>0</v>
      </c>
      <c r="O1602" s="172">
        <v>0.9</v>
      </c>
      <c r="P1602" s="154">
        <v>0</v>
      </c>
      <c r="Q1602" s="154">
        <v>0</v>
      </c>
      <c r="R1602" s="154">
        <v>0</v>
      </c>
      <c r="S1602" s="173">
        <v>0</v>
      </c>
      <c r="T1602" s="153">
        <v>0</v>
      </c>
      <c r="U1602" s="153">
        <v>0</v>
      </c>
      <c r="V1602" s="154">
        <v>0</v>
      </c>
      <c r="W1602" s="154">
        <v>0</v>
      </c>
      <c r="X1602" s="155">
        <v>0</v>
      </c>
      <c r="Y1602" s="155">
        <v>0</v>
      </c>
      <c r="Z1602" s="173">
        <v>0</v>
      </c>
      <c r="AA1602" s="151">
        <v>0</v>
      </c>
      <c r="AB1602" s="151">
        <v>0</v>
      </c>
      <c r="AC1602" s="151">
        <v>0</v>
      </c>
      <c r="AD1602" s="151">
        <v>0</v>
      </c>
      <c r="AE1602" s="155">
        <v>0</v>
      </c>
      <c r="AF1602" s="155">
        <v>0</v>
      </c>
      <c r="AG1602" s="173">
        <v>0</v>
      </c>
    </row>
    <row r="1603" spans="1:33">
      <c r="A1603" s="175" t="s">
        <v>1455</v>
      </c>
      <c r="B1603" s="195" t="s">
        <v>1857</v>
      </c>
      <c r="C1603" s="195" t="s">
        <v>1607</v>
      </c>
      <c r="D1603" s="150">
        <v>0</v>
      </c>
      <c r="E1603" s="150">
        <v>0</v>
      </c>
      <c r="F1603" s="150">
        <v>0</v>
      </c>
      <c r="G1603" s="151">
        <v>0</v>
      </c>
      <c r="H1603" s="151">
        <v>0</v>
      </c>
      <c r="I1603" s="151">
        <v>0</v>
      </c>
      <c r="J1603" s="151">
        <v>0</v>
      </c>
      <c r="K1603" s="151">
        <v>0</v>
      </c>
      <c r="L1603" s="151">
        <v>0</v>
      </c>
      <c r="M1603" s="154">
        <v>0.5</v>
      </c>
      <c r="N1603" s="153">
        <v>1</v>
      </c>
      <c r="O1603" s="172">
        <v>0.9</v>
      </c>
      <c r="P1603" s="154">
        <v>0</v>
      </c>
      <c r="Q1603" s="154">
        <v>0</v>
      </c>
      <c r="R1603" s="154">
        <v>0</v>
      </c>
      <c r="S1603" s="173">
        <v>0</v>
      </c>
      <c r="T1603" s="153">
        <v>2</v>
      </c>
      <c r="U1603" s="153">
        <v>2</v>
      </c>
      <c r="V1603" s="154">
        <v>1</v>
      </c>
      <c r="W1603" s="154">
        <v>0</v>
      </c>
      <c r="X1603" s="155">
        <v>0</v>
      </c>
      <c r="Y1603" s="155">
        <v>0</v>
      </c>
      <c r="Z1603" s="173">
        <v>0</v>
      </c>
      <c r="AA1603" s="151">
        <v>0</v>
      </c>
      <c r="AB1603" s="151">
        <v>0</v>
      </c>
      <c r="AC1603" s="151">
        <v>1</v>
      </c>
      <c r="AD1603" s="151">
        <v>1</v>
      </c>
      <c r="AE1603" s="155">
        <v>0</v>
      </c>
      <c r="AF1603" s="155">
        <v>1</v>
      </c>
      <c r="AG1603" s="173">
        <v>-1</v>
      </c>
    </row>
    <row r="1604" spans="1:33">
      <c r="A1604" s="175" t="s">
        <v>1455</v>
      </c>
      <c r="B1604" s="195" t="s">
        <v>1857</v>
      </c>
      <c r="C1604" s="195" t="s">
        <v>1608</v>
      </c>
      <c r="D1604" s="150">
        <v>0</v>
      </c>
      <c r="E1604" s="150">
        <v>0</v>
      </c>
      <c r="F1604" s="150">
        <v>0</v>
      </c>
      <c r="G1604" s="151">
        <v>0</v>
      </c>
      <c r="H1604" s="151">
        <v>0</v>
      </c>
      <c r="I1604" s="151">
        <v>0</v>
      </c>
      <c r="J1604" s="151">
        <v>0</v>
      </c>
      <c r="K1604" s="151">
        <v>0</v>
      </c>
      <c r="L1604" s="151">
        <v>0</v>
      </c>
      <c r="M1604" s="154">
        <v>0.333333333333333</v>
      </c>
      <c r="N1604" s="153">
        <v>2</v>
      </c>
      <c r="O1604" s="172">
        <v>0.9</v>
      </c>
      <c r="P1604" s="154">
        <v>0</v>
      </c>
      <c r="Q1604" s="154">
        <v>0</v>
      </c>
      <c r="R1604" s="154">
        <v>0</v>
      </c>
      <c r="S1604" s="173">
        <v>0</v>
      </c>
      <c r="T1604" s="153">
        <v>6</v>
      </c>
      <c r="U1604" s="153">
        <v>3</v>
      </c>
      <c r="V1604" s="154">
        <v>0.5</v>
      </c>
      <c r="W1604" s="154">
        <v>0</v>
      </c>
      <c r="X1604" s="155">
        <v>0</v>
      </c>
      <c r="Y1604" s="155">
        <v>0</v>
      </c>
      <c r="Z1604" s="173">
        <v>0</v>
      </c>
      <c r="AA1604" s="151">
        <v>2</v>
      </c>
      <c r="AB1604" s="151">
        <v>1</v>
      </c>
      <c r="AC1604" s="151">
        <v>2</v>
      </c>
      <c r="AD1604" s="151">
        <v>1</v>
      </c>
      <c r="AE1604" s="155">
        <v>0.5</v>
      </c>
      <c r="AF1604" s="155">
        <v>0.5</v>
      </c>
      <c r="AG1604" s="173">
        <v>0</v>
      </c>
    </row>
    <row r="1605" spans="1:33">
      <c r="A1605" s="175" t="s">
        <v>1455</v>
      </c>
      <c r="B1605" s="195" t="s">
        <v>1857</v>
      </c>
      <c r="C1605" s="195" t="s">
        <v>1609</v>
      </c>
      <c r="D1605" s="150">
        <v>0</v>
      </c>
      <c r="E1605" s="150">
        <v>0</v>
      </c>
      <c r="F1605" s="150">
        <v>0</v>
      </c>
      <c r="G1605" s="151">
        <v>0</v>
      </c>
      <c r="H1605" s="151">
        <v>0</v>
      </c>
      <c r="I1605" s="151">
        <v>0</v>
      </c>
      <c r="J1605" s="151">
        <v>0</v>
      </c>
      <c r="K1605" s="151">
        <v>0</v>
      </c>
      <c r="L1605" s="151">
        <v>0</v>
      </c>
      <c r="M1605" s="154">
        <v>0</v>
      </c>
      <c r="N1605" s="153">
        <v>0</v>
      </c>
      <c r="O1605" s="172">
        <v>0.9</v>
      </c>
      <c r="P1605" s="154">
        <v>0</v>
      </c>
      <c r="Q1605" s="154">
        <v>0</v>
      </c>
      <c r="R1605" s="154">
        <v>0</v>
      </c>
      <c r="S1605" s="173">
        <v>0</v>
      </c>
      <c r="T1605" s="153">
        <v>1</v>
      </c>
      <c r="U1605" s="153">
        <v>1</v>
      </c>
      <c r="V1605" s="154">
        <v>1</v>
      </c>
      <c r="W1605" s="154">
        <v>0</v>
      </c>
      <c r="X1605" s="155">
        <v>0</v>
      </c>
      <c r="Y1605" s="155">
        <v>0</v>
      </c>
      <c r="Z1605" s="173">
        <v>0</v>
      </c>
      <c r="AA1605" s="151">
        <v>0</v>
      </c>
      <c r="AB1605" s="151">
        <v>0</v>
      </c>
      <c r="AC1605" s="151">
        <v>1</v>
      </c>
      <c r="AD1605" s="151">
        <v>1</v>
      </c>
      <c r="AE1605" s="155">
        <v>0</v>
      </c>
      <c r="AF1605" s="155">
        <v>1</v>
      </c>
      <c r="AG1605" s="173">
        <v>-1</v>
      </c>
    </row>
    <row r="1606" spans="1:33">
      <c r="A1606" s="175" t="s">
        <v>1455</v>
      </c>
      <c r="B1606" s="195" t="s">
        <v>1857</v>
      </c>
      <c r="C1606" s="195" t="s">
        <v>1610</v>
      </c>
      <c r="D1606" s="150">
        <v>0</v>
      </c>
      <c r="E1606" s="150">
        <v>0</v>
      </c>
      <c r="F1606" s="150">
        <v>0</v>
      </c>
      <c r="G1606" s="151">
        <v>0</v>
      </c>
      <c r="H1606" s="151">
        <v>0</v>
      </c>
      <c r="I1606" s="151">
        <v>0</v>
      </c>
      <c r="J1606" s="151">
        <v>0</v>
      </c>
      <c r="K1606" s="151">
        <v>0</v>
      </c>
      <c r="L1606" s="151">
        <v>0</v>
      </c>
      <c r="M1606" s="154">
        <v>0.666666666666667</v>
      </c>
      <c r="N1606" s="153">
        <v>2</v>
      </c>
      <c r="O1606" s="172">
        <v>0.9</v>
      </c>
      <c r="P1606" s="154">
        <v>0</v>
      </c>
      <c r="Q1606" s="154">
        <v>0</v>
      </c>
      <c r="R1606" s="154">
        <v>0</v>
      </c>
      <c r="S1606" s="173">
        <v>0</v>
      </c>
      <c r="T1606" s="153">
        <v>3</v>
      </c>
      <c r="U1606" s="153">
        <v>2</v>
      </c>
      <c r="V1606" s="154">
        <v>0.666666666666667</v>
      </c>
      <c r="W1606" s="154">
        <v>0</v>
      </c>
      <c r="X1606" s="155">
        <v>0</v>
      </c>
      <c r="Y1606" s="155">
        <v>0</v>
      </c>
      <c r="Z1606" s="173">
        <v>0</v>
      </c>
      <c r="AA1606" s="151">
        <v>0</v>
      </c>
      <c r="AB1606" s="151">
        <v>0</v>
      </c>
      <c r="AC1606" s="151">
        <v>0</v>
      </c>
      <c r="AD1606" s="151">
        <v>0</v>
      </c>
      <c r="AE1606" s="155">
        <v>0</v>
      </c>
      <c r="AF1606" s="155">
        <v>0</v>
      </c>
      <c r="AG1606" s="173">
        <v>0</v>
      </c>
    </row>
    <row r="1607" spans="1:33">
      <c r="A1607" s="175" t="s">
        <v>1455</v>
      </c>
      <c r="B1607" s="195" t="s">
        <v>1855</v>
      </c>
      <c r="C1607" s="195" t="s">
        <v>1611</v>
      </c>
      <c r="D1607" s="150">
        <v>2856</v>
      </c>
      <c r="E1607" s="150">
        <v>2788</v>
      </c>
      <c r="F1607" s="150">
        <v>1702</v>
      </c>
      <c r="G1607" s="151">
        <v>1687</v>
      </c>
      <c r="H1607" s="151">
        <v>1682</v>
      </c>
      <c r="I1607" s="151">
        <v>1361</v>
      </c>
      <c r="J1607" s="151">
        <v>2493</v>
      </c>
      <c r="K1607" s="151">
        <v>2453</v>
      </c>
      <c r="L1607" s="151">
        <v>1766</v>
      </c>
      <c r="M1607" s="154">
        <v>0.983151387375154</v>
      </c>
      <c r="N1607" s="153">
        <v>55026</v>
      </c>
      <c r="O1607" s="172">
        <v>0.9</v>
      </c>
      <c r="P1607" s="154">
        <v>0.976190476190476</v>
      </c>
      <c r="Q1607" s="154">
        <v>0.997036158861885</v>
      </c>
      <c r="R1607" s="154">
        <v>0.983955074207782</v>
      </c>
      <c r="S1607" s="173">
        <v>-0.0208456826714088</v>
      </c>
      <c r="T1607" s="153">
        <v>55969</v>
      </c>
      <c r="U1607" s="153">
        <v>38726</v>
      </c>
      <c r="V1607" s="154">
        <v>0.691918740731476</v>
      </c>
      <c r="W1607" s="154">
        <v>0.59593837535014</v>
      </c>
      <c r="X1607" s="155">
        <v>0.806757557794902</v>
      </c>
      <c r="Y1607" s="155">
        <v>0.708383473726434</v>
      </c>
      <c r="Z1607" s="173">
        <v>-0.210819182444762</v>
      </c>
      <c r="AA1607" s="151">
        <v>17146</v>
      </c>
      <c r="AB1607" s="151">
        <v>11877</v>
      </c>
      <c r="AC1607" s="151">
        <v>17001</v>
      </c>
      <c r="AD1607" s="151">
        <v>11616</v>
      </c>
      <c r="AE1607" s="155">
        <v>0.692698005365683</v>
      </c>
      <c r="AF1607" s="155">
        <v>0.683253926239633</v>
      </c>
      <c r="AG1607" s="173">
        <v>0.00944407912604994</v>
      </c>
    </row>
    <row r="1608" spans="1:33">
      <c r="A1608" s="175" t="s">
        <v>1455</v>
      </c>
      <c r="B1608" s="195" t="s">
        <v>1855</v>
      </c>
      <c r="C1608" s="195" t="s">
        <v>1612</v>
      </c>
      <c r="D1608" s="150">
        <v>4359</v>
      </c>
      <c r="E1608" s="150">
        <v>4040</v>
      </c>
      <c r="F1608" s="150">
        <v>1685</v>
      </c>
      <c r="G1608" s="151">
        <v>1742</v>
      </c>
      <c r="H1608" s="151">
        <v>1646</v>
      </c>
      <c r="I1608" s="151">
        <v>1097</v>
      </c>
      <c r="J1608" s="151">
        <v>3396</v>
      </c>
      <c r="K1608" s="151">
        <v>2987</v>
      </c>
      <c r="L1608" s="151">
        <v>1648</v>
      </c>
      <c r="M1608" s="154">
        <v>0.892800347953733</v>
      </c>
      <c r="N1608" s="153">
        <v>65686</v>
      </c>
      <c r="O1608" s="172">
        <v>0.9</v>
      </c>
      <c r="P1608" s="154">
        <v>0.92681807754072</v>
      </c>
      <c r="Q1608" s="154">
        <v>0.944890929965557</v>
      </c>
      <c r="R1608" s="154">
        <v>0.879564193168433</v>
      </c>
      <c r="S1608" s="173">
        <v>-0.0180728524248365</v>
      </c>
      <c r="T1608" s="153">
        <v>73573</v>
      </c>
      <c r="U1608" s="153">
        <v>37228</v>
      </c>
      <c r="V1608" s="154">
        <v>0.506000842700447</v>
      </c>
      <c r="W1608" s="154">
        <v>0.386556549667355</v>
      </c>
      <c r="X1608" s="155">
        <v>0.629735935706085</v>
      </c>
      <c r="Y1608" s="155">
        <v>0.48527679623086</v>
      </c>
      <c r="Z1608" s="173">
        <v>-0.24317938603873</v>
      </c>
      <c r="AA1608" s="151">
        <v>22519</v>
      </c>
      <c r="AB1608" s="151">
        <v>10419</v>
      </c>
      <c r="AC1608" s="151">
        <v>22059</v>
      </c>
      <c r="AD1608" s="151">
        <v>10785</v>
      </c>
      <c r="AE1608" s="155">
        <v>0.462675962520538</v>
      </c>
      <c r="AF1608" s="155">
        <v>0.488916088671291</v>
      </c>
      <c r="AG1608" s="173">
        <v>-0.0262401261507524</v>
      </c>
    </row>
    <row r="1609" spans="1:33">
      <c r="A1609" s="175" t="s">
        <v>1455</v>
      </c>
      <c r="B1609" s="195" t="s">
        <v>1855</v>
      </c>
      <c r="C1609" s="195" t="s">
        <v>1613</v>
      </c>
      <c r="D1609" s="150">
        <v>4996</v>
      </c>
      <c r="E1609" s="150">
        <v>4897</v>
      </c>
      <c r="F1609" s="150">
        <v>3522</v>
      </c>
      <c r="G1609" s="151">
        <v>2146</v>
      </c>
      <c r="H1609" s="151">
        <v>2125</v>
      </c>
      <c r="I1609" s="151">
        <v>1905</v>
      </c>
      <c r="J1609" s="151">
        <v>3660</v>
      </c>
      <c r="K1609" s="151">
        <v>3620</v>
      </c>
      <c r="L1609" s="151">
        <v>3070</v>
      </c>
      <c r="M1609" s="154">
        <v>0.980029081655837</v>
      </c>
      <c r="N1609" s="153">
        <v>86270</v>
      </c>
      <c r="O1609" s="172">
        <v>0.9</v>
      </c>
      <c r="P1609" s="154">
        <v>0.980184147317854</v>
      </c>
      <c r="Q1609" s="154">
        <v>0.990214352283318</v>
      </c>
      <c r="R1609" s="154">
        <v>0.989071038251366</v>
      </c>
      <c r="S1609" s="173">
        <v>-0.0100302049654635</v>
      </c>
      <c r="T1609" s="153">
        <v>88028</v>
      </c>
      <c r="U1609" s="153">
        <v>67958</v>
      </c>
      <c r="V1609" s="154">
        <v>0.772004362248376</v>
      </c>
      <c r="W1609" s="154">
        <v>0.704963971176942</v>
      </c>
      <c r="X1609" s="155">
        <v>0.887698042870457</v>
      </c>
      <c r="Y1609" s="155">
        <v>0.83879781420765</v>
      </c>
      <c r="Z1609" s="173">
        <v>-0.182734071693515</v>
      </c>
      <c r="AA1609" s="151">
        <v>26487</v>
      </c>
      <c r="AB1609" s="151">
        <v>20994</v>
      </c>
      <c r="AC1609" s="151">
        <v>25197</v>
      </c>
      <c r="AD1609" s="151">
        <v>19305</v>
      </c>
      <c r="AE1609" s="155">
        <v>0.792615245214634</v>
      </c>
      <c r="AF1609" s="155">
        <v>0.766162638409334</v>
      </c>
      <c r="AG1609" s="173">
        <v>0.0264526068052992</v>
      </c>
    </row>
    <row r="1610" spans="1:33">
      <c r="A1610" s="175" t="s">
        <v>1455</v>
      </c>
      <c r="B1610" s="195" t="s">
        <v>1855</v>
      </c>
      <c r="C1610" s="195" t="s">
        <v>1614</v>
      </c>
      <c r="D1610" s="150">
        <v>2310</v>
      </c>
      <c r="E1610" s="150">
        <v>2302</v>
      </c>
      <c r="F1610" s="150">
        <v>2054</v>
      </c>
      <c r="G1610" s="151">
        <v>3587</v>
      </c>
      <c r="H1610" s="151">
        <v>3586</v>
      </c>
      <c r="I1610" s="151">
        <v>3437</v>
      </c>
      <c r="J1610" s="151">
        <v>3973</v>
      </c>
      <c r="K1610" s="151">
        <v>3960</v>
      </c>
      <c r="L1610" s="151">
        <v>3743</v>
      </c>
      <c r="M1610" s="154">
        <v>0.995934959349594</v>
      </c>
      <c r="N1610" s="153">
        <v>82075</v>
      </c>
      <c r="O1610" s="172">
        <v>0.9</v>
      </c>
      <c r="P1610" s="154">
        <v>0.996536796536796</v>
      </c>
      <c r="Q1610" s="154">
        <v>0.999721215500418</v>
      </c>
      <c r="R1610" s="154">
        <v>0.996727913415555</v>
      </c>
      <c r="S1610" s="173">
        <v>-0.00318441896362165</v>
      </c>
      <c r="T1610" s="153">
        <v>82410</v>
      </c>
      <c r="U1610" s="153">
        <v>78222</v>
      </c>
      <c r="V1610" s="154">
        <v>0.949180924645067</v>
      </c>
      <c r="W1610" s="154">
        <v>0.889177489177489</v>
      </c>
      <c r="X1610" s="155">
        <v>0.958182325062726</v>
      </c>
      <c r="Y1610" s="155">
        <v>0.942109237352127</v>
      </c>
      <c r="Z1610" s="173">
        <v>-0.0690048358852373</v>
      </c>
      <c r="AA1610" s="151">
        <v>23556</v>
      </c>
      <c r="AB1610" s="151">
        <v>22043</v>
      </c>
      <c r="AC1610" s="151">
        <v>26442</v>
      </c>
      <c r="AD1610" s="151">
        <v>25112</v>
      </c>
      <c r="AE1610" s="155">
        <v>0.935770079809815</v>
      </c>
      <c r="AF1610" s="155">
        <v>0.949701232887074</v>
      </c>
      <c r="AG1610" s="173">
        <v>-0.0139311530772588</v>
      </c>
    </row>
    <row r="1611" spans="1:33">
      <c r="A1611" s="175" t="s">
        <v>1455</v>
      </c>
      <c r="B1611" s="195" t="s">
        <v>1855</v>
      </c>
      <c r="C1611" s="195" t="s">
        <v>1615</v>
      </c>
      <c r="D1611" s="150">
        <v>1263</v>
      </c>
      <c r="E1611" s="150">
        <v>1247</v>
      </c>
      <c r="F1611" s="150">
        <v>782</v>
      </c>
      <c r="G1611" s="151">
        <v>1776</v>
      </c>
      <c r="H1611" s="151">
        <v>1772</v>
      </c>
      <c r="I1611" s="151">
        <v>1359</v>
      </c>
      <c r="J1611" s="151">
        <v>2031</v>
      </c>
      <c r="K1611" s="151">
        <v>2004</v>
      </c>
      <c r="L1611" s="151">
        <v>1518</v>
      </c>
      <c r="M1611" s="154">
        <v>0.988940137876308</v>
      </c>
      <c r="N1611" s="153">
        <v>39880</v>
      </c>
      <c r="O1611" s="172">
        <v>0.9</v>
      </c>
      <c r="P1611" s="154">
        <v>0.987331749802059</v>
      </c>
      <c r="Q1611" s="154">
        <v>0.997747747747748</v>
      </c>
      <c r="R1611" s="154">
        <v>0.986706056129985</v>
      </c>
      <c r="S1611" s="173">
        <v>-0.0104159979456891</v>
      </c>
      <c r="T1611" s="153">
        <v>40326</v>
      </c>
      <c r="U1611" s="153">
        <v>29340</v>
      </c>
      <c r="V1611" s="154">
        <v>0.727570302038387</v>
      </c>
      <c r="W1611" s="154">
        <v>0.619160728424386</v>
      </c>
      <c r="X1611" s="155">
        <v>0.765202702702703</v>
      </c>
      <c r="Y1611" s="155">
        <v>0.747415066469719</v>
      </c>
      <c r="Z1611" s="173">
        <v>-0.146041974278316</v>
      </c>
      <c r="AA1611" s="151">
        <v>11544</v>
      </c>
      <c r="AB1611" s="151">
        <v>8300</v>
      </c>
      <c r="AC1611" s="151">
        <v>12462</v>
      </c>
      <c r="AD1611" s="151">
        <v>9289</v>
      </c>
      <c r="AE1611" s="155">
        <v>0.718988218988219</v>
      </c>
      <c r="AF1611" s="155">
        <v>0.745385973359011</v>
      </c>
      <c r="AG1611" s="173">
        <v>-0.0263977543707924</v>
      </c>
    </row>
    <row r="1612" spans="1:33">
      <c r="A1612" s="175" t="s">
        <v>1455</v>
      </c>
      <c r="B1612" s="195" t="s">
        <v>1855</v>
      </c>
      <c r="C1612" s="195" t="s">
        <v>1616</v>
      </c>
      <c r="D1612" s="150">
        <v>1469</v>
      </c>
      <c r="E1612" s="150">
        <v>1417</v>
      </c>
      <c r="F1612" s="150">
        <v>1185</v>
      </c>
      <c r="G1612" s="151">
        <v>718</v>
      </c>
      <c r="H1612" s="151">
        <v>707</v>
      </c>
      <c r="I1612" s="151">
        <v>626</v>
      </c>
      <c r="J1612" s="151">
        <v>1415</v>
      </c>
      <c r="K1612" s="151">
        <v>1383</v>
      </c>
      <c r="L1612" s="151">
        <v>1201</v>
      </c>
      <c r="M1612" s="154">
        <v>0.966209983258738</v>
      </c>
      <c r="N1612" s="153">
        <v>28280</v>
      </c>
      <c r="O1612" s="172">
        <v>0.9</v>
      </c>
      <c r="P1612" s="154">
        <v>0.964601769911504</v>
      </c>
      <c r="Q1612" s="154">
        <v>0.984679665738162</v>
      </c>
      <c r="R1612" s="154">
        <v>0.977385159010601</v>
      </c>
      <c r="S1612" s="173">
        <v>-0.0200778958266572</v>
      </c>
      <c r="T1612" s="153">
        <v>29269</v>
      </c>
      <c r="U1612" s="153">
        <v>24999</v>
      </c>
      <c r="V1612" s="154">
        <v>0.854111858963408</v>
      </c>
      <c r="W1612" s="154">
        <v>0.806671204901293</v>
      </c>
      <c r="X1612" s="155">
        <v>0.871866295264624</v>
      </c>
      <c r="Y1612" s="155">
        <v>0.848763250883392</v>
      </c>
      <c r="Z1612" s="173">
        <v>-0.0651950903633306</v>
      </c>
      <c r="AA1612" s="151">
        <v>8688</v>
      </c>
      <c r="AB1612" s="151">
        <v>7235</v>
      </c>
      <c r="AC1612" s="151">
        <v>8561</v>
      </c>
      <c r="AD1612" s="151">
        <v>7366</v>
      </c>
      <c r="AE1612" s="155">
        <v>0.832757826887661</v>
      </c>
      <c r="AF1612" s="155">
        <v>0.860413503095433</v>
      </c>
      <c r="AG1612" s="173">
        <v>-0.0276556762077717</v>
      </c>
    </row>
    <row r="1613" spans="1:33">
      <c r="A1613" s="175" t="s">
        <v>1455</v>
      </c>
      <c r="B1613" s="195" t="s">
        <v>1857</v>
      </c>
      <c r="C1613" s="195" t="s">
        <v>1617</v>
      </c>
      <c r="D1613" s="150">
        <v>0</v>
      </c>
      <c r="E1613" s="150">
        <v>0</v>
      </c>
      <c r="F1613" s="150">
        <v>0</v>
      </c>
      <c r="G1613" s="151">
        <v>1</v>
      </c>
      <c r="H1613" s="151">
        <v>1</v>
      </c>
      <c r="I1613" s="151">
        <v>0</v>
      </c>
      <c r="J1613" s="151">
        <v>0</v>
      </c>
      <c r="K1613" s="151">
        <v>0</v>
      </c>
      <c r="L1613" s="151">
        <v>0</v>
      </c>
      <c r="M1613" s="154">
        <v>1</v>
      </c>
      <c r="N1613" s="153">
        <v>1</v>
      </c>
      <c r="O1613" s="172">
        <v>0.9</v>
      </c>
      <c r="P1613" s="154">
        <v>0</v>
      </c>
      <c r="Q1613" s="154">
        <v>1</v>
      </c>
      <c r="R1613" s="154">
        <v>0</v>
      </c>
      <c r="S1613" s="173">
        <v>-1</v>
      </c>
      <c r="T1613" s="153">
        <v>1</v>
      </c>
      <c r="U1613" s="153">
        <v>0</v>
      </c>
      <c r="V1613" s="154">
        <v>0</v>
      </c>
      <c r="W1613" s="154">
        <v>0</v>
      </c>
      <c r="X1613" s="155">
        <v>0</v>
      </c>
      <c r="Y1613" s="155">
        <v>0</v>
      </c>
      <c r="Z1613" s="173">
        <v>0</v>
      </c>
      <c r="AA1613" s="151">
        <v>1</v>
      </c>
      <c r="AB1613" s="151">
        <v>0</v>
      </c>
      <c r="AC1613" s="151">
        <v>0</v>
      </c>
      <c r="AD1613" s="151">
        <v>0</v>
      </c>
      <c r="AE1613" s="155">
        <v>0</v>
      </c>
      <c r="AF1613" s="155">
        <v>0</v>
      </c>
      <c r="AG1613" s="173">
        <v>0</v>
      </c>
    </row>
    <row r="1614" spans="1:33">
      <c r="A1614" s="175" t="s">
        <v>1455</v>
      </c>
      <c r="B1614" s="195" t="s">
        <v>1852</v>
      </c>
      <c r="C1614" s="195" t="s">
        <v>1618</v>
      </c>
      <c r="D1614" s="150">
        <v>1658</v>
      </c>
      <c r="E1614" s="150">
        <v>1628</v>
      </c>
      <c r="F1614" s="150">
        <v>1546</v>
      </c>
      <c r="G1614" s="151">
        <v>1647</v>
      </c>
      <c r="H1614" s="151">
        <v>1646</v>
      </c>
      <c r="I1614" s="151">
        <v>1578</v>
      </c>
      <c r="J1614" s="151">
        <v>1670</v>
      </c>
      <c r="K1614" s="151">
        <v>1664</v>
      </c>
      <c r="L1614" s="151">
        <v>1570</v>
      </c>
      <c r="M1614" s="154">
        <v>0.992132297669757</v>
      </c>
      <c r="N1614" s="153">
        <v>39596</v>
      </c>
      <c r="O1614" s="172">
        <v>0.9</v>
      </c>
      <c r="P1614" s="154">
        <v>0.981905910735826</v>
      </c>
      <c r="Q1614" s="154">
        <v>0.999392835458409</v>
      </c>
      <c r="R1614" s="154">
        <v>0.996407185628743</v>
      </c>
      <c r="S1614" s="173">
        <v>-0.0174869247225828</v>
      </c>
      <c r="T1614" s="153">
        <v>39910</v>
      </c>
      <c r="U1614" s="153">
        <v>36359</v>
      </c>
      <c r="V1614" s="154">
        <v>0.911024805813079</v>
      </c>
      <c r="W1614" s="154">
        <v>0.932448733413752</v>
      </c>
      <c r="X1614" s="155">
        <v>0.958105646630237</v>
      </c>
      <c r="Y1614" s="155">
        <v>0.940119760479042</v>
      </c>
      <c r="Z1614" s="173">
        <v>-0.0256569132164852</v>
      </c>
      <c r="AA1614" s="151">
        <v>11441</v>
      </c>
      <c r="AB1614" s="151">
        <v>10517</v>
      </c>
      <c r="AC1614" s="151">
        <v>12080</v>
      </c>
      <c r="AD1614" s="151">
        <v>10893</v>
      </c>
      <c r="AE1614" s="155">
        <v>0.919237828861113</v>
      </c>
      <c r="AF1614" s="155">
        <v>0.901738410596026</v>
      </c>
      <c r="AG1614" s="173">
        <v>0.0174994182650871</v>
      </c>
    </row>
    <row r="1615" spans="1:33">
      <c r="A1615" s="175" t="s">
        <v>1455</v>
      </c>
      <c r="B1615" s="195" t="s">
        <v>1855</v>
      </c>
      <c r="C1615" s="195" t="s">
        <v>1619</v>
      </c>
      <c r="D1615" s="150">
        <v>2390</v>
      </c>
      <c r="E1615" s="150">
        <v>2355</v>
      </c>
      <c r="F1615" s="150">
        <v>2286</v>
      </c>
      <c r="G1615" s="151">
        <v>3972</v>
      </c>
      <c r="H1615" s="151">
        <v>3961</v>
      </c>
      <c r="I1615" s="151">
        <v>3841</v>
      </c>
      <c r="J1615" s="151">
        <v>4210</v>
      </c>
      <c r="K1615" s="151">
        <v>4187</v>
      </c>
      <c r="L1615" s="151">
        <v>4048</v>
      </c>
      <c r="M1615" s="154">
        <v>0.990240940827271</v>
      </c>
      <c r="N1615" s="153">
        <v>88075</v>
      </c>
      <c r="O1615" s="172">
        <v>0.9</v>
      </c>
      <c r="P1615" s="154">
        <v>0.985355648535565</v>
      </c>
      <c r="Q1615" s="154">
        <v>0.997230614300101</v>
      </c>
      <c r="R1615" s="154">
        <v>0.994536817102138</v>
      </c>
      <c r="S1615" s="173">
        <v>-0.0118749657645358</v>
      </c>
      <c r="T1615" s="153">
        <v>88943</v>
      </c>
      <c r="U1615" s="153">
        <v>84179</v>
      </c>
      <c r="V1615" s="154">
        <v>0.946437606107282</v>
      </c>
      <c r="W1615" s="154">
        <v>0.956485355648536</v>
      </c>
      <c r="X1615" s="155">
        <v>0.967019133937563</v>
      </c>
      <c r="Y1615" s="155">
        <v>0.961520190023753</v>
      </c>
      <c r="Z1615" s="173">
        <v>-0.0105337782890274</v>
      </c>
      <c r="AA1615" s="151">
        <v>25419</v>
      </c>
      <c r="AB1615" s="151">
        <v>24181</v>
      </c>
      <c r="AC1615" s="151">
        <v>28120</v>
      </c>
      <c r="AD1615" s="151">
        <v>26907</v>
      </c>
      <c r="AE1615" s="155">
        <v>0.951296274440379</v>
      </c>
      <c r="AF1615" s="155">
        <v>0.956863442389758</v>
      </c>
      <c r="AG1615" s="173">
        <v>-0.00556716794937895</v>
      </c>
    </row>
    <row r="1616" spans="1:33">
      <c r="A1616" s="175" t="s">
        <v>1455</v>
      </c>
      <c r="B1616" s="195" t="s">
        <v>1857</v>
      </c>
      <c r="C1616" s="195" t="s">
        <v>1620</v>
      </c>
      <c r="D1616" s="150">
        <v>1824</v>
      </c>
      <c r="E1616" s="150">
        <v>1818</v>
      </c>
      <c r="F1616" s="150">
        <v>1720</v>
      </c>
      <c r="G1616" s="151">
        <v>1493</v>
      </c>
      <c r="H1616" s="151">
        <v>1396</v>
      </c>
      <c r="I1616" s="151">
        <v>1390</v>
      </c>
      <c r="J1616" s="151">
        <v>2507</v>
      </c>
      <c r="K1616" s="151">
        <v>2415</v>
      </c>
      <c r="L1616" s="151">
        <v>2395</v>
      </c>
      <c r="M1616" s="154">
        <v>0.987212206031668</v>
      </c>
      <c r="N1616" s="153">
        <v>35975</v>
      </c>
      <c r="O1616" s="172">
        <v>0.9</v>
      </c>
      <c r="P1616" s="154">
        <v>0.996710526315789</v>
      </c>
      <c r="Q1616" s="154">
        <v>0.935030140656397</v>
      </c>
      <c r="R1616" s="154">
        <v>0.963302752293578</v>
      </c>
      <c r="S1616" s="173">
        <v>0.0616803856593929</v>
      </c>
      <c r="T1616" s="153">
        <v>36441</v>
      </c>
      <c r="U1616" s="153">
        <v>35183</v>
      </c>
      <c r="V1616" s="154">
        <v>0.965478444609094</v>
      </c>
      <c r="W1616" s="154">
        <v>0.942982456140351</v>
      </c>
      <c r="X1616" s="155">
        <v>0.931011386470194</v>
      </c>
      <c r="Y1616" s="155">
        <v>0.955325089748704</v>
      </c>
      <c r="Z1616" s="173">
        <v>0.0119710696701567</v>
      </c>
      <c r="AA1616" s="151">
        <v>10776</v>
      </c>
      <c r="AB1616" s="151">
        <v>10257</v>
      </c>
      <c r="AC1616" s="151">
        <v>11317</v>
      </c>
      <c r="AD1616" s="151">
        <v>10999</v>
      </c>
      <c r="AE1616" s="155">
        <v>0.951837416481069</v>
      </c>
      <c r="AF1616" s="155">
        <v>0.97190068039233</v>
      </c>
      <c r="AG1616" s="173">
        <v>-0.0200632639112611</v>
      </c>
    </row>
    <row r="1617" spans="1:33">
      <c r="A1617" s="175" t="s">
        <v>1455</v>
      </c>
      <c r="B1617" s="195" t="s">
        <v>1857</v>
      </c>
      <c r="C1617" s="195" t="s">
        <v>1621</v>
      </c>
      <c r="D1617" s="150">
        <v>0</v>
      </c>
      <c r="E1617" s="150">
        <v>0</v>
      </c>
      <c r="F1617" s="150">
        <v>0</v>
      </c>
      <c r="G1617" s="151">
        <v>0</v>
      </c>
      <c r="H1617" s="151">
        <v>0</v>
      </c>
      <c r="I1617" s="151">
        <v>0</v>
      </c>
      <c r="J1617" s="151">
        <v>0</v>
      </c>
      <c r="K1617" s="151">
        <v>0</v>
      </c>
      <c r="L1617" s="151">
        <v>0</v>
      </c>
      <c r="M1617" s="154">
        <v>0.12</v>
      </c>
      <c r="N1617" s="153">
        <v>3</v>
      </c>
      <c r="O1617" s="172">
        <v>0.9</v>
      </c>
      <c r="P1617" s="154">
        <v>0</v>
      </c>
      <c r="Q1617" s="154">
        <v>0</v>
      </c>
      <c r="R1617" s="154">
        <v>0</v>
      </c>
      <c r="S1617" s="173">
        <v>0</v>
      </c>
      <c r="T1617" s="153">
        <v>25</v>
      </c>
      <c r="U1617" s="153">
        <v>3</v>
      </c>
      <c r="V1617" s="154">
        <v>0.12</v>
      </c>
      <c r="W1617" s="154">
        <v>0</v>
      </c>
      <c r="X1617" s="155">
        <v>0</v>
      </c>
      <c r="Y1617" s="155">
        <v>0</v>
      </c>
      <c r="Z1617" s="173">
        <v>0</v>
      </c>
      <c r="AA1617" s="151">
        <v>22</v>
      </c>
      <c r="AB1617" s="151">
        <v>0</v>
      </c>
      <c r="AC1617" s="151">
        <v>1</v>
      </c>
      <c r="AD1617" s="151">
        <v>1</v>
      </c>
      <c r="AE1617" s="155">
        <v>0</v>
      </c>
      <c r="AF1617" s="155">
        <v>1</v>
      </c>
      <c r="AG1617" s="173">
        <v>-1</v>
      </c>
    </row>
    <row r="1618" spans="1:33">
      <c r="A1618" s="175" t="s">
        <v>1455</v>
      </c>
      <c r="B1618" s="195" t="s">
        <v>1852</v>
      </c>
      <c r="C1618" s="195" t="s">
        <v>1622</v>
      </c>
      <c r="D1618" s="150">
        <v>2875</v>
      </c>
      <c r="E1618" s="150">
        <v>2815</v>
      </c>
      <c r="F1618" s="150">
        <v>2600</v>
      </c>
      <c r="G1618" s="151">
        <v>2791</v>
      </c>
      <c r="H1618" s="151">
        <v>2607</v>
      </c>
      <c r="I1618" s="151">
        <v>2598</v>
      </c>
      <c r="J1618" s="151">
        <v>2980</v>
      </c>
      <c r="K1618" s="151">
        <v>2820</v>
      </c>
      <c r="L1618" s="151">
        <v>2787</v>
      </c>
      <c r="M1618" s="154">
        <v>0.985640072644338</v>
      </c>
      <c r="N1618" s="153">
        <v>70011</v>
      </c>
      <c r="O1618" s="172">
        <v>0.9</v>
      </c>
      <c r="P1618" s="154">
        <v>0.979130434782609</v>
      </c>
      <c r="Q1618" s="154">
        <v>0.934073808670727</v>
      </c>
      <c r="R1618" s="154">
        <v>0.946308724832215</v>
      </c>
      <c r="S1618" s="173">
        <v>0.0450566261118814</v>
      </c>
      <c r="T1618" s="153">
        <v>71031</v>
      </c>
      <c r="U1618" s="153">
        <v>65909</v>
      </c>
      <c r="V1618" s="154">
        <v>0.927890639298334</v>
      </c>
      <c r="W1618" s="154">
        <v>0.904347826086957</v>
      </c>
      <c r="X1618" s="155">
        <v>0.930849158007882</v>
      </c>
      <c r="Y1618" s="155">
        <v>0.935234899328859</v>
      </c>
      <c r="Z1618" s="173">
        <v>-0.026501331920926</v>
      </c>
      <c r="AA1618" s="151">
        <v>20645</v>
      </c>
      <c r="AB1618" s="151">
        <v>18957</v>
      </c>
      <c r="AC1618" s="151">
        <v>21147</v>
      </c>
      <c r="AD1618" s="151">
        <v>19633</v>
      </c>
      <c r="AE1618" s="155">
        <v>0.918236861225478</v>
      </c>
      <c r="AF1618" s="155">
        <v>0.928405920461531</v>
      </c>
      <c r="AG1618" s="173">
        <v>-0.0101690592360528</v>
      </c>
    </row>
    <row r="1619" spans="1:33">
      <c r="A1619" s="175" t="s">
        <v>1455</v>
      </c>
      <c r="B1619" s="195" t="s">
        <v>1852</v>
      </c>
      <c r="C1619" s="195" t="s">
        <v>1623</v>
      </c>
      <c r="D1619" s="150">
        <v>2246</v>
      </c>
      <c r="E1619" s="150">
        <v>2169</v>
      </c>
      <c r="F1619" s="150">
        <v>1970</v>
      </c>
      <c r="G1619" s="151">
        <v>2202</v>
      </c>
      <c r="H1619" s="151">
        <v>2148</v>
      </c>
      <c r="I1619" s="151">
        <v>1983</v>
      </c>
      <c r="J1619" s="151">
        <v>2372</v>
      </c>
      <c r="K1619" s="151">
        <v>2342</v>
      </c>
      <c r="L1619" s="151">
        <v>2168</v>
      </c>
      <c r="M1619" s="154">
        <v>0.973642200858491</v>
      </c>
      <c r="N1619" s="153">
        <v>54892</v>
      </c>
      <c r="O1619" s="172">
        <v>0.9</v>
      </c>
      <c r="P1619" s="154">
        <v>0.965716829919858</v>
      </c>
      <c r="Q1619" s="154">
        <v>0.975476839237057</v>
      </c>
      <c r="R1619" s="154">
        <v>0.987352445193929</v>
      </c>
      <c r="S1619" s="173">
        <v>-0.00976000931719967</v>
      </c>
      <c r="T1619" s="153">
        <v>56378</v>
      </c>
      <c r="U1619" s="153">
        <v>49076</v>
      </c>
      <c r="V1619" s="154">
        <v>0.870481393451346</v>
      </c>
      <c r="W1619" s="154">
        <v>0.877114870881567</v>
      </c>
      <c r="X1619" s="155">
        <v>0.900544959128065</v>
      </c>
      <c r="Y1619" s="155">
        <v>0.913996627318718</v>
      </c>
      <c r="Z1619" s="173">
        <v>-0.0234300882464982</v>
      </c>
      <c r="AA1619" s="151">
        <v>16119</v>
      </c>
      <c r="AB1619" s="151">
        <v>14361</v>
      </c>
      <c r="AC1619" s="151">
        <v>16831</v>
      </c>
      <c r="AD1619" s="151">
        <v>14666</v>
      </c>
      <c r="AE1619" s="155">
        <v>0.890936162292946</v>
      </c>
      <c r="AF1619" s="155">
        <v>0.871368308478403</v>
      </c>
      <c r="AG1619" s="173">
        <v>0.0195678538145433</v>
      </c>
    </row>
    <row r="1620" spans="1:33">
      <c r="A1620" s="175" t="s">
        <v>1455</v>
      </c>
      <c r="B1620" s="195" t="s">
        <v>1855</v>
      </c>
      <c r="C1620" s="195" t="s">
        <v>1624</v>
      </c>
      <c r="D1620" s="150">
        <v>3255</v>
      </c>
      <c r="E1620" s="150">
        <v>3095</v>
      </c>
      <c r="F1620" s="150">
        <v>2658</v>
      </c>
      <c r="G1620" s="151">
        <v>1752</v>
      </c>
      <c r="H1620" s="151">
        <v>1745</v>
      </c>
      <c r="I1620" s="151">
        <v>1561</v>
      </c>
      <c r="J1620" s="151">
        <v>3046</v>
      </c>
      <c r="K1620" s="151">
        <v>2925</v>
      </c>
      <c r="L1620" s="151">
        <v>2631</v>
      </c>
      <c r="M1620" s="154">
        <v>0.968370206375501</v>
      </c>
      <c r="N1620" s="153">
        <v>62548</v>
      </c>
      <c r="O1620" s="172">
        <v>0.9</v>
      </c>
      <c r="P1620" s="154">
        <v>0.950844854070661</v>
      </c>
      <c r="Q1620" s="154">
        <v>0.996004566210046</v>
      </c>
      <c r="R1620" s="154">
        <v>0.960275771503611</v>
      </c>
      <c r="S1620" s="173">
        <v>-0.0451597121393851</v>
      </c>
      <c r="T1620" s="153">
        <v>64591</v>
      </c>
      <c r="U1620" s="153">
        <v>53482</v>
      </c>
      <c r="V1620" s="154">
        <v>0.828010094285582</v>
      </c>
      <c r="W1620" s="154">
        <v>0.816589861751152</v>
      </c>
      <c r="X1620" s="155">
        <v>0.890981735159817</v>
      </c>
      <c r="Y1620" s="155">
        <v>0.863755745239659</v>
      </c>
      <c r="Z1620" s="173">
        <v>-0.0743918734086653</v>
      </c>
      <c r="AA1620" s="151">
        <v>19011</v>
      </c>
      <c r="AB1620" s="151">
        <v>15566</v>
      </c>
      <c r="AC1620" s="151">
        <v>18182</v>
      </c>
      <c r="AD1620" s="151">
        <v>14801</v>
      </c>
      <c r="AE1620" s="155">
        <v>0.818789122087213</v>
      </c>
      <c r="AF1620" s="155">
        <v>0.814046859531405</v>
      </c>
      <c r="AG1620" s="173">
        <v>0.00474226255580801</v>
      </c>
    </row>
    <row r="1621" spans="1:33">
      <c r="A1621" s="175" t="s">
        <v>1455</v>
      </c>
      <c r="B1621" s="195" t="s">
        <v>1855</v>
      </c>
      <c r="C1621" s="195" t="s">
        <v>1625</v>
      </c>
      <c r="D1621" s="150">
        <v>1426</v>
      </c>
      <c r="E1621" s="150">
        <v>1365</v>
      </c>
      <c r="F1621" s="150">
        <v>1128</v>
      </c>
      <c r="G1621" s="151">
        <v>734</v>
      </c>
      <c r="H1621" s="151">
        <v>720</v>
      </c>
      <c r="I1621" s="151">
        <v>625</v>
      </c>
      <c r="J1621" s="151">
        <v>1366</v>
      </c>
      <c r="K1621" s="151">
        <v>1346</v>
      </c>
      <c r="L1621" s="151">
        <v>1116</v>
      </c>
      <c r="M1621" s="154">
        <v>0.957182272203402</v>
      </c>
      <c r="N1621" s="153">
        <v>27407</v>
      </c>
      <c r="O1621" s="172">
        <v>0.9</v>
      </c>
      <c r="P1621" s="154">
        <v>0.957223001402525</v>
      </c>
      <c r="Q1621" s="154">
        <v>0.980926430517711</v>
      </c>
      <c r="R1621" s="154">
        <v>0.985358711566618</v>
      </c>
      <c r="S1621" s="173">
        <v>-0.0237034291151866</v>
      </c>
      <c r="T1621" s="153">
        <v>28633</v>
      </c>
      <c r="U1621" s="153">
        <v>22531</v>
      </c>
      <c r="V1621" s="154">
        <v>0.786889253658366</v>
      </c>
      <c r="W1621" s="154">
        <v>0.791023842917251</v>
      </c>
      <c r="X1621" s="155">
        <v>0.85149863760218</v>
      </c>
      <c r="Y1621" s="155">
        <v>0.816983894582723</v>
      </c>
      <c r="Z1621" s="173">
        <v>-0.0604747946849288</v>
      </c>
      <c r="AA1621" s="151">
        <v>8303</v>
      </c>
      <c r="AB1621" s="151">
        <v>6611</v>
      </c>
      <c r="AC1621" s="151">
        <v>8379</v>
      </c>
      <c r="AD1621" s="151">
        <v>6296</v>
      </c>
      <c r="AE1621" s="155">
        <v>0.796218234373118</v>
      </c>
      <c r="AF1621" s="155">
        <v>0.75140231531209</v>
      </c>
      <c r="AG1621" s="173">
        <v>0.0448159190610283</v>
      </c>
    </row>
    <row r="1622" spans="1:33">
      <c r="A1622" s="175" t="s">
        <v>1455</v>
      </c>
      <c r="B1622" s="195" t="s">
        <v>1855</v>
      </c>
      <c r="C1622" s="195" t="s">
        <v>1626</v>
      </c>
      <c r="D1622" s="150">
        <v>2447</v>
      </c>
      <c r="E1622" s="150">
        <v>1889</v>
      </c>
      <c r="F1622" s="150">
        <v>1272</v>
      </c>
      <c r="G1622" s="151">
        <v>2656</v>
      </c>
      <c r="H1622" s="151">
        <v>2608</v>
      </c>
      <c r="I1622" s="151">
        <v>2265</v>
      </c>
      <c r="J1622" s="151">
        <v>2970</v>
      </c>
      <c r="K1622" s="151">
        <v>2871</v>
      </c>
      <c r="L1622" s="151">
        <v>2181</v>
      </c>
      <c r="M1622" s="154">
        <v>0.907667039940276</v>
      </c>
      <c r="N1622" s="153">
        <v>60791</v>
      </c>
      <c r="O1622" s="172">
        <v>0.9</v>
      </c>
      <c r="P1622" s="154">
        <v>0.771965672251737</v>
      </c>
      <c r="Q1622" s="154">
        <v>0.981927710843373</v>
      </c>
      <c r="R1622" s="154">
        <v>0.966666666666667</v>
      </c>
      <c r="S1622" s="173">
        <v>-0.209962038591637</v>
      </c>
      <c r="T1622" s="153">
        <v>66975</v>
      </c>
      <c r="U1622" s="153">
        <v>48022</v>
      </c>
      <c r="V1622" s="154">
        <v>0.717013811123554</v>
      </c>
      <c r="W1622" s="154">
        <v>0.519820187985288</v>
      </c>
      <c r="X1622" s="155">
        <v>0.852786144578313</v>
      </c>
      <c r="Y1622" s="155">
        <v>0.734343434343434</v>
      </c>
      <c r="Z1622" s="173">
        <v>-0.332965956593025</v>
      </c>
      <c r="AA1622" s="151">
        <v>19232</v>
      </c>
      <c r="AB1622" s="151">
        <v>13603</v>
      </c>
      <c r="AC1622" s="151">
        <v>20688</v>
      </c>
      <c r="AD1622" s="151">
        <v>14514</v>
      </c>
      <c r="AE1622" s="155">
        <v>0.707310732113145</v>
      </c>
      <c r="AF1622" s="155">
        <v>0.701566125290023</v>
      </c>
      <c r="AG1622" s="173">
        <v>0.00574460682312161</v>
      </c>
    </row>
    <row r="1623" spans="1:33">
      <c r="A1623" s="175" t="s">
        <v>1455</v>
      </c>
      <c r="B1623" s="195" t="s">
        <v>1854</v>
      </c>
      <c r="C1623" s="195" t="s">
        <v>1627</v>
      </c>
      <c r="D1623" s="150">
        <v>1306</v>
      </c>
      <c r="E1623" s="150">
        <v>1305</v>
      </c>
      <c r="F1623" s="150">
        <v>1262</v>
      </c>
      <c r="G1623" s="151">
        <v>1331</v>
      </c>
      <c r="H1623" s="151">
        <v>1329</v>
      </c>
      <c r="I1623" s="151">
        <v>1281</v>
      </c>
      <c r="J1623" s="151">
        <v>1427</v>
      </c>
      <c r="K1623" s="151">
        <v>1427</v>
      </c>
      <c r="L1623" s="151">
        <v>1375</v>
      </c>
      <c r="M1623" s="154">
        <v>0.998790850770833</v>
      </c>
      <c r="N1623" s="153">
        <v>29737</v>
      </c>
      <c r="O1623" s="172">
        <v>0.9</v>
      </c>
      <c r="P1623" s="154">
        <v>0.999234303215927</v>
      </c>
      <c r="Q1623" s="154">
        <v>0.998497370398197</v>
      </c>
      <c r="R1623" s="154">
        <v>1</v>
      </c>
      <c r="S1623" s="173">
        <v>0.000736932817729685</v>
      </c>
      <c r="T1623" s="153">
        <v>29773</v>
      </c>
      <c r="U1623" s="153">
        <v>28189</v>
      </c>
      <c r="V1623" s="154">
        <v>0.946797433916636</v>
      </c>
      <c r="W1623" s="154">
        <v>0.966309341500766</v>
      </c>
      <c r="X1623" s="155">
        <v>0.962434259954921</v>
      </c>
      <c r="Y1623" s="155">
        <v>0.963559915907498</v>
      </c>
      <c r="Z1623" s="173">
        <v>0.00387508154584459</v>
      </c>
      <c r="AA1623" s="151">
        <v>8916</v>
      </c>
      <c r="AB1623" s="151">
        <v>8589</v>
      </c>
      <c r="AC1623" s="151">
        <v>8852</v>
      </c>
      <c r="AD1623" s="151">
        <v>8115</v>
      </c>
      <c r="AE1623" s="155">
        <v>0.963324360699865</v>
      </c>
      <c r="AF1623" s="155">
        <v>0.916741979213737</v>
      </c>
      <c r="AG1623" s="173">
        <v>0.0465823814861284</v>
      </c>
    </row>
    <row r="1624" spans="1:33">
      <c r="A1624" s="175" t="s">
        <v>1455</v>
      </c>
      <c r="B1624" s="195" t="s">
        <v>1854</v>
      </c>
      <c r="C1624" s="195" t="s">
        <v>1628</v>
      </c>
      <c r="D1624" s="150">
        <v>1211</v>
      </c>
      <c r="E1624" s="150">
        <v>920</v>
      </c>
      <c r="F1624" s="150">
        <v>892</v>
      </c>
      <c r="G1624" s="151">
        <v>1409</v>
      </c>
      <c r="H1624" s="151">
        <v>1076</v>
      </c>
      <c r="I1624" s="151">
        <v>1060</v>
      </c>
      <c r="J1624" s="151">
        <v>1054</v>
      </c>
      <c r="K1624" s="151">
        <v>876</v>
      </c>
      <c r="L1624" s="151">
        <v>849</v>
      </c>
      <c r="M1624" s="154">
        <v>0.841506729810568</v>
      </c>
      <c r="N1624" s="153">
        <v>27009</v>
      </c>
      <c r="O1624" s="172">
        <v>0.9</v>
      </c>
      <c r="P1624" s="154">
        <v>0.759702725020644</v>
      </c>
      <c r="Q1624" s="154">
        <v>0.763662171753016</v>
      </c>
      <c r="R1624" s="154">
        <v>0.83111954459203</v>
      </c>
      <c r="S1624" s="173">
        <v>-0.00395944673237225</v>
      </c>
      <c r="T1624" s="153">
        <v>32096</v>
      </c>
      <c r="U1624" s="153">
        <v>26992</v>
      </c>
      <c r="V1624" s="154">
        <v>0.840977068793619</v>
      </c>
      <c r="W1624" s="154">
        <v>0.736581337737407</v>
      </c>
      <c r="X1624" s="155">
        <v>0.752306600425834</v>
      </c>
      <c r="Y1624" s="155">
        <v>0.80550284629981</v>
      </c>
      <c r="Z1624" s="173">
        <v>-0.0157252626884269</v>
      </c>
      <c r="AA1624" s="151">
        <v>9787</v>
      </c>
      <c r="AB1624" s="151">
        <v>7826</v>
      </c>
      <c r="AC1624" s="151">
        <v>8578</v>
      </c>
      <c r="AD1624" s="151">
        <v>7279</v>
      </c>
      <c r="AE1624" s="155">
        <v>0.799632165116992</v>
      </c>
      <c r="AF1624" s="155">
        <v>0.848566099323852</v>
      </c>
      <c r="AG1624" s="173">
        <v>-0.0489339342068598</v>
      </c>
    </row>
    <row r="1625" spans="1:33">
      <c r="A1625" s="175" t="s">
        <v>1455</v>
      </c>
      <c r="B1625" s="195" t="s">
        <v>1853</v>
      </c>
      <c r="C1625" s="195" t="s">
        <v>1629</v>
      </c>
      <c r="D1625" s="150">
        <v>3846</v>
      </c>
      <c r="E1625" s="150">
        <v>3581</v>
      </c>
      <c r="F1625" s="150">
        <v>3684</v>
      </c>
      <c r="G1625" s="151">
        <v>4211</v>
      </c>
      <c r="H1625" s="151">
        <v>4085</v>
      </c>
      <c r="I1625" s="151">
        <v>4004</v>
      </c>
      <c r="J1625" s="151">
        <v>4895</v>
      </c>
      <c r="K1625" s="151">
        <v>4356</v>
      </c>
      <c r="L1625" s="151">
        <v>4529</v>
      </c>
      <c r="M1625" s="154">
        <v>0.911980954997024</v>
      </c>
      <c r="N1625" s="153">
        <v>99602</v>
      </c>
      <c r="O1625" s="172">
        <v>0.9</v>
      </c>
      <c r="P1625" s="154">
        <v>0.931097243889756</v>
      </c>
      <c r="Q1625" s="154">
        <v>0.970078366183804</v>
      </c>
      <c r="R1625" s="154">
        <v>0.889887640449438</v>
      </c>
      <c r="S1625" s="173">
        <v>-0.0389811222940487</v>
      </c>
      <c r="T1625" s="153">
        <v>109215</v>
      </c>
      <c r="U1625" s="153">
        <v>102157</v>
      </c>
      <c r="V1625" s="154">
        <v>0.935375177402371</v>
      </c>
      <c r="W1625" s="154">
        <v>0.957878315132605</v>
      </c>
      <c r="X1625" s="155">
        <v>0.950843030159107</v>
      </c>
      <c r="Y1625" s="155">
        <v>0.925229826353422</v>
      </c>
      <c r="Z1625" s="173">
        <v>0.00703528497349826</v>
      </c>
      <c r="AA1625" s="151">
        <v>29892</v>
      </c>
      <c r="AB1625" s="151">
        <v>28263</v>
      </c>
      <c r="AC1625" s="151">
        <v>33029</v>
      </c>
      <c r="AD1625" s="151">
        <v>30572</v>
      </c>
      <c r="AE1625" s="155">
        <v>0.945503813729426</v>
      </c>
      <c r="AF1625" s="155">
        <v>0.925610826849133</v>
      </c>
      <c r="AG1625" s="173">
        <v>0.0198929868802934</v>
      </c>
    </row>
    <row r="1626" spans="1:33">
      <c r="A1626" s="175" t="s">
        <v>1455</v>
      </c>
      <c r="B1626" s="195" t="s">
        <v>1854</v>
      </c>
      <c r="C1626" s="195" t="s">
        <v>1630</v>
      </c>
      <c r="D1626" s="150">
        <v>3851</v>
      </c>
      <c r="E1626" s="150">
        <v>3050</v>
      </c>
      <c r="F1626" s="150">
        <v>2317</v>
      </c>
      <c r="G1626" s="151">
        <v>3189</v>
      </c>
      <c r="H1626" s="151">
        <v>2264</v>
      </c>
      <c r="I1626" s="151">
        <v>1902</v>
      </c>
      <c r="J1626" s="151">
        <v>3375</v>
      </c>
      <c r="K1626" s="151">
        <v>2734</v>
      </c>
      <c r="L1626" s="151">
        <v>1876</v>
      </c>
      <c r="M1626" s="154">
        <v>0.821790090570059</v>
      </c>
      <c r="N1626" s="153">
        <v>70955</v>
      </c>
      <c r="O1626" s="172">
        <v>0.9</v>
      </c>
      <c r="P1626" s="154">
        <v>0.792002077382498</v>
      </c>
      <c r="Q1626" s="154">
        <v>0.709940420194418</v>
      </c>
      <c r="R1626" s="154">
        <v>0.810074074074074</v>
      </c>
      <c r="S1626" s="173">
        <v>0.0820616571880798</v>
      </c>
      <c r="T1626" s="153">
        <v>86342</v>
      </c>
      <c r="U1626" s="153">
        <v>54854</v>
      </c>
      <c r="V1626" s="154">
        <v>0.635310741006694</v>
      </c>
      <c r="W1626" s="154">
        <v>0.601661905998442</v>
      </c>
      <c r="X1626" s="155">
        <v>0.596425211665099</v>
      </c>
      <c r="Y1626" s="155">
        <v>0.555851851851852</v>
      </c>
      <c r="Z1626" s="173">
        <v>0.00523669433334317</v>
      </c>
      <c r="AA1626" s="151">
        <v>25239</v>
      </c>
      <c r="AB1626" s="151">
        <v>14799</v>
      </c>
      <c r="AC1626" s="151">
        <v>25428</v>
      </c>
      <c r="AD1626" s="151">
        <v>16482</v>
      </c>
      <c r="AE1626" s="155">
        <v>0.586354451444194</v>
      </c>
      <c r="AF1626" s="155">
        <v>0.64818310523832</v>
      </c>
      <c r="AG1626" s="173">
        <v>-0.0618286537941265</v>
      </c>
    </row>
    <row r="1627" spans="1:33">
      <c r="A1627" s="175" t="s">
        <v>1455</v>
      </c>
      <c r="B1627" s="195" t="s">
        <v>1854</v>
      </c>
      <c r="C1627" s="195" t="s">
        <v>1631</v>
      </c>
      <c r="D1627" s="150">
        <v>0</v>
      </c>
      <c r="E1627" s="150">
        <v>0</v>
      </c>
      <c r="F1627" s="150">
        <v>0</v>
      </c>
      <c r="G1627" s="151">
        <v>0</v>
      </c>
      <c r="H1627" s="151">
        <v>0</v>
      </c>
      <c r="I1627" s="151">
        <v>0</v>
      </c>
      <c r="J1627" s="151">
        <v>0</v>
      </c>
      <c r="K1627" s="151">
        <v>0</v>
      </c>
      <c r="L1627" s="151">
        <v>0</v>
      </c>
      <c r="M1627" s="154">
        <v>0</v>
      </c>
      <c r="N1627" s="153">
        <v>0</v>
      </c>
      <c r="O1627" s="172">
        <v>0.9</v>
      </c>
      <c r="P1627" s="154">
        <v>0</v>
      </c>
      <c r="Q1627" s="154">
        <v>0</v>
      </c>
      <c r="R1627" s="154">
        <v>0</v>
      </c>
      <c r="S1627" s="173">
        <v>0</v>
      </c>
      <c r="T1627" s="153">
        <v>6</v>
      </c>
      <c r="U1627" s="153">
        <v>6</v>
      </c>
      <c r="V1627" s="154">
        <v>1</v>
      </c>
      <c r="W1627" s="154">
        <v>0</v>
      </c>
      <c r="X1627" s="155">
        <v>0</v>
      </c>
      <c r="Y1627" s="155">
        <v>0</v>
      </c>
      <c r="Z1627" s="173">
        <v>0</v>
      </c>
      <c r="AA1627" s="151">
        <v>3</v>
      </c>
      <c r="AB1627" s="151">
        <v>3</v>
      </c>
      <c r="AC1627" s="151">
        <v>3</v>
      </c>
      <c r="AD1627" s="151">
        <v>3</v>
      </c>
      <c r="AE1627" s="155">
        <v>1</v>
      </c>
      <c r="AF1627" s="155">
        <v>1</v>
      </c>
      <c r="AG1627" s="173">
        <v>0</v>
      </c>
    </row>
    <row r="1628" spans="1:33">
      <c r="A1628" s="175" t="s">
        <v>1455</v>
      </c>
      <c r="B1628" s="195" t="s">
        <v>1854</v>
      </c>
      <c r="C1628" s="195" t="s">
        <v>1632</v>
      </c>
      <c r="D1628" s="150">
        <v>0</v>
      </c>
      <c r="E1628" s="150">
        <v>0</v>
      </c>
      <c r="F1628" s="150">
        <v>0</v>
      </c>
      <c r="G1628" s="151">
        <v>2</v>
      </c>
      <c r="H1628" s="151">
        <v>0</v>
      </c>
      <c r="I1628" s="151">
        <v>2</v>
      </c>
      <c r="J1628" s="151">
        <v>0</v>
      </c>
      <c r="K1628" s="151">
        <v>0</v>
      </c>
      <c r="L1628" s="151">
        <v>0</v>
      </c>
      <c r="M1628" s="154">
        <v>0</v>
      </c>
      <c r="N1628" s="153">
        <v>0</v>
      </c>
      <c r="O1628" s="172">
        <v>0.9</v>
      </c>
      <c r="P1628" s="154">
        <v>0</v>
      </c>
      <c r="Q1628" s="154">
        <v>0</v>
      </c>
      <c r="R1628" s="154">
        <v>0</v>
      </c>
      <c r="S1628" s="173">
        <v>0</v>
      </c>
      <c r="T1628" s="153">
        <v>8</v>
      </c>
      <c r="U1628" s="153">
        <v>6</v>
      </c>
      <c r="V1628" s="154">
        <v>0.75</v>
      </c>
      <c r="W1628" s="154">
        <v>0</v>
      </c>
      <c r="X1628" s="155">
        <v>1</v>
      </c>
      <c r="Y1628" s="155">
        <v>0</v>
      </c>
      <c r="Z1628" s="173">
        <v>-1</v>
      </c>
      <c r="AA1628" s="151">
        <v>5</v>
      </c>
      <c r="AB1628" s="151">
        <v>5</v>
      </c>
      <c r="AC1628" s="151">
        <v>2</v>
      </c>
      <c r="AD1628" s="151">
        <v>0</v>
      </c>
      <c r="AE1628" s="155">
        <v>1</v>
      </c>
      <c r="AF1628" s="155">
        <v>0</v>
      </c>
      <c r="AG1628" s="173">
        <v>1</v>
      </c>
    </row>
    <row r="1629" spans="1:33">
      <c r="A1629" s="175" t="s">
        <v>1455</v>
      </c>
      <c r="B1629" s="195" t="s">
        <v>1853</v>
      </c>
      <c r="C1629" s="195" t="s">
        <v>1633</v>
      </c>
      <c r="D1629" s="150">
        <v>0</v>
      </c>
      <c r="E1629" s="150">
        <v>0</v>
      </c>
      <c r="F1629" s="150">
        <v>0</v>
      </c>
      <c r="G1629" s="151">
        <v>0</v>
      </c>
      <c r="H1629" s="151">
        <v>0</v>
      </c>
      <c r="I1629" s="151">
        <v>0</v>
      </c>
      <c r="J1629" s="151">
        <v>1</v>
      </c>
      <c r="K1629" s="151">
        <v>0</v>
      </c>
      <c r="L1629" s="151">
        <v>1</v>
      </c>
      <c r="M1629" s="154">
        <v>0</v>
      </c>
      <c r="N1629" s="153">
        <v>0</v>
      </c>
      <c r="O1629" s="172">
        <v>0.9</v>
      </c>
      <c r="P1629" s="154">
        <v>0</v>
      </c>
      <c r="Q1629" s="154">
        <v>0</v>
      </c>
      <c r="R1629" s="154">
        <v>0</v>
      </c>
      <c r="S1629" s="173">
        <v>0</v>
      </c>
      <c r="T1629" s="153">
        <v>3</v>
      </c>
      <c r="U1629" s="153">
        <v>3</v>
      </c>
      <c r="V1629" s="154">
        <v>1</v>
      </c>
      <c r="W1629" s="154">
        <v>0</v>
      </c>
      <c r="X1629" s="155">
        <v>0</v>
      </c>
      <c r="Y1629" s="155">
        <v>1</v>
      </c>
      <c r="Z1629" s="173">
        <v>0</v>
      </c>
      <c r="AA1629" s="151">
        <v>2</v>
      </c>
      <c r="AB1629" s="151">
        <v>2</v>
      </c>
      <c r="AC1629" s="151">
        <v>0</v>
      </c>
      <c r="AD1629" s="151">
        <v>0</v>
      </c>
      <c r="AE1629" s="155">
        <v>1</v>
      </c>
      <c r="AF1629" s="155">
        <v>0</v>
      </c>
      <c r="AG1629" s="173">
        <v>1</v>
      </c>
    </row>
    <row r="1630" spans="1:33">
      <c r="A1630" s="175" t="s">
        <v>1455</v>
      </c>
      <c r="B1630" s="195" t="s">
        <v>1853</v>
      </c>
      <c r="C1630" s="195" t="s">
        <v>1634</v>
      </c>
      <c r="D1630" s="150">
        <v>0</v>
      </c>
      <c r="E1630" s="150">
        <v>0</v>
      </c>
      <c r="F1630" s="150">
        <v>0</v>
      </c>
      <c r="G1630" s="151">
        <v>0</v>
      </c>
      <c r="H1630" s="151">
        <v>0</v>
      </c>
      <c r="I1630" s="151">
        <v>0</v>
      </c>
      <c r="J1630" s="151">
        <v>0</v>
      </c>
      <c r="K1630" s="151">
        <v>0</v>
      </c>
      <c r="L1630" s="151">
        <v>0</v>
      </c>
      <c r="M1630" s="154">
        <v>0</v>
      </c>
      <c r="N1630" s="153">
        <v>0</v>
      </c>
      <c r="O1630" s="172">
        <v>0.9</v>
      </c>
      <c r="P1630" s="154">
        <v>0</v>
      </c>
      <c r="Q1630" s="154">
        <v>0</v>
      </c>
      <c r="R1630" s="154">
        <v>0</v>
      </c>
      <c r="S1630" s="173">
        <v>0</v>
      </c>
      <c r="T1630" s="153">
        <v>0</v>
      </c>
      <c r="U1630" s="153">
        <v>0</v>
      </c>
      <c r="V1630" s="154">
        <v>0</v>
      </c>
      <c r="W1630" s="154">
        <v>0</v>
      </c>
      <c r="X1630" s="155">
        <v>0</v>
      </c>
      <c r="Y1630" s="155">
        <v>0</v>
      </c>
      <c r="Z1630" s="173">
        <v>0</v>
      </c>
      <c r="AA1630" s="151">
        <v>0</v>
      </c>
      <c r="AB1630" s="151">
        <v>0</v>
      </c>
      <c r="AC1630" s="151">
        <v>0</v>
      </c>
      <c r="AD1630" s="151">
        <v>0</v>
      </c>
      <c r="AE1630" s="155">
        <v>0</v>
      </c>
      <c r="AF1630" s="155">
        <v>0</v>
      </c>
      <c r="AG1630" s="173">
        <v>0</v>
      </c>
    </row>
    <row r="1631" spans="1:33">
      <c r="A1631" s="175" t="s">
        <v>1455</v>
      </c>
      <c r="B1631" s="195" t="s">
        <v>1853</v>
      </c>
      <c r="C1631" s="195" t="s">
        <v>1635</v>
      </c>
      <c r="D1631" s="150">
        <v>3402</v>
      </c>
      <c r="E1631" s="150">
        <v>2897</v>
      </c>
      <c r="F1631" s="150">
        <v>3258</v>
      </c>
      <c r="G1631" s="151">
        <v>3736</v>
      </c>
      <c r="H1631" s="151">
        <v>3617</v>
      </c>
      <c r="I1631" s="151">
        <v>3636</v>
      </c>
      <c r="J1631" s="151">
        <v>4031</v>
      </c>
      <c r="K1631" s="151">
        <v>3818</v>
      </c>
      <c r="L1631" s="151">
        <v>3880</v>
      </c>
      <c r="M1631" s="154">
        <v>0.941714394203082</v>
      </c>
      <c r="N1631" s="153">
        <v>89283</v>
      </c>
      <c r="O1631" s="172">
        <v>0.9</v>
      </c>
      <c r="P1631" s="154">
        <v>0.851557907113463</v>
      </c>
      <c r="Q1631" s="154">
        <v>0.968147751605996</v>
      </c>
      <c r="R1631" s="154">
        <v>0.947159513768296</v>
      </c>
      <c r="S1631" s="173">
        <v>-0.116589844492533</v>
      </c>
      <c r="T1631" s="153">
        <v>94809</v>
      </c>
      <c r="U1631" s="153">
        <v>91902</v>
      </c>
      <c r="V1631" s="154">
        <v>0.969338353953739</v>
      </c>
      <c r="W1631" s="154">
        <v>0.957671957671958</v>
      </c>
      <c r="X1631" s="155">
        <v>0.973233404710921</v>
      </c>
      <c r="Y1631" s="155">
        <v>0.962540312577524</v>
      </c>
      <c r="Z1631" s="173">
        <v>-0.0155614470389631</v>
      </c>
      <c r="AA1631" s="151">
        <v>27665</v>
      </c>
      <c r="AB1631" s="151">
        <v>26692</v>
      </c>
      <c r="AC1631" s="151">
        <v>28707</v>
      </c>
      <c r="AD1631" s="151">
        <v>27900</v>
      </c>
      <c r="AE1631" s="155">
        <v>0.96482920657871</v>
      </c>
      <c r="AF1631" s="155">
        <v>0.971888389591389</v>
      </c>
      <c r="AG1631" s="173">
        <v>-0.00705918301267938</v>
      </c>
    </row>
    <row r="1632" spans="1:33">
      <c r="A1632" s="175" t="s">
        <v>1455</v>
      </c>
      <c r="B1632" s="195" t="s">
        <v>1853</v>
      </c>
      <c r="C1632" s="195" t="s">
        <v>1636</v>
      </c>
      <c r="D1632" s="150">
        <v>0</v>
      </c>
      <c r="E1632" s="150">
        <v>0</v>
      </c>
      <c r="F1632" s="150">
        <v>0</v>
      </c>
      <c r="G1632" s="151">
        <v>0</v>
      </c>
      <c r="H1632" s="151">
        <v>0</v>
      </c>
      <c r="I1632" s="151">
        <v>0</v>
      </c>
      <c r="J1632" s="151">
        <v>0</v>
      </c>
      <c r="K1632" s="151">
        <v>0</v>
      </c>
      <c r="L1632" s="151">
        <v>0</v>
      </c>
      <c r="M1632" s="154">
        <v>0</v>
      </c>
      <c r="N1632" s="153">
        <v>0</v>
      </c>
      <c r="O1632" s="172">
        <v>0.9</v>
      </c>
      <c r="P1632" s="154">
        <v>0</v>
      </c>
      <c r="Q1632" s="154">
        <v>0</v>
      </c>
      <c r="R1632" s="154">
        <v>0</v>
      </c>
      <c r="S1632" s="173">
        <v>0</v>
      </c>
      <c r="T1632" s="153">
        <v>1</v>
      </c>
      <c r="U1632" s="153">
        <v>0</v>
      </c>
      <c r="V1632" s="154">
        <v>0</v>
      </c>
      <c r="W1632" s="154">
        <v>0</v>
      </c>
      <c r="X1632" s="155">
        <v>0</v>
      </c>
      <c r="Y1632" s="155">
        <v>0</v>
      </c>
      <c r="Z1632" s="173">
        <v>0</v>
      </c>
      <c r="AA1632" s="151">
        <v>0</v>
      </c>
      <c r="AB1632" s="151">
        <v>0</v>
      </c>
      <c r="AC1632" s="151">
        <v>1</v>
      </c>
      <c r="AD1632" s="151">
        <v>0</v>
      </c>
      <c r="AE1632" s="155">
        <v>0</v>
      </c>
      <c r="AF1632" s="155">
        <v>0</v>
      </c>
      <c r="AG1632" s="173">
        <v>0</v>
      </c>
    </row>
    <row r="1633" spans="1:33">
      <c r="A1633" s="175" t="s">
        <v>1455</v>
      </c>
      <c r="B1633" s="195" t="s">
        <v>1853</v>
      </c>
      <c r="C1633" s="195" t="s">
        <v>1637</v>
      </c>
      <c r="D1633" s="150">
        <v>4605</v>
      </c>
      <c r="E1633" s="150">
        <v>4581</v>
      </c>
      <c r="F1633" s="150">
        <v>3841</v>
      </c>
      <c r="G1633" s="151">
        <v>4965</v>
      </c>
      <c r="H1633" s="151">
        <v>4925</v>
      </c>
      <c r="I1633" s="151">
        <v>4093</v>
      </c>
      <c r="J1633" s="151">
        <v>5371</v>
      </c>
      <c r="K1633" s="151">
        <v>5303</v>
      </c>
      <c r="L1633" s="151">
        <v>4216</v>
      </c>
      <c r="M1633" s="154">
        <v>0.989425662169895</v>
      </c>
      <c r="N1633" s="153">
        <v>126224</v>
      </c>
      <c r="O1633" s="172">
        <v>0.9</v>
      </c>
      <c r="P1633" s="154">
        <v>0.994788273615635</v>
      </c>
      <c r="Q1633" s="154">
        <v>0.991943605236657</v>
      </c>
      <c r="R1633" s="154">
        <v>0.987339415378887</v>
      </c>
      <c r="S1633" s="173">
        <v>0.00284466837897857</v>
      </c>
      <c r="T1633" s="153">
        <v>127573</v>
      </c>
      <c r="U1633" s="153">
        <v>102650</v>
      </c>
      <c r="V1633" s="154">
        <v>0.804637344892728</v>
      </c>
      <c r="W1633" s="154">
        <v>0.834093376764387</v>
      </c>
      <c r="X1633" s="155">
        <v>0.824370594159114</v>
      </c>
      <c r="Y1633" s="155">
        <v>0.78495624650903</v>
      </c>
      <c r="Z1633" s="173">
        <v>0.00972278260527271</v>
      </c>
      <c r="AA1633" s="151">
        <v>36089</v>
      </c>
      <c r="AB1633" s="151">
        <v>28910</v>
      </c>
      <c r="AC1633" s="151">
        <v>38494</v>
      </c>
      <c r="AD1633" s="151">
        <v>30761</v>
      </c>
      <c r="AE1633" s="155">
        <v>0.801075119842611</v>
      </c>
      <c r="AF1633" s="155">
        <v>0.799111549851925</v>
      </c>
      <c r="AG1633" s="173">
        <v>0.00196356999068636</v>
      </c>
    </row>
    <row r="1634" spans="1:33">
      <c r="A1634" s="175" t="s">
        <v>1455</v>
      </c>
      <c r="B1634" s="195" t="s">
        <v>1851</v>
      </c>
      <c r="C1634" s="195" t="s">
        <v>1638</v>
      </c>
      <c r="D1634" s="150">
        <v>2806</v>
      </c>
      <c r="E1634" s="150">
        <v>2725</v>
      </c>
      <c r="F1634" s="150">
        <v>1931</v>
      </c>
      <c r="G1634" s="151">
        <v>1441</v>
      </c>
      <c r="H1634" s="151">
        <v>1430</v>
      </c>
      <c r="I1634" s="151">
        <v>1054</v>
      </c>
      <c r="J1634" s="151">
        <v>2077</v>
      </c>
      <c r="K1634" s="151">
        <v>2059</v>
      </c>
      <c r="L1634" s="151">
        <v>1418</v>
      </c>
      <c r="M1634" s="154">
        <v>0.968937388579763</v>
      </c>
      <c r="N1634" s="153">
        <v>53808</v>
      </c>
      <c r="O1634" s="172">
        <v>0.9</v>
      </c>
      <c r="P1634" s="154">
        <v>0.971133285816108</v>
      </c>
      <c r="Q1634" s="154">
        <v>0.99236641221374</v>
      </c>
      <c r="R1634" s="154">
        <v>0.9913336543091</v>
      </c>
      <c r="S1634" s="173">
        <v>-0.0212331263976321</v>
      </c>
      <c r="T1634" s="153">
        <v>55533</v>
      </c>
      <c r="U1634" s="153">
        <v>36444</v>
      </c>
      <c r="V1634" s="154">
        <v>0.656258440927016</v>
      </c>
      <c r="W1634" s="154">
        <v>0.688168210976479</v>
      </c>
      <c r="X1634" s="155">
        <v>0.731436502428869</v>
      </c>
      <c r="Y1634" s="155">
        <v>0.682715454983149</v>
      </c>
      <c r="Z1634" s="173">
        <v>-0.0432682914523899</v>
      </c>
      <c r="AA1634" s="151">
        <v>16432</v>
      </c>
      <c r="AB1634" s="151">
        <v>10385</v>
      </c>
      <c r="AC1634" s="151">
        <v>14331</v>
      </c>
      <c r="AD1634" s="151">
        <v>10066</v>
      </c>
      <c r="AE1634" s="155">
        <v>0.631998539435248</v>
      </c>
      <c r="AF1634" s="155">
        <v>0.702393412881167</v>
      </c>
      <c r="AG1634" s="173">
        <v>-0.0703948734459184</v>
      </c>
    </row>
    <row r="1635" spans="1:33">
      <c r="A1635" s="175" t="s">
        <v>1455</v>
      </c>
      <c r="B1635" s="195" t="s">
        <v>1851</v>
      </c>
      <c r="C1635" s="195" t="s">
        <v>1639</v>
      </c>
      <c r="D1635" s="150">
        <v>0</v>
      </c>
      <c r="E1635" s="150">
        <v>0</v>
      </c>
      <c r="F1635" s="150">
        <v>0</v>
      </c>
      <c r="G1635" s="151">
        <v>0</v>
      </c>
      <c r="H1635" s="151">
        <v>0</v>
      </c>
      <c r="I1635" s="151">
        <v>0</v>
      </c>
      <c r="J1635" s="151">
        <v>0</v>
      </c>
      <c r="K1635" s="151">
        <v>0</v>
      </c>
      <c r="L1635" s="151">
        <v>0</v>
      </c>
      <c r="M1635" s="154">
        <v>0</v>
      </c>
      <c r="N1635" s="153">
        <v>0</v>
      </c>
      <c r="O1635" s="172">
        <v>0.9</v>
      </c>
      <c r="P1635" s="154">
        <v>0</v>
      </c>
      <c r="Q1635" s="154">
        <v>0</v>
      </c>
      <c r="R1635" s="154">
        <v>0</v>
      </c>
      <c r="S1635" s="173">
        <v>0</v>
      </c>
      <c r="T1635" s="153">
        <v>2</v>
      </c>
      <c r="U1635" s="153">
        <v>0</v>
      </c>
      <c r="V1635" s="154">
        <v>0</v>
      </c>
      <c r="W1635" s="154">
        <v>0</v>
      </c>
      <c r="X1635" s="155">
        <v>0</v>
      </c>
      <c r="Y1635" s="155">
        <v>0</v>
      </c>
      <c r="Z1635" s="173">
        <v>0</v>
      </c>
      <c r="AA1635" s="151">
        <v>0</v>
      </c>
      <c r="AB1635" s="151">
        <v>0</v>
      </c>
      <c r="AC1635" s="151">
        <v>1</v>
      </c>
      <c r="AD1635" s="151">
        <v>0</v>
      </c>
      <c r="AE1635" s="155">
        <v>0</v>
      </c>
      <c r="AF1635" s="155">
        <v>0</v>
      </c>
      <c r="AG1635" s="173">
        <v>0</v>
      </c>
    </row>
    <row r="1636" spans="1:33">
      <c r="A1636" s="175" t="s">
        <v>1455</v>
      </c>
      <c r="B1636" s="195" t="s">
        <v>1851</v>
      </c>
      <c r="C1636" s="195" t="s">
        <v>1640</v>
      </c>
      <c r="D1636" s="150">
        <v>0</v>
      </c>
      <c r="E1636" s="150">
        <v>0</v>
      </c>
      <c r="F1636" s="150">
        <v>0</v>
      </c>
      <c r="G1636" s="151">
        <v>1</v>
      </c>
      <c r="H1636" s="151">
        <v>0</v>
      </c>
      <c r="I1636" s="151">
        <v>1</v>
      </c>
      <c r="J1636" s="151">
        <v>0</v>
      </c>
      <c r="K1636" s="151">
        <v>0</v>
      </c>
      <c r="L1636" s="151">
        <v>0</v>
      </c>
      <c r="M1636" s="154">
        <v>0.0833333333333333</v>
      </c>
      <c r="N1636" s="153">
        <v>1</v>
      </c>
      <c r="O1636" s="172">
        <v>0.9</v>
      </c>
      <c r="P1636" s="154">
        <v>0</v>
      </c>
      <c r="Q1636" s="154">
        <v>0</v>
      </c>
      <c r="R1636" s="154">
        <v>0</v>
      </c>
      <c r="S1636" s="173">
        <v>0</v>
      </c>
      <c r="T1636" s="153">
        <v>12</v>
      </c>
      <c r="U1636" s="153">
        <v>11</v>
      </c>
      <c r="V1636" s="154">
        <v>0.916666666666667</v>
      </c>
      <c r="W1636" s="154">
        <v>0</v>
      </c>
      <c r="X1636" s="155">
        <v>1</v>
      </c>
      <c r="Y1636" s="155">
        <v>0</v>
      </c>
      <c r="Z1636" s="173">
        <v>-1</v>
      </c>
      <c r="AA1636" s="151">
        <v>2</v>
      </c>
      <c r="AB1636" s="151">
        <v>2</v>
      </c>
      <c r="AC1636" s="151">
        <v>0</v>
      </c>
      <c r="AD1636" s="151">
        <v>0</v>
      </c>
      <c r="AE1636" s="155">
        <v>1</v>
      </c>
      <c r="AF1636" s="155">
        <v>0</v>
      </c>
      <c r="AG1636" s="173">
        <v>1</v>
      </c>
    </row>
    <row r="1637" spans="1:33">
      <c r="A1637" s="175" t="s">
        <v>1455</v>
      </c>
      <c r="B1637" s="195" t="s">
        <v>1851</v>
      </c>
      <c r="C1637" s="195" t="s">
        <v>1641</v>
      </c>
      <c r="D1637" s="150">
        <v>1609</v>
      </c>
      <c r="E1637" s="150">
        <v>1510</v>
      </c>
      <c r="F1637" s="150">
        <v>1382</v>
      </c>
      <c r="G1637" s="151">
        <v>1059</v>
      </c>
      <c r="H1637" s="151">
        <v>1032</v>
      </c>
      <c r="I1637" s="151">
        <v>939</v>
      </c>
      <c r="J1637" s="151">
        <v>1301</v>
      </c>
      <c r="K1637" s="151">
        <v>1241</v>
      </c>
      <c r="L1637" s="151">
        <v>1140</v>
      </c>
      <c r="M1637" s="154">
        <v>0.975562228469205</v>
      </c>
      <c r="N1637" s="153">
        <v>30539</v>
      </c>
      <c r="O1637" s="172">
        <v>0.9</v>
      </c>
      <c r="P1637" s="154">
        <v>0.93847110006215</v>
      </c>
      <c r="Q1637" s="154">
        <v>0.974504249291785</v>
      </c>
      <c r="R1637" s="154">
        <v>0.953881629515757</v>
      </c>
      <c r="S1637" s="173">
        <v>-0.0360331492296343</v>
      </c>
      <c r="T1637" s="153">
        <v>31304</v>
      </c>
      <c r="U1637" s="153">
        <v>27444</v>
      </c>
      <c r="V1637" s="154">
        <v>0.876693074367493</v>
      </c>
      <c r="W1637" s="154">
        <v>0.858918582970789</v>
      </c>
      <c r="X1637" s="155">
        <v>0.886685552407932</v>
      </c>
      <c r="Y1637" s="155">
        <v>0.876249039200615</v>
      </c>
      <c r="Z1637" s="173">
        <v>-0.0277669694371427</v>
      </c>
      <c r="AA1637" s="151">
        <v>10224</v>
      </c>
      <c r="AB1637" s="151">
        <v>8911</v>
      </c>
      <c r="AC1637" s="151">
        <v>7886</v>
      </c>
      <c r="AD1637" s="151">
        <v>6956</v>
      </c>
      <c r="AE1637" s="155">
        <v>0.871576682316119</v>
      </c>
      <c r="AF1637" s="155">
        <v>0.882069490235861</v>
      </c>
      <c r="AG1637" s="173">
        <v>-0.0104928079197421</v>
      </c>
    </row>
    <row r="1638" spans="1:33">
      <c r="A1638" s="175" t="s">
        <v>1455</v>
      </c>
      <c r="B1638" s="195" t="s">
        <v>1851</v>
      </c>
      <c r="C1638" s="195" t="s">
        <v>1642</v>
      </c>
      <c r="D1638" s="150">
        <v>2</v>
      </c>
      <c r="E1638" s="150">
        <v>0</v>
      </c>
      <c r="F1638" s="150">
        <v>2</v>
      </c>
      <c r="G1638" s="151">
        <v>1</v>
      </c>
      <c r="H1638" s="151">
        <v>0</v>
      </c>
      <c r="I1638" s="151">
        <v>1</v>
      </c>
      <c r="J1638" s="151">
        <v>1</v>
      </c>
      <c r="K1638" s="151">
        <v>0</v>
      </c>
      <c r="L1638" s="151">
        <v>0</v>
      </c>
      <c r="M1638" s="154">
        <v>0</v>
      </c>
      <c r="N1638" s="153">
        <v>0</v>
      </c>
      <c r="O1638" s="172">
        <v>0.9</v>
      </c>
      <c r="P1638" s="154">
        <v>0</v>
      </c>
      <c r="Q1638" s="154">
        <v>0</v>
      </c>
      <c r="R1638" s="154">
        <v>0</v>
      </c>
      <c r="S1638" s="173">
        <v>0</v>
      </c>
      <c r="T1638" s="153">
        <v>15</v>
      </c>
      <c r="U1638" s="153">
        <v>14</v>
      </c>
      <c r="V1638" s="154">
        <v>0.933333333333333</v>
      </c>
      <c r="W1638" s="154">
        <v>1</v>
      </c>
      <c r="X1638" s="155">
        <v>1</v>
      </c>
      <c r="Y1638" s="155">
        <v>0</v>
      </c>
      <c r="Z1638" s="173">
        <v>0</v>
      </c>
      <c r="AA1638" s="151">
        <v>4</v>
      </c>
      <c r="AB1638" s="151">
        <v>3</v>
      </c>
      <c r="AC1638" s="151">
        <v>4</v>
      </c>
      <c r="AD1638" s="151">
        <v>4</v>
      </c>
      <c r="AE1638" s="155">
        <v>0.75</v>
      </c>
      <c r="AF1638" s="155">
        <v>1</v>
      </c>
      <c r="AG1638" s="173">
        <v>-0.25</v>
      </c>
    </row>
    <row r="1639" spans="1:33">
      <c r="A1639" s="175" t="s">
        <v>1455</v>
      </c>
      <c r="B1639" s="195" t="s">
        <v>1851</v>
      </c>
      <c r="C1639" s="195" t="s">
        <v>1643</v>
      </c>
      <c r="D1639" s="150">
        <v>0</v>
      </c>
      <c r="E1639" s="150">
        <v>0</v>
      </c>
      <c r="F1639" s="150">
        <v>0</v>
      </c>
      <c r="G1639" s="151">
        <v>1</v>
      </c>
      <c r="H1639" s="151">
        <v>0</v>
      </c>
      <c r="I1639" s="151">
        <v>1</v>
      </c>
      <c r="J1639" s="151">
        <v>0</v>
      </c>
      <c r="K1639" s="151">
        <v>0</v>
      </c>
      <c r="L1639" s="151">
        <v>0</v>
      </c>
      <c r="M1639" s="154">
        <v>0</v>
      </c>
      <c r="N1639" s="153">
        <v>0</v>
      </c>
      <c r="O1639" s="172">
        <v>0.9</v>
      </c>
      <c r="P1639" s="154">
        <v>0</v>
      </c>
      <c r="Q1639" s="154">
        <v>0</v>
      </c>
      <c r="R1639" s="154">
        <v>0</v>
      </c>
      <c r="S1639" s="173">
        <v>0</v>
      </c>
      <c r="T1639" s="153">
        <v>2</v>
      </c>
      <c r="U1639" s="153">
        <v>2</v>
      </c>
      <c r="V1639" s="154">
        <v>1</v>
      </c>
      <c r="W1639" s="154">
        <v>0</v>
      </c>
      <c r="X1639" s="155">
        <v>1</v>
      </c>
      <c r="Y1639" s="155">
        <v>0</v>
      </c>
      <c r="Z1639" s="173">
        <v>-1</v>
      </c>
      <c r="AA1639" s="151">
        <v>1</v>
      </c>
      <c r="AB1639" s="151">
        <v>1</v>
      </c>
      <c r="AC1639" s="151">
        <v>0</v>
      </c>
      <c r="AD1639" s="151">
        <v>0</v>
      </c>
      <c r="AE1639" s="155">
        <v>1</v>
      </c>
      <c r="AF1639" s="155">
        <v>0</v>
      </c>
      <c r="AG1639" s="173">
        <v>1</v>
      </c>
    </row>
    <row r="1640" spans="1:33">
      <c r="A1640" s="175" t="s">
        <v>1455</v>
      </c>
      <c r="B1640" s="195" t="s">
        <v>1851</v>
      </c>
      <c r="C1640" s="195" t="s">
        <v>1644</v>
      </c>
      <c r="D1640" s="150">
        <v>0</v>
      </c>
      <c r="E1640" s="150">
        <v>0</v>
      </c>
      <c r="F1640" s="150">
        <v>0</v>
      </c>
      <c r="G1640" s="151">
        <v>0</v>
      </c>
      <c r="H1640" s="151">
        <v>0</v>
      </c>
      <c r="I1640" s="151">
        <v>0</v>
      </c>
      <c r="J1640" s="151">
        <v>0</v>
      </c>
      <c r="K1640" s="151">
        <v>0</v>
      </c>
      <c r="L1640" s="151">
        <v>0</v>
      </c>
      <c r="M1640" s="154">
        <v>0</v>
      </c>
      <c r="N1640" s="153">
        <v>0</v>
      </c>
      <c r="O1640" s="172">
        <v>0.9</v>
      </c>
      <c r="P1640" s="154">
        <v>0</v>
      </c>
      <c r="Q1640" s="154">
        <v>0</v>
      </c>
      <c r="R1640" s="154">
        <v>0</v>
      </c>
      <c r="S1640" s="173">
        <v>0</v>
      </c>
      <c r="T1640" s="153">
        <v>2</v>
      </c>
      <c r="U1640" s="153">
        <v>2</v>
      </c>
      <c r="V1640" s="154">
        <v>1</v>
      </c>
      <c r="W1640" s="154">
        <v>0</v>
      </c>
      <c r="X1640" s="155">
        <v>0</v>
      </c>
      <c r="Y1640" s="155">
        <v>0</v>
      </c>
      <c r="Z1640" s="173">
        <v>0</v>
      </c>
      <c r="AA1640" s="151">
        <v>0</v>
      </c>
      <c r="AB1640" s="151">
        <v>0</v>
      </c>
      <c r="AC1640" s="151">
        <v>1</v>
      </c>
      <c r="AD1640" s="151">
        <v>1</v>
      </c>
      <c r="AE1640" s="155">
        <v>0</v>
      </c>
      <c r="AF1640" s="155">
        <v>1</v>
      </c>
      <c r="AG1640" s="173">
        <v>-1</v>
      </c>
    </row>
    <row r="1641" spans="1:33">
      <c r="A1641" s="175" t="s">
        <v>1455</v>
      </c>
      <c r="B1641" s="195" t="s">
        <v>1851</v>
      </c>
      <c r="C1641" s="195" t="s">
        <v>1645</v>
      </c>
      <c r="D1641" s="150">
        <v>0</v>
      </c>
      <c r="E1641" s="150">
        <v>0</v>
      </c>
      <c r="F1641" s="150">
        <v>0</v>
      </c>
      <c r="G1641" s="151">
        <v>0</v>
      </c>
      <c r="H1641" s="151">
        <v>0</v>
      </c>
      <c r="I1641" s="151">
        <v>0</v>
      </c>
      <c r="J1641" s="151">
        <v>0</v>
      </c>
      <c r="K1641" s="151">
        <v>0</v>
      </c>
      <c r="L1641" s="151">
        <v>0</v>
      </c>
      <c r="M1641" s="154">
        <v>0</v>
      </c>
      <c r="N1641" s="153">
        <v>0</v>
      </c>
      <c r="O1641" s="172">
        <v>0.9</v>
      </c>
      <c r="P1641" s="154">
        <v>0</v>
      </c>
      <c r="Q1641" s="154">
        <v>0</v>
      </c>
      <c r="R1641" s="154">
        <v>0</v>
      </c>
      <c r="S1641" s="173">
        <v>0</v>
      </c>
      <c r="T1641" s="153">
        <v>5</v>
      </c>
      <c r="U1641" s="153">
        <v>3</v>
      </c>
      <c r="V1641" s="154">
        <v>0.6</v>
      </c>
      <c r="W1641" s="154">
        <v>0</v>
      </c>
      <c r="X1641" s="155">
        <v>0</v>
      </c>
      <c r="Y1641" s="155">
        <v>0</v>
      </c>
      <c r="Z1641" s="173">
        <v>0</v>
      </c>
      <c r="AA1641" s="151">
        <v>0</v>
      </c>
      <c r="AB1641" s="151">
        <v>0</v>
      </c>
      <c r="AC1641" s="151">
        <v>1</v>
      </c>
      <c r="AD1641" s="151">
        <v>1</v>
      </c>
      <c r="AE1641" s="155">
        <v>0</v>
      </c>
      <c r="AF1641" s="155">
        <v>1</v>
      </c>
      <c r="AG1641" s="173">
        <v>-1</v>
      </c>
    </row>
    <row r="1642" spans="1:33">
      <c r="A1642" s="175" t="s">
        <v>1455</v>
      </c>
      <c r="B1642" s="195" t="s">
        <v>1851</v>
      </c>
      <c r="C1642" s="195" t="s">
        <v>1646</v>
      </c>
      <c r="D1642" s="150">
        <v>0</v>
      </c>
      <c r="E1642" s="150">
        <v>0</v>
      </c>
      <c r="F1642" s="150">
        <v>0</v>
      </c>
      <c r="G1642" s="151">
        <v>0</v>
      </c>
      <c r="H1642" s="151">
        <v>0</v>
      </c>
      <c r="I1642" s="151">
        <v>0</v>
      </c>
      <c r="J1642" s="151">
        <v>0</v>
      </c>
      <c r="K1642" s="151">
        <v>0</v>
      </c>
      <c r="L1642" s="151">
        <v>0</v>
      </c>
      <c r="M1642" s="154">
        <v>0</v>
      </c>
      <c r="N1642" s="153">
        <v>0</v>
      </c>
      <c r="O1642" s="172">
        <v>0.9</v>
      </c>
      <c r="P1642" s="154">
        <v>0</v>
      </c>
      <c r="Q1642" s="154">
        <v>0</v>
      </c>
      <c r="R1642" s="154">
        <v>0</v>
      </c>
      <c r="S1642" s="173">
        <v>0</v>
      </c>
      <c r="T1642" s="153">
        <v>0</v>
      </c>
      <c r="U1642" s="153">
        <v>0</v>
      </c>
      <c r="V1642" s="154">
        <v>0</v>
      </c>
      <c r="W1642" s="154">
        <v>0</v>
      </c>
      <c r="X1642" s="155">
        <v>0</v>
      </c>
      <c r="Y1642" s="155">
        <v>0</v>
      </c>
      <c r="Z1642" s="173">
        <v>0</v>
      </c>
      <c r="AA1642" s="151">
        <v>0</v>
      </c>
      <c r="AB1642" s="151">
        <v>0</v>
      </c>
      <c r="AC1642" s="151">
        <v>0</v>
      </c>
      <c r="AD1642" s="151">
        <v>0</v>
      </c>
      <c r="AE1642" s="155">
        <v>0</v>
      </c>
      <c r="AF1642" s="155">
        <v>0</v>
      </c>
      <c r="AG1642" s="173">
        <v>0</v>
      </c>
    </row>
    <row r="1643" spans="1:33">
      <c r="A1643" s="175" t="s">
        <v>1455</v>
      </c>
      <c r="B1643" s="195" t="s">
        <v>1851</v>
      </c>
      <c r="C1643" s="195" t="s">
        <v>1647</v>
      </c>
      <c r="D1643" s="150">
        <v>1</v>
      </c>
      <c r="E1643" s="150">
        <v>0</v>
      </c>
      <c r="F1643" s="150">
        <v>0</v>
      </c>
      <c r="G1643" s="151">
        <v>0</v>
      </c>
      <c r="H1643" s="151">
        <v>0</v>
      </c>
      <c r="I1643" s="151">
        <v>0</v>
      </c>
      <c r="J1643" s="151">
        <v>2</v>
      </c>
      <c r="K1643" s="151">
        <v>0</v>
      </c>
      <c r="L1643" s="151">
        <v>2</v>
      </c>
      <c r="M1643" s="154">
        <v>0</v>
      </c>
      <c r="N1643" s="153">
        <v>0</v>
      </c>
      <c r="O1643" s="172">
        <v>0.9</v>
      </c>
      <c r="P1643" s="154">
        <v>0</v>
      </c>
      <c r="Q1643" s="154">
        <v>0</v>
      </c>
      <c r="R1643" s="154">
        <v>0</v>
      </c>
      <c r="S1643" s="173">
        <v>0</v>
      </c>
      <c r="T1643" s="153">
        <v>6</v>
      </c>
      <c r="U1643" s="153">
        <v>5</v>
      </c>
      <c r="V1643" s="154">
        <v>0.833333333333333</v>
      </c>
      <c r="W1643" s="154">
        <v>0</v>
      </c>
      <c r="X1643" s="155">
        <v>0</v>
      </c>
      <c r="Y1643" s="155">
        <v>1</v>
      </c>
      <c r="Z1643" s="173">
        <v>0</v>
      </c>
      <c r="AA1643" s="151">
        <v>6</v>
      </c>
      <c r="AB1643" s="151">
        <v>5</v>
      </c>
      <c r="AC1643" s="151">
        <v>0</v>
      </c>
      <c r="AD1643" s="151">
        <v>0</v>
      </c>
      <c r="AE1643" s="155">
        <v>0.833333333333333</v>
      </c>
      <c r="AF1643" s="155">
        <v>0</v>
      </c>
      <c r="AG1643" s="173">
        <v>0.833333333333333</v>
      </c>
    </row>
    <row r="1644" spans="1:33">
      <c r="A1644" s="175" t="s">
        <v>1455</v>
      </c>
      <c r="B1644" s="195" t="s">
        <v>1851</v>
      </c>
      <c r="C1644" s="195" t="s">
        <v>1648</v>
      </c>
      <c r="D1644" s="150">
        <v>0</v>
      </c>
      <c r="E1644" s="150">
        <v>0</v>
      </c>
      <c r="F1644" s="150">
        <v>0</v>
      </c>
      <c r="G1644" s="151">
        <v>0</v>
      </c>
      <c r="H1644" s="151">
        <v>0</v>
      </c>
      <c r="I1644" s="151">
        <v>0</v>
      </c>
      <c r="J1644" s="151">
        <v>2</v>
      </c>
      <c r="K1644" s="151">
        <v>0</v>
      </c>
      <c r="L1644" s="151">
        <v>0</v>
      </c>
      <c r="M1644" s="154">
        <v>0</v>
      </c>
      <c r="N1644" s="153">
        <v>0</v>
      </c>
      <c r="O1644" s="172">
        <v>0.9</v>
      </c>
      <c r="P1644" s="154">
        <v>0</v>
      </c>
      <c r="Q1644" s="154">
        <v>0</v>
      </c>
      <c r="R1644" s="154">
        <v>0</v>
      </c>
      <c r="S1644" s="173">
        <v>0</v>
      </c>
      <c r="T1644" s="153">
        <v>5</v>
      </c>
      <c r="U1644" s="153">
        <v>2</v>
      </c>
      <c r="V1644" s="154">
        <v>0.4</v>
      </c>
      <c r="W1644" s="154">
        <v>0</v>
      </c>
      <c r="X1644" s="155">
        <v>0</v>
      </c>
      <c r="Y1644" s="155">
        <v>0</v>
      </c>
      <c r="Z1644" s="173">
        <v>0</v>
      </c>
      <c r="AA1644" s="151">
        <v>4</v>
      </c>
      <c r="AB1644" s="151">
        <v>1</v>
      </c>
      <c r="AC1644" s="151">
        <v>0</v>
      </c>
      <c r="AD1644" s="151">
        <v>0</v>
      </c>
      <c r="AE1644" s="155">
        <v>0.25</v>
      </c>
      <c r="AF1644" s="155">
        <v>0</v>
      </c>
      <c r="AG1644" s="173">
        <v>0.25</v>
      </c>
    </row>
    <row r="1645" spans="1:33">
      <c r="A1645" s="175" t="s">
        <v>1455</v>
      </c>
      <c r="B1645" s="195" t="s">
        <v>1851</v>
      </c>
      <c r="C1645" s="195" t="s">
        <v>1649</v>
      </c>
      <c r="D1645" s="150">
        <v>0</v>
      </c>
      <c r="E1645" s="150">
        <v>0</v>
      </c>
      <c r="F1645" s="150">
        <v>0</v>
      </c>
      <c r="G1645" s="151">
        <v>0</v>
      </c>
      <c r="H1645" s="151">
        <v>0</v>
      </c>
      <c r="I1645" s="151">
        <v>0</v>
      </c>
      <c r="J1645" s="151">
        <v>0</v>
      </c>
      <c r="K1645" s="151">
        <v>0</v>
      </c>
      <c r="L1645" s="151">
        <v>0</v>
      </c>
      <c r="M1645" s="154">
        <v>0</v>
      </c>
      <c r="N1645" s="153">
        <v>0</v>
      </c>
      <c r="O1645" s="172">
        <v>0.9</v>
      </c>
      <c r="P1645" s="154">
        <v>0</v>
      </c>
      <c r="Q1645" s="154">
        <v>0</v>
      </c>
      <c r="R1645" s="154">
        <v>0</v>
      </c>
      <c r="S1645" s="173">
        <v>0</v>
      </c>
      <c r="T1645" s="153">
        <v>0</v>
      </c>
      <c r="U1645" s="153">
        <v>0</v>
      </c>
      <c r="V1645" s="154">
        <v>0</v>
      </c>
      <c r="W1645" s="154">
        <v>0</v>
      </c>
      <c r="X1645" s="155">
        <v>0</v>
      </c>
      <c r="Y1645" s="155">
        <v>0</v>
      </c>
      <c r="Z1645" s="173">
        <v>0</v>
      </c>
      <c r="AA1645" s="151">
        <v>0</v>
      </c>
      <c r="AB1645" s="151">
        <v>0</v>
      </c>
      <c r="AC1645" s="151">
        <v>0</v>
      </c>
      <c r="AD1645" s="151">
        <v>0</v>
      </c>
      <c r="AE1645" s="155">
        <v>0</v>
      </c>
      <c r="AF1645" s="155">
        <v>0</v>
      </c>
      <c r="AG1645" s="173">
        <v>0</v>
      </c>
    </row>
    <row r="1646" spans="1:33">
      <c r="A1646" s="175" t="s">
        <v>1455</v>
      </c>
      <c r="B1646" s="195" t="s">
        <v>1851</v>
      </c>
      <c r="C1646" s="195" t="s">
        <v>1650</v>
      </c>
      <c r="D1646" s="150">
        <v>0</v>
      </c>
      <c r="E1646" s="150">
        <v>0</v>
      </c>
      <c r="F1646" s="150">
        <v>0</v>
      </c>
      <c r="G1646" s="151">
        <v>1</v>
      </c>
      <c r="H1646" s="151">
        <v>0</v>
      </c>
      <c r="I1646" s="151">
        <v>0</v>
      </c>
      <c r="J1646" s="151">
        <v>1</v>
      </c>
      <c r="K1646" s="151">
        <v>0</v>
      </c>
      <c r="L1646" s="151">
        <v>1</v>
      </c>
      <c r="M1646" s="154">
        <v>0</v>
      </c>
      <c r="N1646" s="153">
        <v>0</v>
      </c>
      <c r="O1646" s="172">
        <v>0.9</v>
      </c>
      <c r="P1646" s="154">
        <v>0</v>
      </c>
      <c r="Q1646" s="154">
        <v>0</v>
      </c>
      <c r="R1646" s="154">
        <v>0</v>
      </c>
      <c r="S1646" s="173">
        <v>0</v>
      </c>
      <c r="T1646" s="153">
        <v>5</v>
      </c>
      <c r="U1646" s="153">
        <v>4</v>
      </c>
      <c r="V1646" s="154">
        <v>0.8</v>
      </c>
      <c r="W1646" s="154">
        <v>0</v>
      </c>
      <c r="X1646" s="155">
        <v>0</v>
      </c>
      <c r="Y1646" s="155">
        <v>1</v>
      </c>
      <c r="Z1646" s="173">
        <v>0</v>
      </c>
      <c r="AA1646" s="151">
        <v>2</v>
      </c>
      <c r="AB1646" s="151">
        <v>1</v>
      </c>
      <c r="AC1646" s="151">
        <v>1</v>
      </c>
      <c r="AD1646" s="151">
        <v>1</v>
      </c>
      <c r="AE1646" s="155">
        <v>0.5</v>
      </c>
      <c r="AF1646" s="155">
        <v>1</v>
      </c>
      <c r="AG1646" s="173">
        <v>-0.5</v>
      </c>
    </row>
    <row r="1647" spans="1:33">
      <c r="A1647" s="175" t="s">
        <v>1455</v>
      </c>
      <c r="B1647" s="195" t="s">
        <v>1851</v>
      </c>
      <c r="C1647" s="195" t="s">
        <v>1651</v>
      </c>
      <c r="D1647" s="150">
        <v>2687</v>
      </c>
      <c r="E1647" s="150">
        <v>2546</v>
      </c>
      <c r="F1647" s="150">
        <v>1788</v>
      </c>
      <c r="G1647" s="151">
        <v>1506</v>
      </c>
      <c r="H1647" s="151">
        <v>1444</v>
      </c>
      <c r="I1647" s="151">
        <v>1021</v>
      </c>
      <c r="J1647" s="151">
        <v>1963</v>
      </c>
      <c r="K1647" s="151">
        <v>1850</v>
      </c>
      <c r="L1647" s="151">
        <v>1368</v>
      </c>
      <c r="M1647" s="154">
        <v>0.937369969151302</v>
      </c>
      <c r="N1647" s="153">
        <v>52264</v>
      </c>
      <c r="O1647" s="172">
        <v>0.9</v>
      </c>
      <c r="P1647" s="154">
        <v>0.947525120952735</v>
      </c>
      <c r="Q1647" s="154">
        <v>0.958831341301461</v>
      </c>
      <c r="R1647" s="154">
        <v>0.942435048395313</v>
      </c>
      <c r="S1647" s="173">
        <v>-0.0113062203487254</v>
      </c>
      <c r="T1647" s="153">
        <v>55756</v>
      </c>
      <c r="U1647" s="153">
        <v>37703</v>
      </c>
      <c r="V1647" s="154">
        <v>0.676214219097496</v>
      </c>
      <c r="W1647" s="154">
        <v>0.665426125790845</v>
      </c>
      <c r="X1647" s="155">
        <v>0.677954847277556</v>
      </c>
      <c r="Y1647" s="155">
        <v>0.696892511462048</v>
      </c>
      <c r="Z1647" s="173">
        <v>-0.0125287214867116</v>
      </c>
      <c r="AA1647" s="151">
        <v>16461</v>
      </c>
      <c r="AB1647" s="151">
        <v>11343</v>
      </c>
      <c r="AC1647" s="151">
        <v>14472</v>
      </c>
      <c r="AD1647" s="151">
        <v>9875</v>
      </c>
      <c r="AE1647" s="155">
        <v>0.689083287771095</v>
      </c>
      <c r="AF1647" s="155">
        <v>0.682352128247651</v>
      </c>
      <c r="AG1647" s="173">
        <v>0.00673115952344461</v>
      </c>
    </row>
    <row r="1648" spans="1:33">
      <c r="A1648" s="175" t="s">
        <v>1455</v>
      </c>
      <c r="B1648" s="195" t="s">
        <v>1851</v>
      </c>
      <c r="C1648" s="195" t="s">
        <v>1652</v>
      </c>
      <c r="D1648" s="150">
        <v>0</v>
      </c>
      <c r="E1648" s="150">
        <v>0</v>
      </c>
      <c r="F1648" s="150">
        <v>0</v>
      </c>
      <c r="G1648" s="151">
        <v>1</v>
      </c>
      <c r="H1648" s="151">
        <v>0</v>
      </c>
      <c r="I1648" s="151">
        <v>1</v>
      </c>
      <c r="J1648" s="151">
        <v>0</v>
      </c>
      <c r="K1648" s="151">
        <v>0</v>
      </c>
      <c r="L1648" s="151">
        <v>0</v>
      </c>
      <c r="M1648" s="154">
        <v>0</v>
      </c>
      <c r="N1648" s="153">
        <v>0</v>
      </c>
      <c r="O1648" s="172">
        <v>0.9</v>
      </c>
      <c r="P1648" s="154">
        <v>0</v>
      </c>
      <c r="Q1648" s="154">
        <v>0</v>
      </c>
      <c r="R1648" s="154">
        <v>0</v>
      </c>
      <c r="S1648" s="173">
        <v>0</v>
      </c>
      <c r="T1648" s="153">
        <v>3</v>
      </c>
      <c r="U1648" s="153">
        <v>2</v>
      </c>
      <c r="V1648" s="154">
        <v>0.666666666666667</v>
      </c>
      <c r="W1648" s="154">
        <v>0</v>
      </c>
      <c r="X1648" s="155">
        <v>1</v>
      </c>
      <c r="Y1648" s="155">
        <v>0</v>
      </c>
      <c r="Z1648" s="173">
        <v>-1</v>
      </c>
      <c r="AA1648" s="151">
        <v>1</v>
      </c>
      <c r="AB1648" s="151">
        <v>1</v>
      </c>
      <c r="AC1648" s="151">
        <v>1</v>
      </c>
      <c r="AD1648" s="151">
        <v>0</v>
      </c>
      <c r="AE1648" s="155">
        <v>1</v>
      </c>
      <c r="AF1648" s="155">
        <v>0</v>
      </c>
      <c r="AG1648" s="173">
        <v>1</v>
      </c>
    </row>
    <row r="1649" spans="1:33">
      <c r="A1649" s="175" t="s">
        <v>1455</v>
      </c>
      <c r="B1649" s="195" t="s">
        <v>1851</v>
      </c>
      <c r="C1649" s="195" t="s">
        <v>1653</v>
      </c>
      <c r="D1649" s="150">
        <v>0</v>
      </c>
      <c r="E1649" s="150">
        <v>0</v>
      </c>
      <c r="F1649" s="150">
        <v>0</v>
      </c>
      <c r="G1649" s="151">
        <v>0</v>
      </c>
      <c r="H1649" s="151">
        <v>0</v>
      </c>
      <c r="I1649" s="151">
        <v>0</v>
      </c>
      <c r="J1649" s="151">
        <v>0</v>
      </c>
      <c r="K1649" s="151">
        <v>0</v>
      </c>
      <c r="L1649" s="151">
        <v>0</v>
      </c>
      <c r="M1649" s="154">
        <v>0</v>
      </c>
      <c r="N1649" s="153">
        <v>0</v>
      </c>
      <c r="O1649" s="172">
        <v>0.9</v>
      </c>
      <c r="P1649" s="154">
        <v>0</v>
      </c>
      <c r="Q1649" s="154">
        <v>0</v>
      </c>
      <c r="R1649" s="154">
        <v>0</v>
      </c>
      <c r="S1649" s="173">
        <v>0</v>
      </c>
      <c r="T1649" s="153">
        <v>0</v>
      </c>
      <c r="U1649" s="153">
        <v>0</v>
      </c>
      <c r="V1649" s="154">
        <v>0</v>
      </c>
      <c r="W1649" s="154">
        <v>0</v>
      </c>
      <c r="X1649" s="155">
        <v>0</v>
      </c>
      <c r="Y1649" s="155">
        <v>0</v>
      </c>
      <c r="Z1649" s="173">
        <v>0</v>
      </c>
      <c r="AA1649" s="151">
        <v>0</v>
      </c>
      <c r="AB1649" s="151">
        <v>0</v>
      </c>
      <c r="AC1649" s="151">
        <v>0</v>
      </c>
      <c r="AD1649" s="151">
        <v>0</v>
      </c>
      <c r="AE1649" s="155">
        <v>0</v>
      </c>
      <c r="AF1649" s="155">
        <v>0</v>
      </c>
      <c r="AG1649" s="173">
        <v>0</v>
      </c>
    </row>
    <row r="1650" spans="1:33">
      <c r="A1650" s="175" t="s">
        <v>1455</v>
      </c>
      <c r="B1650" s="195" t="s">
        <v>1851</v>
      </c>
      <c r="C1650" s="195" t="s">
        <v>1654</v>
      </c>
      <c r="D1650" s="150">
        <v>6</v>
      </c>
      <c r="E1650" s="150">
        <v>0</v>
      </c>
      <c r="F1650" s="150">
        <v>0</v>
      </c>
      <c r="G1650" s="151">
        <v>2</v>
      </c>
      <c r="H1650" s="151">
        <v>0</v>
      </c>
      <c r="I1650" s="151">
        <v>2</v>
      </c>
      <c r="J1650" s="151">
        <v>0</v>
      </c>
      <c r="K1650" s="151">
        <v>0</v>
      </c>
      <c r="L1650" s="151">
        <v>0</v>
      </c>
      <c r="M1650" s="154">
        <v>0</v>
      </c>
      <c r="N1650" s="153">
        <v>0</v>
      </c>
      <c r="O1650" s="172">
        <v>0.9</v>
      </c>
      <c r="P1650" s="154">
        <v>0</v>
      </c>
      <c r="Q1650" s="154">
        <v>0</v>
      </c>
      <c r="R1650" s="154">
        <v>0</v>
      </c>
      <c r="S1650" s="173">
        <v>0</v>
      </c>
      <c r="T1650" s="153">
        <v>18</v>
      </c>
      <c r="U1650" s="153">
        <v>10</v>
      </c>
      <c r="V1650" s="154">
        <v>0.555555555555556</v>
      </c>
      <c r="W1650" s="154">
        <v>0</v>
      </c>
      <c r="X1650" s="155">
        <v>1</v>
      </c>
      <c r="Y1650" s="155">
        <v>0</v>
      </c>
      <c r="Z1650" s="173">
        <v>-1</v>
      </c>
      <c r="AA1650" s="151">
        <v>12</v>
      </c>
      <c r="AB1650" s="151">
        <v>4</v>
      </c>
      <c r="AC1650" s="151">
        <v>1</v>
      </c>
      <c r="AD1650" s="151">
        <v>1</v>
      </c>
      <c r="AE1650" s="155">
        <v>0.333333333333333</v>
      </c>
      <c r="AF1650" s="155">
        <v>1</v>
      </c>
      <c r="AG1650" s="173">
        <v>-0.666666666666667</v>
      </c>
    </row>
    <row r="1651" spans="1:33">
      <c r="A1651" s="175" t="s">
        <v>1455</v>
      </c>
      <c r="B1651" s="195" t="s">
        <v>1851</v>
      </c>
      <c r="C1651" s="195" t="s">
        <v>1655</v>
      </c>
      <c r="D1651" s="150">
        <v>3140</v>
      </c>
      <c r="E1651" s="150">
        <v>2843</v>
      </c>
      <c r="F1651" s="150">
        <v>3106</v>
      </c>
      <c r="G1651" s="151">
        <v>3936</v>
      </c>
      <c r="H1651" s="151">
        <v>3355</v>
      </c>
      <c r="I1651" s="151">
        <v>3886</v>
      </c>
      <c r="J1651" s="151">
        <v>4287</v>
      </c>
      <c r="K1651" s="151">
        <v>4031</v>
      </c>
      <c r="L1651" s="151">
        <v>4238</v>
      </c>
      <c r="M1651" s="154">
        <v>0.904733554996406</v>
      </c>
      <c r="N1651" s="153">
        <v>80543</v>
      </c>
      <c r="O1651" s="172">
        <v>0.9</v>
      </c>
      <c r="P1651" s="154">
        <v>0.905414012738853</v>
      </c>
      <c r="Q1651" s="154">
        <v>0.852388211382114</v>
      </c>
      <c r="R1651" s="154">
        <v>0.940284581292279</v>
      </c>
      <c r="S1651" s="173">
        <v>0.0530258013567396</v>
      </c>
      <c r="T1651" s="153">
        <v>89024</v>
      </c>
      <c r="U1651" s="153">
        <v>88214</v>
      </c>
      <c r="V1651" s="154">
        <v>0.990901329978433</v>
      </c>
      <c r="W1651" s="154">
        <v>0.989171974522293</v>
      </c>
      <c r="X1651" s="155">
        <v>0.98729674796748</v>
      </c>
      <c r="Y1651" s="155">
        <v>0.988570095637975</v>
      </c>
      <c r="Z1651" s="173">
        <v>0.00187522655481331</v>
      </c>
      <c r="AA1651" s="151">
        <v>25918</v>
      </c>
      <c r="AB1651" s="151">
        <v>25576</v>
      </c>
      <c r="AC1651" s="151">
        <v>26752</v>
      </c>
      <c r="AD1651" s="151">
        <v>26542</v>
      </c>
      <c r="AE1651" s="155">
        <v>0.986804537387144</v>
      </c>
      <c r="AF1651" s="155">
        <v>0.992150119617225</v>
      </c>
      <c r="AG1651" s="173">
        <v>-0.00534558223008086</v>
      </c>
    </row>
    <row r="1652" spans="1:33">
      <c r="A1652" s="175" t="s">
        <v>1455</v>
      </c>
      <c r="B1652" s="195" t="s">
        <v>1851</v>
      </c>
      <c r="C1652" s="195" t="s">
        <v>1656</v>
      </c>
      <c r="D1652" s="150">
        <v>0</v>
      </c>
      <c r="E1652" s="150">
        <v>0</v>
      </c>
      <c r="F1652" s="150">
        <v>0</v>
      </c>
      <c r="G1652" s="151">
        <v>0</v>
      </c>
      <c r="H1652" s="151">
        <v>0</v>
      </c>
      <c r="I1652" s="151">
        <v>0</v>
      </c>
      <c r="J1652" s="151">
        <v>0</v>
      </c>
      <c r="K1652" s="151">
        <v>0</v>
      </c>
      <c r="L1652" s="151">
        <v>0</v>
      </c>
      <c r="M1652" s="154">
        <v>0</v>
      </c>
      <c r="N1652" s="153">
        <v>0</v>
      </c>
      <c r="O1652" s="172">
        <v>0.9</v>
      </c>
      <c r="P1652" s="154">
        <v>0</v>
      </c>
      <c r="Q1652" s="154">
        <v>0</v>
      </c>
      <c r="R1652" s="154">
        <v>0</v>
      </c>
      <c r="S1652" s="173">
        <v>0</v>
      </c>
      <c r="T1652" s="153">
        <v>2</v>
      </c>
      <c r="U1652" s="153">
        <v>2</v>
      </c>
      <c r="V1652" s="154">
        <v>1</v>
      </c>
      <c r="W1652" s="154">
        <v>0</v>
      </c>
      <c r="X1652" s="155">
        <v>0</v>
      </c>
      <c r="Y1652" s="155">
        <v>0</v>
      </c>
      <c r="Z1652" s="173">
        <v>0</v>
      </c>
      <c r="AA1652" s="151">
        <v>1</v>
      </c>
      <c r="AB1652" s="151">
        <v>1</v>
      </c>
      <c r="AC1652" s="151">
        <v>1</v>
      </c>
      <c r="AD1652" s="151">
        <v>1</v>
      </c>
      <c r="AE1652" s="155">
        <v>1</v>
      </c>
      <c r="AF1652" s="155">
        <v>1</v>
      </c>
      <c r="AG1652" s="173">
        <v>0</v>
      </c>
    </row>
    <row r="1653" spans="1:33">
      <c r="A1653" s="175" t="s">
        <v>1455</v>
      </c>
      <c r="B1653" s="195" t="s">
        <v>1851</v>
      </c>
      <c r="C1653" s="195" t="s">
        <v>1657</v>
      </c>
      <c r="D1653" s="150">
        <v>0</v>
      </c>
      <c r="E1653" s="150">
        <v>0</v>
      </c>
      <c r="F1653" s="150">
        <v>0</v>
      </c>
      <c r="G1653" s="151">
        <v>0</v>
      </c>
      <c r="H1653" s="151">
        <v>0</v>
      </c>
      <c r="I1653" s="151">
        <v>0</v>
      </c>
      <c r="J1653" s="151">
        <v>0</v>
      </c>
      <c r="K1653" s="151">
        <v>0</v>
      </c>
      <c r="L1653" s="151">
        <v>0</v>
      </c>
      <c r="M1653" s="154">
        <v>0</v>
      </c>
      <c r="N1653" s="153">
        <v>0</v>
      </c>
      <c r="O1653" s="172">
        <v>0.9</v>
      </c>
      <c r="P1653" s="154">
        <v>0</v>
      </c>
      <c r="Q1653" s="154">
        <v>0</v>
      </c>
      <c r="R1653" s="154">
        <v>0</v>
      </c>
      <c r="S1653" s="173">
        <v>0</v>
      </c>
      <c r="T1653" s="153">
        <v>27</v>
      </c>
      <c r="U1653" s="153">
        <v>27</v>
      </c>
      <c r="V1653" s="154">
        <v>1</v>
      </c>
      <c r="W1653" s="154">
        <v>0</v>
      </c>
      <c r="X1653" s="155">
        <v>0</v>
      </c>
      <c r="Y1653" s="155">
        <v>0</v>
      </c>
      <c r="Z1653" s="173">
        <v>0</v>
      </c>
      <c r="AA1653" s="151">
        <v>13</v>
      </c>
      <c r="AB1653" s="151">
        <v>13</v>
      </c>
      <c r="AC1653" s="151">
        <v>8</v>
      </c>
      <c r="AD1653" s="151">
        <v>8</v>
      </c>
      <c r="AE1653" s="155">
        <v>1</v>
      </c>
      <c r="AF1653" s="155">
        <v>1</v>
      </c>
      <c r="AG1653" s="173">
        <v>0</v>
      </c>
    </row>
    <row r="1654" spans="1:33">
      <c r="A1654" s="175" t="s">
        <v>1455</v>
      </c>
      <c r="B1654" s="195" t="s">
        <v>1851</v>
      </c>
      <c r="C1654" s="195" t="s">
        <v>1658</v>
      </c>
      <c r="D1654" s="150">
        <v>1</v>
      </c>
      <c r="E1654" s="150">
        <v>0</v>
      </c>
      <c r="F1654" s="150">
        <v>1</v>
      </c>
      <c r="G1654" s="151">
        <v>0</v>
      </c>
      <c r="H1654" s="151">
        <v>0</v>
      </c>
      <c r="I1654" s="151">
        <v>0</v>
      </c>
      <c r="J1654" s="151">
        <v>1</v>
      </c>
      <c r="K1654" s="151">
        <v>0</v>
      </c>
      <c r="L1654" s="151">
        <v>1</v>
      </c>
      <c r="M1654" s="154">
        <v>0</v>
      </c>
      <c r="N1654" s="153">
        <v>0</v>
      </c>
      <c r="O1654" s="172">
        <v>0.9</v>
      </c>
      <c r="P1654" s="154">
        <v>0</v>
      </c>
      <c r="Q1654" s="154">
        <v>0</v>
      </c>
      <c r="R1654" s="154">
        <v>0</v>
      </c>
      <c r="S1654" s="173">
        <v>0</v>
      </c>
      <c r="T1654" s="153">
        <v>7</v>
      </c>
      <c r="U1654" s="153">
        <v>7</v>
      </c>
      <c r="V1654" s="154">
        <v>1</v>
      </c>
      <c r="W1654" s="154">
        <v>1</v>
      </c>
      <c r="X1654" s="155">
        <v>0</v>
      </c>
      <c r="Y1654" s="155">
        <v>1</v>
      </c>
      <c r="Z1654" s="173">
        <v>1</v>
      </c>
      <c r="AA1654" s="151">
        <v>3</v>
      </c>
      <c r="AB1654" s="151">
        <v>3</v>
      </c>
      <c r="AC1654" s="151">
        <v>1</v>
      </c>
      <c r="AD1654" s="151">
        <v>1</v>
      </c>
      <c r="AE1654" s="155">
        <v>1</v>
      </c>
      <c r="AF1654" s="155">
        <v>1</v>
      </c>
      <c r="AG1654" s="173">
        <v>0</v>
      </c>
    </row>
    <row r="1655" spans="1:33">
      <c r="A1655" s="175" t="s">
        <v>1455</v>
      </c>
      <c r="B1655" s="195" t="s">
        <v>1851</v>
      </c>
      <c r="C1655" s="195" t="s">
        <v>1659</v>
      </c>
      <c r="D1655" s="150">
        <v>1</v>
      </c>
      <c r="E1655" s="150">
        <v>0</v>
      </c>
      <c r="F1655" s="150">
        <v>0</v>
      </c>
      <c r="G1655" s="151">
        <v>0</v>
      </c>
      <c r="H1655" s="151">
        <v>0</v>
      </c>
      <c r="I1655" s="151">
        <v>0</v>
      </c>
      <c r="J1655" s="151">
        <v>0</v>
      </c>
      <c r="K1655" s="151">
        <v>0</v>
      </c>
      <c r="L1655" s="151">
        <v>0</v>
      </c>
      <c r="M1655" s="154">
        <v>0</v>
      </c>
      <c r="N1655" s="153">
        <v>0</v>
      </c>
      <c r="O1655" s="172">
        <v>0.9</v>
      </c>
      <c r="P1655" s="154">
        <v>0</v>
      </c>
      <c r="Q1655" s="154">
        <v>0</v>
      </c>
      <c r="R1655" s="154">
        <v>0</v>
      </c>
      <c r="S1655" s="173">
        <v>0</v>
      </c>
      <c r="T1655" s="153">
        <v>6</v>
      </c>
      <c r="U1655" s="153">
        <v>5</v>
      </c>
      <c r="V1655" s="154">
        <v>0.833333333333333</v>
      </c>
      <c r="W1655" s="154">
        <v>0</v>
      </c>
      <c r="X1655" s="155">
        <v>0</v>
      </c>
      <c r="Y1655" s="155">
        <v>0</v>
      </c>
      <c r="Z1655" s="173">
        <v>0</v>
      </c>
      <c r="AA1655" s="151">
        <v>3</v>
      </c>
      <c r="AB1655" s="151">
        <v>2</v>
      </c>
      <c r="AC1655" s="151">
        <v>0</v>
      </c>
      <c r="AD1655" s="151">
        <v>0</v>
      </c>
      <c r="AE1655" s="155">
        <v>0.666666666666667</v>
      </c>
      <c r="AF1655" s="155">
        <v>0</v>
      </c>
      <c r="AG1655" s="173">
        <v>0.666666666666667</v>
      </c>
    </row>
    <row r="1656" spans="1:33">
      <c r="A1656" s="175" t="s">
        <v>1455</v>
      </c>
      <c r="B1656" s="195" t="s">
        <v>1851</v>
      </c>
      <c r="C1656" s="195" t="s">
        <v>1660</v>
      </c>
      <c r="D1656" s="150">
        <v>0</v>
      </c>
      <c r="E1656" s="150">
        <v>0</v>
      </c>
      <c r="F1656" s="150">
        <v>0</v>
      </c>
      <c r="G1656" s="151">
        <v>0</v>
      </c>
      <c r="H1656" s="151">
        <v>0</v>
      </c>
      <c r="I1656" s="151">
        <v>0</v>
      </c>
      <c r="J1656" s="151">
        <v>1</v>
      </c>
      <c r="K1656" s="151">
        <v>0</v>
      </c>
      <c r="L1656" s="151">
        <v>1</v>
      </c>
      <c r="M1656" s="154">
        <v>0</v>
      </c>
      <c r="N1656" s="153">
        <v>0</v>
      </c>
      <c r="O1656" s="172">
        <v>0.9</v>
      </c>
      <c r="P1656" s="154">
        <v>0</v>
      </c>
      <c r="Q1656" s="154">
        <v>0</v>
      </c>
      <c r="R1656" s="154">
        <v>0</v>
      </c>
      <c r="S1656" s="173">
        <v>0</v>
      </c>
      <c r="T1656" s="153">
        <v>6</v>
      </c>
      <c r="U1656" s="153">
        <v>4</v>
      </c>
      <c r="V1656" s="154">
        <v>0.666666666666667</v>
      </c>
      <c r="W1656" s="154">
        <v>0</v>
      </c>
      <c r="X1656" s="155">
        <v>0</v>
      </c>
      <c r="Y1656" s="155">
        <v>1</v>
      </c>
      <c r="Z1656" s="173">
        <v>0</v>
      </c>
      <c r="AA1656" s="151">
        <v>3</v>
      </c>
      <c r="AB1656" s="151">
        <v>3</v>
      </c>
      <c r="AC1656" s="151">
        <v>1</v>
      </c>
      <c r="AD1656" s="151">
        <v>1</v>
      </c>
      <c r="AE1656" s="155">
        <v>1</v>
      </c>
      <c r="AF1656" s="155">
        <v>1</v>
      </c>
      <c r="AG1656" s="173">
        <v>0</v>
      </c>
    </row>
    <row r="1657" spans="1:33">
      <c r="A1657" s="175" t="s">
        <v>1455</v>
      </c>
      <c r="B1657" s="195" t="s">
        <v>1851</v>
      </c>
      <c r="C1657" s="195" t="s">
        <v>1661</v>
      </c>
      <c r="D1657" s="150">
        <v>1900</v>
      </c>
      <c r="E1657" s="150">
        <v>1509</v>
      </c>
      <c r="F1657" s="150">
        <v>1030</v>
      </c>
      <c r="G1657" s="151">
        <v>1211</v>
      </c>
      <c r="H1657" s="151">
        <v>237</v>
      </c>
      <c r="I1657" s="151">
        <v>655</v>
      </c>
      <c r="J1657" s="151">
        <v>1467</v>
      </c>
      <c r="K1657" s="151">
        <v>400</v>
      </c>
      <c r="L1657" s="151">
        <v>814</v>
      </c>
      <c r="M1657" s="154">
        <v>0.792062698015675</v>
      </c>
      <c r="N1657" s="153">
        <v>28500</v>
      </c>
      <c r="O1657" s="172">
        <v>0.9</v>
      </c>
      <c r="P1657" s="154">
        <v>0.794210526315789</v>
      </c>
      <c r="Q1657" s="154">
        <v>0.19570602807597</v>
      </c>
      <c r="R1657" s="154">
        <v>0.27266530334015</v>
      </c>
      <c r="S1657" s="173">
        <v>0.598504498239819</v>
      </c>
      <c r="T1657" s="153">
        <v>35982</v>
      </c>
      <c r="U1657" s="153">
        <v>18975</v>
      </c>
      <c r="V1657" s="154">
        <v>0.527347006836752</v>
      </c>
      <c r="W1657" s="154">
        <v>0.542105263157895</v>
      </c>
      <c r="X1657" s="155">
        <v>0.540875309661437</v>
      </c>
      <c r="Y1657" s="155">
        <v>0.554873892297205</v>
      </c>
      <c r="Z1657" s="173">
        <v>0.00122995349645794</v>
      </c>
      <c r="AA1657" s="151">
        <v>11467</v>
      </c>
      <c r="AB1657" s="151">
        <v>6412</v>
      </c>
      <c r="AC1657" s="151">
        <v>9281</v>
      </c>
      <c r="AD1657" s="151">
        <v>5179</v>
      </c>
      <c r="AE1657" s="155">
        <v>0.559169791575826</v>
      </c>
      <c r="AF1657" s="155">
        <v>0.558021764896024</v>
      </c>
      <c r="AG1657" s="173">
        <v>0.00114802667980207</v>
      </c>
    </row>
    <row r="1658" spans="1:33">
      <c r="A1658" s="175" t="s">
        <v>1455</v>
      </c>
      <c r="B1658" s="195" t="s">
        <v>1851</v>
      </c>
      <c r="C1658" s="195" t="s">
        <v>1662</v>
      </c>
      <c r="D1658" s="150">
        <v>0</v>
      </c>
      <c r="E1658" s="150">
        <v>0</v>
      </c>
      <c r="F1658" s="150">
        <v>0</v>
      </c>
      <c r="G1658" s="151">
        <v>0</v>
      </c>
      <c r="H1658" s="151">
        <v>0</v>
      </c>
      <c r="I1658" s="151">
        <v>0</v>
      </c>
      <c r="J1658" s="151">
        <v>0</v>
      </c>
      <c r="K1658" s="151">
        <v>0</v>
      </c>
      <c r="L1658" s="151">
        <v>0</v>
      </c>
      <c r="M1658" s="154">
        <v>0</v>
      </c>
      <c r="N1658" s="153">
        <v>0</v>
      </c>
      <c r="O1658" s="172">
        <v>0.9</v>
      </c>
      <c r="P1658" s="154">
        <v>0</v>
      </c>
      <c r="Q1658" s="154">
        <v>0</v>
      </c>
      <c r="R1658" s="154">
        <v>0</v>
      </c>
      <c r="S1658" s="173">
        <v>0</v>
      </c>
      <c r="T1658" s="153">
        <v>15</v>
      </c>
      <c r="U1658" s="153">
        <v>12</v>
      </c>
      <c r="V1658" s="154">
        <v>0.8</v>
      </c>
      <c r="W1658" s="154">
        <v>0</v>
      </c>
      <c r="X1658" s="155">
        <v>0</v>
      </c>
      <c r="Y1658" s="155">
        <v>0</v>
      </c>
      <c r="Z1658" s="173">
        <v>0</v>
      </c>
      <c r="AA1658" s="151">
        <v>1</v>
      </c>
      <c r="AB1658" s="151">
        <v>1</v>
      </c>
      <c r="AC1658" s="151">
        <v>1</v>
      </c>
      <c r="AD1658" s="151">
        <v>0</v>
      </c>
      <c r="AE1658" s="155">
        <v>1</v>
      </c>
      <c r="AF1658" s="155">
        <v>0</v>
      </c>
      <c r="AG1658" s="173">
        <v>1</v>
      </c>
    </row>
    <row r="1659" spans="1:33">
      <c r="A1659" s="175" t="s">
        <v>1455</v>
      </c>
      <c r="B1659" s="195" t="s">
        <v>1854</v>
      </c>
      <c r="C1659" s="195" t="s">
        <v>1663</v>
      </c>
      <c r="D1659" s="150">
        <v>1095</v>
      </c>
      <c r="E1659" s="150">
        <v>1089</v>
      </c>
      <c r="F1659" s="150">
        <v>1012</v>
      </c>
      <c r="G1659" s="151">
        <v>1222</v>
      </c>
      <c r="H1659" s="151">
        <v>1166</v>
      </c>
      <c r="I1659" s="151">
        <v>1152</v>
      </c>
      <c r="J1659" s="151">
        <v>1203</v>
      </c>
      <c r="K1659" s="151">
        <v>1194</v>
      </c>
      <c r="L1659" s="151">
        <v>1136</v>
      </c>
      <c r="M1659" s="154">
        <v>0.991076578563431</v>
      </c>
      <c r="N1659" s="153">
        <v>29210</v>
      </c>
      <c r="O1659" s="172">
        <v>0.9</v>
      </c>
      <c r="P1659" s="154">
        <v>0.994520547945206</v>
      </c>
      <c r="Q1659" s="154">
        <v>0.95417348608838</v>
      </c>
      <c r="R1659" s="154">
        <v>0.992518703241895</v>
      </c>
      <c r="S1659" s="173">
        <v>0.0403470618568258</v>
      </c>
      <c r="T1659" s="153">
        <v>29473</v>
      </c>
      <c r="U1659" s="153">
        <v>27716</v>
      </c>
      <c r="V1659" s="154">
        <v>0.940386116106267</v>
      </c>
      <c r="W1659" s="154">
        <v>0.924200913242009</v>
      </c>
      <c r="X1659" s="155">
        <v>0.942716857610475</v>
      </c>
      <c r="Y1659" s="155">
        <v>0.944305901911887</v>
      </c>
      <c r="Z1659" s="173">
        <v>-0.0185159443684655</v>
      </c>
      <c r="AA1659" s="151">
        <v>8246</v>
      </c>
      <c r="AB1659" s="151">
        <v>7733</v>
      </c>
      <c r="AC1659" s="151">
        <v>8908</v>
      </c>
      <c r="AD1659" s="151">
        <v>8389</v>
      </c>
      <c r="AE1659" s="155">
        <v>0.93778801843318</v>
      </c>
      <c r="AF1659" s="155">
        <v>0.941737763807813</v>
      </c>
      <c r="AG1659" s="173">
        <v>-0.00394974537463344</v>
      </c>
    </row>
    <row r="1660" spans="1:33">
      <c r="A1660" s="175" t="s">
        <v>1455</v>
      </c>
      <c r="B1660" s="195" t="s">
        <v>1851</v>
      </c>
      <c r="C1660" s="195" t="s">
        <v>1664</v>
      </c>
      <c r="D1660" s="150">
        <v>1652</v>
      </c>
      <c r="E1660" s="150">
        <v>583</v>
      </c>
      <c r="F1660" s="150">
        <v>1034</v>
      </c>
      <c r="G1660" s="151">
        <v>882</v>
      </c>
      <c r="H1660" s="151">
        <v>861</v>
      </c>
      <c r="I1660" s="151">
        <v>626</v>
      </c>
      <c r="J1660" s="151">
        <v>1232</v>
      </c>
      <c r="K1660" s="151">
        <v>1206</v>
      </c>
      <c r="L1660" s="151">
        <v>849</v>
      </c>
      <c r="M1660" s="154">
        <v>0.913435990338164</v>
      </c>
      <c r="N1660" s="153">
        <v>30253</v>
      </c>
      <c r="O1660" s="172">
        <v>0.9</v>
      </c>
      <c r="P1660" s="154">
        <v>0.352905569007264</v>
      </c>
      <c r="Q1660" s="154">
        <v>0.976190476190476</v>
      </c>
      <c r="R1660" s="154">
        <v>0.978896103896104</v>
      </c>
      <c r="S1660" s="173">
        <v>-0.623284907183212</v>
      </c>
      <c r="T1660" s="153">
        <v>33120</v>
      </c>
      <c r="U1660" s="153">
        <v>21798</v>
      </c>
      <c r="V1660" s="154">
        <v>0.658152173913043</v>
      </c>
      <c r="W1660" s="154">
        <v>0.62590799031477</v>
      </c>
      <c r="X1660" s="155">
        <v>0.709750566893424</v>
      </c>
      <c r="Y1660" s="155">
        <v>0.689123376623377</v>
      </c>
      <c r="Z1660" s="173">
        <v>-0.0838425765786541</v>
      </c>
      <c r="AA1660" s="151">
        <v>9731</v>
      </c>
      <c r="AB1660" s="151">
        <v>6355</v>
      </c>
      <c r="AC1660" s="151">
        <v>8396</v>
      </c>
      <c r="AD1660" s="151">
        <v>5905</v>
      </c>
      <c r="AE1660" s="155">
        <v>0.653067516185387</v>
      </c>
      <c r="AF1660" s="155">
        <v>0.703311100524059</v>
      </c>
      <c r="AG1660" s="173">
        <v>-0.0502435843386722</v>
      </c>
    </row>
    <row r="1661" spans="1:33">
      <c r="A1661" s="175" t="s">
        <v>1455</v>
      </c>
      <c r="B1661" s="195" t="s">
        <v>1853</v>
      </c>
      <c r="C1661" s="195" t="s">
        <v>1665</v>
      </c>
      <c r="D1661" s="150">
        <v>1225</v>
      </c>
      <c r="E1661" s="150">
        <v>1089</v>
      </c>
      <c r="F1661" s="150">
        <v>1058</v>
      </c>
      <c r="G1661" s="151">
        <v>1492</v>
      </c>
      <c r="H1661" s="151">
        <v>1421</v>
      </c>
      <c r="I1661" s="151">
        <v>1377</v>
      </c>
      <c r="J1661" s="151">
        <v>1213</v>
      </c>
      <c r="K1661" s="151">
        <v>1186</v>
      </c>
      <c r="L1661" s="151">
        <v>1138</v>
      </c>
      <c r="M1661" s="154">
        <v>0.864390243902439</v>
      </c>
      <c r="N1661" s="153">
        <v>30124</v>
      </c>
      <c r="O1661" s="172">
        <v>0.9</v>
      </c>
      <c r="P1661" s="154">
        <v>0.888979591836735</v>
      </c>
      <c r="Q1661" s="154">
        <v>0.952412868632708</v>
      </c>
      <c r="R1661" s="154">
        <v>0.977741137675185</v>
      </c>
      <c r="S1661" s="173">
        <v>-0.0634332767959731</v>
      </c>
      <c r="T1661" s="153">
        <v>34850</v>
      </c>
      <c r="U1661" s="153">
        <v>31392</v>
      </c>
      <c r="V1661" s="154">
        <v>0.90077474892396</v>
      </c>
      <c r="W1661" s="154">
        <v>0.863673469387755</v>
      </c>
      <c r="X1661" s="155">
        <v>0.922922252010724</v>
      </c>
      <c r="Y1661" s="155">
        <v>0.938169826875515</v>
      </c>
      <c r="Z1661" s="173">
        <v>-0.0592487826229687</v>
      </c>
      <c r="AA1661" s="151">
        <v>10606</v>
      </c>
      <c r="AB1661" s="151">
        <v>9591</v>
      </c>
      <c r="AC1661" s="151">
        <v>9743</v>
      </c>
      <c r="AD1661" s="151">
        <v>8453</v>
      </c>
      <c r="AE1661" s="155">
        <v>0.904299453139732</v>
      </c>
      <c r="AF1661" s="155">
        <v>0.867597249307195</v>
      </c>
      <c r="AG1661" s="173">
        <v>0.0367022038325373</v>
      </c>
    </row>
    <row r="1662" spans="1:33">
      <c r="A1662" s="175" t="s">
        <v>1455</v>
      </c>
      <c r="B1662" s="195" t="s">
        <v>1853</v>
      </c>
      <c r="C1662" s="195" t="s">
        <v>1666</v>
      </c>
      <c r="D1662" s="150">
        <v>2066</v>
      </c>
      <c r="E1662" s="150">
        <v>1956</v>
      </c>
      <c r="F1662" s="150">
        <v>1939</v>
      </c>
      <c r="G1662" s="151">
        <v>2072</v>
      </c>
      <c r="H1662" s="151">
        <v>2041</v>
      </c>
      <c r="I1662" s="151">
        <v>1934</v>
      </c>
      <c r="J1662" s="151">
        <v>2346</v>
      </c>
      <c r="K1662" s="151">
        <v>2297</v>
      </c>
      <c r="L1662" s="151">
        <v>2242</v>
      </c>
      <c r="M1662" s="154">
        <v>0.976806104033022</v>
      </c>
      <c r="N1662" s="153">
        <v>54665</v>
      </c>
      <c r="O1662" s="172">
        <v>0.9</v>
      </c>
      <c r="P1662" s="154">
        <v>0.94675701839303</v>
      </c>
      <c r="Q1662" s="154">
        <v>0.98503861003861</v>
      </c>
      <c r="R1662" s="154">
        <v>0.979113384484228</v>
      </c>
      <c r="S1662" s="173">
        <v>-0.03828159164558</v>
      </c>
      <c r="T1662" s="153">
        <v>55963</v>
      </c>
      <c r="U1662" s="153">
        <v>52490</v>
      </c>
      <c r="V1662" s="154">
        <v>0.937941139681575</v>
      </c>
      <c r="W1662" s="154">
        <v>0.938528557599226</v>
      </c>
      <c r="X1662" s="155">
        <v>0.933397683397683</v>
      </c>
      <c r="Y1662" s="155">
        <v>0.955669224211424</v>
      </c>
      <c r="Z1662" s="173">
        <v>0.00513087420154223</v>
      </c>
      <c r="AA1662" s="151">
        <v>15948</v>
      </c>
      <c r="AB1662" s="151">
        <v>14948</v>
      </c>
      <c r="AC1662" s="151">
        <v>17104</v>
      </c>
      <c r="AD1662" s="151">
        <v>15981</v>
      </c>
      <c r="AE1662" s="155">
        <v>0.937296212691247</v>
      </c>
      <c r="AF1662" s="155">
        <v>0.934342843779233</v>
      </c>
      <c r="AG1662" s="173">
        <v>0.00295336891201359</v>
      </c>
    </row>
    <row r="1663" spans="1:33">
      <c r="A1663" s="175" t="s">
        <v>1455</v>
      </c>
      <c r="B1663" s="195" t="s">
        <v>1854</v>
      </c>
      <c r="C1663" s="195" t="s">
        <v>1667</v>
      </c>
      <c r="D1663" s="150">
        <v>3104</v>
      </c>
      <c r="E1663" s="150">
        <v>2892</v>
      </c>
      <c r="F1663" s="150">
        <v>2997</v>
      </c>
      <c r="G1663" s="151">
        <v>3607</v>
      </c>
      <c r="H1663" s="151">
        <v>3524</v>
      </c>
      <c r="I1663" s="151">
        <v>3514</v>
      </c>
      <c r="J1663" s="151">
        <v>3498</v>
      </c>
      <c r="K1663" s="151">
        <v>3430</v>
      </c>
      <c r="L1663" s="151">
        <v>3364</v>
      </c>
      <c r="M1663" s="154">
        <v>0.953745708335679</v>
      </c>
      <c r="N1663" s="153">
        <v>84726</v>
      </c>
      <c r="O1663" s="172">
        <v>0.9</v>
      </c>
      <c r="P1663" s="154">
        <v>0.931701030927835</v>
      </c>
      <c r="Q1663" s="154">
        <v>0.976989187690602</v>
      </c>
      <c r="R1663" s="154">
        <v>0.980560320182962</v>
      </c>
      <c r="S1663" s="173">
        <v>-0.0452881567627665</v>
      </c>
      <c r="T1663" s="153">
        <v>88835</v>
      </c>
      <c r="U1663" s="153">
        <v>86214</v>
      </c>
      <c r="V1663" s="154">
        <v>0.970495863117015</v>
      </c>
      <c r="W1663" s="154">
        <v>0.965528350515464</v>
      </c>
      <c r="X1663" s="155">
        <v>0.974216800665373</v>
      </c>
      <c r="Y1663" s="155">
        <v>0.96169239565466</v>
      </c>
      <c r="Z1663" s="173">
        <v>-0.00868845014990893</v>
      </c>
      <c r="AA1663" s="151">
        <v>24333</v>
      </c>
      <c r="AB1663" s="151">
        <v>23438</v>
      </c>
      <c r="AC1663" s="151">
        <v>26348</v>
      </c>
      <c r="AD1663" s="151">
        <v>25732</v>
      </c>
      <c r="AE1663" s="155">
        <v>0.963218674228414</v>
      </c>
      <c r="AF1663" s="155">
        <v>0.976620616365569</v>
      </c>
      <c r="AG1663" s="173">
        <v>-0.0134019421371544</v>
      </c>
    </row>
    <row r="1664" spans="1:33">
      <c r="A1664" s="175" t="s">
        <v>1455</v>
      </c>
      <c r="B1664" s="195" t="s">
        <v>1851</v>
      </c>
      <c r="C1664" s="195" t="s">
        <v>1668</v>
      </c>
      <c r="D1664" s="150">
        <v>1580</v>
      </c>
      <c r="E1664" s="150">
        <v>1452</v>
      </c>
      <c r="F1664" s="150">
        <v>1286</v>
      </c>
      <c r="G1664" s="151">
        <v>933</v>
      </c>
      <c r="H1664" s="151">
        <v>895</v>
      </c>
      <c r="I1664" s="151">
        <v>831</v>
      </c>
      <c r="J1664" s="151">
        <v>1228</v>
      </c>
      <c r="K1664" s="151">
        <v>1215</v>
      </c>
      <c r="L1664" s="151">
        <v>1119</v>
      </c>
      <c r="M1664" s="154">
        <v>0.93172237527799</v>
      </c>
      <c r="N1664" s="153">
        <v>28070</v>
      </c>
      <c r="O1664" s="172">
        <v>0.9</v>
      </c>
      <c r="P1664" s="154">
        <v>0.918987341772152</v>
      </c>
      <c r="Q1664" s="154">
        <v>0.959271168274384</v>
      </c>
      <c r="R1664" s="154">
        <v>0.989413680781759</v>
      </c>
      <c r="S1664" s="173">
        <v>-0.0402838265022318</v>
      </c>
      <c r="T1664" s="153">
        <v>30127</v>
      </c>
      <c r="U1664" s="153">
        <v>26154</v>
      </c>
      <c r="V1664" s="154">
        <v>0.868124937763468</v>
      </c>
      <c r="W1664" s="154">
        <v>0.813924050632911</v>
      </c>
      <c r="X1664" s="155">
        <v>0.890675241157556</v>
      </c>
      <c r="Y1664" s="155">
        <v>0.911237785016287</v>
      </c>
      <c r="Z1664" s="173">
        <v>-0.0767511905246449</v>
      </c>
      <c r="AA1664" s="151">
        <v>9582</v>
      </c>
      <c r="AB1664" s="151">
        <v>8281</v>
      </c>
      <c r="AC1664" s="151">
        <v>7609</v>
      </c>
      <c r="AD1664" s="151">
        <v>6637</v>
      </c>
      <c r="AE1664" s="155">
        <v>0.864224587768733</v>
      </c>
      <c r="AF1664" s="155">
        <v>0.872256538309896</v>
      </c>
      <c r="AG1664" s="173">
        <v>-0.00803195054116312</v>
      </c>
    </row>
    <row r="1665" spans="1:33">
      <c r="A1665" s="175" t="s">
        <v>1455</v>
      </c>
      <c r="B1665" s="195" t="s">
        <v>1851</v>
      </c>
      <c r="C1665" s="195" t="s">
        <v>1669</v>
      </c>
      <c r="D1665" s="150">
        <v>2441</v>
      </c>
      <c r="E1665" s="150">
        <v>2033</v>
      </c>
      <c r="F1665" s="150">
        <v>2101</v>
      </c>
      <c r="G1665" s="151">
        <v>1793</v>
      </c>
      <c r="H1665" s="151">
        <v>1559</v>
      </c>
      <c r="I1665" s="151">
        <v>1598</v>
      </c>
      <c r="J1665" s="151">
        <v>2078</v>
      </c>
      <c r="K1665" s="151">
        <v>1822</v>
      </c>
      <c r="L1665" s="151">
        <v>1845</v>
      </c>
      <c r="M1665" s="154">
        <v>0.88370607028754</v>
      </c>
      <c r="N1665" s="153">
        <v>49788</v>
      </c>
      <c r="O1665" s="172">
        <v>0.9</v>
      </c>
      <c r="P1665" s="154">
        <v>0.832855387136419</v>
      </c>
      <c r="Q1665" s="154">
        <v>0.869492470719465</v>
      </c>
      <c r="R1665" s="154">
        <v>0.876804619826757</v>
      </c>
      <c r="S1665" s="173">
        <v>-0.0366370835830451</v>
      </c>
      <c r="T1665" s="153">
        <v>56340</v>
      </c>
      <c r="U1665" s="153">
        <v>50280</v>
      </c>
      <c r="V1665" s="154">
        <v>0.892438764643237</v>
      </c>
      <c r="W1665" s="154">
        <v>0.860712822613683</v>
      </c>
      <c r="X1665" s="155">
        <v>0.891243725599554</v>
      </c>
      <c r="Y1665" s="155">
        <v>0.887872954764196</v>
      </c>
      <c r="Z1665" s="173">
        <v>-0.0305309029858709</v>
      </c>
      <c r="AA1665" s="151">
        <v>16377</v>
      </c>
      <c r="AB1665" s="151">
        <v>14330</v>
      </c>
      <c r="AC1665" s="151">
        <v>16874</v>
      </c>
      <c r="AD1665" s="151">
        <v>15432</v>
      </c>
      <c r="AE1665" s="155">
        <v>0.875007632655553</v>
      </c>
      <c r="AF1665" s="155">
        <v>0.914543084034609</v>
      </c>
      <c r="AG1665" s="173">
        <v>-0.039535451379056</v>
      </c>
    </row>
    <row r="1666" spans="1:33">
      <c r="A1666" s="175" t="s">
        <v>1455</v>
      </c>
      <c r="B1666" s="195" t="s">
        <v>1854</v>
      </c>
      <c r="C1666" s="195" t="s">
        <v>1670</v>
      </c>
      <c r="D1666" s="150">
        <v>1621</v>
      </c>
      <c r="E1666" s="150">
        <v>1609</v>
      </c>
      <c r="F1666" s="150">
        <v>1524</v>
      </c>
      <c r="G1666" s="151">
        <v>1621</v>
      </c>
      <c r="H1666" s="151">
        <v>1617</v>
      </c>
      <c r="I1666" s="151">
        <v>1542</v>
      </c>
      <c r="J1666" s="151">
        <v>1695</v>
      </c>
      <c r="K1666" s="151">
        <v>1694</v>
      </c>
      <c r="L1666" s="151">
        <v>1621</v>
      </c>
      <c r="M1666" s="154">
        <v>0.996129792905475</v>
      </c>
      <c r="N1666" s="153">
        <v>38865</v>
      </c>
      <c r="O1666" s="172">
        <v>0.9</v>
      </c>
      <c r="P1666" s="154">
        <v>0.992597162245527</v>
      </c>
      <c r="Q1666" s="154">
        <v>0.997532387415176</v>
      </c>
      <c r="R1666" s="154">
        <v>0.999410029498525</v>
      </c>
      <c r="S1666" s="173">
        <v>-0.00493522516964839</v>
      </c>
      <c r="T1666" s="153">
        <v>39016</v>
      </c>
      <c r="U1666" s="153">
        <v>36953</v>
      </c>
      <c r="V1666" s="154">
        <v>0.947124256715194</v>
      </c>
      <c r="W1666" s="154">
        <v>0.940160394818014</v>
      </c>
      <c r="X1666" s="155">
        <v>0.951264651449722</v>
      </c>
      <c r="Y1666" s="155">
        <v>0.956342182890855</v>
      </c>
      <c r="Z1666" s="173">
        <v>-0.0111042566317088</v>
      </c>
      <c r="AA1666" s="151">
        <v>11150</v>
      </c>
      <c r="AB1666" s="151">
        <v>10607</v>
      </c>
      <c r="AC1666" s="151">
        <v>11777</v>
      </c>
      <c r="AD1666" s="151">
        <v>11175</v>
      </c>
      <c r="AE1666" s="155">
        <v>0.951300448430493</v>
      </c>
      <c r="AF1666" s="155">
        <v>0.948883416829413</v>
      </c>
      <c r="AG1666" s="173">
        <v>0.00241703160108009</v>
      </c>
    </row>
    <row r="1667" spans="1:33">
      <c r="A1667" s="175" t="s">
        <v>1455</v>
      </c>
      <c r="B1667" s="195" t="s">
        <v>1854</v>
      </c>
      <c r="C1667" s="195" t="s">
        <v>1671</v>
      </c>
      <c r="D1667" s="150">
        <v>3480</v>
      </c>
      <c r="E1667" s="150">
        <v>3358</v>
      </c>
      <c r="F1667" s="150">
        <v>3064</v>
      </c>
      <c r="G1667" s="151">
        <v>3650</v>
      </c>
      <c r="H1667" s="151">
        <v>3494</v>
      </c>
      <c r="I1667" s="151">
        <v>3308</v>
      </c>
      <c r="J1667" s="151">
        <v>3802</v>
      </c>
      <c r="K1667" s="151">
        <v>3718</v>
      </c>
      <c r="L1667" s="151">
        <v>3504</v>
      </c>
      <c r="M1667" s="154">
        <v>0.952207717305709</v>
      </c>
      <c r="N1667" s="153">
        <v>85852</v>
      </c>
      <c r="O1667" s="172">
        <v>0.9</v>
      </c>
      <c r="P1667" s="154">
        <v>0.964942528735632</v>
      </c>
      <c r="Q1667" s="154">
        <v>0.957260273972603</v>
      </c>
      <c r="R1667" s="154">
        <v>0.977906365071015</v>
      </c>
      <c r="S1667" s="173">
        <v>0.00768225476302942</v>
      </c>
      <c r="T1667" s="153">
        <v>90161</v>
      </c>
      <c r="U1667" s="153">
        <v>81813</v>
      </c>
      <c r="V1667" s="154">
        <v>0.907410077527978</v>
      </c>
      <c r="W1667" s="154">
        <v>0.880459770114942</v>
      </c>
      <c r="X1667" s="155">
        <v>0.906301369863014</v>
      </c>
      <c r="Y1667" s="155">
        <v>0.921620199894792</v>
      </c>
      <c r="Z1667" s="173">
        <v>-0.0258415997480712</v>
      </c>
      <c r="AA1667" s="151">
        <v>25689</v>
      </c>
      <c r="AB1667" s="151">
        <v>23124</v>
      </c>
      <c r="AC1667" s="151">
        <v>27083</v>
      </c>
      <c r="AD1667" s="151">
        <v>24571</v>
      </c>
      <c r="AE1667" s="155">
        <v>0.900151815952353</v>
      </c>
      <c r="AF1667" s="155">
        <v>0.907248089207252</v>
      </c>
      <c r="AG1667" s="173">
        <v>-0.00709627325489859</v>
      </c>
    </row>
    <row r="1668" spans="1:33">
      <c r="A1668" s="175" t="s">
        <v>1455</v>
      </c>
      <c r="B1668" s="195" t="s">
        <v>1854</v>
      </c>
      <c r="C1668" s="195" t="s">
        <v>1672</v>
      </c>
      <c r="D1668" s="150">
        <v>2244</v>
      </c>
      <c r="E1668" s="150">
        <v>2164</v>
      </c>
      <c r="F1668" s="150">
        <v>1936</v>
      </c>
      <c r="G1668" s="151">
        <v>2339</v>
      </c>
      <c r="H1668" s="151">
        <v>2258</v>
      </c>
      <c r="I1668" s="151">
        <v>2083</v>
      </c>
      <c r="J1668" s="151">
        <v>2506</v>
      </c>
      <c r="K1668" s="151">
        <v>2432</v>
      </c>
      <c r="L1668" s="151">
        <v>2224</v>
      </c>
      <c r="M1668" s="154">
        <v>0.965920590000858</v>
      </c>
      <c r="N1668" s="153">
        <v>56318</v>
      </c>
      <c r="O1668" s="172">
        <v>0.9</v>
      </c>
      <c r="P1668" s="154">
        <v>0.964349376114082</v>
      </c>
      <c r="Q1668" s="154">
        <v>0.965369816160752</v>
      </c>
      <c r="R1668" s="154">
        <v>0.970470869912211</v>
      </c>
      <c r="S1668" s="173">
        <v>-0.00102044004667046</v>
      </c>
      <c r="T1668" s="153">
        <v>58305</v>
      </c>
      <c r="U1668" s="153">
        <v>51616</v>
      </c>
      <c r="V1668" s="154">
        <v>0.885275705342595</v>
      </c>
      <c r="W1668" s="154">
        <v>0.862745098039216</v>
      </c>
      <c r="X1668" s="155">
        <v>0.890551517742625</v>
      </c>
      <c r="Y1668" s="155">
        <v>0.887470071827614</v>
      </c>
      <c r="Z1668" s="173">
        <v>-0.0278064197034094</v>
      </c>
      <c r="AA1668" s="151">
        <v>16544</v>
      </c>
      <c r="AB1668" s="151">
        <v>14755</v>
      </c>
      <c r="AC1668" s="151">
        <v>17406</v>
      </c>
      <c r="AD1668" s="151">
        <v>15139</v>
      </c>
      <c r="AE1668" s="155">
        <v>0.891864119922631</v>
      </c>
      <c r="AF1668" s="155">
        <v>0.869757554866138</v>
      </c>
      <c r="AG1668" s="173">
        <v>0.0221065650564924</v>
      </c>
    </row>
    <row r="1669" spans="1:33">
      <c r="A1669" s="175" t="s">
        <v>1455</v>
      </c>
      <c r="B1669" s="195" t="s">
        <v>1851</v>
      </c>
      <c r="C1669" s="195" t="s">
        <v>1673</v>
      </c>
      <c r="D1669" s="150">
        <v>1324</v>
      </c>
      <c r="E1669" s="150">
        <v>1250</v>
      </c>
      <c r="F1669" s="150">
        <v>990</v>
      </c>
      <c r="G1669" s="151">
        <v>810</v>
      </c>
      <c r="H1669" s="151">
        <v>787</v>
      </c>
      <c r="I1669" s="151">
        <v>639</v>
      </c>
      <c r="J1669" s="151">
        <v>1136</v>
      </c>
      <c r="K1669" s="151">
        <v>1087</v>
      </c>
      <c r="L1669" s="151">
        <v>867</v>
      </c>
      <c r="M1669" s="154">
        <v>0.949316913604002</v>
      </c>
      <c r="N1669" s="153">
        <v>24668</v>
      </c>
      <c r="O1669" s="172">
        <v>0.9</v>
      </c>
      <c r="P1669" s="154">
        <v>0.944108761329305</v>
      </c>
      <c r="Q1669" s="154">
        <v>0.971604938271605</v>
      </c>
      <c r="R1669" s="154">
        <v>0.956866197183099</v>
      </c>
      <c r="S1669" s="173">
        <v>-0.0274961769422999</v>
      </c>
      <c r="T1669" s="153">
        <v>25985</v>
      </c>
      <c r="U1669" s="153">
        <v>19481</v>
      </c>
      <c r="V1669" s="154">
        <v>0.749701751010198</v>
      </c>
      <c r="W1669" s="154">
        <v>0.74773413897281</v>
      </c>
      <c r="X1669" s="155">
        <v>0.788888888888889</v>
      </c>
      <c r="Y1669" s="155">
        <v>0.763204225352113</v>
      </c>
      <c r="Z1669" s="173">
        <v>-0.0411547499160791</v>
      </c>
      <c r="AA1669" s="151">
        <v>8424</v>
      </c>
      <c r="AB1669" s="151">
        <v>6194</v>
      </c>
      <c r="AC1669" s="151">
        <v>6561</v>
      </c>
      <c r="AD1669" s="151">
        <v>5136</v>
      </c>
      <c r="AE1669" s="155">
        <v>0.735280151946819</v>
      </c>
      <c r="AF1669" s="155">
        <v>0.782807498856882</v>
      </c>
      <c r="AG1669" s="173">
        <v>-0.047527346910063</v>
      </c>
    </row>
    <row r="1670" spans="1:33">
      <c r="A1670" s="175" t="s">
        <v>1455</v>
      </c>
      <c r="B1670" s="195" t="s">
        <v>1851</v>
      </c>
      <c r="C1670" s="195" t="s">
        <v>1674</v>
      </c>
      <c r="D1670" s="150">
        <v>2519</v>
      </c>
      <c r="E1670" s="150">
        <v>2461</v>
      </c>
      <c r="F1670" s="150">
        <v>1863</v>
      </c>
      <c r="G1670" s="151">
        <v>1286</v>
      </c>
      <c r="H1670" s="151">
        <v>1261</v>
      </c>
      <c r="I1670" s="151">
        <v>906</v>
      </c>
      <c r="J1670" s="151">
        <v>1914</v>
      </c>
      <c r="K1670" s="151">
        <v>1884</v>
      </c>
      <c r="L1670" s="151">
        <v>1340</v>
      </c>
      <c r="M1670" s="154">
        <v>0.897170058696573</v>
      </c>
      <c r="N1670" s="153">
        <v>44479</v>
      </c>
      <c r="O1670" s="172">
        <v>0.9</v>
      </c>
      <c r="P1670" s="154">
        <v>0.976974990075427</v>
      </c>
      <c r="Q1670" s="154">
        <v>0.980559875583204</v>
      </c>
      <c r="R1670" s="154">
        <v>0.984326018808777</v>
      </c>
      <c r="S1670" s="173">
        <v>-0.00358488550777691</v>
      </c>
      <c r="T1670" s="153">
        <v>49577</v>
      </c>
      <c r="U1670" s="153">
        <v>33026</v>
      </c>
      <c r="V1670" s="154">
        <v>0.666155677027654</v>
      </c>
      <c r="W1670" s="154">
        <v>0.739579198094482</v>
      </c>
      <c r="X1670" s="155">
        <v>0.704510108864697</v>
      </c>
      <c r="Y1670" s="155">
        <v>0.700104493207941</v>
      </c>
      <c r="Z1670" s="173">
        <v>0.0350690892297851</v>
      </c>
      <c r="AA1670" s="151">
        <v>14870</v>
      </c>
      <c r="AB1670" s="151">
        <v>10200</v>
      </c>
      <c r="AC1670" s="151">
        <v>12896</v>
      </c>
      <c r="AD1670" s="151">
        <v>8549</v>
      </c>
      <c r="AE1670" s="155">
        <v>0.685944855413584</v>
      </c>
      <c r="AF1670" s="155">
        <v>0.662918734491315</v>
      </c>
      <c r="AG1670" s="173">
        <v>0.0230261209222693</v>
      </c>
    </row>
    <row r="1671" spans="1:33">
      <c r="A1671" s="175" t="s">
        <v>1455</v>
      </c>
      <c r="B1671" s="195" t="s">
        <v>1851</v>
      </c>
      <c r="C1671" s="195" t="s">
        <v>1675</v>
      </c>
      <c r="D1671" s="150">
        <v>3717</v>
      </c>
      <c r="E1671" s="150">
        <v>3147</v>
      </c>
      <c r="F1671" s="150">
        <v>3373</v>
      </c>
      <c r="G1671" s="151">
        <v>2949</v>
      </c>
      <c r="H1671" s="151">
        <v>2422</v>
      </c>
      <c r="I1671" s="151">
        <v>2745</v>
      </c>
      <c r="J1671" s="151">
        <v>3253</v>
      </c>
      <c r="K1671" s="151">
        <v>3166</v>
      </c>
      <c r="L1671" s="151">
        <v>2968</v>
      </c>
      <c r="M1671" s="154">
        <v>0.885401943462898</v>
      </c>
      <c r="N1671" s="153">
        <v>80182</v>
      </c>
      <c r="O1671" s="172">
        <v>0.9</v>
      </c>
      <c r="P1671" s="154">
        <v>0.846650524616626</v>
      </c>
      <c r="Q1671" s="154">
        <v>0.821295354357409</v>
      </c>
      <c r="R1671" s="154">
        <v>0.973255456501691</v>
      </c>
      <c r="S1671" s="173">
        <v>0.025355170259217</v>
      </c>
      <c r="T1671" s="153">
        <v>90560</v>
      </c>
      <c r="U1671" s="153">
        <v>79790</v>
      </c>
      <c r="V1671" s="154">
        <v>0.88107332155477</v>
      </c>
      <c r="W1671" s="154">
        <v>0.907452246435297</v>
      </c>
      <c r="X1671" s="155">
        <v>0.930824008138352</v>
      </c>
      <c r="Y1671" s="155">
        <v>0.91238856440209</v>
      </c>
      <c r="Z1671" s="173">
        <v>-0.0233717617030547</v>
      </c>
      <c r="AA1671" s="151">
        <v>25059</v>
      </c>
      <c r="AB1671" s="151">
        <v>22222</v>
      </c>
      <c r="AC1671" s="151">
        <v>26946</v>
      </c>
      <c r="AD1671" s="151">
        <v>24147</v>
      </c>
      <c r="AE1671" s="155">
        <v>0.88678718224989</v>
      </c>
      <c r="AF1671" s="155">
        <v>0.896125584502338</v>
      </c>
      <c r="AG1671" s="173">
        <v>-0.00933840225244775</v>
      </c>
    </row>
    <row r="1672" spans="1:33">
      <c r="A1672" s="175" t="s">
        <v>1455</v>
      </c>
      <c r="B1672" s="195" t="s">
        <v>1854</v>
      </c>
      <c r="C1672" s="195" t="s">
        <v>1676</v>
      </c>
      <c r="D1672" s="150">
        <v>3679</v>
      </c>
      <c r="E1672" s="150">
        <v>3339</v>
      </c>
      <c r="F1672" s="150">
        <v>2926</v>
      </c>
      <c r="G1672" s="151">
        <v>3963</v>
      </c>
      <c r="H1672" s="151">
        <v>3703</v>
      </c>
      <c r="I1672" s="151">
        <v>3206</v>
      </c>
      <c r="J1672" s="151">
        <v>4081</v>
      </c>
      <c r="K1672" s="151">
        <v>3776</v>
      </c>
      <c r="L1672" s="151">
        <v>3325</v>
      </c>
      <c r="M1672" s="154">
        <v>0.926571023581461</v>
      </c>
      <c r="N1672" s="153">
        <v>86286</v>
      </c>
      <c r="O1672" s="172">
        <v>0.9</v>
      </c>
      <c r="P1672" s="154">
        <v>0.907583582495243</v>
      </c>
      <c r="Q1672" s="154">
        <v>0.934393136512743</v>
      </c>
      <c r="R1672" s="154">
        <v>0.925263415829454</v>
      </c>
      <c r="S1672" s="173">
        <v>-0.0268095540174996</v>
      </c>
      <c r="T1672" s="153">
        <v>93124</v>
      </c>
      <c r="U1672" s="153">
        <v>75550</v>
      </c>
      <c r="V1672" s="154">
        <v>0.811283879558438</v>
      </c>
      <c r="W1672" s="154">
        <v>0.79532481652623</v>
      </c>
      <c r="X1672" s="155">
        <v>0.808983093615948</v>
      </c>
      <c r="Y1672" s="155">
        <v>0.8147512864494</v>
      </c>
      <c r="Z1672" s="173">
        <v>-0.0136582770897176</v>
      </c>
      <c r="AA1672" s="151">
        <v>27246</v>
      </c>
      <c r="AB1672" s="151">
        <v>22407</v>
      </c>
      <c r="AC1672" s="151">
        <v>27652</v>
      </c>
      <c r="AD1672" s="151">
        <v>21192</v>
      </c>
      <c r="AE1672" s="155">
        <v>0.822395948029068</v>
      </c>
      <c r="AF1672" s="155">
        <v>0.766382178504267</v>
      </c>
      <c r="AG1672" s="173">
        <v>0.0560137695248011</v>
      </c>
    </row>
    <row r="1673" spans="1:33">
      <c r="A1673" s="175" t="s">
        <v>1455</v>
      </c>
      <c r="B1673" s="195" t="s">
        <v>1851</v>
      </c>
      <c r="C1673" s="195" t="s">
        <v>1677</v>
      </c>
      <c r="D1673" s="150">
        <v>2861</v>
      </c>
      <c r="E1673" s="150">
        <v>2224</v>
      </c>
      <c r="F1673" s="150">
        <v>2403</v>
      </c>
      <c r="G1673" s="151">
        <v>2163</v>
      </c>
      <c r="H1673" s="151">
        <v>1806</v>
      </c>
      <c r="I1673" s="151">
        <v>1984</v>
      </c>
      <c r="J1673" s="151">
        <v>2422</v>
      </c>
      <c r="K1673" s="151">
        <v>1979</v>
      </c>
      <c r="L1673" s="151">
        <v>2162</v>
      </c>
      <c r="M1673" s="154">
        <v>0.863369979673892</v>
      </c>
      <c r="N1673" s="153">
        <v>58192</v>
      </c>
      <c r="O1673" s="172">
        <v>0.9</v>
      </c>
      <c r="P1673" s="154">
        <v>0.777350576721426</v>
      </c>
      <c r="Q1673" s="154">
        <v>0.83495145631068</v>
      </c>
      <c r="R1673" s="154">
        <v>0.817093311312964</v>
      </c>
      <c r="S1673" s="173">
        <v>-0.0576008795892535</v>
      </c>
      <c r="T1673" s="153">
        <v>67401</v>
      </c>
      <c r="U1673" s="153">
        <v>59648</v>
      </c>
      <c r="V1673" s="154">
        <v>0.884972033055889</v>
      </c>
      <c r="W1673" s="154">
        <v>0.839916113247116</v>
      </c>
      <c r="X1673" s="155">
        <v>0.917244567730005</v>
      </c>
      <c r="Y1673" s="155">
        <v>0.892650701899257</v>
      </c>
      <c r="Z1673" s="173">
        <v>-0.0773284544828883</v>
      </c>
      <c r="AA1673" s="151">
        <v>18948</v>
      </c>
      <c r="AB1673" s="151">
        <v>16563</v>
      </c>
      <c r="AC1673" s="151">
        <v>20535</v>
      </c>
      <c r="AD1673" s="151">
        <v>18530</v>
      </c>
      <c r="AE1673" s="155">
        <v>0.874129195693477</v>
      </c>
      <c r="AF1673" s="155">
        <v>0.90236182128074</v>
      </c>
      <c r="AG1673" s="173">
        <v>-0.0282326255872632</v>
      </c>
    </row>
    <row r="1674" spans="1:33">
      <c r="A1674" s="175" t="s">
        <v>1455</v>
      </c>
      <c r="B1674" s="195" t="s">
        <v>1851</v>
      </c>
      <c r="C1674" s="195" t="s">
        <v>1678</v>
      </c>
      <c r="D1674" s="150">
        <v>1529</v>
      </c>
      <c r="E1674" s="150">
        <v>1511</v>
      </c>
      <c r="F1674" s="150">
        <v>1346</v>
      </c>
      <c r="G1674" s="151">
        <v>958</v>
      </c>
      <c r="H1674" s="151">
        <v>936</v>
      </c>
      <c r="I1674" s="151">
        <v>842</v>
      </c>
      <c r="J1674" s="151">
        <v>1193</v>
      </c>
      <c r="K1674" s="151">
        <v>1178</v>
      </c>
      <c r="L1674" s="151">
        <v>956</v>
      </c>
      <c r="M1674" s="154">
        <v>0.981688919715623</v>
      </c>
      <c r="N1674" s="153">
        <v>28307</v>
      </c>
      <c r="O1674" s="172">
        <v>0.9</v>
      </c>
      <c r="P1674" s="154">
        <v>0.988227599738391</v>
      </c>
      <c r="Q1674" s="154">
        <v>0.977035490605428</v>
      </c>
      <c r="R1674" s="154">
        <v>0.98742665549036</v>
      </c>
      <c r="S1674" s="173">
        <v>0.0111921091329632</v>
      </c>
      <c r="T1674" s="153">
        <v>28835</v>
      </c>
      <c r="U1674" s="153">
        <v>24618</v>
      </c>
      <c r="V1674" s="154">
        <v>0.85375411825906</v>
      </c>
      <c r="W1674" s="154">
        <v>0.880313930673643</v>
      </c>
      <c r="X1674" s="155">
        <v>0.878914405010438</v>
      </c>
      <c r="Y1674" s="155">
        <v>0.801341156747695</v>
      </c>
      <c r="Z1674" s="173">
        <v>0.00139952566320456</v>
      </c>
      <c r="AA1674" s="151">
        <v>9307</v>
      </c>
      <c r="AB1674" s="151">
        <v>7966</v>
      </c>
      <c r="AC1674" s="151">
        <v>7313</v>
      </c>
      <c r="AD1674" s="151">
        <v>6293</v>
      </c>
      <c r="AE1674" s="155">
        <v>0.855914902761362</v>
      </c>
      <c r="AF1674" s="155">
        <v>0.860522357445645</v>
      </c>
      <c r="AG1674" s="173">
        <v>-0.00460745468428236</v>
      </c>
    </row>
    <row r="1675" spans="1:33">
      <c r="A1675" s="175" t="s">
        <v>1455</v>
      </c>
      <c r="B1675" s="195" t="s">
        <v>1851</v>
      </c>
      <c r="C1675" s="195" t="s">
        <v>1679</v>
      </c>
      <c r="D1675" s="150">
        <v>1641</v>
      </c>
      <c r="E1675" s="150">
        <v>1576</v>
      </c>
      <c r="F1675" s="150">
        <v>1160</v>
      </c>
      <c r="G1675" s="151">
        <v>1052</v>
      </c>
      <c r="H1675" s="151">
        <v>1018</v>
      </c>
      <c r="I1675" s="151">
        <v>724</v>
      </c>
      <c r="J1675" s="151">
        <v>1330</v>
      </c>
      <c r="K1675" s="151">
        <v>1288</v>
      </c>
      <c r="L1675" s="151">
        <v>970</v>
      </c>
      <c r="M1675" s="154">
        <v>0.972811547315374</v>
      </c>
      <c r="N1675" s="153">
        <v>31272</v>
      </c>
      <c r="O1675" s="172">
        <v>0.9</v>
      </c>
      <c r="P1675" s="154">
        <v>0.960390006093845</v>
      </c>
      <c r="Q1675" s="154">
        <v>0.967680608365019</v>
      </c>
      <c r="R1675" s="154">
        <v>0.968421052631579</v>
      </c>
      <c r="S1675" s="173">
        <v>-0.00729060227117384</v>
      </c>
      <c r="T1675" s="153">
        <v>32146</v>
      </c>
      <c r="U1675" s="153">
        <v>23872</v>
      </c>
      <c r="V1675" s="154">
        <v>0.742611833509612</v>
      </c>
      <c r="W1675" s="154">
        <v>0.706886045094455</v>
      </c>
      <c r="X1675" s="155">
        <v>0.688212927756654</v>
      </c>
      <c r="Y1675" s="155">
        <v>0.729323308270677</v>
      </c>
      <c r="Z1675" s="173">
        <v>0.0186731173378006</v>
      </c>
      <c r="AA1675" s="151">
        <v>10179</v>
      </c>
      <c r="AB1675" s="151">
        <v>7397</v>
      </c>
      <c r="AC1675" s="151">
        <v>8057</v>
      </c>
      <c r="AD1675" s="151">
        <v>6033</v>
      </c>
      <c r="AE1675" s="155">
        <v>0.72669220945083</v>
      </c>
      <c r="AF1675" s="155">
        <v>0.748789872160854</v>
      </c>
      <c r="AG1675" s="173">
        <v>-0.0220976627100238</v>
      </c>
    </row>
    <row r="1676" spans="1:33">
      <c r="A1676" s="175" t="s">
        <v>1455</v>
      </c>
      <c r="B1676" s="195" t="s">
        <v>1851</v>
      </c>
      <c r="C1676" s="195" t="s">
        <v>1680</v>
      </c>
      <c r="D1676" s="150">
        <v>3207</v>
      </c>
      <c r="E1676" s="150">
        <v>2663</v>
      </c>
      <c r="F1676" s="150">
        <v>2674</v>
      </c>
      <c r="G1676" s="151">
        <v>2594</v>
      </c>
      <c r="H1676" s="151">
        <v>2085</v>
      </c>
      <c r="I1676" s="151">
        <v>2243</v>
      </c>
      <c r="J1676" s="151">
        <v>2772</v>
      </c>
      <c r="K1676" s="151">
        <v>2122</v>
      </c>
      <c r="L1676" s="151">
        <v>2202</v>
      </c>
      <c r="M1676" s="154">
        <v>0.829897996934623</v>
      </c>
      <c r="N1676" s="153">
        <v>62810</v>
      </c>
      <c r="O1676" s="172">
        <v>0.9</v>
      </c>
      <c r="P1676" s="154">
        <v>0.830371063299033</v>
      </c>
      <c r="Q1676" s="154">
        <v>0.803777949113338</v>
      </c>
      <c r="R1676" s="154">
        <v>0.765512265512265</v>
      </c>
      <c r="S1676" s="173">
        <v>0.0265931141856949</v>
      </c>
      <c r="T1676" s="153">
        <v>75684</v>
      </c>
      <c r="U1676" s="153">
        <v>57934</v>
      </c>
      <c r="V1676" s="154">
        <v>0.7654722266265</v>
      </c>
      <c r="W1676" s="154">
        <v>0.833801060180854</v>
      </c>
      <c r="X1676" s="155">
        <v>0.864687740940632</v>
      </c>
      <c r="Y1676" s="155">
        <v>0.794372294372294</v>
      </c>
      <c r="Z1676" s="173">
        <v>-0.0308866807597779</v>
      </c>
      <c r="AA1676" s="151">
        <v>21420</v>
      </c>
      <c r="AB1676" s="151">
        <v>16778</v>
      </c>
      <c r="AC1676" s="151">
        <v>21868</v>
      </c>
      <c r="AD1676" s="151">
        <v>17224</v>
      </c>
      <c r="AE1676" s="155">
        <v>0.78328664799253</v>
      </c>
      <c r="AF1676" s="155">
        <v>0.787634900310957</v>
      </c>
      <c r="AG1676" s="173">
        <v>-0.00434825231842628</v>
      </c>
    </row>
    <row r="1677" spans="1:33">
      <c r="A1677" s="175" t="s">
        <v>1455</v>
      </c>
      <c r="B1677" s="195" t="s">
        <v>1851</v>
      </c>
      <c r="C1677" s="195" t="s">
        <v>1681</v>
      </c>
      <c r="D1677" s="150">
        <v>2039</v>
      </c>
      <c r="E1677" s="150">
        <v>1944</v>
      </c>
      <c r="F1677" s="150">
        <v>1454</v>
      </c>
      <c r="G1677" s="151">
        <v>1135</v>
      </c>
      <c r="H1677" s="151">
        <v>1114</v>
      </c>
      <c r="I1677" s="151">
        <v>890</v>
      </c>
      <c r="J1677" s="151">
        <v>1569</v>
      </c>
      <c r="K1677" s="151">
        <v>1539</v>
      </c>
      <c r="L1677" s="151">
        <v>1123</v>
      </c>
      <c r="M1677" s="154">
        <v>0.960841393558081</v>
      </c>
      <c r="N1677" s="153">
        <v>40928</v>
      </c>
      <c r="O1677" s="172">
        <v>0.9</v>
      </c>
      <c r="P1677" s="154">
        <v>0.953408533594899</v>
      </c>
      <c r="Q1677" s="154">
        <v>0.981497797356828</v>
      </c>
      <c r="R1677" s="154">
        <v>0.980879541108987</v>
      </c>
      <c r="S1677" s="173">
        <v>-0.0280892637619288</v>
      </c>
      <c r="T1677" s="153">
        <v>42596</v>
      </c>
      <c r="U1677" s="153">
        <v>27795</v>
      </c>
      <c r="V1677" s="154">
        <v>0.652526058784862</v>
      </c>
      <c r="W1677" s="154">
        <v>0.713094654242276</v>
      </c>
      <c r="X1677" s="155">
        <v>0.784140969162996</v>
      </c>
      <c r="Y1677" s="155">
        <v>0.715742511153601</v>
      </c>
      <c r="Z1677" s="173">
        <v>-0.07104631492072</v>
      </c>
      <c r="AA1677" s="151">
        <v>12238</v>
      </c>
      <c r="AB1677" s="151">
        <v>8391</v>
      </c>
      <c r="AC1677" s="151">
        <v>11106</v>
      </c>
      <c r="AD1677" s="151">
        <v>7227</v>
      </c>
      <c r="AE1677" s="155">
        <v>0.685651250204282</v>
      </c>
      <c r="AF1677" s="155">
        <v>0.650729335494327</v>
      </c>
      <c r="AG1677" s="173">
        <v>0.0349219147099543</v>
      </c>
    </row>
    <row r="1678" spans="1:33">
      <c r="A1678" s="175" t="s">
        <v>1455</v>
      </c>
      <c r="B1678" s="195" t="s">
        <v>1854</v>
      </c>
      <c r="C1678" s="195" t="s">
        <v>1682</v>
      </c>
      <c r="D1678" s="150">
        <v>5054</v>
      </c>
      <c r="E1678" s="150">
        <v>4273</v>
      </c>
      <c r="F1678" s="150">
        <v>3720</v>
      </c>
      <c r="G1678" s="151">
        <v>4056</v>
      </c>
      <c r="H1678" s="151">
        <v>3435</v>
      </c>
      <c r="I1678" s="151">
        <v>3389</v>
      </c>
      <c r="J1678" s="151">
        <v>4641</v>
      </c>
      <c r="K1678" s="151">
        <v>3789</v>
      </c>
      <c r="L1678" s="151">
        <v>4025</v>
      </c>
      <c r="M1678" s="154">
        <v>0.865329678019544</v>
      </c>
      <c r="N1678" s="153">
        <v>105109</v>
      </c>
      <c r="O1678" s="172">
        <v>0.9</v>
      </c>
      <c r="P1678" s="154">
        <v>0.845468935496636</v>
      </c>
      <c r="Q1678" s="154">
        <v>0.84689349112426</v>
      </c>
      <c r="R1678" s="154">
        <v>0.816418875242405</v>
      </c>
      <c r="S1678" s="173">
        <v>-0.001424555627624</v>
      </c>
      <c r="T1678" s="153">
        <v>121467</v>
      </c>
      <c r="U1678" s="153">
        <v>99070</v>
      </c>
      <c r="V1678" s="154">
        <v>0.815612470876864</v>
      </c>
      <c r="W1678" s="154">
        <v>0.73605065294816</v>
      </c>
      <c r="X1678" s="155">
        <v>0.835552268244576</v>
      </c>
      <c r="Y1678" s="155">
        <v>0.867269984917044</v>
      </c>
      <c r="Z1678" s="173">
        <v>-0.0995016152964161</v>
      </c>
      <c r="AA1678" s="151">
        <v>34435</v>
      </c>
      <c r="AB1678" s="151">
        <v>27306</v>
      </c>
      <c r="AC1678" s="151">
        <v>35488</v>
      </c>
      <c r="AD1678" s="151">
        <v>30141</v>
      </c>
      <c r="AE1678" s="155">
        <v>0.792972266589226</v>
      </c>
      <c r="AF1678" s="155">
        <v>0.849329350766456</v>
      </c>
      <c r="AG1678" s="173">
        <v>-0.0563570841772302</v>
      </c>
    </row>
    <row r="1679" spans="1:33">
      <c r="A1679" s="175" t="s">
        <v>1455</v>
      </c>
      <c r="B1679" s="195" t="s">
        <v>1853</v>
      </c>
      <c r="C1679" s="195" t="s">
        <v>1683</v>
      </c>
      <c r="D1679" s="150">
        <v>4417</v>
      </c>
      <c r="E1679" s="150">
        <v>3845</v>
      </c>
      <c r="F1679" s="150">
        <v>3936</v>
      </c>
      <c r="G1679" s="151">
        <v>4432</v>
      </c>
      <c r="H1679" s="151">
        <v>4189</v>
      </c>
      <c r="I1679" s="151">
        <v>4081</v>
      </c>
      <c r="J1679" s="151">
        <v>5113</v>
      </c>
      <c r="K1679" s="151">
        <v>4797</v>
      </c>
      <c r="L1679" s="151">
        <v>4517</v>
      </c>
      <c r="M1679" s="154">
        <v>0.952894749584389</v>
      </c>
      <c r="N1679" s="153">
        <v>118077</v>
      </c>
      <c r="O1679" s="172">
        <v>0.9</v>
      </c>
      <c r="P1679" s="154">
        <v>0.870500339597012</v>
      </c>
      <c r="Q1679" s="154">
        <v>0.945171480144404</v>
      </c>
      <c r="R1679" s="154">
        <v>0.938196753373753</v>
      </c>
      <c r="S1679" s="173">
        <v>-0.0746711405473928</v>
      </c>
      <c r="T1679" s="153">
        <v>123914</v>
      </c>
      <c r="U1679" s="153">
        <v>113111</v>
      </c>
      <c r="V1679" s="154">
        <v>0.912818567716319</v>
      </c>
      <c r="W1679" s="154">
        <v>0.891102558297487</v>
      </c>
      <c r="X1679" s="155">
        <v>0.920803249097473</v>
      </c>
      <c r="Y1679" s="155">
        <v>0.883434382945433</v>
      </c>
      <c r="Z1679" s="173">
        <v>-0.0297006907999859</v>
      </c>
      <c r="AA1679" s="151">
        <v>34948</v>
      </c>
      <c r="AB1679" s="151">
        <v>31301</v>
      </c>
      <c r="AC1679" s="151">
        <v>36793</v>
      </c>
      <c r="AD1679" s="151">
        <v>33708</v>
      </c>
      <c r="AE1679" s="155">
        <v>0.895644958223647</v>
      </c>
      <c r="AF1679" s="155">
        <v>0.916152529013671</v>
      </c>
      <c r="AG1679" s="173">
        <v>-0.0205075707900245</v>
      </c>
    </row>
    <row r="1680" spans="1:33">
      <c r="A1680" s="175" t="s">
        <v>1455</v>
      </c>
      <c r="B1680" s="195" t="s">
        <v>1851</v>
      </c>
      <c r="C1680" s="195" t="s">
        <v>1684</v>
      </c>
      <c r="D1680" s="150">
        <v>1953</v>
      </c>
      <c r="E1680" s="150">
        <v>1832</v>
      </c>
      <c r="F1680" s="150">
        <v>1694</v>
      </c>
      <c r="G1680" s="151">
        <v>1219</v>
      </c>
      <c r="H1680" s="151">
        <v>1185</v>
      </c>
      <c r="I1680" s="151">
        <v>1105</v>
      </c>
      <c r="J1680" s="151">
        <v>1537</v>
      </c>
      <c r="K1680" s="151">
        <v>1496</v>
      </c>
      <c r="L1680" s="151">
        <v>1421</v>
      </c>
      <c r="M1680" s="154">
        <v>0.970764955945567</v>
      </c>
      <c r="N1680" s="153">
        <v>40876</v>
      </c>
      <c r="O1680" s="172">
        <v>0.9</v>
      </c>
      <c r="P1680" s="154">
        <v>0.938044034818228</v>
      </c>
      <c r="Q1680" s="154">
        <v>0.972108285479902</v>
      </c>
      <c r="R1680" s="154">
        <v>0.973324658425504</v>
      </c>
      <c r="S1680" s="173">
        <v>-0.0340642506616732</v>
      </c>
      <c r="T1680" s="153">
        <v>42107</v>
      </c>
      <c r="U1680" s="153">
        <v>37223</v>
      </c>
      <c r="V1680" s="154">
        <v>0.884009784596385</v>
      </c>
      <c r="W1680" s="154">
        <v>0.867383512544803</v>
      </c>
      <c r="X1680" s="155">
        <v>0.906480721903199</v>
      </c>
      <c r="Y1680" s="155">
        <v>0.924528301886792</v>
      </c>
      <c r="Z1680" s="173">
        <v>-0.0390972093583966</v>
      </c>
      <c r="AA1680" s="151">
        <v>12680</v>
      </c>
      <c r="AB1680" s="151">
        <v>11322</v>
      </c>
      <c r="AC1680" s="151">
        <v>11059</v>
      </c>
      <c r="AD1680" s="151">
        <v>9851</v>
      </c>
      <c r="AE1680" s="155">
        <v>0.892902208201893</v>
      </c>
      <c r="AF1680" s="155">
        <v>0.890767700515417</v>
      </c>
      <c r="AG1680" s="173">
        <v>0.00213450768647538</v>
      </c>
    </row>
    <row r="1681" spans="1:33">
      <c r="A1681" s="175" t="s">
        <v>1455</v>
      </c>
      <c r="B1681" s="195" t="s">
        <v>1851</v>
      </c>
      <c r="C1681" s="195" t="s">
        <v>1685</v>
      </c>
      <c r="D1681" s="150">
        <v>1521</v>
      </c>
      <c r="E1681" s="150">
        <v>1513</v>
      </c>
      <c r="F1681" s="150">
        <v>1446</v>
      </c>
      <c r="G1681" s="151">
        <v>1590</v>
      </c>
      <c r="H1681" s="151">
        <v>1579</v>
      </c>
      <c r="I1681" s="151">
        <v>1511</v>
      </c>
      <c r="J1681" s="151">
        <v>1591</v>
      </c>
      <c r="K1681" s="151">
        <v>1575</v>
      </c>
      <c r="L1681" s="151">
        <v>1507</v>
      </c>
      <c r="M1681" s="154">
        <v>0.984911918225315</v>
      </c>
      <c r="N1681" s="153">
        <v>36229</v>
      </c>
      <c r="O1681" s="172">
        <v>0.9</v>
      </c>
      <c r="P1681" s="154">
        <v>0.99474030243261</v>
      </c>
      <c r="Q1681" s="154">
        <v>0.993081761006289</v>
      </c>
      <c r="R1681" s="154">
        <v>0.989943431803897</v>
      </c>
      <c r="S1681" s="173">
        <v>0.00165854142632083</v>
      </c>
      <c r="T1681" s="153">
        <v>36784</v>
      </c>
      <c r="U1681" s="153">
        <v>34156</v>
      </c>
      <c r="V1681" s="154">
        <v>0.928555893866899</v>
      </c>
      <c r="W1681" s="154">
        <v>0.95069033530572</v>
      </c>
      <c r="X1681" s="155">
        <v>0.950314465408805</v>
      </c>
      <c r="Y1681" s="155">
        <v>0.947203016970459</v>
      </c>
      <c r="Z1681" s="173">
        <v>0.000375869896914849</v>
      </c>
      <c r="AA1681" s="151">
        <v>10693</v>
      </c>
      <c r="AB1681" s="151">
        <v>10014</v>
      </c>
      <c r="AC1681" s="151">
        <v>10026</v>
      </c>
      <c r="AD1681" s="151">
        <v>9186</v>
      </c>
      <c r="AE1681" s="155">
        <v>0.936500514355186</v>
      </c>
      <c r="AF1681" s="155">
        <v>0.916217833632555</v>
      </c>
      <c r="AG1681" s="173">
        <v>0.0202826807226303</v>
      </c>
    </row>
    <row r="1682" spans="1:33">
      <c r="A1682" s="175" t="s">
        <v>1455</v>
      </c>
      <c r="B1682" s="195" t="s">
        <v>1851</v>
      </c>
      <c r="C1682" s="195" t="s">
        <v>1686</v>
      </c>
      <c r="D1682" s="150">
        <v>0</v>
      </c>
      <c r="E1682" s="150">
        <v>0</v>
      </c>
      <c r="F1682" s="150">
        <v>0</v>
      </c>
      <c r="G1682" s="151">
        <v>0</v>
      </c>
      <c r="H1682" s="151">
        <v>0</v>
      </c>
      <c r="I1682" s="151">
        <v>0</v>
      </c>
      <c r="J1682" s="151">
        <v>0</v>
      </c>
      <c r="K1682" s="151">
        <v>0</v>
      </c>
      <c r="L1682" s="151">
        <v>0</v>
      </c>
      <c r="M1682" s="154">
        <v>0</v>
      </c>
      <c r="N1682" s="153">
        <v>0</v>
      </c>
      <c r="O1682" s="172">
        <v>0.9</v>
      </c>
      <c r="P1682" s="154">
        <v>0</v>
      </c>
      <c r="Q1682" s="154">
        <v>0</v>
      </c>
      <c r="R1682" s="154">
        <v>0</v>
      </c>
      <c r="S1682" s="173">
        <v>0</v>
      </c>
      <c r="T1682" s="153">
        <v>0</v>
      </c>
      <c r="U1682" s="153">
        <v>0</v>
      </c>
      <c r="V1682" s="154">
        <v>0</v>
      </c>
      <c r="W1682" s="154">
        <v>0</v>
      </c>
      <c r="X1682" s="155">
        <v>0</v>
      </c>
      <c r="Y1682" s="155">
        <v>0</v>
      </c>
      <c r="Z1682" s="173">
        <v>0</v>
      </c>
      <c r="AA1682" s="151">
        <v>0</v>
      </c>
      <c r="AB1682" s="151">
        <v>0</v>
      </c>
      <c r="AC1682" s="151">
        <v>0</v>
      </c>
      <c r="AD1682" s="151">
        <v>0</v>
      </c>
      <c r="AE1682" s="155">
        <v>0</v>
      </c>
      <c r="AF1682" s="155">
        <v>0</v>
      </c>
      <c r="AG1682" s="173">
        <v>0</v>
      </c>
    </row>
    <row r="1683" spans="1:33">
      <c r="A1683" s="175" t="s">
        <v>1455</v>
      </c>
      <c r="B1683" s="195" t="s">
        <v>1851</v>
      </c>
      <c r="C1683" s="195" t="s">
        <v>1687</v>
      </c>
      <c r="D1683" s="150">
        <v>0</v>
      </c>
      <c r="E1683" s="150">
        <v>0</v>
      </c>
      <c r="F1683" s="150">
        <v>0</v>
      </c>
      <c r="G1683" s="151">
        <v>0</v>
      </c>
      <c r="H1683" s="151">
        <v>0</v>
      </c>
      <c r="I1683" s="151">
        <v>0</v>
      </c>
      <c r="J1683" s="151">
        <v>0</v>
      </c>
      <c r="K1683" s="151">
        <v>0</v>
      </c>
      <c r="L1683" s="151">
        <v>0</v>
      </c>
      <c r="M1683" s="154">
        <v>0</v>
      </c>
      <c r="N1683" s="153">
        <v>0</v>
      </c>
      <c r="O1683" s="172">
        <v>0.9</v>
      </c>
      <c r="P1683" s="154">
        <v>0</v>
      </c>
      <c r="Q1683" s="154">
        <v>0</v>
      </c>
      <c r="R1683" s="154">
        <v>0</v>
      </c>
      <c r="S1683" s="173">
        <v>0</v>
      </c>
      <c r="T1683" s="153">
        <v>0</v>
      </c>
      <c r="U1683" s="153">
        <v>0</v>
      </c>
      <c r="V1683" s="154">
        <v>0</v>
      </c>
      <c r="W1683" s="154">
        <v>0</v>
      </c>
      <c r="X1683" s="155">
        <v>0</v>
      </c>
      <c r="Y1683" s="155">
        <v>0</v>
      </c>
      <c r="Z1683" s="173">
        <v>0</v>
      </c>
      <c r="AA1683" s="151">
        <v>0</v>
      </c>
      <c r="AB1683" s="151">
        <v>0</v>
      </c>
      <c r="AC1683" s="151">
        <v>0</v>
      </c>
      <c r="AD1683" s="151">
        <v>0</v>
      </c>
      <c r="AE1683" s="155">
        <v>0</v>
      </c>
      <c r="AF1683" s="155">
        <v>0</v>
      </c>
      <c r="AG1683" s="173">
        <v>0</v>
      </c>
    </row>
    <row r="1684" spans="1:33">
      <c r="A1684" s="175" t="s">
        <v>1455</v>
      </c>
      <c r="B1684" s="195" t="s">
        <v>1853</v>
      </c>
      <c r="C1684" s="195" t="s">
        <v>1688</v>
      </c>
      <c r="D1684" s="150">
        <v>0</v>
      </c>
      <c r="E1684" s="150">
        <v>0</v>
      </c>
      <c r="F1684" s="150">
        <v>0</v>
      </c>
      <c r="G1684" s="151">
        <v>0</v>
      </c>
      <c r="H1684" s="151">
        <v>0</v>
      </c>
      <c r="I1684" s="151">
        <v>0</v>
      </c>
      <c r="J1684" s="151">
        <v>0</v>
      </c>
      <c r="K1684" s="151">
        <v>0</v>
      </c>
      <c r="L1684" s="151">
        <v>0</v>
      </c>
      <c r="M1684" s="154">
        <v>0</v>
      </c>
      <c r="N1684" s="153">
        <v>0</v>
      </c>
      <c r="O1684" s="172">
        <v>0.9</v>
      </c>
      <c r="P1684" s="154">
        <v>0</v>
      </c>
      <c r="Q1684" s="154">
        <v>0</v>
      </c>
      <c r="R1684" s="154">
        <v>0</v>
      </c>
      <c r="S1684" s="173">
        <v>0</v>
      </c>
      <c r="T1684" s="153">
        <v>0</v>
      </c>
      <c r="U1684" s="153">
        <v>0</v>
      </c>
      <c r="V1684" s="154">
        <v>0</v>
      </c>
      <c r="W1684" s="154">
        <v>0</v>
      </c>
      <c r="X1684" s="155">
        <v>0</v>
      </c>
      <c r="Y1684" s="155">
        <v>0</v>
      </c>
      <c r="Z1684" s="173">
        <v>0</v>
      </c>
      <c r="AA1684" s="151">
        <v>0</v>
      </c>
      <c r="AB1684" s="151">
        <v>0</v>
      </c>
      <c r="AC1684" s="151">
        <v>0</v>
      </c>
      <c r="AD1684" s="151">
        <v>0</v>
      </c>
      <c r="AE1684" s="155">
        <v>0</v>
      </c>
      <c r="AF1684" s="155">
        <v>0</v>
      </c>
      <c r="AG1684" s="173">
        <v>0</v>
      </c>
    </row>
    <row r="1685" spans="1:33">
      <c r="A1685" s="175" t="s">
        <v>1455</v>
      </c>
      <c r="B1685" s="195" t="s">
        <v>1851</v>
      </c>
      <c r="C1685" s="195" t="s">
        <v>1689</v>
      </c>
      <c r="D1685" s="150">
        <v>1693</v>
      </c>
      <c r="E1685" s="150">
        <v>1643</v>
      </c>
      <c r="F1685" s="150">
        <v>1431</v>
      </c>
      <c r="G1685" s="151">
        <v>1033</v>
      </c>
      <c r="H1685" s="151">
        <v>1021</v>
      </c>
      <c r="I1685" s="151">
        <v>852</v>
      </c>
      <c r="J1685" s="151">
        <v>1267</v>
      </c>
      <c r="K1685" s="151">
        <v>1255</v>
      </c>
      <c r="L1685" s="151">
        <v>1070</v>
      </c>
      <c r="M1685" s="154">
        <v>0.969970570587731</v>
      </c>
      <c r="N1685" s="153">
        <v>33948</v>
      </c>
      <c r="O1685" s="172">
        <v>0.9</v>
      </c>
      <c r="P1685" s="154">
        <v>0.970466627288836</v>
      </c>
      <c r="Q1685" s="154">
        <v>0.98838334946757</v>
      </c>
      <c r="R1685" s="154">
        <v>0.990528808208366</v>
      </c>
      <c r="S1685" s="173">
        <v>-0.0179167221787339</v>
      </c>
      <c r="T1685" s="153">
        <v>34999</v>
      </c>
      <c r="U1685" s="153">
        <v>27613</v>
      </c>
      <c r="V1685" s="154">
        <v>0.7889653990114</v>
      </c>
      <c r="W1685" s="154">
        <v>0.845245126993503</v>
      </c>
      <c r="X1685" s="155">
        <v>0.824782187802517</v>
      </c>
      <c r="Y1685" s="155">
        <v>0.844514601420679</v>
      </c>
      <c r="Z1685" s="173">
        <v>0.0204629391909857</v>
      </c>
      <c r="AA1685" s="151">
        <v>10502</v>
      </c>
      <c r="AB1685" s="151">
        <v>8262</v>
      </c>
      <c r="AC1685" s="151">
        <v>9296</v>
      </c>
      <c r="AD1685" s="151">
        <v>7384</v>
      </c>
      <c r="AE1685" s="155">
        <v>0.786707293848791</v>
      </c>
      <c r="AF1685" s="155">
        <v>0.794320137693632</v>
      </c>
      <c r="AG1685" s="173">
        <v>-0.00761284384484096</v>
      </c>
    </row>
    <row r="1686" spans="1:33">
      <c r="A1686" s="175" t="s">
        <v>1455</v>
      </c>
      <c r="B1686" s="195" t="s">
        <v>1851</v>
      </c>
      <c r="C1686" s="195" t="s">
        <v>1690</v>
      </c>
      <c r="D1686" s="150">
        <v>0</v>
      </c>
      <c r="E1686" s="150">
        <v>0</v>
      </c>
      <c r="F1686" s="150">
        <v>0</v>
      </c>
      <c r="G1686" s="151">
        <v>0</v>
      </c>
      <c r="H1686" s="151">
        <v>0</v>
      </c>
      <c r="I1686" s="151">
        <v>0</v>
      </c>
      <c r="J1686" s="151">
        <v>0</v>
      </c>
      <c r="K1686" s="151">
        <v>0</v>
      </c>
      <c r="L1686" s="151">
        <v>0</v>
      </c>
      <c r="M1686" s="154">
        <v>0</v>
      </c>
      <c r="N1686" s="153">
        <v>0</v>
      </c>
      <c r="O1686" s="172">
        <v>0.9</v>
      </c>
      <c r="P1686" s="154">
        <v>0</v>
      </c>
      <c r="Q1686" s="154">
        <v>0</v>
      </c>
      <c r="R1686" s="154">
        <v>0</v>
      </c>
      <c r="S1686" s="173">
        <v>0</v>
      </c>
      <c r="T1686" s="153">
        <v>0</v>
      </c>
      <c r="U1686" s="153">
        <v>0</v>
      </c>
      <c r="V1686" s="154">
        <v>0</v>
      </c>
      <c r="W1686" s="154">
        <v>0</v>
      </c>
      <c r="X1686" s="155">
        <v>0</v>
      </c>
      <c r="Y1686" s="155">
        <v>0</v>
      </c>
      <c r="Z1686" s="173">
        <v>0</v>
      </c>
      <c r="AA1686" s="151">
        <v>0</v>
      </c>
      <c r="AB1686" s="151">
        <v>0</v>
      </c>
      <c r="AC1686" s="151">
        <v>0</v>
      </c>
      <c r="AD1686" s="151">
        <v>0</v>
      </c>
      <c r="AE1686" s="155">
        <v>0</v>
      </c>
      <c r="AF1686" s="155">
        <v>0</v>
      </c>
      <c r="AG1686" s="173">
        <v>0</v>
      </c>
    </row>
    <row r="1687" spans="1:33">
      <c r="A1687" s="175" t="s">
        <v>1455</v>
      </c>
      <c r="B1687" s="195" t="s">
        <v>1854</v>
      </c>
      <c r="C1687" s="195" t="s">
        <v>1691</v>
      </c>
      <c r="D1687" s="150">
        <v>3813</v>
      </c>
      <c r="E1687" s="150">
        <v>3711</v>
      </c>
      <c r="F1687" s="150">
        <v>3159</v>
      </c>
      <c r="G1687" s="151">
        <v>3532</v>
      </c>
      <c r="H1687" s="151">
        <v>3361</v>
      </c>
      <c r="I1687" s="151">
        <v>2842</v>
      </c>
      <c r="J1687" s="151">
        <v>4260</v>
      </c>
      <c r="K1687" s="151">
        <v>4222</v>
      </c>
      <c r="L1687" s="151">
        <v>3563</v>
      </c>
      <c r="M1687" s="154">
        <v>0.981047150008074</v>
      </c>
      <c r="N1687" s="153">
        <v>97210</v>
      </c>
      <c r="O1687" s="172">
        <v>0.9</v>
      </c>
      <c r="P1687" s="154">
        <v>0.973249409913454</v>
      </c>
      <c r="Q1687" s="154">
        <v>0.95158550396376</v>
      </c>
      <c r="R1687" s="154">
        <v>0.991079812206573</v>
      </c>
      <c r="S1687" s="173">
        <v>0.021663905949694</v>
      </c>
      <c r="T1687" s="153">
        <v>99088</v>
      </c>
      <c r="U1687" s="153">
        <v>80924</v>
      </c>
      <c r="V1687" s="154">
        <v>0.816688196350719</v>
      </c>
      <c r="W1687" s="154">
        <v>0.828481510621558</v>
      </c>
      <c r="X1687" s="155">
        <v>0.804643261608154</v>
      </c>
      <c r="Y1687" s="155">
        <v>0.836384976525822</v>
      </c>
      <c r="Z1687" s="173">
        <v>0.0238382490134038</v>
      </c>
      <c r="AA1687" s="151">
        <v>28155</v>
      </c>
      <c r="AB1687" s="151">
        <v>23465</v>
      </c>
      <c r="AC1687" s="151">
        <v>29677</v>
      </c>
      <c r="AD1687" s="151">
        <v>24471</v>
      </c>
      <c r="AE1687" s="155">
        <v>0.833422127508435</v>
      </c>
      <c r="AF1687" s="155">
        <v>0.824577955992856</v>
      </c>
      <c r="AG1687" s="173">
        <v>0.00884417151557904</v>
      </c>
    </row>
    <row r="1688" spans="1:33">
      <c r="A1688" s="175" t="s">
        <v>1455</v>
      </c>
      <c r="B1688" s="195" t="s">
        <v>1851</v>
      </c>
      <c r="C1688" s="195" t="s">
        <v>1692</v>
      </c>
      <c r="D1688" s="150">
        <v>1345</v>
      </c>
      <c r="E1688" s="150">
        <v>1318</v>
      </c>
      <c r="F1688" s="150">
        <v>1197</v>
      </c>
      <c r="G1688" s="151">
        <v>1233</v>
      </c>
      <c r="H1688" s="151">
        <v>1174</v>
      </c>
      <c r="I1688" s="151">
        <v>1115</v>
      </c>
      <c r="J1688" s="151">
        <v>1496</v>
      </c>
      <c r="K1688" s="151">
        <v>1450</v>
      </c>
      <c r="L1688" s="151">
        <v>1404</v>
      </c>
      <c r="M1688" s="154">
        <v>0.963972860191763</v>
      </c>
      <c r="N1688" s="153">
        <v>30262</v>
      </c>
      <c r="O1688" s="172">
        <v>0.9</v>
      </c>
      <c r="P1688" s="154">
        <v>0.979925650557621</v>
      </c>
      <c r="Q1688" s="154">
        <v>0.952149229521492</v>
      </c>
      <c r="R1688" s="154">
        <v>0.969251336898396</v>
      </c>
      <c r="S1688" s="173">
        <v>0.0277764210361285</v>
      </c>
      <c r="T1688" s="153">
        <v>31393</v>
      </c>
      <c r="U1688" s="153">
        <v>28767</v>
      </c>
      <c r="V1688" s="154">
        <v>0.916350778836046</v>
      </c>
      <c r="W1688" s="154">
        <v>0.88996282527881</v>
      </c>
      <c r="X1688" s="155">
        <v>0.904298459042985</v>
      </c>
      <c r="Y1688" s="155">
        <v>0.938502673796791</v>
      </c>
      <c r="Z1688" s="173">
        <v>-0.0143356337641741</v>
      </c>
      <c r="AA1688" s="151">
        <v>9337</v>
      </c>
      <c r="AB1688" s="151">
        <v>8444</v>
      </c>
      <c r="AC1688" s="151">
        <v>8534</v>
      </c>
      <c r="AD1688" s="151">
        <v>7743</v>
      </c>
      <c r="AE1688" s="155">
        <v>0.904359001820713</v>
      </c>
      <c r="AF1688" s="155">
        <v>0.907311928755566</v>
      </c>
      <c r="AG1688" s="173">
        <v>-0.00295292693485272</v>
      </c>
    </row>
    <row r="1689" spans="1:33">
      <c r="A1689" s="175" t="s">
        <v>1455</v>
      </c>
      <c r="B1689" s="195" t="s">
        <v>1851</v>
      </c>
      <c r="C1689" s="195" t="s">
        <v>1693</v>
      </c>
      <c r="D1689" s="150">
        <v>0</v>
      </c>
      <c r="E1689" s="150">
        <v>0</v>
      </c>
      <c r="F1689" s="150">
        <v>0</v>
      </c>
      <c r="G1689" s="151">
        <v>0</v>
      </c>
      <c r="H1689" s="151">
        <v>0</v>
      </c>
      <c r="I1689" s="151">
        <v>0</v>
      </c>
      <c r="J1689" s="151">
        <v>0</v>
      </c>
      <c r="K1689" s="151">
        <v>0</v>
      </c>
      <c r="L1689" s="151">
        <v>0</v>
      </c>
      <c r="M1689" s="154">
        <v>0</v>
      </c>
      <c r="N1689" s="153">
        <v>0</v>
      </c>
      <c r="O1689" s="172">
        <v>0.9</v>
      </c>
      <c r="P1689" s="154">
        <v>0</v>
      </c>
      <c r="Q1689" s="154">
        <v>0</v>
      </c>
      <c r="R1689" s="154">
        <v>0</v>
      </c>
      <c r="S1689" s="173">
        <v>0</v>
      </c>
      <c r="T1689" s="153">
        <v>0</v>
      </c>
      <c r="U1689" s="153">
        <v>0</v>
      </c>
      <c r="V1689" s="154">
        <v>0</v>
      </c>
      <c r="W1689" s="154">
        <v>0</v>
      </c>
      <c r="X1689" s="155">
        <v>0</v>
      </c>
      <c r="Y1689" s="155">
        <v>0</v>
      </c>
      <c r="Z1689" s="173">
        <v>0</v>
      </c>
      <c r="AA1689" s="151">
        <v>0</v>
      </c>
      <c r="AB1689" s="151">
        <v>0</v>
      </c>
      <c r="AC1689" s="151">
        <v>0</v>
      </c>
      <c r="AD1689" s="151">
        <v>0</v>
      </c>
      <c r="AE1689" s="155">
        <v>0</v>
      </c>
      <c r="AF1689" s="155">
        <v>0</v>
      </c>
      <c r="AG1689" s="173">
        <v>0</v>
      </c>
    </row>
    <row r="1690" spans="1:33">
      <c r="A1690" s="175" t="s">
        <v>1455</v>
      </c>
      <c r="B1690" s="195" t="s">
        <v>1851</v>
      </c>
      <c r="C1690" s="195" t="s">
        <v>1694</v>
      </c>
      <c r="D1690" s="150">
        <v>1</v>
      </c>
      <c r="E1690" s="150">
        <v>0</v>
      </c>
      <c r="F1690" s="150">
        <v>0</v>
      </c>
      <c r="G1690" s="151">
        <v>0</v>
      </c>
      <c r="H1690" s="151">
        <v>0</v>
      </c>
      <c r="I1690" s="151">
        <v>0</v>
      </c>
      <c r="J1690" s="151">
        <v>0</v>
      </c>
      <c r="K1690" s="151">
        <v>0</v>
      </c>
      <c r="L1690" s="151">
        <v>0</v>
      </c>
      <c r="M1690" s="154">
        <v>0</v>
      </c>
      <c r="N1690" s="153">
        <v>0</v>
      </c>
      <c r="O1690" s="172">
        <v>0.9</v>
      </c>
      <c r="P1690" s="154">
        <v>0</v>
      </c>
      <c r="Q1690" s="154">
        <v>0</v>
      </c>
      <c r="R1690" s="154">
        <v>0</v>
      </c>
      <c r="S1690" s="173">
        <v>0</v>
      </c>
      <c r="T1690" s="153">
        <v>1</v>
      </c>
      <c r="U1690" s="153">
        <v>0</v>
      </c>
      <c r="V1690" s="154">
        <v>0</v>
      </c>
      <c r="W1690" s="154">
        <v>0</v>
      </c>
      <c r="X1690" s="155">
        <v>0</v>
      </c>
      <c r="Y1690" s="155">
        <v>0</v>
      </c>
      <c r="Z1690" s="173">
        <v>0</v>
      </c>
      <c r="AA1690" s="151">
        <v>1</v>
      </c>
      <c r="AB1690" s="151">
        <v>0</v>
      </c>
      <c r="AC1690" s="151">
        <v>0</v>
      </c>
      <c r="AD1690" s="151">
        <v>0</v>
      </c>
      <c r="AE1690" s="155">
        <v>0</v>
      </c>
      <c r="AF1690" s="155">
        <v>0</v>
      </c>
      <c r="AG1690" s="173">
        <v>0</v>
      </c>
    </row>
    <row r="1691" spans="1:33">
      <c r="A1691" s="175" t="s">
        <v>1455</v>
      </c>
      <c r="B1691" s="195" t="s">
        <v>1854</v>
      </c>
      <c r="C1691" s="195" t="s">
        <v>1695</v>
      </c>
      <c r="D1691" s="150">
        <v>3893</v>
      </c>
      <c r="E1691" s="150">
        <v>3485</v>
      </c>
      <c r="F1691" s="150">
        <v>2951</v>
      </c>
      <c r="G1691" s="151">
        <v>4111</v>
      </c>
      <c r="H1691" s="151">
        <v>3587</v>
      </c>
      <c r="I1691" s="151">
        <v>3057</v>
      </c>
      <c r="J1691" s="151">
        <v>4339</v>
      </c>
      <c r="K1691" s="151">
        <v>3783</v>
      </c>
      <c r="L1691" s="151">
        <v>3285</v>
      </c>
      <c r="M1691" s="154">
        <v>0.895420824272441</v>
      </c>
      <c r="N1691" s="153">
        <v>86058</v>
      </c>
      <c r="O1691" s="172">
        <v>0.9</v>
      </c>
      <c r="P1691" s="154">
        <v>0.895196506550218</v>
      </c>
      <c r="Q1691" s="154">
        <v>0.872537095597178</v>
      </c>
      <c r="R1691" s="154">
        <v>0.871859875547361</v>
      </c>
      <c r="S1691" s="173">
        <v>0.02265941095304</v>
      </c>
      <c r="T1691" s="153">
        <v>96109</v>
      </c>
      <c r="U1691" s="153">
        <v>71876</v>
      </c>
      <c r="V1691" s="154">
        <v>0.747859201531594</v>
      </c>
      <c r="W1691" s="154">
        <v>0.758027228358592</v>
      </c>
      <c r="X1691" s="155">
        <v>0.743614692288981</v>
      </c>
      <c r="Y1691" s="155">
        <v>0.75708688637935</v>
      </c>
      <c r="Z1691" s="173">
        <v>0.0144125360696116</v>
      </c>
      <c r="AA1691" s="151">
        <v>29007</v>
      </c>
      <c r="AB1691" s="151">
        <v>21409</v>
      </c>
      <c r="AC1691" s="151">
        <v>27737</v>
      </c>
      <c r="AD1691" s="151">
        <v>20452</v>
      </c>
      <c r="AE1691" s="155">
        <v>0.738063226117834</v>
      </c>
      <c r="AF1691" s="155">
        <v>0.737354436312507</v>
      </c>
      <c r="AG1691" s="173">
        <v>0.000708789805326848</v>
      </c>
    </row>
    <row r="1692" spans="1:33">
      <c r="A1692" s="175" t="s">
        <v>1455</v>
      </c>
      <c r="B1692" s="195" t="s">
        <v>1851</v>
      </c>
      <c r="C1692" s="195" t="s">
        <v>1696</v>
      </c>
      <c r="D1692" s="150">
        <v>2</v>
      </c>
      <c r="E1692" s="150">
        <v>0</v>
      </c>
      <c r="F1692" s="150">
        <v>2</v>
      </c>
      <c r="G1692" s="151">
        <v>1</v>
      </c>
      <c r="H1692" s="151">
        <v>0</v>
      </c>
      <c r="I1692" s="151">
        <v>1</v>
      </c>
      <c r="J1692" s="151">
        <v>0</v>
      </c>
      <c r="K1692" s="151">
        <v>0</v>
      </c>
      <c r="L1692" s="151">
        <v>0</v>
      </c>
      <c r="M1692" s="154">
        <v>0</v>
      </c>
      <c r="N1692" s="153">
        <v>0</v>
      </c>
      <c r="O1692" s="172">
        <v>0.9</v>
      </c>
      <c r="P1692" s="154">
        <v>0</v>
      </c>
      <c r="Q1692" s="154">
        <v>0</v>
      </c>
      <c r="R1692" s="154">
        <v>0</v>
      </c>
      <c r="S1692" s="173">
        <v>0</v>
      </c>
      <c r="T1692" s="153">
        <v>6</v>
      </c>
      <c r="U1692" s="153">
        <v>6</v>
      </c>
      <c r="V1692" s="154">
        <v>1</v>
      </c>
      <c r="W1692" s="154">
        <v>1</v>
      </c>
      <c r="X1692" s="155">
        <v>1</v>
      </c>
      <c r="Y1692" s="155">
        <v>0</v>
      </c>
      <c r="Z1692" s="173">
        <v>0</v>
      </c>
      <c r="AA1692" s="151">
        <v>5</v>
      </c>
      <c r="AB1692" s="151">
        <v>5</v>
      </c>
      <c r="AC1692" s="151">
        <v>0</v>
      </c>
      <c r="AD1692" s="151">
        <v>0</v>
      </c>
      <c r="AE1692" s="155">
        <v>1</v>
      </c>
      <c r="AF1692" s="155">
        <v>0</v>
      </c>
      <c r="AG1692" s="173">
        <v>1</v>
      </c>
    </row>
    <row r="1693" spans="1:33">
      <c r="A1693" s="175" t="s">
        <v>1455</v>
      </c>
      <c r="B1693" s="195" t="s">
        <v>1851</v>
      </c>
      <c r="C1693" s="195" t="s">
        <v>1697</v>
      </c>
      <c r="D1693" s="150">
        <v>0</v>
      </c>
      <c r="E1693" s="150">
        <v>0</v>
      </c>
      <c r="F1693" s="150">
        <v>0</v>
      </c>
      <c r="G1693" s="151">
        <v>0</v>
      </c>
      <c r="H1693" s="151">
        <v>0</v>
      </c>
      <c r="I1693" s="151">
        <v>0</v>
      </c>
      <c r="J1693" s="151">
        <v>0</v>
      </c>
      <c r="K1693" s="151">
        <v>0</v>
      </c>
      <c r="L1693" s="151">
        <v>0</v>
      </c>
      <c r="M1693" s="154">
        <v>0</v>
      </c>
      <c r="N1693" s="153">
        <v>0</v>
      </c>
      <c r="O1693" s="172">
        <v>0.9</v>
      </c>
      <c r="P1693" s="154">
        <v>0</v>
      </c>
      <c r="Q1693" s="154">
        <v>0</v>
      </c>
      <c r="R1693" s="154">
        <v>0</v>
      </c>
      <c r="S1693" s="173">
        <v>0</v>
      </c>
      <c r="T1693" s="153">
        <v>3</v>
      </c>
      <c r="U1693" s="153">
        <v>3</v>
      </c>
      <c r="V1693" s="154">
        <v>1</v>
      </c>
      <c r="W1693" s="154">
        <v>0</v>
      </c>
      <c r="X1693" s="155">
        <v>0</v>
      </c>
      <c r="Y1693" s="155">
        <v>0</v>
      </c>
      <c r="Z1693" s="173">
        <v>0</v>
      </c>
      <c r="AA1693" s="151">
        <v>3</v>
      </c>
      <c r="AB1693" s="151">
        <v>3</v>
      </c>
      <c r="AC1693" s="151">
        <v>0</v>
      </c>
      <c r="AD1693" s="151">
        <v>0</v>
      </c>
      <c r="AE1693" s="155">
        <v>1</v>
      </c>
      <c r="AF1693" s="155">
        <v>0</v>
      </c>
      <c r="AG1693" s="173">
        <v>1</v>
      </c>
    </row>
    <row r="1694" spans="1:33">
      <c r="A1694" s="175" t="s">
        <v>1455</v>
      </c>
      <c r="B1694" s="195" t="s">
        <v>1851</v>
      </c>
      <c r="C1694" s="195" t="s">
        <v>1698</v>
      </c>
      <c r="D1694" s="150">
        <v>0</v>
      </c>
      <c r="E1694" s="150">
        <v>0</v>
      </c>
      <c r="F1694" s="150">
        <v>0</v>
      </c>
      <c r="G1694" s="151">
        <v>1</v>
      </c>
      <c r="H1694" s="151">
        <v>0</v>
      </c>
      <c r="I1694" s="151">
        <v>1</v>
      </c>
      <c r="J1694" s="151">
        <v>0</v>
      </c>
      <c r="K1694" s="151">
        <v>0</v>
      </c>
      <c r="L1694" s="151">
        <v>0</v>
      </c>
      <c r="M1694" s="154">
        <v>0</v>
      </c>
      <c r="N1694" s="153">
        <v>0</v>
      </c>
      <c r="O1694" s="172">
        <v>0.9</v>
      </c>
      <c r="P1694" s="154">
        <v>0</v>
      </c>
      <c r="Q1694" s="154">
        <v>0</v>
      </c>
      <c r="R1694" s="154">
        <v>0</v>
      </c>
      <c r="S1694" s="173">
        <v>0</v>
      </c>
      <c r="T1694" s="153">
        <v>5</v>
      </c>
      <c r="U1694" s="153">
        <v>4</v>
      </c>
      <c r="V1694" s="154">
        <v>0.8</v>
      </c>
      <c r="W1694" s="154">
        <v>0</v>
      </c>
      <c r="X1694" s="155">
        <v>1</v>
      </c>
      <c r="Y1694" s="155">
        <v>0</v>
      </c>
      <c r="Z1694" s="173">
        <v>-1</v>
      </c>
      <c r="AA1694" s="151">
        <v>2</v>
      </c>
      <c r="AB1694" s="151">
        <v>2</v>
      </c>
      <c r="AC1694" s="151">
        <v>2</v>
      </c>
      <c r="AD1694" s="151">
        <v>1</v>
      </c>
      <c r="AE1694" s="155">
        <v>1</v>
      </c>
      <c r="AF1694" s="155">
        <v>0.5</v>
      </c>
      <c r="AG1694" s="173">
        <v>0.5</v>
      </c>
    </row>
    <row r="1695" spans="1:33">
      <c r="A1695" s="175" t="s">
        <v>1455</v>
      </c>
      <c r="B1695" s="195" t="s">
        <v>1857</v>
      </c>
      <c r="C1695" s="195" t="s">
        <v>1699</v>
      </c>
      <c r="D1695" s="150">
        <v>0</v>
      </c>
      <c r="E1695" s="150">
        <v>0</v>
      </c>
      <c r="F1695" s="150">
        <v>0</v>
      </c>
      <c r="G1695" s="151">
        <v>0</v>
      </c>
      <c r="H1695" s="151">
        <v>0</v>
      </c>
      <c r="I1695" s="151">
        <v>0</v>
      </c>
      <c r="J1695" s="151">
        <v>0</v>
      </c>
      <c r="K1695" s="151">
        <v>0</v>
      </c>
      <c r="L1695" s="151">
        <v>0</v>
      </c>
      <c r="M1695" s="154">
        <v>0</v>
      </c>
      <c r="N1695" s="153">
        <v>0</v>
      </c>
      <c r="O1695" s="172">
        <v>0.9</v>
      </c>
      <c r="P1695" s="154">
        <v>0</v>
      </c>
      <c r="Q1695" s="154">
        <v>0</v>
      </c>
      <c r="R1695" s="154">
        <v>0</v>
      </c>
      <c r="S1695" s="173">
        <v>0</v>
      </c>
      <c r="T1695" s="153">
        <v>2</v>
      </c>
      <c r="U1695" s="153">
        <v>0</v>
      </c>
      <c r="V1695" s="154">
        <v>0</v>
      </c>
      <c r="W1695" s="154">
        <v>0</v>
      </c>
      <c r="X1695" s="155">
        <v>0</v>
      </c>
      <c r="Y1695" s="155">
        <v>0</v>
      </c>
      <c r="Z1695" s="173">
        <v>0</v>
      </c>
      <c r="AA1695" s="151">
        <v>2</v>
      </c>
      <c r="AB1695" s="151">
        <v>0</v>
      </c>
      <c r="AC1695" s="151">
        <v>0</v>
      </c>
      <c r="AD1695" s="151">
        <v>0</v>
      </c>
      <c r="AE1695" s="155">
        <v>0</v>
      </c>
      <c r="AF1695" s="155">
        <v>0</v>
      </c>
      <c r="AG1695" s="173">
        <v>0</v>
      </c>
    </row>
    <row r="1696" spans="1:33">
      <c r="A1696" s="175" t="s">
        <v>1455</v>
      </c>
      <c r="B1696" s="195" t="s">
        <v>1855</v>
      </c>
      <c r="C1696" s="195" t="s">
        <v>1700</v>
      </c>
      <c r="D1696" s="150">
        <v>3676</v>
      </c>
      <c r="E1696" s="150">
        <v>3372</v>
      </c>
      <c r="F1696" s="150">
        <v>1658</v>
      </c>
      <c r="G1696" s="151">
        <v>1776</v>
      </c>
      <c r="H1696" s="151">
        <v>1762</v>
      </c>
      <c r="I1696" s="151">
        <v>1265</v>
      </c>
      <c r="J1696" s="151">
        <v>2839</v>
      </c>
      <c r="K1696" s="151">
        <v>2485</v>
      </c>
      <c r="L1696" s="151">
        <v>1403</v>
      </c>
      <c r="M1696" s="154">
        <v>0.952585611444535</v>
      </c>
      <c r="N1696" s="153">
        <v>62060</v>
      </c>
      <c r="O1696" s="172">
        <v>0.9</v>
      </c>
      <c r="P1696" s="154">
        <v>0.917301414581066</v>
      </c>
      <c r="Q1696" s="154">
        <v>0.992117117117117</v>
      </c>
      <c r="R1696" s="154">
        <v>0.875308207115181</v>
      </c>
      <c r="S1696" s="173">
        <v>-0.0748157025360507</v>
      </c>
      <c r="T1696" s="153">
        <v>65149</v>
      </c>
      <c r="U1696" s="153">
        <v>38037</v>
      </c>
      <c r="V1696" s="154">
        <v>0.583846260111437</v>
      </c>
      <c r="W1696" s="154">
        <v>0.451033732317737</v>
      </c>
      <c r="X1696" s="155">
        <v>0.712274774774775</v>
      </c>
      <c r="Y1696" s="155">
        <v>0.494188094399436</v>
      </c>
      <c r="Z1696" s="173">
        <v>-0.261241042457038</v>
      </c>
      <c r="AA1696" s="151">
        <v>20177</v>
      </c>
      <c r="AB1696" s="151">
        <v>10937</v>
      </c>
      <c r="AC1696" s="151">
        <v>18928</v>
      </c>
      <c r="AD1696" s="151">
        <v>10866</v>
      </c>
      <c r="AE1696" s="155">
        <v>0.542052832432968</v>
      </c>
      <c r="AF1696" s="155">
        <v>0.574070160608622</v>
      </c>
      <c r="AG1696" s="173">
        <v>-0.0320173281756539</v>
      </c>
    </row>
    <row r="1697" spans="1:33">
      <c r="A1697" s="175" t="s">
        <v>1455</v>
      </c>
      <c r="B1697" s="195" t="s">
        <v>1857</v>
      </c>
      <c r="C1697" s="195" t="s">
        <v>1701</v>
      </c>
      <c r="D1697" s="150">
        <v>0</v>
      </c>
      <c r="E1697" s="150">
        <v>0</v>
      </c>
      <c r="F1697" s="150">
        <v>0</v>
      </c>
      <c r="G1697" s="151">
        <v>0</v>
      </c>
      <c r="H1697" s="151">
        <v>0</v>
      </c>
      <c r="I1697" s="151">
        <v>0</v>
      </c>
      <c r="J1697" s="151">
        <v>0</v>
      </c>
      <c r="K1697" s="151">
        <v>0</v>
      </c>
      <c r="L1697" s="151">
        <v>0</v>
      </c>
      <c r="M1697" s="154">
        <v>0</v>
      </c>
      <c r="N1697" s="153">
        <v>0</v>
      </c>
      <c r="O1697" s="172">
        <v>0.9</v>
      </c>
      <c r="P1697" s="154">
        <v>0</v>
      </c>
      <c r="Q1697" s="154">
        <v>0</v>
      </c>
      <c r="R1697" s="154">
        <v>0</v>
      </c>
      <c r="S1697" s="173">
        <v>0</v>
      </c>
      <c r="T1697" s="153">
        <v>0</v>
      </c>
      <c r="U1697" s="153">
        <v>0</v>
      </c>
      <c r="V1697" s="154">
        <v>0</v>
      </c>
      <c r="W1697" s="154">
        <v>0</v>
      </c>
      <c r="X1697" s="155">
        <v>0</v>
      </c>
      <c r="Y1697" s="155">
        <v>0</v>
      </c>
      <c r="Z1697" s="173">
        <v>0</v>
      </c>
      <c r="AA1697" s="151">
        <v>0</v>
      </c>
      <c r="AB1697" s="151">
        <v>0</v>
      </c>
      <c r="AC1697" s="151">
        <v>0</v>
      </c>
      <c r="AD1697" s="151">
        <v>0</v>
      </c>
      <c r="AE1697" s="155">
        <v>0</v>
      </c>
      <c r="AF1697" s="155">
        <v>0</v>
      </c>
      <c r="AG1697" s="173">
        <v>0</v>
      </c>
    </row>
    <row r="1698" spans="1:33">
      <c r="A1698" s="175" t="s">
        <v>1455</v>
      </c>
      <c r="B1698" s="195" t="s">
        <v>1857</v>
      </c>
      <c r="C1698" s="195" t="s">
        <v>1702</v>
      </c>
      <c r="D1698" s="150">
        <v>0</v>
      </c>
      <c r="E1698" s="150">
        <v>0</v>
      </c>
      <c r="F1698" s="150">
        <v>0</v>
      </c>
      <c r="G1698" s="151">
        <v>0</v>
      </c>
      <c r="H1698" s="151">
        <v>0</v>
      </c>
      <c r="I1698" s="151">
        <v>0</v>
      </c>
      <c r="J1698" s="151">
        <v>0</v>
      </c>
      <c r="K1698" s="151">
        <v>0</v>
      </c>
      <c r="L1698" s="151">
        <v>0</v>
      </c>
      <c r="M1698" s="154">
        <v>0</v>
      </c>
      <c r="N1698" s="153">
        <v>0</v>
      </c>
      <c r="O1698" s="172">
        <v>0.9</v>
      </c>
      <c r="P1698" s="154">
        <v>0</v>
      </c>
      <c r="Q1698" s="154">
        <v>0</v>
      </c>
      <c r="R1698" s="154">
        <v>0</v>
      </c>
      <c r="S1698" s="173">
        <v>0</v>
      </c>
      <c r="T1698" s="153">
        <v>0</v>
      </c>
      <c r="U1698" s="153">
        <v>0</v>
      </c>
      <c r="V1698" s="154">
        <v>0</v>
      </c>
      <c r="W1698" s="154">
        <v>0</v>
      </c>
      <c r="X1698" s="155">
        <v>0</v>
      </c>
      <c r="Y1698" s="155">
        <v>0</v>
      </c>
      <c r="Z1698" s="173">
        <v>0</v>
      </c>
      <c r="AA1698" s="151">
        <v>0</v>
      </c>
      <c r="AB1698" s="151">
        <v>0</v>
      </c>
      <c r="AC1698" s="151">
        <v>0</v>
      </c>
      <c r="AD1698" s="151">
        <v>0</v>
      </c>
      <c r="AE1698" s="155">
        <v>0</v>
      </c>
      <c r="AF1698" s="155">
        <v>0</v>
      </c>
      <c r="AG1698" s="173">
        <v>0</v>
      </c>
    </row>
    <row r="1699" spans="1:33">
      <c r="A1699" s="175" t="s">
        <v>1455</v>
      </c>
      <c r="B1699" s="195" t="s">
        <v>33</v>
      </c>
      <c r="C1699" s="195" t="s">
        <v>1703</v>
      </c>
      <c r="D1699" s="150">
        <v>2</v>
      </c>
      <c r="E1699" s="150">
        <v>0</v>
      </c>
      <c r="F1699" s="150">
        <v>0</v>
      </c>
      <c r="G1699" s="151">
        <v>0</v>
      </c>
      <c r="H1699" s="151">
        <v>0</v>
      </c>
      <c r="I1699" s="151">
        <v>0</v>
      </c>
      <c r="J1699" s="151">
        <v>0</v>
      </c>
      <c r="K1699" s="151">
        <v>0</v>
      </c>
      <c r="L1699" s="151">
        <v>0</v>
      </c>
      <c r="M1699" s="154">
        <v>0</v>
      </c>
      <c r="N1699" s="153">
        <v>0</v>
      </c>
      <c r="O1699" s="172">
        <v>0.9</v>
      </c>
      <c r="P1699" s="154">
        <v>0</v>
      </c>
      <c r="Q1699" s="154">
        <v>0</v>
      </c>
      <c r="R1699" s="154">
        <v>0</v>
      </c>
      <c r="S1699" s="173">
        <v>0</v>
      </c>
      <c r="T1699" s="153">
        <v>32</v>
      </c>
      <c r="U1699" s="153">
        <v>14</v>
      </c>
      <c r="V1699" s="154">
        <v>0.4375</v>
      </c>
      <c r="W1699" s="154">
        <v>0</v>
      </c>
      <c r="X1699" s="155">
        <v>0</v>
      </c>
      <c r="Y1699" s="155">
        <v>0</v>
      </c>
      <c r="Z1699" s="173">
        <v>0</v>
      </c>
      <c r="AA1699" s="151">
        <v>2</v>
      </c>
      <c r="AB1699" s="151">
        <v>0</v>
      </c>
      <c r="AC1699" s="151">
        <v>2</v>
      </c>
      <c r="AD1699" s="151">
        <v>0</v>
      </c>
      <c r="AE1699" s="155">
        <v>0</v>
      </c>
      <c r="AF1699" s="155">
        <v>0</v>
      </c>
      <c r="AG1699" s="173">
        <v>0</v>
      </c>
    </row>
    <row r="1700" spans="1:33">
      <c r="A1700" s="175" t="s">
        <v>1455</v>
      </c>
      <c r="B1700" s="195" t="s">
        <v>33</v>
      </c>
      <c r="C1700" s="195" t="s">
        <v>1704</v>
      </c>
      <c r="D1700" s="150">
        <v>0</v>
      </c>
      <c r="E1700" s="150">
        <v>0</v>
      </c>
      <c r="F1700" s="150">
        <v>0</v>
      </c>
      <c r="G1700" s="151">
        <v>0</v>
      </c>
      <c r="H1700" s="151">
        <v>0</v>
      </c>
      <c r="I1700" s="151">
        <v>0</v>
      </c>
      <c r="J1700" s="151">
        <v>1</v>
      </c>
      <c r="K1700" s="151">
        <v>0</v>
      </c>
      <c r="L1700" s="151">
        <v>0</v>
      </c>
      <c r="M1700" s="154">
        <v>0</v>
      </c>
      <c r="N1700" s="153">
        <v>0</v>
      </c>
      <c r="O1700" s="172">
        <v>0.9</v>
      </c>
      <c r="P1700" s="154">
        <v>0</v>
      </c>
      <c r="Q1700" s="154">
        <v>0</v>
      </c>
      <c r="R1700" s="154">
        <v>0</v>
      </c>
      <c r="S1700" s="173">
        <v>0</v>
      </c>
      <c r="T1700" s="153">
        <v>1</v>
      </c>
      <c r="U1700" s="153">
        <v>0</v>
      </c>
      <c r="V1700" s="154">
        <v>0</v>
      </c>
      <c r="W1700" s="154">
        <v>0</v>
      </c>
      <c r="X1700" s="155">
        <v>0</v>
      </c>
      <c r="Y1700" s="155">
        <v>0</v>
      </c>
      <c r="Z1700" s="173">
        <v>0</v>
      </c>
      <c r="AA1700" s="151">
        <v>1</v>
      </c>
      <c r="AB1700" s="151">
        <v>0</v>
      </c>
      <c r="AC1700" s="151">
        <v>0</v>
      </c>
      <c r="AD1700" s="151">
        <v>0</v>
      </c>
      <c r="AE1700" s="155">
        <v>0</v>
      </c>
      <c r="AF1700" s="155">
        <v>0</v>
      </c>
      <c r="AG1700" s="173">
        <v>0</v>
      </c>
    </row>
    <row r="1701" spans="1:33">
      <c r="A1701" s="175" t="s">
        <v>1455</v>
      </c>
      <c r="B1701" s="195" t="s">
        <v>33</v>
      </c>
      <c r="C1701" s="195" t="s">
        <v>1705</v>
      </c>
      <c r="D1701" s="150">
        <v>2</v>
      </c>
      <c r="E1701" s="150">
        <v>0</v>
      </c>
      <c r="F1701" s="150">
        <v>0</v>
      </c>
      <c r="G1701" s="151">
        <v>4</v>
      </c>
      <c r="H1701" s="151">
        <v>0</v>
      </c>
      <c r="I1701" s="151">
        <v>3</v>
      </c>
      <c r="J1701" s="151">
        <v>2</v>
      </c>
      <c r="K1701" s="151">
        <v>0</v>
      </c>
      <c r="L1701" s="151">
        <v>0</v>
      </c>
      <c r="M1701" s="154">
        <v>0</v>
      </c>
      <c r="N1701" s="153">
        <v>0</v>
      </c>
      <c r="O1701" s="172">
        <v>0.9</v>
      </c>
      <c r="P1701" s="154">
        <v>0</v>
      </c>
      <c r="Q1701" s="154">
        <v>0</v>
      </c>
      <c r="R1701" s="154">
        <v>0</v>
      </c>
      <c r="S1701" s="173">
        <v>0</v>
      </c>
      <c r="T1701" s="153">
        <v>115</v>
      </c>
      <c r="U1701" s="153">
        <v>99</v>
      </c>
      <c r="V1701" s="154">
        <v>0.860869565217391</v>
      </c>
      <c r="W1701" s="154">
        <v>0</v>
      </c>
      <c r="X1701" s="155">
        <v>0.75</v>
      </c>
      <c r="Y1701" s="155">
        <v>0</v>
      </c>
      <c r="Z1701" s="173">
        <v>-0.75</v>
      </c>
      <c r="AA1701" s="151">
        <v>27</v>
      </c>
      <c r="AB1701" s="151">
        <v>19</v>
      </c>
      <c r="AC1701" s="151">
        <v>50</v>
      </c>
      <c r="AD1701" s="151">
        <v>46</v>
      </c>
      <c r="AE1701" s="155">
        <v>0.703703703703704</v>
      </c>
      <c r="AF1701" s="155">
        <v>0.92</v>
      </c>
      <c r="AG1701" s="173">
        <v>-0.216296296296296</v>
      </c>
    </row>
    <row r="1702" spans="1:33">
      <c r="A1702" s="175" t="s">
        <v>1455</v>
      </c>
      <c r="B1702" s="195" t="s">
        <v>1855</v>
      </c>
      <c r="C1702" s="195" t="s">
        <v>1706</v>
      </c>
      <c r="D1702" s="150">
        <v>2051</v>
      </c>
      <c r="E1702" s="150">
        <v>1786</v>
      </c>
      <c r="F1702" s="150">
        <v>933</v>
      </c>
      <c r="G1702" s="151">
        <v>970</v>
      </c>
      <c r="H1702" s="151">
        <v>901</v>
      </c>
      <c r="I1702" s="151">
        <v>645</v>
      </c>
      <c r="J1702" s="151">
        <v>1519</v>
      </c>
      <c r="K1702" s="151">
        <v>1350</v>
      </c>
      <c r="L1702" s="151">
        <v>885</v>
      </c>
      <c r="M1702" s="154">
        <v>0.83904480407363</v>
      </c>
      <c r="N1702" s="153">
        <v>28671</v>
      </c>
      <c r="O1702" s="172">
        <v>0.9</v>
      </c>
      <c r="P1702" s="154">
        <v>0.870794734275963</v>
      </c>
      <c r="Q1702" s="154">
        <v>0.928865979381443</v>
      </c>
      <c r="R1702" s="154">
        <v>0.888742593811718</v>
      </c>
      <c r="S1702" s="173">
        <v>-0.0580712451054803</v>
      </c>
      <c r="T1702" s="153">
        <v>34171</v>
      </c>
      <c r="U1702" s="153">
        <v>21964</v>
      </c>
      <c r="V1702" s="154">
        <v>0.64276725878669</v>
      </c>
      <c r="W1702" s="154">
        <v>0.454900048756704</v>
      </c>
      <c r="X1702" s="155">
        <v>0.664948453608247</v>
      </c>
      <c r="Y1702" s="155">
        <v>0.582620144832126</v>
      </c>
      <c r="Z1702" s="173">
        <v>-0.210048404851543</v>
      </c>
      <c r="AA1702" s="151">
        <v>10965</v>
      </c>
      <c r="AB1702" s="151">
        <v>6237</v>
      </c>
      <c r="AC1702" s="151">
        <v>10114</v>
      </c>
      <c r="AD1702" s="151">
        <v>6424</v>
      </c>
      <c r="AE1702" s="155">
        <v>0.568809849521204</v>
      </c>
      <c r="AF1702" s="155">
        <v>0.63515918528772</v>
      </c>
      <c r="AG1702" s="173">
        <v>-0.0663493357665161</v>
      </c>
    </row>
    <row r="1703" spans="1:33">
      <c r="A1703" s="175" t="s">
        <v>1455</v>
      </c>
      <c r="B1703" s="195" t="s">
        <v>1857</v>
      </c>
      <c r="C1703" s="195" t="s">
        <v>1707</v>
      </c>
      <c r="D1703" s="150">
        <v>0</v>
      </c>
      <c r="E1703" s="150">
        <v>0</v>
      </c>
      <c r="F1703" s="150">
        <v>0</v>
      </c>
      <c r="G1703" s="151">
        <v>0</v>
      </c>
      <c r="H1703" s="151">
        <v>0</v>
      </c>
      <c r="I1703" s="151">
        <v>0</v>
      </c>
      <c r="J1703" s="151">
        <v>0</v>
      </c>
      <c r="K1703" s="151">
        <v>0</v>
      </c>
      <c r="L1703" s="151">
        <v>0</v>
      </c>
      <c r="M1703" s="154">
        <v>0</v>
      </c>
      <c r="N1703" s="153">
        <v>0</v>
      </c>
      <c r="O1703" s="172">
        <v>0.9</v>
      </c>
      <c r="P1703" s="154">
        <v>0</v>
      </c>
      <c r="Q1703" s="154">
        <v>0</v>
      </c>
      <c r="R1703" s="154">
        <v>0</v>
      </c>
      <c r="S1703" s="173">
        <v>0</v>
      </c>
      <c r="T1703" s="153">
        <v>0</v>
      </c>
      <c r="U1703" s="153">
        <v>0</v>
      </c>
      <c r="V1703" s="154">
        <v>0</v>
      </c>
      <c r="W1703" s="154">
        <v>0</v>
      </c>
      <c r="X1703" s="155">
        <v>0</v>
      </c>
      <c r="Y1703" s="155">
        <v>0</v>
      </c>
      <c r="Z1703" s="173">
        <v>0</v>
      </c>
      <c r="AA1703" s="151">
        <v>0</v>
      </c>
      <c r="AB1703" s="151">
        <v>0</v>
      </c>
      <c r="AC1703" s="151">
        <v>0</v>
      </c>
      <c r="AD1703" s="151">
        <v>0</v>
      </c>
      <c r="AE1703" s="155">
        <v>0</v>
      </c>
      <c r="AF1703" s="155">
        <v>0</v>
      </c>
      <c r="AG1703" s="173">
        <v>0</v>
      </c>
    </row>
    <row r="1704" spans="1:33">
      <c r="A1704" s="175" t="s">
        <v>1455</v>
      </c>
      <c r="B1704" s="195" t="s">
        <v>1852</v>
      </c>
      <c r="C1704" s="195" t="s">
        <v>1708</v>
      </c>
      <c r="D1704" s="150">
        <v>1266</v>
      </c>
      <c r="E1704" s="150">
        <v>1051</v>
      </c>
      <c r="F1704" s="150">
        <v>1114</v>
      </c>
      <c r="G1704" s="151">
        <v>1295</v>
      </c>
      <c r="H1704" s="151">
        <v>1258</v>
      </c>
      <c r="I1704" s="151">
        <v>1221</v>
      </c>
      <c r="J1704" s="151">
        <v>1289</v>
      </c>
      <c r="K1704" s="151">
        <v>1277</v>
      </c>
      <c r="L1704" s="151">
        <v>1246</v>
      </c>
      <c r="M1704" s="154">
        <v>0.94018839338647</v>
      </c>
      <c r="N1704" s="153">
        <v>28546</v>
      </c>
      <c r="O1704" s="172">
        <v>0.9</v>
      </c>
      <c r="P1704" s="154">
        <v>0.830173775671406</v>
      </c>
      <c r="Q1704" s="154">
        <v>0.971428571428571</v>
      </c>
      <c r="R1704" s="154">
        <v>0.990690457719162</v>
      </c>
      <c r="S1704" s="173">
        <v>-0.141254795757165</v>
      </c>
      <c r="T1704" s="153">
        <v>30362</v>
      </c>
      <c r="U1704" s="153">
        <v>28476</v>
      </c>
      <c r="V1704" s="154">
        <v>0.937882879915684</v>
      </c>
      <c r="W1704" s="154">
        <v>0.879936808846761</v>
      </c>
      <c r="X1704" s="155">
        <v>0.942857142857143</v>
      </c>
      <c r="Y1704" s="155">
        <v>0.966640806826998</v>
      </c>
      <c r="Z1704" s="173">
        <v>-0.0629203340103814</v>
      </c>
      <c r="AA1704" s="151">
        <v>8791</v>
      </c>
      <c r="AB1704" s="151">
        <v>8381</v>
      </c>
      <c r="AC1704" s="151">
        <v>9025</v>
      </c>
      <c r="AD1704" s="151">
        <v>8372</v>
      </c>
      <c r="AE1704" s="155">
        <v>0.953361392333068</v>
      </c>
      <c r="AF1704" s="155">
        <v>0.927645429362881</v>
      </c>
      <c r="AG1704" s="173">
        <v>0.0257159629701871</v>
      </c>
    </row>
    <row r="1705" spans="1:33">
      <c r="A1705" s="175" t="s">
        <v>1455</v>
      </c>
      <c r="B1705" s="195" t="s">
        <v>1854</v>
      </c>
      <c r="C1705" s="195" t="s">
        <v>1709</v>
      </c>
      <c r="D1705" s="150">
        <v>2048</v>
      </c>
      <c r="E1705" s="150">
        <v>1994</v>
      </c>
      <c r="F1705" s="150">
        <v>1938</v>
      </c>
      <c r="G1705" s="151">
        <v>2199</v>
      </c>
      <c r="H1705" s="151">
        <v>2146</v>
      </c>
      <c r="I1705" s="151">
        <v>2109</v>
      </c>
      <c r="J1705" s="151">
        <v>2254</v>
      </c>
      <c r="K1705" s="151">
        <v>2191</v>
      </c>
      <c r="L1705" s="151">
        <v>2067</v>
      </c>
      <c r="M1705" s="154">
        <v>0.96252051448418</v>
      </c>
      <c r="N1705" s="153">
        <v>50438</v>
      </c>
      <c r="O1705" s="172">
        <v>0.9</v>
      </c>
      <c r="P1705" s="154">
        <v>0.9736328125</v>
      </c>
      <c r="Q1705" s="154">
        <v>0.975898135516144</v>
      </c>
      <c r="R1705" s="154">
        <v>0.972049689440994</v>
      </c>
      <c r="S1705" s="173">
        <v>-0.00226532301614368</v>
      </c>
      <c r="T1705" s="153">
        <v>52402</v>
      </c>
      <c r="U1705" s="153">
        <v>48914</v>
      </c>
      <c r="V1705" s="154">
        <v>0.933437655051334</v>
      </c>
      <c r="W1705" s="154">
        <v>0.9462890625</v>
      </c>
      <c r="X1705" s="155">
        <v>0.959072305593452</v>
      </c>
      <c r="Y1705" s="155">
        <v>0.917036379769299</v>
      </c>
      <c r="Z1705" s="173">
        <v>-0.0127832430934516</v>
      </c>
      <c r="AA1705" s="151">
        <v>15299</v>
      </c>
      <c r="AB1705" s="151">
        <v>14379</v>
      </c>
      <c r="AC1705" s="151">
        <v>15557</v>
      </c>
      <c r="AD1705" s="151">
        <v>14282</v>
      </c>
      <c r="AE1705" s="155">
        <v>0.939865350676515</v>
      </c>
      <c r="AF1705" s="155">
        <v>0.918043324548435</v>
      </c>
      <c r="AG1705" s="173">
        <v>0.02182202612808</v>
      </c>
    </row>
    <row r="1706" spans="1:33">
      <c r="A1706" s="175" t="s">
        <v>1455</v>
      </c>
      <c r="B1706" s="195" t="s">
        <v>1852</v>
      </c>
      <c r="C1706" s="195" t="s">
        <v>1710</v>
      </c>
      <c r="D1706" s="150">
        <v>1936</v>
      </c>
      <c r="E1706" s="150">
        <v>1834</v>
      </c>
      <c r="F1706" s="150">
        <v>1298</v>
      </c>
      <c r="G1706" s="151">
        <v>2022</v>
      </c>
      <c r="H1706" s="151">
        <v>1871</v>
      </c>
      <c r="I1706" s="151">
        <v>1403</v>
      </c>
      <c r="J1706" s="151">
        <v>2223</v>
      </c>
      <c r="K1706" s="151">
        <v>2090</v>
      </c>
      <c r="L1706" s="151">
        <v>1569</v>
      </c>
      <c r="M1706" s="154">
        <v>0.905075508118542</v>
      </c>
      <c r="N1706" s="153">
        <v>39855</v>
      </c>
      <c r="O1706" s="172">
        <v>0.9</v>
      </c>
      <c r="P1706" s="154">
        <v>0.947314049586777</v>
      </c>
      <c r="Q1706" s="154">
        <v>0.925321463897132</v>
      </c>
      <c r="R1706" s="154">
        <v>0.94017094017094</v>
      </c>
      <c r="S1706" s="173">
        <v>0.0219925856896453</v>
      </c>
      <c r="T1706" s="153">
        <v>44035</v>
      </c>
      <c r="U1706" s="153">
        <v>28425</v>
      </c>
      <c r="V1706" s="154">
        <v>0.645509254002498</v>
      </c>
      <c r="W1706" s="154">
        <v>0.670454545454545</v>
      </c>
      <c r="X1706" s="155">
        <v>0.693867457962413</v>
      </c>
      <c r="Y1706" s="155">
        <v>0.705802968960864</v>
      </c>
      <c r="Z1706" s="173">
        <v>-0.023412912507868</v>
      </c>
      <c r="AA1706" s="151">
        <v>13366</v>
      </c>
      <c r="AB1706" s="151">
        <v>9492</v>
      </c>
      <c r="AC1706" s="151">
        <v>12848</v>
      </c>
      <c r="AD1706" s="151">
        <v>8347</v>
      </c>
      <c r="AE1706" s="155">
        <v>0.710160107736047</v>
      </c>
      <c r="AF1706" s="155">
        <v>0.649673100871731</v>
      </c>
      <c r="AG1706" s="173">
        <v>0.0604870068643156</v>
      </c>
    </row>
    <row r="1707" spans="1:33">
      <c r="A1707" s="175" t="s">
        <v>1455</v>
      </c>
      <c r="B1707" s="195" t="s">
        <v>1857</v>
      </c>
      <c r="C1707" s="195" t="s">
        <v>1711</v>
      </c>
      <c r="D1707" s="150">
        <v>417</v>
      </c>
      <c r="E1707" s="150">
        <v>415</v>
      </c>
      <c r="F1707" s="150">
        <v>366</v>
      </c>
      <c r="G1707" s="151">
        <v>520</v>
      </c>
      <c r="H1707" s="151">
        <v>517</v>
      </c>
      <c r="I1707" s="151">
        <v>505</v>
      </c>
      <c r="J1707" s="151">
        <v>414</v>
      </c>
      <c r="K1707" s="151">
        <v>413</v>
      </c>
      <c r="L1707" s="151">
        <v>406</v>
      </c>
      <c r="M1707" s="154">
        <v>0.994997498749375</v>
      </c>
      <c r="N1707" s="153">
        <v>9945</v>
      </c>
      <c r="O1707" s="172">
        <v>0.9</v>
      </c>
      <c r="P1707" s="154">
        <v>0.995203836930456</v>
      </c>
      <c r="Q1707" s="154">
        <v>0.994230769230769</v>
      </c>
      <c r="R1707" s="154">
        <v>0.997584541062802</v>
      </c>
      <c r="S1707" s="173">
        <v>0.000973067699686414</v>
      </c>
      <c r="T1707" s="153">
        <v>9995</v>
      </c>
      <c r="U1707" s="153">
        <v>9663</v>
      </c>
      <c r="V1707" s="154">
        <v>0.966783391695848</v>
      </c>
      <c r="W1707" s="154">
        <v>0.877697841726619</v>
      </c>
      <c r="X1707" s="155">
        <v>0.971153846153846</v>
      </c>
      <c r="Y1707" s="155">
        <v>0.980676328502415</v>
      </c>
      <c r="Z1707" s="173">
        <v>-0.0934560044272275</v>
      </c>
      <c r="AA1707" s="151">
        <v>2784</v>
      </c>
      <c r="AB1707" s="151">
        <v>2677</v>
      </c>
      <c r="AC1707" s="151">
        <v>3209</v>
      </c>
      <c r="AD1707" s="151">
        <v>3106</v>
      </c>
      <c r="AE1707" s="155">
        <v>0.961566091954023</v>
      </c>
      <c r="AF1707" s="155">
        <v>0.967902773449673</v>
      </c>
      <c r="AG1707" s="173">
        <v>-0.00633668149564981</v>
      </c>
    </row>
    <row r="1708" spans="1:33">
      <c r="A1708" s="175" t="s">
        <v>1455</v>
      </c>
      <c r="B1708" s="195" t="s">
        <v>1857</v>
      </c>
      <c r="C1708" s="195" t="s">
        <v>1712</v>
      </c>
      <c r="D1708" s="150">
        <v>0</v>
      </c>
      <c r="E1708" s="150">
        <v>0</v>
      </c>
      <c r="F1708" s="150">
        <v>0</v>
      </c>
      <c r="G1708" s="151">
        <v>0</v>
      </c>
      <c r="H1708" s="151">
        <v>0</v>
      </c>
      <c r="I1708" s="151">
        <v>0</v>
      </c>
      <c r="J1708" s="151">
        <v>1</v>
      </c>
      <c r="K1708" s="151">
        <v>1</v>
      </c>
      <c r="L1708" s="151">
        <v>1</v>
      </c>
      <c r="M1708" s="154">
        <v>1</v>
      </c>
      <c r="N1708" s="153">
        <v>2</v>
      </c>
      <c r="O1708" s="172">
        <v>0.9</v>
      </c>
      <c r="P1708" s="154">
        <v>0</v>
      </c>
      <c r="Q1708" s="154">
        <v>0</v>
      </c>
      <c r="R1708" s="154">
        <v>1</v>
      </c>
      <c r="S1708" s="173">
        <v>0</v>
      </c>
      <c r="T1708" s="153">
        <v>2</v>
      </c>
      <c r="U1708" s="153">
        <v>1</v>
      </c>
      <c r="V1708" s="154">
        <v>0.5</v>
      </c>
      <c r="W1708" s="154">
        <v>0</v>
      </c>
      <c r="X1708" s="155">
        <v>0</v>
      </c>
      <c r="Y1708" s="155">
        <v>1</v>
      </c>
      <c r="Z1708" s="173">
        <v>0</v>
      </c>
      <c r="AA1708" s="151">
        <v>2</v>
      </c>
      <c r="AB1708" s="151">
        <v>1</v>
      </c>
      <c r="AC1708" s="151">
        <v>0</v>
      </c>
      <c r="AD1708" s="151">
        <v>0</v>
      </c>
      <c r="AE1708" s="155">
        <v>0.5</v>
      </c>
      <c r="AF1708" s="155">
        <v>0</v>
      </c>
      <c r="AG1708" s="173">
        <v>0.5</v>
      </c>
    </row>
    <row r="1709" spans="1:33">
      <c r="A1709" s="175" t="s">
        <v>1455</v>
      </c>
      <c r="B1709" s="195" t="s">
        <v>1853</v>
      </c>
      <c r="C1709" s="195" t="s">
        <v>1713</v>
      </c>
      <c r="D1709" s="150">
        <v>3299</v>
      </c>
      <c r="E1709" s="150">
        <v>2861</v>
      </c>
      <c r="F1709" s="150">
        <v>2402</v>
      </c>
      <c r="G1709" s="151">
        <v>3224</v>
      </c>
      <c r="H1709" s="151">
        <v>2744</v>
      </c>
      <c r="I1709" s="151">
        <v>2356</v>
      </c>
      <c r="J1709" s="151">
        <v>3415</v>
      </c>
      <c r="K1709" s="151">
        <v>2844</v>
      </c>
      <c r="L1709" s="151">
        <v>2515</v>
      </c>
      <c r="M1709" s="154">
        <v>0.785204012387568</v>
      </c>
      <c r="N1709" s="153">
        <v>63640</v>
      </c>
      <c r="O1709" s="172">
        <v>0.9</v>
      </c>
      <c r="P1709" s="154">
        <v>0.867232494695362</v>
      </c>
      <c r="Q1709" s="154">
        <v>0.851116625310174</v>
      </c>
      <c r="R1709" s="154">
        <v>0.832796486090776</v>
      </c>
      <c r="S1709" s="173">
        <v>0.0161158693851885</v>
      </c>
      <c r="T1709" s="153">
        <v>81049</v>
      </c>
      <c r="U1709" s="153">
        <v>56606</v>
      </c>
      <c r="V1709" s="154">
        <v>0.698417006995768</v>
      </c>
      <c r="W1709" s="154">
        <v>0.728099424067899</v>
      </c>
      <c r="X1709" s="155">
        <v>0.730769230769231</v>
      </c>
      <c r="Y1709" s="155">
        <v>0.736456808199122</v>
      </c>
      <c r="Z1709" s="173">
        <v>-0.00266980670133132</v>
      </c>
      <c r="AA1709" s="151">
        <v>23051</v>
      </c>
      <c r="AB1709" s="151">
        <v>16950</v>
      </c>
      <c r="AC1709" s="151">
        <v>23939</v>
      </c>
      <c r="AD1709" s="151">
        <v>15448</v>
      </c>
      <c r="AE1709" s="155">
        <v>0.735326016224893</v>
      </c>
      <c r="AF1709" s="155">
        <v>0.645306821504658</v>
      </c>
      <c r="AG1709" s="173">
        <v>0.0900191947202349</v>
      </c>
    </row>
    <row r="1710" spans="1:33">
      <c r="A1710" s="175" t="s">
        <v>1455</v>
      </c>
      <c r="B1710" s="195" t="s">
        <v>1852</v>
      </c>
      <c r="C1710" s="195" t="s">
        <v>1714</v>
      </c>
      <c r="D1710" s="150">
        <v>2391</v>
      </c>
      <c r="E1710" s="150">
        <v>2120</v>
      </c>
      <c r="F1710" s="150">
        <v>1385</v>
      </c>
      <c r="G1710" s="151">
        <v>2246</v>
      </c>
      <c r="H1710" s="151">
        <v>2072</v>
      </c>
      <c r="I1710" s="151">
        <v>1299</v>
      </c>
      <c r="J1710" s="151">
        <v>2080</v>
      </c>
      <c r="K1710" s="151">
        <v>2025</v>
      </c>
      <c r="L1710" s="151">
        <v>1306</v>
      </c>
      <c r="M1710" s="154">
        <v>0.922116105607956</v>
      </c>
      <c r="N1710" s="153">
        <v>46731</v>
      </c>
      <c r="O1710" s="172">
        <v>0.9</v>
      </c>
      <c r="P1710" s="154">
        <v>0.886658301965705</v>
      </c>
      <c r="Q1710" s="154">
        <v>0.922528940338379</v>
      </c>
      <c r="R1710" s="154">
        <v>0.973557692307692</v>
      </c>
      <c r="S1710" s="173">
        <v>-0.0358706383726746</v>
      </c>
      <c r="T1710" s="153">
        <v>50678</v>
      </c>
      <c r="U1710" s="153">
        <v>31427</v>
      </c>
      <c r="V1710" s="154">
        <v>0.62013102332373</v>
      </c>
      <c r="W1710" s="154">
        <v>0.579255541614387</v>
      </c>
      <c r="X1710" s="155">
        <v>0.578361531611754</v>
      </c>
      <c r="Y1710" s="155">
        <v>0.627884615384615</v>
      </c>
      <c r="Z1710" s="173">
        <v>0.000894010002633117</v>
      </c>
      <c r="AA1710" s="151">
        <v>15237</v>
      </c>
      <c r="AB1710" s="151">
        <v>9608</v>
      </c>
      <c r="AC1710" s="151">
        <v>14898</v>
      </c>
      <c r="AD1710" s="151">
        <v>8731</v>
      </c>
      <c r="AE1710" s="155">
        <v>0.630570322241911</v>
      </c>
      <c r="AF1710" s="155">
        <v>0.586051819036112</v>
      </c>
      <c r="AG1710" s="173">
        <v>0.0445185032057989</v>
      </c>
    </row>
    <row r="1711" spans="1:33">
      <c r="A1711" s="175" t="s">
        <v>1455</v>
      </c>
      <c r="B1711" s="195" t="s">
        <v>1856</v>
      </c>
      <c r="C1711" s="195" t="s">
        <v>1715</v>
      </c>
      <c r="D1711" s="150">
        <v>121</v>
      </c>
      <c r="E1711" s="150">
        <v>100</v>
      </c>
      <c r="F1711" s="150">
        <v>70</v>
      </c>
      <c r="G1711" s="151">
        <v>61</v>
      </c>
      <c r="H1711" s="151">
        <v>41</v>
      </c>
      <c r="I1711" s="151">
        <v>48</v>
      </c>
      <c r="J1711" s="151">
        <v>315</v>
      </c>
      <c r="K1711" s="151">
        <v>311</v>
      </c>
      <c r="L1711" s="151">
        <v>233</v>
      </c>
      <c r="M1711" s="154">
        <v>0.913528591352859</v>
      </c>
      <c r="N1711" s="153">
        <v>7205</v>
      </c>
      <c r="O1711" s="172">
        <v>0.9</v>
      </c>
      <c r="P1711" s="154">
        <v>0.826446280991736</v>
      </c>
      <c r="Q1711" s="154">
        <v>0.672131147540984</v>
      </c>
      <c r="R1711" s="154">
        <v>0.987301587301587</v>
      </c>
      <c r="S1711" s="173">
        <v>0.154315133450752</v>
      </c>
      <c r="T1711" s="153">
        <v>7887</v>
      </c>
      <c r="U1711" s="153">
        <v>5835</v>
      </c>
      <c r="V1711" s="154">
        <v>0.739825028527957</v>
      </c>
      <c r="W1711" s="154">
        <v>0.578512396694215</v>
      </c>
      <c r="X1711" s="155">
        <v>0.786885245901639</v>
      </c>
      <c r="Y1711" s="155">
        <v>0.73968253968254</v>
      </c>
      <c r="Z1711" s="173">
        <v>-0.208372849207424</v>
      </c>
      <c r="AA1711" s="151">
        <v>2901</v>
      </c>
      <c r="AB1711" s="151">
        <v>2028</v>
      </c>
      <c r="AC1711" s="151">
        <v>643</v>
      </c>
      <c r="AD1711" s="151">
        <v>558</v>
      </c>
      <c r="AE1711" s="155">
        <v>0.699069286452947</v>
      </c>
      <c r="AF1711" s="155">
        <v>0.867807153965785</v>
      </c>
      <c r="AG1711" s="173">
        <v>-0.168737867512838</v>
      </c>
    </row>
  </sheetData>
  <mergeCells count="29">
    <mergeCell ref="A1:AG1"/>
    <mergeCell ref="P2:R2"/>
    <mergeCell ref="W2:Y2"/>
    <mergeCell ref="AE2:AF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S2:S3"/>
    <mergeCell ref="T2:T3"/>
    <mergeCell ref="U2:U3"/>
    <mergeCell ref="V2:V3"/>
    <mergeCell ref="Z2:Z3"/>
    <mergeCell ref="AA2:AA3"/>
    <mergeCell ref="AB2:AB3"/>
    <mergeCell ref="AC2:AC3"/>
    <mergeCell ref="AD2:AD3"/>
    <mergeCell ref="AG2:AG3"/>
  </mergeCells>
  <conditionalFormatting sqref="P2">
    <cfRule type="duplicateValues" dxfId="3" priority="154"/>
  </conditionalFormatting>
  <conditionalFormatting sqref="C6">
    <cfRule type="expression" dxfId="4" priority="13">
      <formula>#REF!="TIDAK TERCAPAI"</formula>
    </cfRule>
  </conditionalFormatting>
  <conditionalFormatting sqref="C17">
    <cfRule type="expression" dxfId="4" priority="11">
      <formula>#REF!="TIDAK TERCAPAI"</formula>
    </cfRule>
  </conditionalFormatting>
  <conditionalFormatting sqref="C20">
    <cfRule type="duplicateValues" dxfId="3" priority="23"/>
    <cfRule type="expression" dxfId="4" priority="22">
      <formula>#REF!="TIDAK TERCAPAI"</formula>
    </cfRule>
  </conditionalFormatting>
  <conditionalFormatting sqref="C21">
    <cfRule type="duplicateValues" dxfId="3" priority="21"/>
    <cfRule type="expression" dxfId="4" priority="20">
      <formula>#REF!="TIDAK TERCAPAI"</formula>
    </cfRule>
  </conditionalFormatting>
  <conditionalFormatting sqref="C22">
    <cfRule type="duplicateValues" dxfId="3" priority="19"/>
    <cfRule type="expression" dxfId="4" priority="18">
      <formula>#REF!="TIDAK TERCAPAI"</formula>
    </cfRule>
  </conditionalFormatting>
  <conditionalFormatting sqref="C25">
    <cfRule type="duplicateValues" dxfId="3" priority="153"/>
    <cfRule type="expression" dxfId="4" priority="152">
      <formula>#REF!="TIDAK TERCAPAI"</formula>
    </cfRule>
  </conditionalFormatting>
  <conditionalFormatting sqref="C26">
    <cfRule type="duplicateValues" dxfId="3" priority="151"/>
    <cfRule type="expression" dxfId="4" priority="88">
      <formula>#REF!="TIDAK TERCAPAI"</formula>
    </cfRule>
  </conditionalFormatting>
  <conditionalFormatting sqref="C27">
    <cfRule type="duplicateValues" dxfId="3" priority="150"/>
    <cfRule type="expression" dxfId="4" priority="87">
      <formula>#REF!="TIDAK TERCAPAI"</formula>
    </cfRule>
  </conditionalFormatting>
  <conditionalFormatting sqref="C28">
    <cfRule type="duplicateValues" dxfId="3" priority="149"/>
    <cfRule type="expression" dxfId="4" priority="86">
      <formula>#REF!="TIDAK TERCAPAI"</formula>
    </cfRule>
  </conditionalFormatting>
  <conditionalFormatting sqref="C29">
    <cfRule type="duplicateValues" dxfId="3" priority="148"/>
    <cfRule type="expression" dxfId="4" priority="85">
      <formula>#REF!="TIDAK TERCAPAI"</formula>
    </cfRule>
  </conditionalFormatting>
  <conditionalFormatting sqref="C30">
    <cfRule type="duplicateValues" dxfId="3" priority="147"/>
    <cfRule type="expression" dxfId="4" priority="84">
      <formula>#REF!="TIDAK TERCAPAI"</formula>
    </cfRule>
  </conditionalFormatting>
  <conditionalFormatting sqref="C31">
    <cfRule type="duplicateValues" dxfId="3" priority="146"/>
    <cfRule type="expression" dxfId="4" priority="83">
      <formula>#REF!="TIDAK TERCAPAI"</formula>
    </cfRule>
  </conditionalFormatting>
  <conditionalFormatting sqref="C32">
    <cfRule type="duplicateValues" dxfId="3" priority="145"/>
    <cfRule type="expression" dxfId="4" priority="82">
      <formula>#REF!="TIDAK TERCAPAI"</formula>
    </cfRule>
  </conditionalFormatting>
  <conditionalFormatting sqref="C33">
    <cfRule type="duplicateValues" dxfId="3" priority="144"/>
    <cfRule type="expression" dxfId="4" priority="81">
      <formula>#REF!="TIDAK TERCAPAI"</formula>
    </cfRule>
  </conditionalFormatting>
  <conditionalFormatting sqref="C34">
    <cfRule type="duplicateValues" dxfId="3" priority="143"/>
    <cfRule type="expression" dxfId="4" priority="80">
      <formula>#REF!="TIDAK TERCAPAI"</formula>
    </cfRule>
  </conditionalFormatting>
  <conditionalFormatting sqref="C35">
    <cfRule type="duplicateValues" dxfId="3" priority="142"/>
    <cfRule type="expression" dxfId="4" priority="79">
      <formula>#REF!="TIDAK TERCAPAI"</formula>
    </cfRule>
  </conditionalFormatting>
  <conditionalFormatting sqref="C36">
    <cfRule type="duplicateValues" dxfId="3" priority="141"/>
    <cfRule type="expression" dxfId="4" priority="78">
      <formula>#REF!="TIDAK TERCAPAI"</formula>
    </cfRule>
  </conditionalFormatting>
  <conditionalFormatting sqref="C37">
    <cfRule type="duplicateValues" dxfId="3" priority="140"/>
    <cfRule type="expression" dxfId="4" priority="77">
      <formula>#REF!="TIDAK TERCAPAI"</formula>
    </cfRule>
  </conditionalFormatting>
  <conditionalFormatting sqref="C38">
    <cfRule type="duplicateValues" dxfId="3" priority="139"/>
    <cfRule type="expression" dxfId="4" priority="76">
      <formula>#REF!="TIDAK TERCAPAI"</formula>
    </cfRule>
  </conditionalFormatting>
  <conditionalFormatting sqref="C39">
    <cfRule type="duplicateValues" dxfId="3" priority="138"/>
    <cfRule type="expression" dxfId="4" priority="75">
      <formula>#REF!="TIDAK TERCAPAI"</formula>
    </cfRule>
  </conditionalFormatting>
  <conditionalFormatting sqref="C40">
    <cfRule type="duplicateValues" dxfId="3" priority="137"/>
    <cfRule type="expression" dxfId="4" priority="74">
      <formula>#REF!="TIDAK TERCAPAI"</formula>
    </cfRule>
  </conditionalFormatting>
  <conditionalFormatting sqref="C41">
    <cfRule type="duplicateValues" dxfId="3" priority="136"/>
    <cfRule type="expression" dxfId="4" priority="73">
      <formula>#REF!="TIDAK TERCAPAI"</formula>
    </cfRule>
  </conditionalFormatting>
  <conditionalFormatting sqref="C42">
    <cfRule type="duplicateValues" dxfId="3" priority="135"/>
    <cfRule type="expression" dxfId="4" priority="72">
      <formula>#REF!="TIDAK TERCAPAI"</formula>
    </cfRule>
  </conditionalFormatting>
  <conditionalFormatting sqref="C43">
    <cfRule type="duplicateValues" dxfId="3" priority="134"/>
    <cfRule type="expression" dxfId="4" priority="71">
      <formula>#REF!="TIDAK TERCAPAI"</formula>
    </cfRule>
  </conditionalFormatting>
  <conditionalFormatting sqref="C44">
    <cfRule type="duplicateValues" dxfId="3" priority="133"/>
    <cfRule type="expression" dxfId="4" priority="70">
      <formula>#REF!="TIDAK TERCAPAI"</formula>
    </cfRule>
  </conditionalFormatting>
  <conditionalFormatting sqref="C45">
    <cfRule type="duplicateValues" dxfId="3" priority="132"/>
    <cfRule type="expression" dxfId="4" priority="69">
      <formula>#REF!="TIDAK TERCAPAI"</formula>
    </cfRule>
  </conditionalFormatting>
  <conditionalFormatting sqref="C46">
    <cfRule type="duplicateValues" dxfId="3" priority="131"/>
    <cfRule type="expression" dxfId="4" priority="68">
      <formula>#REF!="TIDAK TERCAPAI"</formula>
    </cfRule>
  </conditionalFormatting>
  <conditionalFormatting sqref="C47">
    <cfRule type="duplicateValues" dxfId="3" priority="130"/>
    <cfRule type="expression" dxfId="4" priority="67">
      <formula>#REF!="TIDAK TERCAPAI"</formula>
    </cfRule>
  </conditionalFormatting>
  <conditionalFormatting sqref="C51">
    <cfRule type="duplicateValues" dxfId="3" priority="128"/>
    <cfRule type="expression" dxfId="4" priority="65">
      <formula>#REF!="TIDAK TERCAPAI"</formula>
    </cfRule>
  </conditionalFormatting>
  <conditionalFormatting sqref="C54">
    <cfRule type="duplicateValues" dxfId="3" priority="126"/>
    <cfRule type="expression" dxfId="4" priority="63">
      <formula>#REF!="TIDAK TERCAPAI"</formula>
    </cfRule>
  </conditionalFormatting>
  <conditionalFormatting sqref="C55">
    <cfRule type="duplicateValues" dxfId="3" priority="125"/>
    <cfRule type="expression" dxfId="4" priority="62">
      <formula>#REF!="TIDAK TERCAPAI"</formula>
    </cfRule>
  </conditionalFormatting>
  <conditionalFormatting sqref="C56">
    <cfRule type="duplicateValues" dxfId="3" priority="124"/>
    <cfRule type="expression" dxfId="4" priority="61">
      <formula>#REF!="TIDAK TERCAPAI"</formula>
    </cfRule>
  </conditionalFormatting>
  <conditionalFormatting sqref="C57">
    <cfRule type="duplicateValues" dxfId="3" priority="123"/>
    <cfRule type="expression" dxfId="4" priority="60">
      <formula>#REF!="TIDAK TERCAPAI"</formula>
    </cfRule>
  </conditionalFormatting>
  <conditionalFormatting sqref="C58">
    <cfRule type="duplicateValues" dxfId="3" priority="122"/>
    <cfRule type="expression" dxfId="4" priority="59">
      <formula>#REF!="TIDAK TERCAPAI"</formula>
    </cfRule>
  </conditionalFormatting>
  <conditionalFormatting sqref="C59">
    <cfRule type="duplicateValues" dxfId="3" priority="121"/>
    <cfRule type="expression" dxfId="4" priority="58">
      <formula>#REF!="TIDAK TERCAPAI"</formula>
    </cfRule>
  </conditionalFormatting>
  <conditionalFormatting sqref="C60">
    <cfRule type="duplicateValues" dxfId="3" priority="120"/>
    <cfRule type="expression" dxfId="4" priority="57">
      <formula>#REF!="TIDAK TERCAPAI"</formula>
    </cfRule>
  </conditionalFormatting>
  <conditionalFormatting sqref="C63">
    <cfRule type="duplicateValues" dxfId="3" priority="118"/>
    <cfRule type="expression" dxfId="4" priority="55">
      <formula>#REF!="TIDAK TERCAPAI"</formula>
    </cfRule>
  </conditionalFormatting>
  <conditionalFormatting sqref="C64">
    <cfRule type="duplicateValues" dxfId="3" priority="117"/>
    <cfRule type="expression" dxfId="4" priority="54">
      <formula>#REF!="TIDAK TERCAPAI"</formula>
    </cfRule>
  </conditionalFormatting>
  <conditionalFormatting sqref="C73">
    <cfRule type="duplicateValues" dxfId="3" priority="113"/>
    <cfRule type="expression" dxfId="4" priority="50">
      <formula>#REF!="TIDAK TERCAPAI"</formula>
    </cfRule>
  </conditionalFormatting>
  <conditionalFormatting sqref="C79">
    <cfRule type="duplicateValues" dxfId="3" priority="110"/>
    <cfRule type="expression" dxfId="4" priority="47">
      <formula>#REF!="TIDAK TERCAPAI"</formula>
    </cfRule>
  </conditionalFormatting>
  <conditionalFormatting sqref="C80">
    <cfRule type="duplicateValues" dxfId="3" priority="109"/>
    <cfRule type="expression" dxfId="4" priority="46">
      <formula>#REF!="TIDAK TERCAPAI"</formula>
    </cfRule>
  </conditionalFormatting>
  <conditionalFormatting sqref="C81">
    <cfRule type="duplicateValues" dxfId="3" priority="108"/>
    <cfRule type="expression" dxfId="4" priority="45">
      <formula>#REF!="TIDAK TERCAPAI"</formula>
    </cfRule>
  </conditionalFormatting>
  <conditionalFormatting sqref="C84">
    <cfRule type="duplicateValues" dxfId="3" priority="106"/>
    <cfRule type="expression" dxfId="4" priority="43">
      <formula>#REF!="TIDAK TERCAPAI"</formula>
    </cfRule>
  </conditionalFormatting>
  <conditionalFormatting sqref="C92">
    <cfRule type="duplicateValues" dxfId="3" priority="103"/>
    <cfRule type="expression" dxfId="4" priority="40">
      <formula>#REF!="TIDAK TERCAPAI"</formula>
    </cfRule>
  </conditionalFormatting>
  <conditionalFormatting sqref="C93">
    <cfRule type="duplicateValues" dxfId="3" priority="102"/>
    <cfRule type="expression" dxfId="4" priority="39">
      <formula>#REF!="TIDAK TERCAPAI"</formula>
    </cfRule>
  </conditionalFormatting>
  <conditionalFormatting sqref="C94">
    <cfRule type="duplicateValues" dxfId="3" priority="101"/>
    <cfRule type="expression" dxfId="4" priority="38">
      <formula>#REF!="TIDAK TERCAPAI"</formula>
    </cfRule>
  </conditionalFormatting>
  <conditionalFormatting sqref="C95">
    <cfRule type="duplicateValues" dxfId="3" priority="100"/>
    <cfRule type="expression" dxfId="4" priority="37">
      <formula>#REF!="TIDAK TERCAPAI"</formula>
    </cfRule>
  </conditionalFormatting>
  <conditionalFormatting sqref="C96">
    <cfRule type="duplicateValues" dxfId="3" priority="99"/>
    <cfRule type="expression" dxfId="4" priority="36">
      <formula>#REF!="TIDAK TERCAPAI"</formula>
    </cfRule>
  </conditionalFormatting>
  <conditionalFormatting sqref="C97">
    <cfRule type="duplicateValues" dxfId="3" priority="98"/>
    <cfRule type="expression" dxfId="4" priority="35">
      <formula>#REF!="TIDAK TERCAPAI"</formula>
    </cfRule>
  </conditionalFormatting>
  <conditionalFormatting sqref="C98">
    <cfRule type="duplicateValues" dxfId="3" priority="97"/>
    <cfRule type="expression" dxfId="4" priority="34">
      <formula>#REF!="TIDAK TERCAPAI"</formula>
    </cfRule>
  </conditionalFormatting>
  <conditionalFormatting sqref="C99">
    <cfRule type="duplicateValues" dxfId="3" priority="96"/>
    <cfRule type="expression" dxfId="4" priority="33">
      <formula>#REF!="TIDAK TERCAPAI"</formula>
    </cfRule>
  </conditionalFormatting>
  <conditionalFormatting sqref="C100">
    <cfRule type="duplicateValues" dxfId="3" priority="95"/>
    <cfRule type="expression" dxfId="4" priority="32">
      <formula>#REF!="TIDAK TERCAPAI"</formula>
    </cfRule>
  </conditionalFormatting>
  <conditionalFormatting sqref="C101">
    <cfRule type="duplicateValues" dxfId="3" priority="94"/>
    <cfRule type="expression" dxfId="4" priority="31">
      <formula>#REF!="TIDAK TERCAPAI"</formula>
    </cfRule>
  </conditionalFormatting>
  <conditionalFormatting sqref="C105">
    <cfRule type="duplicateValues" dxfId="3" priority="25"/>
    <cfRule type="expression" dxfId="4" priority="24">
      <formula>#REF!="TIDAK TERCAPAI"</formula>
    </cfRule>
  </conditionalFormatting>
  <conditionalFormatting sqref="C106">
    <cfRule type="duplicateValues" dxfId="3" priority="17"/>
    <cfRule type="expression" dxfId="4" priority="15">
      <formula>#REF!="TIDAK TERCAPAI"</formula>
    </cfRule>
  </conditionalFormatting>
  <conditionalFormatting sqref="C107">
    <cfRule type="duplicateValues" dxfId="3" priority="16"/>
    <cfRule type="expression" dxfId="4" priority="14">
      <formula>#REF!="TIDAK TERCAPAI"</formula>
    </cfRule>
  </conditionalFormatting>
  <conditionalFormatting sqref="C112">
    <cfRule type="duplicateValues" dxfId="3" priority="92"/>
    <cfRule type="expression" dxfId="4" priority="29">
      <formula>#REF!="TIDAK TERCAPAI"</formula>
    </cfRule>
  </conditionalFormatting>
  <conditionalFormatting sqref="C113">
    <cfRule type="duplicateValues" dxfId="3" priority="91"/>
    <cfRule type="expression" dxfId="4" priority="28">
      <formula>#REF!="TIDAK TERCAPAI"</formula>
    </cfRule>
  </conditionalFormatting>
  <conditionalFormatting sqref="C114">
    <cfRule type="duplicateValues" dxfId="3" priority="90"/>
    <cfRule type="expression" dxfId="4" priority="27">
      <formula>#REF!="TIDAK TERCAPAI"</formula>
    </cfRule>
  </conditionalFormatting>
  <conditionalFormatting sqref="C115">
    <cfRule type="duplicateValues" dxfId="3" priority="89"/>
    <cfRule type="expression" dxfId="4" priority="26">
      <formula>#REF!="TIDAK TERCAPAI"</formula>
    </cfRule>
  </conditionalFormatting>
  <conditionalFormatting sqref="C48:C50">
    <cfRule type="duplicateValues" dxfId="3" priority="129"/>
    <cfRule type="expression" dxfId="4" priority="66">
      <formula>#REF!="TIDAK TERCAPAI"</formula>
    </cfRule>
  </conditionalFormatting>
  <conditionalFormatting sqref="C52:C53">
    <cfRule type="duplicateValues" dxfId="3" priority="127"/>
    <cfRule type="expression" dxfId="4" priority="64">
      <formula>#REF!="TIDAK TERCAPAI"</formula>
    </cfRule>
  </conditionalFormatting>
  <conditionalFormatting sqref="C61:C62">
    <cfRule type="duplicateValues" dxfId="3" priority="119"/>
    <cfRule type="expression" dxfId="4" priority="56">
      <formula>#REF!="TIDAK TERCAPAI"</formula>
    </cfRule>
  </conditionalFormatting>
  <conditionalFormatting sqref="C65:C66">
    <cfRule type="duplicateValues" dxfId="3" priority="116"/>
    <cfRule type="expression" dxfId="4" priority="53">
      <formula>#REF!="TIDAK TERCAPAI"</formula>
    </cfRule>
  </conditionalFormatting>
  <conditionalFormatting sqref="C67:C70">
    <cfRule type="duplicateValues" dxfId="3" priority="115"/>
    <cfRule type="expression" dxfId="4" priority="52">
      <formula>#REF!="TIDAK TERCAPAI"</formula>
    </cfRule>
  </conditionalFormatting>
  <conditionalFormatting sqref="C71:C72">
    <cfRule type="duplicateValues" dxfId="3" priority="114"/>
    <cfRule type="expression" dxfId="4" priority="51">
      <formula>#REF!="TIDAK TERCAPAI"</formula>
    </cfRule>
  </conditionalFormatting>
  <conditionalFormatting sqref="C74:C76">
    <cfRule type="duplicateValues" dxfId="3" priority="112"/>
    <cfRule type="expression" dxfId="4" priority="49">
      <formula>#REF!="TIDAK TERCAPAI"</formula>
    </cfRule>
  </conditionalFormatting>
  <conditionalFormatting sqref="C77:C78">
    <cfRule type="duplicateValues" dxfId="3" priority="111"/>
    <cfRule type="expression" dxfId="4" priority="48">
      <formula>#REF!="TIDAK TERCAPAI"</formula>
    </cfRule>
  </conditionalFormatting>
  <conditionalFormatting sqref="C82:C83">
    <cfRule type="duplicateValues" dxfId="3" priority="107"/>
    <cfRule type="expression" dxfId="4" priority="44">
      <formula>#REF!="TIDAK TERCAPAI"</formula>
    </cfRule>
  </conditionalFormatting>
  <conditionalFormatting sqref="C85:C88">
    <cfRule type="duplicateValues" dxfId="3" priority="105"/>
    <cfRule type="expression" dxfId="4" priority="42">
      <formula>#REF!="TIDAK TERCAPAI"</formula>
    </cfRule>
  </conditionalFormatting>
  <conditionalFormatting sqref="C89:C91">
    <cfRule type="duplicateValues" dxfId="3" priority="104"/>
    <cfRule type="expression" dxfId="4" priority="41">
      <formula>#REF!="TIDAK TERCAPAI"</formula>
    </cfRule>
  </conditionalFormatting>
  <conditionalFormatting sqref="C110:C111">
    <cfRule type="duplicateValues" dxfId="3" priority="93"/>
    <cfRule type="expression" dxfId="4" priority="30">
      <formula>#REF!="TIDAK TERCAPAI"</formula>
    </cfRule>
  </conditionalFormatting>
  <conditionalFormatting sqref="D6:D1711">
    <cfRule type="cellIs" dxfId="5" priority="12" operator="lessThan">
      <formula>100</formula>
    </cfRule>
  </conditionalFormatting>
  <conditionalFormatting sqref="E6:E1711">
    <cfRule type="cellIs" dxfId="5" priority="10" operator="lessThan">
      <formula>100</formula>
    </cfRule>
  </conditionalFormatting>
  <conditionalFormatting sqref="V6:V1711">
    <cfRule type="cellIs" dxfId="1" priority="2" operator="greaterThan">
      <formula>0.8999</formula>
    </cfRule>
    <cfRule type="cellIs" dxfId="2" priority="1" operator="lessThan">
      <formula>0.8999</formula>
    </cfRule>
  </conditionalFormatting>
  <conditionalFormatting sqref="F6:L1711">
    <cfRule type="cellIs" dxfId="5" priority="9" operator="lessThan">
      <formula>100</formula>
    </cfRule>
  </conditionalFormatting>
  <conditionalFormatting sqref="M6:R1711">
    <cfRule type="cellIs" dxfId="1" priority="8" operator="greaterThan">
      <formula>0.8999</formula>
    </cfRule>
    <cfRule type="cellIs" dxfId="2" priority="7" operator="lessThan">
      <formula>0.8999</formula>
    </cfRule>
  </conditionalFormatting>
  <conditionalFormatting sqref="W6:Y1711">
    <cfRule type="cellIs" dxfId="1" priority="4" operator="greaterThan">
      <formula>0.8999</formula>
    </cfRule>
    <cfRule type="cellIs" dxfId="2" priority="3" operator="lessThan">
      <formula>0.8999</formula>
    </cfRule>
  </conditionalFormatting>
  <conditionalFormatting sqref="AE6:AF1711">
    <cfRule type="cellIs" dxfId="1" priority="6" operator="greaterThan">
      <formula>0.8999</formula>
    </cfRule>
    <cfRule type="cellIs" dxfId="2" priority="5" operator="less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G1711"/>
  <sheetViews>
    <sheetView zoomScale="80" zoomScaleNormal="80" zoomScaleSheetLayoutView="50" workbookViewId="0">
      <pane ySplit="4" topLeftCell="A5" activePane="bottomLeft" state="frozen"/>
      <selection/>
      <selection pane="bottomLeft" activeCell="A4" sqref="A4:AB1711"/>
    </sheetView>
  </sheetViews>
  <sheetFormatPr defaultColWidth="9.81904761904762" defaultRowHeight="16.5"/>
  <cols>
    <col min="1" max="1" width="21.5428571428571" style="87" customWidth="1"/>
    <col min="2" max="2" width="46.8190476190476" style="110" customWidth="1"/>
    <col min="3" max="3" width="30" style="110" customWidth="1"/>
    <col min="4" max="4" width="15.3142857142857" style="111" customWidth="1"/>
    <col min="5" max="5" width="15.4571428571429" style="111" hidden="1" customWidth="1"/>
    <col min="6" max="6" width="10.5428571428571" style="111" hidden="1" customWidth="1"/>
    <col min="7" max="7" width="14.6571428571429" style="111" hidden="1" customWidth="1"/>
    <col min="8" max="8" width="17.047619047619" style="111" hidden="1" customWidth="1"/>
    <col min="9" max="9" width="14.1428571428571" style="111" hidden="1" customWidth="1"/>
    <col min="10" max="10" width="15.3238095238095" style="111" hidden="1" customWidth="1"/>
    <col min="11" max="11" width="15.3333333333333" style="111" hidden="1" customWidth="1"/>
    <col min="12" max="12" width="14.8285714285714" style="111" hidden="1" customWidth="1"/>
    <col min="13" max="13" width="9.81904761904762" style="111" hidden="1" customWidth="1"/>
    <col min="14" max="14" width="14.9047619047619" style="111" hidden="1" customWidth="1"/>
    <col min="15" max="15" width="15.8190476190476" style="111" hidden="1" customWidth="1"/>
    <col min="16" max="16" width="12.9047619047619" style="111" hidden="1" customWidth="1"/>
    <col min="17" max="17" width="14.2857142857143" style="111" customWidth="1"/>
    <col min="18" max="18" width="10.4571428571429" style="111" customWidth="1"/>
    <col min="19" max="20" width="9.90476190476191" style="111" customWidth="1"/>
    <col min="21" max="21" width="13.2952380952381" style="110" customWidth="1"/>
    <col min="22" max="22" width="19.4285714285714" style="110" hidden="1" customWidth="1"/>
    <col min="23" max="23" width="19.9333333333333" style="110" hidden="1" customWidth="1"/>
    <col min="24" max="24" width="22.6666666666667" style="110" hidden="1" customWidth="1"/>
    <col min="25" max="25" width="19.2571428571429" style="110" hidden="1" customWidth="1"/>
    <col min="26" max="26" width="16.3619047619048" style="110" customWidth="1"/>
    <col min="27" max="27" width="16.352380952381" style="110" customWidth="1"/>
    <col min="28" max="28" width="14.9904761904762" style="110" customWidth="1"/>
    <col min="29" max="29" width="9.81904761904762" style="112" customWidth="1"/>
    <col min="30" max="30" width="11.4571428571429" style="113" customWidth="1"/>
    <col min="31" max="31" width="27.9238095238095" style="112" customWidth="1"/>
    <col min="32" max="32" width="13.2285714285714" style="112"/>
    <col min="33" max="33" width="11.4571428571429" style="87"/>
    <col min="34" max="16384" width="9.81904761904762" style="87"/>
  </cols>
  <sheetData>
    <row r="1" ht="54" customHeight="1" spans="1:33">
      <c r="A1" s="168" t="str">
        <f>CONCATENATE("网管-爪哇-巴厘班次全天签收率报表",TEXT($R$3,"MM月DD日"),"
NM-'Display Absensi 630'!E:E ",TEXT($R$3,"DD MMM YYYY"))</f>
        <v>网管-爪哇-巴厘班次全天签收率报表09月24日
NM-'Display Absensi 630'!E:E 24 Sep 2026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9"/>
    </row>
    <row r="2" ht="66" customHeight="1" spans="1:33">
      <c r="A2" s="118" t="s">
        <v>5</v>
      </c>
      <c r="B2" s="121" t="s">
        <v>1858</v>
      </c>
      <c r="C2" s="118" t="s">
        <v>1722</v>
      </c>
      <c r="D2" s="118" t="s">
        <v>1868</v>
      </c>
      <c r="E2" s="120" t="s">
        <v>1869</v>
      </c>
      <c r="F2" s="120" t="s">
        <v>1870</v>
      </c>
      <c r="G2" s="122" t="str">
        <f>"T-1应签收"&amp;CHAR(10)&amp;"Seharusnya TTD "&amp;TEXT($S$3,"dd/mm/yyyy")</f>
        <v>T-1应签收
Seharusnya TTD 23/09/2026</v>
      </c>
      <c r="H2" s="122" t="str">
        <f>"2359前已签收"&amp;CHAR(10)&amp;"TTD Sebelum"&amp;CHAR(10)&amp;"2359"&amp;CHAR(10)&amp;TEXT($S$3,"dd/mm/yyyy")</f>
        <v>2359前已签收
TTD Sebelum
2359
23/09/2026</v>
      </c>
      <c r="I2" s="122" t="str">
        <f>"未签收"&amp;CHAR(10)&amp;"Belum TTD"&amp;CHAR(10)&amp;TEXT($S$3,"dd/mm/yyyy")</f>
        <v>未签收
Belum TTD
23/09/2026</v>
      </c>
      <c r="J2" s="122" t="str">
        <f>"T-1应签收"&amp;CHAR(10)&amp;"Seharusnya TTD "&amp;TEXT($T$3,"dd/mm/yyyy")</f>
        <v>T-1应签收
Seharusnya TTD 22/09/2026</v>
      </c>
      <c r="K2" s="122" t="str">
        <f>"2359前已签收"&amp;CHAR(10)&amp;"TTD Sebelum"&amp;CHAR(10)&amp;"2359"&amp;CHAR(10)&amp;TEXT($T$3,"dd/mm/yyyy")</f>
        <v>2359前已签收
TTD Sebelum
2359
22/09/2026</v>
      </c>
      <c r="L2" s="122" t="str">
        <f>"未签收"&amp;CHAR(10)&amp;"Belum TTD"&amp;CHAR(10)&amp;TEXT($T$3,"dd/mm/yyyy")</f>
        <v>未签收
Belum TTD
22/09/2026</v>
      </c>
      <c r="M2" s="120" t="s">
        <v>1725</v>
      </c>
      <c r="N2" s="120" t="s">
        <v>1871</v>
      </c>
      <c r="O2" s="120" t="s">
        <v>1872</v>
      </c>
      <c r="P2" s="120" t="s">
        <v>1873</v>
      </c>
      <c r="Q2" s="118" t="s">
        <v>1874</v>
      </c>
      <c r="R2" s="118" t="s">
        <v>1875</v>
      </c>
      <c r="S2" s="118"/>
      <c r="T2" s="118"/>
      <c r="U2" s="118" t="s">
        <v>1731</v>
      </c>
      <c r="V2" s="121" t="str">
        <f>"累计应签收量"&amp;CHAR(10)&amp;"Seharusnya TTD Mingguan"&amp;CHAR(10)&amp;TEXT($AG$10,"dd/mm/yyyy")&amp;" - "&amp;TEXT($AG$9,"dd/mm/yyyy")</f>
        <v>累计应签收量
Seharusnya TTD Mingguan
18/09/2026 - 24/09/2026</v>
      </c>
      <c r="W2" s="121" t="str">
        <f>"累计签收量"&amp;CHAR(10)&amp;"TTD Mingguan"&amp;CHAR(10)&amp;TEXT($AG$10,"dd/mm/yyyy")&amp;" - "&amp;TEXT($AG$9,"dd/mm/yyyy")</f>
        <v>累计签收量
TTD Mingguan
18/09/2026 - 24/09/2026</v>
      </c>
      <c r="X2" s="121" t="str">
        <f>"累计应签收量"&amp;CHAR(10)&amp;"Seharusnya TTD Mingguan"&amp;CHAR(10)&amp;TEXT($AG$12,"dd/mm/yyyy")&amp;" - "&amp;TEXT($AG$11,"dd/mm/yyyy")</f>
        <v>累计应签收量
Seharusnya TTD Mingguan
11/09/2026 - 17/09/2026</v>
      </c>
      <c r="Y2" s="121" t="str">
        <f>"累计签收量"&amp;CHAR(10)&amp;"TTD Mingguan"&amp;CHAR(10)&amp;TEXT($AG$12,"dd/mm/yyyy")&amp;" - "&amp;TEXT($AG$11,"dd/mm/yyyy")</f>
        <v>累计签收量
TTD Mingguan
11/09/2026 - 17/09/2026</v>
      </c>
      <c r="Z2" s="118" t="s">
        <v>1876</v>
      </c>
      <c r="AA2" s="118"/>
      <c r="AB2" s="118" t="s">
        <v>1733</v>
      </c>
    </row>
    <row r="3" ht="30" customHeight="1" spans="1:33">
      <c r="A3" s="123"/>
      <c r="B3" s="118"/>
      <c r="C3" s="124"/>
      <c r="D3" s="124"/>
      <c r="E3" s="125"/>
      <c r="F3" s="125"/>
      <c r="G3" s="120"/>
      <c r="H3" s="120"/>
      <c r="I3" s="120"/>
      <c r="J3" s="120"/>
      <c r="K3" s="120"/>
      <c r="L3" s="120"/>
      <c r="M3" s="125"/>
      <c r="N3" s="125"/>
      <c r="O3" s="125"/>
      <c r="P3" s="125"/>
      <c r="Q3" s="124"/>
      <c r="R3" s="126">
        <f>'ALL DP DATA'!K8</f>
        <v>46289</v>
      </c>
      <c r="S3" s="126">
        <f>R3-1</f>
        <v>46288</v>
      </c>
      <c r="T3" s="126">
        <f>S3-1</f>
        <v>46287</v>
      </c>
      <c r="U3" s="124"/>
      <c r="V3" s="118"/>
      <c r="W3" s="118"/>
      <c r="X3" s="118"/>
      <c r="Y3" s="118"/>
      <c r="Z3" s="127" t="str">
        <f>TEXT(AG10,"dd mmm")&amp;" - "&amp;TEXT(AG9,"dd mmm")</f>
        <v>18 Sep - 24 Sep</v>
      </c>
      <c r="AA3" s="127" t="str">
        <f>TEXT(AG12,"dd mmm")&amp;" - "&amp;TEXT(AG11,"dd mmm")</f>
        <v>11 Sep - 17 Sep</v>
      </c>
      <c r="AB3" s="124"/>
    </row>
    <row r="4" ht="18" spans="1:33">
      <c r="A4" s="128"/>
      <c r="B4" s="128"/>
      <c r="C4" s="128"/>
      <c r="D4" s="129">
        <v>625568</v>
      </c>
      <c r="E4" s="129">
        <v>592349</v>
      </c>
      <c r="F4" s="129">
        <v>33219</v>
      </c>
      <c r="G4" s="130">
        <v>700040</v>
      </c>
      <c r="H4" s="130">
        <v>673469</v>
      </c>
      <c r="I4" s="130">
        <v>26571</v>
      </c>
      <c r="J4" s="130">
        <v>684240</v>
      </c>
      <c r="K4" s="130">
        <v>659413</v>
      </c>
      <c r="L4" s="130">
        <v>24827</v>
      </c>
      <c r="M4" s="132">
        <v>0.93</v>
      </c>
      <c r="N4" s="129">
        <v>108479554</v>
      </c>
      <c r="O4" s="129">
        <v>104339880</v>
      </c>
      <c r="P4" s="129">
        <v>4139674</v>
      </c>
      <c r="Q4" s="134">
        <v>0.961839131455131</v>
      </c>
      <c r="R4" s="134">
        <v>0.946897859225536</v>
      </c>
      <c r="S4" s="134">
        <v>0.962043597508714</v>
      </c>
      <c r="T4" s="134">
        <v>0.963715947620718</v>
      </c>
      <c r="U4" s="135">
        <v>-0.015145738283178</v>
      </c>
      <c r="V4" s="130">
        <v>4182454</v>
      </c>
      <c r="W4" s="130">
        <v>3993348</v>
      </c>
      <c r="X4" s="130">
        <v>4361454</v>
      </c>
      <c r="Y4" s="130">
        <v>4179136</v>
      </c>
      <c r="Z4" s="134">
        <v>0.954785874512906</v>
      </c>
      <c r="AA4" s="134">
        <v>0.958197885384094</v>
      </c>
      <c r="AB4" s="135">
        <v>-0.00341201087118881</v>
      </c>
      <c r="AC4" s="112">
        <v>5</v>
      </c>
      <c r="AD4" s="136"/>
    </row>
    <row r="5" s="108" customFormat="1" ht="19" customHeight="1" spans="1:33">
      <c r="B5" s="138"/>
      <c r="C5" s="138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46"/>
      <c r="AD5" s="147"/>
      <c r="AE5" s="146"/>
      <c r="AF5" s="146"/>
    </row>
    <row r="6" spans="1:33">
      <c r="A6" s="170" t="s">
        <v>24</v>
      </c>
      <c r="B6" s="171" t="s">
        <v>1734</v>
      </c>
      <c r="C6" s="171" t="s">
        <v>1735</v>
      </c>
      <c r="D6" s="150">
        <v>0</v>
      </c>
      <c r="E6" s="153">
        <v>0</v>
      </c>
      <c r="F6" s="153">
        <v>0</v>
      </c>
      <c r="G6" s="151">
        <v>0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72">
        <v>0.93</v>
      </c>
      <c r="N6" s="153">
        <v>0</v>
      </c>
      <c r="O6" s="153">
        <v>0</v>
      </c>
      <c r="P6" s="153">
        <v>0</v>
      </c>
      <c r="Q6" s="154">
        <v>0</v>
      </c>
      <c r="R6" s="154">
        <v>0</v>
      </c>
      <c r="S6" s="154">
        <v>0</v>
      </c>
      <c r="T6" s="154">
        <v>0</v>
      </c>
      <c r="U6" s="173">
        <v>0</v>
      </c>
      <c r="V6" s="158">
        <v>0</v>
      </c>
      <c r="W6" s="158">
        <v>0</v>
      </c>
      <c r="X6" s="158">
        <v>0</v>
      </c>
      <c r="Y6" s="158">
        <v>0</v>
      </c>
      <c r="Z6" s="155">
        <v>0</v>
      </c>
      <c r="AA6" s="155">
        <v>0</v>
      </c>
      <c r="AB6" s="173">
        <v>0</v>
      </c>
      <c r="AC6" s="159"/>
      <c r="AD6" s="161"/>
    </row>
    <row r="7" spans="1:33">
      <c r="A7" s="170" t="s">
        <v>24</v>
      </c>
      <c r="B7" s="171" t="s">
        <v>1734</v>
      </c>
      <c r="C7" s="171" t="s">
        <v>1737</v>
      </c>
      <c r="D7" s="150">
        <v>9824</v>
      </c>
      <c r="E7" s="153">
        <v>9500</v>
      </c>
      <c r="F7" s="153">
        <v>324</v>
      </c>
      <c r="G7" s="151">
        <v>10923</v>
      </c>
      <c r="H7" s="151">
        <v>10625</v>
      </c>
      <c r="I7" s="151">
        <v>298</v>
      </c>
      <c r="J7" s="151">
        <v>10561</v>
      </c>
      <c r="K7" s="151">
        <v>10197</v>
      </c>
      <c r="L7" s="151">
        <v>364</v>
      </c>
      <c r="M7" s="172">
        <v>0.93</v>
      </c>
      <c r="N7" s="153">
        <v>233326</v>
      </c>
      <c r="O7" s="153">
        <v>229115</v>
      </c>
      <c r="P7" s="153">
        <v>4211</v>
      </c>
      <c r="Q7" s="154">
        <v>0.981952289929112</v>
      </c>
      <c r="R7" s="154">
        <v>0.967019543973941</v>
      </c>
      <c r="S7" s="154">
        <v>0.972718117733223</v>
      </c>
      <c r="T7" s="154">
        <v>0.965533566897074</v>
      </c>
      <c r="U7" s="173">
        <v>-0.00569857375928207</v>
      </c>
      <c r="V7" s="158">
        <v>64666</v>
      </c>
      <c r="W7" s="158">
        <v>62996</v>
      </c>
      <c r="X7" s="158">
        <v>67897</v>
      </c>
      <c r="Y7" s="158">
        <v>67019</v>
      </c>
      <c r="Z7" s="155">
        <v>0.974174991494758</v>
      </c>
      <c r="AA7" s="155">
        <v>0.987068648099327</v>
      </c>
      <c r="AB7" s="173">
        <v>-0.0128936566045692</v>
      </c>
      <c r="AC7" s="159"/>
      <c r="AD7" s="161"/>
    </row>
    <row r="8" spans="1:33">
      <c r="A8" s="170" t="s">
        <v>24</v>
      </c>
      <c r="B8" s="171" t="s">
        <v>1734</v>
      </c>
      <c r="C8" s="171" t="s">
        <v>1736</v>
      </c>
      <c r="D8" s="150">
        <v>0</v>
      </c>
      <c r="E8" s="153">
        <v>0</v>
      </c>
      <c r="F8" s="153">
        <v>0</v>
      </c>
      <c r="G8" s="151">
        <v>0</v>
      </c>
      <c r="H8" s="151">
        <v>0</v>
      </c>
      <c r="I8" s="151">
        <v>0</v>
      </c>
      <c r="J8" s="151">
        <v>0</v>
      </c>
      <c r="K8" s="151">
        <v>0</v>
      </c>
      <c r="L8" s="151">
        <v>0</v>
      </c>
      <c r="M8" s="172">
        <v>0.93</v>
      </c>
      <c r="N8" s="153">
        <v>0</v>
      </c>
      <c r="O8" s="153">
        <v>0</v>
      </c>
      <c r="P8" s="153">
        <v>0</v>
      </c>
      <c r="Q8" s="154">
        <v>0</v>
      </c>
      <c r="R8" s="154">
        <v>0</v>
      </c>
      <c r="S8" s="154">
        <v>0</v>
      </c>
      <c r="T8" s="154">
        <v>0</v>
      </c>
      <c r="U8" s="173">
        <v>0</v>
      </c>
      <c r="V8" s="158">
        <v>0</v>
      </c>
      <c r="W8" s="158">
        <v>0</v>
      </c>
      <c r="X8" s="158">
        <v>0</v>
      </c>
      <c r="Y8" s="158">
        <v>0</v>
      </c>
      <c r="Z8" s="155">
        <v>0</v>
      </c>
      <c r="AA8" s="155">
        <v>0</v>
      </c>
      <c r="AB8" s="173">
        <v>0</v>
      </c>
      <c r="AC8" s="159"/>
      <c r="AD8" s="161"/>
    </row>
    <row r="9" spans="1:33">
      <c r="A9" s="170" t="s">
        <v>24</v>
      </c>
      <c r="B9" s="171" t="s">
        <v>1734</v>
      </c>
      <c r="C9" s="171" t="s">
        <v>27</v>
      </c>
      <c r="D9" s="150">
        <v>11244</v>
      </c>
      <c r="E9" s="153">
        <v>10605</v>
      </c>
      <c r="F9" s="153">
        <v>639</v>
      </c>
      <c r="G9" s="151">
        <v>12625</v>
      </c>
      <c r="H9" s="151">
        <v>12172</v>
      </c>
      <c r="I9" s="151">
        <v>453</v>
      </c>
      <c r="J9" s="151">
        <v>12440</v>
      </c>
      <c r="K9" s="151">
        <v>11863</v>
      </c>
      <c r="L9" s="151">
        <v>577</v>
      </c>
      <c r="M9" s="172">
        <v>0.93</v>
      </c>
      <c r="N9" s="153">
        <v>242942</v>
      </c>
      <c r="O9" s="153">
        <v>227988</v>
      </c>
      <c r="P9" s="153">
        <v>14954</v>
      </c>
      <c r="Q9" s="154">
        <v>0.938446213499518</v>
      </c>
      <c r="R9" s="154">
        <v>0.943169690501601</v>
      </c>
      <c r="S9" s="154">
        <v>0.964118811881188</v>
      </c>
      <c r="T9" s="154">
        <v>0.953617363344051</v>
      </c>
      <c r="U9" s="173">
        <v>-0.0209491213795873</v>
      </c>
      <c r="V9" s="158">
        <v>75169</v>
      </c>
      <c r="W9" s="158">
        <v>71417</v>
      </c>
      <c r="X9" s="158">
        <v>71885</v>
      </c>
      <c r="Y9" s="158">
        <v>67275</v>
      </c>
      <c r="Z9" s="155">
        <v>0.950085806649018</v>
      </c>
      <c r="AA9" s="155">
        <v>0.935869792028935</v>
      </c>
      <c r="AB9" s="173">
        <v>0.0142160146200825</v>
      </c>
      <c r="AC9" s="159"/>
      <c r="AD9" s="161"/>
      <c r="AF9" s="174"/>
      <c r="AG9" s="164">
        <f>R3</f>
        <v>46289</v>
      </c>
    </row>
    <row r="10" spans="1:33">
      <c r="A10" s="170" t="s">
        <v>24</v>
      </c>
      <c r="B10" s="171" t="s">
        <v>1734</v>
      </c>
      <c r="C10" s="171" t="s">
        <v>32</v>
      </c>
      <c r="D10" s="150">
        <v>0</v>
      </c>
      <c r="E10" s="153">
        <v>0</v>
      </c>
      <c r="F10" s="153">
        <v>0</v>
      </c>
      <c r="G10" s="151">
        <v>0</v>
      </c>
      <c r="H10" s="151">
        <v>0</v>
      </c>
      <c r="I10" s="151">
        <v>0</v>
      </c>
      <c r="J10" s="151">
        <v>0</v>
      </c>
      <c r="K10" s="151">
        <v>0</v>
      </c>
      <c r="L10" s="151">
        <v>0</v>
      </c>
      <c r="M10" s="172">
        <v>0.93</v>
      </c>
      <c r="N10" s="153">
        <v>57</v>
      </c>
      <c r="O10" s="153">
        <v>55</v>
      </c>
      <c r="P10" s="153">
        <v>2</v>
      </c>
      <c r="Q10" s="154">
        <v>0.964912280701754</v>
      </c>
      <c r="R10" s="154">
        <v>0</v>
      </c>
      <c r="S10" s="154">
        <v>0</v>
      </c>
      <c r="T10" s="154">
        <v>0</v>
      </c>
      <c r="U10" s="173">
        <v>0</v>
      </c>
      <c r="V10" s="158">
        <v>1</v>
      </c>
      <c r="W10" s="158">
        <v>1</v>
      </c>
      <c r="X10" s="158">
        <v>4</v>
      </c>
      <c r="Y10" s="158">
        <v>4</v>
      </c>
      <c r="Z10" s="155">
        <v>1</v>
      </c>
      <c r="AA10" s="155">
        <v>1</v>
      </c>
      <c r="AB10" s="173">
        <v>0</v>
      </c>
      <c r="AC10" s="159"/>
      <c r="AD10" s="161"/>
      <c r="AF10" s="174"/>
      <c r="AG10" s="164">
        <f>R3-6</f>
        <v>46283</v>
      </c>
    </row>
    <row r="11" spans="1:33">
      <c r="A11" s="170" t="s">
        <v>24</v>
      </c>
      <c r="B11" s="171" t="s">
        <v>1734</v>
      </c>
      <c r="C11" s="171" t="s">
        <v>30</v>
      </c>
      <c r="D11" s="150">
        <v>12922</v>
      </c>
      <c r="E11" s="153">
        <v>12420</v>
      </c>
      <c r="F11" s="153">
        <v>502</v>
      </c>
      <c r="G11" s="151">
        <v>14176</v>
      </c>
      <c r="H11" s="151">
        <v>13858</v>
      </c>
      <c r="I11" s="151">
        <v>318</v>
      </c>
      <c r="J11" s="151">
        <v>13433</v>
      </c>
      <c r="K11" s="151">
        <v>13260</v>
      </c>
      <c r="L11" s="151">
        <v>173</v>
      </c>
      <c r="M11" s="172">
        <v>0.93</v>
      </c>
      <c r="N11" s="153">
        <v>318774</v>
      </c>
      <c r="O11" s="153">
        <v>312139</v>
      </c>
      <c r="P11" s="153">
        <v>6635</v>
      </c>
      <c r="Q11" s="154">
        <v>0.979185880906222</v>
      </c>
      <c r="R11" s="154">
        <v>0.961151524531806</v>
      </c>
      <c r="S11" s="154">
        <v>0.977567720090293</v>
      </c>
      <c r="T11" s="154">
        <v>0.987121268517829</v>
      </c>
      <c r="U11" s="173">
        <v>-0.0164161955584873</v>
      </c>
      <c r="V11" s="158">
        <v>84869</v>
      </c>
      <c r="W11" s="158">
        <v>82710</v>
      </c>
      <c r="X11" s="158">
        <v>89728</v>
      </c>
      <c r="Y11" s="158">
        <v>87995</v>
      </c>
      <c r="Z11" s="155">
        <v>0.97456079369381</v>
      </c>
      <c r="AA11" s="155">
        <v>0.980686073466477</v>
      </c>
      <c r="AB11" s="173">
        <v>-0.00612527977266608</v>
      </c>
      <c r="AC11" s="159"/>
      <c r="AD11" s="161"/>
      <c r="AF11" s="174"/>
      <c r="AG11" s="164">
        <f>R3-7</f>
        <v>46282</v>
      </c>
    </row>
    <row r="12" spans="1:33">
      <c r="A12" s="170" t="s">
        <v>24</v>
      </c>
      <c r="B12" s="171" t="s">
        <v>1734</v>
      </c>
      <c r="C12" s="171" t="s">
        <v>28</v>
      </c>
      <c r="D12" s="150">
        <v>12733</v>
      </c>
      <c r="E12" s="153">
        <v>12154</v>
      </c>
      <c r="F12" s="153">
        <v>579</v>
      </c>
      <c r="G12" s="151">
        <v>14145</v>
      </c>
      <c r="H12" s="151">
        <v>13599</v>
      </c>
      <c r="I12" s="151">
        <v>546</v>
      </c>
      <c r="J12" s="151">
        <v>12786</v>
      </c>
      <c r="K12" s="151">
        <v>12503</v>
      </c>
      <c r="L12" s="151">
        <v>283</v>
      </c>
      <c r="M12" s="172">
        <v>0.93</v>
      </c>
      <c r="N12" s="153">
        <v>302437</v>
      </c>
      <c r="O12" s="153">
        <v>293167</v>
      </c>
      <c r="P12" s="153">
        <v>9270</v>
      </c>
      <c r="Q12" s="154">
        <v>0.969348988384358</v>
      </c>
      <c r="R12" s="154">
        <v>0.954527605434697</v>
      </c>
      <c r="S12" s="154">
        <v>0.961399787910923</v>
      </c>
      <c r="T12" s="154">
        <v>0.97786641639293</v>
      </c>
      <c r="U12" s="173">
        <v>-0.00687218247622534</v>
      </c>
      <c r="V12" s="158">
        <v>84242</v>
      </c>
      <c r="W12" s="158">
        <v>81703</v>
      </c>
      <c r="X12" s="158">
        <v>87074</v>
      </c>
      <c r="Y12" s="158">
        <v>85061</v>
      </c>
      <c r="Z12" s="155">
        <v>0.969860639585955</v>
      </c>
      <c r="AA12" s="155">
        <v>0.976881732779016</v>
      </c>
      <c r="AB12" s="173">
        <v>-0.00702109319306088</v>
      </c>
      <c r="AC12" s="159"/>
      <c r="AD12" s="161"/>
      <c r="AF12" s="174"/>
      <c r="AG12" s="164">
        <f>R3-13</f>
        <v>46276</v>
      </c>
    </row>
    <row r="13" spans="1:33">
      <c r="A13" s="170" t="s">
        <v>24</v>
      </c>
      <c r="B13" s="171" t="s">
        <v>1734</v>
      </c>
      <c r="C13" s="171" t="s">
        <v>35</v>
      </c>
      <c r="D13" s="150">
        <v>2188</v>
      </c>
      <c r="E13" s="153">
        <v>2136</v>
      </c>
      <c r="F13" s="153">
        <v>52</v>
      </c>
      <c r="G13" s="151">
        <v>2052</v>
      </c>
      <c r="H13" s="151">
        <v>2047</v>
      </c>
      <c r="I13" s="151">
        <v>5</v>
      </c>
      <c r="J13" s="151">
        <v>2851</v>
      </c>
      <c r="K13" s="151">
        <v>2845</v>
      </c>
      <c r="L13" s="151">
        <v>6</v>
      </c>
      <c r="M13" s="172">
        <v>0.93</v>
      </c>
      <c r="N13" s="153">
        <v>72726</v>
      </c>
      <c r="O13" s="153">
        <v>72282</v>
      </c>
      <c r="P13" s="153">
        <v>444</v>
      </c>
      <c r="Q13" s="154">
        <v>0.99389489316063</v>
      </c>
      <c r="R13" s="154">
        <v>0.976234003656307</v>
      </c>
      <c r="S13" s="154">
        <v>0.997563352826511</v>
      </c>
      <c r="T13" s="154">
        <v>0.997895475271834</v>
      </c>
      <c r="U13" s="173">
        <v>-0.0213293491702037</v>
      </c>
      <c r="V13" s="158">
        <v>21356</v>
      </c>
      <c r="W13" s="158">
        <v>21251</v>
      </c>
      <c r="X13" s="158">
        <v>19980</v>
      </c>
      <c r="Y13" s="158">
        <v>19890</v>
      </c>
      <c r="Z13" s="155">
        <v>0.995083348941749</v>
      </c>
      <c r="AA13" s="155">
        <v>0.995495495495496</v>
      </c>
      <c r="AB13" s="173">
        <v>-0.000412146553746107</v>
      </c>
      <c r="AC13" s="159"/>
      <c r="AD13" s="161"/>
      <c r="AG13" s="164">
        <v>46266</v>
      </c>
    </row>
    <row r="14" spans="1:33">
      <c r="A14" s="170" t="s">
        <v>24</v>
      </c>
      <c r="B14" s="171" t="s">
        <v>1734</v>
      </c>
      <c r="C14" s="171" t="s">
        <v>34</v>
      </c>
      <c r="D14" s="150">
        <v>15837</v>
      </c>
      <c r="E14" s="153">
        <v>15283</v>
      </c>
      <c r="F14" s="153">
        <v>554</v>
      </c>
      <c r="G14" s="151">
        <v>17803</v>
      </c>
      <c r="H14" s="151">
        <v>17346</v>
      </c>
      <c r="I14" s="151">
        <v>457</v>
      </c>
      <c r="J14" s="151">
        <v>17673</v>
      </c>
      <c r="K14" s="151">
        <v>17247</v>
      </c>
      <c r="L14" s="151">
        <v>426</v>
      </c>
      <c r="M14" s="172">
        <v>0.93</v>
      </c>
      <c r="N14" s="153">
        <v>377679</v>
      </c>
      <c r="O14" s="153">
        <v>369451</v>
      </c>
      <c r="P14" s="153">
        <v>8228</v>
      </c>
      <c r="Q14" s="154">
        <v>0.978214303681168</v>
      </c>
      <c r="R14" s="154">
        <v>0.965018627265265</v>
      </c>
      <c r="S14" s="154">
        <v>0.974330169072628</v>
      </c>
      <c r="T14" s="154">
        <v>0.975895433712443</v>
      </c>
      <c r="U14" s="173">
        <v>-0.00931154180736338</v>
      </c>
      <c r="V14" s="158">
        <v>108697</v>
      </c>
      <c r="W14" s="158">
        <v>106087</v>
      </c>
      <c r="X14" s="158">
        <v>111051</v>
      </c>
      <c r="Y14" s="158">
        <v>108814</v>
      </c>
      <c r="Z14" s="155">
        <v>0.975988297745108</v>
      </c>
      <c r="AA14" s="155">
        <v>0.979856102151264</v>
      </c>
      <c r="AB14" s="173">
        <v>-0.00386780440615586</v>
      </c>
      <c r="AC14" s="159"/>
      <c r="AD14" s="161"/>
    </row>
    <row r="15" spans="1:33">
      <c r="A15" s="170" t="s">
        <v>24</v>
      </c>
      <c r="B15" s="171" t="s">
        <v>1734</v>
      </c>
      <c r="C15" s="171" t="s">
        <v>29</v>
      </c>
      <c r="D15" s="150">
        <v>2865</v>
      </c>
      <c r="E15" s="153">
        <v>2769</v>
      </c>
      <c r="F15" s="153">
        <v>96</v>
      </c>
      <c r="G15" s="151">
        <v>2610</v>
      </c>
      <c r="H15" s="151">
        <v>2498</v>
      </c>
      <c r="I15" s="151">
        <v>112</v>
      </c>
      <c r="J15" s="151">
        <v>2593</v>
      </c>
      <c r="K15" s="151">
        <v>2494</v>
      </c>
      <c r="L15" s="151">
        <v>99</v>
      </c>
      <c r="M15" s="172">
        <v>0.93</v>
      </c>
      <c r="N15" s="153">
        <v>56705</v>
      </c>
      <c r="O15" s="153">
        <v>54718</v>
      </c>
      <c r="P15" s="153">
        <v>1987</v>
      </c>
      <c r="Q15" s="154">
        <v>0.964958998324663</v>
      </c>
      <c r="R15" s="154">
        <v>0.966492146596859</v>
      </c>
      <c r="S15" s="154">
        <v>0.957088122605364</v>
      </c>
      <c r="T15" s="154">
        <v>0.961820285383725</v>
      </c>
      <c r="U15" s="173">
        <v>0.00940402399149465</v>
      </c>
      <c r="V15" s="158">
        <v>16921</v>
      </c>
      <c r="W15" s="158">
        <v>16327</v>
      </c>
      <c r="X15" s="158">
        <v>17447</v>
      </c>
      <c r="Y15" s="158">
        <v>16824</v>
      </c>
      <c r="Z15" s="155">
        <v>0.964895691743987</v>
      </c>
      <c r="AA15" s="155">
        <v>0.964291855333295</v>
      </c>
      <c r="AB15" s="173">
        <v>0.000603836410691727</v>
      </c>
      <c r="AC15" s="159"/>
      <c r="AD15" s="161"/>
    </row>
    <row r="16" spans="1:33">
      <c r="A16" s="170" t="s">
        <v>24</v>
      </c>
      <c r="B16" s="171" t="s">
        <v>1734</v>
      </c>
      <c r="C16" s="171" t="s">
        <v>31</v>
      </c>
      <c r="D16" s="150">
        <v>8068</v>
      </c>
      <c r="E16" s="153">
        <v>7766</v>
      </c>
      <c r="F16" s="153">
        <v>302</v>
      </c>
      <c r="G16" s="151">
        <v>8846</v>
      </c>
      <c r="H16" s="151">
        <v>8681</v>
      </c>
      <c r="I16" s="151">
        <v>165</v>
      </c>
      <c r="J16" s="151">
        <v>9361</v>
      </c>
      <c r="K16" s="151">
        <v>9187</v>
      </c>
      <c r="L16" s="151">
        <v>174</v>
      </c>
      <c r="M16" s="172">
        <v>0.93</v>
      </c>
      <c r="N16" s="153">
        <v>180612</v>
      </c>
      <c r="O16" s="153">
        <v>175926</v>
      </c>
      <c r="P16" s="153">
        <v>4686</v>
      </c>
      <c r="Q16" s="154">
        <v>0.974054880074414</v>
      </c>
      <c r="R16" s="154">
        <v>0.962568170550322</v>
      </c>
      <c r="S16" s="154">
        <v>0.981347501695682</v>
      </c>
      <c r="T16" s="154">
        <v>0.981412242281807</v>
      </c>
      <c r="U16" s="173">
        <v>-0.0187793311453593</v>
      </c>
      <c r="V16" s="158">
        <v>55699</v>
      </c>
      <c r="W16" s="158">
        <v>54344</v>
      </c>
      <c r="X16" s="158">
        <v>54260</v>
      </c>
      <c r="Y16" s="158">
        <v>52825</v>
      </c>
      <c r="Z16" s="155">
        <v>0.975672812797357</v>
      </c>
      <c r="AA16" s="155">
        <v>0.973553262071508</v>
      </c>
      <c r="AB16" s="173">
        <v>0.00211955072584957</v>
      </c>
      <c r="AC16" s="159"/>
      <c r="AD16" s="161"/>
    </row>
    <row r="17" spans="1:30">
      <c r="A17" s="170" t="s">
        <v>24</v>
      </c>
      <c r="B17" s="171" t="s">
        <v>1738</v>
      </c>
      <c r="C17" s="171" t="s">
        <v>1739</v>
      </c>
      <c r="D17" s="150">
        <v>0</v>
      </c>
      <c r="E17" s="153">
        <v>0</v>
      </c>
      <c r="F17" s="153">
        <v>0</v>
      </c>
      <c r="G17" s="151">
        <v>0</v>
      </c>
      <c r="H17" s="151">
        <v>0</v>
      </c>
      <c r="I17" s="151">
        <v>0</v>
      </c>
      <c r="J17" s="151">
        <v>0</v>
      </c>
      <c r="K17" s="151">
        <v>0</v>
      </c>
      <c r="L17" s="151">
        <v>0</v>
      </c>
      <c r="M17" s="172">
        <v>0.93</v>
      </c>
      <c r="N17" s="153">
        <v>0</v>
      </c>
      <c r="O17" s="153">
        <v>0</v>
      </c>
      <c r="P17" s="153">
        <v>0</v>
      </c>
      <c r="Q17" s="154">
        <v>0</v>
      </c>
      <c r="R17" s="154">
        <v>0</v>
      </c>
      <c r="S17" s="154">
        <v>0</v>
      </c>
      <c r="T17" s="154">
        <v>0</v>
      </c>
      <c r="U17" s="173">
        <v>0</v>
      </c>
      <c r="V17" s="158">
        <v>0</v>
      </c>
      <c r="W17" s="158">
        <v>0</v>
      </c>
      <c r="X17" s="158">
        <v>0</v>
      </c>
      <c r="Y17" s="158">
        <v>0</v>
      </c>
      <c r="Z17" s="155">
        <v>0</v>
      </c>
      <c r="AA17" s="155">
        <v>0</v>
      </c>
      <c r="AB17" s="173">
        <v>0</v>
      </c>
      <c r="AC17" s="159"/>
      <c r="AD17" s="161"/>
    </row>
    <row r="18" spans="1:30">
      <c r="A18" s="170" t="s">
        <v>24</v>
      </c>
      <c r="B18" s="171" t="s">
        <v>1738</v>
      </c>
      <c r="C18" s="171" t="s">
        <v>36</v>
      </c>
      <c r="D18" s="150">
        <v>10097</v>
      </c>
      <c r="E18" s="153">
        <v>9205</v>
      </c>
      <c r="F18" s="153">
        <v>892</v>
      </c>
      <c r="G18" s="151">
        <v>10750</v>
      </c>
      <c r="H18" s="151">
        <v>9916</v>
      </c>
      <c r="I18" s="151">
        <v>834</v>
      </c>
      <c r="J18" s="151">
        <v>9855</v>
      </c>
      <c r="K18" s="151">
        <v>9063</v>
      </c>
      <c r="L18" s="151">
        <v>792</v>
      </c>
      <c r="M18" s="172">
        <v>0.93</v>
      </c>
      <c r="N18" s="153">
        <v>235998</v>
      </c>
      <c r="O18" s="153">
        <v>213377</v>
      </c>
      <c r="P18" s="153">
        <v>22621</v>
      </c>
      <c r="Q18" s="154">
        <v>0.904147492775363</v>
      </c>
      <c r="R18" s="154">
        <v>0.911656927800337</v>
      </c>
      <c r="S18" s="154">
        <v>0.922418604651163</v>
      </c>
      <c r="T18" s="154">
        <v>0.919634703196347</v>
      </c>
      <c r="U18" s="173">
        <v>-0.0107616768508261</v>
      </c>
      <c r="V18" s="158">
        <v>63410</v>
      </c>
      <c r="W18" s="158">
        <v>56540</v>
      </c>
      <c r="X18" s="158">
        <v>67322</v>
      </c>
      <c r="Y18" s="158">
        <v>60523</v>
      </c>
      <c r="Z18" s="155">
        <v>0.891657467276455</v>
      </c>
      <c r="AA18" s="155">
        <v>0.899007753780339</v>
      </c>
      <c r="AB18" s="173">
        <v>-0.00735028650388447</v>
      </c>
      <c r="AC18" s="159"/>
      <c r="AD18" s="161"/>
    </row>
    <row r="19" spans="1:30">
      <c r="A19" s="170" t="s">
        <v>24</v>
      </c>
      <c r="B19" s="171" t="s">
        <v>1738</v>
      </c>
      <c r="C19" s="171" t="s">
        <v>37</v>
      </c>
      <c r="D19" s="150">
        <v>12505</v>
      </c>
      <c r="E19" s="153">
        <v>11820</v>
      </c>
      <c r="F19" s="153">
        <v>685</v>
      </c>
      <c r="G19" s="151">
        <v>13742</v>
      </c>
      <c r="H19" s="151">
        <v>13196</v>
      </c>
      <c r="I19" s="151">
        <v>546</v>
      </c>
      <c r="J19" s="151">
        <v>13580</v>
      </c>
      <c r="K19" s="151">
        <v>13062</v>
      </c>
      <c r="L19" s="151">
        <v>518</v>
      </c>
      <c r="M19" s="172">
        <v>0.93</v>
      </c>
      <c r="N19" s="153">
        <v>307472</v>
      </c>
      <c r="O19" s="153">
        <v>293451</v>
      </c>
      <c r="P19" s="153">
        <v>14021</v>
      </c>
      <c r="Q19" s="154">
        <v>0.954399099755425</v>
      </c>
      <c r="R19" s="154">
        <v>0.945221911235506</v>
      </c>
      <c r="S19" s="154">
        <v>0.96026779216999</v>
      </c>
      <c r="T19" s="154">
        <v>0.961855670103093</v>
      </c>
      <c r="U19" s="173">
        <v>-0.015045880934484</v>
      </c>
      <c r="V19" s="158">
        <v>80985</v>
      </c>
      <c r="W19" s="158">
        <v>76620</v>
      </c>
      <c r="X19" s="158">
        <v>85240</v>
      </c>
      <c r="Y19" s="158">
        <v>81616</v>
      </c>
      <c r="Z19" s="155">
        <v>0.946101129838859</v>
      </c>
      <c r="AA19" s="155">
        <v>0.957484748944158</v>
      </c>
      <c r="AB19" s="173">
        <v>-0.0113836191052986</v>
      </c>
      <c r="AC19" s="159"/>
      <c r="AD19" s="161"/>
    </row>
    <row r="20" spans="1:30">
      <c r="A20" s="170" t="s">
        <v>24</v>
      </c>
      <c r="B20" s="171" t="s">
        <v>1738</v>
      </c>
      <c r="C20" s="171" t="s">
        <v>41</v>
      </c>
      <c r="D20" s="150">
        <v>7411</v>
      </c>
      <c r="E20" s="153">
        <v>7089</v>
      </c>
      <c r="F20" s="153">
        <v>322</v>
      </c>
      <c r="G20" s="151">
        <v>8138</v>
      </c>
      <c r="H20" s="151">
        <v>7920</v>
      </c>
      <c r="I20" s="151">
        <v>218</v>
      </c>
      <c r="J20" s="151">
        <v>8544</v>
      </c>
      <c r="K20" s="151">
        <v>8358</v>
      </c>
      <c r="L20" s="151">
        <v>186</v>
      </c>
      <c r="M20" s="172">
        <v>0.93</v>
      </c>
      <c r="N20" s="153">
        <v>174320</v>
      </c>
      <c r="O20" s="153">
        <v>170047</v>
      </c>
      <c r="P20" s="153">
        <v>4273</v>
      </c>
      <c r="Q20" s="154">
        <v>0.975487608994952</v>
      </c>
      <c r="R20" s="154">
        <v>0.956551072729726</v>
      </c>
      <c r="S20" s="154">
        <v>0.973212091422954</v>
      </c>
      <c r="T20" s="154">
        <v>0.978230337078652</v>
      </c>
      <c r="U20" s="173">
        <v>-0.016661018693228</v>
      </c>
      <c r="V20" s="158">
        <v>51371</v>
      </c>
      <c r="W20" s="158">
        <v>50018</v>
      </c>
      <c r="X20" s="158">
        <v>51205</v>
      </c>
      <c r="Y20" s="158">
        <v>50002</v>
      </c>
      <c r="Z20" s="155">
        <v>0.973662182943684</v>
      </c>
      <c r="AA20" s="155">
        <v>0.976506200566351</v>
      </c>
      <c r="AB20" s="173">
        <v>-0.00284401762266673</v>
      </c>
      <c r="AC20" s="159"/>
      <c r="AD20" s="161"/>
    </row>
    <row r="21" spans="1:30">
      <c r="A21" s="170" t="s">
        <v>24</v>
      </c>
      <c r="B21" s="171" t="s">
        <v>1738</v>
      </c>
      <c r="C21" s="171" t="s">
        <v>38</v>
      </c>
      <c r="D21" s="150">
        <v>3107</v>
      </c>
      <c r="E21" s="153">
        <v>2814</v>
      </c>
      <c r="F21" s="153">
        <v>293</v>
      </c>
      <c r="G21" s="151">
        <v>3364</v>
      </c>
      <c r="H21" s="151">
        <v>2958</v>
      </c>
      <c r="I21" s="151">
        <v>406</v>
      </c>
      <c r="J21" s="151">
        <v>3092</v>
      </c>
      <c r="K21" s="151">
        <v>2806</v>
      </c>
      <c r="L21" s="151">
        <v>286</v>
      </c>
      <c r="M21" s="172">
        <v>0.93</v>
      </c>
      <c r="N21" s="153">
        <v>70003</v>
      </c>
      <c r="O21" s="153">
        <v>60139</v>
      </c>
      <c r="P21" s="153">
        <v>9864</v>
      </c>
      <c r="Q21" s="154">
        <v>0.859091753210577</v>
      </c>
      <c r="R21" s="154">
        <v>0.905696813646604</v>
      </c>
      <c r="S21" s="154">
        <v>0.879310344827586</v>
      </c>
      <c r="T21" s="154">
        <v>0.907503234152652</v>
      </c>
      <c r="U21" s="173">
        <v>0.0263864688190183</v>
      </c>
      <c r="V21" s="158">
        <v>19572</v>
      </c>
      <c r="W21" s="158">
        <v>16817</v>
      </c>
      <c r="X21" s="158">
        <v>19939</v>
      </c>
      <c r="Y21" s="158">
        <v>17548</v>
      </c>
      <c r="Z21" s="155">
        <v>0.859237686490905</v>
      </c>
      <c r="AA21" s="155">
        <v>0.880084256983801</v>
      </c>
      <c r="AB21" s="173">
        <v>-0.0208465704928952</v>
      </c>
      <c r="AC21" s="159"/>
      <c r="AD21" s="161"/>
    </row>
    <row r="22" spans="1:30">
      <c r="A22" s="170" t="s">
        <v>24</v>
      </c>
      <c r="B22" s="171" t="s">
        <v>1738</v>
      </c>
      <c r="C22" s="171" t="s">
        <v>40</v>
      </c>
      <c r="D22" s="150">
        <v>2539</v>
      </c>
      <c r="E22" s="153">
        <v>2451</v>
      </c>
      <c r="F22" s="153">
        <v>88</v>
      </c>
      <c r="G22" s="151">
        <v>2979</v>
      </c>
      <c r="H22" s="151">
        <v>2914</v>
      </c>
      <c r="I22" s="151">
        <v>65</v>
      </c>
      <c r="J22" s="151">
        <v>3333</v>
      </c>
      <c r="K22" s="151">
        <v>3190</v>
      </c>
      <c r="L22" s="151">
        <v>143</v>
      </c>
      <c r="M22" s="172">
        <v>0.93</v>
      </c>
      <c r="N22" s="153">
        <v>59624</v>
      </c>
      <c r="O22" s="153">
        <v>56843</v>
      </c>
      <c r="P22" s="153">
        <v>2781</v>
      </c>
      <c r="Q22" s="154">
        <v>0.95335770830538</v>
      </c>
      <c r="R22" s="154">
        <v>0.965340685309177</v>
      </c>
      <c r="S22" s="154">
        <v>0.978180597515945</v>
      </c>
      <c r="T22" s="154">
        <v>0.957095709570957</v>
      </c>
      <c r="U22" s="173">
        <v>-0.0128399122067682</v>
      </c>
      <c r="V22" s="158">
        <v>19875</v>
      </c>
      <c r="W22" s="158">
        <v>19254</v>
      </c>
      <c r="X22" s="158">
        <v>16863</v>
      </c>
      <c r="Y22" s="158">
        <v>16076</v>
      </c>
      <c r="Z22" s="155">
        <v>0.968754716981132</v>
      </c>
      <c r="AA22" s="155">
        <v>0.953329775247583</v>
      </c>
      <c r="AB22" s="173">
        <v>0.0154249417335486</v>
      </c>
      <c r="AC22" s="159"/>
      <c r="AD22" s="161"/>
    </row>
    <row r="23" spans="1:30">
      <c r="A23" s="170" t="s">
        <v>24</v>
      </c>
      <c r="B23" s="171" t="s">
        <v>1738</v>
      </c>
      <c r="C23" s="171" t="s">
        <v>39</v>
      </c>
      <c r="D23" s="150">
        <v>9048</v>
      </c>
      <c r="E23" s="153">
        <v>8542</v>
      </c>
      <c r="F23" s="153">
        <v>506</v>
      </c>
      <c r="G23" s="151">
        <v>10447</v>
      </c>
      <c r="H23" s="151">
        <v>10041</v>
      </c>
      <c r="I23" s="151">
        <v>406</v>
      </c>
      <c r="J23" s="151">
        <v>9203</v>
      </c>
      <c r="K23" s="151">
        <v>8846</v>
      </c>
      <c r="L23" s="151">
        <v>357</v>
      </c>
      <c r="M23" s="172">
        <v>0.93</v>
      </c>
      <c r="N23" s="153">
        <v>217705</v>
      </c>
      <c r="O23" s="153">
        <v>209757</v>
      </c>
      <c r="P23" s="153">
        <v>7948</v>
      </c>
      <c r="Q23" s="154">
        <v>0.963491881215406</v>
      </c>
      <c r="R23" s="154">
        <v>0.944076038903625</v>
      </c>
      <c r="S23" s="154">
        <v>0.961137168565138</v>
      </c>
      <c r="T23" s="154">
        <v>0.961208301640769</v>
      </c>
      <c r="U23" s="173">
        <v>-0.0170611296615132</v>
      </c>
      <c r="V23" s="158">
        <v>59945</v>
      </c>
      <c r="W23" s="158">
        <v>57348</v>
      </c>
      <c r="X23" s="158">
        <v>60272</v>
      </c>
      <c r="Y23" s="158">
        <v>58147</v>
      </c>
      <c r="Z23" s="155">
        <v>0.956676953874385</v>
      </c>
      <c r="AA23" s="155">
        <v>0.964743164321741</v>
      </c>
      <c r="AB23" s="173">
        <v>-0.00806621044735656</v>
      </c>
      <c r="AC23" s="159"/>
      <c r="AD23" s="161"/>
    </row>
    <row r="24" spans="1:30">
      <c r="A24" s="170" t="s">
        <v>24</v>
      </c>
      <c r="B24" s="171" t="s">
        <v>1740</v>
      </c>
      <c r="C24" s="171" t="s">
        <v>1741</v>
      </c>
      <c r="D24" s="150">
        <v>0</v>
      </c>
      <c r="E24" s="153">
        <v>0</v>
      </c>
      <c r="F24" s="153">
        <v>0</v>
      </c>
      <c r="G24" s="151">
        <v>0</v>
      </c>
      <c r="H24" s="151">
        <v>0</v>
      </c>
      <c r="I24" s="151">
        <v>0</v>
      </c>
      <c r="J24" s="151">
        <v>0</v>
      </c>
      <c r="K24" s="151">
        <v>0</v>
      </c>
      <c r="L24" s="151">
        <v>0</v>
      </c>
      <c r="M24" s="172">
        <v>0.93</v>
      </c>
      <c r="N24" s="153">
        <v>0</v>
      </c>
      <c r="O24" s="153">
        <v>0</v>
      </c>
      <c r="P24" s="153">
        <v>0</v>
      </c>
      <c r="Q24" s="154">
        <v>0</v>
      </c>
      <c r="R24" s="154">
        <v>0</v>
      </c>
      <c r="S24" s="154">
        <v>0</v>
      </c>
      <c r="T24" s="154">
        <v>0</v>
      </c>
      <c r="U24" s="173">
        <v>0</v>
      </c>
      <c r="V24" s="158">
        <v>0</v>
      </c>
      <c r="W24" s="158">
        <v>0</v>
      </c>
      <c r="X24" s="158">
        <v>0</v>
      </c>
      <c r="Y24" s="158">
        <v>0</v>
      </c>
      <c r="Z24" s="155">
        <v>0</v>
      </c>
      <c r="AA24" s="155">
        <v>0</v>
      </c>
      <c r="AB24" s="173">
        <v>0</v>
      </c>
      <c r="AC24" s="159"/>
      <c r="AD24" s="161"/>
    </row>
    <row r="25" spans="1:30">
      <c r="A25" s="170" t="s">
        <v>24</v>
      </c>
      <c r="B25" s="171" t="s">
        <v>1740</v>
      </c>
      <c r="C25" s="171" t="s">
        <v>1742</v>
      </c>
      <c r="D25" s="150">
        <v>0</v>
      </c>
      <c r="E25" s="153">
        <v>0</v>
      </c>
      <c r="F25" s="153">
        <v>0</v>
      </c>
      <c r="G25" s="151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72">
        <v>0.93</v>
      </c>
      <c r="N25" s="153">
        <v>0</v>
      </c>
      <c r="O25" s="153">
        <v>0</v>
      </c>
      <c r="P25" s="153">
        <v>0</v>
      </c>
      <c r="Q25" s="154">
        <v>0</v>
      </c>
      <c r="R25" s="154">
        <v>0</v>
      </c>
      <c r="S25" s="154">
        <v>0</v>
      </c>
      <c r="T25" s="154">
        <v>0</v>
      </c>
      <c r="U25" s="173">
        <v>0</v>
      </c>
      <c r="V25" s="158">
        <v>0</v>
      </c>
      <c r="W25" s="158">
        <v>0</v>
      </c>
      <c r="X25" s="158">
        <v>0</v>
      </c>
      <c r="Y25" s="158">
        <v>0</v>
      </c>
      <c r="Z25" s="155">
        <v>0</v>
      </c>
      <c r="AA25" s="155">
        <v>0</v>
      </c>
      <c r="AB25" s="173">
        <v>0</v>
      </c>
      <c r="AC25" s="159"/>
      <c r="AD25" s="161"/>
    </row>
    <row r="26" spans="1:30">
      <c r="A26" s="170" t="s">
        <v>24</v>
      </c>
      <c r="B26" s="171" t="s">
        <v>1740</v>
      </c>
      <c r="C26" s="171" t="s">
        <v>1743</v>
      </c>
      <c r="D26" s="150">
        <v>0</v>
      </c>
      <c r="E26" s="153">
        <v>0</v>
      </c>
      <c r="F26" s="153">
        <v>0</v>
      </c>
      <c r="G26" s="151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72">
        <v>0.93</v>
      </c>
      <c r="N26" s="153">
        <v>0</v>
      </c>
      <c r="O26" s="153">
        <v>0</v>
      </c>
      <c r="P26" s="153">
        <v>0</v>
      </c>
      <c r="Q26" s="154">
        <v>0</v>
      </c>
      <c r="R26" s="154">
        <v>0</v>
      </c>
      <c r="S26" s="154">
        <v>0</v>
      </c>
      <c r="T26" s="154">
        <v>0</v>
      </c>
      <c r="U26" s="173">
        <v>0</v>
      </c>
      <c r="V26" s="158">
        <v>0</v>
      </c>
      <c r="W26" s="158">
        <v>0</v>
      </c>
      <c r="X26" s="158">
        <v>0</v>
      </c>
      <c r="Y26" s="158">
        <v>0</v>
      </c>
      <c r="Z26" s="155">
        <v>0</v>
      </c>
      <c r="AA26" s="155">
        <v>0</v>
      </c>
      <c r="AB26" s="173">
        <v>0</v>
      </c>
      <c r="AC26" s="159"/>
      <c r="AD26" s="161"/>
    </row>
    <row r="27" spans="1:30">
      <c r="A27" s="170" t="s">
        <v>24</v>
      </c>
      <c r="B27" s="171" t="s">
        <v>1740</v>
      </c>
      <c r="C27" s="171" t="s">
        <v>1744</v>
      </c>
      <c r="D27" s="150">
        <v>0</v>
      </c>
      <c r="E27" s="153">
        <v>0</v>
      </c>
      <c r="F27" s="153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72">
        <v>0.93</v>
      </c>
      <c r="N27" s="153">
        <v>0</v>
      </c>
      <c r="O27" s="153">
        <v>0</v>
      </c>
      <c r="P27" s="153">
        <v>0</v>
      </c>
      <c r="Q27" s="154">
        <v>0</v>
      </c>
      <c r="R27" s="154">
        <v>0</v>
      </c>
      <c r="S27" s="154">
        <v>0</v>
      </c>
      <c r="T27" s="154">
        <v>0</v>
      </c>
      <c r="U27" s="173">
        <v>0</v>
      </c>
      <c r="V27" s="158">
        <v>0</v>
      </c>
      <c r="W27" s="158">
        <v>0</v>
      </c>
      <c r="X27" s="158">
        <v>0</v>
      </c>
      <c r="Y27" s="158">
        <v>0</v>
      </c>
      <c r="Z27" s="155">
        <v>0</v>
      </c>
      <c r="AA27" s="155">
        <v>0</v>
      </c>
      <c r="AB27" s="173">
        <v>0</v>
      </c>
      <c r="AC27" s="159"/>
      <c r="AD27" s="161"/>
    </row>
    <row r="28" spans="1:30">
      <c r="A28" s="170" t="s">
        <v>24</v>
      </c>
      <c r="B28" s="171" t="s">
        <v>1740</v>
      </c>
      <c r="C28" s="171" t="s">
        <v>43</v>
      </c>
      <c r="D28" s="150">
        <v>11693</v>
      </c>
      <c r="E28" s="153">
        <v>10614</v>
      </c>
      <c r="F28" s="153">
        <v>1079</v>
      </c>
      <c r="G28" s="151">
        <v>13151</v>
      </c>
      <c r="H28" s="151">
        <v>11793</v>
      </c>
      <c r="I28" s="151">
        <v>1358</v>
      </c>
      <c r="J28" s="151">
        <v>11715</v>
      </c>
      <c r="K28" s="151">
        <v>10774</v>
      </c>
      <c r="L28" s="151">
        <v>941</v>
      </c>
      <c r="M28" s="172">
        <v>0.93</v>
      </c>
      <c r="N28" s="153">
        <v>296442</v>
      </c>
      <c r="O28" s="153">
        <v>273752</v>
      </c>
      <c r="P28" s="153">
        <v>22690</v>
      </c>
      <c r="Q28" s="154">
        <v>0.923458889091289</v>
      </c>
      <c r="R28" s="154">
        <v>0.907722569058411</v>
      </c>
      <c r="S28" s="154">
        <v>0.896737890654703</v>
      </c>
      <c r="T28" s="154">
        <v>0.919675629534784</v>
      </c>
      <c r="U28" s="173">
        <v>0.0109846784037079</v>
      </c>
      <c r="V28" s="158">
        <v>74968</v>
      </c>
      <c r="W28" s="158">
        <v>68538</v>
      </c>
      <c r="X28" s="158">
        <v>84365</v>
      </c>
      <c r="Y28" s="158">
        <v>78300</v>
      </c>
      <c r="Z28" s="155">
        <v>0.914230071497172</v>
      </c>
      <c r="AA28" s="155">
        <v>0.928109998222011</v>
      </c>
      <c r="AB28" s="173">
        <v>-0.0138799267248393</v>
      </c>
      <c r="AC28" s="159"/>
      <c r="AD28" s="161"/>
    </row>
    <row r="29" spans="1:30">
      <c r="A29" s="170" t="s">
        <v>24</v>
      </c>
      <c r="B29" s="171" t="s">
        <v>1740</v>
      </c>
      <c r="C29" s="171" t="s">
        <v>45</v>
      </c>
      <c r="D29" s="150">
        <v>8911</v>
      </c>
      <c r="E29" s="153">
        <v>8253</v>
      </c>
      <c r="F29" s="153">
        <v>658</v>
      </c>
      <c r="G29" s="151">
        <v>10199</v>
      </c>
      <c r="H29" s="151">
        <v>9523</v>
      </c>
      <c r="I29" s="151">
        <v>676</v>
      </c>
      <c r="J29" s="151">
        <v>10169</v>
      </c>
      <c r="K29" s="151">
        <v>9528</v>
      </c>
      <c r="L29" s="151">
        <v>641</v>
      </c>
      <c r="M29" s="172">
        <v>0.93</v>
      </c>
      <c r="N29" s="153">
        <v>231728</v>
      </c>
      <c r="O29" s="153">
        <v>217620</v>
      </c>
      <c r="P29" s="153">
        <v>14108</v>
      </c>
      <c r="Q29" s="154">
        <v>0.939118276600152</v>
      </c>
      <c r="R29" s="154">
        <v>0.926158680282797</v>
      </c>
      <c r="S29" s="154">
        <v>0.933718992058045</v>
      </c>
      <c r="T29" s="154">
        <v>0.936965286655522</v>
      </c>
      <c r="U29" s="173">
        <v>-0.0075603117752483</v>
      </c>
      <c r="V29" s="158">
        <v>59941</v>
      </c>
      <c r="W29" s="158">
        <v>55575</v>
      </c>
      <c r="X29" s="158">
        <v>65666</v>
      </c>
      <c r="Y29" s="158">
        <v>61716</v>
      </c>
      <c r="Z29" s="155">
        <v>0.927161709013864</v>
      </c>
      <c r="AA29" s="155">
        <v>0.939847105046752</v>
      </c>
      <c r="AB29" s="173">
        <v>-0.0126853960328881</v>
      </c>
      <c r="AC29" s="159"/>
      <c r="AD29" s="161"/>
    </row>
    <row r="30" spans="1:30">
      <c r="A30" s="170" t="s">
        <v>24</v>
      </c>
      <c r="B30" s="171" t="s">
        <v>1740</v>
      </c>
      <c r="C30" s="171" t="s">
        <v>44</v>
      </c>
      <c r="D30" s="150">
        <v>8642</v>
      </c>
      <c r="E30" s="153">
        <v>8062</v>
      </c>
      <c r="F30" s="153">
        <v>580</v>
      </c>
      <c r="G30" s="151">
        <v>10275</v>
      </c>
      <c r="H30" s="151">
        <v>9609</v>
      </c>
      <c r="I30" s="151">
        <v>666</v>
      </c>
      <c r="J30" s="151">
        <v>9632</v>
      </c>
      <c r="K30" s="151">
        <v>8995</v>
      </c>
      <c r="L30" s="151">
        <v>637</v>
      </c>
      <c r="M30" s="172">
        <v>0.93</v>
      </c>
      <c r="N30" s="153">
        <v>236459</v>
      </c>
      <c r="O30" s="153">
        <v>223464</v>
      </c>
      <c r="P30" s="153">
        <v>12995</v>
      </c>
      <c r="Q30" s="154">
        <v>0.945043326750092</v>
      </c>
      <c r="R30" s="154">
        <v>0.932885906040268</v>
      </c>
      <c r="S30" s="154">
        <v>0.935182481751825</v>
      </c>
      <c r="T30" s="154">
        <v>0.933866279069767</v>
      </c>
      <c r="U30" s="173">
        <v>-0.00229657571155639</v>
      </c>
      <c r="V30" s="158">
        <v>58571</v>
      </c>
      <c r="W30" s="158">
        <v>54956</v>
      </c>
      <c r="X30" s="158">
        <v>67691</v>
      </c>
      <c r="Y30" s="158">
        <v>64371</v>
      </c>
      <c r="Z30" s="155">
        <v>0.938280036195387</v>
      </c>
      <c r="AA30" s="155">
        <v>0.950953597967233</v>
      </c>
      <c r="AB30" s="173">
        <v>-0.0126735617718466</v>
      </c>
      <c r="AC30" s="159"/>
      <c r="AD30" s="161"/>
    </row>
    <row r="31" spans="1:30">
      <c r="A31" s="170" t="s">
        <v>24</v>
      </c>
      <c r="B31" s="171" t="s">
        <v>1740</v>
      </c>
      <c r="C31" s="171" t="s">
        <v>46</v>
      </c>
      <c r="D31" s="150">
        <v>6747</v>
      </c>
      <c r="E31" s="153">
        <v>6429</v>
      </c>
      <c r="F31" s="153">
        <v>318</v>
      </c>
      <c r="G31" s="151">
        <v>7789</v>
      </c>
      <c r="H31" s="151">
        <v>7486</v>
      </c>
      <c r="I31" s="151">
        <v>303</v>
      </c>
      <c r="J31" s="151">
        <v>7311</v>
      </c>
      <c r="K31" s="151">
        <v>7057</v>
      </c>
      <c r="L31" s="151">
        <v>254</v>
      </c>
      <c r="M31" s="172">
        <v>0.93</v>
      </c>
      <c r="N31" s="153">
        <v>179375</v>
      </c>
      <c r="O31" s="153">
        <v>173310</v>
      </c>
      <c r="P31" s="153">
        <v>6065</v>
      </c>
      <c r="Q31" s="154">
        <v>0.966188153310105</v>
      </c>
      <c r="R31" s="154">
        <v>0.952867941307248</v>
      </c>
      <c r="S31" s="154">
        <v>0.961098985749133</v>
      </c>
      <c r="T31" s="154">
        <v>0.96525783066612</v>
      </c>
      <c r="U31" s="173">
        <v>-0.00823104444188583</v>
      </c>
      <c r="V31" s="158">
        <v>45405</v>
      </c>
      <c r="W31" s="158">
        <v>43556</v>
      </c>
      <c r="X31" s="158">
        <v>50907</v>
      </c>
      <c r="Y31" s="158">
        <v>49184</v>
      </c>
      <c r="Z31" s="155">
        <v>0.959277612597731</v>
      </c>
      <c r="AA31" s="155">
        <v>0.966153967037932</v>
      </c>
      <c r="AB31" s="173">
        <v>-0.00687635444020041</v>
      </c>
      <c r="AC31" s="159"/>
      <c r="AD31" s="161"/>
    </row>
    <row r="32" spans="1:30">
      <c r="A32" s="170" t="s">
        <v>24</v>
      </c>
      <c r="B32" s="171" t="s">
        <v>1740</v>
      </c>
      <c r="C32" s="171" t="s">
        <v>42</v>
      </c>
      <c r="D32" s="150">
        <v>16794</v>
      </c>
      <c r="E32" s="153">
        <v>14977</v>
      </c>
      <c r="F32" s="153">
        <v>1817</v>
      </c>
      <c r="G32" s="151">
        <v>17464</v>
      </c>
      <c r="H32" s="151">
        <v>17285</v>
      </c>
      <c r="I32" s="151">
        <v>179</v>
      </c>
      <c r="J32" s="151">
        <v>17417</v>
      </c>
      <c r="K32" s="151">
        <v>17016</v>
      </c>
      <c r="L32" s="151">
        <v>401</v>
      </c>
      <c r="M32" s="172">
        <v>0.93</v>
      </c>
      <c r="N32" s="153">
        <v>395783</v>
      </c>
      <c r="O32" s="153">
        <v>381698</v>
      </c>
      <c r="P32" s="153">
        <v>14085</v>
      </c>
      <c r="Q32" s="154">
        <v>0.964412316850395</v>
      </c>
      <c r="R32" s="154">
        <v>0.891806597594379</v>
      </c>
      <c r="S32" s="154">
        <v>0.989750343563903</v>
      </c>
      <c r="T32" s="154">
        <v>0.976976517195843</v>
      </c>
      <c r="U32" s="173">
        <v>-0.0979437459695239</v>
      </c>
      <c r="V32" s="158">
        <v>104129</v>
      </c>
      <c r="W32" s="158">
        <v>100336</v>
      </c>
      <c r="X32" s="158">
        <v>113330</v>
      </c>
      <c r="Y32" s="158">
        <v>109244</v>
      </c>
      <c r="Z32" s="155">
        <v>0.963574028368658</v>
      </c>
      <c r="AA32" s="155">
        <v>0.963945998411718</v>
      </c>
      <c r="AB32" s="173">
        <v>-0.000371970043059888</v>
      </c>
      <c r="AC32" s="159"/>
      <c r="AD32" s="161"/>
    </row>
    <row r="33" spans="1:30">
      <c r="A33" s="170" t="s">
        <v>24</v>
      </c>
      <c r="B33" s="171" t="s">
        <v>1740</v>
      </c>
      <c r="C33" s="171" t="s">
        <v>47</v>
      </c>
      <c r="D33" s="150">
        <v>4554</v>
      </c>
      <c r="E33" s="153">
        <v>4396</v>
      </c>
      <c r="F33" s="153">
        <v>158</v>
      </c>
      <c r="G33" s="151">
        <v>5270</v>
      </c>
      <c r="H33" s="151">
        <v>5051</v>
      </c>
      <c r="I33" s="151">
        <v>219</v>
      </c>
      <c r="J33" s="151">
        <v>5160</v>
      </c>
      <c r="K33" s="151">
        <v>4987</v>
      </c>
      <c r="L33" s="151">
        <v>173</v>
      </c>
      <c r="M33" s="172">
        <v>0.93</v>
      </c>
      <c r="N33" s="153">
        <v>122571</v>
      </c>
      <c r="O33" s="153">
        <v>119189</v>
      </c>
      <c r="P33" s="153">
        <v>3382</v>
      </c>
      <c r="Q33" s="154">
        <v>0.972407828931803</v>
      </c>
      <c r="R33" s="154">
        <v>0.965305226174791</v>
      </c>
      <c r="S33" s="154">
        <v>0.958444022770399</v>
      </c>
      <c r="T33" s="154">
        <v>0.966472868217054</v>
      </c>
      <c r="U33" s="173">
        <v>0.00686120340439289</v>
      </c>
      <c r="V33" s="158">
        <v>31200</v>
      </c>
      <c r="W33" s="158">
        <v>30148</v>
      </c>
      <c r="X33" s="158">
        <v>35011</v>
      </c>
      <c r="Y33" s="158">
        <v>34050</v>
      </c>
      <c r="Z33" s="155">
        <v>0.966282051282051</v>
      </c>
      <c r="AA33" s="155">
        <v>0.972551483819371</v>
      </c>
      <c r="AB33" s="173">
        <v>-0.00626943253731982</v>
      </c>
      <c r="AC33" s="159"/>
      <c r="AD33" s="161"/>
    </row>
    <row r="34" spans="1:30">
      <c r="A34" s="170" t="s">
        <v>24</v>
      </c>
      <c r="B34" s="171" t="s">
        <v>1740</v>
      </c>
      <c r="C34" s="171" t="s">
        <v>48</v>
      </c>
      <c r="D34" s="150">
        <v>10303</v>
      </c>
      <c r="E34" s="153">
        <v>10056</v>
      </c>
      <c r="F34" s="153">
        <v>247</v>
      </c>
      <c r="G34" s="151">
        <v>10998</v>
      </c>
      <c r="H34" s="151">
        <v>10778</v>
      </c>
      <c r="I34" s="151">
        <v>220</v>
      </c>
      <c r="J34" s="151">
        <v>10940</v>
      </c>
      <c r="K34" s="151">
        <v>10790</v>
      </c>
      <c r="L34" s="151">
        <v>150</v>
      </c>
      <c r="M34" s="172">
        <v>0.93</v>
      </c>
      <c r="N34" s="153">
        <v>208311</v>
      </c>
      <c r="O34" s="153">
        <v>204698</v>
      </c>
      <c r="P34" s="153">
        <v>3613</v>
      </c>
      <c r="Q34" s="154">
        <v>0.982655740695403</v>
      </c>
      <c r="R34" s="154">
        <v>0.976026400077647</v>
      </c>
      <c r="S34" s="154">
        <v>0.979996362975086</v>
      </c>
      <c r="T34" s="154">
        <v>0.986288848263254</v>
      </c>
      <c r="U34" s="173">
        <v>-0.00396996289743912</v>
      </c>
      <c r="V34" s="158">
        <v>67494</v>
      </c>
      <c r="W34" s="158">
        <v>66433</v>
      </c>
      <c r="X34" s="158">
        <v>63777</v>
      </c>
      <c r="Y34" s="158">
        <v>62843</v>
      </c>
      <c r="Z34" s="155">
        <v>0.984280084155629</v>
      </c>
      <c r="AA34" s="155">
        <v>0.985355222102012</v>
      </c>
      <c r="AB34" s="173">
        <v>-0.00107513794638303</v>
      </c>
      <c r="AC34" s="159"/>
      <c r="AD34" s="161"/>
    </row>
    <row r="35" spans="1:30">
      <c r="A35" s="170" t="s">
        <v>24</v>
      </c>
      <c r="B35" s="171" t="s">
        <v>1745</v>
      </c>
      <c r="C35" s="171" t="s">
        <v>1746</v>
      </c>
      <c r="D35" s="150">
        <v>0</v>
      </c>
      <c r="E35" s="153">
        <v>0</v>
      </c>
      <c r="F35" s="153">
        <v>0</v>
      </c>
      <c r="G35" s="151">
        <v>0</v>
      </c>
      <c r="H35" s="151">
        <v>0</v>
      </c>
      <c r="I35" s="151">
        <v>0</v>
      </c>
      <c r="J35" s="151">
        <v>0</v>
      </c>
      <c r="K35" s="151">
        <v>0</v>
      </c>
      <c r="L35" s="151">
        <v>0</v>
      </c>
      <c r="M35" s="172">
        <v>0.93</v>
      </c>
      <c r="N35" s="153">
        <v>0</v>
      </c>
      <c r="O35" s="153">
        <v>0</v>
      </c>
      <c r="P35" s="153">
        <v>0</v>
      </c>
      <c r="Q35" s="154">
        <v>0</v>
      </c>
      <c r="R35" s="154">
        <v>0</v>
      </c>
      <c r="S35" s="154">
        <v>0</v>
      </c>
      <c r="T35" s="154">
        <v>0</v>
      </c>
      <c r="U35" s="173">
        <v>0</v>
      </c>
      <c r="V35" s="158">
        <v>0</v>
      </c>
      <c r="W35" s="158">
        <v>0</v>
      </c>
      <c r="X35" s="158">
        <v>0</v>
      </c>
      <c r="Y35" s="158">
        <v>0</v>
      </c>
      <c r="Z35" s="155">
        <v>0</v>
      </c>
      <c r="AA35" s="155">
        <v>0</v>
      </c>
      <c r="AB35" s="173">
        <v>0</v>
      </c>
      <c r="AC35" s="159"/>
      <c r="AD35" s="161"/>
    </row>
    <row r="36" spans="1:30">
      <c r="A36" s="170" t="s">
        <v>24</v>
      </c>
      <c r="B36" s="171" t="s">
        <v>1745</v>
      </c>
      <c r="C36" s="171" t="s">
        <v>1747</v>
      </c>
      <c r="D36" s="150">
        <v>0</v>
      </c>
      <c r="E36" s="153">
        <v>0</v>
      </c>
      <c r="F36" s="153">
        <v>0</v>
      </c>
      <c r="G36" s="151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72">
        <v>0.93</v>
      </c>
      <c r="N36" s="153">
        <v>0</v>
      </c>
      <c r="O36" s="153">
        <v>0</v>
      </c>
      <c r="P36" s="153">
        <v>0</v>
      </c>
      <c r="Q36" s="154">
        <v>0</v>
      </c>
      <c r="R36" s="154">
        <v>0</v>
      </c>
      <c r="S36" s="154">
        <v>0</v>
      </c>
      <c r="T36" s="154">
        <v>0</v>
      </c>
      <c r="U36" s="173">
        <v>0</v>
      </c>
      <c r="V36" s="158">
        <v>0</v>
      </c>
      <c r="W36" s="158">
        <v>0</v>
      </c>
      <c r="X36" s="158">
        <v>0</v>
      </c>
      <c r="Y36" s="158">
        <v>0</v>
      </c>
      <c r="Z36" s="155">
        <v>0</v>
      </c>
      <c r="AA36" s="155">
        <v>0</v>
      </c>
      <c r="AB36" s="173">
        <v>0</v>
      </c>
      <c r="AC36" s="159"/>
      <c r="AD36" s="161"/>
    </row>
    <row r="37" spans="1:30">
      <c r="A37" s="170" t="s">
        <v>24</v>
      </c>
      <c r="B37" s="171" t="s">
        <v>1745</v>
      </c>
      <c r="C37" s="171" t="s">
        <v>1748</v>
      </c>
      <c r="D37" s="150">
        <v>0</v>
      </c>
      <c r="E37" s="153">
        <v>0</v>
      </c>
      <c r="F37" s="153">
        <v>0</v>
      </c>
      <c r="G37" s="151">
        <v>0</v>
      </c>
      <c r="H37" s="151">
        <v>0</v>
      </c>
      <c r="I37" s="151">
        <v>0</v>
      </c>
      <c r="J37" s="151">
        <v>0</v>
      </c>
      <c r="K37" s="151">
        <v>0</v>
      </c>
      <c r="L37" s="151">
        <v>0</v>
      </c>
      <c r="M37" s="172">
        <v>0.93</v>
      </c>
      <c r="N37" s="153">
        <v>0</v>
      </c>
      <c r="O37" s="153">
        <v>0</v>
      </c>
      <c r="P37" s="153">
        <v>0</v>
      </c>
      <c r="Q37" s="154">
        <v>0</v>
      </c>
      <c r="R37" s="154">
        <v>0</v>
      </c>
      <c r="S37" s="154">
        <v>0</v>
      </c>
      <c r="T37" s="154">
        <v>0</v>
      </c>
      <c r="U37" s="173">
        <v>0</v>
      </c>
      <c r="V37" s="158">
        <v>0</v>
      </c>
      <c r="W37" s="158">
        <v>0</v>
      </c>
      <c r="X37" s="158">
        <v>0</v>
      </c>
      <c r="Y37" s="158">
        <v>0</v>
      </c>
      <c r="Z37" s="155">
        <v>0</v>
      </c>
      <c r="AA37" s="155">
        <v>0</v>
      </c>
      <c r="AB37" s="173">
        <v>0</v>
      </c>
      <c r="AC37" s="159"/>
      <c r="AD37" s="161"/>
    </row>
    <row r="38" spans="1:30">
      <c r="A38" s="170" t="s">
        <v>24</v>
      </c>
      <c r="B38" s="171" t="s">
        <v>1745</v>
      </c>
      <c r="C38" s="171" t="s">
        <v>1749</v>
      </c>
      <c r="D38" s="150">
        <v>0</v>
      </c>
      <c r="E38" s="153">
        <v>0</v>
      </c>
      <c r="F38" s="153">
        <v>0</v>
      </c>
      <c r="G38" s="151">
        <v>0</v>
      </c>
      <c r="H38" s="151">
        <v>0</v>
      </c>
      <c r="I38" s="151">
        <v>0</v>
      </c>
      <c r="J38" s="151">
        <v>0</v>
      </c>
      <c r="K38" s="151">
        <v>0</v>
      </c>
      <c r="L38" s="151">
        <v>0</v>
      </c>
      <c r="M38" s="172">
        <v>0.93</v>
      </c>
      <c r="N38" s="153">
        <v>0</v>
      </c>
      <c r="O38" s="153">
        <v>0</v>
      </c>
      <c r="P38" s="153">
        <v>0</v>
      </c>
      <c r="Q38" s="154">
        <v>0</v>
      </c>
      <c r="R38" s="154">
        <v>0</v>
      </c>
      <c r="S38" s="154">
        <v>0</v>
      </c>
      <c r="T38" s="154">
        <v>0</v>
      </c>
      <c r="U38" s="173">
        <v>0</v>
      </c>
      <c r="V38" s="158">
        <v>0</v>
      </c>
      <c r="W38" s="158">
        <v>0</v>
      </c>
      <c r="X38" s="158">
        <v>0</v>
      </c>
      <c r="Y38" s="158">
        <v>0</v>
      </c>
      <c r="Z38" s="155">
        <v>0</v>
      </c>
      <c r="AA38" s="155">
        <v>0</v>
      </c>
      <c r="AB38" s="173">
        <v>0</v>
      </c>
      <c r="AC38" s="159"/>
      <c r="AD38" s="161"/>
    </row>
    <row r="39" spans="1:30">
      <c r="A39" s="170" t="s">
        <v>24</v>
      </c>
      <c r="B39" s="171" t="s">
        <v>1745</v>
      </c>
      <c r="C39" s="171" t="s">
        <v>50</v>
      </c>
      <c r="D39" s="150">
        <v>9286</v>
      </c>
      <c r="E39" s="153">
        <v>8892</v>
      </c>
      <c r="F39" s="153">
        <v>394</v>
      </c>
      <c r="G39" s="151">
        <v>10074</v>
      </c>
      <c r="H39" s="151">
        <v>9697</v>
      </c>
      <c r="I39" s="151">
        <v>377</v>
      </c>
      <c r="J39" s="151">
        <v>10040</v>
      </c>
      <c r="K39" s="151">
        <v>9696</v>
      </c>
      <c r="L39" s="151">
        <v>344</v>
      </c>
      <c r="M39" s="172">
        <v>0.93</v>
      </c>
      <c r="N39" s="153">
        <v>233418</v>
      </c>
      <c r="O39" s="153">
        <v>217220</v>
      </c>
      <c r="P39" s="153">
        <v>16198</v>
      </c>
      <c r="Q39" s="154">
        <v>0.930605180405967</v>
      </c>
      <c r="R39" s="154">
        <v>0.957570536291191</v>
      </c>
      <c r="S39" s="154">
        <v>0.962576930712726</v>
      </c>
      <c r="T39" s="154">
        <v>0.965737051792829</v>
      </c>
      <c r="U39" s="173">
        <v>-0.00500639442153483</v>
      </c>
      <c r="V39" s="158">
        <v>58972</v>
      </c>
      <c r="W39" s="158">
        <v>54575</v>
      </c>
      <c r="X39" s="158">
        <v>66234</v>
      </c>
      <c r="Y39" s="158">
        <v>61286</v>
      </c>
      <c r="Z39" s="155">
        <v>0.925439191480703</v>
      </c>
      <c r="AA39" s="155">
        <v>0.925295165624906</v>
      </c>
      <c r="AB39" s="173">
        <v>0.000144025855797092</v>
      </c>
      <c r="AC39" s="159"/>
      <c r="AD39" s="161"/>
    </row>
    <row r="40" spans="1:30">
      <c r="A40" s="170" t="s">
        <v>24</v>
      </c>
      <c r="B40" s="171" t="s">
        <v>1745</v>
      </c>
      <c r="C40" s="171" t="s">
        <v>52</v>
      </c>
      <c r="D40" s="150">
        <v>6879</v>
      </c>
      <c r="E40" s="153">
        <v>6314</v>
      </c>
      <c r="F40" s="153">
        <v>565</v>
      </c>
      <c r="G40" s="151">
        <v>6586</v>
      </c>
      <c r="H40" s="151">
        <v>6339</v>
      </c>
      <c r="I40" s="151">
        <v>247</v>
      </c>
      <c r="J40" s="151">
        <v>6793</v>
      </c>
      <c r="K40" s="151">
        <v>6480</v>
      </c>
      <c r="L40" s="151">
        <v>313</v>
      </c>
      <c r="M40" s="172">
        <v>0.93</v>
      </c>
      <c r="N40" s="153">
        <v>173861</v>
      </c>
      <c r="O40" s="153">
        <v>166485</v>
      </c>
      <c r="P40" s="153">
        <v>7376</v>
      </c>
      <c r="Q40" s="154">
        <v>0.957575304409845</v>
      </c>
      <c r="R40" s="154">
        <v>0.917865968890827</v>
      </c>
      <c r="S40" s="154">
        <v>0.962496204069238</v>
      </c>
      <c r="T40" s="154">
        <v>0.953923156190196</v>
      </c>
      <c r="U40" s="173">
        <v>-0.0446302351784106</v>
      </c>
      <c r="V40" s="158">
        <v>45368</v>
      </c>
      <c r="W40" s="158">
        <v>43084</v>
      </c>
      <c r="X40" s="158">
        <v>50350</v>
      </c>
      <c r="Y40" s="158">
        <v>48436</v>
      </c>
      <c r="Z40" s="155">
        <v>0.949656145300652</v>
      </c>
      <c r="AA40" s="155">
        <v>0.961986097318769</v>
      </c>
      <c r="AB40" s="173">
        <v>-0.0123299520181162</v>
      </c>
      <c r="AC40" s="159"/>
      <c r="AD40" s="161"/>
    </row>
    <row r="41" spans="1:30">
      <c r="A41" s="170" t="s">
        <v>24</v>
      </c>
      <c r="B41" s="171" t="s">
        <v>1745</v>
      </c>
      <c r="C41" s="171" t="s">
        <v>49</v>
      </c>
      <c r="D41" s="150">
        <v>5155</v>
      </c>
      <c r="E41" s="153">
        <v>4808</v>
      </c>
      <c r="F41" s="153">
        <v>347</v>
      </c>
      <c r="G41" s="151">
        <v>5687</v>
      </c>
      <c r="H41" s="151">
        <v>5408</v>
      </c>
      <c r="I41" s="151">
        <v>279</v>
      </c>
      <c r="J41" s="151">
        <v>5612</v>
      </c>
      <c r="K41" s="151">
        <v>5386</v>
      </c>
      <c r="L41" s="151">
        <v>226</v>
      </c>
      <c r="M41" s="172">
        <v>0.93</v>
      </c>
      <c r="N41" s="153">
        <v>135015</v>
      </c>
      <c r="O41" s="153">
        <v>128898</v>
      </c>
      <c r="P41" s="153">
        <v>6117</v>
      </c>
      <c r="Q41" s="154">
        <v>0.954693922897456</v>
      </c>
      <c r="R41" s="154">
        <v>0.932686711930165</v>
      </c>
      <c r="S41" s="154">
        <v>0.950940742043257</v>
      </c>
      <c r="T41" s="154">
        <v>0.959729151817534</v>
      </c>
      <c r="U41" s="173">
        <v>-0.0182540301130917</v>
      </c>
      <c r="V41" s="158">
        <v>33730</v>
      </c>
      <c r="W41" s="158">
        <v>32012</v>
      </c>
      <c r="X41" s="158">
        <v>38579</v>
      </c>
      <c r="Y41" s="158">
        <v>36877</v>
      </c>
      <c r="Z41" s="155">
        <v>0.949066113252298</v>
      </c>
      <c r="AA41" s="155">
        <v>0.955882734129967</v>
      </c>
      <c r="AB41" s="173">
        <v>-0.00681662087766943</v>
      </c>
      <c r="AC41" s="159"/>
      <c r="AD41" s="161"/>
    </row>
    <row r="42" spans="1:30">
      <c r="A42" s="170" t="s">
        <v>24</v>
      </c>
      <c r="B42" s="171" t="s">
        <v>1745</v>
      </c>
      <c r="C42" s="171" t="s">
        <v>53</v>
      </c>
      <c r="D42" s="150">
        <v>9137</v>
      </c>
      <c r="E42" s="153">
        <v>8659</v>
      </c>
      <c r="F42" s="153">
        <v>478</v>
      </c>
      <c r="G42" s="151">
        <v>10403</v>
      </c>
      <c r="H42" s="151">
        <v>9966</v>
      </c>
      <c r="I42" s="151">
        <v>437</v>
      </c>
      <c r="J42" s="151">
        <v>10006</v>
      </c>
      <c r="K42" s="151">
        <v>9677</v>
      </c>
      <c r="L42" s="151">
        <v>329</v>
      </c>
      <c r="M42" s="172">
        <v>0.93</v>
      </c>
      <c r="N42" s="153">
        <v>241981</v>
      </c>
      <c r="O42" s="153">
        <v>231921</v>
      </c>
      <c r="P42" s="153">
        <v>10060</v>
      </c>
      <c r="Q42" s="154">
        <v>0.958426488030052</v>
      </c>
      <c r="R42" s="154">
        <v>0.947685235854219</v>
      </c>
      <c r="S42" s="154">
        <v>0.957992886667308</v>
      </c>
      <c r="T42" s="154">
        <v>0.967119728163102</v>
      </c>
      <c r="U42" s="173">
        <v>-0.0103076508130884</v>
      </c>
      <c r="V42" s="158">
        <v>60262</v>
      </c>
      <c r="W42" s="158">
        <v>57359</v>
      </c>
      <c r="X42" s="158">
        <v>68776</v>
      </c>
      <c r="Y42" s="158">
        <v>65870</v>
      </c>
      <c r="Z42" s="155">
        <v>0.951827022003916</v>
      </c>
      <c r="AA42" s="155">
        <v>0.957746888449459</v>
      </c>
      <c r="AB42" s="173">
        <v>-0.00591986644554288</v>
      </c>
      <c r="AC42" s="159"/>
      <c r="AD42" s="161"/>
    </row>
    <row r="43" spans="1:30">
      <c r="A43" s="170" t="s">
        <v>24</v>
      </c>
      <c r="B43" s="171" t="s">
        <v>1745</v>
      </c>
      <c r="C43" s="171" t="s">
        <v>54</v>
      </c>
      <c r="D43" s="150">
        <v>8331</v>
      </c>
      <c r="E43" s="153">
        <v>8011</v>
      </c>
      <c r="F43" s="153">
        <v>320</v>
      </c>
      <c r="G43" s="151">
        <v>9564</v>
      </c>
      <c r="H43" s="151">
        <v>9318</v>
      </c>
      <c r="I43" s="151">
        <v>246</v>
      </c>
      <c r="J43" s="151">
        <v>8979</v>
      </c>
      <c r="K43" s="151">
        <v>8817</v>
      </c>
      <c r="L43" s="151">
        <v>162</v>
      </c>
      <c r="M43" s="172">
        <v>0.93</v>
      </c>
      <c r="N43" s="153">
        <v>200076</v>
      </c>
      <c r="O43" s="153">
        <v>192524</v>
      </c>
      <c r="P43" s="153">
        <v>7552</v>
      </c>
      <c r="Q43" s="154">
        <v>0.962254343349527</v>
      </c>
      <c r="R43" s="154">
        <v>0.961589244988597</v>
      </c>
      <c r="S43" s="154">
        <v>0.974278544542033</v>
      </c>
      <c r="T43" s="154">
        <v>0.981957901770799</v>
      </c>
      <c r="U43" s="173">
        <v>-0.0126892995534359</v>
      </c>
      <c r="V43" s="158">
        <v>56016</v>
      </c>
      <c r="W43" s="158">
        <v>54635</v>
      </c>
      <c r="X43" s="158">
        <v>59100</v>
      </c>
      <c r="Y43" s="158">
        <v>56480</v>
      </c>
      <c r="Z43" s="155">
        <v>0.975346329620109</v>
      </c>
      <c r="AA43" s="155">
        <v>0.955668358714044</v>
      </c>
      <c r="AB43" s="173">
        <v>0.0196779709060646</v>
      </c>
      <c r="AC43" s="159"/>
      <c r="AD43" s="161"/>
    </row>
    <row r="44" spans="1:30">
      <c r="A44" s="170" t="s">
        <v>24</v>
      </c>
      <c r="B44" s="171" t="s">
        <v>1745</v>
      </c>
      <c r="C44" s="171" t="s">
        <v>51</v>
      </c>
      <c r="D44" s="150">
        <v>5823</v>
      </c>
      <c r="E44" s="153">
        <v>5451</v>
      </c>
      <c r="F44" s="153">
        <v>372</v>
      </c>
      <c r="G44" s="151">
        <v>6494</v>
      </c>
      <c r="H44" s="151">
        <v>6220</v>
      </c>
      <c r="I44" s="151">
        <v>274</v>
      </c>
      <c r="J44" s="151">
        <v>6085</v>
      </c>
      <c r="K44" s="151">
        <v>5843</v>
      </c>
      <c r="L44" s="151">
        <v>242</v>
      </c>
      <c r="M44" s="172">
        <v>0.93</v>
      </c>
      <c r="N44" s="153">
        <v>147351</v>
      </c>
      <c r="O44" s="153">
        <v>142352</v>
      </c>
      <c r="P44" s="153">
        <v>4999</v>
      </c>
      <c r="Q44" s="154">
        <v>0.966074203771946</v>
      </c>
      <c r="R44" s="154">
        <v>0.936115404430706</v>
      </c>
      <c r="S44" s="154">
        <v>0.957807206652294</v>
      </c>
      <c r="T44" s="154">
        <v>0.960230073952342</v>
      </c>
      <c r="U44" s="173">
        <v>-0.0216918022215886</v>
      </c>
      <c r="V44" s="158">
        <v>38221</v>
      </c>
      <c r="W44" s="158">
        <v>36520</v>
      </c>
      <c r="X44" s="158">
        <v>42744</v>
      </c>
      <c r="Y44" s="158">
        <v>41311</v>
      </c>
      <c r="Z44" s="155">
        <v>0.955495669919678</v>
      </c>
      <c r="AA44" s="155">
        <v>0.966474826876287</v>
      </c>
      <c r="AB44" s="173">
        <v>-0.010979156956609</v>
      </c>
      <c r="AC44" s="159"/>
      <c r="AD44" s="161"/>
    </row>
    <row r="45" spans="1:30">
      <c r="A45" s="170" t="s">
        <v>24</v>
      </c>
      <c r="B45" s="171" t="s">
        <v>1750</v>
      </c>
      <c r="C45" s="171" t="s">
        <v>1751</v>
      </c>
      <c r="D45" s="150">
        <v>6977</v>
      </c>
      <c r="E45" s="153">
        <v>6698</v>
      </c>
      <c r="F45" s="153">
        <v>279</v>
      </c>
      <c r="G45" s="151">
        <v>8028</v>
      </c>
      <c r="H45" s="151">
        <v>7720</v>
      </c>
      <c r="I45" s="151">
        <v>308</v>
      </c>
      <c r="J45" s="151">
        <v>8118</v>
      </c>
      <c r="K45" s="151">
        <v>7804</v>
      </c>
      <c r="L45" s="151">
        <v>314</v>
      </c>
      <c r="M45" s="172">
        <v>0.93</v>
      </c>
      <c r="N45" s="153">
        <v>179489</v>
      </c>
      <c r="O45" s="153">
        <v>175062</v>
      </c>
      <c r="P45" s="153">
        <v>4427</v>
      </c>
      <c r="Q45" s="154">
        <v>0.975335535882422</v>
      </c>
      <c r="R45" s="154">
        <v>0.960011466246238</v>
      </c>
      <c r="S45" s="154">
        <v>0.96163428001993</v>
      </c>
      <c r="T45" s="154">
        <v>0.961320522296132</v>
      </c>
      <c r="U45" s="173">
        <v>-0.00162281377369256</v>
      </c>
      <c r="V45" s="158">
        <v>47709</v>
      </c>
      <c r="W45" s="158">
        <v>46066</v>
      </c>
      <c r="X45" s="158">
        <v>49818</v>
      </c>
      <c r="Y45" s="158">
        <v>48704</v>
      </c>
      <c r="Z45" s="155">
        <v>0.965562053281351</v>
      </c>
      <c r="AA45" s="155">
        <v>0.977638604520454</v>
      </c>
      <c r="AB45" s="173">
        <v>-0.012076551239103</v>
      </c>
      <c r="AC45" s="159"/>
      <c r="AD45" s="161"/>
    </row>
    <row r="46" spans="1:30">
      <c r="A46" s="170" t="s">
        <v>24</v>
      </c>
      <c r="B46" s="171" t="s">
        <v>1750</v>
      </c>
      <c r="C46" s="171" t="s">
        <v>1752</v>
      </c>
      <c r="D46" s="150">
        <v>0</v>
      </c>
      <c r="E46" s="153">
        <v>0</v>
      </c>
      <c r="F46" s="153">
        <v>0</v>
      </c>
      <c r="G46" s="151">
        <v>0</v>
      </c>
      <c r="H46" s="151">
        <v>0</v>
      </c>
      <c r="I46" s="151">
        <v>0</v>
      </c>
      <c r="J46" s="151">
        <v>0</v>
      </c>
      <c r="K46" s="151">
        <v>0</v>
      </c>
      <c r="L46" s="151">
        <v>0</v>
      </c>
      <c r="M46" s="172">
        <v>0.93</v>
      </c>
      <c r="N46" s="153">
        <v>0</v>
      </c>
      <c r="O46" s="153">
        <v>0</v>
      </c>
      <c r="P46" s="153">
        <v>0</v>
      </c>
      <c r="Q46" s="154">
        <v>0</v>
      </c>
      <c r="R46" s="154">
        <v>0</v>
      </c>
      <c r="S46" s="154">
        <v>0</v>
      </c>
      <c r="T46" s="154">
        <v>0</v>
      </c>
      <c r="U46" s="173">
        <v>0</v>
      </c>
      <c r="V46" s="158">
        <v>0</v>
      </c>
      <c r="W46" s="158">
        <v>0</v>
      </c>
      <c r="X46" s="158">
        <v>0</v>
      </c>
      <c r="Y46" s="158">
        <v>0</v>
      </c>
      <c r="Z46" s="155">
        <v>0</v>
      </c>
      <c r="AA46" s="155">
        <v>0</v>
      </c>
      <c r="AB46" s="173">
        <v>0</v>
      </c>
      <c r="AC46" s="159"/>
      <c r="AD46" s="161"/>
    </row>
    <row r="47" spans="1:30">
      <c r="A47" s="170" t="s">
        <v>24</v>
      </c>
      <c r="B47" s="171" t="s">
        <v>1750</v>
      </c>
      <c r="C47" s="171" t="s">
        <v>1753</v>
      </c>
      <c r="D47" s="150">
        <v>0</v>
      </c>
      <c r="E47" s="153">
        <v>0</v>
      </c>
      <c r="F47" s="153">
        <v>0</v>
      </c>
      <c r="G47" s="151">
        <v>0</v>
      </c>
      <c r="H47" s="151">
        <v>0</v>
      </c>
      <c r="I47" s="151">
        <v>0</v>
      </c>
      <c r="J47" s="151">
        <v>0</v>
      </c>
      <c r="K47" s="151">
        <v>0</v>
      </c>
      <c r="L47" s="151">
        <v>0</v>
      </c>
      <c r="M47" s="172">
        <v>0.93</v>
      </c>
      <c r="N47" s="153">
        <v>0</v>
      </c>
      <c r="O47" s="153">
        <v>0</v>
      </c>
      <c r="P47" s="153">
        <v>0</v>
      </c>
      <c r="Q47" s="154">
        <v>0</v>
      </c>
      <c r="R47" s="154">
        <v>0</v>
      </c>
      <c r="S47" s="154">
        <v>0</v>
      </c>
      <c r="T47" s="154">
        <v>0</v>
      </c>
      <c r="U47" s="173">
        <v>0</v>
      </c>
      <c r="V47" s="158">
        <v>0</v>
      </c>
      <c r="W47" s="158">
        <v>0</v>
      </c>
      <c r="X47" s="158">
        <v>0</v>
      </c>
      <c r="Y47" s="158">
        <v>0</v>
      </c>
      <c r="Z47" s="155">
        <v>0</v>
      </c>
      <c r="AA47" s="155">
        <v>0</v>
      </c>
      <c r="AB47" s="173">
        <v>0</v>
      </c>
      <c r="AC47" s="159"/>
      <c r="AD47" s="161"/>
    </row>
    <row r="48" spans="1:30">
      <c r="A48" s="170" t="s">
        <v>24</v>
      </c>
      <c r="B48" s="171" t="s">
        <v>1750</v>
      </c>
      <c r="C48" s="171" t="s">
        <v>1754</v>
      </c>
      <c r="D48" s="150">
        <v>0</v>
      </c>
      <c r="E48" s="153">
        <v>0</v>
      </c>
      <c r="F48" s="153">
        <v>0</v>
      </c>
      <c r="G48" s="151">
        <v>0</v>
      </c>
      <c r="H48" s="151">
        <v>0</v>
      </c>
      <c r="I48" s="151">
        <v>0</v>
      </c>
      <c r="J48" s="151">
        <v>0</v>
      </c>
      <c r="K48" s="151">
        <v>0</v>
      </c>
      <c r="L48" s="151">
        <v>0</v>
      </c>
      <c r="M48" s="172">
        <v>0.93</v>
      </c>
      <c r="N48" s="153">
        <v>0</v>
      </c>
      <c r="O48" s="153">
        <v>0</v>
      </c>
      <c r="P48" s="153">
        <v>0</v>
      </c>
      <c r="Q48" s="154">
        <v>0</v>
      </c>
      <c r="R48" s="154">
        <v>0</v>
      </c>
      <c r="S48" s="154">
        <v>0</v>
      </c>
      <c r="T48" s="154">
        <v>0</v>
      </c>
      <c r="U48" s="173">
        <v>0</v>
      </c>
      <c r="V48" s="158">
        <v>0</v>
      </c>
      <c r="W48" s="158">
        <v>0</v>
      </c>
      <c r="X48" s="158">
        <v>0</v>
      </c>
      <c r="Y48" s="158">
        <v>0</v>
      </c>
      <c r="Z48" s="155">
        <v>0</v>
      </c>
      <c r="AA48" s="155">
        <v>0</v>
      </c>
      <c r="AB48" s="173">
        <v>0</v>
      </c>
      <c r="AC48" s="159"/>
      <c r="AD48" s="161"/>
    </row>
    <row r="49" spans="1:30">
      <c r="A49" s="170" t="s">
        <v>24</v>
      </c>
      <c r="B49" s="171" t="s">
        <v>1750</v>
      </c>
      <c r="C49" s="171" t="s">
        <v>1755</v>
      </c>
      <c r="D49" s="150">
        <v>0</v>
      </c>
      <c r="E49" s="153">
        <v>0</v>
      </c>
      <c r="F49" s="153">
        <v>0</v>
      </c>
      <c r="G49" s="151">
        <v>0</v>
      </c>
      <c r="H49" s="151">
        <v>0</v>
      </c>
      <c r="I49" s="151">
        <v>0</v>
      </c>
      <c r="J49" s="151">
        <v>0</v>
      </c>
      <c r="K49" s="151">
        <v>0</v>
      </c>
      <c r="L49" s="151">
        <v>0</v>
      </c>
      <c r="M49" s="172">
        <v>0.93</v>
      </c>
      <c r="N49" s="153">
        <v>0</v>
      </c>
      <c r="O49" s="153">
        <v>0</v>
      </c>
      <c r="P49" s="153">
        <v>0</v>
      </c>
      <c r="Q49" s="154">
        <v>0</v>
      </c>
      <c r="R49" s="154">
        <v>0</v>
      </c>
      <c r="S49" s="154">
        <v>0</v>
      </c>
      <c r="T49" s="154">
        <v>0</v>
      </c>
      <c r="U49" s="173">
        <v>0</v>
      </c>
      <c r="V49" s="158">
        <v>0</v>
      </c>
      <c r="W49" s="158">
        <v>0</v>
      </c>
      <c r="X49" s="158">
        <v>0</v>
      </c>
      <c r="Y49" s="158">
        <v>0</v>
      </c>
      <c r="Z49" s="155">
        <v>0</v>
      </c>
      <c r="AA49" s="155">
        <v>0</v>
      </c>
      <c r="AB49" s="173">
        <v>0</v>
      </c>
      <c r="AC49" s="159"/>
      <c r="AD49" s="161"/>
    </row>
    <row r="50" spans="1:30">
      <c r="A50" s="170" t="s">
        <v>24</v>
      </c>
      <c r="B50" s="171" t="s">
        <v>1750</v>
      </c>
      <c r="C50" s="171" t="s">
        <v>1756</v>
      </c>
      <c r="D50" s="150">
        <v>0</v>
      </c>
      <c r="E50" s="153">
        <v>0</v>
      </c>
      <c r="F50" s="153">
        <v>0</v>
      </c>
      <c r="G50" s="151">
        <v>0</v>
      </c>
      <c r="H50" s="151">
        <v>0</v>
      </c>
      <c r="I50" s="151">
        <v>0</v>
      </c>
      <c r="J50" s="151">
        <v>0</v>
      </c>
      <c r="K50" s="151">
        <v>0</v>
      </c>
      <c r="L50" s="151">
        <v>0</v>
      </c>
      <c r="M50" s="172">
        <v>0.93</v>
      </c>
      <c r="N50" s="153">
        <v>0</v>
      </c>
      <c r="O50" s="153">
        <v>0</v>
      </c>
      <c r="P50" s="153">
        <v>0</v>
      </c>
      <c r="Q50" s="154">
        <v>0</v>
      </c>
      <c r="R50" s="154">
        <v>0</v>
      </c>
      <c r="S50" s="154">
        <v>0</v>
      </c>
      <c r="T50" s="154">
        <v>0</v>
      </c>
      <c r="U50" s="173">
        <v>0</v>
      </c>
      <c r="V50" s="158">
        <v>0</v>
      </c>
      <c r="W50" s="158">
        <v>0</v>
      </c>
      <c r="X50" s="158">
        <v>0</v>
      </c>
      <c r="Y50" s="158">
        <v>0</v>
      </c>
      <c r="Z50" s="155">
        <v>0</v>
      </c>
      <c r="AA50" s="155">
        <v>0</v>
      </c>
      <c r="AB50" s="173">
        <v>0</v>
      </c>
      <c r="AC50" s="159"/>
      <c r="AD50" s="161"/>
    </row>
    <row r="51" spans="1:30">
      <c r="A51" s="170" t="s">
        <v>24</v>
      </c>
      <c r="B51" s="171" t="s">
        <v>1750</v>
      </c>
      <c r="C51" s="171" t="s">
        <v>56</v>
      </c>
      <c r="D51" s="150">
        <v>0</v>
      </c>
      <c r="E51" s="153">
        <v>0</v>
      </c>
      <c r="F51" s="153">
        <v>0</v>
      </c>
      <c r="G51" s="151">
        <v>0</v>
      </c>
      <c r="H51" s="151">
        <v>0</v>
      </c>
      <c r="I51" s="151">
        <v>0</v>
      </c>
      <c r="J51" s="151">
        <v>0</v>
      </c>
      <c r="K51" s="151">
        <v>0</v>
      </c>
      <c r="L51" s="151">
        <v>0</v>
      </c>
      <c r="M51" s="172">
        <v>0.93</v>
      </c>
      <c r="N51" s="153">
        <v>0</v>
      </c>
      <c r="O51" s="153">
        <v>0</v>
      </c>
      <c r="P51" s="153">
        <v>0</v>
      </c>
      <c r="Q51" s="154">
        <v>0</v>
      </c>
      <c r="R51" s="154">
        <v>0</v>
      </c>
      <c r="S51" s="154">
        <v>0</v>
      </c>
      <c r="T51" s="154">
        <v>0</v>
      </c>
      <c r="U51" s="173">
        <v>0</v>
      </c>
      <c r="V51" s="158">
        <v>0</v>
      </c>
      <c r="W51" s="158">
        <v>0</v>
      </c>
      <c r="X51" s="158">
        <v>0</v>
      </c>
      <c r="Y51" s="158">
        <v>0</v>
      </c>
      <c r="Z51" s="155">
        <v>0</v>
      </c>
      <c r="AA51" s="155">
        <v>0</v>
      </c>
      <c r="AB51" s="173">
        <v>0</v>
      </c>
      <c r="AC51" s="159"/>
      <c r="AD51" s="161"/>
    </row>
    <row r="52" spans="1:30">
      <c r="A52" s="170" t="s">
        <v>24</v>
      </c>
      <c r="B52" s="171" t="s">
        <v>1750</v>
      </c>
      <c r="C52" s="171" t="s">
        <v>55</v>
      </c>
      <c r="D52" s="150">
        <v>13637</v>
      </c>
      <c r="E52" s="153">
        <v>12748</v>
      </c>
      <c r="F52" s="153">
        <v>889</v>
      </c>
      <c r="G52" s="151">
        <v>15570</v>
      </c>
      <c r="H52" s="151">
        <v>14791</v>
      </c>
      <c r="I52" s="151">
        <v>779</v>
      </c>
      <c r="J52" s="151">
        <v>14636</v>
      </c>
      <c r="K52" s="151">
        <v>13991</v>
      </c>
      <c r="L52" s="151">
        <v>645</v>
      </c>
      <c r="M52" s="172">
        <v>0.93</v>
      </c>
      <c r="N52" s="153">
        <v>339631</v>
      </c>
      <c r="O52" s="153">
        <v>324823</v>
      </c>
      <c r="P52" s="153">
        <v>14808</v>
      </c>
      <c r="Q52" s="154">
        <v>0.956399739717517</v>
      </c>
      <c r="R52" s="154">
        <v>0.934809708880252</v>
      </c>
      <c r="S52" s="154">
        <v>0.949967886962107</v>
      </c>
      <c r="T52" s="154">
        <v>0.955930582126264</v>
      </c>
      <c r="U52" s="173">
        <v>-0.0151581780818544</v>
      </c>
      <c r="V52" s="158">
        <v>90304</v>
      </c>
      <c r="W52" s="158">
        <v>86005</v>
      </c>
      <c r="X52" s="158">
        <v>95292</v>
      </c>
      <c r="Y52" s="158">
        <v>91298</v>
      </c>
      <c r="Z52" s="155">
        <v>0.952394135364989</v>
      </c>
      <c r="AA52" s="155">
        <v>0.95808672291483</v>
      </c>
      <c r="AB52" s="173">
        <v>-0.00569258754984081</v>
      </c>
      <c r="AC52" s="159"/>
      <c r="AD52" s="161"/>
    </row>
    <row r="53" spans="1:30">
      <c r="A53" s="170" t="s">
        <v>24</v>
      </c>
      <c r="B53" s="171" t="s">
        <v>1750</v>
      </c>
      <c r="C53" s="171" t="s">
        <v>1757</v>
      </c>
      <c r="D53" s="150">
        <v>12594</v>
      </c>
      <c r="E53" s="153">
        <v>11959</v>
      </c>
      <c r="F53" s="153">
        <v>635</v>
      </c>
      <c r="G53" s="151">
        <v>14290</v>
      </c>
      <c r="H53" s="151">
        <v>13618</v>
      </c>
      <c r="I53" s="151">
        <v>672</v>
      </c>
      <c r="J53" s="151">
        <v>13873</v>
      </c>
      <c r="K53" s="151">
        <v>13241</v>
      </c>
      <c r="L53" s="151">
        <v>632</v>
      </c>
      <c r="M53" s="172">
        <v>0.93</v>
      </c>
      <c r="N53" s="153">
        <v>309579</v>
      </c>
      <c r="O53" s="153">
        <v>294295</v>
      </c>
      <c r="P53" s="153">
        <v>15284</v>
      </c>
      <c r="Q53" s="154">
        <v>0.950629726176517</v>
      </c>
      <c r="R53" s="154">
        <v>0.949579164681594</v>
      </c>
      <c r="S53" s="154">
        <v>0.95297410776767</v>
      </c>
      <c r="T53" s="154">
        <v>0.954443883803071</v>
      </c>
      <c r="U53" s="173">
        <v>-0.00339494308607524</v>
      </c>
      <c r="V53" s="158">
        <v>84173</v>
      </c>
      <c r="W53" s="158">
        <v>79905</v>
      </c>
      <c r="X53" s="158">
        <v>89334</v>
      </c>
      <c r="Y53" s="158">
        <v>85187</v>
      </c>
      <c r="Z53" s="155">
        <v>0.949294904541836</v>
      </c>
      <c r="AA53" s="155">
        <v>0.953578704636533</v>
      </c>
      <c r="AB53" s="173">
        <v>-0.0042838000946962</v>
      </c>
      <c r="AC53" s="159"/>
      <c r="AD53" s="161"/>
    </row>
    <row r="54" spans="1:30">
      <c r="A54" s="170" t="s">
        <v>24</v>
      </c>
      <c r="B54" s="171" t="s">
        <v>1750</v>
      </c>
      <c r="C54" s="171" t="s">
        <v>57</v>
      </c>
      <c r="D54" s="150">
        <v>7067</v>
      </c>
      <c r="E54" s="153">
        <v>6679</v>
      </c>
      <c r="F54" s="153">
        <v>388</v>
      </c>
      <c r="G54" s="151">
        <v>8054</v>
      </c>
      <c r="H54" s="151">
        <v>7752</v>
      </c>
      <c r="I54" s="151">
        <v>302</v>
      </c>
      <c r="J54" s="151">
        <v>7557</v>
      </c>
      <c r="K54" s="151">
        <v>7180</v>
      </c>
      <c r="L54" s="151">
        <v>377</v>
      </c>
      <c r="M54" s="172">
        <v>0.93</v>
      </c>
      <c r="N54" s="153">
        <v>172418</v>
      </c>
      <c r="O54" s="153">
        <v>164897</v>
      </c>
      <c r="P54" s="153">
        <v>7521</v>
      </c>
      <c r="Q54" s="154">
        <v>0.95637926434595</v>
      </c>
      <c r="R54" s="154">
        <v>0.945096929390123</v>
      </c>
      <c r="S54" s="154">
        <v>0.962503104047678</v>
      </c>
      <c r="T54" s="154">
        <v>0.950112478496758</v>
      </c>
      <c r="U54" s="173">
        <v>-0.017406174657555</v>
      </c>
      <c r="V54" s="158">
        <v>47186</v>
      </c>
      <c r="W54" s="158">
        <v>44947</v>
      </c>
      <c r="X54" s="158">
        <v>50104</v>
      </c>
      <c r="Y54" s="158">
        <v>48283</v>
      </c>
      <c r="Z54" s="155">
        <v>0.952549485016742</v>
      </c>
      <c r="AA54" s="155">
        <v>0.963655596359572</v>
      </c>
      <c r="AB54" s="173">
        <v>-0.0111061113428298</v>
      </c>
      <c r="AC54" s="159"/>
      <c r="AD54" s="161"/>
    </row>
    <row r="55" spans="1:30">
      <c r="A55" s="170" t="s">
        <v>24</v>
      </c>
      <c r="B55" s="171" t="s">
        <v>1750</v>
      </c>
      <c r="C55" s="171" t="s">
        <v>59</v>
      </c>
      <c r="D55" s="150">
        <v>32</v>
      </c>
      <c r="E55" s="153">
        <v>30</v>
      </c>
      <c r="F55" s="153">
        <v>2</v>
      </c>
      <c r="G55" s="151">
        <v>42</v>
      </c>
      <c r="H55" s="151">
        <v>42</v>
      </c>
      <c r="I55" s="151">
        <v>0</v>
      </c>
      <c r="J55" s="151">
        <v>50</v>
      </c>
      <c r="K55" s="151">
        <v>50</v>
      </c>
      <c r="L55" s="151">
        <v>0</v>
      </c>
      <c r="M55" s="172">
        <v>0.93</v>
      </c>
      <c r="N55" s="153">
        <v>1350</v>
      </c>
      <c r="O55" s="153">
        <v>1334</v>
      </c>
      <c r="P55" s="153">
        <v>16</v>
      </c>
      <c r="Q55" s="154">
        <v>0.988148148148148</v>
      </c>
      <c r="R55" s="154">
        <v>0.9375</v>
      </c>
      <c r="S55" s="154">
        <v>1</v>
      </c>
      <c r="T55" s="154">
        <v>1</v>
      </c>
      <c r="U55" s="173">
        <v>-0.0625</v>
      </c>
      <c r="V55" s="158">
        <v>326</v>
      </c>
      <c r="W55" s="158">
        <v>320</v>
      </c>
      <c r="X55" s="158">
        <v>649</v>
      </c>
      <c r="Y55" s="158">
        <v>641</v>
      </c>
      <c r="Z55" s="155">
        <v>0.98159509202454</v>
      </c>
      <c r="AA55" s="155">
        <v>0.987673343605547</v>
      </c>
      <c r="AB55" s="173">
        <v>-0.00607825158100717</v>
      </c>
      <c r="AC55" s="159"/>
      <c r="AD55" s="161"/>
    </row>
    <row r="56" spans="1:30">
      <c r="A56" s="170" t="s">
        <v>24</v>
      </c>
      <c r="B56" s="171" t="s">
        <v>1750</v>
      </c>
      <c r="C56" s="171" t="s">
        <v>61</v>
      </c>
      <c r="D56" s="150">
        <v>10936</v>
      </c>
      <c r="E56" s="153">
        <v>10496</v>
      </c>
      <c r="F56" s="153">
        <v>440</v>
      </c>
      <c r="G56" s="151">
        <v>12431</v>
      </c>
      <c r="H56" s="151">
        <v>11978</v>
      </c>
      <c r="I56" s="151">
        <v>453</v>
      </c>
      <c r="J56" s="151">
        <v>11221</v>
      </c>
      <c r="K56" s="151">
        <v>10832</v>
      </c>
      <c r="L56" s="151">
        <v>389</v>
      </c>
      <c r="M56" s="172">
        <v>0.93</v>
      </c>
      <c r="N56" s="153">
        <v>275888</v>
      </c>
      <c r="O56" s="153">
        <v>267987</v>
      </c>
      <c r="P56" s="153">
        <v>7901</v>
      </c>
      <c r="Q56" s="154">
        <v>0.971361567012701</v>
      </c>
      <c r="R56" s="154">
        <v>0.959765910753475</v>
      </c>
      <c r="S56" s="154">
        <v>0.963558844823425</v>
      </c>
      <c r="T56" s="154">
        <v>0.965332858034043</v>
      </c>
      <c r="U56" s="173">
        <v>-0.00379293406995063</v>
      </c>
      <c r="V56" s="158">
        <v>71805</v>
      </c>
      <c r="W56" s="158">
        <v>69287</v>
      </c>
      <c r="X56" s="158">
        <v>78149</v>
      </c>
      <c r="Y56" s="158">
        <v>76013</v>
      </c>
      <c r="Z56" s="155">
        <v>0.964932804122276</v>
      </c>
      <c r="AA56" s="155">
        <v>0.972667596514351</v>
      </c>
      <c r="AB56" s="173">
        <v>-0.0077347923920752</v>
      </c>
      <c r="AC56" s="159"/>
      <c r="AD56" s="161"/>
    </row>
    <row r="57" spans="1:30">
      <c r="A57" s="170" t="s">
        <v>24</v>
      </c>
      <c r="B57" s="171" t="s">
        <v>1750</v>
      </c>
      <c r="C57" s="171" t="s">
        <v>58</v>
      </c>
      <c r="D57" s="150">
        <v>4825</v>
      </c>
      <c r="E57" s="153">
        <v>4626</v>
      </c>
      <c r="F57" s="153">
        <v>199</v>
      </c>
      <c r="G57" s="151">
        <v>5408</v>
      </c>
      <c r="H57" s="151">
        <v>5204</v>
      </c>
      <c r="I57" s="151">
        <v>204</v>
      </c>
      <c r="J57" s="151">
        <v>4790</v>
      </c>
      <c r="K57" s="151">
        <v>4646</v>
      </c>
      <c r="L57" s="151">
        <v>144</v>
      </c>
      <c r="M57" s="172">
        <v>0.93</v>
      </c>
      <c r="N57" s="153">
        <v>118052</v>
      </c>
      <c r="O57" s="153">
        <v>114614</v>
      </c>
      <c r="P57" s="153">
        <v>3438</v>
      </c>
      <c r="Q57" s="154">
        <v>0.970877240538068</v>
      </c>
      <c r="R57" s="154">
        <v>0.958756476683938</v>
      </c>
      <c r="S57" s="154">
        <v>0.962278106508876</v>
      </c>
      <c r="T57" s="154">
        <v>0.969937369519833</v>
      </c>
      <c r="U57" s="173">
        <v>-0.00352162982493787</v>
      </c>
      <c r="V57" s="158">
        <v>31962</v>
      </c>
      <c r="W57" s="158">
        <v>30857</v>
      </c>
      <c r="X57" s="158">
        <v>34489</v>
      </c>
      <c r="Y57" s="158">
        <v>33536</v>
      </c>
      <c r="Z57" s="155">
        <v>0.965427695388274</v>
      </c>
      <c r="AA57" s="155">
        <v>0.972368001391748</v>
      </c>
      <c r="AB57" s="173">
        <v>-0.00694030600347451</v>
      </c>
      <c r="AC57" s="159"/>
      <c r="AD57" s="161"/>
    </row>
    <row r="58" spans="1:30">
      <c r="A58" s="170" t="s">
        <v>24</v>
      </c>
      <c r="B58" s="171" t="s">
        <v>1750</v>
      </c>
      <c r="C58" s="171" t="s">
        <v>60</v>
      </c>
      <c r="D58" s="150">
        <v>9686</v>
      </c>
      <c r="E58" s="153">
        <v>9281</v>
      </c>
      <c r="F58" s="153">
        <v>405</v>
      </c>
      <c r="G58" s="151">
        <v>11039</v>
      </c>
      <c r="H58" s="151">
        <v>10669</v>
      </c>
      <c r="I58" s="151">
        <v>370</v>
      </c>
      <c r="J58" s="151">
        <v>10013</v>
      </c>
      <c r="K58" s="151">
        <v>9701</v>
      </c>
      <c r="L58" s="151">
        <v>312</v>
      </c>
      <c r="M58" s="172">
        <v>0.93</v>
      </c>
      <c r="N58" s="153">
        <v>232504</v>
      </c>
      <c r="O58" s="153">
        <v>226360</v>
      </c>
      <c r="P58" s="153">
        <v>6144</v>
      </c>
      <c r="Q58" s="154">
        <v>0.973574648178096</v>
      </c>
      <c r="R58" s="154">
        <v>0.958187074127607</v>
      </c>
      <c r="S58" s="154">
        <v>0.966482471238337</v>
      </c>
      <c r="T58" s="154">
        <v>0.968840507340457</v>
      </c>
      <c r="U58" s="173">
        <v>-0.00829539711073002</v>
      </c>
      <c r="V58" s="158">
        <v>64380</v>
      </c>
      <c r="W58" s="158">
        <v>62296</v>
      </c>
      <c r="X58" s="158">
        <v>66819</v>
      </c>
      <c r="Y58" s="158">
        <v>65273</v>
      </c>
      <c r="Z58" s="155">
        <v>0.967629698664181</v>
      </c>
      <c r="AA58" s="155">
        <v>0.97686286834583</v>
      </c>
      <c r="AB58" s="173">
        <v>-0.00923316968164833</v>
      </c>
      <c r="AC58" s="159"/>
      <c r="AD58" s="161"/>
    </row>
    <row r="59" spans="1:30">
      <c r="A59" s="170" t="s">
        <v>24</v>
      </c>
      <c r="B59" s="171" t="s">
        <v>1758</v>
      </c>
      <c r="C59" s="171" t="s">
        <v>1759</v>
      </c>
      <c r="D59" s="150">
        <v>0</v>
      </c>
      <c r="E59" s="153">
        <v>0</v>
      </c>
      <c r="F59" s="153">
        <v>0</v>
      </c>
      <c r="G59" s="151">
        <v>0</v>
      </c>
      <c r="H59" s="151">
        <v>0</v>
      </c>
      <c r="I59" s="151">
        <v>0</v>
      </c>
      <c r="J59" s="151">
        <v>0</v>
      </c>
      <c r="K59" s="151">
        <v>0</v>
      </c>
      <c r="L59" s="151">
        <v>0</v>
      </c>
      <c r="M59" s="172">
        <v>0.93</v>
      </c>
      <c r="N59" s="153">
        <v>0</v>
      </c>
      <c r="O59" s="153">
        <v>0</v>
      </c>
      <c r="P59" s="153">
        <v>0</v>
      </c>
      <c r="Q59" s="154">
        <v>0</v>
      </c>
      <c r="R59" s="154">
        <v>0</v>
      </c>
      <c r="S59" s="154">
        <v>0</v>
      </c>
      <c r="T59" s="154">
        <v>0</v>
      </c>
      <c r="U59" s="173">
        <v>0</v>
      </c>
      <c r="V59" s="158">
        <v>0</v>
      </c>
      <c r="W59" s="158">
        <v>0</v>
      </c>
      <c r="X59" s="158">
        <v>0</v>
      </c>
      <c r="Y59" s="158">
        <v>0</v>
      </c>
      <c r="Z59" s="155">
        <v>0</v>
      </c>
      <c r="AA59" s="155">
        <v>0</v>
      </c>
      <c r="AB59" s="173">
        <v>0</v>
      </c>
      <c r="AC59" s="159"/>
      <c r="AD59" s="161"/>
    </row>
    <row r="60" spans="1:30">
      <c r="A60" s="170" t="s">
        <v>24</v>
      </c>
      <c r="B60" s="171" t="s">
        <v>1758</v>
      </c>
      <c r="C60" s="171" t="s">
        <v>1760</v>
      </c>
      <c r="D60" s="150">
        <v>0</v>
      </c>
      <c r="E60" s="153">
        <v>0</v>
      </c>
      <c r="F60" s="153">
        <v>0</v>
      </c>
      <c r="G60" s="151">
        <v>0</v>
      </c>
      <c r="H60" s="151">
        <v>0</v>
      </c>
      <c r="I60" s="151">
        <v>0</v>
      </c>
      <c r="J60" s="151">
        <v>0</v>
      </c>
      <c r="K60" s="151">
        <v>0</v>
      </c>
      <c r="L60" s="151">
        <v>0</v>
      </c>
      <c r="M60" s="172">
        <v>0.93</v>
      </c>
      <c r="N60" s="153">
        <v>0</v>
      </c>
      <c r="O60" s="153">
        <v>0</v>
      </c>
      <c r="P60" s="153">
        <v>0</v>
      </c>
      <c r="Q60" s="154">
        <v>0</v>
      </c>
      <c r="R60" s="154">
        <v>0</v>
      </c>
      <c r="S60" s="154">
        <v>0</v>
      </c>
      <c r="T60" s="154">
        <v>0</v>
      </c>
      <c r="U60" s="173">
        <v>0</v>
      </c>
      <c r="V60" s="158">
        <v>0</v>
      </c>
      <c r="W60" s="158">
        <v>0</v>
      </c>
      <c r="X60" s="158">
        <v>0</v>
      </c>
      <c r="Y60" s="158">
        <v>0</v>
      </c>
      <c r="Z60" s="155">
        <v>0</v>
      </c>
      <c r="AA60" s="155">
        <v>0</v>
      </c>
      <c r="AB60" s="173">
        <v>0</v>
      </c>
      <c r="AC60" s="159"/>
      <c r="AD60" s="161"/>
    </row>
    <row r="61" spans="1:30">
      <c r="A61" s="170" t="s">
        <v>24</v>
      </c>
      <c r="B61" s="171" t="s">
        <v>1758</v>
      </c>
      <c r="C61" s="171" t="s">
        <v>1761</v>
      </c>
      <c r="D61" s="150">
        <v>0</v>
      </c>
      <c r="E61" s="153">
        <v>0</v>
      </c>
      <c r="F61" s="153">
        <v>0</v>
      </c>
      <c r="G61" s="151">
        <v>0</v>
      </c>
      <c r="H61" s="151">
        <v>0</v>
      </c>
      <c r="I61" s="151">
        <v>0</v>
      </c>
      <c r="J61" s="151">
        <v>0</v>
      </c>
      <c r="K61" s="151">
        <v>0</v>
      </c>
      <c r="L61" s="151">
        <v>0</v>
      </c>
      <c r="M61" s="172">
        <v>0.93</v>
      </c>
      <c r="N61" s="153">
        <v>0</v>
      </c>
      <c r="O61" s="153">
        <v>0</v>
      </c>
      <c r="P61" s="153">
        <v>0</v>
      </c>
      <c r="Q61" s="154">
        <v>0</v>
      </c>
      <c r="R61" s="154">
        <v>0</v>
      </c>
      <c r="S61" s="154">
        <v>0</v>
      </c>
      <c r="T61" s="154">
        <v>0</v>
      </c>
      <c r="U61" s="173">
        <v>0</v>
      </c>
      <c r="V61" s="158">
        <v>0</v>
      </c>
      <c r="W61" s="158">
        <v>0</v>
      </c>
      <c r="X61" s="158">
        <v>0</v>
      </c>
      <c r="Y61" s="158">
        <v>0</v>
      </c>
      <c r="Z61" s="155">
        <v>0</v>
      </c>
      <c r="AA61" s="155">
        <v>0</v>
      </c>
      <c r="AB61" s="173">
        <v>0</v>
      </c>
      <c r="AC61" s="159"/>
      <c r="AD61" s="161"/>
    </row>
    <row r="62" spans="1:30">
      <c r="A62" s="170" t="s">
        <v>24</v>
      </c>
      <c r="B62" s="171" t="s">
        <v>1758</v>
      </c>
      <c r="C62" s="171" t="s">
        <v>1762</v>
      </c>
      <c r="D62" s="150">
        <v>0</v>
      </c>
      <c r="E62" s="153">
        <v>0</v>
      </c>
      <c r="F62" s="153">
        <v>0</v>
      </c>
      <c r="G62" s="151">
        <v>0</v>
      </c>
      <c r="H62" s="151">
        <v>0</v>
      </c>
      <c r="I62" s="151">
        <v>0</v>
      </c>
      <c r="J62" s="151">
        <v>0</v>
      </c>
      <c r="K62" s="151">
        <v>0</v>
      </c>
      <c r="L62" s="151">
        <v>0</v>
      </c>
      <c r="M62" s="172">
        <v>0.93</v>
      </c>
      <c r="N62" s="153">
        <v>0</v>
      </c>
      <c r="O62" s="153">
        <v>0</v>
      </c>
      <c r="P62" s="153">
        <v>0</v>
      </c>
      <c r="Q62" s="154">
        <v>0</v>
      </c>
      <c r="R62" s="154">
        <v>0</v>
      </c>
      <c r="S62" s="154">
        <v>0</v>
      </c>
      <c r="T62" s="154">
        <v>0</v>
      </c>
      <c r="U62" s="173">
        <v>0</v>
      </c>
      <c r="V62" s="158">
        <v>0</v>
      </c>
      <c r="W62" s="158">
        <v>0</v>
      </c>
      <c r="X62" s="158">
        <v>0</v>
      </c>
      <c r="Y62" s="158">
        <v>0</v>
      </c>
      <c r="Z62" s="155">
        <v>0</v>
      </c>
      <c r="AA62" s="155">
        <v>0</v>
      </c>
      <c r="AB62" s="173">
        <v>0</v>
      </c>
      <c r="AC62" s="159"/>
      <c r="AD62" s="161"/>
    </row>
    <row r="63" spans="1:30">
      <c r="A63" s="170" t="s">
        <v>24</v>
      </c>
      <c r="B63" s="171" t="s">
        <v>1758</v>
      </c>
      <c r="C63" s="171" t="s">
        <v>62</v>
      </c>
      <c r="D63" s="150">
        <v>0</v>
      </c>
      <c r="E63" s="153">
        <v>0</v>
      </c>
      <c r="F63" s="153">
        <v>0</v>
      </c>
      <c r="G63" s="151">
        <v>0</v>
      </c>
      <c r="H63" s="151">
        <v>0</v>
      </c>
      <c r="I63" s="151">
        <v>0</v>
      </c>
      <c r="J63" s="151">
        <v>0</v>
      </c>
      <c r="K63" s="151">
        <v>0</v>
      </c>
      <c r="L63" s="151">
        <v>0</v>
      </c>
      <c r="M63" s="172">
        <v>0.93</v>
      </c>
      <c r="N63" s="153">
        <v>0</v>
      </c>
      <c r="O63" s="153">
        <v>0</v>
      </c>
      <c r="P63" s="153">
        <v>0</v>
      </c>
      <c r="Q63" s="154">
        <v>0</v>
      </c>
      <c r="R63" s="154">
        <v>0</v>
      </c>
      <c r="S63" s="154">
        <v>0</v>
      </c>
      <c r="T63" s="154">
        <v>0</v>
      </c>
      <c r="U63" s="173">
        <v>0</v>
      </c>
      <c r="V63" s="158">
        <v>0</v>
      </c>
      <c r="W63" s="158">
        <v>0</v>
      </c>
      <c r="X63" s="158">
        <v>0</v>
      </c>
      <c r="Y63" s="158">
        <v>0</v>
      </c>
      <c r="Z63" s="155">
        <v>0</v>
      </c>
      <c r="AA63" s="155">
        <v>0</v>
      </c>
      <c r="AB63" s="173">
        <v>0</v>
      </c>
      <c r="AC63" s="159"/>
      <c r="AD63" s="161"/>
    </row>
    <row r="64" spans="1:30">
      <c r="A64" s="170" t="s">
        <v>24</v>
      </c>
      <c r="B64" s="171" t="s">
        <v>1758</v>
      </c>
      <c r="C64" s="171" t="s">
        <v>63</v>
      </c>
      <c r="D64" s="150">
        <v>6339</v>
      </c>
      <c r="E64" s="153">
        <v>5667</v>
      </c>
      <c r="F64" s="153">
        <v>672</v>
      </c>
      <c r="G64" s="151">
        <v>7082</v>
      </c>
      <c r="H64" s="151">
        <v>6243</v>
      </c>
      <c r="I64" s="151">
        <v>839</v>
      </c>
      <c r="J64" s="151">
        <v>6533</v>
      </c>
      <c r="K64" s="151">
        <v>5608</v>
      </c>
      <c r="L64" s="151">
        <v>925</v>
      </c>
      <c r="M64" s="172">
        <v>0.93</v>
      </c>
      <c r="N64" s="153">
        <v>155178</v>
      </c>
      <c r="O64" s="153">
        <v>133639</v>
      </c>
      <c r="P64" s="153">
        <v>21539</v>
      </c>
      <c r="Q64" s="154">
        <v>0.861198107979224</v>
      </c>
      <c r="R64" s="154">
        <v>0.893989588263133</v>
      </c>
      <c r="S64" s="154">
        <v>0.881530641061847</v>
      </c>
      <c r="T64" s="154">
        <v>0.858411143425685</v>
      </c>
      <c r="U64" s="173">
        <v>0.012458947201286</v>
      </c>
      <c r="V64" s="158">
        <v>39949</v>
      </c>
      <c r="W64" s="158">
        <v>33468</v>
      </c>
      <c r="X64" s="158">
        <v>43645</v>
      </c>
      <c r="Y64" s="158">
        <v>37780</v>
      </c>
      <c r="Z64" s="155">
        <v>0.837768154396856</v>
      </c>
      <c r="AA64" s="155">
        <v>0.865620345973193</v>
      </c>
      <c r="AB64" s="173">
        <v>-0.0278521915763368</v>
      </c>
      <c r="AC64" s="159"/>
      <c r="AD64" s="161"/>
    </row>
    <row r="65" spans="1:30">
      <c r="A65" s="170" t="s">
        <v>24</v>
      </c>
      <c r="B65" s="171" t="s">
        <v>1758</v>
      </c>
      <c r="C65" s="171" t="s">
        <v>66</v>
      </c>
      <c r="D65" s="150">
        <v>8439</v>
      </c>
      <c r="E65" s="153">
        <v>7946</v>
      </c>
      <c r="F65" s="153">
        <v>493</v>
      </c>
      <c r="G65" s="151">
        <v>9723</v>
      </c>
      <c r="H65" s="151">
        <v>9386</v>
      </c>
      <c r="I65" s="151">
        <v>337</v>
      </c>
      <c r="J65" s="151">
        <v>9050</v>
      </c>
      <c r="K65" s="151">
        <v>8835</v>
      </c>
      <c r="L65" s="151">
        <v>215</v>
      </c>
      <c r="M65" s="172">
        <v>0.93</v>
      </c>
      <c r="N65" s="153">
        <v>196094</v>
      </c>
      <c r="O65" s="153">
        <v>190866</v>
      </c>
      <c r="P65" s="153">
        <v>5228</v>
      </c>
      <c r="Q65" s="154">
        <v>0.973339316858241</v>
      </c>
      <c r="R65" s="154">
        <v>0.941580756013746</v>
      </c>
      <c r="S65" s="154">
        <v>0.96533991566389</v>
      </c>
      <c r="T65" s="154">
        <v>0.976243093922652</v>
      </c>
      <c r="U65" s="173">
        <v>-0.0237591596501441</v>
      </c>
      <c r="V65" s="158">
        <v>57297</v>
      </c>
      <c r="W65" s="158">
        <v>55546</v>
      </c>
      <c r="X65" s="158">
        <v>57034</v>
      </c>
      <c r="Y65" s="158">
        <v>55623</v>
      </c>
      <c r="Z65" s="155">
        <v>0.969439935773252</v>
      </c>
      <c r="AA65" s="155">
        <v>0.975260371006768</v>
      </c>
      <c r="AB65" s="173">
        <v>-0.00582043523351627</v>
      </c>
      <c r="AC65" s="159"/>
      <c r="AD65" s="161"/>
    </row>
    <row r="66" spans="1:30">
      <c r="A66" s="170" t="s">
        <v>24</v>
      </c>
      <c r="B66" s="171" t="s">
        <v>1758</v>
      </c>
      <c r="C66" s="171" t="s">
        <v>64</v>
      </c>
      <c r="D66" s="150">
        <v>11693</v>
      </c>
      <c r="E66" s="153">
        <v>10857</v>
      </c>
      <c r="F66" s="153">
        <v>836</v>
      </c>
      <c r="G66" s="151">
        <v>12525</v>
      </c>
      <c r="H66" s="151">
        <v>12367</v>
      </c>
      <c r="I66" s="151">
        <v>158</v>
      </c>
      <c r="J66" s="151">
        <v>13347</v>
      </c>
      <c r="K66" s="151">
        <v>13178</v>
      </c>
      <c r="L66" s="151">
        <v>169</v>
      </c>
      <c r="M66" s="172">
        <v>0.93</v>
      </c>
      <c r="N66" s="153">
        <v>219168</v>
      </c>
      <c r="O66" s="153">
        <v>213223</v>
      </c>
      <c r="P66" s="153">
        <v>5945</v>
      </c>
      <c r="Q66" s="154">
        <v>0.972874689735728</v>
      </c>
      <c r="R66" s="154">
        <v>0.928504233301976</v>
      </c>
      <c r="S66" s="154">
        <v>0.987385229540918</v>
      </c>
      <c r="T66" s="154">
        <v>0.987337978571964</v>
      </c>
      <c r="U66" s="173">
        <v>-0.0588809962389426</v>
      </c>
      <c r="V66" s="158">
        <v>80599</v>
      </c>
      <c r="W66" s="158">
        <v>78740</v>
      </c>
      <c r="X66" s="158">
        <v>69332</v>
      </c>
      <c r="Y66" s="158">
        <v>68068</v>
      </c>
      <c r="Z66" s="155">
        <v>0.976935197707168</v>
      </c>
      <c r="AA66" s="155">
        <v>0.981768880170772</v>
      </c>
      <c r="AB66" s="173">
        <v>-0.00483368246360483</v>
      </c>
      <c r="AC66" s="159"/>
      <c r="AD66" s="161"/>
    </row>
    <row r="67" spans="1:30">
      <c r="A67" s="170" t="s">
        <v>24</v>
      </c>
      <c r="B67" s="171" t="s">
        <v>1758</v>
      </c>
      <c r="C67" s="171" t="s">
        <v>1765</v>
      </c>
      <c r="D67" s="150">
        <v>6980</v>
      </c>
      <c r="E67" s="153">
        <v>6615</v>
      </c>
      <c r="F67" s="153">
        <v>365</v>
      </c>
      <c r="G67" s="151">
        <v>7571</v>
      </c>
      <c r="H67" s="151">
        <v>7381</v>
      </c>
      <c r="I67" s="151">
        <v>190</v>
      </c>
      <c r="J67" s="151">
        <v>7835</v>
      </c>
      <c r="K67" s="151">
        <v>7554</v>
      </c>
      <c r="L67" s="151">
        <v>281</v>
      </c>
      <c r="M67" s="172">
        <v>0.93</v>
      </c>
      <c r="N67" s="153">
        <v>176707</v>
      </c>
      <c r="O67" s="153">
        <v>164533</v>
      </c>
      <c r="P67" s="153">
        <v>12174</v>
      </c>
      <c r="Q67" s="154">
        <v>0.931106294600667</v>
      </c>
      <c r="R67" s="154">
        <v>0.947707736389685</v>
      </c>
      <c r="S67" s="154">
        <v>0.974904239862634</v>
      </c>
      <c r="T67" s="154">
        <v>0.964135290363752</v>
      </c>
      <c r="U67" s="173">
        <v>-0.0271965034729489</v>
      </c>
      <c r="V67" s="158">
        <v>45859</v>
      </c>
      <c r="W67" s="158">
        <v>43323</v>
      </c>
      <c r="X67" s="158">
        <v>49364</v>
      </c>
      <c r="Y67" s="158">
        <v>46484</v>
      </c>
      <c r="Z67" s="155">
        <v>0.94470005887612</v>
      </c>
      <c r="AA67" s="155">
        <v>0.941657888339681</v>
      </c>
      <c r="AB67" s="173">
        <v>0.00304217053643951</v>
      </c>
      <c r="AC67" s="159"/>
      <c r="AD67" s="161"/>
    </row>
    <row r="68" spans="1:30">
      <c r="A68" s="170" t="s">
        <v>24</v>
      </c>
      <c r="B68" s="171" t="s">
        <v>1758</v>
      </c>
      <c r="C68" s="171" t="s">
        <v>1764</v>
      </c>
      <c r="D68" s="150">
        <v>10591</v>
      </c>
      <c r="E68" s="153">
        <v>9858</v>
      </c>
      <c r="F68" s="153">
        <v>733</v>
      </c>
      <c r="G68" s="151">
        <v>12442</v>
      </c>
      <c r="H68" s="151">
        <v>11720</v>
      </c>
      <c r="I68" s="151">
        <v>722</v>
      </c>
      <c r="J68" s="151">
        <v>12835</v>
      </c>
      <c r="K68" s="151">
        <v>12151</v>
      </c>
      <c r="L68" s="151">
        <v>684</v>
      </c>
      <c r="M68" s="172">
        <v>0.93</v>
      </c>
      <c r="N68" s="153">
        <v>254950</v>
      </c>
      <c r="O68" s="153">
        <v>238724</v>
      </c>
      <c r="P68" s="153">
        <v>16226</v>
      </c>
      <c r="Q68" s="154">
        <v>0.936356148264366</v>
      </c>
      <c r="R68" s="154">
        <v>0.930790293645548</v>
      </c>
      <c r="S68" s="154">
        <v>0.941970744253335</v>
      </c>
      <c r="T68" s="154">
        <v>0.946708219711726</v>
      </c>
      <c r="U68" s="173">
        <v>-0.0111804506077874</v>
      </c>
      <c r="V68" s="158">
        <v>71436</v>
      </c>
      <c r="W68" s="158">
        <v>66284</v>
      </c>
      <c r="X68" s="158">
        <v>76860</v>
      </c>
      <c r="Y68" s="158">
        <v>71461</v>
      </c>
      <c r="Z68" s="155">
        <v>0.927879500531945</v>
      </c>
      <c r="AA68" s="155">
        <v>0.929755399427531</v>
      </c>
      <c r="AB68" s="173">
        <v>-0.00187589889558593</v>
      </c>
      <c r="AC68" s="159"/>
      <c r="AD68" s="161"/>
    </row>
    <row r="69" spans="1:30">
      <c r="A69" s="170" t="s">
        <v>24</v>
      </c>
      <c r="B69" s="171" t="s">
        <v>1758</v>
      </c>
      <c r="C69" s="171" t="s">
        <v>65</v>
      </c>
      <c r="D69" s="150">
        <v>11099</v>
      </c>
      <c r="E69" s="153">
        <v>10395</v>
      </c>
      <c r="F69" s="153">
        <v>704</v>
      </c>
      <c r="G69" s="151">
        <v>12359</v>
      </c>
      <c r="H69" s="151">
        <v>12189</v>
      </c>
      <c r="I69" s="151">
        <v>170</v>
      </c>
      <c r="J69" s="151">
        <v>11954</v>
      </c>
      <c r="K69" s="151">
        <v>11719</v>
      </c>
      <c r="L69" s="151">
        <v>235</v>
      </c>
      <c r="M69" s="172">
        <v>0.93</v>
      </c>
      <c r="N69" s="153">
        <v>276114</v>
      </c>
      <c r="O69" s="153">
        <v>267590</v>
      </c>
      <c r="P69" s="153">
        <v>8524</v>
      </c>
      <c r="Q69" s="154">
        <v>0.969128693220916</v>
      </c>
      <c r="R69" s="154">
        <v>0.936570862239841</v>
      </c>
      <c r="S69" s="154">
        <v>0.986244841815681</v>
      </c>
      <c r="T69" s="154">
        <v>0.98034130834867</v>
      </c>
      <c r="U69" s="173">
        <v>-0.0496739795758394</v>
      </c>
      <c r="V69" s="158">
        <v>73916</v>
      </c>
      <c r="W69" s="158">
        <v>71332</v>
      </c>
      <c r="X69" s="158">
        <v>79711</v>
      </c>
      <c r="Y69" s="158">
        <v>77313</v>
      </c>
      <c r="Z69" s="155">
        <v>0.965041398344066</v>
      </c>
      <c r="AA69" s="155">
        <v>0.969916322715811</v>
      </c>
      <c r="AB69" s="173">
        <v>-0.00487492437174464</v>
      </c>
      <c r="AC69" s="159"/>
      <c r="AD69" s="161"/>
    </row>
    <row r="70" spans="1:30">
      <c r="A70" s="170" t="s">
        <v>24</v>
      </c>
      <c r="B70" s="171" t="s">
        <v>1758</v>
      </c>
      <c r="C70" s="171" t="s">
        <v>67</v>
      </c>
      <c r="D70" s="150">
        <v>12955</v>
      </c>
      <c r="E70" s="153">
        <v>12623</v>
      </c>
      <c r="F70" s="153">
        <v>332</v>
      </c>
      <c r="G70" s="151">
        <v>14164</v>
      </c>
      <c r="H70" s="151">
        <v>13951</v>
      </c>
      <c r="I70" s="151">
        <v>213</v>
      </c>
      <c r="J70" s="151">
        <v>14178</v>
      </c>
      <c r="K70" s="151">
        <v>14003</v>
      </c>
      <c r="L70" s="151">
        <v>175</v>
      </c>
      <c r="M70" s="172">
        <v>0.93</v>
      </c>
      <c r="N70" s="153">
        <v>236729</v>
      </c>
      <c r="O70" s="153">
        <v>232411</v>
      </c>
      <c r="P70" s="153">
        <v>4318</v>
      </c>
      <c r="Q70" s="154">
        <v>0.98175973370394</v>
      </c>
      <c r="R70" s="154">
        <v>0.974372829023543</v>
      </c>
      <c r="S70" s="154">
        <v>0.984961875176504</v>
      </c>
      <c r="T70" s="154">
        <v>0.987656933276908</v>
      </c>
      <c r="U70" s="173">
        <v>-0.0105890461529607</v>
      </c>
      <c r="V70" s="158">
        <v>88773</v>
      </c>
      <c r="W70" s="158">
        <v>87394</v>
      </c>
      <c r="X70" s="158">
        <v>76169</v>
      </c>
      <c r="Y70" s="158">
        <v>75010</v>
      </c>
      <c r="Z70" s="155">
        <v>0.984465997544298</v>
      </c>
      <c r="AA70" s="155">
        <v>0.984783835943757</v>
      </c>
      <c r="AB70" s="173">
        <v>-0.000317838399458203</v>
      </c>
      <c r="AC70" s="159"/>
      <c r="AD70" s="161"/>
    </row>
    <row r="71" spans="1:30">
      <c r="A71" s="170" t="s">
        <v>24</v>
      </c>
      <c r="B71" s="171" t="s">
        <v>1758</v>
      </c>
      <c r="C71" s="171" t="s">
        <v>1763</v>
      </c>
      <c r="D71" s="150">
        <v>2</v>
      </c>
      <c r="E71" s="153">
        <v>0</v>
      </c>
      <c r="F71" s="153">
        <v>2</v>
      </c>
      <c r="G71" s="151">
        <v>0</v>
      </c>
      <c r="H71" s="151">
        <v>0</v>
      </c>
      <c r="I71" s="151">
        <v>0</v>
      </c>
      <c r="J71" s="151">
        <v>1</v>
      </c>
      <c r="K71" s="151">
        <v>0</v>
      </c>
      <c r="L71" s="151">
        <v>1</v>
      </c>
      <c r="M71" s="172">
        <v>0.93</v>
      </c>
      <c r="N71" s="153">
        <v>9</v>
      </c>
      <c r="O71" s="153">
        <v>2</v>
      </c>
      <c r="P71" s="153">
        <v>7</v>
      </c>
      <c r="Q71" s="154">
        <v>0.222222222222222</v>
      </c>
      <c r="R71" s="154">
        <v>0</v>
      </c>
      <c r="S71" s="154">
        <v>0</v>
      </c>
      <c r="T71" s="154">
        <v>0</v>
      </c>
      <c r="U71" s="173">
        <v>0</v>
      </c>
      <c r="V71" s="158">
        <v>5</v>
      </c>
      <c r="W71" s="158">
        <v>0</v>
      </c>
      <c r="X71" s="158">
        <v>1</v>
      </c>
      <c r="Y71" s="158">
        <v>0</v>
      </c>
      <c r="Z71" s="155">
        <v>0</v>
      </c>
      <c r="AA71" s="155">
        <v>0</v>
      </c>
      <c r="AB71" s="173">
        <v>0</v>
      </c>
      <c r="AC71" s="159"/>
      <c r="AD71" s="161"/>
    </row>
    <row r="72" spans="1:30">
      <c r="A72" s="170" t="s">
        <v>24</v>
      </c>
      <c r="B72" s="171" t="s">
        <v>1766</v>
      </c>
      <c r="C72" s="171" t="s">
        <v>1767</v>
      </c>
      <c r="D72" s="150">
        <v>0</v>
      </c>
      <c r="E72" s="153">
        <v>0</v>
      </c>
      <c r="F72" s="153">
        <v>0</v>
      </c>
      <c r="G72" s="151">
        <v>0</v>
      </c>
      <c r="H72" s="151">
        <v>0</v>
      </c>
      <c r="I72" s="151">
        <v>0</v>
      </c>
      <c r="J72" s="151">
        <v>0</v>
      </c>
      <c r="K72" s="151">
        <v>0</v>
      </c>
      <c r="L72" s="151">
        <v>0</v>
      </c>
      <c r="M72" s="172">
        <v>0.93</v>
      </c>
      <c r="N72" s="153">
        <v>0</v>
      </c>
      <c r="O72" s="153">
        <v>0</v>
      </c>
      <c r="P72" s="153">
        <v>0</v>
      </c>
      <c r="Q72" s="154">
        <v>0</v>
      </c>
      <c r="R72" s="154">
        <v>0</v>
      </c>
      <c r="S72" s="154">
        <v>0</v>
      </c>
      <c r="T72" s="154">
        <v>0</v>
      </c>
      <c r="U72" s="173">
        <v>0</v>
      </c>
      <c r="V72" s="158">
        <v>0</v>
      </c>
      <c r="W72" s="158">
        <v>0</v>
      </c>
      <c r="X72" s="158">
        <v>0</v>
      </c>
      <c r="Y72" s="158">
        <v>0</v>
      </c>
      <c r="Z72" s="155">
        <v>0</v>
      </c>
      <c r="AA72" s="155">
        <v>0</v>
      </c>
      <c r="AB72" s="173">
        <v>0</v>
      </c>
      <c r="AC72" s="159"/>
      <c r="AD72" s="161"/>
    </row>
    <row r="73" spans="1:30">
      <c r="A73" s="170" t="s">
        <v>24</v>
      </c>
      <c r="B73" s="171" t="s">
        <v>1766</v>
      </c>
      <c r="C73" s="171" t="s">
        <v>1768</v>
      </c>
      <c r="D73" s="150">
        <v>7552</v>
      </c>
      <c r="E73" s="153">
        <v>7263</v>
      </c>
      <c r="F73" s="153">
        <v>289</v>
      </c>
      <c r="G73" s="151">
        <v>8541</v>
      </c>
      <c r="H73" s="151">
        <v>8255</v>
      </c>
      <c r="I73" s="151">
        <v>286</v>
      </c>
      <c r="J73" s="151">
        <v>8053</v>
      </c>
      <c r="K73" s="151">
        <v>7803</v>
      </c>
      <c r="L73" s="151">
        <v>250</v>
      </c>
      <c r="M73" s="172">
        <v>0.93</v>
      </c>
      <c r="N73" s="153">
        <v>202257</v>
      </c>
      <c r="O73" s="153">
        <v>195343</v>
      </c>
      <c r="P73" s="153">
        <v>6914</v>
      </c>
      <c r="Q73" s="154">
        <v>0.965815769046312</v>
      </c>
      <c r="R73" s="154">
        <v>0.961731991525424</v>
      </c>
      <c r="S73" s="154">
        <v>0.966514459665145</v>
      </c>
      <c r="T73" s="154">
        <v>0.968955668694896</v>
      </c>
      <c r="U73" s="173">
        <v>-0.00478246813972083</v>
      </c>
      <c r="V73" s="158">
        <v>50245</v>
      </c>
      <c r="W73" s="158">
        <v>48333</v>
      </c>
      <c r="X73" s="158">
        <v>57318</v>
      </c>
      <c r="Y73" s="158">
        <v>55323</v>
      </c>
      <c r="Z73" s="155">
        <v>0.961946462334561</v>
      </c>
      <c r="AA73" s="155">
        <v>0.965194179838794</v>
      </c>
      <c r="AB73" s="173">
        <v>-0.00324771750423347</v>
      </c>
      <c r="AC73" s="159"/>
      <c r="AD73" s="161"/>
    </row>
    <row r="74" spans="1:30">
      <c r="A74" s="170" t="s">
        <v>24</v>
      </c>
      <c r="B74" s="171" t="s">
        <v>1766</v>
      </c>
      <c r="C74" s="171" t="s">
        <v>1769</v>
      </c>
      <c r="D74" s="150">
        <v>0</v>
      </c>
      <c r="E74" s="153">
        <v>0</v>
      </c>
      <c r="F74" s="153">
        <v>0</v>
      </c>
      <c r="G74" s="151">
        <v>0</v>
      </c>
      <c r="H74" s="151">
        <v>0</v>
      </c>
      <c r="I74" s="151">
        <v>0</v>
      </c>
      <c r="J74" s="151">
        <v>0</v>
      </c>
      <c r="K74" s="151">
        <v>0</v>
      </c>
      <c r="L74" s="151">
        <v>0</v>
      </c>
      <c r="M74" s="172">
        <v>0.93</v>
      </c>
      <c r="N74" s="153">
        <v>0</v>
      </c>
      <c r="O74" s="153">
        <v>0</v>
      </c>
      <c r="P74" s="153">
        <v>0</v>
      </c>
      <c r="Q74" s="154">
        <v>0</v>
      </c>
      <c r="R74" s="154">
        <v>0</v>
      </c>
      <c r="S74" s="154">
        <v>0</v>
      </c>
      <c r="T74" s="154">
        <v>0</v>
      </c>
      <c r="U74" s="173">
        <v>0</v>
      </c>
      <c r="V74" s="158">
        <v>0</v>
      </c>
      <c r="W74" s="158">
        <v>0</v>
      </c>
      <c r="X74" s="158">
        <v>0</v>
      </c>
      <c r="Y74" s="158">
        <v>0</v>
      </c>
      <c r="Z74" s="155">
        <v>0</v>
      </c>
      <c r="AA74" s="155">
        <v>0</v>
      </c>
      <c r="AB74" s="173">
        <v>0</v>
      </c>
      <c r="AC74" s="159"/>
      <c r="AD74" s="161"/>
    </row>
    <row r="75" spans="1:30">
      <c r="A75" s="170" t="s">
        <v>24</v>
      </c>
      <c r="B75" s="171" t="s">
        <v>1766</v>
      </c>
      <c r="C75" s="171" t="s">
        <v>1770</v>
      </c>
      <c r="D75" s="150">
        <v>0</v>
      </c>
      <c r="E75" s="153">
        <v>0</v>
      </c>
      <c r="F75" s="153">
        <v>0</v>
      </c>
      <c r="G75" s="151">
        <v>0</v>
      </c>
      <c r="H75" s="151">
        <v>0</v>
      </c>
      <c r="I75" s="151">
        <v>0</v>
      </c>
      <c r="J75" s="151">
        <v>0</v>
      </c>
      <c r="K75" s="151">
        <v>0</v>
      </c>
      <c r="L75" s="151">
        <v>0</v>
      </c>
      <c r="M75" s="172">
        <v>0.93</v>
      </c>
      <c r="N75" s="153">
        <v>0</v>
      </c>
      <c r="O75" s="153">
        <v>0</v>
      </c>
      <c r="P75" s="153">
        <v>0</v>
      </c>
      <c r="Q75" s="154">
        <v>0</v>
      </c>
      <c r="R75" s="154">
        <v>0</v>
      </c>
      <c r="S75" s="154">
        <v>0</v>
      </c>
      <c r="T75" s="154">
        <v>0</v>
      </c>
      <c r="U75" s="173">
        <v>0</v>
      </c>
      <c r="V75" s="158">
        <v>0</v>
      </c>
      <c r="W75" s="158">
        <v>0</v>
      </c>
      <c r="X75" s="158">
        <v>0</v>
      </c>
      <c r="Y75" s="158">
        <v>0</v>
      </c>
      <c r="Z75" s="155">
        <v>0</v>
      </c>
      <c r="AA75" s="155">
        <v>0</v>
      </c>
      <c r="AB75" s="173">
        <v>0</v>
      </c>
      <c r="AC75" s="159"/>
      <c r="AD75" s="161"/>
    </row>
    <row r="76" spans="1:30">
      <c r="A76" s="170" t="s">
        <v>24</v>
      </c>
      <c r="B76" s="171" t="s">
        <v>1766</v>
      </c>
      <c r="C76" s="171" t="s">
        <v>68</v>
      </c>
      <c r="D76" s="150">
        <v>6593</v>
      </c>
      <c r="E76" s="153">
        <v>6222</v>
      </c>
      <c r="F76" s="153">
        <v>371</v>
      </c>
      <c r="G76" s="151">
        <v>7425</v>
      </c>
      <c r="H76" s="151">
        <v>7045</v>
      </c>
      <c r="I76" s="151">
        <v>380</v>
      </c>
      <c r="J76" s="151">
        <v>7398</v>
      </c>
      <c r="K76" s="151">
        <v>6968</v>
      </c>
      <c r="L76" s="151">
        <v>430</v>
      </c>
      <c r="M76" s="172">
        <v>0.93</v>
      </c>
      <c r="N76" s="153">
        <v>168058</v>
      </c>
      <c r="O76" s="153">
        <v>152315</v>
      </c>
      <c r="P76" s="153">
        <v>15743</v>
      </c>
      <c r="Q76" s="154">
        <v>0.906324007187995</v>
      </c>
      <c r="R76" s="154">
        <v>0.943728196572122</v>
      </c>
      <c r="S76" s="154">
        <v>0.948821548821549</v>
      </c>
      <c r="T76" s="154">
        <v>0.941876182752095</v>
      </c>
      <c r="U76" s="173">
        <v>-0.00509335224942686</v>
      </c>
      <c r="V76" s="158">
        <v>43038</v>
      </c>
      <c r="W76" s="158">
        <v>39096</v>
      </c>
      <c r="X76" s="158">
        <v>47315</v>
      </c>
      <c r="Y76" s="158">
        <v>42551</v>
      </c>
      <c r="Z76" s="155">
        <v>0.90840652446675</v>
      </c>
      <c r="AA76" s="155">
        <v>0.899313114234387</v>
      </c>
      <c r="AB76" s="173">
        <v>0.00909341023236376</v>
      </c>
      <c r="AC76" s="159"/>
      <c r="AD76" s="161"/>
    </row>
    <row r="77" spans="1:30">
      <c r="A77" s="170" t="s">
        <v>24</v>
      </c>
      <c r="B77" s="171" t="s">
        <v>1766</v>
      </c>
      <c r="C77" s="171" t="s">
        <v>74</v>
      </c>
      <c r="D77" s="150">
        <v>7993</v>
      </c>
      <c r="E77" s="153">
        <v>7703</v>
      </c>
      <c r="F77" s="153">
        <v>290</v>
      </c>
      <c r="G77" s="151">
        <v>8952</v>
      </c>
      <c r="H77" s="151">
        <v>8658</v>
      </c>
      <c r="I77" s="151">
        <v>294</v>
      </c>
      <c r="J77" s="151">
        <v>9254</v>
      </c>
      <c r="K77" s="151">
        <v>9012</v>
      </c>
      <c r="L77" s="151">
        <v>242</v>
      </c>
      <c r="M77" s="172">
        <v>0.93</v>
      </c>
      <c r="N77" s="153">
        <v>212023</v>
      </c>
      <c r="O77" s="153">
        <v>203998</v>
      </c>
      <c r="P77" s="153">
        <v>8025</v>
      </c>
      <c r="Q77" s="154">
        <v>0.962150332746919</v>
      </c>
      <c r="R77" s="154">
        <v>0.963718253471788</v>
      </c>
      <c r="S77" s="154">
        <v>0.9671581769437</v>
      </c>
      <c r="T77" s="154">
        <v>0.973849146315107</v>
      </c>
      <c r="U77" s="173">
        <v>-0.00343992347191191</v>
      </c>
      <c r="V77" s="158">
        <v>53366</v>
      </c>
      <c r="W77" s="158">
        <v>51049</v>
      </c>
      <c r="X77" s="158">
        <v>59398</v>
      </c>
      <c r="Y77" s="158">
        <v>57021</v>
      </c>
      <c r="Z77" s="155">
        <v>0.956582843008657</v>
      </c>
      <c r="AA77" s="155">
        <v>0.959981817569615</v>
      </c>
      <c r="AB77" s="173">
        <v>-0.00339897456095795</v>
      </c>
      <c r="AC77" s="159"/>
      <c r="AD77" s="161"/>
    </row>
    <row r="78" spans="1:30">
      <c r="A78" s="170" t="s">
        <v>24</v>
      </c>
      <c r="B78" s="171" t="s">
        <v>1766</v>
      </c>
      <c r="C78" s="171" t="s">
        <v>71</v>
      </c>
      <c r="D78" s="150">
        <v>5142</v>
      </c>
      <c r="E78" s="153">
        <v>4929</v>
      </c>
      <c r="F78" s="153">
        <v>213</v>
      </c>
      <c r="G78" s="151">
        <v>5661</v>
      </c>
      <c r="H78" s="151">
        <v>5458</v>
      </c>
      <c r="I78" s="151">
        <v>203</v>
      </c>
      <c r="J78" s="151">
        <v>5841</v>
      </c>
      <c r="K78" s="151">
        <v>5604</v>
      </c>
      <c r="L78" s="151">
        <v>237</v>
      </c>
      <c r="M78" s="172">
        <v>0.93</v>
      </c>
      <c r="N78" s="153">
        <v>139471</v>
      </c>
      <c r="O78" s="153">
        <v>129830</v>
      </c>
      <c r="P78" s="153">
        <v>9641</v>
      </c>
      <c r="Q78" s="154">
        <v>0.930874518717153</v>
      </c>
      <c r="R78" s="154">
        <v>0.958576429404901</v>
      </c>
      <c r="S78" s="154">
        <v>0.964140611199435</v>
      </c>
      <c r="T78" s="154">
        <v>0.959424756034925</v>
      </c>
      <c r="U78" s="173">
        <v>-0.00556418179453388</v>
      </c>
      <c r="V78" s="158">
        <v>34061</v>
      </c>
      <c r="W78" s="158">
        <v>32600</v>
      </c>
      <c r="X78" s="158">
        <v>38880</v>
      </c>
      <c r="Y78" s="158">
        <v>37284</v>
      </c>
      <c r="Z78" s="155">
        <v>0.957106367986847</v>
      </c>
      <c r="AA78" s="155">
        <v>0.958950617283951</v>
      </c>
      <c r="AB78" s="173">
        <v>-0.00184424929710347</v>
      </c>
      <c r="AC78" s="159"/>
      <c r="AD78" s="161"/>
    </row>
    <row r="79" spans="1:30">
      <c r="A79" s="170" t="s">
        <v>24</v>
      </c>
      <c r="B79" s="171" t="s">
        <v>1766</v>
      </c>
      <c r="C79" s="171" t="s">
        <v>70</v>
      </c>
      <c r="D79" s="150">
        <v>7477</v>
      </c>
      <c r="E79" s="153">
        <v>7159</v>
      </c>
      <c r="F79" s="153">
        <v>318</v>
      </c>
      <c r="G79" s="151">
        <v>8622</v>
      </c>
      <c r="H79" s="151">
        <v>8311</v>
      </c>
      <c r="I79" s="151">
        <v>311</v>
      </c>
      <c r="J79" s="151">
        <v>8370</v>
      </c>
      <c r="K79" s="151">
        <v>8003</v>
      </c>
      <c r="L79" s="151">
        <v>367</v>
      </c>
      <c r="M79" s="172">
        <v>0.93</v>
      </c>
      <c r="N79" s="153">
        <v>191931</v>
      </c>
      <c r="O79" s="153">
        <v>185667</v>
      </c>
      <c r="P79" s="153">
        <v>6264</v>
      </c>
      <c r="Q79" s="154">
        <v>0.967363271175579</v>
      </c>
      <c r="R79" s="154">
        <v>0.957469573358299</v>
      </c>
      <c r="S79" s="154">
        <v>0.963929482718627</v>
      </c>
      <c r="T79" s="154">
        <v>0.956152927120669</v>
      </c>
      <c r="U79" s="173">
        <v>-0.00645990936032803</v>
      </c>
      <c r="V79" s="158">
        <v>49329</v>
      </c>
      <c r="W79" s="158">
        <v>47368</v>
      </c>
      <c r="X79" s="158">
        <v>53441</v>
      </c>
      <c r="Y79" s="158">
        <v>51693</v>
      </c>
      <c r="Z79" s="155">
        <v>0.960246508139228</v>
      </c>
      <c r="AA79" s="155">
        <v>0.967291031230703</v>
      </c>
      <c r="AB79" s="173">
        <v>-0.00704452309147463</v>
      </c>
      <c r="AC79" s="159"/>
      <c r="AD79" s="161"/>
    </row>
    <row r="80" spans="1:30">
      <c r="A80" s="170" t="s">
        <v>24</v>
      </c>
      <c r="B80" s="171" t="s">
        <v>1766</v>
      </c>
      <c r="C80" s="171" t="s">
        <v>69</v>
      </c>
      <c r="D80" s="150">
        <v>8571</v>
      </c>
      <c r="E80" s="153">
        <v>8259</v>
      </c>
      <c r="F80" s="153">
        <v>312</v>
      </c>
      <c r="G80" s="151">
        <v>9806</v>
      </c>
      <c r="H80" s="151">
        <v>9513</v>
      </c>
      <c r="I80" s="151">
        <v>293</v>
      </c>
      <c r="J80" s="151">
        <v>9996</v>
      </c>
      <c r="K80" s="151">
        <v>9739</v>
      </c>
      <c r="L80" s="151">
        <v>257</v>
      </c>
      <c r="M80" s="172">
        <v>0.93</v>
      </c>
      <c r="N80" s="153">
        <v>234087</v>
      </c>
      <c r="O80" s="153">
        <v>225544</v>
      </c>
      <c r="P80" s="153">
        <v>8543</v>
      </c>
      <c r="Q80" s="154">
        <v>0.963505021637254</v>
      </c>
      <c r="R80" s="154">
        <v>0.963598179908995</v>
      </c>
      <c r="S80" s="154">
        <v>0.970120334489088</v>
      </c>
      <c r="T80" s="154">
        <v>0.974289715886354</v>
      </c>
      <c r="U80" s="173">
        <v>-0.00652215458009286</v>
      </c>
      <c r="V80" s="158">
        <v>58288</v>
      </c>
      <c r="W80" s="158">
        <v>56436</v>
      </c>
      <c r="X80" s="158">
        <v>66050</v>
      </c>
      <c r="Y80" s="158">
        <v>63549</v>
      </c>
      <c r="Z80" s="155">
        <v>0.968226736206423</v>
      </c>
      <c r="AA80" s="155">
        <v>0.962134746404239</v>
      </c>
      <c r="AB80" s="173">
        <v>0.00609198980218406</v>
      </c>
      <c r="AC80" s="159"/>
      <c r="AD80" s="161"/>
    </row>
    <row r="81" spans="1:30">
      <c r="A81" s="170" t="s">
        <v>24</v>
      </c>
      <c r="B81" s="171" t="s">
        <v>1766</v>
      </c>
      <c r="C81" s="171" t="s">
        <v>72</v>
      </c>
      <c r="D81" s="150">
        <v>2666</v>
      </c>
      <c r="E81" s="153">
        <v>2549</v>
      </c>
      <c r="F81" s="153">
        <v>117</v>
      </c>
      <c r="G81" s="151">
        <v>3070</v>
      </c>
      <c r="H81" s="151">
        <v>2970</v>
      </c>
      <c r="I81" s="151">
        <v>100</v>
      </c>
      <c r="J81" s="151">
        <v>2848</v>
      </c>
      <c r="K81" s="151">
        <v>2779</v>
      </c>
      <c r="L81" s="151">
        <v>69</v>
      </c>
      <c r="M81" s="172">
        <v>0.93</v>
      </c>
      <c r="N81" s="153">
        <v>64518</v>
      </c>
      <c r="O81" s="153">
        <v>62084</v>
      </c>
      <c r="P81" s="153">
        <v>2434</v>
      </c>
      <c r="Q81" s="154">
        <v>0.962274094051273</v>
      </c>
      <c r="R81" s="154">
        <v>0.956114028507127</v>
      </c>
      <c r="S81" s="154">
        <v>0.96742671009772</v>
      </c>
      <c r="T81" s="154">
        <v>0.975772471910112</v>
      </c>
      <c r="U81" s="173">
        <v>-0.0113126815905931</v>
      </c>
      <c r="V81" s="158">
        <v>17061</v>
      </c>
      <c r="W81" s="158">
        <v>16405</v>
      </c>
      <c r="X81" s="158">
        <v>17695</v>
      </c>
      <c r="Y81" s="158">
        <v>17019</v>
      </c>
      <c r="Z81" s="155">
        <v>0.961549733309888</v>
      </c>
      <c r="AA81" s="155">
        <v>0.961797117829895</v>
      </c>
      <c r="AB81" s="173">
        <v>-0.000247384520007388</v>
      </c>
      <c r="AC81" s="159"/>
      <c r="AD81" s="161"/>
    </row>
    <row r="82" spans="1:30">
      <c r="A82" s="170" t="s">
        <v>24</v>
      </c>
      <c r="B82" s="171" t="s">
        <v>1766</v>
      </c>
      <c r="C82" s="171" t="s">
        <v>73</v>
      </c>
      <c r="D82" s="150">
        <v>0</v>
      </c>
      <c r="E82" s="153">
        <v>0</v>
      </c>
      <c r="F82" s="153">
        <v>0</v>
      </c>
      <c r="G82" s="151">
        <v>0</v>
      </c>
      <c r="H82" s="151">
        <v>0</v>
      </c>
      <c r="I82" s="151">
        <v>0</v>
      </c>
      <c r="J82" s="151">
        <v>0</v>
      </c>
      <c r="K82" s="151">
        <v>0</v>
      </c>
      <c r="L82" s="151">
        <v>0</v>
      </c>
      <c r="M82" s="172">
        <v>0.93</v>
      </c>
      <c r="N82" s="153">
        <v>58</v>
      </c>
      <c r="O82" s="153">
        <v>57</v>
      </c>
      <c r="P82" s="153">
        <v>1</v>
      </c>
      <c r="Q82" s="154">
        <v>0.982758620689655</v>
      </c>
      <c r="R82" s="154">
        <v>0</v>
      </c>
      <c r="S82" s="154">
        <v>0</v>
      </c>
      <c r="T82" s="154">
        <v>0</v>
      </c>
      <c r="U82" s="173">
        <v>0</v>
      </c>
      <c r="V82" s="158">
        <v>0</v>
      </c>
      <c r="W82" s="158">
        <v>0</v>
      </c>
      <c r="X82" s="158">
        <v>7</v>
      </c>
      <c r="Y82" s="158">
        <v>6</v>
      </c>
      <c r="Z82" s="155">
        <v>0</v>
      </c>
      <c r="AA82" s="155">
        <v>0.857142857142857</v>
      </c>
      <c r="AB82" s="173">
        <v>-0.857142857142857</v>
      </c>
      <c r="AC82" s="159"/>
      <c r="AD82" s="161"/>
    </row>
    <row r="83" spans="1:30">
      <c r="A83" s="170" t="s">
        <v>24</v>
      </c>
      <c r="B83" s="171" t="s">
        <v>1766</v>
      </c>
      <c r="C83" s="171" t="s">
        <v>76</v>
      </c>
      <c r="D83" s="150">
        <v>3214</v>
      </c>
      <c r="E83" s="153">
        <v>3151</v>
      </c>
      <c r="F83" s="153">
        <v>63</v>
      </c>
      <c r="G83" s="151">
        <v>3402</v>
      </c>
      <c r="H83" s="151">
        <v>3339</v>
      </c>
      <c r="I83" s="151">
        <v>63</v>
      </c>
      <c r="J83" s="151">
        <v>3588</v>
      </c>
      <c r="K83" s="151">
        <v>3532</v>
      </c>
      <c r="L83" s="151">
        <v>56</v>
      </c>
      <c r="M83" s="172">
        <v>0.93</v>
      </c>
      <c r="N83" s="153">
        <v>84511</v>
      </c>
      <c r="O83" s="153">
        <v>82501</v>
      </c>
      <c r="P83" s="153">
        <v>2010</v>
      </c>
      <c r="Q83" s="154">
        <v>0.976216113878667</v>
      </c>
      <c r="R83" s="154">
        <v>0.9803982576229</v>
      </c>
      <c r="S83" s="154">
        <v>0.981481481481482</v>
      </c>
      <c r="T83" s="154">
        <v>0.984392419175028</v>
      </c>
      <c r="U83" s="173">
        <v>-0.00108322385858173</v>
      </c>
      <c r="V83" s="158">
        <v>20894</v>
      </c>
      <c r="W83" s="158">
        <v>20354</v>
      </c>
      <c r="X83" s="158">
        <v>24107</v>
      </c>
      <c r="Y83" s="158">
        <v>23532</v>
      </c>
      <c r="Z83" s="155">
        <v>0.97415525988322</v>
      </c>
      <c r="AA83" s="155">
        <v>0.976148006803003</v>
      </c>
      <c r="AB83" s="173">
        <v>-0.00199274691978324</v>
      </c>
      <c r="AC83" s="159"/>
      <c r="AD83" s="161"/>
    </row>
    <row r="84" spans="1:30">
      <c r="A84" s="170" t="s">
        <v>24</v>
      </c>
      <c r="B84" s="171" t="s">
        <v>1766</v>
      </c>
      <c r="C84" s="171" t="s">
        <v>75</v>
      </c>
      <c r="D84" s="150">
        <v>7070</v>
      </c>
      <c r="E84" s="153">
        <v>6815</v>
      </c>
      <c r="F84" s="153">
        <v>255</v>
      </c>
      <c r="G84" s="151">
        <v>7921</v>
      </c>
      <c r="H84" s="151">
        <v>7656</v>
      </c>
      <c r="I84" s="151">
        <v>265</v>
      </c>
      <c r="J84" s="151">
        <v>7733</v>
      </c>
      <c r="K84" s="151">
        <v>7569</v>
      </c>
      <c r="L84" s="151">
        <v>164</v>
      </c>
      <c r="M84" s="172">
        <v>0.93</v>
      </c>
      <c r="N84" s="153">
        <v>176208</v>
      </c>
      <c r="O84" s="153">
        <v>171034</v>
      </c>
      <c r="P84" s="153">
        <v>5174</v>
      </c>
      <c r="Q84" s="154">
        <v>0.9706369744847</v>
      </c>
      <c r="R84" s="154">
        <v>0.963932107496464</v>
      </c>
      <c r="S84" s="154">
        <v>0.96654462820351</v>
      </c>
      <c r="T84" s="154">
        <v>0.978792189318505</v>
      </c>
      <c r="U84" s="173">
        <v>-0.00261252070704565</v>
      </c>
      <c r="V84" s="158">
        <v>47107</v>
      </c>
      <c r="W84" s="158">
        <v>45619</v>
      </c>
      <c r="X84" s="158">
        <v>50187</v>
      </c>
      <c r="Y84" s="158">
        <v>48628</v>
      </c>
      <c r="Z84" s="155">
        <v>0.968412337869107</v>
      </c>
      <c r="AA84" s="155">
        <v>0.968936178691693</v>
      </c>
      <c r="AB84" s="173">
        <v>-0.000523840822586497</v>
      </c>
      <c r="AC84" s="159"/>
      <c r="AD84" s="161"/>
    </row>
    <row r="85" spans="1:30">
      <c r="A85" s="170" t="s">
        <v>24</v>
      </c>
      <c r="B85" s="171" t="s">
        <v>1771</v>
      </c>
      <c r="C85" s="171" t="s">
        <v>1772</v>
      </c>
      <c r="D85" s="150">
        <v>0</v>
      </c>
      <c r="E85" s="153">
        <v>0</v>
      </c>
      <c r="F85" s="153">
        <v>0</v>
      </c>
      <c r="G85" s="151">
        <v>0</v>
      </c>
      <c r="H85" s="151">
        <v>0</v>
      </c>
      <c r="I85" s="151">
        <v>0</v>
      </c>
      <c r="J85" s="151">
        <v>0</v>
      </c>
      <c r="K85" s="151">
        <v>0</v>
      </c>
      <c r="L85" s="151">
        <v>0</v>
      </c>
      <c r="M85" s="172">
        <v>0.93</v>
      </c>
      <c r="N85" s="153">
        <v>0</v>
      </c>
      <c r="O85" s="153">
        <v>0</v>
      </c>
      <c r="P85" s="153">
        <v>0</v>
      </c>
      <c r="Q85" s="154">
        <v>0</v>
      </c>
      <c r="R85" s="154">
        <v>0</v>
      </c>
      <c r="S85" s="154">
        <v>0</v>
      </c>
      <c r="T85" s="154">
        <v>0</v>
      </c>
      <c r="U85" s="173">
        <v>0</v>
      </c>
      <c r="V85" s="158">
        <v>0</v>
      </c>
      <c r="W85" s="158">
        <v>0</v>
      </c>
      <c r="X85" s="158">
        <v>0</v>
      </c>
      <c r="Y85" s="158">
        <v>0</v>
      </c>
      <c r="Z85" s="155">
        <v>0</v>
      </c>
      <c r="AA85" s="155">
        <v>0</v>
      </c>
      <c r="AB85" s="173">
        <v>0</v>
      </c>
      <c r="AC85" s="159"/>
      <c r="AD85" s="161"/>
    </row>
    <row r="86" spans="1:30">
      <c r="A86" s="170" t="s">
        <v>24</v>
      </c>
      <c r="B86" s="171" t="s">
        <v>1771</v>
      </c>
      <c r="C86" s="171" t="s">
        <v>1773</v>
      </c>
      <c r="D86" s="150">
        <v>0</v>
      </c>
      <c r="E86" s="153">
        <v>0</v>
      </c>
      <c r="F86" s="153">
        <v>0</v>
      </c>
      <c r="G86" s="151">
        <v>0</v>
      </c>
      <c r="H86" s="151">
        <v>0</v>
      </c>
      <c r="I86" s="151">
        <v>0</v>
      </c>
      <c r="J86" s="151">
        <v>0</v>
      </c>
      <c r="K86" s="151">
        <v>0</v>
      </c>
      <c r="L86" s="151">
        <v>0</v>
      </c>
      <c r="M86" s="172">
        <v>0.93</v>
      </c>
      <c r="N86" s="153">
        <v>0</v>
      </c>
      <c r="O86" s="153">
        <v>0</v>
      </c>
      <c r="P86" s="153">
        <v>0</v>
      </c>
      <c r="Q86" s="154">
        <v>0</v>
      </c>
      <c r="R86" s="154">
        <v>0</v>
      </c>
      <c r="S86" s="154">
        <v>0</v>
      </c>
      <c r="T86" s="154">
        <v>0</v>
      </c>
      <c r="U86" s="173">
        <v>0</v>
      </c>
      <c r="V86" s="158">
        <v>0</v>
      </c>
      <c r="W86" s="158">
        <v>0</v>
      </c>
      <c r="X86" s="158">
        <v>0</v>
      </c>
      <c r="Y86" s="158">
        <v>0</v>
      </c>
      <c r="Z86" s="155">
        <v>0</v>
      </c>
      <c r="AA86" s="155">
        <v>0</v>
      </c>
      <c r="AB86" s="173">
        <v>0</v>
      </c>
      <c r="AC86" s="159"/>
      <c r="AD86" s="161"/>
    </row>
    <row r="87" spans="1:30">
      <c r="A87" s="170" t="s">
        <v>24</v>
      </c>
      <c r="B87" s="171" t="s">
        <v>1771</v>
      </c>
      <c r="C87" s="171" t="s">
        <v>1774</v>
      </c>
      <c r="D87" s="150">
        <v>0</v>
      </c>
      <c r="E87" s="153">
        <v>0</v>
      </c>
      <c r="F87" s="153">
        <v>0</v>
      </c>
      <c r="G87" s="151">
        <v>0</v>
      </c>
      <c r="H87" s="151">
        <v>0</v>
      </c>
      <c r="I87" s="151">
        <v>0</v>
      </c>
      <c r="J87" s="151">
        <v>0</v>
      </c>
      <c r="K87" s="151">
        <v>0</v>
      </c>
      <c r="L87" s="151">
        <v>0</v>
      </c>
      <c r="M87" s="172">
        <v>0.93</v>
      </c>
      <c r="N87" s="153">
        <v>0</v>
      </c>
      <c r="O87" s="153">
        <v>0</v>
      </c>
      <c r="P87" s="153">
        <v>0</v>
      </c>
      <c r="Q87" s="154">
        <v>0</v>
      </c>
      <c r="R87" s="154">
        <v>0</v>
      </c>
      <c r="S87" s="154">
        <v>0</v>
      </c>
      <c r="T87" s="154">
        <v>0</v>
      </c>
      <c r="U87" s="173">
        <v>0</v>
      </c>
      <c r="V87" s="158">
        <v>0</v>
      </c>
      <c r="W87" s="158">
        <v>0</v>
      </c>
      <c r="X87" s="158">
        <v>0</v>
      </c>
      <c r="Y87" s="158">
        <v>0</v>
      </c>
      <c r="Z87" s="155">
        <v>0</v>
      </c>
      <c r="AA87" s="155">
        <v>0</v>
      </c>
      <c r="AB87" s="173">
        <v>0</v>
      </c>
      <c r="AC87" s="159"/>
      <c r="AD87" s="161"/>
    </row>
    <row r="88" spans="1:30">
      <c r="A88" s="170" t="s">
        <v>24</v>
      </c>
      <c r="B88" s="171" t="s">
        <v>1771</v>
      </c>
      <c r="C88" s="171" t="s">
        <v>1775</v>
      </c>
      <c r="D88" s="150">
        <v>0</v>
      </c>
      <c r="E88" s="153">
        <v>0</v>
      </c>
      <c r="F88" s="153">
        <v>0</v>
      </c>
      <c r="G88" s="151">
        <v>0</v>
      </c>
      <c r="H88" s="151">
        <v>0</v>
      </c>
      <c r="I88" s="151">
        <v>0</v>
      </c>
      <c r="J88" s="151">
        <v>0</v>
      </c>
      <c r="K88" s="151">
        <v>0</v>
      </c>
      <c r="L88" s="151">
        <v>0</v>
      </c>
      <c r="M88" s="172">
        <v>0.93</v>
      </c>
      <c r="N88" s="153">
        <v>0</v>
      </c>
      <c r="O88" s="153">
        <v>0</v>
      </c>
      <c r="P88" s="153">
        <v>0</v>
      </c>
      <c r="Q88" s="154">
        <v>0</v>
      </c>
      <c r="R88" s="154">
        <v>0</v>
      </c>
      <c r="S88" s="154">
        <v>0</v>
      </c>
      <c r="T88" s="154">
        <v>0</v>
      </c>
      <c r="U88" s="173">
        <v>0</v>
      </c>
      <c r="V88" s="158">
        <v>0</v>
      </c>
      <c r="W88" s="158">
        <v>0</v>
      </c>
      <c r="X88" s="158">
        <v>0</v>
      </c>
      <c r="Y88" s="158">
        <v>0</v>
      </c>
      <c r="Z88" s="155">
        <v>0</v>
      </c>
      <c r="AA88" s="155">
        <v>0</v>
      </c>
      <c r="AB88" s="173">
        <v>0</v>
      </c>
      <c r="AC88" s="159"/>
      <c r="AD88" s="161"/>
    </row>
    <row r="89" spans="1:30">
      <c r="A89" s="170" t="s">
        <v>24</v>
      </c>
      <c r="B89" s="171" t="s">
        <v>1771</v>
      </c>
      <c r="C89" s="171" t="s">
        <v>81</v>
      </c>
      <c r="D89" s="150">
        <v>4364</v>
      </c>
      <c r="E89" s="153">
        <v>4157</v>
      </c>
      <c r="F89" s="153">
        <v>207</v>
      </c>
      <c r="G89" s="151">
        <v>4851</v>
      </c>
      <c r="H89" s="151">
        <v>4669</v>
      </c>
      <c r="I89" s="151">
        <v>182</v>
      </c>
      <c r="J89" s="151">
        <v>4674</v>
      </c>
      <c r="K89" s="151">
        <v>4426</v>
      </c>
      <c r="L89" s="151">
        <v>248</v>
      </c>
      <c r="M89" s="172">
        <v>0.93</v>
      </c>
      <c r="N89" s="153">
        <v>107721</v>
      </c>
      <c r="O89" s="153">
        <v>99803</v>
      </c>
      <c r="P89" s="153">
        <v>7918</v>
      </c>
      <c r="Q89" s="154">
        <v>0.926495298038451</v>
      </c>
      <c r="R89" s="154">
        <v>0.9525664527956</v>
      </c>
      <c r="S89" s="154">
        <v>0.962481962481962</v>
      </c>
      <c r="T89" s="154">
        <v>0.946940522036799</v>
      </c>
      <c r="U89" s="173">
        <v>-0.00991550968636212</v>
      </c>
      <c r="V89" s="158">
        <v>27895</v>
      </c>
      <c r="W89" s="158">
        <v>25465</v>
      </c>
      <c r="X89" s="158">
        <v>29662</v>
      </c>
      <c r="Y89" s="158">
        <v>27258</v>
      </c>
      <c r="Z89" s="155">
        <v>0.91288761426779</v>
      </c>
      <c r="AA89" s="155">
        <v>0.918953543253995</v>
      </c>
      <c r="AB89" s="173">
        <v>-0.00606592898620506</v>
      </c>
      <c r="AC89" s="159"/>
      <c r="AD89" s="161"/>
    </row>
    <row r="90" spans="1:30">
      <c r="A90" s="170" t="s">
        <v>24</v>
      </c>
      <c r="B90" s="171" t="s">
        <v>1771</v>
      </c>
      <c r="C90" s="171" t="s">
        <v>77</v>
      </c>
      <c r="D90" s="150">
        <v>9463</v>
      </c>
      <c r="E90" s="153">
        <v>8909</v>
      </c>
      <c r="F90" s="153">
        <v>554</v>
      </c>
      <c r="G90" s="151">
        <v>11273</v>
      </c>
      <c r="H90" s="151">
        <v>10786</v>
      </c>
      <c r="I90" s="151">
        <v>487</v>
      </c>
      <c r="J90" s="151">
        <v>10743</v>
      </c>
      <c r="K90" s="151">
        <v>10203</v>
      </c>
      <c r="L90" s="151">
        <v>540</v>
      </c>
      <c r="M90" s="172">
        <v>0.93</v>
      </c>
      <c r="N90" s="153">
        <v>237217</v>
      </c>
      <c r="O90" s="153">
        <v>225413</v>
      </c>
      <c r="P90" s="153">
        <v>11804</v>
      </c>
      <c r="Q90" s="154">
        <v>0.950239653987699</v>
      </c>
      <c r="R90" s="154">
        <v>0.941456197823101</v>
      </c>
      <c r="S90" s="154">
        <v>0.9567994322718</v>
      </c>
      <c r="T90" s="154">
        <v>0.949734710974588</v>
      </c>
      <c r="U90" s="173">
        <v>-0.0153432344486993</v>
      </c>
      <c r="V90" s="158">
        <v>64247</v>
      </c>
      <c r="W90" s="158">
        <v>60464</v>
      </c>
      <c r="X90" s="158">
        <v>67067</v>
      </c>
      <c r="Y90" s="158">
        <v>63736</v>
      </c>
      <c r="Z90" s="155">
        <v>0.941117873208087</v>
      </c>
      <c r="AA90" s="155">
        <v>0.950333248840712</v>
      </c>
      <c r="AB90" s="173">
        <v>-0.00921537563262409</v>
      </c>
      <c r="AC90" s="159"/>
      <c r="AD90" s="161"/>
    </row>
    <row r="91" spans="1:30">
      <c r="A91" s="170" t="s">
        <v>24</v>
      </c>
      <c r="B91" s="171" t="s">
        <v>1771</v>
      </c>
      <c r="C91" s="171" t="s">
        <v>83</v>
      </c>
      <c r="D91" s="150">
        <v>14339</v>
      </c>
      <c r="E91" s="153">
        <v>13853</v>
      </c>
      <c r="F91" s="153">
        <v>486</v>
      </c>
      <c r="G91" s="151">
        <v>16637</v>
      </c>
      <c r="H91" s="151">
        <v>16200</v>
      </c>
      <c r="I91" s="151">
        <v>437</v>
      </c>
      <c r="J91" s="151">
        <v>16991</v>
      </c>
      <c r="K91" s="151">
        <v>16466</v>
      </c>
      <c r="L91" s="151">
        <v>525</v>
      </c>
      <c r="M91" s="172">
        <v>0.93</v>
      </c>
      <c r="N91" s="153">
        <v>368259</v>
      </c>
      <c r="O91" s="153">
        <v>355843</v>
      </c>
      <c r="P91" s="153">
        <v>12416</v>
      </c>
      <c r="Q91" s="154">
        <v>0.966284598611303</v>
      </c>
      <c r="R91" s="154">
        <v>0.966106423042053</v>
      </c>
      <c r="S91" s="154">
        <v>0.973733245176414</v>
      </c>
      <c r="T91" s="154">
        <v>0.969101288917662</v>
      </c>
      <c r="U91" s="173">
        <v>-0.00762682213436083</v>
      </c>
      <c r="V91" s="158">
        <v>98094</v>
      </c>
      <c r="W91" s="158">
        <v>94496</v>
      </c>
      <c r="X91" s="158">
        <v>104765</v>
      </c>
      <c r="Y91" s="158">
        <v>101012</v>
      </c>
      <c r="Z91" s="155">
        <v>0.963320896283157</v>
      </c>
      <c r="AA91" s="155">
        <v>0.964176967498688</v>
      </c>
      <c r="AB91" s="173">
        <v>-0.000856071215530552</v>
      </c>
      <c r="AC91" s="159"/>
      <c r="AD91" s="161"/>
    </row>
    <row r="92" spans="1:30">
      <c r="A92" s="170" t="s">
        <v>24</v>
      </c>
      <c r="B92" s="171" t="s">
        <v>1771</v>
      </c>
      <c r="C92" s="171" t="s">
        <v>78</v>
      </c>
      <c r="D92" s="150">
        <v>9098</v>
      </c>
      <c r="E92" s="153">
        <v>8490</v>
      </c>
      <c r="F92" s="153">
        <v>608</v>
      </c>
      <c r="G92" s="151">
        <v>10537</v>
      </c>
      <c r="H92" s="151">
        <v>10244</v>
      </c>
      <c r="I92" s="151">
        <v>293</v>
      </c>
      <c r="J92" s="151">
        <v>10594</v>
      </c>
      <c r="K92" s="151">
        <v>10257</v>
      </c>
      <c r="L92" s="151">
        <v>337</v>
      </c>
      <c r="M92" s="172">
        <v>0.93</v>
      </c>
      <c r="N92" s="153">
        <v>239494</v>
      </c>
      <c r="O92" s="153">
        <v>230879</v>
      </c>
      <c r="P92" s="153">
        <v>8615</v>
      </c>
      <c r="Q92" s="154">
        <v>0.964028326388135</v>
      </c>
      <c r="R92" s="154">
        <v>0.933172125741921</v>
      </c>
      <c r="S92" s="154">
        <v>0.972193223877764</v>
      </c>
      <c r="T92" s="154">
        <v>0.968189541249764</v>
      </c>
      <c r="U92" s="173">
        <v>-0.0390210981358428</v>
      </c>
      <c r="V92" s="158">
        <v>62495</v>
      </c>
      <c r="W92" s="158">
        <v>60196</v>
      </c>
      <c r="X92" s="158">
        <v>68390</v>
      </c>
      <c r="Y92" s="158">
        <v>65769</v>
      </c>
      <c r="Z92" s="155">
        <v>0.963213057044564</v>
      </c>
      <c r="AA92" s="155">
        <v>0.961675683579471</v>
      </c>
      <c r="AB92" s="173">
        <v>0.00153737346509297</v>
      </c>
      <c r="AC92" s="159"/>
      <c r="AD92" s="161"/>
    </row>
    <row r="93" spans="1:30">
      <c r="A93" s="170" t="s">
        <v>24</v>
      </c>
      <c r="B93" s="171" t="s">
        <v>1771</v>
      </c>
      <c r="C93" s="171" t="s">
        <v>82</v>
      </c>
      <c r="D93" s="150">
        <v>8814</v>
      </c>
      <c r="E93" s="153">
        <v>8410</v>
      </c>
      <c r="F93" s="153">
        <v>404</v>
      </c>
      <c r="G93" s="151">
        <v>9772</v>
      </c>
      <c r="H93" s="151">
        <v>9367</v>
      </c>
      <c r="I93" s="151">
        <v>405</v>
      </c>
      <c r="J93" s="151">
        <v>9460</v>
      </c>
      <c r="K93" s="151">
        <v>9066</v>
      </c>
      <c r="L93" s="151">
        <v>394</v>
      </c>
      <c r="M93" s="172">
        <v>0.93</v>
      </c>
      <c r="N93" s="153">
        <v>217341</v>
      </c>
      <c r="O93" s="153">
        <v>208411</v>
      </c>
      <c r="P93" s="153">
        <v>8930</v>
      </c>
      <c r="Q93" s="154">
        <v>0.95891249235073</v>
      </c>
      <c r="R93" s="154">
        <v>0.954163830270025</v>
      </c>
      <c r="S93" s="154">
        <v>0.958555055259926</v>
      </c>
      <c r="T93" s="154">
        <v>0.958350951374207</v>
      </c>
      <c r="U93" s="173">
        <v>-0.00439122498990141</v>
      </c>
      <c r="V93" s="158">
        <v>57307</v>
      </c>
      <c r="W93" s="158">
        <v>54756</v>
      </c>
      <c r="X93" s="158">
        <v>61884</v>
      </c>
      <c r="Y93" s="158">
        <v>59319</v>
      </c>
      <c r="Z93" s="155">
        <v>0.955485368279617</v>
      </c>
      <c r="AA93" s="155">
        <v>0.958551483420593</v>
      </c>
      <c r="AB93" s="173">
        <v>-0.00306611514097654</v>
      </c>
      <c r="AC93" s="159"/>
      <c r="AD93" s="161"/>
    </row>
    <row r="94" spans="1:30">
      <c r="A94" s="170" t="s">
        <v>24</v>
      </c>
      <c r="B94" s="171" t="s">
        <v>1771</v>
      </c>
      <c r="C94" s="171" t="s">
        <v>79</v>
      </c>
      <c r="D94" s="150">
        <v>10013</v>
      </c>
      <c r="E94" s="153">
        <v>9668</v>
      </c>
      <c r="F94" s="153">
        <v>345</v>
      </c>
      <c r="G94" s="151">
        <v>11634</v>
      </c>
      <c r="H94" s="151">
        <v>11409</v>
      </c>
      <c r="I94" s="151">
        <v>225</v>
      </c>
      <c r="J94" s="151">
        <v>12154</v>
      </c>
      <c r="K94" s="151">
        <v>11902</v>
      </c>
      <c r="L94" s="151">
        <v>252</v>
      </c>
      <c r="M94" s="172">
        <v>0.93</v>
      </c>
      <c r="N94" s="153">
        <v>258452</v>
      </c>
      <c r="O94" s="153">
        <v>251501</v>
      </c>
      <c r="P94" s="153">
        <v>6951</v>
      </c>
      <c r="Q94" s="154">
        <v>0.97310525745593</v>
      </c>
      <c r="R94" s="154">
        <v>0.965544791770698</v>
      </c>
      <c r="S94" s="154">
        <v>0.980660134089737</v>
      </c>
      <c r="T94" s="154">
        <v>0.979266085239427</v>
      </c>
      <c r="U94" s="173">
        <v>-0.0151153423190389</v>
      </c>
      <c r="V94" s="158">
        <v>69348</v>
      </c>
      <c r="W94" s="158">
        <v>67692</v>
      </c>
      <c r="X94" s="158">
        <v>75179</v>
      </c>
      <c r="Y94" s="158">
        <v>73182</v>
      </c>
      <c r="Z94" s="155">
        <v>0.976120436061602</v>
      </c>
      <c r="AA94" s="155">
        <v>0.973436731002009</v>
      </c>
      <c r="AB94" s="173">
        <v>0.00268370505959381</v>
      </c>
      <c r="AC94" s="159"/>
      <c r="AD94" s="161"/>
    </row>
    <row r="95" spans="1:30">
      <c r="A95" s="170" t="s">
        <v>24</v>
      </c>
      <c r="B95" s="171" t="s">
        <v>1776</v>
      </c>
      <c r="C95" s="171" t="s">
        <v>1777</v>
      </c>
      <c r="D95" s="150">
        <v>0</v>
      </c>
      <c r="E95" s="153">
        <v>0</v>
      </c>
      <c r="F95" s="153">
        <v>0</v>
      </c>
      <c r="G95" s="151">
        <v>0</v>
      </c>
      <c r="H95" s="151">
        <v>0</v>
      </c>
      <c r="I95" s="151">
        <v>0</v>
      </c>
      <c r="J95" s="151">
        <v>0</v>
      </c>
      <c r="K95" s="151">
        <v>0</v>
      </c>
      <c r="L95" s="151">
        <v>0</v>
      </c>
      <c r="M95" s="172">
        <v>0.93</v>
      </c>
      <c r="N95" s="153">
        <v>0</v>
      </c>
      <c r="O95" s="153">
        <v>0</v>
      </c>
      <c r="P95" s="153">
        <v>0</v>
      </c>
      <c r="Q95" s="154">
        <v>0</v>
      </c>
      <c r="R95" s="154">
        <v>0</v>
      </c>
      <c r="S95" s="154">
        <v>0</v>
      </c>
      <c r="T95" s="154">
        <v>0</v>
      </c>
      <c r="U95" s="173">
        <v>0</v>
      </c>
      <c r="V95" s="158">
        <v>0</v>
      </c>
      <c r="W95" s="158">
        <v>0</v>
      </c>
      <c r="X95" s="158">
        <v>0</v>
      </c>
      <c r="Y95" s="158">
        <v>0</v>
      </c>
      <c r="Z95" s="155">
        <v>0</v>
      </c>
      <c r="AA95" s="155">
        <v>0</v>
      </c>
      <c r="AB95" s="173">
        <v>0</v>
      </c>
      <c r="AC95" s="159"/>
      <c r="AD95" s="161"/>
    </row>
    <row r="96" spans="1:30">
      <c r="A96" s="170" t="s">
        <v>24</v>
      </c>
      <c r="B96" s="171" t="s">
        <v>1776</v>
      </c>
      <c r="C96" s="171" t="s">
        <v>1778</v>
      </c>
      <c r="D96" s="150">
        <v>0</v>
      </c>
      <c r="E96" s="153">
        <v>0</v>
      </c>
      <c r="F96" s="153">
        <v>0</v>
      </c>
      <c r="G96" s="151">
        <v>0</v>
      </c>
      <c r="H96" s="151">
        <v>0</v>
      </c>
      <c r="I96" s="151">
        <v>0</v>
      </c>
      <c r="J96" s="151">
        <v>0</v>
      </c>
      <c r="K96" s="151">
        <v>0</v>
      </c>
      <c r="L96" s="151">
        <v>0</v>
      </c>
      <c r="M96" s="172">
        <v>0.93</v>
      </c>
      <c r="N96" s="153">
        <v>0</v>
      </c>
      <c r="O96" s="153">
        <v>0</v>
      </c>
      <c r="P96" s="153">
        <v>0</v>
      </c>
      <c r="Q96" s="154">
        <v>0</v>
      </c>
      <c r="R96" s="154">
        <v>0</v>
      </c>
      <c r="S96" s="154">
        <v>0</v>
      </c>
      <c r="T96" s="154">
        <v>0</v>
      </c>
      <c r="U96" s="173">
        <v>0</v>
      </c>
      <c r="V96" s="158">
        <v>0</v>
      </c>
      <c r="W96" s="158">
        <v>0</v>
      </c>
      <c r="X96" s="158">
        <v>0</v>
      </c>
      <c r="Y96" s="158">
        <v>0</v>
      </c>
      <c r="Z96" s="155">
        <v>0</v>
      </c>
      <c r="AA96" s="155">
        <v>0</v>
      </c>
      <c r="AB96" s="173">
        <v>0</v>
      </c>
      <c r="AC96" s="159"/>
      <c r="AD96" s="161"/>
    </row>
    <row r="97" spans="1:30">
      <c r="A97" s="170" t="s">
        <v>24</v>
      </c>
      <c r="B97" s="171" t="s">
        <v>1776</v>
      </c>
      <c r="C97" s="171" t="s">
        <v>1779</v>
      </c>
      <c r="D97" s="150">
        <v>0</v>
      </c>
      <c r="E97" s="153">
        <v>0</v>
      </c>
      <c r="F97" s="153">
        <v>0</v>
      </c>
      <c r="G97" s="151">
        <v>0</v>
      </c>
      <c r="H97" s="151">
        <v>0</v>
      </c>
      <c r="I97" s="151">
        <v>0</v>
      </c>
      <c r="J97" s="151">
        <v>0</v>
      </c>
      <c r="K97" s="151">
        <v>0</v>
      </c>
      <c r="L97" s="151">
        <v>0</v>
      </c>
      <c r="M97" s="172">
        <v>0.93</v>
      </c>
      <c r="N97" s="153">
        <v>0</v>
      </c>
      <c r="O97" s="153">
        <v>0</v>
      </c>
      <c r="P97" s="153">
        <v>0</v>
      </c>
      <c r="Q97" s="154">
        <v>0</v>
      </c>
      <c r="R97" s="154">
        <v>0</v>
      </c>
      <c r="S97" s="154">
        <v>0</v>
      </c>
      <c r="T97" s="154">
        <v>0</v>
      </c>
      <c r="U97" s="173">
        <v>0</v>
      </c>
      <c r="V97" s="158">
        <v>0</v>
      </c>
      <c r="W97" s="158">
        <v>0</v>
      </c>
      <c r="X97" s="158">
        <v>0</v>
      </c>
      <c r="Y97" s="158">
        <v>0</v>
      </c>
      <c r="Z97" s="155">
        <v>0</v>
      </c>
      <c r="AA97" s="155">
        <v>0</v>
      </c>
      <c r="AB97" s="173">
        <v>0</v>
      </c>
      <c r="AC97" s="159"/>
      <c r="AD97" s="161"/>
    </row>
    <row r="98" spans="1:30">
      <c r="A98" s="170" t="s">
        <v>24</v>
      </c>
      <c r="B98" s="171" t="s">
        <v>1776</v>
      </c>
      <c r="C98" s="171" t="s">
        <v>1780</v>
      </c>
      <c r="D98" s="150">
        <v>0</v>
      </c>
      <c r="E98" s="153">
        <v>0</v>
      </c>
      <c r="F98" s="153">
        <v>0</v>
      </c>
      <c r="G98" s="151">
        <v>0</v>
      </c>
      <c r="H98" s="151">
        <v>0</v>
      </c>
      <c r="I98" s="151">
        <v>0</v>
      </c>
      <c r="J98" s="151">
        <v>0</v>
      </c>
      <c r="K98" s="151">
        <v>0</v>
      </c>
      <c r="L98" s="151">
        <v>0</v>
      </c>
      <c r="M98" s="172">
        <v>0.93</v>
      </c>
      <c r="N98" s="153">
        <v>0</v>
      </c>
      <c r="O98" s="153">
        <v>0</v>
      </c>
      <c r="P98" s="153">
        <v>0</v>
      </c>
      <c r="Q98" s="154">
        <v>0</v>
      </c>
      <c r="R98" s="154">
        <v>0</v>
      </c>
      <c r="S98" s="154">
        <v>0</v>
      </c>
      <c r="T98" s="154">
        <v>0</v>
      </c>
      <c r="U98" s="173">
        <v>0</v>
      </c>
      <c r="V98" s="158">
        <v>0</v>
      </c>
      <c r="W98" s="158">
        <v>0</v>
      </c>
      <c r="X98" s="158">
        <v>0</v>
      </c>
      <c r="Y98" s="158">
        <v>0</v>
      </c>
      <c r="Z98" s="155">
        <v>0</v>
      </c>
      <c r="AA98" s="155">
        <v>0</v>
      </c>
      <c r="AB98" s="173">
        <v>0</v>
      </c>
      <c r="AC98" s="159"/>
      <c r="AD98" s="161"/>
    </row>
    <row r="99" spans="1:30">
      <c r="A99" s="170" t="s">
        <v>24</v>
      </c>
      <c r="B99" s="171" t="s">
        <v>1776</v>
      </c>
      <c r="C99" s="171" t="s">
        <v>86</v>
      </c>
      <c r="D99" s="150">
        <v>0</v>
      </c>
      <c r="E99" s="153">
        <v>0</v>
      </c>
      <c r="F99" s="153">
        <v>0</v>
      </c>
      <c r="G99" s="151">
        <v>0</v>
      </c>
      <c r="H99" s="151">
        <v>0</v>
      </c>
      <c r="I99" s="151">
        <v>0</v>
      </c>
      <c r="J99" s="151">
        <v>0</v>
      </c>
      <c r="K99" s="151">
        <v>0</v>
      </c>
      <c r="L99" s="151">
        <v>0</v>
      </c>
      <c r="M99" s="172">
        <v>0.93</v>
      </c>
      <c r="N99" s="153">
        <v>0</v>
      </c>
      <c r="O99" s="153">
        <v>0</v>
      </c>
      <c r="P99" s="153">
        <v>0</v>
      </c>
      <c r="Q99" s="154">
        <v>0</v>
      </c>
      <c r="R99" s="154">
        <v>0</v>
      </c>
      <c r="S99" s="154">
        <v>0</v>
      </c>
      <c r="T99" s="154">
        <v>0</v>
      </c>
      <c r="U99" s="173">
        <v>0</v>
      </c>
      <c r="V99" s="158">
        <v>0</v>
      </c>
      <c r="W99" s="158">
        <v>0</v>
      </c>
      <c r="X99" s="158">
        <v>0</v>
      </c>
      <c r="Y99" s="158">
        <v>0</v>
      </c>
      <c r="Z99" s="155">
        <v>0</v>
      </c>
      <c r="AA99" s="155">
        <v>0</v>
      </c>
      <c r="AB99" s="173">
        <v>0</v>
      </c>
      <c r="AC99" s="159"/>
      <c r="AD99" s="161"/>
    </row>
    <row r="100" spans="1:30">
      <c r="A100" s="170" t="s">
        <v>24</v>
      </c>
      <c r="B100" s="171" t="s">
        <v>1776</v>
      </c>
      <c r="C100" s="171" t="s">
        <v>84</v>
      </c>
      <c r="D100" s="150">
        <v>7761</v>
      </c>
      <c r="E100" s="153">
        <v>7314</v>
      </c>
      <c r="F100" s="153">
        <v>447</v>
      </c>
      <c r="G100" s="151">
        <v>8850</v>
      </c>
      <c r="H100" s="151">
        <v>8499</v>
      </c>
      <c r="I100" s="151">
        <v>351</v>
      </c>
      <c r="J100" s="151">
        <v>8017</v>
      </c>
      <c r="K100" s="151">
        <v>7619</v>
      </c>
      <c r="L100" s="151">
        <v>398</v>
      </c>
      <c r="M100" s="172">
        <v>0.93</v>
      </c>
      <c r="N100" s="153">
        <v>199111</v>
      </c>
      <c r="O100" s="153">
        <v>184653</v>
      </c>
      <c r="P100" s="153">
        <v>14458</v>
      </c>
      <c r="Q100" s="154">
        <v>0.927387236265199</v>
      </c>
      <c r="R100" s="154">
        <v>0.942404329339003</v>
      </c>
      <c r="S100" s="154">
        <v>0.960338983050847</v>
      </c>
      <c r="T100" s="154">
        <v>0.95035549457403</v>
      </c>
      <c r="U100" s="173">
        <v>-0.0179346537118447</v>
      </c>
      <c r="V100" s="158">
        <v>50092</v>
      </c>
      <c r="W100" s="158">
        <v>45808</v>
      </c>
      <c r="X100" s="158">
        <v>56121</v>
      </c>
      <c r="Y100" s="158">
        <v>51771</v>
      </c>
      <c r="Z100" s="155">
        <v>0.914477361654556</v>
      </c>
      <c r="AA100" s="155">
        <v>0.92248890789544</v>
      </c>
      <c r="AB100" s="173">
        <v>-0.00801154624088463</v>
      </c>
      <c r="AC100" s="159"/>
      <c r="AD100" s="161"/>
    </row>
    <row r="101" spans="1:30">
      <c r="A101" s="170" t="s">
        <v>24</v>
      </c>
      <c r="B101" s="171" t="s">
        <v>1776</v>
      </c>
      <c r="C101" s="171" t="s">
        <v>88</v>
      </c>
      <c r="D101" s="150">
        <v>10335</v>
      </c>
      <c r="E101" s="153">
        <v>9806</v>
      </c>
      <c r="F101" s="153">
        <v>529</v>
      </c>
      <c r="G101" s="151">
        <v>11134</v>
      </c>
      <c r="H101" s="151">
        <v>10686</v>
      </c>
      <c r="I101" s="151">
        <v>448</v>
      </c>
      <c r="J101" s="151">
        <v>10716</v>
      </c>
      <c r="K101" s="151">
        <v>10305</v>
      </c>
      <c r="L101" s="151">
        <v>411</v>
      </c>
      <c r="M101" s="172">
        <v>0.93</v>
      </c>
      <c r="N101" s="153">
        <v>262682</v>
      </c>
      <c r="O101" s="153">
        <v>249352</v>
      </c>
      <c r="P101" s="153">
        <v>13330</v>
      </c>
      <c r="Q101" s="154">
        <v>0.949254231351977</v>
      </c>
      <c r="R101" s="154">
        <v>0.948814707305273</v>
      </c>
      <c r="S101" s="154">
        <v>0.959762888449793</v>
      </c>
      <c r="T101" s="154">
        <v>0.961646136618141</v>
      </c>
      <c r="U101" s="173">
        <v>-0.01094818114452</v>
      </c>
      <c r="V101" s="158">
        <v>67852</v>
      </c>
      <c r="W101" s="158">
        <v>64135</v>
      </c>
      <c r="X101" s="158">
        <v>75244</v>
      </c>
      <c r="Y101" s="158">
        <v>71386</v>
      </c>
      <c r="Z101" s="155">
        <v>0.945219006072039</v>
      </c>
      <c r="AA101" s="155">
        <v>0.948726808782096</v>
      </c>
      <c r="AB101" s="173">
        <v>-0.00350780271005646</v>
      </c>
      <c r="AC101" s="159"/>
      <c r="AD101" s="161"/>
    </row>
    <row r="102" spans="1:30">
      <c r="A102" s="170" t="s">
        <v>24</v>
      </c>
      <c r="B102" s="171" t="s">
        <v>1776</v>
      </c>
      <c r="C102" s="171" t="s">
        <v>87</v>
      </c>
      <c r="D102" s="150">
        <v>11052</v>
      </c>
      <c r="E102" s="153">
        <v>10542</v>
      </c>
      <c r="F102" s="153">
        <v>510</v>
      </c>
      <c r="G102" s="151">
        <v>11963</v>
      </c>
      <c r="H102" s="151">
        <v>11395</v>
      </c>
      <c r="I102" s="151">
        <v>568</v>
      </c>
      <c r="J102" s="151">
        <v>12446</v>
      </c>
      <c r="K102" s="151">
        <v>11995</v>
      </c>
      <c r="L102" s="151">
        <v>451</v>
      </c>
      <c r="M102" s="172">
        <v>0.93</v>
      </c>
      <c r="N102" s="153">
        <v>269153</v>
      </c>
      <c r="O102" s="153">
        <v>256322</v>
      </c>
      <c r="P102" s="153">
        <v>12831</v>
      </c>
      <c r="Q102" s="154">
        <v>0.952328229668627</v>
      </c>
      <c r="R102" s="154">
        <v>0.95385450597177</v>
      </c>
      <c r="S102" s="154">
        <v>0.952520270835075</v>
      </c>
      <c r="T102" s="154">
        <v>0.963763458139161</v>
      </c>
      <c r="U102" s="173">
        <v>0.00133423513669495</v>
      </c>
      <c r="V102" s="158">
        <v>71051</v>
      </c>
      <c r="W102" s="158">
        <v>67150</v>
      </c>
      <c r="X102" s="158">
        <v>74732</v>
      </c>
      <c r="Y102" s="158">
        <v>71000</v>
      </c>
      <c r="Z102" s="155">
        <v>0.945095776273381</v>
      </c>
      <c r="AA102" s="155">
        <v>0.950061553283734</v>
      </c>
      <c r="AB102" s="173">
        <v>-0.00496577701035283</v>
      </c>
      <c r="AC102" s="159"/>
      <c r="AD102" s="161"/>
    </row>
    <row r="103" spans="1:30">
      <c r="A103" s="170" t="s">
        <v>24</v>
      </c>
      <c r="B103" s="171" t="s">
        <v>1776</v>
      </c>
      <c r="C103" s="171" t="s">
        <v>85</v>
      </c>
      <c r="D103" s="150">
        <v>8950</v>
      </c>
      <c r="E103" s="153">
        <v>8447</v>
      </c>
      <c r="F103" s="153">
        <v>503</v>
      </c>
      <c r="G103" s="151">
        <v>10194</v>
      </c>
      <c r="H103" s="151">
        <v>9957</v>
      </c>
      <c r="I103" s="151">
        <v>237</v>
      </c>
      <c r="J103" s="151">
        <v>10359</v>
      </c>
      <c r="K103" s="151">
        <v>10167</v>
      </c>
      <c r="L103" s="151">
        <v>192</v>
      </c>
      <c r="M103" s="172">
        <v>0.93</v>
      </c>
      <c r="N103" s="153">
        <v>187804</v>
      </c>
      <c r="O103" s="153">
        <v>183789</v>
      </c>
      <c r="P103" s="153">
        <v>4015</v>
      </c>
      <c r="Q103" s="154">
        <v>0.978621328619199</v>
      </c>
      <c r="R103" s="154">
        <v>0.943798882681564</v>
      </c>
      <c r="S103" s="154">
        <v>0.976751030017657</v>
      </c>
      <c r="T103" s="154">
        <v>0.981465392412395</v>
      </c>
      <c r="U103" s="173">
        <v>-0.0329521473360932</v>
      </c>
      <c r="V103" s="158">
        <v>62166</v>
      </c>
      <c r="W103" s="158">
        <v>60500</v>
      </c>
      <c r="X103" s="158">
        <v>56720</v>
      </c>
      <c r="Y103" s="158">
        <v>55702</v>
      </c>
      <c r="Z103" s="155">
        <v>0.973200784995013</v>
      </c>
      <c r="AA103" s="155">
        <v>0.982052186177715</v>
      </c>
      <c r="AB103" s="173">
        <v>-0.00885140118270167</v>
      </c>
      <c r="AC103" s="159"/>
      <c r="AD103" s="161"/>
    </row>
    <row r="104" spans="1:30">
      <c r="A104" s="170" t="s">
        <v>24</v>
      </c>
      <c r="B104" s="171" t="s">
        <v>1776</v>
      </c>
      <c r="C104" s="171" t="s">
        <v>98</v>
      </c>
      <c r="D104" s="150">
        <v>7849</v>
      </c>
      <c r="E104" s="153">
        <v>7437</v>
      </c>
      <c r="F104" s="153">
        <v>412</v>
      </c>
      <c r="G104" s="151">
        <v>8872</v>
      </c>
      <c r="H104" s="151">
        <v>8558</v>
      </c>
      <c r="I104" s="151">
        <v>314</v>
      </c>
      <c r="J104" s="151">
        <v>8244</v>
      </c>
      <c r="K104" s="151">
        <v>7959</v>
      </c>
      <c r="L104" s="151">
        <v>285</v>
      </c>
      <c r="M104" s="172">
        <v>0.93</v>
      </c>
      <c r="N104" s="153">
        <v>200310</v>
      </c>
      <c r="O104" s="153">
        <v>190831</v>
      </c>
      <c r="P104" s="153">
        <v>9479</v>
      </c>
      <c r="Q104" s="154">
        <v>0.952678348559732</v>
      </c>
      <c r="R104" s="154">
        <v>0.947509236845458</v>
      </c>
      <c r="S104" s="154">
        <v>0.964607754733995</v>
      </c>
      <c r="T104" s="154">
        <v>0.965429403202329</v>
      </c>
      <c r="U104" s="173">
        <v>-0.0170985178885366</v>
      </c>
      <c r="V104" s="158">
        <v>51731</v>
      </c>
      <c r="W104" s="158">
        <v>49318</v>
      </c>
      <c r="X104" s="158">
        <v>57933</v>
      </c>
      <c r="Y104" s="158">
        <v>55282</v>
      </c>
      <c r="Z104" s="155">
        <v>0.95335485492258</v>
      </c>
      <c r="AA104" s="155">
        <v>0.954240243039373</v>
      </c>
      <c r="AB104" s="173">
        <v>-0.000885388116792729</v>
      </c>
      <c r="AC104" s="159"/>
      <c r="AD104" s="161"/>
    </row>
    <row r="105" spans="1:30">
      <c r="A105" s="170" t="s">
        <v>24</v>
      </c>
      <c r="B105" s="171" t="s">
        <v>1776</v>
      </c>
      <c r="C105" s="171" t="s">
        <v>89</v>
      </c>
      <c r="D105" s="150">
        <v>17745</v>
      </c>
      <c r="E105" s="153">
        <v>16798</v>
      </c>
      <c r="F105" s="153">
        <v>947</v>
      </c>
      <c r="G105" s="151">
        <v>19699</v>
      </c>
      <c r="H105" s="151">
        <v>18906</v>
      </c>
      <c r="I105" s="151">
        <v>793</v>
      </c>
      <c r="J105" s="151">
        <v>19194</v>
      </c>
      <c r="K105" s="151">
        <v>18475</v>
      </c>
      <c r="L105" s="151">
        <v>719</v>
      </c>
      <c r="M105" s="172">
        <v>0.93</v>
      </c>
      <c r="N105" s="153">
        <v>406223</v>
      </c>
      <c r="O105" s="153">
        <v>391229</v>
      </c>
      <c r="P105" s="153">
        <v>14994</v>
      </c>
      <c r="Q105" s="154">
        <v>0.963089239161741</v>
      </c>
      <c r="R105" s="154">
        <v>0.946632854325162</v>
      </c>
      <c r="S105" s="154">
        <v>0.959744149449211</v>
      </c>
      <c r="T105" s="154">
        <v>0.962540377201209</v>
      </c>
      <c r="U105" s="173">
        <v>-0.0131112951240486</v>
      </c>
      <c r="V105" s="158">
        <v>121644</v>
      </c>
      <c r="W105" s="158">
        <v>116885</v>
      </c>
      <c r="X105" s="158">
        <v>123713</v>
      </c>
      <c r="Y105" s="158">
        <v>119872</v>
      </c>
      <c r="Z105" s="155">
        <v>0.96087764295814</v>
      </c>
      <c r="AA105" s="155">
        <v>0.968952333222863</v>
      </c>
      <c r="AB105" s="173">
        <v>-0.00807469026472241</v>
      </c>
      <c r="AC105" s="159"/>
      <c r="AD105" s="161"/>
    </row>
    <row r="106" spans="1:30">
      <c r="A106" s="170" t="s">
        <v>24</v>
      </c>
      <c r="B106" s="171" t="s">
        <v>1776</v>
      </c>
      <c r="C106" s="171" t="s">
        <v>90</v>
      </c>
      <c r="D106" s="150">
        <v>10315</v>
      </c>
      <c r="E106" s="153">
        <v>9861</v>
      </c>
      <c r="F106" s="153">
        <v>454</v>
      </c>
      <c r="G106" s="151">
        <v>12813</v>
      </c>
      <c r="H106" s="151">
        <v>12507</v>
      </c>
      <c r="I106" s="151">
        <v>306</v>
      </c>
      <c r="J106" s="151">
        <v>11924</v>
      </c>
      <c r="K106" s="151">
        <v>11634</v>
      </c>
      <c r="L106" s="151">
        <v>290</v>
      </c>
      <c r="M106" s="172">
        <v>0.93</v>
      </c>
      <c r="N106" s="153">
        <v>215093</v>
      </c>
      <c r="O106" s="153">
        <v>209294</v>
      </c>
      <c r="P106" s="153">
        <v>5799</v>
      </c>
      <c r="Q106" s="154">
        <v>0.973039568930649</v>
      </c>
      <c r="R106" s="154">
        <v>0.955986427532719</v>
      </c>
      <c r="S106" s="154">
        <v>0.976118005151019</v>
      </c>
      <c r="T106" s="154">
        <v>0.975679302247568</v>
      </c>
      <c r="U106" s="173">
        <v>-0.0201315776182992</v>
      </c>
      <c r="V106" s="158">
        <v>69468</v>
      </c>
      <c r="W106" s="158">
        <v>67703</v>
      </c>
      <c r="X106" s="158">
        <v>61312</v>
      </c>
      <c r="Y106" s="158">
        <v>59556</v>
      </c>
      <c r="Z106" s="155">
        <v>0.974592618183912</v>
      </c>
      <c r="AA106" s="155">
        <v>0.971359603340292</v>
      </c>
      <c r="AB106" s="173">
        <v>0.00323301484361971</v>
      </c>
      <c r="AC106" s="159"/>
      <c r="AD106" s="161"/>
    </row>
    <row r="107" spans="1:30">
      <c r="A107" s="170" t="s">
        <v>24</v>
      </c>
      <c r="B107" s="171" t="s">
        <v>1781</v>
      </c>
      <c r="C107" s="171" t="s">
        <v>1782</v>
      </c>
      <c r="D107" s="150">
        <v>0</v>
      </c>
      <c r="E107" s="153">
        <v>0</v>
      </c>
      <c r="F107" s="153">
        <v>0</v>
      </c>
      <c r="G107" s="151">
        <v>0</v>
      </c>
      <c r="H107" s="151">
        <v>0</v>
      </c>
      <c r="I107" s="151">
        <v>0</v>
      </c>
      <c r="J107" s="151">
        <v>0</v>
      </c>
      <c r="K107" s="151">
        <v>0</v>
      </c>
      <c r="L107" s="151">
        <v>0</v>
      </c>
      <c r="M107" s="172">
        <v>0.93</v>
      </c>
      <c r="N107" s="153">
        <v>0</v>
      </c>
      <c r="O107" s="153">
        <v>0</v>
      </c>
      <c r="P107" s="153">
        <v>0</v>
      </c>
      <c r="Q107" s="154">
        <v>0</v>
      </c>
      <c r="R107" s="154">
        <v>0</v>
      </c>
      <c r="S107" s="154">
        <v>0</v>
      </c>
      <c r="T107" s="154">
        <v>0</v>
      </c>
      <c r="U107" s="173">
        <v>0</v>
      </c>
      <c r="V107" s="158">
        <v>0</v>
      </c>
      <c r="W107" s="158">
        <v>0</v>
      </c>
      <c r="X107" s="158">
        <v>0</v>
      </c>
      <c r="Y107" s="158">
        <v>0</v>
      </c>
      <c r="Z107" s="155">
        <v>0</v>
      </c>
      <c r="AA107" s="155">
        <v>0</v>
      </c>
      <c r="AB107" s="173">
        <v>0</v>
      </c>
      <c r="AC107" s="159"/>
      <c r="AD107" s="161"/>
    </row>
    <row r="108" spans="1:30">
      <c r="A108" s="170" t="s">
        <v>24</v>
      </c>
      <c r="B108" s="171" t="s">
        <v>1781</v>
      </c>
      <c r="C108" s="171" t="s">
        <v>1783</v>
      </c>
      <c r="D108" s="150">
        <v>0</v>
      </c>
      <c r="E108" s="153">
        <v>0</v>
      </c>
      <c r="F108" s="153">
        <v>0</v>
      </c>
      <c r="G108" s="151">
        <v>0</v>
      </c>
      <c r="H108" s="151">
        <v>0</v>
      </c>
      <c r="I108" s="151">
        <v>0</v>
      </c>
      <c r="J108" s="151">
        <v>0</v>
      </c>
      <c r="K108" s="151">
        <v>0</v>
      </c>
      <c r="L108" s="151">
        <v>0</v>
      </c>
      <c r="M108" s="172">
        <v>0.93</v>
      </c>
      <c r="N108" s="153">
        <v>0</v>
      </c>
      <c r="O108" s="153">
        <v>0</v>
      </c>
      <c r="P108" s="153">
        <v>0</v>
      </c>
      <c r="Q108" s="154">
        <v>0</v>
      </c>
      <c r="R108" s="154">
        <v>0</v>
      </c>
      <c r="S108" s="154">
        <v>0</v>
      </c>
      <c r="T108" s="154">
        <v>0</v>
      </c>
      <c r="U108" s="173">
        <v>0</v>
      </c>
      <c r="V108" s="158">
        <v>0</v>
      </c>
      <c r="W108" s="158">
        <v>0</v>
      </c>
      <c r="X108" s="158">
        <v>0</v>
      </c>
      <c r="Y108" s="158">
        <v>0</v>
      </c>
      <c r="Z108" s="155">
        <v>0</v>
      </c>
      <c r="AA108" s="155">
        <v>0</v>
      </c>
      <c r="AB108" s="173">
        <v>0</v>
      </c>
      <c r="AC108" s="159"/>
      <c r="AD108" s="161"/>
    </row>
    <row r="109" spans="1:30">
      <c r="A109" s="170" t="s">
        <v>24</v>
      </c>
      <c r="B109" s="171" t="s">
        <v>1781</v>
      </c>
      <c r="C109" s="171" t="s">
        <v>91</v>
      </c>
      <c r="D109" s="150">
        <v>9970</v>
      </c>
      <c r="E109" s="153">
        <v>9349</v>
      </c>
      <c r="F109" s="153">
        <v>621</v>
      </c>
      <c r="G109" s="151">
        <v>11046</v>
      </c>
      <c r="H109" s="151">
        <v>10380</v>
      </c>
      <c r="I109" s="151">
        <v>666</v>
      </c>
      <c r="J109" s="151">
        <v>10609</v>
      </c>
      <c r="K109" s="151">
        <v>9866</v>
      </c>
      <c r="L109" s="151">
        <v>743</v>
      </c>
      <c r="M109" s="172">
        <v>0.93</v>
      </c>
      <c r="N109" s="153">
        <v>238612</v>
      </c>
      <c r="O109" s="153">
        <v>219596</v>
      </c>
      <c r="P109" s="153">
        <v>19016</v>
      </c>
      <c r="Q109" s="154">
        <v>0.920305768360351</v>
      </c>
      <c r="R109" s="154">
        <v>0.937713139418255</v>
      </c>
      <c r="S109" s="154">
        <v>0.939706681151548</v>
      </c>
      <c r="T109" s="154">
        <v>0.929965123951362</v>
      </c>
      <c r="U109" s="173">
        <v>-0.00199354173329336</v>
      </c>
      <c r="V109" s="158">
        <v>70355</v>
      </c>
      <c r="W109" s="158">
        <v>65956</v>
      </c>
      <c r="X109" s="158">
        <v>67123</v>
      </c>
      <c r="Y109" s="158">
        <v>62872</v>
      </c>
      <c r="Z109" s="155">
        <v>0.937474237794044</v>
      </c>
      <c r="AA109" s="155">
        <v>0.936668504089507</v>
      </c>
      <c r="AB109" s="173">
        <v>0.000805733704537182</v>
      </c>
      <c r="AC109" s="159"/>
      <c r="AD109" s="161"/>
    </row>
    <row r="110" spans="1:30">
      <c r="A110" s="170" t="s">
        <v>24</v>
      </c>
      <c r="B110" s="171" t="s">
        <v>1781</v>
      </c>
      <c r="C110" s="171" t="s">
        <v>93</v>
      </c>
      <c r="D110" s="150">
        <v>14406</v>
      </c>
      <c r="E110" s="153">
        <v>13636</v>
      </c>
      <c r="F110" s="153">
        <v>770</v>
      </c>
      <c r="G110" s="151">
        <v>16387</v>
      </c>
      <c r="H110" s="151">
        <v>15707</v>
      </c>
      <c r="I110" s="151">
        <v>680</v>
      </c>
      <c r="J110" s="151">
        <v>17372</v>
      </c>
      <c r="K110" s="151">
        <v>16932</v>
      </c>
      <c r="L110" s="151">
        <v>440</v>
      </c>
      <c r="M110" s="172">
        <v>0.93</v>
      </c>
      <c r="N110" s="153">
        <v>319732</v>
      </c>
      <c r="O110" s="153">
        <v>296712</v>
      </c>
      <c r="P110" s="153">
        <v>23020</v>
      </c>
      <c r="Q110" s="154">
        <v>0.928002201844044</v>
      </c>
      <c r="R110" s="154">
        <v>0.946550048590865</v>
      </c>
      <c r="S110" s="154">
        <v>0.958503691950937</v>
      </c>
      <c r="T110" s="154">
        <v>0.97467188579323</v>
      </c>
      <c r="U110" s="173">
        <v>-0.0119536433600719</v>
      </c>
      <c r="V110" s="158">
        <v>101911</v>
      </c>
      <c r="W110" s="158">
        <v>96368</v>
      </c>
      <c r="X110" s="158">
        <v>94553</v>
      </c>
      <c r="Y110" s="158">
        <v>88464</v>
      </c>
      <c r="Z110" s="155">
        <v>0.94560940428413</v>
      </c>
      <c r="AA110" s="155">
        <v>0.935602254820048</v>
      </c>
      <c r="AB110" s="173">
        <v>0.0100071494640823</v>
      </c>
      <c r="AC110" s="159"/>
      <c r="AD110" s="161"/>
    </row>
    <row r="111" spans="1:30">
      <c r="A111" s="170" t="s">
        <v>24</v>
      </c>
      <c r="B111" s="171" t="s">
        <v>1781</v>
      </c>
      <c r="C111" s="171" t="s">
        <v>95</v>
      </c>
      <c r="D111" s="150">
        <v>12015</v>
      </c>
      <c r="E111" s="153">
        <v>11263</v>
      </c>
      <c r="F111" s="153">
        <v>752</v>
      </c>
      <c r="G111" s="151">
        <v>12521</v>
      </c>
      <c r="H111" s="151">
        <v>11941</v>
      </c>
      <c r="I111" s="151">
        <v>580</v>
      </c>
      <c r="J111" s="151">
        <v>12257</v>
      </c>
      <c r="K111" s="151">
        <v>11705</v>
      </c>
      <c r="L111" s="151">
        <v>552</v>
      </c>
      <c r="M111" s="172">
        <v>0.93</v>
      </c>
      <c r="N111" s="153">
        <v>271537</v>
      </c>
      <c r="O111" s="153">
        <v>258223</v>
      </c>
      <c r="P111" s="153">
        <v>13314</v>
      </c>
      <c r="Q111" s="154">
        <v>0.950968008043103</v>
      </c>
      <c r="R111" s="154">
        <v>0.937411568872243</v>
      </c>
      <c r="S111" s="154">
        <v>0.953677821260283</v>
      </c>
      <c r="T111" s="154">
        <v>0.954964510075875</v>
      </c>
      <c r="U111" s="173">
        <v>-0.0162662523880397</v>
      </c>
      <c r="V111" s="158">
        <v>77703</v>
      </c>
      <c r="W111" s="158">
        <v>73706</v>
      </c>
      <c r="X111" s="158">
        <v>79845</v>
      </c>
      <c r="Y111" s="158">
        <v>75854</v>
      </c>
      <c r="Z111" s="155">
        <v>0.948560544637916</v>
      </c>
      <c r="AA111" s="155">
        <v>0.950015655332206</v>
      </c>
      <c r="AB111" s="173">
        <v>-0.00145511069428994</v>
      </c>
      <c r="AC111" s="159"/>
      <c r="AD111" s="161"/>
    </row>
    <row r="112" spans="1:30">
      <c r="A112" s="170" t="s">
        <v>24</v>
      </c>
      <c r="B112" s="171" t="s">
        <v>1781</v>
      </c>
      <c r="C112" s="171" t="s">
        <v>92</v>
      </c>
      <c r="D112" s="150">
        <v>18479</v>
      </c>
      <c r="E112" s="153">
        <v>17380</v>
      </c>
      <c r="F112" s="153">
        <v>1099</v>
      </c>
      <c r="G112" s="151">
        <v>20644</v>
      </c>
      <c r="H112" s="151">
        <v>19846</v>
      </c>
      <c r="I112" s="151">
        <v>798</v>
      </c>
      <c r="J112" s="151">
        <v>20641</v>
      </c>
      <c r="K112" s="151">
        <v>19876</v>
      </c>
      <c r="L112" s="151">
        <v>765</v>
      </c>
      <c r="M112" s="172">
        <v>0.93</v>
      </c>
      <c r="N112" s="153">
        <v>410231</v>
      </c>
      <c r="O112" s="153">
        <v>391686</v>
      </c>
      <c r="P112" s="153">
        <v>18545</v>
      </c>
      <c r="Q112" s="154">
        <v>0.954793762538667</v>
      </c>
      <c r="R112" s="154">
        <v>0.940527084798961</v>
      </c>
      <c r="S112" s="154">
        <v>0.961344700639411</v>
      </c>
      <c r="T112" s="154">
        <v>0.96293784215881</v>
      </c>
      <c r="U112" s="173">
        <v>-0.0208176158404501</v>
      </c>
      <c r="V112" s="158">
        <v>126603</v>
      </c>
      <c r="W112" s="158">
        <v>120767</v>
      </c>
      <c r="X112" s="158">
        <v>118147</v>
      </c>
      <c r="Y112" s="158">
        <v>113162</v>
      </c>
      <c r="Z112" s="155">
        <v>0.953903146054991</v>
      </c>
      <c r="AA112" s="155">
        <v>0.957806800003386</v>
      </c>
      <c r="AB112" s="173">
        <v>-0.00390365394839476</v>
      </c>
      <c r="AC112" s="159"/>
      <c r="AD112" s="161"/>
    </row>
    <row r="113" spans="1:30">
      <c r="A113" s="170" t="s">
        <v>24</v>
      </c>
      <c r="B113" s="171" t="s">
        <v>1781</v>
      </c>
      <c r="C113" s="171" t="s">
        <v>96</v>
      </c>
      <c r="D113" s="150">
        <v>2061</v>
      </c>
      <c r="E113" s="153">
        <v>1962</v>
      </c>
      <c r="F113" s="153">
        <v>99</v>
      </c>
      <c r="G113" s="151">
        <v>2396</v>
      </c>
      <c r="H113" s="151">
        <v>2319</v>
      </c>
      <c r="I113" s="151">
        <v>77</v>
      </c>
      <c r="J113" s="151">
        <v>2283</v>
      </c>
      <c r="K113" s="151">
        <v>2225</v>
      </c>
      <c r="L113" s="151">
        <v>58</v>
      </c>
      <c r="M113" s="172">
        <v>0.93</v>
      </c>
      <c r="N113" s="153">
        <v>51205</v>
      </c>
      <c r="O113" s="153">
        <v>49361</v>
      </c>
      <c r="P113" s="153">
        <v>1844</v>
      </c>
      <c r="Q113" s="154">
        <v>0.963987891807441</v>
      </c>
      <c r="R113" s="154">
        <v>0.951965065502183</v>
      </c>
      <c r="S113" s="154">
        <v>0.967863105175292</v>
      </c>
      <c r="T113" s="154">
        <v>0.974594831362243</v>
      </c>
      <c r="U113" s="173">
        <v>-0.0158980396731088</v>
      </c>
      <c r="V113" s="158">
        <v>13916</v>
      </c>
      <c r="W113" s="158">
        <v>13225</v>
      </c>
      <c r="X113" s="158">
        <v>14093</v>
      </c>
      <c r="Y113" s="158">
        <v>13663</v>
      </c>
      <c r="Z113" s="155">
        <v>0.950344926703076</v>
      </c>
      <c r="AA113" s="155">
        <v>0.969488398495707</v>
      </c>
      <c r="AB113" s="173">
        <v>-0.0191434717926315</v>
      </c>
      <c r="AC113" s="159"/>
      <c r="AD113" s="161"/>
    </row>
    <row r="114" spans="1:30">
      <c r="A114" s="170" t="s">
        <v>24</v>
      </c>
      <c r="B114" s="171" t="s">
        <v>1781</v>
      </c>
      <c r="C114" s="171" t="s">
        <v>94</v>
      </c>
      <c r="D114" s="150">
        <v>8361</v>
      </c>
      <c r="E114" s="153">
        <v>7971</v>
      </c>
      <c r="F114" s="153">
        <v>390</v>
      </c>
      <c r="G114" s="151">
        <v>9682</v>
      </c>
      <c r="H114" s="151">
        <v>9387</v>
      </c>
      <c r="I114" s="151">
        <v>295</v>
      </c>
      <c r="J114" s="151">
        <v>9129</v>
      </c>
      <c r="K114" s="151">
        <v>8878</v>
      </c>
      <c r="L114" s="151">
        <v>251</v>
      </c>
      <c r="M114" s="172">
        <v>0.93</v>
      </c>
      <c r="N114" s="153">
        <v>207550</v>
      </c>
      <c r="O114" s="153">
        <v>200499</v>
      </c>
      <c r="P114" s="153">
        <v>7051</v>
      </c>
      <c r="Q114" s="154">
        <v>0.966027463261865</v>
      </c>
      <c r="R114" s="154">
        <v>0.953354861858629</v>
      </c>
      <c r="S114" s="154">
        <v>0.969531088618054</v>
      </c>
      <c r="T114" s="154">
        <v>0.972505203198598</v>
      </c>
      <c r="U114" s="173">
        <v>-0.0161762267594248</v>
      </c>
      <c r="V114" s="158">
        <v>57226</v>
      </c>
      <c r="W114" s="158">
        <v>55085</v>
      </c>
      <c r="X114" s="158">
        <v>60534</v>
      </c>
      <c r="Y114" s="158">
        <v>58440</v>
      </c>
      <c r="Z114" s="155">
        <v>0.962586936008108</v>
      </c>
      <c r="AA114" s="155">
        <v>0.965407869957379</v>
      </c>
      <c r="AB114" s="173">
        <v>-0.00282093394927119</v>
      </c>
      <c r="AC114" s="159"/>
      <c r="AD114" s="161"/>
    </row>
    <row r="115" spans="1:30">
      <c r="A115" s="170" t="s">
        <v>24</v>
      </c>
      <c r="B115" s="171" t="s">
        <v>1781</v>
      </c>
      <c r="C115" s="171" t="s">
        <v>97</v>
      </c>
      <c r="D115" s="150">
        <v>7405</v>
      </c>
      <c r="E115" s="153">
        <v>7092</v>
      </c>
      <c r="F115" s="153">
        <v>313</v>
      </c>
      <c r="G115" s="151">
        <v>8453</v>
      </c>
      <c r="H115" s="151">
        <v>8246</v>
      </c>
      <c r="I115" s="151">
        <v>207</v>
      </c>
      <c r="J115" s="151">
        <v>8197</v>
      </c>
      <c r="K115" s="151">
        <v>7988</v>
      </c>
      <c r="L115" s="151">
        <v>209</v>
      </c>
      <c r="M115" s="172">
        <v>0.93</v>
      </c>
      <c r="N115" s="153">
        <v>190072</v>
      </c>
      <c r="O115" s="153">
        <v>184290</v>
      </c>
      <c r="P115" s="153">
        <v>5782</v>
      </c>
      <c r="Q115" s="154">
        <v>0.969579948651037</v>
      </c>
      <c r="R115" s="154">
        <v>0.957731262660365</v>
      </c>
      <c r="S115" s="154">
        <v>0.975511652667692</v>
      </c>
      <c r="T115" s="154">
        <v>0.974502866902525</v>
      </c>
      <c r="U115" s="173">
        <v>-0.0177803900073273</v>
      </c>
      <c r="V115" s="158">
        <v>51227</v>
      </c>
      <c r="W115" s="158">
        <v>49483</v>
      </c>
      <c r="X115" s="158">
        <v>56572</v>
      </c>
      <c r="Y115" s="158">
        <v>54969</v>
      </c>
      <c r="Z115" s="155">
        <v>0.965955453178988</v>
      </c>
      <c r="AA115" s="155">
        <v>0.971664427632044</v>
      </c>
      <c r="AB115" s="173">
        <v>-0.0057089744530564</v>
      </c>
      <c r="AC115" s="159"/>
      <c r="AD115" s="161"/>
    </row>
    <row r="116" spans="1:30">
      <c r="A116" s="175" t="s">
        <v>99</v>
      </c>
      <c r="B116" s="176" t="s">
        <v>1784</v>
      </c>
      <c r="C116" s="176" t="s">
        <v>101</v>
      </c>
      <c r="D116" s="150">
        <v>6662</v>
      </c>
      <c r="E116" s="153">
        <v>6302</v>
      </c>
      <c r="F116" s="153">
        <v>360</v>
      </c>
      <c r="G116" s="151">
        <v>7301</v>
      </c>
      <c r="H116" s="151">
        <v>7060</v>
      </c>
      <c r="I116" s="151">
        <v>241</v>
      </c>
      <c r="J116" s="151">
        <v>5424</v>
      </c>
      <c r="K116" s="151">
        <v>5196</v>
      </c>
      <c r="L116" s="151">
        <v>228</v>
      </c>
      <c r="M116" s="172">
        <v>0.93</v>
      </c>
      <c r="N116" s="153">
        <v>152047</v>
      </c>
      <c r="O116" s="153">
        <v>145517</v>
      </c>
      <c r="P116" s="153">
        <v>6530</v>
      </c>
      <c r="Q116" s="154">
        <v>0.957052753424928</v>
      </c>
      <c r="R116" s="154">
        <v>0.945962173521465</v>
      </c>
      <c r="S116" s="154">
        <v>0.966990823174908</v>
      </c>
      <c r="T116" s="154">
        <v>0.957964601769911</v>
      </c>
      <c r="U116" s="173">
        <v>-0.0210286496534425</v>
      </c>
      <c r="V116" s="158">
        <v>41673</v>
      </c>
      <c r="W116" s="158">
        <v>39793</v>
      </c>
      <c r="X116" s="158">
        <v>44166</v>
      </c>
      <c r="Y116" s="158">
        <v>42536</v>
      </c>
      <c r="Z116" s="155">
        <v>0.954886857197706</v>
      </c>
      <c r="AA116" s="155">
        <v>0.963093782547661</v>
      </c>
      <c r="AB116" s="173">
        <v>-0.00820692534995515</v>
      </c>
    </row>
    <row r="117" spans="1:30">
      <c r="A117" s="175" t="s">
        <v>99</v>
      </c>
      <c r="B117" s="176" t="s">
        <v>1784</v>
      </c>
      <c r="C117" s="176" t="s">
        <v>102</v>
      </c>
      <c r="D117" s="150">
        <v>5334</v>
      </c>
      <c r="E117" s="153">
        <v>5109</v>
      </c>
      <c r="F117" s="153">
        <v>225</v>
      </c>
      <c r="G117" s="151">
        <v>6091</v>
      </c>
      <c r="H117" s="151">
        <v>5916</v>
      </c>
      <c r="I117" s="151">
        <v>175</v>
      </c>
      <c r="J117" s="151">
        <v>4220</v>
      </c>
      <c r="K117" s="151">
        <v>4070</v>
      </c>
      <c r="L117" s="151">
        <v>150</v>
      </c>
      <c r="M117" s="172">
        <v>0.93</v>
      </c>
      <c r="N117" s="153">
        <v>124328</v>
      </c>
      <c r="O117" s="153">
        <v>119870</v>
      </c>
      <c r="P117" s="153">
        <v>4458</v>
      </c>
      <c r="Q117" s="154">
        <v>0.964143234026124</v>
      </c>
      <c r="R117" s="154">
        <v>0.957817772778403</v>
      </c>
      <c r="S117" s="154">
        <v>0.971269085536037</v>
      </c>
      <c r="T117" s="154">
        <v>0.964454976303318</v>
      </c>
      <c r="U117" s="173">
        <v>-0.013451312757634</v>
      </c>
      <c r="V117" s="158">
        <v>33650</v>
      </c>
      <c r="W117" s="158">
        <v>32165</v>
      </c>
      <c r="X117" s="158">
        <v>37173</v>
      </c>
      <c r="Y117" s="158">
        <v>36025</v>
      </c>
      <c r="Z117" s="155">
        <v>0.955869242199109</v>
      </c>
      <c r="AA117" s="155">
        <v>0.969117370134237</v>
      </c>
      <c r="AB117" s="173">
        <v>-0.0132481279351288</v>
      </c>
    </row>
    <row r="118" spans="1:30">
      <c r="A118" s="175" t="s">
        <v>99</v>
      </c>
      <c r="B118" s="176" t="s">
        <v>1784</v>
      </c>
      <c r="C118" s="176" t="s">
        <v>103</v>
      </c>
      <c r="D118" s="150">
        <v>10953</v>
      </c>
      <c r="E118" s="153">
        <v>10469</v>
      </c>
      <c r="F118" s="153">
        <v>484</v>
      </c>
      <c r="G118" s="151">
        <v>12006</v>
      </c>
      <c r="H118" s="151">
        <v>11519</v>
      </c>
      <c r="I118" s="151">
        <v>487</v>
      </c>
      <c r="J118" s="151">
        <v>8874</v>
      </c>
      <c r="K118" s="151">
        <v>8489</v>
      </c>
      <c r="L118" s="151">
        <v>385</v>
      </c>
      <c r="M118" s="172">
        <v>0.93</v>
      </c>
      <c r="N118" s="153">
        <v>263648</v>
      </c>
      <c r="O118" s="153">
        <v>253401</v>
      </c>
      <c r="P118" s="153">
        <v>10247</v>
      </c>
      <c r="Q118" s="154">
        <v>0.961133784439859</v>
      </c>
      <c r="R118" s="154">
        <v>0.95581119328038</v>
      </c>
      <c r="S118" s="154">
        <v>0.95943694819257</v>
      </c>
      <c r="T118" s="154">
        <v>0.956614829839982</v>
      </c>
      <c r="U118" s="173">
        <v>-0.00362575491219064</v>
      </c>
      <c r="V118" s="158">
        <v>69396</v>
      </c>
      <c r="W118" s="158">
        <v>66446</v>
      </c>
      <c r="X118" s="158">
        <v>78313</v>
      </c>
      <c r="Y118" s="158">
        <v>75428</v>
      </c>
      <c r="Z118" s="155">
        <v>0.957490345264857</v>
      </c>
      <c r="AA118" s="155">
        <v>0.963160650211331</v>
      </c>
      <c r="AB118" s="173">
        <v>-0.00567030494647469</v>
      </c>
    </row>
    <row r="119" spans="1:30">
      <c r="A119" s="175" t="s">
        <v>99</v>
      </c>
      <c r="B119" s="176" t="s">
        <v>1784</v>
      </c>
      <c r="C119" s="176" t="s">
        <v>104</v>
      </c>
      <c r="D119" s="150">
        <v>13880</v>
      </c>
      <c r="E119" s="153">
        <v>13169</v>
      </c>
      <c r="F119" s="153">
        <v>711</v>
      </c>
      <c r="G119" s="151">
        <v>15324</v>
      </c>
      <c r="H119" s="151">
        <v>14745</v>
      </c>
      <c r="I119" s="151">
        <v>579</v>
      </c>
      <c r="J119" s="151">
        <v>11386</v>
      </c>
      <c r="K119" s="151">
        <v>10899</v>
      </c>
      <c r="L119" s="151">
        <v>487</v>
      </c>
      <c r="M119" s="172">
        <v>0.93</v>
      </c>
      <c r="N119" s="153">
        <v>319117</v>
      </c>
      <c r="O119" s="153">
        <v>304610</v>
      </c>
      <c r="P119" s="153">
        <v>14507</v>
      </c>
      <c r="Q119" s="154">
        <v>0.954540184321111</v>
      </c>
      <c r="R119" s="154">
        <v>0.948775216138328</v>
      </c>
      <c r="S119" s="154">
        <v>0.96221613155834</v>
      </c>
      <c r="T119" s="154">
        <v>0.957228174951695</v>
      </c>
      <c r="U119" s="173">
        <v>-0.0134409154200114</v>
      </c>
      <c r="V119" s="158">
        <v>86555</v>
      </c>
      <c r="W119" s="158">
        <v>82680</v>
      </c>
      <c r="X119" s="158">
        <v>92785</v>
      </c>
      <c r="Y119" s="158">
        <v>88854</v>
      </c>
      <c r="Z119" s="155">
        <v>0.95523077811796</v>
      </c>
      <c r="AA119" s="155">
        <v>0.957633238131163</v>
      </c>
      <c r="AB119" s="173">
        <v>-0.00240246001320377</v>
      </c>
    </row>
    <row r="120" spans="1:30">
      <c r="A120" s="175" t="s">
        <v>99</v>
      </c>
      <c r="B120" s="176" t="s">
        <v>1784</v>
      </c>
      <c r="C120" s="176" t="s">
        <v>105</v>
      </c>
      <c r="D120" s="150">
        <v>9020</v>
      </c>
      <c r="E120" s="153">
        <v>8582</v>
      </c>
      <c r="F120" s="153">
        <v>438</v>
      </c>
      <c r="G120" s="151">
        <v>9721</v>
      </c>
      <c r="H120" s="151">
        <v>9341</v>
      </c>
      <c r="I120" s="151">
        <v>380</v>
      </c>
      <c r="J120" s="151">
        <v>7202</v>
      </c>
      <c r="K120" s="151">
        <v>6856</v>
      </c>
      <c r="L120" s="151">
        <v>346</v>
      </c>
      <c r="M120" s="172">
        <v>0.93</v>
      </c>
      <c r="N120" s="153">
        <v>212719</v>
      </c>
      <c r="O120" s="153">
        <v>202442</v>
      </c>
      <c r="P120" s="153">
        <v>10277</v>
      </c>
      <c r="Q120" s="154">
        <v>0.951687437417438</v>
      </c>
      <c r="R120" s="154">
        <v>0.951441241685144</v>
      </c>
      <c r="S120" s="154">
        <v>0.960909371463841</v>
      </c>
      <c r="T120" s="154">
        <v>0.951957789502916</v>
      </c>
      <c r="U120" s="173">
        <v>-0.00946812977869704</v>
      </c>
      <c r="V120" s="158">
        <v>56700</v>
      </c>
      <c r="W120" s="158">
        <v>53793</v>
      </c>
      <c r="X120" s="158">
        <v>63268</v>
      </c>
      <c r="Y120" s="158">
        <v>60377</v>
      </c>
      <c r="Z120" s="155">
        <v>0.948730158730159</v>
      </c>
      <c r="AA120" s="155">
        <v>0.954305494088639</v>
      </c>
      <c r="AB120" s="173">
        <v>-0.00557533535848009</v>
      </c>
    </row>
    <row r="121" spans="1:30">
      <c r="A121" s="175" t="s">
        <v>99</v>
      </c>
      <c r="B121" s="176" t="s">
        <v>1784</v>
      </c>
      <c r="C121" s="176" t="s">
        <v>106</v>
      </c>
      <c r="D121" s="150">
        <v>6517</v>
      </c>
      <c r="E121" s="153">
        <v>6282</v>
      </c>
      <c r="F121" s="153">
        <v>235</v>
      </c>
      <c r="G121" s="151">
        <v>6779</v>
      </c>
      <c r="H121" s="151">
        <v>6597</v>
      </c>
      <c r="I121" s="151">
        <v>182</v>
      </c>
      <c r="J121" s="151">
        <v>4836</v>
      </c>
      <c r="K121" s="151">
        <v>4661</v>
      </c>
      <c r="L121" s="151">
        <v>175</v>
      </c>
      <c r="M121" s="172">
        <v>0.93</v>
      </c>
      <c r="N121" s="153">
        <v>156572</v>
      </c>
      <c r="O121" s="153">
        <v>151166</v>
      </c>
      <c r="P121" s="153">
        <v>5406</v>
      </c>
      <c r="Q121" s="154">
        <v>0.965472753749074</v>
      </c>
      <c r="R121" s="154">
        <v>0.963940463403406</v>
      </c>
      <c r="S121" s="154">
        <v>0.97315238235728</v>
      </c>
      <c r="T121" s="154">
        <v>0.963813068651778</v>
      </c>
      <c r="U121" s="173">
        <v>-0.00921191895387341</v>
      </c>
      <c r="V121" s="158">
        <v>41777</v>
      </c>
      <c r="W121" s="158">
        <v>40419</v>
      </c>
      <c r="X121" s="158">
        <v>46287</v>
      </c>
      <c r="Y121" s="158">
        <v>44665</v>
      </c>
      <c r="Z121" s="155">
        <v>0.967494075687579</v>
      </c>
      <c r="AA121" s="155">
        <v>0.964957763518915</v>
      </c>
      <c r="AB121" s="173">
        <v>0.00253631216866468</v>
      </c>
    </row>
    <row r="122" spans="1:30">
      <c r="A122" s="175" t="s">
        <v>99</v>
      </c>
      <c r="B122" s="176" t="s">
        <v>1784</v>
      </c>
      <c r="C122" s="176" t="s">
        <v>107</v>
      </c>
      <c r="D122" s="150">
        <v>7054</v>
      </c>
      <c r="E122" s="153">
        <v>6772</v>
      </c>
      <c r="F122" s="153">
        <v>282</v>
      </c>
      <c r="G122" s="151">
        <v>7534</v>
      </c>
      <c r="H122" s="151">
        <v>7325</v>
      </c>
      <c r="I122" s="151">
        <v>209</v>
      </c>
      <c r="J122" s="151">
        <v>5665</v>
      </c>
      <c r="K122" s="151">
        <v>5496</v>
      </c>
      <c r="L122" s="151">
        <v>169</v>
      </c>
      <c r="M122" s="172">
        <v>0.93</v>
      </c>
      <c r="N122" s="153">
        <v>167604</v>
      </c>
      <c r="O122" s="153">
        <v>160878</v>
      </c>
      <c r="P122" s="153">
        <v>6726</v>
      </c>
      <c r="Q122" s="154">
        <v>0.959869692847426</v>
      </c>
      <c r="R122" s="154">
        <v>0.960022682166147</v>
      </c>
      <c r="S122" s="154">
        <v>0.972259092115742</v>
      </c>
      <c r="T122" s="154">
        <v>0.970167696381289</v>
      </c>
      <c r="U122" s="173">
        <v>-0.0122364099495952</v>
      </c>
      <c r="V122" s="158">
        <v>44438</v>
      </c>
      <c r="W122" s="158">
        <v>42634</v>
      </c>
      <c r="X122" s="158">
        <v>49768</v>
      </c>
      <c r="Y122" s="158">
        <v>47748</v>
      </c>
      <c r="Z122" s="155">
        <v>0.959404113596471</v>
      </c>
      <c r="AA122" s="155">
        <v>0.959411670149494</v>
      </c>
      <c r="AB122" s="173">
        <v>-7.55655302220326e-6</v>
      </c>
    </row>
    <row r="123" spans="1:30">
      <c r="A123" s="175" t="s">
        <v>99</v>
      </c>
      <c r="B123" s="176" t="s">
        <v>1784</v>
      </c>
      <c r="C123" s="176" t="s">
        <v>108</v>
      </c>
      <c r="D123" s="150">
        <v>8918</v>
      </c>
      <c r="E123" s="153">
        <v>8684</v>
      </c>
      <c r="F123" s="153">
        <v>234</v>
      </c>
      <c r="G123" s="151">
        <v>9141</v>
      </c>
      <c r="H123" s="151">
        <v>8930</v>
      </c>
      <c r="I123" s="151">
        <v>211</v>
      </c>
      <c r="J123" s="151">
        <v>5843</v>
      </c>
      <c r="K123" s="151">
        <v>5603</v>
      </c>
      <c r="L123" s="151">
        <v>240</v>
      </c>
      <c r="M123" s="172">
        <v>0.93</v>
      </c>
      <c r="N123" s="153">
        <v>198337</v>
      </c>
      <c r="O123" s="153">
        <v>193898</v>
      </c>
      <c r="P123" s="153">
        <v>4439</v>
      </c>
      <c r="Q123" s="154">
        <v>0.977618901163172</v>
      </c>
      <c r="R123" s="154">
        <v>0.973760932944606</v>
      </c>
      <c r="S123" s="154">
        <v>0.976917186303468</v>
      </c>
      <c r="T123" s="154">
        <v>0.958925209652576</v>
      </c>
      <c r="U123" s="173">
        <v>-0.00315625335886149</v>
      </c>
      <c r="V123" s="158">
        <v>54539</v>
      </c>
      <c r="W123" s="158">
        <v>52962</v>
      </c>
      <c r="X123" s="158">
        <v>59558</v>
      </c>
      <c r="Y123" s="158">
        <v>58341</v>
      </c>
      <c r="Z123" s="155">
        <v>0.971084911714553</v>
      </c>
      <c r="AA123" s="155">
        <v>0.979566137210786</v>
      </c>
      <c r="AB123" s="173">
        <v>-0.0084812254962332</v>
      </c>
    </row>
    <row r="124" spans="1:30">
      <c r="A124" s="175" t="s">
        <v>99</v>
      </c>
      <c r="B124" s="176" t="s">
        <v>1784</v>
      </c>
      <c r="C124" s="176" t="s">
        <v>109</v>
      </c>
      <c r="D124" s="150">
        <v>4601</v>
      </c>
      <c r="E124" s="153">
        <v>4469</v>
      </c>
      <c r="F124" s="153">
        <v>132</v>
      </c>
      <c r="G124" s="151">
        <v>4883</v>
      </c>
      <c r="H124" s="151">
        <v>4779</v>
      </c>
      <c r="I124" s="151">
        <v>104</v>
      </c>
      <c r="J124" s="151">
        <v>3556</v>
      </c>
      <c r="K124" s="151">
        <v>3451</v>
      </c>
      <c r="L124" s="151">
        <v>105</v>
      </c>
      <c r="M124" s="172">
        <v>0.93</v>
      </c>
      <c r="N124" s="153">
        <v>109780</v>
      </c>
      <c r="O124" s="153">
        <v>106777</v>
      </c>
      <c r="P124" s="153">
        <v>3003</v>
      </c>
      <c r="Q124" s="154">
        <v>0.972645290581162</v>
      </c>
      <c r="R124" s="154">
        <v>0.97131058465551</v>
      </c>
      <c r="S124" s="154">
        <v>0.978701617857874</v>
      </c>
      <c r="T124" s="154">
        <v>0.970472440944882</v>
      </c>
      <c r="U124" s="173">
        <v>-0.00739103320236456</v>
      </c>
      <c r="V124" s="158">
        <v>28825</v>
      </c>
      <c r="W124" s="158">
        <v>28026</v>
      </c>
      <c r="X124" s="158">
        <v>32444</v>
      </c>
      <c r="Y124" s="158">
        <v>31527</v>
      </c>
      <c r="Z124" s="155">
        <v>0.972281006071119</v>
      </c>
      <c r="AA124" s="155">
        <v>0.971735914190605</v>
      </c>
      <c r="AB124" s="173">
        <v>0.000545091880513437</v>
      </c>
    </row>
    <row r="125" spans="1:30">
      <c r="A125" s="175" t="s">
        <v>99</v>
      </c>
      <c r="B125" s="176" t="s">
        <v>1784</v>
      </c>
      <c r="C125" s="176" t="s">
        <v>110</v>
      </c>
      <c r="D125" s="150">
        <v>5722</v>
      </c>
      <c r="E125" s="153">
        <v>5293</v>
      </c>
      <c r="F125" s="153">
        <v>429</v>
      </c>
      <c r="G125" s="151">
        <v>5760</v>
      </c>
      <c r="H125" s="151">
        <v>5370</v>
      </c>
      <c r="I125" s="151">
        <v>390</v>
      </c>
      <c r="J125" s="151">
        <v>3935</v>
      </c>
      <c r="K125" s="151">
        <v>3677</v>
      </c>
      <c r="L125" s="151">
        <v>258</v>
      </c>
      <c r="M125" s="172">
        <v>0.93</v>
      </c>
      <c r="N125" s="153">
        <v>129358</v>
      </c>
      <c r="O125" s="153">
        <v>119935</v>
      </c>
      <c r="P125" s="153">
        <v>9423</v>
      </c>
      <c r="Q125" s="154">
        <v>0.927155645572752</v>
      </c>
      <c r="R125" s="154">
        <v>0.925026214610276</v>
      </c>
      <c r="S125" s="154">
        <v>0.932291666666667</v>
      </c>
      <c r="T125" s="154">
        <v>0.934434561626429</v>
      </c>
      <c r="U125" s="173">
        <v>-0.00726545205639051</v>
      </c>
      <c r="V125" s="158">
        <v>35102</v>
      </c>
      <c r="W125" s="158">
        <v>32362</v>
      </c>
      <c r="X125" s="158">
        <v>38298</v>
      </c>
      <c r="Y125" s="158">
        <v>35752</v>
      </c>
      <c r="Z125" s="155">
        <v>0.921941769699732</v>
      </c>
      <c r="AA125" s="155">
        <v>0.933521332706669</v>
      </c>
      <c r="AB125" s="173">
        <v>-0.0115795630069365</v>
      </c>
    </row>
    <row r="126" spans="1:30">
      <c r="A126" s="175" t="s">
        <v>99</v>
      </c>
      <c r="B126" s="176" t="s">
        <v>1784</v>
      </c>
      <c r="C126" s="176" t="s">
        <v>111</v>
      </c>
      <c r="D126" s="150">
        <v>6936</v>
      </c>
      <c r="E126" s="153">
        <v>6776</v>
      </c>
      <c r="F126" s="153">
        <v>160</v>
      </c>
      <c r="G126" s="151">
        <v>6985</v>
      </c>
      <c r="H126" s="151">
        <v>6854</v>
      </c>
      <c r="I126" s="151">
        <v>131</v>
      </c>
      <c r="J126" s="151">
        <v>4789</v>
      </c>
      <c r="K126" s="151">
        <v>4654</v>
      </c>
      <c r="L126" s="151">
        <v>135</v>
      </c>
      <c r="M126" s="172">
        <v>0.93</v>
      </c>
      <c r="N126" s="153">
        <v>157332</v>
      </c>
      <c r="O126" s="153">
        <v>154170</v>
      </c>
      <c r="P126" s="153">
        <v>3162</v>
      </c>
      <c r="Q126" s="154">
        <v>0.979902372054</v>
      </c>
      <c r="R126" s="154">
        <v>0.976931949250288</v>
      </c>
      <c r="S126" s="154">
        <v>0.981245526127416</v>
      </c>
      <c r="T126" s="154">
        <v>0.971810398830654</v>
      </c>
      <c r="U126" s="173">
        <v>-0.00431357687712752</v>
      </c>
      <c r="V126" s="158">
        <v>42433</v>
      </c>
      <c r="W126" s="158">
        <v>41543</v>
      </c>
      <c r="X126" s="158">
        <v>47281</v>
      </c>
      <c r="Y126" s="158">
        <v>46279</v>
      </c>
      <c r="Z126" s="155">
        <v>0.979025758254189</v>
      </c>
      <c r="AA126" s="155">
        <v>0.978807554831751</v>
      </c>
      <c r="AB126" s="173">
        <v>0.000218203422438279</v>
      </c>
    </row>
    <row r="127" spans="1:30">
      <c r="A127" s="175" t="s">
        <v>99</v>
      </c>
      <c r="B127" s="176" t="s">
        <v>1784</v>
      </c>
      <c r="C127" s="176" t="s">
        <v>112</v>
      </c>
      <c r="D127" s="150">
        <v>6668</v>
      </c>
      <c r="E127" s="153">
        <v>6386</v>
      </c>
      <c r="F127" s="153">
        <v>282</v>
      </c>
      <c r="G127" s="151">
        <v>7434</v>
      </c>
      <c r="H127" s="151">
        <v>7204</v>
      </c>
      <c r="I127" s="151">
        <v>230</v>
      </c>
      <c r="J127" s="151">
        <v>5442</v>
      </c>
      <c r="K127" s="151">
        <v>5243</v>
      </c>
      <c r="L127" s="151">
        <v>199</v>
      </c>
      <c r="M127" s="172">
        <v>0.93</v>
      </c>
      <c r="N127" s="153">
        <v>160316</v>
      </c>
      <c r="O127" s="153">
        <v>153659</v>
      </c>
      <c r="P127" s="153">
        <v>6657</v>
      </c>
      <c r="Q127" s="154">
        <v>0.958475760373263</v>
      </c>
      <c r="R127" s="154">
        <v>0.957708458308338</v>
      </c>
      <c r="S127" s="154">
        <v>0.969061070755986</v>
      </c>
      <c r="T127" s="154">
        <v>0.963432561558251</v>
      </c>
      <c r="U127" s="173">
        <v>-0.0113526124476477</v>
      </c>
      <c r="V127" s="158">
        <v>42573</v>
      </c>
      <c r="W127" s="158">
        <v>40883</v>
      </c>
      <c r="X127" s="158">
        <v>46636</v>
      </c>
      <c r="Y127" s="158">
        <v>44444</v>
      </c>
      <c r="Z127" s="155">
        <v>0.960303478730651</v>
      </c>
      <c r="AA127" s="155">
        <v>0.952997684192469</v>
      </c>
      <c r="AB127" s="173">
        <v>0.00730579453818159</v>
      </c>
    </row>
    <row r="128" spans="1:30">
      <c r="A128" s="175" t="s">
        <v>99</v>
      </c>
      <c r="B128" s="176" t="s">
        <v>1784</v>
      </c>
      <c r="C128" s="176" t="s">
        <v>113</v>
      </c>
      <c r="D128" s="150">
        <v>5568</v>
      </c>
      <c r="E128" s="153">
        <v>5481</v>
      </c>
      <c r="F128" s="153">
        <v>87</v>
      </c>
      <c r="G128" s="151">
        <v>5547</v>
      </c>
      <c r="H128" s="151">
        <v>5465</v>
      </c>
      <c r="I128" s="151">
        <v>82</v>
      </c>
      <c r="J128" s="151">
        <v>3586</v>
      </c>
      <c r="K128" s="151">
        <v>3509</v>
      </c>
      <c r="L128" s="151">
        <v>77</v>
      </c>
      <c r="M128" s="172">
        <v>0.93</v>
      </c>
      <c r="N128" s="153">
        <v>130031</v>
      </c>
      <c r="O128" s="153">
        <v>128385</v>
      </c>
      <c r="P128" s="153">
        <v>1646</v>
      </c>
      <c r="Q128" s="154">
        <v>0.987341480108589</v>
      </c>
      <c r="R128" s="154">
        <v>0.984375</v>
      </c>
      <c r="S128" s="154">
        <v>0.985217234541193</v>
      </c>
      <c r="T128" s="154">
        <v>0.978527607361963</v>
      </c>
      <c r="U128" s="173">
        <v>-0.000842234541193476</v>
      </c>
      <c r="V128" s="158">
        <v>34341</v>
      </c>
      <c r="W128" s="158">
        <v>33809</v>
      </c>
      <c r="X128" s="158">
        <v>38890</v>
      </c>
      <c r="Y128" s="158">
        <v>38406</v>
      </c>
      <c r="Z128" s="155">
        <v>0.984508313677528</v>
      </c>
      <c r="AA128" s="155">
        <v>0.987554641295963</v>
      </c>
      <c r="AB128" s="173">
        <v>-0.0030463276184346</v>
      </c>
    </row>
    <row r="129" spans="1:28">
      <c r="A129" s="175" t="s">
        <v>99</v>
      </c>
      <c r="B129" s="176" t="s">
        <v>1784</v>
      </c>
      <c r="C129" s="176" t="s">
        <v>114</v>
      </c>
      <c r="D129" s="150">
        <v>5400</v>
      </c>
      <c r="E129" s="153">
        <v>5197</v>
      </c>
      <c r="F129" s="153">
        <v>203</v>
      </c>
      <c r="G129" s="151">
        <v>6058</v>
      </c>
      <c r="H129" s="151">
        <v>5872</v>
      </c>
      <c r="I129" s="151">
        <v>186</v>
      </c>
      <c r="J129" s="151">
        <v>4381</v>
      </c>
      <c r="K129" s="151">
        <v>4200</v>
      </c>
      <c r="L129" s="151">
        <v>181</v>
      </c>
      <c r="M129" s="172">
        <v>0.93</v>
      </c>
      <c r="N129" s="153">
        <v>131471</v>
      </c>
      <c r="O129" s="153">
        <v>127359</v>
      </c>
      <c r="P129" s="153">
        <v>4112</v>
      </c>
      <c r="Q129" s="154">
        <v>0.968723140464437</v>
      </c>
      <c r="R129" s="154">
        <v>0.962407407407407</v>
      </c>
      <c r="S129" s="154">
        <v>0.969296797622978</v>
      </c>
      <c r="T129" s="154">
        <v>0.958685231682264</v>
      </c>
      <c r="U129" s="173">
        <v>-0.00688939021557056</v>
      </c>
      <c r="V129" s="158">
        <v>35316</v>
      </c>
      <c r="W129" s="158">
        <v>34021</v>
      </c>
      <c r="X129" s="158">
        <v>39031</v>
      </c>
      <c r="Y129" s="158">
        <v>37838</v>
      </c>
      <c r="Z129" s="155">
        <v>0.963331068071129</v>
      </c>
      <c r="AA129" s="155">
        <v>0.969434552022751</v>
      </c>
      <c r="AB129" s="173">
        <v>-0.00610348395162197</v>
      </c>
    </row>
    <row r="130" spans="1:28">
      <c r="A130" s="175" t="s">
        <v>99</v>
      </c>
      <c r="B130" s="176" t="s">
        <v>1784</v>
      </c>
      <c r="C130" s="176" t="s">
        <v>115</v>
      </c>
      <c r="D130" s="150">
        <v>7256</v>
      </c>
      <c r="E130" s="153">
        <v>7013</v>
      </c>
      <c r="F130" s="153">
        <v>243</v>
      </c>
      <c r="G130" s="151">
        <v>7827</v>
      </c>
      <c r="H130" s="151">
        <v>7610</v>
      </c>
      <c r="I130" s="151">
        <v>217</v>
      </c>
      <c r="J130" s="151">
        <v>5777</v>
      </c>
      <c r="K130" s="151">
        <v>5581</v>
      </c>
      <c r="L130" s="151">
        <v>196</v>
      </c>
      <c r="M130" s="172">
        <v>0.93</v>
      </c>
      <c r="N130" s="153">
        <v>168695</v>
      </c>
      <c r="O130" s="153">
        <v>163791</v>
      </c>
      <c r="P130" s="153">
        <v>4904</v>
      </c>
      <c r="Q130" s="154">
        <v>0.970929784522363</v>
      </c>
      <c r="R130" s="154">
        <v>0.966510474090408</v>
      </c>
      <c r="S130" s="154">
        <v>0.972275456752268</v>
      </c>
      <c r="T130" s="154">
        <v>0.966072355894063</v>
      </c>
      <c r="U130" s="173">
        <v>-0.00576498266185987</v>
      </c>
      <c r="V130" s="158">
        <v>44927</v>
      </c>
      <c r="W130" s="158">
        <v>43549</v>
      </c>
      <c r="X130" s="158">
        <v>49362</v>
      </c>
      <c r="Y130" s="158">
        <v>47802</v>
      </c>
      <c r="Z130" s="155">
        <v>0.969328021011864</v>
      </c>
      <c r="AA130" s="155">
        <v>0.968396742433451</v>
      </c>
      <c r="AB130" s="173">
        <v>0.000931278578412797</v>
      </c>
    </row>
    <row r="131" spans="1:28">
      <c r="A131" s="175" t="s">
        <v>99</v>
      </c>
      <c r="B131" s="176" t="s">
        <v>1784</v>
      </c>
      <c r="C131" s="176" t="s">
        <v>116</v>
      </c>
      <c r="D131" s="150">
        <v>5717</v>
      </c>
      <c r="E131" s="153">
        <v>5537</v>
      </c>
      <c r="F131" s="153">
        <v>180</v>
      </c>
      <c r="G131" s="151">
        <v>6152</v>
      </c>
      <c r="H131" s="151">
        <v>6028</v>
      </c>
      <c r="I131" s="151">
        <v>124</v>
      </c>
      <c r="J131" s="151">
        <v>4647</v>
      </c>
      <c r="K131" s="151">
        <v>4488</v>
      </c>
      <c r="L131" s="151">
        <v>159</v>
      </c>
      <c r="M131" s="172">
        <v>0.93</v>
      </c>
      <c r="N131" s="153">
        <v>133522</v>
      </c>
      <c r="O131" s="153">
        <v>129253</v>
      </c>
      <c r="P131" s="153">
        <v>4269</v>
      </c>
      <c r="Q131" s="154">
        <v>0.968027740746843</v>
      </c>
      <c r="R131" s="154">
        <v>0.968514955396187</v>
      </c>
      <c r="S131" s="154">
        <v>0.979843953185956</v>
      </c>
      <c r="T131" s="154">
        <v>0.965784377017431</v>
      </c>
      <c r="U131" s="173">
        <v>-0.0113289977897689</v>
      </c>
      <c r="V131" s="158">
        <v>35943</v>
      </c>
      <c r="W131" s="158">
        <v>34950</v>
      </c>
      <c r="X131" s="158">
        <v>39440</v>
      </c>
      <c r="Y131" s="158">
        <v>38179</v>
      </c>
      <c r="Z131" s="155">
        <v>0.97237292379601</v>
      </c>
      <c r="AA131" s="155">
        <v>0.96802738336714</v>
      </c>
      <c r="AB131" s="173">
        <v>0.00434554042887036</v>
      </c>
    </row>
    <row r="132" spans="1:28">
      <c r="A132" s="175" t="s">
        <v>99</v>
      </c>
      <c r="B132" s="176" t="s">
        <v>1785</v>
      </c>
      <c r="C132" s="176" t="s">
        <v>117</v>
      </c>
      <c r="D132" s="150">
        <v>12</v>
      </c>
      <c r="E132" s="153">
        <v>12</v>
      </c>
      <c r="F132" s="153">
        <v>0</v>
      </c>
      <c r="G132" s="151">
        <v>14</v>
      </c>
      <c r="H132" s="151">
        <v>14</v>
      </c>
      <c r="I132" s="151">
        <v>0</v>
      </c>
      <c r="J132" s="151">
        <v>29</v>
      </c>
      <c r="K132" s="151">
        <v>29</v>
      </c>
      <c r="L132" s="151">
        <v>0</v>
      </c>
      <c r="M132" s="172">
        <v>0.93</v>
      </c>
      <c r="N132" s="153">
        <v>32855</v>
      </c>
      <c r="O132" s="153">
        <v>32364</v>
      </c>
      <c r="P132" s="153">
        <v>491</v>
      </c>
      <c r="Q132" s="154">
        <v>0.985055547100898</v>
      </c>
      <c r="R132" s="154">
        <v>1</v>
      </c>
      <c r="S132" s="154">
        <v>1</v>
      </c>
      <c r="T132" s="154">
        <v>1</v>
      </c>
      <c r="U132" s="173">
        <v>0</v>
      </c>
      <c r="V132" s="158">
        <v>173</v>
      </c>
      <c r="W132" s="158">
        <v>170</v>
      </c>
      <c r="X132" s="158">
        <v>485</v>
      </c>
      <c r="Y132" s="158">
        <v>476</v>
      </c>
      <c r="Z132" s="155">
        <v>0.982658959537572</v>
      </c>
      <c r="AA132" s="155">
        <v>0.981443298969072</v>
      </c>
      <c r="AB132" s="173">
        <v>0.00121566056850009</v>
      </c>
    </row>
    <row r="133" spans="1:28">
      <c r="A133" s="175" t="s">
        <v>99</v>
      </c>
      <c r="B133" s="176" t="s">
        <v>1785</v>
      </c>
      <c r="C133" s="176" t="s">
        <v>118</v>
      </c>
      <c r="D133" s="150">
        <v>0</v>
      </c>
      <c r="E133" s="153">
        <v>0</v>
      </c>
      <c r="F133" s="153">
        <v>0</v>
      </c>
      <c r="G133" s="151">
        <v>0</v>
      </c>
      <c r="H133" s="151">
        <v>0</v>
      </c>
      <c r="I133" s="151">
        <v>0</v>
      </c>
      <c r="J133" s="151">
        <v>0</v>
      </c>
      <c r="K133" s="151">
        <v>0</v>
      </c>
      <c r="L133" s="151">
        <v>0</v>
      </c>
      <c r="M133" s="172">
        <v>0.93</v>
      </c>
      <c r="N133" s="153">
        <v>1</v>
      </c>
      <c r="O133" s="153">
        <v>1</v>
      </c>
      <c r="P133" s="153">
        <v>0</v>
      </c>
      <c r="Q133" s="154">
        <v>1</v>
      </c>
      <c r="R133" s="154">
        <v>0</v>
      </c>
      <c r="S133" s="154">
        <v>0</v>
      </c>
      <c r="T133" s="154">
        <v>0</v>
      </c>
      <c r="U133" s="173">
        <v>0</v>
      </c>
      <c r="V133" s="158">
        <v>0</v>
      </c>
      <c r="W133" s="158">
        <v>0</v>
      </c>
      <c r="X133" s="158">
        <v>0</v>
      </c>
      <c r="Y133" s="158">
        <v>0</v>
      </c>
      <c r="Z133" s="155">
        <v>0</v>
      </c>
      <c r="AA133" s="155">
        <v>0</v>
      </c>
      <c r="AB133" s="173">
        <v>0</v>
      </c>
    </row>
    <row r="134" spans="1:28">
      <c r="A134" s="175" t="s">
        <v>99</v>
      </c>
      <c r="B134" s="176" t="s">
        <v>1785</v>
      </c>
      <c r="C134" s="176" t="s">
        <v>119</v>
      </c>
      <c r="D134" s="150">
        <v>5221</v>
      </c>
      <c r="E134" s="153">
        <v>5029</v>
      </c>
      <c r="F134" s="153">
        <v>192</v>
      </c>
      <c r="G134" s="151">
        <v>6130</v>
      </c>
      <c r="H134" s="151">
        <v>5985</v>
      </c>
      <c r="I134" s="151">
        <v>145</v>
      </c>
      <c r="J134" s="151">
        <v>5852</v>
      </c>
      <c r="K134" s="151">
        <v>5720</v>
      </c>
      <c r="L134" s="151">
        <v>132</v>
      </c>
      <c r="M134" s="172">
        <v>0.93</v>
      </c>
      <c r="N134" s="153">
        <v>128859</v>
      </c>
      <c r="O134" s="153">
        <v>124483</v>
      </c>
      <c r="P134" s="153">
        <v>4376</v>
      </c>
      <c r="Q134" s="154">
        <v>0.966040400748104</v>
      </c>
      <c r="R134" s="154">
        <v>0.96322543574028</v>
      </c>
      <c r="S134" s="154">
        <v>0.976345840130506</v>
      </c>
      <c r="T134" s="154">
        <v>0.977443609022556</v>
      </c>
      <c r="U134" s="173">
        <v>-0.0131204043902261</v>
      </c>
      <c r="V134" s="158">
        <v>35354</v>
      </c>
      <c r="W134" s="158">
        <v>34322</v>
      </c>
      <c r="X134" s="158">
        <v>36557</v>
      </c>
      <c r="Y134" s="158">
        <v>35392</v>
      </c>
      <c r="Z134" s="155">
        <v>0.970809526503366</v>
      </c>
      <c r="AA134" s="155">
        <v>0.968131958311678</v>
      </c>
      <c r="AB134" s="173">
        <v>0.0026775681916883</v>
      </c>
    </row>
    <row r="135" spans="1:28">
      <c r="A135" s="175" t="s">
        <v>99</v>
      </c>
      <c r="B135" s="176" t="s">
        <v>1785</v>
      </c>
      <c r="C135" s="176" t="s">
        <v>120</v>
      </c>
      <c r="D135" s="150">
        <v>5749</v>
      </c>
      <c r="E135" s="153">
        <v>5436</v>
      </c>
      <c r="F135" s="153">
        <v>313</v>
      </c>
      <c r="G135" s="151">
        <v>6762</v>
      </c>
      <c r="H135" s="151">
        <v>6572</v>
      </c>
      <c r="I135" s="151">
        <v>190</v>
      </c>
      <c r="J135" s="151">
        <v>6331</v>
      </c>
      <c r="K135" s="151">
        <v>6100</v>
      </c>
      <c r="L135" s="151">
        <v>231</v>
      </c>
      <c r="M135" s="172">
        <v>0.93</v>
      </c>
      <c r="N135" s="153">
        <v>144984</v>
      </c>
      <c r="O135" s="153">
        <v>139361</v>
      </c>
      <c r="P135" s="153">
        <v>5623</v>
      </c>
      <c r="Q135" s="154">
        <v>0.96121641008663</v>
      </c>
      <c r="R135" s="154">
        <v>0.945555748825883</v>
      </c>
      <c r="S135" s="154">
        <v>0.971901804199941</v>
      </c>
      <c r="T135" s="154">
        <v>0.963512873163797</v>
      </c>
      <c r="U135" s="173">
        <v>-0.0263460553740581</v>
      </c>
      <c r="V135" s="158">
        <v>39278</v>
      </c>
      <c r="W135" s="158">
        <v>37682</v>
      </c>
      <c r="X135" s="158">
        <v>42327</v>
      </c>
      <c r="Y135" s="158">
        <v>40622</v>
      </c>
      <c r="Z135" s="155">
        <v>0.959366566525791</v>
      </c>
      <c r="AA135" s="155">
        <v>0.959718383065183</v>
      </c>
      <c r="AB135" s="173">
        <v>-0.000351816539392424</v>
      </c>
    </row>
    <row r="136" spans="1:28">
      <c r="A136" s="175" t="s">
        <v>99</v>
      </c>
      <c r="B136" s="176" t="s">
        <v>1785</v>
      </c>
      <c r="C136" s="176" t="s">
        <v>121</v>
      </c>
      <c r="D136" s="150">
        <v>15</v>
      </c>
      <c r="E136" s="153">
        <v>15</v>
      </c>
      <c r="F136" s="153">
        <v>0</v>
      </c>
      <c r="G136" s="151">
        <v>25</v>
      </c>
      <c r="H136" s="151">
        <v>25</v>
      </c>
      <c r="I136" s="151">
        <v>0</v>
      </c>
      <c r="J136" s="151">
        <v>25</v>
      </c>
      <c r="K136" s="151">
        <v>25</v>
      </c>
      <c r="L136" s="151">
        <v>0</v>
      </c>
      <c r="M136" s="172">
        <v>0.93</v>
      </c>
      <c r="N136" s="153">
        <v>38323</v>
      </c>
      <c r="O136" s="153">
        <v>37612</v>
      </c>
      <c r="P136" s="153">
        <v>711</v>
      </c>
      <c r="Q136" s="154">
        <v>0.981447172716123</v>
      </c>
      <c r="R136" s="154">
        <v>1</v>
      </c>
      <c r="S136" s="154">
        <v>1</v>
      </c>
      <c r="T136" s="154">
        <v>1</v>
      </c>
      <c r="U136" s="173">
        <v>0</v>
      </c>
      <c r="V136" s="158">
        <v>161</v>
      </c>
      <c r="W136" s="158">
        <v>161</v>
      </c>
      <c r="X136" s="158">
        <v>146</v>
      </c>
      <c r="Y136" s="158">
        <v>145</v>
      </c>
      <c r="Z136" s="155">
        <v>1</v>
      </c>
      <c r="AA136" s="155">
        <v>0.993150684931507</v>
      </c>
      <c r="AB136" s="173">
        <v>0.00684931506849318</v>
      </c>
    </row>
    <row r="137" spans="1:28">
      <c r="A137" s="175" t="s">
        <v>99</v>
      </c>
      <c r="B137" s="176" t="s">
        <v>1785</v>
      </c>
      <c r="C137" s="176" t="s">
        <v>122</v>
      </c>
      <c r="D137" s="150">
        <v>34</v>
      </c>
      <c r="E137" s="153">
        <v>34</v>
      </c>
      <c r="F137" s="153">
        <v>0</v>
      </c>
      <c r="G137" s="151">
        <v>59</v>
      </c>
      <c r="H137" s="151">
        <v>59</v>
      </c>
      <c r="I137" s="151">
        <v>0</v>
      </c>
      <c r="J137" s="151">
        <v>59</v>
      </c>
      <c r="K137" s="151">
        <v>59</v>
      </c>
      <c r="L137" s="151">
        <v>0</v>
      </c>
      <c r="M137" s="172">
        <v>0.93</v>
      </c>
      <c r="N137" s="153">
        <v>72445</v>
      </c>
      <c r="O137" s="153">
        <v>70460</v>
      </c>
      <c r="P137" s="153">
        <v>1985</v>
      </c>
      <c r="Q137" s="154">
        <v>0.972599903374974</v>
      </c>
      <c r="R137" s="154">
        <v>1</v>
      </c>
      <c r="S137" s="154">
        <v>1</v>
      </c>
      <c r="T137" s="154">
        <v>1</v>
      </c>
      <c r="U137" s="173">
        <v>0</v>
      </c>
      <c r="V137" s="158">
        <v>332</v>
      </c>
      <c r="W137" s="158">
        <v>332</v>
      </c>
      <c r="X137" s="158">
        <v>261</v>
      </c>
      <c r="Y137" s="158">
        <v>261</v>
      </c>
      <c r="Z137" s="155">
        <v>1</v>
      </c>
      <c r="AA137" s="155">
        <v>1</v>
      </c>
      <c r="AB137" s="173">
        <v>0</v>
      </c>
    </row>
    <row r="138" spans="1:28">
      <c r="A138" s="175" t="s">
        <v>99</v>
      </c>
      <c r="B138" s="176" t="s">
        <v>1786</v>
      </c>
      <c r="C138" s="176" t="s">
        <v>123</v>
      </c>
      <c r="D138" s="150">
        <v>0</v>
      </c>
      <c r="E138" s="153">
        <v>0</v>
      </c>
      <c r="F138" s="153">
        <v>0</v>
      </c>
      <c r="G138" s="151">
        <v>0</v>
      </c>
      <c r="H138" s="151">
        <v>0</v>
      </c>
      <c r="I138" s="151">
        <v>0</v>
      </c>
      <c r="J138" s="151">
        <v>0</v>
      </c>
      <c r="K138" s="151">
        <v>0</v>
      </c>
      <c r="L138" s="151">
        <v>0</v>
      </c>
      <c r="M138" s="172">
        <v>0.93</v>
      </c>
      <c r="N138" s="153">
        <v>0</v>
      </c>
      <c r="O138" s="153">
        <v>0</v>
      </c>
      <c r="P138" s="153">
        <v>0</v>
      </c>
      <c r="Q138" s="154">
        <v>0</v>
      </c>
      <c r="R138" s="154">
        <v>0</v>
      </c>
      <c r="S138" s="154">
        <v>0</v>
      </c>
      <c r="T138" s="154">
        <v>0</v>
      </c>
      <c r="U138" s="173">
        <v>0</v>
      </c>
      <c r="V138" s="158">
        <v>0</v>
      </c>
      <c r="W138" s="158">
        <v>0</v>
      </c>
      <c r="X138" s="158">
        <v>0</v>
      </c>
      <c r="Y138" s="158">
        <v>0</v>
      </c>
      <c r="Z138" s="155">
        <v>0</v>
      </c>
      <c r="AA138" s="155">
        <v>0</v>
      </c>
      <c r="AB138" s="173">
        <v>0</v>
      </c>
    </row>
    <row r="139" spans="1:28">
      <c r="A139" s="175" t="s">
        <v>99</v>
      </c>
      <c r="B139" s="176" t="s">
        <v>1786</v>
      </c>
      <c r="C139" s="176" t="s">
        <v>124</v>
      </c>
      <c r="D139" s="150">
        <v>10022</v>
      </c>
      <c r="E139" s="153">
        <v>9638</v>
      </c>
      <c r="F139" s="153">
        <v>384</v>
      </c>
      <c r="G139" s="151">
        <v>11676</v>
      </c>
      <c r="H139" s="151">
        <v>11291</v>
      </c>
      <c r="I139" s="151">
        <v>385</v>
      </c>
      <c r="J139" s="151">
        <v>10699</v>
      </c>
      <c r="K139" s="151">
        <v>10294</v>
      </c>
      <c r="L139" s="151">
        <v>405</v>
      </c>
      <c r="M139" s="172">
        <v>0.93</v>
      </c>
      <c r="N139" s="153">
        <v>235931</v>
      </c>
      <c r="O139" s="153">
        <v>225936</v>
      </c>
      <c r="P139" s="153">
        <v>9995</v>
      </c>
      <c r="Q139" s="154">
        <v>0.957635918976311</v>
      </c>
      <c r="R139" s="154">
        <v>0.961684294551986</v>
      </c>
      <c r="S139" s="154">
        <v>0.967026378896882</v>
      </c>
      <c r="T139" s="154">
        <v>0.962145994952799</v>
      </c>
      <c r="U139" s="173">
        <v>-0.0053420843448968</v>
      </c>
      <c r="V139" s="158">
        <v>69982</v>
      </c>
      <c r="W139" s="158">
        <v>67282</v>
      </c>
      <c r="X139" s="158">
        <v>70748</v>
      </c>
      <c r="Y139" s="158">
        <v>67905</v>
      </c>
      <c r="Z139" s="155">
        <v>0.961418650510131</v>
      </c>
      <c r="AA139" s="155">
        <v>0.959815118448578</v>
      </c>
      <c r="AB139" s="173">
        <v>0.00160353206155317</v>
      </c>
    </row>
    <row r="140" spans="1:28">
      <c r="A140" s="175" t="s">
        <v>99</v>
      </c>
      <c r="B140" s="176" t="s">
        <v>1786</v>
      </c>
      <c r="C140" s="176" t="s">
        <v>126</v>
      </c>
      <c r="D140" s="150">
        <v>0</v>
      </c>
      <c r="E140" s="153">
        <v>0</v>
      </c>
      <c r="F140" s="153">
        <v>0</v>
      </c>
      <c r="G140" s="151">
        <v>0</v>
      </c>
      <c r="H140" s="151">
        <v>0</v>
      </c>
      <c r="I140" s="151">
        <v>0</v>
      </c>
      <c r="J140" s="151">
        <v>0</v>
      </c>
      <c r="K140" s="151">
        <v>0</v>
      </c>
      <c r="L140" s="151">
        <v>0</v>
      </c>
      <c r="M140" s="172">
        <v>0.93</v>
      </c>
      <c r="N140" s="153">
        <v>0</v>
      </c>
      <c r="O140" s="153">
        <v>0</v>
      </c>
      <c r="P140" s="153">
        <v>0</v>
      </c>
      <c r="Q140" s="154">
        <v>0</v>
      </c>
      <c r="R140" s="154">
        <v>0</v>
      </c>
      <c r="S140" s="154">
        <v>0</v>
      </c>
      <c r="T140" s="154">
        <v>0</v>
      </c>
      <c r="U140" s="173">
        <v>0</v>
      </c>
      <c r="V140" s="158">
        <v>0</v>
      </c>
      <c r="W140" s="158">
        <v>0</v>
      </c>
      <c r="X140" s="158">
        <v>0</v>
      </c>
      <c r="Y140" s="158">
        <v>0</v>
      </c>
      <c r="Z140" s="155">
        <v>0</v>
      </c>
      <c r="AA140" s="155">
        <v>0</v>
      </c>
      <c r="AB140" s="173">
        <v>0</v>
      </c>
    </row>
    <row r="141" spans="1:28">
      <c r="A141" s="175" t="s">
        <v>99</v>
      </c>
      <c r="B141" s="176" t="s">
        <v>1786</v>
      </c>
      <c r="C141" s="176" t="s">
        <v>127</v>
      </c>
      <c r="D141" s="150">
        <v>10267</v>
      </c>
      <c r="E141" s="153">
        <v>9686</v>
      </c>
      <c r="F141" s="153">
        <v>581</v>
      </c>
      <c r="G141" s="151">
        <v>12417</v>
      </c>
      <c r="H141" s="151">
        <v>11983</v>
      </c>
      <c r="I141" s="151">
        <v>434</v>
      </c>
      <c r="J141" s="151">
        <v>11349</v>
      </c>
      <c r="K141" s="151">
        <v>10888</v>
      </c>
      <c r="L141" s="151">
        <v>461</v>
      </c>
      <c r="M141" s="172">
        <v>0.93</v>
      </c>
      <c r="N141" s="153">
        <v>227090</v>
      </c>
      <c r="O141" s="153">
        <v>216181</v>
      </c>
      <c r="P141" s="153">
        <v>10909</v>
      </c>
      <c r="Q141" s="154">
        <v>0.951961777268924</v>
      </c>
      <c r="R141" s="154">
        <v>0.943410928216616</v>
      </c>
      <c r="S141" s="154">
        <v>0.965047918176693</v>
      </c>
      <c r="T141" s="154">
        <v>0.959379681029166</v>
      </c>
      <c r="U141" s="173">
        <v>-0.0216369899600769</v>
      </c>
      <c r="V141" s="158">
        <v>72879</v>
      </c>
      <c r="W141" s="158">
        <v>69349</v>
      </c>
      <c r="X141" s="158">
        <v>70298</v>
      </c>
      <c r="Y141" s="158">
        <v>67198</v>
      </c>
      <c r="Z141" s="155">
        <v>0.95156355054268</v>
      </c>
      <c r="AA141" s="155">
        <v>0.955902017127088</v>
      </c>
      <c r="AB141" s="173">
        <v>-0.00433846658440717</v>
      </c>
    </row>
    <row r="142" spans="1:28">
      <c r="A142" s="175" t="s">
        <v>99</v>
      </c>
      <c r="B142" s="176" t="s">
        <v>1786</v>
      </c>
      <c r="C142" s="176" t="s">
        <v>128</v>
      </c>
      <c r="D142" s="150">
        <v>0</v>
      </c>
      <c r="E142" s="153">
        <v>0</v>
      </c>
      <c r="F142" s="153">
        <v>0</v>
      </c>
      <c r="G142" s="151">
        <v>0</v>
      </c>
      <c r="H142" s="151">
        <v>0</v>
      </c>
      <c r="I142" s="151">
        <v>0</v>
      </c>
      <c r="J142" s="151">
        <v>0</v>
      </c>
      <c r="K142" s="151">
        <v>0</v>
      </c>
      <c r="L142" s="151">
        <v>0</v>
      </c>
      <c r="M142" s="172">
        <v>0.93</v>
      </c>
      <c r="N142" s="153">
        <v>156</v>
      </c>
      <c r="O142" s="153">
        <v>154</v>
      </c>
      <c r="P142" s="153">
        <v>2</v>
      </c>
      <c r="Q142" s="154">
        <v>0.987179487179487</v>
      </c>
      <c r="R142" s="154">
        <v>0</v>
      </c>
      <c r="S142" s="154">
        <v>0</v>
      </c>
      <c r="T142" s="154">
        <v>0</v>
      </c>
      <c r="U142" s="173">
        <v>0</v>
      </c>
      <c r="V142" s="158">
        <v>0</v>
      </c>
      <c r="W142" s="158">
        <v>0</v>
      </c>
      <c r="X142" s="158">
        <v>46</v>
      </c>
      <c r="Y142" s="158">
        <v>46</v>
      </c>
      <c r="Z142" s="155">
        <v>0</v>
      </c>
      <c r="AA142" s="155">
        <v>1</v>
      </c>
      <c r="AB142" s="173">
        <v>-1</v>
      </c>
    </row>
    <row r="143" spans="1:28">
      <c r="A143" s="175" t="s">
        <v>99</v>
      </c>
      <c r="B143" s="176" t="s">
        <v>1786</v>
      </c>
      <c r="C143" s="176" t="s">
        <v>129</v>
      </c>
      <c r="D143" s="150">
        <v>4761</v>
      </c>
      <c r="E143" s="153">
        <v>4569</v>
      </c>
      <c r="F143" s="153">
        <v>192</v>
      </c>
      <c r="G143" s="151">
        <v>5596</v>
      </c>
      <c r="H143" s="151">
        <v>5432</v>
      </c>
      <c r="I143" s="151">
        <v>164</v>
      </c>
      <c r="J143" s="151">
        <v>4583</v>
      </c>
      <c r="K143" s="151">
        <v>4445</v>
      </c>
      <c r="L143" s="151">
        <v>138</v>
      </c>
      <c r="M143" s="172">
        <v>0.93</v>
      </c>
      <c r="N143" s="153">
        <v>116279</v>
      </c>
      <c r="O143" s="153">
        <v>112833</v>
      </c>
      <c r="P143" s="153">
        <v>3446</v>
      </c>
      <c r="Q143" s="154">
        <v>0.970364382218629</v>
      </c>
      <c r="R143" s="154">
        <v>0.959672337744171</v>
      </c>
      <c r="S143" s="154">
        <v>0.970693352394568</v>
      </c>
      <c r="T143" s="154">
        <v>0.969888719179577</v>
      </c>
      <c r="U143" s="173">
        <v>-0.0110210146503962</v>
      </c>
      <c r="V143" s="158">
        <v>31355</v>
      </c>
      <c r="W143" s="158">
        <v>30350</v>
      </c>
      <c r="X143" s="158">
        <v>33394</v>
      </c>
      <c r="Y143" s="158">
        <v>32423</v>
      </c>
      <c r="Z143" s="155">
        <v>0.967947695742306</v>
      </c>
      <c r="AA143" s="155">
        <v>0.970922920285081</v>
      </c>
      <c r="AB143" s="173">
        <v>-0.00297522454277532</v>
      </c>
    </row>
    <row r="144" spans="1:28">
      <c r="A144" s="175" t="s">
        <v>99</v>
      </c>
      <c r="B144" s="176" t="s">
        <v>1786</v>
      </c>
      <c r="C144" s="176" t="s">
        <v>130</v>
      </c>
      <c r="D144" s="150">
        <v>6157</v>
      </c>
      <c r="E144" s="153">
        <v>5777</v>
      </c>
      <c r="F144" s="153">
        <v>380</v>
      </c>
      <c r="G144" s="151">
        <v>7261</v>
      </c>
      <c r="H144" s="151">
        <v>6936</v>
      </c>
      <c r="I144" s="151">
        <v>325</v>
      </c>
      <c r="J144" s="151">
        <v>6733</v>
      </c>
      <c r="K144" s="151">
        <v>6418</v>
      </c>
      <c r="L144" s="151">
        <v>315</v>
      </c>
      <c r="M144" s="172">
        <v>0.93</v>
      </c>
      <c r="N144" s="153">
        <v>136558</v>
      </c>
      <c r="O144" s="153">
        <v>128689</v>
      </c>
      <c r="P144" s="153">
        <v>7869</v>
      </c>
      <c r="Q144" s="154">
        <v>0.94237613321812</v>
      </c>
      <c r="R144" s="154">
        <v>0.938281630664285</v>
      </c>
      <c r="S144" s="154">
        <v>0.955240325024101</v>
      </c>
      <c r="T144" s="154">
        <v>0.953215505718105</v>
      </c>
      <c r="U144" s="173">
        <v>-0.0169586943598168</v>
      </c>
      <c r="V144" s="158">
        <v>42026</v>
      </c>
      <c r="W144" s="158">
        <v>39820</v>
      </c>
      <c r="X144" s="158">
        <v>40934</v>
      </c>
      <c r="Y144" s="158">
        <v>38644</v>
      </c>
      <c r="Z144" s="155">
        <v>0.9475086850997</v>
      </c>
      <c r="AA144" s="155">
        <v>0.944056285728246</v>
      </c>
      <c r="AB144" s="173">
        <v>0.0034523993714547</v>
      </c>
    </row>
    <row r="145" spans="1:28">
      <c r="A145" s="175" t="s">
        <v>99</v>
      </c>
      <c r="B145" s="176" t="s">
        <v>1786</v>
      </c>
      <c r="C145" s="176" t="s">
        <v>131</v>
      </c>
      <c r="D145" s="150">
        <v>7795</v>
      </c>
      <c r="E145" s="153">
        <v>7399</v>
      </c>
      <c r="F145" s="153">
        <v>396</v>
      </c>
      <c r="G145" s="151">
        <v>9116</v>
      </c>
      <c r="H145" s="151">
        <v>8740</v>
      </c>
      <c r="I145" s="151">
        <v>376</v>
      </c>
      <c r="J145" s="151">
        <v>8114</v>
      </c>
      <c r="K145" s="151">
        <v>7831</v>
      </c>
      <c r="L145" s="151">
        <v>283</v>
      </c>
      <c r="M145" s="172">
        <v>0.93</v>
      </c>
      <c r="N145" s="153">
        <v>180558</v>
      </c>
      <c r="O145" s="153">
        <v>173000</v>
      </c>
      <c r="P145" s="153">
        <v>7558</v>
      </c>
      <c r="Q145" s="154">
        <v>0.95814087440047</v>
      </c>
      <c r="R145" s="154">
        <v>0.949198203976908</v>
      </c>
      <c r="S145" s="154">
        <v>0.958753839403247</v>
      </c>
      <c r="T145" s="154">
        <v>0.965122011338427</v>
      </c>
      <c r="U145" s="173">
        <v>-0.00955563542633875</v>
      </c>
      <c r="V145" s="158">
        <v>53165</v>
      </c>
      <c r="W145" s="158">
        <v>50826</v>
      </c>
      <c r="X145" s="158">
        <v>53665</v>
      </c>
      <c r="Y145" s="158">
        <v>51338</v>
      </c>
      <c r="Z145" s="155">
        <v>0.956004890435437</v>
      </c>
      <c r="AA145" s="155">
        <v>0.956638404919407</v>
      </c>
      <c r="AB145" s="173">
        <v>-0.000633514483970643</v>
      </c>
    </row>
    <row r="146" spans="1:28">
      <c r="A146" s="175" t="s">
        <v>99</v>
      </c>
      <c r="B146" s="176" t="s">
        <v>1786</v>
      </c>
      <c r="C146" s="176" t="s">
        <v>132</v>
      </c>
      <c r="D146" s="150">
        <v>0</v>
      </c>
      <c r="E146" s="153">
        <v>0</v>
      </c>
      <c r="F146" s="153">
        <v>0</v>
      </c>
      <c r="G146" s="151">
        <v>0</v>
      </c>
      <c r="H146" s="151">
        <v>0</v>
      </c>
      <c r="I146" s="151">
        <v>0</v>
      </c>
      <c r="J146" s="151">
        <v>0</v>
      </c>
      <c r="K146" s="151">
        <v>0</v>
      </c>
      <c r="L146" s="151">
        <v>0</v>
      </c>
      <c r="M146" s="172">
        <v>0.93</v>
      </c>
      <c r="N146" s="153">
        <v>0</v>
      </c>
      <c r="O146" s="153">
        <v>0</v>
      </c>
      <c r="P146" s="153">
        <v>0</v>
      </c>
      <c r="Q146" s="154">
        <v>0</v>
      </c>
      <c r="R146" s="154">
        <v>0</v>
      </c>
      <c r="S146" s="154">
        <v>0</v>
      </c>
      <c r="T146" s="154">
        <v>0</v>
      </c>
      <c r="U146" s="173">
        <v>0</v>
      </c>
      <c r="V146" s="158">
        <v>0</v>
      </c>
      <c r="W146" s="158">
        <v>0</v>
      </c>
      <c r="X146" s="158">
        <v>0</v>
      </c>
      <c r="Y146" s="158">
        <v>0</v>
      </c>
      <c r="Z146" s="155">
        <v>0</v>
      </c>
      <c r="AA146" s="155">
        <v>0</v>
      </c>
      <c r="AB146" s="173">
        <v>0</v>
      </c>
    </row>
    <row r="147" spans="1:28">
      <c r="A147" s="175" t="s">
        <v>99</v>
      </c>
      <c r="B147" s="176" t="s">
        <v>1786</v>
      </c>
      <c r="C147" s="176" t="s">
        <v>133</v>
      </c>
      <c r="D147" s="150">
        <v>13874</v>
      </c>
      <c r="E147" s="153">
        <v>13112</v>
      </c>
      <c r="F147" s="153">
        <v>762</v>
      </c>
      <c r="G147" s="151">
        <v>16199</v>
      </c>
      <c r="H147" s="151">
        <v>15695</v>
      </c>
      <c r="I147" s="151">
        <v>504</v>
      </c>
      <c r="J147" s="151">
        <v>14829</v>
      </c>
      <c r="K147" s="151">
        <v>14068</v>
      </c>
      <c r="L147" s="151">
        <v>761</v>
      </c>
      <c r="M147" s="172">
        <v>0.93</v>
      </c>
      <c r="N147" s="153">
        <v>299660</v>
      </c>
      <c r="O147" s="153">
        <v>280833</v>
      </c>
      <c r="P147" s="153">
        <v>18827</v>
      </c>
      <c r="Q147" s="154">
        <v>0.937172128412201</v>
      </c>
      <c r="R147" s="154">
        <v>0.945077122675508</v>
      </c>
      <c r="S147" s="154">
        <v>0.968886968331378</v>
      </c>
      <c r="T147" s="154">
        <v>0.948681637332254</v>
      </c>
      <c r="U147" s="173">
        <v>-0.0238098456558703</v>
      </c>
      <c r="V147" s="158">
        <v>94932</v>
      </c>
      <c r="W147" s="158">
        <v>89608</v>
      </c>
      <c r="X147" s="158">
        <v>91033</v>
      </c>
      <c r="Y147" s="158">
        <v>86055</v>
      </c>
      <c r="Z147" s="155">
        <v>0.943917751653815</v>
      </c>
      <c r="AA147" s="155">
        <v>0.945316533564751</v>
      </c>
      <c r="AB147" s="173">
        <v>-0.00139878191093579</v>
      </c>
    </row>
    <row r="148" spans="1:28">
      <c r="A148" s="175" t="s">
        <v>99</v>
      </c>
      <c r="B148" s="176" t="s">
        <v>1786</v>
      </c>
      <c r="C148" s="176" t="s">
        <v>134</v>
      </c>
      <c r="D148" s="150">
        <v>5</v>
      </c>
      <c r="E148" s="153">
        <v>5</v>
      </c>
      <c r="F148" s="153">
        <v>0</v>
      </c>
      <c r="G148" s="151">
        <v>2</v>
      </c>
      <c r="H148" s="151">
        <v>2</v>
      </c>
      <c r="I148" s="151">
        <v>0</v>
      </c>
      <c r="J148" s="151">
        <v>1</v>
      </c>
      <c r="K148" s="151">
        <v>1</v>
      </c>
      <c r="L148" s="151">
        <v>0</v>
      </c>
      <c r="M148" s="172">
        <v>0.93</v>
      </c>
      <c r="N148" s="153">
        <v>41</v>
      </c>
      <c r="O148" s="153">
        <v>41</v>
      </c>
      <c r="P148" s="153">
        <v>0</v>
      </c>
      <c r="Q148" s="154">
        <v>1</v>
      </c>
      <c r="R148" s="154">
        <v>1</v>
      </c>
      <c r="S148" s="154">
        <v>1</v>
      </c>
      <c r="T148" s="154">
        <v>1</v>
      </c>
      <c r="U148" s="173">
        <v>0</v>
      </c>
      <c r="V148" s="158">
        <v>13</v>
      </c>
      <c r="W148" s="158">
        <v>13</v>
      </c>
      <c r="X148" s="158">
        <v>6</v>
      </c>
      <c r="Y148" s="158">
        <v>6</v>
      </c>
      <c r="Z148" s="155">
        <v>1</v>
      </c>
      <c r="AA148" s="155">
        <v>1</v>
      </c>
      <c r="AB148" s="173">
        <v>0</v>
      </c>
    </row>
    <row r="149" spans="1:28">
      <c r="A149" s="175" t="s">
        <v>99</v>
      </c>
      <c r="B149" s="176" t="s">
        <v>1786</v>
      </c>
      <c r="C149" s="176" t="s">
        <v>135</v>
      </c>
      <c r="D149" s="150">
        <v>10092</v>
      </c>
      <c r="E149" s="153">
        <v>9493</v>
      </c>
      <c r="F149" s="153">
        <v>599</v>
      </c>
      <c r="G149" s="151">
        <v>11089</v>
      </c>
      <c r="H149" s="151">
        <v>10426</v>
      </c>
      <c r="I149" s="151">
        <v>663</v>
      </c>
      <c r="J149" s="151">
        <v>9392</v>
      </c>
      <c r="K149" s="151">
        <v>8846</v>
      </c>
      <c r="L149" s="151">
        <v>546</v>
      </c>
      <c r="M149" s="172">
        <v>0.93</v>
      </c>
      <c r="N149" s="153">
        <v>238608</v>
      </c>
      <c r="O149" s="153">
        <v>222901</v>
      </c>
      <c r="P149" s="153">
        <v>15707</v>
      </c>
      <c r="Q149" s="154">
        <v>0.934172366391739</v>
      </c>
      <c r="R149" s="154">
        <v>0.940646056282204</v>
      </c>
      <c r="S149" s="154">
        <v>0.94021101992966</v>
      </c>
      <c r="T149" s="154">
        <v>0.941865417376491</v>
      </c>
      <c r="U149" s="173">
        <v>0.000435036352543716</v>
      </c>
      <c r="V149" s="158">
        <v>66248</v>
      </c>
      <c r="W149" s="158">
        <v>61892</v>
      </c>
      <c r="X149" s="158">
        <v>69733</v>
      </c>
      <c r="Y149" s="158">
        <v>64578</v>
      </c>
      <c r="Z149" s="155">
        <v>0.934247071609709</v>
      </c>
      <c r="AA149" s="155">
        <v>0.926075172443463</v>
      </c>
      <c r="AB149" s="173">
        <v>0.00817189916624605</v>
      </c>
    </row>
    <row r="150" spans="1:28">
      <c r="A150" s="175" t="s">
        <v>99</v>
      </c>
      <c r="B150" s="176" t="s">
        <v>1786</v>
      </c>
      <c r="C150" s="176" t="s">
        <v>136</v>
      </c>
      <c r="D150" s="150">
        <v>17441</v>
      </c>
      <c r="E150" s="153">
        <v>17119</v>
      </c>
      <c r="F150" s="153">
        <v>322</v>
      </c>
      <c r="G150" s="151">
        <v>20300</v>
      </c>
      <c r="H150" s="151">
        <v>20081</v>
      </c>
      <c r="I150" s="151">
        <v>219</v>
      </c>
      <c r="J150" s="151">
        <v>17450</v>
      </c>
      <c r="K150" s="151">
        <v>17288</v>
      </c>
      <c r="L150" s="151">
        <v>162</v>
      </c>
      <c r="M150" s="172">
        <v>0.93</v>
      </c>
      <c r="N150" s="153">
        <v>379474</v>
      </c>
      <c r="O150" s="153">
        <v>374027</v>
      </c>
      <c r="P150" s="153">
        <v>5447</v>
      </c>
      <c r="Q150" s="154">
        <v>0.985645920405614</v>
      </c>
      <c r="R150" s="154">
        <v>0.981537755862623</v>
      </c>
      <c r="S150" s="154">
        <v>0.989211822660099</v>
      </c>
      <c r="T150" s="154">
        <v>0.990716332378224</v>
      </c>
      <c r="U150" s="173">
        <v>-0.00767406679747595</v>
      </c>
      <c r="V150" s="158">
        <v>121586</v>
      </c>
      <c r="W150" s="158">
        <v>119985</v>
      </c>
      <c r="X150" s="158">
        <v>115368</v>
      </c>
      <c r="Y150" s="158">
        <v>113944</v>
      </c>
      <c r="Z150" s="155">
        <v>0.986832365568404</v>
      </c>
      <c r="AA150" s="155">
        <v>0.98765688925872</v>
      </c>
      <c r="AB150" s="173">
        <v>-0.000824523690315715</v>
      </c>
    </row>
    <row r="151" spans="1:28">
      <c r="A151" s="175" t="s">
        <v>99</v>
      </c>
      <c r="B151" s="176" t="s">
        <v>1786</v>
      </c>
      <c r="C151" s="176" t="s">
        <v>137</v>
      </c>
      <c r="D151" s="150">
        <v>7707</v>
      </c>
      <c r="E151" s="153">
        <v>7261</v>
      </c>
      <c r="F151" s="153">
        <v>446</v>
      </c>
      <c r="G151" s="151">
        <v>9214</v>
      </c>
      <c r="H151" s="151">
        <v>8829</v>
      </c>
      <c r="I151" s="151">
        <v>385</v>
      </c>
      <c r="J151" s="151">
        <v>8010</v>
      </c>
      <c r="K151" s="151">
        <v>7728</v>
      </c>
      <c r="L151" s="151">
        <v>282</v>
      </c>
      <c r="M151" s="172">
        <v>0.93</v>
      </c>
      <c r="N151" s="153">
        <v>199629</v>
      </c>
      <c r="O151" s="153">
        <v>191636</v>
      </c>
      <c r="P151" s="153">
        <v>7993</v>
      </c>
      <c r="Q151" s="154">
        <v>0.959960727148861</v>
      </c>
      <c r="R151" s="154">
        <v>0.942130530686389</v>
      </c>
      <c r="S151" s="154">
        <v>0.958215758628175</v>
      </c>
      <c r="T151" s="154">
        <v>0.964794007490637</v>
      </c>
      <c r="U151" s="173">
        <v>-0.0160852279417856</v>
      </c>
      <c r="V151" s="158">
        <v>52199</v>
      </c>
      <c r="W151" s="158">
        <v>49930</v>
      </c>
      <c r="X151" s="158">
        <v>57440</v>
      </c>
      <c r="Y151" s="158">
        <v>54819</v>
      </c>
      <c r="Z151" s="155">
        <v>0.956531734324412</v>
      </c>
      <c r="AA151" s="155">
        <v>0.954369777158774</v>
      </c>
      <c r="AB151" s="173">
        <v>0.00216195716563794</v>
      </c>
    </row>
    <row r="152" spans="1:28">
      <c r="A152" s="175" t="s">
        <v>99</v>
      </c>
      <c r="B152" s="176" t="s">
        <v>803</v>
      </c>
      <c r="C152" s="176" t="s">
        <v>138</v>
      </c>
      <c r="D152" s="150">
        <v>8016</v>
      </c>
      <c r="E152" s="153">
        <v>7718</v>
      </c>
      <c r="F152" s="153">
        <v>298</v>
      </c>
      <c r="G152" s="151">
        <v>9554</v>
      </c>
      <c r="H152" s="151">
        <v>9294</v>
      </c>
      <c r="I152" s="151">
        <v>260</v>
      </c>
      <c r="J152" s="151">
        <v>4217</v>
      </c>
      <c r="K152" s="151">
        <v>4101</v>
      </c>
      <c r="L152" s="151">
        <v>116</v>
      </c>
      <c r="M152" s="172">
        <v>0.93</v>
      </c>
      <c r="N152" s="153">
        <v>187587</v>
      </c>
      <c r="O152" s="153">
        <v>183719</v>
      </c>
      <c r="P152" s="153">
        <v>3868</v>
      </c>
      <c r="Q152" s="154">
        <v>0.97938023423798</v>
      </c>
      <c r="R152" s="154">
        <v>0.962824351297405</v>
      </c>
      <c r="S152" s="154">
        <v>0.972786267531924</v>
      </c>
      <c r="T152" s="154">
        <v>0.97249229309936</v>
      </c>
      <c r="U152" s="173">
        <v>-0.00996191623451859</v>
      </c>
      <c r="V152" s="158">
        <v>51658</v>
      </c>
      <c r="W152" s="158">
        <v>50335</v>
      </c>
      <c r="X152" s="158">
        <v>56427</v>
      </c>
      <c r="Y152" s="158">
        <v>55366</v>
      </c>
      <c r="Z152" s="155">
        <v>0.974389252390724</v>
      </c>
      <c r="AA152" s="155">
        <v>0.981196944725043</v>
      </c>
      <c r="AB152" s="173">
        <v>-0.00680769233431933</v>
      </c>
    </row>
    <row r="153" spans="1:28">
      <c r="A153" s="175" t="s">
        <v>99</v>
      </c>
      <c r="B153" s="176" t="s">
        <v>803</v>
      </c>
      <c r="C153" s="176" t="s">
        <v>139</v>
      </c>
      <c r="D153" s="150">
        <v>8038</v>
      </c>
      <c r="E153" s="153">
        <v>7659</v>
      </c>
      <c r="F153" s="153">
        <v>379</v>
      </c>
      <c r="G153" s="151">
        <v>9043</v>
      </c>
      <c r="H153" s="151">
        <v>8791</v>
      </c>
      <c r="I153" s="151">
        <v>252</v>
      </c>
      <c r="J153" s="151">
        <v>3950</v>
      </c>
      <c r="K153" s="151">
        <v>3834</v>
      </c>
      <c r="L153" s="151">
        <v>116</v>
      </c>
      <c r="M153" s="172">
        <v>0.93</v>
      </c>
      <c r="N153" s="153">
        <v>182491</v>
      </c>
      <c r="O153" s="153">
        <v>178076</v>
      </c>
      <c r="P153" s="153">
        <v>4415</v>
      </c>
      <c r="Q153" s="154">
        <v>0.975807026099917</v>
      </c>
      <c r="R153" s="154">
        <v>0.952848967404827</v>
      </c>
      <c r="S153" s="154">
        <v>0.97213314165653</v>
      </c>
      <c r="T153" s="154">
        <v>0.970632911392405</v>
      </c>
      <c r="U153" s="173">
        <v>-0.0192841742517028</v>
      </c>
      <c r="V153" s="158">
        <v>50013</v>
      </c>
      <c r="W153" s="158">
        <v>48575</v>
      </c>
      <c r="X153" s="158">
        <v>54978</v>
      </c>
      <c r="Y153" s="158">
        <v>53869</v>
      </c>
      <c r="Z153" s="155">
        <v>0.971247475656329</v>
      </c>
      <c r="AA153" s="155">
        <v>0.979828294954345</v>
      </c>
      <c r="AB153" s="173">
        <v>-0.00858081929801602</v>
      </c>
    </row>
    <row r="154" spans="1:28">
      <c r="A154" s="175" t="s">
        <v>99</v>
      </c>
      <c r="B154" s="176" t="s">
        <v>803</v>
      </c>
      <c r="C154" s="176" t="s">
        <v>140</v>
      </c>
      <c r="D154" s="150">
        <v>8997</v>
      </c>
      <c r="E154" s="153">
        <v>8493</v>
      </c>
      <c r="F154" s="153">
        <v>504</v>
      </c>
      <c r="G154" s="151">
        <v>10714</v>
      </c>
      <c r="H154" s="151">
        <v>10445</v>
      </c>
      <c r="I154" s="151">
        <v>269</v>
      </c>
      <c r="J154" s="151">
        <v>4561</v>
      </c>
      <c r="K154" s="151">
        <v>4437</v>
      </c>
      <c r="L154" s="151">
        <v>124</v>
      </c>
      <c r="M154" s="172">
        <v>0.93</v>
      </c>
      <c r="N154" s="153">
        <v>201269</v>
      </c>
      <c r="O154" s="153">
        <v>196253</v>
      </c>
      <c r="P154" s="153">
        <v>5016</v>
      </c>
      <c r="Q154" s="154">
        <v>0.975078129269783</v>
      </c>
      <c r="R154" s="154">
        <v>0.943981327109036</v>
      </c>
      <c r="S154" s="154">
        <v>0.974892663804368</v>
      </c>
      <c r="T154" s="154">
        <v>0.972812979609735</v>
      </c>
      <c r="U154" s="173">
        <v>-0.0309113366953317</v>
      </c>
      <c r="V154" s="158">
        <v>56776</v>
      </c>
      <c r="W154" s="158">
        <v>55252</v>
      </c>
      <c r="X154" s="158">
        <v>60001</v>
      </c>
      <c r="Y154" s="158">
        <v>58606</v>
      </c>
      <c r="Z154" s="155">
        <v>0.973157672255883</v>
      </c>
      <c r="AA154" s="155">
        <v>0.976750387493542</v>
      </c>
      <c r="AB154" s="173">
        <v>-0.00359271523765903</v>
      </c>
    </row>
    <row r="155" spans="1:28">
      <c r="A155" s="175" t="s">
        <v>99</v>
      </c>
      <c r="B155" s="176" t="s">
        <v>803</v>
      </c>
      <c r="C155" s="176" t="s">
        <v>141</v>
      </c>
      <c r="D155" s="150">
        <v>7885</v>
      </c>
      <c r="E155" s="153">
        <v>7536</v>
      </c>
      <c r="F155" s="153">
        <v>349</v>
      </c>
      <c r="G155" s="151">
        <v>9359</v>
      </c>
      <c r="H155" s="151">
        <v>9038</v>
      </c>
      <c r="I155" s="151">
        <v>321</v>
      </c>
      <c r="J155" s="151">
        <v>4072</v>
      </c>
      <c r="K155" s="151">
        <v>3938</v>
      </c>
      <c r="L155" s="151">
        <v>134</v>
      </c>
      <c r="M155" s="172">
        <v>0.93</v>
      </c>
      <c r="N155" s="153">
        <v>177459</v>
      </c>
      <c r="O155" s="153">
        <v>173001</v>
      </c>
      <c r="P155" s="153">
        <v>4458</v>
      </c>
      <c r="Q155" s="154">
        <v>0.974878704376786</v>
      </c>
      <c r="R155" s="154">
        <v>0.95573874445149</v>
      </c>
      <c r="S155" s="154">
        <v>0.965701463831606</v>
      </c>
      <c r="T155" s="154">
        <v>0.967092337917485</v>
      </c>
      <c r="U155" s="173">
        <v>-0.00996271938011573</v>
      </c>
      <c r="V155" s="158">
        <v>49891</v>
      </c>
      <c r="W155" s="158">
        <v>48388</v>
      </c>
      <c r="X155" s="158">
        <v>53409</v>
      </c>
      <c r="Y155" s="158">
        <v>52164</v>
      </c>
      <c r="Z155" s="155">
        <v>0.969874326030747</v>
      </c>
      <c r="AA155" s="155">
        <v>0.976689322024378</v>
      </c>
      <c r="AB155" s="173">
        <v>-0.00681499599363078</v>
      </c>
    </row>
    <row r="156" spans="1:28">
      <c r="A156" s="175" t="s">
        <v>99</v>
      </c>
      <c r="B156" s="176" t="s">
        <v>33</v>
      </c>
      <c r="C156" s="176" t="s">
        <v>142</v>
      </c>
      <c r="D156" s="150">
        <v>8615</v>
      </c>
      <c r="E156" s="153">
        <v>8062</v>
      </c>
      <c r="F156" s="153">
        <v>553</v>
      </c>
      <c r="G156" s="151">
        <v>10121</v>
      </c>
      <c r="H156" s="151">
        <v>9607</v>
      </c>
      <c r="I156" s="151">
        <v>514</v>
      </c>
      <c r="J156" s="151">
        <v>4210</v>
      </c>
      <c r="K156" s="151">
        <v>3848</v>
      </c>
      <c r="L156" s="151">
        <v>362</v>
      </c>
      <c r="M156" s="172">
        <v>0.93</v>
      </c>
      <c r="N156" s="153">
        <v>189158</v>
      </c>
      <c r="O156" s="153">
        <v>180851</v>
      </c>
      <c r="P156" s="153">
        <v>8307</v>
      </c>
      <c r="Q156" s="154">
        <v>0.956084331616955</v>
      </c>
      <c r="R156" s="154">
        <v>0.935809634358677</v>
      </c>
      <c r="S156" s="154">
        <v>0.949214504495603</v>
      </c>
      <c r="T156" s="154">
        <v>0.914014251781473</v>
      </c>
      <c r="U156" s="173">
        <v>-0.0134048701369265</v>
      </c>
      <c r="V156" s="158">
        <v>53659</v>
      </c>
      <c r="W156" s="158">
        <v>51076</v>
      </c>
      <c r="X156" s="158">
        <v>56161</v>
      </c>
      <c r="Y156" s="158">
        <v>53800</v>
      </c>
      <c r="Z156" s="155">
        <v>0.9518626884586</v>
      </c>
      <c r="AA156" s="155">
        <v>0.957960150282224</v>
      </c>
      <c r="AB156" s="173">
        <v>-0.00609746182362469</v>
      </c>
    </row>
    <row r="157" spans="1:28">
      <c r="A157" s="175" t="s">
        <v>99</v>
      </c>
      <c r="B157" s="176" t="s">
        <v>803</v>
      </c>
      <c r="C157" s="176" t="s">
        <v>143</v>
      </c>
      <c r="D157" s="150">
        <v>2880</v>
      </c>
      <c r="E157" s="153">
        <v>2689</v>
      </c>
      <c r="F157" s="153">
        <v>191</v>
      </c>
      <c r="G157" s="151">
        <v>3433</v>
      </c>
      <c r="H157" s="151">
        <v>3341</v>
      </c>
      <c r="I157" s="151">
        <v>92</v>
      </c>
      <c r="J157" s="151">
        <v>1511</v>
      </c>
      <c r="K157" s="151">
        <v>1471</v>
      </c>
      <c r="L157" s="151">
        <v>40</v>
      </c>
      <c r="M157" s="172">
        <v>0.93</v>
      </c>
      <c r="N157" s="153">
        <v>64344</v>
      </c>
      <c r="O157" s="153">
        <v>62793</v>
      </c>
      <c r="P157" s="153">
        <v>1551</v>
      </c>
      <c r="Q157" s="154">
        <v>0.975895188362551</v>
      </c>
      <c r="R157" s="154">
        <v>0.933680555555556</v>
      </c>
      <c r="S157" s="154">
        <v>0.973201281677833</v>
      </c>
      <c r="T157" s="154">
        <v>0.973527465254798</v>
      </c>
      <c r="U157" s="173">
        <v>-0.0395207261222773</v>
      </c>
      <c r="V157" s="158">
        <v>18431</v>
      </c>
      <c r="W157" s="158">
        <v>17887</v>
      </c>
      <c r="X157" s="158">
        <v>19319</v>
      </c>
      <c r="Y157" s="158">
        <v>18933</v>
      </c>
      <c r="Z157" s="155">
        <v>0.970484509793283</v>
      </c>
      <c r="AA157" s="155">
        <v>0.980019669755163</v>
      </c>
      <c r="AB157" s="173">
        <v>-0.00953515996188026</v>
      </c>
    </row>
    <row r="158" spans="1:28">
      <c r="A158" s="175" t="s">
        <v>99</v>
      </c>
      <c r="B158" s="176" t="s">
        <v>803</v>
      </c>
      <c r="C158" s="176" t="s">
        <v>144</v>
      </c>
      <c r="D158" s="150">
        <v>7350</v>
      </c>
      <c r="E158" s="153">
        <v>7110</v>
      </c>
      <c r="F158" s="153">
        <v>240</v>
      </c>
      <c r="G158" s="151">
        <v>8729</v>
      </c>
      <c r="H158" s="151">
        <v>8623</v>
      </c>
      <c r="I158" s="151">
        <v>106</v>
      </c>
      <c r="J158" s="151">
        <v>3510</v>
      </c>
      <c r="K158" s="151">
        <v>3470</v>
      </c>
      <c r="L158" s="151">
        <v>40</v>
      </c>
      <c r="M158" s="172">
        <v>0.93</v>
      </c>
      <c r="N158" s="153">
        <v>159818</v>
      </c>
      <c r="O158" s="153">
        <v>158004</v>
      </c>
      <c r="P158" s="153">
        <v>1814</v>
      </c>
      <c r="Q158" s="154">
        <v>0.988649588907382</v>
      </c>
      <c r="R158" s="154">
        <v>0.96734693877551</v>
      </c>
      <c r="S158" s="154">
        <v>0.987856570053844</v>
      </c>
      <c r="T158" s="154">
        <v>0.988603988603989</v>
      </c>
      <c r="U158" s="173">
        <v>-0.0205096312783333</v>
      </c>
      <c r="V158" s="158">
        <v>45490</v>
      </c>
      <c r="W158" s="158">
        <v>44814</v>
      </c>
      <c r="X158" s="158">
        <v>48754</v>
      </c>
      <c r="Y158" s="158">
        <v>48291</v>
      </c>
      <c r="Z158" s="155">
        <v>0.985139591118927</v>
      </c>
      <c r="AA158" s="155">
        <v>0.99050334331542</v>
      </c>
      <c r="AB158" s="173">
        <v>-0.00536375219649299</v>
      </c>
    </row>
    <row r="159" spans="1:28">
      <c r="A159" s="175" t="s">
        <v>99</v>
      </c>
      <c r="B159" s="176" t="s">
        <v>803</v>
      </c>
      <c r="C159" s="176" t="s">
        <v>145</v>
      </c>
      <c r="D159" s="150">
        <v>6727</v>
      </c>
      <c r="E159" s="153">
        <v>6459</v>
      </c>
      <c r="F159" s="153">
        <v>268</v>
      </c>
      <c r="G159" s="151">
        <v>7700</v>
      </c>
      <c r="H159" s="151">
        <v>7553</v>
      </c>
      <c r="I159" s="151">
        <v>147</v>
      </c>
      <c r="J159" s="151">
        <v>3271</v>
      </c>
      <c r="K159" s="151">
        <v>3213</v>
      </c>
      <c r="L159" s="151">
        <v>58</v>
      </c>
      <c r="M159" s="172">
        <v>0.93</v>
      </c>
      <c r="N159" s="153">
        <v>149338</v>
      </c>
      <c r="O159" s="153">
        <v>146770</v>
      </c>
      <c r="P159" s="153">
        <v>2568</v>
      </c>
      <c r="Q159" s="154">
        <v>0.982804108800171</v>
      </c>
      <c r="R159" s="154">
        <v>0.960160547049205</v>
      </c>
      <c r="S159" s="154">
        <v>0.980909090909091</v>
      </c>
      <c r="T159" s="154">
        <v>0.982268419443595</v>
      </c>
      <c r="U159" s="173">
        <v>-0.0207485438598862</v>
      </c>
      <c r="V159" s="158">
        <v>41866</v>
      </c>
      <c r="W159" s="158">
        <v>40974</v>
      </c>
      <c r="X159" s="158">
        <v>45560</v>
      </c>
      <c r="Y159" s="158">
        <v>44884</v>
      </c>
      <c r="Z159" s="155">
        <v>0.978693928247265</v>
      </c>
      <c r="AA159" s="155">
        <v>0.985162423178227</v>
      </c>
      <c r="AB159" s="173">
        <v>-0.00646849493096147</v>
      </c>
    </row>
    <row r="160" spans="1:28">
      <c r="A160" s="175" t="s">
        <v>99</v>
      </c>
      <c r="B160" s="176" t="s">
        <v>803</v>
      </c>
      <c r="C160" s="176" t="s">
        <v>146</v>
      </c>
      <c r="D160" s="150">
        <v>7914</v>
      </c>
      <c r="E160" s="153">
        <v>7458</v>
      </c>
      <c r="F160" s="153">
        <v>456</v>
      </c>
      <c r="G160" s="151">
        <v>9183</v>
      </c>
      <c r="H160" s="151">
        <v>8746</v>
      </c>
      <c r="I160" s="151">
        <v>437</v>
      </c>
      <c r="J160" s="151">
        <v>3868</v>
      </c>
      <c r="K160" s="151">
        <v>3679</v>
      </c>
      <c r="L160" s="151">
        <v>189</v>
      </c>
      <c r="M160" s="172">
        <v>0.93</v>
      </c>
      <c r="N160" s="153">
        <v>173903</v>
      </c>
      <c r="O160" s="153">
        <v>166131</v>
      </c>
      <c r="P160" s="153">
        <v>7772</v>
      </c>
      <c r="Q160" s="154">
        <v>0.955308419061201</v>
      </c>
      <c r="R160" s="154">
        <v>0.942380591357089</v>
      </c>
      <c r="S160" s="154">
        <v>0.952412065773712</v>
      </c>
      <c r="T160" s="154">
        <v>0.951137538779731</v>
      </c>
      <c r="U160" s="173">
        <v>-0.0100314744166236</v>
      </c>
      <c r="V160" s="158">
        <v>49233</v>
      </c>
      <c r="W160" s="158">
        <v>46932</v>
      </c>
      <c r="X160" s="158">
        <v>52623</v>
      </c>
      <c r="Y160" s="158">
        <v>50187</v>
      </c>
      <c r="Z160" s="155">
        <v>0.953263055267808</v>
      </c>
      <c r="AA160" s="155">
        <v>0.95370845447808</v>
      </c>
      <c r="AB160" s="173">
        <v>-0.000445399210271757</v>
      </c>
    </row>
    <row r="161" spans="1:28">
      <c r="A161" s="175" t="s">
        <v>99</v>
      </c>
      <c r="B161" s="176" t="s">
        <v>803</v>
      </c>
      <c r="C161" s="176" t="s">
        <v>147</v>
      </c>
      <c r="D161" s="150">
        <v>5985</v>
      </c>
      <c r="E161" s="153">
        <v>5788</v>
      </c>
      <c r="F161" s="153">
        <v>197</v>
      </c>
      <c r="G161" s="151">
        <v>7120</v>
      </c>
      <c r="H161" s="151">
        <v>6974</v>
      </c>
      <c r="I161" s="151">
        <v>146</v>
      </c>
      <c r="J161" s="151">
        <v>2931</v>
      </c>
      <c r="K161" s="151">
        <v>2876</v>
      </c>
      <c r="L161" s="151">
        <v>55</v>
      </c>
      <c r="M161" s="172">
        <v>0.93</v>
      </c>
      <c r="N161" s="153">
        <v>136768</v>
      </c>
      <c r="O161" s="153">
        <v>134056</v>
      </c>
      <c r="P161" s="153">
        <v>2712</v>
      </c>
      <c r="Q161" s="154">
        <v>0.980170800187178</v>
      </c>
      <c r="R161" s="154">
        <v>0.967084377610693</v>
      </c>
      <c r="S161" s="154">
        <v>0.979494382022472</v>
      </c>
      <c r="T161" s="154">
        <v>0.981235073353804</v>
      </c>
      <c r="U161" s="173">
        <v>-0.0124100044117785</v>
      </c>
      <c r="V161" s="158">
        <v>37896</v>
      </c>
      <c r="W161" s="158">
        <v>37000</v>
      </c>
      <c r="X161" s="158">
        <v>41039</v>
      </c>
      <c r="Y161" s="158">
        <v>40216</v>
      </c>
      <c r="Z161" s="155">
        <v>0.976356343677433</v>
      </c>
      <c r="AA161" s="155">
        <v>0.979945905114647</v>
      </c>
      <c r="AB161" s="173">
        <v>-0.00358956143721412</v>
      </c>
    </row>
    <row r="162" spans="1:28">
      <c r="A162" s="175" t="s">
        <v>99</v>
      </c>
      <c r="B162" s="176" t="s">
        <v>803</v>
      </c>
      <c r="C162" s="176" t="s">
        <v>148</v>
      </c>
      <c r="D162" s="150">
        <v>4051</v>
      </c>
      <c r="E162" s="153">
        <v>3967</v>
      </c>
      <c r="F162" s="153">
        <v>84</v>
      </c>
      <c r="G162" s="151">
        <v>4774</v>
      </c>
      <c r="H162" s="151">
        <v>4720</v>
      </c>
      <c r="I162" s="151">
        <v>54</v>
      </c>
      <c r="J162" s="151">
        <v>2017</v>
      </c>
      <c r="K162" s="151">
        <v>1983</v>
      </c>
      <c r="L162" s="151">
        <v>34</v>
      </c>
      <c r="M162" s="172">
        <v>0.93</v>
      </c>
      <c r="N162" s="153">
        <v>93780</v>
      </c>
      <c r="O162" s="153">
        <v>92611</v>
      </c>
      <c r="P162" s="153">
        <v>1169</v>
      </c>
      <c r="Q162" s="154">
        <v>0.987534655576882</v>
      </c>
      <c r="R162" s="154">
        <v>0.979264379165638</v>
      </c>
      <c r="S162" s="154">
        <v>0.988688730624214</v>
      </c>
      <c r="T162" s="154">
        <v>0.983143282102132</v>
      </c>
      <c r="U162" s="173">
        <v>-0.00942435145857634</v>
      </c>
      <c r="V162" s="158">
        <v>25876</v>
      </c>
      <c r="W162" s="158">
        <v>25404</v>
      </c>
      <c r="X162" s="158">
        <v>28735</v>
      </c>
      <c r="Y162" s="158">
        <v>28467</v>
      </c>
      <c r="Z162" s="155">
        <v>0.981759159066316</v>
      </c>
      <c r="AA162" s="155">
        <v>0.990673394814686</v>
      </c>
      <c r="AB162" s="173">
        <v>-0.00891423574836969</v>
      </c>
    </row>
    <row r="163" spans="1:28">
      <c r="A163" s="175" t="s">
        <v>99</v>
      </c>
      <c r="B163" s="176" t="s">
        <v>803</v>
      </c>
      <c r="C163" s="176" t="s">
        <v>149</v>
      </c>
      <c r="D163" s="150">
        <v>9329</v>
      </c>
      <c r="E163" s="153">
        <v>9020</v>
      </c>
      <c r="F163" s="153">
        <v>309</v>
      </c>
      <c r="G163" s="151">
        <v>10552</v>
      </c>
      <c r="H163" s="151">
        <v>10364</v>
      </c>
      <c r="I163" s="151">
        <v>188</v>
      </c>
      <c r="J163" s="151">
        <v>4732</v>
      </c>
      <c r="K163" s="151">
        <v>4603</v>
      </c>
      <c r="L163" s="151">
        <v>129</v>
      </c>
      <c r="M163" s="172">
        <v>0.93</v>
      </c>
      <c r="N163" s="153">
        <v>208824</v>
      </c>
      <c r="O163" s="153">
        <v>205574</v>
      </c>
      <c r="P163" s="153">
        <v>3250</v>
      </c>
      <c r="Q163" s="154">
        <v>0.984436654790637</v>
      </c>
      <c r="R163" s="154">
        <v>0.966877478829457</v>
      </c>
      <c r="S163" s="154">
        <v>0.982183472327521</v>
      </c>
      <c r="T163" s="154">
        <v>0.972738799661877</v>
      </c>
      <c r="U163" s="173">
        <v>-0.0153059934980644</v>
      </c>
      <c r="V163" s="158">
        <v>59008</v>
      </c>
      <c r="W163" s="158">
        <v>57834</v>
      </c>
      <c r="X163" s="158">
        <v>63090</v>
      </c>
      <c r="Y163" s="158">
        <v>62241</v>
      </c>
      <c r="Z163" s="155">
        <v>0.980104392624729</v>
      </c>
      <c r="AA163" s="155">
        <v>0.986543033761293</v>
      </c>
      <c r="AB163" s="173">
        <v>-0.00643864113656456</v>
      </c>
    </row>
    <row r="164" spans="1:28">
      <c r="A164" s="175" t="s">
        <v>99</v>
      </c>
      <c r="B164" s="176" t="s">
        <v>803</v>
      </c>
      <c r="C164" s="176" t="s">
        <v>150</v>
      </c>
      <c r="D164" s="150">
        <v>5088</v>
      </c>
      <c r="E164" s="153">
        <v>4896</v>
      </c>
      <c r="F164" s="153">
        <v>192</v>
      </c>
      <c r="G164" s="151">
        <v>5885</v>
      </c>
      <c r="H164" s="151">
        <v>5685</v>
      </c>
      <c r="I164" s="151">
        <v>200</v>
      </c>
      <c r="J164" s="151">
        <v>2568</v>
      </c>
      <c r="K164" s="151">
        <v>2484</v>
      </c>
      <c r="L164" s="151">
        <v>84</v>
      </c>
      <c r="M164" s="172">
        <v>0.93</v>
      </c>
      <c r="N164" s="153">
        <v>113702</v>
      </c>
      <c r="O164" s="153">
        <v>109790</v>
      </c>
      <c r="P164" s="153">
        <v>3912</v>
      </c>
      <c r="Q164" s="154">
        <v>0.965594272748061</v>
      </c>
      <c r="R164" s="154">
        <v>0.962264150943396</v>
      </c>
      <c r="S164" s="154">
        <v>0.966015293118097</v>
      </c>
      <c r="T164" s="154">
        <v>0.967289719626168</v>
      </c>
      <c r="U164" s="173">
        <v>-0.00375114217470063</v>
      </c>
      <c r="V164" s="158">
        <v>32098</v>
      </c>
      <c r="W164" s="158">
        <v>31046</v>
      </c>
      <c r="X164" s="158">
        <v>34679</v>
      </c>
      <c r="Y164" s="158">
        <v>33542</v>
      </c>
      <c r="Z164" s="155">
        <v>0.967225372297339</v>
      </c>
      <c r="AA164" s="155">
        <v>0.967213587473687</v>
      </c>
      <c r="AB164" s="173">
        <v>1.17848236521612e-5</v>
      </c>
    </row>
    <row r="165" spans="1:28">
      <c r="A165" s="175" t="s">
        <v>99</v>
      </c>
      <c r="B165" s="176" t="s">
        <v>803</v>
      </c>
      <c r="C165" s="176" t="s">
        <v>151</v>
      </c>
      <c r="D165" s="150">
        <v>6062</v>
      </c>
      <c r="E165" s="153">
        <v>5914</v>
      </c>
      <c r="F165" s="153">
        <v>148</v>
      </c>
      <c r="G165" s="151">
        <v>6910</v>
      </c>
      <c r="H165" s="151">
        <v>6789</v>
      </c>
      <c r="I165" s="151">
        <v>121</v>
      </c>
      <c r="J165" s="151">
        <v>2964</v>
      </c>
      <c r="K165" s="151">
        <v>2879</v>
      </c>
      <c r="L165" s="151">
        <v>85</v>
      </c>
      <c r="M165" s="172">
        <v>0.93</v>
      </c>
      <c r="N165" s="153">
        <v>137135</v>
      </c>
      <c r="O165" s="153">
        <v>134766</v>
      </c>
      <c r="P165" s="153">
        <v>2369</v>
      </c>
      <c r="Q165" s="154">
        <v>0.982725051956102</v>
      </c>
      <c r="R165" s="154">
        <v>0.975585615308479</v>
      </c>
      <c r="S165" s="154">
        <v>0.982489146164978</v>
      </c>
      <c r="T165" s="154">
        <v>0.971322537112011</v>
      </c>
      <c r="U165" s="173">
        <v>-0.0069035308564992</v>
      </c>
      <c r="V165" s="158">
        <v>38551</v>
      </c>
      <c r="W165" s="158">
        <v>37799</v>
      </c>
      <c r="X165" s="158">
        <v>41549</v>
      </c>
      <c r="Y165" s="158">
        <v>40851</v>
      </c>
      <c r="Z165" s="155">
        <v>0.980493372415761</v>
      </c>
      <c r="AA165" s="155">
        <v>0.983200558376856</v>
      </c>
      <c r="AB165" s="173">
        <v>-0.00270718596109532</v>
      </c>
    </row>
    <row r="166" spans="1:28">
      <c r="A166" s="175" t="s">
        <v>99</v>
      </c>
      <c r="B166" s="176" t="s">
        <v>803</v>
      </c>
      <c r="C166" s="176" t="s">
        <v>152</v>
      </c>
      <c r="D166" s="150">
        <v>5222</v>
      </c>
      <c r="E166" s="153">
        <v>5068</v>
      </c>
      <c r="F166" s="153">
        <v>154</v>
      </c>
      <c r="G166" s="151">
        <v>5918</v>
      </c>
      <c r="H166" s="151">
        <v>5798</v>
      </c>
      <c r="I166" s="151">
        <v>120</v>
      </c>
      <c r="J166" s="151">
        <v>2617</v>
      </c>
      <c r="K166" s="151">
        <v>2562</v>
      </c>
      <c r="L166" s="151">
        <v>55</v>
      </c>
      <c r="M166" s="172">
        <v>0.93</v>
      </c>
      <c r="N166" s="153">
        <v>119679</v>
      </c>
      <c r="O166" s="153">
        <v>117707</v>
      </c>
      <c r="P166" s="153">
        <v>1972</v>
      </c>
      <c r="Q166" s="154">
        <v>0.98352258959383</v>
      </c>
      <c r="R166" s="154">
        <v>0.970509383378016</v>
      </c>
      <c r="S166" s="154">
        <v>0.979722879351132</v>
      </c>
      <c r="T166" s="154">
        <v>0.978983568972105</v>
      </c>
      <c r="U166" s="173">
        <v>-0.00921349597311605</v>
      </c>
      <c r="V166" s="158">
        <v>32322</v>
      </c>
      <c r="W166" s="158">
        <v>31696</v>
      </c>
      <c r="X166" s="158">
        <v>35812</v>
      </c>
      <c r="Y166" s="158">
        <v>35218</v>
      </c>
      <c r="Z166" s="155">
        <v>0.98063238660974</v>
      </c>
      <c r="AA166" s="155">
        <v>0.983413380989612</v>
      </c>
      <c r="AB166" s="173">
        <v>-0.00278099437987289</v>
      </c>
    </row>
    <row r="167" spans="1:28">
      <c r="A167" s="175" t="s">
        <v>99</v>
      </c>
      <c r="B167" s="176" t="s">
        <v>803</v>
      </c>
      <c r="C167" s="176" t="s">
        <v>153</v>
      </c>
      <c r="D167" s="150">
        <v>5499</v>
      </c>
      <c r="E167" s="153">
        <v>5235</v>
      </c>
      <c r="F167" s="153">
        <v>264</v>
      </c>
      <c r="G167" s="151">
        <v>6466</v>
      </c>
      <c r="H167" s="151">
        <v>6296</v>
      </c>
      <c r="I167" s="151">
        <v>170</v>
      </c>
      <c r="J167" s="151">
        <v>2659</v>
      </c>
      <c r="K167" s="151">
        <v>2563</v>
      </c>
      <c r="L167" s="151">
        <v>96</v>
      </c>
      <c r="M167" s="172">
        <v>0.93</v>
      </c>
      <c r="N167" s="153">
        <v>125425</v>
      </c>
      <c r="O167" s="153">
        <v>121326</v>
      </c>
      <c r="P167" s="153">
        <v>4099</v>
      </c>
      <c r="Q167" s="154">
        <v>0.967319115008969</v>
      </c>
      <c r="R167" s="154">
        <v>0.951991271140207</v>
      </c>
      <c r="S167" s="154">
        <v>0.973708629755645</v>
      </c>
      <c r="T167" s="154">
        <v>0.963896201579541</v>
      </c>
      <c r="U167" s="173">
        <v>-0.0217173586154376</v>
      </c>
      <c r="V167" s="158">
        <v>34410</v>
      </c>
      <c r="W167" s="158">
        <v>33205</v>
      </c>
      <c r="X167" s="158">
        <v>38941</v>
      </c>
      <c r="Y167" s="158">
        <v>37917</v>
      </c>
      <c r="Z167" s="155">
        <v>0.964981110142401</v>
      </c>
      <c r="AA167" s="155">
        <v>0.973703808325415</v>
      </c>
      <c r="AB167" s="173">
        <v>-0.00872269818301485</v>
      </c>
    </row>
    <row r="168" spans="1:28">
      <c r="A168" s="175" t="s">
        <v>99</v>
      </c>
      <c r="B168" s="176" t="s">
        <v>803</v>
      </c>
      <c r="C168" s="176" t="s">
        <v>154</v>
      </c>
      <c r="D168" s="150">
        <v>4035</v>
      </c>
      <c r="E168" s="153">
        <v>3883</v>
      </c>
      <c r="F168" s="153">
        <v>152</v>
      </c>
      <c r="G168" s="151">
        <v>4870</v>
      </c>
      <c r="H168" s="151">
        <v>4770</v>
      </c>
      <c r="I168" s="151">
        <v>100</v>
      </c>
      <c r="J168" s="151">
        <v>2055</v>
      </c>
      <c r="K168" s="151">
        <v>2010</v>
      </c>
      <c r="L168" s="151">
        <v>45</v>
      </c>
      <c r="M168" s="172">
        <v>0.93</v>
      </c>
      <c r="N168" s="153">
        <v>86856</v>
      </c>
      <c r="O168" s="153">
        <v>85514</v>
      </c>
      <c r="P168" s="153">
        <v>1342</v>
      </c>
      <c r="Q168" s="154">
        <v>0.984549138804458</v>
      </c>
      <c r="R168" s="154">
        <v>0.962329615861214</v>
      </c>
      <c r="S168" s="154">
        <v>0.979466119096509</v>
      </c>
      <c r="T168" s="154">
        <v>0.978102189781022</v>
      </c>
      <c r="U168" s="173">
        <v>-0.0171365032352949</v>
      </c>
      <c r="V168" s="158">
        <v>25246</v>
      </c>
      <c r="W168" s="158">
        <v>24718</v>
      </c>
      <c r="X168" s="158">
        <v>26115</v>
      </c>
      <c r="Y168" s="158">
        <v>25763</v>
      </c>
      <c r="Z168" s="155">
        <v>0.979085795769627</v>
      </c>
      <c r="AA168" s="155">
        <v>0.986521156423511</v>
      </c>
      <c r="AB168" s="173">
        <v>-0.0074353606538845</v>
      </c>
    </row>
    <row r="169" spans="1:28">
      <c r="A169" s="175" t="s">
        <v>99</v>
      </c>
      <c r="B169" s="176" t="s">
        <v>803</v>
      </c>
      <c r="C169" s="176" t="s">
        <v>155</v>
      </c>
      <c r="D169" s="150">
        <v>2391</v>
      </c>
      <c r="E169" s="153">
        <v>2316</v>
      </c>
      <c r="F169" s="153">
        <v>75</v>
      </c>
      <c r="G169" s="151">
        <v>2817</v>
      </c>
      <c r="H169" s="151">
        <v>2793</v>
      </c>
      <c r="I169" s="151">
        <v>24</v>
      </c>
      <c r="J169" s="151">
        <v>1071</v>
      </c>
      <c r="K169" s="151">
        <v>1061</v>
      </c>
      <c r="L169" s="151">
        <v>10</v>
      </c>
      <c r="M169" s="172">
        <v>0.93</v>
      </c>
      <c r="N169" s="153">
        <v>53181</v>
      </c>
      <c r="O169" s="153">
        <v>52647</v>
      </c>
      <c r="P169" s="153">
        <v>534</v>
      </c>
      <c r="Q169" s="154">
        <v>0.98995881987928</v>
      </c>
      <c r="R169" s="154">
        <v>0.968632371392723</v>
      </c>
      <c r="S169" s="154">
        <v>0.991480298189563</v>
      </c>
      <c r="T169" s="154">
        <v>0.990662931839402</v>
      </c>
      <c r="U169" s="173">
        <v>-0.0228479267968407</v>
      </c>
      <c r="V169" s="158">
        <v>14937</v>
      </c>
      <c r="W169" s="158">
        <v>14746</v>
      </c>
      <c r="X169" s="158">
        <v>16040</v>
      </c>
      <c r="Y169" s="158">
        <v>15893</v>
      </c>
      <c r="Z169" s="155">
        <v>0.9872129611033</v>
      </c>
      <c r="AA169" s="155">
        <v>0.990835411471322</v>
      </c>
      <c r="AB169" s="173">
        <v>-0.00362245036802122</v>
      </c>
    </row>
    <row r="170" spans="1:28">
      <c r="A170" s="175" t="s">
        <v>99</v>
      </c>
      <c r="B170" s="176" t="s">
        <v>803</v>
      </c>
      <c r="C170" s="176" t="s">
        <v>156</v>
      </c>
      <c r="D170" s="150">
        <v>7401</v>
      </c>
      <c r="E170" s="153">
        <v>7139</v>
      </c>
      <c r="F170" s="153">
        <v>262</v>
      </c>
      <c r="G170" s="151">
        <v>8217</v>
      </c>
      <c r="H170" s="151">
        <v>8072</v>
      </c>
      <c r="I170" s="151">
        <v>145</v>
      </c>
      <c r="J170" s="151">
        <v>3746</v>
      </c>
      <c r="K170" s="151">
        <v>3629</v>
      </c>
      <c r="L170" s="151">
        <v>117</v>
      </c>
      <c r="M170" s="172">
        <v>0.93</v>
      </c>
      <c r="N170" s="153">
        <v>163764</v>
      </c>
      <c r="O170" s="153">
        <v>161517</v>
      </c>
      <c r="P170" s="153">
        <v>2247</v>
      </c>
      <c r="Q170" s="154">
        <v>0.986279035685499</v>
      </c>
      <c r="R170" s="154">
        <v>0.96459937846237</v>
      </c>
      <c r="S170" s="154">
        <v>0.982353657052452</v>
      </c>
      <c r="T170" s="154">
        <v>0.968766684463428</v>
      </c>
      <c r="U170" s="173">
        <v>-0.0177542785900823</v>
      </c>
      <c r="V170" s="158">
        <v>45918</v>
      </c>
      <c r="W170" s="158">
        <v>45039</v>
      </c>
      <c r="X170" s="158">
        <v>49904</v>
      </c>
      <c r="Y170" s="158">
        <v>49331</v>
      </c>
      <c r="Z170" s="155">
        <v>0.980857180190775</v>
      </c>
      <c r="AA170" s="155">
        <v>0.988517954472587</v>
      </c>
      <c r="AB170" s="173">
        <v>-0.00766077428181255</v>
      </c>
    </row>
    <row r="171" spans="1:28">
      <c r="A171" s="175" t="s">
        <v>99</v>
      </c>
      <c r="B171" s="176" t="s">
        <v>803</v>
      </c>
      <c r="C171" s="176" t="s">
        <v>157</v>
      </c>
      <c r="D171" s="150">
        <v>6092</v>
      </c>
      <c r="E171" s="153">
        <v>5987</v>
      </c>
      <c r="F171" s="153">
        <v>105</v>
      </c>
      <c r="G171" s="151">
        <v>7101</v>
      </c>
      <c r="H171" s="151">
        <v>6992</v>
      </c>
      <c r="I171" s="151">
        <v>109</v>
      </c>
      <c r="J171" s="151">
        <v>3133</v>
      </c>
      <c r="K171" s="151">
        <v>3101</v>
      </c>
      <c r="L171" s="151">
        <v>32</v>
      </c>
      <c r="M171" s="172">
        <v>0.93</v>
      </c>
      <c r="N171" s="153">
        <v>141551</v>
      </c>
      <c r="O171" s="153">
        <v>140010</v>
      </c>
      <c r="P171" s="153">
        <v>1541</v>
      </c>
      <c r="Q171" s="154">
        <v>0.989113464405055</v>
      </c>
      <c r="R171" s="154">
        <v>0.982764281024294</v>
      </c>
      <c r="S171" s="154">
        <v>0.984650049288833</v>
      </c>
      <c r="T171" s="154">
        <v>0.989786147462496</v>
      </c>
      <c r="U171" s="173">
        <v>-0.00188576826453846</v>
      </c>
      <c r="V171" s="158">
        <v>39293</v>
      </c>
      <c r="W171" s="158">
        <v>38836</v>
      </c>
      <c r="X171" s="158">
        <v>42582</v>
      </c>
      <c r="Y171" s="158">
        <v>42167</v>
      </c>
      <c r="Z171" s="155">
        <v>0.988369429669407</v>
      </c>
      <c r="AA171" s="155">
        <v>0.99025409797567</v>
      </c>
      <c r="AB171" s="173">
        <v>-0.00188466830626366</v>
      </c>
    </row>
    <row r="172" spans="1:28">
      <c r="A172" s="175" t="s">
        <v>99</v>
      </c>
      <c r="B172" s="176" t="s">
        <v>803</v>
      </c>
      <c r="C172" s="176" t="s">
        <v>158</v>
      </c>
      <c r="D172" s="150">
        <v>3896</v>
      </c>
      <c r="E172" s="153">
        <v>3848</v>
      </c>
      <c r="F172" s="153">
        <v>48</v>
      </c>
      <c r="G172" s="151">
        <v>4715</v>
      </c>
      <c r="H172" s="151">
        <v>4678</v>
      </c>
      <c r="I172" s="151">
        <v>37</v>
      </c>
      <c r="J172" s="151">
        <v>2121</v>
      </c>
      <c r="K172" s="151">
        <v>2095</v>
      </c>
      <c r="L172" s="151">
        <v>26</v>
      </c>
      <c r="M172" s="172">
        <v>0.93</v>
      </c>
      <c r="N172" s="153">
        <v>93292</v>
      </c>
      <c r="O172" s="153">
        <v>92571</v>
      </c>
      <c r="P172" s="153">
        <v>721</v>
      </c>
      <c r="Q172" s="154">
        <v>0.992271577412854</v>
      </c>
      <c r="R172" s="154">
        <v>0.987679671457906</v>
      </c>
      <c r="S172" s="154">
        <v>0.992152704135737</v>
      </c>
      <c r="T172" s="154">
        <v>0.987741631305988</v>
      </c>
      <c r="U172" s="173">
        <v>-0.00447303267783139</v>
      </c>
      <c r="V172" s="158">
        <v>25929</v>
      </c>
      <c r="W172" s="158">
        <v>25671</v>
      </c>
      <c r="X172" s="158">
        <v>28023</v>
      </c>
      <c r="Y172" s="158">
        <v>27823</v>
      </c>
      <c r="Z172" s="155">
        <v>0.990049751243781</v>
      </c>
      <c r="AA172" s="155">
        <v>0.992863005388431</v>
      </c>
      <c r="AB172" s="173">
        <v>-0.00281325414464983</v>
      </c>
    </row>
    <row r="173" spans="1:28">
      <c r="A173" s="175" t="s">
        <v>99</v>
      </c>
      <c r="B173" s="176" t="s">
        <v>803</v>
      </c>
      <c r="C173" s="176" t="s">
        <v>159</v>
      </c>
      <c r="D173" s="150">
        <v>3381</v>
      </c>
      <c r="E173" s="153">
        <v>3277</v>
      </c>
      <c r="F173" s="153">
        <v>104</v>
      </c>
      <c r="G173" s="151">
        <v>3835</v>
      </c>
      <c r="H173" s="151">
        <v>3779</v>
      </c>
      <c r="I173" s="151">
        <v>56</v>
      </c>
      <c r="J173" s="151">
        <v>1704</v>
      </c>
      <c r="K173" s="151">
        <v>1676</v>
      </c>
      <c r="L173" s="151">
        <v>28</v>
      </c>
      <c r="M173" s="172">
        <v>0.93</v>
      </c>
      <c r="N173" s="153">
        <v>72423</v>
      </c>
      <c r="O173" s="153">
        <v>71527</v>
      </c>
      <c r="P173" s="153">
        <v>896</v>
      </c>
      <c r="Q173" s="154">
        <v>0.987628239647626</v>
      </c>
      <c r="R173" s="154">
        <v>0.969239869860988</v>
      </c>
      <c r="S173" s="154">
        <v>0.985397653194263</v>
      </c>
      <c r="T173" s="154">
        <v>0.983568075117371</v>
      </c>
      <c r="U173" s="173">
        <v>-0.0161577833332754</v>
      </c>
      <c r="V173" s="158">
        <v>20782</v>
      </c>
      <c r="W173" s="158">
        <v>20459</v>
      </c>
      <c r="X173" s="158">
        <v>21844</v>
      </c>
      <c r="Y173" s="158">
        <v>21603</v>
      </c>
      <c r="Z173" s="155">
        <v>0.984457703782119</v>
      </c>
      <c r="AA173" s="155">
        <v>0.988967222120491</v>
      </c>
      <c r="AB173" s="173">
        <v>-0.00450951833837154</v>
      </c>
    </row>
    <row r="174" spans="1:28">
      <c r="A174" s="175" t="s">
        <v>99</v>
      </c>
      <c r="B174" s="176" t="s">
        <v>803</v>
      </c>
      <c r="C174" s="176" t="s">
        <v>160</v>
      </c>
      <c r="D174" s="150">
        <v>5508</v>
      </c>
      <c r="E174" s="153">
        <v>5396</v>
      </c>
      <c r="F174" s="153">
        <v>112</v>
      </c>
      <c r="G174" s="151">
        <v>6479</v>
      </c>
      <c r="H174" s="151">
        <v>6376</v>
      </c>
      <c r="I174" s="151">
        <v>103</v>
      </c>
      <c r="J174" s="151">
        <v>2869</v>
      </c>
      <c r="K174" s="151">
        <v>2827</v>
      </c>
      <c r="L174" s="151">
        <v>42</v>
      </c>
      <c r="M174" s="172">
        <v>0.93</v>
      </c>
      <c r="N174" s="153">
        <v>129236</v>
      </c>
      <c r="O174" s="153">
        <v>127478</v>
      </c>
      <c r="P174" s="153">
        <v>1758</v>
      </c>
      <c r="Q174" s="154">
        <v>0.986396979169891</v>
      </c>
      <c r="R174" s="154">
        <v>0.979665940450254</v>
      </c>
      <c r="S174" s="154">
        <v>0.984102484951381</v>
      </c>
      <c r="T174" s="154">
        <v>0.985360752875566</v>
      </c>
      <c r="U174" s="173">
        <v>-0.00443654450112729</v>
      </c>
      <c r="V174" s="158">
        <v>35727</v>
      </c>
      <c r="W174" s="158">
        <v>35216</v>
      </c>
      <c r="X174" s="158">
        <v>38983</v>
      </c>
      <c r="Y174" s="158">
        <v>38524</v>
      </c>
      <c r="Z174" s="155">
        <v>0.985697091835307</v>
      </c>
      <c r="AA174" s="155">
        <v>0.988225636816048</v>
      </c>
      <c r="AB174" s="173">
        <v>-0.0025285449807414</v>
      </c>
    </row>
    <row r="175" spans="1:28">
      <c r="A175" s="175" t="s">
        <v>99</v>
      </c>
      <c r="B175" s="176" t="s">
        <v>1787</v>
      </c>
      <c r="C175" s="176" t="s">
        <v>161</v>
      </c>
      <c r="D175" s="150">
        <v>11965</v>
      </c>
      <c r="E175" s="153">
        <v>11704</v>
      </c>
      <c r="F175" s="153">
        <v>261</v>
      </c>
      <c r="G175" s="151">
        <v>14255</v>
      </c>
      <c r="H175" s="151">
        <v>14068</v>
      </c>
      <c r="I175" s="151">
        <v>187</v>
      </c>
      <c r="J175" s="151">
        <v>12346</v>
      </c>
      <c r="K175" s="151">
        <v>12203</v>
      </c>
      <c r="L175" s="151">
        <v>143</v>
      </c>
      <c r="M175" s="172">
        <v>0.93</v>
      </c>
      <c r="N175" s="153">
        <v>289597</v>
      </c>
      <c r="O175" s="153">
        <v>284672</v>
      </c>
      <c r="P175" s="153">
        <v>4925</v>
      </c>
      <c r="Q175" s="154">
        <v>0.982993608359203</v>
      </c>
      <c r="R175" s="154">
        <v>0.97818637693272</v>
      </c>
      <c r="S175" s="154">
        <v>0.986881795861101</v>
      </c>
      <c r="T175" s="154">
        <v>0.98841730115017</v>
      </c>
      <c r="U175" s="173">
        <v>-0.00869541892838088</v>
      </c>
      <c r="V175" s="158">
        <v>81541</v>
      </c>
      <c r="W175" s="158">
        <v>80029</v>
      </c>
      <c r="X175" s="158">
        <v>86583</v>
      </c>
      <c r="Y175" s="158">
        <v>85288</v>
      </c>
      <c r="Z175" s="155">
        <v>0.981457181050024</v>
      </c>
      <c r="AA175" s="155">
        <v>0.985043253294527</v>
      </c>
      <c r="AB175" s="173">
        <v>-0.0035860722445028</v>
      </c>
    </row>
    <row r="176" spans="1:28">
      <c r="A176" s="175" t="s">
        <v>99</v>
      </c>
      <c r="B176" s="176" t="s">
        <v>1787</v>
      </c>
      <c r="C176" s="176" t="s">
        <v>162</v>
      </c>
      <c r="D176" s="150">
        <v>9491</v>
      </c>
      <c r="E176" s="153">
        <v>9257</v>
      </c>
      <c r="F176" s="153">
        <v>234</v>
      </c>
      <c r="G176" s="151">
        <v>11321</v>
      </c>
      <c r="H176" s="151">
        <v>11069</v>
      </c>
      <c r="I176" s="151">
        <v>252</v>
      </c>
      <c r="J176" s="151">
        <v>10176</v>
      </c>
      <c r="K176" s="151">
        <v>9988</v>
      </c>
      <c r="L176" s="151">
        <v>188</v>
      </c>
      <c r="M176" s="172">
        <v>0.93</v>
      </c>
      <c r="N176" s="153">
        <v>229662</v>
      </c>
      <c r="O176" s="153">
        <v>225260</v>
      </c>
      <c r="P176" s="153">
        <v>4402</v>
      </c>
      <c r="Q176" s="154">
        <v>0.980832701970722</v>
      </c>
      <c r="R176" s="154">
        <v>0.9753450637446</v>
      </c>
      <c r="S176" s="154">
        <v>0.97774048228955</v>
      </c>
      <c r="T176" s="154">
        <v>0.981525157232704</v>
      </c>
      <c r="U176" s="173">
        <v>-0.00239541854495018</v>
      </c>
      <c r="V176" s="158">
        <v>65230</v>
      </c>
      <c r="W176" s="158">
        <v>63817</v>
      </c>
      <c r="X176" s="158">
        <v>67563</v>
      </c>
      <c r="Y176" s="158">
        <v>66389</v>
      </c>
      <c r="Z176" s="155">
        <v>0.97833818795033</v>
      </c>
      <c r="AA176" s="155">
        <v>0.982623625357074</v>
      </c>
      <c r="AB176" s="173">
        <v>-0.00428543740674459</v>
      </c>
    </row>
    <row r="177" spans="1:28">
      <c r="A177" s="175" t="s">
        <v>99</v>
      </c>
      <c r="B177" s="176" t="s">
        <v>1787</v>
      </c>
      <c r="C177" s="176" t="s">
        <v>163</v>
      </c>
      <c r="D177" s="150">
        <v>16918</v>
      </c>
      <c r="E177" s="153">
        <v>16062</v>
      </c>
      <c r="F177" s="153">
        <v>856</v>
      </c>
      <c r="G177" s="151">
        <v>20376</v>
      </c>
      <c r="H177" s="151">
        <v>19459</v>
      </c>
      <c r="I177" s="151">
        <v>917</v>
      </c>
      <c r="J177" s="151">
        <v>19235</v>
      </c>
      <c r="K177" s="151">
        <v>18430</v>
      </c>
      <c r="L177" s="151">
        <v>805</v>
      </c>
      <c r="M177" s="172">
        <v>0.93</v>
      </c>
      <c r="N177" s="153">
        <v>361960</v>
      </c>
      <c r="O177" s="153">
        <v>342880</v>
      </c>
      <c r="P177" s="153">
        <v>19080</v>
      </c>
      <c r="Q177" s="154">
        <v>0.947286993037905</v>
      </c>
      <c r="R177" s="154">
        <v>0.949403002718997</v>
      </c>
      <c r="S177" s="154">
        <v>0.954996073812328</v>
      </c>
      <c r="T177" s="154">
        <v>0.958149207174422</v>
      </c>
      <c r="U177" s="173">
        <v>-0.00559307109333074</v>
      </c>
      <c r="V177" s="158">
        <v>121362</v>
      </c>
      <c r="W177" s="158">
        <v>116427</v>
      </c>
      <c r="X177" s="158">
        <v>111861</v>
      </c>
      <c r="Y177" s="158">
        <v>107015</v>
      </c>
      <c r="Z177" s="155">
        <v>0.959336530380185</v>
      </c>
      <c r="AA177" s="155">
        <v>0.956678377629379</v>
      </c>
      <c r="AB177" s="173">
        <v>0.0026581527508055</v>
      </c>
    </row>
    <row r="178" spans="1:28">
      <c r="A178" s="175" t="s">
        <v>99</v>
      </c>
      <c r="B178" s="176" t="s">
        <v>1787</v>
      </c>
      <c r="C178" s="176" t="s">
        <v>164</v>
      </c>
      <c r="D178" s="150">
        <v>14179</v>
      </c>
      <c r="E178" s="153">
        <v>13782</v>
      </c>
      <c r="F178" s="153">
        <v>397</v>
      </c>
      <c r="G178" s="151">
        <v>16958</v>
      </c>
      <c r="H178" s="151">
        <v>16640</v>
      </c>
      <c r="I178" s="151">
        <v>318</v>
      </c>
      <c r="J178" s="151">
        <v>15315</v>
      </c>
      <c r="K178" s="151">
        <v>15079</v>
      </c>
      <c r="L178" s="151">
        <v>236</v>
      </c>
      <c r="M178" s="172">
        <v>0.93</v>
      </c>
      <c r="N178" s="153">
        <v>323363</v>
      </c>
      <c r="O178" s="153">
        <v>315102</v>
      </c>
      <c r="P178" s="153">
        <v>8261</v>
      </c>
      <c r="Q178" s="154">
        <v>0.974452859479903</v>
      </c>
      <c r="R178" s="154">
        <v>0.972000846322026</v>
      </c>
      <c r="S178" s="154">
        <v>0.981247788654322</v>
      </c>
      <c r="T178" s="154">
        <v>0.984590270976167</v>
      </c>
      <c r="U178" s="173">
        <v>-0.00924694233229695</v>
      </c>
      <c r="V178" s="158">
        <v>98318</v>
      </c>
      <c r="W178" s="158">
        <v>96055</v>
      </c>
      <c r="X178" s="158">
        <v>96679</v>
      </c>
      <c r="Y178" s="158">
        <v>94482</v>
      </c>
      <c r="Z178" s="155">
        <v>0.976982851563295</v>
      </c>
      <c r="AA178" s="155">
        <v>0.977275313149702</v>
      </c>
      <c r="AB178" s="173">
        <v>-0.000292461586407056</v>
      </c>
    </row>
    <row r="179" spans="1:28">
      <c r="A179" s="175" t="s">
        <v>99</v>
      </c>
      <c r="B179" s="176" t="s">
        <v>1787</v>
      </c>
      <c r="C179" s="176" t="s">
        <v>165</v>
      </c>
      <c r="D179" s="150">
        <v>15858</v>
      </c>
      <c r="E179" s="153">
        <v>15529</v>
      </c>
      <c r="F179" s="153">
        <v>329</v>
      </c>
      <c r="G179" s="151">
        <v>18524</v>
      </c>
      <c r="H179" s="151">
        <v>18321</v>
      </c>
      <c r="I179" s="151">
        <v>203</v>
      </c>
      <c r="J179" s="151">
        <v>16750</v>
      </c>
      <c r="K179" s="151">
        <v>16521</v>
      </c>
      <c r="L179" s="151">
        <v>229</v>
      </c>
      <c r="M179" s="172">
        <v>0.93</v>
      </c>
      <c r="N179" s="153">
        <v>332455</v>
      </c>
      <c r="O179" s="153">
        <v>326204</v>
      </c>
      <c r="P179" s="153">
        <v>6251</v>
      </c>
      <c r="Q179" s="154">
        <v>0.981197455294702</v>
      </c>
      <c r="R179" s="154">
        <v>0.979253373691512</v>
      </c>
      <c r="S179" s="154">
        <v>0.989041243791838</v>
      </c>
      <c r="T179" s="154">
        <v>0.986328358208955</v>
      </c>
      <c r="U179" s="173">
        <v>-0.00978787010032545</v>
      </c>
      <c r="V179" s="158">
        <v>109798</v>
      </c>
      <c r="W179" s="158">
        <v>108110</v>
      </c>
      <c r="X179" s="158">
        <v>102349</v>
      </c>
      <c r="Y179" s="158">
        <v>100694</v>
      </c>
      <c r="Z179" s="155">
        <v>0.984626313776207</v>
      </c>
      <c r="AA179" s="155">
        <v>0.983829837125912</v>
      </c>
      <c r="AB179" s="173">
        <v>0.000796476650294919</v>
      </c>
    </row>
    <row r="180" spans="1:28">
      <c r="A180" s="175" t="s">
        <v>99</v>
      </c>
      <c r="B180" s="176" t="s">
        <v>1787</v>
      </c>
      <c r="C180" s="176" t="s">
        <v>166</v>
      </c>
      <c r="D180" s="150">
        <v>6130</v>
      </c>
      <c r="E180" s="153">
        <v>6000</v>
      </c>
      <c r="F180" s="153">
        <v>130</v>
      </c>
      <c r="G180" s="151">
        <v>7571</v>
      </c>
      <c r="H180" s="151">
        <v>7396</v>
      </c>
      <c r="I180" s="151">
        <v>175</v>
      </c>
      <c r="J180" s="151">
        <v>6653</v>
      </c>
      <c r="K180" s="151">
        <v>6497</v>
      </c>
      <c r="L180" s="151">
        <v>156</v>
      </c>
      <c r="M180" s="172">
        <v>0.93</v>
      </c>
      <c r="N180" s="153">
        <v>142014</v>
      </c>
      <c r="O180" s="153">
        <v>138784</v>
      </c>
      <c r="P180" s="153">
        <v>3230</v>
      </c>
      <c r="Q180" s="154">
        <v>0.977255763516273</v>
      </c>
      <c r="R180" s="154">
        <v>0.978792822185971</v>
      </c>
      <c r="S180" s="154">
        <v>0.976885484084005</v>
      </c>
      <c r="T180" s="154">
        <v>0.976551931459492</v>
      </c>
      <c r="U180" s="173">
        <v>0.00190733810196586</v>
      </c>
      <c r="V180" s="158">
        <v>43543</v>
      </c>
      <c r="W180" s="158">
        <v>42581</v>
      </c>
      <c r="X180" s="158">
        <v>43152</v>
      </c>
      <c r="Y180" s="158">
        <v>42090</v>
      </c>
      <c r="Z180" s="155">
        <v>0.977906896630917</v>
      </c>
      <c r="AA180" s="155">
        <v>0.975389321468298</v>
      </c>
      <c r="AB180" s="173">
        <v>0.00251757516261841</v>
      </c>
    </row>
    <row r="181" spans="1:28">
      <c r="A181" s="175" t="s">
        <v>99</v>
      </c>
      <c r="B181" s="176" t="s">
        <v>1787</v>
      </c>
      <c r="C181" s="176" t="s">
        <v>167</v>
      </c>
      <c r="D181" s="150">
        <v>14931</v>
      </c>
      <c r="E181" s="153">
        <v>14480</v>
      </c>
      <c r="F181" s="153">
        <v>451</v>
      </c>
      <c r="G181" s="151">
        <v>17754</v>
      </c>
      <c r="H181" s="151">
        <v>17475</v>
      </c>
      <c r="I181" s="151">
        <v>279</v>
      </c>
      <c r="J181" s="151">
        <v>16775</v>
      </c>
      <c r="K181" s="151">
        <v>16392</v>
      </c>
      <c r="L181" s="151">
        <v>383</v>
      </c>
      <c r="M181" s="172">
        <v>0.93</v>
      </c>
      <c r="N181" s="153">
        <v>318242</v>
      </c>
      <c r="O181" s="153">
        <v>309472</v>
      </c>
      <c r="P181" s="153">
        <v>8770</v>
      </c>
      <c r="Q181" s="154">
        <v>0.972442355188819</v>
      </c>
      <c r="R181" s="154">
        <v>0.969794387515907</v>
      </c>
      <c r="S181" s="154">
        <v>0.984285231497127</v>
      </c>
      <c r="T181" s="154">
        <v>0.977168405365127</v>
      </c>
      <c r="U181" s="173">
        <v>-0.0144908439812209</v>
      </c>
      <c r="V181" s="158">
        <v>107887</v>
      </c>
      <c r="W181" s="158">
        <v>105307</v>
      </c>
      <c r="X181" s="158">
        <v>100248</v>
      </c>
      <c r="Y181" s="158">
        <v>97957</v>
      </c>
      <c r="Z181" s="155">
        <v>0.976086090075727</v>
      </c>
      <c r="AA181" s="155">
        <v>0.977146676242918</v>
      </c>
      <c r="AB181" s="173">
        <v>-0.00106058616719018</v>
      </c>
    </row>
    <row r="182" spans="1:28">
      <c r="A182" s="175" t="s">
        <v>99</v>
      </c>
      <c r="B182" s="176" t="s">
        <v>1787</v>
      </c>
      <c r="C182" s="176" t="s">
        <v>168</v>
      </c>
      <c r="D182" s="150">
        <v>10287</v>
      </c>
      <c r="E182" s="153">
        <v>9791</v>
      </c>
      <c r="F182" s="153">
        <v>496</v>
      </c>
      <c r="G182" s="151">
        <v>12725</v>
      </c>
      <c r="H182" s="151">
        <v>12408</v>
      </c>
      <c r="I182" s="151">
        <v>317</v>
      </c>
      <c r="J182" s="151">
        <v>10652</v>
      </c>
      <c r="K182" s="151">
        <v>10310</v>
      </c>
      <c r="L182" s="151">
        <v>342</v>
      </c>
      <c r="M182" s="172">
        <v>0.93</v>
      </c>
      <c r="N182" s="153">
        <v>261901</v>
      </c>
      <c r="O182" s="153">
        <v>254407</v>
      </c>
      <c r="P182" s="153">
        <v>7494</v>
      </c>
      <c r="Q182" s="154">
        <v>0.971386134455386</v>
      </c>
      <c r="R182" s="154">
        <v>0.951783804802178</v>
      </c>
      <c r="S182" s="154">
        <v>0.975088408644401</v>
      </c>
      <c r="T182" s="154">
        <v>0.967893353360871</v>
      </c>
      <c r="U182" s="173">
        <v>-0.0233046038422233</v>
      </c>
      <c r="V182" s="158">
        <v>71430</v>
      </c>
      <c r="W182" s="158">
        <v>69149</v>
      </c>
      <c r="X182" s="158">
        <v>76693</v>
      </c>
      <c r="Y182" s="158">
        <v>74566</v>
      </c>
      <c r="Z182" s="155">
        <v>0.968066638667227</v>
      </c>
      <c r="AA182" s="155">
        <v>0.972266047748817</v>
      </c>
      <c r="AB182" s="173">
        <v>-0.00419940908159011</v>
      </c>
    </row>
    <row r="183" spans="1:28">
      <c r="A183" s="175" t="s">
        <v>99</v>
      </c>
      <c r="B183" s="176" t="s">
        <v>1787</v>
      </c>
      <c r="C183" s="176" t="s">
        <v>169</v>
      </c>
      <c r="D183" s="150">
        <v>7637</v>
      </c>
      <c r="E183" s="153">
        <v>7353</v>
      </c>
      <c r="F183" s="153">
        <v>284</v>
      </c>
      <c r="G183" s="151">
        <v>9631</v>
      </c>
      <c r="H183" s="151">
        <v>9401</v>
      </c>
      <c r="I183" s="151">
        <v>230</v>
      </c>
      <c r="J183" s="151">
        <v>8301</v>
      </c>
      <c r="K183" s="151">
        <v>8065</v>
      </c>
      <c r="L183" s="151">
        <v>236</v>
      </c>
      <c r="M183" s="172">
        <v>0.93</v>
      </c>
      <c r="N183" s="153">
        <v>208077</v>
      </c>
      <c r="O183" s="153">
        <v>202342</v>
      </c>
      <c r="P183" s="153">
        <v>5735</v>
      </c>
      <c r="Q183" s="154">
        <v>0.972438087823258</v>
      </c>
      <c r="R183" s="154">
        <v>0.962812622757627</v>
      </c>
      <c r="S183" s="154">
        <v>0.976118783096252</v>
      </c>
      <c r="T183" s="154">
        <v>0.971569690398747</v>
      </c>
      <c r="U183" s="173">
        <v>-0.0133061603386243</v>
      </c>
      <c r="V183" s="158">
        <v>55305</v>
      </c>
      <c r="W183" s="158">
        <v>53741</v>
      </c>
      <c r="X183" s="158">
        <v>60721</v>
      </c>
      <c r="Y183" s="158">
        <v>59024</v>
      </c>
      <c r="Z183" s="155">
        <v>0.971720459271314</v>
      </c>
      <c r="AA183" s="155">
        <v>0.972052502429143</v>
      </c>
      <c r="AB183" s="173">
        <v>-0.00033204315782942</v>
      </c>
    </row>
    <row r="184" spans="1:28">
      <c r="A184" s="175" t="s">
        <v>99</v>
      </c>
      <c r="B184" s="176" t="s">
        <v>1787</v>
      </c>
      <c r="C184" s="176" t="s">
        <v>170</v>
      </c>
      <c r="D184" s="150">
        <v>9544</v>
      </c>
      <c r="E184" s="153">
        <v>9358</v>
      </c>
      <c r="F184" s="153">
        <v>186</v>
      </c>
      <c r="G184" s="151">
        <v>11663</v>
      </c>
      <c r="H184" s="151">
        <v>11512</v>
      </c>
      <c r="I184" s="151">
        <v>151</v>
      </c>
      <c r="J184" s="151">
        <v>9827</v>
      </c>
      <c r="K184" s="151">
        <v>9725</v>
      </c>
      <c r="L184" s="151">
        <v>102</v>
      </c>
      <c r="M184" s="172">
        <v>0.93</v>
      </c>
      <c r="N184" s="153">
        <v>241687</v>
      </c>
      <c r="O184" s="153">
        <v>234973</v>
      </c>
      <c r="P184" s="153">
        <v>6714</v>
      </c>
      <c r="Q184" s="154">
        <v>0.972220268363627</v>
      </c>
      <c r="R184" s="154">
        <v>0.980511316010059</v>
      </c>
      <c r="S184" s="154">
        <v>0.987053073823202</v>
      </c>
      <c r="T184" s="154">
        <v>0.989620433499542</v>
      </c>
      <c r="U184" s="173">
        <v>-0.00654175781314292</v>
      </c>
      <c r="V184" s="158">
        <v>65962</v>
      </c>
      <c r="W184" s="158">
        <v>64909</v>
      </c>
      <c r="X184" s="158">
        <v>70789</v>
      </c>
      <c r="Y184" s="158">
        <v>69165</v>
      </c>
      <c r="Z184" s="155">
        <v>0.984036263303114</v>
      </c>
      <c r="AA184" s="155">
        <v>0.977058582548136</v>
      </c>
      <c r="AB184" s="173">
        <v>0.00697768075497784</v>
      </c>
    </row>
    <row r="185" spans="1:28">
      <c r="A185" s="175" t="s">
        <v>99</v>
      </c>
      <c r="B185" s="176" t="s">
        <v>1787</v>
      </c>
      <c r="C185" s="176" t="s">
        <v>171</v>
      </c>
      <c r="D185" s="150">
        <v>10029</v>
      </c>
      <c r="E185" s="153">
        <v>9599</v>
      </c>
      <c r="F185" s="153">
        <v>430</v>
      </c>
      <c r="G185" s="151">
        <v>12027</v>
      </c>
      <c r="H185" s="151">
        <v>11796</v>
      </c>
      <c r="I185" s="151">
        <v>231</v>
      </c>
      <c r="J185" s="151">
        <v>11014</v>
      </c>
      <c r="K185" s="151">
        <v>10744</v>
      </c>
      <c r="L185" s="151">
        <v>270</v>
      </c>
      <c r="M185" s="172">
        <v>0.93</v>
      </c>
      <c r="N185" s="153">
        <v>240590</v>
      </c>
      <c r="O185" s="153">
        <v>230116</v>
      </c>
      <c r="P185" s="153">
        <v>10474</v>
      </c>
      <c r="Q185" s="154">
        <v>0.956465355999834</v>
      </c>
      <c r="R185" s="154">
        <v>0.957124339415695</v>
      </c>
      <c r="S185" s="154">
        <v>0.980793215265652</v>
      </c>
      <c r="T185" s="154">
        <v>0.975485745414926</v>
      </c>
      <c r="U185" s="173">
        <v>-0.0236688758499578</v>
      </c>
      <c r="V185" s="158">
        <v>69583</v>
      </c>
      <c r="W185" s="158">
        <v>67291</v>
      </c>
      <c r="X185" s="158">
        <v>70638</v>
      </c>
      <c r="Y185" s="158">
        <v>68030</v>
      </c>
      <c r="Z185" s="155">
        <v>0.967060920052312</v>
      </c>
      <c r="AA185" s="155">
        <v>0.963079362382853</v>
      </c>
      <c r="AB185" s="173">
        <v>0.00398155766945818</v>
      </c>
    </row>
    <row r="186" spans="1:28">
      <c r="A186" s="175" t="s">
        <v>99</v>
      </c>
      <c r="B186" s="176" t="s">
        <v>1787</v>
      </c>
      <c r="C186" s="176" t="s">
        <v>172</v>
      </c>
      <c r="D186" s="150">
        <v>3906</v>
      </c>
      <c r="E186" s="153">
        <v>3727</v>
      </c>
      <c r="F186" s="153">
        <v>179</v>
      </c>
      <c r="G186" s="151">
        <v>4543</v>
      </c>
      <c r="H186" s="151">
        <v>4355</v>
      </c>
      <c r="I186" s="151">
        <v>188</v>
      </c>
      <c r="J186" s="151">
        <v>4530</v>
      </c>
      <c r="K186" s="151">
        <v>4368</v>
      </c>
      <c r="L186" s="151">
        <v>162</v>
      </c>
      <c r="M186" s="172">
        <v>0.93</v>
      </c>
      <c r="N186" s="153">
        <v>91721</v>
      </c>
      <c r="O186" s="153">
        <v>87800</v>
      </c>
      <c r="P186" s="153">
        <v>3921</v>
      </c>
      <c r="Q186" s="154">
        <v>0.957250793166232</v>
      </c>
      <c r="R186" s="154">
        <v>0.954173067076293</v>
      </c>
      <c r="S186" s="154">
        <v>0.958617653532908</v>
      </c>
      <c r="T186" s="154">
        <v>0.964238410596026</v>
      </c>
      <c r="U186" s="173">
        <v>-0.00444458645661483</v>
      </c>
      <c r="V186" s="158">
        <v>27234</v>
      </c>
      <c r="W186" s="158">
        <v>25930</v>
      </c>
      <c r="X186" s="158">
        <v>27230</v>
      </c>
      <c r="Y186" s="158">
        <v>26225</v>
      </c>
      <c r="Z186" s="155">
        <v>0.95211867518543</v>
      </c>
      <c r="AA186" s="155">
        <v>0.963092177745134</v>
      </c>
      <c r="AB186" s="173">
        <v>-0.010973502559704</v>
      </c>
    </row>
    <row r="187" spans="1:28">
      <c r="A187" s="175" t="s">
        <v>99</v>
      </c>
      <c r="B187" s="176" t="s">
        <v>1787</v>
      </c>
      <c r="C187" s="176" t="s">
        <v>173</v>
      </c>
      <c r="D187" s="150">
        <v>8034</v>
      </c>
      <c r="E187" s="153">
        <v>7721</v>
      </c>
      <c r="F187" s="153">
        <v>313</v>
      </c>
      <c r="G187" s="151">
        <v>9568</v>
      </c>
      <c r="H187" s="151">
        <v>9273</v>
      </c>
      <c r="I187" s="151">
        <v>295</v>
      </c>
      <c r="J187" s="151">
        <v>8721</v>
      </c>
      <c r="K187" s="151">
        <v>8442</v>
      </c>
      <c r="L187" s="151">
        <v>279</v>
      </c>
      <c r="M187" s="172">
        <v>0.93</v>
      </c>
      <c r="N187" s="153">
        <v>187658</v>
      </c>
      <c r="O187" s="153">
        <v>181415</v>
      </c>
      <c r="P187" s="153">
        <v>6243</v>
      </c>
      <c r="Q187" s="154">
        <v>0.966732033806179</v>
      </c>
      <c r="R187" s="154">
        <v>0.961040577545432</v>
      </c>
      <c r="S187" s="154">
        <v>0.969168060200669</v>
      </c>
      <c r="T187" s="154">
        <v>0.968008255933953</v>
      </c>
      <c r="U187" s="173">
        <v>-0.00812748265523699</v>
      </c>
      <c r="V187" s="158">
        <v>55900</v>
      </c>
      <c r="W187" s="158">
        <v>54365</v>
      </c>
      <c r="X187" s="158">
        <v>56965</v>
      </c>
      <c r="Y187" s="158">
        <v>54938</v>
      </c>
      <c r="Z187" s="155">
        <v>0.972540250447227</v>
      </c>
      <c r="AA187" s="155">
        <v>0.964416747125428</v>
      </c>
      <c r="AB187" s="173">
        <v>0.00812350332179923</v>
      </c>
    </row>
    <row r="188" spans="1:28">
      <c r="A188" s="175" t="s">
        <v>99</v>
      </c>
      <c r="B188" s="176" t="s">
        <v>33</v>
      </c>
      <c r="C188" s="176" t="s">
        <v>174</v>
      </c>
      <c r="D188" s="150">
        <v>0</v>
      </c>
      <c r="E188" s="153">
        <v>0</v>
      </c>
      <c r="F188" s="153">
        <v>0</v>
      </c>
      <c r="G188" s="151">
        <v>0</v>
      </c>
      <c r="H188" s="151">
        <v>0</v>
      </c>
      <c r="I188" s="151">
        <v>0</v>
      </c>
      <c r="J188" s="151">
        <v>0</v>
      </c>
      <c r="K188" s="151">
        <v>0</v>
      </c>
      <c r="L188" s="151">
        <v>0</v>
      </c>
      <c r="M188" s="172">
        <v>0.93</v>
      </c>
      <c r="N188" s="153">
        <v>0</v>
      </c>
      <c r="O188" s="153">
        <v>0</v>
      </c>
      <c r="P188" s="153">
        <v>0</v>
      </c>
      <c r="Q188" s="154">
        <v>0</v>
      </c>
      <c r="R188" s="154">
        <v>0</v>
      </c>
      <c r="S188" s="154">
        <v>0</v>
      </c>
      <c r="T188" s="154">
        <v>0</v>
      </c>
      <c r="U188" s="173">
        <v>0</v>
      </c>
      <c r="V188" s="158">
        <v>0</v>
      </c>
      <c r="W188" s="158">
        <v>0</v>
      </c>
      <c r="X188" s="158">
        <v>0</v>
      </c>
      <c r="Y188" s="158">
        <v>0</v>
      </c>
      <c r="Z188" s="155">
        <v>0</v>
      </c>
      <c r="AA188" s="155">
        <v>0</v>
      </c>
      <c r="AB188" s="173">
        <v>0</v>
      </c>
    </row>
    <row r="189" spans="1:28">
      <c r="A189" s="175" t="s">
        <v>99</v>
      </c>
      <c r="B189" s="176" t="s">
        <v>1788</v>
      </c>
      <c r="C189" s="176" t="s">
        <v>175</v>
      </c>
      <c r="D189" s="150">
        <v>12422</v>
      </c>
      <c r="E189" s="153">
        <v>12127</v>
      </c>
      <c r="F189" s="153">
        <v>295</v>
      </c>
      <c r="G189" s="151">
        <v>14572</v>
      </c>
      <c r="H189" s="151">
        <v>14303</v>
      </c>
      <c r="I189" s="151">
        <v>269</v>
      </c>
      <c r="J189" s="151">
        <v>13901</v>
      </c>
      <c r="K189" s="151">
        <v>13725</v>
      </c>
      <c r="L189" s="151">
        <v>176</v>
      </c>
      <c r="M189" s="172">
        <v>0.93</v>
      </c>
      <c r="N189" s="153">
        <v>279519</v>
      </c>
      <c r="O189" s="153">
        <v>273969</v>
      </c>
      <c r="P189" s="153">
        <v>5550</v>
      </c>
      <c r="Q189" s="154">
        <v>0.980144462451569</v>
      </c>
      <c r="R189" s="154">
        <v>0.976251811302528</v>
      </c>
      <c r="S189" s="154">
        <v>0.981539939610211</v>
      </c>
      <c r="T189" s="154">
        <v>0.987339040356809</v>
      </c>
      <c r="U189" s="173">
        <v>-0.00528812830768355</v>
      </c>
      <c r="V189" s="158">
        <v>88459</v>
      </c>
      <c r="W189" s="158">
        <v>86882</v>
      </c>
      <c r="X189" s="158">
        <v>85771</v>
      </c>
      <c r="Y189" s="158">
        <v>84175</v>
      </c>
      <c r="Z189" s="155">
        <v>0.982172531907437</v>
      </c>
      <c r="AA189" s="155">
        <v>0.981392312086836</v>
      </c>
      <c r="AB189" s="173">
        <v>0.000780219820601502</v>
      </c>
    </row>
    <row r="190" spans="1:28">
      <c r="A190" s="175" t="s">
        <v>99</v>
      </c>
      <c r="B190" s="176" t="s">
        <v>1788</v>
      </c>
      <c r="C190" s="176" t="s">
        <v>176</v>
      </c>
      <c r="D190" s="150">
        <v>17296</v>
      </c>
      <c r="E190" s="153">
        <v>16725</v>
      </c>
      <c r="F190" s="153">
        <v>571</v>
      </c>
      <c r="G190" s="151">
        <v>20615</v>
      </c>
      <c r="H190" s="151">
        <v>20098</v>
      </c>
      <c r="I190" s="151">
        <v>517</v>
      </c>
      <c r="J190" s="151">
        <v>18108</v>
      </c>
      <c r="K190" s="151">
        <v>17697</v>
      </c>
      <c r="L190" s="151">
        <v>411</v>
      </c>
      <c r="M190" s="172">
        <v>0.93</v>
      </c>
      <c r="N190" s="153">
        <v>403846</v>
      </c>
      <c r="O190" s="153">
        <v>394450</v>
      </c>
      <c r="P190" s="153">
        <v>9396</v>
      </c>
      <c r="Q190" s="154">
        <v>0.976733705422364</v>
      </c>
      <c r="R190" s="154">
        <v>0.966986586493987</v>
      </c>
      <c r="S190" s="154">
        <v>0.974921173902498</v>
      </c>
      <c r="T190" s="154">
        <v>0.977302849569251</v>
      </c>
      <c r="U190" s="173">
        <v>-0.00793458740851116</v>
      </c>
      <c r="V190" s="158">
        <v>121322</v>
      </c>
      <c r="W190" s="158">
        <v>118328</v>
      </c>
      <c r="X190" s="158">
        <v>121541</v>
      </c>
      <c r="Y190" s="158">
        <v>118998</v>
      </c>
      <c r="Z190" s="155">
        <v>0.975321870724189</v>
      </c>
      <c r="AA190" s="155">
        <v>0.979077019277446</v>
      </c>
      <c r="AB190" s="173">
        <v>-0.00375514855325698</v>
      </c>
    </row>
    <row r="191" spans="1:28">
      <c r="A191" s="175" t="s">
        <v>99</v>
      </c>
      <c r="B191" s="176" t="s">
        <v>1788</v>
      </c>
      <c r="C191" s="176" t="s">
        <v>177</v>
      </c>
      <c r="D191" s="150">
        <v>7548</v>
      </c>
      <c r="E191" s="153">
        <v>7258</v>
      </c>
      <c r="F191" s="153">
        <v>290</v>
      </c>
      <c r="G191" s="151">
        <v>9001</v>
      </c>
      <c r="H191" s="151">
        <v>8815</v>
      </c>
      <c r="I191" s="151">
        <v>186</v>
      </c>
      <c r="J191" s="151">
        <v>7713</v>
      </c>
      <c r="K191" s="151">
        <v>7539</v>
      </c>
      <c r="L191" s="151">
        <v>174</v>
      </c>
      <c r="M191" s="172">
        <v>0.93</v>
      </c>
      <c r="N191" s="153">
        <v>194573</v>
      </c>
      <c r="O191" s="153">
        <v>189275</v>
      </c>
      <c r="P191" s="153">
        <v>5298</v>
      </c>
      <c r="Q191" s="154">
        <v>0.972771145020121</v>
      </c>
      <c r="R191" s="154">
        <v>0.961579226285109</v>
      </c>
      <c r="S191" s="154">
        <v>0.979335629374514</v>
      </c>
      <c r="T191" s="154">
        <v>0.977440684558537</v>
      </c>
      <c r="U191" s="173">
        <v>-0.0177564030894053</v>
      </c>
      <c r="V191" s="158">
        <v>51552</v>
      </c>
      <c r="W191" s="158">
        <v>50078</v>
      </c>
      <c r="X191" s="158">
        <v>56403</v>
      </c>
      <c r="Y191" s="158">
        <v>54931</v>
      </c>
      <c r="Z191" s="155">
        <v>0.971407510862818</v>
      </c>
      <c r="AA191" s="155">
        <v>0.973902097406166</v>
      </c>
      <c r="AB191" s="173">
        <v>-0.00249458654334811</v>
      </c>
    </row>
    <row r="192" spans="1:28">
      <c r="A192" s="175" t="s">
        <v>99</v>
      </c>
      <c r="B192" s="176" t="s">
        <v>1788</v>
      </c>
      <c r="C192" s="176" t="s">
        <v>178</v>
      </c>
      <c r="D192" s="150">
        <v>7049</v>
      </c>
      <c r="E192" s="153">
        <v>6803</v>
      </c>
      <c r="F192" s="153">
        <v>246</v>
      </c>
      <c r="G192" s="151">
        <v>8350</v>
      </c>
      <c r="H192" s="151">
        <v>8185</v>
      </c>
      <c r="I192" s="151">
        <v>165</v>
      </c>
      <c r="J192" s="151">
        <v>7152</v>
      </c>
      <c r="K192" s="151">
        <v>7022</v>
      </c>
      <c r="L192" s="151">
        <v>130</v>
      </c>
      <c r="M192" s="172">
        <v>0.93</v>
      </c>
      <c r="N192" s="153">
        <v>179924</v>
      </c>
      <c r="O192" s="153">
        <v>176780</v>
      </c>
      <c r="P192" s="153">
        <v>3144</v>
      </c>
      <c r="Q192" s="154">
        <v>0.982525955403392</v>
      </c>
      <c r="R192" s="154">
        <v>0.965101432827351</v>
      </c>
      <c r="S192" s="154">
        <v>0.980239520958084</v>
      </c>
      <c r="T192" s="154">
        <v>0.981823266219239</v>
      </c>
      <c r="U192" s="173">
        <v>-0.0151380881307325</v>
      </c>
      <c r="V192" s="158">
        <v>48496</v>
      </c>
      <c r="W192" s="158">
        <v>47448</v>
      </c>
      <c r="X192" s="158">
        <v>52174</v>
      </c>
      <c r="Y192" s="158">
        <v>51292</v>
      </c>
      <c r="Z192" s="155">
        <v>0.978389970306829</v>
      </c>
      <c r="AA192" s="155">
        <v>0.983095028174953</v>
      </c>
      <c r="AB192" s="173">
        <v>-0.0047050578681237</v>
      </c>
    </row>
    <row r="193" spans="1:28">
      <c r="A193" s="175" t="s">
        <v>99</v>
      </c>
      <c r="B193" s="176" t="s">
        <v>1788</v>
      </c>
      <c r="C193" s="176" t="s">
        <v>179</v>
      </c>
      <c r="D193" s="150">
        <v>10133</v>
      </c>
      <c r="E193" s="153">
        <v>9672</v>
      </c>
      <c r="F193" s="153">
        <v>461</v>
      </c>
      <c r="G193" s="151">
        <v>11073</v>
      </c>
      <c r="H193" s="151">
        <v>10716</v>
      </c>
      <c r="I193" s="151">
        <v>357</v>
      </c>
      <c r="J193" s="151">
        <v>8502</v>
      </c>
      <c r="K193" s="151">
        <v>8065</v>
      </c>
      <c r="L193" s="151">
        <v>437</v>
      </c>
      <c r="M193" s="172">
        <v>0.93</v>
      </c>
      <c r="N193" s="153">
        <v>252309</v>
      </c>
      <c r="O193" s="153">
        <v>243153</v>
      </c>
      <c r="P193" s="153">
        <v>9156</v>
      </c>
      <c r="Q193" s="154">
        <v>0.963711163692139</v>
      </c>
      <c r="R193" s="154">
        <v>0.954505082404026</v>
      </c>
      <c r="S193" s="154">
        <v>0.967759414792739</v>
      </c>
      <c r="T193" s="154">
        <v>0.948600329334274</v>
      </c>
      <c r="U193" s="173">
        <v>-0.0132543323887127</v>
      </c>
      <c r="V193" s="158">
        <v>64644</v>
      </c>
      <c r="W193" s="158">
        <v>61843</v>
      </c>
      <c r="X193" s="158">
        <v>74420</v>
      </c>
      <c r="Y193" s="158">
        <v>72036</v>
      </c>
      <c r="Z193" s="155">
        <v>0.956670379308211</v>
      </c>
      <c r="AA193" s="155">
        <v>0.967965600644988</v>
      </c>
      <c r="AB193" s="173">
        <v>-0.0112952213367769</v>
      </c>
    </row>
    <row r="194" spans="1:28">
      <c r="A194" s="175" t="s">
        <v>99</v>
      </c>
      <c r="B194" s="176" t="s">
        <v>1788</v>
      </c>
      <c r="C194" s="176" t="s">
        <v>180</v>
      </c>
      <c r="D194" s="150">
        <v>3</v>
      </c>
      <c r="E194" s="153">
        <v>3</v>
      </c>
      <c r="F194" s="153">
        <v>0</v>
      </c>
      <c r="G194" s="151">
        <v>0</v>
      </c>
      <c r="H194" s="151">
        <v>0</v>
      </c>
      <c r="I194" s="151">
        <v>0</v>
      </c>
      <c r="J194" s="151">
        <v>1</v>
      </c>
      <c r="K194" s="151">
        <v>1</v>
      </c>
      <c r="L194" s="151">
        <v>0</v>
      </c>
      <c r="M194" s="172">
        <v>0.93</v>
      </c>
      <c r="N194" s="153">
        <v>169943</v>
      </c>
      <c r="O194" s="153">
        <v>166111</v>
      </c>
      <c r="P194" s="153">
        <v>3832</v>
      </c>
      <c r="Q194" s="154">
        <v>0.977451263070559</v>
      </c>
      <c r="R194" s="154">
        <v>1</v>
      </c>
      <c r="S194" s="154">
        <v>0</v>
      </c>
      <c r="T194" s="154">
        <v>1</v>
      </c>
      <c r="U194" s="173">
        <v>1</v>
      </c>
      <c r="V194" s="158">
        <v>143</v>
      </c>
      <c r="W194" s="158">
        <v>142</v>
      </c>
      <c r="X194" s="158">
        <v>66910</v>
      </c>
      <c r="Y194" s="158">
        <v>65444</v>
      </c>
      <c r="Z194" s="155">
        <v>0.993006993006993</v>
      </c>
      <c r="AA194" s="155">
        <v>0.978089971603647</v>
      </c>
      <c r="AB194" s="173">
        <v>0.0149170214033464</v>
      </c>
    </row>
    <row r="195" spans="1:28">
      <c r="A195" s="175" t="s">
        <v>99</v>
      </c>
      <c r="B195" s="176" t="s">
        <v>1788</v>
      </c>
      <c r="C195" s="176" t="s">
        <v>181</v>
      </c>
      <c r="D195" s="150">
        <v>7965</v>
      </c>
      <c r="E195" s="153">
        <v>7752</v>
      </c>
      <c r="F195" s="153">
        <v>213</v>
      </c>
      <c r="G195" s="151">
        <v>7776</v>
      </c>
      <c r="H195" s="151">
        <v>7627</v>
      </c>
      <c r="I195" s="151">
        <v>149</v>
      </c>
      <c r="J195" s="151">
        <v>5377</v>
      </c>
      <c r="K195" s="151">
        <v>5265</v>
      </c>
      <c r="L195" s="151">
        <v>112</v>
      </c>
      <c r="M195" s="172">
        <v>0.93</v>
      </c>
      <c r="N195" s="153">
        <v>177946</v>
      </c>
      <c r="O195" s="153">
        <v>174814</v>
      </c>
      <c r="P195" s="153">
        <v>3132</v>
      </c>
      <c r="Q195" s="154">
        <v>0.982399154799771</v>
      </c>
      <c r="R195" s="154">
        <v>0.973258003766478</v>
      </c>
      <c r="S195" s="154">
        <v>0.980838477366255</v>
      </c>
      <c r="T195" s="154">
        <v>0.979170541193974</v>
      </c>
      <c r="U195" s="173">
        <v>-0.00758047359977687</v>
      </c>
      <c r="V195" s="158">
        <v>48174</v>
      </c>
      <c r="W195" s="158">
        <v>47124</v>
      </c>
      <c r="X195" s="158">
        <v>52303</v>
      </c>
      <c r="Y195" s="158">
        <v>51467</v>
      </c>
      <c r="Z195" s="155">
        <v>0.978204010462075</v>
      </c>
      <c r="AA195" s="155">
        <v>0.984016213219127</v>
      </c>
      <c r="AB195" s="173">
        <v>-0.00581220275705208</v>
      </c>
    </row>
    <row r="196" spans="1:28">
      <c r="A196" s="175" t="s">
        <v>99</v>
      </c>
      <c r="B196" s="176" t="s">
        <v>1788</v>
      </c>
      <c r="C196" s="176" t="s">
        <v>182</v>
      </c>
      <c r="D196" s="150">
        <v>3305</v>
      </c>
      <c r="E196" s="153">
        <v>3252</v>
      </c>
      <c r="F196" s="153">
        <v>53</v>
      </c>
      <c r="G196" s="151">
        <v>4125</v>
      </c>
      <c r="H196" s="151">
        <v>4077</v>
      </c>
      <c r="I196" s="151">
        <v>48</v>
      </c>
      <c r="J196" s="151">
        <v>3641</v>
      </c>
      <c r="K196" s="151">
        <v>3595</v>
      </c>
      <c r="L196" s="151">
        <v>46</v>
      </c>
      <c r="M196" s="172">
        <v>0.93</v>
      </c>
      <c r="N196" s="153">
        <v>90712</v>
      </c>
      <c r="O196" s="153">
        <v>89570</v>
      </c>
      <c r="P196" s="153">
        <v>1142</v>
      </c>
      <c r="Q196" s="154">
        <v>0.9874107064115</v>
      </c>
      <c r="R196" s="154">
        <v>0.983963691376702</v>
      </c>
      <c r="S196" s="154">
        <v>0.988363636363636</v>
      </c>
      <c r="T196" s="154">
        <v>0.98736610821203</v>
      </c>
      <c r="U196" s="173">
        <v>-0.00439994498693441</v>
      </c>
      <c r="V196" s="158">
        <v>23893</v>
      </c>
      <c r="W196" s="158">
        <v>23588</v>
      </c>
      <c r="X196" s="158">
        <v>26218</v>
      </c>
      <c r="Y196" s="158">
        <v>25867</v>
      </c>
      <c r="Z196" s="155">
        <v>0.987234754949148</v>
      </c>
      <c r="AA196" s="155">
        <v>0.986612251125181</v>
      </c>
      <c r="AB196" s="173">
        <v>0.000622503823967113</v>
      </c>
    </row>
    <row r="197" spans="1:28">
      <c r="A197" s="175" t="s">
        <v>99</v>
      </c>
      <c r="B197" s="176" t="s">
        <v>1788</v>
      </c>
      <c r="C197" s="176" t="s">
        <v>183</v>
      </c>
      <c r="D197" s="150">
        <v>9951</v>
      </c>
      <c r="E197" s="153">
        <v>9553</v>
      </c>
      <c r="F197" s="153">
        <v>398</v>
      </c>
      <c r="G197" s="151">
        <v>10139</v>
      </c>
      <c r="H197" s="151">
        <v>9841</v>
      </c>
      <c r="I197" s="151">
        <v>298</v>
      </c>
      <c r="J197" s="151">
        <v>7234</v>
      </c>
      <c r="K197" s="151">
        <v>6950</v>
      </c>
      <c r="L197" s="151">
        <v>284</v>
      </c>
      <c r="M197" s="172">
        <v>0.93</v>
      </c>
      <c r="N197" s="153">
        <v>226655</v>
      </c>
      <c r="O197" s="153">
        <v>218781</v>
      </c>
      <c r="P197" s="153">
        <v>7874</v>
      </c>
      <c r="Q197" s="154">
        <v>0.965259976616443</v>
      </c>
      <c r="R197" s="154">
        <v>0.960004019696513</v>
      </c>
      <c r="S197" s="154">
        <v>0.97060854127626</v>
      </c>
      <c r="T197" s="154">
        <v>0.960740945534974</v>
      </c>
      <c r="U197" s="173">
        <v>-0.010604521579747</v>
      </c>
      <c r="V197" s="158">
        <v>62263</v>
      </c>
      <c r="W197" s="158">
        <v>60128</v>
      </c>
      <c r="X197" s="158">
        <v>67724</v>
      </c>
      <c r="Y197" s="158">
        <v>65802</v>
      </c>
      <c r="Z197" s="155">
        <v>0.965709972214638</v>
      </c>
      <c r="AA197" s="155">
        <v>0.971620105132597</v>
      </c>
      <c r="AB197" s="173">
        <v>-0.00591013291795905</v>
      </c>
    </row>
    <row r="198" spans="1:28">
      <c r="A198" s="175" t="s">
        <v>99</v>
      </c>
      <c r="B198" s="176" t="s">
        <v>1788</v>
      </c>
      <c r="C198" s="176" t="s">
        <v>184</v>
      </c>
      <c r="D198" s="150">
        <v>6415</v>
      </c>
      <c r="E198" s="153">
        <v>6164</v>
      </c>
      <c r="F198" s="153">
        <v>251</v>
      </c>
      <c r="G198" s="151">
        <v>6900</v>
      </c>
      <c r="H198" s="151">
        <v>6712</v>
      </c>
      <c r="I198" s="151">
        <v>188</v>
      </c>
      <c r="J198" s="151">
        <v>5064</v>
      </c>
      <c r="K198" s="151">
        <v>4925</v>
      </c>
      <c r="L198" s="151">
        <v>139</v>
      </c>
      <c r="M198" s="172">
        <v>0.93</v>
      </c>
      <c r="N198" s="153">
        <v>152188</v>
      </c>
      <c r="O198" s="153">
        <v>147762</v>
      </c>
      <c r="P198" s="153">
        <v>4426</v>
      </c>
      <c r="Q198" s="154">
        <v>0.97091754934686</v>
      </c>
      <c r="R198" s="154">
        <v>0.96087295401403</v>
      </c>
      <c r="S198" s="154">
        <v>0.972753623188406</v>
      </c>
      <c r="T198" s="154">
        <v>0.972551342812006</v>
      </c>
      <c r="U198" s="173">
        <v>-0.0118806691743761</v>
      </c>
      <c r="V198" s="158">
        <v>40307</v>
      </c>
      <c r="W198" s="158">
        <v>38990</v>
      </c>
      <c r="X198" s="158">
        <v>45490</v>
      </c>
      <c r="Y198" s="158">
        <v>44243</v>
      </c>
      <c r="Z198" s="155">
        <v>0.967325774679336</v>
      </c>
      <c r="AA198" s="155">
        <v>0.972587381842163</v>
      </c>
      <c r="AB198" s="173">
        <v>-0.00526160716282698</v>
      </c>
    </row>
    <row r="199" spans="1:28">
      <c r="A199" s="175" t="s">
        <v>99</v>
      </c>
      <c r="B199" s="176" t="s">
        <v>1788</v>
      </c>
      <c r="C199" s="176" t="s">
        <v>185</v>
      </c>
      <c r="D199" s="150">
        <v>5577</v>
      </c>
      <c r="E199" s="153">
        <v>5414</v>
      </c>
      <c r="F199" s="153">
        <v>163</v>
      </c>
      <c r="G199" s="151">
        <v>6624</v>
      </c>
      <c r="H199" s="151">
        <v>6467</v>
      </c>
      <c r="I199" s="151">
        <v>157</v>
      </c>
      <c r="J199" s="151">
        <v>5759</v>
      </c>
      <c r="K199" s="151">
        <v>5620</v>
      </c>
      <c r="L199" s="151">
        <v>139</v>
      </c>
      <c r="M199" s="172">
        <v>0.93</v>
      </c>
      <c r="N199" s="153">
        <v>143343</v>
      </c>
      <c r="O199" s="153">
        <v>140057</v>
      </c>
      <c r="P199" s="153">
        <v>3286</v>
      </c>
      <c r="Q199" s="154">
        <v>0.977075964644245</v>
      </c>
      <c r="R199" s="154">
        <v>0.970772816926663</v>
      </c>
      <c r="S199" s="154">
        <v>0.976298309178744</v>
      </c>
      <c r="T199" s="154">
        <v>0.975863865254384</v>
      </c>
      <c r="U199" s="173">
        <v>-0.00552549225208088</v>
      </c>
      <c r="V199" s="158">
        <v>39041</v>
      </c>
      <c r="W199" s="158">
        <v>38147</v>
      </c>
      <c r="X199" s="158">
        <v>41337</v>
      </c>
      <c r="Y199" s="158">
        <v>40464</v>
      </c>
      <c r="Z199" s="155">
        <v>0.977100996388412</v>
      </c>
      <c r="AA199" s="155">
        <v>0.978880905726105</v>
      </c>
      <c r="AB199" s="173">
        <v>-0.00177990933769279</v>
      </c>
    </row>
    <row r="200" spans="1:28">
      <c r="A200" s="175" t="s">
        <v>99</v>
      </c>
      <c r="B200" s="176" t="s">
        <v>1788</v>
      </c>
      <c r="C200" s="176" t="s">
        <v>186</v>
      </c>
      <c r="D200" s="150">
        <v>5266</v>
      </c>
      <c r="E200" s="153">
        <v>5115</v>
      </c>
      <c r="F200" s="153">
        <v>151</v>
      </c>
      <c r="G200" s="151">
        <v>6411</v>
      </c>
      <c r="H200" s="151">
        <v>6323</v>
      </c>
      <c r="I200" s="151">
        <v>88</v>
      </c>
      <c r="J200" s="151">
        <v>5341</v>
      </c>
      <c r="K200" s="151">
        <v>5246</v>
      </c>
      <c r="L200" s="151">
        <v>95</v>
      </c>
      <c r="M200" s="172">
        <v>0.93</v>
      </c>
      <c r="N200" s="153">
        <v>144990</v>
      </c>
      <c r="O200" s="153">
        <v>142590</v>
      </c>
      <c r="P200" s="153">
        <v>2400</v>
      </c>
      <c r="Q200" s="154">
        <v>0.983447134285123</v>
      </c>
      <c r="R200" s="154">
        <v>0.971325484238511</v>
      </c>
      <c r="S200" s="154">
        <v>0.986273592263297</v>
      </c>
      <c r="T200" s="154">
        <v>0.982213068713724</v>
      </c>
      <c r="U200" s="173">
        <v>-0.0149481080247863</v>
      </c>
      <c r="V200" s="158">
        <v>36576</v>
      </c>
      <c r="W200" s="158">
        <v>35949</v>
      </c>
      <c r="X200" s="158">
        <v>41226</v>
      </c>
      <c r="Y200" s="158">
        <v>40581</v>
      </c>
      <c r="Z200" s="155">
        <v>0.982857611548556</v>
      </c>
      <c r="AA200" s="155">
        <v>0.984354533546791</v>
      </c>
      <c r="AB200" s="173">
        <v>-0.00149692199823437</v>
      </c>
    </row>
    <row r="201" spans="1:28">
      <c r="A201" s="175" t="s">
        <v>99</v>
      </c>
      <c r="B201" s="176" t="s">
        <v>1788</v>
      </c>
      <c r="C201" s="176" t="s">
        <v>187</v>
      </c>
      <c r="D201" s="150">
        <v>11879</v>
      </c>
      <c r="E201" s="153">
        <v>11508</v>
      </c>
      <c r="F201" s="153">
        <v>371</v>
      </c>
      <c r="G201" s="151">
        <v>14292</v>
      </c>
      <c r="H201" s="151">
        <v>13943</v>
      </c>
      <c r="I201" s="151">
        <v>349</v>
      </c>
      <c r="J201" s="151">
        <v>12922</v>
      </c>
      <c r="K201" s="151">
        <v>12589</v>
      </c>
      <c r="L201" s="151">
        <v>333</v>
      </c>
      <c r="M201" s="172">
        <v>0.93</v>
      </c>
      <c r="N201" s="153">
        <v>296036</v>
      </c>
      <c r="O201" s="153">
        <v>288288</v>
      </c>
      <c r="P201" s="153">
        <v>7748</v>
      </c>
      <c r="Q201" s="154">
        <v>0.973827507465308</v>
      </c>
      <c r="R201" s="154">
        <v>0.968768414849735</v>
      </c>
      <c r="S201" s="154">
        <v>0.975580744472432</v>
      </c>
      <c r="T201" s="154">
        <v>0.974229995356756</v>
      </c>
      <c r="U201" s="173">
        <v>-0.00681232962269729</v>
      </c>
      <c r="V201" s="158">
        <v>82958</v>
      </c>
      <c r="W201" s="158">
        <v>80683</v>
      </c>
      <c r="X201" s="158">
        <v>87053</v>
      </c>
      <c r="Y201" s="158">
        <v>84838</v>
      </c>
      <c r="Z201" s="155">
        <v>0.972576484486126</v>
      </c>
      <c r="AA201" s="155">
        <v>0.974555730417102</v>
      </c>
      <c r="AB201" s="173">
        <v>-0.00197924593097665</v>
      </c>
    </row>
    <row r="202" spans="1:28">
      <c r="A202" s="175" t="s">
        <v>99</v>
      </c>
      <c r="B202" s="176" t="s">
        <v>1788</v>
      </c>
      <c r="C202" s="176" t="s">
        <v>188</v>
      </c>
      <c r="D202" s="150">
        <v>5531</v>
      </c>
      <c r="E202" s="153">
        <v>5382</v>
      </c>
      <c r="F202" s="153">
        <v>149</v>
      </c>
      <c r="G202" s="151">
        <v>5567</v>
      </c>
      <c r="H202" s="151">
        <v>5473</v>
      </c>
      <c r="I202" s="151">
        <v>94</v>
      </c>
      <c r="J202" s="151">
        <v>3644</v>
      </c>
      <c r="K202" s="151">
        <v>3560</v>
      </c>
      <c r="L202" s="151">
        <v>84</v>
      </c>
      <c r="M202" s="172">
        <v>0.93</v>
      </c>
      <c r="N202" s="153">
        <v>122634</v>
      </c>
      <c r="O202" s="153">
        <v>120514</v>
      </c>
      <c r="P202" s="153">
        <v>2120</v>
      </c>
      <c r="Q202" s="154">
        <v>0.982712787644536</v>
      </c>
      <c r="R202" s="154">
        <v>0.973060929307539</v>
      </c>
      <c r="S202" s="154">
        <v>0.983114783545895</v>
      </c>
      <c r="T202" s="154">
        <v>0.976948408342481</v>
      </c>
      <c r="U202" s="173">
        <v>-0.0100538542383561</v>
      </c>
      <c r="V202" s="158">
        <v>34166</v>
      </c>
      <c r="W202" s="158">
        <v>33489</v>
      </c>
      <c r="X202" s="158">
        <v>36734</v>
      </c>
      <c r="Y202" s="158">
        <v>36226</v>
      </c>
      <c r="Z202" s="155">
        <v>0.980184979219107</v>
      </c>
      <c r="AA202" s="155">
        <v>0.986170849893831</v>
      </c>
      <c r="AB202" s="173">
        <v>-0.00598587067472456</v>
      </c>
    </row>
    <row r="203" spans="1:28">
      <c r="A203" s="175" t="s">
        <v>99</v>
      </c>
      <c r="B203" s="176" t="s">
        <v>1788</v>
      </c>
      <c r="C203" s="176" t="s">
        <v>189</v>
      </c>
      <c r="D203" s="150">
        <v>5658</v>
      </c>
      <c r="E203" s="153">
        <v>5461</v>
      </c>
      <c r="F203" s="153">
        <v>197</v>
      </c>
      <c r="G203" s="151">
        <v>7129</v>
      </c>
      <c r="H203" s="151">
        <v>6994</v>
      </c>
      <c r="I203" s="151">
        <v>135</v>
      </c>
      <c r="J203" s="151">
        <v>6240</v>
      </c>
      <c r="K203" s="151">
        <v>6113</v>
      </c>
      <c r="L203" s="151">
        <v>127</v>
      </c>
      <c r="M203" s="172">
        <v>0.93</v>
      </c>
      <c r="N203" s="153">
        <v>157480</v>
      </c>
      <c r="O203" s="153">
        <v>154586</v>
      </c>
      <c r="P203" s="153">
        <v>2894</v>
      </c>
      <c r="Q203" s="154">
        <v>0.981623063246126</v>
      </c>
      <c r="R203" s="154">
        <v>0.965182043124779</v>
      </c>
      <c r="S203" s="154">
        <v>0.981063262729696</v>
      </c>
      <c r="T203" s="154">
        <v>0.979647435897436</v>
      </c>
      <c r="U203" s="173">
        <v>-0.0158812196049165</v>
      </c>
      <c r="V203" s="158">
        <v>41108</v>
      </c>
      <c r="W203" s="158">
        <v>40188</v>
      </c>
      <c r="X203" s="158">
        <v>45975</v>
      </c>
      <c r="Y203" s="158">
        <v>45200</v>
      </c>
      <c r="Z203" s="155">
        <v>0.977619927994551</v>
      </c>
      <c r="AA203" s="155">
        <v>0.983143012506797</v>
      </c>
      <c r="AB203" s="173">
        <v>-0.00552308451224626</v>
      </c>
    </row>
    <row r="204" spans="1:28">
      <c r="A204" s="175" t="s">
        <v>99</v>
      </c>
      <c r="B204" s="176" t="s">
        <v>1788</v>
      </c>
      <c r="C204" s="176" t="s">
        <v>190</v>
      </c>
      <c r="D204" s="150">
        <v>4853</v>
      </c>
      <c r="E204" s="153">
        <v>4588</v>
      </c>
      <c r="F204" s="153">
        <v>265</v>
      </c>
      <c r="G204" s="151">
        <v>5649</v>
      </c>
      <c r="H204" s="151">
        <v>5416</v>
      </c>
      <c r="I204" s="151">
        <v>233</v>
      </c>
      <c r="J204" s="151">
        <v>4909</v>
      </c>
      <c r="K204" s="151">
        <v>4709</v>
      </c>
      <c r="L204" s="151">
        <v>200</v>
      </c>
      <c r="M204" s="172">
        <v>0.93</v>
      </c>
      <c r="N204" s="153">
        <v>128176</v>
      </c>
      <c r="O204" s="153">
        <v>124155</v>
      </c>
      <c r="P204" s="153">
        <v>4021</v>
      </c>
      <c r="Q204" s="154">
        <v>0.968629072525278</v>
      </c>
      <c r="R204" s="154">
        <v>0.94539460127756</v>
      </c>
      <c r="S204" s="154">
        <v>0.958753761727739</v>
      </c>
      <c r="T204" s="154">
        <v>0.959258504787126</v>
      </c>
      <c r="U204" s="173">
        <v>-0.0133591604501792</v>
      </c>
      <c r="V204" s="158">
        <v>33371</v>
      </c>
      <c r="W204" s="158">
        <v>31969</v>
      </c>
      <c r="X204" s="158">
        <v>37266</v>
      </c>
      <c r="Y204" s="158">
        <v>36149</v>
      </c>
      <c r="Z204" s="155">
        <v>0.957987474154206</v>
      </c>
      <c r="AA204" s="155">
        <v>0.970026297429292</v>
      </c>
      <c r="AB204" s="173">
        <v>-0.0120388232750864</v>
      </c>
    </row>
    <row r="205" spans="1:28">
      <c r="A205" s="175" t="s">
        <v>99</v>
      </c>
      <c r="B205" s="176" t="s">
        <v>1789</v>
      </c>
      <c r="C205" s="176" t="s">
        <v>191</v>
      </c>
      <c r="D205" s="150">
        <v>7328</v>
      </c>
      <c r="E205" s="153">
        <v>6916</v>
      </c>
      <c r="F205" s="153">
        <v>412</v>
      </c>
      <c r="G205" s="151">
        <v>8492</v>
      </c>
      <c r="H205" s="151">
        <v>8322</v>
      </c>
      <c r="I205" s="151">
        <v>170</v>
      </c>
      <c r="J205" s="151">
        <v>7354</v>
      </c>
      <c r="K205" s="151">
        <v>7234</v>
      </c>
      <c r="L205" s="151">
        <v>120</v>
      </c>
      <c r="M205" s="172">
        <v>0.93</v>
      </c>
      <c r="N205" s="153">
        <v>179253</v>
      </c>
      <c r="O205" s="153">
        <v>173283</v>
      </c>
      <c r="P205" s="153">
        <v>5970</v>
      </c>
      <c r="Q205" s="154">
        <v>0.966695118073338</v>
      </c>
      <c r="R205" s="154">
        <v>0.943777292576419</v>
      </c>
      <c r="S205" s="154">
        <v>0.979981158737635</v>
      </c>
      <c r="T205" s="154">
        <v>0.983682349741637</v>
      </c>
      <c r="U205" s="173">
        <v>-0.0362038661612163</v>
      </c>
      <c r="V205" s="158">
        <v>48302</v>
      </c>
      <c r="W205" s="158">
        <v>47080</v>
      </c>
      <c r="X205" s="158">
        <v>51655</v>
      </c>
      <c r="Y205" s="158">
        <v>50112</v>
      </c>
      <c r="Z205" s="155">
        <v>0.974700840544905</v>
      </c>
      <c r="AA205" s="155">
        <v>0.970128738747459</v>
      </c>
      <c r="AB205" s="173">
        <v>0.00457210179744594</v>
      </c>
    </row>
    <row r="206" spans="1:28">
      <c r="A206" s="175" t="s">
        <v>99</v>
      </c>
      <c r="B206" s="176" t="s">
        <v>1789</v>
      </c>
      <c r="C206" s="176" t="s">
        <v>192</v>
      </c>
      <c r="D206" s="150">
        <v>7887</v>
      </c>
      <c r="E206" s="153">
        <v>7477</v>
      </c>
      <c r="F206" s="153">
        <v>410</v>
      </c>
      <c r="G206" s="151">
        <v>10194</v>
      </c>
      <c r="H206" s="151">
        <v>9865</v>
      </c>
      <c r="I206" s="151">
        <v>329</v>
      </c>
      <c r="J206" s="151">
        <v>8528</v>
      </c>
      <c r="K206" s="151">
        <v>8203</v>
      </c>
      <c r="L206" s="151">
        <v>325</v>
      </c>
      <c r="M206" s="172">
        <v>0.93</v>
      </c>
      <c r="N206" s="153">
        <v>206848</v>
      </c>
      <c r="O206" s="153">
        <v>199310</v>
      </c>
      <c r="P206" s="153">
        <v>7538</v>
      </c>
      <c r="Q206" s="154">
        <v>0.963557781559406</v>
      </c>
      <c r="R206" s="154">
        <v>0.9480157220743</v>
      </c>
      <c r="S206" s="154">
        <v>0.967726113400039</v>
      </c>
      <c r="T206" s="154">
        <v>0.961890243902439</v>
      </c>
      <c r="U206" s="173">
        <v>-0.0197103913257397</v>
      </c>
      <c r="V206" s="158">
        <v>55951</v>
      </c>
      <c r="W206" s="158">
        <v>53831</v>
      </c>
      <c r="X206" s="158">
        <v>60750</v>
      </c>
      <c r="Y206" s="158">
        <v>58562</v>
      </c>
      <c r="Z206" s="155">
        <v>0.962109703133099</v>
      </c>
      <c r="AA206" s="155">
        <v>0.96398353909465</v>
      </c>
      <c r="AB206" s="173">
        <v>-0.00187383596155155</v>
      </c>
    </row>
    <row r="207" spans="1:28">
      <c r="A207" s="175" t="s">
        <v>99</v>
      </c>
      <c r="B207" s="176" t="s">
        <v>1789</v>
      </c>
      <c r="C207" s="176" t="s">
        <v>193</v>
      </c>
      <c r="D207" s="150">
        <v>9379</v>
      </c>
      <c r="E207" s="153">
        <v>8975</v>
      </c>
      <c r="F207" s="153">
        <v>404</v>
      </c>
      <c r="G207" s="151">
        <v>11688</v>
      </c>
      <c r="H207" s="151">
        <v>11323</v>
      </c>
      <c r="I207" s="151">
        <v>365</v>
      </c>
      <c r="J207" s="151">
        <v>9967</v>
      </c>
      <c r="K207" s="151">
        <v>9562</v>
      </c>
      <c r="L207" s="151">
        <v>405</v>
      </c>
      <c r="M207" s="172">
        <v>0.93</v>
      </c>
      <c r="N207" s="153">
        <v>246888</v>
      </c>
      <c r="O207" s="153">
        <v>235804</v>
      </c>
      <c r="P207" s="153">
        <v>11084</v>
      </c>
      <c r="Q207" s="154">
        <v>0.955105148893425</v>
      </c>
      <c r="R207" s="154">
        <v>0.956925045313999</v>
      </c>
      <c r="S207" s="154">
        <v>0.968771389459274</v>
      </c>
      <c r="T207" s="154">
        <v>0.959365907494733</v>
      </c>
      <c r="U207" s="173">
        <v>-0.0118463441452751</v>
      </c>
      <c r="V207" s="158">
        <v>64400</v>
      </c>
      <c r="W207" s="158">
        <v>61262</v>
      </c>
      <c r="X207" s="158">
        <v>70066</v>
      </c>
      <c r="Y207" s="158">
        <v>66792</v>
      </c>
      <c r="Z207" s="155">
        <v>0.951273291925466</v>
      </c>
      <c r="AA207" s="155">
        <v>0.953272628664402</v>
      </c>
      <c r="AB207" s="173">
        <v>-0.00199933673893626</v>
      </c>
    </row>
    <row r="208" spans="1:28">
      <c r="A208" s="175" t="s">
        <v>99</v>
      </c>
      <c r="B208" s="176" t="s">
        <v>1789</v>
      </c>
      <c r="C208" s="176" t="s">
        <v>194</v>
      </c>
      <c r="D208" s="150">
        <v>5087</v>
      </c>
      <c r="E208" s="153">
        <v>4904</v>
      </c>
      <c r="F208" s="153">
        <v>183</v>
      </c>
      <c r="G208" s="151">
        <v>6381</v>
      </c>
      <c r="H208" s="151">
        <v>6246</v>
      </c>
      <c r="I208" s="151">
        <v>135</v>
      </c>
      <c r="J208" s="151">
        <v>5298</v>
      </c>
      <c r="K208" s="151">
        <v>5165</v>
      </c>
      <c r="L208" s="151">
        <v>133</v>
      </c>
      <c r="M208" s="172">
        <v>0.93</v>
      </c>
      <c r="N208" s="153">
        <v>130538</v>
      </c>
      <c r="O208" s="153">
        <v>127700</v>
      </c>
      <c r="P208" s="153">
        <v>2838</v>
      </c>
      <c r="Q208" s="154">
        <v>0.978259204216397</v>
      </c>
      <c r="R208" s="154">
        <v>0.964025948496167</v>
      </c>
      <c r="S208" s="154">
        <v>0.978843441466855</v>
      </c>
      <c r="T208" s="154">
        <v>0.974896187240468</v>
      </c>
      <c r="U208" s="173">
        <v>-0.014817492970688</v>
      </c>
      <c r="V208" s="158">
        <v>35341</v>
      </c>
      <c r="W208" s="158">
        <v>34441</v>
      </c>
      <c r="X208" s="158">
        <v>38135</v>
      </c>
      <c r="Y208" s="158">
        <v>37251</v>
      </c>
      <c r="Z208" s="155">
        <v>0.974533827565717</v>
      </c>
      <c r="AA208" s="155">
        <v>0.976819194965255</v>
      </c>
      <c r="AB208" s="173">
        <v>-0.00228536739953822</v>
      </c>
    </row>
    <row r="209" spans="1:28">
      <c r="A209" s="175" t="s">
        <v>99</v>
      </c>
      <c r="B209" s="176" t="s">
        <v>1789</v>
      </c>
      <c r="C209" s="176" t="s">
        <v>195</v>
      </c>
      <c r="D209" s="150">
        <v>6549</v>
      </c>
      <c r="E209" s="153">
        <v>6151</v>
      </c>
      <c r="F209" s="153">
        <v>398</v>
      </c>
      <c r="G209" s="151">
        <v>8172</v>
      </c>
      <c r="H209" s="151">
        <v>7968</v>
      </c>
      <c r="I209" s="151">
        <v>204</v>
      </c>
      <c r="J209" s="151">
        <v>6883</v>
      </c>
      <c r="K209" s="151">
        <v>6658</v>
      </c>
      <c r="L209" s="151">
        <v>225</v>
      </c>
      <c r="M209" s="172">
        <v>0.93</v>
      </c>
      <c r="N209" s="153">
        <v>173092</v>
      </c>
      <c r="O209" s="153">
        <v>167240</v>
      </c>
      <c r="P209" s="153">
        <v>5852</v>
      </c>
      <c r="Q209" s="154">
        <v>0.966191389550066</v>
      </c>
      <c r="R209" s="154">
        <v>0.939227362956176</v>
      </c>
      <c r="S209" s="154">
        <v>0.97503671071953</v>
      </c>
      <c r="T209" s="154">
        <v>0.967310765654511</v>
      </c>
      <c r="U209" s="173">
        <v>-0.0358093477633536</v>
      </c>
      <c r="V209" s="158">
        <v>45309</v>
      </c>
      <c r="W209" s="158">
        <v>43645</v>
      </c>
      <c r="X209" s="158">
        <v>49822</v>
      </c>
      <c r="Y209" s="158">
        <v>48133</v>
      </c>
      <c r="Z209" s="155">
        <v>0.963274404643669</v>
      </c>
      <c r="AA209" s="155">
        <v>0.96609931355626</v>
      </c>
      <c r="AB209" s="173">
        <v>-0.00282490891259135</v>
      </c>
    </row>
    <row r="210" spans="1:28">
      <c r="A210" s="175" t="s">
        <v>99</v>
      </c>
      <c r="B210" s="176" t="s">
        <v>1789</v>
      </c>
      <c r="C210" s="176" t="s">
        <v>196</v>
      </c>
      <c r="D210" s="150">
        <v>8202</v>
      </c>
      <c r="E210" s="153">
        <v>7711</v>
      </c>
      <c r="F210" s="153">
        <v>491</v>
      </c>
      <c r="G210" s="151">
        <v>9886</v>
      </c>
      <c r="H210" s="151">
        <v>9471</v>
      </c>
      <c r="I210" s="151">
        <v>415</v>
      </c>
      <c r="J210" s="151">
        <v>8777</v>
      </c>
      <c r="K210" s="151">
        <v>8254</v>
      </c>
      <c r="L210" s="151">
        <v>523</v>
      </c>
      <c r="M210" s="172">
        <v>0.93</v>
      </c>
      <c r="N210" s="153">
        <v>197032</v>
      </c>
      <c r="O210" s="153">
        <v>185550</v>
      </c>
      <c r="P210" s="153">
        <v>11482</v>
      </c>
      <c r="Q210" s="154">
        <v>0.941725201997645</v>
      </c>
      <c r="R210" s="154">
        <v>0.940136552060473</v>
      </c>
      <c r="S210" s="154">
        <v>0.958021444466923</v>
      </c>
      <c r="T210" s="154">
        <v>0.94041244160875</v>
      </c>
      <c r="U210" s="173">
        <v>-0.0178848924064499</v>
      </c>
      <c r="V210" s="158">
        <v>55962</v>
      </c>
      <c r="W210" s="158">
        <v>52805</v>
      </c>
      <c r="X210" s="158">
        <v>58073</v>
      </c>
      <c r="Y210" s="158">
        <v>55013</v>
      </c>
      <c r="Z210" s="155">
        <v>0.943586719559701</v>
      </c>
      <c r="AA210" s="155">
        <v>0.947307698930656</v>
      </c>
      <c r="AB210" s="173">
        <v>-0.00372097937095506</v>
      </c>
    </row>
    <row r="211" spans="1:28">
      <c r="A211" s="175" t="s">
        <v>99</v>
      </c>
      <c r="B211" s="176" t="s">
        <v>1789</v>
      </c>
      <c r="C211" s="176" t="s">
        <v>197</v>
      </c>
      <c r="D211" s="150">
        <v>8152</v>
      </c>
      <c r="E211" s="153">
        <v>7883</v>
      </c>
      <c r="F211" s="153">
        <v>269</v>
      </c>
      <c r="G211" s="151">
        <v>10063</v>
      </c>
      <c r="H211" s="151">
        <v>9833</v>
      </c>
      <c r="I211" s="151">
        <v>230</v>
      </c>
      <c r="J211" s="151">
        <v>8742</v>
      </c>
      <c r="K211" s="151">
        <v>8537</v>
      </c>
      <c r="L211" s="151">
        <v>205</v>
      </c>
      <c r="M211" s="172">
        <v>0.93</v>
      </c>
      <c r="N211" s="153">
        <v>193377</v>
      </c>
      <c r="O211" s="153">
        <v>187997</v>
      </c>
      <c r="P211" s="153">
        <v>5380</v>
      </c>
      <c r="Q211" s="154">
        <v>0.972178697570032</v>
      </c>
      <c r="R211" s="154">
        <v>0.967001962708538</v>
      </c>
      <c r="S211" s="154">
        <v>0.977143992845076</v>
      </c>
      <c r="T211" s="154">
        <v>0.97654998856097</v>
      </c>
      <c r="U211" s="173">
        <v>-0.0101420301365382</v>
      </c>
      <c r="V211" s="158">
        <v>56748</v>
      </c>
      <c r="W211" s="158">
        <v>55082</v>
      </c>
      <c r="X211" s="158">
        <v>55670</v>
      </c>
      <c r="Y211" s="158">
        <v>54303</v>
      </c>
      <c r="Z211" s="155">
        <v>0.97064213716783</v>
      </c>
      <c r="AA211" s="155">
        <v>0.975444584156637</v>
      </c>
      <c r="AB211" s="173">
        <v>-0.00480244698880772</v>
      </c>
    </row>
    <row r="212" spans="1:28">
      <c r="A212" s="175" t="s">
        <v>99</v>
      </c>
      <c r="B212" s="176" t="s">
        <v>1789</v>
      </c>
      <c r="C212" s="176" t="s">
        <v>198</v>
      </c>
      <c r="D212" s="150">
        <v>4332</v>
      </c>
      <c r="E212" s="153">
        <v>4131</v>
      </c>
      <c r="F212" s="153">
        <v>201</v>
      </c>
      <c r="G212" s="151">
        <v>5237</v>
      </c>
      <c r="H212" s="151">
        <v>5122</v>
      </c>
      <c r="I212" s="151">
        <v>115</v>
      </c>
      <c r="J212" s="151">
        <v>4382</v>
      </c>
      <c r="K212" s="151">
        <v>4266</v>
      </c>
      <c r="L212" s="151">
        <v>116</v>
      </c>
      <c r="M212" s="172">
        <v>0.93</v>
      </c>
      <c r="N212" s="153">
        <v>105516</v>
      </c>
      <c r="O212" s="153">
        <v>103238</v>
      </c>
      <c r="P212" s="153">
        <v>2278</v>
      </c>
      <c r="Q212" s="154">
        <v>0.978410857121195</v>
      </c>
      <c r="R212" s="154">
        <v>0.953601108033241</v>
      </c>
      <c r="S212" s="154">
        <v>0.978040863089555</v>
      </c>
      <c r="T212" s="154">
        <v>0.973528069374715</v>
      </c>
      <c r="U212" s="173">
        <v>-0.024439755056314</v>
      </c>
      <c r="V212" s="158">
        <v>28739</v>
      </c>
      <c r="W212" s="158">
        <v>27973</v>
      </c>
      <c r="X212" s="158">
        <v>30302</v>
      </c>
      <c r="Y212" s="158">
        <v>29734</v>
      </c>
      <c r="Z212" s="155">
        <v>0.973346323810849</v>
      </c>
      <c r="AA212" s="155">
        <v>0.981255362682331</v>
      </c>
      <c r="AB212" s="173">
        <v>-0.00790903887148175</v>
      </c>
    </row>
    <row r="213" spans="1:28">
      <c r="A213" s="175" t="s">
        <v>99</v>
      </c>
      <c r="B213" s="176" t="s">
        <v>1789</v>
      </c>
      <c r="C213" s="176" t="s">
        <v>199</v>
      </c>
      <c r="D213" s="150">
        <v>8708</v>
      </c>
      <c r="E213" s="153">
        <v>8481</v>
      </c>
      <c r="F213" s="153">
        <v>227</v>
      </c>
      <c r="G213" s="151">
        <v>9783</v>
      </c>
      <c r="H213" s="151">
        <v>9739</v>
      </c>
      <c r="I213" s="151">
        <v>44</v>
      </c>
      <c r="J213" s="151">
        <v>8848</v>
      </c>
      <c r="K213" s="151">
        <v>8806</v>
      </c>
      <c r="L213" s="151">
        <v>42</v>
      </c>
      <c r="M213" s="172">
        <v>0.93</v>
      </c>
      <c r="N213" s="153">
        <v>205666</v>
      </c>
      <c r="O213" s="153">
        <v>203919</v>
      </c>
      <c r="P213" s="153">
        <v>1747</v>
      </c>
      <c r="Q213" s="154">
        <v>0.991505645075025</v>
      </c>
      <c r="R213" s="154">
        <v>0.973932016536518</v>
      </c>
      <c r="S213" s="154">
        <v>0.995502402126137</v>
      </c>
      <c r="T213" s="154">
        <v>0.995253164556962</v>
      </c>
      <c r="U213" s="173">
        <v>-0.021570385589619</v>
      </c>
      <c r="V213" s="158">
        <v>56832</v>
      </c>
      <c r="W213" s="158">
        <v>56180</v>
      </c>
      <c r="X213" s="158">
        <v>58671</v>
      </c>
      <c r="Y213" s="158">
        <v>58206</v>
      </c>
      <c r="Z213" s="155">
        <v>0.98852759009009</v>
      </c>
      <c r="AA213" s="155">
        <v>0.992074449046377</v>
      </c>
      <c r="AB213" s="173">
        <v>-0.00354685895628715</v>
      </c>
    </row>
    <row r="214" spans="1:28">
      <c r="A214" s="175" t="s">
        <v>99</v>
      </c>
      <c r="B214" s="176" t="s">
        <v>1790</v>
      </c>
      <c r="C214" s="176" t="s">
        <v>200</v>
      </c>
      <c r="D214" s="150">
        <v>0</v>
      </c>
      <c r="E214" s="153">
        <v>0</v>
      </c>
      <c r="F214" s="153">
        <v>0</v>
      </c>
      <c r="G214" s="151">
        <v>0</v>
      </c>
      <c r="H214" s="151">
        <v>0</v>
      </c>
      <c r="I214" s="151">
        <v>0</v>
      </c>
      <c r="J214" s="151">
        <v>0</v>
      </c>
      <c r="K214" s="151">
        <v>0</v>
      </c>
      <c r="L214" s="151">
        <v>0</v>
      </c>
      <c r="M214" s="172">
        <v>0.93</v>
      </c>
      <c r="N214" s="153">
        <v>2</v>
      </c>
      <c r="O214" s="153">
        <v>2</v>
      </c>
      <c r="P214" s="153">
        <v>0</v>
      </c>
      <c r="Q214" s="154">
        <v>1</v>
      </c>
      <c r="R214" s="154">
        <v>0</v>
      </c>
      <c r="S214" s="154">
        <v>0</v>
      </c>
      <c r="T214" s="154">
        <v>0</v>
      </c>
      <c r="U214" s="173">
        <v>0</v>
      </c>
      <c r="V214" s="158">
        <v>0</v>
      </c>
      <c r="W214" s="158">
        <v>0</v>
      </c>
      <c r="X214" s="158">
        <v>1</v>
      </c>
      <c r="Y214" s="158">
        <v>1</v>
      </c>
      <c r="Z214" s="155">
        <v>0</v>
      </c>
      <c r="AA214" s="155">
        <v>1</v>
      </c>
      <c r="AB214" s="173">
        <v>-1</v>
      </c>
    </row>
    <row r="215" spans="1:28">
      <c r="A215" s="175" t="s">
        <v>99</v>
      </c>
      <c r="B215" s="176" t="s">
        <v>1790</v>
      </c>
      <c r="C215" s="176" t="s">
        <v>201</v>
      </c>
      <c r="D215" s="150">
        <v>7962</v>
      </c>
      <c r="E215" s="153">
        <v>7499</v>
      </c>
      <c r="F215" s="153">
        <v>463</v>
      </c>
      <c r="G215" s="151">
        <v>9716</v>
      </c>
      <c r="H215" s="151">
        <v>9229</v>
      </c>
      <c r="I215" s="151">
        <v>487</v>
      </c>
      <c r="J215" s="151">
        <v>8978</v>
      </c>
      <c r="K215" s="151">
        <v>8570</v>
      </c>
      <c r="L215" s="151">
        <v>408</v>
      </c>
      <c r="M215" s="172">
        <v>0.93</v>
      </c>
      <c r="N215" s="153">
        <v>215249</v>
      </c>
      <c r="O215" s="153">
        <v>205236</v>
      </c>
      <c r="P215" s="153">
        <v>10013</v>
      </c>
      <c r="Q215" s="154">
        <v>0.953481781564607</v>
      </c>
      <c r="R215" s="154">
        <v>0.941848781713137</v>
      </c>
      <c r="S215" s="154">
        <v>0.949876492383697</v>
      </c>
      <c r="T215" s="154">
        <v>0.954555580307418</v>
      </c>
      <c r="U215" s="173">
        <v>-0.00802771067055963</v>
      </c>
      <c r="V215" s="158">
        <v>55821</v>
      </c>
      <c r="W215" s="158">
        <v>52943</v>
      </c>
      <c r="X215" s="158">
        <v>61105</v>
      </c>
      <c r="Y215" s="158">
        <v>58325</v>
      </c>
      <c r="Z215" s="155">
        <v>0.948442342487594</v>
      </c>
      <c r="AA215" s="155">
        <v>0.954504541363227</v>
      </c>
      <c r="AB215" s="173">
        <v>-0.00606219887563297</v>
      </c>
    </row>
    <row r="216" spans="1:28">
      <c r="A216" s="175" t="s">
        <v>99</v>
      </c>
      <c r="B216" s="176" t="s">
        <v>1790</v>
      </c>
      <c r="C216" s="176" t="s">
        <v>202</v>
      </c>
      <c r="D216" s="150">
        <v>0</v>
      </c>
      <c r="E216" s="153">
        <v>0</v>
      </c>
      <c r="F216" s="153">
        <v>0</v>
      </c>
      <c r="G216" s="151">
        <v>0</v>
      </c>
      <c r="H216" s="151">
        <v>0</v>
      </c>
      <c r="I216" s="151">
        <v>0</v>
      </c>
      <c r="J216" s="151">
        <v>0</v>
      </c>
      <c r="K216" s="151">
        <v>0</v>
      </c>
      <c r="L216" s="151">
        <v>0</v>
      </c>
      <c r="M216" s="172">
        <v>0.93</v>
      </c>
      <c r="N216" s="153">
        <v>0</v>
      </c>
      <c r="O216" s="153">
        <v>0</v>
      </c>
      <c r="P216" s="153">
        <v>0</v>
      </c>
      <c r="Q216" s="154">
        <v>0</v>
      </c>
      <c r="R216" s="154">
        <v>0</v>
      </c>
      <c r="S216" s="154">
        <v>0</v>
      </c>
      <c r="T216" s="154">
        <v>0</v>
      </c>
      <c r="U216" s="173">
        <v>0</v>
      </c>
      <c r="V216" s="158">
        <v>0</v>
      </c>
      <c r="W216" s="158">
        <v>0</v>
      </c>
      <c r="X216" s="158">
        <v>0</v>
      </c>
      <c r="Y216" s="158">
        <v>0</v>
      </c>
      <c r="Z216" s="155">
        <v>0</v>
      </c>
      <c r="AA216" s="155">
        <v>0</v>
      </c>
      <c r="AB216" s="173">
        <v>0</v>
      </c>
    </row>
    <row r="217" spans="1:28">
      <c r="A217" s="175" t="s">
        <v>99</v>
      </c>
      <c r="B217" s="176" t="s">
        <v>1790</v>
      </c>
      <c r="C217" s="176" t="s">
        <v>203</v>
      </c>
      <c r="D217" s="150">
        <v>9906</v>
      </c>
      <c r="E217" s="153">
        <v>9506</v>
      </c>
      <c r="F217" s="153">
        <v>400</v>
      </c>
      <c r="G217" s="151">
        <v>11349</v>
      </c>
      <c r="H217" s="151">
        <v>10993</v>
      </c>
      <c r="I217" s="151">
        <v>356</v>
      </c>
      <c r="J217" s="151">
        <v>11040</v>
      </c>
      <c r="K217" s="151">
        <v>10716</v>
      </c>
      <c r="L217" s="151">
        <v>324</v>
      </c>
      <c r="M217" s="172">
        <v>0.93</v>
      </c>
      <c r="N217" s="153">
        <v>226794</v>
      </c>
      <c r="O217" s="153">
        <v>219830</v>
      </c>
      <c r="P217" s="153">
        <v>6964</v>
      </c>
      <c r="Q217" s="154">
        <v>0.969293720292424</v>
      </c>
      <c r="R217" s="154">
        <v>0.959620432061377</v>
      </c>
      <c r="S217" s="154">
        <v>0.968631597497577</v>
      </c>
      <c r="T217" s="154">
        <v>0.970652173913043</v>
      </c>
      <c r="U217" s="173">
        <v>-0.00901116543619995</v>
      </c>
      <c r="V217" s="158">
        <v>67866</v>
      </c>
      <c r="W217" s="158">
        <v>65791</v>
      </c>
      <c r="X217" s="158">
        <v>67850</v>
      </c>
      <c r="Y217" s="158">
        <v>66025</v>
      </c>
      <c r="Z217" s="155">
        <v>0.969425043468011</v>
      </c>
      <c r="AA217" s="155">
        <v>0.97310243183493</v>
      </c>
      <c r="AB217" s="173">
        <v>-0.00367738836691944</v>
      </c>
    </row>
    <row r="218" spans="1:28">
      <c r="A218" s="175" t="s">
        <v>99</v>
      </c>
      <c r="B218" s="176" t="s">
        <v>1790</v>
      </c>
      <c r="C218" s="176" t="s">
        <v>204</v>
      </c>
      <c r="D218" s="150">
        <v>7313</v>
      </c>
      <c r="E218" s="153">
        <v>6948</v>
      </c>
      <c r="F218" s="153">
        <v>365</v>
      </c>
      <c r="G218" s="151">
        <v>8956</v>
      </c>
      <c r="H218" s="151">
        <v>8678</v>
      </c>
      <c r="I218" s="151">
        <v>278</v>
      </c>
      <c r="J218" s="151">
        <v>8492</v>
      </c>
      <c r="K218" s="151">
        <v>8181</v>
      </c>
      <c r="L218" s="151">
        <v>311</v>
      </c>
      <c r="M218" s="172">
        <v>0.93</v>
      </c>
      <c r="N218" s="153">
        <v>192154</v>
      </c>
      <c r="O218" s="153">
        <v>185967</v>
      </c>
      <c r="P218" s="153">
        <v>6187</v>
      </c>
      <c r="Q218" s="154">
        <v>0.967801867252308</v>
      </c>
      <c r="R218" s="154">
        <v>0.950088882811432</v>
      </c>
      <c r="S218" s="154">
        <v>0.968959356855739</v>
      </c>
      <c r="T218" s="154">
        <v>0.963377296278851</v>
      </c>
      <c r="U218" s="173">
        <v>-0.0188704740443075</v>
      </c>
      <c r="V218" s="158">
        <v>51389</v>
      </c>
      <c r="W218" s="158">
        <v>49567</v>
      </c>
      <c r="X218" s="158">
        <v>54283</v>
      </c>
      <c r="Y218" s="158">
        <v>52539</v>
      </c>
      <c r="Z218" s="155">
        <v>0.964544941524451</v>
      </c>
      <c r="AA218" s="155">
        <v>0.967872077814417</v>
      </c>
      <c r="AB218" s="173">
        <v>-0.00332713628996628</v>
      </c>
    </row>
    <row r="219" spans="1:28">
      <c r="A219" s="175" t="s">
        <v>99</v>
      </c>
      <c r="B219" s="176" t="s">
        <v>1790</v>
      </c>
      <c r="C219" s="176" t="s">
        <v>205</v>
      </c>
      <c r="D219" s="150">
        <v>6157</v>
      </c>
      <c r="E219" s="153">
        <v>5872</v>
      </c>
      <c r="F219" s="153">
        <v>285</v>
      </c>
      <c r="G219" s="151">
        <v>7510</v>
      </c>
      <c r="H219" s="151">
        <v>7301</v>
      </c>
      <c r="I219" s="151">
        <v>209</v>
      </c>
      <c r="J219" s="151">
        <v>6602</v>
      </c>
      <c r="K219" s="151">
        <v>6467</v>
      </c>
      <c r="L219" s="151">
        <v>135</v>
      </c>
      <c r="M219" s="172">
        <v>0.93</v>
      </c>
      <c r="N219" s="153">
        <v>162799</v>
      </c>
      <c r="O219" s="153">
        <v>157497</v>
      </c>
      <c r="P219" s="153">
        <v>5302</v>
      </c>
      <c r="Q219" s="154">
        <v>0.96743223238472</v>
      </c>
      <c r="R219" s="154">
        <v>0.953711222998213</v>
      </c>
      <c r="S219" s="154">
        <v>0.972170439414115</v>
      </c>
      <c r="T219" s="154">
        <v>0.979551651014844</v>
      </c>
      <c r="U219" s="173">
        <v>-0.0184592164159011</v>
      </c>
      <c r="V219" s="158">
        <v>42321</v>
      </c>
      <c r="W219" s="158">
        <v>40935</v>
      </c>
      <c r="X219" s="158">
        <v>46405</v>
      </c>
      <c r="Y219" s="158">
        <v>45110</v>
      </c>
      <c r="Z219" s="155">
        <v>0.967250301268874</v>
      </c>
      <c r="AA219" s="155">
        <v>0.972093524404698</v>
      </c>
      <c r="AB219" s="173">
        <v>-0.00484322313582419</v>
      </c>
    </row>
    <row r="220" spans="1:28">
      <c r="A220" s="175" t="s">
        <v>99</v>
      </c>
      <c r="B220" s="176" t="s">
        <v>1790</v>
      </c>
      <c r="C220" s="176" t="s">
        <v>206</v>
      </c>
      <c r="D220" s="150">
        <v>0</v>
      </c>
      <c r="E220" s="153">
        <v>0</v>
      </c>
      <c r="F220" s="153">
        <v>0</v>
      </c>
      <c r="G220" s="151">
        <v>0</v>
      </c>
      <c r="H220" s="151">
        <v>0</v>
      </c>
      <c r="I220" s="151">
        <v>0</v>
      </c>
      <c r="J220" s="151">
        <v>0</v>
      </c>
      <c r="K220" s="151">
        <v>0</v>
      </c>
      <c r="L220" s="151">
        <v>0</v>
      </c>
      <c r="M220" s="172">
        <v>0.93</v>
      </c>
      <c r="N220" s="153">
        <v>3</v>
      </c>
      <c r="O220" s="153">
        <v>3</v>
      </c>
      <c r="P220" s="153">
        <v>0</v>
      </c>
      <c r="Q220" s="154">
        <v>1</v>
      </c>
      <c r="R220" s="154">
        <v>0</v>
      </c>
      <c r="S220" s="154">
        <v>0</v>
      </c>
      <c r="T220" s="154">
        <v>0</v>
      </c>
      <c r="U220" s="173">
        <v>0</v>
      </c>
      <c r="V220" s="158">
        <v>0</v>
      </c>
      <c r="W220" s="158">
        <v>0</v>
      </c>
      <c r="X220" s="158">
        <v>0</v>
      </c>
      <c r="Y220" s="158">
        <v>0</v>
      </c>
      <c r="Z220" s="155">
        <v>0</v>
      </c>
      <c r="AA220" s="155">
        <v>0</v>
      </c>
      <c r="AB220" s="173">
        <v>0</v>
      </c>
    </row>
    <row r="221" spans="1:28">
      <c r="A221" s="175" t="s">
        <v>99</v>
      </c>
      <c r="B221" s="176" t="s">
        <v>1790</v>
      </c>
      <c r="C221" s="176" t="s">
        <v>207</v>
      </c>
      <c r="D221" s="150">
        <v>0</v>
      </c>
      <c r="E221" s="153">
        <v>0</v>
      </c>
      <c r="F221" s="153">
        <v>0</v>
      </c>
      <c r="G221" s="151">
        <v>0</v>
      </c>
      <c r="H221" s="151">
        <v>0</v>
      </c>
      <c r="I221" s="151">
        <v>0</v>
      </c>
      <c r="J221" s="151">
        <v>0</v>
      </c>
      <c r="K221" s="151">
        <v>0</v>
      </c>
      <c r="L221" s="151">
        <v>0</v>
      </c>
      <c r="M221" s="172">
        <v>0.93</v>
      </c>
      <c r="N221" s="153">
        <v>5</v>
      </c>
      <c r="O221" s="153">
        <v>5</v>
      </c>
      <c r="P221" s="153">
        <v>0</v>
      </c>
      <c r="Q221" s="154">
        <v>1</v>
      </c>
      <c r="R221" s="154">
        <v>0</v>
      </c>
      <c r="S221" s="154">
        <v>0</v>
      </c>
      <c r="T221" s="154">
        <v>0</v>
      </c>
      <c r="U221" s="173">
        <v>0</v>
      </c>
      <c r="V221" s="158">
        <v>0</v>
      </c>
      <c r="W221" s="158">
        <v>0</v>
      </c>
      <c r="X221" s="158">
        <v>0</v>
      </c>
      <c r="Y221" s="158">
        <v>0</v>
      </c>
      <c r="Z221" s="155">
        <v>0</v>
      </c>
      <c r="AA221" s="155">
        <v>0</v>
      </c>
      <c r="AB221" s="173">
        <v>0</v>
      </c>
    </row>
    <row r="222" spans="1:28">
      <c r="A222" s="175" t="s">
        <v>99</v>
      </c>
      <c r="B222" s="176" t="s">
        <v>1790</v>
      </c>
      <c r="C222" s="176" t="s">
        <v>208</v>
      </c>
      <c r="D222" s="150">
        <v>0</v>
      </c>
      <c r="E222" s="153">
        <v>0</v>
      </c>
      <c r="F222" s="153">
        <v>0</v>
      </c>
      <c r="G222" s="151">
        <v>0</v>
      </c>
      <c r="H222" s="151">
        <v>0</v>
      </c>
      <c r="I222" s="151">
        <v>0</v>
      </c>
      <c r="J222" s="151">
        <v>0</v>
      </c>
      <c r="K222" s="151">
        <v>0</v>
      </c>
      <c r="L222" s="151">
        <v>0</v>
      </c>
      <c r="M222" s="172">
        <v>0.93</v>
      </c>
      <c r="N222" s="153">
        <v>0</v>
      </c>
      <c r="O222" s="153">
        <v>0</v>
      </c>
      <c r="P222" s="153">
        <v>0</v>
      </c>
      <c r="Q222" s="154">
        <v>0</v>
      </c>
      <c r="R222" s="154">
        <v>0</v>
      </c>
      <c r="S222" s="154">
        <v>0</v>
      </c>
      <c r="T222" s="154">
        <v>0</v>
      </c>
      <c r="U222" s="173">
        <v>0</v>
      </c>
      <c r="V222" s="158">
        <v>0</v>
      </c>
      <c r="W222" s="158">
        <v>0</v>
      </c>
      <c r="X222" s="158">
        <v>0</v>
      </c>
      <c r="Y222" s="158">
        <v>0</v>
      </c>
      <c r="Z222" s="155">
        <v>0</v>
      </c>
      <c r="AA222" s="155">
        <v>0</v>
      </c>
      <c r="AB222" s="173">
        <v>0</v>
      </c>
    </row>
    <row r="223" spans="1:28">
      <c r="A223" s="175" t="s">
        <v>99</v>
      </c>
      <c r="B223" s="176" t="s">
        <v>33</v>
      </c>
      <c r="C223" s="176" t="s">
        <v>209</v>
      </c>
      <c r="D223" s="150">
        <v>0</v>
      </c>
      <c r="E223" s="153">
        <v>0</v>
      </c>
      <c r="F223" s="153">
        <v>0</v>
      </c>
      <c r="G223" s="151">
        <v>0</v>
      </c>
      <c r="H223" s="151">
        <v>0</v>
      </c>
      <c r="I223" s="151">
        <v>0</v>
      </c>
      <c r="J223" s="151">
        <v>0</v>
      </c>
      <c r="K223" s="151">
        <v>0</v>
      </c>
      <c r="L223" s="151">
        <v>0</v>
      </c>
      <c r="M223" s="172">
        <v>0.93</v>
      </c>
      <c r="N223" s="153">
        <v>0</v>
      </c>
      <c r="O223" s="153">
        <v>0</v>
      </c>
      <c r="P223" s="153">
        <v>0</v>
      </c>
      <c r="Q223" s="154">
        <v>0</v>
      </c>
      <c r="R223" s="154">
        <v>0</v>
      </c>
      <c r="S223" s="154">
        <v>0</v>
      </c>
      <c r="T223" s="154">
        <v>0</v>
      </c>
      <c r="U223" s="173">
        <v>0</v>
      </c>
      <c r="V223" s="158">
        <v>0</v>
      </c>
      <c r="W223" s="158">
        <v>0</v>
      </c>
      <c r="X223" s="158">
        <v>0</v>
      </c>
      <c r="Y223" s="158">
        <v>0</v>
      </c>
      <c r="Z223" s="155">
        <v>0</v>
      </c>
      <c r="AA223" s="155">
        <v>0</v>
      </c>
      <c r="AB223" s="173">
        <v>0</v>
      </c>
    </row>
    <row r="224" spans="1:28">
      <c r="A224" s="175" t="s">
        <v>210</v>
      </c>
      <c r="B224" s="177" t="s">
        <v>1791</v>
      </c>
      <c r="C224" s="177" t="s">
        <v>212</v>
      </c>
      <c r="D224" s="150">
        <v>0</v>
      </c>
      <c r="E224" s="153">
        <v>0</v>
      </c>
      <c r="F224" s="153">
        <v>0</v>
      </c>
      <c r="G224" s="151">
        <v>0</v>
      </c>
      <c r="H224" s="151">
        <v>0</v>
      </c>
      <c r="I224" s="151">
        <v>0</v>
      </c>
      <c r="J224" s="151">
        <v>0</v>
      </c>
      <c r="K224" s="151">
        <v>0</v>
      </c>
      <c r="L224" s="151">
        <v>0</v>
      </c>
      <c r="M224" s="172">
        <v>0.93</v>
      </c>
      <c r="N224" s="153">
        <v>1</v>
      </c>
      <c r="O224" s="153">
        <v>1</v>
      </c>
      <c r="P224" s="153">
        <v>0</v>
      </c>
      <c r="Q224" s="154">
        <v>1</v>
      </c>
      <c r="R224" s="154">
        <v>0</v>
      </c>
      <c r="S224" s="154">
        <v>0</v>
      </c>
      <c r="T224" s="154">
        <v>0</v>
      </c>
      <c r="U224" s="173">
        <v>0</v>
      </c>
      <c r="V224" s="158">
        <v>0</v>
      </c>
      <c r="W224" s="158">
        <v>0</v>
      </c>
      <c r="X224" s="158">
        <v>0</v>
      </c>
      <c r="Y224" s="158">
        <v>0</v>
      </c>
      <c r="Z224" s="155">
        <v>0</v>
      </c>
      <c r="AA224" s="155">
        <v>0</v>
      </c>
      <c r="AB224" s="173">
        <v>0</v>
      </c>
    </row>
    <row r="225" spans="1:28">
      <c r="A225" s="175" t="s">
        <v>210</v>
      </c>
      <c r="B225" s="177" t="s">
        <v>1792</v>
      </c>
      <c r="C225" s="177" t="s">
        <v>213</v>
      </c>
      <c r="D225" s="150">
        <v>6135</v>
      </c>
      <c r="E225" s="153">
        <v>5891</v>
      </c>
      <c r="F225" s="153">
        <v>244</v>
      </c>
      <c r="G225" s="151">
        <v>6795</v>
      </c>
      <c r="H225" s="151">
        <v>6588</v>
      </c>
      <c r="I225" s="151">
        <v>207</v>
      </c>
      <c r="J225" s="151">
        <v>6470</v>
      </c>
      <c r="K225" s="151">
        <v>6305</v>
      </c>
      <c r="L225" s="151">
        <v>165</v>
      </c>
      <c r="M225" s="172">
        <v>0.93</v>
      </c>
      <c r="N225" s="153">
        <v>151101</v>
      </c>
      <c r="O225" s="153">
        <v>146558</v>
      </c>
      <c r="P225" s="153">
        <v>4543</v>
      </c>
      <c r="Q225" s="154">
        <v>0.969934017643828</v>
      </c>
      <c r="R225" s="154">
        <v>0.960228198859006</v>
      </c>
      <c r="S225" s="154">
        <v>0.96953642384106</v>
      </c>
      <c r="T225" s="154">
        <v>0.974497681607419</v>
      </c>
      <c r="U225" s="173">
        <v>-0.00930822498205397</v>
      </c>
      <c r="V225" s="158">
        <v>40830</v>
      </c>
      <c r="W225" s="158">
        <v>39566</v>
      </c>
      <c r="X225" s="158">
        <v>43863</v>
      </c>
      <c r="Y225" s="158">
        <v>42503</v>
      </c>
      <c r="Z225" s="155">
        <v>0.96904237080578</v>
      </c>
      <c r="AA225" s="155">
        <v>0.968994368830221</v>
      </c>
      <c r="AB225" s="173">
        <v>4.80019755586536e-5</v>
      </c>
    </row>
    <row r="226" spans="1:28">
      <c r="A226" s="175" t="s">
        <v>210</v>
      </c>
      <c r="B226" s="177" t="s">
        <v>1792</v>
      </c>
      <c r="C226" s="177" t="s">
        <v>214</v>
      </c>
      <c r="D226" s="150">
        <v>6841</v>
      </c>
      <c r="E226" s="153">
        <v>6482</v>
      </c>
      <c r="F226" s="153">
        <v>359</v>
      </c>
      <c r="G226" s="151">
        <v>7415</v>
      </c>
      <c r="H226" s="151">
        <v>7187</v>
      </c>
      <c r="I226" s="151">
        <v>228</v>
      </c>
      <c r="J226" s="151">
        <v>6967</v>
      </c>
      <c r="K226" s="151">
        <v>6794</v>
      </c>
      <c r="L226" s="151">
        <v>173</v>
      </c>
      <c r="M226" s="172">
        <v>0.93</v>
      </c>
      <c r="N226" s="153">
        <v>165688</v>
      </c>
      <c r="O226" s="153">
        <v>161259</v>
      </c>
      <c r="P226" s="153">
        <v>4429</v>
      </c>
      <c r="Q226" s="154">
        <v>0.973269035778089</v>
      </c>
      <c r="R226" s="154">
        <v>0.947522292062564</v>
      </c>
      <c r="S226" s="154">
        <v>0.969251517194875</v>
      </c>
      <c r="T226" s="154">
        <v>0.975168652217597</v>
      </c>
      <c r="U226" s="173">
        <v>-0.0217292251323112</v>
      </c>
      <c r="V226" s="158">
        <v>44671</v>
      </c>
      <c r="W226" s="158">
        <v>43216</v>
      </c>
      <c r="X226" s="158">
        <v>48046</v>
      </c>
      <c r="Y226" s="158">
        <v>46719</v>
      </c>
      <c r="Z226" s="155">
        <v>0.967428533052764</v>
      </c>
      <c r="AA226" s="155">
        <v>0.972380635224576</v>
      </c>
      <c r="AB226" s="173">
        <v>-0.00495210217181286</v>
      </c>
    </row>
    <row r="227" spans="1:28">
      <c r="A227" s="175" t="s">
        <v>210</v>
      </c>
      <c r="B227" s="177" t="s">
        <v>1792</v>
      </c>
      <c r="C227" s="177" t="s">
        <v>215</v>
      </c>
      <c r="D227" s="150">
        <v>13</v>
      </c>
      <c r="E227" s="153">
        <v>11</v>
      </c>
      <c r="F227" s="153">
        <v>2</v>
      </c>
      <c r="G227" s="151">
        <v>18</v>
      </c>
      <c r="H227" s="151">
        <v>14</v>
      </c>
      <c r="I227" s="151">
        <v>4</v>
      </c>
      <c r="J227" s="151">
        <v>19</v>
      </c>
      <c r="K227" s="151">
        <v>19</v>
      </c>
      <c r="L227" s="151">
        <v>0</v>
      </c>
      <c r="M227" s="172">
        <v>0.93</v>
      </c>
      <c r="N227" s="153">
        <v>497</v>
      </c>
      <c r="O227" s="153">
        <v>457</v>
      </c>
      <c r="P227" s="153">
        <v>40</v>
      </c>
      <c r="Q227" s="154">
        <v>0.919517102615694</v>
      </c>
      <c r="R227" s="154">
        <v>0.846153846153846</v>
      </c>
      <c r="S227" s="154">
        <v>0.777777777777778</v>
      </c>
      <c r="T227" s="154">
        <v>1</v>
      </c>
      <c r="U227" s="173">
        <v>0.0683760683760684</v>
      </c>
      <c r="V227" s="158">
        <v>134</v>
      </c>
      <c r="W227" s="158">
        <v>122</v>
      </c>
      <c r="X227" s="158">
        <v>148</v>
      </c>
      <c r="Y227" s="158">
        <v>142</v>
      </c>
      <c r="Z227" s="155">
        <v>0.91044776119403</v>
      </c>
      <c r="AA227" s="155">
        <v>0.959459459459459</v>
      </c>
      <c r="AB227" s="173">
        <v>-0.0490116982654296</v>
      </c>
    </row>
    <row r="228" spans="1:28">
      <c r="A228" s="175" t="s">
        <v>210</v>
      </c>
      <c r="B228" s="177" t="s">
        <v>1791</v>
      </c>
      <c r="C228" s="177" t="s">
        <v>216</v>
      </c>
      <c r="D228" s="150">
        <v>11398</v>
      </c>
      <c r="E228" s="153">
        <v>11116</v>
      </c>
      <c r="F228" s="153">
        <v>282</v>
      </c>
      <c r="G228" s="151">
        <v>12519</v>
      </c>
      <c r="H228" s="151">
        <v>12263</v>
      </c>
      <c r="I228" s="151">
        <v>256</v>
      </c>
      <c r="J228" s="151">
        <v>12785</v>
      </c>
      <c r="K228" s="151">
        <v>12501</v>
      </c>
      <c r="L228" s="151">
        <v>284</v>
      </c>
      <c r="M228" s="172">
        <v>0.93</v>
      </c>
      <c r="N228" s="153">
        <v>288626</v>
      </c>
      <c r="O228" s="153">
        <v>282890</v>
      </c>
      <c r="P228" s="153">
        <v>5736</v>
      </c>
      <c r="Q228" s="154">
        <v>0.980126530527395</v>
      </c>
      <c r="R228" s="154">
        <v>0.975258817336375</v>
      </c>
      <c r="S228" s="154">
        <v>0.979551082354821</v>
      </c>
      <c r="T228" s="154">
        <v>0.977786468517794</v>
      </c>
      <c r="U228" s="173">
        <v>-0.00429226501844593</v>
      </c>
      <c r="V228" s="158">
        <v>76343</v>
      </c>
      <c r="W228" s="158">
        <v>74685</v>
      </c>
      <c r="X228" s="158">
        <v>81335</v>
      </c>
      <c r="Y228" s="158">
        <v>79677</v>
      </c>
      <c r="Z228" s="155">
        <v>0.978282226268289</v>
      </c>
      <c r="AA228" s="155">
        <v>0.97961517182025</v>
      </c>
      <c r="AB228" s="173">
        <v>-0.0013329455519604</v>
      </c>
    </row>
    <row r="229" spans="1:28">
      <c r="A229" s="175" t="s">
        <v>210</v>
      </c>
      <c r="B229" s="177" t="s">
        <v>1793</v>
      </c>
      <c r="C229" s="177" t="s">
        <v>217</v>
      </c>
      <c r="D229" s="150">
        <v>7695</v>
      </c>
      <c r="E229" s="153">
        <v>7243</v>
      </c>
      <c r="F229" s="153">
        <v>452</v>
      </c>
      <c r="G229" s="151">
        <v>8768</v>
      </c>
      <c r="H229" s="151">
        <v>8368</v>
      </c>
      <c r="I229" s="151">
        <v>400</v>
      </c>
      <c r="J229" s="151">
        <v>8191</v>
      </c>
      <c r="K229" s="151">
        <v>7824</v>
      </c>
      <c r="L229" s="151">
        <v>367</v>
      </c>
      <c r="M229" s="172">
        <v>0.93</v>
      </c>
      <c r="N229" s="153">
        <v>191979</v>
      </c>
      <c r="O229" s="153">
        <v>183484</v>
      </c>
      <c r="P229" s="153">
        <v>8495</v>
      </c>
      <c r="Q229" s="154">
        <v>0.955750368529891</v>
      </c>
      <c r="R229" s="154">
        <v>0.941260558804419</v>
      </c>
      <c r="S229" s="154">
        <v>0.954379562043796</v>
      </c>
      <c r="T229" s="154">
        <v>0.955194725918691</v>
      </c>
      <c r="U229" s="173">
        <v>-0.0131190032393771</v>
      </c>
      <c r="V229" s="158">
        <v>50688</v>
      </c>
      <c r="W229" s="158">
        <v>48199</v>
      </c>
      <c r="X229" s="158">
        <v>54829</v>
      </c>
      <c r="Y229" s="158">
        <v>52397</v>
      </c>
      <c r="Z229" s="155">
        <v>0.95089567550505</v>
      </c>
      <c r="AA229" s="155">
        <v>0.95564391106896</v>
      </c>
      <c r="AB229" s="173">
        <v>-0.00474823556390935</v>
      </c>
    </row>
    <row r="230" spans="1:28">
      <c r="A230" s="175" t="s">
        <v>210</v>
      </c>
      <c r="B230" s="177" t="s">
        <v>1793</v>
      </c>
      <c r="C230" s="177" t="s">
        <v>218</v>
      </c>
      <c r="D230" s="150">
        <v>4599</v>
      </c>
      <c r="E230" s="153">
        <v>4356</v>
      </c>
      <c r="F230" s="153">
        <v>243</v>
      </c>
      <c r="G230" s="151">
        <v>4657</v>
      </c>
      <c r="H230" s="151">
        <v>4514</v>
      </c>
      <c r="I230" s="151">
        <v>143</v>
      </c>
      <c r="J230" s="151">
        <v>4611</v>
      </c>
      <c r="K230" s="151">
        <v>4437</v>
      </c>
      <c r="L230" s="151">
        <v>174</v>
      </c>
      <c r="M230" s="172">
        <v>0.93</v>
      </c>
      <c r="N230" s="153">
        <v>108372</v>
      </c>
      <c r="O230" s="153">
        <v>104111</v>
      </c>
      <c r="P230" s="153">
        <v>4261</v>
      </c>
      <c r="Q230" s="154">
        <v>0.960681725907061</v>
      </c>
      <c r="R230" s="154">
        <v>0.947162426614481</v>
      </c>
      <c r="S230" s="154">
        <v>0.969293536611552</v>
      </c>
      <c r="T230" s="154">
        <v>0.962264150943396</v>
      </c>
      <c r="U230" s="173">
        <v>-0.0221311099970711</v>
      </c>
      <c r="V230" s="158">
        <v>28972</v>
      </c>
      <c r="W230" s="158">
        <v>27950</v>
      </c>
      <c r="X230" s="158">
        <v>31580</v>
      </c>
      <c r="Y230" s="158">
        <v>29863</v>
      </c>
      <c r="Z230" s="155">
        <v>0.964724561645727</v>
      </c>
      <c r="AA230" s="155">
        <v>0.945630145661811</v>
      </c>
      <c r="AB230" s="173">
        <v>0.0190944159839157</v>
      </c>
    </row>
    <row r="231" spans="1:28">
      <c r="A231" s="175" t="s">
        <v>210</v>
      </c>
      <c r="B231" s="177" t="s">
        <v>1793</v>
      </c>
      <c r="C231" s="177" t="s">
        <v>219</v>
      </c>
      <c r="D231" s="150">
        <v>7</v>
      </c>
      <c r="E231" s="153">
        <v>7</v>
      </c>
      <c r="F231" s="153">
        <v>0</v>
      </c>
      <c r="G231" s="151">
        <v>13</v>
      </c>
      <c r="H231" s="151">
        <v>13</v>
      </c>
      <c r="I231" s="151">
        <v>0</v>
      </c>
      <c r="J231" s="151">
        <v>6</v>
      </c>
      <c r="K231" s="151">
        <v>5</v>
      </c>
      <c r="L231" s="151">
        <v>1</v>
      </c>
      <c r="M231" s="172">
        <v>0.93</v>
      </c>
      <c r="N231" s="153">
        <v>157</v>
      </c>
      <c r="O231" s="153">
        <v>151</v>
      </c>
      <c r="P231" s="153">
        <v>6</v>
      </c>
      <c r="Q231" s="154">
        <v>0.961783439490446</v>
      </c>
      <c r="R231" s="154">
        <v>1</v>
      </c>
      <c r="S231" s="154">
        <v>1</v>
      </c>
      <c r="T231" s="154">
        <v>0.833333333333333</v>
      </c>
      <c r="U231" s="173">
        <v>0</v>
      </c>
      <c r="V231" s="158">
        <v>50</v>
      </c>
      <c r="W231" s="158">
        <v>48</v>
      </c>
      <c r="X231" s="158">
        <v>55</v>
      </c>
      <c r="Y231" s="158">
        <v>54</v>
      </c>
      <c r="Z231" s="155">
        <v>0.96</v>
      </c>
      <c r="AA231" s="155">
        <v>0.981818181818182</v>
      </c>
      <c r="AB231" s="173">
        <v>-0.0218181818181818</v>
      </c>
    </row>
    <row r="232" spans="1:28">
      <c r="A232" s="175" t="s">
        <v>210</v>
      </c>
      <c r="B232" s="177" t="s">
        <v>1793</v>
      </c>
      <c r="C232" s="177" t="s">
        <v>220</v>
      </c>
      <c r="D232" s="150">
        <v>7558</v>
      </c>
      <c r="E232" s="153">
        <v>7051</v>
      </c>
      <c r="F232" s="153">
        <v>507</v>
      </c>
      <c r="G232" s="151">
        <v>8302</v>
      </c>
      <c r="H232" s="151">
        <v>7901</v>
      </c>
      <c r="I232" s="151">
        <v>401</v>
      </c>
      <c r="J232" s="151">
        <v>7878</v>
      </c>
      <c r="K232" s="151">
        <v>7525</v>
      </c>
      <c r="L232" s="151">
        <v>353</v>
      </c>
      <c r="M232" s="172">
        <v>0.93</v>
      </c>
      <c r="N232" s="153">
        <v>183514</v>
      </c>
      <c r="O232" s="153">
        <v>175347</v>
      </c>
      <c r="P232" s="153">
        <v>8167</v>
      </c>
      <c r="Q232" s="154">
        <v>0.955496583366937</v>
      </c>
      <c r="R232" s="154">
        <v>0.932918761577137</v>
      </c>
      <c r="S232" s="154">
        <v>0.951698385931101</v>
      </c>
      <c r="T232" s="154">
        <v>0.955191673013455</v>
      </c>
      <c r="U232" s="173">
        <v>-0.0187796243539641</v>
      </c>
      <c r="V232" s="158">
        <v>49179</v>
      </c>
      <c r="W232" s="158">
        <v>46624</v>
      </c>
      <c r="X232" s="158">
        <v>52451</v>
      </c>
      <c r="Y232" s="158">
        <v>50159</v>
      </c>
      <c r="Z232" s="155">
        <v>0.94804693060046</v>
      </c>
      <c r="AA232" s="155">
        <v>0.95630207241044</v>
      </c>
      <c r="AB232" s="173">
        <v>-0.00825514180998066</v>
      </c>
    </row>
    <row r="233" spans="1:28">
      <c r="A233" s="175" t="s">
        <v>210</v>
      </c>
      <c r="B233" s="177" t="s">
        <v>1793</v>
      </c>
      <c r="C233" s="177" t="s">
        <v>221</v>
      </c>
      <c r="D233" s="150">
        <v>3843</v>
      </c>
      <c r="E233" s="153">
        <v>3599</v>
      </c>
      <c r="F233" s="153">
        <v>244</v>
      </c>
      <c r="G233" s="151">
        <v>4207</v>
      </c>
      <c r="H233" s="151">
        <v>3966</v>
      </c>
      <c r="I233" s="151">
        <v>241</v>
      </c>
      <c r="J233" s="151">
        <v>4093</v>
      </c>
      <c r="K233" s="151">
        <v>3898</v>
      </c>
      <c r="L233" s="151">
        <v>195</v>
      </c>
      <c r="M233" s="172">
        <v>0.93</v>
      </c>
      <c r="N233" s="153">
        <v>96463</v>
      </c>
      <c r="O233" s="153">
        <v>91791</v>
      </c>
      <c r="P233" s="153">
        <v>4672</v>
      </c>
      <c r="Q233" s="154">
        <v>0.951566922032282</v>
      </c>
      <c r="R233" s="154">
        <v>0.936507936507937</v>
      </c>
      <c r="S233" s="154">
        <v>0.942714523413359</v>
      </c>
      <c r="T233" s="154">
        <v>0.952357683850476</v>
      </c>
      <c r="U233" s="173">
        <v>-0.0062065869054222</v>
      </c>
      <c r="V233" s="158">
        <v>25199</v>
      </c>
      <c r="W233" s="158">
        <v>23968</v>
      </c>
      <c r="X233" s="158">
        <v>27529</v>
      </c>
      <c r="Y233" s="158">
        <v>26166</v>
      </c>
      <c r="Z233" s="155">
        <v>0.951148855113298</v>
      </c>
      <c r="AA233" s="155">
        <v>0.950488575683824</v>
      </c>
      <c r="AB233" s="173">
        <v>0.000660279429473887</v>
      </c>
    </row>
    <row r="234" spans="1:28">
      <c r="A234" s="175" t="s">
        <v>210</v>
      </c>
      <c r="B234" s="177" t="s">
        <v>1794</v>
      </c>
      <c r="C234" s="177" t="s">
        <v>222</v>
      </c>
      <c r="D234" s="150">
        <v>8207</v>
      </c>
      <c r="E234" s="153">
        <v>7962</v>
      </c>
      <c r="F234" s="153">
        <v>245</v>
      </c>
      <c r="G234" s="151">
        <v>9305</v>
      </c>
      <c r="H234" s="151">
        <v>9079</v>
      </c>
      <c r="I234" s="151">
        <v>226</v>
      </c>
      <c r="J234" s="151">
        <v>8792</v>
      </c>
      <c r="K234" s="151">
        <v>8554</v>
      </c>
      <c r="L234" s="151">
        <v>238</v>
      </c>
      <c r="M234" s="172">
        <v>0.93</v>
      </c>
      <c r="N234" s="153">
        <v>210880</v>
      </c>
      <c r="O234" s="153">
        <v>205776</v>
      </c>
      <c r="P234" s="153">
        <v>5104</v>
      </c>
      <c r="Q234" s="154">
        <v>0.975796661608498</v>
      </c>
      <c r="R234" s="154">
        <v>0.970147435116364</v>
      </c>
      <c r="S234" s="154">
        <v>0.975711982804944</v>
      </c>
      <c r="T234" s="154">
        <v>0.972929936305732</v>
      </c>
      <c r="U234" s="173">
        <v>-0.0055645476885795</v>
      </c>
      <c r="V234" s="158">
        <v>55744</v>
      </c>
      <c r="W234" s="158">
        <v>54226</v>
      </c>
      <c r="X234" s="158">
        <v>60159</v>
      </c>
      <c r="Y234" s="158">
        <v>58737</v>
      </c>
      <c r="Z234" s="155">
        <v>0.972768369690011</v>
      </c>
      <c r="AA234" s="155">
        <v>0.976362639006632</v>
      </c>
      <c r="AB234" s="173">
        <v>-0.00359426931662099</v>
      </c>
    </row>
    <row r="235" spans="1:28">
      <c r="A235" s="175" t="s">
        <v>210</v>
      </c>
      <c r="B235" s="177" t="s">
        <v>1794</v>
      </c>
      <c r="C235" s="177" t="s">
        <v>223</v>
      </c>
      <c r="D235" s="150">
        <v>7396</v>
      </c>
      <c r="E235" s="153">
        <v>7139</v>
      </c>
      <c r="F235" s="153">
        <v>257</v>
      </c>
      <c r="G235" s="151">
        <v>7996</v>
      </c>
      <c r="H235" s="151">
        <v>7812</v>
      </c>
      <c r="I235" s="151">
        <v>184</v>
      </c>
      <c r="J235" s="151">
        <v>7436</v>
      </c>
      <c r="K235" s="151">
        <v>7253</v>
      </c>
      <c r="L235" s="151">
        <v>183</v>
      </c>
      <c r="M235" s="172">
        <v>0.93</v>
      </c>
      <c r="N235" s="153">
        <v>183565</v>
      </c>
      <c r="O235" s="153">
        <v>180024</v>
      </c>
      <c r="P235" s="153">
        <v>3541</v>
      </c>
      <c r="Q235" s="154">
        <v>0.980709830305341</v>
      </c>
      <c r="R235" s="154">
        <v>0.965251487290427</v>
      </c>
      <c r="S235" s="154">
        <v>0.976988494247124</v>
      </c>
      <c r="T235" s="154">
        <v>0.975389994620764</v>
      </c>
      <c r="U235" s="173">
        <v>-0.0117370069566962</v>
      </c>
      <c r="V235" s="158">
        <v>48057</v>
      </c>
      <c r="W235" s="158">
        <v>46934</v>
      </c>
      <c r="X235" s="158">
        <v>51954</v>
      </c>
      <c r="Y235" s="158">
        <v>51041</v>
      </c>
      <c r="Z235" s="155">
        <v>0.976631916266101</v>
      </c>
      <c r="AA235" s="155">
        <v>0.982426762135735</v>
      </c>
      <c r="AB235" s="173">
        <v>-0.00579484586963475</v>
      </c>
    </row>
    <row r="236" spans="1:28">
      <c r="A236" s="175" t="s">
        <v>210</v>
      </c>
      <c r="B236" s="177" t="s">
        <v>1794</v>
      </c>
      <c r="C236" s="177" t="s">
        <v>224</v>
      </c>
      <c r="D236" s="150">
        <v>0</v>
      </c>
      <c r="E236" s="153">
        <v>0</v>
      </c>
      <c r="F236" s="153">
        <v>0</v>
      </c>
      <c r="G236" s="151">
        <v>0</v>
      </c>
      <c r="H236" s="151">
        <v>0</v>
      </c>
      <c r="I236" s="151">
        <v>0</v>
      </c>
      <c r="J236" s="151">
        <v>0</v>
      </c>
      <c r="K236" s="151">
        <v>0</v>
      </c>
      <c r="L236" s="151">
        <v>0</v>
      </c>
      <c r="M236" s="172">
        <v>0.93</v>
      </c>
      <c r="N236" s="153">
        <v>0</v>
      </c>
      <c r="O236" s="153">
        <v>0</v>
      </c>
      <c r="P236" s="153">
        <v>0</v>
      </c>
      <c r="Q236" s="154">
        <v>0</v>
      </c>
      <c r="R236" s="154">
        <v>0</v>
      </c>
      <c r="S236" s="154">
        <v>0</v>
      </c>
      <c r="T236" s="154">
        <v>0</v>
      </c>
      <c r="U236" s="173">
        <v>0</v>
      </c>
      <c r="V236" s="158">
        <v>0</v>
      </c>
      <c r="W236" s="158">
        <v>0</v>
      </c>
      <c r="X236" s="158">
        <v>0</v>
      </c>
      <c r="Y236" s="158">
        <v>0</v>
      </c>
      <c r="Z236" s="155">
        <v>0</v>
      </c>
      <c r="AA236" s="155">
        <v>0</v>
      </c>
      <c r="AB236" s="173">
        <v>0</v>
      </c>
    </row>
    <row r="237" spans="1:28">
      <c r="A237" s="175" t="s">
        <v>210</v>
      </c>
      <c r="B237" s="177" t="s">
        <v>1795</v>
      </c>
      <c r="C237" s="177" t="s">
        <v>225</v>
      </c>
      <c r="D237" s="150">
        <v>13419</v>
      </c>
      <c r="E237" s="153">
        <v>12483</v>
      </c>
      <c r="F237" s="153">
        <v>936</v>
      </c>
      <c r="G237" s="151">
        <v>14398</v>
      </c>
      <c r="H237" s="151">
        <v>13648</v>
      </c>
      <c r="I237" s="151">
        <v>750</v>
      </c>
      <c r="J237" s="151">
        <v>13922</v>
      </c>
      <c r="K237" s="151">
        <v>13196</v>
      </c>
      <c r="L237" s="151">
        <v>726</v>
      </c>
      <c r="M237" s="172">
        <v>0.93</v>
      </c>
      <c r="N237" s="153">
        <v>321016</v>
      </c>
      <c r="O237" s="153">
        <v>305678</v>
      </c>
      <c r="P237" s="153">
        <v>15338</v>
      </c>
      <c r="Q237" s="154">
        <v>0.952220450071025</v>
      </c>
      <c r="R237" s="154">
        <v>0.930248155600268</v>
      </c>
      <c r="S237" s="154">
        <v>0.947909431865537</v>
      </c>
      <c r="T237" s="154">
        <v>0.947852320068956</v>
      </c>
      <c r="U237" s="173">
        <v>-0.0176612762652686</v>
      </c>
      <c r="V237" s="158">
        <v>85472</v>
      </c>
      <c r="W237" s="158">
        <v>80508</v>
      </c>
      <c r="X237" s="158">
        <v>89750</v>
      </c>
      <c r="Y237" s="158">
        <v>85525</v>
      </c>
      <c r="Z237" s="155">
        <v>0.941922500935979</v>
      </c>
      <c r="AA237" s="155">
        <v>0.952924791086351</v>
      </c>
      <c r="AB237" s="173">
        <v>-0.0110022901503719</v>
      </c>
    </row>
    <row r="238" spans="1:28">
      <c r="A238" s="175" t="s">
        <v>210</v>
      </c>
      <c r="B238" s="177" t="s">
        <v>1795</v>
      </c>
      <c r="C238" s="177" t="s">
        <v>226</v>
      </c>
      <c r="D238" s="150">
        <v>15</v>
      </c>
      <c r="E238" s="153">
        <v>13</v>
      </c>
      <c r="F238" s="153">
        <v>2</v>
      </c>
      <c r="G238" s="151">
        <v>4</v>
      </c>
      <c r="H238" s="151">
        <v>3</v>
      </c>
      <c r="I238" s="151">
        <v>1</v>
      </c>
      <c r="J238" s="151">
        <v>12</v>
      </c>
      <c r="K238" s="151">
        <v>11</v>
      </c>
      <c r="L238" s="151">
        <v>1</v>
      </c>
      <c r="M238" s="172">
        <v>0.93</v>
      </c>
      <c r="N238" s="153">
        <v>59</v>
      </c>
      <c r="O238" s="153">
        <v>47</v>
      </c>
      <c r="P238" s="153">
        <v>12</v>
      </c>
      <c r="Q238" s="154">
        <v>0.796610169491525</v>
      </c>
      <c r="R238" s="154">
        <v>0.866666666666667</v>
      </c>
      <c r="S238" s="154">
        <v>0.75</v>
      </c>
      <c r="T238" s="154">
        <v>0.916666666666667</v>
      </c>
      <c r="U238" s="173">
        <v>0.116666666666667</v>
      </c>
      <c r="V238" s="158">
        <v>55</v>
      </c>
      <c r="W238" s="158">
        <v>45</v>
      </c>
      <c r="X238" s="158">
        <v>0</v>
      </c>
      <c r="Y238" s="158">
        <v>0</v>
      </c>
      <c r="Z238" s="155">
        <v>0.818181818181818</v>
      </c>
      <c r="AA238" s="155">
        <v>0</v>
      </c>
      <c r="AB238" s="173">
        <v>0.818181818181818</v>
      </c>
    </row>
    <row r="239" spans="1:28">
      <c r="A239" s="175" t="s">
        <v>210</v>
      </c>
      <c r="B239" s="177" t="s">
        <v>1795</v>
      </c>
      <c r="C239" s="177" t="s">
        <v>227</v>
      </c>
      <c r="D239" s="150">
        <v>7804</v>
      </c>
      <c r="E239" s="153">
        <v>7538</v>
      </c>
      <c r="F239" s="153">
        <v>266</v>
      </c>
      <c r="G239" s="151">
        <v>8812</v>
      </c>
      <c r="H239" s="151">
        <v>8502</v>
      </c>
      <c r="I239" s="151">
        <v>310</v>
      </c>
      <c r="J239" s="151">
        <v>8191</v>
      </c>
      <c r="K239" s="151">
        <v>7902</v>
      </c>
      <c r="L239" s="151">
        <v>289</v>
      </c>
      <c r="M239" s="172">
        <v>0.93</v>
      </c>
      <c r="N239" s="153">
        <v>174766</v>
      </c>
      <c r="O239" s="153">
        <v>169005</v>
      </c>
      <c r="P239" s="153">
        <v>5761</v>
      </c>
      <c r="Q239" s="154">
        <v>0.967035922318986</v>
      </c>
      <c r="R239" s="154">
        <v>0.965914915427986</v>
      </c>
      <c r="S239" s="154">
        <v>0.964820699046754</v>
      </c>
      <c r="T239" s="154">
        <v>0.964717372726163</v>
      </c>
      <c r="U239" s="173">
        <v>0.00109421638123131</v>
      </c>
      <c r="V239" s="158">
        <v>50001</v>
      </c>
      <c r="W239" s="158">
        <v>48187</v>
      </c>
      <c r="X239" s="158">
        <v>47646</v>
      </c>
      <c r="Y239" s="158">
        <v>46054</v>
      </c>
      <c r="Z239" s="155">
        <v>0.963720725585488</v>
      </c>
      <c r="AA239" s="155">
        <v>0.966586911807917</v>
      </c>
      <c r="AB239" s="173">
        <v>-0.0028661862224284</v>
      </c>
    </row>
    <row r="240" spans="1:28">
      <c r="A240" s="175" t="s">
        <v>210</v>
      </c>
      <c r="B240" s="177" t="s">
        <v>1792</v>
      </c>
      <c r="C240" s="177" t="s">
        <v>228</v>
      </c>
      <c r="D240" s="150">
        <v>0</v>
      </c>
      <c r="E240" s="153">
        <v>0</v>
      </c>
      <c r="F240" s="153">
        <v>0</v>
      </c>
      <c r="G240" s="151">
        <v>0</v>
      </c>
      <c r="H240" s="151">
        <v>0</v>
      </c>
      <c r="I240" s="151">
        <v>0</v>
      </c>
      <c r="J240" s="151">
        <v>0</v>
      </c>
      <c r="K240" s="151">
        <v>0</v>
      </c>
      <c r="L240" s="151">
        <v>0</v>
      </c>
      <c r="M240" s="172">
        <v>0.93</v>
      </c>
      <c r="N240" s="153">
        <v>39</v>
      </c>
      <c r="O240" s="153">
        <v>37</v>
      </c>
      <c r="P240" s="153">
        <v>2</v>
      </c>
      <c r="Q240" s="154">
        <v>0.948717948717949</v>
      </c>
      <c r="R240" s="154">
        <v>0</v>
      </c>
      <c r="S240" s="154">
        <v>0</v>
      </c>
      <c r="T240" s="154">
        <v>0</v>
      </c>
      <c r="U240" s="173">
        <v>0</v>
      </c>
      <c r="V240" s="158">
        <v>9</v>
      </c>
      <c r="W240" s="158">
        <v>8</v>
      </c>
      <c r="X240" s="158">
        <v>23</v>
      </c>
      <c r="Y240" s="158">
        <v>22</v>
      </c>
      <c r="Z240" s="155">
        <v>0.888888888888889</v>
      </c>
      <c r="AA240" s="155">
        <v>0.956521739130435</v>
      </c>
      <c r="AB240" s="173">
        <v>-0.067632850241546</v>
      </c>
    </row>
    <row r="241" spans="1:28">
      <c r="A241" s="175" t="s">
        <v>210</v>
      </c>
      <c r="B241" s="177" t="s">
        <v>1795</v>
      </c>
      <c r="C241" s="177" t="s">
        <v>229</v>
      </c>
      <c r="D241" s="150">
        <v>5711</v>
      </c>
      <c r="E241" s="153">
        <v>5446</v>
      </c>
      <c r="F241" s="153">
        <v>265</v>
      </c>
      <c r="G241" s="151">
        <v>6456</v>
      </c>
      <c r="H241" s="151">
        <v>6241</v>
      </c>
      <c r="I241" s="151">
        <v>215</v>
      </c>
      <c r="J241" s="151">
        <v>6227</v>
      </c>
      <c r="K241" s="151">
        <v>6035</v>
      </c>
      <c r="L241" s="151">
        <v>192</v>
      </c>
      <c r="M241" s="172">
        <v>0.93</v>
      </c>
      <c r="N241" s="153">
        <v>137325</v>
      </c>
      <c r="O241" s="153">
        <v>132917</v>
      </c>
      <c r="P241" s="153">
        <v>4408</v>
      </c>
      <c r="Q241" s="154">
        <v>0.967900964864373</v>
      </c>
      <c r="R241" s="154">
        <v>0.953598319033444</v>
      </c>
      <c r="S241" s="154">
        <v>0.966697645600991</v>
      </c>
      <c r="T241" s="154">
        <v>0.969166532840854</v>
      </c>
      <c r="U241" s="173">
        <v>-0.0130993265675471</v>
      </c>
      <c r="V241" s="158">
        <v>38359</v>
      </c>
      <c r="W241" s="158">
        <v>36892</v>
      </c>
      <c r="X241" s="158">
        <v>38031</v>
      </c>
      <c r="Y241" s="158">
        <v>36773</v>
      </c>
      <c r="Z241" s="155">
        <v>0.961756041606924</v>
      </c>
      <c r="AA241" s="155">
        <v>0.966921721753306</v>
      </c>
      <c r="AB241" s="173">
        <v>-0.00516568014638241</v>
      </c>
    </row>
    <row r="242" spans="1:28">
      <c r="A242" s="175" t="s">
        <v>210</v>
      </c>
      <c r="B242" s="177" t="s">
        <v>1796</v>
      </c>
      <c r="C242" s="177" t="s">
        <v>230</v>
      </c>
      <c r="D242" s="150">
        <v>12027</v>
      </c>
      <c r="E242" s="153">
        <v>11137</v>
      </c>
      <c r="F242" s="153">
        <v>890</v>
      </c>
      <c r="G242" s="151">
        <v>12459</v>
      </c>
      <c r="H242" s="151">
        <v>11563</v>
      </c>
      <c r="I242" s="151">
        <v>896</v>
      </c>
      <c r="J242" s="151">
        <v>11720</v>
      </c>
      <c r="K242" s="151">
        <v>10741</v>
      </c>
      <c r="L242" s="151">
        <v>979</v>
      </c>
      <c r="M242" s="172">
        <v>0.93</v>
      </c>
      <c r="N242" s="153">
        <v>250726</v>
      </c>
      <c r="O242" s="153">
        <v>235405</v>
      </c>
      <c r="P242" s="153">
        <v>15321</v>
      </c>
      <c r="Q242" s="154">
        <v>0.938893453411294</v>
      </c>
      <c r="R242" s="154">
        <v>0.925999833707492</v>
      </c>
      <c r="S242" s="154">
        <v>0.928084115900152</v>
      </c>
      <c r="T242" s="154">
        <v>0.916467576791809</v>
      </c>
      <c r="U242" s="173">
        <v>-0.00208428219266099</v>
      </c>
      <c r="V242" s="158">
        <v>71716</v>
      </c>
      <c r="W242" s="158">
        <v>65889</v>
      </c>
      <c r="X242" s="158">
        <v>68942</v>
      </c>
      <c r="Y242" s="158">
        <v>64611</v>
      </c>
      <c r="Z242" s="155">
        <v>0.918748954208266</v>
      </c>
      <c r="AA242" s="155">
        <v>0.93717907806562</v>
      </c>
      <c r="AB242" s="173">
        <v>-0.0184301238573544</v>
      </c>
    </row>
    <row r="243" spans="1:28">
      <c r="A243" s="175" t="s">
        <v>210</v>
      </c>
      <c r="B243" s="177" t="s">
        <v>1796</v>
      </c>
      <c r="C243" s="177" t="s">
        <v>231</v>
      </c>
      <c r="D243" s="150">
        <v>7</v>
      </c>
      <c r="E243" s="153">
        <v>5</v>
      </c>
      <c r="F243" s="153">
        <v>2</v>
      </c>
      <c r="G243" s="151">
        <v>4</v>
      </c>
      <c r="H243" s="151">
        <v>4</v>
      </c>
      <c r="I243" s="151">
        <v>0</v>
      </c>
      <c r="J243" s="151">
        <v>8</v>
      </c>
      <c r="K243" s="151">
        <v>7</v>
      </c>
      <c r="L243" s="151">
        <v>1</v>
      </c>
      <c r="M243" s="172">
        <v>0.93</v>
      </c>
      <c r="N243" s="153">
        <v>274</v>
      </c>
      <c r="O243" s="153">
        <v>217</v>
      </c>
      <c r="P243" s="153">
        <v>57</v>
      </c>
      <c r="Q243" s="154">
        <v>0.791970802919708</v>
      </c>
      <c r="R243" s="154">
        <v>0.714285714285714</v>
      </c>
      <c r="S243" s="154">
        <v>1</v>
      </c>
      <c r="T243" s="154">
        <v>0.875</v>
      </c>
      <c r="U243" s="173">
        <v>-0.285714285714286</v>
      </c>
      <c r="V243" s="158">
        <v>52</v>
      </c>
      <c r="W243" s="158">
        <v>42</v>
      </c>
      <c r="X243" s="158">
        <v>69</v>
      </c>
      <c r="Y243" s="158">
        <v>59</v>
      </c>
      <c r="Z243" s="155">
        <v>0.807692307692308</v>
      </c>
      <c r="AA243" s="155">
        <v>0.855072463768116</v>
      </c>
      <c r="AB243" s="173">
        <v>-0.0473801560758083</v>
      </c>
    </row>
    <row r="244" spans="1:28">
      <c r="A244" s="175" t="s">
        <v>210</v>
      </c>
      <c r="B244" s="177" t="s">
        <v>1794</v>
      </c>
      <c r="C244" s="177" t="s">
        <v>232</v>
      </c>
      <c r="D244" s="150">
        <v>14848</v>
      </c>
      <c r="E244" s="153">
        <v>14173</v>
      </c>
      <c r="F244" s="153">
        <v>675</v>
      </c>
      <c r="G244" s="151">
        <v>16578</v>
      </c>
      <c r="H244" s="151">
        <v>15929</v>
      </c>
      <c r="I244" s="151">
        <v>649</v>
      </c>
      <c r="J244" s="151">
        <v>15330</v>
      </c>
      <c r="K244" s="151">
        <v>14584</v>
      </c>
      <c r="L244" s="151">
        <v>746</v>
      </c>
      <c r="M244" s="172">
        <v>0.93</v>
      </c>
      <c r="N244" s="153">
        <v>370428</v>
      </c>
      <c r="O244" s="153">
        <v>356355</v>
      </c>
      <c r="P244" s="153">
        <v>14073</v>
      </c>
      <c r="Q244" s="154">
        <v>0.962008811428942</v>
      </c>
      <c r="R244" s="154">
        <v>0.954539331896552</v>
      </c>
      <c r="S244" s="154">
        <v>0.960851731210037</v>
      </c>
      <c r="T244" s="154">
        <v>0.951337247227658</v>
      </c>
      <c r="U244" s="173">
        <v>-0.00631239931348571</v>
      </c>
      <c r="V244" s="158">
        <v>96710</v>
      </c>
      <c r="W244" s="158">
        <v>92551</v>
      </c>
      <c r="X244" s="158">
        <v>102960</v>
      </c>
      <c r="Y244" s="158">
        <v>99172</v>
      </c>
      <c r="Z244" s="155">
        <v>0.956995140109606</v>
      </c>
      <c r="AA244" s="155">
        <v>0.963209013209013</v>
      </c>
      <c r="AB244" s="173">
        <v>-0.00621387309940713</v>
      </c>
    </row>
    <row r="245" spans="1:28">
      <c r="A245" s="175" t="s">
        <v>210</v>
      </c>
      <c r="B245" s="177" t="s">
        <v>1791</v>
      </c>
      <c r="C245" s="177" t="s">
        <v>233</v>
      </c>
      <c r="D245" s="150">
        <v>11794</v>
      </c>
      <c r="E245" s="153">
        <v>11264</v>
      </c>
      <c r="F245" s="153">
        <v>530</v>
      </c>
      <c r="G245" s="151">
        <v>13318</v>
      </c>
      <c r="H245" s="151">
        <v>12898</v>
      </c>
      <c r="I245" s="151">
        <v>420</v>
      </c>
      <c r="J245" s="151">
        <v>12662</v>
      </c>
      <c r="K245" s="151">
        <v>12062</v>
      </c>
      <c r="L245" s="151">
        <v>600</v>
      </c>
      <c r="M245" s="172">
        <v>0.93</v>
      </c>
      <c r="N245" s="153">
        <v>296842</v>
      </c>
      <c r="O245" s="153">
        <v>286547</v>
      </c>
      <c r="P245" s="153">
        <v>10295</v>
      </c>
      <c r="Q245" s="154">
        <v>0.965318250112855</v>
      </c>
      <c r="R245" s="154">
        <v>0.955061895879261</v>
      </c>
      <c r="S245" s="154">
        <v>0.968463733293287</v>
      </c>
      <c r="T245" s="154">
        <v>0.952614120991944</v>
      </c>
      <c r="U245" s="173">
        <v>-0.0134018374140267</v>
      </c>
      <c r="V245" s="158">
        <v>78748</v>
      </c>
      <c r="W245" s="158">
        <v>75545</v>
      </c>
      <c r="X245" s="158">
        <v>84783</v>
      </c>
      <c r="Y245" s="158">
        <v>81908</v>
      </c>
      <c r="Z245" s="155">
        <v>0.959325951135267</v>
      </c>
      <c r="AA245" s="155">
        <v>0.966089900097897</v>
      </c>
      <c r="AB245" s="173">
        <v>-0.00676394896263</v>
      </c>
    </row>
    <row r="246" spans="1:28">
      <c r="A246" s="175" t="s">
        <v>210</v>
      </c>
      <c r="B246" s="177" t="s">
        <v>1794</v>
      </c>
      <c r="C246" s="177" t="s">
        <v>234</v>
      </c>
      <c r="D246" s="150">
        <v>13420</v>
      </c>
      <c r="E246" s="153">
        <v>12982</v>
      </c>
      <c r="F246" s="153">
        <v>438</v>
      </c>
      <c r="G246" s="151">
        <v>15141</v>
      </c>
      <c r="H246" s="151">
        <v>14757</v>
      </c>
      <c r="I246" s="151">
        <v>384</v>
      </c>
      <c r="J246" s="151">
        <v>14639</v>
      </c>
      <c r="K246" s="151">
        <v>14169</v>
      </c>
      <c r="L246" s="151">
        <v>470</v>
      </c>
      <c r="M246" s="172">
        <v>0.93</v>
      </c>
      <c r="N246" s="153">
        <v>337933</v>
      </c>
      <c r="O246" s="153">
        <v>326770</v>
      </c>
      <c r="P246" s="153">
        <v>11163</v>
      </c>
      <c r="Q246" s="154">
        <v>0.966966824784795</v>
      </c>
      <c r="R246" s="154">
        <v>0.967362146050671</v>
      </c>
      <c r="S246" s="154">
        <v>0.97463839904894</v>
      </c>
      <c r="T246" s="154">
        <v>0.96789398182936</v>
      </c>
      <c r="U246" s="173">
        <v>-0.00727625299826939</v>
      </c>
      <c r="V246" s="158">
        <v>89866</v>
      </c>
      <c r="W246" s="158">
        <v>86716</v>
      </c>
      <c r="X246" s="158">
        <v>94973</v>
      </c>
      <c r="Y246" s="158">
        <v>91560</v>
      </c>
      <c r="Z246" s="155">
        <v>0.964947811185543</v>
      </c>
      <c r="AA246" s="155">
        <v>0.964063470670612</v>
      </c>
      <c r="AB246" s="173">
        <v>0.000884340514931359</v>
      </c>
    </row>
    <row r="247" spans="1:28">
      <c r="A247" s="175" t="s">
        <v>210</v>
      </c>
      <c r="B247" s="177" t="s">
        <v>1791</v>
      </c>
      <c r="C247" s="177" t="s">
        <v>235</v>
      </c>
      <c r="D247" s="150">
        <v>6254</v>
      </c>
      <c r="E247" s="153">
        <v>6035</v>
      </c>
      <c r="F247" s="153">
        <v>219</v>
      </c>
      <c r="G247" s="151">
        <v>6837</v>
      </c>
      <c r="H247" s="151">
        <v>6680</v>
      </c>
      <c r="I247" s="151">
        <v>157</v>
      </c>
      <c r="J247" s="151">
        <v>6668</v>
      </c>
      <c r="K247" s="151">
        <v>6493</v>
      </c>
      <c r="L247" s="151">
        <v>175</v>
      </c>
      <c r="M247" s="172">
        <v>0.93</v>
      </c>
      <c r="N247" s="153">
        <v>153771</v>
      </c>
      <c r="O247" s="153">
        <v>150707</v>
      </c>
      <c r="P247" s="153">
        <v>3064</v>
      </c>
      <c r="Q247" s="154">
        <v>0.980074266279077</v>
      </c>
      <c r="R247" s="154">
        <v>0.964982411256796</v>
      </c>
      <c r="S247" s="154">
        <v>0.977036712008191</v>
      </c>
      <c r="T247" s="154">
        <v>0.97375524895021</v>
      </c>
      <c r="U247" s="173">
        <v>-0.0120543007513951</v>
      </c>
      <c r="V247" s="158">
        <v>40822</v>
      </c>
      <c r="W247" s="158">
        <v>39828</v>
      </c>
      <c r="X247" s="158">
        <v>44077</v>
      </c>
      <c r="Y247" s="158">
        <v>43243</v>
      </c>
      <c r="Z247" s="155">
        <v>0.975650384596541</v>
      </c>
      <c r="AA247" s="155">
        <v>0.981078567053112</v>
      </c>
      <c r="AB247" s="173">
        <v>-0.00542818245657051</v>
      </c>
    </row>
    <row r="248" spans="1:28">
      <c r="A248" s="175" t="s">
        <v>210</v>
      </c>
      <c r="B248" s="177" t="s">
        <v>1794</v>
      </c>
      <c r="C248" s="177" t="s">
        <v>236</v>
      </c>
      <c r="D248" s="150">
        <v>9247</v>
      </c>
      <c r="E248" s="153">
        <v>8861</v>
      </c>
      <c r="F248" s="153">
        <v>386</v>
      </c>
      <c r="G248" s="151">
        <v>10341</v>
      </c>
      <c r="H248" s="151">
        <v>10032</v>
      </c>
      <c r="I248" s="151">
        <v>309</v>
      </c>
      <c r="J248" s="151">
        <v>9896</v>
      </c>
      <c r="K248" s="151">
        <v>9541</v>
      </c>
      <c r="L248" s="151">
        <v>355</v>
      </c>
      <c r="M248" s="172">
        <v>0.93</v>
      </c>
      <c r="N248" s="153">
        <v>239397</v>
      </c>
      <c r="O248" s="153">
        <v>232447</v>
      </c>
      <c r="P248" s="153">
        <v>6950</v>
      </c>
      <c r="Q248" s="154">
        <v>0.970968725589711</v>
      </c>
      <c r="R248" s="154">
        <v>0.958256731913053</v>
      </c>
      <c r="S248" s="154">
        <v>0.970118944009283</v>
      </c>
      <c r="T248" s="154">
        <v>0.964126919967664</v>
      </c>
      <c r="U248" s="173">
        <v>-0.0118622120962306</v>
      </c>
      <c r="V248" s="158">
        <v>61342</v>
      </c>
      <c r="W248" s="158">
        <v>59236</v>
      </c>
      <c r="X248" s="158">
        <v>70366</v>
      </c>
      <c r="Y248" s="158">
        <v>68371</v>
      </c>
      <c r="Z248" s="155">
        <v>0.965667894754002</v>
      </c>
      <c r="AA248" s="155">
        <v>0.971648239206435</v>
      </c>
      <c r="AB248" s="173">
        <v>-0.00598034445243278</v>
      </c>
    </row>
    <row r="249" spans="1:28">
      <c r="A249" s="175" t="s">
        <v>210</v>
      </c>
      <c r="B249" s="177" t="s">
        <v>1792</v>
      </c>
      <c r="C249" s="177" t="s">
        <v>237</v>
      </c>
      <c r="D249" s="150">
        <v>8276</v>
      </c>
      <c r="E249" s="153">
        <v>7892</v>
      </c>
      <c r="F249" s="153">
        <v>384</v>
      </c>
      <c r="G249" s="151">
        <v>8588</v>
      </c>
      <c r="H249" s="151">
        <v>8336</v>
      </c>
      <c r="I249" s="151">
        <v>252</v>
      </c>
      <c r="J249" s="151">
        <v>8435</v>
      </c>
      <c r="K249" s="151">
        <v>8241</v>
      </c>
      <c r="L249" s="151">
        <v>194</v>
      </c>
      <c r="M249" s="172">
        <v>0.93</v>
      </c>
      <c r="N249" s="153">
        <v>198218</v>
      </c>
      <c r="O249" s="153">
        <v>192905</v>
      </c>
      <c r="P249" s="153">
        <v>5313</v>
      </c>
      <c r="Q249" s="154">
        <v>0.973196177945494</v>
      </c>
      <c r="R249" s="154">
        <v>0.953600773320445</v>
      </c>
      <c r="S249" s="154">
        <v>0.970656730321379</v>
      </c>
      <c r="T249" s="154">
        <v>0.977000592768228</v>
      </c>
      <c r="U249" s="173">
        <v>-0.017055957000934</v>
      </c>
      <c r="V249" s="158">
        <v>52548</v>
      </c>
      <c r="W249" s="158">
        <v>51068</v>
      </c>
      <c r="X249" s="158">
        <v>56382</v>
      </c>
      <c r="Y249" s="158">
        <v>55016</v>
      </c>
      <c r="Z249" s="155">
        <v>0.971835274415772</v>
      </c>
      <c r="AA249" s="155">
        <v>0.97577240963428</v>
      </c>
      <c r="AB249" s="173">
        <v>-0.00393713521850825</v>
      </c>
    </row>
    <row r="250" spans="1:28">
      <c r="A250" s="175" t="s">
        <v>210</v>
      </c>
      <c r="B250" s="177" t="s">
        <v>1791</v>
      </c>
      <c r="C250" s="177" t="s">
        <v>238</v>
      </c>
      <c r="D250" s="150">
        <v>10517</v>
      </c>
      <c r="E250" s="153">
        <v>10036</v>
      </c>
      <c r="F250" s="153">
        <v>481</v>
      </c>
      <c r="G250" s="151">
        <v>11367</v>
      </c>
      <c r="H250" s="151">
        <v>10958</v>
      </c>
      <c r="I250" s="151">
        <v>409</v>
      </c>
      <c r="J250" s="151">
        <v>10967</v>
      </c>
      <c r="K250" s="151">
        <v>10425</v>
      </c>
      <c r="L250" s="151">
        <v>542</v>
      </c>
      <c r="M250" s="172">
        <v>0.93</v>
      </c>
      <c r="N250" s="153">
        <v>255732</v>
      </c>
      <c r="O250" s="153">
        <v>244534</v>
      </c>
      <c r="P250" s="153">
        <v>11198</v>
      </c>
      <c r="Q250" s="154">
        <v>0.956211971908091</v>
      </c>
      <c r="R250" s="154">
        <v>0.954264524103832</v>
      </c>
      <c r="S250" s="154">
        <v>0.964018650479458</v>
      </c>
      <c r="T250" s="154">
        <v>0.950579009756542</v>
      </c>
      <c r="U250" s="173">
        <v>-0.00975412637562623</v>
      </c>
      <c r="V250" s="158">
        <v>68689</v>
      </c>
      <c r="W250" s="158">
        <v>65567</v>
      </c>
      <c r="X250" s="158">
        <v>73785</v>
      </c>
      <c r="Y250" s="158">
        <v>70859</v>
      </c>
      <c r="Z250" s="155">
        <v>0.954548763266316</v>
      </c>
      <c r="AA250" s="155">
        <v>0.960344243409907</v>
      </c>
      <c r="AB250" s="173">
        <v>-0.00579548014359088</v>
      </c>
    </row>
    <row r="251" spans="1:28">
      <c r="A251" s="175" t="s">
        <v>210</v>
      </c>
      <c r="B251" s="177" t="s">
        <v>1795</v>
      </c>
      <c r="C251" s="177" t="s">
        <v>239</v>
      </c>
      <c r="D251" s="150">
        <v>8898</v>
      </c>
      <c r="E251" s="153">
        <v>8494</v>
      </c>
      <c r="F251" s="153">
        <v>404</v>
      </c>
      <c r="G251" s="151">
        <v>9833</v>
      </c>
      <c r="H251" s="151">
        <v>9474</v>
      </c>
      <c r="I251" s="151">
        <v>359</v>
      </c>
      <c r="J251" s="151">
        <v>9666</v>
      </c>
      <c r="K251" s="151">
        <v>9384</v>
      </c>
      <c r="L251" s="151">
        <v>282</v>
      </c>
      <c r="M251" s="172">
        <v>0.93</v>
      </c>
      <c r="N251" s="153">
        <v>225562</v>
      </c>
      <c r="O251" s="153">
        <v>217205</v>
      </c>
      <c r="P251" s="153">
        <v>8357</v>
      </c>
      <c r="Q251" s="154">
        <v>0.96295031964604</v>
      </c>
      <c r="R251" s="154">
        <v>0.954596538547988</v>
      </c>
      <c r="S251" s="154">
        <v>0.963490287806366</v>
      </c>
      <c r="T251" s="154">
        <v>0.970825574177529</v>
      </c>
      <c r="U251" s="173">
        <v>-0.00889374925837805</v>
      </c>
      <c r="V251" s="158">
        <v>59262</v>
      </c>
      <c r="W251" s="158">
        <v>57061</v>
      </c>
      <c r="X251" s="158">
        <v>62995</v>
      </c>
      <c r="Y251" s="158">
        <v>60820</v>
      </c>
      <c r="Z251" s="155">
        <v>0.962859842732274</v>
      </c>
      <c r="AA251" s="155">
        <v>0.965473450273831</v>
      </c>
      <c r="AB251" s="173">
        <v>-0.00261360754155759</v>
      </c>
    </row>
    <row r="252" spans="1:28">
      <c r="A252" s="175" t="s">
        <v>210</v>
      </c>
      <c r="B252" s="177" t="s">
        <v>1796</v>
      </c>
      <c r="C252" s="177" t="s">
        <v>240</v>
      </c>
      <c r="D252" s="150">
        <v>15111</v>
      </c>
      <c r="E252" s="153">
        <v>14341</v>
      </c>
      <c r="F252" s="153">
        <v>770</v>
      </c>
      <c r="G252" s="151">
        <v>16312</v>
      </c>
      <c r="H252" s="151">
        <v>15757</v>
      </c>
      <c r="I252" s="151">
        <v>555</v>
      </c>
      <c r="J252" s="151">
        <v>15487</v>
      </c>
      <c r="K252" s="151">
        <v>14936</v>
      </c>
      <c r="L252" s="151">
        <v>551</v>
      </c>
      <c r="M252" s="172">
        <v>0.93</v>
      </c>
      <c r="N252" s="153">
        <v>345098</v>
      </c>
      <c r="O252" s="153">
        <v>326065</v>
      </c>
      <c r="P252" s="153">
        <v>19033</v>
      </c>
      <c r="Q252" s="154">
        <v>0.944847550550858</v>
      </c>
      <c r="R252" s="154">
        <v>0.949043742968698</v>
      </c>
      <c r="S252" s="154">
        <v>0.965975968612065</v>
      </c>
      <c r="T252" s="154">
        <v>0.964421773100019</v>
      </c>
      <c r="U252" s="173">
        <v>-0.0169322256433664</v>
      </c>
      <c r="V252" s="158">
        <v>97188</v>
      </c>
      <c r="W252" s="158">
        <v>91843</v>
      </c>
      <c r="X252" s="158">
        <v>96967</v>
      </c>
      <c r="Y252" s="158">
        <v>91794</v>
      </c>
      <c r="Z252" s="155">
        <v>0.945003498374285</v>
      </c>
      <c r="AA252" s="155">
        <v>0.946651953757464</v>
      </c>
      <c r="AB252" s="173">
        <v>-0.00164845538317904</v>
      </c>
    </row>
    <row r="253" spans="1:28">
      <c r="A253" s="175" t="s">
        <v>210</v>
      </c>
      <c r="B253" s="177" t="s">
        <v>1796</v>
      </c>
      <c r="C253" s="177" t="s">
        <v>241</v>
      </c>
      <c r="D253" s="150">
        <v>11732</v>
      </c>
      <c r="E253" s="153">
        <v>11367</v>
      </c>
      <c r="F253" s="153">
        <v>365</v>
      </c>
      <c r="G253" s="151">
        <v>12228</v>
      </c>
      <c r="H253" s="151">
        <v>11895</v>
      </c>
      <c r="I253" s="151">
        <v>333</v>
      </c>
      <c r="J253" s="151">
        <v>11736</v>
      </c>
      <c r="K253" s="151">
        <v>11411</v>
      </c>
      <c r="L253" s="151">
        <v>325</v>
      </c>
      <c r="M253" s="172">
        <v>0.93</v>
      </c>
      <c r="N253" s="153">
        <v>270975</v>
      </c>
      <c r="O253" s="153">
        <v>263698</v>
      </c>
      <c r="P253" s="153">
        <v>7277</v>
      </c>
      <c r="Q253" s="154">
        <v>0.973145124088938</v>
      </c>
      <c r="R253" s="154">
        <v>0.968888510057961</v>
      </c>
      <c r="S253" s="154">
        <v>0.972767419038273</v>
      </c>
      <c r="T253" s="154">
        <v>0.972307430129516</v>
      </c>
      <c r="U253" s="173">
        <v>-0.00387890898031162</v>
      </c>
      <c r="V253" s="158">
        <v>74418</v>
      </c>
      <c r="W253" s="158">
        <v>72358</v>
      </c>
      <c r="X253" s="158">
        <v>77206</v>
      </c>
      <c r="Y253" s="158">
        <v>75047</v>
      </c>
      <c r="Z253" s="155">
        <v>0.972318525088016</v>
      </c>
      <c r="AA253" s="155">
        <v>0.972035852135844</v>
      </c>
      <c r="AB253" s="173">
        <v>0.000282672952171992</v>
      </c>
    </row>
    <row r="254" spans="1:28">
      <c r="A254" s="175" t="s">
        <v>210</v>
      </c>
      <c r="B254" s="177" t="s">
        <v>1794</v>
      </c>
      <c r="C254" s="177" t="s">
        <v>242</v>
      </c>
      <c r="D254" s="150">
        <v>16175</v>
      </c>
      <c r="E254" s="153">
        <v>15616</v>
      </c>
      <c r="F254" s="153">
        <v>559</v>
      </c>
      <c r="G254" s="151">
        <v>18443</v>
      </c>
      <c r="H254" s="151">
        <v>17952</v>
      </c>
      <c r="I254" s="151">
        <v>491</v>
      </c>
      <c r="J254" s="151">
        <v>17593</v>
      </c>
      <c r="K254" s="151">
        <v>16981</v>
      </c>
      <c r="L254" s="151">
        <v>612</v>
      </c>
      <c r="M254" s="172">
        <v>0.93</v>
      </c>
      <c r="N254" s="153">
        <v>402643</v>
      </c>
      <c r="O254" s="153">
        <v>383872</v>
      </c>
      <c r="P254" s="153">
        <v>18771</v>
      </c>
      <c r="Q254" s="154">
        <v>0.95338053809454</v>
      </c>
      <c r="R254" s="154">
        <v>0.965440494590417</v>
      </c>
      <c r="S254" s="154">
        <v>0.973377433172477</v>
      </c>
      <c r="T254" s="154">
        <v>0.965213437162508</v>
      </c>
      <c r="U254" s="173">
        <v>-0.00793693858206002</v>
      </c>
      <c r="V254" s="158">
        <v>108057</v>
      </c>
      <c r="W254" s="158">
        <v>103764</v>
      </c>
      <c r="X254" s="158">
        <v>112311</v>
      </c>
      <c r="Y254" s="158">
        <v>105788</v>
      </c>
      <c r="Z254" s="155">
        <v>0.960270968100169</v>
      </c>
      <c r="AA254" s="155">
        <v>0.941920203720027</v>
      </c>
      <c r="AB254" s="173">
        <v>0.0183507643801419</v>
      </c>
    </row>
    <row r="255" spans="1:28">
      <c r="A255" s="175" t="s">
        <v>210</v>
      </c>
      <c r="B255" s="177" t="s">
        <v>1791</v>
      </c>
      <c r="C255" s="177" t="s">
        <v>243</v>
      </c>
      <c r="D255" s="150">
        <v>9317</v>
      </c>
      <c r="E255" s="153">
        <v>8927</v>
      </c>
      <c r="F255" s="153">
        <v>390</v>
      </c>
      <c r="G255" s="151">
        <v>10207</v>
      </c>
      <c r="H255" s="151">
        <v>9872</v>
      </c>
      <c r="I255" s="151">
        <v>335</v>
      </c>
      <c r="J255" s="151">
        <v>10023</v>
      </c>
      <c r="K255" s="151">
        <v>9623</v>
      </c>
      <c r="L255" s="151">
        <v>400</v>
      </c>
      <c r="M255" s="172">
        <v>0.93</v>
      </c>
      <c r="N255" s="153">
        <v>237003</v>
      </c>
      <c r="O255" s="153">
        <v>228156</v>
      </c>
      <c r="P255" s="153">
        <v>8847</v>
      </c>
      <c r="Q255" s="154">
        <v>0.962671358590398</v>
      </c>
      <c r="R255" s="154">
        <v>0.958141032521198</v>
      </c>
      <c r="S255" s="154">
        <v>0.967179386695405</v>
      </c>
      <c r="T255" s="154">
        <v>0.960091788885563</v>
      </c>
      <c r="U255" s="173">
        <v>-0.0090383541742074</v>
      </c>
      <c r="V255" s="158">
        <v>60745</v>
      </c>
      <c r="W255" s="158">
        <v>58246</v>
      </c>
      <c r="X255" s="158">
        <v>68687</v>
      </c>
      <c r="Y255" s="158">
        <v>66024</v>
      </c>
      <c r="Z255" s="155">
        <v>0.958860811589431</v>
      </c>
      <c r="AA255" s="155">
        <v>0.961229927060434</v>
      </c>
      <c r="AB255" s="173">
        <v>-0.00236911547100227</v>
      </c>
    </row>
    <row r="256" spans="1:28">
      <c r="A256" s="175" t="s">
        <v>210</v>
      </c>
      <c r="B256" s="177" t="s">
        <v>1797</v>
      </c>
      <c r="C256" s="177" t="s">
        <v>244</v>
      </c>
      <c r="D256" s="150">
        <v>8882</v>
      </c>
      <c r="E256" s="153">
        <v>8485</v>
      </c>
      <c r="F256" s="153">
        <v>397</v>
      </c>
      <c r="G256" s="151">
        <v>10121</v>
      </c>
      <c r="H256" s="151">
        <v>9823</v>
      </c>
      <c r="I256" s="151">
        <v>298</v>
      </c>
      <c r="J256" s="151">
        <v>9398</v>
      </c>
      <c r="K256" s="151">
        <v>9048</v>
      </c>
      <c r="L256" s="151">
        <v>350</v>
      </c>
      <c r="M256" s="172">
        <v>0.93</v>
      </c>
      <c r="N256" s="153">
        <v>206050</v>
      </c>
      <c r="O256" s="153">
        <v>198021</v>
      </c>
      <c r="P256" s="153">
        <v>8029</v>
      </c>
      <c r="Q256" s="154">
        <v>0.961033729677263</v>
      </c>
      <c r="R256" s="154">
        <v>0.95530285971628</v>
      </c>
      <c r="S256" s="154">
        <v>0.970556269143365</v>
      </c>
      <c r="T256" s="154">
        <v>0.962758033624175</v>
      </c>
      <c r="U256" s="173">
        <v>-0.0152534094270851</v>
      </c>
      <c r="V256" s="158">
        <v>57483</v>
      </c>
      <c r="W256" s="158">
        <v>55178</v>
      </c>
      <c r="X256" s="158">
        <v>58117</v>
      </c>
      <c r="Y256" s="158">
        <v>55778</v>
      </c>
      <c r="Z256" s="155">
        <v>0.959901188177374</v>
      </c>
      <c r="AA256" s="155">
        <v>0.959753600495552</v>
      </c>
      <c r="AB256" s="173">
        <v>0.000147587681822103</v>
      </c>
    </row>
    <row r="257" spans="1:28">
      <c r="A257" s="175" t="s">
        <v>210</v>
      </c>
      <c r="B257" s="177" t="s">
        <v>1797</v>
      </c>
      <c r="C257" s="177" t="s">
        <v>245</v>
      </c>
      <c r="D257" s="150">
        <v>11512</v>
      </c>
      <c r="E257" s="153">
        <v>10803</v>
      </c>
      <c r="F257" s="153">
        <v>709</v>
      </c>
      <c r="G257" s="151">
        <v>12605</v>
      </c>
      <c r="H257" s="151">
        <v>12150</v>
      </c>
      <c r="I257" s="151">
        <v>455</v>
      </c>
      <c r="J257" s="151">
        <v>12578</v>
      </c>
      <c r="K257" s="151">
        <v>12044</v>
      </c>
      <c r="L257" s="151">
        <v>534</v>
      </c>
      <c r="M257" s="172">
        <v>0.93</v>
      </c>
      <c r="N257" s="153">
        <v>278637</v>
      </c>
      <c r="O257" s="153">
        <v>266115</v>
      </c>
      <c r="P257" s="153">
        <v>12522</v>
      </c>
      <c r="Q257" s="154">
        <v>0.955059808998805</v>
      </c>
      <c r="R257" s="154">
        <v>0.938412091730368</v>
      </c>
      <c r="S257" s="154">
        <v>0.96390321301071</v>
      </c>
      <c r="T257" s="154">
        <v>0.957544919701065</v>
      </c>
      <c r="U257" s="173">
        <v>-0.0254911212803417</v>
      </c>
      <c r="V257" s="158">
        <v>74351</v>
      </c>
      <c r="W257" s="158">
        <v>70636</v>
      </c>
      <c r="X257" s="158">
        <v>77917</v>
      </c>
      <c r="Y257" s="158">
        <v>74874</v>
      </c>
      <c r="Z257" s="155">
        <v>0.950034296781482</v>
      </c>
      <c r="AA257" s="155">
        <v>0.960945621623009</v>
      </c>
      <c r="AB257" s="173">
        <v>-0.0109113248415267</v>
      </c>
    </row>
    <row r="258" spans="1:28">
      <c r="A258" s="175" t="s">
        <v>210</v>
      </c>
      <c r="B258" s="177" t="s">
        <v>1796</v>
      </c>
      <c r="C258" s="177" t="s">
        <v>246</v>
      </c>
      <c r="D258" s="150">
        <v>10083</v>
      </c>
      <c r="E258" s="153">
        <v>9695</v>
      </c>
      <c r="F258" s="153">
        <v>388</v>
      </c>
      <c r="G258" s="151">
        <v>11221</v>
      </c>
      <c r="H258" s="151">
        <v>10874</v>
      </c>
      <c r="I258" s="151">
        <v>347</v>
      </c>
      <c r="J258" s="151">
        <v>10372</v>
      </c>
      <c r="K258" s="151">
        <v>9997</v>
      </c>
      <c r="L258" s="151">
        <v>375</v>
      </c>
      <c r="M258" s="172">
        <v>0.93</v>
      </c>
      <c r="N258" s="153">
        <v>210299</v>
      </c>
      <c r="O258" s="153">
        <v>204402</v>
      </c>
      <c r="P258" s="153">
        <v>5897</v>
      </c>
      <c r="Q258" s="154">
        <v>0.971958972700774</v>
      </c>
      <c r="R258" s="154">
        <v>0.961519389070713</v>
      </c>
      <c r="S258" s="154">
        <v>0.969075839942964</v>
      </c>
      <c r="T258" s="154">
        <v>0.963844967219437</v>
      </c>
      <c r="U258" s="173">
        <v>-0.00755645087225099</v>
      </c>
      <c r="V258" s="158">
        <v>63012</v>
      </c>
      <c r="W258" s="158">
        <v>60965</v>
      </c>
      <c r="X258" s="158">
        <v>56962</v>
      </c>
      <c r="Y258" s="158">
        <v>55545</v>
      </c>
      <c r="Z258" s="155">
        <v>0.967514124293785</v>
      </c>
      <c r="AA258" s="155">
        <v>0.975123766721674</v>
      </c>
      <c r="AB258" s="173">
        <v>-0.00760964242788875</v>
      </c>
    </row>
    <row r="259" spans="1:28">
      <c r="A259" s="175" t="s">
        <v>210</v>
      </c>
      <c r="B259" s="177" t="s">
        <v>1796</v>
      </c>
      <c r="C259" s="177" t="s">
        <v>247</v>
      </c>
      <c r="D259" s="150">
        <v>11816</v>
      </c>
      <c r="E259" s="153">
        <v>11289</v>
      </c>
      <c r="F259" s="153">
        <v>527</v>
      </c>
      <c r="G259" s="151">
        <v>13443</v>
      </c>
      <c r="H259" s="151">
        <v>13078</v>
      </c>
      <c r="I259" s="151">
        <v>365</v>
      </c>
      <c r="J259" s="151">
        <v>12922</v>
      </c>
      <c r="K259" s="151">
        <v>12396</v>
      </c>
      <c r="L259" s="151">
        <v>526</v>
      </c>
      <c r="M259" s="172">
        <v>0.93</v>
      </c>
      <c r="N259" s="153">
        <v>262091</v>
      </c>
      <c r="O259" s="153">
        <v>252287</v>
      </c>
      <c r="P259" s="153">
        <v>9804</v>
      </c>
      <c r="Q259" s="154">
        <v>0.962593145128982</v>
      </c>
      <c r="R259" s="154">
        <v>0.955399458361544</v>
      </c>
      <c r="S259" s="154">
        <v>0.972848322547051</v>
      </c>
      <c r="T259" s="154">
        <v>0.959294226899861</v>
      </c>
      <c r="U259" s="173">
        <v>-0.0174488641855068</v>
      </c>
      <c r="V259" s="158">
        <v>75280</v>
      </c>
      <c r="W259" s="158">
        <v>72258</v>
      </c>
      <c r="X259" s="158">
        <v>71929</v>
      </c>
      <c r="Y259" s="158">
        <v>69072</v>
      </c>
      <c r="Z259" s="155">
        <v>0.959856535600425</v>
      </c>
      <c r="AA259" s="155">
        <v>0.960280276383656</v>
      </c>
      <c r="AB259" s="173">
        <v>-0.000423740783231041</v>
      </c>
    </row>
    <row r="260" spans="1:28">
      <c r="A260" s="175" t="s">
        <v>210</v>
      </c>
      <c r="B260" s="177" t="s">
        <v>1795</v>
      </c>
      <c r="C260" s="177" t="s">
        <v>248</v>
      </c>
      <c r="D260" s="150">
        <v>13289</v>
      </c>
      <c r="E260" s="153">
        <v>12556</v>
      </c>
      <c r="F260" s="153">
        <v>733</v>
      </c>
      <c r="G260" s="151">
        <v>14895</v>
      </c>
      <c r="H260" s="151">
        <v>14168</v>
      </c>
      <c r="I260" s="151">
        <v>727</v>
      </c>
      <c r="J260" s="151">
        <v>13874</v>
      </c>
      <c r="K260" s="151">
        <v>13117</v>
      </c>
      <c r="L260" s="151">
        <v>757</v>
      </c>
      <c r="M260" s="172">
        <v>0.93</v>
      </c>
      <c r="N260" s="153">
        <v>326889</v>
      </c>
      <c r="O260" s="153">
        <v>311880</v>
      </c>
      <c r="P260" s="153">
        <v>15009</v>
      </c>
      <c r="Q260" s="154">
        <v>0.954085331718106</v>
      </c>
      <c r="R260" s="154">
        <v>0.944841598314395</v>
      </c>
      <c r="S260" s="154">
        <v>0.951191675058745</v>
      </c>
      <c r="T260" s="154">
        <v>0.945437509009658</v>
      </c>
      <c r="U260" s="173">
        <v>-0.00635007674434918</v>
      </c>
      <c r="V260" s="158">
        <v>86802</v>
      </c>
      <c r="W260" s="158">
        <v>82394</v>
      </c>
      <c r="X260" s="158">
        <v>92080</v>
      </c>
      <c r="Y260" s="158">
        <v>88083</v>
      </c>
      <c r="Z260" s="155">
        <v>0.949217759959448</v>
      </c>
      <c r="AA260" s="155">
        <v>0.956592093831451</v>
      </c>
      <c r="AB260" s="173">
        <v>-0.00737433387200304</v>
      </c>
    </row>
    <row r="261" spans="1:28">
      <c r="A261" s="175" t="s">
        <v>210</v>
      </c>
      <c r="B261" s="177" t="s">
        <v>1795</v>
      </c>
      <c r="C261" s="177" t="s">
        <v>249</v>
      </c>
      <c r="D261" s="150">
        <v>2697</v>
      </c>
      <c r="E261" s="153">
        <v>2630</v>
      </c>
      <c r="F261" s="153">
        <v>67</v>
      </c>
      <c r="G261" s="151">
        <v>3468</v>
      </c>
      <c r="H261" s="151">
        <v>3402</v>
      </c>
      <c r="I261" s="151">
        <v>66</v>
      </c>
      <c r="J261" s="151">
        <v>3274</v>
      </c>
      <c r="K261" s="151">
        <v>3082</v>
      </c>
      <c r="L261" s="151">
        <v>192</v>
      </c>
      <c r="M261" s="172">
        <v>0.93</v>
      </c>
      <c r="N261" s="153">
        <v>57350</v>
      </c>
      <c r="O261" s="153">
        <v>55334</v>
      </c>
      <c r="P261" s="153">
        <v>2016</v>
      </c>
      <c r="Q261" s="154">
        <v>0.964847428073235</v>
      </c>
      <c r="R261" s="154">
        <v>0.975157582499073</v>
      </c>
      <c r="S261" s="154">
        <v>0.980968858131488</v>
      </c>
      <c r="T261" s="154">
        <v>0.941356139279169</v>
      </c>
      <c r="U261" s="173">
        <v>-0.0058112756324149</v>
      </c>
      <c r="V261" s="158">
        <v>18987</v>
      </c>
      <c r="W261" s="158">
        <v>18190</v>
      </c>
      <c r="X261" s="158">
        <v>15443</v>
      </c>
      <c r="Y261" s="158">
        <v>14911</v>
      </c>
      <c r="Z261" s="155">
        <v>0.958023911097066</v>
      </c>
      <c r="AA261" s="155">
        <v>0.965550734960824</v>
      </c>
      <c r="AB261" s="173">
        <v>-0.00752682386375725</v>
      </c>
    </row>
    <row r="262" spans="1:28">
      <c r="A262" s="175" t="s">
        <v>210</v>
      </c>
      <c r="B262" s="177" t="s">
        <v>1797</v>
      </c>
      <c r="C262" s="177" t="s">
        <v>250</v>
      </c>
      <c r="D262" s="150">
        <v>8985</v>
      </c>
      <c r="E262" s="153">
        <v>8499</v>
      </c>
      <c r="F262" s="153">
        <v>486</v>
      </c>
      <c r="G262" s="151">
        <v>10052</v>
      </c>
      <c r="H262" s="151">
        <v>9579</v>
      </c>
      <c r="I262" s="151">
        <v>473</v>
      </c>
      <c r="J262" s="151">
        <v>9288</v>
      </c>
      <c r="K262" s="151">
        <v>8821</v>
      </c>
      <c r="L262" s="151">
        <v>467</v>
      </c>
      <c r="M262" s="172">
        <v>0.93</v>
      </c>
      <c r="N262" s="153">
        <v>215483</v>
      </c>
      <c r="O262" s="153">
        <v>207509</v>
      </c>
      <c r="P262" s="153">
        <v>7974</v>
      </c>
      <c r="Q262" s="154">
        <v>0.962994760607565</v>
      </c>
      <c r="R262" s="154">
        <v>0.945909849749583</v>
      </c>
      <c r="S262" s="154">
        <v>0.952944687624353</v>
      </c>
      <c r="T262" s="154">
        <v>0.949720068906115</v>
      </c>
      <c r="U262" s="173">
        <v>-0.00703483787477077</v>
      </c>
      <c r="V262" s="158">
        <v>57478</v>
      </c>
      <c r="W262" s="158">
        <v>54630</v>
      </c>
      <c r="X262" s="158">
        <v>60908</v>
      </c>
      <c r="Y262" s="158">
        <v>58869</v>
      </c>
      <c r="Z262" s="155">
        <v>0.950450607188837</v>
      </c>
      <c r="AA262" s="155">
        <v>0.966523281013988</v>
      </c>
      <c r="AB262" s="173">
        <v>-0.0160726738251509</v>
      </c>
    </row>
    <row r="263" spans="1:28">
      <c r="A263" s="175" t="s">
        <v>210</v>
      </c>
      <c r="B263" s="177" t="s">
        <v>1792</v>
      </c>
      <c r="C263" s="177" t="s">
        <v>251</v>
      </c>
      <c r="D263" s="150">
        <v>0</v>
      </c>
      <c r="E263" s="153">
        <v>0</v>
      </c>
      <c r="F263" s="153">
        <v>0</v>
      </c>
      <c r="G263" s="151">
        <v>0</v>
      </c>
      <c r="H263" s="151">
        <v>0</v>
      </c>
      <c r="I263" s="151">
        <v>0</v>
      </c>
      <c r="J263" s="151">
        <v>0</v>
      </c>
      <c r="K263" s="151">
        <v>0</v>
      </c>
      <c r="L263" s="151">
        <v>0</v>
      </c>
      <c r="M263" s="172">
        <v>0.93</v>
      </c>
      <c r="N263" s="153">
        <v>0</v>
      </c>
      <c r="O263" s="153">
        <v>0</v>
      </c>
      <c r="P263" s="153">
        <v>0</v>
      </c>
      <c r="Q263" s="154">
        <v>0</v>
      </c>
      <c r="R263" s="154">
        <v>0</v>
      </c>
      <c r="S263" s="154">
        <v>0</v>
      </c>
      <c r="T263" s="154">
        <v>0</v>
      </c>
      <c r="U263" s="173">
        <v>0</v>
      </c>
      <c r="V263" s="158">
        <v>0</v>
      </c>
      <c r="W263" s="158">
        <v>0</v>
      </c>
      <c r="X263" s="158">
        <v>0</v>
      </c>
      <c r="Y263" s="158">
        <v>0</v>
      </c>
      <c r="Z263" s="155">
        <v>0</v>
      </c>
      <c r="AA263" s="155">
        <v>0</v>
      </c>
      <c r="AB263" s="173">
        <v>0</v>
      </c>
    </row>
    <row r="264" spans="1:28">
      <c r="A264" s="175" t="s">
        <v>210</v>
      </c>
      <c r="B264" s="177" t="s">
        <v>1796</v>
      </c>
      <c r="C264" s="177" t="s">
        <v>252</v>
      </c>
      <c r="D264" s="150">
        <v>15974</v>
      </c>
      <c r="E264" s="153">
        <v>15187</v>
      </c>
      <c r="F264" s="153">
        <v>787</v>
      </c>
      <c r="G264" s="151">
        <v>17890</v>
      </c>
      <c r="H264" s="151">
        <v>17191</v>
      </c>
      <c r="I264" s="151">
        <v>699</v>
      </c>
      <c r="J264" s="151">
        <v>16379</v>
      </c>
      <c r="K264" s="151">
        <v>15697</v>
      </c>
      <c r="L264" s="151">
        <v>682</v>
      </c>
      <c r="M264" s="172">
        <v>0.93</v>
      </c>
      <c r="N264" s="153">
        <v>362226</v>
      </c>
      <c r="O264" s="153">
        <v>348571</v>
      </c>
      <c r="P264" s="153">
        <v>13655</v>
      </c>
      <c r="Q264" s="154">
        <v>0.962302540402953</v>
      </c>
      <c r="R264" s="154">
        <v>0.95073244021535</v>
      </c>
      <c r="S264" s="154">
        <v>0.960927892677473</v>
      </c>
      <c r="T264" s="154">
        <v>0.958361316319678</v>
      </c>
      <c r="U264" s="173">
        <v>-0.0101954524621235</v>
      </c>
      <c r="V264" s="158">
        <v>102909</v>
      </c>
      <c r="W264" s="158">
        <v>98499</v>
      </c>
      <c r="X264" s="158">
        <v>102993</v>
      </c>
      <c r="Y264" s="158">
        <v>99333</v>
      </c>
      <c r="Z264" s="155">
        <v>0.957146605253185</v>
      </c>
      <c r="AA264" s="155">
        <v>0.964463604322624</v>
      </c>
      <c r="AB264" s="173">
        <v>-0.00731699906943906</v>
      </c>
    </row>
    <row r="265" spans="1:28">
      <c r="A265" s="175" t="s">
        <v>210</v>
      </c>
      <c r="B265" s="177" t="s">
        <v>1797</v>
      </c>
      <c r="C265" s="177" t="s">
        <v>253</v>
      </c>
      <c r="D265" s="150">
        <v>11288</v>
      </c>
      <c r="E265" s="153">
        <v>10681</v>
      </c>
      <c r="F265" s="153">
        <v>607</v>
      </c>
      <c r="G265" s="151">
        <v>12297</v>
      </c>
      <c r="H265" s="151">
        <v>11833</v>
      </c>
      <c r="I265" s="151">
        <v>464</v>
      </c>
      <c r="J265" s="151">
        <v>11629</v>
      </c>
      <c r="K265" s="151">
        <v>11228</v>
      </c>
      <c r="L265" s="151">
        <v>401</v>
      </c>
      <c r="M265" s="172">
        <v>0.93</v>
      </c>
      <c r="N265" s="153">
        <v>285269</v>
      </c>
      <c r="O265" s="153">
        <v>274270</v>
      </c>
      <c r="P265" s="153">
        <v>10999</v>
      </c>
      <c r="Q265" s="154">
        <v>0.96144340955379</v>
      </c>
      <c r="R265" s="154">
        <v>0.946226080793763</v>
      </c>
      <c r="S265" s="154">
        <v>0.962267219647068</v>
      </c>
      <c r="T265" s="154">
        <v>0.96551724137931</v>
      </c>
      <c r="U265" s="173">
        <v>-0.0160411388533052</v>
      </c>
      <c r="V265" s="158">
        <v>73481</v>
      </c>
      <c r="W265" s="158">
        <v>70418</v>
      </c>
      <c r="X265" s="158">
        <v>81283</v>
      </c>
      <c r="Y265" s="158">
        <v>78154</v>
      </c>
      <c r="Z265" s="155">
        <v>0.958315755093153</v>
      </c>
      <c r="AA265" s="155">
        <v>0.961504865716078</v>
      </c>
      <c r="AB265" s="173">
        <v>-0.00318911062292504</v>
      </c>
    </row>
    <row r="266" spans="1:28">
      <c r="A266" s="175" t="s">
        <v>210</v>
      </c>
      <c r="B266" s="177" t="s">
        <v>1792</v>
      </c>
      <c r="C266" s="177" t="s">
        <v>254</v>
      </c>
      <c r="D266" s="150">
        <v>9017</v>
      </c>
      <c r="E266" s="153">
        <v>8517</v>
      </c>
      <c r="F266" s="153">
        <v>500</v>
      </c>
      <c r="G266" s="151">
        <v>9541</v>
      </c>
      <c r="H266" s="151">
        <v>9268</v>
      </c>
      <c r="I266" s="151">
        <v>273</v>
      </c>
      <c r="J266" s="151">
        <v>9259</v>
      </c>
      <c r="K266" s="151">
        <v>8952</v>
      </c>
      <c r="L266" s="151">
        <v>307</v>
      </c>
      <c r="M266" s="172">
        <v>0.93</v>
      </c>
      <c r="N266" s="153">
        <v>217732</v>
      </c>
      <c r="O266" s="153">
        <v>210831</v>
      </c>
      <c r="P266" s="153">
        <v>6901</v>
      </c>
      <c r="Q266" s="154">
        <v>0.968305072290706</v>
      </c>
      <c r="R266" s="154">
        <v>0.944549184873018</v>
      </c>
      <c r="S266" s="154">
        <v>0.971386647101981</v>
      </c>
      <c r="T266" s="154">
        <v>0.966843071606005</v>
      </c>
      <c r="U266" s="173">
        <v>-0.0268374622289633</v>
      </c>
      <c r="V266" s="158">
        <v>57707</v>
      </c>
      <c r="W266" s="158">
        <v>55448</v>
      </c>
      <c r="X266" s="158">
        <v>61625</v>
      </c>
      <c r="Y266" s="158">
        <v>59660</v>
      </c>
      <c r="Z266" s="155">
        <v>0.96085396918918</v>
      </c>
      <c r="AA266" s="155">
        <v>0.968113590263692</v>
      </c>
      <c r="AB266" s="173">
        <v>-0.00725962107451184</v>
      </c>
    </row>
    <row r="267" spans="1:28">
      <c r="A267" s="175" t="s">
        <v>210</v>
      </c>
      <c r="B267" s="177" t="s">
        <v>1797</v>
      </c>
      <c r="C267" s="177" t="s">
        <v>255</v>
      </c>
      <c r="D267" s="150">
        <v>12779</v>
      </c>
      <c r="E267" s="153">
        <v>11860</v>
      </c>
      <c r="F267" s="153">
        <v>919</v>
      </c>
      <c r="G267" s="151">
        <v>13905</v>
      </c>
      <c r="H267" s="151">
        <v>13355</v>
      </c>
      <c r="I267" s="151">
        <v>550</v>
      </c>
      <c r="J267" s="151">
        <v>13030</v>
      </c>
      <c r="K267" s="151">
        <v>12424</v>
      </c>
      <c r="L267" s="151">
        <v>606</v>
      </c>
      <c r="M267" s="172">
        <v>0.93</v>
      </c>
      <c r="N267" s="153">
        <v>307745</v>
      </c>
      <c r="O267" s="153">
        <v>293314</v>
      </c>
      <c r="P267" s="153">
        <v>14431</v>
      </c>
      <c r="Q267" s="154">
        <v>0.953107280378235</v>
      </c>
      <c r="R267" s="154">
        <v>0.928085139682291</v>
      </c>
      <c r="S267" s="154">
        <v>0.96044588277598</v>
      </c>
      <c r="T267" s="154">
        <v>0.953491941673062</v>
      </c>
      <c r="U267" s="173">
        <v>-0.0323607430936886</v>
      </c>
      <c r="V267" s="158">
        <v>81829</v>
      </c>
      <c r="W267" s="158">
        <v>77456</v>
      </c>
      <c r="X267" s="158">
        <v>88769</v>
      </c>
      <c r="Y267" s="158">
        <v>84819</v>
      </c>
      <c r="Z267" s="155">
        <v>0.946559288271884</v>
      </c>
      <c r="AA267" s="155">
        <v>0.955502483975262</v>
      </c>
      <c r="AB267" s="173">
        <v>-0.00894319570337754</v>
      </c>
    </row>
    <row r="268" spans="1:28">
      <c r="A268" s="175" t="s">
        <v>210</v>
      </c>
      <c r="B268" s="177" t="s">
        <v>1795</v>
      </c>
      <c r="C268" s="177" t="s">
        <v>256</v>
      </c>
      <c r="D268" s="150">
        <v>6452</v>
      </c>
      <c r="E268" s="153">
        <v>6191</v>
      </c>
      <c r="F268" s="153">
        <v>261</v>
      </c>
      <c r="G268" s="151">
        <v>7103</v>
      </c>
      <c r="H268" s="151">
        <v>6884</v>
      </c>
      <c r="I268" s="151">
        <v>219</v>
      </c>
      <c r="J268" s="151">
        <v>6841</v>
      </c>
      <c r="K268" s="151">
        <v>6552</v>
      </c>
      <c r="L268" s="151">
        <v>289</v>
      </c>
      <c r="M268" s="172">
        <v>0.93</v>
      </c>
      <c r="N268" s="153">
        <v>151492</v>
      </c>
      <c r="O268" s="153">
        <v>145155</v>
      </c>
      <c r="P268" s="153">
        <v>6337</v>
      </c>
      <c r="Q268" s="154">
        <v>0.958169408285586</v>
      </c>
      <c r="R268" s="154">
        <v>0.959547427154371</v>
      </c>
      <c r="S268" s="154">
        <v>0.969167957201183</v>
      </c>
      <c r="T268" s="154">
        <v>0.957754714223067</v>
      </c>
      <c r="U268" s="173">
        <v>-0.00962053004681196</v>
      </c>
      <c r="V268" s="158">
        <v>42471</v>
      </c>
      <c r="W268" s="158">
        <v>40298</v>
      </c>
      <c r="X268" s="158">
        <v>42316</v>
      </c>
      <c r="Y268" s="158">
        <v>40510</v>
      </c>
      <c r="Z268" s="155">
        <v>0.948835676108403</v>
      </c>
      <c r="AA268" s="155">
        <v>0.957321107855185</v>
      </c>
      <c r="AB268" s="173">
        <v>-0.0084854317467814</v>
      </c>
    </row>
    <row r="269" spans="1:28">
      <c r="A269" s="175" t="s">
        <v>210</v>
      </c>
      <c r="B269" s="177" t="s">
        <v>1797</v>
      </c>
      <c r="C269" s="177" t="s">
        <v>257</v>
      </c>
      <c r="D269" s="150">
        <v>10290</v>
      </c>
      <c r="E269" s="153">
        <v>9589</v>
      </c>
      <c r="F269" s="153">
        <v>701</v>
      </c>
      <c r="G269" s="151">
        <v>10958</v>
      </c>
      <c r="H269" s="151">
        <v>10588</v>
      </c>
      <c r="I269" s="151">
        <v>370</v>
      </c>
      <c r="J269" s="151">
        <v>11065</v>
      </c>
      <c r="K269" s="151">
        <v>10582</v>
      </c>
      <c r="L269" s="151">
        <v>483</v>
      </c>
      <c r="M269" s="172">
        <v>0.93</v>
      </c>
      <c r="N269" s="153">
        <v>240162</v>
      </c>
      <c r="O269" s="153">
        <v>231523</v>
      </c>
      <c r="P269" s="153">
        <v>8639</v>
      </c>
      <c r="Q269" s="154">
        <v>0.964028447464628</v>
      </c>
      <c r="R269" s="154">
        <v>0.931875607385811</v>
      </c>
      <c r="S269" s="154">
        <v>0.966234714363935</v>
      </c>
      <c r="T269" s="154">
        <v>0.95634884771803</v>
      </c>
      <c r="U269" s="173">
        <v>-0.0343591069781236</v>
      </c>
      <c r="V269" s="158">
        <v>66197</v>
      </c>
      <c r="W269" s="158">
        <v>63180</v>
      </c>
      <c r="X269" s="158">
        <v>68125</v>
      </c>
      <c r="Y269" s="158">
        <v>65857</v>
      </c>
      <c r="Z269" s="155">
        <v>0.954423916491684</v>
      </c>
      <c r="AA269" s="155">
        <v>0.966708256880734</v>
      </c>
      <c r="AB269" s="173">
        <v>-0.01228434038905</v>
      </c>
    </row>
    <row r="270" spans="1:28">
      <c r="A270" s="175" t="s">
        <v>210</v>
      </c>
      <c r="B270" s="177" t="s">
        <v>1792</v>
      </c>
      <c r="C270" s="177" t="s">
        <v>258</v>
      </c>
      <c r="D270" s="150">
        <v>7461</v>
      </c>
      <c r="E270" s="153">
        <v>7009</v>
      </c>
      <c r="F270" s="153">
        <v>452</v>
      </c>
      <c r="G270" s="151">
        <v>7863</v>
      </c>
      <c r="H270" s="151">
        <v>7626</v>
      </c>
      <c r="I270" s="151">
        <v>237</v>
      </c>
      <c r="J270" s="151">
        <v>7592</v>
      </c>
      <c r="K270" s="151">
        <v>7298</v>
      </c>
      <c r="L270" s="151">
        <v>294</v>
      </c>
      <c r="M270" s="172">
        <v>0.93</v>
      </c>
      <c r="N270" s="153">
        <v>179635</v>
      </c>
      <c r="O270" s="153">
        <v>173554</v>
      </c>
      <c r="P270" s="153">
        <v>6081</v>
      </c>
      <c r="Q270" s="154">
        <v>0.966148022378712</v>
      </c>
      <c r="R270" s="154">
        <v>0.93941830853773</v>
      </c>
      <c r="S270" s="154">
        <v>0.969858832506677</v>
      </c>
      <c r="T270" s="154">
        <v>0.961275026343519</v>
      </c>
      <c r="U270" s="173">
        <v>-0.0304405239689473</v>
      </c>
      <c r="V270" s="158">
        <v>46726</v>
      </c>
      <c r="W270" s="158">
        <v>44655</v>
      </c>
      <c r="X270" s="158">
        <v>49365</v>
      </c>
      <c r="Y270" s="158">
        <v>47724</v>
      </c>
      <c r="Z270" s="155">
        <v>0.955677781106878</v>
      </c>
      <c r="AA270" s="155">
        <v>0.966757824369493</v>
      </c>
      <c r="AB270" s="173">
        <v>-0.0110800432626141</v>
      </c>
    </row>
    <row r="271" spans="1:28">
      <c r="A271" s="175" t="s">
        <v>210</v>
      </c>
      <c r="B271" s="177" t="s">
        <v>1796</v>
      </c>
      <c r="C271" s="177" t="s">
        <v>259</v>
      </c>
      <c r="D271" s="150">
        <v>6733</v>
      </c>
      <c r="E271" s="153">
        <v>6612</v>
      </c>
      <c r="F271" s="153">
        <v>121</v>
      </c>
      <c r="G271" s="151">
        <v>8533</v>
      </c>
      <c r="H271" s="151">
        <v>8444</v>
      </c>
      <c r="I271" s="151">
        <v>89</v>
      </c>
      <c r="J271" s="151">
        <v>3995</v>
      </c>
      <c r="K271" s="151">
        <v>3925</v>
      </c>
      <c r="L271" s="151">
        <v>70</v>
      </c>
      <c r="M271" s="172">
        <v>0.93</v>
      </c>
      <c r="N271" s="153">
        <v>127910</v>
      </c>
      <c r="O271" s="153">
        <v>126302</v>
      </c>
      <c r="P271" s="153">
        <v>1608</v>
      </c>
      <c r="Q271" s="154">
        <v>0.987428660777109</v>
      </c>
      <c r="R271" s="154">
        <v>0.98202881330759</v>
      </c>
      <c r="S271" s="154">
        <v>0.989569905074417</v>
      </c>
      <c r="T271" s="154">
        <v>0.982478097622028</v>
      </c>
      <c r="U271" s="173">
        <v>-0.00754109176682749</v>
      </c>
      <c r="V271" s="158">
        <v>40783</v>
      </c>
      <c r="W271" s="158">
        <v>40190</v>
      </c>
      <c r="X271" s="158">
        <v>35418</v>
      </c>
      <c r="Y271" s="158">
        <v>34986</v>
      </c>
      <c r="Z271" s="155">
        <v>0.985459627786087</v>
      </c>
      <c r="AA271" s="155">
        <v>0.987802812129426</v>
      </c>
      <c r="AB271" s="173">
        <v>-0.00234318434333836</v>
      </c>
    </row>
    <row r="272" spans="1:28">
      <c r="A272" s="175" t="s">
        <v>260</v>
      </c>
      <c r="B272" s="176" t="s">
        <v>1798</v>
      </c>
      <c r="C272" s="176" t="s">
        <v>262</v>
      </c>
      <c r="D272" s="150">
        <v>7626</v>
      </c>
      <c r="E272" s="153">
        <v>7327</v>
      </c>
      <c r="F272" s="153">
        <v>299</v>
      </c>
      <c r="G272" s="151">
        <v>8761</v>
      </c>
      <c r="H272" s="151">
        <v>8493</v>
      </c>
      <c r="I272" s="151">
        <v>268</v>
      </c>
      <c r="J272" s="151">
        <v>7457</v>
      </c>
      <c r="K272" s="151">
        <v>7198</v>
      </c>
      <c r="L272" s="151">
        <v>259</v>
      </c>
      <c r="M272" s="172">
        <v>0.93</v>
      </c>
      <c r="N272" s="153">
        <v>187672</v>
      </c>
      <c r="O272" s="153">
        <v>181707</v>
      </c>
      <c r="P272" s="153">
        <v>5965</v>
      </c>
      <c r="Q272" s="154">
        <v>0.968215823351379</v>
      </c>
      <c r="R272" s="154">
        <v>0.960792027275111</v>
      </c>
      <c r="S272" s="154">
        <v>0.969409884716357</v>
      </c>
      <c r="T272" s="154">
        <v>0.965267533860802</v>
      </c>
      <c r="U272" s="173">
        <v>-0.0086178574412451</v>
      </c>
      <c r="V272" s="158">
        <v>51142</v>
      </c>
      <c r="W272" s="158">
        <v>49346</v>
      </c>
      <c r="X272" s="158">
        <v>54758</v>
      </c>
      <c r="Y272" s="158">
        <v>53091</v>
      </c>
      <c r="Z272" s="155">
        <v>0.964882092995972</v>
      </c>
      <c r="AA272" s="155">
        <v>0.969556959713649</v>
      </c>
      <c r="AB272" s="173">
        <v>-0.00467486671767714</v>
      </c>
    </row>
    <row r="273" spans="1:28">
      <c r="A273" s="175" t="s">
        <v>260</v>
      </c>
      <c r="B273" s="176" t="s">
        <v>1798</v>
      </c>
      <c r="C273" s="176" t="s">
        <v>263</v>
      </c>
      <c r="D273" s="150">
        <v>5583</v>
      </c>
      <c r="E273" s="153">
        <v>5468</v>
      </c>
      <c r="F273" s="153">
        <v>115</v>
      </c>
      <c r="G273" s="151">
        <v>6105</v>
      </c>
      <c r="H273" s="151">
        <v>6016</v>
      </c>
      <c r="I273" s="151">
        <v>89</v>
      </c>
      <c r="J273" s="151">
        <v>5746</v>
      </c>
      <c r="K273" s="151">
        <v>5675</v>
      </c>
      <c r="L273" s="151">
        <v>71</v>
      </c>
      <c r="M273" s="172">
        <v>0.93</v>
      </c>
      <c r="N273" s="153">
        <v>132327</v>
      </c>
      <c r="O273" s="153">
        <v>130338</v>
      </c>
      <c r="P273" s="153">
        <v>1989</v>
      </c>
      <c r="Q273" s="154">
        <v>0.984969053934571</v>
      </c>
      <c r="R273" s="154">
        <v>0.979401755328676</v>
      </c>
      <c r="S273" s="154">
        <v>0.985421785421785</v>
      </c>
      <c r="T273" s="154">
        <v>0.987643578141316</v>
      </c>
      <c r="U273" s="173">
        <v>-0.00602003009310903</v>
      </c>
      <c r="V273" s="158">
        <v>36648</v>
      </c>
      <c r="W273" s="158">
        <v>36069</v>
      </c>
      <c r="X273" s="158">
        <v>38568</v>
      </c>
      <c r="Y273" s="158">
        <v>37878</v>
      </c>
      <c r="Z273" s="155">
        <v>0.984201047806156</v>
      </c>
      <c r="AA273" s="155">
        <v>0.982109520846297</v>
      </c>
      <c r="AB273" s="173">
        <v>0.00209152695985848</v>
      </c>
    </row>
    <row r="274" spans="1:28">
      <c r="A274" s="175" t="s">
        <v>260</v>
      </c>
      <c r="B274" s="176" t="s">
        <v>1798</v>
      </c>
      <c r="C274" s="176" t="s">
        <v>264</v>
      </c>
      <c r="D274" s="150">
        <v>8055</v>
      </c>
      <c r="E274" s="153">
        <v>7833</v>
      </c>
      <c r="F274" s="153">
        <v>222</v>
      </c>
      <c r="G274" s="151">
        <v>8937</v>
      </c>
      <c r="H274" s="151">
        <v>8773</v>
      </c>
      <c r="I274" s="151">
        <v>164</v>
      </c>
      <c r="J274" s="151">
        <v>7084</v>
      </c>
      <c r="K274" s="151">
        <v>6963</v>
      </c>
      <c r="L274" s="151">
        <v>121</v>
      </c>
      <c r="M274" s="172">
        <v>0.93</v>
      </c>
      <c r="N274" s="153">
        <v>189665</v>
      </c>
      <c r="O274" s="153">
        <v>186626</v>
      </c>
      <c r="P274" s="153">
        <v>3039</v>
      </c>
      <c r="Q274" s="154">
        <v>0.983977012100282</v>
      </c>
      <c r="R274" s="154">
        <v>0.97243947858473</v>
      </c>
      <c r="S274" s="154">
        <v>0.981649323039051</v>
      </c>
      <c r="T274" s="154">
        <v>0.982919254658385</v>
      </c>
      <c r="U274" s="173">
        <v>-0.00920984445432116</v>
      </c>
      <c r="V274" s="158">
        <v>52834</v>
      </c>
      <c r="W274" s="158">
        <v>51878</v>
      </c>
      <c r="X274" s="158">
        <v>56073</v>
      </c>
      <c r="Y274" s="158">
        <v>55302</v>
      </c>
      <c r="Z274" s="155">
        <v>0.981905591096642</v>
      </c>
      <c r="AA274" s="155">
        <v>0.986250066877107</v>
      </c>
      <c r="AB274" s="173">
        <v>-0.00434447578046426</v>
      </c>
    </row>
    <row r="275" spans="1:28">
      <c r="A275" s="175" t="s">
        <v>260</v>
      </c>
      <c r="B275" s="176" t="s">
        <v>1798</v>
      </c>
      <c r="C275" s="176" t="s">
        <v>265</v>
      </c>
      <c r="D275" s="150">
        <v>10955</v>
      </c>
      <c r="E275" s="153">
        <v>10683</v>
      </c>
      <c r="F275" s="153">
        <v>272</v>
      </c>
      <c r="G275" s="151">
        <v>12179</v>
      </c>
      <c r="H275" s="151">
        <v>11964</v>
      </c>
      <c r="I275" s="151">
        <v>215</v>
      </c>
      <c r="J275" s="151">
        <v>11749</v>
      </c>
      <c r="K275" s="151">
        <v>11513</v>
      </c>
      <c r="L275" s="151">
        <v>236</v>
      </c>
      <c r="M275" s="172">
        <v>0.93</v>
      </c>
      <c r="N275" s="153">
        <v>269260</v>
      </c>
      <c r="O275" s="153">
        <v>264953</v>
      </c>
      <c r="P275" s="153">
        <v>4307</v>
      </c>
      <c r="Q275" s="154">
        <v>0.984004308103692</v>
      </c>
      <c r="R275" s="154">
        <v>0.97517115472387</v>
      </c>
      <c r="S275" s="154">
        <v>0.982346662287544</v>
      </c>
      <c r="T275" s="154">
        <v>0.979913184100775</v>
      </c>
      <c r="U275" s="173">
        <v>-0.00717550756367369</v>
      </c>
      <c r="V275" s="158">
        <v>72970</v>
      </c>
      <c r="W275" s="158">
        <v>71544</v>
      </c>
      <c r="X275" s="158">
        <v>77641</v>
      </c>
      <c r="Y275" s="158">
        <v>76408</v>
      </c>
      <c r="Z275" s="155">
        <v>0.980457722351651</v>
      </c>
      <c r="AA275" s="155">
        <v>0.984119215363017</v>
      </c>
      <c r="AB275" s="173">
        <v>-0.00366149301136554</v>
      </c>
    </row>
    <row r="276" spans="1:28">
      <c r="A276" s="175" t="s">
        <v>260</v>
      </c>
      <c r="B276" s="176" t="s">
        <v>1798</v>
      </c>
      <c r="C276" s="176" t="s">
        <v>266</v>
      </c>
      <c r="D276" s="150">
        <v>9960</v>
      </c>
      <c r="E276" s="153">
        <v>9797</v>
      </c>
      <c r="F276" s="153">
        <v>163</v>
      </c>
      <c r="G276" s="151">
        <v>11429</v>
      </c>
      <c r="H276" s="151">
        <v>11272</v>
      </c>
      <c r="I276" s="151">
        <v>157</v>
      </c>
      <c r="J276" s="151">
        <v>9111</v>
      </c>
      <c r="K276" s="151">
        <v>8995</v>
      </c>
      <c r="L276" s="151">
        <v>116</v>
      </c>
      <c r="M276" s="172">
        <v>0.93</v>
      </c>
      <c r="N276" s="153">
        <v>242914</v>
      </c>
      <c r="O276" s="153">
        <v>239633</v>
      </c>
      <c r="P276" s="153">
        <v>3281</v>
      </c>
      <c r="Q276" s="154">
        <v>0.986493162189087</v>
      </c>
      <c r="R276" s="154">
        <v>0.98363453815261</v>
      </c>
      <c r="S276" s="154">
        <v>0.986263015136932</v>
      </c>
      <c r="T276" s="154">
        <v>0.98726813741631</v>
      </c>
      <c r="U276" s="173">
        <v>-0.00262847698432189</v>
      </c>
      <c r="V276" s="158">
        <v>67252</v>
      </c>
      <c r="W276" s="158">
        <v>66362</v>
      </c>
      <c r="X276" s="158">
        <v>70935</v>
      </c>
      <c r="Y276" s="158">
        <v>70069</v>
      </c>
      <c r="Z276" s="155">
        <v>0.986766192826979</v>
      </c>
      <c r="AA276" s="155">
        <v>0.987791640234017</v>
      </c>
      <c r="AB276" s="173">
        <v>-0.00102544740703803</v>
      </c>
    </row>
    <row r="277" spans="1:28">
      <c r="A277" s="175" t="s">
        <v>260</v>
      </c>
      <c r="B277" s="176" t="s">
        <v>1798</v>
      </c>
      <c r="C277" s="176" t="s">
        <v>267</v>
      </c>
      <c r="D277" s="150">
        <v>9871</v>
      </c>
      <c r="E277" s="153">
        <v>9518</v>
      </c>
      <c r="F277" s="153">
        <v>353</v>
      </c>
      <c r="G277" s="151">
        <v>10928</v>
      </c>
      <c r="H277" s="151">
        <v>10598</v>
      </c>
      <c r="I277" s="151">
        <v>330</v>
      </c>
      <c r="J277" s="151">
        <v>10646</v>
      </c>
      <c r="K277" s="151">
        <v>10306</v>
      </c>
      <c r="L277" s="151">
        <v>340</v>
      </c>
      <c r="M277" s="172">
        <v>0.93</v>
      </c>
      <c r="N277" s="153">
        <v>238807</v>
      </c>
      <c r="O277" s="153">
        <v>231714</v>
      </c>
      <c r="P277" s="153">
        <v>7093</v>
      </c>
      <c r="Q277" s="154">
        <v>0.970298190589053</v>
      </c>
      <c r="R277" s="154">
        <v>0.964238678958566</v>
      </c>
      <c r="S277" s="154">
        <v>0.969802342606149</v>
      </c>
      <c r="T277" s="154">
        <v>0.968063122299455</v>
      </c>
      <c r="U277" s="173">
        <v>-0.00556366364758387</v>
      </c>
      <c r="V277" s="158">
        <v>66016</v>
      </c>
      <c r="W277" s="158">
        <v>63974</v>
      </c>
      <c r="X277" s="158">
        <v>69602</v>
      </c>
      <c r="Y277" s="158">
        <v>67524</v>
      </c>
      <c r="Z277" s="155">
        <v>0.96906810470189</v>
      </c>
      <c r="AA277" s="155">
        <v>0.970144536076549</v>
      </c>
      <c r="AB277" s="173">
        <v>-0.00107643137465907</v>
      </c>
    </row>
    <row r="278" spans="1:28">
      <c r="A278" s="175" t="s">
        <v>260</v>
      </c>
      <c r="B278" s="176" t="s">
        <v>1798</v>
      </c>
      <c r="C278" s="176" t="s">
        <v>268</v>
      </c>
      <c r="D278" s="150">
        <v>11848</v>
      </c>
      <c r="E278" s="153">
        <v>11631</v>
      </c>
      <c r="F278" s="153">
        <v>217</v>
      </c>
      <c r="G278" s="151">
        <v>14362</v>
      </c>
      <c r="H278" s="151">
        <v>14109</v>
      </c>
      <c r="I278" s="151">
        <v>253</v>
      </c>
      <c r="J278" s="151">
        <v>11853</v>
      </c>
      <c r="K278" s="151">
        <v>11627</v>
      </c>
      <c r="L278" s="151">
        <v>226</v>
      </c>
      <c r="M278" s="172">
        <v>0.93</v>
      </c>
      <c r="N278" s="153">
        <v>291165</v>
      </c>
      <c r="O278" s="153">
        <v>286396</v>
      </c>
      <c r="P278" s="153">
        <v>4769</v>
      </c>
      <c r="Q278" s="154">
        <v>0.983620970927138</v>
      </c>
      <c r="R278" s="154">
        <v>0.981684672518569</v>
      </c>
      <c r="S278" s="154">
        <v>0.98238406907116</v>
      </c>
      <c r="T278" s="154">
        <v>0.980933097106218</v>
      </c>
      <c r="U278" s="173">
        <v>-0.000699396552591547</v>
      </c>
      <c r="V278" s="158">
        <v>84129</v>
      </c>
      <c r="W278" s="158">
        <v>82731</v>
      </c>
      <c r="X278" s="158">
        <v>86484</v>
      </c>
      <c r="Y278" s="158">
        <v>85117</v>
      </c>
      <c r="Z278" s="155">
        <v>0.983382662339978</v>
      </c>
      <c r="AA278" s="155">
        <v>0.984193608066232</v>
      </c>
      <c r="AB278" s="173">
        <v>-0.000810945726254064</v>
      </c>
    </row>
    <row r="279" spans="1:28">
      <c r="A279" s="175" t="s">
        <v>260</v>
      </c>
      <c r="B279" s="176" t="s">
        <v>1798</v>
      </c>
      <c r="C279" s="176" t="s">
        <v>269</v>
      </c>
      <c r="D279" s="150">
        <v>8427</v>
      </c>
      <c r="E279" s="153">
        <v>8236</v>
      </c>
      <c r="F279" s="153">
        <v>191</v>
      </c>
      <c r="G279" s="151">
        <v>9677</v>
      </c>
      <c r="H279" s="151">
        <v>9545</v>
      </c>
      <c r="I279" s="151">
        <v>132</v>
      </c>
      <c r="J279" s="151">
        <v>9095</v>
      </c>
      <c r="K279" s="151">
        <v>8943</v>
      </c>
      <c r="L279" s="151">
        <v>152</v>
      </c>
      <c r="M279" s="172">
        <v>0.93</v>
      </c>
      <c r="N279" s="153">
        <v>207054</v>
      </c>
      <c r="O279" s="153">
        <v>203616</v>
      </c>
      <c r="P279" s="153">
        <v>3438</v>
      </c>
      <c r="Q279" s="154">
        <v>0.983395635921064</v>
      </c>
      <c r="R279" s="154">
        <v>0.977334757327637</v>
      </c>
      <c r="S279" s="154">
        <v>0.986359408907719</v>
      </c>
      <c r="T279" s="154">
        <v>0.983287520615723</v>
      </c>
      <c r="U279" s="173">
        <v>-0.00902465158008203</v>
      </c>
      <c r="V279" s="158">
        <v>56125</v>
      </c>
      <c r="W279" s="158">
        <v>55102</v>
      </c>
      <c r="X279" s="158">
        <v>58723</v>
      </c>
      <c r="Y279" s="158">
        <v>57766</v>
      </c>
      <c r="Z279" s="155">
        <v>0.981772828507795</v>
      </c>
      <c r="AA279" s="155">
        <v>0.983703148681096</v>
      </c>
      <c r="AB279" s="173">
        <v>-0.00193032017330086</v>
      </c>
    </row>
    <row r="280" spans="1:28">
      <c r="A280" s="175" t="s">
        <v>260</v>
      </c>
      <c r="B280" s="176" t="s">
        <v>1798</v>
      </c>
      <c r="C280" s="176" t="s">
        <v>270</v>
      </c>
      <c r="D280" s="150">
        <v>0</v>
      </c>
      <c r="E280" s="153">
        <v>0</v>
      </c>
      <c r="F280" s="153">
        <v>0</v>
      </c>
      <c r="G280" s="151">
        <v>0</v>
      </c>
      <c r="H280" s="151">
        <v>0</v>
      </c>
      <c r="I280" s="151">
        <v>0</v>
      </c>
      <c r="J280" s="151">
        <v>0</v>
      </c>
      <c r="K280" s="151">
        <v>0</v>
      </c>
      <c r="L280" s="151">
        <v>0</v>
      </c>
      <c r="M280" s="172">
        <v>0.93</v>
      </c>
      <c r="N280" s="153">
        <v>0</v>
      </c>
      <c r="O280" s="153">
        <v>0</v>
      </c>
      <c r="P280" s="153">
        <v>0</v>
      </c>
      <c r="Q280" s="154">
        <v>0</v>
      </c>
      <c r="R280" s="154">
        <v>0</v>
      </c>
      <c r="S280" s="154">
        <v>0</v>
      </c>
      <c r="T280" s="154">
        <v>0</v>
      </c>
      <c r="U280" s="173">
        <v>0</v>
      </c>
      <c r="V280" s="158">
        <v>0</v>
      </c>
      <c r="W280" s="158">
        <v>0</v>
      </c>
      <c r="X280" s="158">
        <v>0</v>
      </c>
      <c r="Y280" s="158">
        <v>0</v>
      </c>
      <c r="Z280" s="155">
        <v>0</v>
      </c>
      <c r="AA280" s="155">
        <v>0</v>
      </c>
      <c r="AB280" s="173">
        <v>0</v>
      </c>
    </row>
    <row r="281" spans="1:28">
      <c r="A281" s="175" t="s">
        <v>260</v>
      </c>
      <c r="B281" s="176" t="s">
        <v>1798</v>
      </c>
      <c r="C281" s="176" t="s">
        <v>271</v>
      </c>
      <c r="D281" s="150">
        <v>2097</v>
      </c>
      <c r="E281" s="153">
        <v>1987</v>
      </c>
      <c r="F281" s="153">
        <v>110</v>
      </c>
      <c r="G281" s="151">
        <v>2418</v>
      </c>
      <c r="H281" s="151">
        <v>2370</v>
      </c>
      <c r="I281" s="151">
        <v>48</v>
      </c>
      <c r="J281" s="151">
        <v>2311</v>
      </c>
      <c r="K281" s="151">
        <v>2253</v>
      </c>
      <c r="L281" s="151">
        <v>58</v>
      </c>
      <c r="M281" s="172">
        <v>0.93</v>
      </c>
      <c r="N281" s="153">
        <v>48030</v>
      </c>
      <c r="O281" s="153">
        <v>46569</v>
      </c>
      <c r="P281" s="153">
        <v>1461</v>
      </c>
      <c r="Q281" s="154">
        <v>0.969581511555278</v>
      </c>
      <c r="R281" s="154">
        <v>0.947544110634239</v>
      </c>
      <c r="S281" s="154">
        <v>0.98014888337469</v>
      </c>
      <c r="T281" s="154">
        <v>0.974902639549978</v>
      </c>
      <c r="U281" s="173">
        <v>-0.0326047727404505</v>
      </c>
      <c r="V281" s="158">
        <v>14062</v>
      </c>
      <c r="W281" s="158">
        <v>13621</v>
      </c>
      <c r="X281" s="158">
        <v>14099</v>
      </c>
      <c r="Y281" s="158">
        <v>13675</v>
      </c>
      <c r="Z281" s="155">
        <v>0.968638884938131</v>
      </c>
      <c r="AA281" s="155">
        <v>0.969926945173417</v>
      </c>
      <c r="AB281" s="173">
        <v>-0.00128806023528549</v>
      </c>
    </row>
    <row r="282" spans="1:28">
      <c r="A282" s="175" t="s">
        <v>260</v>
      </c>
      <c r="B282" s="176" t="s">
        <v>1798</v>
      </c>
      <c r="C282" s="176" t="s">
        <v>272</v>
      </c>
      <c r="D282" s="150">
        <v>3</v>
      </c>
      <c r="E282" s="153">
        <v>0</v>
      </c>
      <c r="F282" s="153">
        <v>3</v>
      </c>
      <c r="G282" s="151">
        <v>0</v>
      </c>
      <c r="H282" s="151">
        <v>0</v>
      </c>
      <c r="I282" s="151">
        <v>0</v>
      </c>
      <c r="J282" s="151">
        <v>1</v>
      </c>
      <c r="K282" s="151">
        <v>0</v>
      </c>
      <c r="L282" s="151">
        <v>1</v>
      </c>
      <c r="M282" s="172">
        <v>0.93</v>
      </c>
      <c r="N282" s="153">
        <v>31</v>
      </c>
      <c r="O282" s="153">
        <v>24</v>
      </c>
      <c r="P282" s="153">
        <v>7</v>
      </c>
      <c r="Q282" s="154">
        <v>0.774193548387097</v>
      </c>
      <c r="R282" s="154">
        <v>0</v>
      </c>
      <c r="S282" s="154">
        <v>0</v>
      </c>
      <c r="T282" s="154">
        <v>0</v>
      </c>
      <c r="U282" s="173">
        <v>0</v>
      </c>
      <c r="V282" s="158">
        <v>4</v>
      </c>
      <c r="W282" s="158">
        <v>0</v>
      </c>
      <c r="X282" s="158">
        <v>12</v>
      </c>
      <c r="Y282" s="158">
        <v>12</v>
      </c>
      <c r="Z282" s="155">
        <v>0</v>
      </c>
      <c r="AA282" s="155">
        <v>1</v>
      </c>
      <c r="AB282" s="173">
        <v>-1</v>
      </c>
    </row>
    <row r="283" spans="1:28">
      <c r="A283" s="175" t="s">
        <v>260</v>
      </c>
      <c r="B283" s="176" t="s">
        <v>1798</v>
      </c>
      <c r="C283" s="176" t="s">
        <v>273</v>
      </c>
      <c r="D283" s="150">
        <v>0</v>
      </c>
      <c r="E283" s="153">
        <v>0</v>
      </c>
      <c r="F283" s="153">
        <v>0</v>
      </c>
      <c r="G283" s="151">
        <v>0</v>
      </c>
      <c r="H283" s="151">
        <v>0</v>
      </c>
      <c r="I283" s="151">
        <v>0</v>
      </c>
      <c r="J283" s="151">
        <v>0</v>
      </c>
      <c r="K283" s="151">
        <v>0</v>
      </c>
      <c r="L283" s="151">
        <v>0</v>
      </c>
      <c r="M283" s="172">
        <v>0.93</v>
      </c>
      <c r="N283" s="153">
        <v>4</v>
      </c>
      <c r="O283" s="153">
        <v>2</v>
      </c>
      <c r="P283" s="153">
        <v>2</v>
      </c>
      <c r="Q283" s="154">
        <v>0.5</v>
      </c>
      <c r="R283" s="154">
        <v>0</v>
      </c>
      <c r="S283" s="154">
        <v>0</v>
      </c>
      <c r="T283" s="154">
        <v>0</v>
      </c>
      <c r="U283" s="173">
        <v>0</v>
      </c>
      <c r="V283" s="158">
        <v>2</v>
      </c>
      <c r="W283" s="158">
        <v>0</v>
      </c>
      <c r="X283" s="158">
        <v>1</v>
      </c>
      <c r="Y283" s="158">
        <v>1</v>
      </c>
      <c r="Z283" s="155">
        <v>0</v>
      </c>
      <c r="AA283" s="155">
        <v>1</v>
      </c>
      <c r="AB283" s="173">
        <v>-1</v>
      </c>
    </row>
    <row r="284" spans="1:28">
      <c r="A284" s="175" t="s">
        <v>260</v>
      </c>
      <c r="B284" s="176" t="s">
        <v>1798</v>
      </c>
      <c r="C284" s="176" t="s">
        <v>274</v>
      </c>
      <c r="D284" s="150">
        <v>8</v>
      </c>
      <c r="E284" s="153">
        <v>8</v>
      </c>
      <c r="F284" s="153">
        <v>0</v>
      </c>
      <c r="G284" s="151">
        <v>15</v>
      </c>
      <c r="H284" s="151">
        <v>13</v>
      </c>
      <c r="I284" s="151">
        <v>2</v>
      </c>
      <c r="J284" s="151">
        <v>14</v>
      </c>
      <c r="K284" s="151">
        <v>13</v>
      </c>
      <c r="L284" s="151">
        <v>1</v>
      </c>
      <c r="M284" s="172">
        <v>0.93</v>
      </c>
      <c r="N284" s="153">
        <v>281</v>
      </c>
      <c r="O284" s="153">
        <v>259</v>
      </c>
      <c r="P284" s="153">
        <v>22</v>
      </c>
      <c r="Q284" s="154">
        <v>0.921708185053381</v>
      </c>
      <c r="R284" s="154">
        <v>1</v>
      </c>
      <c r="S284" s="154">
        <v>0.866666666666667</v>
      </c>
      <c r="T284" s="154">
        <v>0.928571428571429</v>
      </c>
      <c r="U284" s="173">
        <v>0.133333333333333</v>
      </c>
      <c r="V284" s="158">
        <v>81</v>
      </c>
      <c r="W284" s="158">
        <v>75</v>
      </c>
      <c r="X284" s="158">
        <v>77</v>
      </c>
      <c r="Y284" s="158">
        <v>69</v>
      </c>
      <c r="Z284" s="155">
        <v>0.925925925925926</v>
      </c>
      <c r="AA284" s="155">
        <v>0.896103896103896</v>
      </c>
      <c r="AB284" s="173">
        <v>0.0298220298220299</v>
      </c>
    </row>
    <row r="285" spans="1:28">
      <c r="A285" s="175" t="s">
        <v>260</v>
      </c>
      <c r="B285" s="176" t="s">
        <v>1798</v>
      </c>
      <c r="C285" s="176" t="s">
        <v>275</v>
      </c>
      <c r="D285" s="150">
        <v>0</v>
      </c>
      <c r="E285" s="153">
        <v>0</v>
      </c>
      <c r="F285" s="153">
        <v>0</v>
      </c>
      <c r="G285" s="151">
        <v>0</v>
      </c>
      <c r="H285" s="151">
        <v>0</v>
      </c>
      <c r="I285" s="151">
        <v>0</v>
      </c>
      <c r="J285" s="151">
        <v>0</v>
      </c>
      <c r="K285" s="151">
        <v>0</v>
      </c>
      <c r="L285" s="151">
        <v>0</v>
      </c>
      <c r="M285" s="172">
        <v>0.93</v>
      </c>
      <c r="N285" s="153">
        <v>8</v>
      </c>
      <c r="O285" s="153">
        <v>3</v>
      </c>
      <c r="P285" s="153">
        <v>5</v>
      </c>
      <c r="Q285" s="154">
        <v>0.375</v>
      </c>
      <c r="R285" s="154">
        <v>0</v>
      </c>
      <c r="S285" s="154">
        <v>0</v>
      </c>
      <c r="T285" s="154">
        <v>0</v>
      </c>
      <c r="U285" s="173">
        <v>0</v>
      </c>
      <c r="V285" s="158">
        <v>1</v>
      </c>
      <c r="W285" s="158">
        <v>0</v>
      </c>
      <c r="X285" s="158">
        <v>3</v>
      </c>
      <c r="Y285" s="158">
        <v>1</v>
      </c>
      <c r="Z285" s="155">
        <v>0</v>
      </c>
      <c r="AA285" s="155">
        <v>0.333333333333333</v>
      </c>
      <c r="AB285" s="173">
        <v>-0.333333333333333</v>
      </c>
    </row>
    <row r="286" spans="1:28">
      <c r="A286" s="175" t="s">
        <v>260</v>
      </c>
      <c r="B286" s="176" t="s">
        <v>1799</v>
      </c>
      <c r="C286" s="176" t="s">
        <v>276</v>
      </c>
      <c r="D286" s="150">
        <v>7306</v>
      </c>
      <c r="E286" s="153">
        <v>7135</v>
      </c>
      <c r="F286" s="153">
        <v>171</v>
      </c>
      <c r="G286" s="151">
        <v>8459</v>
      </c>
      <c r="H286" s="151">
        <v>8399</v>
      </c>
      <c r="I286" s="151">
        <v>60</v>
      </c>
      <c r="J286" s="151">
        <v>8508</v>
      </c>
      <c r="K286" s="151">
        <v>8453</v>
      </c>
      <c r="L286" s="151">
        <v>55</v>
      </c>
      <c r="M286" s="172">
        <v>0.93</v>
      </c>
      <c r="N286" s="153">
        <v>191731</v>
      </c>
      <c r="O286" s="153">
        <v>190179</v>
      </c>
      <c r="P286" s="153">
        <v>1552</v>
      </c>
      <c r="Q286" s="154">
        <v>0.991905325690681</v>
      </c>
      <c r="R286" s="154">
        <v>0.976594579797427</v>
      </c>
      <c r="S286" s="154">
        <v>0.99290696299799</v>
      </c>
      <c r="T286" s="154">
        <v>0.993535496003761</v>
      </c>
      <c r="U286" s="173">
        <v>-0.0163123832005635</v>
      </c>
      <c r="V286" s="158">
        <v>50001</v>
      </c>
      <c r="W286" s="158">
        <v>49479</v>
      </c>
      <c r="X286" s="158">
        <v>53727</v>
      </c>
      <c r="Y286" s="158">
        <v>53319</v>
      </c>
      <c r="Z286" s="155">
        <v>0.989560208795824</v>
      </c>
      <c r="AA286" s="155">
        <v>0.992406052822603</v>
      </c>
      <c r="AB286" s="173">
        <v>-0.00284584402677912</v>
      </c>
    </row>
    <row r="287" spans="1:28">
      <c r="A287" s="175" t="s">
        <v>260</v>
      </c>
      <c r="B287" s="176" t="s">
        <v>1799</v>
      </c>
      <c r="C287" s="176" t="s">
        <v>277</v>
      </c>
      <c r="D287" s="150">
        <v>9920</v>
      </c>
      <c r="E287" s="153">
        <v>9440</v>
      </c>
      <c r="F287" s="153">
        <v>480</v>
      </c>
      <c r="G287" s="151">
        <v>10836</v>
      </c>
      <c r="H287" s="151">
        <v>10541</v>
      </c>
      <c r="I287" s="151">
        <v>295</v>
      </c>
      <c r="J287" s="151">
        <v>11335</v>
      </c>
      <c r="K287" s="151">
        <v>10946</v>
      </c>
      <c r="L287" s="151">
        <v>389</v>
      </c>
      <c r="M287" s="172">
        <v>0.93</v>
      </c>
      <c r="N287" s="153">
        <v>242587</v>
      </c>
      <c r="O287" s="153">
        <v>234570</v>
      </c>
      <c r="P287" s="153">
        <v>8017</v>
      </c>
      <c r="Q287" s="154">
        <v>0.966952062558999</v>
      </c>
      <c r="R287" s="154">
        <v>0.951612903225806</v>
      </c>
      <c r="S287" s="154">
        <v>0.972775932078258</v>
      </c>
      <c r="T287" s="154">
        <v>0.965681517423908</v>
      </c>
      <c r="U287" s="173">
        <v>-0.0211630288524511</v>
      </c>
      <c r="V287" s="158">
        <v>66408</v>
      </c>
      <c r="W287" s="158">
        <v>63876</v>
      </c>
      <c r="X287" s="158">
        <v>69530</v>
      </c>
      <c r="Y287" s="158">
        <v>67280</v>
      </c>
      <c r="Z287" s="155">
        <v>0.961872063606794</v>
      </c>
      <c r="AA287" s="155">
        <v>0.967639867683015</v>
      </c>
      <c r="AB287" s="173">
        <v>-0.00576780407622024</v>
      </c>
    </row>
    <row r="288" spans="1:28">
      <c r="A288" s="175" t="s">
        <v>260</v>
      </c>
      <c r="B288" s="176" t="s">
        <v>1799</v>
      </c>
      <c r="C288" s="176" t="s">
        <v>278</v>
      </c>
      <c r="D288" s="150">
        <v>7921</v>
      </c>
      <c r="E288" s="153">
        <v>7832</v>
      </c>
      <c r="F288" s="153">
        <v>89</v>
      </c>
      <c r="G288" s="151">
        <v>8638</v>
      </c>
      <c r="H288" s="151">
        <v>8568</v>
      </c>
      <c r="I288" s="151">
        <v>70</v>
      </c>
      <c r="J288" s="151">
        <v>9212</v>
      </c>
      <c r="K288" s="151">
        <v>9111</v>
      </c>
      <c r="L288" s="151">
        <v>101</v>
      </c>
      <c r="M288" s="172">
        <v>0.93</v>
      </c>
      <c r="N288" s="153">
        <v>203994</v>
      </c>
      <c r="O288" s="153">
        <v>201721</v>
      </c>
      <c r="P288" s="153">
        <v>2273</v>
      </c>
      <c r="Q288" s="154">
        <v>0.98885751541712</v>
      </c>
      <c r="R288" s="154">
        <v>0.98876404494382</v>
      </c>
      <c r="S288" s="154">
        <v>0.991896272285251</v>
      </c>
      <c r="T288" s="154">
        <v>0.989036039947894</v>
      </c>
      <c r="U288" s="173">
        <v>-0.00313222734143104</v>
      </c>
      <c r="V288" s="158">
        <v>52839</v>
      </c>
      <c r="W288" s="158">
        <v>52204</v>
      </c>
      <c r="X288" s="158">
        <v>59120</v>
      </c>
      <c r="Y288" s="158">
        <v>58459</v>
      </c>
      <c r="Z288" s="155">
        <v>0.987982361513276</v>
      </c>
      <c r="AA288" s="155">
        <v>0.988819350473613</v>
      </c>
      <c r="AB288" s="173">
        <v>-0.000836988960336793</v>
      </c>
    </row>
    <row r="289" spans="1:28">
      <c r="A289" s="175" t="s">
        <v>260</v>
      </c>
      <c r="B289" s="176" t="s">
        <v>1799</v>
      </c>
      <c r="C289" s="176" t="s">
        <v>279</v>
      </c>
      <c r="D289" s="150">
        <v>0</v>
      </c>
      <c r="E289" s="153">
        <v>0</v>
      </c>
      <c r="F289" s="153">
        <v>0</v>
      </c>
      <c r="G289" s="151">
        <v>1</v>
      </c>
      <c r="H289" s="151">
        <v>1</v>
      </c>
      <c r="I289" s="151">
        <v>0</v>
      </c>
      <c r="J289" s="151">
        <v>0</v>
      </c>
      <c r="K289" s="151">
        <v>0</v>
      </c>
      <c r="L289" s="151">
        <v>0</v>
      </c>
      <c r="M289" s="172">
        <v>0.93</v>
      </c>
      <c r="N289" s="153">
        <v>6</v>
      </c>
      <c r="O289" s="153">
        <v>6</v>
      </c>
      <c r="P289" s="153">
        <v>0</v>
      </c>
      <c r="Q289" s="154">
        <v>1</v>
      </c>
      <c r="R289" s="154">
        <v>0</v>
      </c>
      <c r="S289" s="154">
        <v>1</v>
      </c>
      <c r="T289" s="154">
        <v>0</v>
      </c>
      <c r="U289" s="173">
        <v>-1</v>
      </c>
      <c r="V289" s="158">
        <v>2</v>
      </c>
      <c r="W289" s="158">
        <v>2</v>
      </c>
      <c r="X289" s="158">
        <v>2</v>
      </c>
      <c r="Y289" s="158">
        <v>2</v>
      </c>
      <c r="Z289" s="155">
        <v>1</v>
      </c>
      <c r="AA289" s="155">
        <v>1</v>
      </c>
      <c r="AB289" s="173">
        <v>0</v>
      </c>
    </row>
    <row r="290" spans="1:28">
      <c r="A290" s="175" t="s">
        <v>260</v>
      </c>
      <c r="B290" s="176" t="s">
        <v>1799</v>
      </c>
      <c r="C290" s="176" t="s">
        <v>280</v>
      </c>
      <c r="D290" s="150">
        <v>0</v>
      </c>
      <c r="E290" s="153">
        <v>0</v>
      </c>
      <c r="F290" s="153">
        <v>0</v>
      </c>
      <c r="G290" s="151">
        <v>0</v>
      </c>
      <c r="H290" s="151">
        <v>0</v>
      </c>
      <c r="I290" s="151">
        <v>0</v>
      </c>
      <c r="J290" s="151">
        <v>0</v>
      </c>
      <c r="K290" s="151">
        <v>0</v>
      </c>
      <c r="L290" s="151">
        <v>0</v>
      </c>
      <c r="M290" s="172">
        <v>0.93</v>
      </c>
      <c r="N290" s="153">
        <v>0</v>
      </c>
      <c r="O290" s="153">
        <v>0</v>
      </c>
      <c r="P290" s="153">
        <v>0</v>
      </c>
      <c r="Q290" s="154">
        <v>0</v>
      </c>
      <c r="R290" s="154">
        <v>0</v>
      </c>
      <c r="S290" s="154">
        <v>0</v>
      </c>
      <c r="T290" s="154">
        <v>0</v>
      </c>
      <c r="U290" s="173">
        <v>0</v>
      </c>
      <c r="V290" s="158">
        <v>0</v>
      </c>
      <c r="W290" s="158">
        <v>0</v>
      </c>
      <c r="X290" s="158">
        <v>0</v>
      </c>
      <c r="Y290" s="158">
        <v>0</v>
      </c>
      <c r="Z290" s="155">
        <v>0</v>
      </c>
      <c r="AA290" s="155">
        <v>0</v>
      </c>
      <c r="AB290" s="173">
        <v>0</v>
      </c>
    </row>
    <row r="291" spans="1:28">
      <c r="A291" s="175" t="s">
        <v>260</v>
      </c>
      <c r="B291" s="176" t="s">
        <v>1799</v>
      </c>
      <c r="C291" s="176" t="s">
        <v>281</v>
      </c>
      <c r="D291" s="150">
        <v>3612</v>
      </c>
      <c r="E291" s="153">
        <v>3419</v>
      </c>
      <c r="F291" s="153">
        <v>193</v>
      </c>
      <c r="G291" s="151">
        <v>3865</v>
      </c>
      <c r="H291" s="151">
        <v>3743</v>
      </c>
      <c r="I291" s="151">
        <v>122</v>
      </c>
      <c r="J291" s="151">
        <v>4007</v>
      </c>
      <c r="K291" s="151">
        <v>3826</v>
      </c>
      <c r="L291" s="151">
        <v>181</v>
      </c>
      <c r="M291" s="172">
        <v>0.93</v>
      </c>
      <c r="N291" s="153">
        <v>83612</v>
      </c>
      <c r="O291" s="153">
        <v>81207</v>
      </c>
      <c r="P291" s="153">
        <v>2405</v>
      </c>
      <c r="Q291" s="154">
        <v>0.971236186193369</v>
      </c>
      <c r="R291" s="154">
        <v>0.94656699889258</v>
      </c>
      <c r="S291" s="154">
        <v>0.968434670116429</v>
      </c>
      <c r="T291" s="154">
        <v>0.954829049163963</v>
      </c>
      <c r="U291" s="173">
        <v>-0.0218676712238491</v>
      </c>
      <c r="V291" s="158">
        <v>23950</v>
      </c>
      <c r="W291" s="158">
        <v>23012</v>
      </c>
      <c r="X291" s="158">
        <v>24487</v>
      </c>
      <c r="Y291" s="158">
        <v>23792</v>
      </c>
      <c r="Z291" s="155">
        <v>0.960835073068893</v>
      </c>
      <c r="AA291" s="155">
        <v>0.971617593008535</v>
      </c>
      <c r="AB291" s="173">
        <v>-0.0107825199396416</v>
      </c>
    </row>
    <row r="292" spans="1:28">
      <c r="A292" s="175" t="s">
        <v>260</v>
      </c>
      <c r="B292" s="176" t="s">
        <v>1799</v>
      </c>
      <c r="C292" s="176" t="s">
        <v>282</v>
      </c>
      <c r="D292" s="150">
        <v>4074</v>
      </c>
      <c r="E292" s="153">
        <v>3815</v>
      </c>
      <c r="F292" s="153">
        <v>259</v>
      </c>
      <c r="G292" s="151">
        <v>4511</v>
      </c>
      <c r="H292" s="151">
        <v>4377</v>
      </c>
      <c r="I292" s="151">
        <v>134</v>
      </c>
      <c r="J292" s="151">
        <v>4671</v>
      </c>
      <c r="K292" s="151">
        <v>4541</v>
      </c>
      <c r="L292" s="151">
        <v>130</v>
      </c>
      <c r="M292" s="172">
        <v>0.93</v>
      </c>
      <c r="N292" s="153">
        <v>99976</v>
      </c>
      <c r="O292" s="153">
        <v>97000</v>
      </c>
      <c r="P292" s="153">
        <v>2976</v>
      </c>
      <c r="Q292" s="154">
        <v>0.970232855885413</v>
      </c>
      <c r="R292" s="154">
        <v>0.936426116838488</v>
      </c>
      <c r="S292" s="154">
        <v>0.970294834848149</v>
      </c>
      <c r="T292" s="154">
        <v>0.9721687004924</v>
      </c>
      <c r="U292" s="173">
        <v>-0.033868718009661</v>
      </c>
      <c r="V292" s="158">
        <v>27063</v>
      </c>
      <c r="W292" s="158">
        <v>26147</v>
      </c>
      <c r="X292" s="158">
        <v>28243</v>
      </c>
      <c r="Y292" s="158">
        <v>27450</v>
      </c>
      <c r="Z292" s="155">
        <v>0.966153050290064</v>
      </c>
      <c r="AA292" s="155">
        <v>0.971922246220302</v>
      </c>
      <c r="AB292" s="173">
        <v>-0.00576919593023839</v>
      </c>
    </row>
    <row r="293" spans="1:28">
      <c r="A293" s="175" t="s">
        <v>260</v>
      </c>
      <c r="B293" s="176" t="s">
        <v>1799</v>
      </c>
      <c r="C293" s="176" t="s">
        <v>283</v>
      </c>
      <c r="D293" s="150">
        <v>229</v>
      </c>
      <c r="E293" s="153">
        <v>208</v>
      </c>
      <c r="F293" s="153">
        <v>21</v>
      </c>
      <c r="G293" s="151">
        <v>201</v>
      </c>
      <c r="H293" s="151">
        <v>191</v>
      </c>
      <c r="I293" s="151">
        <v>10</v>
      </c>
      <c r="J293" s="151">
        <v>219</v>
      </c>
      <c r="K293" s="151">
        <v>218</v>
      </c>
      <c r="L293" s="151">
        <v>1</v>
      </c>
      <c r="M293" s="172">
        <v>0.93</v>
      </c>
      <c r="N293" s="153">
        <v>2880</v>
      </c>
      <c r="O293" s="153">
        <v>2834</v>
      </c>
      <c r="P293" s="153">
        <v>46</v>
      </c>
      <c r="Q293" s="154">
        <v>0.984027777777778</v>
      </c>
      <c r="R293" s="154">
        <v>0.908296943231441</v>
      </c>
      <c r="S293" s="154">
        <v>0.950248756218905</v>
      </c>
      <c r="T293" s="154">
        <v>0.995433789954338</v>
      </c>
      <c r="U293" s="173">
        <v>-0.0419518129874644</v>
      </c>
      <c r="V293" s="158">
        <v>1444</v>
      </c>
      <c r="W293" s="158">
        <v>1407</v>
      </c>
      <c r="X293" s="158">
        <v>998</v>
      </c>
      <c r="Y293" s="158">
        <v>993</v>
      </c>
      <c r="Z293" s="155">
        <v>0.974376731301939</v>
      </c>
      <c r="AA293" s="155">
        <v>0.99498997995992</v>
      </c>
      <c r="AB293" s="173">
        <v>-0.0206132486579809</v>
      </c>
    </row>
    <row r="294" spans="1:28">
      <c r="A294" s="175" t="s">
        <v>260</v>
      </c>
      <c r="B294" s="176" t="s">
        <v>1799</v>
      </c>
      <c r="C294" s="176" t="s">
        <v>284</v>
      </c>
      <c r="D294" s="150">
        <v>0</v>
      </c>
      <c r="E294" s="153">
        <v>0</v>
      </c>
      <c r="F294" s="153">
        <v>0</v>
      </c>
      <c r="G294" s="151">
        <v>1</v>
      </c>
      <c r="H294" s="151">
        <v>1</v>
      </c>
      <c r="I294" s="151">
        <v>0</v>
      </c>
      <c r="J294" s="151">
        <v>0</v>
      </c>
      <c r="K294" s="151">
        <v>0</v>
      </c>
      <c r="L294" s="151">
        <v>0</v>
      </c>
      <c r="M294" s="172">
        <v>0.93</v>
      </c>
      <c r="N294" s="153">
        <v>1</v>
      </c>
      <c r="O294" s="153">
        <v>1</v>
      </c>
      <c r="P294" s="153">
        <v>0</v>
      </c>
      <c r="Q294" s="154">
        <v>1</v>
      </c>
      <c r="R294" s="154">
        <v>0</v>
      </c>
      <c r="S294" s="154">
        <v>1</v>
      </c>
      <c r="T294" s="154">
        <v>0</v>
      </c>
      <c r="U294" s="173">
        <v>-1</v>
      </c>
      <c r="V294" s="158">
        <v>1</v>
      </c>
      <c r="W294" s="158">
        <v>1</v>
      </c>
      <c r="X294" s="158">
        <v>0</v>
      </c>
      <c r="Y294" s="158">
        <v>0</v>
      </c>
      <c r="Z294" s="155">
        <v>1</v>
      </c>
      <c r="AA294" s="155">
        <v>0</v>
      </c>
      <c r="AB294" s="173">
        <v>1</v>
      </c>
    </row>
    <row r="295" spans="1:28">
      <c r="A295" s="175" t="s">
        <v>260</v>
      </c>
      <c r="B295" s="176" t="s">
        <v>1799</v>
      </c>
      <c r="C295" s="176" t="s">
        <v>285</v>
      </c>
      <c r="D295" s="150">
        <v>6</v>
      </c>
      <c r="E295" s="153">
        <v>2</v>
      </c>
      <c r="F295" s="153">
        <v>4</v>
      </c>
      <c r="G295" s="151">
        <v>2</v>
      </c>
      <c r="H295" s="151">
        <v>1</v>
      </c>
      <c r="I295" s="151">
        <v>1</v>
      </c>
      <c r="J295" s="151">
        <v>6</v>
      </c>
      <c r="K295" s="151">
        <v>3</v>
      </c>
      <c r="L295" s="151">
        <v>3</v>
      </c>
      <c r="M295" s="172">
        <v>0.93</v>
      </c>
      <c r="N295" s="153">
        <v>116</v>
      </c>
      <c r="O295" s="153">
        <v>84</v>
      </c>
      <c r="P295" s="153">
        <v>32</v>
      </c>
      <c r="Q295" s="154">
        <v>0.724137931034483</v>
      </c>
      <c r="R295" s="154">
        <v>0.333333333333333</v>
      </c>
      <c r="S295" s="154">
        <v>0.5</v>
      </c>
      <c r="T295" s="154">
        <v>0.5</v>
      </c>
      <c r="U295" s="173">
        <v>-0.166666666666667</v>
      </c>
      <c r="V295" s="158">
        <v>32</v>
      </c>
      <c r="W295" s="158">
        <v>19</v>
      </c>
      <c r="X295" s="158">
        <v>39</v>
      </c>
      <c r="Y295" s="158">
        <v>30</v>
      </c>
      <c r="Z295" s="155">
        <v>0.59375</v>
      </c>
      <c r="AA295" s="155">
        <v>0.769230769230769</v>
      </c>
      <c r="AB295" s="173">
        <v>-0.175480769230769</v>
      </c>
    </row>
    <row r="296" spans="1:28">
      <c r="A296" s="175" t="s">
        <v>260</v>
      </c>
      <c r="B296" s="176" t="s">
        <v>1799</v>
      </c>
      <c r="C296" s="176" t="s">
        <v>286</v>
      </c>
      <c r="D296" s="150">
        <v>0</v>
      </c>
      <c r="E296" s="153">
        <v>0</v>
      </c>
      <c r="F296" s="153">
        <v>0</v>
      </c>
      <c r="G296" s="151">
        <v>0</v>
      </c>
      <c r="H296" s="151">
        <v>0</v>
      </c>
      <c r="I296" s="151">
        <v>0</v>
      </c>
      <c r="J296" s="151">
        <v>0</v>
      </c>
      <c r="K296" s="151">
        <v>0</v>
      </c>
      <c r="L296" s="151">
        <v>0</v>
      </c>
      <c r="M296" s="172">
        <v>0.93</v>
      </c>
      <c r="N296" s="153">
        <v>1</v>
      </c>
      <c r="O296" s="153">
        <v>1</v>
      </c>
      <c r="P296" s="153">
        <v>0</v>
      </c>
      <c r="Q296" s="154">
        <v>1</v>
      </c>
      <c r="R296" s="154">
        <v>0</v>
      </c>
      <c r="S296" s="154">
        <v>0</v>
      </c>
      <c r="T296" s="154">
        <v>0</v>
      </c>
      <c r="U296" s="173">
        <v>0</v>
      </c>
      <c r="V296" s="158">
        <v>1</v>
      </c>
      <c r="W296" s="158">
        <v>1</v>
      </c>
      <c r="X296" s="158">
        <v>0</v>
      </c>
      <c r="Y296" s="158">
        <v>0</v>
      </c>
      <c r="Z296" s="155">
        <v>1</v>
      </c>
      <c r="AA296" s="155">
        <v>0</v>
      </c>
      <c r="AB296" s="173">
        <v>1</v>
      </c>
    </row>
    <row r="297" spans="1:28">
      <c r="A297" s="175" t="s">
        <v>260</v>
      </c>
      <c r="B297" s="176" t="s">
        <v>1799</v>
      </c>
      <c r="C297" s="176" t="s">
        <v>287</v>
      </c>
      <c r="D297" s="150">
        <v>0</v>
      </c>
      <c r="E297" s="153">
        <v>0</v>
      </c>
      <c r="F297" s="153">
        <v>0</v>
      </c>
      <c r="G297" s="151">
        <v>0</v>
      </c>
      <c r="H297" s="151">
        <v>0</v>
      </c>
      <c r="I297" s="151">
        <v>0</v>
      </c>
      <c r="J297" s="151">
        <v>0</v>
      </c>
      <c r="K297" s="151">
        <v>0</v>
      </c>
      <c r="L297" s="151">
        <v>0</v>
      </c>
      <c r="M297" s="172">
        <v>0.93</v>
      </c>
      <c r="N297" s="153">
        <v>0</v>
      </c>
      <c r="O297" s="153">
        <v>0</v>
      </c>
      <c r="P297" s="153">
        <v>0</v>
      </c>
      <c r="Q297" s="154">
        <v>0</v>
      </c>
      <c r="R297" s="154">
        <v>0</v>
      </c>
      <c r="S297" s="154">
        <v>0</v>
      </c>
      <c r="T297" s="154">
        <v>0</v>
      </c>
      <c r="U297" s="173">
        <v>0</v>
      </c>
      <c r="V297" s="158">
        <v>0</v>
      </c>
      <c r="W297" s="158">
        <v>0</v>
      </c>
      <c r="X297" s="158">
        <v>0</v>
      </c>
      <c r="Y297" s="158">
        <v>0</v>
      </c>
      <c r="Z297" s="155">
        <v>0</v>
      </c>
      <c r="AA297" s="155">
        <v>0</v>
      </c>
      <c r="AB297" s="173">
        <v>0</v>
      </c>
    </row>
    <row r="298" spans="1:28">
      <c r="A298" s="175" t="s">
        <v>260</v>
      </c>
      <c r="B298" s="176" t="s">
        <v>1799</v>
      </c>
      <c r="C298" s="176" t="s">
        <v>288</v>
      </c>
      <c r="D298" s="150">
        <v>2</v>
      </c>
      <c r="E298" s="153">
        <v>0</v>
      </c>
      <c r="F298" s="153">
        <v>2</v>
      </c>
      <c r="G298" s="151">
        <v>0</v>
      </c>
      <c r="H298" s="151">
        <v>0</v>
      </c>
      <c r="I298" s="151">
        <v>0</v>
      </c>
      <c r="J298" s="151">
        <v>2</v>
      </c>
      <c r="K298" s="151">
        <v>2</v>
      </c>
      <c r="L298" s="151">
        <v>0</v>
      </c>
      <c r="M298" s="172">
        <v>0.93</v>
      </c>
      <c r="N298" s="153">
        <v>48</v>
      </c>
      <c r="O298" s="153">
        <v>42</v>
      </c>
      <c r="P298" s="153">
        <v>6</v>
      </c>
      <c r="Q298" s="154">
        <v>0.875</v>
      </c>
      <c r="R298" s="154">
        <v>0</v>
      </c>
      <c r="S298" s="154">
        <v>0</v>
      </c>
      <c r="T298" s="154">
        <v>1</v>
      </c>
      <c r="U298" s="173">
        <v>0</v>
      </c>
      <c r="V298" s="158">
        <v>8</v>
      </c>
      <c r="W298" s="158">
        <v>6</v>
      </c>
      <c r="X298" s="158">
        <v>2</v>
      </c>
      <c r="Y298" s="158">
        <v>1</v>
      </c>
      <c r="Z298" s="155">
        <v>0.75</v>
      </c>
      <c r="AA298" s="155">
        <v>0.5</v>
      </c>
      <c r="AB298" s="173">
        <v>0.25</v>
      </c>
    </row>
    <row r="299" spans="1:28">
      <c r="A299" s="175" t="s">
        <v>260</v>
      </c>
      <c r="B299" s="176" t="s">
        <v>1799</v>
      </c>
      <c r="C299" s="176" t="s">
        <v>289</v>
      </c>
      <c r="D299" s="150">
        <v>7</v>
      </c>
      <c r="E299" s="153">
        <v>5</v>
      </c>
      <c r="F299" s="153">
        <v>2</v>
      </c>
      <c r="G299" s="151">
        <v>2</v>
      </c>
      <c r="H299" s="151">
        <v>1</v>
      </c>
      <c r="I299" s="151">
        <v>1</v>
      </c>
      <c r="J299" s="151">
        <v>5</v>
      </c>
      <c r="K299" s="151">
        <v>3</v>
      </c>
      <c r="L299" s="151">
        <v>2</v>
      </c>
      <c r="M299" s="172">
        <v>0.93</v>
      </c>
      <c r="N299" s="153">
        <v>87</v>
      </c>
      <c r="O299" s="153">
        <v>58</v>
      </c>
      <c r="P299" s="153">
        <v>29</v>
      </c>
      <c r="Q299" s="154">
        <v>0.666666666666667</v>
      </c>
      <c r="R299" s="154">
        <v>0.714285714285714</v>
      </c>
      <c r="S299" s="154">
        <v>0.5</v>
      </c>
      <c r="T299" s="154">
        <v>0.6</v>
      </c>
      <c r="U299" s="173">
        <v>0.214285714285714</v>
      </c>
      <c r="V299" s="158">
        <v>31</v>
      </c>
      <c r="W299" s="158">
        <v>17</v>
      </c>
      <c r="X299" s="158">
        <v>24</v>
      </c>
      <c r="Y299" s="158">
        <v>20</v>
      </c>
      <c r="Z299" s="155">
        <v>0.548387096774194</v>
      </c>
      <c r="AA299" s="155">
        <v>0.833333333333333</v>
      </c>
      <c r="AB299" s="173">
        <v>-0.28494623655914</v>
      </c>
    </row>
    <row r="300" spans="1:28">
      <c r="A300" s="175" t="s">
        <v>260</v>
      </c>
      <c r="B300" s="176" t="s">
        <v>1799</v>
      </c>
      <c r="C300" s="176" t="s">
        <v>290</v>
      </c>
      <c r="D300" s="150">
        <v>0</v>
      </c>
      <c r="E300" s="153">
        <v>0</v>
      </c>
      <c r="F300" s="153">
        <v>0</v>
      </c>
      <c r="G300" s="151">
        <v>0</v>
      </c>
      <c r="H300" s="151">
        <v>0</v>
      </c>
      <c r="I300" s="151">
        <v>0</v>
      </c>
      <c r="J300" s="151">
        <v>0</v>
      </c>
      <c r="K300" s="151">
        <v>0</v>
      </c>
      <c r="L300" s="151">
        <v>0</v>
      </c>
      <c r="M300" s="172">
        <v>0.93</v>
      </c>
      <c r="N300" s="153">
        <v>0</v>
      </c>
      <c r="O300" s="153">
        <v>0</v>
      </c>
      <c r="P300" s="153">
        <v>0</v>
      </c>
      <c r="Q300" s="154">
        <v>0</v>
      </c>
      <c r="R300" s="154">
        <v>0</v>
      </c>
      <c r="S300" s="154">
        <v>0</v>
      </c>
      <c r="T300" s="154">
        <v>0</v>
      </c>
      <c r="U300" s="173">
        <v>0</v>
      </c>
      <c r="V300" s="158">
        <v>0</v>
      </c>
      <c r="W300" s="158">
        <v>0</v>
      </c>
      <c r="X300" s="158">
        <v>0</v>
      </c>
      <c r="Y300" s="158">
        <v>0</v>
      </c>
      <c r="Z300" s="155">
        <v>0</v>
      </c>
      <c r="AA300" s="155">
        <v>0</v>
      </c>
      <c r="AB300" s="173">
        <v>0</v>
      </c>
    </row>
    <row r="301" spans="1:28">
      <c r="A301" s="175" t="s">
        <v>260</v>
      </c>
      <c r="B301" s="176" t="s">
        <v>1799</v>
      </c>
      <c r="C301" s="176" t="s">
        <v>291</v>
      </c>
      <c r="D301" s="150">
        <v>8780</v>
      </c>
      <c r="E301" s="153">
        <v>8572</v>
      </c>
      <c r="F301" s="153">
        <v>208</v>
      </c>
      <c r="G301" s="151">
        <v>9641</v>
      </c>
      <c r="H301" s="151">
        <v>9503</v>
      </c>
      <c r="I301" s="151">
        <v>138</v>
      </c>
      <c r="J301" s="151">
        <v>9539</v>
      </c>
      <c r="K301" s="151">
        <v>9352</v>
      </c>
      <c r="L301" s="151">
        <v>187</v>
      </c>
      <c r="M301" s="172">
        <v>0.93</v>
      </c>
      <c r="N301" s="153">
        <v>218761</v>
      </c>
      <c r="O301" s="153">
        <v>215023</v>
      </c>
      <c r="P301" s="153">
        <v>3738</v>
      </c>
      <c r="Q301" s="154">
        <v>0.982912859239078</v>
      </c>
      <c r="R301" s="154">
        <v>0.97630979498861</v>
      </c>
      <c r="S301" s="154">
        <v>0.985686132143968</v>
      </c>
      <c r="T301" s="154">
        <v>0.980396267952616</v>
      </c>
      <c r="U301" s="173">
        <v>-0.00937633715535802</v>
      </c>
      <c r="V301" s="158">
        <v>59697</v>
      </c>
      <c r="W301" s="158">
        <v>58564</v>
      </c>
      <c r="X301" s="158">
        <v>62251</v>
      </c>
      <c r="Y301" s="158">
        <v>61156</v>
      </c>
      <c r="Z301" s="155">
        <v>0.981020821816842</v>
      </c>
      <c r="AA301" s="155">
        <v>0.982409921125765</v>
      </c>
      <c r="AB301" s="173">
        <v>-0.00138909930892339</v>
      </c>
    </row>
    <row r="302" spans="1:28">
      <c r="A302" s="175" t="s">
        <v>260</v>
      </c>
      <c r="B302" s="176" t="s">
        <v>1799</v>
      </c>
      <c r="C302" s="176" t="s">
        <v>292</v>
      </c>
      <c r="D302" s="150">
        <v>8596</v>
      </c>
      <c r="E302" s="153">
        <v>8347</v>
      </c>
      <c r="F302" s="153">
        <v>249</v>
      </c>
      <c r="G302" s="151">
        <v>9341</v>
      </c>
      <c r="H302" s="151">
        <v>9179</v>
      </c>
      <c r="I302" s="151">
        <v>162</v>
      </c>
      <c r="J302" s="151">
        <v>9690</v>
      </c>
      <c r="K302" s="151">
        <v>9518</v>
      </c>
      <c r="L302" s="151">
        <v>172</v>
      </c>
      <c r="M302" s="172">
        <v>0.93</v>
      </c>
      <c r="N302" s="153">
        <v>218270</v>
      </c>
      <c r="O302" s="153">
        <v>213828</v>
      </c>
      <c r="P302" s="153">
        <v>4442</v>
      </c>
      <c r="Q302" s="154">
        <v>0.979649058505521</v>
      </c>
      <c r="R302" s="154">
        <v>0.971033038622615</v>
      </c>
      <c r="S302" s="154">
        <v>0.982657103093887</v>
      </c>
      <c r="T302" s="154">
        <v>0.982249742002064</v>
      </c>
      <c r="U302" s="173">
        <v>-0.0116240644712721</v>
      </c>
      <c r="V302" s="158">
        <v>57758</v>
      </c>
      <c r="W302" s="158">
        <v>56469</v>
      </c>
      <c r="X302" s="158">
        <v>61727</v>
      </c>
      <c r="Y302" s="158">
        <v>60419</v>
      </c>
      <c r="Z302" s="155">
        <v>0.977682745247412</v>
      </c>
      <c r="AA302" s="155">
        <v>0.978809921104217</v>
      </c>
      <c r="AB302" s="173">
        <v>-0.00112717585680533</v>
      </c>
    </row>
    <row r="303" spans="1:28">
      <c r="A303" s="175" t="s">
        <v>260</v>
      </c>
      <c r="B303" s="176" t="s">
        <v>1799</v>
      </c>
      <c r="C303" s="176" t="s">
        <v>293</v>
      </c>
      <c r="D303" s="150">
        <v>4</v>
      </c>
      <c r="E303" s="153">
        <v>3</v>
      </c>
      <c r="F303" s="153">
        <v>1</v>
      </c>
      <c r="G303" s="151">
        <v>7</v>
      </c>
      <c r="H303" s="151">
        <v>2</v>
      </c>
      <c r="I303" s="151">
        <v>5</v>
      </c>
      <c r="J303" s="151">
        <v>1</v>
      </c>
      <c r="K303" s="151">
        <v>0</v>
      </c>
      <c r="L303" s="151">
        <v>1</v>
      </c>
      <c r="M303" s="172">
        <v>0.93</v>
      </c>
      <c r="N303" s="153">
        <v>160</v>
      </c>
      <c r="O303" s="153">
        <v>136</v>
      </c>
      <c r="P303" s="153">
        <v>24</v>
      </c>
      <c r="Q303" s="154">
        <v>0.85</v>
      </c>
      <c r="R303" s="154">
        <v>0.75</v>
      </c>
      <c r="S303" s="154">
        <v>0.285714285714286</v>
      </c>
      <c r="T303" s="154">
        <v>0</v>
      </c>
      <c r="U303" s="173">
        <v>0.464285714285714</v>
      </c>
      <c r="V303" s="158">
        <v>113</v>
      </c>
      <c r="W303" s="158">
        <v>100</v>
      </c>
      <c r="X303" s="158">
        <v>10</v>
      </c>
      <c r="Y303" s="158">
        <v>7</v>
      </c>
      <c r="Z303" s="155">
        <v>0.884955752212389</v>
      </c>
      <c r="AA303" s="155">
        <v>0.7</v>
      </c>
      <c r="AB303" s="173">
        <v>0.184955752212389</v>
      </c>
    </row>
    <row r="304" spans="1:28">
      <c r="A304" s="175" t="s">
        <v>260</v>
      </c>
      <c r="B304" s="176" t="s">
        <v>1800</v>
      </c>
      <c r="C304" s="176" t="s">
        <v>294</v>
      </c>
      <c r="D304" s="150">
        <v>10106</v>
      </c>
      <c r="E304" s="153">
        <v>9878</v>
      </c>
      <c r="F304" s="153">
        <v>228</v>
      </c>
      <c r="G304" s="151">
        <v>11800</v>
      </c>
      <c r="H304" s="151">
        <v>11542</v>
      </c>
      <c r="I304" s="151">
        <v>258</v>
      </c>
      <c r="J304" s="151">
        <v>10968</v>
      </c>
      <c r="K304" s="151">
        <v>10696</v>
      </c>
      <c r="L304" s="151">
        <v>272</v>
      </c>
      <c r="M304" s="172">
        <v>0.93</v>
      </c>
      <c r="N304" s="153">
        <v>269104</v>
      </c>
      <c r="O304" s="153">
        <v>263975</v>
      </c>
      <c r="P304" s="153">
        <v>5129</v>
      </c>
      <c r="Q304" s="154">
        <v>0.980940454248172</v>
      </c>
      <c r="R304" s="154">
        <v>0.977439145062339</v>
      </c>
      <c r="S304" s="154">
        <v>0.978135593220339</v>
      </c>
      <c r="T304" s="154">
        <v>0.975200583515682</v>
      </c>
      <c r="U304" s="173">
        <v>-0.000696448157999741</v>
      </c>
      <c r="V304" s="158">
        <v>70510</v>
      </c>
      <c r="W304" s="158">
        <v>69020</v>
      </c>
      <c r="X304" s="158">
        <v>76758</v>
      </c>
      <c r="Y304" s="158">
        <v>75424</v>
      </c>
      <c r="Z304" s="155">
        <v>0.978868245638917</v>
      </c>
      <c r="AA304" s="155">
        <v>0.98262070403085</v>
      </c>
      <c r="AB304" s="173">
        <v>-0.00375245839193372</v>
      </c>
    </row>
    <row r="305" spans="1:28">
      <c r="A305" s="175" t="s">
        <v>260</v>
      </c>
      <c r="B305" s="176" t="s">
        <v>1800</v>
      </c>
      <c r="C305" s="176" t="s">
        <v>295</v>
      </c>
      <c r="D305" s="150">
        <v>12682</v>
      </c>
      <c r="E305" s="153">
        <v>12502</v>
      </c>
      <c r="F305" s="153">
        <v>180</v>
      </c>
      <c r="G305" s="151">
        <v>14540</v>
      </c>
      <c r="H305" s="151">
        <v>14458</v>
      </c>
      <c r="I305" s="151">
        <v>82</v>
      </c>
      <c r="J305" s="151">
        <v>14152</v>
      </c>
      <c r="K305" s="151">
        <v>14084</v>
      </c>
      <c r="L305" s="151">
        <v>68</v>
      </c>
      <c r="M305" s="172">
        <v>0.93</v>
      </c>
      <c r="N305" s="153">
        <v>332647</v>
      </c>
      <c r="O305" s="153">
        <v>330811</v>
      </c>
      <c r="P305" s="153">
        <v>1836</v>
      </c>
      <c r="Q305" s="154">
        <v>0.99448063562876</v>
      </c>
      <c r="R305" s="154">
        <v>0.985806655101719</v>
      </c>
      <c r="S305" s="154">
        <v>0.994360385144429</v>
      </c>
      <c r="T305" s="154">
        <v>0.995195025438101</v>
      </c>
      <c r="U305" s="173">
        <v>-0.00855373004271021</v>
      </c>
      <c r="V305" s="158">
        <v>86792</v>
      </c>
      <c r="W305" s="158">
        <v>86202</v>
      </c>
      <c r="X305" s="158">
        <v>96062</v>
      </c>
      <c r="Y305" s="158">
        <v>95569</v>
      </c>
      <c r="Z305" s="155">
        <v>0.99320213844594</v>
      </c>
      <c r="AA305" s="155">
        <v>0.994867897815994</v>
      </c>
      <c r="AB305" s="173">
        <v>-0.00166575937005409</v>
      </c>
    </row>
    <row r="306" spans="1:28">
      <c r="A306" s="175" t="s">
        <v>260</v>
      </c>
      <c r="B306" s="176" t="s">
        <v>1800</v>
      </c>
      <c r="C306" s="176" t="s">
        <v>296</v>
      </c>
      <c r="D306" s="150">
        <v>15015</v>
      </c>
      <c r="E306" s="153">
        <v>14898</v>
      </c>
      <c r="F306" s="153">
        <v>117</v>
      </c>
      <c r="G306" s="151">
        <v>15623</v>
      </c>
      <c r="H306" s="151">
        <v>15563</v>
      </c>
      <c r="I306" s="151">
        <v>60</v>
      </c>
      <c r="J306" s="151">
        <v>14846</v>
      </c>
      <c r="K306" s="151">
        <v>14779</v>
      </c>
      <c r="L306" s="151">
        <v>67</v>
      </c>
      <c r="M306" s="172">
        <v>0.93</v>
      </c>
      <c r="N306" s="153">
        <v>339598</v>
      </c>
      <c r="O306" s="153">
        <v>338048</v>
      </c>
      <c r="P306" s="153">
        <v>1550</v>
      </c>
      <c r="Q306" s="154">
        <v>0.99543577995159</v>
      </c>
      <c r="R306" s="154">
        <v>0.992207792207792</v>
      </c>
      <c r="S306" s="154">
        <v>0.996159508417077</v>
      </c>
      <c r="T306" s="154">
        <v>0.995486999865284</v>
      </c>
      <c r="U306" s="173">
        <v>-0.00395171620928514</v>
      </c>
      <c r="V306" s="158">
        <v>93707</v>
      </c>
      <c r="W306" s="158">
        <v>93232</v>
      </c>
      <c r="X306" s="158">
        <v>96251</v>
      </c>
      <c r="Y306" s="158">
        <v>95844</v>
      </c>
      <c r="Z306" s="155">
        <v>0.994931008355833</v>
      </c>
      <c r="AA306" s="155">
        <v>0.995771472504182</v>
      </c>
      <c r="AB306" s="173">
        <v>-0.000840464148349152</v>
      </c>
    </row>
    <row r="307" spans="1:28">
      <c r="A307" s="175" t="s">
        <v>260</v>
      </c>
      <c r="B307" s="176" t="s">
        <v>1800</v>
      </c>
      <c r="C307" s="176" t="s">
        <v>297</v>
      </c>
      <c r="D307" s="150">
        <v>10999</v>
      </c>
      <c r="E307" s="153">
        <v>10893</v>
      </c>
      <c r="F307" s="153">
        <v>106</v>
      </c>
      <c r="G307" s="151">
        <v>12560</v>
      </c>
      <c r="H307" s="151">
        <v>12533</v>
      </c>
      <c r="I307" s="151">
        <v>27</v>
      </c>
      <c r="J307" s="151">
        <v>12795</v>
      </c>
      <c r="K307" s="151">
        <v>12761</v>
      </c>
      <c r="L307" s="151">
        <v>34</v>
      </c>
      <c r="M307" s="172">
        <v>0.93</v>
      </c>
      <c r="N307" s="153">
        <v>288582</v>
      </c>
      <c r="O307" s="153">
        <v>287682</v>
      </c>
      <c r="P307" s="153">
        <v>900</v>
      </c>
      <c r="Q307" s="154">
        <v>0.996881302368131</v>
      </c>
      <c r="R307" s="154">
        <v>0.990362760250932</v>
      </c>
      <c r="S307" s="154">
        <v>0.997850318471338</v>
      </c>
      <c r="T307" s="154">
        <v>0.997342711996874</v>
      </c>
      <c r="U307" s="173">
        <v>-0.00748755822040559</v>
      </c>
      <c r="V307" s="158">
        <v>76584</v>
      </c>
      <c r="W307" s="158">
        <v>76291</v>
      </c>
      <c r="X307" s="158">
        <v>85927</v>
      </c>
      <c r="Y307" s="158">
        <v>85673</v>
      </c>
      <c r="Z307" s="155">
        <v>0.996174135589679</v>
      </c>
      <c r="AA307" s="155">
        <v>0.997044002467211</v>
      </c>
      <c r="AB307" s="173">
        <v>-0.000869866877531322</v>
      </c>
    </row>
    <row r="308" spans="1:28">
      <c r="A308" s="175" t="s">
        <v>260</v>
      </c>
      <c r="B308" s="176" t="s">
        <v>1800</v>
      </c>
      <c r="C308" s="176" t="s">
        <v>298</v>
      </c>
      <c r="D308" s="150">
        <v>8062</v>
      </c>
      <c r="E308" s="153">
        <v>7979</v>
      </c>
      <c r="F308" s="153">
        <v>83</v>
      </c>
      <c r="G308" s="151">
        <v>9338</v>
      </c>
      <c r="H308" s="151">
        <v>9290</v>
      </c>
      <c r="I308" s="151">
        <v>48</v>
      </c>
      <c r="J308" s="151">
        <v>9043</v>
      </c>
      <c r="K308" s="151">
        <v>9000</v>
      </c>
      <c r="L308" s="151">
        <v>43</v>
      </c>
      <c r="M308" s="172">
        <v>0.93</v>
      </c>
      <c r="N308" s="153">
        <v>209255</v>
      </c>
      <c r="O308" s="153">
        <v>208058</v>
      </c>
      <c r="P308" s="153">
        <v>1197</v>
      </c>
      <c r="Q308" s="154">
        <v>0.994279706578098</v>
      </c>
      <c r="R308" s="154">
        <v>0.989704787893823</v>
      </c>
      <c r="S308" s="154">
        <v>0.994859713000643</v>
      </c>
      <c r="T308" s="154">
        <v>0.995244940838217</v>
      </c>
      <c r="U308" s="173">
        <v>-0.0051549251068197</v>
      </c>
      <c r="V308" s="158">
        <v>55530</v>
      </c>
      <c r="W308" s="158">
        <v>55182</v>
      </c>
      <c r="X308" s="158">
        <v>60729</v>
      </c>
      <c r="Y308" s="158">
        <v>60429</v>
      </c>
      <c r="Z308" s="155">
        <v>0.993733117233928</v>
      </c>
      <c r="AA308" s="155">
        <v>0.995060020747913</v>
      </c>
      <c r="AB308" s="173">
        <v>-0.00132690351398523</v>
      </c>
    </row>
    <row r="309" spans="1:28">
      <c r="A309" s="175" t="s">
        <v>260</v>
      </c>
      <c r="B309" s="176" t="s">
        <v>1800</v>
      </c>
      <c r="C309" s="176" t="s">
        <v>299</v>
      </c>
      <c r="D309" s="150">
        <v>5899</v>
      </c>
      <c r="E309" s="153">
        <v>5830</v>
      </c>
      <c r="F309" s="153">
        <v>69</v>
      </c>
      <c r="G309" s="151">
        <v>6565</v>
      </c>
      <c r="H309" s="151">
        <v>6541</v>
      </c>
      <c r="I309" s="151">
        <v>24</v>
      </c>
      <c r="J309" s="151">
        <v>6516</v>
      </c>
      <c r="K309" s="151">
        <v>6486</v>
      </c>
      <c r="L309" s="151">
        <v>30</v>
      </c>
      <c r="M309" s="172">
        <v>0.93</v>
      </c>
      <c r="N309" s="153">
        <v>144958</v>
      </c>
      <c r="O309" s="153">
        <v>144238</v>
      </c>
      <c r="P309" s="153">
        <v>720</v>
      </c>
      <c r="Q309" s="154">
        <v>0.99503304405414</v>
      </c>
      <c r="R309" s="154">
        <v>0.988303102220715</v>
      </c>
      <c r="S309" s="154">
        <v>0.996344249809596</v>
      </c>
      <c r="T309" s="154">
        <v>0.995395948434622</v>
      </c>
      <c r="U309" s="173">
        <v>-0.00804114758888097</v>
      </c>
      <c r="V309" s="158">
        <v>39579</v>
      </c>
      <c r="W309" s="158">
        <v>39372</v>
      </c>
      <c r="X309" s="158">
        <v>42307</v>
      </c>
      <c r="Y309" s="158">
        <v>42058</v>
      </c>
      <c r="Z309" s="155">
        <v>0.994769953763359</v>
      </c>
      <c r="AA309" s="155">
        <v>0.994114449145531</v>
      </c>
      <c r="AB309" s="173">
        <v>0.000655504617827818</v>
      </c>
    </row>
    <row r="310" spans="1:28">
      <c r="A310" s="175" t="s">
        <v>260</v>
      </c>
      <c r="B310" s="176" t="s">
        <v>1800</v>
      </c>
      <c r="C310" s="176" t="s">
        <v>300</v>
      </c>
      <c r="D310" s="150">
        <v>14808</v>
      </c>
      <c r="E310" s="153">
        <v>14605</v>
      </c>
      <c r="F310" s="153">
        <v>203</v>
      </c>
      <c r="G310" s="151">
        <v>16244</v>
      </c>
      <c r="H310" s="151">
        <v>16083</v>
      </c>
      <c r="I310" s="151">
        <v>161</v>
      </c>
      <c r="J310" s="151">
        <v>16878</v>
      </c>
      <c r="K310" s="151">
        <v>16638</v>
      </c>
      <c r="L310" s="151">
        <v>240</v>
      </c>
      <c r="M310" s="172">
        <v>0.93</v>
      </c>
      <c r="N310" s="153">
        <v>380528</v>
      </c>
      <c r="O310" s="153">
        <v>376720</v>
      </c>
      <c r="P310" s="153">
        <v>3808</v>
      </c>
      <c r="Q310" s="154">
        <v>0.989992852037169</v>
      </c>
      <c r="R310" s="154">
        <v>0.986291193949217</v>
      </c>
      <c r="S310" s="154">
        <v>0.990088648116228</v>
      </c>
      <c r="T310" s="154">
        <v>0.985780305723427</v>
      </c>
      <c r="U310" s="173">
        <v>-0.00379745416701094</v>
      </c>
      <c r="V310" s="158">
        <v>100078</v>
      </c>
      <c r="W310" s="158">
        <v>98922</v>
      </c>
      <c r="X310" s="158">
        <v>109924</v>
      </c>
      <c r="Y310" s="158">
        <v>108893</v>
      </c>
      <c r="Z310" s="155">
        <v>0.988449009772378</v>
      </c>
      <c r="AA310" s="155">
        <v>0.990620792547578</v>
      </c>
      <c r="AB310" s="173">
        <v>-0.00217178277520069</v>
      </c>
    </row>
    <row r="311" spans="1:28">
      <c r="A311" s="175" t="s">
        <v>260</v>
      </c>
      <c r="B311" s="176" t="s">
        <v>1800</v>
      </c>
      <c r="C311" s="176" t="s">
        <v>301</v>
      </c>
      <c r="D311" s="150">
        <v>0</v>
      </c>
      <c r="E311" s="153">
        <v>0</v>
      </c>
      <c r="F311" s="153">
        <v>0</v>
      </c>
      <c r="G311" s="151">
        <v>0</v>
      </c>
      <c r="H311" s="151">
        <v>0</v>
      </c>
      <c r="I311" s="151">
        <v>0</v>
      </c>
      <c r="J311" s="151">
        <v>0</v>
      </c>
      <c r="K311" s="151">
        <v>0</v>
      </c>
      <c r="L311" s="151">
        <v>0</v>
      </c>
      <c r="M311" s="172">
        <v>0.93</v>
      </c>
      <c r="N311" s="153">
        <v>10</v>
      </c>
      <c r="O311" s="153">
        <v>5</v>
      </c>
      <c r="P311" s="153">
        <v>5</v>
      </c>
      <c r="Q311" s="154">
        <v>0.5</v>
      </c>
      <c r="R311" s="154">
        <v>0</v>
      </c>
      <c r="S311" s="154">
        <v>0</v>
      </c>
      <c r="T311" s="154">
        <v>0</v>
      </c>
      <c r="U311" s="173">
        <v>0</v>
      </c>
      <c r="V311" s="158">
        <v>0</v>
      </c>
      <c r="W311" s="158">
        <v>0</v>
      </c>
      <c r="X311" s="158">
        <v>2</v>
      </c>
      <c r="Y311" s="158">
        <v>2</v>
      </c>
      <c r="Z311" s="155">
        <v>0</v>
      </c>
      <c r="AA311" s="155">
        <v>1</v>
      </c>
      <c r="AB311" s="173">
        <v>-1</v>
      </c>
    </row>
    <row r="312" spans="1:28">
      <c r="A312" s="175" t="s">
        <v>260</v>
      </c>
      <c r="B312" s="176" t="s">
        <v>1800</v>
      </c>
      <c r="C312" s="176" t="s">
        <v>302</v>
      </c>
      <c r="D312" s="150">
        <v>0</v>
      </c>
      <c r="E312" s="153">
        <v>0</v>
      </c>
      <c r="F312" s="153">
        <v>0</v>
      </c>
      <c r="G312" s="151">
        <v>0</v>
      </c>
      <c r="H312" s="151">
        <v>0</v>
      </c>
      <c r="I312" s="151">
        <v>0</v>
      </c>
      <c r="J312" s="151">
        <v>0</v>
      </c>
      <c r="K312" s="151">
        <v>0</v>
      </c>
      <c r="L312" s="151">
        <v>0</v>
      </c>
      <c r="M312" s="172">
        <v>0.93</v>
      </c>
      <c r="N312" s="153">
        <v>4</v>
      </c>
      <c r="O312" s="153">
        <v>4</v>
      </c>
      <c r="P312" s="153">
        <v>0</v>
      </c>
      <c r="Q312" s="154">
        <v>1</v>
      </c>
      <c r="R312" s="154">
        <v>0</v>
      </c>
      <c r="S312" s="154">
        <v>0</v>
      </c>
      <c r="T312" s="154">
        <v>0</v>
      </c>
      <c r="U312" s="173">
        <v>0</v>
      </c>
      <c r="V312" s="158">
        <v>1</v>
      </c>
      <c r="W312" s="158">
        <v>1</v>
      </c>
      <c r="X312" s="158">
        <v>1</v>
      </c>
      <c r="Y312" s="158">
        <v>1</v>
      </c>
      <c r="Z312" s="155">
        <v>1</v>
      </c>
      <c r="AA312" s="155">
        <v>1</v>
      </c>
      <c r="AB312" s="173">
        <v>0</v>
      </c>
    </row>
    <row r="313" spans="1:28">
      <c r="A313" s="175" t="s">
        <v>260</v>
      </c>
      <c r="B313" s="176" t="s">
        <v>1800</v>
      </c>
      <c r="C313" s="176" t="s">
        <v>303</v>
      </c>
      <c r="D313" s="150">
        <v>0</v>
      </c>
      <c r="E313" s="153">
        <v>0</v>
      </c>
      <c r="F313" s="153">
        <v>0</v>
      </c>
      <c r="G313" s="151">
        <v>0</v>
      </c>
      <c r="H313" s="151">
        <v>0</v>
      </c>
      <c r="I313" s="151">
        <v>0</v>
      </c>
      <c r="J313" s="151">
        <v>0</v>
      </c>
      <c r="K313" s="151">
        <v>0</v>
      </c>
      <c r="L313" s="151">
        <v>0</v>
      </c>
      <c r="M313" s="172">
        <v>0.93</v>
      </c>
      <c r="N313" s="153">
        <v>1</v>
      </c>
      <c r="O313" s="153">
        <v>1</v>
      </c>
      <c r="P313" s="153">
        <v>0</v>
      </c>
      <c r="Q313" s="154">
        <v>1</v>
      </c>
      <c r="R313" s="154">
        <v>0</v>
      </c>
      <c r="S313" s="154">
        <v>0</v>
      </c>
      <c r="T313" s="154">
        <v>0</v>
      </c>
      <c r="U313" s="173">
        <v>0</v>
      </c>
      <c r="V313" s="158">
        <v>1</v>
      </c>
      <c r="W313" s="158">
        <v>1</v>
      </c>
      <c r="X313" s="158">
        <v>0</v>
      </c>
      <c r="Y313" s="158">
        <v>0</v>
      </c>
      <c r="Z313" s="155">
        <v>1</v>
      </c>
      <c r="AA313" s="155">
        <v>0</v>
      </c>
      <c r="AB313" s="173">
        <v>1</v>
      </c>
    </row>
    <row r="314" spans="1:28">
      <c r="A314" s="175" t="s">
        <v>260</v>
      </c>
      <c r="B314" s="176" t="s">
        <v>1800</v>
      </c>
      <c r="C314" s="176" t="s">
        <v>304</v>
      </c>
      <c r="D314" s="150">
        <v>0</v>
      </c>
      <c r="E314" s="153">
        <v>0</v>
      </c>
      <c r="F314" s="153">
        <v>0</v>
      </c>
      <c r="G314" s="151">
        <v>0</v>
      </c>
      <c r="H314" s="151">
        <v>0</v>
      </c>
      <c r="I314" s="151">
        <v>0</v>
      </c>
      <c r="J314" s="151">
        <v>0</v>
      </c>
      <c r="K314" s="151">
        <v>0</v>
      </c>
      <c r="L314" s="151">
        <v>0</v>
      </c>
      <c r="M314" s="172">
        <v>0.93</v>
      </c>
      <c r="N314" s="153">
        <v>1</v>
      </c>
      <c r="O314" s="153">
        <v>0</v>
      </c>
      <c r="P314" s="153">
        <v>1</v>
      </c>
      <c r="Q314" s="154">
        <v>0</v>
      </c>
      <c r="R314" s="154">
        <v>0</v>
      </c>
      <c r="S314" s="154">
        <v>0</v>
      </c>
      <c r="T314" s="154">
        <v>0</v>
      </c>
      <c r="U314" s="173">
        <v>0</v>
      </c>
      <c r="V314" s="158">
        <v>0</v>
      </c>
      <c r="W314" s="158">
        <v>0</v>
      </c>
      <c r="X314" s="158">
        <v>0</v>
      </c>
      <c r="Y314" s="158">
        <v>0</v>
      </c>
      <c r="Z314" s="155">
        <v>0</v>
      </c>
      <c r="AA314" s="155">
        <v>0</v>
      </c>
      <c r="AB314" s="173">
        <v>0</v>
      </c>
    </row>
    <row r="315" spans="1:28">
      <c r="A315" s="175" t="s">
        <v>260</v>
      </c>
      <c r="B315" s="176" t="s">
        <v>1800</v>
      </c>
      <c r="C315" s="176" t="s">
        <v>305</v>
      </c>
      <c r="D315" s="150">
        <v>2063</v>
      </c>
      <c r="E315" s="153">
        <v>2016</v>
      </c>
      <c r="F315" s="153">
        <v>47</v>
      </c>
      <c r="G315" s="151">
        <v>2413</v>
      </c>
      <c r="H315" s="151">
        <v>2379</v>
      </c>
      <c r="I315" s="151">
        <v>34</v>
      </c>
      <c r="J315" s="151">
        <v>2310</v>
      </c>
      <c r="K315" s="151">
        <v>2293</v>
      </c>
      <c r="L315" s="151">
        <v>17</v>
      </c>
      <c r="M315" s="172">
        <v>0.93</v>
      </c>
      <c r="N315" s="153">
        <v>50078</v>
      </c>
      <c r="O315" s="153">
        <v>49469</v>
      </c>
      <c r="P315" s="153">
        <v>609</v>
      </c>
      <c r="Q315" s="154">
        <v>0.98783897120492</v>
      </c>
      <c r="R315" s="154">
        <v>0.977217644207465</v>
      </c>
      <c r="S315" s="154">
        <v>0.985909656029838</v>
      </c>
      <c r="T315" s="154">
        <v>0.992640692640693</v>
      </c>
      <c r="U315" s="173">
        <v>-0.00869201182237356</v>
      </c>
      <c r="V315" s="158">
        <v>14499</v>
      </c>
      <c r="W315" s="158">
        <v>14306</v>
      </c>
      <c r="X315" s="158">
        <v>14740</v>
      </c>
      <c r="Y315" s="158">
        <v>14560</v>
      </c>
      <c r="Z315" s="155">
        <v>0.986688737154287</v>
      </c>
      <c r="AA315" s="155">
        <v>0.987788331071913</v>
      </c>
      <c r="AB315" s="173">
        <v>-0.0010995939176266</v>
      </c>
    </row>
    <row r="316" spans="1:28">
      <c r="A316" s="175" t="s">
        <v>260</v>
      </c>
      <c r="B316" s="176" t="s">
        <v>1800</v>
      </c>
      <c r="C316" s="176" t="s">
        <v>306</v>
      </c>
      <c r="D316" s="150">
        <v>1</v>
      </c>
      <c r="E316" s="153">
        <v>0</v>
      </c>
      <c r="F316" s="153">
        <v>1</v>
      </c>
      <c r="G316" s="151">
        <v>3</v>
      </c>
      <c r="H316" s="151">
        <v>0</v>
      </c>
      <c r="I316" s="151">
        <v>3</v>
      </c>
      <c r="J316" s="151">
        <v>0</v>
      </c>
      <c r="K316" s="151">
        <v>0</v>
      </c>
      <c r="L316" s="151">
        <v>0</v>
      </c>
      <c r="M316" s="172">
        <v>0.93</v>
      </c>
      <c r="N316" s="153">
        <v>49</v>
      </c>
      <c r="O316" s="153">
        <v>39</v>
      </c>
      <c r="P316" s="153">
        <v>10</v>
      </c>
      <c r="Q316" s="154">
        <v>0.795918367346939</v>
      </c>
      <c r="R316" s="154">
        <v>0</v>
      </c>
      <c r="S316" s="154">
        <v>0</v>
      </c>
      <c r="T316" s="154">
        <v>0</v>
      </c>
      <c r="U316" s="173">
        <v>0</v>
      </c>
      <c r="V316" s="158">
        <v>9</v>
      </c>
      <c r="W316" s="158">
        <v>0</v>
      </c>
      <c r="X316" s="158">
        <v>29</v>
      </c>
      <c r="Y316" s="158">
        <v>29</v>
      </c>
      <c r="Z316" s="155">
        <v>0</v>
      </c>
      <c r="AA316" s="155">
        <v>1</v>
      </c>
      <c r="AB316" s="173">
        <v>-1</v>
      </c>
    </row>
    <row r="317" spans="1:28">
      <c r="A317" s="175" t="s">
        <v>260</v>
      </c>
      <c r="B317" s="176" t="s">
        <v>1800</v>
      </c>
      <c r="C317" s="176" t="s">
        <v>307</v>
      </c>
      <c r="D317" s="150">
        <v>13619</v>
      </c>
      <c r="E317" s="153">
        <v>13439</v>
      </c>
      <c r="F317" s="153">
        <v>180</v>
      </c>
      <c r="G317" s="151">
        <v>15557</v>
      </c>
      <c r="H317" s="151">
        <v>15416</v>
      </c>
      <c r="I317" s="151">
        <v>141</v>
      </c>
      <c r="J317" s="151">
        <v>15320</v>
      </c>
      <c r="K317" s="151">
        <v>15141</v>
      </c>
      <c r="L317" s="151">
        <v>179</v>
      </c>
      <c r="M317" s="172">
        <v>0.93</v>
      </c>
      <c r="N317" s="153">
        <v>336637</v>
      </c>
      <c r="O317" s="153">
        <v>332683</v>
      </c>
      <c r="P317" s="153">
        <v>3954</v>
      </c>
      <c r="Q317" s="154">
        <v>0.988254410537166</v>
      </c>
      <c r="R317" s="154">
        <v>0.986783170570526</v>
      </c>
      <c r="S317" s="154">
        <v>0.990936555891239</v>
      </c>
      <c r="T317" s="154">
        <v>0.98831592689295</v>
      </c>
      <c r="U317" s="173">
        <v>-0.00415338532071219</v>
      </c>
      <c r="V317" s="158">
        <v>93523</v>
      </c>
      <c r="W317" s="158">
        <v>92416</v>
      </c>
      <c r="X317" s="158">
        <v>96329</v>
      </c>
      <c r="Y317" s="158">
        <v>95120</v>
      </c>
      <c r="Z317" s="155">
        <v>0.988163339499375</v>
      </c>
      <c r="AA317" s="155">
        <v>0.987449262423569</v>
      </c>
      <c r="AB317" s="173">
        <v>0.000714077075805286</v>
      </c>
    </row>
    <row r="318" spans="1:28">
      <c r="A318" s="175" t="s">
        <v>260</v>
      </c>
      <c r="B318" s="176" t="s">
        <v>1801</v>
      </c>
      <c r="C318" s="176" t="s">
        <v>308</v>
      </c>
      <c r="D318" s="150">
        <v>5332</v>
      </c>
      <c r="E318" s="153">
        <v>5223</v>
      </c>
      <c r="F318" s="153">
        <v>109</v>
      </c>
      <c r="G318" s="151">
        <v>5748</v>
      </c>
      <c r="H318" s="151">
        <v>5729</v>
      </c>
      <c r="I318" s="151">
        <v>19</v>
      </c>
      <c r="J318" s="151">
        <v>6076</v>
      </c>
      <c r="K318" s="151">
        <v>6056</v>
      </c>
      <c r="L318" s="151">
        <v>20</v>
      </c>
      <c r="M318" s="172">
        <v>0.93</v>
      </c>
      <c r="N318" s="153">
        <v>137532</v>
      </c>
      <c r="O318" s="153">
        <v>136716</v>
      </c>
      <c r="P318" s="153">
        <v>816</v>
      </c>
      <c r="Q318" s="154">
        <v>0.994066835354681</v>
      </c>
      <c r="R318" s="154">
        <v>0.979557389347337</v>
      </c>
      <c r="S318" s="154">
        <v>0.99669450243563</v>
      </c>
      <c r="T318" s="154">
        <v>0.99670836076366</v>
      </c>
      <c r="U318" s="173">
        <v>-0.0171371130882929</v>
      </c>
      <c r="V318" s="158">
        <v>36387</v>
      </c>
      <c r="W318" s="158">
        <v>36123</v>
      </c>
      <c r="X318" s="158">
        <v>38781</v>
      </c>
      <c r="Y318" s="158">
        <v>38553</v>
      </c>
      <c r="Z318" s="155">
        <v>0.992744661554951</v>
      </c>
      <c r="AA318" s="155">
        <v>0.994120832366365</v>
      </c>
      <c r="AB318" s="173">
        <v>-0.00137617081141406</v>
      </c>
    </row>
    <row r="319" spans="1:28">
      <c r="A319" s="175" t="s">
        <v>260</v>
      </c>
      <c r="B319" s="176" t="s">
        <v>1801</v>
      </c>
      <c r="C319" s="176" t="s">
        <v>309</v>
      </c>
      <c r="D319" s="150">
        <v>9384</v>
      </c>
      <c r="E319" s="153">
        <v>9192</v>
      </c>
      <c r="F319" s="153">
        <v>192</v>
      </c>
      <c r="G319" s="151">
        <v>10281</v>
      </c>
      <c r="H319" s="151">
        <v>10124</v>
      </c>
      <c r="I319" s="151">
        <v>157</v>
      </c>
      <c r="J319" s="151">
        <v>10536</v>
      </c>
      <c r="K319" s="151">
        <v>10409</v>
      </c>
      <c r="L319" s="151">
        <v>127</v>
      </c>
      <c r="M319" s="172">
        <v>0.93</v>
      </c>
      <c r="N319" s="153">
        <v>240202</v>
      </c>
      <c r="O319" s="153">
        <v>237444</v>
      </c>
      <c r="P319" s="153">
        <v>2758</v>
      </c>
      <c r="Q319" s="154">
        <v>0.988517997352229</v>
      </c>
      <c r="R319" s="154">
        <v>0.979539641943734</v>
      </c>
      <c r="S319" s="154">
        <v>0.98472911195409</v>
      </c>
      <c r="T319" s="154">
        <v>0.98794608959757</v>
      </c>
      <c r="U319" s="173">
        <v>-0.00518947001035608</v>
      </c>
      <c r="V319" s="158">
        <v>64010</v>
      </c>
      <c r="W319" s="158">
        <v>63133</v>
      </c>
      <c r="X319" s="158">
        <v>67786</v>
      </c>
      <c r="Y319" s="158">
        <v>67016</v>
      </c>
      <c r="Z319" s="155">
        <v>0.986299015778785</v>
      </c>
      <c r="AA319" s="155">
        <v>0.988640722273036</v>
      </c>
      <c r="AB319" s="173">
        <v>-0.00234170649425114</v>
      </c>
    </row>
    <row r="320" spans="1:28">
      <c r="A320" s="175" t="s">
        <v>260</v>
      </c>
      <c r="B320" s="176" t="s">
        <v>1801</v>
      </c>
      <c r="C320" s="176" t="s">
        <v>310</v>
      </c>
      <c r="D320" s="150">
        <v>8519</v>
      </c>
      <c r="E320" s="153">
        <v>8272</v>
      </c>
      <c r="F320" s="153">
        <v>247</v>
      </c>
      <c r="G320" s="151">
        <v>9464</v>
      </c>
      <c r="H320" s="151">
        <v>9286</v>
      </c>
      <c r="I320" s="151">
        <v>178</v>
      </c>
      <c r="J320" s="151">
        <v>9414</v>
      </c>
      <c r="K320" s="151">
        <v>9215</v>
      </c>
      <c r="L320" s="151">
        <v>199</v>
      </c>
      <c r="M320" s="172">
        <v>0.93</v>
      </c>
      <c r="N320" s="153">
        <v>215345</v>
      </c>
      <c r="O320" s="153">
        <v>211042</v>
      </c>
      <c r="P320" s="153">
        <v>4303</v>
      </c>
      <c r="Q320" s="154">
        <v>0.980018110473891</v>
      </c>
      <c r="R320" s="154">
        <v>0.971005986618148</v>
      </c>
      <c r="S320" s="154">
        <v>0.981191885038039</v>
      </c>
      <c r="T320" s="154">
        <v>0.978861270448269</v>
      </c>
      <c r="U320" s="173">
        <v>-0.0101858984198913</v>
      </c>
      <c r="V320" s="158">
        <v>56984</v>
      </c>
      <c r="W320" s="158">
        <v>55660</v>
      </c>
      <c r="X320" s="158">
        <v>60676</v>
      </c>
      <c r="Y320" s="158">
        <v>59524</v>
      </c>
      <c r="Z320" s="155">
        <v>0.976765407833778</v>
      </c>
      <c r="AA320" s="155">
        <v>0.98101390994792</v>
      </c>
      <c r="AB320" s="173">
        <v>-0.00424850211414229</v>
      </c>
    </row>
    <row r="321" spans="1:28">
      <c r="A321" s="175" t="s">
        <v>260</v>
      </c>
      <c r="B321" s="176" t="s">
        <v>1801</v>
      </c>
      <c r="C321" s="176" t="s">
        <v>311</v>
      </c>
      <c r="D321" s="150">
        <v>8907</v>
      </c>
      <c r="E321" s="153">
        <v>8655</v>
      </c>
      <c r="F321" s="153">
        <v>252</v>
      </c>
      <c r="G321" s="151">
        <v>10101</v>
      </c>
      <c r="H321" s="151">
        <v>9884</v>
      </c>
      <c r="I321" s="151">
        <v>217</v>
      </c>
      <c r="J321" s="151">
        <v>9532</v>
      </c>
      <c r="K321" s="151">
        <v>9336</v>
      </c>
      <c r="L321" s="151">
        <v>196</v>
      </c>
      <c r="M321" s="172">
        <v>0.93</v>
      </c>
      <c r="N321" s="153">
        <v>223097</v>
      </c>
      <c r="O321" s="153">
        <v>218660</v>
      </c>
      <c r="P321" s="153">
        <v>4437</v>
      </c>
      <c r="Q321" s="154">
        <v>0.980111789938905</v>
      </c>
      <c r="R321" s="154">
        <v>0.971707645671943</v>
      </c>
      <c r="S321" s="154">
        <v>0.978516978516978</v>
      </c>
      <c r="T321" s="154">
        <v>0.979437683592111</v>
      </c>
      <c r="U321" s="173">
        <v>-0.00680933284503504</v>
      </c>
      <c r="V321" s="158">
        <v>59478</v>
      </c>
      <c r="W321" s="158">
        <v>58096</v>
      </c>
      <c r="X321" s="158">
        <v>63994</v>
      </c>
      <c r="Y321" s="158">
        <v>62711</v>
      </c>
      <c r="Z321" s="155">
        <v>0.976764517973032</v>
      </c>
      <c r="AA321" s="155">
        <v>0.979951245429259</v>
      </c>
      <c r="AB321" s="173">
        <v>-0.00318672745622695</v>
      </c>
    </row>
    <row r="322" spans="1:28">
      <c r="A322" s="175" t="s">
        <v>260</v>
      </c>
      <c r="B322" s="176" t="s">
        <v>1801</v>
      </c>
      <c r="C322" s="176" t="s">
        <v>312</v>
      </c>
      <c r="D322" s="150">
        <v>8710</v>
      </c>
      <c r="E322" s="153">
        <v>8467</v>
      </c>
      <c r="F322" s="153">
        <v>243</v>
      </c>
      <c r="G322" s="151">
        <v>10503</v>
      </c>
      <c r="H322" s="151">
        <v>10307</v>
      </c>
      <c r="I322" s="151">
        <v>196</v>
      </c>
      <c r="J322" s="151">
        <v>8010</v>
      </c>
      <c r="K322" s="151">
        <v>7824</v>
      </c>
      <c r="L322" s="151">
        <v>186</v>
      </c>
      <c r="M322" s="172">
        <v>0.93</v>
      </c>
      <c r="N322" s="153">
        <v>220633</v>
      </c>
      <c r="O322" s="153">
        <v>217034</v>
      </c>
      <c r="P322" s="153">
        <v>3599</v>
      </c>
      <c r="Q322" s="154">
        <v>0.983687843613603</v>
      </c>
      <c r="R322" s="154">
        <v>0.972101033295063</v>
      </c>
      <c r="S322" s="154">
        <v>0.981338665143292</v>
      </c>
      <c r="T322" s="154">
        <v>0.976779026217228</v>
      </c>
      <c r="U322" s="173">
        <v>-0.00923763184822923</v>
      </c>
      <c r="V322" s="158">
        <v>60239</v>
      </c>
      <c r="W322" s="158">
        <v>59013</v>
      </c>
      <c r="X322" s="158">
        <v>63544</v>
      </c>
      <c r="Y322" s="158">
        <v>62546</v>
      </c>
      <c r="Z322" s="155">
        <v>0.97964773651621</v>
      </c>
      <c r="AA322" s="155">
        <v>0.984294347223971</v>
      </c>
      <c r="AB322" s="173">
        <v>-0.0046466107077604</v>
      </c>
    </row>
    <row r="323" spans="1:28">
      <c r="A323" s="175" t="s">
        <v>260</v>
      </c>
      <c r="B323" s="176" t="s">
        <v>1801</v>
      </c>
      <c r="C323" s="176" t="s">
        <v>313</v>
      </c>
      <c r="D323" s="150">
        <v>9448</v>
      </c>
      <c r="E323" s="153">
        <v>9245</v>
      </c>
      <c r="F323" s="153">
        <v>203</v>
      </c>
      <c r="G323" s="151">
        <v>10688</v>
      </c>
      <c r="H323" s="151">
        <v>10580</v>
      </c>
      <c r="I323" s="151">
        <v>108</v>
      </c>
      <c r="J323" s="151">
        <v>10241</v>
      </c>
      <c r="K323" s="151">
        <v>10114</v>
      </c>
      <c r="L323" s="151">
        <v>127</v>
      </c>
      <c r="M323" s="172">
        <v>0.93</v>
      </c>
      <c r="N323" s="153">
        <v>240034</v>
      </c>
      <c r="O323" s="153">
        <v>237073</v>
      </c>
      <c r="P323" s="153">
        <v>2961</v>
      </c>
      <c r="Q323" s="154">
        <v>0.987664247564928</v>
      </c>
      <c r="R323" s="154">
        <v>0.978513971210838</v>
      </c>
      <c r="S323" s="154">
        <v>0.989895209580838</v>
      </c>
      <c r="T323" s="154">
        <v>0.987598867298115</v>
      </c>
      <c r="U323" s="173">
        <v>-0.01138123837</v>
      </c>
      <c r="V323" s="158">
        <v>62725</v>
      </c>
      <c r="W323" s="158">
        <v>61809</v>
      </c>
      <c r="X323" s="158">
        <v>67902</v>
      </c>
      <c r="Y323" s="158">
        <v>67111</v>
      </c>
      <c r="Z323" s="155">
        <v>0.985396572339578</v>
      </c>
      <c r="AA323" s="155">
        <v>0.988350858590321</v>
      </c>
      <c r="AB323" s="173">
        <v>-0.00295428625074379</v>
      </c>
    </row>
    <row r="324" spans="1:28">
      <c r="A324" s="175" t="s">
        <v>260</v>
      </c>
      <c r="B324" s="176" t="s">
        <v>1801</v>
      </c>
      <c r="C324" s="176" t="s">
        <v>314</v>
      </c>
      <c r="D324" s="150">
        <v>1</v>
      </c>
      <c r="E324" s="153">
        <v>1</v>
      </c>
      <c r="F324" s="153">
        <v>0</v>
      </c>
      <c r="G324" s="151">
        <v>0</v>
      </c>
      <c r="H324" s="151">
        <v>0</v>
      </c>
      <c r="I324" s="151">
        <v>0</v>
      </c>
      <c r="J324" s="151">
        <v>0</v>
      </c>
      <c r="K324" s="151">
        <v>0</v>
      </c>
      <c r="L324" s="151">
        <v>0</v>
      </c>
      <c r="M324" s="172">
        <v>0.93</v>
      </c>
      <c r="N324" s="153">
        <v>10</v>
      </c>
      <c r="O324" s="153">
        <v>5</v>
      </c>
      <c r="P324" s="153">
        <v>5</v>
      </c>
      <c r="Q324" s="154">
        <v>0.5</v>
      </c>
      <c r="R324" s="154">
        <v>1</v>
      </c>
      <c r="S324" s="154">
        <v>0</v>
      </c>
      <c r="T324" s="154">
        <v>0</v>
      </c>
      <c r="U324" s="173">
        <v>1</v>
      </c>
      <c r="V324" s="158">
        <v>5</v>
      </c>
      <c r="W324" s="158">
        <v>3</v>
      </c>
      <c r="X324" s="158">
        <v>3</v>
      </c>
      <c r="Y324" s="158">
        <v>1</v>
      </c>
      <c r="Z324" s="155">
        <v>0.6</v>
      </c>
      <c r="AA324" s="155">
        <v>0.333333333333333</v>
      </c>
      <c r="AB324" s="173">
        <v>0.266666666666667</v>
      </c>
    </row>
    <row r="325" spans="1:28">
      <c r="A325" s="175" t="s">
        <v>260</v>
      </c>
      <c r="B325" s="176" t="s">
        <v>1801</v>
      </c>
      <c r="C325" s="176" t="s">
        <v>315</v>
      </c>
      <c r="D325" s="150">
        <v>0</v>
      </c>
      <c r="E325" s="153">
        <v>0</v>
      </c>
      <c r="F325" s="153">
        <v>0</v>
      </c>
      <c r="G325" s="151">
        <v>1</v>
      </c>
      <c r="H325" s="151">
        <v>0</v>
      </c>
      <c r="I325" s="151">
        <v>1</v>
      </c>
      <c r="J325" s="151">
        <v>1</v>
      </c>
      <c r="K325" s="151">
        <v>0</v>
      </c>
      <c r="L325" s="151">
        <v>1</v>
      </c>
      <c r="M325" s="172">
        <v>0.93</v>
      </c>
      <c r="N325" s="153">
        <v>5</v>
      </c>
      <c r="O325" s="153">
        <v>1</v>
      </c>
      <c r="P325" s="153">
        <v>4</v>
      </c>
      <c r="Q325" s="154">
        <v>0.2</v>
      </c>
      <c r="R325" s="154">
        <v>0</v>
      </c>
      <c r="S325" s="154">
        <v>0</v>
      </c>
      <c r="T325" s="154">
        <v>0</v>
      </c>
      <c r="U325" s="173">
        <v>0</v>
      </c>
      <c r="V325" s="158">
        <v>4</v>
      </c>
      <c r="W325" s="158">
        <v>0</v>
      </c>
      <c r="X325" s="158">
        <v>1</v>
      </c>
      <c r="Y325" s="158">
        <v>1</v>
      </c>
      <c r="Z325" s="155">
        <v>0</v>
      </c>
      <c r="AA325" s="155">
        <v>1</v>
      </c>
      <c r="AB325" s="173">
        <v>-1</v>
      </c>
    </row>
    <row r="326" spans="1:28">
      <c r="A326" s="175" t="s">
        <v>260</v>
      </c>
      <c r="B326" s="176" t="s">
        <v>1801</v>
      </c>
      <c r="C326" s="176" t="s">
        <v>316</v>
      </c>
      <c r="D326" s="150">
        <v>5</v>
      </c>
      <c r="E326" s="153">
        <v>4</v>
      </c>
      <c r="F326" s="153">
        <v>1</v>
      </c>
      <c r="G326" s="151">
        <v>9</v>
      </c>
      <c r="H326" s="151">
        <v>7</v>
      </c>
      <c r="I326" s="151">
        <v>2</v>
      </c>
      <c r="J326" s="151">
        <v>4</v>
      </c>
      <c r="K326" s="151">
        <v>4</v>
      </c>
      <c r="L326" s="151">
        <v>0</v>
      </c>
      <c r="M326" s="172">
        <v>0.93</v>
      </c>
      <c r="N326" s="153">
        <v>60</v>
      </c>
      <c r="O326" s="153">
        <v>45</v>
      </c>
      <c r="P326" s="153">
        <v>15</v>
      </c>
      <c r="Q326" s="154">
        <v>0.75</v>
      </c>
      <c r="R326" s="154">
        <v>0.8</v>
      </c>
      <c r="S326" s="154">
        <v>0.777777777777778</v>
      </c>
      <c r="T326" s="154">
        <v>1</v>
      </c>
      <c r="U326" s="173">
        <v>0.0222222222222223</v>
      </c>
      <c r="V326" s="158">
        <v>30</v>
      </c>
      <c r="W326" s="158">
        <v>23</v>
      </c>
      <c r="X326" s="158">
        <v>6</v>
      </c>
      <c r="Y326" s="158">
        <v>2</v>
      </c>
      <c r="Z326" s="155">
        <v>0.766666666666667</v>
      </c>
      <c r="AA326" s="155">
        <v>0.333333333333333</v>
      </c>
      <c r="AB326" s="173">
        <v>0.433333333333333</v>
      </c>
    </row>
    <row r="327" spans="1:28">
      <c r="A327" s="175" t="s">
        <v>260</v>
      </c>
      <c r="B327" s="176" t="s">
        <v>1801</v>
      </c>
      <c r="C327" s="176" t="s">
        <v>317</v>
      </c>
      <c r="D327" s="150">
        <v>0</v>
      </c>
      <c r="E327" s="153">
        <v>0</v>
      </c>
      <c r="F327" s="153">
        <v>0</v>
      </c>
      <c r="G327" s="151">
        <v>0</v>
      </c>
      <c r="H327" s="151">
        <v>0</v>
      </c>
      <c r="I327" s="151">
        <v>0</v>
      </c>
      <c r="J327" s="151">
        <v>0</v>
      </c>
      <c r="K327" s="151">
        <v>0</v>
      </c>
      <c r="L327" s="151">
        <v>0</v>
      </c>
      <c r="M327" s="172">
        <v>0.93</v>
      </c>
      <c r="N327" s="153">
        <v>2</v>
      </c>
      <c r="O327" s="153">
        <v>0</v>
      </c>
      <c r="P327" s="153">
        <v>2</v>
      </c>
      <c r="Q327" s="154">
        <v>0</v>
      </c>
      <c r="R327" s="154">
        <v>0</v>
      </c>
      <c r="S327" s="154">
        <v>0</v>
      </c>
      <c r="T327" s="154">
        <v>0</v>
      </c>
      <c r="U327" s="173">
        <v>0</v>
      </c>
      <c r="V327" s="158">
        <v>0</v>
      </c>
      <c r="W327" s="158">
        <v>0</v>
      </c>
      <c r="X327" s="158">
        <v>2</v>
      </c>
      <c r="Y327" s="158">
        <v>0</v>
      </c>
      <c r="Z327" s="155">
        <v>0</v>
      </c>
      <c r="AA327" s="155">
        <v>0</v>
      </c>
      <c r="AB327" s="173">
        <v>0</v>
      </c>
    </row>
    <row r="328" spans="1:28">
      <c r="A328" s="175" t="s">
        <v>260</v>
      </c>
      <c r="B328" s="176" t="s">
        <v>1801</v>
      </c>
      <c r="C328" s="176" t="s">
        <v>318</v>
      </c>
      <c r="D328" s="150">
        <v>0</v>
      </c>
      <c r="E328" s="153">
        <v>0</v>
      </c>
      <c r="F328" s="153">
        <v>0</v>
      </c>
      <c r="G328" s="151">
        <v>0</v>
      </c>
      <c r="H328" s="151">
        <v>0</v>
      </c>
      <c r="I328" s="151">
        <v>0</v>
      </c>
      <c r="J328" s="151">
        <v>0</v>
      </c>
      <c r="K328" s="151">
        <v>0</v>
      </c>
      <c r="L328" s="151">
        <v>0</v>
      </c>
      <c r="M328" s="172">
        <v>0.93</v>
      </c>
      <c r="N328" s="153">
        <v>6</v>
      </c>
      <c r="O328" s="153">
        <v>1</v>
      </c>
      <c r="P328" s="153">
        <v>5</v>
      </c>
      <c r="Q328" s="154">
        <v>0.166666666666667</v>
      </c>
      <c r="R328" s="154">
        <v>0</v>
      </c>
      <c r="S328" s="154">
        <v>0</v>
      </c>
      <c r="T328" s="154">
        <v>0</v>
      </c>
      <c r="U328" s="173">
        <v>0</v>
      </c>
      <c r="V328" s="158">
        <v>0</v>
      </c>
      <c r="W328" s="158">
        <v>0</v>
      </c>
      <c r="X328" s="158">
        <v>2</v>
      </c>
      <c r="Y328" s="158">
        <v>1</v>
      </c>
      <c r="Z328" s="155">
        <v>0</v>
      </c>
      <c r="AA328" s="155">
        <v>0.5</v>
      </c>
      <c r="AB328" s="173">
        <v>-0.5</v>
      </c>
    </row>
    <row r="329" spans="1:28">
      <c r="A329" s="175" t="s">
        <v>260</v>
      </c>
      <c r="B329" s="176" t="s">
        <v>1801</v>
      </c>
      <c r="C329" s="176" t="s">
        <v>319</v>
      </c>
      <c r="D329" s="150">
        <v>0</v>
      </c>
      <c r="E329" s="153">
        <v>0</v>
      </c>
      <c r="F329" s="153">
        <v>0</v>
      </c>
      <c r="G329" s="151">
        <v>0</v>
      </c>
      <c r="H329" s="151">
        <v>0</v>
      </c>
      <c r="I329" s="151">
        <v>0</v>
      </c>
      <c r="J329" s="151">
        <v>1</v>
      </c>
      <c r="K329" s="151">
        <v>0</v>
      </c>
      <c r="L329" s="151">
        <v>1</v>
      </c>
      <c r="M329" s="172">
        <v>0.93</v>
      </c>
      <c r="N329" s="153">
        <v>9</v>
      </c>
      <c r="O329" s="153">
        <v>4</v>
      </c>
      <c r="P329" s="153">
        <v>5</v>
      </c>
      <c r="Q329" s="154">
        <v>0.444444444444444</v>
      </c>
      <c r="R329" s="154">
        <v>0</v>
      </c>
      <c r="S329" s="154">
        <v>0</v>
      </c>
      <c r="T329" s="154">
        <v>0</v>
      </c>
      <c r="U329" s="173">
        <v>0</v>
      </c>
      <c r="V329" s="158">
        <v>4</v>
      </c>
      <c r="W329" s="158">
        <v>2</v>
      </c>
      <c r="X329" s="158">
        <v>0</v>
      </c>
      <c r="Y329" s="158">
        <v>0</v>
      </c>
      <c r="Z329" s="155">
        <v>0.5</v>
      </c>
      <c r="AA329" s="155">
        <v>0</v>
      </c>
      <c r="AB329" s="173">
        <v>0.5</v>
      </c>
    </row>
    <row r="330" spans="1:28">
      <c r="A330" s="175" t="s">
        <v>260</v>
      </c>
      <c r="B330" s="176" t="s">
        <v>1801</v>
      </c>
      <c r="C330" s="176" t="s">
        <v>320</v>
      </c>
      <c r="D330" s="150">
        <v>7748</v>
      </c>
      <c r="E330" s="153">
        <v>7497</v>
      </c>
      <c r="F330" s="153">
        <v>251</v>
      </c>
      <c r="G330" s="151">
        <v>9240</v>
      </c>
      <c r="H330" s="151">
        <v>8996</v>
      </c>
      <c r="I330" s="151">
        <v>244</v>
      </c>
      <c r="J330" s="151">
        <v>7854</v>
      </c>
      <c r="K330" s="151">
        <v>7639</v>
      </c>
      <c r="L330" s="151">
        <v>215</v>
      </c>
      <c r="M330" s="172">
        <v>0.93</v>
      </c>
      <c r="N330" s="153">
        <v>203581</v>
      </c>
      <c r="O330" s="153">
        <v>198628</v>
      </c>
      <c r="P330" s="153">
        <v>4953</v>
      </c>
      <c r="Q330" s="154">
        <v>0.975670617592015</v>
      </c>
      <c r="R330" s="154">
        <v>0.967604543107899</v>
      </c>
      <c r="S330" s="154">
        <v>0.973593073593074</v>
      </c>
      <c r="T330" s="154">
        <v>0.972625413801884</v>
      </c>
      <c r="U330" s="173">
        <v>-0.00598853048517478</v>
      </c>
      <c r="V330" s="158">
        <v>55088</v>
      </c>
      <c r="W330" s="158">
        <v>53563</v>
      </c>
      <c r="X330" s="158">
        <v>58897</v>
      </c>
      <c r="Y330" s="158">
        <v>57419</v>
      </c>
      <c r="Z330" s="155">
        <v>0.972317020040662</v>
      </c>
      <c r="AA330" s="155">
        <v>0.97490534322631</v>
      </c>
      <c r="AB330" s="173">
        <v>-0.00258832318564806</v>
      </c>
    </row>
    <row r="331" spans="1:28">
      <c r="A331" s="175" t="s">
        <v>260</v>
      </c>
      <c r="B331" s="176" t="s">
        <v>1802</v>
      </c>
      <c r="C331" s="176" t="s">
        <v>321</v>
      </c>
      <c r="D331" s="150">
        <v>0</v>
      </c>
      <c r="E331" s="153">
        <v>0</v>
      </c>
      <c r="F331" s="153">
        <v>0</v>
      </c>
      <c r="G331" s="151">
        <v>0</v>
      </c>
      <c r="H331" s="151">
        <v>0</v>
      </c>
      <c r="I331" s="151">
        <v>0</v>
      </c>
      <c r="J331" s="151">
        <v>0</v>
      </c>
      <c r="K331" s="151">
        <v>0</v>
      </c>
      <c r="L331" s="151">
        <v>0</v>
      </c>
      <c r="M331" s="172">
        <v>0.93</v>
      </c>
      <c r="N331" s="153">
        <v>0</v>
      </c>
      <c r="O331" s="153">
        <v>0</v>
      </c>
      <c r="P331" s="153">
        <v>0</v>
      </c>
      <c r="Q331" s="154">
        <v>0</v>
      </c>
      <c r="R331" s="154">
        <v>0</v>
      </c>
      <c r="S331" s="154">
        <v>0</v>
      </c>
      <c r="T331" s="154">
        <v>0</v>
      </c>
      <c r="U331" s="173">
        <v>0</v>
      </c>
      <c r="V331" s="158">
        <v>0</v>
      </c>
      <c r="W331" s="158">
        <v>0</v>
      </c>
      <c r="X331" s="158">
        <v>0</v>
      </c>
      <c r="Y331" s="158">
        <v>0</v>
      </c>
      <c r="Z331" s="155">
        <v>0</v>
      </c>
      <c r="AA331" s="155">
        <v>0</v>
      </c>
      <c r="AB331" s="173">
        <v>0</v>
      </c>
    </row>
    <row r="332" spans="1:28">
      <c r="A332" s="175" t="s">
        <v>260</v>
      </c>
      <c r="B332" s="176" t="s">
        <v>1802</v>
      </c>
      <c r="C332" s="176" t="s">
        <v>322</v>
      </c>
      <c r="D332" s="150">
        <v>11045</v>
      </c>
      <c r="E332" s="153">
        <v>10893</v>
      </c>
      <c r="F332" s="153">
        <v>152</v>
      </c>
      <c r="G332" s="151">
        <v>12648</v>
      </c>
      <c r="H332" s="151">
        <v>12574</v>
      </c>
      <c r="I332" s="151">
        <v>74</v>
      </c>
      <c r="J332" s="151">
        <v>12577</v>
      </c>
      <c r="K332" s="151">
        <v>12510</v>
      </c>
      <c r="L332" s="151">
        <v>67</v>
      </c>
      <c r="M332" s="172">
        <v>0.93</v>
      </c>
      <c r="N332" s="153">
        <v>289398</v>
      </c>
      <c r="O332" s="153">
        <v>287390</v>
      </c>
      <c r="P332" s="153">
        <v>2008</v>
      </c>
      <c r="Q332" s="154">
        <v>0.993061458614089</v>
      </c>
      <c r="R332" s="154">
        <v>0.98623811679493</v>
      </c>
      <c r="S332" s="154">
        <v>0.994149272612271</v>
      </c>
      <c r="T332" s="154">
        <v>0.994672815456786</v>
      </c>
      <c r="U332" s="173">
        <v>-0.00791115581734092</v>
      </c>
      <c r="V332" s="158">
        <v>75874</v>
      </c>
      <c r="W332" s="158">
        <v>75293</v>
      </c>
      <c r="X332" s="158">
        <v>81851</v>
      </c>
      <c r="Y332" s="158">
        <v>81253</v>
      </c>
      <c r="Z332" s="155">
        <v>0.992342567941587</v>
      </c>
      <c r="AA332" s="155">
        <v>0.992694041612198</v>
      </c>
      <c r="AB332" s="173">
        <v>-0.000351473670610392</v>
      </c>
    </row>
    <row r="333" spans="1:28">
      <c r="A333" s="175" t="s">
        <v>260</v>
      </c>
      <c r="B333" s="176" t="s">
        <v>1802</v>
      </c>
      <c r="C333" s="176" t="s">
        <v>323</v>
      </c>
      <c r="D333" s="150">
        <v>16255</v>
      </c>
      <c r="E333" s="153">
        <v>15913</v>
      </c>
      <c r="F333" s="153">
        <v>342</v>
      </c>
      <c r="G333" s="151">
        <v>17842</v>
      </c>
      <c r="H333" s="151">
        <v>17609</v>
      </c>
      <c r="I333" s="151">
        <v>233</v>
      </c>
      <c r="J333" s="151">
        <v>17725</v>
      </c>
      <c r="K333" s="151">
        <v>17523</v>
      </c>
      <c r="L333" s="151">
        <v>202</v>
      </c>
      <c r="M333" s="172">
        <v>0.93</v>
      </c>
      <c r="N333" s="153">
        <v>400340</v>
      </c>
      <c r="O333" s="153">
        <v>394603</v>
      </c>
      <c r="P333" s="153">
        <v>5737</v>
      </c>
      <c r="Q333" s="154">
        <v>0.985669680771344</v>
      </c>
      <c r="R333" s="154">
        <v>0.978960319901569</v>
      </c>
      <c r="S333" s="154">
        <v>0.986940925905168</v>
      </c>
      <c r="T333" s="154">
        <v>0.988603667136812</v>
      </c>
      <c r="U333" s="173">
        <v>-0.00798060600359884</v>
      </c>
      <c r="V333" s="158">
        <v>108370</v>
      </c>
      <c r="W333" s="158">
        <v>106546</v>
      </c>
      <c r="X333" s="158">
        <v>113194</v>
      </c>
      <c r="Y333" s="158">
        <v>111595</v>
      </c>
      <c r="Z333" s="155">
        <v>0.983168773645843</v>
      </c>
      <c r="AA333" s="155">
        <v>0.985873809565878</v>
      </c>
      <c r="AB333" s="173">
        <v>-0.00270503592003501</v>
      </c>
    </row>
    <row r="334" spans="1:28">
      <c r="A334" s="175" t="s">
        <v>260</v>
      </c>
      <c r="B334" s="176" t="s">
        <v>1802</v>
      </c>
      <c r="C334" s="176" t="s">
        <v>324</v>
      </c>
      <c r="D334" s="150">
        <v>0</v>
      </c>
      <c r="E334" s="153">
        <v>0</v>
      </c>
      <c r="F334" s="153">
        <v>0</v>
      </c>
      <c r="G334" s="151">
        <v>0</v>
      </c>
      <c r="H334" s="151">
        <v>0</v>
      </c>
      <c r="I334" s="151">
        <v>0</v>
      </c>
      <c r="J334" s="151">
        <v>0</v>
      </c>
      <c r="K334" s="151">
        <v>0</v>
      </c>
      <c r="L334" s="151">
        <v>0</v>
      </c>
      <c r="M334" s="172">
        <v>0.93</v>
      </c>
      <c r="N334" s="153">
        <v>1</v>
      </c>
      <c r="O334" s="153">
        <v>1</v>
      </c>
      <c r="P334" s="153">
        <v>0</v>
      </c>
      <c r="Q334" s="154">
        <v>1</v>
      </c>
      <c r="R334" s="154">
        <v>0</v>
      </c>
      <c r="S334" s="154">
        <v>0</v>
      </c>
      <c r="T334" s="154">
        <v>0</v>
      </c>
      <c r="U334" s="173">
        <v>0</v>
      </c>
      <c r="V334" s="158">
        <v>0</v>
      </c>
      <c r="W334" s="158">
        <v>0</v>
      </c>
      <c r="X334" s="158">
        <v>1</v>
      </c>
      <c r="Y334" s="158">
        <v>1</v>
      </c>
      <c r="Z334" s="155">
        <v>0</v>
      </c>
      <c r="AA334" s="155">
        <v>1</v>
      </c>
      <c r="AB334" s="173">
        <v>-1</v>
      </c>
    </row>
    <row r="335" spans="1:28">
      <c r="A335" s="175" t="s">
        <v>260</v>
      </c>
      <c r="B335" s="176" t="s">
        <v>1802</v>
      </c>
      <c r="C335" s="176" t="s">
        <v>325</v>
      </c>
      <c r="D335" s="150">
        <v>0</v>
      </c>
      <c r="E335" s="153">
        <v>0</v>
      </c>
      <c r="F335" s="153">
        <v>0</v>
      </c>
      <c r="G335" s="151">
        <v>0</v>
      </c>
      <c r="H335" s="151">
        <v>0</v>
      </c>
      <c r="I335" s="151">
        <v>0</v>
      </c>
      <c r="J335" s="151">
        <v>0</v>
      </c>
      <c r="K335" s="151">
        <v>0</v>
      </c>
      <c r="L335" s="151">
        <v>0</v>
      </c>
      <c r="M335" s="172">
        <v>0.93</v>
      </c>
      <c r="N335" s="153">
        <v>0</v>
      </c>
      <c r="O335" s="153">
        <v>0</v>
      </c>
      <c r="P335" s="153">
        <v>0</v>
      </c>
      <c r="Q335" s="154">
        <v>0</v>
      </c>
      <c r="R335" s="154">
        <v>0</v>
      </c>
      <c r="S335" s="154">
        <v>0</v>
      </c>
      <c r="T335" s="154">
        <v>0</v>
      </c>
      <c r="U335" s="173">
        <v>0</v>
      </c>
      <c r="V335" s="158">
        <v>0</v>
      </c>
      <c r="W335" s="158">
        <v>0</v>
      </c>
      <c r="X335" s="158">
        <v>0</v>
      </c>
      <c r="Y335" s="158">
        <v>0</v>
      </c>
      <c r="Z335" s="155">
        <v>0</v>
      </c>
      <c r="AA335" s="155">
        <v>0</v>
      </c>
      <c r="AB335" s="173">
        <v>0</v>
      </c>
    </row>
    <row r="336" spans="1:28">
      <c r="A336" s="175" t="s">
        <v>260</v>
      </c>
      <c r="B336" s="176" t="s">
        <v>1802</v>
      </c>
      <c r="C336" s="176" t="s">
        <v>326</v>
      </c>
      <c r="D336" s="150">
        <v>66</v>
      </c>
      <c r="E336" s="153">
        <v>43</v>
      </c>
      <c r="F336" s="153">
        <v>23</v>
      </c>
      <c r="G336" s="151">
        <v>66</v>
      </c>
      <c r="H336" s="151">
        <v>44</v>
      </c>
      <c r="I336" s="151">
        <v>22</v>
      </c>
      <c r="J336" s="151">
        <v>72</v>
      </c>
      <c r="K336" s="151">
        <v>69</v>
      </c>
      <c r="L336" s="151">
        <v>3</v>
      </c>
      <c r="M336" s="172">
        <v>0.93</v>
      </c>
      <c r="N336" s="153">
        <v>807</v>
      </c>
      <c r="O336" s="153">
        <v>744</v>
      </c>
      <c r="P336" s="153">
        <v>63</v>
      </c>
      <c r="Q336" s="154">
        <v>0.921933085501859</v>
      </c>
      <c r="R336" s="154">
        <v>0.651515151515151</v>
      </c>
      <c r="S336" s="154">
        <v>0.666666666666667</v>
      </c>
      <c r="T336" s="154">
        <v>0.958333333333333</v>
      </c>
      <c r="U336" s="173">
        <v>-0.0151515151515151</v>
      </c>
      <c r="V336" s="158">
        <v>409</v>
      </c>
      <c r="W336" s="158">
        <v>358</v>
      </c>
      <c r="X336" s="158">
        <v>307</v>
      </c>
      <c r="Y336" s="158">
        <v>304</v>
      </c>
      <c r="Z336" s="155">
        <v>0.875305623471883</v>
      </c>
      <c r="AA336" s="155">
        <v>0.990228013029316</v>
      </c>
      <c r="AB336" s="173">
        <v>-0.114922389557433</v>
      </c>
    </row>
    <row r="337" spans="1:28">
      <c r="A337" s="175" t="s">
        <v>260</v>
      </c>
      <c r="B337" s="176" t="s">
        <v>1802</v>
      </c>
      <c r="C337" s="176" t="s">
        <v>327</v>
      </c>
      <c r="D337" s="150">
        <v>1</v>
      </c>
      <c r="E337" s="153">
        <v>1</v>
      </c>
      <c r="F337" s="153">
        <v>0</v>
      </c>
      <c r="G337" s="151">
        <v>0</v>
      </c>
      <c r="H337" s="151">
        <v>0</v>
      </c>
      <c r="I337" s="151">
        <v>0</v>
      </c>
      <c r="J337" s="151">
        <v>1</v>
      </c>
      <c r="K337" s="151">
        <v>0</v>
      </c>
      <c r="L337" s="151">
        <v>1</v>
      </c>
      <c r="M337" s="172">
        <v>0.93</v>
      </c>
      <c r="N337" s="153">
        <v>5</v>
      </c>
      <c r="O337" s="153">
        <v>3</v>
      </c>
      <c r="P337" s="153">
        <v>2</v>
      </c>
      <c r="Q337" s="154">
        <v>0.6</v>
      </c>
      <c r="R337" s="154">
        <v>1</v>
      </c>
      <c r="S337" s="154">
        <v>0</v>
      </c>
      <c r="T337" s="154">
        <v>0</v>
      </c>
      <c r="U337" s="173">
        <v>1</v>
      </c>
      <c r="V337" s="158">
        <v>2</v>
      </c>
      <c r="W337" s="158">
        <v>1</v>
      </c>
      <c r="X337" s="158">
        <v>1</v>
      </c>
      <c r="Y337" s="158">
        <v>1</v>
      </c>
      <c r="Z337" s="155">
        <v>0.5</v>
      </c>
      <c r="AA337" s="155">
        <v>1</v>
      </c>
      <c r="AB337" s="173">
        <v>-0.5</v>
      </c>
    </row>
    <row r="338" spans="1:28">
      <c r="A338" s="175" t="s">
        <v>260</v>
      </c>
      <c r="B338" s="176" t="s">
        <v>1802</v>
      </c>
      <c r="C338" s="176" t="s">
        <v>328</v>
      </c>
      <c r="D338" s="150">
        <v>1</v>
      </c>
      <c r="E338" s="153">
        <v>1</v>
      </c>
      <c r="F338" s="153">
        <v>0</v>
      </c>
      <c r="G338" s="151">
        <v>0</v>
      </c>
      <c r="H338" s="151">
        <v>0</v>
      </c>
      <c r="I338" s="151">
        <v>0</v>
      </c>
      <c r="J338" s="151">
        <v>2</v>
      </c>
      <c r="K338" s="151">
        <v>0</v>
      </c>
      <c r="L338" s="151">
        <v>2</v>
      </c>
      <c r="M338" s="172">
        <v>0.93</v>
      </c>
      <c r="N338" s="153">
        <v>39</v>
      </c>
      <c r="O338" s="153">
        <v>28</v>
      </c>
      <c r="P338" s="153">
        <v>11</v>
      </c>
      <c r="Q338" s="154">
        <v>0.717948717948718</v>
      </c>
      <c r="R338" s="154">
        <v>1</v>
      </c>
      <c r="S338" s="154">
        <v>0</v>
      </c>
      <c r="T338" s="154">
        <v>0</v>
      </c>
      <c r="U338" s="173">
        <v>1</v>
      </c>
      <c r="V338" s="158">
        <v>11</v>
      </c>
      <c r="W338" s="158">
        <v>1</v>
      </c>
      <c r="X338" s="158">
        <v>1</v>
      </c>
      <c r="Y338" s="158">
        <v>0</v>
      </c>
      <c r="Z338" s="155">
        <v>0.0909090909090909</v>
      </c>
      <c r="AA338" s="155">
        <v>0</v>
      </c>
      <c r="AB338" s="173">
        <v>0.0909090909090909</v>
      </c>
    </row>
    <row r="339" spans="1:28">
      <c r="A339" s="175" t="s">
        <v>260</v>
      </c>
      <c r="B339" s="176" t="s">
        <v>1802</v>
      </c>
      <c r="C339" s="176" t="s">
        <v>329</v>
      </c>
      <c r="D339" s="150">
        <v>0</v>
      </c>
      <c r="E339" s="153">
        <v>0</v>
      </c>
      <c r="F339" s="153">
        <v>0</v>
      </c>
      <c r="G339" s="151">
        <v>1</v>
      </c>
      <c r="H339" s="151">
        <v>1</v>
      </c>
      <c r="I339" s="151">
        <v>0</v>
      </c>
      <c r="J339" s="151">
        <v>1</v>
      </c>
      <c r="K339" s="151">
        <v>0</v>
      </c>
      <c r="L339" s="151">
        <v>1</v>
      </c>
      <c r="M339" s="172">
        <v>0.93</v>
      </c>
      <c r="N339" s="153">
        <v>6</v>
      </c>
      <c r="O339" s="153">
        <v>5</v>
      </c>
      <c r="P339" s="153">
        <v>1</v>
      </c>
      <c r="Q339" s="154">
        <v>0.833333333333333</v>
      </c>
      <c r="R339" s="154">
        <v>0</v>
      </c>
      <c r="S339" s="154">
        <v>1</v>
      </c>
      <c r="T339" s="154">
        <v>0</v>
      </c>
      <c r="U339" s="173">
        <v>-1</v>
      </c>
      <c r="V339" s="158">
        <v>3</v>
      </c>
      <c r="W339" s="158">
        <v>2</v>
      </c>
      <c r="X339" s="158">
        <v>1</v>
      </c>
      <c r="Y339" s="158">
        <v>1</v>
      </c>
      <c r="Z339" s="155">
        <v>0.666666666666667</v>
      </c>
      <c r="AA339" s="155">
        <v>1</v>
      </c>
      <c r="AB339" s="173">
        <v>-0.333333333333333</v>
      </c>
    </row>
    <row r="340" spans="1:28">
      <c r="A340" s="175" t="s">
        <v>260</v>
      </c>
      <c r="B340" s="176" t="s">
        <v>1802</v>
      </c>
      <c r="C340" s="176" t="s">
        <v>330</v>
      </c>
      <c r="D340" s="150">
        <v>1</v>
      </c>
      <c r="E340" s="153">
        <v>0</v>
      </c>
      <c r="F340" s="153">
        <v>1</v>
      </c>
      <c r="G340" s="151">
        <v>0</v>
      </c>
      <c r="H340" s="151">
        <v>0</v>
      </c>
      <c r="I340" s="151">
        <v>0</v>
      </c>
      <c r="J340" s="151">
        <v>0</v>
      </c>
      <c r="K340" s="151">
        <v>0</v>
      </c>
      <c r="L340" s="151">
        <v>0</v>
      </c>
      <c r="M340" s="172">
        <v>0.93</v>
      </c>
      <c r="N340" s="153">
        <v>2</v>
      </c>
      <c r="O340" s="153">
        <v>1</v>
      </c>
      <c r="P340" s="153">
        <v>1</v>
      </c>
      <c r="Q340" s="154">
        <v>0.5</v>
      </c>
      <c r="R340" s="154">
        <v>0</v>
      </c>
      <c r="S340" s="154">
        <v>0</v>
      </c>
      <c r="T340" s="154">
        <v>0</v>
      </c>
      <c r="U340" s="173">
        <v>0</v>
      </c>
      <c r="V340" s="158">
        <v>2</v>
      </c>
      <c r="W340" s="158">
        <v>1</v>
      </c>
      <c r="X340" s="158">
        <v>0</v>
      </c>
      <c r="Y340" s="158">
        <v>0</v>
      </c>
      <c r="Z340" s="155">
        <v>0.5</v>
      </c>
      <c r="AA340" s="155">
        <v>0</v>
      </c>
      <c r="AB340" s="173">
        <v>0.5</v>
      </c>
    </row>
    <row r="341" spans="1:28">
      <c r="A341" s="175" t="s">
        <v>260</v>
      </c>
      <c r="B341" s="176" t="s">
        <v>1802</v>
      </c>
      <c r="C341" s="176" t="s">
        <v>331</v>
      </c>
      <c r="D341" s="150">
        <v>9048</v>
      </c>
      <c r="E341" s="153">
        <v>8923</v>
      </c>
      <c r="F341" s="153">
        <v>125</v>
      </c>
      <c r="G341" s="151">
        <v>10158</v>
      </c>
      <c r="H341" s="151">
        <v>10058</v>
      </c>
      <c r="I341" s="151">
        <v>100</v>
      </c>
      <c r="J341" s="151">
        <v>10299</v>
      </c>
      <c r="K341" s="151">
        <v>10180</v>
      </c>
      <c r="L341" s="151">
        <v>119</v>
      </c>
      <c r="M341" s="172">
        <v>0.93</v>
      </c>
      <c r="N341" s="153">
        <v>232035</v>
      </c>
      <c r="O341" s="153">
        <v>229661</v>
      </c>
      <c r="P341" s="153">
        <v>2374</v>
      </c>
      <c r="Q341" s="154">
        <v>0.989768784881591</v>
      </c>
      <c r="R341" s="154">
        <v>0.986184792219275</v>
      </c>
      <c r="S341" s="154">
        <v>0.990155542429612</v>
      </c>
      <c r="T341" s="154">
        <v>0.988445480143703</v>
      </c>
      <c r="U341" s="173">
        <v>-0.0039707502103371</v>
      </c>
      <c r="V341" s="158">
        <v>61300</v>
      </c>
      <c r="W341" s="158">
        <v>60662</v>
      </c>
      <c r="X341" s="158">
        <v>65453</v>
      </c>
      <c r="Y341" s="158">
        <v>64725</v>
      </c>
      <c r="Z341" s="155">
        <v>0.989592169657422</v>
      </c>
      <c r="AA341" s="155">
        <v>0.988877515163552</v>
      </c>
      <c r="AB341" s="173">
        <v>0.000714654493869982</v>
      </c>
    </row>
    <row r="342" spans="1:28">
      <c r="A342" s="175" t="s">
        <v>260</v>
      </c>
      <c r="B342" s="176" t="s">
        <v>1802</v>
      </c>
      <c r="C342" s="176" t="s">
        <v>332</v>
      </c>
      <c r="D342" s="150">
        <v>0</v>
      </c>
      <c r="E342" s="153">
        <v>0</v>
      </c>
      <c r="F342" s="153">
        <v>0</v>
      </c>
      <c r="G342" s="151">
        <v>0</v>
      </c>
      <c r="H342" s="151">
        <v>0</v>
      </c>
      <c r="I342" s="151">
        <v>0</v>
      </c>
      <c r="J342" s="151">
        <v>0</v>
      </c>
      <c r="K342" s="151">
        <v>0</v>
      </c>
      <c r="L342" s="151">
        <v>0</v>
      </c>
      <c r="M342" s="172">
        <v>0.93</v>
      </c>
      <c r="N342" s="153">
        <v>0</v>
      </c>
      <c r="O342" s="153">
        <v>0</v>
      </c>
      <c r="P342" s="153">
        <v>0</v>
      </c>
      <c r="Q342" s="154">
        <v>0</v>
      </c>
      <c r="R342" s="154">
        <v>0</v>
      </c>
      <c r="S342" s="154">
        <v>0</v>
      </c>
      <c r="T342" s="154">
        <v>0</v>
      </c>
      <c r="U342" s="173">
        <v>0</v>
      </c>
      <c r="V342" s="158">
        <v>0</v>
      </c>
      <c r="W342" s="158">
        <v>0</v>
      </c>
      <c r="X342" s="158">
        <v>0</v>
      </c>
      <c r="Y342" s="158">
        <v>0</v>
      </c>
      <c r="Z342" s="155">
        <v>0</v>
      </c>
      <c r="AA342" s="155">
        <v>0</v>
      </c>
      <c r="AB342" s="173">
        <v>0</v>
      </c>
    </row>
    <row r="343" spans="1:28">
      <c r="A343" s="175" t="s">
        <v>260</v>
      </c>
      <c r="B343" s="176" t="s">
        <v>1802</v>
      </c>
      <c r="C343" s="176" t="s">
        <v>333</v>
      </c>
      <c r="D343" s="150">
        <v>3</v>
      </c>
      <c r="E343" s="153">
        <v>2</v>
      </c>
      <c r="F343" s="153">
        <v>1</v>
      </c>
      <c r="G343" s="151">
        <v>0</v>
      </c>
      <c r="H343" s="151">
        <v>0</v>
      </c>
      <c r="I343" s="151">
        <v>0</v>
      </c>
      <c r="J343" s="151">
        <v>3</v>
      </c>
      <c r="K343" s="151">
        <v>2</v>
      </c>
      <c r="L343" s="151">
        <v>1</v>
      </c>
      <c r="M343" s="172">
        <v>0.93</v>
      </c>
      <c r="N343" s="153">
        <v>41</v>
      </c>
      <c r="O343" s="153">
        <v>35</v>
      </c>
      <c r="P343" s="153">
        <v>6</v>
      </c>
      <c r="Q343" s="154">
        <v>0.853658536585366</v>
      </c>
      <c r="R343" s="154">
        <v>0.666666666666667</v>
      </c>
      <c r="S343" s="154">
        <v>0</v>
      </c>
      <c r="T343" s="154">
        <v>0.666666666666667</v>
      </c>
      <c r="U343" s="173">
        <v>0.666666666666667</v>
      </c>
      <c r="V343" s="158">
        <v>12</v>
      </c>
      <c r="W343" s="158">
        <v>10</v>
      </c>
      <c r="X343" s="158">
        <v>9</v>
      </c>
      <c r="Y343" s="158">
        <v>7</v>
      </c>
      <c r="Z343" s="155">
        <v>0.833333333333333</v>
      </c>
      <c r="AA343" s="155">
        <v>0.777777777777778</v>
      </c>
      <c r="AB343" s="173">
        <v>0.0555555555555556</v>
      </c>
    </row>
    <row r="344" spans="1:28">
      <c r="A344" s="175" t="s">
        <v>260</v>
      </c>
      <c r="B344" s="176" t="s">
        <v>1802</v>
      </c>
      <c r="C344" s="176" t="s">
        <v>334</v>
      </c>
      <c r="D344" s="150">
        <v>7668</v>
      </c>
      <c r="E344" s="153">
        <v>7606</v>
      </c>
      <c r="F344" s="153">
        <v>62</v>
      </c>
      <c r="G344" s="151">
        <v>8685</v>
      </c>
      <c r="H344" s="151">
        <v>8667</v>
      </c>
      <c r="I344" s="151">
        <v>18</v>
      </c>
      <c r="J344" s="151">
        <v>8683</v>
      </c>
      <c r="K344" s="151">
        <v>8670</v>
      </c>
      <c r="L344" s="151">
        <v>13</v>
      </c>
      <c r="M344" s="172">
        <v>0.93</v>
      </c>
      <c r="N344" s="153">
        <v>183414</v>
      </c>
      <c r="O344" s="153">
        <v>182345</v>
      </c>
      <c r="P344" s="153">
        <v>1069</v>
      </c>
      <c r="Q344" s="154">
        <v>0.994171655380723</v>
      </c>
      <c r="R344" s="154">
        <v>0.991914449660929</v>
      </c>
      <c r="S344" s="154">
        <v>0.997927461139896</v>
      </c>
      <c r="T344" s="154">
        <v>0.998502821605436</v>
      </c>
      <c r="U344" s="173">
        <v>-0.00601301147896782</v>
      </c>
      <c r="V344" s="158">
        <v>52554</v>
      </c>
      <c r="W344" s="158">
        <v>52326</v>
      </c>
      <c r="X344" s="158">
        <v>52624</v>
      </c>
      <c r="Y344" s="158">
        <v>52248</v>
      </c>
      <c r="Z344" s="155">
        <v>0.995661605206074</v>
      </c>
      <c r="AA344" s="155">
        <v>0.992854971115841</v>
      </c>
      <c r="AB344" s="173">
        <v>0.00280663409023307</v>
      </c>
    </row>
    <row r="345" spans="1:28">
      <c r="A345" s="175" t="s">
        <v>260</v>
      </c>
      <c r="B345" s="176" t="s">
        <v>1803</v>
      </c>
      <c r="C345" s="176" t="s">
        <v>335</v>
      </c>
      <c r="D345" s="150">
        <v>7852</v>
      </c>
      <c r="E345" s="153">
        <v>7564</v>
      </c>
      <c r="F345" s="153">
        <v>288</v>
      </c>
      <c r="G345" s="151">
        <v>9161</v>
      </c>
      <c r="H345" s="151">
        <v>8913</v>
      </c>
      <c r="I345" s="151">
        <v>248</v>
      </c>
      <c r="J345" s="151">
        <v>7837</v>
      </c>
      <c r="K345" s="151">
        <v>7602</v>
      </c>
      <c r="L345" s="151">
        <v>235</v>
      </c>
      <c r="M345" s="172">
        <v>0.93</v>
      </c>
      <c r="N345" s="153">
        <v>202869</v>
      </c>
      <c r="O345" s="153">
        <v>197006</v>
      </c>
      <c r="P345" s="153">
        <v>5863</v>
      </c>
      <c r="Q345" s="154">
        <v>0.971099576574045</v>
      </c>
      <c r="R345" s="154">
        <v>0.963321446765155</v>
      </c>
      <c r="S345" s="154">
        <v>0.972928719572099</v>
      </c>
      <c r="T345" s="154">
        <v>0.970014035983157</v>
      </c>
      <c r="U345" s="173">
        <v>-0.00960727280694373</v>
      </c>
      <c r="V345" s="158">
        <v>54764</v>
      </c>
      <c r="W345" s="158">
        <v>53026</v>
      </c>
      <c r="X345" s="158">
        <v>58867</v>
      </c>
      <c r="Y345" s="158">
        <v>57101</v>
      </c>
      <c r="Z345" s="155">
        <v>0.968263822949383</v>
      </c>
      <c r="AA345" s="155">
        <v>0.970000169874463</v>
      </c>
      <c r="AB345" s="173">
        <v>-0.00173634692507996</v>
      </c>
    </row>
    <row r="346" spans="1:28">
      <c r="A346" s="175" t="s">
        <v>260</v>
      </c>
      <c r="B346" s="176" t="s">
        <v>1803</v>
      </c>
      <c r="C346" s="176" t="s">
        <v>336</v>
      </c>
      <c r="D346" s="150">
        <v>14791</v>
      </c>
      <c r="E346" s="153">
        <v>14492</v>
      </c>
      <c r="F346" s="153">
        <v>299</v>
      </c>
      <c r="G346" s="151">
        <v>17067</v>
      </c>
      <c r="H346" s="151">
        <v>16844</v>
      </c>
      <c r="I346" s="151">
        <v>223</v>
      </c>
      <c r="J346" s="151">
        <v>16262</v>
      </c>
      <c r="K346" s="151">
        <v>16022</v>
      </c>
      <c r="L346" s="151">
        <v>240</v>
      </c>
      <c r="M346" s="172">
        <v>0.93</v>
      </c>
      <c r="N346" s="153">
        <v>385182</v>
      </c>
      <c r="O346" s="153">
        <v>379480</v>
      </c>
      <c r="P346" s="153">
        <v>5702</v>
      </c>
      <c r="Q346" s="154">
        <v>0.985196608356569</v>
      </c>
      <c r="R346" s="154">
        <v>0.979785004394564</v>
      </c>
      <c r="S346" s="154">
        <v>0.986933848948263</v>
      </c>
      <c r="T346" s="154">
        <v>0.985241667691551</v>
      </c>
      <c r="U346" s="173">
        <v>-0.00714884455369846</v>
      </c>
      <c r="V346" s="158">
        <v>101104</v>
      </c>
      <c r="W346" s="158">
        <v>99531</v>
      </c>
      <c r="X346" s="158">
        <v>112190</v>
      </c>
      <c r="Y346" s="158">
        <v>110614</v>
      </c>
      <c r="Z346" s="155">
        <v>0.984441762937174</v>
      </c>
      <c r="AA346" s="155">
        <v>0.985952402174882</v>
      </c>
      <c r="AB346" s="173">
        <v>-0.00151063923770833</v>
      </c>
    </row>
    <row r="347" spans="1:28">
      <c r="A347" s="175" t="s">
        <v>260</v>
      </c>
      <c r="B347" s="176" t="s">
        <v>1803</v>
      </c>
      <c r="C347" s="176" t="s">
        <v>337</v>
      </c>
      <c r="D347" s="150">
        <v>7699</v>
      </c>
      <c r="E347" s="153">
        <v>7566</v>
      </c>
      <c r="F347" s="153">
        <v>133</v>
      </c>
      <c r="G347" s="151">
        <v>8688</v>
      </c>
      <c r="H347" s="151">
        <v>8579</v>
      </c>
      <c r="I347" s="151">
        <v>109</v>
      </c>
      <c r="J347" s="151">
        <v>8672</v>
      </c>
      <c r="K347" s="151">
        <v>8543</v>
      </c>
      <c r="L347" s="151">
        <v>129</v>
      </c>
      <c r="M347" s="172">
        <v>0.93</v>
      </c>
      <c r="N347" s="153">
        <v>198535</v>
      </c>
      <c r="O347" s="153">
        <v>196083</v>
      </c>
      <c r="P347" s="153">
        <v>2452</v>
      </c>
      <c r="Q347" s="154">
        <v>0.987649532827965</v>
      </c>
      <c r="R347" s="154">
        <v>0.982725029224575</v>
      </c>
      <c r="S347" s="154">
        <v>0.987453959484346</v>
      </c>
      <c r="T347" s="154">
        <v>0.985124538745387</v>
      </c>
      <c r="U347" s="173">
        <v>-0.00472893025977161</v>
      </c>
      <c r="V347" s="158">
        <v>53081</v>
      </c>
      <c r="W347" s="158">
        <v>52378</v>
      </c>
      <c r="X347" s="158">
        <v>57631</v>
      </c>
      <c r="Y347" s="158">
        <v>56857</v>
      </c>
      <c r="Z347" s="155">
        <v>0.986756089749628</v>
      </c>
      <c r="AA347" s="155">
        <v>0.986569728097725</v>
      </c>
      <c r="AB347" s="173">
        <v>0.000186361651902778</v>
      </c>
    </row>
    <row r="348" spans="1:28">
      <c r="A348" s="175" t="s">
        <v>260</v>
      </c>
      <c r="B348" s="176" t="s">
        <v>1803</v>
      </c>
      <c r="C348" s="176" t="s">
        <v>338</v>
      </c>
      <c r="D348" s="150">
        <v>6384</v>
      </c>
      <c r="E348" s="153">
        <v>6289</v>
      </c>
      <c r="F348" s="153">
        <v>95</v>
      </c>
      <c r="G348" s="151">
        <v>7133</v>
      </c>
      <c r="H348" s="151">
        <v>7066</v>
      </c>
      <c r="I348" s="151">
        <v>67</v>
      </c>
      <c r="J348" s="151">
        <v>7171</v>
      </c>
      <c r="K348" s="151">
        <v>7091</v>
      </c>
      <c r="L348" s="151">
        <v>80</v>
      </c>
      <c r="M348" s="172">
        <v>0.93</v>
      </c>
      <c r="N348" s="153">
        <v>163879</v>
      </c>
      <c r="O348" s="153">
        <v>162481</v>
      </c>
      <c r="P348" s="153">
        <v>1398</v>
      </c>
      <c r="Q348" s="154">
        <v>0.991469315775664</v>
      </c>
      <c r="R348" s="154">
        <v>0.985119047619048</v>
      </c>
      <c r="S348" s="154">
        <v>0.990607037712043</v>
      </c>
      <c r="T348" s="154">
        <v>0.988843954818017</v>
      </c>
      <c r="U348" s="173">
        <v>-0.00548799009299494</v>
      </c>
      <c r="V348" s="158">
        <v>43180</v>
      </c>
      <c r="W348" s="158">
        <v>42745</v>
      </c>
      <c r="X348" s="158">
        <v>46151</v>
      </c>
      <c r="Y348" s="158">
        <v>45792</v>
      </c>
      <c r="Z348" s="155">
        <v>0.989925891616489</v>
      </c>
      <c r="AA348" s="155">
        <v>0.992221186973197</v>
      </c>
      <c r="AB348" s="173">
        <v>-0.00229529535670758</v>
      </c>
    </row>
    <row r="349" spans="1:28">
      <c r="A349" s="175" t="s">
        <v>260</v>
      </c>
      <c r="B349" s="176" t="s">
        <v>1803</v>
      </c>
      <c r="C349" s="176" t="s">
        <v>339</v>
      </c>
      <c r="D349" s="150">
        <v>0</v>
      </c>
      <c r="E349" s="153">
        <v>0</v>
      </c>
      <c r="F349" s="153">
        <v>0</v>
      </c>
      <c r="G349" s="151">
        <v>0</v>
      </c>
      <c r="H349" s="151">
        <v>0</v>
      </c>
      <c r="I349" s="151">
        <v>0</v>
      </c>
      <c r="J349" s="151">
        <v>0</v>
      </c>
      <c r="K349" s="151">
        <v>0</v>
      </c>
      <c r="L349" s="151">
        <v>0</v>
      </c>
      <c r="M349" s="172">
        <v>0.93</v>
      </c>
      <c r="N349" s="153">
        <v>0</v>
      </c>
      <c r="O349" s="153">
        <v>0</v>
      </c>
      <c r="P349" s="153">
        <v>0</v>
      </c>
      <c r="Q349" s="154">
        <v>0</v>
      </c>
      <c r="R349" s="154">
        <v>0</v>
      </c>
      <c r="S349" s="154">
        <v>0</v>
      </c>
      <c r="T349" s="154">
        <v>0</v>
      </c>
      <c r="U349" s="173">
        <v>0</v>
      </c>
      <c r="V349" s="158">
        <v>0</v>
      </c>
      <c r="W349" s="158">
        <v>0</v>
      </c>
      <c r="X349" s="158">
        <v>0</v>
      </c>
      <c r="Y349" s="158">
        <v>0</v>
      </c>
      <c r="Z349" s="155">
        <v>0</v>
      </c>
      <c r="AA349" s="155">
        <v>0</v>
      </c>
      <c r="AB349" s="173">
        <v>0</v>
      </c>
    </row>
    <row r="350" spans="1:28">
      <c r="A350" s="175" t="s">
        <v>260</v>
      </c>
      <c r="B350" s="176" t="s">
        <v>1803</v>
      </c>
      <c r="C350" s="176" t="s">
        <v>340</v>
      </c>
      <c r="D350" s="150">
        <v>1</v>
      </c>
      <c r="E350" s="153">
        <v>1</v>
      </c>
      <c r="F350" s="153">
        <v>0</v>
      </c>
      <c r="G350" s="151">
        <v>1</v>
      </c>
      <c r="H350" s="151">
        <v>1</v>
      </c>
      <c r="I350" s="151">
        <v>0</v>
      </c>
      <c r="J350" s="151">
        <v>30</v>
      </c>
      <c r="K350" s="151">
        <v>28</v>
      </c>
      <c r="L350" s="151">
        <v>2</v>
      </c>
      <c r="M350" s="172">
        <v>0.93</v>
      </c>
      <c r="N350" s="153">
        <v>65</v>
      </c>
      <c r="O350" s="153">
        <v>56</v>
      </c>
      <c r="P350" s="153">
        <v>9</v>
      </c>
      <c r="Q350" s="154">
        <v>0.861538461538462</v>
      </c>
      <c r="R350" s="154">
        <v>1</v>
      </c>
      <c r="S350" s="154">
        <v>1</v>
      </c>
      <c r="T350" s="154">
        <v>0.933333333333333</v>
      </c>
      <c r="U350" s="173">
        <v>0</v>
      </c>
      <c r="V350" s="158">
        <v>35</v>
      </c>
      <c r="W350" s="158">
        <v>31</v>
      </c>
      <c r="X350" s="158">
        <v>13</v>
      </c>
      <c r="Y350" s="158">
        <v>12</v>
      </c>
      <c r="Z350" s="155">
        <v>0.885714285714286</v>
      </c>
      <c r="AA350" s="155">
        <v>0.923076923076923</v>
      </c>
      <c r="AB350" s="173">
        <v>-0.0373626373626375</v>
      </c>
    </row>
    <row r="351" spans="1:28">
      <c r="A351" s="175" t="s">
        <v>260</v>
      </c>
      <c r="B351" s="176" t="s">
        <v>1803</v>
      </c>
      <c r="C351" s="176" t="s">
        <v>341</v>
      </c>
      <c r="D351" s="150">
        <v>0</v>
      </c>
      <c r="E351" s="153">
        <v>0</v>
      </c>
      <c r="F351" s="153">
        <v>0</v>
      </c>
      <c r="G351" s="151">
        <v>2</v>
      </c>
      <c r="H351" s="151">
        <v>0</v>
      </c>
      <c r="I351" s="151">
        <v>2</v>
      </c>
      <c r="J351" s="151">
        <v>0</v>
      </c>
      <c r="K351" s="151">
        <v>0</v>
      </c>
      <c r="L351" s="151">
        <v>0</v>
      </c>
      <c r="M351" s="172">
        <v>0.93</v>
      </c>
      <c r="N351" s="153">
        <v>8</v>
      </c>
      <c r="O351" s="153">
        <v>3</v>
      </c>
      <c r="P351" s="153">
        <v>5</v>
      </c>
      <c r="Q351" s="154">
        <v>0.375</v>
      </c>
      <c r="R351" s="154">
        <v>0</v>
      </c>
      <c r="S351" s="154">
        <v>0</v>
      </c>
      <c r="T351" s="154">
        <v>0</v>
      </c>
      <c r="U351" s="173">
        <v>0</v>
      </c>
      <c r="V351" s="158">
        <v>5</v>
      </c>
      <c r="W351" s="158">
        <v>0</v>
      </c>
      <c r="X351" s="158">
        <v>1</v>
      </c>
      <c r="Y351" s="158">
        <v>1</v>
      </c>
      <c r="Z351" s="155">
        <v>0</v>
      </c>
      <c r="AA351" s="155">
        <v>1</v>
      </c>
      <c r="AB351" s="173">
        <v>-1</v>
      </c>
    </row>
    <row r="352" spans="1:28">
      <c r="A352" s="175" t="s">
        <v>260</v>
      </c>
      <c r="B352" s="176" t="s">
        <v>1803</v>
      </c>
      <c r="C352" s="176" t="s">
        <v>342</v>
      </c>
      <c r="D352" s="150">
        <v>1</v>
      </c>
      <c r="E352" s="153">
        <v>0</v>
      </c>
      <c r="F352" s="153">
        <v>1</v>
      </c>
      <c r="G352" s="151">
        <v>3</v>
      </c>
      <c r="H352" s="151">
        <v>2</v>
      </c>
      <c r="I352" s="151">
        <v>1</v>
      </c>
      <c r="J352" s="151">
        <v>0</v>
      </c>
      <c r="K352" s="151">
        <v>0</v>
      </c>
      <c r="L352" s="151">
        <v>0</v>
      </c>
      <c r="M352" s="172">
        <v>0.93</v>
      </c>
      <c r="N352" s="153">
        <v>14</v>
      </c>
      <c r="O352" s="153">
        <v>6</v>
      </c>
      <c r="P352" s="153">
        <v>8</v>
      </c>
      <c r="Q352" s="154">
        <v>0.428571428571429</v>
      </c>
      <c r="R352" s="154">
        <v>0</v>
      </c>
      <c r="S352" s="154">
        <v>0.666666666666667</v>
      </c>
      <c r="T352" s="154">
        <v>0</v>
      </c>
      <c r="U352" s="173">
        <v>-0.666666666666667</v>
      </c>
      <c r="V352" s="158">
        <v>7</v>
      </c>
      <c r="W352" s="158">
        <v>2</v>
      </c>
      <c r="X352" s="158">
        <v>3</v>
      </c>
      <c r="Y352" s="158">
        <v>0</v>
      </c>
      <c r="Z352" s="155">
        <v>0.285714285714286</v>
      </c>
      <c r="AA352" s="155">
        <v>0</v>
      </c>
      <c r="AB352" s="173">
        <v>0.285714285714286</v>
      </c>
    </row>
    <row r="353" spans="1:28">
      <c r="A353" s="175" t="s">
        <v>260</v>
      </c>
      <c r="B353" s="176" t="s">
        <v>1803</v>
      </c>
      <c r="C353" s="176" t="s">
        <v>343</v>
      </c>
      <c r="D353" s="150">
        <v>1</v>
      </c>
      <c r="E353" s="153">
        <v>1</v>
      </c>
      <c r="F353" s="153">
        <v>0</v>
      </c>
      <c r="G353" s="151">
        <v>0</v>
      </c>
      <c r="H353" s="151">
        <v>0</v>
      </c>
      <c r="I353" s="151">
        <v>0</v>
      </c>
      <c r="J353" s="151">
        <v>0</v>
      </c>
      <c r="K353" s="151">
        <v>0</v>
      </c>
      <c r="L353" s="151">
        <v>0</v>
      </c>
      <c r="M353" s="172">
        <v>0.93</v>
      </c>
      <c r="N353" s="153">
        <v>10</v>
      </c>
      <c r="O353" s="153">
        <v>9</v>
      </c>
      <c r="P353" s="153">
        <v>1</v>
      </c>
      <c r="Q353" s="154">
        <v>0.9</v>
      </c>
      <c r="R353" s="154">
        <v>1</v>
      </c>
      <c r="S353" s="154">
        <v>0</v>
      </c>
      <c r="T353" s="154">
        <v>0</v>
      </c>
      <c r="U353" s="173">
        <v>1</v>
      </c>
      <c r="V353" s="158">
        <v>2</v>
      </c>
      <c r="W353" s="158">
        <v>1</v>
      </c>
      <c r="X353" s="158">
        <v>2</v>
      </c>
      <c r="Y353" s="158">
        <v>2</v>
      </c>
      <c r="Z353" s="155">
        <v>0.5</v>
      </c>
      <c r="AA353" s="155">
        <v>1</v>
      </c>
      <c r="AB353" s="173">
        <v>-0.5</v>
      </c>
    </row>
    <row r="354" spans="1:28">
      <c r="A354" s="175" t="s">
        <v>260</v>
      </c>
      <c r="B354" s="176" t="s">
        <v>1803</v>
      </c>
      <c r="C354" s="176" t="s">
        <v>344</v>
      </c>
      <c r="D354" s="150">
        <v>0</v>
      </c>
      <c r="E354" s="153">
        <v>0</v>
      </c>
      <c r="F354" s="153">
        <v>0</v>
      </c>
      <c r="G354" s="151">
        <v>1</v>
      </c>
      <c r="H354" s="151">
        <v>1</v>
      </c>
      <c r="I354" s="151">
        <v>0</v>
      </c>
      <c r="J354" s="151">
        <v>2</v>
      </c>
      <c r="K354" s="151">
        <v>1</v>
      </c>
      <c r="L354" s="151">
        <v>1</v>
      </c>
      <c r="M354" s="172">
        <v>0.93</v>
      </c>
      <c r="N354" s="153">
        <v>29</v>
      </c>
      <c r="O354" s="153">
        <v>26</v>
      </c>
      <c r="P354" s="153">
        <v>3</v>
      </c>
      <c r="Q354" s="154">
        <v>0.896551724137931</v>
      </c>
      <c r="R354" s="154">
        <v>0</v>
      </c>
      <c r="S354" s="154">
        <v>1</v>
      </c>
      <c r="T354" s="154">
        <v>0.5</v>
      </c>
      <c r="U354" s="173">
        <v>-1</v>
      </c>
      <c r="V354" s="158">
        <v>7</v>
      </c>
      <c r="W354" s="158">
        <v>5</v>
      </c>
      <c r="X354" s="158">
        <v>6</v>
      </c>
      <c r="Y354" s="158">
        <v>5</v>
      </c>
      <c r="Z354" s="155">
        <v>0.714285714285714</v>
      </c>
      <c r="AA354" s="155">
        <v>0.833333333333333</v>
      </c>
      <c r="AB354" s="173">
        <v>-0.119047619047619</v>
      </c>
    </row>
    <row r="355" spans="1:28">
      <c r="A355" s="175" t="s">
        <v>260</v>
      </c>
      <c r="B355" s="176" t="s">
        <v>1803</v>
      </c>
      <c r="C355" s="176" t="s">
        <v>345</v>
      </c>
      <c r="D355" s="150">
        <v>10002</v>
      </c>
      <c r="E355" s="153">
        <v>9805</v>
      </c>
      <c r="F355" s="153">
        <v>197</v>
      </c>
      <c r="G355" s="151">
        <v>10752</v>
      </c>
      <c r="H355" s="151">
        <v>10615</v>
      </c>
      <c r="I355" s="151">
        <v>137</v>
      </c>
      <c r="J355" s="151">
        <v>10952</v>
      </c>
      <c r="K355" s="151">
        <v>10788</v>
      </c>
      <c r="L355" s="151">
        <v>164</v>
      </c>
      <c r="M355" s="172">
        <v>0.93</v>
      </c>
      <c r="N355" s="153">
        <v>240840</v>
      </c>
      <c r="O355" s="153">
        <v>237771</v>
      </c>
      <c r="P355" s="153">
        <v>3069</v>
      </c>
      <c r="Q355" s="154">
        <v>0.987257100149477</v>
      </c>
      <c r="R355" s="154">
        <v>0.980303939212158</v>
      </c>
      <c r="S355" s="154">
        <v>0.98725818452381</v>
      </c>
      <c r="T355" s="154">
        <v>0.985025566106647</v>
      </c>
      <c r="U355" s="173">
        <v>-0.00695424531165201</v>
      </c>
      <c r="V355" s="158">
        <v>67209</v>
      </c>
      <c r="W355" s="158">
        <v>66191</v>
      </c>
      <c r="X355" s="158">
        <v>69826</v>
      </c>
      <c r="Y355" s="158">
        <v>69006</v>
      </c>
      <c r="Z355" s="155">
        <v>0.984853219062923</v>
      </c>
      <c r="AA355" s="155">
        <v>0.988256523358061</v>
      </c>
      <c r="AB355" s="173">
        <v>-0.00340330429513835</v>
      </c>
    </row>
    <row r="356" spans="1:28">
      <c r="A356" s="175" t="s">
        <v>260</v>
      </c>
      <c r="B356" s="176" t="s">
        <v>1803</v>
      </c>
      <c r="C356" s="176" t="s">
        <v>346</v>
      </c>
      <c r="D356" s="150">
        <v>1</v>
      </c>
      <c r="E356" s="153">
        <v>1</v>
      </c>
      <c r="F356" s="153">
        <v>0</v>
      </c>
      <c r="G356" s="151">
        <v>0</v>
      </c>
      <c r="H356" s="151">
        <v>0</v>
      </c>
      <c r="I356" s="151">
        <v>0</v>
      </c>
      <c r="J356" s="151">
        <v>0</v>
      </c>
      <c r="K356" s="151">
        <v>0</v>
      </c>
      <c r="L356" s="151">
        <v>0</v>
      </c>
      <c r="M356" s="172">
        <v>0.93</v>
      </c>
      <c r="N356" s="153">
        <v>14</v>
      </c>
      <c r="O356" s="153">
        <v>8</v>
      </c>
      <c r="P356" s="153">
        <v>6</v>
      </c>
      <c r="Q356" s="154">
        <v>0.571428571428571</v>
      </c>
      <c r="R356" s="154">
        <v>1</v>
      </c>
      <c r="S356" s="154">
        <v>0</v>
      </c>
      <c r="T356" s="154">
        <v>0</v>
      </c>
      <c r="U356" s="173">
        <v>1</v>
      </c>
      <c r="V356" s="158">
        <v>5</v>
      </c>
      <c r="W356" s="158">
        <v>4</v>
      </c>
      <c r="X356" s="158">
        <v>8</v>
      </c>
      <c r="Y356" s="158">
        <v>3</v>
      </c>
      <c r="Z356" s="155">
        <v>0.8</v>
      </c>
      <c r="AA356" s="155">
        <v>0.375</v>
      </c>
      <c r="AB356" s="173">
        <v>0.425</v>
      </c>
    </row>
    <row r="357" spans="1:28">
      <c r="A357" s="175" t="s">
        <v>260</v>
      </c>
      <c r="B357" s="176" t="s">
        <v>1803</v>
      </c>
      <c r="C357" s="176" t="s">
        <v>347</v>
      </c>
      <c r="D357" s="150">
        <v>3744</v>
      </c>
      <c r="E357" s="153">
        <v>3536</v>
      </c>
      <c r="F357" s="153">
        <v>208</v>
      </c>
      <c r="G357" s="151">
        <v>4075</v>
      </c>
      <c r="H357" s="151">
        <v>3965</v>
      </c>
      <c r="I357" s="151">
        <v>110</v>
      </c>
      <c r="J357" s="151">
        <v>4059</v>
      </c>
      <c r="K357" s="151">
        <v>3946</v>
      </c>
      <c r="L357" s="151">
        <v>113</v>
      </c>
      <c r="M357" s="172">
        <v>0.93</v>
      </c>
      <c r="N357" s="153">
        <v>83929</v>
      </c>
      <c r="O357" s="153">
        <v>80767</v>
      </c>
      <c r="P357" s="153">
        <v>3162</v>
      </c>
      <c r="Q357" s="154">
        <v>0.962325298764432</v>
      </c>
      <c r="R357" s="154">
        <v>0.944444444444444</v>
      </c>
      <c r="S357" s="154">
        <v>0.973006134969325</v>
      </c>
      <c r="T357" s="154">
        <v>0.972160630697216</v>
      </c>
      <c r="U357" s="173">
        <v>-0.0285616905248808</v>
      </c>
      <c r="V357" s="158">
        <v>24857</v>
      </c>
      <c r="W357" s="158">
        <v>24044</v>
      </c>
      <c r="X357" s="158">
        <v>24691</v>
      </c>
      <c r="Y357" s="158">
        <v>23839</v>
      </c>
      <c r="Z357" s="155">
        <v>0.967292915476526</v>
      </c>
      <c r="AA357" s="155">
        <v>0.965493499655745</v>
      </c>
      <c r="AB357" s="173">
        <v>0.00179941582078069</v>
      </c>
    </row>
    <row r="358" spans="1:28">
      <c r="A358" s="175" t="s">
        <v>260</v>
      </c>
      <c r="B358" s="176" t="s">
        <v>1803</v>
      </c>
      <c r="C358" s="176" t="s">
        <v>348</v>
      </c>
      <c r="D358" s="150">
        <v>2505</v>
      </c>
      <c r="E358" s="153">
        <v>2403</v>
      </c>
      <c r="F358" s="153">
        <v>102</v>
      </c>
      <c r="G358" s="151">
        <v>2917</v>
      </c>
      <c r="H358" s="151">
        <v>2864</v>
      </c>
      <c r="I358" s="151">
        <v>53</v>
      </c>
      <c r="J358" s="151">
        <v>2962</v>
      </c>
      <c r="K358" s="151">
        <v>2861</v>
      </c>
      <c r="L358" s="151">
        <v>101</v>
      </c>
      <c r="M358" s="172">
        <v>0.93</v>
      </c>
      <c r="N358" s="153">
        <v>63171</v>
      </c>
      <c r="O358" s="153">
        <v>61575</v>
      </c>
      <c r="P358" s="153">
        <v>1596</v>
      </c>
      <c r="Q358" s="154">
        <v>0.974735242437194</v>
      </c>
      <c r="R358" s="154">
        <v>0.959281437125749</v>
      </c>
      <c r="S358" s="154">
        <v>0.981830647925951</v>
      </c>
      <c r="T358" s="154">
        <v>0.965901417960837</v>
      </c>
      <c r="U358" s="173">
        <v>-0.0225492108002028</v>
      </c>
      <c r="V358" s="158">
        <v>17321</v>
      </c>
      <c r="W358" s="158">
        <v>16780</v>
      </c>
      <c r="X358" s="158">
        <v>17708</v>
      </c>
      <c r="Y358" s="158">
        <v>17257</v>
      </c>
      <c r="Z358" s="155">
        <v>0.968766237515155</v>
      </c>
      <c r="AA358" s="155">
        <v>0.974531285294782</v>
      </c>
      <c r="AB358" s="173">
        <v>-0.00576504777962705</v>
      </c>
    </row>
    <row r="359" spans="1:28">
      <c r="A359" s="175" t="s">
        <v>260</v>
      </c>
      <c r="B359" s="176" t="s">
        <v>1803</v>
      </c>
      <c r="C359" s="176" t="s">
        <v>349</v>
      </c>
      <c r="D359" s="150">
        <v>0</v>
      </c>
      <c r="E359" s="153">
        <v>0</v>
      </c>
      <c r="F359" s="153">
        <v>0</v>
      </c>
      <c r="G359" s="151">
        <v>0</v>
      </c>
      <c r="H359" s="151">
        <v>0</v>
      </c>
      <c r="I359" s="151">
        <v>0</v>
      </c>
      <c r="J359" s="151">
        <v>0</v>
      </c>
      <c r="K359" s="151">
        <v>0</v>
      </c>
      <c r="L359" s="151">
        <v>0</v>
      </c>
      <c r="M359" s="172">
        <v>0.93</v>
      </c>
      <c r="N359" s="153">
        <v>5</v>
      </c>
      <c r="O359" s="153">
        <v>4</v>
      </c>
      <c r="P359" s="153">
        <v>1</v>
      </c>
      <c r="Q359" s="154">
        <v>0.8</v>
      </c>
      <c r="R359" s="154">
        <v>0</v>
      </c>
      <c r="S359" s="154">
        <v>0</v>
      </c>
      <c r="T359" s="154">
        <v>0</v>
      </c>
      <c r="U359" s="173">
        <v>0</v>
      </c>
      <c r="V359" s="158">
        <v>0</v>
      </c>
      <c r="W359" s="158">
        <v>0</v>
      </c>
      <c r="X359" s="158">
        <v>2</v>
      </c>
      <c r="Y359" s="158">
        <v>2</v>
      </c>
      <c r="Z359" s="155">
        <v>0</v>
      </c>
      <c r="AA359" s="155">
        <v>1</v>
      </c>
      <c r="AB359" s="173">
        <v>-1</v>
      </c>
    </row>
    <row r="360" spans="1:28">
      <c r="A360" s="175" t="s">
        <v>350</v>
      </c>
      <c r="B360" s="178" t="s">
        <v>1804</v>
      </c>
      <c r="C360" s="178" t="s">
        <v>352</v>
      </c>
      <c r="D360" s="150">
        <v>9131</v>
      </c>
      <c r="E360" s="153">
        <v>8667</v>
      </c>
      <c r="F360" s="153">
        <v>464</v>
      </c>
      <c r="G360" s="151">
        <v>10253</v>
      </c>
      <c r="H360" s="151">
        <v>9789</v>
      </c>
      <c r="I360" s="151">
        <v>464</v>
      </c>
      <c r="J360" s="151">
        <v>9108</v>
      </c>
      <c r="K360" s="151">
        <v>8793</v>
      </c>
      <c r="L360" s="151">
        <v>315</v>
      </c>
      <c r="M360" s="172">
        <v>0.93</v>
      </c>
      <c r="N360" s="153">
        <v>224583</v>
      </c>
      <c r="O360" s="153">
        <v>215691</v>
      </c>
      <c r="P360" s="153">
        <v>8892</v>
      </c>
      <c r="Q360" s="154">
        <v>0.960406620269566</v>
      </c>
      <c r="R360" s="154">
        <v>0.949184098127259</v>
      </c>
      <c r="S360" s="154">
        <v>0.954744952696772</v>
      </c>
      <c r="T360" s="154">
        <v>0.965415019762846</v>
      </c>
      <c r="U360" s="173">
        <v>-0.00556085456951294</v>
      </c>
      <c r="V360" s="158">
        <v>58802</v>
      </c>
      <c r="W360" s="158">
        <v>56277</v>
      </c>
      <c r="X360" s="158">
        <v>64572</v>
      </c>
      <c r="Y360" s="158">
        <v>62136</v>
      </c>
      <c r="Z360" s="155">
        <v>0.957059283697833</v>
      </c>
      <c r="AA360" s="155">
        <v>0.962274670135662</v>
      </c>
      <c r="AB360" s="173">
        <v>-0.00521538643782904</v>
      </c>
    </row>
    <row r="361" spans="1:28">
      <c r="A361" s="175" t="s">
        <v>350</v>
      </c>
      <c r="B361" s="178" t="s">
        <v>1804</v>
      </c>
      <c r="C361" s="178" t="s">
        <v>353</v>
      </c>
      <c r="D361" s="150">
        <v>0</v>
      </c>
      <c r="E361" s="153">
        <v>0</v>
      </c>
      <c r="F361" s="153">
        <v>0</v>
      </c>
      <c r="G361" s="151">
        <v>0</v>
      </c>
      <c r="H361" s="151">
        <v>0</v>
      </c>
      <c r="I361" s="151">
        <v>0</v>
      </c>
      <c r="J361" s="151">
        <v>0</v>
      </c>
      <c r="K361" s="151">
        <v>0</v>
      </c>
      <c r="L361" s="151">
        <v>0</v>
      </c>
      <c r="M361" s="172">
        <v>0.93</v>
      </c>
      <c r="N361" s="153">
        <v>5</v>
      </c>
      <c r="O361" s="153">
        <v>5</v>
      </c>
      <c r="P361" s="153">
        <v>0</v>
      </c>
      <c r="Q361" s="154">
        <v>1</v>
      </c>
      <c r="R361" s="154">
        <v>0</v>
      </c>
      <c r="S361" s="154">
        <v>0</v>
      </c>
      <c r="T361" s="154">
        <v>0</v>
      </c>
      <c r="U361" s="173">
        <v>0</v>
      </c>
      <c r="V361" s="158">
        <v>0</v>
      </c>
      <c r="W361" s="158">
        <v>0</v>
      </c>
      <c r="X361" s="158">
        <v>5</v>
      </c>
      <c r="Y361" s="158">
        <v>5</v>
      </c>
      <c r="Z361" s="155">
        <v>0</v>
      </c>
      <c r="AA361" s="155">
        <v>1</v>
      </c>
      <c r="AB361" s="173">
        <v>-1</v>
      </c>
    </row>
    <row r="362" spans="1:28">
      <c r="A362" s="175" t="s">
        <v>350</v>
      </c>
      <c r="B362" s="178" t="s">
        <v>1804</v>
      </c>
      <c r="C362" s="178" t="s">
        <v>354</v>
      </c>
      <c r="D362" s="150">
        <v>11386</v>
      </c>
      <c r="E362" s="153">
        <v>10770</v>
      </c>
      <c r="F362" s="153">
        <v>616</v>
      </c>
      <c r="G362" s="151">
        <v>12902</v>
      </c>
      <c r="H362" s="151">
        <v>12443</v>
      </c>
      <c r="I362" s="151">
        <v>459</v>
      </c>
      <c r="J362" s="151">
        <v>11716</v>
      </c>
      <c r="K362" s="151">
        <v>11186</v>
      </c>
      <c r="L362" s="151">
        <v>530</v>
      </c>
      <c r="M362" s="172">
        <v>0.93</v>
      </c>
      <c r="N362" s="153">
        <v>282141</v>
      </c>
      <c r="O362" s="153">
        <v>271404</v>
      </c>
      <c r="P362" s="153">
        <v>10737</v>
      </c>
      <c r="Q362" s="154">
        <v>0.961944559635076</v>
      </c>
      <c r="R362" s="154">
        <v>0.945898471807483</v>
      </c>
      <c r="S362" s="154">
        <v>0.964424120291428</v>
      </c>
      <c r="T362" s="154">
        <v>0.954762717651075</v>
      </c>
      <c r="U362" s="173">
        <v>-0.0185256484839448</v>
      </c>
      <c r="V362" s="158">
        <v>74967</v>
      </c>
      <c r="W362" s="158">
        <v>71687</v>
      </c>
      <c r="X362" s="158">
        <v>81693</v>
      </c>
      <c r="Y362" s="158">
        <v>78432</v>
      </c>
      <c r="Z362" s="155">
        <v>0.9562474155295</v>
      </c>
      <c r="AA362" s="155">
        <v>0.960082259189894</v>
      </c>
      <c r="AB362" s="173">
        <v>-0.00383484366039422</v>
      </c>
    </row>
    <row r="363" spans="1:28">
      <c r="A363" s="175" t="s">
        <v>350</v>
      </c>
      <c r="B363" s="178" t="s">
        <v>1804</v>
      </c>
      <c r="C363" s="178" t="s">
        <v>355</v>
      </c>
      <c r="D363" s="150">
        <v>0</v>
      </c>
      <c r="E363" s="153">
        <v>0</v>
      </c>
      <c r="F363" s="153">
        <v>0</v>
      </c>
      <c r="G363" s="151">
        <v>0</v>
      </c>
      <c r="H363" s="151">
        <v>0</v>
      </c>
      <c r="I363" s="151">
        <v>0</v>
      </c>
      <c r="J363" s="151">
        <v>0</v>
      </c>
      <c r="K363" s="151">
        <v>0</v>
      </c>
      <c r="L363" s="151">
        <v>0</v>
      </c>
      <c r="M363" s="172">
        <v>0.93</v>
      </c>
      <c r="N363" s="153">
        <v>1</v>
      </c>
      <c r="O363" s="153">
        <v>1</v>
      </c>
      <c r="P363" s="153">
        <v>0</v>
      </c>
      <c r="Q363" s="154">
        <v>1</v>
      </c>
      <c r="R363" s="154">
        <v>0</v>
      </c>
      <c r="S363" s="154">
        <v>0</v>
      </c>
      <c r="T363" s="154">
        <v>0</v>
      </c>
      <c r="U363" s="173">
        <v>0</v>
      </c>
      <c r="V363" s="158">
        <v>0</v>
      </c>
      <c r="W363" s="158">
        <v>0</v>
      </c>
      <c r="X363" s="158">
        <v>1</v>
      </c>
      <c r="Y363" s="158">
        <v>1</v>
      </c>
      <c r="Z363" s="155">
        <v>0</v>
      </c>
      <c r="AA363" s="155">
        <v>1</v>
      </c>
      <c r="AB363" s="173">
        <v>-1</v>
      </c>
    </row>
    <row r="364" spans="1:28">
      <c r="A364" s="175" t="s">
        <v>350</v>
      </c>
      <c r="B364" s="178" t="s">
        <v>1804</v>
      </c>
      <c r="C364" s="178" t="s">
        <v>356</v>
      </c>
      <c r="D364" s="150">
        <v>9099</v>
      </c>
      <c r="E364" s="153">
        <v>8698</v>
      </c>
      <c r="F364" s="153">
        <v>401</v>
      </c>
      <c r="G364" s="151">
        <v>10441</v>
      </c>
      <c r="H364" s="151">
        <v>10127</v>
      </c>
      <c r="I364" s="151">
        <v>314</v>
      </c>
      <c r="J364" s="151">
        <v>9013</v>
      </c>
      <c r="K364" s="151">
        <v>8631</v>
      </c>
      <c r="L364" s="151">
        <v>382</v>
      </c>
      <c r="M364" s="172">
        <v>0.93</v>
      </c>
      <c r="N364" s="153">
        <v>224647</v>
      </c>
      <c r="O364" s="153">
        <v>216507</v>
      </c>
      <c r="P364" s="153">
        <v>8140</v>
      </c>
      <c r="Q364" s="154">
        <v>0.963765374120287</v>
      </c>
      <c r="R364" s="154">
        <v>0.955929222991537</v>
      </c>
      <c r="S364" s="154">
        <v>0.969926252274686</v>
      </c>
      <c r="T364" s="154">
        <v>0.957616775768335</v>
      </c>
      <c r="U364" s="173">
        <v>-0.0139970292831488</v>
      </c>
      <c r="V364" s="158">
        <v>58836</v>
      </c>
      <c r="W364" s="158">
        <v>56448</v>
      </c>
      <c r="X364" s="158">
        <v>65413</v>
      </c>
      <c r="Y364" s="158">
        <v>63087</v>
      </c>
      <c r="Z364" s="155">
        <v>0.95941260452784</v>
      </c>
      <c r="AA364" s="155">
        <v>0.964441319003868</v>
      </c>
      <c r="AB364" s="173">
        <v>-0.00502871447602771</v>
      </c>
    </row>
    <row r="365" spans="1:28">
      <c r="A365" s="175" t="s">
        <v>350</v>
      </c>
      <c r="B365" s="178" t="s">
        <v>1804</v>
      </c>
      <c r="C365" s="178" t="s">
        <v>357</v>
      </c>
      <c r="D365" s="150">
        <v>4800</v>
      </c>
      <c r="E365" s="153">
        <v>4603</v>
      </c>
      <c r="F365" s="153">
        <v>197</v>
      </c>
      <c r="G365" s="151">
        <v>5240</v>
      </c>
      <c r="H365" s="151">
        <v>5100</v>
      </c>
      <c r="I365" s="151">
        <v>140</v>
      </c>
      <c r="J365" s="151">
        <v>4772</v>
      </c>
      <c r="K365" s="151">
        <v>4659</v>
      </c>
      <c r="L365" s="151">
        <v>113</v>
      </c>
      <c r="M365" s="172">
        <v>0.93</v>
      </c>
      <c r="N365" s="153">
        <v>115592</v>
      </c>
      <c r="O365" s="153">
        <v>113156</v>
      </c>
      <c r="P365" s="153">
        <v>2436</v>
      </c>
      <c r="Q365" s="154">
        <v>0.978925877223337</v>
      </c>
      <c r="R365" s="154">
        <v>0.958958333333333</v>
      </c>
      <c r="S365" s="154">
        <v>0.973282442748092</v>
      </c>
      <c r="T365" s="154">
        <v>0.976320201173512</v>
      </c>
      <c r="U365" s="173">
        <v>-0.0143241094147583</v>
      </c>
      <c r="V365" s="158">
        <v>30587</v>
      </c>
      <c r="W365" s="158">
        <v>29785</v>
      </c>
      <c r="X365" s="158">
        <v>33099</v>
      </c>
      <c r="Y365" s="158">
        <v>32436</v>
      </c>
      <c r="Z365" s="155">
        <v>0.973779710334456</v>
      </c>
      <c r="AA365" s="155">
        <v>0.979969183359014</v>
      </c>
      <c r="AB365" s="173">
        <v>-0.00618947302455808</v>
      </c>
    </row>
    <row r="366" spans="1:28">
      <c r="A366" s="175" t="s">
        <v>350</v>
      </c>
      <c r="B366" s="178" t="s">
        <v>1804</v>
      </c>
      <c r="C366" s="178" t="s">
        <v>358</v>
      </c>
      <c r="D366" s="150">
        <v>4235</v>
      </c>
      <c r="E366" s="153">
        <v>4008</v>
      </c>
      <c r="F366" s="153">
        <v>227</v>
      </c>
      <c r="G366" s="151">
        <v>4770</v>
      </c>
      <c r="H366" s="151">
        <v>4630</v>
      </c>
      <c r="I366" s="151">
        <v>140</v>
      </c>
      <c r="J366" s="151">
        <v>4209</v>
      </c>
      <c r="K366" s="151">
        <v>4079</v>
      </c>
      <c r="L366" s="151">
        <v>130</v>
      </c>
      <c r="M366" s="172">
        <v>0.93</v>
      </c>
      <c r="N366" s="153">
        <v>103725</v>
      </c>
      <c r="O366" s="153">
        <v>100825</v>
      </c>
      <c r="P366" s="153">
        <v>2900</v>
      </c>
      <c r="Q366" s="154">
        <v>0.972041455772475</v>
      </c>
      <c r="R366" s="154">
        <v>0.946399055489965</v>
      </c>
      <c r="S366" s="154">
        <v>0.970649895178197</v>
      </c>
      <c r="T366" s="154">
        <v>0.969113803753861</v>
      </c>
      <c r="U366" s="173">
        <v>-0.0242508396882325</v>
      </c>
      <c r="V366" s="158">
        <v>27015</v>
      </c>
      <c r="W366" s="158">
        <v>26064</v>
      </c>
      <c r="X366" s="158">
        <v>29744</v>
      </c>
      <c r="Y366" s="158">
        <v>28915</v>
      </c>
      <c r="Z366" s="155">
        <v>0.964797334813992</v>
      </c>
      <c r="AA366" s="155">
        <v>0.972128832705756</v>
      </c>
      <c r="AB366" s="173">
        <v>-0.00733149789176357</v>
      </c>
    </row>
    <row r="367" spans="1:28">
      <c r="A367" s="175" t="s">
        <v>350</v>
      </c>
      <c r="B367" s="178" t="s">
        <v>1804</v>
      </c>
      <c r="C367" s="178" t="s">
        <v>359</v>
      </c>
      <c r="D367" s="150">
        <v>5712</v>
      </c>
      <c r="E367" s="153">
        <v>5446</v>
      </c>
      <c r="F367" s="153">
        <v>266</v>
      </c>
      <c r="G367" s="151">
        <v>6403</v>
      </c>
      <c r="H367" s="151">
        <v>6151</v>
      </c>
      <c r="I367" s="151">
        <v>252</v>
      </c>
      <c r="J367" s="151">
        <v>5526</v>
      </c>
      <c r="K367" s="151">
        <v>5339</v>
      </c>
      <c r="L367" s="151">
        <v>187</v>
      </c>
      <c r="M367" s="172">
        <v>0.93</v>
      </c>
      <c r="N367" s="153">
        <v>142871</v>
      </c>
      <c r="O367" s="153">
        <v>137710</v>
      </c>
      <c r="P367" s="153">
        <v>5161</v>
      </c>
      <c r="Q367" s="154">
        <v>0.963876503979114</v>
      </c>
      <c r="R367" s="154">
        <v>0.95343137254902</v>
      </c>
      <c r="S367" s="154">
        <v>0.96064344838357</v>
      </c>
      <c r="T367" s="154">
        <v>0.966159971045965</v>
      </c>
      <c r="U367" s="173">
        <v>-0.00721207583455052</v>
      </c>
      <c r="V367" s="158">
        <v>36451</v>
      </c>
      <c r="W367" s="158">
        <v>35078</v>
      </c>
      <c r="X367" s="158">
        <v>41472</v>
      </c>
      <c r="Y367" s="158">
        <v>40005</v>
      </c>
      <c r="Z367" s="155">
        <v>0.962332994979562</v>
      </c>
      <c r="AA367" s="155">
        <v>0.964626736111111</v>
      </c>
      <c r="AB367" s="173">
        <v>-0.00229374113154956</v>
      </c>
    </row>
    <row r="368" spans="1:28">
      <c r="A368" s="175" t="s">
        <v>350</v>
      </c>
      <c r="B368" s="178" t="s">
        <v>1804</v>
      </c>
      <c r="C368" s="178" t="s">
        <v>360</v>
      </c>
      <c r="D368" s="150">
        <v>8894</v>
      </c>
      <c r="E368" s="153">
        <v>8616</v>
      </c>
      <c r="F368" s="153">
        <v>278</v>
      </c>
      <c r="G368" s="151">
        <v>9846</v>
      </c>
      <c r="H368" s="151">
        <v>9537</v>
      </c>
      <c r="I368" s="151">
        <v>309</v>
      </c>
      <c r="J368" s="151">
        <v>9221</v>
      </c>
      <c r="K368" s="151">
        <v>8996</v>
      </c>
      <c r="L368" s="151">
        <v>225</v>
      </c>
      <c r="M368" s="172">
        <v>0.93</v>
      </c>
      <c r="N368" s="153">
        <v>223742</v>
      </c>
      <c r="O368" s="153">
        <v>218265</v>
      </c>
      <c r="P368" s="153">
        <v>5477</v>
      </c>
      <c r="Q368" s="154">
        <v>0.975520912479552</v>
      </c>
      <c r="R368" s="154">
        <v>0.968742972790645</v>
      </c>
      <c r="S368" s="154">
        <v>0.968616697135893</v>
      </c>
      <c r="T368" s="154">
        <v>0.975599175794382</v>
      </c>
      <c r="U368" s="173">
        <v>0.00012627565475265</v>
      </c>
      <c r="V368" s="158">
        <v>57017</v>
      </c>
      <c r="W368" s="158">
        <v>55398</v>
      </c>
      <c r="X368" s="158">
        <v>64258</v>
      </c>
      <c r="Y368" s="158">
        <v>62769</v>
      </c>
      <c r="Z368" s="155">
        <v>0.971604959924233</v>
      </c>
      <c r="AA368" s="155">
        <v>0.976827787979707</v>
      </c>
      <c r="AB368" s="173">
        <v>-0.00522282805547369</v>
      </c>
    </row>
    <row r="369" spans="1:28">
      <c r="A369" s="175" t="s">
        <v>350</v>
      </c>
      <c r="B369" s="178" t="s">
        <v>1804</v>
      </c>
      <c r="C369" s="178" t="s">
        <v>361</v>
      </c>
      <c r="D369" s="150">
        <v>0</v>
      </c>
      <c r="E369" s="153">
        <v>0</v>
      </c>
      <c r="F369" s="153">
        <v>0</v>
      </c>
      <c r="G369" s="151">
        <v>0</v>
      </c>
      <c r="H369" s="151">
        <v>0</v>
      </c>
      <c r="I369" s="151">
        <v>0</v>
      </c>
      <c r="J369" s="151">
        <v>0</v>
      </c>
      <c r="K369" s="151">
        <v>0</v>
      </c>
      <c r="L369" s="151">
        <v>0</v>
      </c>
      <c r="M369" s="172">
        <v>0.93</v>
      </c>
      <c r="N369" s="153">
        <v>1</v>
      </c>
      <c r="O369" s="153">
        <v>1</v>
      </c>
      <c r="P369" s="153">
        <v>0</v>
      </c>
      <c r="Q369" s="154">
        <v>1</v>
      </c>
      <c r="R369" s="154">
        <v>0</v>
      </c>
      <c r="S369" s="154">
        <v>0</v>
      </c>
      <c r="T369" s="154">
        <v>0</v>
      </c>
      <c r="U369" s="173">
        <v>0</v>
      </c>
      <c r="V369" s="158">
        <v>0</v>
      </c>
      <c r="W369" s="158">
        <v>0</v>
      </c>
      <c r="X369" s="158">
        <v>0</v>
      </c>
      <c r="Y369" s="158">
        <v>0</v>
      </c>
      <c r="Z369" s="155">
        <v>0</v>
      </c>
      <c r="AA369" s="155">
        <v>0</v>
      </c>
      <c r="AB369" s="173">
        <v>0</v>
      </c>
    </row>
    <row r="370" spans="1:28">
      <c r="A370" s="175" t="s">
        <v>350</v>
      </c>
      <c r="B370" s="178" t="s">
        <v>1804</v>
      </c>
      <c r="C370" s="178" t="s">
        <v>362</v>
      </c>
      <c r="D370" s="150">
        <v>14527</v>
      </c>
      <c r="E370" s="153">
        <v>13946</v>
      </c>
      <c r="F370" s="153">
        <v>581</v>
      </c>
      <c r="G370" s="151">
        <v>16769</v>
      </c>
      <c r="H370" s="151">
        <v>16293</v>
      </c>
      <c r="I370" s="151">
        <v>476</v>
      </c>
      <c r="J370" s="151">
        <v>14790</v>
      </c>
      <c r="K370" s="151">
        <v>14336</v>
      </c>
      <c r="L370" s="151">
        <v>454</v>
      </c>
      <c r="M370" s="172">
        <v>0.93</v>
      </c>
      <c r="N370" s="153">
        <v>367968</v>
      </c>
      <c r="O370" s="153">
        <v>355267</v>
      </c>
      <c r="P370" s="153">
        <v>12701</v>
      </c>
      <c r="Q370" s="154">
        <v>0.965483411601009</v>
      </c>
      <c r="R370" s="154">
        <v>0.96000550698699</v>
      </c>
      <c r="S370" s="154">
        <v>0.971614288270022</v>
      </c>
      <c r="T370" s="154">
        <v>0.969303583502366</v>
      </c>
      <c r="U370" s="173">
        <v>-0.0116087812830323</v>
      </c>
      <c r="V370" s="158">
        <v>95856</v>
      </c>
      <c r="W370" s="158">
        <v>92490</v>
      </c>
      <c r="X370" s="158">
        <v>104176</v>
      </c>
      <c r="Y370" s="158">
        <v>100288</v>
      </c>
      <c r="Z370" s="155">
        <v>0.964884827240861</v>
      </c>
      <c r="AA370" s="155">
        <v>0.962678544002457</v>
      </c>
      <c r="AB370" s="173">
        <v>0.00220628323840399</v>
      </c>
    </row>
    <row r="371" spans="1:28">
      <c r="A371" s="175" t="s">
        <v>350</v>
      </c>
      <c r="B371" s="178" t="s">
        <v>1804</v>
      </c>
      <c r="C371" s="178" t="s">
        <v>363</v>
      </c>
      <c r="D371" s="150">
        <v>6102</v>
      </c>
      <c r="E371" s="153">
        <v>5885</v>
      </c>
      <c r="F371" s="153">
        <v>217</v>
      </c>
      <c r="G371" s="151">
        <v>6747</v>
      </c>
      <c r="H371" s="151">
        <v>6583</v>
      </c>
      <c r="I371" s="151">
        <v>164</v>
      </c>
      <c r="J371" s="151">
        <v>6163</v>
      </c>
      <c r="K371" s="151">
        <v>6009</v>
      </c>
      <c r="L371" s="151">
        <v>154</v>
      </c>
      <c r="M371" s="172">
        <v>0.93</v>
      </c>
      <c r="N371" s="153">
        <v>147563</v>
      </c>
      <c r="O371" s="153">
        <v>143406</v>
      </c>
      <c r="P371" s="153">
        <v>4157</v>
      </c>
      <c r="Q371" s="154">
        <v>0.971828981519758</v>
      </c>
      <c r="R371" s="154">
        <v>0.96443788921665</v>
      </c>
      <c r="S371" s="154">
        <v>0.975692900548392</v>
      </c>
      <c r="T371" s="154">
        <v>0.97501216939802</v>
      </c>
      <c r="U371" s="173">
        <v>-0.0112550113317416</v>
      </c>
      <c r="V371" s="158">
        <v>38596</v>
      </c>
      <c r="W371" s="158">
        <v>37429</v>
      </c>
      <c r="X371" s="158">
        <v>42267</v>
      </c>
      <c r="Y371" s="158">
        <v>41108</v>
      </c>
      <c r="Z371" s="155">
        <v>0.969763706083532</v>
      </c>
      <c r="AA371" s="155">
        <v>0.97257908060662</v>
      </c>
      <c r="AB371" s="173">
        <v>-0.00281537452308778</v>
      </c>
    </row>
    <row r="372" spans="1:28">
      <c r="A372" s="175" t="s">
        <v>350</v>
      </c>
      <c r="B372" s="178" t="s">
        <v>1804</v>
      </c>
      <c r="C372" s="178" t="s">
        <v>364</v>
      </c>
      <c r="D372" s="150">
        <v>0</v>
      </c>
      <c r="E372" s="153">
        <v>0</v>
      </c>
      <c r="F372" s="153">
        <v>0</v>
      </c>
      <c r="G372" s="151">
        <v>0</v>
      </c>
      <c r="H372" s="151">
        <v>0</v>
      </c>
      <c r="I372" s="151">
        <v>0</v>
      </c>
      <c r="J372" s="151">
        <v>0</v>
      </c>
      <c r="K372" s="151">
        <v>0</v>
      </c>
      <c r="L372" s="151">
        <v>0</v>
      </c>
      <c r="M372" s="172">
        <v>0.93</v>
      </c>
      <c r="N372" s="153">
        <v>1</v>
      </c>
      <c r="O372" s="153">
        <v>1</v>
      </c>
      <c r="P372" s="153">
        <v>0</v>
      </c>
      <c r="Q372" s="154">
        <v>1</v>
      </c>
      <c r="R372" s="154">
        <v>0</v>
      </c>
      <c r="S372" s="154">
        <v>0</v>
      </c>
      <c r="T372" s="154">
        <v>0</v>
      </c>
      <c r="U372" s="173">
        <v>0</v>
      </c>
      <c r="V372" s="158">
        <v>0</v>
      </c>
      <c r="W372" s="158">
        <v>0</v>
      </c>
      <c r="X372" s="158">
        <v>0</v>
      </c>
      <c r="Y372" s="158">
        <v>0</v>
      </c>
      <c r="Z372" s="155">
        <v>0</v>
      </c>
      <c r="AA372" s="155">
        <v>0</v>
      </c>
      <c r="AB372" s="173">
        <v>0</v>
      </c>
    </row>
    <row r="373" spans="1:28">
      <c r="A373" s="175" t="s">
        <v>350</v>
      </c>
      <c r="B373" s="178" t="s">
        <v>1804</v>
      </c>
      <c r="C373" s="178" t="s">
        <v>365</v>
      </c>
      <c r="D373" s="150">
        <v>10239</v>
      </c>
      <c r="E373" s="153">
        <v>9838</v>
      </c>
      <c r="F373" s="153">
        <v>401</v>
      </c>
      <c r="G373" s="151">
        <v>11719</v>
      </c>
      <c r="H373" s="151">
        <v>11409</v>
      </c>
      <c r="I373" s="151">
        <v>310</v>
      </c>
      <c r="J373" s="151">
        <v>10508</v>
      </c>
      <c r="K373" s="151">
        <v>10280</v>
      </c>
      <c r="L373" s="151">
        <v>228</v>
      </c>
      <c r="M373" s="172">
        <v>0.93</v>
      </c>
      <c r="N373" s="153">
        <v>257311</v>
      </c>
      <c r="O373" s="153">
        <v>251301</v>
      </c>
      <c r="P373" s="153">
        <v>6010</v>
      </c>
      <c r="Q373" s="154">
        <v>0.976643050627451</v>
      </c>
      <c r="R373" s="154">
        <v>0.960836019142494</v>
      </c>
      <c r="S373" s="154">
        <v>0.973547230992405</v>
      </c>
      <c r="T373" s="154">
        <v>0.97830224590788</v>
      </c>
      <c r="U373" s="173">
        <v>-0.0127112118499111</v>
      </c>
      <c r="V373" s="158">
        <v>68106</v>
      </c>
      <c r="W373" s="158">
        <v>66296</v>
      </c>
      <c r="X373" s="158">
        <v>74041</v>
      </c>
      <c r="Y373" s="158">
        <v>72229</v>
      </c>
      <c r="Z373" s="155">
        <v>0.973423780577335</v>
      </c>
      <c r="AA373" s="155">
        <v>0.975527072838022</v>
      </c>
      <c r="AB373" s="173">
        <v>-0.00210329226068684</v>
      </c>
    </row>
    <row r="374" spans="1:28">
      <c r="A374" s="175" t="s">
        <v>350</v>
      </c>
      <c r="B374" s="178" t="s">
        <v>1804</v>
      </c>
      <c r="C374" s="178" t="s">
        <v>366</v>
      </c>
      <c r="D374" s="150">
        <v>0</v>
      </c>
      <c r="E374" s="153">
        <v>0</v>
      </c>
      <c r="F374" s="153">
        <v>0</v>
      </c>
      <c r="G374" s="151">
        <v>0</v>
      </c>
      <c r="H374" s="151">
        <v>0</v>
      </c>
      <c r="I374" s="151">
        <v>0</v>
      </c>
      <c r="J374" s="151">
        <v>0</v>
      </c>
      <c r="K374" s="151">
        <v>0</v>
      </c>
      <c r="L374" s="151">
        <v>0</v>
      </c>
      <c r="M374" s="172">
        <v>0.93</v>
      </c>
      <c r="N374" s="153">
        <v>0</v>
      </c>
      <c r="O374" s="153">
        <v>0</v>
      </c>
      <c r="P374" s="153">
        <v>0</v>
      </c>
      <c r="Q374" s="154">
        <v>0</v>
      </c>
      <c r="R374" s="154">
        <v>0</v>
      </c>
      <c r="S374" s="154">
        <v>0</v>
      </c>
      <c r="T374" s="154">
        <v>0</v>
      </c>
      <c r="U374" s="173">
        <v>0</v>
      </c>
      <c r="V374" s="158">
        <v>0</v>
      </c>
      <c r="W374" s="158">
        <v>0</v>
      </c>
      <c r="X374" s="158">
        <v>0</v>
      </c>
      <c r="Y374" s="158">
        <v>0</v>
      </c>
      <c r="Z374" s="155">
        <v>0</v>
      </c>
      <c r="AA374" s="155">
        <v>0</v>
      </c>
      <c r="AB374" s="173">
        <v>0</v>
      </c>
    </row>
    <row r="375" spans="1:28">
      <c r="A375" s="175" t="s">
        <v>350</v>
      </c>
      <c r="B375" s="178" t="s">
        <v>1804</v>
      </c>
      <c r="C375" s="178" t="s">
        <v>367</v>
      </c>
      <c r="D375" s="150">
        <v>7289</v>
      </c>
      <c r="E375" s="153">
        <v>6945</v>
      </c>
      <c r="F375" s="153">
        <v>344</v>
      </c>
      <c r="G375" s="151">
        <v>8180</v>
      </c>
      <c r="H375" s="151">
        <v>7767</v>
      </c>
      <c r="I375" s="151">
        <v>413</v>
      </c>
      <c r="J375" s="151">
        <v>7260</v>
      </c>
      <c r="K375" s="151">
        <v>7012</v>
      </c>
      <c r="L375" s="151">
        <v>248</v>
      </c>
      <c r="M375" s="172">
        <v>0.93</v>
      </c>
      <c r="N375" s="153">
        <v>174070</v>
      </c>
      <c r="O375" s="153">
        <v>167147</v>
      </c>
      <c r="P375" s="153">
        <v>6923</v>
      </c>
      <c r="Q375" s="154">
        <v>0.960228643649107</v>
      </c>
      <c r="R375" s="154">
        <v>0.952805597475648</v>
      </c>
      <c r="S375" s="154">
        <v>0.949511002444988</v>
      </c>
      <c r="T375" s="154">
        <v>0.965840220385675</v>
      </c>
      <c r="U375" s="173">
        <v>0.00329459503066043</v>
      </c>
      <c r="V375" s="158">
        <v>46743</v>
      </c>
      <c r="W375" s="158">
        <v>44723</v>
      </c>
      <c r="X375" s="158">
        <v>50431</v>
      </c>
      <c r="Y375" s="158">
        <v>48559</v>
      </c>
      <c r="Z375" s="155">
        <v>0.95678497315106</v>
      </c>
      <c r="AA375" s="155">
        <v>0.962879974618786</v>
      </c>
      <c r="AB375" s="173">
        <v>-0.00609500146772601</v>
      </c>
    </row>
    <row r="376" spans="1:28">
      <c r="A376" s="175" t="s">
        <v>350</v>
      </c>
      <c r="B376" s="178" t="s">
        <v>1804</v>
      </c>
      <c r="C376" s="178" t="s">
        <v>368</v>
      </c>
      <c r="D376" s="150">
        <v>0</v>
      </c>
      <c r="E376" s="153">
        <v>0</v>
      </c>
      <c r="F376" s="153">
        <v>0</v>
      </c>
      <c r="G376" s="151">
        <v>0</v>
      </c>
      <c r="H376" s="151">
        <v>0</v>
      </c>
      <c r="I376" s="151">
        <v>0</v>
      </c>
      <c r="J376" s="151">
        <v>1</v>
      </c>
      <c r="K376" s="151">
        <v>0</v>
      </c>
      <c r="L376" s="151">
        <v>1</v>
      </c>
      <c r="M376" s="172">
        <v>0.93</v>
      </c>
      <c r="N376" s="153">
        <v>1</v>
      </c>
      <c r="O376" s="153">
        <v>0</v>
      </c>
      <c r="P376" s="153">
        <v>1</v>
      </c>
      <c r="Q376" s="154">
        <v>0</v>
      </c>
      <c r="R376" s="154">
        <v>0</v>
      </c>
      <c r="S376" s="154">
        <v>0</v>
      </c>
      <c r="T376" s="154">
        <v>0</v>
      </c>
      <c r="U376" s="173">
        <v>0</v>
      </c>
      <c r="V376" s="158">
        <v>1</v>
      </c>
      <c r="W376" s="158">
        <v>0</v>
      </c>
      <c r="X376" s="158">
        <v>0</v>
      </c>
      <c r="Y376" s="158">
        <v>0</v>
      </c>
      <c r="Z376" s="155">
        <v>0</v>
      </c>
      <c r="AA376" s="155">
        <v>0</v>
      </c>
      <c r="AB376" s="173">
        <v>0</v>
      </c>
    </row>
    <row r="377" spans="1:28">
      <c r="A377" s="175" t="s">
        <v>350</v>
      </c>
      <c r="B377" s="178" t="s">
        <v>1804</v>
      </c>
      <c r="C377" s="178" t="s">
        <v>369</v>
      </c>
      <c r="D377" s="150">
        <v>9290</v>
      </c>
      <c r="E377" s="153">
        <v>8924</v>
      </c>
      <c r="F377" s="153">
        <v>366</v>
      </c>
      <c r="G377" s="151">
        <v>11019</v>
      </c>
      <c r="H377" s="151">
        <v>10670</v>
      </c>
      <c r="I377" s="151">
        <v>349</v>
      </c>
      <c r="J377" s="151">
        <v>9133</v>
      </c>
      <c r="K377" s="151">
        <v>8906</v>
      </c>
      <c r="L377" s="151">
        <v>227</v>
      </c>
      <c r="M377" s="172">
        <v>0.93</v>
      </c>
      <c r="N377" s="153">
        <v>236452</v>
      </c>
      <c r="O377" s="153">
        <v>229565</v>
      </c>
      <c r="P377" s="153">
        <v>6887</v>
      </c>
      <c r="Q377" s="154">
        <v>0.970873581107371</v>
      </c>
      <c r="R377" s="154">
        <v>0.960602798708288</v>
      </c>
      <c r="S377" s="154">
        <v>0.968327434431437</v>
      </c>
      <c r="T377" s="154">
        <v>0.975145078287529</v>
      </c>
      <c r="U377" s="173">
        <v>-0.00772463572314819</v>
      </c>
      <c r="V377" s="158">
        <v>61002</v>
      </c>
      <c r="W377" s="158">
        <v>59121</v>
      </c>
      <c r="X377" s="158">
        <v>66764</v>
      </c>
      <c r="Y377" s="158">
        <v>64774</v>
      </c>
      <c r="Z377" s="155">
        <v>0.969164945411626</v>
      </c>
      <c r="AA377" s="155">
        <v>0.970193517464502</v>
      </c>
      <c r="AB377" s="173">
        <v>-0.00102857205287588</v>
      </c>
    </row>
    <row r="378" spans="1:28">
      <c r="A378" s="175" t="s">
        <v>350</v>
      </c>
      <c r="B378" s="178" t="s">
        <v>1804</v>
      </c>
      <c r="C378" s="178" t="s">
        <v>370</v>
      </c>
      <c r="D378" s="150">
        <v>3</v>
      </c>
      <c r="E378" s="153">
        <v>3</v>
      </c>
      <c r="F378" s="153">
        <v>0</v>
      </c>
      <c r="G378" s="151">
        <v>2</v>
      </c>
      <c r="H378" s="151">
        <v>2</v>
      </c>
      <c r="I378" s="151">
        <v>0</v>
      </c>
      <c r="J378" s="151">
        <v>4</v>
      </c>
      <c r="K378" s="151">
        <v>4</v>
      </c>
      <c r="L378" s="151">
        <v>0</v>
      </c>
      <c r="M378" s="172">
        <v>0.93</v>
      </c>
      <c r="N378" s="153">
        <v>52</v>
      </c>
      <c r="O378" s="153">
        <v>47</v>
      </c>
      <c r="P378" s="153">
        <v>5</v>
      </c>
      <c r="Q378" s="154">
        <v>0.903846153846154</v>
      </c>
      <c r="R378" s="154">
        <v>1</v>
      </c>
      <c r="S378" s="154">
        <v>1</v>
      </c>
      <c r="T378" s="154">
        <v>1</v>
      </c>
      <c r="U378" s="173">
        <v>0</v>
      </c>
      <c r="V378" s="158">
        <v>17</v>
      </c>
      <c r="W378" s="158">
        <v>16</v>
      </c>
      <c r="X378" s="158">
        <v>19</v>
      </c>
      <c r="Y378" s="158">
        <v>18</v>
      </c>
      <c r="Z378" s="155">
        <v>0.941176470588235</v>
      </c>
      <c r="AA378" s="155">
        <v>0.947368421052632</v>
      </c>
      <c r="AB378" s="173">
        <v>-0.00619195046439625</v>
      </c>
    </row>
    <row r="379" spans="1:28">
      <c r="A379" s="175" t="s">
        <v>350</v>
      </c>
      <c r="B379" s="178" t="s">
        <v>1804</v>
      </c>
      <c r="C379" s="178" t="s">
        <v>371</v>
      </c>
      <c r="D379" s="150">
        <v>1</v>
      </c>
      <c r="E379" s="153">
        <v>1</v>
      </c>
      <c r="F379" s="153">
        <v>0</v>
      </c>
      <c r="G379" s="151">
        <v>0</v>
      </c>
      <c r="H379" s="151">
        <v>0</v>
      </c>
      <c r="I379" s="151">
        <v>0</v>
      </c>
      <c r="J379" s="151">
        <v>0</v>
      </c>
      <c r="K379" s="151">
        <v>0</v>
      </c>
      <c r="L379" s="151">
        <v>0</v>
      </c>
      <c r="M379" s="172">
        <v>0.93</v>
      </c>
      <c r="N379" s="153">
        <v>7</v>
      </c>
      <c r="O379" s="153">
        <v>6</v>
      </c>
      <c r="P379" s="153">
        <v>1</v>
      </c>
      <c r="Q379" s="154">
        <v>0.857142857142857</v>
      </c>
      <c r="R379" s="154">
        <v>1</v>
      </c>
      <c r="S379" s="154">
        <v>0</v>
      </c>
      <c r="T379" s="154">
        <v>0</v>
      </c>
      <c r="U379" s="173">
        <v>1</v>
      </c>
      <c r="V379" s="158">
        <v>2</v>
      </c>
      <c r="W379" s="158">
        <v>2</v>
      </c>
      <c r="X379" s="158">
        <v>2</v>
      </c>
      <c r="Y379" s="158">
        <v>1</v>
      </c>
      <c r="Z379" s="155">
        <v>1</v>
      </c>
      <c r="AA379" s="155">
        <v>0.5</v>
      </c>
      <c r="AB379" s="173">
        <v>0.5</v>
      </c>
    </row>
    <row r="380" spans="1:28">
      <c r="A380" s="175" t="s">
        <v>350</v>
      </c>
      <c r="B380" s="178" t="s">
        <v>1804</v>
      </c>
      <c r="C380" s="178" t="s">
        <v>372</v>
      </c>
      <c r="D380" s="150">
        <v>0</v>
      </c>
      <c r="E380" s="153">
        <v>0</v>
      </c>
      <c r="F380" s="153">
        <v>0</v>
      </c>
      <c r="G380" s="151">
        <v>0</v>
      </c>
      <c r="H380" s="151">
        <v>0</v>
      </c>
      <c r="I380" s="151">
        <v>0</v>
      </c>
      <c r="J380" s="151">
        <v>0</v>
      </c>
      <c r="K380" s="151">
        <v>0</v>
      </c>
      <c r="L380" s="151">
        <v>0</v>
      </c>
      <c r="M380" s="172">
        <v>0.93</v>
      </c>
      <c r="N380" s="153">
        <v>2</v>
      </c>
      <c r="O380" s="153">
        <v>0</v>
      </c>
      <c r="P380" s="153">
        <v>2</v>
      </c>
      <c r="Q380" s="154">
        <v>0</v>
      </c>
      <c r="R380" s="154">
        <v>0</v>
      </c>
      <c r="S380" s="154">
        <v>0</v>
      </c>
      <c r="T380" s="154">
        <v>0</v>
      </c>
      <c r="U380" s="173">
        <v>0</v>
      </c>
      <c r="V380" s="158">
        <v>0</v>
      </c>
      <c r="W380" s="158">
        <v>0</v>
      </c>
      <c r="X380" s="158">
        <v>0</v>
      </c>
      <c r="Y380" s="158">
        <v>0</v>
      </c>
      <c r="Z380" s="155">
        <v>0</v>
      </c>
      <c r="AA380" s="155">
        <v>0</v>
      </c>
      <c r="AB380" s="173">
        <v>0</v>
      </c>
    </row>
    <row r="381" spans="1:28">
      <c r="A381" s="175" t="s">
        <v>350</v>
      </c>
      <c r="B381" s="178" t="s">
        <v>1804</v>
      </c>
      <c r="C381" s="178" t="s">
        <v>373</v>
      </c>
      <c r="D381" s="150">
        <v>4</v>
      </c>
      <c r="E381" s="153">
        <v>4</v>
      </c>
      <c r="F381" s="153">
        <v>0</v>
      </c>
      <c r="G381" s="151">
        <v>1</v>
      </c>
      <c r="H381" s="151">
        <v>1</v>
      </c>
      <c r="I381" s="151">
        <v>0</v>
      </c>
      <c r="J381" s="151">
        <v>3</v>
      </c>
      <c r="K381" s="151">
        <v>3</v>
      </c>
      <c r="L381" s="151">
        <v>0</v>
      </c>
      <c r="M381" s="172">
        <v>0.93</v>
      </c>
      <c r="N381" s="153">
        <v>46</v>
      </c>
      <c r="O381" s="153">
        <v>43</v>
      </c>
      <c r="P381" s="153">
        <v>3</v>
      </c>
      <c r="Q381" s="154">
        <v>0.934782608695652</v>
      </c>
      <c r="R381" s="154">
        <v>1</v>
      </c>
      <c r="S381" s="154">
        <v>1</v>
      </c>
      <c r="T381" s="154">
        <v>1</v>
      </c>
      <c r="U381" s="173">
        <v>0</v>
      </c>
      <c r="V381" s="158">
        <v>14</v>
      </c>
      <c r="W381" s="158">
        <v>13</v>
      </c>
      <c r="X381" s="158">
        <v>15</v>
      </c>
      <c r="Y381" s="158">
        <v>15</v>
      </c>
      <c r="Z381" s="155">
        <v>0.928571428571429</v>
      </c>
      <c r="AA381" s="155">
        <v>1</v>
      </c>
      <c r="AB381" s="173">
        <v>-0.0714285714285714</v>
      </c>
    </row>
    <row r="382" spans="1:28">
      <c r="A382" s="175" t="s">
        <v>350</v>
      </c>
      <c r="B382" s="178" t="s">
        <v>1804</v>
      </c>
      <c r="C382" s="178" t="s">
        <v>374</v>
      </c>
      <c r="D382" s="150">
        <v>66</v>
      </c>
      <c r="E382" s="153">
        <v>60</v>
      </c>
      <c r="F382" s="153">
        <v>6</v>
      </c>
      <c r="G382" s="151">
        <v>46</v>
      </c>
      <c r="H382" s="151">
        <v>41</v>
      </c>
      <c r="I382" s="151">
        <v>5</v>
      </c>
      <c r="J382" s="151">
        <v>64</v>
      </c>
      <c r="K382" s="151">
        <v>55</v>
      </c>
      <c r="L382" s="151">
        <v>9</v>
      </c>
      <c r="M382" s="172">
        <v>0.93</v>
      </c>
      <c r="N382" s="153">
        <v>1592</v>
      </c>
      <c r="O382" s="153">
        <v>1187</v>
      </c>
      <c r="P382" s="153">
        <v>405</v>
      </c>
      <c r="Q382" s="154">
        <v>0.745603015075377</v>
      </c>
      <c r="R382" s="154">
        <v>0.909090909090909</v>
      </c>
      <c r="S382" s="154">
        <v>0.891304347826087</v>
      </c>
      <c r="T382" s="154">
        <v>0.859375</v>
      </c>
      <c r="U382" s="173">
        <v>0.0177865612648221</v>
      </c>
      <c r="V382" s="158">
        <v>497</v>
      </c>
      <c r="W382" s="158">
        <v>344</v>
      </c>
      <c r="X382" s="158">
        <v>529</v>
      </c>
      <c r="Y382" s="158">
        <v>386</v>
      </c>
      <c r="Z382" s="155">
        <v>0.69215291750503</v>
      </c>
      <c r="AA382" s="155">
        <v>0.729678638941399</v>
      </c>
      <c r="AB382" s="173">
        <v>-0.0375257214363687</v>
      </c>
    </row>
    <row r="383" spans="1:28">
      <c r="A383" s="175" t="s">
        <v>375</v>
      </c>
      <c r="B383" s="176" t="s">
        <v>1805</v>
      </c>
      <c r="C383" s="176" t="s">
        <v>377</v>
      </c>
      <c r="D383" s="150">
        <v>3828</v>
      </c>
      <c r="E383" s="153">
        <v>3615</v>
      </c>
      <c r="F383" s="153">
        <v>213</v>
      </c>
      <c r="G383" s="151">
        <v>5058</v>
      </c>
      <c r="H383" s="151">
        <v>4695</v>
      </c>
      <c r="I383" s="151">
        <v>363</v>
      </c>
      <c r="J383" s="151">
        <v>2645</v>
      </c>
      <c r="K383" s="151">
        <v>2466</v>
      </c>
      <c r="L383" s="151">
        <v>179</v>
      </c>
      <c r="M383" s="172">
        <v>0.93</v>
      </c>
      <c r="N383" s="153">
        <v>95835</v>
      </c>
      <c r="O383" s="153">
        <v>90806</v>
      </c>
      <c r="P383" s="153">
        <v>5029</v>
      </c>
      <c r="Q383" s="154">
        <v>0.947524390880159</v>
      </c>
      <c r="R383" s="154">
        <v>0.94435736677116</v>
      </c>
      <c r="S383" s="154">
        <v>0.928232502965599</v>
      </c>
      <c r="T383" s="154">
        <v>0.932325141776938</v>
      </c>
      <c r="U383" s="173">
        <v>0.0161248638055609</v>
      </c>
      <c r="V383" s="158">
        <v>25827</v>
      </c>
      <c r="W383" s="158">
        <v>24262</v>
      </c>
      <c r="X383" s="158">
        <v>29157</v>
      </c>
      <c r="Y383" s="158">
        <v>27783</v>
      </c>
      <c r="Z383" s="155">
        <v>0.939404499167538</v>
      </c>
      <c r="AA383" s="155">
        <v>0.952875810268546</v>
      </c>
      <c r="AB383" s="173">
        <v>-0.0134713111010083</v>
      </c>
    </row>
    <row r="384" spans="1:28">
      <c r="A384" s="175" t="s">
        <v>375</v>
      </c>
      <c r="B384" s="176" t="s">
        <v>1805</v>
      </c>
      <c r="C384" s="176" t="s">
        <v>378</v>
      </c>
      <c r="D384" s="150">
        <v>2880</v>
      </c>
      <c r="E384" s="153">
        <v>2743</v>
      </c>
      <c r="F384" s="153">
        <v>137</v>
      </c>
      <c r="G384" s="151">
        <v>3728</v>
      </c>
      <c r="H384" s="151">
        <v>3614</v>
      </c>
      <c r="I384" s="151">
        <v>114</v>
      </c>
      <c r="J384" s="151">
        <v>1954</v>
      </c>
      <c r="K384" s="151">
        <v>1885</v>
      </c>
      <c r="L384" s="151">
        <v>69</v>
      </c>
      <c r="M384" s="172">
        <v>0.93</v>
      </c>
      <c r="N384" s="153">
        <v>71510</v>
      </c>
      <c r="O384" s="153">
        <v>69273</v>
      </c>
      <c r="P384" s="153">
        <v>2237</v>
      </c>
      <c r="Q384" s="154">
        <v>0.968717661865473</v>
      </c>
      <c r="R384" s="154">
        <v>0.952430555555556</v>
      </c>
      <c r="S384" s="154">
        <v>0.969420600858369</v>
      </c>
      <c r="T384" s="154">
        <v>0.964687819856704</v>
      </c>
      <c r="U384" s="173">
        <v>-0.0169900453028136</v>
      </c>
      <c r="V384" s="158">
        <v>19633</v>
      </c>
      <c r="W384" s="158">
        <v>18935</v>
      </c>
      <c r="X384" s="158">
        <v>22017</v>
      </c>
      <c r="Y384" s="158">
        <v>21378</v>
      </c>
      <c r="Z384" s="155">
        <v>0.964447613711608</v>
      </c>
      <c r="AA384" s="155">
        <v>0.970976972339556</v>
      </c>
      <c r="AB384" s="173">
        <v>-0.00652935862794779</v>
      </c>
    </row>
    <row r="385" spans="1:28">
      <c r="A385" s="175" t="s">
        <v>375</v>
      </c>
      <c r="B385" s="176" t="s">
        <v>1805</v>
      </c>
      <c r="C385" s="176" t="s">
        <v>379</v>
      </c>
      <c r="D385" s="150">
        <v>3442</v>
      </c>
      <c r="E385" s="153">
        <v>3296</v>
      </c>
      <c r="F385" s="153">
        <v>146</v>
      </c>
      <c r="G385" s="151">
        <v>4692</v>
      </c>
      <c r="H385" s="151">
        <v>4549</v>
      </c>
      <c r="I385" s="151">
        <v>143</v>
      </c>
      <c r="J385" s="151">
        <v>2290</v>
      </c>
      <c r="K385" s="151">
        <v>2199</v>
      </c>
      <c r="L385" s="151">
        <v>91</v>
      </c>
      <c r="M385" s="172">
        <v>0.93</v>
      </c>
      <c r="N385" s="153">
        <v>86960</v>
      </c>
      <c r="O385" s="153">
        <v>83536</v>
      </c>
      <c r="P385" s="153">
        <v>3424</v>
      </c>
      <c r="Q385" s="154">
        <v>0.960625574977001</v>
      </c>
      <c r="R385" s="154">
        <v>0.957582800697269</v>
      </c>
      <c r="S385" s="154">
        <v>0.969522591645354</v>
      </c>
      <c r="T385" s="154">
        <v>0.960262008733624</v>
      </c>
      <c r="U385" s="173">
        <v>-0.0119397909480848</v>
      </c>
      <c r="V385" s="158">
        <v>24051</v>
      </c>
      <c r="W385" s="158">
        <v>23091</v>
      </c>
      <c r="X385" s="158">
        <v>26706</v>
      </c>
      <c r="Y385" s="158">
        <v>25641</v>
      </c>
      <c r="Z385" s="155">
        <v>0.960084819758014</v>
      </c>
      <c r="AA385" s="155">
        <v>0.960121321051449</v>
      </c>
      <c r="AB385" s="173">
        <v>-3.65012934349096e-5</v>
      </c>
    </row>
    <row r="386" spans="1:28">
      <c r="A386" s="175" t="s">
        <v>375</v>
      </c>
      <c r="B386" s="176" t="s">
        <v>1805</v>
      </c>
      <c r="C386" s="176" t="s">
        <v>380</v>
      </c>
      <c r="D386" s="150">
        <v>4450</v>
      </c>
      <c r="E386" s="153">
        <v>4233</v>
      </c>
      <c r="F386" s="153">
        <v>217</v>
      </c>
      <c r="G386" s="151">
        <v>6272</v>
      </c>
      <c r="H386" s="151">
        <v>6008</v>
      </c>
      <c r="I386" s="151">
        <v>264</v>
      </c>
      <c r="J386" s="151">
        <v>3222</v>
      </c>
      <c r="K386" s="151">
        <v>2944</v>
      </c>
      <c r="L386" s="151">
        <v>278</v>
      </c>
      <c r="M386" s="172">
        <v>0.93</v>
      </c>
      <c r="N386" s="153">
        <v>118743</v>
      </c>
      <c r="O386" s="153">
        <v>111856</v>
      </c>
      <c r="P386" s="153">
        <v>6887</v>
      </c>
      <c r="Q386" s="154">
        <v>0.942000791625612</v>
      </c>
      <c r="R386" s="154">
        <v>0.95123595505618</v>
      </c>
      <c r="S386" s="154">
        <v>0.957908163265306</v>
      </c>
      <c r="T386" s="154">
        <v>0.913718187461204</v>
      </c>
      <c r="U386" s="173">
        <v>-0.0066722082091264</v>
      </c>
      <c r="V386" s="158">
        <v>31579</v>
      </c>
      <c r="W386" s="158">
        <v>29712</v>
      </c>
      <c r="X386" s="158">
        <v>38082</v>
      </c>
      <c r="Y386" s="158">
        <v>36217</v>
      </c>
      <c r="Z386" s="155">
        <v>0.94087843186928</v>
      </c>
      <c r="AA386" s="155">
        <v>0.951026731789297</v>
      </c>
      <c r="AB386" s="173">
        <v>-0.0101482999200165</v>
      </c>
    </row>
    <row r="387" spans="1:28">
      <c r="A387" s="175" t="s">
        <v>375</v>
      </c>
      <c r="B387" s="176" t="s">
        <v>1805</v>
      </c>
      <c r="C387" s="176" t="s">
        <v>381</v>
      </c>
      <c r="D387" s="150">
        <v>2900</v>
      </c>
      <c r="E387" s="153">
        <v>2721</v>
      </c>
      <c r="F387" s="153">
        <v>179</v>
      </c>
      <c r="G387" s="151">
        <v>3839</v>
      </c>
      <c r="H387" s="151">
        <v>3722</v>
      </c>
      <c r="I387" s="151">
        <v>117</v>
      </c>
      <c r="J387" s="151">
        <v>2078</v>
      </c>
      <c r="K387" s="151">
        <v>1989</v>
      </c>
      <c r="L387" s="151">
        <v>89</v>
      </c>
      <c r="M387" s="172">
        <v>0.93</v>
      </c>
      <c r="N387" s="153">
        <v>73606</v>
      </c>
      <c r="O387" s="153">
        <v>70374</v>
      </c>
      <c r="P387" s="153">
        <v>3232</v>
      </c>
      <c r="Q387" s="154">
        <v>0.956090536097601</v>
      </c>
      <c r="R387" s="154">
        <v>0.938275862068966</v>
      </c>
      <c r="S387" s="154">
        <v>0.969523313362855</v>
      </c>
      <c r="T387" s="154">
        <v>0.957170356111646</v>
      </c>
      <c r="U387" s="173">
        <v>-0.0312474512938894</v>
      </c>
      <c r="V387" s="158">
        <v>20033</v>
      </c>
      <c r="W387" s="158">
        <v>19132</v>
      </c>
      <c r="X387" s="158">
        <v>22741</v>
      </c>
      <c r="Y387" s="158">
        <v>21824</v>
      </c>
      <c r="Z387" s="155">
        <v>0.955024210053412</v>
      </c>
      <c r="AA387" s="155">
        <v>0.959676355481289</v>
      </c>
      <c r="AB387" s="173">
        <v>-0.0046521454278774</v>
      </c>
    </row>
    <row r="388" spans="1:28">
      <c r="A388" s="175" t="s">
        <v>375</v>
      </c>
      <c r="B388" s="176" t="s">
        <v>1805</v>
      </c>
      <c r="C388" s="176" t="s">
        <v>382</v>
      </c>
      <c r="D388" s="150">
        <v>4156</v>
      </c>
      <c r="E388" s="153">
        <v>3996</v>
      </c>
      <c r="F388" s="153">
        <v>160</v>
      </c>
      <c r="G388" s="151">
        <v>5048</v>
      </c>
      <c r="H388" s="151">
        <v>4858</v>
      </c>
      <c r="I388" s="151">
        <v>190</v>
      </c>
      <c r="J388" s="151">
        <v>2950</v>
      </c>
      <c r="K388" s="151">
        <v>2734</v>
      </c>
      <c r="L388" s="151">
        <v>216</v>
      </c>
      <c r="M388" s="172">
        <v>0.93</v>
      </c>
      <c r="N388" s="153">
        <v>99772</v>
      </c>
      <c r="O388" s="153">
        <v>95867</v>
      </c>
      <c r="P388" s="153">
        <v>3905</v>
      </c>
      <c r="Q388" s="154">
        <v>0.960860762538588</v>
      </c>
      <c r="R388" s="154">
        <v>0.961501443695861</v>
      </c>
      <c r="S388" s="154">
        <v>0.962361331220285</v>
      </c>
      <c r="T388" s="154">
        <v>0.926779661016949</v>
      </c>
      <c r="U388" s="173">
        <v>-0.000859887524423786</v>
      </c>
      <c r="V388" s="158">
        <v>27626</v>
      </c>
      <c r="W388" s="158">
        <v>26467</v>
      </c>
      <c r="X388" s="158">
        <v>29919</v>
      </c>
      <c r="Y388" s="158">
        <v>28854</v>
      </c>
      <c r="Z388" s="155">
        <v>0.958046767537827</v>
      </c>
      <c r="AA388" s="155">
        <v>0.964403890504362</v>
      </c>
      <c r="AB388" s="173">
        <v>-0.00635712296653512</v>
      </c>
    </row>
    <row r="389" spans="1:28">
      <c r="A389" s="175" t="s">
        <v>375</v>
      </c>
      <c r="B389" s="176" t="s">
        <v>1805</v>
      </c>
      <c r="C389" s="176" t="s">
        <v>383</v>
      </c>
      <c r="D389" s="150">
        <v>3082</v>
      </c>
      <c r="E389" s="153">
        <v>2957</v>
      </c>
      <c r="F389" s="153">
        <v>125</v>
      </c>
      <c r="G389" s="151">
        <v>4209</v>
      </c>
      <c r="H389" s="151">
        <v>4086</v>
      </c>
      <c r="I389" s="151">
        <v>123</v>
      </c>
      <c r="J389" s="151">
        <v>2017</v>
      </c>
      <c r="K389" s="151">
        <v>1931</v>
      </c>
      <c r="L389" s="151">
        <v>86</v>
      </c>
      <c r="M389" s="172">
        <v>0.93</v>
      </c>
      <c r="N389" s="153">
        <v>77091</v>
      </c>
      <c r="O389" s="153">
        <v>74433</v>
      </c>
      <c r="P389" s="153">
        <v>2658</v>
      </c>
      <c r="Q389" s="154">
        <v>0.965521267073977</v>
      </c>
      <c r="R389" s="154">
        <v>0.95944192083063</v>
      </c>
      <c r="S389" s="154">
        <v>0.970776906628653</v>
      </c>
      <c r="T389" s="154">
        <v>0.957362419434804</v>
      </c>
      <c r="U389" s="173">
        <v>-0.0113349857980234</v>
      </c>
      <c r="V389" s="158">
        <v>21202</v>
      </c>
      <c r="W389" s="158">
        <v>20422</v>
      </c>
      <c r="X389" s="158">
        <v>23174</v>
      </c>
      <c r="Y389" s="158">
        <v>22427</v>
      </c>
      <c r="Z389" s="155">
        <v>0.963211017828507</v>
      </c>
      <c r="AA389" s="155">
        <v>0.967765599378614</v>
      </c>
      <c r="AB389" s="173">
        <v>-0.00455458155010724</v>
      </c>
    </row>
    <row r="390" spans="1:28">
      <c r="A390" s="175" t="s">
        <v>375</v>
      </c>
      <c r="B390" s="176" t="s">
        <v>1805</v>
      </c>
      <c r="C390" s="176" t="s">
        <v>384</v>
      </c>
      <c r="D390" s="150">
        <v>1830</v>
      </c>
      <c r="E390" s="153">
        <v>1735</v>
      </c>
      <c r="F390" s="153">
        <v>95</v>
      </c>
      <c r="G390" s="151">
        <v>2624</v>
      </c>
      <c r="H390" s="151">
        <v>2545</v>
      </c>
      <c r="I390" s="151">
        <v>79</v>
      </c>
      <c r="J390" s="151">
        <v>1265</v>
      </c>
      <c r="K390" s="151">
        <v>1214</v>
      </c>
      <c r="L390" s="151">
        <v>51</v>
      </c>
      <c r="M390" s="172">
        <v>0.93</v>
      </c>
      <c r="N390" s="153">
        <v>48200</v>
      </c>
      <c r="O390" s="153">
        <v>46173</v>
      </c>
      <c r="P390" s="153">
        <v>2027</v>
      </c>
      <c r="Q390" s="154">
        <v>0.957946058091286</v>
      </c>
      <c r="R390" s="154">
        <v>0.948087431693989</v>
      </c>
      <c r="S390" s="154">
        <v>0.969893292682927</v>
      </c>
      <c r="T390" s="154">
        <v>0.959683794466403</v>
      </c>
      <c r="U390" s="173">
        <v>-0.0218058609889377</v>
      </c>
      <c r="V390" s="158">
        <v>12960</v>
      </c>
      <c r="W390" s="158">
        <v>12465</v>
      </c>
      <c r="X390" s="158">
        <v>14790</v>
      </c>
      <c r="Y390" s="158">
        <v>14141</v>
      </c>
      <c r="Z390" s="155">
        <v>0.961805555555556</v>
      </c>
      <c r="AA390" s="155">
        <v>0.956118999323867</v>
      </c>
      <c r="AB390" s="173">
        <v>0.00568655623168812</v>
      </c>
    </row>
    <row r="391" spans="1:28">
      <c r="A391" s="175" t="s">
        <v>375</v>
      </c>
      <c r="B391" s="176" t="s">
        <v>1805</v>
      </c>
      <c r="C391" s="176" t="s">
        <v>385</v>
      </c>
      <c r="D391" s="150">
        <v>2719</v>
      </c>
      <c r="E391" s="153">
        <v>2630</v>
      </c>
      <c r="F391" s="153">
        <v>89</v>
      </c>
      <c r="G391" s="151">
        <v>3667</v>
      </c>
      <c r="H391" s="151">
        <v>3601</v>
      </c>
      <c r="I391" s="151">
        <v>66</v>
      </c>
      <c r="J391" s="151">
        <v>1181</v>
      </c>
      <c r="K391" s="151">
        <v>1158</v>
      </c>
      <c r="L391" s="151">
        <v>23</v>
      </c>
      <c r="M391" s="172">
        <v>0.93</v>
      </c>
      <c r="N391" s="153">
        <v>67503</v>
      </c>
      <c r="O391" s="153">
        <v>66390</v>
      </c>
      <c r="P391" s="153">
        <v>1113</v>
      </c>
      <c r="Q391" s="154">
        <v>0.983511843918048</v>
      </c>
      <c r="R391" s="154">
        <v>0.967267377712394</v>
      </c>
      <c r="S391" s="154">
        <v>0.98200163621489</v>
      </c>
      <c r="T391" s="154">
        <v>0.980524978831499</v>
      </c>
      <c r="U391" s="173">
        <v>-0.0147342585024953</v>
      </c>
      <c r="V391" s="158">
        <v>18812</v>
      </c>
      <c r="W391" s="158">
        <v>18419</v>
      </c>
      <c r="X391" s="158">
        <v>20726</v>
      </c>
      <c r="Y391" s="158">
        <v>20400</v>
      </c>
      <c r="Z391" s="155">
        <v>0.979109079311078</v>
      </c>
      <c r="AA391" s="155">
        <v>0.984270964006562</v>
      </c>
      <c r="AB391" s="173">
        <v>-0.00516188469548373</v>
      </c>
    </row>
    <row r="392" spans="1:28">
      <c r="A392" s="175" t="s">
        <v>375</v>
      </c>
      <c r="B392" s="176" t="s">
        <v>1805</v>
      </c>
      <c r="C392" s="176" t="s">
        <v>386</v>
      </c>
      <c r="D392" s="150">
        <v>4340</v>
      </c>
      <c r="E392" s="153">
        <v>4091</v>
      </c>
      <c r="F392" s="153">
        <v>249</v>
      </c>
      <c r="G392" s="151">
        <v>5816</v>
      </c>
      <c r="H392" s="151">
        <v>5526</v>
      </c>
      <c r="I392" s="151">
        <v>290</v>
      </c>
      <c r="J392" s="151">
        <v>3001</v>
      </c>
      <c r="K392" s="151">
        <v>2822</v>
      </c>
      <c r="L392" s="151">
        <v>179</v>
      </c>
      <c r="M392" s="172">
        <v>0.93</v>
      </c>
      <c r="N392" s="153">
        <v>108334</v>
      </c>
      <c r="O392" s="153">
        <v>102351</v>
      </c>
      <c r="P392" s="153">
        <v>5983</v>
      </c>
      <c r="Q392" s="154">
        <v>0.944772647552938</v>
      </c>
      <c r="R392" s="154">
        <v>0.942626728110599</v>
      </c>
      <c r="S392" s="154">
        <v>0.950137551581843</v>
      </c>
      <c r="T392" s="154">
        <v>0.940353215594802</v>
      </c>
      <c r="U392" s="173">
        <v>-0.0075108234712441</v>
      </c>
      <c r="V392" s="158">
        <v>30006</v>
      </c>
      <c r="W392" s="158">
        <v>28336</v>
      </c>
      <c r="X392" s="158">
        <v>33148</v>
      </c>
      <c r="Y392" s="158">
        <v>31229</v>
      </c>
      <c r="Z392" s="155">
        <v>0.944344464440445</v>
      </c>
      <c r="AA392" s="155">
        <v>0.942108121153614</v>
      </c>
      <c r="AB392" s="173">
        <v>0.0022363432868312</v>
      </c>
    </row>
    <row r="393" spans="1:28">
      <c r="A393" s="175" t="s">
        <v>375</v>
      </c>
      <c r="B393" s="176" t="s">
        <v>1805</v>
      </c>
      <c r="C393" s="176" t="s">
        <v>387</v>
      </c>
      <c r="D393" s="150">
        <v>5931</v>
      </c>
      <c r="E393" s="153">
        <v>5685</v>
      </c>
      <c r="F393" s="153">
        <v>246</v>
      </c>
      <c r="G393" s="151">
        <v>7629</v>
      </c>
      <c r="H393" s="151">
        <v>7354</v>
      </c>
      <c r="I393" s="151">
        <v>275</v>
      </c>
      <c r="J393" s="151">
        <v>3470</v>
      </c>
      <c r="K393" s="151">
        <v>3189</v>
      </c>
      <c r="L393" s="151">
        <v>281</v>
      </c>
      <c r="M393" s="172">
        <v>0.93</v>
      </c>
      <c r="N393" s="153">
        <v>131123</v>
      </c>
      <c r="O393" s="153">
        <v>124105</v>
      </c>
      <c r="P393" s="153">
        <v>7018</v>
      </c>
      <c r="Q393" s="154">
        <v>0.946477734646096</v>
      </c>
      <c r="R393" s="154">
        <v>0.95852301466869</v>
      </c>
      <c r="S393" s="154">
        <v>0.963953335954909</v>
      </c>
      <c r="T393" s="154">
        <v>0.919020172910663</v>
      </c>
      <c r="U393" s="173">
        <v>-0.00543032128621901</v>
      </c>
      <c r="V393" s="158">
        <v>35201</v>
      </c>
      <c r="W393" s="158">
        <v>33366</v>
      </c>
      <c r="X393" s="158">
        <v>39198</v>
      </c>
      <c r="Y393" s="158">
        <v>37115</v>
      </c>
      <c r="Z393" s="155">
        <v>0.947870799125025</v>
      </c>
      <c r="AA393" s="155">
        <v>0.946859533649676</v>
      </c>
      <c r="AB393" s="173">
        <v>0.0010112654753488</v>
      </c>
    </row>
    <row r="394" spans="1:28">
      <c r="A394" s="175" t="s">
        <v>375</v>
      </c>
      <c r="B394" s="176" t="s">
        <v>1805</v>
      </c>
      <c r="C394" s="176" t="s">
        <v>388</v>
      </c>
      <c r="D394" s="150">
        <v>4660</v>
      </c>
      <c r="E394" s="153">
        <v>4549</v>
      </c>
      <c r="F394" s="153">
        <v>111</v>
      </c>
      <c r="G394" s="151">
        <v>6531</v>
      </c>
      <c r="H394" s="151">
        <v>6416</v>
      </c>
      <c r="I394" s="151">
        <v>115</v>
      </c>
      <c r="J394" s="151">
        <v>2258</v>
      </c>
      <c r="K394" s="151">
        <v>2216</v>
      </c>
      <c r="L394" s="151">
        <v>42</v>
      </c>
      <c r="M394" s="172">
        <v>0.93</v>
      </c>
      <c r="N394" s="153">
        <v>124164</v>
      </c>
      <c r="O394" s="153">
        <v>121612</v>
      </c>
      <c r="P394" s="153">
        <v>2552</v>
      </c>
      <c r="Q394" s="154">
        <v>0.979446538449148</v>
      </c>
      <c r="R394" s="154">
        <v>0.97618025751073</v>
      </c>
      <c r="S394" s="154">
        <v>0.982391670494564</v>
      </c>
      <c r="T394" s="154">
        <v>0.981399468556244</v>
      </c>
      <c r="U394" s="173">
        <v>-0.00621141298383487</v>
      </c>
      <c r="V394" s="158">
        <v>33194</v>
      </c>
      <c r="W394" s="158">
        <v>32509</v>
      </c>
      <c r="X394" s="158">
        <v>38491</v>
      </c>
      <c r="Y394" s="158">
        <v>37641</v>
      </c>
      <c r="Z394" s="155">
        <v>0.979363740435018</v>
      </c>
      <c r="AA394" s="155">
        <v>0.977916915642618</v>
      </c>
      <c r="AB394" s="173">
        <v>0.00144682479240066</v>
      </c>
    </row>
    <row r="395" spans="1:28">
      <c r="A395" s="175" t="s">
        <v>375</v>
      </c>
      <c r="B395" s="176" t="s">
        <v>1805</v>
      </c>
      <c r="C395" s="176" t="s">
        <v>389</v>
      </c>
      <c r="D395" s="150">
        <v>4309</v>
      </c>
      <c r="E395" s="153">
        <v>4133</v>
      </c>
      <c r="F395" s="153">
        <v>176</v>
      </c>
      <c r="G395" s="151">
        <v>5623</v>
      </c>
      <c r="H395" s="151">
        <v>5439</v>
      </c>
      <c r="I395" s="151">
        <v>184</v>
      </c>
      <c r="J395" s="151">
        <v>2948</v>
      </c>
      <c r="K395" s="151">
        <v>2687</v>
      </c>
      <c r="L395" s="151">
        <v>261</v>
      </c>
      <c r="M395" s="172">
        <v>0.93</v>
      </c>
      <c r="N395" s="153">
        <v>113080</v>
      </c>
      <c r="O395" s="153">
        <v>107803</v>
      </c>
      <c r="P395" s="153">
        <v>5277</v>
      </c>
      <c r="Q395" s="154">
        <v>0.953333922886452</v>
      </c>
      <c r="R395" s="154">
        <v>0.959155256440009</v>
      </c>
      <c r="S395" s="154">
        <v>0.967277254134803</v>
      </c>
      <c r="T395" s="154">
        <v>0.91146540027137</v>
      </c>
      <c r="U395" s="173">
        <v>-0.00812199769479416</v>
      </c>
      <c r="V395" s="158">
        <v>29724</v>
      </c>
      <c r="W395" s="158">
        <v>28197</v>
      </c>
      <c r="X395" s="158">
        <v>35031</v>
      </c>
      <c r="Y395" s="158">
        <v>33398</v>
      </c>
      <c r="Z395" s="155">
        <v>0.948627371820751</v>
      </c>
      <c r="AA395" s="155">
        <v>0.953384145471154</v>
      </c>
      <c r="AB395" s="173">
        <v>-0.00475677365040328</v>
      </c>
    </row>
    <row r="396" spans="1:28">
      <c r="A396" s="175" t="s">
        <v>375</v>
      </c>
      <c r="B396" s="176" t="s">
        <v>1806</v>
      </c>
      <c r="C396" s="176" t="s">
        <v>390</v>
      </c>
      <c r="D396" s="150">
        <v>7494</v>
      </c>
      <c r="E396" s="153">
        <v>7070</v>
      </c>
      <c r="F396" s="153">
        <v>424</v>
      </c>
      <c r="G396" s="151">
        <v>7707</v>
      </c>
      <c r="H396" s="151">
        <v>7372</v>
      </c>
      <c r="I396" s="151">
        <v>335</v>
      </c>
      <c r="J396" s="151">
        <v>8085</v>
      </c>
      <c r="K396" s="151">
        <v>7633</v>
      </c>
      <c r="L396" s="151">
        <v>452</v>
      </c>
      <c r="M396" s="172">
        <v>0.93</v>
      </c>
      <c r="N396" s="153">
        <v>183755</v>
      </c>
      <c r="O396" s="153">
        <v>174670</v>
      </c>
      <c r="P396" s="153">
        <v>9085</v>
      </c>
      <c r="Q396" s="154">
        <v>0.950559168458001</v>
      </c>
      <c r="R396" s="154">
        <v>0.943421403789698</v>
      </c>
      <c r="S396" s="154">
        <v>0.956533021928117</v>
      </c>
      <c r="T396" s="154">
        <v>0.944094001236858</v>
      </c>
      <c r="U396" s="173">
        <v>-0.0131116181384189</v>
      </c>
      <c r="V396" s="158">
        <v>48134</v>
      </c>
      <c r="W396" s="158">
        <v>45879</v>
      </c>
      <c r="X396" s="158">
        <v>54009</v>
      </c>
      <c r="Y396" s="158">
        <v>52081</v>
      </c>
      <c r="Z396" s="155">
        <v>0.953151618398637</v>
      </c>
      <c r="AA396" s="155">
        <v>0.964302245921976</v>
      </c>
      <c r="AB396" s="173">
        <v>-0.0111506275233388</v>
      </c>
    </row>
    <row r="397" spans="1:28">
      <c r="A397" s="175" t="s">
        <v>375</v>
      </c>
      <c r="B397" s="176" t="s">
        <v>1806</v>
      </c>
      <c r="C397" s="176" t="s">
        <v>391</v>
      </c>
      <c r="D397" s="150">
        <v>5106</v>
      </c>
      <c r="E397" s="153">
        <v>4829</v>
      </c>
      <c r="F397" s="153">
        <v>277</v>
      </c>
      <c r="G397" s="151">
        <v>5421</v>
      </c>
      <c r="H397" s="151">
        <v>5197</v>
      </c>
      <c r="I397" s="151">
        <v>224</v>
      </c>
      <c r="J397" s="151">
        <v>5412</v>
      </c>
      <c r="K397" s="151">
        <v>5060</v>
      </c>
      <c r="L397" s="151">
        <v>352</v>
      </c>
      <c r="M397" s="172">
        <v>0.93</v>
      </c>
      <c r="N397" s="153">
        <v>128973</v>
      </c>
      <c r="O397" s="153">
        <v>124080</v>
      </c>
      <c r="P397" s="153">
        <v>4893</v>
      </c>
      <c r="Q397" s="154">
        <v>0.962061826894001</v>
      </c>
      <c r="R397" s="154">
        <v>0.945750097924011</v>
      </c>
      <c r="S397" s="154">
        <v>0.958679210477772</v>
      </c>
      <c r="T397" s="154">
        <v>0.934959349593496</v>
      </c>
      <c r="U397" s="173">
        <v>-0.0129291125537606</v>
      </c>
      <c r="V397" s="158">
        <v>34136</v>
      </c>
      <c r="W397" s="158">
        <v>32637</v>
      </c>
      <c r="X397" s="158">
        <v>37483</v>
      </c>
      <c r="Y397" s="158">
        <v>36301</v>
      </c>
      <c r="Z397" s="155">
        <v>0.9560874150457</v>
      </c>
      <c r="AA397" s="155">
        <v>0.968465704452685</v>
      </c>
      <c r="AB397" s="173">
        <v>-0.0123782894069856</v>
      </c>
    </row>
    <row r="398" spans="1:28">
      <c r="A398" s="175" t="s">
        <v>375</v>
      </c>
      <c r="B398" s="176" t="s">
        <v>1806</v>
      </c>
      <c r="C398" s="176" t="s">
        <v>392</v>
      </c>
      <c r="D398" s="150">
        <v>6735</v>
      </c>
      <c r="E398" s="153">
        <v>6377</v>
      </c>
      <c r="F398" s="153">
        <v>358</v>
      </c>
      <c r="G398" s="151">
        <v>7310</v>
      </c>
      <c r="H398" s="151">
        <v>6987</v>
      </c>
      <c r="I398" s="151">
        <v>323</v>
      </c>
      <c r="J398" s="151">
        <v>6767</v>
      </c>
      <c r="K398" s="151">
        <v>6484</v>
      </c>
      <c r="L398" s="151">
        <v>283</v>
      </c>
      <c r="M398" s="172">
        <v>0.93</v>
      </c>
      <c r="N398" s="153">
        <v>168149</v>
      </c>
      <c r="O398" s="153">
        <v>157089</v>
      </c>
      <c r="P398" s="153">
        <v>11060</v>
      </c>
      <c r="Q398" s="154">
        <v>0.934225002824876</v>
      </c>
      <c r="R398" s="154">
        <v>0.946844840386043</v>
      </c>
      <c r="S398" s="154">
        <v>0.955813953488372</v>
      </c>
      <c r="T398" s="154">
        <v>0.958179400029555</v>
      </c>
      <c r="U398" s="173">
        <v>-0.00896911310232895</v>
      </c>
      <c r="V398" s="158">
        <v>43212</v>
      </c>
      <c r="W398" s="158">
        <v>40397</v>
      </c>
      <c r="X398" s="158">
        <v>52225</v>
      </c>
      <c r="Y398" s="158">
        <v>48732</v>
      </c>
      <c r="Z398" s="155">
        <v>0.934856058502268</v>
      </c>
      <c r="AA398" s="155">
        <v>0.933116323599809</v>
      </c>
      <c r="AB398" s="173">
        <v>0.00173973490245938</v>
      </c>
    </row>
    <row r="399" spans="1:28">
      <c r="A399" s="175" t="s">
        <v>375</v>
      </c>
      <c r="B399" s="176" t="s">
        <v>1806</v>
      </c>
      <c r="C399" s="176" t="s">
        <v>393</v>
      </c>
      <c r="D399" s="150">
        <v>6843</v>
      </c>
      <c r="E399" s="153">
        <v>6344</v>
      </c>
      <c r="F399" s="153">
        <v>499</v>
      </c>
      <c r="G399" s="151">
        <v>7895</v>
      </c>
      <c r="H399" s="151">
        <v>7448</v>
      </c>
      <c r="I399" s="151">
        <v>447</v>
      </c>
      <c r="J399" s="151">
        <v>7639</v>
      </c>
      <c r="K399" s="151">
        <v>7050</v>
      </c>
      <c r="L399" s="151">
        <v>589</v>
      </c>
      <c r="M399" s="172">
        <v>0.93</v>
      </c>
      <c r="N399" s="153">
        <v>173812</v>
      </c>
      <c r="O399" s="153">
        <v>151807</v>
      </c>
      <c r="P399" s="153">
        <v>22005</v>
      </c>
      <c r="Q399" s="154">
        <v>0.873397694060249</v>
      </c>
      <c r="R399" s="154">
        <v>0.927078766622826</v>
      </c>
      <c r="S399" s="154">
        <v>0.943381887270424</v>
      </c>
      <c r="T399" s="154">
        <v>0.922895666972117</v>
      </c>
      <c r="U399" s="173">
        <v>-0.016303120647598</v>
      </c>
      <c r="V399" s="158">
        <v>46833</v>
      </c>
      <c r="W399" s="158">
        <v>43053</v>
      </c>
      <c r="X399" s="158">
        <v>49112</v>
      </c>
      <c r="Y399" s="158">
        <v>43818</v>
      </c>
      <c r="Z399" s="155">
        <v>0.91928768176286</v>
      </c>
      <c r="AA399" s="155">
        <v>0.892205570939893</v>
      </c>
      <c r="AB399" s="173">
        <v>0.0270821108229671</v>
      </c>
    </row>
    <row r="400" spans="1:28">
      <c r="A400" s="175" t="s">
        <v>375</v>
      </c>
      <c r="B400" s="176" t="s">
        <v>1806</v>
      </c>
      <c r="C400" s="176" t="s">
        <v>394</v>
      </c>
      <c r="D400" s="150">
        <v>5764</v>
      </c>
      <c r="E400" s="153">
        <v>5553</v>
      </c>
      <c r="F400" s="153">
        <v>211</v>
      </c>
      <c r="G400" s="151">
        <v>6015</v>
      </c>
      <c r="H400" s="151">
        <v>5825</v>
      </c>
      <c r="I400" s="151">
        <v>190</v>
      </c>
      <c r="J400" s="151">
        <v>6076</v>
      </c>
      <c r="K400" s="151">
        <v>5878</v>
      </c>
      <c r="L400" s="151">
        <v>198</v>
      </c>
      <c r="M400" s="172">
        <v>0.93</v>
      </c>
      <c r="N400" s="153">
        <v>143968</v>
      </c>
      <c r="O400" s="153">
        <v>139568</v>
      </c>
      <c r="P400" s="153">
        <v>4400</v>
      </c>
      <c r="Q400" s="154">
        <v>0.969437652811736</v>
      </c>
      <c r="R400" s="154">
        <v>0.963393476752255</v>
      </c>
      <c r="S400" s="154">
        <v>0.968412302576891</v>
      </c>
      <c r="T400" s="154">
        <v>0.967412771560237</v>
      </c>
      <c r="U400" s="173">
        <v>-0.00501882582463575</v>
      </c>
      <c r="V400" s="158">
        <v>38345</v>
      </c>
      <c r="W400" s="158">
        <v>36922</v>
      </c>
      <c r="X400" s="158">
        <v>41618</v>
      </c>
      <c r="Y400" s="158">
        <v>40953</v>
      </c>
      <c r="Z400" s="155">
        <v>0.962889555352719</v>
      </c>
      <c r="AA400" s="155">
        <v>0.984021336921524</v>
      </c>
      <c r="AB400" s="173">
        <v>-0.0211317815688057</v>
      </c>
    </row>
    <row r="401" spans="1:28">
      <c r="A401" s="175" t="s">
        <v>375</v>
      </c>
      <c r="B401" s="176" t="s">
        <v>1806</v>
      </c>
      <c r="C401" s="176" t="s">
        <v>395</v>
      </c>
      <c r="D401" s="150">
        <v>6207</v>
      </c>
      <c r="E401" s="153">
        <v>5532</v>
      </c>
      <c r="F401" s="153">
        <v>675</v>
      </c>
      <c r="G401" s="151">
        <v>6623</v>
      </c>
      <c r="H401" s="151">
        <v>5888</v>
      </c>
      <c r="I401" s="151">
        <v>735</v>
      </c>
      <c r="J401" s="151">
        <v>6886</v>
      </c>
      <c r="K401" s="151">
        <v>5981</v>
      </c>
      <c r="L401" s="151">
        <v>905</v>
      </c>
      <c r="M401" s="172">
        <v>0.93</v>
      </c>
      <c r="N401" s="153">
        <v>156178</v>
      </c>
      <c r="O401" s="153">
        <v>139861</v>
      </c>
      <c r="P401" s="153">
        <v>16317</v>
      </c>
      <c r="Q401" s="154">
        <v>0.895523057024677</v>
      </c>
      <c r="R401" s="154">
        <v>0.891251812469792</v>
      </c>
      <c r="S401" s="154">
        <v>0.889023101313604</v>
      </c>
      <c r="T401" s="154">
        <v>0.868573918094685</v>
      </c>
      <c r="U401" s="173">
        <v>0.00222871115618806</v>
      </c>
      <c r="V401" s="158">
        <v>39738</v>
      </c>
      <c r="W401" s="158">
        <v>35640</v>
      </c>
      <c r="X401" s="158">
        <v>46355</v>
      </c>
      <c r="Y401" s="158">
        <v>42730</v>
      </c>
      <c r="Z401" s="155">
        <v>0.896874528159444</v>
      </c>
      <c r="AA401" s="155">
        <v>0.921799158666811</v>
      </c>
      <c r="AB401" s="173">
        <v>-0.0249246305073662</v>
      </c>
    </row>
    <row r="402" spans="1:28">
      <c r="A402" s="175" t="s">
        <v>375</v>
      </c>
      <c r="B402" s="176" t="s">
        <v>1806</v>
      </c>
      <c r="C402" s="176" t="s">
        <v>396</v>
      </c>
      <c r="D402" s="150">
        <v>10099</v>
      </c>
      <c r="E402" s="153">
        <v>9491</v>
      </c>
      <c r="F402" s="153">
        <v>608</v>
      </c>
      <c r="G402" s="151">
        <v>10257</v>
      </c>
      <c r="H402" s="151">
        <v>9867</v>
      </c>
      <c r="I402" s="151">
        <v>390</v>
      </c>
      <c r="J402" s="151">
        <v>9446</v>
      </c>
      <c r="K402" s="151">
        <v>8891</v>
      </c>
      <c r="L402" s="151">
        <v>555</v>
      </c>
      <c r="M402" s="172">
        <v>0.93</v>
      </c>
      <c r="N402" s="153">
        <v>216580</v>
      </c>
      <c r="O402" s="153">
        <v>202366</v>
      </c>
      <c r="P402" s="153">
        <v>14214</v>
      </c>
      <c r="Q402" s="154">
        <v>0.934370671345461</v>
      </c>
      <c r="R402" s="154">
        <v>0.939796019407862</v>
      </c>
      <c r="S402" s="154">
        <v>0.961977186311787</v>
      </c>
      <c r="T402" s="154">
        <v>0.941244971416473</v>
      </c>
      <c r="U402" s="173">
        <v>-0.0221811669039249</v>
      </c>
      <c r="V402" s="158">
        <v>64713</v>
      </c>
      <c r="W402" s="158">
        <v>61299</v>
      </c>
      <c r="X402" s="158">
        <v>64530</v>
      </c>
      <c r="Y402" s="158">
        <v>60524</v>
      </c>
      <c r="Z402" s="155">
        <v>0.947243984979834</v>
      </c>
      <c r="AA402" s="155">
        <v>0.937920347125368</v>
      </c>
      <c r="AB402" s="173">
        <v>0.00932363785446599</v>
      </c>
    </row>
    <row r="403" spans="1:28">
      <c r="A403" s="175" t="s">
        <v>375</v>
      </c>
      <c r="B403" s="176" t="s">
        <v>1807</v>
      </c>
      <c r="C403" s="176" t="s">
        <v>397</v>
      </c>
      <c r="D403" s="150">
        <v>5425</v>
      </c>
      <c r="E403" s="153">
        <v>5181</v>
      </c>
      <c r="F403" s="153">
        <v>244</v>
      </c>
      <c r="G403" s="151">
        <v>6458</v>
      </c>
      <c r="H403" s="151">
        <v>6285</v>
      </c>
      <c r="I403" s="151">
        <v>173</v>
      </c>
      <c r="J403" s="151">
        <v>3403</v>
      </c>
      <c r="K403" s="151">
        <v>3247</v>
      </c>
      <c r="L403" s="151">
        <v>156</v>
      </c>
      <c r="M403" s="172">
        <v>0.93</v>
      </c>
      <c r="N403" s="153">
        <v>119300</v>
      </c>
      <c r="O403" s="153">
        <v>116034</v>
      </c>
      <c r="P403" s="153">
        <v>3266</v>
      </c>
      <c r="Q403" s="154">
        <v>0.972623637887678</v>
      </c>
      <c r="R403" s="154">
        <v>0.955023041474654</v>
      </c>
      <c r="S403" s="154">
        <v>0.973211520594611</v>
      </c>
      <c r="T403" s="154">
        <v>0.954158095797825</v>
      </c>
      <c r="U403" s="173">
        <v>-0.018188479119957</v>
      </c>
      <c r="V403" s="158">
        <v>34174</v>
      </c>
      <c r="W403" s="158">
        <v>32998</v>
      </c>
      <c r="X403" s="158">
        <v>35984</v>
      </c>
      <c r="Y403" s="158">
        <v>35074</v>
      </c>
      <c r="Z403" s="155">
        <v>0.965587873822204</v>
      </c>
      <c r="AA403" s="155">
        <v>0.97471098265896</v>
      </c>
      <c r="AB403" s="173">
        <v>-0.00912310883675549</v>
      </c>
    </row>
    <row r="404" spans="1:28">
      <c r="A404" s="175" t="s">
        <v>375</v>
      </c>
      <c r="B404" s="176" t="s">
        <v>1807</v>
      </c>
      <c r="C404" s="176" t="s">
        <v>398</v>
      </c>
      <c r="D404" s="150">
        <v>7521</v>
      </c>
      <c r="E404" s="153">
        <v>5545</v>
      </c>
      <c r="F404" s="153">
        <v>1976</v>
      </c>
      <c r="G404" s="151">
        <v>10338</v>
      </c>
      <c r="H404" s="151">
        <v>7471</v>
      </c>
      <c r="I404" s="151">
        <v>2867</v>
      </c>
      <c r="J404" s="151">
        <v>5400</v>
      </c>
      <c r="K404" s="151">
        <v>3261</v>
      </c>
      <c r="L404" s="151">
        <v>2139</v>
      </c>
      <c r="M404" s="172">
        <v>0.93</v>
      </c>
      <c r="N404" s="153">
        <v>184593</v>
      </c>
      <c r="O404" s="153">
        <v>133382</v>
      </c>
      <c r="P404" s="153">
        <v>51211</v>
      </c>
      <c r="Q404" s="154">
        <v>0.722573445363584</v>
      </c>
      <c r="R404" s="154">
        <v>0.737268980188805</v>
      </c>
      <c r="S404" s="154">
        <v>0.7226736312633</v>
      </c>
      <c r="T404" s="154">
        <v>0.603888888888889</v>
      </c>
      <c r="U404" s="173">
        <v>0.0145953489255043</v>
      </c>
      <c r="V404" s="158">
        <v>51881</v>
      </c>
      <c r="W404" s="158">
        <v>36839</v>
      </c>
      <c r="X404" s="158">
        <v>54694</v>
      </c>
      <c r="Y404" s="158">
        <v>40092</v>
      </c>
      <c r="Z404" s="155">
        <v>0.710067269327885</v>
      </c>
      <c r="AA404" s="155">
        <v>0.733023732036421</v>
      </c>
      <c r="AB404" s="173">
        <v>-0.0229564627085358</v>
      </c>
    </row>
    <row r="405" spans="1:28">
      <c r="A405" s="175" t="s">
        <v>375</v>
      </c>
      <c r="B405" s="176" t="s">
        <v>1807</v>
      </c>
      <c r="C405" s="176" t="s">
        <v>399</v>
      </c>
      <c r="D405" s="150">
        <v>3071</v>
      </c>
      <c r="E405" s="153">
        <v>2423</v>
      </c>
      <c r="F405" s="153">
        <v>648</v>
      </c>
      <c r="G405" s="151">
        <v>4220</v>
      </c>
      <c r="H405" s="151">
        <v>3322</v>
      </c>
      <c r="I405" s="151">
        <v>898</v>
      </c>
      <c r="J405" s="151">
        <v>1942</v>
      </c>
      <c r="K405" s="151">
        <v>1280</v>
      </c>
      <c r="L405" s="151">
        <v>662</v>
      </c>
      <c r="M405" s="172">
        <v>0.93</v>
      </c>
      <c r="N405" s="153">
        <v>74273</v>
      </c>
      <c r="O405" s="153">
        <v>57051</v>
      </c>
      <c r="P405" s="153">
        <v>17222</v>
      </c>
      <c r="Q405" s="154">
        <v>0.768125698436848</v>
      </c>
      <c r="R405" s="154">
        <v>0.788993813090199</v>
      </c>
      <c r="S405" s="154">
        <v>0.787203791469194</v>
      </c>
      <c r="T405" s="154">
        <v>0.659114315139032</v>
      </c>
      <c r="U405" s="173">
        <v>0.00179002162100439</v>
      </c>
      <c r="V405" s="158">
        <v>20693</v>
      </c>
      <c r="W405" s="158">
        <v>16153</v>
      </c>
      <c r="X405" s="158">
        <v>22053</v>
      </c>
      <c r="Y405" s="158">
        <v>16079</v>
      </c>
      <c r="Z405" s="155">
        <v>0.780602135988015</v>
      </c>
      <c r="AA405" s="155">
        <v>0.729107150954519</v>
      </c>
      <c r="AB405" s="173">
        <v>0.0514949850334967</v>
      </c>
    </row>
    <row r="406" spans="1:28">
      <c r="A406" s="175" t="s">
        <v>375</v>
      </c>
      <c r="B406" s="176" t="s">
        <v>1807</v>
      </c>
      <c r="C406" s="176" t="s">
        <v>400</v>
      </c>
      <c r="D406" s="150">
        <v>4640</v>
      </c>
      <c r="E406" s="153">
        <v>4497</v>
      </c>
      <c r="F406" s="153">
        <v>143</v>
      </c>
      <c r="G406" s="151">
        <v>5931</v>
      </c>
      <c r="H406" s="151">
        <v>5678</v>
      </c>
      <c r="I406" s="151">
        <v>253</v>
      </c>
      <c r="J406" s="151">
        <v>1884</v>
      </c>
      <c r="K406" s="151">
        <v>1804</v>
      </c>
      <c r="L406" s="151">
        <v>80</v>
      </c>
      <c r="M406" s="172">
        <v>0.93</v>
      </c>
      <c r="N406" s="153">
        <v>106544</v>
      </c>
      <c r="O406" s="153">
        <v>101715</v>
      </c>
      <c r="P406" s="153">
        <v>4829</v>
      </c>
      <c r="Q406" s="154">
        <v>0.954676002402763</v>
      </c>
      <c r="R406" s="154">
        <v>0.969181034482759</v>
      </c>
      <c r="S406" s="154">
        <v>0.957342775248693</v>
      </c>
      <c r="T406" s="154">
        <v>0.957537154989384</v>
      </c>
      <c r="U406" s="173">
        <v>0.0118382592340653</v>
      </c>
      <c r="V406" s="158">
        <v>29580</v>
      </c>
      <c r="W406" s="158">
        <v>27771</v>
      </c>
      <c r="X406" s="158">
        <v>32540</v>
      </c>
      <c r="Y406" s="158">
        <v>31142</v>
      </c>
      <c r="Z406" s="155">
        <v>0.938843813387424</v>
      </c>
      <c r="AA406" s="155">
        <v>0.957037492317148</v>
      </c>
      <c r="AB406" s="173">
        <v>-0.0181936789297241</v>
      </c>
    </row>
    <row r="407" spans="1:28">
      <c r="A407" s="175" t="s">
        <v>375</v>
      </c>
      <c r="B407" s="176" t="s">
        <v>1807</v>
      </c>
      <c r="C407" s="176" t="s">
        <v>401</v>
      </c>
      <c r="D407" s="150">
        <v>5607</v>
      </c>
      <c r="E407" s="153">
        <v>5122</v>
      </c>
      <c r="F407" s="153">
        <v>485</v>
      </c>
      <c r="G407" s="151">
        <v>7371</v>
      </c>
      <c r="H407" s="151">
        <v>6933</v>
      </c>
      <c r="I407" s="151">
        <v>438</v>
      </c>
      <c r="J407" s="151">
        <v>2332</v>
      </c>
      <c r="K407" s="151">
        <v>2145</v>
      </c>
      <c r="L407" s="151">
        <v>187</v>
      </c>
      <c r="M407" s="172">
        <v>0.93</v>
      </c>
      <c r="N407" s="153">
        <v>131214</v>
      </c>
      <c r="O407" s="153">
        <v>121680</v>
      </c>
      <c r="P407" s="153">
        <v>9534</v>
      </c>
      <c r="Q407" s="154">
        <v>0.927340070419315</v>
      </c>
      <c r="R407" s="154">
        <v>0.913500980916711</v>
      </c>
      <c r="S407" s="154">
        <v>0.940577940577941</v>
      </c>
      <c r="T407" s="154">
        <v>0.919811320754717</v>
      </c>
      <c r="U407" s="173">
        <v>-0.0270769596612292</v>
      </c>
      <c r="V407" s="158">
        <v>36739</v>
      </c>
      <c r="W407" s="158">
        <v>33937</v>
      </c>
      <c r="X407" s="158">
        <v>39516</v>
      </c>
      <c r="Y407" s="158">
        <v>36904</v>
      </c>
      <c r="Z407" s="155">
        <v>0.923732273605705</v>
      </c>
      <c r="AA407" s="155">
        <v>0.933900192327159</v>
      </c>
      <c r="AB407" s="173">
        <v>-0.0101679187214535</v>
      </c>
    </row>
    <row r="408" spans="1:28">
      <c r="A408" s="175" t="s">
        <v>375</v>
      </c>
      <c r="B408" s="176" t="s">
        <v>1807</v>
      </c>
      <c r="C408" s="176" t="s">
        <v>402</v>
      </c>
      <c r="D408" s="150">
        <v>5991</v>
      </c>
      <c r="E408" s="153">
        <v>5777</v>
      </c>
      <c r="F408" s="153">
        <v>214</v>
      </c>
      <c r="G408" s="151">
        <v>7522</v>
      </c>
      <c r="H408" s="151">
        <v>7349</v>
      </c>
      <c r="I408" s="151">
        <v>173</v>
      </c>
      <c r="J408" s="151">
        <v>4228</v>
      </c>
      <c r="K408" s="151">
        <v>4073</v>
      </c>
      <c r="L408" s="151">
        <v>155</v>
      </c>
      <c r="M408" s="172">
        <v>0.93</v>
      </c>
      <c r="N408" s="153">
        <v>144925</v>
      </c>
      <c r="O408" s="153">
        <v>141099</v>
      </c>
      <c r="P408" s="153">
        <v>3826</v>
      </c>
      <c r="Q408" s="154">
        <v>0.973600138002415</v>
      </c>
      <c r="R408" s="154">
        <v>0.964279752962777</v>
      </c>
      <c r="S408" s="154">
        <v>0.977000797660197</v>
      </c>
      <c r="T408" s="154">
        <v>0.963339640491958</v>
      </c>
      <c r="U408" s="173">
        <v>-0.0127210446974193</v>
      </c>
      <c r="V408" s="158">
        <v>40172</v>
      </c>
      <c r="W408" s="158">
        <v>39005</v>
      </c>
      <c r="X408" s="158">
        <v>43808</v>
      </c>
      <c r="Y408" s="158">
        <v>42635</v>
      </c>
      <c r="Z408" s="155">
        <v>0.970949915363935</v>
      </c>
      <c r="AA408" s="155">
        <v>0.973224068663258</v>
      </c>
      <c r="AB408" s="173">
        <v>-0.00227415329932279</v>
      </c>
    </row>
    <row r="409" spans="1:28">
      <c r="A409" s="175" t="s">
        <v>375</v>
      </c>
      <c r="B409" s="176" t="s">
        <v>1807</v>
      </c>
      <c r="C409" s="176" t="s">
        <v>403</v>
      </c>
      <c r="D409" s="150">
        <v>6246</v>
      </c>
      <c r="E409" s="153">
        <v>5624</v>
      </c>
      <c r="F409" s="153">
        <v>622</v>
      </c>
      <c r="G409" s="151">
        <v>8671</v>
      </c>
      <c r="H409" s="151">
        <v>7992</v>
      </c>
      <c r="I409" s="151">
        <v>679</v>
      </c>
      <c r="J409" s="151">
        <v>4303</v>
      </c>
      <c r="K409" s="151">
        <v>3878</v>
      </c>
      <c r="L409" s="151">
        <v>425</v>
      </c>
      <c r="M409" s="172">
        <v>0.93</v>
      </c>
      <c r="N409" s="153">
        <v>158341</v>
      </c>
      <c r="O409" s="153">
        <v>146715</v>
      </c>
      <c r="P409" s="153">
        <v>11626</v>
      </c>
      <c r="Q409" s="154">
        <v>0.926576186837269</v>
      </c>
      <c r="R409" s="154">
        <v>0.900416266410503</v>
      </c>
      <c r="S409" s="154">
        <v>0.921692999654019</v>
      </c>
      <c r="T409" s="154">
        <v>0.90123169881478</v>
      </c>
      <c r="U409" s="173">
        <v>-0.0212767332435164</v>
      </c>
      <c r="V409" s="158">
        <v>43893</v>
      </c>
      <c r="W409" s="158">
        <v>40142</v>
      </c>
      <c r="X409" s="158">
        <v>47964</v>
      </c>
      <c r="Y409" s="158">
        <v>44304</v>
      </c>
      <c r="Z409" s="155">
        <v>0.914542182124712</v>
      </c>
      <c r="AA409" s="155">
        <v>0.923692769577183</v>
      </c>
      <c r="AB409" s="173">
        <v>-0.00915058745247055</v>
      </c>
    </row>
    <row r="410" spans="1:28">
      <c r="A410" s="175" t="s">
        <v>375</v>
      </c>
      <c r="B410" s="176" t="s">
        <v>1807</v>
      </c>
      <c r="C410" s="176" t="s">
        <v>404</v>
      </c>
      <c r="D410" s="150">
        <v>8560</v>
      </c>
      <c r="E410" s="153">
        <v>8089</v>
      </c>
      <c r="F410" s="153">
        <v>471</v>
      </c>
      <c r="G410" s="151">
        <v>10780</v>
      </c>
      <c r="H410" s="151">
        <v>10272</v>
      </c>
      <c r="I410" s="151">
        <v>508</v>
      </c>
      <c r="J410" s="151">
        <v>5777</v>
      </c>
      <c r="K410" s="151">
        <v>5311</v>
      </c>
      <c r="L410" s="151">
        <v>466</v>
      </c>
      <c r="M410" s="172">
        <v>0.93</v>
      </c>
      <c r="N410" s="153">
        <v>205583</v>
      </c>
      <c r="O410" s="153">
        <v>194599</v>
      </c>
      <c r="P410" s="153">
        <v>10984</v>
      </c>
      <c r="Q410" s="154">
        <v>0.946571457756721</v>
      </c>
      <c r="R410" s="154">
        <v>0.944976635514019</v>
      </c>
      <c r="S410" s="154">
        <v>0.952875695732839</v>
      </c>
      <c r="T410" s="154">
        <v>0.919335295135884</v>
      </c>
      <c r="U410" s="173">
        <v>-0.00789906021881992</v>
      </c>
      <c r="V410" s="158">
        <v>56973</v>
      </c>
      <c r="W410" s="158">
        <v>53728</v>
      </c>
      <c r="X410" s="158">
        <v>63331</v>
      </c>
      <c r="Y410" s="158">
        <v>60185</v>
      </c>
      <c r="Z410" s="155">
        <v>0.943043195899812</v>
      </c>
      <c r="AA410" s="155">
        <v>0.950324485638945</v>
      </c>
      <c r="AB410" s="173">
        <v>-0.00728128973913234</v>
      </c>
    </row>
    <row r="411" spans="1:28">
      <c r="A411" s="175" t="s">
        <v>375</v>
      </c>
      <c r="B411" s="176" t="s">
        <v>1807</v>
      </c>
      <c r="C411" s="176" t="s">
        <v>405</v>
      </c>
      <c r="D411" s="150">
        <v>3684</v>
      </c>
      <c r="E411" s="153">
        <v>3500</v>
      </c>
      <c r="F411" s="153">
        <v>184</v>
      </c>
      <c r="G411" s="151">
        <v>4924</v>
      </c>
      <c r="H411" s="151">
        <v>4794</v>
      </c>
      <c r="I411" s="151">
        <v>130</v>
      </c>
      <c r="J411" s="151">
        <v>1527</v>
      </c>
      <c r="K411" s="151">
        <v>1407</v>
      </c>
      <c r="L411" s="151">
        <v>120</v>
      </c>
      <c r="M411" s="172">
        <v>0.93</v>
      </c>
      <c r="N411" s="153">
        <v>86834</v>
      </c>
      <c r="O411" s="153">
        <v>80849</v>
      </c>
      <c r="P411" s="153">
        <v>5985</v>
      </c>
      <c r="Q411" s="154">
        <v>0.931075385217772</v>
      </c>
      <c r="R411" s="154">
        <v>0.950054288816504</v>
      </c>
      <c r="S411" s="154">
        <v>0.973598700243704</v>
      </c>
      <c r="T411" s="154">
        <v>0.921414538310413</v>
      </c>
      <c r="U411" s="173">
        <v>-0.0235444114272005</v>
      </c>
      <c r="V411" s="158">
        <v>24605</v>
      </c>
      <c r="W411" s="158">
        <v>22639</v>
      </c>
      <c r="X411" s="158">
        <v>26607</v>
      </c>
      <c r="Y411" s="158">
        <v>24932</v>
      </c>
      <c r="Z411" s="155">
        <v>0.920097541150173</v>
      </c>
      <c r="AA411" s="155">
        <v>0.937046641861164</v>
      </c>
      <c r="AB411" s="173">
        <v>-0.0169491007109916</v>
      </c>
    </row>
    <row r="412" spans="1:28">
      <c r="A412" s="175" t="s">
        <v>375</v>
      </c>
      <c r="B412" s="176" t="s">
        <v>1807</v>
      </c>
      <c r="C412" s="176" t="s">
        <v>406</v>
      </c>
      <c r="D412" s="150">
        <v>4460</v>
      </c>
      <c r="E412" s="153">
        <v>4117</v>
      </c>
      <c r="F412" s="153">
        <v>343</v>
      </c>
      <c r="G412" s="151">
        <v>5683</v>
      </c>
      <c r="H412" s="151">
        <v>5397</v>
      </c>
      <c r="I412" s="151">
        <v>286</v>
      </c>
      <c r="J412" s="151">
        <v>3059</v>
      </c>
      <c r="K412" s="151">
        <v>2856</v>
      </c>
      <c r="L412" s="151">
        <v>203</v>
      </c>
      <c r="M412" s="172">
        <v>0.93</v>
      </c>
      <c r="N412" s="153">
        <v>105764</v>
      </c>
      <c r="O412" s="153">
        <v>101318</v>
      </c>
      <c r="P412" s="153">
        <v>4446</v>
      </c>
      <c r="Q412" s="154">
        <v>0.957963011988957</v>
      </c>
      <c r="R412" s="154">
        <v>0.923094170403587</v>
      </c>
      <c r="S412" s="154">
        <v>0.949674467710716</v>
      </c>
      <c r="T412" s="154">
        <v>0.933638443935927</v>
      </c>
      <c r="U412" s="173">
        <v>-0.0265802973071287</v>
      </c>
      <c r="V412" s="158">
        <v>29344</v>
      </c>
      <c r="W412" s="158">
        <v>27871</v>
      </c>
      <c r="X412" s="158">
        <v>31575</v>
      </c>
      <c r="Y412" s="158">
        <v>30327</v>
      </c>
      <c r="Z412" s="155">
        <v>0.949802344601963</v>
      </c>
      <c r="AA412" s="155">
        <v>0.960475059382423</v>
      </c>
      <c r="AB412" s="173">
        <v>-0.0106727147804599</v>
      </c>
    </row>
    <row r="413" spans="1:28">
      <c r="A413" s="175" t="s">
        <v>375</v>
      </c>
      <c r="B413" s="176" t="s">
        <v>1807</v>
      </c>
      <c r="C413" s="176" t="s">
        <v>407</v>
      </c>
      <c r="D413" s="150">
        <v>4168</v>
      </c>
      <c r="E413" s="153">
        <v>3680</v>
      </c>
      <c r="F413" s="153">
        <v>488</v>
      </c>
      <c r="G413" s="151">
        <v>5372</v>
      </c>
      <c r="H413" s="151">
        <v>4848</v>
      </c>
      <c r="I413" s="151">
        <v>524</v>
      </c>
      <c r="J413" s="151">
        <v>1717</v>
      </c>
      <c r="K413" s="151">
        <v>1433</v>
      </c>
      <c r="L413" s="151">
        <v>284</v>
      </c>
      <c r="M413" s="172">
        <v>0.93</v>
      </c>
      <c r="N413" s="153">
        <v>97018</v>
      </c>
      <c r="O413" s="153">
        <v>84903</v>
      </c>
      <c r="P413" s="153">
        <v>12115</v>
      </c>
      <c r="Q413" s="154">
        <v>0.875126265229133</v>
      </c>
      <c r="R413" s="154">
        <v>0.882917466410749</v>
      </c>
      <c r="S413" s="154">
        <v>0.902457185405808</v>
      </c>
      <c r="T413" s="154">
        <v>0.834595224228305</v>
      </c>
      <c r="U413" s="173">
        <v>-0.0195397189950594</v>
      </c>
      <c r="V413" s="158">
        <v>27117</v>
      </c>
      <c r="W413" s="158">
        <v>23230</v>
      </c>
      <c r="X413" s="158">
        <v>29477</v>
      </c>
      <c r="Y413" s="158">
        <v>25565</v>
      </c>
      <c r="Z413" s="155">
        <v>0.85665818490246</v>
      </c>
      <c r="AA413" s="155">
        <v>0.867286358856057</v>
      </c>
      <c r="AB413" s="173">
        <v>-0.0106281739535976</v>
      </c>
    </row>
    <row r="414" spans="1:28">
      <c r="A414" s="175" t="s">
        <v>375</v>
      </c>
      <c r="B414" s="176" t="s">
        <v>1807</v>
      </c>
      <c r="C414" s="176" t="s">
        <v>408</v>
      </c>
      <c r="D414" s="150">
        <v>7180</v>
      </c>
      <c r="E414" s="153">
        <v>6105</v>
      </c>
      <c r="F414" s="153">
        <v>1075</v>
      </c>
      <c r="G414" s="151">
        <v>9627</v>
      </c>
      <c r="H414" s="151">
        <v>8755</v>
      </c>
      <c r="I414" s="151">
        <v>872</v>
      </c>
      <c r="J414" s="151">
        <v>5241</v>
      </c>
      <c r="K414" s="151">
        <v>4433</v>
      </c>
      <c r="L414" s="151">
        <v>808</v>
      </c>
      <c r="M414" s="172">
        <v>0.93</v>
      </c>
      <c r="N414" s="153">
        <v>179879</v>
      </c>
      <c r="O414" s="153">
        <v>164968</v>
      </c>
      <c r="P414" s="153">
        <v>14911</v>
      </c>
      <c r="Q414" s="154">
        <v>0.917105387510493</v>
      </c>
      <c r="R414" s="154">
        <v>0.850278551532033</v>
      </c>
      <c r="S414" s="154">
        <v>0.909421418925937</v>
      </c>
      <c r="T414" s="154">
        <v>0.845830948292311</v>
      </c>
      <c r="U414" s="173">
        <v>-0.059142867393904</v>
      </c>
      <c r="V414" s="158">
        <v>49075</v>
      </c>
      <c r="W414" s="158">
        <v>43650</v>
      </c>
      <c r="X414" s="158">
        <v>53208</v>
      </c>
      <c r="Y414" s="158">
        <v>48652</v>
      </c>
      <c r="Z414" s="155">
        <v>0.889454915944982</v>
      </c>
      <c r="AA414" s="155">
        <v>0.914373778379191</v>
      </c>
      <c r="AB414" s="173">
        <v>-0.0249188624342089</v>
      </c>
    </row>
    <row r="415" spans="1:28">
      <c r="A415" s="175" t="s">
        <v>375</v>
      </c>
      <c r="B415" s="176" t="s">
        <v>1808</v>
      </c>
      <c r="C415" s="176" t="s">
        <v>409</v>
      </c>
      <c r="D415" s="150">
        <v>42</v>
      </c>
      <c r="E415" s="153">
        <v>42</v>
      </c>
      <c r="F415" s="153">
        <v>0</v>
      </c>
      <c r="G415" s="151">
        <v>2</v>
      </c>
      <c r="H415" s="151">
        <v>2</v>
      </c>
      <c r="I415" s="151">
        <v>0</v>
      </c>
      <c r="J415" s="151">
        <v>11</v>
      </c>
      <c r="K415" s="151">
        <v>11</v>
      </c>
      <c r="L415" s="151">
        <v>0</v>
      </c>
      <c r="M415" s="172">
        <v>0.93</v>
      </c>
      <c r="N415" s="153">
        <v>373</v>
      </c>
      <c r="O415" s="153">
        <v>372</v>
      </c>
      <c r="P415" s="153">
        <v>1</v>
      </c>
      <c r="Q415" s="154">
        <v>0.997319034852547</v>
      </c>
      <c r="R415" s="154">
        <v>1</v>
      </c>
      <c r="S415" s="154">
        <v>1</v>
      </c>
      <c r="T415" s="154">
        <v>1</v>
      </c>
      <c r="U415" s="173">
        <v>0</v>
      </c>
      <c r="V415" s="158">
        <v>135</v>
      </c>
      <c r="W415" s="158">
        <v>134</v>
      </c>
      <c r="X415" s="158">
        <v>122</v>
      </c>
      <c r="Y415" s="158">
        <v>122</v>
      </c>
      <c r="Z415" s="155">
        <v>0.992592592592593</v>
      </c>
      <c r="AA415" s="155">
        <v>1</v>
      </c>
      <c r="AB415" s="173">
        <v>-0.00740740740740742</v>
      </c>
    </row>
    <row r="416" spans="1:28">
      <c r="A416" s="175" t="s">
        <v>375</v>
      </c>
      <c r="B416" s="176" t="s">
        <v>1809</v>
      </c>
      <c r="C416" s="176" t="s">
        <v>410</v>
      </c>
      <c r="D416" s="150">
        <v>3305</v>
      </c>
      <c r="E416" s="153">
        <v>3197</v>
      </c>
      <c r="F416" s="153">
        <v>108</v>
      </c>
      <c r="G416" s="151">
        <v>3405</v>
      </c>
      <c r="H416" s="151">
        <v>3310</v>
      </c>
      <c r="I416" s="151">
        <v>95</v>
      </c>
      <c r="J416" s="151">
        <v>1632</v>
      </c>
      <c r="K416" s="151">
        <v>1548</v>
      </c>
      <c r="L416" s="151">
        <v>84</v>
      </c>
      <c r="M416" s="172">
        <v>0.93</v>
      </c>
      <c r="N416" s="153">
        <v>75086</v>
      </c>
      <c r="O416" s="153">
        <v>72294</v>
      </c>
      <c r="P416" s="153">
        <v>2792</v>
      </c>
      <c r="Q416" s="154">
        <v>0.962815971019897</v>
      </c>
      <c r="R416" s="154">
        <v>0.96732223903177</v>
      </c>
      <c r="S416" s="154">
        <v>0.972099853157122</v>
      </c>
      <c r="T416" s="154">
        <v>0.948529411764706</v>
      </c>
      <c r="U416" s="173">
        <v>-0.00477761412535183</v>
      </c>
      <c r="V416" s="158">
        <v>20621</v>
      </c>
      <c r="W416" s="158">
        <v>19820</v>
      </c>
      <c r="X416" s="158">
        <v>23622</v>
      </c>
      <c r="Y416" s="158">
        <v>22825</v>
      </c>
      <c r="Z416" s="155">
        <v>0.961156103001794</v>
      </c>
      <c r="AA416" s="155">
        <v>0.966260265853865</v>
      </c>
      <c r="AB416" s="173">
        <v>-0.00510416285207071</v>
      </c>
    </row>
    <row r="417" spans="1:28">
      <c r="A417" s="175" t="s">
        <v>375</v>
      </c>
      <c r="B417" s="176" t="s">
        <v>1809</v>
      </c>
      <c r="C417" s="176" t="s">
        <v>411</v>
      </c>
      <c r="D417" s="150">
        <v>3188</v>
      </c>
      <c r="E417" s="153">
        <v>3045</v>
      </c>
      <c r="F417" s="153">
        <v>143</v>
      </c>
      <c r="G417" s="151">
        <v>3988</v>
      </c>
      <c r="H417" s="151">
        <v>3855</v>
      </c>
      <c r="I417" s="151">
        <v>133</v>
      </c>
      <c r="J417" s="151">
        <v>1332</v>
      </c>
      <c r="K417" s="151">
        <v>1263</v>
      </c>
      <c r="L417" s="151">
        <v>69</v>
      </c>
      <c r="M417" s="172">
        <v>0.93</v>
      </c>
      <c r="N417" s="153">
        <v>71930</v>
      </c>
      <c r="O417" s="153">
        <v>69274</v>
      </c>
      <c r="P417" s="153">
        <v>2656</v>
      </c>
      <c r="Q417" s="154">
        <v>0.963075212011678</v>
      </c>
      <c r="R417" s="154">
        <v>0.955144291091593</v>
      </c>
      <c r="S417" s="154">
        <v>0.966649949849549</v>
      </c>
      <c r="T417" s="154">
        <v>0.948198198198198</v>
      </c>
      <c r="U417" s="173">
        <v>-0.0115056587579552</v>
      </c>
      <c r="V417" s="158">
        <v>20066</v>
      </c>
      <c r="W417" s="158">
        <v>19150</v>
      </c>
      <c r="X417" s="158">
        <v>22030</v>
      </c>
      <c r="Y417" s="158">
        <v>21170</v>
      </c>
      <c r="Z417" s="155">
        <v>0.954350642878501</v>
      </c>
      <c r="AA417" s="155">
        <v>0.960962324103495</v>
      </c>
      <c r="AB417" s="173">
        <v>-0.00661168122499434</v>
      </c>
    </row>
    <row r="418" spans="1:28">
      <c r="A418" s="175" t="s">
        <v>375</v>
      </c>
      <c r="B418" s="176" t="s">
        <v>1809</v>
      </c>
      <c r="C418" s="176" t="s">
        <v>412</v>
      </c>
      <c r="D418" s="150">
        <v>2582</v>
      </c>
      <c r="E418" s="153">
        <v>2435</v>
      </c>
      <c r="F418" s="153">
        <v>147</v>
      </c>
      <c r="G418" s="151">
        <v>2192</v>
      </c>
      <c r="H418" s="151">
        <v>2074</v>
      </c>
      <c r="I418" s="151">
        <v>118</v>
      </c>
      <c r="J418" s="151">
        <v>1569</v>
      </c>
      <c r="K418" s="151">
        <v>1410</v>
      </c>
      <c r="L418" s="151">
        <v>159</v>
      </c>
      <c r="M418" s="172">
        <v>0.93</v>
      </c>
      <c r="N418" s="153">
        <v>54216</v>
      </c>
      <c r="O418" s="153">
        <v>48391</v>
      </c>
      <c r="P418" s="153">
        <v>5825</v>
      </c>
      <c r="Q418" s="154">
        <v>0.892559392061384</v>
      </c>
      <c r="R418" s="154">
        <v>0.943067389620449</v>
      </c>
      <c r="S418" s="154">
        <v>0.946167883211679</v>
      </c>
      <c r="T418" s="154">
        <v>0.898661567877629</v>
      </c>
      <c r="U418" s="173">
        <v>-0.00310049359122966</v>
      </c>
      <c r="V418" s="158">
        <v>15405</v>
      </c>
      <c r="W418" s="158">
        <v>13650</v>
      </c>
      <c r="X418" s="158">
        <v>16271</v>
      </c>
      <c r="Y418" s="158">
        <v>14646</v>
      </c>
      <c r="Z418" s="155">
        <v>0.886075949367089</v>
      </c>
      <c r="AA418" s="155">
        <v>0.900129063978858</v>
      </c>
      <c r="AB418" s="173">
        <v>-0.0140531146117695</v>
      </c>
    </row>
    <row r="419" spans="1:28">
      <c r="A419" s="175" t="s">
        <v>375</v>
      </c>
      <c r="B419" s="176" t="s">
        <v>1809</v>
      </c>
      <c r="C419" s="176" t="s">
        <v>413</v>
      </c>
      <c r="D419" s="150">
        <v>3623</v>
      </c>
      <c r="E419" s="153">
        <v>3393</v>
      </c>
      <c r="F419" s="153">
        <v>230</v>
      </c>
      <c r="G419" s="151">
        <v>4367</v>
      </c>
      <c r="H419" s="151">
        <v>4024</v>
      </c>
      <c r="I419" s="151">
        <v>343</v>
      </c>
      <c r="J419" s="151">
        <v>1407</v>
      </c>
      <c r="K419" s="151">
        <v>1279</v>
      </c>
      <c r="L419" s="151">
        <v>128</v>
      </c>
      <c r="M419" s="172">
        <v>0.93</v>
      </c>
      <c r="N419" s="153">
        <v>85070</v>
      </c>
      <c r="O419" s="153">
        <v>79491</v>
      </c>
      <c r="P419" s="153">
        <v>5579</v>
      </c>
      <c r="Q419" s="154">
        <v>0.934418714000235</v>
      </c>
      <c r="R419" s="154">
        <v>0.936516698868341</v>
      </c>
      <c r="S419" s="154">
        <v>0.921456377375773</v>
      </c>
      <c r="T419" s="154">
        <v>0.909026297085999</v>
      </c>
      <c r="U419" s="173">
        <v>0.0150603214925683</v>
      </c>
      <c r="V419" s="158">
        <v>23592</v>
      </c>
      <c r="W419" s="158">
        <v>21667</v>
      </c>
      <c r="X419" s="158">
        <v>25875</v>
      </c>
      <c r="Y419" s="158">
        <v>24387</v>
      </c>
      <c r="Z419" s="155">
        <v>0.918404543913191</v>
      </c>
      <c r="AA419" s="155">
        <v>0.942492753623188</v>
      </c>
      <c r="AB419" s="173">
        <v>-0.0240882097099975</v>
      </c>
    </row>
    <row r="420" spans="1:28">
      <c r="A420" s="175" t="s">
        <v>375</v>
      </c>
      <c r="B420" s="176" t="s">
        <v>1809</v>
      </c>
      <c r="C420" s="176" t="s">
        <v>414</v>
      </c>
      <c r="D420" s="150">
        <v>4721</v>
      </c>
      <c r="E420" s="153">
        <v>4540</v>
      </c>
      <c r="F420" s="153">
        <v>181</v>
      </c>
      <c r="G420" s="151">
        <v>5788</v>
      </c>
      <c r="H420" s="151">
        <v>5595</v>
      </c>
      <c r="I420" s="151">
        <v>193</v>
      </c>
      <c r="J420" s="151">
        <v>1890</v>
      </c>
      <c r="K420" s="151">
        <v>1821</v>
      </c>
      <c r="L420" s="151">
        <v>69</v>
      </c>
      <c r="M420" s="172">
        <v>0.93</v>
      </c>
      <c r="N420" s="153">
        <v>110168</v>
      </c>
      <c r="O420" s="153">
        <v>105875</v>
      </c>
      <c r="P420" s="153">
        <v>4293</v>
      </c>
      <c r="Q420" s="154">
        <v>0.961032241667272</v>
      </c>
      <c r="R420" s="154">
        <v>0.961660665113323</v>
      </c>
      <c r="S420" s="154">
        <v>0.966655148583276</v>
      </c>
      <c r="T420" s="154">
        <v>0.963492063492064</v>
      </c>
      <c r="U420" s="173">
        <v>-0.00499448346995224</v>
      </c>
      <c r="V420" s="158">
        <v>30250</v>
      </c>
      <c r="W420" s="158">
        <v>28904</v>
      </c>
      <c r="X420" s="158">
        <v>34431</v>
      </c>
      <c r="Y420" s="158">
        <v>33525</v>
      </c>
      <c r="Z420" s="155">
        <v>0.955504132231405</v>
      </c>
      <c r="AA420" s="155">
        <v>0.973686503441666</v>
      </c>
      <c r="AB420" s="173">
        <v>-0.018182371210261</v>
      </c>
    </row>
    <row r="421" spans="1:28">
      <c r="A421" s="175" t="s">
        <v>375</v>
      </c>
      <c r="B421" s="176" t="s">
        <v>1809</v>
      </c>
      <c r="C421" s="176" t="s">
        <v>415</v>
      </c>
      <c r="D421" s="150">
        <v>3777</v>
      </c>
      <c r="E421" s="153">
        <v>3532</v>
      </c>
      <c r="F421" s="153">
        <v>245</v>
      </c>
      <c r="G421" s="151">
        <v>4189</v>
      </c>
      <c r="H421" s="151">
        <v>3944</v>
      </c>
      <c r="I421" s="151">
        <v>245</v>
      </c>
      <c r="J421" s="151">
        <v>1630</v>
      </c>
      <c r="K421" s="151">
        <v>1347</v>
      </c>
      <c r="L421" s="151">
        <v>283</v>
      </c>
      <c r="M421" s="172">
        <v>0.93</v>
      </c>
      <c r="N421" s="153">
        <v>81344</v>
      </c>
      <c r="O421" s="153">
        <v>75004</v>
      </c>
      <c r="P421" s="153">
        <v>6340</v>
      </c>
      <c r="Q421" s="154">
        <v>0.922059402045633</v>
      </c>
      <c r="R421" s="154">
        <v>0.935133703997882</v>
      </c>
      <c r="S421" s="154">
        <v>0.941513487705896</v>
      </c>
      <c r="T421" s="154">
        <v>0.82638036809816</v>
      </c>
      <c r="U421" s="173">
        <v>-0.00637978370801451</v>
      </c>
      <c r="V421" s="158">
        <v>23100</v>
      </c>
      <c r="W421" s="158">
        <v>20982</v>
      </c>
      <c r="X421" s="158">
        <v>24672</v>
      </c>
      <c r="Y421" s="158">
        <v>22869</v>
      </c>
      <c r="Z421" s="155">
        <v>0.908311688311688</v>
      </c>
      <c r="AA421" s="155">
        <v>0.926921206225681</v>
      </c>
      <c r="AB421" s="173">
        <v>-0.0186095179139927</v>
      </c>
    </row>
    <row r="422" spans="1:28">
      <c r="A422" s="175" t="s">
        <v>375</v>
      </c>
      <c r="B422" s="176" t="s">
        <v>1809</v>
      </c>
      <c r="C422" s="176" t="s">
        <v>416</v>
      </c>
      <c r="D422" s="150">
        <v>4852</v>
      </c>
      <c r="E422" s="153">
        <v>4602</v>
      </c>
      <c r="F422" s="153">
        <v>250</v>
      </c>
      <c r="G422" s="151">
        <v>5454</v>
      </c>
      <c r="H422" s="151">
        <v>5250</v>
      </c>
      <c r="I422" s="151">
        <v>204</v>
      </c>
      <c r="J422" s="151">
        <v>2092</v>
      </c>
      <c r="K422" s="151">
        <v>1930</v>
      </c>
      <c r="L422" s="151">
        <v>162</v>
      </c>
      <c r="M422" s="172">
        <v>0.93</v>
      </c>
      <c r="N422" s="153">
        <v>110533</v>
      </c>
      <c r="O422" s="153">
        <v>105166</v>
      </c>
      <c r="P422" s="153">
        <v>5367</v>
      </c>
      <c r="Q422" s="154">
        <v>0.951444365031258</v>
      </c>
      <c r="R422" s="154">
        <v>0.948474855729596</v>
      </c>
      <c r="S422" s="154">
        <v>0.962596259625963</v>
      </c>
      <c r="T422" s="154">
        <v>0.922562141491396</v>
      </c>
      <c r="U422" s="173">
        <v>-0.0141214038963666</v>
      </c>
      <c r="V422" s="158">
        <v>30843</v>
      </c>
      <c r="W422" s="158">
        <v>28958</v>
      </c>
      <c r="X422" s="158">
        <v>33970</v>
      </c>
      <c r="Y422" s="158">
        <v>32471</v>
      </c>
      <c r="Z422" s="155">
        <v>0.938884025548747</v>
      </c>
      <c r="AA422" s="155">
        <v>0.955872828966735</v>
      </c>
      <c r="AB422" s="173">
        <v>-0.0169888034179885</v>
      </c>
    </row>
    <row r="423" spans="1:28">
      <c r="A423" s="175" t="s">
        <v>375</v>
      </c>
      <c r="B423" s="176" t="s">
        <v>1809</v>
      </c>
      <c r="C423" s="176" t="s">
        <v>417</v>
      </c>
      <c r="D423" s="150">
        <v>4085</v>
      </c>
      <c r="E423" s="153">
        <v>3953</v>
      </c>
      <c r="F423" s="153">
        <v>132</v>
      </c>
      <c r="G423" s="151">
        <v>4773</v>
      </c>
      <c r="H423" s="151">
        <v>4606</v>
      </c>
      <c r="I423" s="151">
        <v>167</v>
      </c>
      <c r="J423" s="151">
        <v>1755</v>
      </c>
      <c r="K423" s="151">
        <v>1702</v>
      </c>
      <c r="L423" s="151">
        <v>53</v>
      </c>
      <c r="M423" s="172">
        <v>0.93</v>
      </c>
      <c r="N423" s="153">
        <v>96861</v>
      </c>
      <c r="O423" s="153">
        <v>93257</v>
      </c>
      <c r="P423" s="153">
        <v>3604</v>
      </c>
      <c r="Q423" s="154">
        <v>0.962792042204809</v>
      </c>
      <c r="R423" s="154">
        <v>0.967686658506732</v>
      </c>
      <c r="S423" s="154">
        <v>0.965011523151058</v>
      </c>
      <c r="T423" s="154">
        <v>0.96980056980057</v>
      </c>
      <c r="U423" s="173">
        <v>0.00267513535567399</v>
      </c>
      <c r="V423" s="158">
        <v>26437</v>
      </c>
      <c r="W423" s="158">
        <v>25401</v>
      </c>
      <c r="X423" s="158">
        <v>30289</v>
      </c>
      <c r="Y423" s="158">
        <v>29096</v>
      </c>
      <c r="Z423" s="155">
        <v>0.960812497635889</v>
      </c>
      <c r="AA423" s="155">
        <v>0.960612763709598</v>
      </c>
      <c r="AB423" s="173">
        <v>0.000199733926291468</v>
      </c>
    </row>
    <row r="424" spans="1:28">
      <c r="A424" s="175" t="s">
        <v>375</v>
      </c>
      <c r="B424" s="176" t="s">
        <v>1809</v>
      </c>
      <c r="C424" s="176" t="s">
        <v>418</v>
      </c>
      <c r="D424" s="150">
        <v>3492</v>
      </c>
      <c r="E424" s="153">
        <v>3289</v>
      </c>
      <c r="F424" s="153">
        <v>203</v>
      </c>
      <c r="G424" s="151">
        <v>4309</v>
      </c>
      <c r="H424" s="151">
        <v>4074</v>
      </c>
      <c r="I424" s="151">
        <v>235</v>
      </c>
      <c r="J424" s="151">
        <v>1450</v>
      </c>
      <c r="K424" s="151">
        <v>1330</v>
      </c>
      <c r="L424" s="151">
        <v>120</v>
      </c>
      <c r="M424" s="172">
        <v>0.93</v>
      </c>
      <c r="N424" s="153">
        <v>75773</v>
      </c>
      <c r="O424" s="153">
        <v>70579</v>
      </c>
      <c r="P424" s="153">
        <v>5194</v>
      </c>
      <c r="Q424" s="154">
        <v>0.93145315613741</v>
      </c>
      <c r="R424" s="154">
        <v>0.941867124856816</v>
      </c>
      <c r="S424" s="154">
        <v>0.945462984451149</v>
      </c>
      <c r="T424" s="154">
        <v>0.917241379310345</v>
      </c>
      <c r="U424" s="173">
        <v>-0.00359585959433317</v>
      </c>
      <c r="V424" s="158">
        <v>22058</v>
      </c>
      <c r="W424" s="158">
        <v>20270</v>
      </c>
      <c r="X424" s="158">
        <v>22836</v>
      </c>
      <c r="Y424" s="158">
        <v>21465</v>
      </c>
      <c r="Z424" s="155">
        <v>0.918940973796355</v>
      </c>
      <c r="AA424" s="155">
        <v>0.939963215974777</v>
      </c>
      <c r="AB424" s="173">
        <v>-0.0210222421784216</v>
      </c>
    </row>
    <row r="425" spans="1:28">
      <c r="A425" s="175" t="s">
        <v>375</v>
      </c>
      <c r="B425" s="176" t="s">
        <v>1809</v>
      </c>
      <c r="C425" s="176" t="s">
        <v>419</v>
      </c>
      <c r="D425" s="150">
        <v>3846</v>
      </c>
      <c r="E425" s="153">
        <v>3753</v>
      </c>
      <c r="F425" s="153">
        <v>93</v>
      </c>
      <c r="G425" s="151">
        <v>4623</v>
      </c>
      <c r="H425" s="151">
        <v>4504</v>
      </c>
      <c r="I425" s="151">
        <v>119</v>
      </c>
      <c r="J425" s="151">
        <v>1605</v>
      </c>
      <c r="K425" s="151">
        <v>1519</v>
      </c>
      <c r="L425" s="151">
        <v>86</v>
      </c>
      <c r="M425" s="172">
        <v>0.93</v>
      </c>
      <c r="N425" s="153">
        <v>97191</v>
      </c>
      <c r="O425" s="153">
        <v>93969</v>
      </c>
      <c r="P425" s="153">
        <v>3222</v>
      </c>
      <c r="Q425" s="154">
        <v>0.966848782294657</v>
      </c>
      <c r="R425" s="154">
        <v>0.97581903276131</v>
      </c>
      <c r="S425" s="154">
        <v>0.974259139087173</v>
      </c>
      <c r="T425" s="154">
        <v>0.946417445482866</v>
      </c>
      <c r="U425" s="173">
        <v>0.00155989367413756</v>
      </c>
      <c r="V425" s="158">
        <v>25512</v>
      </c>
      <c r="W425" s="158">
        <v>24604</v>
      </c>
      <c r="X425" s="158">
        <v>30484</v>
      </c>
      <c r="Y425" s="158">
        <v>29225</v>
      </c>
      <c r="Z425" s="155">
        <v>0.964408905613045</v>
      </c>
      <c r="AA425" s="155">
        <v>0.958699645715785</v>
      </c>
      <c r="AB425" s="173">
        <v>0.00570925989725946</v>
      </c>
    </row>
    <row r="426" spans="1:28">
      <c r="A426" s="175" t="s">
        <v>375</v>
      </c>
      <c r="B426" s="176" t="s">
        <v>1809</v>
      </c>
      <c r="C426" s="176" t="s">
        <v>420</v>
      </c>
      <c r="D426" s="150">
        <v>3656</v>
      </c>
      <c r="E426" s="153">
        <v>3509</v>
      </c>
      <c r="F426" s="153">
        <v>147</v>
      </c>
      <c r="G426" s="151">
        <v>4492</v>
      </c>
      <c r="H426" s="151">
        <v>4351</v>
      </c>
      <c r="I426" s="151">
        <v>141</v>
      </c>
      <c r="J426" s="151">
        <v>1634</v>
      </c>
      <c r="K426" s="151">
        <v>1572</v>
      </c>
      <c r="L426" s="151">
        <v>62</v>
      </c>
      <c r="M426" s="172">
        <v>0.93</v>
      </c>
      <c r="N426" s="153">
        <v>86460</v>
      </c>
      <c r="O426" s="153">
        <v>83100</v>
      </c>
      <c r="P426" s="153">
        <v>3360</v>
      </c>
      <c r="Q426" s="154">
        <v>0.961138098542679</v>
      </c>
      <c r="R426" s="154">
        <v>0.959792122538293</v>
      </c>
      <c r="S426" s="154">
        <v>0.968610863757792</v>
      </c>
      <c r="T426" s="154">
        <v>0.962056303549572</v>
      </c>
      <c r="U426" s="173">
        <v>-0.00881874121949833</v>
      </c>
      <c r="V426" s="158">
        <v>24159</v>
      </c>
      <c r="W426" s="158">
        <v>23163</v>
      </c>
      <c r="X426" s="158">
        <v>27062</v>
      </c>
      <c r="Y426" s="158">
        <v>26224</v>
      </c>
      <c r="Z426" s="155">
        <v>0.958773128026822</v>
      </c>
      <c r="AA426" s="155">
        <v>0.969034069913532</v>
      </c>
      <c r="AB426" s="173">
        <v>-0.0102609418867096</v>
      </c>
    </row>
    <row r="427" spans="1:28">
      <c r="A427" s="175" t="s">
        <v>375</v>
      </c>
      <c r="B427" s="176" t="s">
        <v>1809</v>
      </c>
      <c r="C427" s="176" t="s">
        <v>421</v>
      </c>
      <c r="D427" s="150">
        <v>3055</v>
      </c>
      <c r="E427" s="153">
        <v>2889</v>
      </c>
      <c r="F427" s="153">
        <v>166</v>
      </c>
      <c r="G427" s="151">
        <v>3392</v>
      </c>
      <c r="H427" s="151">
        <v>3226</v>
      </c>
      <c r="I427" s="151">
        <v>166</v>
      </c>
      <c r="J427" s="151">
        <v>1196</v>
      </c>
      <c r="K427" s="151">
        <v>1131</v>
      </c>
      <c r="L427" s="151">
        <v>65</v>
      </c>
      <c r="M427" s="172">
        <v>0.93</v>
      </c>
      <c r="N427" s="153">
        <v>68239</v>
      </c>
      <c r="O427" s="153">
        <v>65519</v>
      </c>
      <c r="P427" s="153">
        <v>2720</v>
      </c>
      <c r="Q427" s="154">
        <v>0.960140095839622</v>
      </c>
      <c r="R427" s="154">
        <v>0.945662847790507</v>
      </c>
      <c r="S427" s="154">
        <v>0.951061320754717</v>
      </c>
      <c r="T427" s="154">
        <v>0.945652173913043</v>
      </c>
      <c r="U427" s="173">
        <v>-0.00539847296420959</v>
      </c>
      <c r="V427" s="158">
        <v>18752</v>
      </c>
      <c r="W427" s="158">
        <v>17715</v>
      </c>
      <c r="X427" s="158">
        <v>22732</v>
      </c>
      <c r="Y427" s="158">
        <v>21927</v>
      </c>
      <c r="Z427" s="155">
        <v>0.944699232081911</v>
      </c>
      <c r="AA427" s="155">
        <v>0.964587365827908</v>
      </c>
      <c r="AB427" s="173">
        <v>-0.0198881337459965</v>
      </c>
    </row>
    <row r="428" spans="1:28">
      <c r="A428" s="175" t="s">
        <v>375</v>
      </c>
      <c r="B428" s="176" t="s">
        <v>1809</v>
      </c>
      <c r="C428" s="176" t="s">
        <v>422</v>
      </c>
      <c r="D428" s="150">
        <v>4284</v>
      </c>
      <c r="E428" s="153">
        <v>4027</v>
      </c>
      <c r="F428" s="153">
        <v>257</v>
      </c>
      <c r="G428" s="151">
        <v>5035</v>
      </c>
      <c r="H428" s="151">
        <v>4732</v>
      </c>
      <c r="I428" s="151">
        <v>303</v>
      </c>
      <c r="J428" s="151">
        <v>1759</v>
      </c>
      <c r="K428" s="151">
        <v>1573</v>
      </c>
      <c r="L428" s="151">
        <v>186</v>
      </c>
      <c r="M428" s="172">
        <v>0.93</v>
      </c>
      <c r="N428" s="153">
        <v>102146</v>
      </c>
      <c r="O428" s="153">
        <v>96050</v>
      </c>
      <c r="P428" s="153">
        <v>6096</v>
      </c>
      <c r="Q428" s="154">
        <v>0.940320717404499</v>
      </c>
      <c r="R428" s="154">
        <v>0.940009337068161</v>
      </c>
      <c r="S428" s="154">
        <v>0.939821251241311</v>
      </c>
      <c r="T428" s="154">
        <v>0.89425810119386</v>
      </c>
      <c r="U428" s="173">
        <v>0.000188085826849815</v>
      </c>
      <c r="V428" s="158">
        <v>28273</v>
      </c>
      <c r="W428" s="158">
        <v>26133</v>
      </c>
      <c r="X428" s="158">
        <v>31324</v>
      </c>
      <c r="Y428" s="158">
        <v>29515</v>
      </c>
      <c r="Z428" s="155">
        <v>0.924309411806317</v>
      </c>
      <c r="AA428" s="155">
        <v>0.942248754948282</v>
      </c>
      <c r="AB428" s="173">
        <v>-0.0179393431419654</v>
      </c>
    </row>
    <row r="429" spans="1:28">
      <c r="A429" s="175" t="s">
        <v>375</v>
      </c>
      <c r="B429" s="176" t="s">
        <v>1809</v>
      </c>
      <c r="C429" s="176" t="s">
        <v>423</v>
      </c>
      <c r="D429" s="150">
        <v>2481</v>
      </c>
      <c r="E429" s="153">
        <v>2449</v>
      </c>
      <c r="F429" s="153">
        <v>32</v>
      </c>
      <c r="G429" s="151">
        <v>2825</v>
      </c>
      <c r="H429" s="151">
        <v>2778</v>
      </c>
      <c r="I429" s="151">
        <v>47</v>
      </c>
      <c r="J429" s="151">
        <v>975</v>
      </c>
      <c r="K429" s="151">
        <v>957</v>
      </c>
      <c r="L429" s="151">
        <v>18</v>
      </c>
      <c r="M429" s="172">
        <v>0.93</v>
      </c>
      <c r="N429" s="153">
        <v>57251</v>
      </c>
      <c r="O429" s="153">
        <v>56293</v>
      </c>
      <c r="P429" s="153">
        <v>958</v>
      </c>
      <c r="Q429" s="154">
        <v>0.98326666783113</v>
      </c>
      <c r="R429" s="154">
        <v>0.987101975010077</v>
      </c>
      <c r="S429" s="154">
        <v>0.983362831858407</v>
      </c>
      <c r="T429" s="154">
        <v>0.981538461538462</v>
      </c>
      <c r="U429" s="173">
        <v>0.00373914315166946</v>
      </c>
      <c r="V429" s="158">
        <v>15885</v>
      </c>
      <c r="W429" s="158">
        <v>15562</v>
      </c>
      <c r="X429" s="158">
        <v>18277</v>
      </c>
      <c r="Y429" s="158">
        <v>17990</v>
      </c>
      <c r="Z429" s="155">
        <v>0.979666351904312</v>
      </c>
      <c r="AA429" s="155">
        <v>0.984297204136346</v>
      </c>
      <c r="AB429" s="173">
        <v>-0.00463085223203397</v>
      </c>
    </row>
    <row r="430" spans="1:28">
      <c r="A430" s="175" t="s">
        <v>375</v>
      </c>
      <c r="B430" s="176" t="s">
        <v>1809</v>
      </c>
      <c r="C430" s="176" t="s">
        <v>424</v>
      </c>
      <c r="D430" s="150">
        <v>3253</v>
      </c>
      <c r="E430" s="153">
        <v>3105</v>
      </c>
      <c r="F430" s="153">
        <v>148</v>
      </c>
      <c r="G430" s="151">
        <v>4056</v>
      </c>
      <c r="H430" s="151">
        <v>3891</v>
      </c>
      <c r="I430" s="151">
        <v>165</v>
      </c>
      <c r="J430" s="151">
        <v>1445</v>
      </c>
      <c r="K430" s="151">
        <v>1368</v>
      </c>
      <c r="L430" s="151">
        <v>77</v>
      </c>
      <c r="M430" s="172">
        <v>0.93</v>
      </c>
      <c r="N430" s="153">
        <v>82414</v>
      </c>
      <c r="O430" s="153">
        <v>79055</v>
      </c>
      <c r="P430" s="153">
        <v>3359</v>
      </c>
      <c r="Q430" s="154">
        <v>0.959242361734657</v>
      </c>
      <c r="R430" s="154">
        <v>0.954503535198278</v>
      </c>
      <c r="S430" s="154">
        <v>0.959319526627219</v>
      </c>
      <c r="T430" s="154">
        <v>0.946712802768166</v>
      </c>
      <c r="U430" s="173">
        <v>-0.00481599142894051</v>
      </c>
      <c r="V430" s="158">
        <v>22295</v>
      </c>
      <c r="W430" s="158">
        <v>21217</v>
      </c>
      <c r="X430" s="158">
        <v>25602</v>
      </c>
      <c r="Y430" s="158">
        <v>24672</v>
      </c>
      <c r="Z430" s="155">
        <v>0.951648351648352</v>
      </c>
      <c r="AA430" s="155">
        <v>0.963674712913054</v>
      </c>
      <c r="AB430" s="173">
        <v>-0.012026361264702</v>
      </c>
    </row>
    <row r="431" spans="1:28">
      <c r="A431" s="175" t="s">
        <v>375</v>
      </c>
      <c r="B431" s="176" t="s">
        <v>1809</v>
      </c>
      <c r="C431" s="176" t="s">
        <v>425</v>
      </c>
      <c r="D431" s="150">
        <v>2259</v>
      </c>
      <c r="E431" s="153">
        <v>2157</v>
      </c>
      <c r="F431" s="153">
        <v>102</v>
      </c>
      <c r="G431" s="151">
        <v>1796</v>
      </c>
      <c r="H431" s="151">
        <v>1753</v>
      </c>
      <c r="I431" s="151">
        <v>43</v>
      </c>
      <c r="J431" s="151">
        <v>1215</v>
      </c>
      <c r="K431" s="151">
        <v>1129</v>
      </c>
      <c r="L431" s="151">
        <v>86</v>
      </c>
      <c r="M431" s="172">
        <v>0.93</v>
      </c>
      <c r="N431" s="153">
        <v>45949</v>
      </c>
      <c r="O431" s="153">
        <v>43813</v>
      </c>
      <c r="P431" s="153">
        <v>2136</v>
      </c>
      <c r="Q431" s="154">
        <v>0.953513678208448</v>
      </c>
      <c r="R431" s="154">
        <v>0.954847277556441</v>
      </c>
      <c r="S431" s="154">
        <v>0.976057906458797</v>
      </c>
      <c r="T431" s="154">
        <v>0.929218106995885</v>
      </c>
      <c r="U431" s="173">
        <v>-0.0212106289023564</v>
      </c>
      <c r="V431" s="158">
        <v>12946</v>
      </c>
      <c r="W431" s="158">
        <v>12301</v>
      </c>
      <c r="X431" s="158">
        <v>13602</v>
      </c>
      <c r="Y431" s="158">
        <v>12992</v>
      </c>
      <c r="Z431" s="155">
        <v>0.950177661053607</v>
      </c>
      <c r="AA431" s="155">
        <v>0.95515365387443</v>
      </c>
      <c r="AB431" s="173">
        <v>-0.00497599282082295</v>
      </c>
    </row>
    <row r="432" spans="1:28">
      <c r="A432" s="175" t="s">
        <v>375</v>
      </c>
      <c r="B432" s="176" t="s">
        <v>1809</v>
      </c>
      <c r="C432" s="176" t="s">
        <v>426</v>
      </c>
      <c r="D432" s="150">
        <v>2232</v>
      </c>
      <c r="E432" s="153">
        <v>2150</v>
      </c>
      <c r="F432" s="153">
        <v>82</v>
      </c>
      <c r="G432" s="151">
        <v>1588</v>
      </c>
      <c r="H432" s="151">
        <v>1508</v>
      </c>
      <c r="I432" s="151">
        <v>80</v>
      </c>
      <c r="J432" s="151">
        <v>1420</v>
      </c>
      <c r="K432" s="151">
        <v>1324</v>
      </c>
      <c r="L432" s="151">
        <v>96</v>
      </c>
      <c r="M432" s="172">
        <v>0.93</v>
      </c>
      <c r="N432" s="153">
        <v>45328</v>
      </c>
      <c r="O432" s="153">
        <v>43191</v>
      </c>
      <c r="P432" s="153">
        <v>2137</v>
      </c>
      <c r="Q432" s="154">
        <v>0.952854747617367</v>
      </c>
      <c r="R432" s="154">
        <v>0.96326164874552</v>
      </c>
      <c r="S432" s="154">
        <v>0.949622166246851</v>
      </c>
      <c r="T432" s="154">
        <v>0.932394366197183</v>
      </c>
      <c r="U432" s="173">
        <v>0.0136394824986683</v>
      </c>
      <c r="V432" s="158">
        <v>12871</v>
      </c>
      <c r="W432" s="158">
        <v>12206</v>
      </c>
      <c r="X432" s="158">
        <v>13517</v>
      </c>
      <c r="Y432" s="158">
        <v>12972</v>
      </c>
      <c r="Z432" s="155">
        <v>0.948333462823401</v>
      </c>
      <c r="AA432" s="155">
        <v>0.959680402456166</v>
      </c>
      <c r="AB432" s="173">
        <v>-0.0113469396327648</v>
      </c>
    </row>
    <row r="433" spans="1:28">
      <c r="A433" s="175" t="s">
        <v>375</v>
      </c>
      <c r="B433" s="176" t="s">
        <v>1809</v>
      </c>
      <c r="C433" s="176" t="s">
        <v>427</v>
      </c>
      <c r="D433" s="150">
        <v>3619</v>
      </c>
      <c r="E433" s="153">
        <v>3507</v>
      </c>
      <c r="F433" s="153">
        <v>112</v>
      </c>
      <c r="G433" s="151">
        <v>4195</v>
      </c>
      <c r="H433" s="151">
        <v>4091</v>
      </c>
      <c r="I433" s="151">
        <v>104</v>
      </c>
      <c r="J433" s="151">
        <v>1591</v>
      </c>
      <c r="K433" s="151">
        <v>1527</v>
      </c>
      <c r="L433" s="151">
        <v>64</v>
      </c>
      <c r="M433" s="172">
        <v>0.93</v>
      </c>
      <c r="N433" s="153">
        <v>86346</v>
      </c>
      <c r="O433" s="153">
        <v>83428</v>
      </c>
      <c r="P433" s="153">
        <v>2918</v>
      </c>
      <c r="Q433" s="154">
        <v>0.966205730433373</v>
      </c>
      <c r="R433" s="154">
        <v>0.969052224371373</v>
      </c>
      <c r="S433" s="154">
        <v>0.975208581644815</v>
      </c>
      <c r="T433" s="154">
        <v>0.959773727215588</v>
      </c>
      <c r="U433" s="173">
        <v>-0.00615635727344199</v>
      </c>
      <c r="V433" s="158">
        <v>23955</v>
      </c>
      <c r="W433" s="158">
        <v>23024</v>
      </c>
      <c r="X433" s="158">
        <v>26915</v>
      </c>
      <c r="Y433" s="158">
        <v>26134</v>
      </c>
      <c r="Z433" s="155">
        <v>0.961135462325193</v>
      </c>
      <c r="AA433" s="155">
        <v>0.970982723388445</v>
      </c>
      <c r="AB433" s="173">
        <v>-0.00984726106325207</v>
      </c>
    </row>
    <row r="434" spans="1:28">
      <c r="A434" s="175" t="s">
        <v>375</v>
      </c>
      <c r="B434" s="176" t="s">
        <v>1809</v>
      </c>
      <c r="C434" s="176" t="s">
        <v>428</v>
      </c>
      <c r="D434" s="150">
        <v>4275</v>
      </c>
      <c r="E434" s="153">
        <v>4065</v>
      </c>
      <c r="F434" s="153">
        <v>210</v>
      </c>
      <c r="G434" s="151">
        <v>5066</v>
      </c>
      <c r="H434" s="151">
        <v>4848</v>
      </c>
      <c r="I434" s="151">
        <v>218</v>
      </c>
      <c r="J434" s="151">
        <v>1845</v>
      </c>
      <c r="K434" s="151">
        <v>1716</v>
      </c>
      <c r="L434" s="151">
        <v>129</v>
      </c>
      <c r="M434" s="172">
        <v>0.93</v>
      </c>
      <c r="N434" s="153">
        <v>100001</v>
      </c>
      <c r="O434" s="153">
        <v>93453</v>
      </c>
      <c r="P434" s="153">
        <v>6548</v>
      </c>
      <c r="Q434" s="154">
        <v>0.934520654793452</v>
      </c>
      <c r="R434" s="154">
        <v>0.950877192982456</v>
      </c>
      <c r="S434" s="154">
        <v>0.956968022108172</v>
      </c>
      <c r="T434" s="154">
        <v>0.930081300813008</v>
      </c>
      <c r="U434" s="173">
        <v>-0.00609082912571601</v>
      </c>
      <c r="V434" s="158">
        <v>27488</v>
      </c>
      <c r="W434" s="158">
        <v>26014</v>
      </c>
      <c r="X434" s="158">
        <v>31060</v>
      </c>
      <c r="Y434" s="158">
        <v>29274</v>
      </c>
      <c r="Z434" s="155">
        <v>0.946376600698487</v>
      </c>
      <c r="AA434" s="155">
        <v>0.942498390212492</v>
      </c>
      <c r="AB434" s="173">
        <v>0.00387821048599468</v>
      </c>
    </row>
    <row r="435" spans="1:28">
      <c r="A435" s="175" t="s">
        <v>375</v>
      </c>
      <c r="B435" s="176" t="s">
        <v>1809</v>
      </c>
      <c r="C435" s="176" t="s">
        <v>429</v>
      </c>
      <c r="D435" s="150">
        <v>4914</v>
      </c>
      <c r="E435" s="153">
        <v>4686</v>
      </c>
      <c r="F435" s="153">
        <v>228</v>
      </c>
      <c r="G435" s="151">
        <v>6108</v>
      </c>
      <c r="H435" s="151">
        <v>5871</v>
      </c>
      <c r="I435" s="151">
        <v>237</v>
      </c>
      <c r="J435" s="151">
        <v>2178</v>
      </c>
      <c r="K435" s="151">
        <v>2065</v>
      </c>
      <c r="L435" s="151">
        <v>113</v>
      </c>
      <c r="M435" s="172">
        <v>0.93</v>
      </c>
      <c r="N435" s="153">
        <v>114483</v>
      </c>
      <c r="O435" s="153">
        <v>110006</v>
      </c>
      <c r="P435" s="153">
        <v>4477</v>
      </c>
      <c r="Q435" s="154">
        <v>0.960893757151717</v>
      </c>
      <c r="R435" s="154">
        <v>0.953601953601954</v>
      </c>
      <c r="S435" s="154">
        <v>0.961198428290766</v>
      </c>
      <c r="T435" s="154">
        <v>0.94811753902663</v>
      </c>
      <c r="U435" s="173">
        <v>-0.00759647468881253</v>
      </c>
      <c r="V435" s="158">
        <v>32369</v>
      </c>
      <c r="W435" s="158">
        <v>30837</v>
      </c>
      <c r="X435" s="158">
        <v>35117</v>
      </c>
      <c r="Y435" s="158">
        <v>33880</v>
      </c>
      <c r="Z435" s="155">
        <v>0.952670765238345</v>
      </c>
      <c r="AA435" s="155">
        <v>0.964774895349831</v>
      </c>
      <c r="AB435" s="173">
        <v>-0.0121041301114851</v>
      </c>
    </row>
    <row r="436" spans="1:28">
      <c r="A436" s="175" t="s">
        <v>375</v>
      </c>
      <c r="B436" s="176" t="s">
        <v>1809</v>
      </c>
      <c r="C436" s="176" t="s">
        <v>430</v>
      </c>
      <c r="D436" s="150">
        <v>2537</v>
      </c>
      <c r="E436" s="153">
        <v>2387</v>
      </c>
      <c r="F436" s="153">
        <v>150</v>
      </c>
      <c r="G436" s="151">
        <v>3081</v>
      </c>
      <c r="H436" s="151">
        <v>2960</v>
      </c>
      <c r="I436" s="151">
        <v>121</v>
      </c>
      <c r="J436" s="151">
        <v>1107</v>
      </c>
      <c r="K436" s="151">
        <v>1044</v>
      </c>
      <c r="L436" s="151">
        <v>63</v>
      </c>
      <c r="M436" s="172">
        <v>0.93</v>
      </c>
      <c r="N436" s="153">
        <v>61664</v>
      </c>
      <c r="O436" s="153">
        <v>59256</v>
      </c>
      <c r="P436" s="153">
        <v>2408</v>
      </c>
      <c r="Q436" s="154">
        <v>0.960949662688116</v>
      </c>
      <c r="R436" s="154">
        <v>0.940875049270792</v>
      </c>
      <c r="S436" s="154">
        <v>0.960727036676404</v>
      </c>
      <c r="T436" s="154">
        <v>0.943089430894309</v>
      </c>
      <c r="U436" s="173">
        <v>-0.0198519874056116</v>
      </c>
      <c r="V436" s="158">
        <v>16621</v>
      </c>
      <c r="W436" s="158">
        <v>15794</v>
      </c>
      <c r="X436" s="158">
        <v>19524</v>
      </c>
      <c r="Y436" s="158">
        <v>18873</v>
      </c>
      <c r="Z436" s="155">
        <v>0.950243667649359</v>
      </c>
      <c r="AA436" s="155">
        <v>0.966656422864167</v>
      </c>
      <c r="AB436" s="173">
        <v>-0.016412755214808</v>
      </c>
    </row>
    <row r="437" spans="1:28">
      <c r="A437" s="175" t="s">
        <v>375</v>
      </c>
      <c r="B437" s="176" t="s">
        <v>1809</v>
      </c>
      <c r="C437" s="176" t="s">
        <v>431</v>
      </c>
      <c r="D437" s="150">
        <v>1705</v>
      </c>
      <c r="E437" s="153">
        <v>1616</v>
      </c>
      <c r="F437" s="153">
        <v>89</v>
      </c>
      <c r="G437" s="151">
        <v>2095</v>
      </c>
      <c r="H437" s="151">
        <v>2017</v>
      </c>
      <c r="I437" s="151">
        <v>78</v>
      </c>
      <c r="J437" s="151">
        <v>660</v>
      </c>
      <c r="K437" s="151">
        <v>618</v>
      </c>
      <c r="L437" s="151">
        <v>42</v>
      </c>
      <c r="M437" s="172">
        <v>0.93</v>
      </c>
      <c r="N437" s="153">
        <v>39581</v>
      </c>
      <c r="O437" s="153">
        <v>37941</v>
      </c>
      <c r="P437" s="153">
        <v>1640</v>
      </c>
      <c r="Q437" s="154">
        <v>0.958565978626108</v>
      </c>
      <c r="R437" s="154">
        <v>0.947800586510264</v>
      </c>
      <c r="S437" s="154">
        <v>0.962768496420048</v>
      </c>
      <c r="T437" s="154">
        <v>0.936363636363636</v>
      </c>
      <c r="U437" s="173">
        <v>-0.0149679099097838</v>
      </c>
      <c r="V437" s="158">
        <v>10879</v>
      </c>
      <c r="W437" s="158">
        <v>10307</v>
      </c>
      <c r="X437" s="158">
        <v>12162</v>
      </c>
      <c r="Y437" s="158">
        <v>11726</v>
      </c>
      <c r="Z437" s="155">
        <v>0.9474216380182</v>
      </c>
      <c r="AA437" s="155">
        <v>0.964150633119553</v>
      </c>
      <c r="AB437" s="173">
        <v>-0.0167289951013525</v>
      </c>
    </row>
    <row r="438" spans="1:28">
      <c r="A438" s="175" t="s">
        <v>375</v>
      </c>
      <c r="B438" s="176" t="s">
        <v>1809</v>
      </c>
      <c r="C438" s="176" t="s">
        <v>432</v>
      </c>
      <c r="D438" s="150">
        <v>1977</v>
      </c>
      <c r="E438" s="153">
        <v>1895</v>
      </c>
      <c r="F438" s="153">
        <v>82</v>
      </c>
      <c r="G438" s="151">
        <v>2413</v>
      </c>
      <c r="H438" s="151">
        <v>2325</v>
      </c>
      <c r="I438" s="151">
        <v>88</v>
      </c>
      <c r="J438" s="151">
        <v>879</v>
      </c>
      <c r="K438" s="151">
        <v>817</v>
      </c>
      <c r="L438" s="151">
        <v>62</v>
      </c>
      <c r="M438" s="172">
        <v>0.93</v>
      </c>
      <c r="N438" s="153">
        <v>46977</v>
      </c>
      <c r="O438" s="153">
        <v>44899</v>
      </c>
      <c r="P438" s="153">
        <v>2078</v>
      </c>
      <c r="Q438" s="154">
        <v>0.955765587415118</v>
      </c>
      <c r="R438" s="154">
        <v>0.95852301466869</v>
      </c>
      <c r="S438" s="154">
        <v>0.96353087443017</v>
      </c>
      <c r="T438" s="154">
        <v>0.929465301478953</v>
      </c>
      <c r="U438" s="173">
        <v>-0.00500785976147999</v>
      </c>
      <c r="V438" s="158">
        <v>12925</v>
      </c>
      <c r="W438" s="158">
        <v>12305</v>
      </c>
      <c r="X438" s="158">
        <v>14384</v>
      </c>
      <c r="Y438" s="158">
        <v>13730</v>
      </c>
      <c r="Z438" s="155">
        <v>0.952030947775629</v>
      </c>
      <c r="AA438" s="155">
        <v>0.954532814238042</v>
      </c>
      <c r="AB438" s="173">
        <v>-0.00250186646241368</v>
      </c>
    </row>
    <row r="439" spans="1:28">
      <c r="A439" s="175" t="s">
        <v>375</v>
      </c>
      <c r="B439" s="176" t="s">
        <v>1809</v>
      </c>
      <c r="C439" s="176" t="s">
        <v>433</v>
      </c>
      <c r="D439" s="150">
        <v>5750</v>
      </c>
      <c r="E439" s="153">
        <v>5311</v>
      </c>
      <c r="F439" s="153">
        <v>439</v>
      </c>
      <c r="G439" s="151">
        <v>6408</v>
      </c>
      <c r="H439" s="151">
        <v>5929</v>
      </c>
      <c r="I439" s="151">
        <v>479</v>
      </c>
      <c r="J439" s="151">
        <v>2768</v>
      </c>
      <c r="K439" s="151">
        <v>2530</v>
      </c>
      <c r="L439" s="151">
        <v>238</v>
      </c>
      <c r="M439" s="172">
        <v>0.93</v>
      </c>
      <c r="N439" s="153">
        <v>137107</v>
      </c>
      <c r="O439" s="153">
        <v>126675</v>
      </c>
      <c r="P439" s="153">
        <v>10432</v>
      </c>
      <c r="Q439" s="154">
        <v>0.923913439868132</v>
      </c>
      <c r="R439" s="154">
        <v>0.923652173913043</v>
      </c>
      <c r="S439" s="154">
        <v>0.925249687890137</v>
      </c>
      <c r="T439" s="154">
        <v>0.914017341040462</v>
      </c>
      <c r="U439" s="173">
        <v>-0.00159751397709385</v>
      </c>
      <c r="V439" s="158">
        <v>37475</v>
      </c>
      <c r="W439" s="158">
        <v>34397</v>
      </c>
      <c r="X439" s="158">
        <v>43649</v>
      </c>
      <c r="Y439" s="158">
        <v>40537</v>
      </c>
      <c r="Z439" s="155">
        <v>0.917865243495664</v>
      </c>
      <c r="AA439" s="155">
        <v>0.928703979472611</v>
      </c>
      <c r="AB439" s="173">
        <v>-0.0108387359769473</v>
      </c>
    </row>
    <row r="440" spans="1:28">
      <c r="A440" s="175" t="s">
        <v>375</v>
      </c>
      <c r="B440" s="176" t="s">
        <v>1810</v>
      </c>
      <c r="C440" s="176" t="s">
        <v>434</v>
      </c>
      <c r="D440" s="150">
        <v>2746</v>
      </c>
      <c r="E440" s="153">
        <v>2670</v>
      </c>
      <c r="F440" s="153">
        <v>76</v>
      </c>
      <c r="G440" s="151">
        <v>3305</v>
      </c>
      <c r="H440" s="151">
        <v>3207</v>
      </c>
      <c r="I440" s="151">
        <v>98</v>
      </c>
      <c r="J440" s="151">
        <v>2747</v>
      </c>
      <c r="K440" s="151">
        <v>2647</v>
      </c>
      <c r="L440" s="151">
        <v>100</v>
      </c>
      <c r="M440" s="172">
        <v>0.93</v>
      </c>
      <c r="N440" s="153">
        <v>69557</v>
      </c>
      <c r="O440" s="153">
        <v>67639</v>
      </c>
      <c r="P440" s="153">
        <v>1918</v>
      </c>
      <c r="Q440" s="154">
        <v>0.972425492761332</v>
      </c>
      <c r="R440" s="154">
        <v>0.972323379461034</v>
      </c>
      <c r="S440" s="154">
        <v>0.97034795763994</v>
      </c>
      <c r="T440" s="154">
        <v>0.963596650891882</v>
      </c>
      <c r="U440" s="173">
        <v>0.00197542182109467</v>
      </c>
      <c r="V440" s="158">
        <v>19108</v>
      </c>
      <c r="W440" s="158">
        <v>18565</v>
      </c>
      <c r="X440" s="158">
        <v>20214</v>
      </c>
      <c r="Y440" s="158">
        <v>19699</v>
      </c>
      <c r="Z440" s="155">
        <v>0.97158258321122</v>
      </c>
      <c r="AA440" s="155">
        <v>0.974522608093401</v>
      </c>
      <c r="AB440" s="173">
        <v>-0.00294002488218015</v>
      </c>
    </row>
    <row r="441" spans="1:28">
      <c r="A441" s="175" t="s">
        <v>375</v>
      </c>
      <c r="B441" s="176" t="s">
        <v>1810</v>
      </c>
      <c r="C441" s="176" t="s">
        <v>435</v>
      </c>
      <c r="D441" s="150">
        <v>5518</v>
      </c>
      <c r="E441" s="153">
        <v>5201</v>
      </c>
      <c r="F441" s="153">
        <v>317</v>
      </c>
      <c r="G441" s="151">
        <v>5770</v>
      </c>
      <c r="H441" s="151">
        <v>5549</v>
      </c>
      <c r="I441" s="151">
        <v>221</v>
      </c>
      <c r="J441" s="151">
        <v>5375</v>
      </c>
      <c r="K441" s="151">
        <v>5049</v>
      </c>
      <c r="L441" s="151">
        <v>326</v>
      </c>
      <c r="M441" s="172">
        <v>0.93</v>
      </c>
      <c r="N441" s="153">
        <v>131652</v>
      </c>
      <c r="O441" s="153">
        <v>123112</v>
      </c>
      <c r="P441" s="153">
        <v>8540</v>
      </c>
      <c r="Q441" s="154">
        <v>0.935132014705435</v>
      </c>
      <c r="R441" s="154">
        <v>0.942551649148242</v>
      </c>
      <c r="S441" s="154">
        <v>0.961698440207972</v>
      </c>
      <c r="T441" s="154">
        <v>0.939348837209302</v>
      </c>
      <c r="U441" s="173">
        <v>-0.0191467910597302</v>
      </c>
      <c r="V441" s="158">
        <v>35357</v>
      </c>
      <c r="W441" s="158">
        <v>33579</v>
      </c>
      <c r="X441" s="158">
        <v>40812</v>
      </c>
      <c r="Y441" s="158">
        <v>38142</v>
      </c>
      <c r="Z441" s="155">
        <v>0.949712928133043</v>
      </c>
      <c r="AA441" s="155">
        <v>0.934578065274919</v>
      </c>
      <c r="AB441" s="173">
        <v>0.0151348628581238</v>
      </c>
    </row>
    <row r="442" spans="1:28">
      <c r="A442" s="175" t="s">
        <v>375</v>
      </c>
      <c r="B442" s="176" t="s">
        <v>1810</v>
      </c>
      <c r="C442" s="176" t="s">
        <v>436</v>
      </c>
      <c r="D442" s="150">
        <v>6268</v>
      </c>
      <c r="E442" s="153">
        <v>5845</v>
      </c>
      <c r="F442" s="153">
        <v>423</v>
      </c>
      <c r="G442" s="151">
        <v>6763</v>
      </c>
      <c r="H442" s="151">
        <v>6440</v>
      </c>
      <c r="I442" s="151">
        <v>323</v>
      </c>
      <c r="J442" s="151">
        <v>6709</v>
      </c>
      <c r="K442" s="151">
        <v>6292</v>
      </c>
      <c r="L442" s="151">
        <v>417</v>
      </c>
      <c r="M442" s="172">
        <v>0.93</v>
      </c>
      <c r="N442" s="153">
        <v>149670</v>
      </c>
      <c r="O442" s="153">
        <v>141964</v>
      </c>
      <c r="P442" s="153">
        <v>7706</v>
      </c>
      <c r="Q442" s="154">
        <v>0.948513396138171</v>
      </c>
      <c r="R442" s="154">
        <v>0.932514358647096</v>
      </c>
      <c r="S442" s="154">
        <v>0.952240130119769</v>
      </c>
      <c r="T442" s="154">
        <v>0.937844686242361</v>
      </c>
      <c r="U442" s="173">
        <v>-0.0197257714726731</v>
      </c>
      <c r="V442" s="158">
        <v>42413</v>
      </c>
      <c r="W442" s="158">
        <v>39942</v>
      </c>
      <c r="X442" s="158">
        <v>44788</v>
      </c>
      <c r="Y442" s="158">
        <v>42657</v>
      </c>
      <c r="Z442" s="155">
        <v>0.941739560983661</v>
      </c>
      <c r="AA442" s="155">
        <v>0.952420291149415</v>
      </c>
      <c r="AB442" s="173">
        <v>-0.0106807301657544</v>
      </c>
    </row>
    <row r="443" spans="1:28">
      <c r="A443" s="175" t="s">
        <v>375</v>
      </c>
      <c r="B443" s="176" t="s">
        <v>1810</v>
      </c>
      <c r="C443" s="176" t="s">
        <v>437</v>
      </c>
      <c r="D443" s="150">
        <v>6187</v>
      </c>
      <c r="E443" s="153">
        <v>5613</v>
      </c>
      <c r="F443" s="153">
        <v>574</v>
      </c>
      <c r="G443" s="151">
        <v>6510</v>
      </c>
      <c r="H443" s="151">
        <v>6225</v>
      </c>
      <c r="I443" s="151">
        <v>285</v>
      </c>
      <c r="J443" s="151">
        <v>5848</v>
      </c>
      <c r="K443" s="151">
        <v>5473</v>
      </c>
      <c r="L443" s="151">
        <v>375</v>
      </c>
      <c r="M443" s="172">
        <v>0.93</v>
      </c>
      <c r="N443" s="153">
        <v>138483</v>
      </c>
      <c r="O443" s="153">
        <v>127513</v>
      </c>
      <c r="P443" s="153">
        <v>10970</v>
      </c>
      <c r="Q443" s="154">
        <v>0.920784500624625</v>
      </c>
      <c r="R443" s="154">
        <v>0.907224826248586</v>
      </c>
      <c r="S443" s="154">
        <v>0.956221198156682</v>
      </c>
      <c r="T443" s="154">
        <v>0.935875512995896</v>
      </c>
      <c r="U443" s="173">
        <v>-0.0489963719080964</v>
      </c>
      <c r="V443" s="158">
        <v>39491</v>
      </c>
      <c r="W443" s="158">
        <v>36559</v>
      </c>
      <c r="X443" s="158">
        <v>43414</v>
      </c>
      <c r="Y443" s="158">
        <v>40035</v>
      </c>
      <c r="Z443" s="155">
        <v>0.925755235370084</v>
      </c>
      <c r="AA443" s="155">
        <v>0.922167964251163</v>
      </c>
      <c r="AB443" s="173">
        <v>0.0035872711189211</v>
      </c>
    </row>
    <row r="444" spans="1:28">
      <c r="A444" s="175" t="s">
        <v>375</v>
      </c>
      <c r="B444" s="176" t="s">
        <v>1810</v>
      </c>
      <c r="C444" s="176" t="s">
        <v>438</v>
      </c>
      <c r="D444" s="150">
        <v>5637</v>
      </c>
      <c r="E444" s="153">
        <v>5478</v>
      </c>
      <c r="F444" s="153">
        <v>159</v>
      </c>
      <c r="G444" s="151">
        <v>6689</v>
      </c>
      <c r="H444" s="151">
        <v>6538</v>
      </c>
      <c r="I444" s="151">
        <v>151</v>
      </c>
      <c r="J444" s="151">
        <v>5318</v>
      </c>
      <c r="K444" s="151">
        <v>5163</v>
      </c>
      <c r="L444" s="151">
        <v>155</v>
      </c>
      <c r="M444" s="172">
        <v>0.93</v>
      </c>
      <c r="N444" s="153">
        <v>135077</v>
      </c>
      <c r="O444" s="153">
        <v>131607</v>
      </c>
      <c r="P444" s="153">
        <v>3470</v>
      </c>
      <c r="Q444" s="154">
        <v>0.974310948570075</v>
      </c>
      <c r="R444" s="154">
        <v>0.971793507184673</v>
      </c>
      <c r="S444" s="154">
        <v>0.977425624159067</v>
      </c>
      <c r="T444" s="154">
        <v>0.97085370440015</v>
      </c>
      <c r="U444" s="173">
        <v>-0.00563211697439436</v>
      </c>
      <c r="V444" s="158">
        <v>38092</v>
      </c>
      <c r="W444" s="158">
        <v>37097</v>
      </c>
      <c r="X444" s="158">
        <v>40788</v>
      </c>
      <c r="Y444" s="158">
        <v>39722</v>
      </c>
      <c r="Z444" s="155">
        <v>0.973879029717526</v>
      </c>
      <c r="AA444" s="155">
        <v>0.973864862214377</v>
      </c>
      <c r="AB444" s="173">
        <v>1.41675031491983e-5</v>
      </c>
    </row>
    <row r="445" spans="1:28">
      <c r="A445" s="175" t="s">
        <v>375</v>
      </c>
      <c r="B445" s="176" t="s">
        <v>1810</v>
      </c>
      <c r="C445" s="176" t="s">
        <v>439</v>
      </c>
      <c r="D445" s="150">
        <v>4148</v>
      </c>
      <c r="E445" s="153">
        <v>4067</v>
      </c>
      <c r="F445" s="153">
        <v>81</v>
      </c>
      <c r="G445" s="151">
        <v>5183</v>
      </c>
      <c r="H445" s="151">
        <v>5102</v>
      </c>
      <c r="I445" s="151">
        <v>81</v>
      </c>
      <c r="J445" s="151">
        <v>4104</v>
      </c>
      <c r="K445" s="151">
        <v>4043</v>
      </c>
      <c r="L445" s="151">
        <v>61</v>
      </c>
      <c r="M445" s="172">
        <v>0.93</v>
      </c>
      <c r="N445" s="153">
        <v>106339</v>
      </c>
      <c r="O445" s="153">
        <v>104829</v>
      </c>
      <c r="P445" s="153">
        <v>1510</v>
      </c>
      <c r="Q445" s="154">
        <v>0.985800129773648</v>
      </c>
      <c r="R445" s="154">
        <v>0.980472516875603</v>
      </c>
      <c r="S445" s="154">
        <v>0.984371985336678</v>
      </c>
      <c r="T445" s="154">
        <v>0.985136452241715</v>
      </c>
      <c r="U445" s="173">
        <v>-0.00389946846107492</v>
      </c>
      <c r="V445" s="158">
        <v>28901</v>
      </c>
      <c r="W445" s="158">
        <v>28415</v>
      </c>
      <c r="X445" s="158">
        <v>31180</v>
      </c>
      <c r="Y445" s="158">
        <v>30779</v>
      </c>
      <c r="Z445" s="155">
        <v>0.983183972872911</v>
      </c>
      <c r="AA445" s="155">
        <v>0.987139191789609</v>
      </c>
      <c r="AB445" s="173">
        <v>-0.00395521891669781</v>
      </c>
    </row>
    <row r="446" spans="1:28">
      <c r="A446" s="175" t="s">
        <v>375</v>
      </c>
      <c r="B446" s="176" t="s">
        <v>1810</v>
      </c>
      <c r="C446" s="176" t="s">
        <v>440</v>
      </c>
      <c r="D446" s="150">
        <v>6676</v>
      </c>
      <c r="E446" s="153">
        <v>6564</v>
      </c>
      <c r="F446" s="153">
        <v>112</v>
      </c>
      <c r="G446" s="151">
        <v>6893</v>
      </c>
      <c r="H446" s="151">
        <v>6804</v>
      </c>
      <c r="I446" s="151">
        <v>89</v>
      </c>
      <c r="J446" s="151">
        <v>6069</v>
      </c>
      <c r="K446" s="151">
        <v>5994</v>
      </c>
      <c r="L446" s="151">
        <v>75</v>
      </c>
      <c r="M446" s="172">
        <v>0.93</v>
      </c>
      <c r="N446" s="153">
        <v>142842</v>
      </c>
      <c r="O446" s="153">
        <v>139841</v>
      </c>
      <c r="P446" s="153">
        <v>3001</v>
      </c>
      <c r="Q446" s="154">
        <v>0.97899077302194</v>
      </c>
      <c r="R446" s="154">
        <v>0.983223487118035</v>
      </c>
      <c r="S446" s="154">
        <v>0.987088350500508</v>
      </c>
      <c r="T446" s="154">
        <v>0.987642115669797</v>
      </c>
      <c r="U446" s="173">
        <v>-0.00386486338247305</v>
      </c>
      <c r="V446" s="158">
        <v>42052</v>
      </c>
      <c r="W446" s="158">
        <v>41450</v>
      </c>
      <c r="X446" s="158">
        <v>46975</v>
      </c>
      <c r="Y446" s="158">
        <v>45913</v>
      </c>
      <c r="Z446" s="155">
        <v>0.985684390754304</v>
      </c>
      <c r="AA446" s="155">
        <v>0.977392229909526</v>
      </c>
      <c r="AB446" s="173">
        <v>0.0082921608447778</v>
      </c>
    </row>
    <row r="447" spans="1:28">
      <c r="A447" s="175" t="s">
        <v>375</v>
      </c>
      <c r="B447" s="176" t="s">
        <v>1810</v>
      </c>
      <c r="C447" s="176" t="s">
        <v>441</v>
      </c>
      <c r="D447" s="150">
        <v>4395</v>
      </c>
      <c r="E447" s="153">
        <v>4137</v>
      </c>
      <c r="F447" s="153">
        <v>258</v>
      </c>
      <c r="G447" s="151">
        <v>4691</v>
      </c>
      <c r="H447" s="151">
        <v>4533</v>
      </c>
      <c r="I447" s="151">
        <v>158</v>
      </c>
      <c r="J447" s="151">
        <v>3891</v>
      </c>
      <c r="K447" s="151">
        <v>3711</v>
      </c>
      <c r="L447" s="151">
        <v>180</v>
      </c>
      <c r="M447" s="172">
        <v>0.93</v>
      </c>
      <c r="N447" s="153">
        <v>96103</v>
      </c>
      <c r="O447" s="153">
        <v>93056</v>
      </c>
      <c r="P447" s="153">
        <v>3047</v>
      </c>
      <c r="Q447" s="154">
        <v>0.96829443409675</v>
      </c>
      <c r="R447" s="154">
        <v>0.941296928327645</v>
      </c>
      <c r="S447" s="154">
        <v>0.966318482199957</v>
      </c>
      <c r="T447" s="154">
        <v>0.953739398612182</v>
      </c>
      <c r="U447" s="173">
        <v>-0.0250215538723124</v>
      </c>
      <c r="V447" s="158">
        <v>27377</v>
      </c>
      <c r="W447" s="158">
        <v>26384</v>
      </c>
      <c r="X447" s="158">
        <v>30407</v>
      </c>
      <c r="Y447" s="158">
        <v>29594</v>
      </c>
      <c r="Z447" s="155">
        <v>0.963728677356905</v>
      </c>
      <c r="AA447" s="155">
        <v>0.973262735554313</v>
      </c>
      <c r="AB447" s="173">
        <v>-0.00953405819740771</v>
      </c>
    </row>
    <row r="448" spans="1:28">
      <c r="A448" s="175" t="s">
        <v>375</v>
      </c>
      <c r="B448" s="176" t="s">
        <v>1810</v>
      </c>
      <c r="C448" s="176" t="s">
        <v>442</v>
      </c>
      <c r="D448" s="150">
        <v>5090</v>
      </c>
      <c r="E448" s="153">
        <v>4862</v>
      </c>
      <c r="F448" s="153">
        <v>228</v>
      </c>
      <c r="G448" s="151">
        <v>5309</v>
      </c>
      <c r="H448" s="151">
        <v>5153</v>
      </c>
      <c r="I448" s="151">
        <v>156</v>
      </c>
      <c r="J448" s="151">
        <v>5080</v>
      </c>
      <c r="K448" s="151">
        <v>4882</v>
      </c>
      <c r="L448" s="151">
        <v>198</v>
      </c>
      <c r="M448" s="172">
        <v>0.93</v>
      </c>
      <c r="N448" s="153">
        <v>118959</v>
      </c>
      <c r="O448" s="153">
        <v>113501</v>
      </c>
      <c r="P448" s="153">
        <v>5458</v>
      </c>
      <c r="Q448" s="154">
        <v>0.954118645920023</v>
      </c>
      <c r="R448" s="154">
        <v>0.955206286836935</v>
      </c>
      <c r="S448" s="154">
        <v>0.97061593520437</v>
      </c>
      <c r="T448" s="154">
        <v>0.961023622047244</v>
      </c>
      <c r="U448" s="173">
        <v>-0.0154096483674347</v>
      </c>
      <c r="V448" s="158">
        <v>33904</v>
      </c>
      <c r="W448" s="158">
        <v>32322</v>
      </c>
      <c r="X448" s="158">
        <v>38249</v>
      </c>
      <c r="Y448" s="158">
        <v>36607</v>
      </c>
      <c r="Z448" s="155">
        <v>0.953338839075035</v>
      </c>
      <c r="AA448" s="155">
        <v>0.957070773092107</v>
      </c>
      <c r="AB448" s="173">
        <v>-0.00373193401707161</v>
      </c>
    </row>
    <row r="449" spans="1:28">
      <c r="A449" s="175" t="s">
        <v>375</v>
      </c>
      <c r="B449" s="176" t="s">
        <v>1810</v>
      </c>
      <c r="C449" s="176" t="s">
        <v>443</v>
      </c>
      <c r="D449" s="150">
        <v>9494</v>
      </c>
      <c r="E449" s="153">
        <v>9209</v>
      </c>
      <c r="F449" s="153">
        <v>285</v>
      </c>
      <c r="G449" s="151">
        <v>10348</v>
      </c>
      <c r="H449" s="151">
        <v>10109</v>
      </c>
      <c r="I449" s="151">
        <v>239</v>
      </c>
      <c r="J449" s="151">
        <v>9748</v>
      </c>
      <c r="K449" s="151">
        <v>9511</v>
      </c>
      <c r="L449" s="151">
        <v>237</v>
      </c>
      <c r="M449" s="172">
        <v>0.93</v>
      </c>
      <c r="N449" s="153">
        <v>242559</v>
      </c>
      <c r="O449" s="153">
        <v>236654</v>
      </c>
      <c r="P449" s="153">
        <v>5905</v>
      </c>
      <c r="Q449" s="154">
        <v>0.975655407550328</v>
      </c>
      <c r="R449" s="154">
        <v>0.969981040657257</v>
      </c>
      <c r="S449" s="154">
        <v>0.976903749516815</v>
      </c>
      <c r="T449" s="154">
        <v>0.975687320475995</v>
      </c>
      <c r="U449" s="173">
        <v>-0.00692270885955759</v>
      </c>
      <c r="V449" s="158">
        <v>63753</v>
      </c>
      <c r="W449" s="158">
        <v>62162</v>
      </c>
      <c r="X449" s="158">
        <v>74886</v>
      </c>
      <c r="Y449" s="158">
        <v>73144</v>
      </c>
      <c r="Z449" s="155">
        <v>0.975044311640237</v>
      </c>
      <c r="AA449" s="155">
        <v>0.976737975055418</v>
      </c>
      <c r="AB449" s="173">
        <v>-0.00169366341518107</v>
      </c>
    </row>
    <row r="450" spans="1:28">
      <c r="A450" s="175" t="s">
        <v>375</v>
      </c>
      <c r="B450" s="176" t="s">
        <v>1810</v>
      </c>
      <c r="C450" s="176" t="s">
        <v>444</v>
      </c>
      <c r="D450" s="150">
        <v>6237</v>
      </c>
      <c r="E450" s="153">
        <v>6161</v>
      </c>
      <c r="F450" s="153">
        <v>76</v>
      </c>
      <c r="G450" s="151">
        <v>8026</v>
      </c>
      <c r="H450" s="151">
        <v>7964</v>
      </c>
      <c r="I450" s="151">
        <v>62</v>
      </c>
      <c r="J450" s="151">
        <v>6523</v>
      </c>
      <c r="K450" s="151">
        <v>6436</v>
      </c>
      <c r="L450" s="151">
        <v>87</v>
      </c>
      <c r="M450" s="172">
        <v>0.93</v>
      </c>
      <c r="N450" s="153">
        <v>161929</v>
      </c>
      <c r="O450" s="153">
        <v>160578</v>
      </c>
      <c r="P450" s="153">
        <v>1351</v>
      </c>
      <c r="Q450" s="154">
        <v>0.991656837255834</v>
      </c>
      <c r="R450" s="154">
        <v>0.987814654481321</v>
      </c>
      <c r="S450" s="154">
        <v>0.992275105905806</v>
      </c>
      <c r="T450" s="154">
        <v>0.986662578568144</v>
      </c>
      <c r="U450" s="173">
        <v>-0.00446045142448503</v>
      </c>
      <c r="V450" s="158">
        <v>44294</v>
      </c>
      <c r="W450" s="158">
        <v>43837</v>
      </c>
      <c r="X450" s="158">
        <v>47242</v>
      </c>
      <c r="Y450" s="158">
        <v>46894</v>
      </c>
      <c r="Z450" s="155">
        <v>0.989682575518129</v>
      </c>
      <c r="AA450" s="155">
        <v>0.992633673426189</v>
      </c>
      <c r="AB450" s="173">
        <v>-0.0029510979080597</v>
      </c>
    </row>
    <row r="451" spans="1:28">
      <c r="A451" s="175" t="s">
        <v>375</v>
      </c>
      <c r="B451" s="176" t="s">
        <v>1810</v>
      </c>
      <c r="C451" s="176" t="s">
        <v>445</v>
      </c>
      <c r="D451" s="150">
        <v>10853</v>
      </c>
      <c r="E451" s="153">
        <v>10631</v>
      </c>
      <c r="F451" s="153">
        <v>222</v>
      </c>
      <c r="G451" s="151">
        <v>10829</v>
      </c>
      <c r="H451" s="151">
        <v>10601</v>
      </c>
      <c r="I451" s="151">
        <v>228</v>
      </c>
      <c r="J451" s="151">
        <v>9893</v>
      </c>
      <c r="K451" s="151">
        <v>9636</v>
      </c>
      <c r="L451" s="151">
        <v>257</v>
      </c>
      <c r="M451" s="172">
        <v>0.93</v>
      </c>
      <c r="N451" s="153">
        <v>211586</v>
      </c>
      <c r="O451" s="153">
        <v>204485</v>
      </c>
      <c r="P451" s="153">
        <v>7101</v>
      </c>
      <c r="Q451" s="154">
        <v>0.966439178395546</v>
      </c>
      <c r="R451" s="154">
        <v>0.979544826315304</v>
      </c>
      <c r="S451" s="154">
        <v>0.978945424323576</v>
      </c>
      <c r="T451" s="154">
        <v>0.974022035782877</v>
      </c>
      <c r="U451" s="173">
        <v>0.000599401991728921</v>
      </c>
      <c r="V451" s="158">
        <v>69583</v>
      </c>
      <c r="W451" s="158">
        <v>68011</v>
      </c>
      <c r="X451" s="158">
        <v>69342</v>
      </c>
      <c r="Y451" s="158">
        <v>67218</v>
      </c>
      <c r="Z451" s="155">
        <v>0.977408275009701</v>
      </c>
      <c r="AA451" s="155">
        <v>0.969369213463702</v>
      </c>
      <c r="AB451" s="173">
        <v>0.00803906154599898</v>
      </c>
    </row>
    <row r="452" spans="1:28">
      <c r="A452" s="175" t="s">
        <v>375</v>
      </c>
      <c r="B452" s="176" t="s">
        <v>1810</v>
      </c>
      <c r="C452" s="176" t="s">
        <v>446</v>
      </c>
      <c r="D452" s="150">
        <v>6013</v>
      </c>
      <c r="E452" s="153">
        <v>5429</v>
      </c>
      <c r="F452" s="153">
        <v>584</v>
      </c>
      <c r="G452" s="151">
        <v>6307</v>
      </c>
      <c r="H452" s="151">
        <v>6040</v>
      </c>
      <c r="I452" s="151">
        <v>267</v>
      </c>
      <c r="J452" s="151">
        <v>5473</v>
      </c>
      <c r="K452" s="151">
        <v>5162</v>
      </c>
      <c r="L452" s="151">
        <v>311</v>
      </c>
      <c r="M452" s="172">
        <v>0.93</v>
      </c>
      <c r="N452" s="153">
        <v>137931</v>
      </c>
      <c r="O452" s="153">
        <v>129004</v>
      </c>
      <c r="P452" s="153">
        <v>8927</v>
      </c>
      <c r="Q452" s="154">
        <v>0.935279233819808</v>
      </c>
      <c r="R452" s="154">
        <v>0.902877099617495</v>
      </c>
      <c r="S452" s="154">
        <v>0.957666085302045</v>
      </c>
      <c r="T452" s="154">
        <v>0.943175589256349</v>
      </c>
      <c r="U452" s="173">
        <v>-0.0547889856845499</v>
      </c>
      <c r="V452" s="158">
        <v>37323</v>
      </c>
      <c r="W452" s="158">
        <v>35044</v>
      </c>
      <c r="X452" s="158">
        <v>42566</v>
      </c>
      <c r="Y452" s="158">
        <v>39880</v>
      </c>
      <c r="Z452" s="155">
        <v>0.938938456179836</v>
      </c>
      <c r="AA452" s="155">
        <v>0.936897993703895</v>
      </c>
      <c r="AB452" s="173">
        <v>0.00204046247594036</v>
      </c>
    </row>
    <row r="453" spans="1:28">
      <c r="A453" s="175" t="s">
        <v>375</v>
      </c>
      <c r="B453" s="176" t="s">
        <v>1810</v>
      </c>
      <c r="C453" s="176" t="s">
        <v>447</v>
      </c>
      <c r="D453" s="150">
        <v>4212</v>
      </c>
      <c r="E453" s="153">
        <v>4122</v>
      </c>
      <c r="F453" s="153">
        <v>90</v>
      </c>
      <c r="G453" s="151">
        <v>4966</v>
      </c>
      <c r="H453" s="151">
        <v>4902</v>
      </c>
      <c r="I453" s="151">
        <v>64</v>
      </c>
      <c r="J453" s="151">
        <v>3880</v>
      </c>
      <c r="K453" s="151">
        <v>3822</v>
      </c>
      <c r="L453" s="151">
        <v>58</v>
      </c>
      <c r="M453" s="172">
        <v>0.93</v>
      </c>
      <c r="N453" s="153">
        <v>100153</v>
      </c>
      <c r="O453" s="153">
        <v>98635</v>
      </c>
      <c r="P453" s="153">
        <v>1518</v>
      </c>
      <c r="Q453" s="154">
        <v>0.984843189919423</v>
      </c>
      <c r="R453" s="154">
        <v>0.978632478632479</v>
      </c>
      <c r="S453" s="154">
        <v>0.987112364075715</v>
      </c>
      <c r="T453" s="154">
        <v>0.985051546391753</v>
      </c>
      <c r="U453" s="173">
        <v>-0.0084798854432363</v>
      </c>
      <c r="V453" s="158">
        <v>27524</v>
      </c>
      <c r="W453" s="158">
        <v>27068</v>
      </c>
      <c r="X453" s="158">
        <v>29180</v>
      </c>
      <c r="Y453" s="158">
        <v>28809</v>
      </c>
      <c r="Z453" s="155">
        <v>0.983432640604563</v>
      </c>
      <c r="AA453" s="155">
        <v>0.987285812200137</v>
      </c>
      <c r="AB453" s="173">
        <v>-0.00385317159557386</v>
      </c>
    </row>
    <row r="454" spans="1:28">
      <c r="A454" s="175" t="s">
        <v>375</v>
      </c>
      <c r="B454" s="176" t="s">
        <v>1810</v>
      </c>
      <c r="C454" s="176" t="s">
        <v>448</v>
      </c>
      <c r="D454" s="150">
        <v>4269</v>
      </c>
      <c r="E454" s="153">
        <v>4189</v>
      </c>
      <c r="F454" s="153">
        <v>80</v>
      </c>
      <c r="G454" s="151">
        <v>4913</v>
      </c>
      <c r="H454" s="151">
        <v>4876</v>
      </c>
      <c r="I454" s="151">
        <v>37</v>
      </c>
      <c r="J454" s="151">
        <v>3810</v>
      </c>
      <c r="K454" s="151">
        <v>3761</v>
      </c>
      <c r="L454" s="151">
        <v>49</v>
      </c>
      <c r="M454" s="172">
        <v>0.93</v>
      </c>
      <c r="N454" s="153">
        <v>99861</v>
      </c>
      <c r="O454" s="153">
        <v>98625</v>
      </c>
      <c r="P454" s="153">
        <v>1236</v>
      </c>
      <c r="Q454" s="154">
        <v>0.987622795686004</v>
      </c>
      <c r="R454" s="154">
        <v>0.98126024830171</v>
      </c>
      <c r="S454" s="154">
        <v>0.9924689599023</v>
      </c>
      <c r="T454" s="154">
        <v>0.987139107611549</v>
      </c>
      <c r="U454" s="173">
        <v>-0.01120871160059</v>
      </c>
      <c r="V454" s="158">
        <v>28237</v>
      </c>
      <c r="W454" s="158">
        <v>27863</v>
      </c>
      <c r="X454" s="158">
        <v>29612</v>
      </c>
      <c r="Y454" s="158">
        <v>29296</v>
      </c>
      <c r="Z454" s="155">
        <v>0.986754966887417</v>
      </c>
      <c r="AA454" s="155">
        <v>0.989328650547076</v>
      </c>
      <c r="AB454" s="173">
        <v>-0.00257368365965827</v>
      </c>
    </row>
    <row r="455" spans="1:28">
      <c r="A455" s="175" t="s">
        <v>375</v>
      </c>
      <c r="B455" s="176" t="s">
        <v>1810</v>
      </c>
      <c r="C455" s="176" t="s">
        <v>449</v>
      </c>
      <c r="D455" s="150">
        <v>4305</v>
      </c>
      <c r="E455" s="153">
        <v>4034</v>
      </c>
      <c r="F455" s="153">
        <v>271</v>
      </c>
      <c r="G455" s="151">
        <v>4567</v>
      </c>
      <c r="H455" s="151">
        <v>4362</v>
      </c>
      <c r="I455" s="151">
        <v>205</v>
      </c>
      <c r="J455" s="151">
        <v>4301</v>
      </c>
      <c r="K455" s="151">
        <v>4038</v>
      </c>
      <c r="L455" s="151">
        <v>263</v>
      </c>
      <c r="M455" s="172">
        <v>0.93</v>
      </c>
      <c r="N455" s="153">
        <v>94802</v>
      </c>
      <c r="O455" s="153">
        <v>89477</v>
      </c>
      <c r="P455" s="153">
        <v>5325</v>
      </c>
      <c r="Q455" s="154">
        <v>0.943830298938841</v>
      </c>
      <c r="R455" s="154">
        <v>0.937049941927991</v>
      </c>
      <c r="S455" s="154">
        <v>0.95511276549157</v>
      </c>
      <c r="T455" s="154">
        <v>0.938851429900023</v>
      </c>
      <c r="U455" s="173">
        <v>-0.0180628235635792</v>
      </c>
      <c r="V455" s="158">
        <v>28348</v>
      </c>
      <c r="W455" s="158">
        <v>26707</v>
      </c>
      <c r="X455" s="158">
        <v>30255</v>
      </c>
      <c r="Y455" s="158">
        <v>28459</v>
      </c>
      <c r="Z455" s="155">
        <v>0.942112318329335</v>
      </c>
      <c r="AA455" s="155">
        <v>0.940637911089076</v>
      </c>
      <c r="AB455" s="173">
        <v>0.00147440724025916</v>
      </c>
    </row>
    <row r="456" spans="1:28">
      <c r="A456" s="175" t="s">
        <v>375</v>
      </c>
      <c r="B456" s="176" t="s">
        <v>1810</v>
      </c>
      <c r="C456" s="176" t="s">
        <v>450</v>
      </c>
      <c r="D456" s="150">
        <v>4115</v>
      </c>
      <c r="E456" s="153">
        <v>3916</v>
      </c>
      <c r="F456" s="153">
        <v>199</v>
      </c>
      <c r="G456" s="151">
        <v>4231</v>
      </c>
      <c r="H456" s="151">
        <v>4043</v>
      </c>
      <c r="I456" s="151">
        <v>188</v>
      </c>
      <c r="J456" s="151">
        <v>4171</v>
      </c>
      <c r="K456" s="151">
        <v>3974</v>
      </c>
      <c r="L456" s="151">
        <v>197</v>
      </c>
      <c r="M456" s="172">
        <v>0.93</v>
      </c>
      <c r="N456" s="153">
        <v>98577</v>
      </c>
      <c r="O456" s="153">
        <v>93635</v>
      </c>
      <c r="P456" s="153">
        <v>4942</v>
      </c>
      <c r="Q456" s="154">
        <v>0.9498666017428</v>
      </c>
      <c r="R456" s="154">
        <v>0.951640340218712</v>
      </c>
      <c r="S456" s="154">
        <v>0.955566060033089</v>
      </c>
      <c r="T456" s="154">
        <v>0.95276912011508</v>
      </c>
      <c r="U456" s="173">
        <v>-0.00392571981437706</v>
      </c>
      <c r="V456" s="158">
        <v>27432</v>
      </c>
      <c r="W456" s="158">
        <v>26203</v>
      </c>
      <c r="X456" s="158">
        <v>31988</v>
      </c>
      <c r="Y456" s="158">
        <v>30202</v>
      </c>
      <c r="Z456" s="155">
        <v>0.955198308544765</v>
      </c>
      <c r="AA456" s="155">
        <v>0.944166562460923</v>
      </c>
      <c r="AB456" s="173">
        <v>0.0110317460838424</v>
      </c>
    </row>
    <row r="457" spans="1:28">
      <c r="A457" s="175" t="s">
        <v>375</v>
      </c>
      <c r="B457" s="176" t="s">
        <v>1810</v>
      </c>
      <c r="C457" s="176" t="s">
        <v>451</v>
      </c>
      <c r="D457" s="150">
        <v>3654</v>
      </c>
      <c r="E457" s="153">
        <v>3540</v>
      </c>
      <c r="F457" s="153">
        <v>114</v>
      </c>
      <c r="G457" s="151">
        <v>3634</v>
      </c>
      <c r="H457" s="151">
        <v>3530</v>
      </c>
      <c r="I457" s="151">
        <v>104</v>
      </c>
      <c r="J457" s="151">
        <v>3384</v>
      </c>
      <c r="K457" s="151">
        <v>3316</v>
      </c>
      <c r="L457" s="151">
        <v>68</v>
      </c>
      <c r="M457" s="172">
        <v>0.93</v>
      </c>
      <c r="N457" s="153">
        <v>84509</v>
      </c>
      <c r="O457" s="153">
        <v>81938</v>
      </c>
      <c r="P457" s="153">
        <v>2571</v>
      </c>
      <c r="Q457" s="154">
        <v>0.969577204794756</v>
      </c>
      <c r="R457" s="154">
        <v>0.9688013136289</v>
      </c>
      <c r="S457" s="154">
        <v>0.971381397908641</v>
      </c>
      <c r="T457" s="154">
        <v>0.979905437352246</v>
      </c>
      <c r="U457" s="173">
        <v>-0.00258008427974077</v>
      </c>
      <c r="V457" s="158">
        <v>23083</v>
      </c>
      <c r="W457" s="158">
        <v>22442</v>
      </c>
      <c r="X457" s="158">
        <v>27561</v>
      </c>
      <c r="Y457" s="158">
        <v>26705</v>
      </c>
      <c r="Z457" s="155">
        <v>0.972230645929905</v>
      </c>
      <c r="AA457" s="155">
        <v>0.968941620405646</v>
      </c>
      <c r="AB457" s="173">
        <v>0.00328902552425947</v>
      </c>
    </row>
    <row r="458" spans="1:28">
      <c r="A458" s="175" t="s">
        <v>375</v>
      </c>
      <c r="B458" s="176" t="s">
        <v>1811</v>
      </c>
      <c r="C458" s="176" t="s">
        <v>452</v>
      </c>
      <c r="D458" s="150">
        <v>3694</v>
      </c>
      <c r="E458" s="153">
        <v>3551</v>
      </c>
      <c r="F458" s="153">
        <v>143</v>
      </c>
      <c r="G458" s="151">
        <v>4250</v>
      </c>
      <c r="H458" s="151">
        <v>4097</v>
      </c>
      <c r="I458" s="151">
        <v>153</v>
      </c>
      <c r="J458" s="151">
        <v>3667</v>
      </c>
      <c r="K458" s="151">
        <v>3487</v>
      </c>
      <c r="L458" s="151">
        <v>180</v>
      </c>
      <c r="M458" s="172">
        <v>0.93</v>
      </c>
      <c r="N458" s="153">
        <v>97733</v>
      </c>
      <c r="O458" s="153">
        <v>92860</v>
      </c>
      <c r="P458" s="153">
        <v>4873</v>
      </c>
      <c r="Q458" s="154">
        <v>0.950139666233514</v>
      </c>
      <c r="R458" s="154">
        <v>0.961288576069302</v>
      </c>
      <c r="S458" s="154">
        <v>0.964</v>
      </c>
      <c r="T458" s="154">
        <v>0.950913553313335</v>
      </c>
      <c r="U458" s="173">
        <v>-0.00271142393069845</v>
      </c>
      <c r="V458" s="158">
        <v>25036</v>
      </c>
      <c r="W458" s="158">
        <v>23923</v>
      </c>
      <c r="X458" s="158">
        <v>27479</v>
      </c>
      <c r="Y458" s="158">
        <v>26186</v>
      </c>
      <c r="Z458" s="155">
        <v>0.955544016616073</v>
      </c>
      <c r="AA458" s="155">
        <v>0.95294588594927</v>
      </c>
      <c r="AB458" s="173">
        <v>0.00259813066680248</v>
      </c>
    </row>
    <row r="459" spans="1:28">
      <c r="A459" s="175" t="s">
        <v>375</v>
      </c>
      <c r="B459" s="176" t="s">
        <v>1811</v>
      </c>
      <c r="C459" s="176" t="s">
        <v>453</v>
      </c>
      <c r="D459" s="150">
        <v>8645</v>
      </c>
      <c r="E459" s="153">
        <v>8240</v>
      </c>
      <c r="F459" s="153">
        <v>405</v>
      </c>
      <c r="G459" s="151">
        <v>9869</v>
      </c>
      <c r="H459" s="151">
        <v>9523</v>
      </c>
      <c r="I459" s="151">
        <v>346</v>
      </c>
      <c r="J459" s="151">
        <v>8052</v>
      </c>
      <c r="K459" s="151">
        <v>7475</v>
      </c>
      <c r="L459" s="151">
        <v>577</v>
      </c>
      <c r="M459" s="172">
        <v>0.93</v>
      </c>
      <c r="N459" s="153">
        <v>212007</v>
      </c>
      <c r="O459" s="153">
        <v>202360</v>
      </c>
      <c r="P459" s="153">
        <v>9647</v>
      </c>
      <c r="Q459" s="154">
        <v>0.954496785483498</v>
      </c>
      <c r="R459" s="154">
        <v>0.953152111046848</v>
      </c>
      <c r="S459" s="154">
        <v>0.964940723477556</v>
      </c>
      <c r="T459" s="154">
        <v>0.928340784898162</v>
      </c>
      <c r="U459" s="173">
        <v>-0.0117886124307081</v>
      </c>
      <c r="V459" s="158">
        <v>57018</v>
      </c>
      <c r="W459" s="158">
        <v>54183</v>
      </c>
      <c r="X459" s="158">
        <v>61142</v>
      </c>
      <c r="Y459" s="158">
        <v>58545</v>
      </c>
      <c r="Z459" s="155">
        <v>0.950278859307587</v>
      </c>
      <c r="AA459" s="155">
        <v>0.957525105492133</v>
      </c>
      <c r="AB459" s="173">
        <v>-0.00724624618454606</v>
      </c>
    </row>
    <row r="460" spans="1:28">
      <c r="A460" s="175" t="s">
        <v>375</v>
      </c>
      <c r="B460" s="176" t="s">
        <v>1811</v>
      </c>
      <c r="C460" s="176" t="s">
        <v>454</v>
      </c>
      <c r="D460" s="150">
        <v>4498</v>
      </c>
      <c r="E460" s="153">
        <v>4300</v>
      </c>
      <c r="F460" s="153">
        <v>198</v>
      </c>
      <c r="G460" s="151">
        <v>6007</v>
      </c>
      <c r="H460" s="151">
        <v>5826</v>
      </c>
      <c r="I460" s="151">
        <v>181</v>
      </c>
      <c r="J460" s="151">
        <v>2183</v>
      </c>
      <c r="K460" s="151">
        <v>2109</v>
      </c>
      <c r="L460" s="151">
        <v>74</v>
      </c>
      <c r="M460" s="172">
        <v>0.93</v>
      </c>
      <c r="N460" s="153">
        <v>115766</v>
      </c>
      <c r="O460" s="153">
        <v>113272</v>
      </c>
      <c r="P460" s="153">
        <v>2494</v>
      </c>
      <c r="Q460" s="154">
        <v>0.978456541644352</v>
      </c>
      <c r="R460" s="154">
        <v>0.955980435749222</v>
      </c>
      <c r="S460" s="154">
        <v>0.96986848676544</v>
      </c>
      <c r="T460" s="154">
        <v>0.966101694915254</v>
      </c>
      <c r="U460" s="173">
        <v>-0.0138880510162185</v>
      </c>
      <c r="V460" s="158">
        <v>31506</v>
      </c>
      <c r="W460" s="158">
        <v>30607</v>
      </c>
      <c r="X460" s="158">
        <v>34232</v>
      </c>
      <c r="Y460" s="158">
        <v>33605</v>
      </c>
      <c r="Z460" s="155">
        <v>0.971465752555069</v>
      </c>
      <c r="AA460" s="155">
        <v>0.981683804627249</v>
      </c>
      <c r="AB460" s="173">
        <v>-0.0102180520721805</v>
      </c>
    </row>
    <row r="461" spans="1:28">
      <c r="A461" s="175" t="s">
        <v>375</v>
      </c>
      <c r="B461" s="176" t="s">
        <v>1811</v>
      </c>
      <c r="C461" s="176" t="s">
        <v>455</v>
      </c>
      <c r="D461" s="150">
        <v>3091</v>
      </c>
      <c r="E461" s="153">
        <v>2924</v>
      </c>
      <c r="F461" s="153">
        <v>167</v>
      </c>
      <c r="G461" s="151">
        <v>3701</v>
      </c>
      <c r="H461" s="151">
        <v>3583</v>
      </c>
      <c r="I461" s="151">
        <v>118</v>
      </c>
      <c r="J461" s="151">
        <v>3276</v>
      </c>
      <c r="K461" s="151">
        <v>3173</v>
      </c>
      <c r="L461" s="151">
        <v>103</v>
      </c>
      <c r="M461" s="172">
        <v>0.93</v>
      </c>
      <c r="N461" s="153">
        <v>78297</v>
      </c>
      <c r="O461" s="153">
        <v>76360</v>
      </c>
      <c r="P461" s="153">
        <v>1937</v>
      </c>
      <c r="Q461" s="154">
        <v>0.975260865678123</v>
      </c>
      <c r="R461" s="154">
        <v>0.945972177288903</v>
      </c>
      <c r="S461" s="154">
        <v>0.968116725209403</v>
      </c>
      <c r="T461" s="154">
        <v>0.968559218559219</v>
      </c>
      <c r="U461" s="173">
        <v>-0.0221445479204996</v>
      </c>
      <c r="V461" s="158">
        <v>21125</v>
      </c>
      <c r="W461" s="158">
        <v>20402</v>
      </c>
      <c r="X461" s="158">
        <v>22245</v>
      </c>
      <c r="Y461" s="158">
        <v>21705</v>
      </c>
      <c r="Z461" s="155">
        <v>0.965775147928994</v>
      </c>
      <c r="AA461" s="155">
        <v>0.975724881995954</v>
      </c>
      <c r="AB461" s="173">
        <v>-0.00994973406696009</v>
      </c>
    </row>
    <row r="462" spans="1:28">
      <c r="A462" s="175" t="s">
        <v>375</v>
      </c>
      <c r="B462" s="176" t="s">
        <v>1811</v>
      </c>
      <c r="C462" s="176" t="s">
        <v>456</v>
      </c>
      <c r="D462" s="150">
        <v>4390</v>
      </c>
      <c r="E462" s="153">
        <v>4030</v>
      </c>
      <c r="F462" s="153">
        <v>360</v>
      </c>
      <c r="G462" s="151">
        <v>4926</v>
      </c>
      <c r="H462" s="151">
        <v>4601</v>
      </c>
      <c r="I462" s="151">
        <v>325</v>
      </c>
      <c r="J462" s="151">
        <v>4315</v>
      </c>
      <c r="K462" s="151">
        <v>4014</v>
      </c>
      <c r="L462" s="151">
        <v>301</v>
      </c>
      <c r="M462" s="172">
        <v>0.93</v>
      </c>
      <c r="N462" s="153">
        <v>111717</v>
      </c>
      <c r="O462" s="153">
        <v>105194</v>
      </c>
      <c r="P462" s="153">
        <v>6523</v>
      </c>
      <c r="Q462" s="154">
        <v>0.94161139307357</v>
      </c>
      <c r="R462" s="154">
        <v>0.917995444191344</v>
      </c>
      <c r="S462" s="154">
        <v>0.934023548518067</v>
      </c>
      <c r="T462" s="154">
        <v>0.930243337195829</v>
      </c>
      <c r="U462" s="173">
        <v>-0.0160281043267234</v>
      </c>
      <c r="V462" s="158">
        <v>28613</v>
      </c>
      <c r="W462" s="158">
        <v>26835</v>
      </c>
      <c r="X462" s="158">
        <v>31626</v>
      </c>
      <c r="Y462" s="158">
        <v>29943</v>
      </c>
      <c r="Z462" s="155">
        <v>0.937860413098941</v>
      </c>
      <c r="AA462" s="155">
        <v>0.946784291405805</v>
      </c>
      <c r="AB462" s="173">
        <v>-0.00892387830686425</v>
      </c>
    </row>
    <row r="463" spans="1:28">
      <c r="A463" s="175" t="s">
        <v>375</v>
      </c>
      <c r="B463" s="176" t="s">
        <v>1811</v>
      </c>
      <c r="C463" s="176" t="s">
        <v>457</v>
      </c>
      <c r="D463" s="150">
        <v>5428</v>
      </c>
      <c r="E463" s="153">
        <v>5126</v>
      </c>
      <c r="F463" s="153">
        <v>302</v>
      </c>
      <c r="G463" s="151">
        <v>6118</v>
      </c>
      <c r="H463" s="151">
        <v>5840</v>
      </c>
      <c r="I463" s="151">
        <v>278</v>
      </c>
      <c r="J463" s="151">
        <v>4959</v>
      </c>
      <c r="K463" s="151">
        <v>4738</v>
      </c>
      <c r="L463" s="151">
        <v>221</v>
      </c>
      <c r="M463" s="172">
        <v>0.93</v>
      </c>
      <c r="N463" s="153">
        <v>133341</v>
      </c>
      <c r="O463" s="153">
        <v>127122</v>
      </c>
      <c r="P463" s="153">
        <v>6219</v>
      </c>
      <c r="Q463" s="154">
        <v>0.953360181789547</v>
      </c>
      <c r="R463" s="154">
        <v>0.944362564480472</v>
      </c>
      <c r="S463" s="154">
        <v>0.954560313828048</v>
      </c>
      <c r="T463" s="154">
        <v>0.955434563420044</v>
      </c>
      <c r="U463" s="173">
        <v>-0.0101977493475768</v>
      </c>
      <c r="V463" s="158">
        <v>35933</v>
      </c>
      <c r="W463" s="158">
        <v>34200</v>
      </c>
      <c r="X463" s="158">
        <v>38470</v>
      </c>
      <c r="Y463" s="158">
        <v>36591</v>
      </c>
      <c r="Z463" s="155">
        <v>0.951771352238889</v>
      </c>
      <c r="AA463" s="155">
        <v>0.951156745515987</v>
      </c>
      <c r="AB463" s="173">
        <v>0.000614606722902589</v>
      </c>
    </row>
    <row r="464" spans="1:28">
      <c r="A464" s="175" t="s">
        <v>375</v>
      </c>
      <c r="B464" s="176" t="s">
        <v>1811</v>
      </c>
      <c r="C464" s="176" t="s">
        <v>458</v>
      </c>
      <c r="D464" s="150">
        <v>4265</v>
      </c>
      <c r="E464" s="153">
        <v>4165</v>
      </c>
      <c r="F464" s="153">
        <v>100</v>
      </c>
      <c r="G464" s="151">
        <v>5114</v>
      </c>
      <c r="H464" s="151">
        <v>4995</v>
      </c>
      <c r="I464" s="151">
        <v>119</v>
      </c>
      <c r="J464" s="151">
        <v>1759</v>
      </c>
      <c r="K464" s="151">
        <v>1712</v>
      </c>
      <c r="L464" s="151">
        <v>47</v>
      </c>
      <c r="M464" s="172">
        <v>0.93</v>
      </c>
      <c r="N464" s="153">
        <v>101661</v>
      </c>
      <c r="O464" s="153">
        <v>99874</v>
      </c>
      <c r="P464" s="153">
        <v>1787</v>
      </c>
      <c r="Q464" s="154">
        <v>0.982421971060682</v>
      </c>
      <c r="R464" s="154">
        <v>0.976553341148886</v>
      </c>
      <c r="S464" s="154">
        <v>0.976730543605788</v>
      </c>
      <c r="T464" s="154">
        <v>0.97328027288232</v>
      </c>
      <c r="U464" s="173">
        <v>-0.000177202456901782</v>
      </c>
      <c r="V464" s="158">
        <v>27185</v>
      </c>
      <c r="W464" s="158">
        <v>26649</v>
      </c>
      <c r="X464" s="158">
        <v>30693</v>
      </c>
      <c r="Y464" s="158">
        <v>30151</v>
      </c>
      <c r="Z464" s="155">
        <v>0.98028324443627</v>
      </c>
      <c r="AA464" s="155">
        <v>0.982341250447985</v>
      </c>
      <c r="AB464" s="173">
        <v>-0.00205800601171491</v>
      </c>
    </row>
    <row r="465" spans="1:28">
      <c r="A465" s="175" t="s">
        <v>375</v>
      </c>
      <c r="B465" s="176" t="s">
        <v>1811</v>
      </c>
      <c r="C465" s="176" t="s">
        <v>459</v>
      </c>
      <c r="D465" s="150">
        <v>7953</v>
      </c>
      <c r="E465" s="153">
        <v>7567</v>
      </c>
      <c r="F465" s="153">
        <v>386</v>
      </c>
      <c r="G465" s="151">
        <v>9211</v>
      </c>
      <c r="H465" s="151">
        <v>8781</v>
      </c>
      <c r="I465" s="151">
        <v>430</v>
      </c>
      <c r="J465" s="151">
        <v>8108</v>
      </c>
      <c r="K465" s="151">
        <v>7773</v>
      </c>
      <c r="L465" s="151">
        <v>335</v>
      </c>
      <c r="M465" s="172">
        <v>0.93</v>
      </c>
      <c r="N465" s="153">
        <v>210633</v>
      </c>
      <c r="O465" s="153">
        <v>202302</v>
      </c>
      <c r="P465" s="153">
        <v>8331</v>
      </c>
      <c r="Q465" s="154">
        <v>0.960447793080856</v>
      </c>
      <c r="R465" s="154">
        <v>0.951464856029171</v>
      </c>
      <c r="S465" s="154">
        <v>0.953316686570405</v>
      </c>
      <c r="T465" s="154">
        <v>0.958682782437099</v>
      </c>
      <c r="U465" s="173">
        <v>-0.0018518305412335</v>
      </c>
      <c r="V465" s="158">
        <v>53503</v>
      </c>
      <c r="W465" s="158">
        <v>51195</v>
      </c>
      <c r="X465" s="158">
        <v>59556</v>
      </c>
      <c r="Y465" s="158">
        <v>57163</v>
      </c>
      <c r="Z465" s="155">
        <v>0.956862232024372</v>
      </c>
      <c r="AA465" s="155">
        <v>0.959819329706495</v>
      </c>
      <c r="AB465" s="173">
        <v>-0.00295709768212227</v>
      </c>
    </row>
    <row r="466" spans="1:28">
      <c r="A466" s="175" t="s">
        <v>375</v>
      </c>
      <c r="B466" s="176" t="s">
        <v>1811</v>
      </c>
      <c r="C466" s="176" t="s">
        <v>460</v>
      </c>
      <c r="D466" s="150">
        <v>4231</v>
      </c>
      <c r="E466" s="153">
        <v>3997</v>
      </c>
      <c r="F466" s="153">
        <v>234</v>
      </c>
      <c r="G466" s="151">
        <v>4967</v>
      </c>
      <c r="H466" s="151">
        <v>4793</v>
      </c>
      <c r="I466" s="151">
        <v>174</v>
      </c>
      <c r="J466" s="151">
        <v>4363</v>
      </c>
      <c r="K466" s="151">
        <v>4137</v>
      </c>
      <c r="L466" s="151">
        <v>226</v>
      </c>
      <c r="M466" s="172">
        <v>0.93</v>
      </c>
      <c r="N466" s="153">
        <v>110789</v>
      </c>
      <c r="O466" s="153">
        <v>103389</v>
      </c>
      <c r="P466" s="153">
        <v>7400</v>
      </c>
      <c r="Q466" s="154">
        <v>0.933206365252868</v>
      </c>
      <c r="R466" s="154">
        <v>0.944693925785866</v>
      </c>
      <c r="S466" s="154">
        <v>0.964968794040668</v>
      </c>
      <c r="T466" s="154">
        <v>0.948200779280312</v>
      </c>
      <c r="U466" s="173">
        <v>-0.0202748682548022</v>
      </c>
      <c r="V466" s="158">
        <v>29274</v>
      </c>
      <c r="W466" s="158">
        <v>27610</v>
      </c>
      <c r="X466" s="158">
        <v>32434</v>
      </c>
      <c r="Y466" s="158">
        <v>30225</v>
      </c>
      <c r="Z466" s="155">
        <v>0.94315775090524</v>
      </c>
      <c r="AA466" s="155">
        <v>0.931892458531171</v>
      </c>
      <c r="AB466" s="173">
        <v>0.0112652923740691</v>
      </c>
    </row>
    <row r="467" spans="1:28">
      <c r="A467" s="175" t="s">
        <v>375</v>
      </c>
      <c r="B467" s="176" t="s">
        <v>1811</v>
      </c>
      <c r="C467" s="176" t="s">
        <v>461</v>
      </c>
      <c r="D467" s="150">
        <v>6101</v>
      </c>
      <c r="E467" s="153">
        <v>5725</v>
      </c>
      <c r="F467" s="153">
        <v>376</v>
      </c>
      <c r="G467" s="151">
        <v>6789</v>
      </c>
      <c r="H467" s="151">
        <v>6382</v>
      </c>
      <c r="I467" s="151">
        <v>407</v>
      </c>
      <c r="J467" s="151">
        <v>5921</v>
      </c>
      <c r="K467" s="151">
        <v>5710</v>
      </c>
      <c r="L467" s="151">
        <v>211</v>
      </c>
      <c r="M467" s="172">
        <v>0.93</v>
      </c>
      <c r="N467" s="153">
        <v>151515</v>
      </c>
      <c r="O467" s="153">
        <v>144998</v>
      </c>
      <c r="P467" s="153">
        <v>6517</v>
      </c>
      <c r="Q467" s="154">
        <v>0.956987756987757</v>
      </c>
      <c r="R467" s="154">
        <v>0.938370758891985</v>
      </c>
      <c r="S467" s="154">
        <v>0.940050081013404</v>
      </c>
      <c r="T467" s="154">
        <v>0.964364127681135</v>
      </c>
      <c r="U467" s="173">
        <v>-0.00167932212141908</v>
      </c>
      <c r="V467" s="158">
        <v>39114</v>
      </c>
      <c r="W467" s="158">
        <v>36755</v>
      </c>
      <c r="X467" s="158">
        <v>43307</v>
      </c>
      <c r="Y467" s="158">
        <v>41432</v>
      </c>
      <c r="Z467" s="155">
        <v>0.939689113872271</v>
      </c>
      <c r="AA467" s="155">
        <v>0.956704458863463</v>
      </c>
      <c r="AB467" s="173">
        <v>-0.0170153449911924</v>
      </c>
    </row>
    <row r="468" spans="1:28">
      <c r="A468" s="175" t="s">
        <v>375</v>
      </c>
      <c r="B468" s="176" t="s">
        <v>1811</v>
      </c>
      <c r="C468" s="176" t="s">
        <v>462</v>
      </c>
      <c r="D468" s="150">
        <v>4861</v>
      </c>
      <c r="E468" s="153">
        <v>4519</v>
      </c>
      <c r="F468" s="153">
        <v>342</v>
      </c>
      <c r="G468" s="151">
        <v>5309</v>
      </c>
      <c r="H468" s="151">
        <v>4920</v>
      </c>
      <c r="I468" s="151">
        <v>389</v>
      </c>
      <c r="J468" s="151">
        <v>4673</v>
      </c>
      <c r="K468" s="151">
        <v>3933</v>
      </c>
      <c r="L468" s="151">
        <v>740</v>
      </c>
      <c r="M468" s="172">
        <v>0.93</v>
      </c>
      <c r="N468" s="153">
        <v>121746</v>
      </c>
      <c r="O468" s="153">
        <v>106047</v>
      </c>
      <c r="P468" s="153">
        <v>15699</v>
      </c>
      <c r="Q468" s="154">
        <v>0.87105120496772</v>
      </c>
      <c r="R468" s="154">
        <v>0.929644106150998</v>
      </c>
      <c r="S468" s="154">
        <v>0.92672819740064</v>
      </c>
      <c r="T468" s="154">
        <v>0.841643483843355</v>
      </c>
      <c r="U468" s="173">
        <v>0.0029159087503573</v>
      </c>
      <c r="V468" s="158">
        <v>31942</v>
      </c>
      <c r="W468" s="158">
        <v>28264</v>
      </c>
      <c r="X468" s="158">
        <v>34934</v>
      </c>
      <c r="Y468" s="158">
        <v>30336</v>
      </c>
      <c r="Z468" s="155">
        <v>0.884853797507983</v>
      </c>
      <c r="AA468" s="155">
        <v>0.868380374420335</v>
      </c>
      <c r="AB468" s="173">
        <v>0.0164734230876478</v>
      </c>
    </row>
    <row r="469" spans="1:28">
      <c r="A469" s="175" t="s">
        <v>375</v>
      </c>
      <c r="B469" s="176" t="s">
        <v>1811</v>
      </c>
      <c r="C469" s="176" t="s">
        <v>463</v>
      </c>
      <c r="D469" s="150">
        <v>6102</v>
      </c>
      <c r="E469" s="153">
        <v>5580</v>
      </c>
      <c r="F469" s="153">
        <v>522</v>
      </c>
      <c r="G469" s="151">
        <v>6548</v>
      </c>
      <c r="H469" s="151">
        <v>6139</v>
      </c>
      <c r="I469" s="151">
        <v>409</v>
      </c>
      <c r="J469" s="151">
        <v>5895</v>
      </c>
      <c r="K469" s="151">
        <v>5416</v>
      </c>
      <c r="L469" s="151">
        <v>479</v>
      </c>
      <c r="M469" s="172">
        <v>0.93</v>
      </c>
      <c r="N469" s="153">
        <v>149311</v>
      </c>
      <c r="O469" s="153">
        <v>137609</v>
      </c>
      <c r="P469" s="153">
        <v>11702</v>
      </c>
      <c r="Q469" s="154">
        <v>0.921626671846013</v>
      </c>
      <c r="R469" s="154">
        <v>0.914454277286136</v>
      </c>
      <c r="S469" s="154">
        <v>0.937538179596824</v>
      </c>
      <c r="T469" s="154">
        <v>0.918744698897371</v>
      </c>
      <c r="U469" s="173">
        <v>-0.0230839023106878</v>
      </c>
      <c r="V469" s="158">
        <v>38761</v>
      </c>
      <c r="W469" s="158">
        <v>35868</v>
      </c>
      <c r="X469" s="158">
        <v>42455</v>
      </c>
      <c r="Y469" s="158">
        <v>39151</v>
      </c>
      <c r="Z469" s="155">
        <v>0.925363122726452</v>
      </c>
      <c r="AA469" s="155">
        <v>0.922176422093982</v>
      </c>
      <c r="AB469" s="173">
        <v>0.00318670063246995</v>
      </c>
    </row>
    <row r="470" spans="1:28">
      <c r="A470" s="175" t="s">
        <v>375</v>
      </c>
      <c r="B470" s="176" t="s">
        <v>1811</v>
      </c>
      <c r="C470" s="176" t="s">
        <v>464</v>
      </c>
      <c r="D470" s="150">
        <v>5635</v>
      </c>
      <c r="E470" s="153">
        <v>5317</v>
      </c>
      <c r="F470" s="153">
        <v>318</v>
      </c>
      <c r="G470" s="151">
        <v>6554</v>
      </c>
      <c r="H470" s="151">
        <v>6303</v>
      </c>
      <c r="I470" s="151">
        <v>251</v>
      </c>
      <c r="J470" s="151">
        <v>5925</v>
      </c>
      <c r="K470" s="151">
        <v>5685</v>
      </c>
      <c r="L470" s="151">
        <v>240</v>
      </c>
      <c r="M470" s="172">
        <v>0.93</v>
      </c>
      <c r="N470" s="153">
        <v>149521</v>
      </c>
      <c r="O470" s="153">
        <v>142247</v>
      </c>
      <c r="P470" s="153">
        <v>7274</v>
      </c>
      <c r="Q470" s="154">
        <v>0.951351315199872</v>
      </c>
      <c r="R470" s="154">
        <v>0.943566992014197</v>
      </c>
      <c r="S470" s="154">
        <v>0.961702776930119</v>
      </c>
      <c r="T470" s="154">
        <v>0.959493670886076</v>
      </c>
      <c r="U470" s="173">
        <v>-0.0181357849159219</v>
      </c>
      <c r="V470" s="158">
        <v>38415</v>
      </c>
      <c r="W470" s="158">
        <v>36677</v>
      </c>
      <c r="X470" s="158">
        <v>41888</v>
      </c>
      <c r="Y470" s="158">
        <v>39797</v>
      </c>
      <c r="Z470" s="155">
        <v>0.954757256280099</v>
      </c>
      <c r="AA470" s="155">
        <v>0.950081168831169</v>
      </c>
      <c r="AB470" s="173">
        <v>0.00467608744893011</v>
      </c>
    </row>
    <row r="471" spans="1:28">
      <c r="A471" s="175" t="s">
        <v>375</v>
      </c>
      <c r="B471" s="176" t="s">
        <v>1811</v>
      </c>
      <c r="C471" s="176" t="s">
        <v>465</v>
      </c>
      <c r="D471" s="150">
        <v>5856</v>
      </c>
      <c r="E471" s="153">
        <v>5549</v>
      </c>
      <c r="F471" s="153">
        <v>307</v>
      </c>
      <c r="G471" s="151">
        <v>6562</v>
      </c>
      <c r="H471" s="151">
        <v>6313</v>
      </c>
      <c r="I471" s="151">
        <v>249</v>
      </c>
      <c r="J471" s="151">
        <v>6113</v>
      </c>
      <c r="K471" s="151">
        <v>5894</v>
      </c>
      <c r="L471" s="151">
        <v>219</v>
      </c>
      <c r="M471" s="172">
        <v>0.93</v>
      </c>
      <c r="N471" s="153">
        <v>155960</v>
      </c>
      <c r="O471" s="153">
        <v>147630</v>
      </c>
      <c r="P471" s="153">
        <v>8330</v>
      </c>
      <c r="Q471" s="154">
        <v>0.946588868940754</v>
      </c>
      <c r="R471" s="154">
        <v>0.947575136612022</v>
      </c>
      <c r="S471" s="154">
        <v>0.962054251752514</v>
      </c>
      <c r="T471" s="154">
        <v>0.964174709635204</v>
      </c>
      <c r="U471" s="173">
        <v>-0.0144791151404926</v>
      </c>
      <c r="V471" s="158">
        <v>39227</v>
      </c>
      <c r="W471" s="158">
        <v>37661</v>
      </c>
      <c r="X471" s="158">
        <v>43475</v>
      </c>
      <c r="Y471" s="158">
        <v>41235</v>
      </c>
      <c r="Z471" s="155">
        <v>0.960078517347745</v>
      </c>
      <c r="AA471" s="155">
        <v>0.948476135710178</v>
      </c>
      <c r="AB471" s="173">
        <v>0.0116023816375669</v>
      </c>
    </row>
    <row r="472" spans="1:28">
      <c r="A472" s="175" t="s">
        <v>375</v>
      </c>
      <c r="B472" s="176" t="s">
        <v>1811</v>
      </c>
      <c r="C472" s="176" t="s">
        <v>466</v>
      </c>
      <c r="D472" s="150">
        <v>5665</v>
      </c>
      <c r="E472" s="153">
        <v>4858</v>
      </c>
      <c r="F472" s="153">
        <v>807</v>
      </c>
      <c r="G472" s="151">
        <v>6129</v>
      </c>
      <c r="H472" s="151">
        <v>5563</v>
      </c>
      <c r="I472" s="151">
        <v>566</v>
      </c>
      <c r="J472" s="151">
        <v>5524</v>
      </c>
      <c r="K472" s="151">
        <v>4939</v>
      </c>
      <c r="L472" s="151">
        <v>585</v>
      </c>
      <c r="M472" s="172">
        <v>0.93</v>
      </c>
      <c r="N472" s="153">
        <v>138518</v>
      </c>
      <c r="O472" s="153">
        <v>120887</v>
      </c>
      <c r="P472" s="153">
        <v>17631</v>
      </c>
      <c r="Q472" s="154">
        <v>0.872716903218354</v>
      </c>
      <c r="R472" s="154">
        <v>0.857546337157988</v>
      </c>
      <c r="S472" s="154">
        <v>0.907652145537608</v>
      </c>
      <c r="T472" s="154">
        <v>0.894098479362781</v>
      </c>
      <c r="U472" s="173">
        <v>-0.0501058083796204</v>
      </c>
      <c r="V472" s="158">
        <v>35992</v>
      </c>
      <c r="W472" s="158">
        <v>30954</v>
      </c>
      <c r="X472" s="158">
        <v>39215</v>
      </c>
      <c r="Y472" s="158">
        <v>33155</v>
      </c>
      <c r="Z472" s="155">
        <v>0.860024449877751</v>
      </c>
      <c r="AA472" s="155">
        <v>0.845467295677674</v>
      </c>
      <c r="AB472" s="173">
        <v>0.0145571542000763</v>
      </c>
    </row>
    <row r="473" spans="1:28">
      <c r="A473" s="175" t="s">
        <v>375</v>
      </c>
      <c r="B473" s="176" t="s">
        <v>1811</v>
      </c>
      <c r="C473" s="176" t="s">
        <v>467</v>
      </c>
      <c r="D473" s="150">
        <v>8375</v>
      </c>
      <c r="E473" s="153">
        <v>7938</v>
      </c>
      <c r="F473" s="153">
        <v>437</v>
      </c>
      <c r="G473" s="151">
        <v>9464</v>
      </c>
      <c r="H473" s="151">
        <v>9086</v>
      </c>
      <c r="I473" s="151">
        <v>378</v>
      </c>
      <c r="J473" s="151">
        <v>8027</v>
      </c>
      <c r="K473" s="151">
        <v>7580</v>
      </c>
      <c r="L473" s="151">
        <v>447</v>
      </c>
      <c r="M473" s="172">
        <v>0.93</v>
      </c>
      <c r="N473" s="153">
        <v>207892</v>
      </c>
      <c r="O473" s="153">
        <v>199104</v>
      </c>
      <c r="P473" s="153">
        <v>8788</v>
      </c>
      <c r="Q473" s="154">
        <v>0.957728051103458</v>
      </c>
      <c r="R473" s="154">
        <v>0.947820895522388</v>
      </c>
      <c r="S473" s="154">
        <v>0.960059171597633</v>
      </c>
      <c r="T473" s="154">
        <v>0.944312943814626</v>
      </c>
      <c r="U473" s="173">
        <v>-0.0122382760752451</v>
      </c>
      <c r="V473" s="158">
        <v>56301</v>
      </c>
      <c r="W473" s="158">
        <v>53676</v>
      </c>
      <c r="X473" s="158">
        <v>60376</v>
      </c>
      <c r="Y473" s="158">
        <v>58102</v>
      </c>
      <c r="Z473" s="155">
        <v>0.95337560611712</v>
      </c>
      <c r="AA473" s="155">
        <v>0.96233602756062</v>
      </c>
      <c r="AB473" s="173">
        <v>-0.00896042144349962</v>
      </c>
    </row>
    <row r="474" spans="1:28">
      <c r="A474" s="175" t="s">
        <v>375</v>
      </c>
      <c r="B474" s="176" t="s">
        <v>1811</v>
      </c>
      <c r="C474" s="176" t="s">
        <v>468</v>
      </c>
      <c r="D474" s="150">
        <v>1689</v>
      </c>
      <c r="E474" s="153">
        <v>1676</v>
      </c>
      <c r="F474" s="153">
        <v>13</v>
      </c>
      <c r="G474" s="151">
        <v>1991</v>
      </c>
      <c r="H474" s="151">
        <v>1975</v>
      </c>
      <c r="I474" s="151">
        <v>16</v>
      </c>
      <c r="J474" s="151">
        <v>657</v>
      </c>
      <c r="K474" s="151">
        <v>652</v>
      </c>
      <c r="L474" s="151">
        <v>5</v>
      </c>
      <c r="M474" s="172">
        <v>0.93</v>
      </c>
      <c r="N474" s="153">
        <v>38075</v>
      </c>
      <c r="O474" s="153">
        <v>37810</v>
      </c>
      <c r="P474" s="153">
        <v>265</v>
      </c>
      <c r="Q474" s="154">
        <v>0.993040052527906</v>
      </c>
      <c r="R474" s="154">
        <v>0.992303137951451</v>
      </c>
      <c r="S474" s="154">
        <v>0.991963837267705</v>
      </c>
      <c r="T474" s="154">
        <v>0.992389649923896</v>
      </c>
      <c r="U474" s="173">
        <v>0.00033930068374588</v>
      </c>
      <c r="V474" s="158">
        <v>10438</v>
      </c>
      <c r="W474" s="158">
        <v>10362</v>
      </c>
      <c r="X474" s="158">
        <v>11459</v>
      </c>
      <c r="Y474" s="158">
        <v>11391</v>
      </c>
      <c r="Z474" s="155">
        <v>0.992718911668902</v>
      </c>
      <c r="AA474" s="155">
        <v>0.994065799808011</v>
      </c>
      <c r="AB474" s="173">
        <v>-0.00134688813910899</v>
      </c>
    </row>
    <row r="475" spans="1:28">
      <c r="A475" s="175" t="s">
        <v>375</v>
      </c>
      <c r="B475" s="176" t="s">
        <v>1811</v>
      </c>
      <c r="C475" s="176" t="s">
        <v>469</v>
      </c>
      <c r="D475" s="150">
        <v>5602</v>
      </c>
      <c r="E475" s="153">
        <v>5124</v>
      </c>
      <c r="F475" s="153">
        <v>478</v>
      </c>
      <c r="G475" s="151">
        <v>6668</v>
      </c>
      <c r="H475" s="151">
        <v>6177</v>
      </c>
      <c r="I475" s="151">
        <v>491</v>
      </c>
      <c r="J475" s="151">
        <v>5818</v>
      </c>
      <c r="K475" s="151">
        <v>5286</v>
      </c>
      <c r="L475" s="151">
        <v>532</v>
      </c>
      <c r="M475" s="172">
        <v>0.93</v>
      </c>
      <c r="N475" s="153">
        <v>149503</v>
      </c>
      <c r="O475" s="153">
        <v>138592</v>
      </c>
      <c r="P475" s="153">
        <v>10911</v>
      </c>
      <c r="Q475" s="154">
        <v>0.927018186926015</v>
      </c>
      <c r="R475" s="154">
        <v>0.914673330953231</v>
      </c>
      <c r="S475" s="154">
        <v>0.926364727054589</v>
      </c>
      <c r="T475" s="154">
        <v>0.908559642488828</v>
      </c>
      <c r="U475" s="173">
        <v>-0.0116913961013581</v>
      </c>
      <c r="V475" s="158">
        <v>39239</v>
      </c>
      <c r="W475" s="158">
        <v>35825</v>
      </c>
      <c r="X475" s="158">
        <v>43206</v>
      </c>
      <c r="Y475" s="158">
        <v>39976</v>
      </c>
      <c r="Z475" s="155">
        <v>0.912994724636204</v>
      </c>
      <c r="AA475" s="155">
        <v>0.925241864555849</v>
      </c>
      <c r="AB475" s="173">
        <v>-0.0122471399196449</v>
      </c>
    </row>
    <row r="476" spans="1:28">
      <c r="A476" s="175" t="s">
        <v>375</v>
      </c>
      <c r="B476" s="176" t="s">
        <v>1811</v>
      </c>
      <c r="C476" s="176" t="s">
        <v>470</v>
      </c>
      <c r="D476" s="150">
        <v>5689</v>
      </c>
      <c r="E476" s="153">
        <v>5463</v>
      </c>
      <c r="F476" s="153">
        <v>226</v>
      </c>
      <c r="G476" s="151">
        <v>6697</v>
      </c>
      <c r="H476" s="151">
        <v>6522</v>
      </c>
      <c r="I476" s="151">
        <v>175</v>
      </c>
      <c r="J476" s="151">
        <v>5709</v>
      </c>
      <c r="K476" s="151">
        <v>5519</v>
      </c>
      <c r="L476" s="151">
        <v>190</v>
      </c>
      <c r="M476" s="172">
        <v>0.93</v>
      </c>
      <c r="N476" s="153">
        <v>152302</v>
      </c>
      <c r="O476" s="153">
        <v>147093</v>
      </c>
      <c r="P476" s="153">
        <v>5209</v>
      </c>
      <c r="Q476" s="154">
        <v>0.965798216701028</v>
      </c>
      <c r="R476" s="154">
        <v>0.96027421339427</v>
      </c>
      <c r="S476" s="154">
        <v>0.97386889652083</v>
      </c>
      <c r="T476" s="154">
        <v>0.966719215274129</v>
      </c>
      <c r="U476" s="173">
        <v>-0.0135946831265605</v>
      </c>
      <c r="V476" s="158">
        <v>38716</v>
      </c>
      <c r="W476" s="158">
        <v>37401</v>
      </c>
      <c r="X476" s="158">
        <v>43637</v>
      </c>
      <c r="Y476" s="158">
        <v>42050</v>
      </c>
      <c r="Z476" s="155">
        <v>0.966034714329993</v>
      </c>
      <c r="AA476" s="155">
        <v>0.96363178036987</v>
      </c>
      <c r="AB476" s="173">
        <v>0.00240293396012314</v>
      </c>
    </row>
    <row r="477" spans="1:28">
      <c r="A477" s="175" t="s">
        <v>375</v>
      </c>
      <c r="B477" s="176" t="s">
        <v>1811</v>
      </c>
      <c r="C477" s="176" t="s">
        <v>471</v>
      </c>
      <c r="D477" s="150">
        <v>5892</v>
      </c>
      <c r="E477" s="153">
        <v>5594</v>
      </c>
      <c r="F477" s="153">
        <v>298</v>
      </c>
      <c r="G477" s="151">
        <v>6757</v>
      </c>
      <c r="H477" s="151">
        <v>6548</v>
      </c>
      <c r="I477" s="151">
        <v>209</v>
      </c>
      <c r="J477" s="151">
        <v>5983</v>
      </c>
      <c r="K477" s="151">
        <v>5768</v>
      </c>
      <c r="L477" s="151">
        <v>215</v>
      </c>
      <c r="M477" s="172">
        <v>0.93</v>
      </c>
      <c r="N477" s="153">
        <v>154029</v>
      </c>
      <c r="O477" s="153">
        <v>148663</v>
      </c>
      <c r="P477" s="153">
        <v>5366</v>
      </c>
      <c r="Q477" s="154">
        <v>0.965162404482273</v>
      </c>
      <c r="R477" s="154">
        <v>0.949422946367957</v>
      </c>
      <c r="S477" s="154">
        <v>0.969069113511914</v>
      </c>
      <c r="T477" s="154">
        <v>0.964064850409494</v>
      </c>
      <c r="U477" s="173">
        <v>-0.0196461671439571</v>
      </c>
      <c r="V477" s="158">
        <v>39375</v>
      </c>
      <c r="W477" s="158">
        <v>37782</v>
      </c>
      <c r="X477" s="158">
        <v>43471</v>
      </c>
      <c r="Y477" s="158">
        <v>41933</v>
      </c>
      <c r="Z477" s="155">
        <v>0.959542857142857</v>
      </c>
      <c r="AA477" s="155">
        <v>0.96462009155529</v>
      </c>
      <c r="AB477" s="173">
        <v>-0.00507723441243257</v>
      </c>
    </row>
    <row r="478" spans="1:28">
      <c r="A478" s="175" t="s">
        <v>375</v>
      </c>
      <c r="B478" s="176" t="s">
        <v>1812</v>
      </c>
      <c r="C478" s="176" t="s">
        <v>472</v>
      </c>
      <c r="D478" s="150">
        <v>6410</v>
      </c>
      <c r="E478" s="153">
        <v>6009</v>
      </c>
      <c r="F478" s="153">
        <v>401</v>
      </c>
      <c r="G478" s="151">
        <v>7370</v>
      </c>
      <c r="H478" s="151">
        <v>6945</v>
      </c>
      <c r="I478" s="151">
        <v>425</v>
      </c>
      <c r="J478" s="151">
        <v>6595</v>
      </c>
      <c r="K478" s="151">
        <v>6100</v>
      </c>
      <c r="L478" s="151">
        <v>495</v>
      </c>
      <c r="M478" s="172">
        <v>0.93</v>
      </c>
      <c r="N478" s="153">
        <v>158417</v>
      </c>
      <c r="O478" s="153">
        <v>146682</v>
      </c>
      <c r="P478" s="153">
        <v>11735</v>
      </c>
      <c r="Q478" s="154">
        <v>0.925923354185473</v>
      </c>
      <c r="R478" s="154">
        <v>0.937441497659906</v>
      </c>
      <c r="S478" s="154">
        <v>0.942333785617368</v>
      </c>
      <c r="T478" s="154">
        <v>0.924943138741471</v>
      </c>
      <c r="U478" s="173">
        <v>-0.00489228795746133</v>
      </c>
      <c r="V478" s="158">
        <v>44141</v>
      </c>
      <c r="W478" s="158">
        <v>41160</v>
      </c>
      <c r="X478" s="158">
        <v>46075</v>
      </c>
      <c r="Y478" s="158">
        <v>41839</v>
      </c>
      <c r="Z478" s="155">
        <v>0.932466414444621</v>
      </c>
      <c r="AA478" s="155">
        <v>0.908062940857298</v>
      </c>
      <c r="AB478" s="173">
        <v>0.0244034735873228</v>
      </c>
    </row>
    <row r="479" spans="1:28">
      <c r="A479" s="175" t="s">
        <v>375</v>
      </c>
      <c r="B479" s="176" t="s">
        <v>1812</v>
      </c>
      <c r="C479" s="176" t="s">
        <v>473</v>
      </c>
      <c r="D479" s="150">
        <v>5458</v>
      </c>
      <c r="E479" s="153">
        <v>5190</v>
      </c>
      <c r="F479" s="153">
        <v>268</v>
      </c>
      <c r="G479" s="151">
        <v>6115</v>
      </c>
      <c r="H479" s="151">
        <v>5822</v>
      </c>
      <c r="I479" s="151">
        <v>293</v>
      </c>
      <c r="J479" s="151">
        <v>5014</v>
      </c>
      <c r="K479" s="151">
        <v>4600</v>
      </c>
      <c r="L479" s="151">
        <v>414</v>
      </c>
      <c r="M479" s="172">
        <v>0.93</v>
      </c>
      <c r="N479" s="153">
        <v>133384</v>
      </c>
      <c r="O479" s="153">
        <v>129073</v>
      </c>
      <c r="P479" s="153">
        <v>4311</v>
      </c>
      <c r="Q479" s="154">
        <v>0.96767978168296</v>
      </c>
      <c r="R479" s="154">
        <v>0.950897764748992</v>
      </c>
      <c r="S479" s="154">
        <v>0.952085036794767</v>
      </c>
      <c r="T479" s="154">
        <v>0.917431192660551</v>
      </c>
      <c r="U479" s="173">
        <v>-0.00118727204577462</v>
      </c>
      <c r="V479" s="158">
        <v>36736</v>
      </c>
      <c r="W479" s="158">
        <v>34475</v>
      </c>
      <c r="X479" s="158">
        <v>42243</v>
      </c>
      <c r="Y479" s="158">
        <v>40977</v>
      </c>
      <c r="Z479" s="155">
        <v>0.938452743902439</v>
      </c>
      <c r="AA479" s="155">
        <v>0.970030537603863</v>
      </c>
      <c r="AB479" s="173">
        <v>-0.0315777937014243</v>
      </c>
    </row>
    <row r="480" spans="1:28">
      <c r="A480" s="175" t="s">
        <v>375</v>
      </c>
      <c r="B480" s="176" t="s">
        <v>1812</v>
      </c>
      <c r="C480" s="176" t="s">
        <v>474</v>
      </c>
      <c r="D480" s="150">
        <v>5796</v>
      </c>
      <c r="E480" s="153">
        <v>5605</v>
      </c>
      <c r="F480" s="153">
        <v>191</v>
      </c>
      <c r="G480" s="151">
        <v>6522</v>
      </c>
      <c r="H480" s="151">
        <v>6373</v>
      </c>
      <c r="I480" s="151">
        <v>149</v>
      </c>
      <c r="J480" s="151">
        <v>6380</v>
      </c>
      <c r="K480" s="151">
        <v>6189</v>
      </c>
      <c r="L480" s="151">
        <v>191</v>
      </c>
      <c r="M480" s="172">
        <v>0.93</v>
      </c>
      <c r="N480" s="153">
        <v>150559</v>
      </c>
      <c r="O480" s="153">
        <v>146374</v>
      </c>
      <c r="P480" s="153">
        <v>4185</v>
      </c>
      <c r="Q480" s="154">
        <v>0.972203587962194</v>
      </c>
      <c r="R480" s="154">
        <v>0.967046238785369</v>
      </c>
      <c r="S480" s="154">
        <v>0.977154247163447</v>
      </c>
      <c r="T480" s="154">
        <v>0.970062695924765</v>
      </c>
      <c r="U480" s="173">
        <v>-0.0101080083780776</v>
      </c>
      <c r="V480" s="158">
        <v>40085</v>
      </c>
      <c r="W480" s="158">
        <v>38992</v>
      </c>
      <c r="X480" s="158">
        <v>43061</v>
      </c>
      <c r="Y480" s="158">
        <v>42083</v>
      </c>
      <c r="Z480" s="155">
        <v>0.972732942497193</v>
      </c>
      <c r="AA480" s="155">
        <v>0.97728803325515</v>
      </c>
      <c r="AB480" s="173">
        <v>-0.00455509075795624</v>
      </c>
    </row>
    <row r="481" spans="1:28">
      <c r="A481" s="175" t="s">
        <v>375</v>
      </c>
      <c r="B481" s="176" t="s">
        <v>1812</v>
      </c>
      <c r="C481" s="176" t="s">
        <v>475</v>
      </c>
      <c r="D481" s="150">
        <v>1581</v>
      </c>
      <c r="E481" s="153">
        <v>1428</v>
      </c>
      <c r="F481" s="153">
        <v>153</v>
      </c>
      <c r="G481" s="151">
        <v>1788</v>
      </c>
      <c r="H481" s="151">
        <v>1666</v>
      </c>
      <c r="I481" s="151">
        <v>122</v>
      </c>
      <c r="J481" s="151">
        <v>1333</v>
      </c>
      <c r="K481" s="151">
        <v>1193</v>
      </c>
      <c r="L481" s="151">
        <v>140</v>
      </c>
      <c r="M481" s="172">
        <v>0.93</v>
      </c>
      <c r="N481" s="153">
        <v>37920</v>
      </c>
      <c r="O481" s="153">
        <v>35884</v>
      </c>
      <c r="P481" s="153">
        <v>2036</v>
      </c>
      <c r="Q481" s="154">
        <v>0.946308016877637</v>
      </c>
      <c r="R481" s="154">
        <v>0.903225806451613</v>
      </c>
      <c r="S481" s="154">
        <v>0.931767337807606</v>
      </c>
      <c r="T481" s="154">
        <v>0.894973743435859</v>
      </c>
      <c r="U481" s="173">
        <v>-0.0285415313559934</v>
      </c>
      <c r="V481" s="158">
        <v>10232</v>
      </c>
      <c r="W481" s="158">
        <v>8958</v>
      </c>
      <c r="X481" s="158">
        <v>11962</v>
      </c>
      <c r="Y481" s="158">
        <v>11464</v>
      </c>
      <c r="Z481" s="155">
        <v>0.875488663017983</v>
      </c>
      <c r="AA481" s="155">
        <v>0.958368165858552</v>
      </c>
      <c r="AB481" s="173">
        <v>-0.0828795028405693</v>
      </c>
    </row>
    <row r="482" spans="1:28">
      <c r="A482" s="175" t="s">
        <v>375</v>
      </c>
      <c r="B482" s="176" t="s">
        <v>1812</v>
      </c>
      <c r="C482" s="176" t="s">
        <v>476</v>
      </c>
      <c r="D482" s="150">
        <v>4052</v>
      </c>
      <c r="E482" s="153">
        <v>3713</v>
      </c>
      <c r="F482" s="153">
        <v>339</v>
      </c>
      <c r="G482" s="151">
        <v>4807</v>
      </c>
      <c r="H482" s="151">
        <v>4124</v>
      </c>
      <c r="I482" s="151">
        <v>683</v>
      </c>
      <c r="J482" s="151">
        <v>3709</v>
      </c>
      <c r="K482" s="151">
        <v>2798</v>
      </c>
      <c r="L482" s="151">
        <v>911</v>
      </c>
      <c r="M482" s="172">
        <v>0.93</v>
      </c>
      <c r="N482" s="153">
        <v>103300</v>
      </c>
      <c r="O482" s="153">
        <v>94539</v>
      </c>
      <c r="P482" s="153">
        <v>8761</v>
      </c>
      <c r="Q482" s="154">
        <v>0.915188770571152</v>
      </c>
      <c r="R482" s="154">
        <v>0.916337611056269</v>
      </c>
      <c r="S482" s="154">
        <v>0.857915539837737</v>
      </c>
      <c r="T482" s="154">
        <v>0.754381234834187</v>
      </c>
      <c r="U482" s="173">
        <v>0.0584220712185319</v>
      </c>
      <c r="V482" s="158">
        <v>27691</v>
      </c>
      <c r="W482" s="158">
        <v>23071</v>
      </c>
      <c r="X482" s="158">
        <v>31957</v>
      </c>
      <c r="Y482" s="158">
        <v>29195</v>
      </c>
      <c r="Z482" s="155">
        <v>0.83315878805388</v>
      </c>
      <c r="AA482" s="155">
        <v>0.913571361517039</v>
      </c>
      <c r="AB482" s="173">
        <v>-0.0804125734631582</v>
      </c>
    </row>
    <row r="483" spans="1:28">
      <c r="A483" s="175" t="s">
        <v>375</v>
      </c>
      <c r="B483" s="176" t="s">
        <v>1812</v>
      </c>
      <c r="C483" s="176" t="s">
        <v>477</v>
      </c>
      <c r="D483" s="150">
        <v>4814</v>
      </c>
      <c r="E483" s="153">
        <v>4227</v>
      </c>
      <c r="F483" s="153">
        <v>587</v>
      </c>
      <c r="G483" s="151">
        <v>5824</v>
      </c>
      <c r="H483" s="151">
        <v>5291</v>
      </c>
      <c r="I483" s="151">
        <v>533</v>
      </c>
      <c r="J483" s="151">
        <v>4338</v>
      </c>
      <c r="K483" s="151">
        <v>3663</v>
      </c>
      <c r="L483" s="151">
        <v>675</v>
      </c>
      <c r="M483" s="172">
        <v>0.93</v>
      </c>
      <c r="N483" s="153">
        <v>116597</v>
      </c>
      <c r="O483" s="153">
        <v>109048</v>
      </c>
      <c r="P483" s="153">
        <v>7549</v>
      </c>
      <c r="Q483" s="154">
        <v>0.93525562407266</v>
      </c>
      <c r="R483" s="154">
        <v>0.878063980058164</v>
      </c>
      <c r="S483" s="154">
        <v>0.908482142857143</v>
      </c>
      <c r="T483" s="154">
        <v>0.844398340248963</v>
      </c>
      <c r="U483" s="173">
        <v>-0.0304181627989792</v>
      </c>
      <c r="V483" s="158">
        <v>32282</v>
      </c>
      <c r="W483" s="158">
        <v>27608</v>
      </c>
      <c r="X483" s="158">
        <v>36404</v>
      </c>
      <c r="Y483" s="158">
        <v>34292</v>
      </c>
      <c r="Z483" s="155">
        <v>0.855213431633728</v>
      </c>
      <c r="AA483" s="155">
        <v>0.941984397318976</v>
      </c>
      <c r="AB483" s="173">
        <v>-0.0867709656852482</v>
      </c>
    </row>
    <row r="484" spans="1:28">
      <c r="A484" s="175" t="s">
        <v>375</v>
      </c>
      <c r="B484" s="176" t="s">
        <v>1812</v>
      </c>
      <c r="C484" s="176" t="s">
        <v>478</v>
      </c>
      <c r="D484" s="150">
        <v>10245</v>
      </c>
      <c r="E484" s="153">
        <v>9685</v>
      </c>
      <c r="F484" s="153">
        <v>560</v>
      </c>
      <c r="G484" s="151">
        <v>12363</v>
      </c>
      <c r="H484" s="151">
        <v>11862</v>
      </c>
      <c r="I484" s="151">
        <v>501</v>
      </c>
      <c r="J484" s="151">
        <v>10605</v>
      </c>
      <c r="K484" s="151">
        <v>9988</v>
      </c>
      <c r="L484" s="151">
        <v>617</v>
      </c>
      <c r="M484" s="172">
        <v>0.93</v>
      </c>
      <c r="N484" s="153">
        <v>265008</v>
      </c>
      <c r="O484" s="153">
        <v>252262</v>
      </c>
      <c r="P484" s="153">
        <v>12746</v>
      </c>
      <c r="Q484" s="154">
        <v>0.951903338767132</v>
      </c>
      <c r="R484" s="154">
        <v>0.945339189848707</v>
      </c>
      <c r="S484" s="154">
        <v>0.959475855374909</v>
      </c>
      <c r="T484" s="154">
        <v>0.941819896275342</v>
      </c>
      <c r="U484" s="173">
        <v>-0.0141366655262023</v>
      </c>
      <c r="V484" s="158">
        <v>71302</v>
      </c>
      <c r="W484" s="158">
        <v>67874</v>
      </c>
      <c r="X484" s="158">
        <v>77552</v>
      </c>
      <c r="Y484" s="158">
        <v>73840</v>
      </c>
      <c r="Z484" s="155">
        <v>0.951922807214384</v>
      </c>
      <c r="AA484" s="155">
        <v>0.952135341448319</v>
      </c>
      <c r="AB484" s="173">
        <v>-0.000212534233934636</v>
      </c>
    </row>
    <row r="485" spans="1:28">
      <c r="A485" s="175" t="s">
        <v>375</v>
      </c>
      <c r="B485" s="176" t="s">
        <v>1812</v>
      </c>
      <c r="C485" s="176" t="s">
        <v>479</v>
      </c>
      <c r="D485" s="150">
        <v>5982</v>
      </c>
      <c r="E485" s="153">
        <v>5707</v>
      </c>
      <c r="F485" s="153">
        <v>275</v>
      </c>
      <c r="G485" s="151">
        <v>6499</v>
      </c>
      <c r="H485" s="151">
        <v>6297</v>
      </c>
      <c r="I485" s="151">
        <v>202</v>
      </c>
      <c r="J485" s="151">
        <v>6450</v>
      </c>
      <c r="K485" s="151">
        <v>6010</v>
      </c>
      <c r="L485" s="151">
        <v>440</v>
      </c>
      <c r="M485" s="172">
        <v>0.93</v>
      </c>
      <c r="N485" s="153">
        <v>154296</v>
      </c>
      <c r="O485" s="153">
        <v>148331</v>
      </c>
      <c r="P485" s="153">
        <v>5965</v>
      </c>
      <c r="Q485" s="154">
        <v>0.961340540260279</v>
      </c>
      <c r="R485" s="154">
        <v>0.954028752925443</v>
      </c>
      <c r="S485" s="154">
        <v>0.968918295122327</v>
      </c>
      <c r="T485" s="154">
        <v>0.931782945736434</v>
      </c>
      <c r="U485" s="173">
        <v>-0.0148895421968835</v>
      </c>
      <c r="V485" s="158">
        <v>40546</v>
      </c>
      <c r="W485" s="158">
        <v>38984</v>
      </c>
      <c r="X485" s="158">
        <v>44096</v>
      </c>
      <c r="Y485" s="158">
        <v>42467</v>
      </c>
      <c r="Z485" s="155">
        <v>0.961475854584916</v>
      </c>
      <c r="AA485" s="155">
        <v>0.963057873730044</v>
      </c>
      <c r="AB485" s="173">
        <v>-0.00158201914512768</v>
      </c>
    </row>
    <row r="486" spans="1:28">
      <c r="A486" s="175" t="s">
        <v>375</v>
      </c>
      <c r="B486" s="176" t="s">
        <v>1812</v>
      </c>
      <c r="C486" s="176" t="s">
        <v>480</v>
      </c>
      <c r="D486" s="150">
        <v>4295</v>
      </c>
      <c r="E486" s="153">
        <v>4220</v>
      </c>
      <c r="F486" s="153">
        <v>75</v>
      </c>
      <c r="G486" s="151">
        <v>5142</v>
      </c>
      <c r="H486" s="151">
        <v>5065</v>
      </c>
      <c r="I486" s="151">
        <v>77</v>
      </c>
      <c r="J486" s="151">
        <v>2920</v>
      </c>
      <c r="K486" s="151">
        <v>2823</v>
      </c>
      <c r="L486" s="151">
        <v>97</v>
      </c>
      <c r="M486" s="172">
        <v>0.93</v>
      </c>
      <c r="N486" s="153">
        <v>104778</v>
      </c>
      <c r="O486" s="153">
        <v>101859</v>
      </c>
      <c r="P486" s="153">
        <v>2919</v>
      </c>
      <c r="Q486" s="154">
        <v>0.972141098322167</v>
      </c>
      <c r="R486" s="154">
        <v>0.982537834691502</v>
      </c>
      <c r="S486" s="154">
        <v>0.985025281991443</v>
      </c>
      <c r="T486" s="154">
        <v>0.966780821917808</v>
      </c>
      <c r="U486" s="173">
        <v>-0.00248744729994121</v>
      </c>
      <c r="V486" s="158">
        <v>29075</v>
      </c>
      <c r="W486" s="158">
        <v>28369</v>
      </c>
      <c r="X486" s="158">
        <v>31606</v>
      </c>
      <c r="Y486" s="158">
        <v>30679</v>
      </c>
      <c r="Z486" s="155">
        <v>0.975717970765262</v>
      </c>
      <c r="AA486" s="155">
        <v>0.970670125925457</v>
      </c>
      <c r="AB486" s="173">
        <v>0.00504784483980503</v>
      </c>
    </row>
    <row r="487" spans="1:28">
      <c r="A487" s="175" t="s">
        <v>375</v>
      </c>
      <c r="B487" s="176" t="s">
        <v>1812</v>
      </c>
      <c r="C487" s="176" t="s">
        <v>481</v>
      </c>
      <c r="D487" s="150">
        <v>4172</v>
      </c>
      <c r="E487" s="153">
        <v>4104</v>
      </c>
      <c r="F487" s="153">
        <v>68</v>
      </c>
      <c r="G487" s="151">
        <v>4761</v>
      </c>
      <c r="H487" s="151">
        <v>4720</v>
      </c>
      <c r="I487" s="151">
        <v>41</v>
      </c>
      <c r="J487" s="151">
        <v>4678</v>
      </c>
      <c r="K487" s="151">
        <v>4590</v>
      </c>
      <c r="L487" s="151">
        <v>88</v>
      </c>
      <c r="M487" s="172">
        <v>0.93</v>
      </c>
      <c r="N487" s="153">
        <v>108804</v>
      </c>
      <c r="O487" s="153">
        <v>107690</v>
      </c>
      <c r="P487" s="153">
        <v>1114</v>
      </c>
      <c r="Q487" s="154">
        <v>0.989761405830668</v>
      </c>
      <c r="R487" s="154">
        <v>0.983700862895494</v>
      </c>
      <c r="S487" s="154">
        <v>0.99138836378912</v>
      </c>
      <c r="T487" s="154">
        <v>0.981188542112014</v>
      </c>
      <c r="U487" s="173">
        <v>-0.00768750089362624</v>
      </c>
      <c r="V487" s="158">
        <v>29372</v>
      </c>
      <c r="W487" s="158">
        <v>29001</v>
      </c>
      <c r="X487" s="158">
        <v>31750</v>
      </c>
      <c r="Y487" s="158">
        <v>31486</v>
      </c>
      <c r="Z487" s="155">
        <v>0.987368922783603</v>
      </c>
      <c r="AA487" s="155">
        <v>0.991685039370079</v>
      </c>
      <c r="AB487" s="173">
        <v>-0.00431611658647535</v>
      </c>
    </row>
    <row r="488" spans="1:28">
      <c r="A488" s="175" t="s">
        <v>375</v>
      </c>
      <c r="B488" s="176" t="s">
        <v>1812</v>
      </c>
      <c r="C488" s="176" t="s">
        <v>482</v>
      </c>
      <c r="D488" s="150">
        <v>3744</v>
      </c>
      <c r="E488" s="153">
        <v>3722</v>
      </c>
      <c r="F488" s="153">
        <v>22</v>
      </c>
      <c r="G488" s="151">
        <v>4522</v>
      </c>
      <c r="H488" s="151">
        <v>4494</v>
      </c>
      <c r="I488" s="151">
        <v>28</v>
      </c>
      <c r="J488" s="151">
        <v>3332</v>
      </c>
      <c r="K488" s="151">
        <v>3319</v>
      </c>
      <c r="L488" s="151">
        <v>13</v>
      </c>
      <c r="M488" s="172">
        <v>0.93</v>
      </c>
      <c r="N488" s="153">
        <v>90640</v>
      </c>
      <c r="O488" s="153">
        <v>90137</v>
      </c>
      <c r="P488" s="153">
        <v>503</v>
      </c>
      <c r="Q488" s="154">
        <v>0.994450573698146</v>
      </c>
      <c r="R488" s="154">
        <v>0.994123931623932</v>
      </c>
      <c r="S488" s="154">
        <v>0.993808049535604</v>
      </c>
      <c r="T488" s="154">
        <v>0.99609843937575</v>
      </c>
      <c r="U488" s="173">
        <v>0.00031588208832789</v>
      </c>
      <c r="V488" s="158">
        <v>25321</v>
      </c>
      <c r="W488" s="158">
        <v>25147</v>
      </c>
      <c r="X488" s="158">
        <v>26927</v>
      </c>
      <c r="Y488" s="158">
        <v>26801</v>
      </c>
      <c r="Z488" s="155">
        <v>0.99312823348209</v>
      </c>
      <c r="AA488" s="155">
        <v>0.995320681843503</v>
      </c>
      <c r="AB488" s="173">
        <v>-0.00219244836141275</v>
      </c>
    </row>
    <row r="489" spans="1:28">
      <c r="A489" s="175" t="s">
        <v>375</v>
      </c>
      <c r="B489" s="176" t="s">
        <v>1812</v>
      </c>
      <c r="C489" s="176" t="s">
        <v>483</v>
      </c>
      <c r="D489" s="150">
        <v>5638</v>
      </c>
      <c r="E489" s="153">
        <v>5151</v>
      </c>
      <c r="F489" s="153">
        <v>487</v>
      </c>
      <c r="G489" s="151">
        <v>6430</v>
      </c>
      <c r="H489" s="151">
        <v>5940</v>
      </c>
      <c r="I489" s="151">
        <v>490</v>
      </c>
      <c r="J489" s="151">
        <v>5341</v>
      </c>
      <c r="K489" s="151">
        <v>4797</v>
      </c>
      <c r="L489" s="151">
        <v>544</v>
      </c>
      <c r="M489" s="172">
        <v>0.93</v>
      </c>
      <c r="N489" s="153">
        <v>142419</v>
      </c>
      <c r="O489" s="153">
        <v>135375</v>
      </c>
      <c r="P489" s="153">
        <v>7044</v>
      </c>
      <c r="Q489" s="154">
        <v>0.950540307121943</v>
      </c>
      <c r="R489" s="154">
        <v>0.913621851720468</v>
      </c>
      <c r="S489" s="154">
        <v>0.923794712286159</v>
      </c>
      <c r="T489" s="154">
        <v>0.898146414529114</v>
      </c>
      <c r="U489" s="173">
        <v>-0.0101728605656903</v>
      </c>
      <c r="V489" s="158">
        <v>38506</v>
      </c>
      <c r="W489" s="158">
        <v>35333</v>
      </c>
      <c r="X489" s="158">
        <v>44137</v>
      </c>
      <c r="Y489" s="158">
        <v>41865</v>
      </c>
      <c r="Z489" s="155">
        <v>0.917597257570249</v>
      </c>
      <c r="AA489" s="155">
        <v>0.948523914176315</v>
      </c>
      <c r="AB489" s="173">
        <v>-0.0309266566060659</v>
      </c>
    </row>
    <row r="490" spans="1:28">
      <c r="A490" s="175" t="s">
        <v>375</v>
      </c>
      <c r="B490" s="176" t="s">
        <v>1812</v>
      </c>
      <c r="C490" s="176" t="s">
        <v>484</v>
      </c>
      <c r="D490" s="150">
        <v>6540</v>
      </c>
      <c r="E490" s="153">
        <v>6297</v>
      </c>
      <c r="F490" s="153">
        <v>243</v>
      </c>
      <c r="G490" s="151">
        <v>7246</v>
      </c>
      <c r="H490" s="151">
        <v>7004</v>
      </c>
      <c r="I490" s="151">
        <v>242</v>
      </c>
      <c r="J490" s="151">
        <v>6854</v>
      </c>
      <c r="K490" s="151">
        <v>6565</v>
      </c>
      <c r="L490" s="151">
        <v>289</v>
      </c>
      <c r="M490" s="172">
        <v>0.93</v>
      </c>
      <c r="N490" s="153">
        <v>161741</v>
      </c>
      <c r="O490" s="153">
        <v>154309</v>
      </c>
      <c r="P490" s="153">
        <v>7432</v>
      </c>
      <c r="Q490" s="154">
        <v>0.95404999350814</v>
      </c>
      <c r="R490" s="154">
        <v>0.962844036697248</v>
      </c>
      <c r="S490" s="154">
        <v>0.966602263317693</v>
      </c>
      <c r="T490" s="154">
        <v>0.957834840968777</v>
      </c>
      <c r="U490" s="173">
        <v>-0.00375822662044478</v>
      </c>
      <c r="V490" s="158">
        <v>44547</v>
      </c>
      <c r="W490" s="158">
        <v>42736</v>
      </c>
      <c r="X490" s="158">
        <v>46760</v>
      </c>
      <c r="Y490" s="158">
        <v>44620</v>
      </c>
      <c r="Z490" s="155">
        <v>0.959346308393382</v>
      </c>
      <c r="AA490" s="155">
        <v>0.954234388366125</v>
      </c>
      <c r="AB490" s="173">
        <v>0.00511192002725747</v>
      </c>
    </row>
    <row r="491" spans="1:28">
      <c r="A491" s="175" t="s">
        <v>375</v>
      </c>
      <c r="B491" s="176" t="s">
        <v>1812</v>
      </c>
      <c r="C491" s="176" t="s">
        <v>485</v>
      </c>
      <c r="D491" s="150">
        <v>5419</v>
      </c>
      <c r="E491" s="153">
        <v>5078</v>
      </c>
      <c r="F491" s="153">
        <v>341</v>
      </c>
      <c r="G491" s="151">
        <v>6125</v>
      </c>
      <c r="H491" s="151">
        <v>5850</v>
      </c>
      <c r="I491" s="151">
        <v>275</v>
      </c>
      <c r="J491" s="151">
        <v>5967</v>
      </c>
      <c r="K491" s="151">
        <v>5444</v>
      </c>
      <c r="L491" s="151">
        <v>523</v>
      </c>
      <c r="M491" s="172">
        <v>0.93</v>
      </c>
      <c r="N491" s="153">
        <v>139256</v>
      </c>
      <c r="O491" s="153">
        <v>132711</v>
      </c>
      <c r="P491" s="153">
        <v>6545</v>
      </c>
      <c r="Q491" s="154">
        <v>0.953000229792612</v>
      </c>
      <c r="R491" s="154">
        <v>0.937073260749216</v>
      </c>
      <c r="S491" s="154">
        <v>0.955102040816327</v>
      </c>
      <c r="T491" s="154">
        <v>0.912351265292442</v>
      </c>
      <c r="U491" s="173">
        <v>-0.0180287800671108</v>
      </c>
      <c r="V491" s="158">
        <v>37258</v>
      </c>
      <c r="W491" s="158">
        <v>34492</v>
      </c>
      <c r="X491" s="158">
        <v>43551</v>
      </c>
      <c r="Y491" s="158">
        <v>41518</v>
      </c>
      <c r="Z491" s="155">
        <v>0.925760910408503</v>
      </c>
      <c r="AA491" s="155">
        <v>0.953319097150467</v>
      </c>
      <c r="AB491" s="173">
        <v>-0.0275581867419644</v>
      </c>
    </row>
    <row r="492" spans="1:28">
      <c r="A492" s="175" t="s">
        <v>375</v>
      </c>
      <c r="B492" s="176" t="s">
        <v>1812</v>
      </c>
      <c r="C492" s="176" t="s">
        <v>486</v>
      </c>
      <c r="D492" s="150">
        <v>2675</v>
      </c>
      <c r="E492" s="153">
        <v>2634</v>
      </c>
      <c r="F492" s="153">
        <v>41</v>
      </c>
      <c r="G492" s="151">
        <v>2939</v>
      </c>
      <c r="H492" s="151">
        <v>2913</v>
      </c>
      <c r="I492" s="151">
        <v>26</v>
      </c>
      <c r="J492" s="151">
        <v>2870</v>
      </c>
      <c r="K492" s="151">
        <v>2826</v>
      </c>
      <c r="L492" s="151">
        <v>44</v>
      </c>
      <c r="M492" s="172">
        <v>0.93</v>
      </c>
      <c r="N492" s="153">
        <v>66611</v>
      </c>
      <c r="O492" s="153">
        <v>65544</v>
      </c>
      <c r="P492" s="153">
        <v>1067</v>
      </c>
      <c r="Q492" s="154">
        <v>0.983981624656588</v>
      </c>
      <c r="R492" s="154">
        <v>0.984672897196262</v>
      </c>
      <c r="S492" s="154">
        <v>0.991153453555631</v>
      </c>
      <c r="T492" s="154">
        <v>0.984668989547038</v>
      </c>
      <c r="U492" s="173">
        <v>-0.00648055635936939</v>
      </c>
      <c r="V492" s="158">
        <v>18076</v>
      </c>
      <c r="W492" s="158">
        <v>17731</v>
      </c>
      <c r="X492" s="158">
        <v>18953</v>
      </c>
      <c r="Y492" s="158">
        <v>18721</v>
      </c>
      <c r="Z492" s="155">
        <v>0.98091391900863</v>
      </c>
      <c r="AA492" s="155">
        <v>0.987759193795178</v>
      </c>
      <c r="AB492" s="173">
        <v>-0.00684527478654728</v>
      </c>
    </row>
    <row r="493" spans="1:28">
      <c r="A493" s="175" t="s">
        <v>375</v>
      </c>
      <c r="B493" s="176" t="s">
        <v>1813</v>
      </c>
      <c r="C493" s="176" t="s">
        <v>487</v>
      </c>
      <c r="D493" s="150">
        <v>6042</v>
      </c>
      <c r="E493" s="153">
        <v>5817</v>
      </c>
      <c r="F493" s="153">
        <v>225</v>
      </c>
      <c r="G493" s="151">
        <v>7731</v>
      </c>
      <c r="H493" s="151">
        <v>7543</v>
      </c>
      <c r="I493" s="151">
        <v>188</v>
      </c>
      <c r="J493" s="151">
        <v>3306</v>
      </c>
      <c r="K493" s="151">
        <v>3139</v>
      </c>
      <c r="L493" s="151">
        <v>167</v>
      </c>
      <c r="M493" s="172">
        <v>0.93</v>
      </c>
      <c r="N493" s="153">
        <v>143172</v>
      </c>
      <c r="O493" s="153">
        <v>139029</v>
      </c>
      <c r="P493" s="153">
        <v>4143</v>
      </c>
      <c r="Q493" s="154">
        <v>0.971062777638086</v>
      </c>
      <c r="R493" s="154">
        <v>0.962760675273088</v>
      </c>
      <c r="S493" s="154">
        <v>0.975682317940758</v>
      </c>
      <c r="T493" s="154">
        <v>0.949485783424077</v>
      </c>
      <c r="U493" s="173">
        <v>-0.0129216426676696</v>
      </c>
      <c r="V493" s="158">
        <v>39670</v>
      </c>
      <c r="W493" s="158">
        <v>38441</v>
      </c>
      <c r="X493" s="158">
        <v>43448</v>
      </c>
      <c r="Y493" s="158">
        <v>42256</v>
      </c>
      <c r="Z493" s="155">
        <v>0.969019410133602</v>
      </c>
      <c r="AA493" s="155">
        <v>0.972564905174001</v>
      </c>
      <c r="AB493" s="173">
        <v>-0.00354549504039881</v>
      </c>
    </row>
    <row r="494" spans="1:28">
      <c r="A494" s="175" t="s">
        <v>375</v>
      </c>
      <c r="B494" s="176" t="s">
        <v>1813</v>
      </c>
      <c r="C494" s="176" t="s">
        <v>488</v>
      </c>
      <c r="D494" s="150">
        <v>5105</v>
      </c>
      <c r="E494" s="153">
        <v>4951</v>
      </c>
      <c r="F494" s="153">
        <v>154</v>
      </c>
      <c r="G494" s="151">
        <v>6669</v>
      </c>
      <c r="H494" s="151">
        <v>6484</v>
      </c>
      <c r="I494" s="151">
        <v>185</v>
      </c>
      <c r="J494" s="151">
        <v>2417</v>
      </c>
      <c r="K494" s="151">
        <v>2294</v>
      </c>
      <c r="L494" s="151">
        <v>123</v>
      </c>
      <c r="M494" s="172">
        <v>0.93</v>
      </c>
      <c r="N494" s="153">
        <v>121925</v>
      </c>
      <c r="O494" s="153">
        <v>117803</v>
      </c>
      <c r="P494" s="153">
        <v>4122</v>
      </c>
      <c r="Q494" s="154">
        <v>0.96619233135124</v>
      </c>
      <c r="R494" s="154">
        <v>0.969833496571988</v>
      </c>
      <c r="S494" s="154">
        <v>0.972259709101814</v>
      </c>
      <c r="T494" s="154">
        <v>0.949110467521721</v>
      </c>
      <c r="U494" s="173">
        <v>-0.00242621252982611</v>
      </c>
      <c r="V494" s="158">
        <v>33542</v>
      </c>
      <c r="W494" s="158">
        <v>32257</v>
      </c>
      <c r="X494" s="158">
        <v>37030</v>
      </c>
      <c r="Y494" s="158">
        <v>35675</v>
      </c>
      <c r="Z494" s="155">
        <v>0.961689821716057</v>
      </c>
      <c r="AA494" s="155">
        <v>0.963408047529031</v>
      </c>
      <c r="AB494" s="173">
        <v>-0.0017182258129731</v>
      </c>
    </row>
    <row r="495" spans="1:28">
      <c r="A495" s="175" t="s">
        <v>375</v>
      </c>
      <c r="B495" s="176" t="s">
        <v>1813</v>
      </c>
      <c r="C495" s="176" t="s">
        <v>489</v>
      </c>
      <c r="D495" s="150">
        <v>4678</v>
      </c>
      <c r="E495" s="153">
        <v>4534</v>
      </c>
      <c r="F495" s="153">
        <v>144</v>
      </c>
      <c r="G495" s="151">
        <v>6409</v>
      </c>
      <c r="H495" s="151">
        <v>6235</v>
      </c>
      <c r="I495" s="151">
        <v>174</v>
      </c>
      <c r="J495" s="151">
        <v>2632</v>
      </c>
      <c r="K495" s="151">
        <v>2539</v>
      </c>
      <c r="L495" s="151">
        <v>93</v>
      </c>
      <c r="M495" s="172">
        <v>0.93</v>
      </c>
      <c r="N495" s="153">
        <v>116697</v>
      </c>
      <c r="O495" s="153">
        <v>113722</v>
      </c>
      <c r="P495" s="153">
        <v>2975</v>
      </c>
      <c r="Q495" s="154">
        <v>0.974506628276648</v>
      </c>
      <c r="R495" s="154">
        <v>0.969217614365113</v>
      </c>
      <c r="S495" s="154">
        <v>0.972850678733032</v>
      </c>
      <c r="T495" s="154">
        <v>0.964665653495441</v>
      </c>
      <c r="U495" s="173">
        <v>-0.00363306436791833</v>
      </c>
      <c r="V495" s="158">
        <v>32175</v>
      </c>
      <c r="W495" s="158">
        <v>31283</v>
      </c>
      <c r="X495" s="158">
        <v>35413</v>
      </c>
      <c r="Y495" s="158">
        <v>34460</v>
      </c>
      <c r="Z495" s="155">
        <v>0.972276612276612</v>
      </c>
      <c r="AA495" s="155">
        <v>0.973088978623669</v>
      </c>
      <c r="AB495" s="173">
        <v>-0.000812366347056948</v>
      </c>
    </row>
    <row r="496" spans="1:28">
      <c r="A496" s="175" t="s">
        <v>375</v>
      </c>
      <c r="B496" s="176" t="s">
        <v>1813</v>
      </c>
      <c r="C496" s="176" t="s">
        <v>490</v>
      </c>
      <c r="D496" s="150">
        <v>4165</v>
      </c>
      <c r="E496" s="153">
        <v>4013</v>
      </c>
      <c r="F496" s="153">
        <v>152</v>
      </c>
      <c r="G496" s="151">
        <v>5978</v>
      </c>
      <c r="H496" s="151">
        <v>5763</v>
      </c>
      <c r="I496" s="151">
        <v>215</v>
      </c>
      <c r="J496" s="151">
        <v>2407</v>
      </c>
      <c r="K496" s="151">
        <v>2286</v>
      </c>
      <c r="L496" s="151">
        <v>121</v>
      </c>
      <c r="M496" s="172">
        <v>0.93</v>
      </c>
      <c r="N496" s="153">
        <v>113440</v>
      </c>
      <c r="O496" s="153">
        <v>109614</v>
      </c>
      <c r="P496" s="153">
        <v>3826</v>
      </c>
      <c r="Q496" s="154">
        <v>0.966272919605078</v>
      </c>
      <c r="R496" s="154">
        <v>0.963505402160864</v>
      </c>
      <c r="S496" s="154">
        <v>0.964034794245567</v>
      </c>
      <c r="T496" s="154">
        <v>0.949729954299958</v>
      </c>
      <c r="U496" s="173">
        <v>-0.000529392084702707</v>
      </c>
      <c r="V496" s="158">
        <v>30214</v>
      </c>
      <c r="W496" s="158">
        <v>29238</v>
      </c>
      <c r="X496" s="158">
        <v>34563</v>
      </c>
      <c r="Y496" s="158">
        <v>33297</v>
      </c>
      <c r="Z496" s="155">
        <v>0.967697094062355</v>
      </c>
      <c r="AA496" s="155">
        <v>0.963371235135839</v>
      </c>
      <c r="AB496" s="173">
        <v>0.00432585892651627</v>
      </c>
    </row>
    <row r="497" spans="1:28">
      <c r="A497" s="175" t="s">
        <v>375</v>
      </c>
      <c r="B497" s="176" t="s">
        <v>1813</v>
      </c>
      <c r="C497" s="176" t="s">
        <v>491</v>
      </c>
      <c r="D497" s="150">
        <v>5076</v>
      </c>
      <c r="E497" s="153">
        <v>4968</v>
      </c>
      <c r="F497" s="153">
        <v>108</v>
      </c>
      <c r="G497" s="151">
        <v>6526</v>
      </c>
      <c r="H497" s="151">
        <v>6403</v>
      </c>
      <c r="I497" s="151">
        <v>123</v>
      </c>
      <c r="J497" s="151">
        <v>3195</v>
      </c>
      <c r="K497" s="151">
        <v>3116</v>
      </c>
      <c r="L497" s="151">
        <v>79</v>
      </c>
      <c r="M497" s="172">
        <v>0.93</v>
      </c>
      <c r="N497" s="153">
        <v>124268</v>
      </c>
      <c r="O497" s="153">
        <v>121716</v>
      </c>
      <c r="P497" s="153">
        <v>2552</v>
      </c>
      <c r="Q497" s="154">
        <v>0.979463739659446</v>
      </c>
      <c r="R497" s="154">
        <v>0.978723404255319</v>
      </c>
      <c r="S497" s="154">
        <v>0.981152313821636</v>
      </c>
      <c r="T497" s="154">
        <v>0.975273865414711</v>
      </c>
      <c r="U497" s="173">
        <v>-0.00242890956631736</v>
      </c>
      <c r="V497" s="158">
        <v>34273</v>
      </c>
      <c r="W497" s="158">
        <v>33587</v>
      </c>
      <c r="X497" s="158">
        <v>37740</v>
      </c>
      <c r="Y497" s="158">
        <v>36983</v>
      </c>
      <c r="Z497" s="155">
        <v>0.979984244157208</v>
      </c>
      <c r="AA497" s="155">
        <v>0.979941706412295</v>
      </c>
      <c r="AB497" s="173">
        <v>4.25377449136954e-5</v>
      </c>
    </row>
    <row r="498" spans="1:28">
      <c r="A498" s="175" t="s">
        <v>375</v>
      </c>
      <c r="B498" s="176" t="s">
        <v>1813</v>
      </c>
      <c r="C498" s="176" t="s">
        <v>492</v>
      </c>
      <c r="D498" s="150">
        <v>2861</v>
      </c>
      <c r="E498" s="153">
        <v>2779</v>
      </c>
      <c r="F498" s="153">
        <v>82</v>
      </c>
      <c r="G498" s="151">
        <v>3836</v>
      </c>
      <c r="H498" s="151">
        <v>3752</v>
      </c>
      <c r="I498" s="151">
        <v>84</v>
      </c>
      <c r="J498" s="151">
        <v>1628</v>
      </c>
      <c r="K498" s="151">
        <v>1590</v>
      </c>
      <c r="L498" s="151">
        <v>38</v>
      </c>
      <c r="M498" s="172">
        <v>0.93</v>
      </c>
      <c r="N498" s="153">
        <v>69660</v>
      </c>
      <c r="O498" s="153">
        <v>68461</v>
      </c>
      <c r="P498" s="153">
        <v>1199</v>
      </c>
      <c r="Q498" s="154">
        <v>0.982787826586276</v>
      </c>
      <c r="R498" s="154">
        <v>0.971338692764768</v>
      </c>
      <c r="S498" s="154">
        <v>0.978102189781022</v>
      </c>
      <c r="T498" s="154">
        <v>0.976658476658477</v>
      </c>
      <c r="U498" s="173">
        <v>-0.00676349701625434</v>
      </c>
      <c r="V498" s="158">
        <v>19320</v>
      </c>
      <c r="W498" s="158">
        <v>18904</v>
      </c>
      <c r="X498" s="158">
        <v>21230</v>
      </c>
      <c r="Y498" s="158">
        <v>20863</v>
      </c>
      <c r="Z498" s="155">
        <v>0.978467908902692</v>
      </c>
      <c r="AA498" s="155">
        <v>0.982713141780499</v>
      </c>
      <c r="AB498" s="173">
        <v>-0.00424523287780776</v>
      </c>
    </row>
    <row r="499" spans="1:28">
      <c r="A499" s="175" t="s">
        <v>375</v>
      </c>
      <c r="B499" s="176" t="s">
        <v>1813</v>
      </c>
      <c r="C499" s="176" t="s">
        <v>493</v>
      </c>
      <c r="D499" s="150">
        <v>4113</v>
      </c>
      <c r="E499" s="153">
        <v>3993</v>
      </c>
      <c r="F499" s="153">
        <v>120</v>
      </c>
      <c r="G499" s="151">
        <v>5446</v>
      </c>
      <c r="H499" s="151">
        <v>5272</v>
      </c>
      <c r="I499" s="151">
        <v>174</v>
      </c>
      <c r="J499" s="151">
        <v>2232</v>
      </c>
      <c r="K499" s="151">
        <v>2119</v>
      </c>
      <c r="L499" s="151">
        <v>113</v>
      </c>
      <c r="M499" s="172">
        <v>0.93</v>
      </c>
      <c r="N499" s="153">
        <v>98993</v>
      </c>
      <c r="O499" s="153">
        <v>95239</v>
      </c>
      <c r="P499" s="153">
        <v>3754</v>
      </c>
      <c r="Q499" s="154">
        <v>0.962078126736234</v>
      </c>
      <c r="R499" s="154">
        <v>0.970824215900802</v>
      </c>
      <c r="S499" s="154">
        <v>0.968049944913698</v>
      </c>
      <c r="T499" s="154">
        <v>0.949372759856631</v>
      </c>
      <c r="U499" s="173">
        <v>0.00277427098710425</v>
      </c>
      <c r="V499" s="158">
        <v>27381</v>
      </c>
      <c r="W499" s="158">
        <v>26356</v>
      </c>
      <c r="X499" s="158">
        <v>29544</v>
      </c>
      <c r="Y499" s="158">
        <v>28430</v>
      </c>
      <c r="Z499" s="155">
        <v>0.962565282495161</v>
      </c>
      <c r="AA499" s="155">
        <v>0.962293528296778</v>
      </c>
      <c r="AB499" s="173">
        <v>0.000271754198383101</v>
      </c>
    </row>
    <row r="500" spans="1:28">
      <c r="A500" s="175" t="s">
        <v>375</v>
      </c>
      <c r="B500" s="176" t="s">
        <v>1813</v>
      </c>
      <c r="C500" s="176" t="s">
        <v>494</v>
      </c>
      <c r="D500" s="150">
        <v>4048</v>
      </c>
      <c r="E500" s="153">
        <v>3903</v>
      </c>
      <c r="F500" s="153">
        <v>145</v>
      </c>
      <c r="G500" s="151">
        <v>5747</v>
      </c>
      <c r="H500" s="151">
        <v>5580</v>
      </c>
      <c r="I500" s="151">
        <v>167</v>
      </c>
      <c r="J500" s="151">
        <v>2313</v>
      </c>
      <c r="K500" s="151">
        <v>2182</v>
      </c>
      <c r="L500" s="151">
        <v>131</v>
      </c>
      <c r="M500" s="172">
        <v>0.93</v>
      </c>
      <c r="N500" s="153">
        <v>100984</v>
      </c>
      <c r="O500" s="153">
        <v>98003</v>
      </c>
      <c r="P500" s="153">
        <v>2981</v>
      </c>
      <c r="Q500" s="154">
        <v>0.970480472154005</v>
      </c>
      <c r="R500" s="154">
        <v>0.964179841897233</v>
      </c>
      <c r="S500" s="154">
        <v>0.970941360709936</v>
      </c>
      <c r="T500" s="154">
        <v>0.943363597060095</v>
      </c>
      <c r="U500" s="173">
        <v>-0.00676151881270248</v>
      </c>
      <c r="V500" s="158">
        <v>28349</v>
      </c>
      <c r="W500" s="158">
        <v>27398</v>
      </c>
      <c r="X500" s="158">
        <v>30721</v>
      </c>
      <c r="Y500" s="158">
        <v>29869</v>
      </c>
      <c r="Z500" s="155">
        <v>0.966453843169071</v>
      </c>
      <c r="AA500" s="155">
        <v>0.972266527782299</v>
      </c>
      <c r="AB500" s="173">
        <v>-0.00581268461322748</v>
      </c>
    </row>
    <row r="501" spans="1:28">
      <c r="A501" s="175" t="s">
        <v>375</v>
      </c>
      <c r="B501" s="176" t="s">
        <v>1813</v>
      </c>
      <c r="C501" s="176" t="s">
        <v>495</v>
      </c>
      <c r="D501" s="150">
        <v>4459</v>
      </c>
      <c r="E501" s="153">
        <v>4342</v>
      </c>
      <c r="F501" s="153">
        <v>117</v>
      </c>
      <c r="G501" s="151">
        <v>5930</v>
      </c>
      <c r="H501" s="151">
        <v>5767</v>
      </c>
      <c r="I501" s="151">
        <v>163</v>
      </c>
      <c r="J501" s="151">
        <v>2894</v>
      </c>
      <c r="K501" s="151">
        <v>2792</v>
      </c>
      <c r="L501" s="151">
        <v>102</v>
      </c>
      <c r="M501" s="172">
        <v>0.93</v>
      </c>
      <c r="N501" s="153">
        <v>114583</v>
      </c>
      <c r="O501" s="153">
        <v>111014</v>
      </c>
      <c r="P501" s="153">
        <v>3569</v>
      </c>
      <c r="Q501" s="154">
        <v>0.968852273024794</v>
      </c>
      <c r="R501" s="154">
        <v>0.973760932944606</v>
      </c>
      <c r="S501" s="154">
        <v>0.972512647554806</v>
      </c>
      <c r="T501" s="154">
        <v>0.964754664823773</v>
      </c>
      <c r="U501" s="173">
        <v>0.00124828538980037</v>
      </c>
      <c r="V501" s="158">
        <v>31549</v>
      </c>
      <c r="W501" s="158">
        <v>30625</v>
      </c>
      <c r="X501" s="158">
        <v>35015</v>
      </c>
      <c r="Y501" s="158">
        <v>33850</v>
      </c>
      <c r="Z501" s="155">
        <v>0.970712225427113</v>
      </c>
      <c r="AA501" s="155">
        <v>0.966728544909325</v>
      </c>
      <c r="AB501" s="173">
        <v>0.00398368051778875</v>
      </c>
    </row>
    <row r="502" spans="1:28">
      <c r="A502" s="175" t="s">
        <v>375</v>
      </c>
      <c r="B502" s="176" t="s">
        <v>1813</v>
      </c>
      <c r="C502" s="176" t="s">
        <v>496</v>
      </c>
      <c r="D502" s="150">
        <v>5473</v>
      </c>
      <c r="E502" s="153">
        <v>5302</v>
      </c>
      <c r="F502" s="153">
        <v>171</v>
      </c>
      <c r="G502" s="151">
        <v>7335</v>
      </c>
      <c r="H502" s="151">
        <v>7180</v>
      </c>
      <c r="I502" s="151">
        <v>155</v>
      </c>
      <c r="J502" s="151">
        <v>2979</v>
      </c>
      <c r="K502" s="151">
        <v>2899</v>
      </c>
      <c r="L502" s="151">
        <v>80</v>
      </c>
      <c r="M502" s="172">
        <v>0.93</v>
      </c>
      <c r="N502" s="153">
        <v>130628</v>
      </c>
      <c r="O502" s="153">
        <v>128120</v>
      </c>
      <c r="P502" s="153">
        <v>2508</v>
      </c>
      <c r="Q502" s="154">
        <v>0.980800440946811</v>
      </c>
      <c r="R502" s="154">
        <v>0.968755709848346</v>
      </c>
      <c r="S502" s="154">
        <v>0.978868438991138</v>
      </c>
      <c r="T502" s="154">
        <v>0.973145350788855</v>
      </c>
      <c r="U502" s="173">
        <v>-0.0101127291427919</v>
      </c>
      <c r="V502" s="158">
        <v>36780</v>
      </c>
      <c r="W502" s="158">
        <v>36007</v>
      </c>
      <c r="X502" s="158">
        <v>40246</v>
      </c>
      <c r="Y502" s="158">
        <v>39510</v>
      </c>
      <c r="Z502" s="155">
        <v>0.978983143012507</v>
      </c>
      <c r="AA502" s="155">
        <v>0.981712468319833</v>
      </c>
      <c r="AB502" s="173">
        <v>-0.00272932530732628</v>
      </c>
    </row>
    <row r="503" spans="1:28">
      <c r="A503" s="175" t="s">
        <v>375</v>
      </c>
      <c r="B503" s="176" t="s">
        <v>1813</v>
      </c>
      <c r="C503" s="176" t="s">
        <v>497</v>
      </c>
      <c r="D503" s="150">
        <v>1331</v>
      </c>
      <c r="E503" s="153">
        <v>1288</v>
      </c>
      <c r="F503" s="153">
        <v>43</v>
      </c>
      <c r="G503" s="151">
        <v>1811</v>
      </c>
      <c r="H503" s="151">
        <v>1788</v>
      </c>
      <c r="I503" s="151">
        <v>23</v>
      </c>
      <c r="J503" s="151">
        <v>643</v>
      </c>
      <c r="K503" s="151">
        <v>619</v>
      </c>
      <c r="L503" s="151">
        <v>24</v>
      </c>
      <c r="M503" s="172">
        <v>0.93</v>
      </c>
      <c r="N503" s="153">
        <v>32867</v>
      </c>
      <c r="O503" s="153">
        <v>32293</v>
      </c>
      <c r="P503" s="153">
        <v>574</v>
      </c>
      <c r="Q503" s="154">
        <v>0.982535674080385</v>
      </c>
      <c r="R503" s="154">
        <v>0.967693463561232</v>
      </c>
      <c r="S503" s="154">
        <v>0.987299834345665</v>
      </c>
      <c r="T503" s="154">
        <v>0.962674961119751</v>
      </c>
      <c r="U503" s="173">
        <v>-0.0196063707844332</v>
      </c>
      <c r="V503" s="158">
        <v>8978</v>
      </c>
      <c r="W503" s="158">
        <v>8810</v>
      </c>
      <c r="X503" s="158">
        <v>10279</v>
      </c>
      <c r="Y503" s="158">
        <v>10096</v>
      </c>
      <c r="Z503" s="155">
        <v>0.98128759189129</v>
      </c>
      <c r="AA503" s="155">
        <v>0.982196711742387</v>
      </c>
      <c r="AB503" s="173">
        <v>-0.000909119851097651</v>
      </c>
    </row>
    <row r="504" spans="1:28">
      <c r="A504" s="175" t="s">
        <v>375</v>
      </c>
      <c r="B504" s="176" t="s">
        <v>1813</v>
      </c>
      <c r="C504" s="176" t="s">
        <v>498</v>
      </c>
      <c r="D504" s="150">
        <v>5405</v>
      </c>
      <c r="E504" s="153">
        <v>5186</v>
      </c>
      <c r="F504" s="153">
        <v>219</v>
      </c>
      <c r="G504" s="151">
        <v>7157</v>
      </c>
      <c r="H504" s="151">
        <v>6929</v>
      </c>
      <c r="I504" s="151">
        <v>228</v>
      </c>
      <c r="J504" s="151">
        <v>3051</v>
      </c>
      <c r="K504" s="151">
        <v>2896</v>
      </c>
      <c r="L504" s="151">
        <v>155</v>
      </c>
      <c r="M504" s="172">
        <v>0.93</v>
      </c>
      <c r="N504" s="153">
        <v>130015</v>
      </c>
      <c r="O504" s="153">
        <v>124846</v>
      </c>
      <c r="P504" s="153">
        <v>5169</v>
      </c>
      <c r="Q504" s="154">
        <v>0.960243048878975</v>
      </c>
      <c r="R504" s="154">
        <v>0.959481961147086</v>
      </c>
      <c r="S504" s="154">
        <v>0.968143076708118</v>
      </c>
      <c r="T504" s="154">
        <v>0.949196984595215</v>
      </c>
      <c r="U504" s="173">
        <v>-0.00866111556103188</v>
      </c>
      <c r="V504" s="158">
        <v>36112</v>
      </c>
      <c r="W504" s="158">
        <v>34835</v>
      </c>
      <c r="X504" s="158">
        <v>39309</v>
      </c>
      <c r="Y504" s="158">
        <v>37774</v>
      </c>
      <c r="Z504" s="155">
        <v>0.964637793531236</v>
      </c>
      <c r="AA504" s="155">
        <v>0.960950418479229</v>
      </c>
      <c r="AB504" s="173">
        <v>0.00368737505200745</v>
      </c>
    </row>
    <row r="505" spans="1:28">
      <c r="A505" s="175" t="s">
        <v>375</v>
      </c>
      <c r="B505" s="176" t="s">
        <v>1813</v>
      </c>
      <c r="C505" s="176" t="s">
        <v>499</v>
      </c>
      <c r="D505" s="150">
        <v>4634</v>
      </c>
      <c r="E505" s="153">
        <v>4477</v>
      </c>
      <c r="F505" s="153">
        <v>157</v>
      </c>
      <c r="G505" s="151">
        <v>5920</v>
      </c>
      <c r="H505" s="151">
        <v>5807</v>
      </c>
      <c r="I505" s="151">
        <v>113</v>
      </c>
      <c r="J505" s="151">
        <v>2996</v>
      </c>
      <c r="K505" s="151">
        <v>2909</v>
      </c>
      <c r="L505" s="151">
        <v>87</v>
      </c>
      <c r="M505" s="172">
        <v>0.93</v>
      </c>
      <c r="N505" s="153">
        <v>112717</v>
      </c>
      <c r="O505" s="153">
        <v>110569</v>
      </c>
      <c r="P505" s="153">
        <v>2148</v>
      </c>
      <c r="Q505" s="154">
        <v>0.980943424683056</v>
      </c>
      <c r="R505" s="154">
        <v>0.966119982736297</v>
      </c>
      <c r="S505" s="154">
        <v>0.980912162162162</v>
      </c>
      <c r="T505" s="154">
        <v>0.970961281708945</v>
      </c>
      <c r="U505" s="173">
        <v>-0.0147921794258652</v>
      </c>
      <c r="V505" s="158">
        <v>32043</v>
      </c>
      <c r="W505" s="158">
        <v>31303</v>
      </c>
      <c r="X505" s="158">
        <v>34465</v>
      </c>
      <c r="Y505" s="158">
        <v>33833</v>
      </c>
      <c r="Z505" s="155">
        <v>0.976906032518803</v>
      </c>
      <c r="AA505" s="155">
        <v>0.981662556216451</v>
      </c>
      <c r="AB505" s="173">
        <v>-0.00475652369764867</v>
      </c>
    </row>
    <row r="506" spans="1:28">
      <c r="A506" s="175" t="s">
        <v>375</v>
      </c>
      <c r="B506" s="176" t="s">
        <v>1813</v>
      </c>
      <c r="C506" s="176" t="s">
        <v>500</v>
      </c>
      <c r="D506" s="150">
        <v>3101</v>
      </c>
      <c r="E506" s="153">
        <v>2944</v>
      </c>
      <c r="F506" s="153">
        <v>157</v>
      </c>
      <c r="G506" s="151">
        <v>3994</v>
      </c>
      <c r="H506" s="151">
        <v>3798</v>
      </c>
      <c r="I506" s="151">
        <v>196</v>
      </c>
      <c r="J506" s="151">
        <v>1566</v>
      </c>
      <c r="K506" s="151">
        <v>1453</v>
      </c>
      <c r="L506" s="151">
        <v>113</v>
      </c>
      <c r="M506" s="172">
        <v>0.93</v>
      </c>
      <c r="N506" s="153">
        <v>76128</v>
      </c>
      <c r="O506" s="153">
        <v>72621</v>
      </c>
      <c r="P506" s="153">
        <v>3507</v>
      </c>
      <c r="Q506" s="154">
        <v>0.953932849936948</v>
      </c>
      <c r="R506" s="154">
        <v>0.949371170590132</v>
      </c>
      <c r="S506" s="154">
        <v>0.950926389584377</v>
      </c>
      <c r="T506" s="154">
        <v>0.927841634738186</v>
      </c>
      <c r="U506" s="173">
        <v>-0.00155521899424438</v>
      </c>
      <c r="V506" s="158">
        <v>20502</v>
      </c>
      <c r="W506" s="158">
        <v>19498</v>
      </c>
      <c r="X506" s="158">
        <v>23113</v>
      </c>
      <c r="Y506" s="158">
        <v>22007</v>
      </c>
      <c r="Z506" s="155">
        <v>0.95102916788606</v>
      </c>
      <c r="AA506" s="155">
        <v>0.952148141738416</v>
      </c>
      <c r="AB506" s="173">
        <v>-0.00111897385235582</v>
      </c>
    </row>
    <row r="507" spans="1:28">
      <c r="A507" s="175" t="s">
        <v>375</v>
      </c>
      <c r="B507" s="176" t="s">
        <v>1813</v>
      </c>
      <c r="C507" s="176" t="s">
        <v>501</v>
      </c>
      <c r="D507" s="150">
        <v>1771</v>
      </c>
      <c r="E507" s="153">
        <v>1676</v>
      </c>
      <c r="F507" s="153">
        <v>95</v>
      </c>
      <c r="G507" s="151">
        <v>2069</v>
      </c>
      <c r="H507" s="151">
        <v>1970</v>
      </c>
      <c r="I507" s="151">
        <v>99</v>
      </c>
      <c r="J507" s="151">
        <v>760</v>
      </c>
      <c r="K507" s="151">
        <v>705</v>
      </c>
      <c r="L507" s="151">
        <v>55</v>
      </c>
      <c r="M507" s="172">
        <v>0.93</v>
      </c>
      <c r="N507" s="153">
        <v>39408</v>
      </c>
      <c r="O507" s="153">
        <v>37500</v>
      </c>
      <c r="P507" s="153">
        <v>1908</v>
      </c>
      <c r="Q507" s="154">
        <v>0.951583434835566</v>
      </c>
      <c r="R507" s="154">
        <v>0.946357989836251</v>
      </c>
      <c r="S507" s="154">
        <v>0.952150797486708</v>
      </c>
      <c r="T507" s="154">
        <v>0.927631578947368</v>
      </c>
      <c r="U507" s="173">
        <v>-0.00579280765045775</v>
      </c>
      <c r="V507" s="158">
        <v>11080</v>
      </c>
      <c r="W507" s="158">
        <v>10497</v>
      </c>
      <c r="X507" s="158">
        <v>12249</v>
      </c>
      <c r="Y507" s="158">
        <v>11636</v>
      </c>
      <c r="Z507" s="155">
        <v>0.947382671480144</v>
      </c>
      <c r="AA507" s="155">
        <v>0.949955098375378</v>
      </c>
      <c r="AB507" s="173">
        <v>-0.00257242689523318</v>
      </c>
    </row>
    <row r="508" spans="1:28">
      <c r="A508" s="175" t="s">
        <v>375</v>
      </c>
      <c r="B508" s="176" t="s">
        <v>1813</v>
      </c>
      <c r="C508" s="176" t="s">
        <v>502</v>
      </c>
      <c r="D508" s="150">
        <v>2681</v>
      </c>
      <c r="E508" s="153">
        <v>2616</v>
      </c>
      <c r="F508" s="153">
        <v>65</v>
      </c>
      <c r="G508" s="151">
        <v>3532</v>
      </c>
      <c r="H508" s="151">
        <v>3468</v>
      </c>
      <c r="I508" s="151">
        <v>64</v>
      </c>
      <c r="J508" s="151">
        <v>1781</v>
      </c>
      <c r="K508" s="151">
        <v>1749</v>
      </c>
      <c r="L508" s="151">
        <v>32</v>
      </c>
      <c r="M508" s="172">
        <v>0.93</v>
      </c>
      <c r="N508" s="153">
        <v>62678</v>
      </c>
      <c r="O508" s="153">
        <v>61439</v>
      </c>
      <c r="P508" s="153">
        <v>1239</v>
      </c>
      <c r="Q508" s="154">
        <v>0.980232298414117</v>
      </c>
      <c r="R508" s="154">
        <v>0.975755315180903</v>
      </c>
      <c r="S508" s="154">
        <v>0.981879954699887</v>
      </c>
      <c r="T508" s="154">
        <v>0.982032565974172</v>
      </c>
      <c r="U508" s="173">
        <v>-0.00612463951898412</v>
      </c>
      <c r="V508" s="158">
        <v>18237</v>
      </c>
      <c r="W508" s="158">
        <v>17889</v>
      </c>
      <c r="X508" s="158">
        <v>19260</v>
      </c>
      <c r="Y508" s="158">
        <v>18826</v>
      </c>
      <c r="Z508" s="155">
        <v>0.980917914130614</v>
      </c>
      <c r="AA508" s="155">
        <v>0.977466251298027</v>
      </c>
      <c r="AB508" s="173">
        <v>0.00345166283258658</v>
      </c>
    </row>
    <row r="509" spans="1:28">
      <c r="A509" s="175" t="s">
        <v>375</v>
      </c>
      <c r="B509" s="176" t="s">
        <v>1813</v>
      </c>
      <c r="C509" s="176" t="s">
        <v>503</v>
      </c>
      <c r="D509" s="150">
        <v>3781</v>
      </c>
      <c r="E509" s="153">
        <v>3652</v>
      </c>
      <c r="F509" s="153">
        <v>129</v>
      </c>
      <c r="G509" s="151">
        <v>4507</v>
      </c>
      <c r="H509" s="151">
        <v>4401</v>
      </c>
      <c r="I509" s="151">
        <v>106</v>
      </c>
      <c r="J509" s="151">
        <v>1749</v>
      </c>
      <c r="K509" s="151">
        <v>1687</v>
      </c>
      <c r="L509" s="151">
        <v>62</v>
      </c>
      <c r="M509" s="172">
        <v>0.93</v>
      </c>
      <c r="N509" s="153">
        <v>84889</v>
      </c>
      <c r="O509" s="153">
        <v>82999</v>
      </c>
      <c r="P509" s="153">
        <v>1890</v>
      </c>
      <c r="Q509" s="154">
        <v>0.977735631236085</v>
      </c>
      <c r="R509" s="154">
        <v>0.965882041787887</v>
      </c>
      <c r="S509" s="154">
        <v>0.976481029509652</v>
      </c>
      <c r="T509" s="154">
        <v>0.964551172098342</v>
      </c>
      <c r="U509" s="173">
        <v>-0.0105989877217648</v>
      </c>
      <c r="V509" s="158">
        <v>23929</v>
      </c>
      <c r="W509" s="158">
        <v>23283</v>
      </c>
      <c r="X509" s="158">
        <v>26033</v>
      </c>
      <c r="Y509" s="158">
        <v>25439</v>
      </c>
      <c r="Z509" s="155">
        <v>0.973003468594592</v>
      </c>
      <c r="AA509" s="155">
        <v>0.977182806437983</v>
      </c>
      <c r="AB509" s="173">
        <v>-0.00417933784339031</v>
      </c>
    </row>
    <row r="510" spans="1:28">
      <c r="A510" s="175" t="s">
        <v>375</v>
      </c>
      <c r="B510" s="176" t="s">
        <v>1814</v>
      </c>
      <c r="C510" s="176" t="s">
        <v>504</v>
      </c>
      <c r="D510" s="150">
        <v>2907</v>
      </c>
      <c r="E510" s="153">
        <v>2669</v>
      </c>
      <c r="F510" s="153">
        <v>238</v>
      </c>
      <c r="G510" s="151">
        <v>3328</v>
      </c>
      <c r="H510" s="151">
        <v>3085</v>
      </c>
      <c r="I510" s="151">
        <v>243</v>
      </c>
      <c r="J510" s="151">
        <v>2755</v>
      </c>
      <c r="K510" s="151">
        <v>2502</v>
      </c>
      <c r="L510" s="151">
        <v>253</v>
      </c>
      <c r="M510" s="172">
        <v>0.93</v>
      </c>
      <c r="N510" s="153">
        <v>71282</v>
      </c>
      <c r="O510" s="153">
        <v>68076</v>
      </c>
      <c r="P510" s="153">
        <v>3206</v>
      </c>
      <c r="Q510" s="154">
        <v>0.95502370865015</v>
      </c>
      <c r="R510" s="154">
        <v>0.91812865497076</v>
      </c>
      <c r="S510" s="154">
        <v>0.926983173076923</v>
      </c>
      <c r="T510" s="154">
        <v>0.908166969147005</v>
      </c>
      <c r="U510" s="173">
        <v>-0.00885451810616289</v>
      </c>
      <c r="V510" s="158">
        <v>19003</v>
      </c>
      <c r="W510" s="158">
        <v>17736</v>
      </c>
      <c r="X510" s="158">
        <v>21173</v>
      </c>
      <c r="Y510" s="158">
        <v>20331</v>
      </c>
      <c r="Z510" s="155">
        <v>0.933326316897332</v>
      </c>
      <c r="AA510" s="155">
        <v>0.960232371416427</v>
      </c>
      <c r="AB510" s="173">
        <v>-0.0269060545190946</v>
      </c>
    </row>
    <row r="511" spans="1:28">
      <c r="A511" s="175" t="s">
        <v>375</v>
      </c>
      <c r="B511" s="176" t="s">
        <v>1814</v>
      </c>
      <c r="C511" s="176" t="s">
        <v>505</v>
      </c>
      <c r="D511" s="150">
        <v>2346</v>
      </c>
      <c r="E511" s="153">
        <v>2285</v>
      </c>
      <c r="F511" s="153">
        <v>61</v>
      </c>
      <c r="G511" s="151">
        <v>2999</v>
      </c>
      <c r="H511" s="151">
        <v>2955</v>
      </c>
      <c r="I511" s="151">
        <v>44</v>
      </c>
      <c r="J511" s="151">
        <v>1268</v>
      </c>
      <c r="K511" s="151">
        <v>1243</v>
      </c>
      <c r="L511" s="151">
        <v>25</v>
      </c>
      <c r="M511" s="172">
        <v>0.93</v>
      </c>
      <c r="N511" s="153">
        <v>58058</v>
      </c>
      <c r="O511" s="153">
        <v>57185</v>
      </c>
      <c r="P511" s="153">
        <v>873</v>
      </c>
      <c r="Q511" s="154">
        <v>0.984963312549519</v>
      </c>
      <c r="R511" s="154">
        <v>0.973998294970162</v>
      </c>
      <c r="S511" s="154">
        <v>0.985328442814271</v>
      </c>
      <c r="T511" s="154">
        <v>0.980283911671924</v>
      </c>
      <c r="U511" s="173">
        <v>-0.0113301478441095</v>
      </c>
      <c r="V511" s="158">
        <v>15887</v>
      </c>
      <c r="W511" s="158">
        <v>15595</v>
      </c>
      <c r="X511" s="158">
        <v>17637</v>
      </c>
      <c r="Y511" s="158">
        <v>17389</v>
      </c>
      <c r="Z511" s="155">
        <v>0.98162019261031</v>
      </c>
      <c r="AA511" s="155">
        <v>0.985938651698135</v>
      </c>
      <c r="AB511" s="173">
        <v>-0.00431845908782424</v>
      </c>
    </row>
    <row r="512" spans="1:28">
      <c r="A512" s="175" t="s">
        <v>375</v>
      </c>
      <c r="B512" s="176" t="s">
        <v>1814</v>
      </c>
      <c r="C512" s="176" t="s">
        <v>506</v>
      </c>
      <c r="D512" s="150">
        <v>3912</v>
      </c>
      <c r="E512" s="153">
        <v>3576</v>
      </c>
      <c r="F512" s="153">
        <v>336</v>
      </c>
      <c r="G512" s="151">
        <v>4248</v>
      </c>
      <c r="H512" s="151">
        <v>3879</v>
      </c>
      <c r="I512" s="151">
        <v>369</v>
      </c>
      <c r="J512" s="151">
        <v>3639</v>
      </c>
      <c r="K512" s="151">
        <v>3310</v>
      </c>
      <c r="L512" s="151">
        <v>329</v>
      </c>
      <c r="M512" s="172">
        <v>0.93</v>
      </c>
      <c r="N512" s="153">
        <v>92957</v>
      </c>
      <c r="O512" s="153">
        <v>85655</v>
      </c>
      <c r="P512" s="153">
        <v>7302</v>
      </c>
      <c r="Q512" s="154">
        <v>0.921447551018213</v>
      </c>
      <c r="R512" s="154">
        <v>0.914110429447853</v>
      </c>
      <c r="S512" s="154">
        <v>0.913135593220339</v>
      </c>
      <c r="T512" s="154">
        <v>0.909590546853531</v>
      </c>
      <c r="U512" s="173">
        <v>0.00097483622751382</v>
      </c>
      <c r="V512" s="158">
        <v>25664</v>
      </c>
      <c r="W512" s="158">
        <v>23454</v>
      </c>
      <c r="X512" s="158">
        <v>27799</v>
      </c>
      <c r="Y512" s="158">
        <v>25277</v>
      </c>
      <c r="Z512" s="155">
        <v>0.913887157107232</v>
      </c>
      <c r="AA512" s="155">
        <v>0.90927731213353</v>
      </c>
      <c r="AB512" s="173">
        <v>0.00460984497370187</v>
      </c>
    </row>
    <row r="513" spans="1:28">
      <c r="A513" s="175" t="s">
        <v>375</v>
      </c>
      <c r="B513" s="176" t="s">
        <v>1814</v>
      </c>
      <c r="C513" s="176" t="s">
        <v>507</v>
      </c>
      <c r="D513" s="150">
        <v>2596</v>
      </c>
      <c r="E513" s="153">
        <v>2478</v>
      </c>
      <c r="F513" s="153">
        <v>118</v>
      </c>
      <c r="G513" s="151">
        <v>3090</v>
      </c>
      <c r="H513" s="151">
        <v>2993</v>
      </c>
      <c r="I513" s="151">
        <v>97</v>
      </c>
      <c r="J513" s="151">
        <v>2586</v>
      </c>
      <c r="K513" s="151">
        <v>2506</v>
      </c>
      <c r="L513" s="151">
        <v>80</v>
      </c>
      <c r="M513" s="172">
        <v>0.93</v>
      </c>
      <c r="N513" s="153">
        <v>67867</v>
      </c>
      <c r="O513" s="153">
        <v>65902</v>
      </c>
      <c r="P513" s="153">
        <v>1965</v>
      </c>
      <c r="Q513" s="154">
        <v>0.97104631116743</v>
      </c>
      <c r="R513" s="154">
        <v>0.954545454545455</v>
      </c>
      <c r="S513" s="154">
        <v>0.968608414239482</v>
      </c>
      <c r="T513" s="154">
        <v>0.969064191802011</v>
      </c>
      <c r="U513" s="173">
        <v>-0.0140629596940276</v>
      </c>
      <c r="V513" s="158">
        <v>17868</v>
      </c>
      <c r="W513" s="158">
        <v>17312</v>
      </c>
      <c r="X513" s="158">
        <v>20228</v>
      </c>
      <c r="Y513" s="158">
        <v>19656</v>
      </c>
      <c r="Z513" s="155">
        <v>0.968882919185135</v>
      </c>
      <c r="AA513" s="155">
        <v>0.97172236503856</v>
      </c>
      <c r="AB513" s="173">
        <v>-0.00283944585342499</v>
      </c>
    </row>
    <row r="514" spans="1:28">
      <c r="A514" s="175" t="s">
        <v>375</v>
      </c>
      <c r="B514" s="176" t="s">
        <v>1814</v>
      </c>
      <c r="C514" s="176" t="s">
        <v>508</v>
      </c>
      <c r="D514" s="150">
        <v>1611</v>
      </c>
      <c r="E514" s="153">
        <v>1575</v>
      </c>
      <c r="F514" s="153">
        <v>36</v>
      </c>
      <c r="G514" s="151">
        <v>1761</v>
      </c>
      <c r="H514" s="151">
        <v>1730</v>
      </c>
      <c r="I514" s="151">
        <v>31</v>
      </c>
      <c r="J514" s="151">
        <v>1581</v>
      </c>
      <c r="K514" s="151">
        <v>1565</v>
      </c>
      <c r="L514" s="151">
        <v>16</v>
      </c>
      <c r="M514" s="172">
        <v>0.93</v>
      </c>
      <c r="N514" s="153">
        <v>38278</v>
      </c>
      <c r="O514" s="153">
        <v>37646</v>
      </c>
      <c r="P514" s="153">
        <v>632</v>
      </c>
      <c r="Q514" s="154">
        <v>0.983489210512566</v>
      </c>
      <c r="R514" s="154">
        <v>0.977653631284916</v>
      </c>
      <c r="S514" s="154">
        <v>0.982396365701306</v>
      </c>
      <c r="T514" s="154">
        <v>0.989879822896901</v>
      </c>
      <c r="U514" s="173">
        <v>-0.00474273441638984</v>
      </c>
      <c r="V514" s="158">
        <v>10450</v>
      </c>
      <c r="W514" s="158">
        <v>10280</v>
      </c>
      <c r="X514" s="158">
        <v>11331</v>
      </c>
      <c r="Y514" s="158">
        <v>11138</v>
      </c>
      <c r="Z514" s="155">
        <v>0.983732057416268</v>
      </c>
      <c r="AA514" s="155">
        <v>0.982967081457947</v>
      </c>
      <c r="AB514" s="173">
        <v>0.000764975958320702</v>
      </c>
    </row>
    <row r="515" spans="1:28">
      <c r="A515" s="175" t="s">
        <v>375</v>
      </c>
      <c r="B515" s="176" t="s">
        <v>1814</v>
      </c>
      <c r="C515" s="176" t="s">
        <v>509</v>
      </c>
      <c r="D515" s="150">
        <v>4741</v>
      </c>
      <c r="E515" s="153">
        <v>4451</v>
      </c>
      <c r="F515" s="153">
        <v>290</v>
      </c>
      <c r="G515" s="151">
        <v>5411</v>
      </c>
      <c r="H515" s="151">
        <v>5177</v>
      </c>
      <c r="I515" s="151">
        <v>234</v>
      </c>
      <c r="J515" s="151">
        <v>4560</v>
      </c>
      <c r="K515" s="151">
        <v>4282</v>
      </c>
      <c r="L515" s="151">
        <v>278</v>
      </c>
      <c r="M515" s="172">
        <v>0.93</v>
      </c>
      <c r="N515" s="153">
        <v>115174</v>
      </c>
      <c r="O515" s="153">
        <v>108644</v>
      </c>
      <c r="P515" s="153">
        <v>6530</v>
      </c>
      <c r="Q515" s="154">
        <v>0.943303176064042</v>
      </c>
      <c r="R515" s="154">
        <v>0.938831470153976</v>
      </c>
      <c r="S515" s="154">
        <v>0.956754758824616</v>
      </c>
      <c r="T515" s="154">
        <v>0.939035087719298</v>
      </c>
      <c r="U515" s="173">
        <v>-0.0179232886706405</v>
      </c>
      <c r="V515" s="158">
        <v>31908</v>
      </c>
      <c r="W515" s="158">
        <v>30119</v>
      </c>
      <c r="X515" s="158">
        <v>34534</v>
      </c>
      <c r="Y515" s="158">
        <v>32664</v>
      </c>
      <c r="Z515" s="155">
        <v>0.943932556098784</v>
      </c>
      <c r="AA515" s="155">
        <v>0.945850466207216</v>
      </c>
      <c r="AB515" s="173">
        <v>-0.00191791010843201</v>
      </c>
    </row>
    <row r="516" spans="1:28">
      <c r="A516" s="175" t="s">
        <v>375</v>
      </c>
      <c r="B516" s="176" t="s">
        <v>1814</v>
      </c>
      <c r="C516" s="176" t="s">
        <v>510</v>
      </c>
      <c r="D516" s="150">
        <v>2711</v>
      </c>
      <c r="E516" s="153">
        <v>2515</v>
      </c>
      <c r="F516" s="153">
        <v>196</v>
      </c>
      <c r="G516" s="151">
        <v>3271</v>
      </c>
      <c r="H516" s="151">
        <v>3079</v>
      </c>
      <c r="I516" s="151">
        <v>192</v>
      </c>
      <c r="J516" s="151">
        <v>2565</v>
      </c>
      <c r="K516" s="151">
        <v>2399</v>
      </c>
      <c r="L516" s="151">
        <v>166</v>
      </c>
      <c r="M516" s="172">
        <v>0.93</v>
      </c>
      <c r="N516" s="153">
        <v>69184</v>
      </c>
      <c r="O516" s="153">
        <v>65468</v>
      </c>
      <c r="P516" s="153">
        <v>3716</v>
      </c>
      <c r="Q516" s="154">
        <v>0.946288159111933</v>
      </c>
      <c r="R516" s="154">
        <v>0.927701954998156</v>
      </c>
      <c r="S516" s="154">
        <v>0.941302354020177</v>
      </c>
      <c r="T516" s="154">
        <v>0.935282651072125</v>
      </c>
      <c r="U516" s="173">
        <v>-0.0136003990220217</v>
      </c>
      <c r="V516" s="158">
        <v>18371</v>
      </c>
      <c r="W516" s="158">
        <v>17252</v>
      </c>
      <c r="X516" s="158">
        <v>21055</v>
      </c>
      <c r="Y516" s="158">
        <v>19940</v>
      </c>
      <c r="Z516" s="155">
        <v>0.939088781231288</v>
      </c>
      <c r="AA516" s="155">
        <v>0.947043457611019</v>
      </c>
      <c r="AB516" s="173">
        <v>-0.00795467637973024</v>
      </c>
    </row>
    <row r="517" spans="1:28">
      <c r="A517" s="175" t="s">
        <v>375</v>
      </c>
      <c r="B517" s="176" t="s">
        <v>1814</v>
      </c>
      <c r="C517" s="176" t="s">
        <v>511</v>
      </c>
      <c r="D517" s="150">
        <v>4641</v>
      </c>
      <c r="E517" s="153">
        <v>4250</v>
      </c>
      <c r="F517" s="153">
        <v>391</v>
      </c>
      <c r="G517" s="151">
        <v>5477</v>
      </c>
      <c r="H517" s="151">
        <v>5136</v>
      </c>
      <c r="I517" s="151">
        <v>341</v>
      </c>
      <c r="J517" s="151">
        <v>4970</v>
      </c>
      <c r="K517" s="151">
        <v>4132</v>
      </c>
      <c r="L517" s="151">
        <v>838</v>
      </c>
      <c r="M517" s="172">
        <v>0.93</v>
      </c>
      <c r="N517" s="153">
        <v>121970</v>
      </c>
      <c r="O517" s="153">
        <v>109931</v>
      </c>
      <c r="P517" s="153">
        <v>12039</v>
      </c>
      <c r="Q517" s="154">
        <v>0.901295400508322</v>
      </c>
      <c r="R517" s="154">
        <v>0.915750915750916</v>
      </c>
      <c r="S517" s="154">
        <v>0.937739638488224</v>
      </c>
      <c r="T517" s="154">
        <v>0.831388329979879</v>
      </c>
      <c r="U517" s="173">
        <v>-0.0219887227373078</v>
      </c>
      <c r="V517" s="158">
        <v>32634</v>
      </c>
      <c r="W517" s="158">
        <v>29215</v>
      </c>
      <c r="X517" s="158">
        <v>36189</v>
      </c>
      <c r="Y517" s="158">
        <v>33452</v>
      </c>
      <c r="Z517" s="155">
        <v>0.895231966660538</v>
      </c>
      <c r="AA517" s="155">
        <v>0.924369283483932</v>
      </c>
      <c r="AB517" s="173">
        <v>-0.0291373168233935</v>
      </c>
    </row>
    <row r="518" spans="1:28">
      <c r="A518" s="175" t="s">
        <v>375</v>
      </c>
      <c r="B518" s="176" t="s">
        <v>1814</v>
      </c>
      <c r="C518" s="176" t="s">
        <v>512</v>
      </c>
      <c r="D518" s="150">
        <v>3222</v>
      </c>
      <c r="E518" s="153">
        <v>3060</v>
      </c>
      <c r="F518" s="153">
        <v>162</v>
      </c>
      <c r="G518" s="151">
        <v>3683</v>
      </c>
      <c r="H518" s="151">
        <v>3559</v>
      </c>
      <c r="I518" s="151">
        <v>124</v>
      </c>
      <c r="J518" s="151">
        <v>3116</v>
      </c>
      <c r="K518" s="151">
        <v>2975</v>
      </c>
      <c r="L518" s="151">
        <v>141</v>
      </c>
      <c r="M518" s="172">
        <v>0.93</v>
      </c>
      <c r="N518" s="153">
        <v>82025</v>
      </c>
      <c r="O518" s="153">
        <v>79138</v>
      </c>
      <c r="P518" s="153">
        <v>2887</v>
      </c>
      <c r="Q518" s="154">
        <v>0.964803413593417</v>
      </c>
      <c r="R518" s="154">
        <v>0.949720670391061</v>
      </c>
      <c r="S518" s="154">
        <v>0.966331794732555</v>
      </c>
      <c r="T518" s="154">
        <v>0.954749679075738</v>
      </c>
      <c r="U518" s="173">
        <v>-0.0166111243414935</v>
      </c>
      <c r="V518" s="158">
        <v>22057</v>
      </c>
      <c r="W518" s="158">
        <v>21209</v>
      </c>
      <c r="X518" s="158">
        <v>24404</v>
      </c>
      <c r="Y518" s="158">
        <v>23601</v>
      </c>
      <c r="Z518" s="155">
        <v>0.961554155143492</v>
      </c>
      <c r="AA518" s="155">
        <v>0.967095558105229</v>
      </c>
      <c r="AB518" s="173">
        <v>-0.00554140296173677</v>
      </c>
    </row>
    <row r="519" spans="1:28">
      <c r="A519" s="175" t="s">
        <v>375</v>
      </c>
      <c r="B519" s="176" t="s">
        <v>1814</v>
      </c>
      <c r="C519" s="176" t="s">
        <v>513</v>
      </c>
      <c r="D519" s="150">
        <v>1936</v>
      </c>
      <c r="E519" s="153">
        <v>1855</v>
      </c>
      <c r="F519" s="153">
        <v>81</v>
      </c>
      <c r="G519" s="151">
        <v>2070</v>
      </c>
      <c r="H519" s="151">
        <v>2006</v>
      </c>
      <c r="I519" s="151">
        <v>64</v>
      </c>
      <c r="J519" s="151">
        <v>1830</v>
      </c>
      <c r="K519" s="151">
        <v>1724</v>
      </c>
      <c r="L519" s="151">
        <v>106</v>
      </c>
      <c r="M519" s="172">
        <v>0.93</v>
      </c>
      <c r="N519" s="153">
        <v>45155</v>
      </c>
      <c r="O519" s="153">
        <v>42736</v>
      </c>
      <c r="P519" s="153">
        <v>2419</v>
      </c>
      <c r="Q519" s="154">
        <v>0.946428966891817</v>
      </c>
      <c r="R519" s="154">
        <v>0.958161157024793</v>
      </c>
      <c r="S519" s="154">
        <v>0.969082125603865</v>
      </c>
      <c r="T519" s="154">
        <v>0.94207650273224</v>
      </c>
      <c r="U519" s="173">
        <v>-0.0109209685790713</v>
      </c>
      <c r="V519" s="158">
        <v>12704</v>
      </c>
      <c r="W519" s="158">
        <v>12001</v>
      </c>
      <c r="X519" s="158">
        <v>13441</v>
      </c>
      <c r="Y519" s="158">
        <v>12733</v>
      </c>
      <c r="Z519" s="155">
        <v>0.944663098236776</v>
      </c>
      <c r="AA519" s="155">
        <v>0.947325347816383</v>
      </c>
      <c r="AB519" s="173">
        <v>-0.00266224957960681</v>
      </c>
    </row>
    <row r="520" spans="1:28">
      <c r="A520" s="175" t="s">
        <v>375</v>
      </c>
      <c r="B520" s="176" t="s">
        <v>1814</v>
      </c>
      <c r="C520" s="176" t="s">
        <v>514</v>
      </c>
      <c r="D520" s="150">
        <v>2844</v>
      </c>
      <c r="E520" s="153">
        <v>2709</v>
      </c>
      <c r="F520" s="153">
        <v>135</v>
      </c>
      <c r="G520" s="151">
        <v>3155</v>
      </c>
      <c r="H520" s="151">
        <v>2987</v>
      </c>
      <c r="I520" s="151">
        <v>168</v>
      </c>
      <c r="J520" s="151">
        <v>2688</v>
      </c>
      <c r="K520" s="151">
        <v>2390</v>
      </c>
      <c r="L520" s="151">
        <v>298</v>
      </c>
      <c r="M520" s="172">
        <v>0.93</v>
      </c>
      <c r="N520" s="153">
        <v>70384</v>
      </c>
      <c r="O520" s="153">
        <v>65123</v>
      </c>
      <c r="P520" s="153">
        <v>5261</v>
      </c>
      <c r="Q520" s="154">
        <v>0.925252898385997</v>
      </c>
      <c r="R520" s="154">
        <v>0.95253164556962</v>
      </c>
      <c r="S520" s="154">
        <v>0.94675118858954</v>
      </c>
      <c r="T520" s="154">
        <v>0.889136904761905</v>
      </c>
      <c r="U520" s="173">
        <v>0.00578045698007978</v>
      </c>
      <c r="V520" s="158">
        <v>18843</v>
      </c>
      <c r="W520" s="158">
        <v>17537</v>
      </c>
      <c r="X520" s="158">
        <v>20681</v>
      </c>
      <c r="Y520" s="158">
        <v>19233</v>
      </c>
      <c r="Z520" s="155">
        <v>0.93069044207398</v>
      </c>
      <c r="AA520" s="155">
        <v>0.929984043324791</v>
      </c>
      <c r="AB520" s="173">
        <v>0.000706398749188875</v>
      </c>
    </row>
    <row r="521" spans="1:28">
      <c r="A521" s="175" t="s">
        <v>375</v>
      </c>
      <c r="B521" s="176" t="s">
        <v>1814</v>
      </c>
      <c r="C521" s="176" t="s">
        <v>515</v>
      </c>
      <c r="D521" s="150">
        <v>3320</v>
      </c>
      <c r="E521" s="153">
        <v>3163</v>
      </c>
      <c r="F521" s="153">
        <v>157</v>
      </c>
      <c r="G521" s="151">
        <v>4018</v>
      </c>
      <c r="H521" s="151">
        <v>3898</v>
      </c>
      <c r="I521" s="151">
        <v>120</v>
      </c>
      <c r="J521" s="151">
        <v>3364</v>
      </c>
      <c r="K521" s="151">
        <v>3230</v>
      </c>
      <c r="L521" s="151">
        <v>134</v>
      </c>
      <c r="M521" s="172">
        <v>0.93</v>
      </c>
      <c r="N521" s="153">
        <v>84102</v>
      </c>
      <c r="O521" s="153">
        <v>80492</v>
      </c>
      <c r="P521" s="153">
        <v>3610</v>
      </c>
      <c r="Q521" s="154">
        <v>0.957075931606858</v>
      </c>
      <c r="R521" s="154">
        <v>0.952710843373494</v>
      </c>
      <c r="S521" s="154">
        <v>0.970134395221503</v>
      </c>
      <c r="T521" s="154">
        <v>0.960166468489893</v>
      </c>
      <c r="U521" s="173">
        <v>-0.0174235518480093</v>
      </c>
      <c r="V521" s="158">
        <v>22653</v>
      </c>
      <c r="W521" s="158">
        <v>21652</v>
      </c>
      <c r="X521" s="158">
        <v>25393</v>
      </c>
      <c r="Y521" s="158">
        <v>24345</v>
      </c>
      <c r="Z521" s="155">
        <v>0.955811592283583</v>
      </c>
      <c r="AA521" s="155">
        <v>0.958728783523018</v>
      </c>
      <c r="AB521" s="173">
        <v>-0.00291719123943546</v>
      </c>
    </row>
    <row r="522" spans="1:28">
      <c r="A522" s="175" t="s">
        <v>375</v>
      </c>
      <c r="B522" s="176" t="s">
        <v>1815</v>
      </c>
      <c r="C522" s="176" t="s">
        <v>516</v>
      </c>
      <c r="D522" s="150">
        <v>3847</v>
      </c>
      <c r="E522" s="153">
        <v>3765</v>
      </c>
      <c r="F522" s="153">
        <v>82</v>
      </c>
      <c r="G522" s="151">
        <v>5106</v>
      </c>
      <c r="H522" s="151">
        <v>5012</v>
      </c>
      <c r="I522" s="151">
        <v>94</v>
      </c>
      <c r="J522" s="151">
        <v>2213</v>
      </c>
      <c r="K522" s="151">
        <v>2147</v>
      </c>
      <c r="L522" s="151">
        <v>66</v>
      </c>
      <c r="M522" s="172">
        <v>0.93</v>
      </c>
      <c r="N522" s="153">
        <v>100361</v>
      </c>
      <c r="O522" s="153">
        <v>98387</v>
      </c>
      <c r="P522" s="153">
        <v>1974</v>
      </c>
      <c r="Q522" s="154">
        <v>0.980331005071691</v>
      </c>
      <c r="R522" s="154">
        <v>0.978684689368339</v>
      </c>
      <c r="S522" s="154">
        <v>0.981590285938112</v>
      </c>
      <c r="T522" s="154">
        <v>0.970176231360145</v>
      </c>
      <c r="U522" s="173">
        <v>-0.00290559656977307</v>
      </c>
      <c r="V522" s="158">
        <v>26908</v>
      </c>
      <c r="W522" s="158">
        <v>26334</v>
      </c>
      <c r="X522" s="158">
        <v>30562</v>
      </c>
      <c r="Y522" s="158">
        <v>29959</v>
      </c>
      <c r="Z522" s="155">
        <v>0.978668054110302</v>
      </c>
      <c r="AA522" s="155">
        <v>0.980269615862836</v>
      </c>
      <c r="AB522" s="173">
        <v>-0.00160156175253445</v>
      </c>
    </row>
    <row r="523" spans="1:28">
      <c r="A523" s="175" t="s">
        <v>375</v>
      </c>
      <c r="B523" s="176" t="s">
        <v>1815</v>
      </c>
      <c r="C523" s="176" t="s">
        <v>517</v>
      </c>
      <c r="D523" s="150">
        <v>3311</v>
      </c>
      <c r="E523" s="153">
        <v>2938</v>
      </c>
      <c r="F523" s="153">
        <v>373</v>
      </c>
      <c r="G523" s="151">
        <v>4140</v>
      </c>
      <c r="H523" s="151">
        <v>3916</v>
      </c>
      <c r="I523" s="151">
        <v>224</v>
      </c>
      <c r="J523" s="151">
        <v>1771</v>
      </c>
      <c r="K523" s="151">
        <v>1594</v>
      </c>
      <c r="L523" s="151">
        <v>177</v>
      </c>
      <c r="M523" s="172">
        <v>0.93</v>
      </c>
      <c r="N523" s="153">
        <v>82533</v>
      </c>
      <c r="O523" s="153">
        <v>78266</v>
      </c>
      <c r="P523" s="153">
        <v>4267</v>
      </c>
      <c r="Q523" s="154">
        <v>0.948299468091551</v>
      </c>
      <c r="R523" s="154">
        <v>0.887345212926608</v>
      </c>
      <c r="S523" s="154">
        <v>0.945893719806763</v>
      </c>
      <c r="T523" s="154">
        <v>0.900056465273857</v>
      </c>
      <c r="U523" s="173">
        <v>-0.058548506880155</v>
      </c>
      <c r="V523" s="158">
        <v>22092</v>
      </c>
      <c r="W523" s="158">
        <v>20718</v>
      </c>
      <c r="X523" s="158">
        <v>24821</v>
      </c>
      <c r="Y523" s="158">
        <v>23516</v>
      </c>
      <c r="Z523" s="155">
        <v>0.937805540467137</v>
      </c>
      <c r="AA523" s="155">
        <v>0.94742355263688</v>
      </c>
      <c r="AB523" s="173">
        <v>-0.00961801216974267</v>
      </c>
    </row>
    <row r="524" spans="1:28">
      <c r="A524" s="175" t="s">
        <v>375</v>
      </c>
      <c r="B524" s="176" t="s">
        <v>1815</v>
      </c>
      <c r="C524" s="176" t="s">
        <v>518</v>
      </c>
      <c r="D524" s="150">
        <v>4315</v>
      </c>
      <c r="E524" s="153">
        <v>4192</v>
      </c>
      <c r="F524" s="153">
        <v>123</v>
      </c>
      <c r="G524" s="151">
        <v>5095</v>
      </c>
      <c r="H524" s="151">
        <v>4977</v>
      </c>
      <c r="I524" s="151">
        <v>118</v>
      </c>
      <c r="J524" s="151">
        <v>1852</v>
      </c>
      <c r="K524" s="151">
        <v>1796</v>
      </c>
      <c r="L524" s="151">
        <v>56</v>
      </c>
      <c r="M524" s="172">
        <v>0.93</v>
      </c>
      <c r="N524" s="153">
        <v>101510</v>
      </c>
      <c r="O524" s="153">
        <v>99196</v>
      </c>
      <c r="P524" s="153">
        <v>2314</v>
      </c>
      <c r="Q524" s="154">
        <v>0.977204216333366</v>
      </c>
      <c r="R524" s="154">
        <v>0.971494785631518</v>
      </c>
      <c r="S524" s="154">
        <v>0.976840039254171</v>
      </c>
      <c r="T524" s="154">
        <v>0.96976241900648</v>
      </c>
      <c r="U524" s="173">
        <v>-0.00534525362265281</v>
      </c>
      <c r="V524" s="158">
        <v>27115</v>
      </c>
      <c r="W524" s="158">
        <v>26394</v>
      </c>
      <c r="X524" s="158">
        <v>33952</v>
      </c>
      <c r="Y524" s="158">
        <v>33377</v>
      </c>
      <c r="Z524" s="155">
        <v>0.973409551908538</v>
      </c>
      <c r="AA524" s="155">
        <v>0.983064326107446</v>
      </c>
      <c r="AB524" s="173">
        <v>-0.00965477419890803</v>
      </c>
    </row>
    <row r="525" spans="1:28">
      <c r="A525" s="175" t="s">
        <v>375</v>
      </c>
      <c r="B525" s="176" t="s">
        <v>1815</v>
      </c>
      <c r="C525" s="176" t="s">
        <v>519</v>
      </c>
      <c r="D525" s="150">
        <v>4443</v>
      </c>
      <c r="E525" s="153">
        <v>4098</v>
      </c>
      <c r="F525" s="153">
        <v>345</v>
      </c>
      <c r="G525" s="151">
        <v>4826</v>
      </c>
      <c r="H525" s="151">
        <v>4534</v>
      </c>
      <c r="I525" s="151">
        <v>292</v>
      </c>
      <c r="J525" s="151">
        <v>2125</v>
      </c>
      <c r="K525" s="151">
        <v>1963</v>
      </c>
      <c r="L525" s="151">
        <v>162</v>
      </c>
      <c r="M525" s="172">
        <v>0.93</v>
      </c>
      <c r="N525" s="153">
        <v>95427</v>
      </c>
      <c r="O525" s="153">
        <v>89312</v>
      </c>
      <c r="P525" s="153">
        <v>6115</v>
      </c>
      <c r="Q525" s="154">
        <v>0.935919603466524</v>
      </c>
      <c r="R525" s="154">
        <v>0.922349763673194</v>
      </c>
      <c r="S525" s="154">
        <v>0.9394944053046</v>
      </c>
      <c r="T525" s="154">
        <v>0.923764705882353</v>
      </c>
      <c r="U525" s="173">
        <v>-0.0171446416314063</v>
      </c>
      <c r="V525" s="158">
        <v>27355</v>
      </c>
      <c r="W525" s="158">
        <v>25569</v>
      </c>
      <c r="X525" s="158">
        <v>29156</v>
      </c>
      <c r="Y525" s="158">
        <v>27254</v>
      </c>
      <c r="Z525" s="155">
        <v>0.934710290623286</v>
      </c>
      <c r="AA525" s="155">
        <v>0.934764713952531</v>
      </c>
      <c r="AB525" s="173">
        <v>-5.44233292448792e-5</v>
      </c>
    </row>
    <row r="526" spans="1:28">
      <c r="A526" s="175" t="s">
        <v>375</v>
      </c>
      <c r="B526" s="176" t="s">
        <v>1815</v>
      </c>
      <c r="C526" s="176" t="s">
        <v>520</v>
      </c>
      <c r="D526" s="150">
        <v>3096</v>
      </c>
      <c r="E526" s="153">
        <v>2965</v>
      </c>
      <c r="F526" s="153">
        <v>131</v>
      </c>
      <c r="G526" s="151">
        <v>3791</v>
      </c>
      <c r="H526" s="151">
        <v>3627</v>
      </c>
      <c r="I526" s="151">
        <v>164</v>
      </c>
      <c r="J526" s="151">
        <v>1422</v>
      </c>
      <c r="K526" s="151">
        <v>1372</v>
      </c>
      <c r="L526" s="151">
        <v>50</v>
      </c>
      <c r="M526" s="172">
        <v>0.93</v>
      </c>
      <c r="N526" s="153">
        <v>73224</v>
      </c>
      <c r="O526" s="153">
        <v>70001</v>
      </c>
      <c r="P526" s="153">
        <v>3223</v>
      </c>
      <c r="Q526" s="154">
        <v>0.955984376707091</v>
      </c>
      <c r="R526" s="154">
        <v>0.957687338501292</v>
      </c>
      <c r="S526" s="154">
        <v>0.956739646531258</v>
      </c>
      <c r="T526" s="154">
        <v>0.964838255977497</v>
      </c>
      <c r="U526" s="173">
        <v>0.000947691970033748</v>
      </c>
      <c r="V526" s="158">
        <v>20575</v>
      </c>
      <c r="W526" s="158">
        <v>19552</v>
      </c>
      <c r="X526" s="158">
        <v>24141</v>
      </c>
      <c r="Y526" s="158">
        <v>23083</v>
      </c>
      <c r="Z526" s="155">
        <v>0.950279465370595</v>
      </c>
      <c r="AA526" s="155">
        <v>0.956174143573174</v>
      </c>
      <c r="AB526" s="173">
        <v>-0.00589467820257894</v>
      </c>
    </row>
    <row r="527" spans="1:28">
      <c r="A527" s="175" t="s">
        <v>375</v>
      </c>
      <c r="B527" s="176" t="s">
        <v>1815</v>
      </c>
      <c r="C527" s="176" t="s">
        <v>521</v>
      </c>
      <c r="D527" s="150">
        <v>4165</v>
      </c>
      <c r="E527" s="153">
        <v>3966</v>
      </c>
      <c r="F527" s="153">
        <v>199</v>
      </c>
      <c r="G527" s="151">
        <v>5272</v>
      </c>
      <c r="H527" s="151">
        <v>5078</v>
      </c>
      <c r="I527" s="151">
        <v>194</v>
      </c>
      <c r="J527" s="151">
        <v>2189</v>
      </c>
      <c r="K527" s="151">
        <v>2103</v>
      </c>
      <c r="L527" s="151">
        <v>86</v>
      </c>
      <c r="M527" s="172">
        <v>0.93</v>
      </c>
      <c r="N527" s="153">
        <v>103492</v>
      </c>
      <c r="O527" s="153">
        <v>99420</v>
      </c>
      <c r="P527" s="153">
        <v>4072</v>
      </c>
      <c r="Q527" s="154">
        <v>0.960653963591389</v>
      </c>
      <c r="R527" s="154">
        <v>0.952220888355342</v>
      </c>
      <c r="S527" s="154">
        <v>0.963201820940819</v>
      </c>
      <c r="T527" s="154">
        <v>0.960712654179991</v>
      </c>
      <c r="U527" s="173">
        <v>-0.0109809325854773</v>
      </c>
      <c r="V527" s="158">
        <v>28166</v>
      </c>
      <c r="W527" s="158">
        <v>27086</v>
      </c>
      <c r="X527" s="158">
        <v>31187</v>
      </c>
      <c r="Y527" s="158">
        <v>30118</v>
      </c>
      <c r="Z527" s="155">
        <v>0.961655897180998</v>
      </c>
      <c r="AA527" s="155">
        <v>0.96572289736108</v>
      </c>
      <c r="AB527" s="173">
        <v>-0.00406700018008155</v>
      </c>
    </row>
    <row r="528" spans="1:28">
      <c r="A528" s="175" t="s">
        <v>375</v>
      </c>
      <c r="B528" s="176" t="s">
        <v>1815</v>
      </c>
      <c r="C528" s="176" t="s">
        <v>522</v>
      </c>
      <c r="D528" s="150">
        <v>3515</v>
      </c>
      <c r="E528" s="153">
        <v>3371</v>
      </c>
      <c r="F528" s="153">
        <v>144</v>
      </c>
      <c r="G528" s="151">
        <v>4495</v>
      </c>
      <c r="H528" s="151">
        <v>4357</v>
      </c>
      <c r="I528" s="151">
        <v>138</v>
      </c>
      <c r="J528" s="151">
        <v>2079</v>
      </c>
      <c r="K528" s="151">
        <v>1996</v>
      </c>
      <c r="L528" s="151">
        <v>83</v>
      </c>
      <c r="M528" s="172">
        <v>0.93</v>
      </c>
      <c r="N528" s="153">
        <v>88333</v>
      </c>
      <c r="O528" s="153">
        <v>85997</v>
      </c>
      <c r="P528" s="153">
        <v>2336</v>
      </c>
      <c r="Q528" s="154">
        <v>0.973554617187235</v>
      </c>
      <c r="R528" s="154">
        <v>0.959032716927454</v>
      </c>
      <c r="S528" s="154">
        <v>0.969299221357063</v>
      </c>
      <c r="T528" s="154">
        <v>0.96007696007696</v>
      </c>
      <c r="U528" s="173">
        <v>-0.0102665044296096</v>
      </c>
      <c r="V528" s="158">
        <v>24307</v>
      </c>
      <c r="W528" s="158">
        <v>23573</v>
      </c>
      <c r="X528" s="158">
        <v>28212</v>
      </c>
      <c r="Y528" s="158">
        <v>27551</v>
      </c>
      <c r="Z528" s="155">
        <v>0.969802937425433</v>
      </c>
      <c r="AA528" s="155">
        <v>0.976570253792712</v>
      </c>
      <c r="AB528" s="173">
        <v>-0.00676731636727934</v>
      </c>
    </row>
    <row r="529" spans="1:28">
      <c r="A529" s="175" t="s">
        <v>375</v>
      </c>
      <c r="B529" s="176" t="s">
        <v>1815</v>
      </c>
      <c r="C529" s="176" t="s">
        <v>523</v>
      </c>
      <c r="D529" s="150">
        <v>7262</v>
      </c>
      <c r="E529" s="153">
        <v>7082</v>
      </c>
      <c r="F529" s="153">
        <v>180</v>
      </c>
      <c r="G529" s="151">
        <v>9529</v>
      </c>
      <c r="H529" s="151">
        <v>9368</v>
      </c>
      <c r="I529" s="151">
        <v>161</v>
      </c>
      <c r="J529" s="151">
        <v>3474</v>
      </c>
      <c r="K529" s="151">
        <v>3364</v>
      </c>
      <c r="L529" s="151">
        <v>110</v>
      </c>
      <c r="M529" s="172">
        <v>0.93</v>
      </c>
      <c r="N529" s="153">
        <v>177811</v>
      </c>
      <c r="O529" s="153">
        <v>175168</v>
      </c>
      <c r="P529" s="153">
        <v>2643</v>
      </c>
      <c r="Q529" s="154">
        <v>0.985135902728178</v>
      </c>
      <c r="R529" s="154">
        <v>0.97521343982374</v>
      </c>
      <c r="S529" s="154">
        <v>0.983104208206527</v>
      </c>
      <c r="T529" s="154">
        <v>0.968336211859528</v>
      </c>
      <c r="U529" s="173">
        <v>-0.00789076838278746</v>
      </c>
      <c r="V529" s="158">
        <v>49190</v>
      </c>
      <c r="W529" s="158">
        <v>48374</v>
      </c>
      <c r="X529" s="158">
        <v>54150</v>
      </c>
      <c r="Y529" s="158">
        <v>53488</v>
      </c>
      <c r="Z529" s="155">
        <v>0.983411262451718</v>
      </c>
      <c r="AA529" s="155">
        <v>0.987774699907664</v>
      </c>
      <c r="AB529" s="173">
        <v>-0.00436343745594603</v>
      </c>
    </row>
    <row r="530" spans="1:28">
      <c r="A530" s="175" t="s">
        <v>375</v>
      </c>
      <c r="B530" s="176" t="s">
        <v>1815</v>
      </c>
      <c r="C530" s="176" t="s">
        <v>524</v>
      </c>
      <c r="D530" s="150">
        <v>2869</v>
      </c>
      <c r="E530" s="153">
        <v>2795</v>
      </c>
      <c r="F530" s="153">
        <v>74</v>
      </c>
      <c r="G530" s="151">
        <v>3403</v>
      </c>
      <c r="H530" s="151">
        <v>3343</v>
      </c>
      <c r="I530" s="151">
        <v>60</v>
      </c>
      <c r="J530" s="151">
        <v>1252</v>
      </c>
      <c r="K530" s="151">
        <v>1239</v>
      </c>
      <c r="L530" s="151">
        <v>13</v>
      </c>
      <c r="M530" s="172">
        <v>0.93</v>
      </c>
      <c r="N530" s="153">
        <v>67187</v>
      </c>
      <c r="O530" s="153">
        <v>66283</v>
      </c>
      <c r="P530" s="153">
        <v>904</v>
      </c>
      <c r="Q530" s="154">
        <v>0.986545016148957</v>
      </c>
      <c r="R530" s="154">
        <v>0.97420704078076</v>
      </c>
      <c r="S530" s="154">
        <v>0.982368498383779</v>
      </c>
      <c r="T530" s="154">
        <v>0.98961661341853</v>
      </c>
      <c r="U530" s="173">
        <v>-0.00816145760301923</v>
      </c>
      <c r="V530" s="158">
        <v>18222</v>
      </c>
      <c r="W530" s="158">
        <v>17908</v>
      </c>
      <c r="X530" s="158">
        <v>20938</v>
      </c>
      <c r="Y530" s="158">
        <v>20662</v>
      </c>
      <c r="Z530" s="155">
        <v>0.982768082537592</v>
      </c>
      <c r="AA530" s="155">
        <v>0.986818225236412</v>
      </c>
      <c r="AB530" s="173">
        <v>-0.00405014269882031</v>
      </c>
    </row>
    <row r="531" spans="1:28">
      <c r="A531" s="175" t="s">
        <v>375</v>
      </c>
      <c r="B531" s="176" t="s">
        <v>1815</v>
      </c>
      <c r="C531" s="176" t="s">
        <v>525</v>
      </c>
      <c r="D531" s="150">
        <v>3650</v>
      </c>
      <c r="E531" s="153">
        <v>3537</v>
      </c>
      <c r="F531" s="153">
        <v>113</v>
      </c>
      <c r="G531" s="151">
        <v>4558</v>
      </c>
      <c r="H531" s="151">
        <v>4479</v>
      </c>
      <c r="I531" s="151">
        <v>79</v>
      </c>
      <c r="J531" s="151">
        <v>1738</v>
      </c>
      <c r="K531" s="151">
        <v>1631</v>
      </c>
      <c r="L531" s="151">
        <v>107</v>
      </c>
      <c r="M531" s="172">
        <v>0.93</v>
      </c>
      <c r="N531" s="153">
        <v>95244</v>
      </c>
      <c r="O531" s="153">
        <v>91607</v>
      </c>
      <c r="P531" s="153">
        <v>3637</v>
      </c>
      <c r="Q531" s="154">
        <v>0.961813867540212</v>
      </c>
      <c r="R531" s="154">
        <v>0.969041095890411</v>
      </c>
      <c r="S531" s="154">
        <v>0.982667836770513</v>
      </c>
      <c r="T531" s="154">
        <v>0.93843498273878</v>
      </c>
      <c r="U531" s="173">
        <v>-0.0136267408801024</v>
      </c>
      <c r="V531" s="158">
        <v>24519</v>
      </c>
      <c r="W531" s="158">
        <v>23632</v>
      </c>
      <c r="X531" s="158">
        <v>32997</v>
      </c>
      <c r="Y531" s="158">
        <v>31936</v>
      </c>
      <c r="Z531" s="155">
        <v>0.963823973245238</v>
      </c>
      <c r="AA531" s="155">
        <v>0.967845561717732</v>
      </c>
      <c r="AB531" s="173">
        <v>-0.00402158847249356</v>
      </c>
    </row>
    <row r="532" spans="1:28">
      <c r="A532" s="175" t="s">
        <v>375</v>
      </c>
      <c r="B532" s="176" t="s">
        <v>1815</v>
      </c>
      <c r="C532" s="176" t="s">
        <v>526</v>
      </c>
      <c r="D532" s="150">
        <v>1977</v>
      </c>
      <c r="E532" s="153">
        <v>1880</v>
      </c>
      <c r="F532" s="153">
        <v>97</v>
      </c>
      <c r="G532" s="151">
        <v>2260</v>
      </c>
      <c r="H532" s="151">
        <v>2131</v>
      </c>
      <c r="I532" s="151">
        <v>129</v>
      </c>
      <c r="J532" s="151">
        <v>913</v>
      </c>
      <c r="K532" s="151">
        <v>831</v>
      </c>
      <c r="L532" s="151">
        <v>82</v>
      </c>
      <c r="M532" s="172">
        <v>0.93</v>
      </c>
      <c r="N532" s="153">
        <v>45985</v>
      </c>
      <c r="O532" s="153">
        <v>44114</v>
      </c>
      <c r="P532" s="153">
        <v>1871</v>
      </c>
      <c r="Q532" s="154">
        <v>0.95931281939763</v>
      </c>
      <c r="R532" s="154">
        <v>0.950935761254426</v>
      </c>
      <c r="S532" s="154">
        <v>0.942920353982301</v>
      </c>
      <c r="T532" s="154">
        <v>0.910186199342826</v>
      </c>
      <c r="U532" s="173">
        <v>0.00801540727212502</v>
      </c>
      <c r="V532" s="158">
        <v>12351</v>
      </c>
      <c r="W532" s="158">
        <v>11785</v>
      </c>
      <c r="X532" s="158">
        <v>14154</v>
      </c>
      <c r="Y532" s="158">
        <v>13645</v>
      </c>
      <c r="Z532" s="155">
        <v>0.95417375111327</v>
      </c>
      <c r="AA532" s="155">
        <v>0.964038434364844</v>
      </c>
      <c r="AB532" s="173">
        <v>-0.00986468325157364</v>
      </c>
    </row>
    <row r="533" spans="1:28">
      <c r="A533" s="175" t="s">
        <v>375</v>
      </c>
      <c r="B533" s="176" t="s">
        <v>1815</v>
      </c>
      <c r="C533" s="176" t="s">
        <v>527</v>
      </c>
      <c r="D533" s="150">
        <v>4827</v>
      </c>
      <c r="E533" s="153">
        <v>4604</v>
      </c>
      <c r="F533" s="153">
        <v>223</v>
      </c>
      <c r="G533" s="151">
        <v>6070</v>
      </c>
      <c r="H533" s="151">
        <v>5891</v>
      </c>
      <c r="I533" s="151">
        <v>179</v>
      </c>
      <c r="J533" s="151">
        <v>2729</v>
      </c>
      <c r="K533" s="151">
        <v>2626</v>
      </c>
      <c r="L533" s="151">
        <v>103</v>
      </c>
      <c r="M533" s="172">
        <v>0.93</v>
      </c>
      <c r="N533" s="153">
        <v>124708</v>
      </c>
      <c r="O533" s="153">
        <v>120480</v>
      </c>
      <c r="P533" s="153">
        <v>4228</v>
      </c>
      <c r="Q533" s="154">
        <v>0.966096802129775</v>
      </c>
      <c r="R533" s="154">
        <v>0.953801533043298</v>
      </c>
      <c r="S533" s="154">
        <v>0.970510708401977</v>
      </c>
      <c r="T533" s="154">
        <v>0.962257237083181</v>
      </c>
      <c r="U533" s="173">
        <v>-0.0167091753586789</v>
      </c>
      <c r="V533" s="158">
        <v>33287</v>
      </c>
      <c r="W533" s="158">
        <v>32286</v>
      </c>
      <c r="X533" s="158">
        <v>37631</v>
      </c>
      <c r="Y533" s="158">
        <v>36457</v>
      </c>
      <c r="Z533" s="155">
        <v>0.969928200198276</v>
      </c>
      <c r="AA533" s="155">
        <v>0.968802317238447</v>
      </c>
      <c r="AB533" s="173">
        <v>0.00112588295982863</v>
      </c>
    </row>
    <row r="534" spans="1:28">
      <c r="A534" s="175" t="s">
        <v>375</v>
      </c>
      <c r="B534" s="176" t="s">
        <v>1815</v>
      </c>
      <c r="C534" s="176" t="s">
        <v>528</v>
      </c>
      <c r="D534" s="150">
        <v>3097</v>
      </c>
      <c r="E534" s="153">
        <v>3042</v>
      </c>
      <c r="F534" s="153">
        <v>55</v>
      </c>
      <c r="G534" s="151">
        <v>3293</v>
      </c>
      <c r="H534" s="151">
        <v>3259</v>
      </c>
      <c r="I534" s="151">
        <v>34</v>
      </c>
      <c r="J534" s="151">
        <v>1174</v>
      </c>
      <c r="K534" s="151">
        <v>1145</v>
      </c>
      <c r="L534" s="151">
        <v>29</v>
      </c>
      <c r="M534" s="172">
        <v>0.93</v>
      </c>
      <c r="N534" s="153">
        <v>66097</v>
      </c>
      <c r="O534" s="153">
        <v>65045</v>
      </c>
      <c r="P534" s="153">
        <v>1052</v>
      </c>
      <c r="Q534" s="154">
        <v>0.984083997760867</v>
      </c>
      <c r="R534" s="154">
        <v>0.982240878269293</v>
      </c>
      <c r="S534" s="154">
        <v>0.989675068326754</v>
      </c>
      <c r="T534" s="154">
        <v>0.975298126064736</v>
      </c>
      <c r="U534" s="173">
        <v>-0.00743419005746082</v>
      </c>
      <c r="V534" s="158">
        <v>18749</v>
      </c>
      <c r="W534" s="158">
        <v>18371</v>
      </c>
      <c r="X534" s="158">
        <v>21838</v>
      </c>
      <c r="Y534" s="158">
        <v>21546</v>
      </c>
      <c r="Z534" s="155">
        <v>0.979838924742653</v>
      </c>
      <c r="AA534" s="155">
        <v>0.986628812162286</v>
      </c>
      <c r="AB534" s="173">
        <v>-0.00678988741963293</v>
      </c>
    </row>
    <row r="535" spans="1:28">
      <c r="A535" s="175" t="s">
        <v>375</v>
      </c>
      <c r="B535" s="176" t="s">
        <v>1815</v>
      </c>
      <c r="C535" s="176" t="s">
        <v>529</v>
      </c>
      <c r="D535" s="150">
        <v>2542</v>
      </c>
      <c r="E535" s="153">
        <v>2483</v>
      </c>
      <c r="F535" s="153">
        <v>59</v>
      </c>
      <c r="G535" s="151">
        <v>2677</v>
      </c>
      <c r="H535" s="151">
        <v>2627</v>
      </c>
      <c r="I535" s="151">
        <v>50</v>
      </c>
      <c r="J535" s="151">
        <v>1004</v>
      </c>
      <c r="K535" s="151">
        <v>979</v>
      </c>
      <c r="L535" s="151">
        <v>25</v>
      </c>
      <c r="M535" s="172">
        <v>0.93</v>
      </c>
      <c r="N535" s="153">
        <v>57062</v>
      </c>
      <c r="O535" s="153">
        <v>56226</v>
      </c>
      <c r="P535" s="153">
        <v>836</v>
      </c>
      <c r="Q535" s="154">
        <v>0.985349269215941</v>
      </c>
      <c r="R535" s="154">
        <v>0.976789929189614</v>
      </c>
      <c r="S535" s="154">
        <v>0.981322375793799</v>
      </c>
      <c r="T535" s="154">
        <v>0.975099601593626</v>
      </c>
      <c r="U535" s="173">
        <v>-0.0045324466041845</v>
      </c>
      <c r="V535" s="158">
        <v>15531</v>
      </c>
      <c r="W535" s="158">
        <v>15237</v>
      </c>
      <c r="X535" s="158">
        <v>18711</v>
      </c>
      <c r="Y535" s="158">
        <v>18424</v>
      </c>
      <c r="Z535" s="155">
        <v>0.981070117828858</v>
      </c>
      <c r="AA535" s="155">
        <v>0.984661429105874</v>
      </c>
      <c r="AB535" s="173">
        <v>-0.00359131127701506</v>
      </c>
    </row>
    <row r="536" spans="1:28">
      <c r="A536" s="175" t="s">
        <v>375</v>
      </c>
      <c r="B536" s="176" t="s">
        <v>1815</v>
      </c>
      <c r="C536" s="176" t="s">
        <v>530</v>
      </c>
      <c r="D536" s="150">
        <v>3539</v>
      </c>
      <c r="E536" s="153">
        <v>3399</v>
      </c>
      <c r="F536" s="153">
        <v>140</v>
      </c>
      <c r="G536" s="151">
        <v>4105</v>
      </c>
      <c r="H536" s="151">
        <v>4003</v>
      </c>
      <c r="I536" s="151">
        <v>102</v>
      </c>
      <c r="J536" s="151">
        <v>1476</v>
      </c>
      <c r="K536" s="151">
        <v>1432</v>
      </c>
      <c r="L536" s="151">
        <v>44</v>
      </c>
      <c r="M536" s="172">
        <v>0.93</v>
      </c>
      <c r="N536" s="153">
        <v>79497</v>
      </c>
      <c r="O536" s="153">
        <v>76681</v>
      </c>
      <c r="P536" s="153">
        <v>2816</v>
      </c>
      <c r="Q536" s="154">
        <v>0.964577279645773</v>
      </c>
      <c r="R536" s="154">
        <v>0.960440802486578</v>
      </c>
      <c r="S536" s="154">
        <v>0.975152253349574</v>
      </c>
      <c r="T536" s="154">
        <v>0.970189701897019</v>
      </c>
      <c r="U536" s="173">
        <v>-0.0147114508629955</v>
      </c>
      <c r="V536" s="158">
        <v>22332</v>
      </c>
      <c r="W536" s="158">
        <v>21632</v>
      </c>
      <c r="X536" s="158">
        <v>24622</v>
      </c>
      <c r="Y536" s="158">
        <v>23665</v>
      </c>
      <c r="Z536" s="155">
        <v>0.968654845065377</v>
      </c>
      <c r="AA536" s="155">
        <v>0.961132320688815</v>
      </c>
      <c r="AB536" s="173">
        <v>0.00752252437656209</v>
      </c>
    </row>
    <row r="537" spans="1:28">
      <c r="A537" s="175" t="s">
        <v>375</v>
      </c>
      <c r="B537" s="176" t="s">
        <v>1815</v>
      </c>
      <c r="C537" s="176" t="s">
        <v>531</v>
      </c>
      <c r="D537" s="150">
        <v>4188</v>
      </c>
      <c r="E537" s="153">
        <v>4085</v>
      </c>
      <c r="F537" s="153">
        <v>103</v>
      </c>
      <c r="G537" s="151">
        <v>5083</v>
      </c>
      <c r="H537" s="151">
        <v>4991</v>
      </c>
      <c r="I537" s="151">
        <v>92</v>
      </c>
      <c r="J537" s="151">
        <v>1967</v>
      </c>
      <c r="K537" s="151">
        <v>1943</v>
      </c>
      <c r="L537" s="151">
        <v>24</v>
      </c>
      <c r="M537" s="172">
        <v>0.93</v>
      </c>
      <c r="N537" s="153">
        <v>97983</v>
      </c>
      <c r="O537" s="153">
        <v>96686</v>
      </c>
      <c r="P537" s="153">
        <v>1297</v>
      </c>
      <c r="Q537" s="154">
        <v>0.986763009909882</v>
      </c>
      <c r="R537" s="154">
        <v>0.975405921680993</v>
      </c>
      <c r="S537" s="154">
        <v>0.981900452488688</v>
      </c>
      <c r="T537" s="154">
        <v>0.987798678190137</v>
      </c>
      <c r="U537" s="173">
        <v>-0.00649453080769447</v>
      </c>
      <c r="V537" s="158">
        <v>27688</v>
      </c>
      <c r="W537" s="158">
        <v>27276</v>
      </c>
      <c r="X537" s="158">
        <v>30272</v>
      </c>
      <c r="Y537" s="158">
        <v>29929</v>
      </c>
      <c r="Z537" s="155">
        <v>0.985119907541173</v>
      </c>
      <c r="AA537" s="155">
        <v>0.988669397463002</v>
      </c>
      <c r="AB537" s="173">
        <v>-0.00354948992182902</v>
      </c>
    </row>
    <row r="538" spans="1:28">
      <c r="A538" s="175" t="s">
        <v>375</v>
      </c>
      <c r="B538" s="176" t="s">
        <v>1815</v>
      </c>
      <c r="C538" s="176" t="s">
        <v>532</v>
      </c>
      <c r="D538" s="150">
        <v>2749</v>
      </c>
      <c r="E538" s="153">
        <v>2659</v>
      </c>
      <c r="F538" s="153">
        <v>90</v>
      </c>
      <c r="G538" s="151">
        <v>3323</v>
      </c>
      <c r="H538" s="151">
        <v>3269</v>
      </c>
      <c r="I538" s="151">
        <v>54</v>
      </c>
      <c r="J538" s="151">
        <v>1502</v>
      </c>
      <c r="K538" s="151">
        <v>1443</v>
      </c>
      <c r="L538" s="151">
        <v>59</v>
      </c>
      <c r="M538" s="172">
        <v>0.93</v>
      </c>
      <c r="N538" s="153">
        <v>65330</v>
      </c>
      <c r="O538" s="153">
        <v>64130</v>
      </c>
      <c r="P538" s="153">
        <v>1200</v>
      </c>
      <c r="Q538" s="154">
        <v>0.981631715903873</v>
      </c>
      <c r="R538" s="154">
        <v>0.967260822117133</v>
      </c>
      <c r="S538" s="154">
        <v>0.983749623833885</v>
      </c>
      <c r="T538" s="154">
        <v>0.960719041278296</v>
      </c>
      <c r="U538" s="173">
        <v>-0.0164888017167516</v>
      </c>
      <c r="V538" s="158">
        <v>18266</v>
      </c>
      <c r="W538" s="158">
        <v>17884</v>
      </c>
      <c r="X538" s="158">
        <v>21294</v>
      </c>
      <c r="Y538" s="158">
        <v>20915</v>
      </c>
      <c r="Z538" s="155">
        <v>0.979086827986423</v>
      </c>
      <c r="AA538" s="155">
        <v>0.982201559124636</v>
      </c>
      <c r="AB538" s="173">
        <v>-0.00311473113821314</v>
      </c>
    </row>
    <row r="539" spans="1:28">
      <c r="A539" s="175" t="s">
        <v>375</v>
      </c>
      <c r="B539" s="176" t="s">
        <v>1815</v>
      </c>
      <c r="C539" s="176" t="s">
        <v>533</v>
      </c>
      <c r="D539" s="150">
        <v>4453</v>
      </c>
      <c r="E539" s="153">
        <v>4372</v>
      </c>
      <c r="F539" s="153">
        <v>81</v>
      </c>
      <c r="G539" s="151">
        <v>5141</v>
      </c>
      <c r="H539" s="151">
        <v>5078</v>
      </c>
      <c r="I539" s="151">
        <v>63</v>
      </c>
      <c r="J539" s="151">
        <v>1811</v>
      </c>
      <c r="K539" s="151">
        <v>1779</v>
      </c>
      <c r="L539" s="151">
        <v>32</v>
      </c>
      <c r="M539" s="172">
        <v>0.93</v>
      </c>
      <c r="N539" s="153">
        <v>99652</v>
      </c>
      <c r="O539" s="153">
        <v>98643</v>
      </c>
      <c r="P539" s="153">
        <v>1009</v>
      </c>
      <c r="Q539" s="154">
        <v>0.989874764179344</v>
      </c>
      <c r="R539" s="154">
        <v>0.981810015719739</v>
      </c>
      <c r="S539" s="154">
        <v>0.987745574790897</v>
      </c>
      <c r="T539" s="154">
        <v>0.982330204307013</v>
      </c>
      <c r="U539" s="173">
        <v>-0.00593555907115728</v>
      </c>
      <c r="V539" s="158">
        <v>27448</v>
      </c>
      <c r="W539" s="158">
        <v>27106</v>
      </c>
      <c r="X539" s="158">
        <v>30586</v>
      </c>
      <c r="Y539" s="158">
        <v>30292</v>
      </c>
      <c r="Z539" s="155">
        <v>0.987540075779656</v>
      </c>
      <c r="AA539" s="155">
        <v>0.990387759105473</v>
      </c>
      <c r="AB539" s="173">
        <v>-0.00284768332581697</v>
      </c>
    </row>
    <row r="540" spans="1:28">
      <c r="A540" s="175" t="s">
        <v>375</v>
      </c>
      <c r="B540" s="176" t="s">
        <v>1815</v>
      </c>
      <c r="C540" s="176" t="s">
        <v>534</v>
      </c>
      <c r="D540" s="150">
        <v>2111</v>
      </c>
      <c r="E540" s="153">
        <v>2066</v>
      </c>
      <c r="F540" s="153">
        <v>45</v>
      </c>
      <c r="G540" s="151">
        <v>1996</v>
      </c>
      <c r="H540" s="151">
        <v>1958</v>
      </c>
      <c r="I540" s="151">
        <v>38</v>
      </c>
      <c r="J540" s="151">
        <v>757</v>
      </c>
      <c r="K540" s="151">
        <v>739</v>
      </c>
      <c r="L540" s="151">
        <v>18</v>
      </c>
      <c r="M540" s="172">
        <v>0.93</v>
      </c>
      <c r="N540" s="153">
        <v>41716</v>
      </c>
      <c r="O540" s="153">
        <v>41125</v>
      </c>
      <c r="P540" s="153">
        <v>591</v>
      </c>
      <c r="Q540" s="154">
        <v>0.985832773995589</v>
      </c>
      <c r="R540" s="154">
        <v>0.97868308858361</v>
      </c>
      <c r="S540" s="154">
        <v>0.980961923847695</v>
      </c>
      <c r="T540" s="154">
        <v>0.976221928665786</v>
      </c>
      <c r="U540" s="173">
        <v>-0.00227883526408579</v>
      </c>
      <c r="V540" s="158">
        <v>11673</v>
      </c>
      <c r="W540" s="158">
        <v>11492</v>
      </c>
      <c r="X540" s="158">
        <v>12963</v>
      </c>
      <c r="Y540" s="158">
        <v>12791</v>
      </c>
      <c r="Z540" s="155">
        <v>0.984494131757046</v>
      </c>
      <c r="AA540" s="155">
        <v>0.986731466481524</v>
      </c>
      <c r="AB540" s="173">
        <v>-0.00223733472447818</v>
      </c>
    </row>
    <row r="541" spans="1:28">
      <c r="A541" s="175" t="s">
        <v>375</v>
      </c>
      <c r="B541" s="176" t="s">
        <v>1815</v>
      </c>
      <c r="C541" s="176" t="s">
        <v>535</v>
      </c>
      <c r="D541" s="150">
        <v>3229</v>
      </c>
      <c r="E541" s="153">
        <v>3138</v>
      </c>
      <c r="F541" s="153">
        <v>91</v>
      </c>
      <c r="G541" s="151">
        <v>3655</v>
      </c>
      <c r="H541" s="151">
        <v>3594</v>
      </c>
      <c r="I541" s="151">
        <v>61</v>
      </c>
      <c r="J541" s="151">
        <v>1423</v>
      </c>
      <c r="K541" s="151">
        <v>1373</v>
      </c>
      <c r="L541" s="151">
        <v>50</v>
      </c>
      <c r="M541" s="172">
        <v>0.93</v>
      </c>
      <c r="N541" s="153">
        <v>75085</v>
      </c>
      <c r="O541" s="153">
        <v>73887</v>
      </c>
      <c r="P541" s="153">
        <v>1198</v>
      </c>
      <c r="Q541" s="154">
        <v>0.984044749284145</v>
      </c>
      <c r="R541" s="154">
        <v>0.971817900278724</v>
      </c>
      <c r="S541" s="154">
        <v>0.983310533515732</v>
      </c>
      <c r="T541" s="154">
        <v>0.964862965565706</v>
      </c>
      <c r="U541" s="173">
        <v>-0.0114926332370078</v>
      </c>
      <c r="V541" s="158">
        <v>20470</v>
      </c>
      <c r="W541" s="158">
        <v>20044</v>
      </c>
      <c r="X541" s="158">
        <v>22981</v>
      </c>
      <c r="Y541" s="158">
        <v>22679</v>
      </c>
      <c r="Z541" s="155">
        <v>0.979189057156815</v>
      </c>
      <c r="AA541" s="155">
        <v>0.986858709368609</v>
      </c>
      <c r="AB541" s="173">
        <v>-0.00766965221179405</v>
      </c>
    </row>
    <row r="542" spans="1:28">
      <c r="A542" s="175" t="s">
        <v>375</v>
      </c>
      <c r="B542" s="176" t="s">
        <v>1815</v>
      </c>
      <c r="C542" s="176" t="s">
        <v>536</v>
      </c>
      <c r="D542" s="150">
        <v>5509</v>
      </c>
      <c r="E542" s="153">
        <v>5322</v>
      </c>
      <c r="F542" s="153">
        <v>187</v>
      </c>
      <c r="G542" s="151">
        <v>5132</v>
      </c>
      <c r="H542" s="151">
        <v>4974</v>
      </c>
      <c r="I542" s="151">
        <v>158</v>
      </c>
      <c r="J542" s="151">
        <v>2293</v>
      </c>
      <c r="K542" s="151">
        <v>2192</v>
      </c>
      <c r="L542" s="151">
        <v>101</v>
      </c>
      <c r="M542" s="172">
        <v>0.93</v>
      </c>
      <c r="N542" s="153">
        <v>113532</v>
      </c>
      <c r="O542" s="153">
        <v>109623</v>
      </c>
      <c r="P542" s="153">
        <v>3909</v>
      </c>
      <c r="Q542" s="154">
        <v>0.965569178733749</v>
      </c>
      <c r="R542" s="154">
        <v>0.966055545471047</v>
      </c>
      <c r="S542" s="154">
        <v>0.96921278254092</v>
      </c>
      <c r="T542" s="154">
        <v>0.955952900130833</v>
      </c>
      <c r="U542" s="173">
        <v>-0.00315723706987237</v>
      </c>
      <c r="V542" s="158">
        <v>31457</v>
      </c>
      <c r="W542" s="158">
        <v>30104</v>
      </c>
      <c r="X542" s="158">
        <v>34449</v>
      </c>
      <c r="Y542" s="158">
        <v>33322</v>
      </c>
      <c r="Z542" s="155">
        <v>0.956988905490034</v>
      </c>
      <c r="AA542" s="155">
        <v>0.967284971987576</v>
      </c>
      <c r="AB542" s="173">
        <v>-0.0102960664975418</v>
      </c>
    </row>
    <row r="543" spans="1:28">
      <c r="A543" s="175" t="s">
        <v>375</v>
      </c>
      <c r="B543" s="176" t="s">
        <v>1815</v>
      </c>
      <c r="C543" s="176" t="s">
        <v>537</v>
      </c>
      <c r="D543" s="150">
        <v>5463</v>
      </c>
      <c r="E543" s="153">
        <v>5291</v>
      </c>
      <c r="F543" s="153">
        <v>172</v>
      </c>
      <c r="G543" s="151">
        <v>6407</v>
      </c>
      <c r="H543" s="151">
        <v>6239</v>
      </c>
      <c r="I543" s="151">
        <v>168</v>
      </c>
      <c r="J543" s="151">
        <v>2251</v>
      </c>
      <c r="K543" s="151">
        <v>2201</v>
      </c>
      <c r="L543" s="151">
        <v>50</v>
      </c>
      <c r="M543" s="172">
        <v>0.93</v>
      </c>
      <c r="N543" s="153">
        <v>120555</v>
      </c>
      <c r="O543" s="153">
        <v>118335</v>
      </c>
      <c r="P543" s="153">
        <v>2220</v>
      </c>
      <c r="Q543" s="154">
        <v>0.981585168595247</v>
      </c>
      <c r="R543" s="154">
        <v>0.968515467691744</v>
      </c>
      <c r="S543" s="154">
        <v>0.973778679569221</v>
      </c>
      <c r="T543" s="154">
        <v>0.977787649933363</v>
      </c>
      <c r="U543" s="173">
        <v>-0.00526321187747669</v>
      </c>
      <c r="V543" s="158">
        <v>33990</v>
      </c>
      <c r="W543" s="158">
        <v>33219</v>
      </c>
      <c r="X543" s="158">
        <v>36470</v>
      </c>
      <c r="Y543" s="158">
        <v>35898</v>
      </c>
      <c r="Z543" s="155">
        <v>0.977316857899382</v>
      </c>
      <c r="AA543" s="155">
        <v>0.984315876062517</v>
      </c>
      <c r="AB543" s="173">
        <v>-0.00699901816313497</v>
      </c>
    </row>
    <row r="544" spans="1:28">
      <c r="A544" s="175" t="s">
        <v>375</v>
      </c>
      <c r="B544" s="176" t="s">
        <v>1815</v>
      </c>
      <c r="C544" s="176" t="s">
        <v>538</v>
      </c>
      <c r="D544" s="150">
        <v>2540</v>
      </c>
      <c r="E544" s="153">
        <v>2506</v>
      </c>
      <c r="F544" s="153">
        <v>34</v>
      </c>
      <c r="G544" s="151">
        <v>3135</v>
      </c>
      <c r="H544" s="151">
        <v>3090</v>
      </c>
      <c r="I544" s="151">
        <v>45</v>
      </c>
      <c r="J544" s="151">
        <v>1078</v>
      </c>
      <c r="K544" s="151">
        <v>1045</v>
      </c>
      <c r="L544" s="151">
        <v>33</v>
      </c>
      <c r="M544" s="172">
        <v>0.93</v>
      </c>
      <c r="N544" s="153">
        <v>58044</v>
      </c>
      <c r="O544" s="153">
        <v>57174</v>
      </c>
      <c r="P544" s="153">
        <v>870</v>
      </c>
      <c r="Q544" s="154">
        <v>0.985011370684308</v>
      </c>
      <c r="R544" s="154">
        <v>0.986614173228346</v>
      </c>
      <c r="S544" s="154">
        <v>0.985645933014354</v>
      </c>
      <c r="T544" s="154">
        <v>0.969387755102041</v>
      </c>
      <c r="U544" s="173">
        <v>0.000968240213992333</v>
      </c>
      <c r="V544" s="158">
        <v>16508</v>
      </c>
      <c r="W544" s="158">
        <v>16252</v>
      </c>
      <c r="X544" s="158">
        <v>17965</v>
      </c>
      <c r="Y544" s="158">
        <v>17728</v>
      </c>
      <c r="Z544" s="155">
        <v>0.984492367337049</v>
      </c>
      <c r="AA544" s="155">
        <v>0.986807681603117</v>
      </c>
      <c r="AB544" s="173">
        <v>-0.00231531426606846</v>
      </c>
    </row>
    <row r="545" spans="1:28">
      <c r="A545" s="175" t="s">
        <v>375</v>
      </c>
      <c r="B545" s="176" t="s">
        <v>1815</v>
      </c>
      <c r="C545" s="176" t="s">
        <v>539</v>
      </c>
      <c r="D545" s="150">
        <v>1696</v>
      </c>
      <c r="E545" s="153">
        <v>1645</v>
      </c>
      <c r="F545" s="153">
        <v>51</v>
      </c>
      <c r="G545" s="151">
        <v>2225</v>
      </c>
      <c r="H545" s="151">
        <v>2188</v>
      </c>
      <c r="I545" s="151">
        <v>37</v>
      </c>
      <c r="J545" s="151">
        <v>992</v>
      </c>
      <c r="K545" s="151">
        <v>959</v>
      </c>
      <c r="L545" s="151">
        <v>33</v>
      </c>
      <c r="M545" s="172">
        <v>0.93</v>
      </c>
      <c r="N545" s="153">
        <v>46421</v>
      </c>
      <c r="O545" s="153">
        <v>45582</v>
      </c>
      <c r="P545" s="153">
        <v>839</v>
      </c>
      <c r="Q545" s="154">
        <v>0.981926283363133</v>
      </c>
      <c r="R545" s="154">
        <v>0.969929245283019</v>
      </c>
      <c r="S545" s="154">
        <v>0.983370786516854</v>
      </c>
      <c r="T545" s="154">
        <v>0.966733870967742</v>
      </c>
      <c r="U545" s="173">
        <v>-0.0134415412338351</v>
      </c>
      <c r="V545" s="158">
        <v>11769</v>
      </c>
      <c r="W545" s="158">
        <v>11533</v>
      </c>
      <c r="X545" s="158">
        <v>15642</v>
      </c>
      <c r="Y545" s="158">
        <v>15354</v>
      </c>
      <c r="Z545" s="155">
        <v>0.979947319228482</v>
      </c>
      <c r="AA545" s="155">
        <v>0.981588032220944</v>
      </c>
      <c r="AB545" s="173">
        <v>-0.00164071299246205</v>
      </c>
    </row>
    <row r="546" spans="1:28">
      <c r="A546" s="175" t="s">
        <v>375</v>
      </c>
      <c r="B546" s="176" t="s">
        <v>1815</v>
      </c>
      <c r="C546" s="176" t="s">
        <v>540</v>
      </c>
      <c r="D546" s="150">
        <v>4872</v>
      </c>
      <c r="E546" s="153">
        <v>4709</v>
      </c>
      <c r="F546" s="153">
        <v>163</v>
      </c>
      <c r="G546" s="151">
        <v>5476</v>
      </c>
      <c r="H546" s="151">
        <v>5257</v>
      </c>
      <c r="I546" s="151">
        <v>219</v>
      </c>
      <c r="J546" s="151">
        <v>2003</v>
      </c>
      <c r="K546" s="151">
        <v>1908</v>
      </c>
      <c r="L546" s="151">
        <v>95</v>
      </c>
      <c r="M546" s="172">
        <v>0.93</v>
      </c>
      <c r="N546" s="153">
        <v>113743</v>
      </c>
      <c r="O546" s="153">
        <v>111423</v>
      </c>
      <c r="P546" s="153">
        <v>2320</v>
      </c>
      <c r="Q546" s="154">
        <v>0.979603140413036</v>
      </c>
      <c r="R546" s="154">
        <v>0.966543513957307</v>
      </c>
      <c r="S546" s="154">
        <v>0.960007304601899</v>
      </c>
      <c r="T546" s="154">
        <v>0.952571143285072</v>
      </c>
      <c r="U546" s="173">
        <v>0.00653620935540788</v>
      </c>
      <c r="V546" s="158">
        <v>30285</v>
      </c>
      <c r="W546" s="158">
        <v>29336</v>
      </c>
      <c r="X546" s="158">
        <v>36377</v>
      </c>
      <c r="Y546" s="158">
        <v>35726</v>
      </c>
      <c r="Z546" s="155">
        <v>0.968664355291398</v>
      </c>
      <c r="AA546" s="155">
        <v>0.982104076751794</v>
      </c>
      <c r="AB546" s="173">
        <v>-0.0134397214603953</v>
      </c>
    </row>
    <row r="547" spans="1:28">
      <c r="A547" s="175" t="s">
        <v>375</v>
      </c>
      <c r="B547" s="176" t="s">
        <v>1815</v>
      </c>
      <c r="C547" s="176" t="s">
        <v>541</v>
      </c>
      <c r="D547" s="150">
        <v>5151</v>
      </c>
      <c r="E547" s="153">
        <v>4885</v>
      </c>
      <c r="F547" s="153">
        <v>266</v>
      </c>
      <c r="G547" s="151">
        <v>5971</v>
      </c>
      <c r="H547" s="151">
        <v>5793</v>
      </c>
      <c r="I547" s="151">
        <v>178</v>
      </c>
      <c r="J547" s="151">
        <v>2670</v>
      </c>
      <c r="K547" s="151">
        <v>2520</v>
      </c>
      <c r="L547" s="151">
        <v>150</v>
      </c>
      <c r="M547" s="172">
        <v>0.93</v>
      </c>
      <c r="N547" s="153">
        <v>122217</v>
      </c>
      <c r="O547" s="153">
        <v>116146</v>
      </c>
      <c r="P547" s="153">
        <v>6071</v>
      </c>
      <c r="Q547" s="154">
        <v>0.950326059386174</v>
      </c>
      <c r="R547" s="154">
        <v>0.948359541836537</v>
      </c>
      <c r="S547" s="154">
        <v>0.970189248032155</v>
      </c>
      <c r="T547" s="154">
        <v>0.943820224719101</v>
      </c>
      <c r="U547" s="173">
        <v>-0.0218297061956189</v>
      </c>
      <c r="V547" s="158">
        <v>33345</v>
      </c>
      <c r="W547" s="158">
        <v>32084</v>
      </c>
      <c r="X547" s="158">
        <v>38321</v>
      </c>
      <c r="Y547" s="158">
        <v>36614</v>
      </c>
      <c r="Z547" s="155">
        <v>0.962183235867446</v>
      </c>
      <c r="AA547" s="155">
        <v>0.955455233422927</v>
      </c>
      <c r="AB547" s="173">
        <v>0.00672800244451899</v>
      </c>
    </row>
    <row r="548" spans="1:28">
      <c r="A548" s="175" t="s">
        <v>375</v>
      </c>
      <c r="B548" s="176" t="s">
        <v>1815</v>
      </c>
      <c r="C548" s="176" t="s">
        <v>542</v>
      </c>
      <c r="D548" s="150">
        <v>1983</v>
      </c>
      <c r="E548" s="153">
        <v>1915</v>
      </c>
      <c r="F548" s="153">
        <v>68</v>
      </c>
      <c r="G548" s="151">
        <v>2354</v>
      </c>
      <c r="H548" s="151">
        <v>2337</v>
      </c>
      <c r="I548" s="151">
        <v>17</v>
      </c>
      <c r="J548" s="151">
        <v>886</v>
      </c>
      <c r="K548" s="151">
        <v>884</v>
      </c>
      <c r="L548" s="151">
        <v>2</v>
      </c>
      <c r="M548" s="172">
        <v>0.93</v>
      </c>
      <c r="N548" s="153">
        <v>47431</v>
      </c>
      <c r="O548" s="153">
        <v>46478</v>
      </c>
      <c r="P548" s="153">
        <v>953</v>
      </c>
      <c r="Q548" s="154">
        <v>0.979907655330902</v>
      </c>
      <c r="R548" s="154">
        <v>0.965708522440746</v>
      </c>
      <c r="S548" s="154">
        <v>0.992778249787596</v>
      </c>
      <c r="T548" s="154">
        <v>0.997742663656885</v>
      </c>
      <c r="U548" s="173">
        <v>-0.0270697273468492</v>
      </c>
      <c r="V548" s="158">
        <v>12807</v>
      </c>
      <c r="W548" s="158">
        <v>12642</v>
      </c>
      <c r="X548" s="158">
        <v>15364</v>
      </c>
      <c r="Y548" s="158">
        <v>14939</v>
      </c>
      <c r="Z548" s="155">
        <v>0.987116420707426</v>
      </c>
      <c r="AA548" s="155">
        <v>0.972337932829992</v>
      </c>
      <c r="AB548" s="173">
        <v>0.0147784878774335</v>
      </c>
    </row>
    <row r="549" spans="1:28">
      <c r="A549" s="175" t="s">
        <v>375</v>
      </c>
      <c r="B549" s="176" t="s">
        <v>1815</v>
      </c>
      <c r="C549" s="176" t="s">
        <v>543</v>
      </c>
      <c r="D549" s="150">
        <v>4081</v>
      </c>
      <c r="E549" s="153">
        <v>4042</v>
      </c>
      <c r="F549" s="153">
        <v>39</v>
      </c>
      <c r="G549" s="151">
        <v>4075</v>
      </c>
      <c r="H549" s="151">
        <v>4059</v>
      </c>
      <c r="I549" s="151">
        <v>16</v>
      </c>
      <c r="J549" s="151">
        <v>1867</v>
      </c>
      <c r="K549" s="151">
        <v>1853</v>
      </c>
      <c r="L549" s="151">
        <v>14</v>
      </c>
      <c r="M549" s="172">
        <v>0.93</v>
      </c>
      <c r="N549" s="153">
        <v>88826</v>
      </c>
      <c r="O549" s="153">
        <v>88349</v>
      </c>
      <c r="P549" s="153">
        <v>477</v>
      </c>
      <c r="Q549" s="154">
        <v>0.994629950690113</v>
      </c>
      <c r="R549" s="154">
        <v>0.990443518745406</v>
      </c>
      <c r="S549" s="154">
        <v>0.996073619631902</v>
      </c>
      <c r="T549" s="154">
        <v>0.992501339046599</v>
      </c>
      <c r="U549" s="173">
        <v>-0.00563010088649629</v>
      </c>
      <c r="V549" s="158">
        <v>24589</v>
      </c>
      <c r="W549" s="158">
        <v>24446</v>
      </c>
      <c r="X549" s="158">
        <v>26981</v>
      </c>
      <c r="Y549" s="158">
        <v>26838</v>
      </c>
      <c r="Z549" s="155">
        <v>0.994184391394526</v>
      </c>
      <c r="AA549" s="155">
        <v>0.994699974055817</v>
      </c>
      <c r="AB549" s="173">
        <v>-0.000515582661291036</v>
      </c>
    </row>
    <row r="550" spans="1:28">
      <c r="A550" s="175" t="s">
        <v>375</v>
      </c>
      <c r="B550" s="176" t="s">
        <v>1816</v>
      </c>
      <c r="C550" s="176" t="s">
        <v>544</v>
      </c>
      <c r="D550" s="150">
        <v>3127</v>
      </c>
      <c r="E550" s="153">
        <v>3038</v>
      </c>
      <c r="F550" s="153">
        <v>89</v>
      </c>
      <c r="G550" s="151">
        <v>3849</v>
      </c>
      <c r="H550" s="151">
        <v>3749</v>
      </c>
      <c r="I550" s="151">
        <v>100</v>
      </c>
      <c r="J550" s="151">
        <v>1303</v>
      </c>
      <c r="K550" s="151">
        <v>1254</v>
      </c>
      <c r="L550" s="151">
        <v>49</v>
      </c>
      <c r="M550" s="172">
        <v>0.93</v>
      </c>
      <c r="N550" s="153">
        <v>73423</v>
      </c>
      <c r="O550" s="153">
        <v>70544</v>
      </c>
      <c r="P550" s="153">
        <v>2879</v>
      </c>
      <c r="Q550" s="154">
        <v>0.960788853628972</v>
      </c>
      <c r="R550" s="154">
        <v>0.971538215542053</v>
      </c>
      <c r="S550" s="154">
        <v>0.974019225772928</v>
      </c>
      <c r="T550" s="154">
        <v>0.9623944742901</v>
      </c>
      <c r="U550" s="173">
        <v>-0.00248101023087488</v>
      </c>
      <c r="V550" s="158">
        <v>20371</v>
      </c>
      <c r="W550" s="158">
        <v>19536</v>
      </c>
      <c r="X550" s="158">
        <v>23439</v>
      </c>
      <c r="Y550" s="158">
        <v>22562</v>
      </c>
      <c r="Z550" s="155">
        <v>0.959010357861666</v>
      </c>
      <c r="AA550" s="155">
        <v>0.962583727974743</v>
      </c>
      <c r="AB550" s="173">
        <v>-0.00357337011307679</v>
      </c>
    </row>
    <row r="551" spans="1:28">
      <c r="A551" s="175" t="s">
        <v>375</v>
      </c>
      <c r="B551" s="176" t="s">
        <v>1816</v>
      </c>
      <c r="C551" s="176" t="s">
        <v>545</v>
      </c>
      <c r="D551" s="150">
        <v>2164</v>
      </c>
      <c r="E551" s="153">
        <v>2120</v>
      </c>
      <c r="F551" s="153">
        <v>44</v>
      </c>
      <c r="G551" s="151">
        <v>2451</v>
      </c>
      <c r="H551" s="151">
        <v>2406</v>
      </c>
      <c r="I551" s="151">
        <v>45</v>
      </c>
      <c r="J551" s="151">
        <v>2105</v>
      </c>
      <c r="K551" s="151">
        <v>2048</v>
      </c>
      <c r="L551" s="151">
        <v>57</v>
      </c>
      <c r="M551" s="172">
        <v>0.93</v>
      </c>
      <c r="N551" s="153">
        <v>50206</v>
      </c>
      <c r="O551" s="153">
        <v>48995</v>
      </c>
      <c r="P551" s="153">
        <v>1211</v>
      </c>
      <c r="Q551" s="154">
        <v>0.975879376966896</v>
      </c>
      <c r="R551" s="154">
        <v>0.979667282809612</v>
      </c>
      <c r="S551" s="154">
        <v>0.981640146878825</v>
      </c>
      <c r="T551" s="154">
        <v>0.9729216152019</v>
      </c>
      <c r="U551" s="173">
        <v>-0.00197286406921315</v>
      </c>
      <c r="V551" s="158">
        <v>14410</v>
      </c>
      <c r="W551" s="158">
        <v>14047</v>
      </c>
      <c r="X551" s="158">
        <v>15173</v>
      </c>
      <c r="Y551" s="158">
        <v>14831</v>
      </c>
      <c r="Z551" s="155">
        <v>0.974809160305343</v>
      </c>
      <c r="AA551" s="155">
        <v>0.977459961774204</v>
      </c>
      <c r="AB551" s="173">
        <v>-0.00265080146886065</v>
      </c>
    </row>
    <row r="552" spans="1:28">
      <c r="A552" s="175" t="s">
        <v>375</v>
      </c>
      <c r="B552" s="176" t="s">
        <v>1816</v>
      </c>
      <c r="C552" s="176" t="s">
        <v>546</v>
      </c>
      <c r="D552" s="150">
        <v>6351</v>
      </c>
      <c r="E552" s="153">
        <v>5669</v>
      </c>
      <c r="F552" s="153">
        <v>682</v>
      </c>
      <c r="G552" s="151">
        <v>7328</v>
      </c>
      <c r="H552" s="151">
        <v>6828</v>
      </c>
      <c r="I552" s="151">
        <v>500</v>
      </c>
      <c r="J552" s="151">
        <v>5675</v>
      </c>
      <c r="K552" s="151">
        <v>5125</v>
      </c>
      <c r="L552" s="151">
        <v>550</v>
      </c>
      <c r="M552" s="172">
        <v>0.93</v>
      </c>
      <c r="N552" s="153">
        <v>153323</v>
      </c>
      <c r="O552" s="153">
        <v>136920</v>
      </c>
      <c r="P552" s="153">
        <v>16403</v>
      </c>
      <c r="Q552" s="154">
        <v>0.89301670329957</v>
      </c>
      <c r="R552" s="154">
        <v>0.892615336167533</v>
      </c>
      <c r="S552" s="154">
        <v>0.931768558951965</v>
      </c>
      <c r="T552" s="154">
        <v>0.903083700440529</v>
      </c>
      <c r="U552" s="173">
        <v>-0.0391532227844325</v>
      </c>
      <c r="V552" s="158">
        <v>41319</v>
      </c>
      <c r="W552" s="158">
        <v>37314</v>
      </c>
      <c r="X552" s="158">
        <v>48812</v>
      </c>
      <c r="Y552" s="158">
        <v>43569</v>
      </c>
      <c r="Z552" s="155">
        <v>0.90307122631235</v>
      </c>
      <c r="AA552" s="155">
        <v>0.892587888224207</v>
      </c>
      <c r="AB552" s="173">
        <v>0.0104833380881431</v>
      </c>
    </row>
    <row r="553" spans="1:28">
      <c r="A553" s="175" t="s">
        <v>375</v>
      </c>
      <c r="B553" s="176" t="s">
        <v>1816</v>
      </c>
      <c r="C553" s="176" t="s">
        <v>547</v>
      </c>
      <c r="D553" s="150">
        <v>6600</v>
      </c>
      <c r="E553" s="153">
        <v>6203</v>
      </c>
      <c r="F553" s="153">
        <v>397</v>
      </c>
      <c r="G553" s="151">
        <v>7480</v>
      </c>
      <c r="H553" s="151">
        <v>7097</v>
      </c>
      <c r="I553" s="151">
        <v>383</v>
      </c>
      <c r="J553" s="151">
        <v>6142</v>
      </c>
      <c r="K553" s="151">
        <v>5650</v>
      </c>
      <c r="L553" s="151">
        <v>492</v>
      </c>
      <c r="M553" s="172">
        <v>0.93</v>
      </c>
      <c r="N553" s="153">
        <v>152402</v>
      </c>
      <c r="O553" s="153">
        <v>143795</v>
      </c>
      <c r="P553" s="153">
        <v>8607</v>
      </c>
      <c r="Q553" s="154">
        <v>0.943524363197333</v>
      </c>
      <c r="R553" s="154">
        <v>0.939848484848485</v>
      </c>
      <c r="S553" s="154">
        <v>0.94879679144385</v>
      </c>
      <c r="T553" s="154">
        <v>0.919895799413872</v>
      </c>
      <c r="U553" s="173">
        <v>-0.0089483065953655</v>
      </c>
      <c r="V553" s="158">
        <v>43726</v>
      </c>
      <c r="W553" s="158">
        <v>41125</v>
      </c>
      <c r="X553" s="158">
        <v>48447</v>
      </c>
      <c r="Y553" s="158">
        <v>45481</v>
      </c>
      <c r="Z553" s="155">
        <v>0.940515940172895</v>
      </c>
      <c r="AA553" s="155">
        <v>0.938778458934506</v>
      </c>
      <c r="AB553" s="173">
        <v>0.00173748123838913</v>
      </c>
    </row>
    <row r="554" spans="1:28">
      <c r="A554" s="175" t="s">
        <v>375</v>
      </c>
      <c r="B554" s="176" t="s">
        <v>1816</v>
      </c>
      <c r="C554" s="176" t="s">
        <v>548</v>
      </c>
      <c r="D554" s="150">
        <v>5102</v>
      </c>
      <c r="E554" s="153">
        <v>4948</v>
      </c>
      <c r="F554" s="153">
        <v>154</v>
      </c>
      <c r="G554" s="151">
        <v>6303</v>
      </c>
      <c r="H554" s="151">
        <v>6173</v>
      </c>
      <c r="I554" s="151">
        <v>130</v>
      </c>
      <c r="J554" s="151">
        <v>2230</v>
      </c>
      <c r="K554" s="151">
        <v>2196</v>
      </c>
      <c r="L554" s="151">
        <v>34</v>
      </c>
      <c r="M554" s="172">
        <v>0.93</v>
      </c>
      <c r="N554" s="153">
        <v>117361</v>
      </c>
      <c r="O554" s="153">
        <v>115371</v>
      </c>
      <c r="P554" s="153">
        <v>1990</v>
      </c>
      <c r="Q554" s="154">
        <v>0.983043770929014</v>
      </c>
      <c r="R554" s="154">
        <v>0.969815758526068</v>
      </c>
      <c r="S554" s="154">
        <v>0.979374900840869</v>
      </c>
      <c r="T554" s="154">
        <v>0.9847533632287</v>
      </c>
      <c r="U554" s="173">
        <v>-0.00955914231480126</v>
      </c>
      <c r="V554" s="158">
        <v>32984</v>
      </c>
      <c r="W554" s="158">
        <v>32369</v>
      </c>
      <c r="X554" s="158">
        <v>35864</v>
      </c>
      <c r="Y554" s="158">
        <v>35274</v>
      </c>
      <c r="Z554" s="155">
        <v>0.981354596167839</v>
      </c>
      <c r="AA554" s="155">
        <v>0.98354896274816</v>
      </c>
      <c r="AB554" s="173">
        <v>-0.00219436658032079</v>
      </c>
    </row>
    <row r="555" spans="1:28">
      <c r="A555" s="175" t="s">
        <v>375</v>
      </c>
      <c r="B555" s="176" t="s">
        <v>1816</v>
      </c>
      <c r="C555" s="176" t="s">
        <v>549</v>
      </c>
      <c r="D555" s="150">
        <v>6817</v>
      </c>
      <c r="E555" s="153">
        <v>6711</v>
      </c>
      <c r="F555" s="153">
        <v>106</v>
      </c>
      <c r="G555" s="151">
        <v>8400</v>
      </c>
      <c r="H555" s="151">
        <v>8339</v>
      </c>
      <c r="I555" s="151">
        <v>61</v>
      </c>
      <c r="J555" s="151">
        <v>3154</v>
      </c>
      <c r="K555" s="151">
        <v>3129</v>
      </c>
      <c r="L555" s="151">
        <v>25</v>
      </c>
      <c r="M555" s="172">
        <v>0.93</v>
      </c>
      <c r="N555" s="153">
        <v>161912</v>
      </c>
      <c r="O555" s="153">
        <v>160080</v>
      </c>
      <c r="P555" s="153">
        <v>1832</v>
      </c>
      <c r="Q555" s="154">
        <v>0.988685211719947</v>
      </c>
      <c r="R555" s="154">
        <v>0.984450638110606</v>
      </c>
      <c r="S555" s="154">
        <v>0.992738095238095</v>
      </c>
      <c r="T555" s="154">
        <v>0.992073557387445</v>
      </c>
      <c r="U555" s="173">
        <v>-0.00828745712748935</v>
      </c>
      <c r="V555" s="158">
        <v>44896</v>
      </c>
      <c r="W555" s="158">
        <v>44375</v>
      </c>
      <c r="X555" s="158">
        <v>52606</v>
      </c>
      <c r="Y555" s="158">
        <v>52036</v>
      </c>
      <c r="Z555" s="155">
        <v>0.988395402708482</v>
      </c>
      <c r="AA555" s="155">
        <v>0.989164734060754</v>
      </c>
      <c r="AB555" s="173">
        <v>-0.000769331352271752</v>
      </c>
    </row>
    <row r="556" spans="1:28">
      <c r="A556" s="175" t="s">
        <v>375</v>
      </c>
      <c r="B556" s="176" t="s">
        <v>1816</v>
      </c>
      <c r="C556" s="176" t="s">
        <v>550</v>
      </c>
      <c r="D556" s="150">
        <v>1723</v>
      </c>
      <c r="E556" s="153">
        <v>1649</v>
      </c>
      <c r="F556" s="153">
        <v>74</v>
      </c>
      <c r="G556" s="151">
        <v>1996</v>
      </c>
      <c r="H556" s="151">
        <v>1944</v>
      </c>
      <c r="I556" s="151">
        <v>52</v>
      </c>
      <c r="J556" s="151">
        <v>1580</v>
      </c>
      <c r="K556" s="151">
        <v>1417</v>
      </c>
      <c r="L556" s="151">
        <v>163</v>
      </c>
      <c r="M556" s="172">
        <v>0.93</v>
      </c>
      <c r="N556" s="153">
        <v>38214</v>
      </c>
      <c r="O556" s="153">
        <v>36600</v>
      </c>
      <c r="P556" s="153">
        <v>1614</v>
      </c>
      <c r="Q556" s="154">
        <v>0.957764170199403</v>
      </c>
      <c r="R556" s="154">
        <v>0.957051654091701</v>
      </c>
      <c r="S556" s="154">
        <v>0.973947895791583</v>
      </c>
      <c r="T556" s="154">
        <v>0.896835443037975</v>
      </c>
      <c r="U556" s="173">
        <v>-0.0168962416998826</v>
      </c>
      <c r="V556" s="158">
        <v>11100</v>
      </c>
      <c r="W556" s="158">
        <v>10528</v>
      </c>
      <c r="X556" s="158">
        <v>11904</v>
      </c>
      <c r="Y556" s="158">
        <v>11450</v>
      </c>
      <c r="Z556" s="155">
        <v>0.948468468468468</v>
      </c>
      <c r="AA556" s="155">
        <v>0.961861559139785</v>
      </c>
      <c r="AB556" s="173">
        <v>-0.0133930906713166</v>
      </c>
    </row>
    <row r="557" spans="1:28">
      <c r="A557" s="175" t="s">
        <v>375</v>
      </c>
      <c r="B557" s="176" t="s">
        <v>1816</v>
      </c>
      <c r="C557" s="176" t="s">
        <v>551</v>
      </c>
      <c r="D557" s="150">
        <v>5509</v>
      </c>
      <c r="E557" s="153">
        <v>5145</v>
      </c>
      <c r="F557" s="153">
        <v>364</v>
      </c>
      <c r="G557" s="151">
        <v>5864</v>
      </c>
      <c r="H557" s="151">
        <v>5642</v>
      </c>
      <c r="I557" s="151">
        <v>222</v>
      </c>
      <c r="J557" s="151">
        <v>5200</v>
      </c>
      <c r="K557" s="151">
        <v>4938</v>
      </c>
      <c r="L557" s="151">
        <v>262</v>
      </c>
      <c r="M557" s="172">
        <v>0.93</v>
      </c>
      <c r="N557" s="153">
        <v>125638</v>
      </c>
      <c r="O557" s="153">
        <v>119527</v>
      </c>
      <c r="P557" s="153">
        <v>6111</v>
      </c>
      <c r="Q557" s="154">
        <v>0.951360257247011</v>
      </c>
      <c r="R557" s="154">
        <v>0.933926302414231</v>
      </c>
      <c r="S557" s="154">
        <v>0.962141882673943</v>
      </c>
      <c r="T557" s="154">
        <v>0.949615384615385</v>
      </c>
      <c r="U557" s="173">
        <v>-0.0282155802597115</v>
      </c>
      <c r="V557" s="158">
        <v>35244</v>
      </c>
      <c r="W557" s="158">
        <v>33182</v>
      </c>
      <c r="X557" s="158">
        <v>37179</v>
      </c>
      <c r="Y557" s="158">
        <v>35419</v>
      </c>
      <c r="Z557" s="155">
        <v>0.941493587561003</v>
      </c>
      <c r="AA557" s="155">
        <v>0.952661448667258</v>
      </c>
      <c r="AB557" s="173">
        <v>-0.0111678611062551</v>
      </c>
    </row>
    <row r="558" spans="1:28">
      <c r="A558" s="175" t="s">
        <v>375</v>
      </c>
      <c r="B558" s="176" t="s">
        <v>1816</v>
      </c>
      <c r="C558" s="176" t="s">
        <v>552</v>
      </c>
      <c r="D558" s="150">
        <v>1447</v>
      </c>
      <c r="E558" s="153">
        <v>1437</v>
      </c>
      <c r="F558" s="153">
        <v>10</v>
      </c>
      <c r="G558" s="151">
        <v>1750</v>
      </c>
      <c r="H558" s="151">
        <v>1745</v>
      </c>
      <c r="I558" s="151">
        <v>5</v>
      </c>
      <c r="J558" s="151">
        <v>558</v>
      </c>
      <c r="K558" s="151">
        <v>558</v>
      </c>
      <c r="L558" s="151">
        <v>0</v>
      </c>
      <c r="M558" s="172">
        <v>0.93</v>
      </c>
      <c r="N558" s="153">
        <v>33852</v>
      </c>
      <c r="O558" s="153">
        <v>33759</v>
      </c>
      <c r="P558" s="153">
        <v>93</v>
      </c>
      <c r="Q558" s="154">
        <v>0.997252747252747</v>
      </c>
      <c r="R558" s="154">
        <v>0.993089149965446</v>
      </c>
      <c r="S558" s="154">
        <v>0.997142857142857</v>
      </c>
      <c r="T558" s="154">
        <v>1</v>
      </c>
      <c r="U558" s="173">
        <v>-0.00405370717741138</v>
      </c>
      <c r="V558" s="158">
        <v>9296</v>
      </c>
      <c r="W558" s="158">
        <v>9275</v>
      </c>
      <c r="X558" s="158">
        <v>10964</v>
      </c>
      <c r="Y558" s="158">
        <v>10938</v>
      </c>
      <c r="Z558" s="155">
        <v>0.997740963855422</v>
      </c>
      <c r="AA558" s="155">
        <v>0.997628602699745</v>
      </c>
      <c r="AB558" s="173">
        <v>0.000112361155677032</v>
      </c>
    </row>
    <row r="559" spans="1:28">
      <c r="A559" s="175" t="s">
        <v>375</v>
      </c>
      <c r="B559" s="176" t="s">
        <v>1816</v>
      </c>
      <c r="C559" s="176" t="s">
        <v>553</v>
      </c>
      <c r="D559" s="150">
        <v>3786</v>
      </c>
      <c r="E559" s="153">
        <v>3679</v>
      </c>
      <c r="F559" s="153">
        <v>107</v>
      </c>
      <c r="G559" s="151">
        <v>4094</v>
      </c>
      <c r="H559" s="151">
        <v>4022</v>
      </c>
      <c r="I559" s="151">
        <v>72</v>
      </c>
      <c r="J559" s="151">
        <v>3409</v>
      </c>
      <c r="K559" s="151">
        <v>3290</v>
      </c>
      <c r="L559" s="151">
        <v>119</v>
      </c>
      <c r="M559" s="172">
        <v>0.93</v>
      </c>
      <c r="N559" s="153">
        <v>93486</v>
      </c>
      <c r="O559" s="153">
        <v>90927</v>
      </c>
      <c r="P559" s="153">
        <v>2559</v>
      </c>
      <c r="Q559" s="154">
        <v>0.972626917399397</v>
      </c>
      <c r="R559" s="154">
        <v>0.971737982039091</v>
      </c>
      <c r="S559" s="154">
        <v>0.982413287738153</v>
      </c>
      <c r="T559" s="154">
        <v>0.965092402464066</v>
      </c>
      <c r="U559" s="173">
        <v>-0.0106753056990621</v>
      </c>
      <c r="V559" s="158">
        <v>25333</v>
      </c>
      <c r="W559" s="158">
        <v>24589</v>
      </c>
      <c r="X559" s="158">
        <v>27770</v>
      </c>
      <c r="Y559" s="158">
        <v>27018</v>
      </c>
      <c r="Z559" s="155">
        <v>0.970631192515691</v>
      </c>
      <c r="AA559" s="155">
        <v>0.972920417716961</v>
      </c>
      <c r="AB559" s="173">
        <v>-0.00228922520126973</v>
      </c>
    </row>
    <row r="560" spans="1:28">
      <c r="A560" s="175" t="s">
        <v>375</v>
      </c>
      <c r="B560" s="176" t="s">
        <v>1816</v>
      </c>
      <c r="C560" s="176" t="s">
        <v>554</v>
      </c>
      <c r="D560" s="150">
        <v>2505</v>
      </c>
      <c r="E560" s="153">
        <v>2329</v>
      </c>
      <c r="F560" s="153">
        <v>176</v>
      </c>
      <c r="G560" s="151">
        <v>2880</v>
      </c>
      <c r="H560" s="151">
        <v>2802</v>
      </c>
      <c r="I560" s="151">
        <v>78</v>
      </c>
      <c r="J560" s="151">
        <v>1991</v>
      </c>
      <c r="K560" s="151">
        <v>1892</v>
      </c>
      <c r="L560" s="151">
        <v>99</v>
      </c>
      <c r="M560" s="172">
        <v>0.93</v>
      </c>
      <c r="N560" s="153">
        <v>62341</v>
      </c>
      <c r="O560" s="153">
        <v>60168</v>
      </c>
      <c r="P560" s="153">
        <v>2173</v>
      </c>
      <c r="Q560" s="154">
        <v>0.965143324617828</v>
      </c>
      <c r="R560" s="154">
        <v>0.929740518962076</v>
      </c>
      <c r="S560" s="154">
        <v>0.972916666666667</v>
      </c>
      <c r="T560" s="154">
        <v>0.950276243093923</v>
      </c>
      <c r="U560" s="173">
        <v>-0.0431761477045908</v>
      </c>
      <c r="V560" s="158">
        <v>16646</v>
      </c>
      <c r="W560" s="158">
        <v>15850</v>
      </c>
      <c r="X560" s="158">
        <v>20071</v>
      </c>
      <c r="Y560" s="158">
        <v>19399</v>
      </c>
      <c r="Z560" s="155">
        <v>0.952180704073051</v>
      </c>
      <c r="AA560" s="155">
        <v>0.966518858053909</v>
      </c>
      <c r="AB560" s="173">
        <v>-0.014338153980858</v>
      </c>
    </row>
    <row r="561" spans="1:28">
      <c r="A561" s="175" t="s">
        <v>375</v>
      </c>
      <c r="B561" s="176" t="s">
        <v>1816</v>
      </c>
      <c r="C561" s="176" t="s">
        <v>555</v>
      </c>
      <c r="D561" s="150">
        <v>3118</v>
      </c>
      <c r="E561" s="153">
        <v>2950</v>
      </c>
      <c r="F561" s="153">
        <v>168</v>
      </c>
      <c r="G561" s="151">
        <v>3783</v>
      </c>
      <c r="H561" s="151">
        <v>3662</v>
      </c>
      <c r="I561" s="151">
        <v>121</v>
      </c>
      <c r="J561" s="151">
        <v>2608</v>
      </c>
      <c r="K561" s="151">
        <v>2461</v>
      </c>
      <c r="L561" s="151">
        <v>147</v>
      </c>
      <c r="M561" s="172">
        <v>0.93</v>
      </c>
      <c r="N561" s="153">
        <v>80660</v>
      </c>
      <c r="O561" s="153">
        <v>77855</v>
      </c>
      <c r="P561" s="153">
        <v>2805</v>
      </c>
      <c r="Q561" s="154">
        <v>0.965224398710637</v>
      </c>
      <c r="R561" s="154">
        <v>0.946119307248236</v>
      </c>
      <c r="S561" s="154">
        <v>0.968014803066349</v>
      </c>
      <c r="T561" s="154">
        <v>0.943634969325153</v>
      </c>
      <c r="U561" s="173">
        <v>-0.0218954958181135</v>
      </c>
      <c r="V561" s="158">
        <v>21473</v>
      </c>
      <c r="W561" s="158">
        <v>20666</v>
      </c>
      <c r="X561" s="158">
        <v>26873</v>
      </c>
      <c r="Y561" s="158">
        <v>25896</v>
      </c>
      <c r="Z561" s="155">
        <v>0.962417920178829</v>
      </c>
      <c r="AA561" s="155">
        <v>0.963643806050683</v>
      </c>
      <c r="AB561" s="173">
        <v>-0.00122588587185368</v>
      </c>
    </row>
    <row r="562" spans="1:28">
      <c r="A562" s="175" t="s">
        <v>375</v>
      </c>
      <c r="B562" s="176" t="s">
        <v>1816</v>
      </c>
      <c r="C562" s="176" t="s">
        <v>556</v>
      </c>
      <c r="D562" s="150">
        <v>4863</v>
      </c>
      <c r="E562" s="153">
        <v>4666</v>
      </c>
      <c r="F562" s="153">
        <v>197</v>
      </c>
      <c r="G562" s="151">
        <v>6009</v>
      </c>
      <c r="H562" s="151">
        <v>5817</v>
      </c>
      <c r="I562" s="151">
        <v>192</v>
      </c>
      <c r="J562" s="151">
        <v>4317</v>
      </c>
      <c r="K562" s="151">
        <v>4100</v>
      </c>
      <c r="L562" s="151">
        <v>217</v>
      </c>
      <c r="M562" s="172">
        <v>0.93</v>
      </c>
      <c r="N562" s="153">
        <v>126139</v>
      </c>
      <c r="O562" s="153">
        <v>120748</v>
      </c>
      <c r="P562" s="153">
        <v>5391</v>
      </c>
      <c r="Q562" s="154">
        <v>0.957261433815077</v>
      </c>
      <c r="R562" s="154">
        <v>0.95949002673247</v>
      </c>
      <c r="S562" s="154">
        <v>0.968047928107838</v>
      </c>
      <c r="T562" s="154">
        <v>0.949733611304146</v>
      </c>
      <c r="U562" s="173">
        <v>-0.0085579013753686</v>
      </c>
      <c r="V562" s="158">
        <v>33792</v>
      </c>
      <c r="W562" s="158">
        <v>32115</v>
      </c>
      <c r="X562" s="158">
        <v>39859</v>
      </c>
      <c r="Y562" s="158">
        <v>38306</v>
      </c>
      <c r="Z562" s="155">
        <v>0.950372869318182</v>
      </c>
      <c r="AA562" s="155">
        <v>0.961037657743546</v>
      </c>
      <c r="AB562" s="173">
        <v>-0.0106647884253642</v>
      </c>
    </row>
    <row r="563" spans="1:28">
      <c r="A563" s="175" t="s">
        <v>375</v>
      </c>
      <c r="B563" s="176" t="s">
        <v>1816</v>
      </c>
      <c r="C563" s="176" t="s">
        <v>557</v>
      </c>
      <c r="D563" s="150">
        <v>3650</v>
      </c>
      <c r="E563" s="153">
        <v>3534</v>
      </c>
      <c r="F563" s="153">
        <v>116</v>
      </c>
      <c r="G563" s="151">
        <v>4036</v>
      </c>
      <c r="H563" s="151">
        <v>3912</v>
      </c>
      <c r="I563" s="151">
        <v>124</v>
      </c>
      <c r="J563" s="151">
        <v>3192</v>
      </c>
      <c r="K563" s="151">
        <v>2987</v>
      </c>
      <c r="L563" s="151">
        <v>205</v>
      </c>
      <c r="M563" s="172">
        <v>0.93</v>
      </c>
      <c r="N563" s="153">
        <v>84021</v>
      </c>
      <c r="O563" s="153">
        <v>80838</v>
      </c>
      <c r="P563" s="153">
        <v>3183</v>
      </c>
      <c r="Q563" s="154">
        <v>0.962116613703717</v>
      </c>
      <c r="R563" s="154">
        <v>0.968219178082192</v>
      </c>
      <c r="S563" s="154">
        <v>0.969276511397423</v>
      </c>
      <c r="T563" s="154">
        <v>0.93577694235589</v>
      </c>
      <c r="U563" s="173">
        <v>-0.00105733331523139</v>
      </c>
      <c r="V563" s="158">
        <v>23478</v>
      </c>
      <c r="W563" s="158">
        <v>22420</v>
      </c>
      <c r="X563" s="158">
        <v>25590</v>
      </c>
      <c r="Y563" s="158">
        <v>24618</v>
      </c>
      <c r="Z563" s="155">
        <v>0.954936536331885</v>
      </c>
      <c r="AA563" s="155">
        <v>0.962016412661196</v>
      </c>
      <c r="AB563" s="173">
        <v>-0.00707987632931062</v>
      </c>
    </row>
    <row r="564" spans="1:28">
      <c r="A564" s="175" t="s">
        <v>375</v>
      </c>
      <c r="B564" s="176" t="s">
        <v>1816</v>
      </c>
      <c r="C564" s="176" t="s">
        <v>558</v>
      </c>
      <c r="D564" s="150">
        <v>5653</v>
      </c>
      <c r="E564" s="153">
        <v>5593</v>
      </c>
      <c r="F564" s="153">
        <v>60</v>
      </c>
      <c r="G564" s="151">
        <v>6726</v>
      </c>
      <c r="H564" s="151">
        <v>6664</v>
      </c>
      <c r="I564" s="151">
        <v>62</v>
      </c>
      <c r="J564" s="151">
        <v>2407</v>
      </c>
      <c r="K564" s="151">
        <v>2390</v>
      </c>
      <c r="L564" s="151">
        <v>17</v>
      </c>
      <c r="M564" s="172">
        <v>0.93</v>
      </c>
      <c r="N564" s="153">
        <v>130837</v>
      </c>
      <c r="O564" s="153">
        <v>129349</v>
      </c>
      <c r="P564" s="153">
        <v>1488</v>
      </c>
      <c r="Q564" s="154">
        <v>0.988627070324144</v>
      </c>
      <c r="R564" s="154">
        <v>0.989386166637184</v>
      </c>
      <c r="S564" s="154">
        <v>0.990782039845376</v>
      </c>
      <c r="T564" s="154">
        <v>0.992937266306606</v>
      </c>
      <c r="U564" s="173">
        <v>-0.00139587320819234</v>
      </c>
      <c r="V564" s="158">
        <v>36684</v>
      </c>
      <c r="W564" s="158">
        <v>36152</v>
      </c>
      <c r="X564" s="158">
        <v>40544</v>
      </c>
      <c r="Y564" s="158">
        <v>40103</v>
      </c>
      <c r="Z564" s="155">
        <v>0.985497764693054</v>
      </c>
      <c r="AA564" s="155">
        <v>0.989122928176796</v>
      </c>
      <c r="AB564" s="173">
        <v>-0.00362516348374142</v>
      </c>
    </row>
    <row r="565" spans="1:28">
      <c r="A565" s="175" t="s">
        <v>375</v>
      </c>
      <c r="B565" s="176" t="s">
        <v>1816</v>
      </c>
      <c r="C565" s="176" t="s">
        <v>559</v>
      </c>
      <c r="D565" s="150">
        <v>6237</v>
      </c>
      <c r="E565" s="153">
        <v>6103</v>
      </c>
      <c r="F565" s="153">
        <v>134</v>
      </c>
      <c r="G565" s="151">
        <v>7816</v>
      </c>
      <c r="H565" s="151">
        <v>7694</v>
      </c>
      <c r="I565" s="151">
        <v>122</v>
      </c>
      <c r="J565" s="151">
        <v>2566</v>
      </c>
      <c r="K565" s="151">
        <v>2516</v>
      </c>
      <c r="L565" s="151">
        <v>50</v>
      </c>
      <c r="M565" s="172">
        <v>0.93</v>
      </c>
      <c r="N565" s="153">
        <v>144833</v>
      </c>
      <c r="O565" s="153">
        <v>142314</v>
      </c>
      <c r="P565" s="153">
        <v>2519</v>
      </c>
      <c r="Q565" s="154">
        <v>0.982607554908067</v>
      </c>
      <c r="R565" s="154">
        <v>0.978515311848645</v>
      </c>
      <c r="S565" s="154">
        <v>0.98439099283521</v>
      </c>
      <c r="T565" s="154">
        <v>0.980514419329696</v>
      </c>
      <c r="U565" s="173">
        <v>-0.00587568098656466</v>
      </c>
      <c r="V565" s="158">
        <v>40297</v>
      </c>
      <c r="W565" s="158">
        <v>39540</v>
      </c>
      <c r="X565" s="158">
        <v>44029</v>
      </c>
      <c r="Y565" s="158">
        <v>43255</v>
      </c>
      <c r="Z565" s="155">
        <v>0.981214482467678</v>
      </c>
      <c r="AA565" s="155">
        <v>0.982420677280883</v>
      </c>
      <c r="AB565" s="173">
        <v>-0.0012061948132055</v>
      </c>
    </row>
    <row r="566" spans="1:28">
      <c r="A566" s="175" t="s">
        <v>375</v>
      </c>
      <c r="B566" s="176" t="s">
        <v>1816</v>
      </c>
      <c r="C566" s="176" t="s">
        <v>560</v>
      </c>
      <c r="D566" s="150">
        <v>3902</v>
      </c>
      <c r="E566" s="153">
        <v>3844</v>
      </c>
      <c r="F566" s="153">
        <v>58</v>
      </c>
      <c r="G566" s="151">
        <v>5013</v>
      </c>
      <c r="H566" s="151">
        <v>4973</v>
      </c>
      <c r="I566" s="151">
        <v>40</v>
      </c>
      <c r="J566" s="151">
        <v>1653</v>
      </c>
      <c r="K566" s="151">
        <v>1617</v>
      </c>
      <c r="L566" s="151">
        <v>36</v>
      </c>
      <c r="M566" s="172">
        <v>0.93</v>
      </c>
      <c r="N566" s="153">
        <v>96675</v>
      </c>
      <c r="O566" s="153">
        <v>94990</v>
      </c>
      <c r="P566" s="153">
        <v>1685</v>
      </c>
      <c r="Q566" s="154">
        <v>0.982570468063098</v>
      </c>
      <c r="R566" s="154">
        <v>0.985135827780625</v>
      </c>
      <c r="S566" s="154">
        <v>0.992020746060243</v>
      </c>
      <c r="T566" s="154">
        <v>0.978221415607985</v>
      </c>
      <c r="U566" s="173">
        <v>-0.00688491827961801</v>
      </c>
      <c r="V566" s="158">
        <v>26187</v>
      </c>
      <c r="W566" s="158">
        <v>25773</v>
      </c>
      <c r="X566" s="158">
        <v>29073</v>
      </c>
      <c r="Y566" s="158">
        <v>28555</v>
      </c>
      <c r="Z566" s="155">
        <v>0.984190628938023</v>
      </c>
      <c r="AA566" s="155">
        <v>0.982182781274722</v>
      </c>
      <c r="AB566" s="173">
        <v>0.00200784766330042</v>
      </c>
    </row>
    <row r="567" spans="1:28">
      <c r="A567" s="175" t="s">
        <v>375</v>
      </c>
      <c r="B567" s="176" t="s">
        <v>1817</v>
      </c>
      <c r="C567" s="176" t="s">
        <v>561</v>
      </c>
      <c r="D567" s="150">
        <v>5491</v>
      </c>
      <c r="E567" s="153">
        <v>5365</v>
      </c>
      <c r="F567" s="153">
        <v>126</v>
      </c>
      <c r="G567" s="151">
        <v>7114</v>
      </c>
      <c r="H567" s="151">
        <v>6992</v>
      </c>
      <c r="I567" s="151">
        <v>122</v>
      </c>
      <c r="J567" s="151">
        <v>2482</v>
      </c>
      <c r="K567" s="151">
        <v>2419</v>
      </c>
      <c r="L567" s="151">
        <v>63</v>
      </c>
      <c r="M567" s="172">
        <v>0.93</v>
      </c>
      <c r="N567" s="153">
        <v>136108</v>
      </c>
      <c r="O567" s="153">
        <v>133250</v>
      </c>
      <c r="P567" s="153">
        <v>2858</v>
      </c>
      <c r="Q567" s="154">
        <v>0.979001969024598</v>
      </c>
      <c r="R567" s="154">
        <v>0.977053360043708</v>
      </c>
      <c r="S567" s="154">
        <v>0.982850716896261</v>
      </c>
      <c r="T567" s="154">
        <v>0.974617244157937</v>
      </c>
      <c r="U567" s="173">
        <v>-0.005797356852553</v>
      </c>
      <c r="V567" s="158">
        <v>37189</v>
      </c>
      <c r="W567" s="158">
        <v>36279</v>
      </c>
      <c r="X567" s="158">
        <v>43356</v>
      </c>
      <c r="Y567" s="158">
        <v>42460</v>
      </c>
      <c r="Z567" s="155">
        <v>0.975530398773831</v>
      </c>
      <c r="AA567" s="155">
        <v>0.979333886889935</v>
      </c>
      <c r="AB567" s="173">
        <v>-0.00380348811610354</v>
      </c>
    </row>
    <row r="568" spans="1:28">
      <c r="A568" s="175" t="s">
        <v>375</v>
      </c>
      <c r="B568" s="176" t="s">
        <v>1817</v>
      </c>
      <c r="C568" s="176" t="s">
        <v>562</v>
      </c>
      <c r="D568" s="150">
        <v>2750</v>
      </c>
      <c r="E568" s="153">
        <v>2663</v>
      </c>
      <c r="F568" s="153">
        <v>87</v>
      </c>
      <c r="G568" s="151">
        <v>2945</v>
      </c>
      <c r="H568" s="151">
        <v>2876</v>
      </c>
      <c r="I568" s="151">
        <v>69</v>
      </c>
      <c r="J568" s="151">
        <v>1037</v>
      </c>
      <c r="K568" s="151">
        <v>1006</v>
      </c>
      <c r="L568" s="151">
        <v>31</v>
      </c>
      <c r="M568" s="172">
        <v>0.93</v>
      </c>
      <c r="N568" s="153">
        <v>57674</v>
      </c>
      <c r="O568" s="153">
        <v>56545</v>
      </c>
      <c r="P568" s="153">
        <v>1129</v>
      </c>
      <c r="Q568" s="154">
        <v>0.980424454693623</v>
      </c>
      <c r="R568" s="154">
        <v>0.968363636363636</v>
      </c>
      <c r="S568" s="154">
        <v>0.976570458404075</v>
      </c>
      <c r="T568" s="154">
        <v>0.970106075216972</v>
      </c>
      <c r="U568" s="173">
        <v>-0.00820682204043843</v>
      </c>
      <c r="V568" s="158">
        <v>16177</v>
      </c>
      <c r="W568" s="158">
        <v>15806</v>
      </c>
      <c r="X568" s="158">
        <v>17205</v>
      </c>
      <c r="Y568" s="158">
        <v>16900</v>
      </c>
      <c r="Z568" s="155">
        <v>0.977066205106015</v>
      </c>
      <c r="AA568" s="155">
        <v>0.982272595175821</v>
      </c>
      <c r="AB568" s="173">
        <v>-0.00520639006980628</v>
      </c>
    </row>
    <row r="569" spans="1:28">
      <c r="A569" s="175" t="s">
        <v>375</v>
      </c>
      <c r="B569" s="176" t="s">
        <v>1817</v>
      </c>
      <c r="C569" s="176" t="s">
        <v>563</v>
      </c>
      <c r="D569" s="150">
        <v>2956</v>
      </c>
      <c r="E569" s="153">
        <v>2864</v>
      </c>
      <c r="F569" s="153">
        <v>92</v>
      </c>
      <c r="G569" s="151">
        <v>3034</v>
      </c>
      <c r="H569" s="151">
        <v>2969</v>
      </c>
      <c r="I569" s="151">
        <v>65</v>
      </c>
      <c r="J569" s="151">
        <v>1393</v>
      </c>
      <c r="K569" s="151">
        <v>1309</v>
      </c>
      <c r="L569" s="151">
        <v>84</v>
      </c>
      <c r="M569" s="172">
        <v>0.93</v>
      </c>
      <c r="N569" s="153">
        <v>64331</v>
      </c>
      <c r="O569" s="153">
        <v>62264</v>
      </c>
      <c r="P569" s="153">
        <v>2067</v>
      </c>
      <c r="Q569" s="154">
        <v>0.967869300959102</v>
      </c>
      <c r="R569" s="154">
        <v>0.968876860622463</v>
      </c>
      <c r="S569" s="154">
        <v>0.978576137112723</v>
      </c>
      <c r="T569" s="154">
        <v>0.939698492462312</v>
      </c>
      <c r="U569" s="173">
        <v>-0.0096992764902597</v>
      </c>
      <c r="V569" s="158">
        <v>18012</v>
      </c>
      <c r="W569" s="158">
        <v>17436</v>
      </c>
      <c r="X569" s="158">
        <v>19121</v>
      </c>
      <c r="Y569" s="158">
        <v>18580</v>
      </c>
      <c r="Z569" s="155">
        <v>0.968021319120586</v>
      </c>
      <c r="AA569" s="155">
        <v>0.97170650070603</v>
      </c>
      <c r="AB569" s="173">
        <v>-0.00368518158544373</v>
      </c>
    </row>
    <row r="570" spans="1:28">
      <c r="A570" s="175" t="s">
        <v>375</v>
      </c>
      <c r="B570" s="176" t="s">
        <v>1817</v>
      </c>
      <c r="C570" s="176" t="s">
        <v>564</v>
      </c>
      <c r="D570" s="150">
        <v>5465</v>
      </c>
      <c r="E570" s="153">
        <v>5244</v>
      </c>
      <c r="F570" s="153">
        <v>221</v>
      </c>
      <c r="G570" s="151">
        <v>6552</v>
      </c>
      <c r="H570" s="151">
        <v>6403</v>
      </c>
      <c r="I570" s="151">
        <v>149</v>
      </c>
      <c r="J570" s="151">
        <v>2134</v>
      </c>
      <c r="K570" s="151">
        <v>2053</v>
      </c>
      <c r="L570" s="151">
        <v>81</v>
      </c>
      <c r="M570" s="172">
        <v>0.93</v>
      </c>
      <c r="N570" s="153">
        <v>129313</v>
      </c>
      <c r="O570" s="153">
        <v>124980</v>
      </c>
      <c r="P570" s="153">
        <v>4333</v>
      </c>
      <c r="Q570" s="154">
        <v>0.966492154694424</v>
      </c>
      <c r="R570" s="154">
        <v>0.959560841720037</v>
      </c>
      <c r="S570" s="154">
        <v>0.977258852258852</v>
      </c>
      <c r="T570" s="154">
        <v>0.962043111527648</v>
      </c>
      <c r="U570" s="173">
        <v>-0.0176980105388156</v>
      </c>
      <c r="V570" s="158">
        <v>35486</v>
      </c>
      <c r="W570" s="158">
        <v>34219</v>
      </c>
      <c r="X570" s="158">
        <v>41886</v>
      </c>
      <c r="Y570" s="158">
        <v>40583</v>
      </c>
      <c r="Z570" s="155">
        <v>0.964295778616919</v>
      </c>
      <c r="AA570" s="155">
        <v>0.968891753807955</v>
      </c>
      <c r="AB570" s="173">
        <v>-0.0045959751910355</v>
      </c>
    </row>
    <row r="571" spans="1:28">
      <c r="A571" s="175" t="s">
        <v>375</v>
      </c>
      <c r="B571" s="176" t="s">
        <v>1817</v>
      </c>
      <c r="C571" s="176" t="s">
        <v>565</v>
      </c>
      <c r="D571" s="150">
        <v>2975</v>
      </c>
      <c r="E571" s="153">
        <v>2885</v>
      </c>
      <c r="F571" s="153">
        <v>90</v>
      </c>
      <c r="G571" s="151">
        <v>3499</v>
      </c>
      <c r="H571" s="151">
        <v>3407</v>
      </c>
      <c r="I571" s="151">
        <v>92</v>
      </c>
      <c r="J571" s="151">
        <v>1231</v>
      </c>
      <c r="K571" s="151">
        <v>1201</v>
      </c>
      <c r="L571" s="151">
        <v>30</v>
      </c>
      <c r="M571" s="172">
        <v>0.93</v>
      </c>
      <c r="N571" s="153">
        <v>69414</v>
      </c>
      <c r="O571" s="153">
        <v>67726</v>
      </c>
      <c r="P571" s="153">
        <v>1688</v>
      </c>
      <c r="Q571" s="154">
        <v>0.975682139049759</v>
      </c>
      <c r="R571" s="154">
        <v>0.969747899159664</v>
      </c>
      <c r="S571" s="154">
        <v>0.973706773363818</v>
      </c>
      <c r="T571" s="154">
        <v>0.975629569455727</v>
      </c>
      <c r="U571" s="173">
        <v>-0.00395887420415442</v>
      </c>
      <c r="V571" s="158">
        <v>18871</v>
      </c>
      <c r="W571" s="158">
        <v>18258</v>
      </c>
      <c r="X571" s="158">
        <v>21544</v>
      </c>
      <c r="Y571" s="158">
        <v>21024</v>
      </c>
      <c r="Z571" s="155">
        <v>0.96751629484394</v>
      </c>
      <c r="AA571" s="155">
        <v>0.975863349424434</v>
      </c>
      <c r="AB571" s="173">
        <v>-0.00834705458049334</v>
      </c>
    </row>
    <row r="572" spans="1:28">
      <c r="A572" s="175" t="s">
        <v>375</v>
      </c>
      <c r="B572" s="176" t="s">
        <v>1817</v>
      </c>
      <c r="C572" s="176" t="s">
        <v>566</v>
      </c>
      <c r="D572" s="150">
        <v>5140</v>
      </c>
      <c r="E572" s="153">
        <v>5013</v>
      </c>
      <c r="F572" s="153">
        <v>127</v>
      </c>
      <c r="G572" s="151">
        <v>5648</v>
      </c>
      <c r="H572" s="151">
        <v>5577</v>
      </c>
      <c r="I572" s="151">
        <v>71</v>
      </c>
      <c r="J572" s="151">
        <v>2219</v>
      </c>
      <c r="K572" s="151">
        <v>2191</v>
      </c>
      <c r="L572" s="151">
        <v>28</v>
      </c>
      <c r="M572" s="172">
        <v>0.93</v>
      </c>
      <c r="N572" s="153">
        <v>127014</v>
      </c>
      <c r="O572" s="153">
        <v>124806</v>
      </c>
      <c r="P572" s="153">
        <v>2208</v>
      </c>
      <c r="Q572" s="154">
        <v>0.98261608956493</v>
      </c>
      <c r="R572" s="154">
        <v>0.975291828793774</v>
      </c>
      <c r="S572" s="154">
        <v>0.987429178470255</v>
      </c>
      <c r="T572" s="154">
        <v>0.987381703470032</v>
      </c>
      <c r="U572" s="173">
        <v>-0.0121373496764806</v>
      </c>
      <c r="V572" s="158">
        <v>31590</v>
      </c>
      <c r="W572" s="158">
        <v>31123</v>
      </c>
      <c r="X572" s="158">
        <v>38530</v>
      </c>
      <c r="Y572" s="158">
        <v>37871</v>
      </c>
      <c r="Z572" s="155">
        <v>0.985216840772396</v>
      </c>
      <c r="AA572" s="155">
        <v>0.982896444329094</v>
      </c>
      <c r="AB572" s="173">
        <v>0.00232039644330218</v>
      </c>
    </row>
    <row r="573" spans="1:28">
      <c r="A573" s="175" t="s">
        <v>375</v>
      </c>
      <c r="B573" s="176" t="s">
        <v>1817</v>
      </c>
      <c r="C573" s="176" t="s">
        <v>567</v>
      </c>
      <c r="D573" s="150">
        <v>3442</v>
      </c>
      <c r="E573" s="153">
        <v>3371</v>
      </c>
      <c r="F573" s="153">
        <v>71</v>
      </c>
      <c r="G573" s="151">
        <v>4223</v>
      </c>
      <c r="H573" s="151">
        <v>4160</v>
      </c>
      <c r="I573" s="151">
        <v>63</v>
      </c>
      <c r="J573" s="151">
        <v>1410</v>
      </c>
      <c r="K573" s="151">
        <v>1382</v>
      </c>
      <c r="L573" s="151">
        <v>28</v>
      </c>
      <c r="M573" s="172">
        <v>0.93</v>
      </c>
      <c r="N573" s="153">
        <v>79256</v>
      </c>
      <c r="O573" s="153">
        <v>78000</v>
      </c>
      <c r="P573" s="153">
        <v>1256</v>
      </c>
      <c r="Q573" s="154">
        <v>0.984152619360048</v>
      </c>
      <c r="R573" s="154">
        <v>0.979372457873329</v>
      </c>
      <c r="S573" s="154">
        <v>0.985081695477149</v>
      </c>
      <c r="T573" s="154">
        <v>0.980141843971631</v>
      </c>
      <c r="U573" s="173">
        <v>-0.00570923760381947</v>
      </c>
      <c r="V573" s="158">
        <v>21654</v>
      </c>
      <c r="W573" s="158">
        <v>21296</v>
      </c>
      <c r="X573" s="158">
        <v>24052</v>
      </c>
      <c r="Y573" s="158">
        <v>23681</v>
      </c>
      <c r="Z573" s="155">
        <v>0.983467257781472</v>
      </c>
      <c r="AA573" s="155">
        <v>0.984575087310827</v>
      </c>
      <c r="AB573" s="173">
        <v>-0.00110782952935429</v>
      </c>
    </row>
    <row r="574" spans="1:28">
      <c r="A574" s="175" t="s">
        <v>375</v>
      </c>
      <c r="B574" s="176" t="s">
        <v>1817</v>
      </c>
      <c r="C574" s="176" t="s">
        <v>568</v>
      </c>
      <c r="D574" s="150">
        <v>2943</v>
      </c>
      <c r="E574" s="153">
        <v>2834</v>
      </c>
      <c r="F574" s="153">
        <v>109</v>
      </c>
      <c r="G574" s="151">
        <v>3742</v>
      </c>
      <c r="H574" s="151">
        <v>3630</v>
      </c>
      <c r="I574" s="151">
        <v>112</v>
      </c>
      <c r="J574" s="151">
        <v>1265</v>
      </c>
      <c r="K574" s="151">
        <v>1212</v>
      </c>
      <c r="L574" s="151">
        <v>53</v>
      </c>
      <c r="M574" s="172">
        <v>0.93</v>
      </c>
      <c r="N574" s="153">
        <v>72498</v>
      </c>
      <c r="O574" s="153">
        <v>70558</v>
      </c>
      <c r="P574" s="153">
        <v>1940</v>
      </c>
      <c r="Q574" s="154">
        <v>0.973240641121134</v>
      </c>
      <c r="R574" s="154">
        <v>0.962962962962963</v>
      </c>
      <c r="S574" s="154">
        <v>0.970069481560663</v>
      </c>
      <c r="T574" s="154">
        <v>0.958102766798419</v>
      </c>
      <c r="U574" s="173">
        <v>-0.00710651859769984</v>
      </c>
      <c r="V574" s="158">
        <v>19922</v>
      </c>
      <c r="W574" s="158">
        <v>19246</v>
      </c>
      <c r="X574" s="158">
        <v>22788</v>
      </c>
      <c r="Y574" s="158">
        <v>22212</v>
      </c>
      <c r="Z574" s="155">
        <v>0.966067663889168</v>
      </c>
      <c r="AA574" s="155">
        <v>0.974723538704581</v>
      </c>
      <c r="AB574" s="173">
        <v>-0.00865587481541363</v>
      </c>
    </row>
    <row r="575" spans="1:28">
      <c r="A575" s="175" t="s">
        <v>375</v>
      </c>
      <c r="B575" s="176" t="s">
        <v>1817</v>
      </c>
      <c r="C575" s="176" t="s">
        <v>569</v>
      </c>
      <c r="D575" s="150">
        <v>4580</v>
      </c>
      <c r="E575" s="153">
        <v>4331</v>
      </c>
      <c r="F575" s="153">
        <v>249</v>
      </c>
      <c r="G575" s="151">
        <v>5346</v>
      </c>
      <c r="H575" s="151">
        <v>5120</v>
      </c>
      <c r="I575" s="151">
        <v>226</v>
      </c>
      <c r="J575" s="151">
        <v>1849</v>
      </c>
      <c r="K575" s="151">
        <v>1757</v>
      </c>
      <c r="L575" s="151">
        <v>92</v>
      </c>
      <c r="M575" s="172">
        <v>0.93</v>
      </c>
      <c r="N575" s="153">
        <v>102142</v>
      </c>
      <c r="O575" s="153">
        <v>97118</v>
      </c>
      <c r="P575" s="153">
        <v>5024</v>
      </c>
      <c r="Q575" s="154">
        <v>0.950813573260755</v>
      </c>
      <c r="R575" s="154">
        <v>0.945633187772926</v>
      </c>
      <c r="S575" s="154">
        <v>0.957725402169847</v>
      </c>
      <c r="T575" s="154">
        <v>0.950243374797188</v>
      </c>
      <c r="U575" s="173">
        <v>-0.0120922143969209</v>
      </c>
      <c r="V575" s="158">
        <v>28633</v>
      </c>
      <c r="W575" s="158">
        <v>27204</v>
      </c>
      <c r="X575" s="158">
        <v>31005</v>
      </c>
      <c r="Y575" s="158">
        <v>29468</v>
      </c>
      <c r="Z575" s="155">
        <v>0.950092550553557</v>
      </c>
      <c r="AA575" s="155">
        <v>0.95042735042735</v>
      </c>
      <c r="AB575" s="173">
        <v>-0.000334799873793257</v>
      </c>
    </row>
    <row r="576" spans="1:28">
      <c r="A576" s="175" t="s">
        <v>375</v>
      </c>
      <c r="B576" s="176" t="s">
        <v>1817</v>
      </c>
      <c r="C576" s="176" t="s">
        <v>570</v>
      </c>
      <c r="D576" s="150">
        <v>2408</v>
      </c>
      <c r="E576" s="153">
        <v>2351</v>
      </c>
      <c r="F576" s="153">
        <v>57</v>
      </c>
      <c r="G576" s="151">
        <v>3014</v>
      </c>
      <c r="H576" s="151">
        <v>2959</v>
      </c>
      <c r="I576" s="151">
        <v>55</v>
      </c>
      <c r="J576" s="151">
        <v>1032</v>
      </c>
      <c r="K576" s="151">
        <v>1006</v>
      </c>
      <c r="L576" s="151">
        <v>26</v>
      </c>
      <c r="M576" s="172">
        <v>0.93</v>
      </c>
      <c r="N576" s="153">
        <v>58116</v>
      </c>
      <c r="O576" s="153">
        <v>57138</v>
      </c>
      <c r="P576" s="153">
        <v>978</v>
      </c>
      <c r="Q576" s="154">
        <v>0.983171587858765</v>
      </c>
      <c r="R576" s="154">
        <v>0.976328903654485</v>
      </c>
      <c r="S576" s="154">
        <v>0.981751824817518</v>
      </c>
      <c r="T576" s="154">
        <v>0.974806201550388</v>
      </c>
      <c r="U576" s="173">
        <v>-0.00542292116303311</v>
      </c>
      <c r="V576" s="158">
        <v>16108</v>
      </c>
      <c r="W576" s="158">
        <v>15827</v>
      </c>
      <c r="X576" s="158">
        <v>18588</v>
      </c>
      <c r="Y576" s="158">
        <v>18255</v>
      </c>
      <c r="Z576" s="155">
        <v>0.982555252048671</v>
      </c>
      <c r="AA576" s="155">
        <v>0.98208521626856</v>
      </c>
      <c r="AB576" s="173">
        <v>0.000470035780111067</v>
      </c>
    </row>
    <row r="577" spans="1:28">
      <c r="A577" s="175" t="s">
        <v>375</v>
      </c>
      <c r="B577" s="176" t="s">
        <v>1817</v>
      </c>
      <c r="C577" s="176" t="s">
        <v>571</v>
      </c>
      <c r="D577" s="150">
        <v>6008</v>
      </c>
      <c r="E577" s="153">
        <v>5832</v>
      </c>
      <c r="F577" s="153">
        <v>176</v>
      </c>
      <c r="G577" s="151">
        <v>5556</v>
      </c>
      <c r="H577" s="151">
        <v>5404</v>
      </c>
      <c r="I577" s="151">
        <v>152</v>
      </c>
      <c r="J577" s="151">
        <v>2845</v>
      </c>
      <c r="K577" s="151">
        <v>2749</v>
      </c>
      <c r="L577" s="151">
        <v>96</v>
      </c>
      <c r="M577" s="172">
        <v>0.93</v>
      </c>
      <c r="N577" s="153">
        <v>130999</v>
      </c>
      <c r="O577" s="153">
        <v>126018</v>
      </c>
      <c r="P577" s="153">
        <v>4981</v>
      </c>
      <c r="Q577" s="154">
        <v>0.961976808983275</v>
      </c>
      <c r="R577" s="154">
        <v>0.970705725699068</v>
      </c>
      <c r="S577" s="154">
        <v>0.97264218862491</v>
      </c>
      <c r="T577" s="154">
        <v>0.966256590509666</v>
      </c>
      <c r="U577" s="173">
        <v>-0.00193646292584215</v>
      </c>
      <c r="V577" s="158">
        <v>35575</v>
      </c>
      <c r="W577" s="158">
        <v>34278</v>
      </c>
      <c r="X577" s="158">
        <v>40942</v>
      </c>
      <c r="Y577" s="158">
        <v>39878</v>
      </c>
      <c r="Z577" s="155">
        <v>0.963541813070977</v>
      </c>
      <c r="AA577" s="155">
        <v>0.974012016999658</v>
      </c>
      <c r="AB577" s="173">
        <v>-0.0104702039286811</v>
      </c>
    </row>
    <row r="578" spans="1:28">
      <c r="A578" s="175" t="s">
        <v>375</v>
      </c>
      <c r="B578" s="176" t="s">
        <v>1817</v>
      </c>
      <c r="C578" s="176" t="s">
        <v>572</v>
      </c>
      <c r="D578" s="150">
        <v>2294</v>
      </c>
      <c r="E578" s="153">
        <v>2166</v>
      </c>
      <c r="F578" s="153">
        <v>128</v>
      </c>
      <c r="G578" s="151">
        <v>2748</v>
      </c>
      <c r="H578" s="151">
        <v>2672</v>
      </c>
      <c r="I578" s="151">
        <v>76</v>
      </c>
      <c r="J578" s="151">
        <v>983</v>
      </c>
      <c r="K578" s="151">
        <v>957</v>
      </c>
      <c r="L578" s="151">
        <v>26</v>
      </c>
      <c r="M578" s="172">
        <v>0.93</v>
      </c>
      <c r="N578" s="153">
        <v>52201</v>
      </c>
      <c r="O578" s="153">
        <v>50792</v>
      </c>
      <c r="P578" s="153">
        <v>1409</v>
      </c>
      <c r="Q578" s="154">
        <v>0.973008179919925</v>
      </c>
      <c r="R578" s="154">
        <v>0.944202266782912</v>
      </c>
      <c r="S578" s="154">
        <v>0.972343522561863</v>
      </c>
      <c r="T578" s="154">
        <v>0.973550356052899</v>
      </c>
      <c r="U578" s="173">
        <v>-0.0281412557789512</v>
      </c>
      <c r="V578" s="158">
        <v>14663</v>
      </c>
      <c r="W578" s="158">
        <v>14181</v>
      </c>
      <c r="X578" s="158">
        <v>15621</v>
      </c>
      <c r="Y578" s="158">
        <v>15100</v>
      </c>
      <c r="Z578" s="155">
        <v>0.967128145672782</v>
      </c>
      <c r="AA578" s="155">
        <v>0.966647461750208</v>
      </c>
      <c r="AB578" s="173">
        <v>0.000480683922573721</v>
      </c>
    </row>
    <row r="579" spans="1:28">
      <c r="A579" s="175" t="s">
        <v>375</v>
      </c>
      <c r="B579" s="176" t="s">
        <v>1817</v>
      </c>
      <c r="C579" s="176" t="s">
        <v>573</v>
      </c>
      <c r="D579" s="150">
        <v>3550</v>
      </c>
      <c r="E579" s="153">
        <v>3411</v>
      </c>
      <c r="F579" s="153">
        <v>139</v>
      </c>
      <c r="G579" s="151">
        <v>4261</v>
      </c>
      <c r="H579" s="151">
        <v>4165</v>
      </c>
      <c r="I579" s="151">
        <v>96</v>
      </c>
      <c r="J579" s="151">
        <v>1475</v>
      </c>
      <c r="K579" s="151">
        <v>1428</v>
      </c>
      <c r="L579" s="151">
        <v>47</v>
      </c>
      <c r="M579" s="172">
        <v>0.93</v>
      </c>
      <c r="N579" s="153">
        <v>81428</v>
      </c>
      <c r="O579" s="153">
        <v>79230</v>
      </c>
      <c r="P579" s="153">
        <v>2198</v>
      </c>
      <c r="Q579" s="154">
        <v>0.973006828118092</v>
      </c>
      <c r="R579" s="154">
        <v>0.960845070422535</v>
      </c>
      <c r="S579" s="154">
        <v>0.977470077446609</v>
      </c>
      <c r="T579" s="154">
        <v>0.968135593220339</v>
      </c>
      <c r="U579" s="173">
        <v>-0.0166250070240735</v>
      </c>
      <c r="V579" s="158">
        <v>22391</v>
      </c>
      <c r="W579" s="158">
        <v>21747</v>
      </c>
      <c r="X579" s="158">
        <v>24223</v>
      </c>
      <c r="Y579" s="158">
        <v>23615</v>
      </c>
      <c r="Z579" s="155">
        <v>0.971238444017686</v>
      </c>
      <c r="AA579" s="155">
        <v>0.974899888535689</v>
      </c>
      <c r="AB579" s="173">
        <v>-0.00366144451800354</v>
      </c>
    </row>
    <row r="580" spans="1:28">
      <c r="A580" s="175" t="s">
        <v>375</v>
      </c>
      <c r="B580" s="176" t="s">
        <v>1817</v>
      </c>
      <c r="C580" s="176" t="s">
        <v>574</v>
      </c>
      <c r="D580" s="150">
        <v>4862</v>
      </c>
      <c r="E580" s="153">
        <v>4690</v>
      </c>
      <c r="F580" s="153">
        <v>172</v>
      </c>
      <c r="G580" s="151">
        <v>5748</v>
      </c>
      <c r="H580" s="151">
        <v>5505</v>
      </c>
      <c r="I580" s="151">
        <v>243</v>
      </c>
      <c r="J580" s="151">
        <v>1963</v>
      </c>
      <c r="K580" s="151">
        <v>1871</v>
      </c>
      <c r="L580" s="151">
        <v>92</v>
      </c>
      <c r="M580" s="172">
        <v>0.93</v>
      </c>
      <c r="N580" s="153">
        <v>112726</v>
      </c>
      <c r="O580" s="153">
        <v>107786</v>
      </c>
      <c r="P580" s="153">
        <v>4940</v>
      </c>
      <c r="Q580" s="154">
        <v>0.956176924578181</v>
      </c>
      <c r="R580" s="154">
        <v>0.964623611682435</v>
      </c>
      <c r="S580" s="154">
        <v>0.957724425887265</v>
      </c>
      <c r="T580" s="154">
        <v>0.953132959755476</v>
      </c>
      <c r="U580" s="173">
        <v>0.00689918579517013</v>
      </c>
      <c r="V580" s="158">
        <v>30880</v>
      </c>
      <c r="W580" s="158">
        <v>28704</v>
      </c>
      <c r="X580" s="158">
        <v>34865</v>
      </c>
      <c r="Y580" s="158">
        <v>33812</v>
      </c>
      <c r="Z580" s="155">
        <v>0.929533678756477</v>
      </c>
      <c r="AA580" s="155">
        <v>0.969797791481428</v>
      </c>
      <c r="AB580" s="173">
        <v>-0.0402641127249518</v>
      </c>
    </row>
    <row r="581" spans="1:28">
      <c r="A581" s="175" t="s">
        <v>375</v>
      </c>
      <c r="B581" s="176" t="s">
        <v>1817</v>
      </c>
      <c r="C581" s="176" t="s">
        <v>575</v>
      </c>
      <c r="D581" s="150">
        <v>5578</v>
      </c>
      <c r="E581" s="153">
        <v>5474</v>
      </c>
      <c r="F581" s="153">
        <v>104</v>
      </c>
      <c r="G581" s="151">
        <v>6740</v>
      </c>
      <c r="H581" s="151">
        <v>6609</v>
      </c>
      <c r="I581" s="151">
        <v>131</v>
      </c>
      <c r="J581" s="151">
        <v>2622</v>
      </c>
      <c r="K581" s="151">
        <v>2588</v>
      </c>
      <c r="L581" s="151">
        <v>34</v>
      </c>
      <c r="M581" s="172">
        <v>0.93</v>
      </c>
      <c r="N581" s="153">
        <v>134246</v>
      </c>
      <c r="O581" s="153">
        <v>131691</v>
      </c>
      <c r="P581" s="153">
        <v>2555</v>
      </c>
      <c r="Q581" s="154">
        <v>0.980967775576181</v>
      </c>
      <c r="R581" s="154">
        <v>0.981355324489064</v>
      </c>
      <c r="S581" s="154">
        <v>0.980563798219585</v>
      </c>
      <c r="T581" s="154">
        <v>0.987032799389779</v>
      </c>
      <c r="U581" s="173">
        <v>0.000791526269479537</v>
      </c>
      <c r="V581" s="158">
        <v>37623</v>
      </c>
      <c r="W581" s="158">
        <v>36861</v>
      </c>
      <c r="X581" s="158">
        <v>42690</v>
      </c>
      <c r="Y581" s="158">
        <v>42051</v>
      </c>
      <c r="Z581" s="155">
        <v>0.979746431704011</v>
      </c>
      <c r="AA581" s="155">
        <v>0.985031623330991</v>
      </c>
      <c r="AB581" s="173">
        <v>-0.00528519162697993</v>
      </c>
    </row>
    <row r="582" spans="1:28">
      <c r="A582" s="175" t="s">
        <v>375</v>
      </c>
      <c r="B582" s="176" t="s">
        <v>1817</v>
      </c>
      <c r="C582" s="176" t="s">
        <v>576</v>
      </c>
      <c r="D582" s="150">
        <v>6987</v>
      </c>
      <c r="E582" s="153">
        <v>6750</v>
      </c>
      <c r="F582" s="153">
        <v>237</v>
      </c>
      <c r="G582" s="151">
        <v>8155</v>
      </c>
      <c r="H582" s="151">
        <v>7919</v>
      </c>
      <c r="I582" s="151">
        <v>236</v>
      </c>
      <c r="J582" s="151">
        <v>2866</v>
      </c>
      <c r="K582" s="151">
        <v>2730</v>
      </c>
      <c r="L582" s="151">
        <v>136</v>
      </c>
      <c r="M582" s="172">
        <v>0.93</v>
      </c>
      <c r="N582" s="153">
        <v>155506</v>
      </c>
      <c r="O582" s="153">
        <v>150689</v>
      </c>
      <c r="P582" s="153">
        <v>4817</v>
      </c>
      <c r="Q582" s="154">
        <v>0.969023703265469</v>
      </c>
      <c r="R582" s="154">
        <v>0.966079862601975</v>
      </c>
      <c r="S582" s="154">
        <v>0.971060698957695</v>
      </c>
      <c r="T582" s="154">
        <v>0.952547103977669</v>
      </c>
      <c r="U582" s="173">
        <v>-0.00498083635571955</v>
      </c>
      <c r="V582" s="158">
        <v>44107</v>
      </c>
      <c r="W582" s="158">
        <v>42479</v>
      </c>
      <c r="X582" s="158">
        <v>47291</v>
      </c>
      <c r="Y582" s="158">
        <v>46129</v>
      </c>
      <c r="Z582" s="155">
        <v>0.963089758995171</v>
      </c>
      <c r="AA582" s="155">
        <v>0.97542872851071</v>
      </c>
      <c r="AB582" s="173">
        <v>-0.0123389695155395</v>
      </c>
    </row>
    <row r="583" spans="1:28">
      <c r="A583" s="175" t="s">
        <v>375</v>
      </c>
      <c r="B583" s="176" t="s">
        <v>1817</v>
      </c>
      <c r="C583" s="176" t="s">
        <v>577</v>
      </c>
      <c r="D583" s="150">
        <v>3102</v>
      </c>
      <c r="E583" s="153">
        <v>3019</v>
      </c>
      <c r="F583" s="153">
        <v>83</v>
      </c>
      <c r="G583" s="151">
        <v>3639</v>
      </c>
      <c r="H583" s="151">
        <v>3551</v>
      </c>
      <c r="I583" s="151">
        <v>88</v>
      </c>
      <c r="J583" s="151">
        <v>1265</v>
      </c>
      <c r="K583" s="151">
        <v>1222</v>
      </c>
      <c r="L583" s="151">
        <v>43</v>
      </c>
      <c r="M583" s="172">
        <v>0.93</v>
      </c>
      <c r="N583" s="153">
        <v>67768</v>
      </c>
      <c r="O583" s="153">
        <v>66139</v>
      </c>
      <c r="P583" s="153">
        <v>1629</v>
      </c>
      <c r="Q583" s="154">
        <v>0.975962106008736</v>
      </c>
      <c r="R583" s="154">
        <v>0.97324306898775</v>
      </c>
      <c r="S583" s="154">
        <v>0.97581753228909</v>
      </c>
      <c r="T583" s="154">
        <v>0.96600790513834</v>
      </c>
      <c r="U583" s="173">
        <v>-0.00257446330134059</v>
      </c>
      <c r="V583" s="158">
        <v>19422</v>
      </c>
      <c r="W583" s="158">
        <v>18845</v>
      </c>
      <c r="X583" s="158">
        <v>20892</v>
      </c>
      <c r="Y583" s="158">
        <v>20447</v>
      </c>
      <c r="Z583" s="155">
        <v>0.970291422098651</v>
      </c>
      <c r="AA583" s="155">
        <v>0.978699980853915</v>
      </c>
      <c r="AB583" s="173">
        <v>-0.00840855875526436</v>
      </c>
    </row>
    <row r="584" spans="1:28">
      <c r="A584" s="175" t="s">
        <v>375</v>
      </c>
      <c r="B584" s="176" t="s">
        <v>1817</v>
      </c>
      <c r="C584" s="176" t="s">
        <v>578</v>
      </c>
      <c r="D584" s="150">
        <v>4041</v>
      </c>
      <c r="E584" s="153">
        <v>3851</v>
      </c>
      <c r="F584" s="153">
        <v>190</v>
      </c>
      <c r="G584" s="151">
        <v>5157</v>
      </c>
      <c r="H584" s="151">
        <v>5031</v>
      </c>
      <c r="I584" s="151">
        <v>126</v>
      </c>
      <c r="J584" s="151">
        <v>1673</v>
      </c>
      <c r="K584" s="151">
        <v>1575</v>
      </c>
      <c r="L584" s="151">
        <v>98</v>
      </c>
      <c r="M584" s="172">
        <v>0.93</v>
      </c>
      <c r="N584" s="153">
        <v>90867</v>
      </c>
      <c r="O584" s="153">
        <v>87983</v>
      </c>
      <c r="P584" s="153">
        <v>2884</v>
      </c>
      <c r="Q584" s="154">
        <v>0.968261304984208</v>
      </c>
      <c r="R584" s="154">
        <v>0.952981935164563</v>
      </c>
      <c r="S584" s="154">
        <v>0.975567190226876</v>
      </c>
      <c r="T584" s="154">
        <v>0.941422594142259</v>
      </c>
      <c r="U584" s="173">
        <v>-0.0225852550623129</v>
      </c>
      <c r="V584" s="158">
        <v>25274</v>
      </c>
      <c r="W584" s="158">
        <v>24395</v>
      </c>
      <c r="X584" s="158">
        <v>27050</v>
      </c>
      <c r="Y584" s="158">
        <v>26141</v>
      </c>
      <c r="Z584" s="155">
        <v>0.965221175912004</v>
      </c>
      <c r="AA584" s="155">
        <v>0.966395563770795</v>
      </c>
      <c r="AB584" s="173">
        <v>-0.00117438785879043</v>
      </c>
    </row>
    <row r="585" spans="1:28">
      <c r="A585" s="175" t="s">
        <v>375</v>
      </c>
      <c r="B585" s="176" t="s">
        <v>1817</v>
      </c>
      <c r="C585" s="176" t="s">
        <v>579</v>
      </c>
      <c r="D585" s="150">
        <v>5452</v>
      </c>
      <c r="E585" s="153">
        <v>5352</v>
      </c>
      <c r="F585" s="153">
        <v>100</v>
      </c>
      <c r="G585" s="151">
        <v>6787</v>
      </c>
      <c r="H585" s="151">
        <v>6638</v>
      </c>
      <c r="I585" s="151">
        <v>149</v>
      </c>
      <c r="J585" s="151">
        <v>2258</v>
      </c>
      <c r="K585" s="151">
        <v>2187</v>
      </c>
      <c r="L585" s="151">
        <v>71</v>
      </c>
      <c r="M585" s="172">
        <v>0.93</v>
      </c>
      <c r="N585" s="153">
        <v>126383</v>
      </c>
      <c r="O585" s="153">
        <v>123902</v>
      </c>
      <c r="P585" s="153">
        <v>2481</v>
      </c>
      <c r="Q585" s="154">
        <v>0.980369195224041</v>
      </c>
      <c r="R585" s="154">
        <v>0.981658107116654</v>
      </c>
      <c r="S585" s="154">
        <v>0.978046264918226</v>
      </c>
      <c r="T585" s="154">
        <v>0.968556244464128</v>
      </c>
      <c r="U585" s="173">
        <v>0.00361184219842847</v>
      </c>
      <c r="V585" s="158">
        <v>35003</v>
      </c>
      <c r="W585" s="158">
        <v>34221</v>
      </c>
      <c r="X585" s="158">
        <v>39105</v>
      </c>
      <c r="Y585" s="158">
        <v>38531</v>
      </c>
      <c r="Z585" s="155">
        <v>0.977659057795046</v>
      </c>
      <c r="AA585" s="155">
        <v>0.985321570131697</v>
      </c>
      <c r="AB585" s="173">
        <v>-0.00766251233665061</v>
      </c>
    </row>
    <row r="586" spans="1:28">
      <c r="A586" s="175" t="s">
        <v>375</v>
      </c>
      <c r="B586" s="176" t="s">
        <v>1818</v>
      </c>
      <c r="C586" s="176" t="s">
        <v>580</v>
      </c>
      <c r="D586" s="150">
        <v>4270</v>
      </c>
      <c r="E586" s="153">
        <v>4107</v>
      </c>
      <c r="F586" s="153">
        <v>163</v>
      </c>
      <c r="G586" s="151">
        <v>4870</v>
      </c>
      <c r="H586" s="151">
        <v>4742</v>
      </c>
      <c r="I586" s="151">
        <v>128</v>
      </c>
      <c r="J586" s="151">
        <v>4141</v>
      </c>
      <c r="K586" s="151">
        <v>3985</v>
      </c>
      <c r="L586" s="151">
        <v>156</v>
      </c>
      <c r="M586" s="172">
        <v>0.93</v>
      </c>
      <c r="N586" s="153">
        <v>105731</v>
      </c>
      <c r="O586" s="153">
        <v>101755</v>
      </c>
      <c r="P586" s="153">
        <v>3976</v>
      </c>
      <c r="Q586" s="154">
        <v>0.962395134823278</v>
      </c>
      <c r="R586" s="154">
        <v>0.961826697892272</v>
      </c>
      <c r="S586" s="154">
        <v>0.973716632443532</v>
      </c>
      <c r="T586" s="154">
        <v>0.962327940111084</v>
      </c>
      <c r="U586" s="173">
        <v>-0.0118899345512601</v>
      </c>
      <c r="V586" s="158">
        <v>28869</v>
      </c>
      <c r="W586" s="158">
        <v>27626</v>
      </c>
      <c r="X586" s="158">
        <v>30873</v>
      </c>
      <c r="Y586" s="158">
        <v>29809</v>
      </c>
      <c r="Z586" s="155">
        <v>0.9569434341335</v>
      </c>
      <c r="AA586" s="155">
        <v>0.96553622906747</v>
      </c>
      <c r="AB586" s="173">
        <v>-0.00859279493397036</v>
      </c>
    </row>
    <row r="587" spans="1:28">
      <c r="A587" s="175" t="s">
        <v>375</v>
      </c>
      <c r="B587" s="176" t="s">
        <v>1818</v>
      </c>
      <c r="C587" s="176" t="s">
        <v>581</v>
      </c>
      <c r="D587" s="150">
        <v>6365</v>
      </c>
      <c r="E587" s="153">
        <v>6193</v>
      </c>
      <c r="F587" s="153">
        <v>172</v>
      </c>
      <c r="G587" s="151">
        <v>7413</v>
      </c>
      <c r="H587" s="151">
        <v>7242</v>
      </c>
      <c r="I587" s="151">
        <v>171</v>
      </c>
      <c r="J587" s="151">
        <v>6714</v>
      </c>
      <c r="K587" s="151">
        <v>6526</v>
      </c>
      <c r="L587" s="151">
        <v>188</v>
      </c>
      <c r="M587" s="172">
        <v>0.93</v>
      </c>
      <c r="N587" s="153">
        <v>161383</v>
      </c>
      <c r="O587" s="153">
        <v>156637</v>
      </c>
      <c r="P587" s="153">
        <v>4746</v>
      </c>
      <c r="Q587" s="154">
        <v>0.970591698010323</v>
      </c>
      <c r="R587" s="154">
        <v>0.972977219167321</v>
      </c>
      <c r="S587" s="154">
        <v>0.9769324160259</v>
      </c>
      <c r="T587" s="154">
        <v>0.971998808459934</v>
      </c>
      <c r="U587" s="173">
        <v>-0.00395519685857915</v>
      </c>
      <c r="V587" s="158">
        <v>43603</v>
      </c>
      <c r="W587" s="158">
        <v>41956</v>
      </c>
      <c r="X587" s="158">
        <v>46332</v>
      </c>
      <c r="Y587" s="158">
        <v>44975</v>
      </c>
      <c r="Z587" s="155">
        <v>0.962227369676398</v>
      </c>
      <c r="AA587" s="155">
        <v>0.970711387378054</v>
      </c>
      <c r="AB587" s="173">
        <v>-0.00848401770165563</v>
      </c>
    </row>
    <row r="588" spans="1:28">
      <c r="A588" s="175" t="s">
        <v>375</v>
      </c>
      <c r="B588" s="176" t="s">
        <v>1818</v>
      </c>
      <c r="C588" s="176" t="s">
        <v>582</v>
      </c>
      <c r="D588" s="150">
        <v>4665</v>
      </c>
      <c r="E588" s="153">
        <v>4120</v>
      </c>
      <c r="F588" s="153">
        <v>545</v>
      </c>
      <c r="G588" s="151">
        <v>5107</v>
      </c>
      <c r="H588" s="151">
        <v>4820</v>
      </c>
      <c r="I588" s="151">
        <v>287</v>
      </c>
      <c r="J588" s="151">
        <v>4527</v>
      </c>
      <c r="K588" s="151">
        <v>3820</v>
      </c>
      <c r="L588" s="151">
        <v>707</v>
      </c>
      <c r="M588" s="172">
        <v>0.93</v>
      </c>
      <c r="N588" s="153">
        <v>115302</v>
      </c>
      <c r="O588" s="153">
        <v>104017</v>
      </c>
      <c r="P588" s="153">
        <v>11285</v>
      </c>
      <c r="Q588" s="154">
        <v>0.902126589304609</v>
      </c>
      <c r="R588" s="154">
        <v>0.883172561629153</v>
      </c>
      <c r="S588" s="154">
        <v>0.943802623849618</v>
      </c>
      <c r="T588" s="154">
        <v>0.843825933289154</v>
      </c>
      <c r="U588" s="173">
        <v>-0.060630062220465</v>
      </c>
      <c r="V588" s="158">
        <v>30743</v>
      </c>
      <c r="W588" s="158">
        <v>27376</v>
      </c>
      <c r="X588" s="158">
        <v>33415</v>
      </c>
      <c r="Y588" s="158">
        <v>30031</v>
      </c>
      <c r="Z588" s="155">
        <v>0.890479133461276</v>
      </c>
      <c r="AA588" s="155">
        <v>0.898728116115517</v>
      </c>
      <c r="AB588" s="173">
        <v>-0.00824898265424123</v>
      </c>
    </row>
    <row r="589" spans="1:28">
      <c r="A589" s="175" t="s">
        <v>375</v>
      </c>
      <c r="B589" s="176" t="s">
        <v>1818</v>
      </c>
      <c r="C589" s="176" t="s">
        <v>583</v>
      </c>
      <c r="D589" s="150">
        <v>7210</v>
      </c>
      <c r="E589" s="153">
        <v>6818</v>
      </c>
      <c r="F589" s="153">
        <v>392</v>
      </c>
      <c r="G589" s="151">
        <v>7967</v>
      </c>
      <c r="H589" s="151">
        <v>7714</v>
      </c>
      <c r="I589" s="151">
        <v>253</v>
      </c>
      <c r="J589" s="151">
        <v>7218</v>
      </c>
      <c r="K589" s="151">
        <v>6903</v>
      </c>
      <c r="L589" s="151">
        <v>315</v>
      </c>
      <c r="M589" s="172">
        <v>0.93</v>
      </c>
      <c r="N589" s="153">
        <v>184861</v>
      </c>
      <c r="O589" s="153">
        <v>178787</v>
      </c>
      <c r="P589" s="153">
        <v>6074</v>
      </c>
      <c r="Q589" s="154">
        <v>0.967142880326299</v>
      </c>
      <c r="R589" s="154">
        <v>0.945631067961165</v>
      </c>
      <c r="S589" s="154">
        <v>0.968244006526924</v>
      </c>
      <c r="T589" s="154">
        <v>0.956359102244389</v>
      </c>
      <c r="U589" s="173">
        <v>-0.0226129385657585</v>
      </c>
      <c r="V589" s="158">
        <v>47741</v>
      </c>
      <c r="W589" s="158">
        <v>45901</v>
      </c>
      <c r="X589" s="158">
        <v>53236</v>
      </c>
      <c r="Y589" s="158">
        <v>51610</v>
      </c>
      <c r="Z589" s="155">
        <v>0.961458704258394</v>
      </c>
      <c r="AA589" s="155">
        <v>0.969456758584417</v>
      </c>
      <c r="AB589" s="173">
        <v>-0.0079980543260223</v>
      </c>
    </row>
    <row r="590" spans="1:28">
      <c r="A590" s="175" t="s">
        <v>375</v>
      </c>
      <c r="B590" s="176" t="s">
        <v>1818</v>
      </c>
      <c r="C590" s="176" t="s">
        <v>584</v>
      </c>
      <c r="D590" s="150">
        <v>6359</v>
      </c>
      <c r="E590" s="153">
        <v>6179</v>
      </c>
      <c r="F590" s="153">
        <v>180</v>
      </c>
      <c r="G590" s="151">
        <v>7892</v>
      </c>
      <c r="H590" s="151">
        <v>7784</v>
      </c>
      <c r="I590" s="151">
        <v>108</v>
      </c>
      <c r="J590" s="151">
        <v>2895</v>
      </c>
      <c r="K590" s="151">
        <v>2840</v>
      </c>
      <c r="L590" s="151">
        <v>55</v>
      </c>
      <c r="M590" s="172">
        <v>0.93</v>
      </c>
      <c r="N590" s="153">
        <v>151200</v>
      </c>
      <c r="O590" s="153">
        <v>146668</v>
      </c>
      <c r="P590" s="153">
        <v>4532</v>
      </c>
      <c r="Q590" s="154">
        <v>0.970026455026455</v>
      </c>
      <c r="R590" s="154">
        <v>0.971693662525554</v>
      </c>
      <c r="S590" s="154">
        <v>0.986315255955398</v>
      </c>
      <c r="T590" s="154">
        <v>0.981001727115717</v>
      </c>
      <c r="U590" s="173">
        <v>-0.0146215934298435</v>
      </c>
      <c r="V590" s="158">
        <v>41859</v>
      </c>
      <c r="W590" s="158">
        <v>40831</v>
      </c>
      <c r="X590" s="158">
        <v>45562</v>
      </c>
      <c r="Y590" s="158">
        <v>43768</v>
      </c>
      <c r="Z590" s="155">
        <v>0.975441362669916</v>
      </c>
      <c r="AA590" s="155">
        <v>0.96062508230543</v>
      </c>
      <c r="AB590" s="173">
        <v>0.0148162803644857</v>
      </c>
    </row>
    <row r="591" spans="1:28">
      <c r="A591" s="175" t="s">
        <v>375</v>
      </c>
      <c r="B591" s="176" t="s">
        <v>1818</v>
      </c>
      <c r="C591" s="176" t="s">
        <v>585</v>
      </c>
      <c r="D591" s="150">
        <v>4163</v>
      </c>
      <c r="E591" s="153">
        <v>3961</v>
      </c>
      <c r="F591" s="153">
        <v>202</v>
      </c>
      <c r="G591" s="151">
        <v>4737</v>
      </c>
      <c r="H591" s="151">
        <v>4600</v>
      </c>
      <c r="I591" s="151">
        <v>137</v>
      </c>
      <c r="J591" s="151">
        <v>3974</v>
      </c>
      <c r="K591" s="151">
        <v>3753</v>
      </c>
      <c r="L591" s="151">
        <v>221</v>
      </c>
      <c r="M591" s="172">
        <v>0.93</v>
      </c>
      <c r="N591" s="153">
        <v>99568</v>
      </c>
      <c r="O591" s="153">
        <v>95894</v>
      </c>
      <c r="P591" s="153">
        <v>3674</v>
      </c>
      <c r="Q591" s="154">
        <v>0.963100594568536</v>
      </c>
      <c r="R591" s="154">
        <v>0.951477300024021</v>
      </c>
      <c r="S591" s="154">
        <v>0.971078741819717</v>
      </c>
      <c r="T591" s="154">
        <v>0.944388525415199</v>
      </c>
      <c r="U591" s="173">
        <v>-0.019601441795696</v>
      </c>
      <c r="V591" s="158">
        <v>27700</v>
      </c>
      <c r="W591" s="158">
        <v>26486</v>
      </c>
      <c r="X591" s="158">
        <v>29205</v>
      </c>
      <c r="Y591" s="158">
        <v>28265</v>
      </c>
      <c r="Z591" s="155">
        <v>0.956173285198556</v>
      </c>
      <c r="AA591" s="155">
        <v>0.967813730525595</v>
      </c>
      <c r="AB591" s="173">
        <v>-0.011640445327039</v>
      </c>
    </row>
    <row r="592" spans="1:28">
      <c r="A592" s="175" t="s">
        <v>375</v>
      </c>
      <c r="B592" s="176" t="s">
        <v>1818</v>
      </c>
      <c r="C592" s="176" t="s">
        <v>586</v>
      </c>
      <c r="D592" s="150">
        <v>3250</v>
      </c>
      <c r="E592" s="153">
        <v>3036</v>
      </c>
      <c r="F592" s="153">
        <v>214</v>
      </c>
      <c r="G592" s="151">
        <v>3694</v>
      </c>
      <c r="H592" s="151">
        <v>3527</v>
      </c>
      <c r="I592" s="151">
        <v>167</v>
      </c>
      <c r="J592" s="151">
        <v>3377</v>
      </c>
      <c r="K592" s="151">
        <v>3205</v>
      </c>
      <c r="L592" s="151">
        <v>172</v>
      </c>
      <c r="M592" s="172">
        <v>0.93</v>
      </c>
      <c r="N592" s="153">
        <v>87592</v>
      </c>
      <c r="O592" s="153">
        <v>82528</v>
      </c>
      <c r="P592" s="153">
        <v>5064</v>
      </c>
      <c r="Q592" s="154">
        <v>0.942186501050324</v>
      </c>
      <c r="R592" s="154">
        <v>0.934153846153846</v>
      </c>
      <c r="S592" s="154">
        <v>0.954791553871142</v>
      </c>
      <c r="T592" s="154">
        <v>0.949067219425526</v>
      </c>
      <c r="U592" s="173">
        <v>-0.0206377077172962</v>
      </c>
      <c r="V592" s="158">
        <v>22456</v>
      </c>
      <c r="W592" s="158">
        <v>21009</v>
      </c>
      <c r="X592" s="158">
        <v>25260</v>
      </c>
      <c r="Y592" s="158">
        <v>23669</v>
      </c>
      <c r="Z592" s="155">
        <v>0.935562878517991</v>
      </c>
      <c r="AA592" s="155">
        <v>0.93701504354711</v>
      </c>
      <c r="AB592" s="173">
        <v>-0.00145216502911938</v>
      </c>
    </row>
    <row r="593" spans="1:28">
      <c r="A593" s="175" t="s">
        <v>375</v>
      </c>
      <c r="B593" s="176" t="s">
        <v>1818</v>
      </c>
      <c r="C593" s="176" t="s">
        <v>587</v>
      </c>
      <c r="D593" s="150">
        <v>3283</v>
      </c>
      <c r="E593" s="153">
        <v>3157</v>
      </c>
      <c r="F593" s="153">
        <v>126</v>
      </c>
      <c r="G593" s="151">
        <v>3694</v>
      </c>
      <c r="H593" s="151">
        <v>3544</v>
      </c>
      <c r="I593" s="151">
        <v>150</v>
      </c>
      <c r="J593" s="151">
        <v>3052</v>
      </c>
      <c r="K593" s="151">
        <v>2870</v>
      </c>
      <c r="L593" s="151">
        <v>182</v>
      </c>
      <c r="M593" s="172">
        <v>0.93</v>
      </c>
      <c r="N593" s="153">
        <v>78837</v>
      </c>
      <c r="O593" s="153">
        <v>74800</v>
      </c>
      <c r="P593" s="153">
        <v>4037</v>
      </c>
      <c r="Q593" s="154">
        <v>0.948793079391656</v>
      </c>
      <c r="R593" s="154">
        <v>0.961620469083156</v>
      </c>
      <c r="S593" s="154">
        <v>0.959393611261505</v>
      </c>
      <c r="T593" s="154">
        <v>0.940366972477064</v>
      </c>
      <c r="U593" s="173">
        <v>0.00222685782165055</v>
      </c>
      <c r="V593" s="158">
        <v>21641</v>
      </c>
      <c r="W593" s="158">
        <v>20419</v>
      </c>
      <c r="X593" s="158">
        <v>22948</v>
      </c>
      <c r="Y593" s="158">
        <v>21577</v>
      </c>
      <c r="Z593" s="155">
        <v>0.94353310845155</v>
      </c>
      <c r="AA593" s="155">
        <v>0.940256231479867</v>
      </c>
      <c r="AB593" s="173">
        <v>0.00327687697168277</v>
      </c>
    </row>
    <row r="594" spans="1:28">
      <c r="A594" s="175" t="s">
        <v>375</v>
      </c>
      <c r="B594" s="176" t="s">
        <v>1818</v>
      </c>
      <c r="C594" s="176" t="s">
        <v>588</v>
      </c>
      <c r="D594" s="150">
        <v>1928</v>
      </c>
      <c r="E594" s="153">
        <v>1836</v>
      </c>
      <c r="F594" s="153">
        <v>92</v>
      </c>
      <c r="G594" s="151">
        <v>2307</v>
      </c>
      <c r="H594" s="151">
        <v>2232</v>
      </c>
      <c r="I594" s="151">
        <v>75</v>
      </c>
      <c r="J594" s="151">
        <v>2142</v>
      </c>
      <c r="K594" s="151">
        <v>2047</v>
      </c>
      <c r="L594" s="151">
        <v>95</v>
      </c>
      <c r="M594" s="172">
        <v>0.93</v>
      </c>
      <c r="N594" s="153">
        <v>51832</v>
      </c>
      <c r="O594" s="153">
        <v>49704</v>
      </c>
      <c r="P594" s="153">
        <v>2128</v>
      </c>
      <c r="Q594" s="154">
        <v>0.958944281524927</v>
      </c>
      <c r="R594" s="154">
        <v>0.952282157676348</v>
      </c>
      <c r="S594" s="154">
        <v>0.967490247074122</v>
      </c>
      <c r="T594" s="154">
        <v>0.955648926237162</v>
      </c>
      <c r="U594" s="173">
        <v>-0.0152080893977737</v>
      </c>
      <c r="V594" s="158">
        <v>14014</v>
      </c>
      <c r="W594" s="158">
        <v>13298</v>
      </c>
      <c r="X594" s="158">
        <v>15183</v>
      </c>
      <c r="Y594" s="158">
        <v>14508</v>
      </c>
      <c r="Z594" s="155">
        <v>0.94890823462252</v>
      </c>
      <c r="AA594" s="155">
        <v>0.955542382928275</v>
      </c>
      <c r="AB594" s="173">
        <v>-0.00663414830575471</v>
      </c>
    </row>
    <row r="595" spans="1:28">
      <c r="A595" s="175" t="s">
        <v>375</v>
      </c>
      <c r="B595" s="176" t="s">
        <v>1818</v>
      </c>
      <c r="C595" s="176" t="s">
        <v>589</v>
      </c>
      <c r="D595" s="150">
        <v>7460</v>
      </c>
      <c r="E595" s="153">
        <v>7347</v>
      </c>
      <c r="F595" s="153">
        <v>113</v>
      </c>
      <c r="G595" s="151">
        <v>8564</v>
      </c>
      <c r="H595" s="151">
        <v>8480</v>
      </c>
      <c r="I595" s="151">
        <v>84</v>
      </c>
      <c r="J595" s="151">
        <v>7779</v>
      </c>
      <c r="K595" s="151">
        <v>7637</v>
      </c>
      <c r="L595" s="151">
        <v>142</v>
      </c>
      <c r="M595" s="172">
        <v>0.93</v>
      </c>
      <c r="N595" s="153">
        <v>196992</v>
      </c>
      <c r="O595" s="153">
        <v>194109</v>
      </c>
      <c r="P595" s="153">
        <v>2883</v>
      </c>
      <c r="Q595" s="154">
        <v>0.98536488791423</v>
      </c>
      <c r="R595" s="154">
        <v>0.98485254691689</v>
      </c>
      <c r="S595" s="154">
        <v>0.990191499299393</v>
      </c>
      <c r="T595" s="154">
        <v>0.98174572567168</v>
      </c>
      <c r="U595" s="173">
        <v>-0.0053389523825027</v>
      </c>
      <c r="V595" s="158">
        <v>51658</v>
      </c>
      <c r="W595" s="158">
        <v>50875</v>
      </c>
      <c r="X595" s="158">
        <v>57538</v>
      </c>
      <c r="Y595" s="158">
        <v>56653</v>
      </c>
      <c r="Z595" s="155">
        <v>0.984842618761857</v>
      </c>
      <c r="AA595" s="155">
        <v>0.984618860579096</v>
      </c>
      <c r="AB595" s="173">
        <v>0.000223758182761324</v>
      </c>
    </row>
    <row r="596" spans="1:28">
      <c r="A596" s="175" t="s">
        <v>375</v>
      </c>
      <c r="B596" s="176" t="s">
        <v>1818</v>
      </c>
      <c r="C596" s="176" t="s">
        <v>590</v>
      </c>
      <c r="D596" s="150">
        <v>5120</v>
      </c>
      <c r="E596" s="153">
        <v>5001</v>
      </c>
      <c r="F596" s="153">
        <v>119</v>
      </c>
      <c r="G596" s="151">
        <v>5758</v>
      </c>
      <c r="H596" s="151">
        <v>5639</v>
      </c>
      <c r="I596" s="151">
        <v>119</v>
      </c>
      <c r="J596" s="151">
        <v>5279</v>
      </c>
      <c r="K596" s="151">
        <v>5136</v>
      </c>
      <c r="L596" s="151">
        <v>143</v>
      </c>
      <c r="M596" s="172">
        <v>0.93</v>
      </c>
      <c r="N596" s="153">
        <v>130038</v>
      </c>
      <c r="O596" s="153">
        <v>126694</v>
      </c>
      <c r="P596" s="153">
        <v>3344</v>
      </c>
      <c r="Q596" s="154">
        <v>0.974284439932943</v>
      </c>
      <c r="R596" s="154">
        <v>0.9767578125</v>
      </c>
      <c r="S596" s="154">
        <v>0.979333101771448</v>
      </c>
      <c r="T596" s="154">
        <v>0.97291153627581</v>
      </c>
      <c r="U596" s="173">
        <v>-0.00257528927144834</v>
      </c>
      <c r="V596" s="158">
        <v>35165</v>
      </c>
      <c r="W596" s="158">
        <v>34330</v>
      </c>
      <c r="X596" s="158">
        <v>37593</v>
      </c>
      <c r="Y596" s="158">
        <v>36688</v>
      </c>
      <c r="Z596" s="155">
        <v>0.976254798805631</v>
      </c>
      <c r="AA596" s="155">
        <v>0.975926369270875</v>
      </c>
      <c r="AB596" s="173">
        <v>0.000328429534755648</v>
      </c>
    </row>
    <row r="597" spans="1:28">
      <c r="A597" s="175" t="s">
        <v>375</v>
      </c>
      <c r="B597" s="176" t="s">
        <v>1818</v>
      </c>
      <c r="C597" s="176" t="s">
        <v>591</v>
      </c>
      <c r="D597" s="150">
        <v>2825</v>
      </c>
      <c r="E597" s="153">
        <v>2662</v>
      </c>
      <c r="F597" s="153">
        <v>163</v>
      </c>
      <c r="G597" s="151">
        <v>2946</v>
      </c>
      <c r="H597" s="151">
        <v>2760</v>
      </c>
      <c r="I597" s="151">
        <v>186</v>
      </c>
      <c r="J597" s="151">
        <v>2532</v>
      </c>
      <c r="K597" s="151">
        <v>2300</v>
      </c>
      <c r="L597" s="151">
        <v>232</v>
      </c>
      <c r="M597" s="172">
        <v>0.93</v>
      </c>
      <c r="N597" s="153">
        <v>65043</v>
      </c>
      <c r="O597" s="153">
        <v>60505</v>
      </c>
      <c r="P597" s="153">
        <v>4538</v>
      </c>
      <c r="Q597" s="154">
        <v>0.930230770413419</v>
      </c>
      <c r="R597" s="154">
        <v>0.942300884955752</v>
      </c>
      <c r="S597" s="154">
        <v>0.936863543788187</v>
      </c>
      <c r="T597" s="154">
        <v>0.908372827804107</v>
      </c>
      <c r="U597" s="173">
        <v>0.00543734116756489</v>
      </c>
      <c r="V597" s="158">
        <v>17888</v>
      </c>
      <c r="W597" s="158">
        <v>16740</v>
      </c>
      <c r="X597" s="158">
        <v>18959</v>
      </c>
      <c r="Y597" s="158">
        <v>17681</v>
      </c>
      <c r="Z597" s="155">
        <v>0.9358228980322</v>
      </c>
      <c r="AA597" s="155">
        <v>0.932591381401973</v>
      </c>
      <c r="AB597" s="173">
        <v>0.00323151663022758</v>
      </c>
    </row>
    <row r="598" spans="1:28">
      <c r="A598" s="175" t="s">
        <v>375</v>
      </c>
      <c r="B598" s="176" t="s">
        <v>1818</v>
      </c>
      <c r="C598" s="176" t="s">
        <v>592</v>
      </c>
      <c r="D598" s="150">
        <v>4702</v>
      </c>
      <c r="E598" s="153">
        <v>4558</v>
      </c>
      <c r="F598" s="153">
        <v>144</v>
      </c>
      <c r="G598" s="151">
        <v>5375</v>
      </c>
      <c r="H598" s="151">
        <v>5263</v>
      </c>
      <c r="I598" s="151">
        <v>112</v>
      </c>
      <c r="J598" s="151">
        <v>4776</v>
      </c>
      <c r="K598" s="151">
        <v>4610</v>
      </c>
      <c r="L598" s="151">
        <v>166</v>
      </c>
      <c r="M598" s="172">
        <v>0.93</v>
      </c>
      <c r="N598" s="153">
        <v>119873</v>
      </c>
      <c r="O598" s="153">
        <v>116741</v>
      </c>
      <c r="P598" s="153">
        <v>3132</v>
      </c>
      <c r="Q598" s="154">
        <v>0.973872348235216</v>
      </c>
      <c r="R598" s="154">
        <v>0.969374734155678</v>
      </c>
      <c r="S598" s="154">
        <v>0.979162790697674</v>
      </c>
      <c r="T598" s="154">
        <v>0.965242881072027</v>
      </c>
      <c r="U598" s="173">
        <v>-0.00978805654199599</v>
      </c>
      <c r="V598" s="158">
        <v>31895</v>
      </c>
      <c r="W598" s="158">
        <v>30941</v>
      </c>
      <c r="X598" s="158">
        <v>34266</v>
      </c>
      <c r="Y598" s="158">
        <v>33305</v>
      </c>
      <c r="Z598" s="155">
        <v>0.970089355698385</v>
      </c>
      <c r="AA598" s="155">
        <v>0.971954707290025</v>
      </c>
      <c r="AB598" s="173">
        <v>-0.00186535159163981</v>
      </c>
    </row>
    <row r="599" spans="1:28">
      <c r="A599" s="175" t="s">
        <v>375</v>
      </c>
      <c r="B599" s="176" t="s">
        <v>1818</v>
      </c>
      <c r="C599" s="176" t="s">
        <v>593</v>
      </c>
      <c r="D599" s="150">
        <v>4867</v>
      </c>
      <c r="E599" s="153">
        <v>4496</v>
      </c>
      <c r="F599" s="153">
        <v>371</v>
      </c>
      <c r="G599" s="151">
        <v>5590</v>
      </c>
      <c r="H599" s="151">
        <v>5284</v>
      </c>
      <c r="I599" s="151">
        <v>306</v>
      </c>
      <c r="J599" s="151">
        <v>4899</v>
      </c>
      <c r="K599" s="151">
        <v>4556</v>
      </c>
      <c r="L599" s="151">
        <v>343</v>
      </c>
      <c r="M599" s="172">
        <v>0.93</v>
      </c>
      <c r="N599" s="153">
        <v>123993</v>
      </c>
      <c r="O599" s="153">
        <v>114832</v>
      </c>
      <c r="P599" s="153">
        <v>9161</v>
      </c>
      <c r="Q599" s="154">
        <v>0.926116796915955</v>
      </c>
      <c r="R599" s="154">
        <v>0.923772344359975</v>
      </c>
      <c r="S599" s="154">
        <v>0.94525939177102</v>
      </c>
      <c r="T599" s="154">
        <v>0.929985711369667</v>
      </c>
      <c r="U599" s="173">
        <v>-0.0214870474110443</v>
      </c>
      <c r="V599" s="158">
        <v>32313</v>
      </c>
      <c r="W599" s="158">
        <v>29498</v>
      </c>
      <c r="X599" s="158">
        <v>35704</v>
      </c>
      <c r="Y599" s="158">
        <v>32677</v>
      </c>
      <c r="Z599" s="155">
        <v>0.912883359638536</v>
      </c>
      <c r="AA599" s="155">
        <v>0.915219583239973</v>
      </c>
      <c r="AB599" s="173">
        <v>-0.00233622360143748</v>
      </c>
    </row>
    <row r="600" spans="1:28">
      <c r="A600" s="175" t="s">
        <v>375</v>
      </c>
      <c r="B600" s="176" t="s">
        <v>1818</v>
      </c>
      <c r="C600" s="176" t="s">
        <v>594</v>
      </c>
      <c r="D600" s="150">
        <v>7646</v>
      </c>
      <c r="E600" s="153">
        <v>7136</v>
      </c>
      <c r="F600" s="153">
        <v>510</v>
      </c>
      <c r="G600" s="151">
        <v>8449</v>
      </c>
      <c r="H600" s="151">
        <v>8090</v>
      </c>
      <c r="I600" s="151">
        <v>359</v>
      </c>
      <c r="J600" s="151">
        <v>7423</v>
      </c>
      <c r="K600" s="151">
        <v>7115</v>
      </c>
      <c r="L600" s="151">
        <v>308</v>
      </c>
      <c r="M600" s="172">
        <v>0.93</v>
      </c>
      <c r="N600" s="153">
        <v>183978</v>
      </c>
      <c r="O600" s="153">
        <v>176421</v>
      </c>
      <c r="P600" s="153">
        <v>7557</v>
      </c>
      <c r="Q600" s="154">
        <v>0.958924436617422</v>
      </c>
      <c r="R600" s="154">
        <v>0.93329845670939</v>
      </c>
      <c r="S600" s="154">
        <v>0.957509764469168</v>
      </c>
      <c r="T600" s="154">
        <v>0.958507342044995</v>
      </c>
      <c r="U600" s="173">
        <v>-0.0242113077597774</v>
      </c>
      <c r="V600" s="158">
        <v>49637</v>
      </c>
      <c r="W600" s="158">
        <v>47363</v>
      </c>
      <c r="X600" s="158">
        <v>52359</v>
      </c>
      <c r="Y600" s="158">
        <v>50345</v>
      </c>
      <c r="Z600" s="155">
        <v>0.954187400527832</v>
      </c>
      <c r="AA600" s="155">
        <v>0.961534788670525</v>
      </c>
      <c r="AB600" s="173">
        <v>-0.00734738814269265</v>
      </c>
    </row>
    <row r="601" spans="1:28">
      <c r="A601" s="175" t="s">
        <v>375</v>
      </c>
      <c r="B601" s="176" t="s">
        <v>1818</v>
      </c>
      <c r="C601" s="176" t="s">
        <v>595</v>
      </c>
      <c r="D601" s="150">
        <v>4609</v>
      </c>
      <c r="E601" s="153">
        <v>4388</v>
      </c>
      <c r="F601" s="153">
        <v>221</v>
      </c>
      <c r="G601" s="151">
        <v>5125</v>
      </c>
      <c r="H601" s="151">
        <v>4951</v>
      </c>
      <c r="I601" s="151">
        <v>174</v>
      </c>
      <c r="J601" s="151">
        <v>4565</v>
      </c>
      <c r="K601" s="151">
        <v>4413</v>
      </c>
      <c r="L601" s="151">
        <v>152</v>
      </c>
      <c r="M601" s="172">
        <v>0.93</v>
      </c>
      <c r="N601" s="153">
        <v>115271</v>
      </c>
      <c r="O601" s="153">
        <v>111180</v>
      </c>
      <c r="P601" s="153">
        <v>4091</v>
      </c>
      <c r="Q601" s="154">
        <v>0.964509720571523</v>
      </c>
      <c r="R601" s="154">
        <v>0.952050336298546</v>
      </c>
      <c r="S601" s="154">
        <v>0.966048780487805</v>
      </c>
      <c r="T601" s="154">
        <v>0.966703176341731</v>
      </c>
      <c r="U601" s="173">
        <v>-0.0139984441892586</v>
      </c>
      <c r="V601" s="158">
        <v>30256</v>
      </c>
      <c r="W601" s="158">
        <v>29124</v>
      </c>
      <c r="X601" s="158">
        <v>32771</v>
      </c>
      <c r="Y601" s="158">
        <v>31579</v>
      </c>
      <c r="Z601" s="155">
        <v>0.962585933368588</v>
      </c>
      <c r="AA601" s="155">
        <v>0.963626376979647</v>
      </c>
      <c r="AB601" s="173">
        <v>-0.00104044361105859</v>
      </c>
    </row>
    <row r="602" spans="1:28">
      <c r="A602" s="175" t="s">
        <v>375</v>
      </c>
      <c r="B602" s="176" t="s">
        <v>1818</v>
      </c>
      <c r="C602" s="176" t="s">
        <v>596</v>
      </c>
      <c r="D602" s="150">
        <v>1860</v>
      </c>
      <c r="E602" s="153">
        <v>1821</v>
      </c>
      <c r="F602" s="153">
        <v>39</v>
      </c>
      <c r="G602" s="151">
        <v>2231</v>
      </c>
      <c r="H602" s="151">
        <v>2180</v>
      </c>
      <c r="I602" s="151">
        <v>51</v>
      </c>
      <c r="J602" s="151">
        <v>770</v>
      </c>
      <c r="K602" s="151">
        <v>716</v>
      </c>
      <c r="L602" s="151">
        <v>54</v>
      </c>
      <c r="M602" s="172">
        <v>0.93</v>
      </c>
      <c r="N602" s="153">
        <v>42981</v>
      </c>
      <c r="O602" s="153">
        <v>42161</v>
      </c>
      <c r="P602" s="153">
        <v>820</v>
      </c>
      <c r="Q602" s="154">
        <v>0.980921802656988</v>
      </c>
      <c r="R602" s="154">
        <v>0.979032258064516</v>
      </c>
      <c r="S602" s="154">
        <v>0.977140295831466</v>
      </c>
      <c r="T602" s="154">
        <v>0.92987012987013</v>
      </c>
      <c r="U602" s="173">
        <v>0.00189196223305044</v>
      </c>
      <c r="V602" s="158">
        <v>12264</v>
      </c>
      <c r="W602" s="158">
        <v>11952</v>
      </c>
      <c r="X602" s="158">
        <v>13035</v>
      </c>
      <c r="Y602" s="158">
        <v>12826</v>
      </c>
      <c r="Z602" s="155">
        <v>0.974559686888454</v>
      </c>
      <c r="AA602" s="155">
        <v>0.983966244725738</v>
      </c>
      <c r="AB602" s="173">
        <v>-0.00940655783728439</v>
      </c>
    </row>
    <row r="603" spans="1:28">
      <c r="A603" s="175" t="s">
        <v>375</v>
      </c>
      <c r="B603" s="176" t="s">
        <v>1818</v>
      </c>
      <c r="C603" s="176" t="s">
        <v>597</v>
      </c>
      <c r="D603" s="150">
        <v>4999</v>
      </c>
      <c r="E603" s="153">
        <v>4675</v>
      </c>
      <c r="F603" s="153">
        <v>324</v>
      </c>
      <c r="G603" s="151">
        <v>5514</v>
      </c>
      <c r="H603" s="151">
        <v>5289</v>
      </c>
      <c r="I603" s="151">
        <v>225</v>
      </c>
      <c r="J603" s="151">
        <v>5081</v>
      </c>
      <c r="K603" s="151">
        <v>4825</v>
      </c>
      <c r="L603" s="151">
        <v>256</v>
      </c>
      <c r="M603" s="172">
        <v>0.93</v>
      </c>
      <c r="N603" s="153">
        <v>125414</v>
      </c>
      <c r="O603" s="153">
        <v>119267</v>
      </c>
      <c r="P603" s="153">
        <v>6147</v>
      </c>
      <c r="Q603" s="154">
        <v>0.950986333264229</v>
      </c>
      <c r="R603" s="154">
        <v>0.935187037407482</v>
      </c>
      <c r="S603" s="154">
        <v>0.959194776931447</v>
      </c>
      <c r="T603" s="154">
        <v>0.949616217280063</v>
      </c>
      <c r="U603" s="173">
        <v>-0.0240077395239657</v>
      </c>
      <c r="V603" s="158">
        <v>33142</v>
      </c>
      <c r="W603" s="158">
        <v>31351</v>
      </c>
      <c r="X603" s="158">
        <v>35826</v>
      </c>
      <c r="Y603" s="158">
        <v>33979</v>
      </c>
      <c r="Z603" s="155">
        <v>0.945959809305413</v>
      </c>
      <c r="AA603" s="155">
        <v>0.948445263216658</v>
      </c>
      <c r="AB603" s="173">
        <v>-0.00248545391124522</v>
      </c>
    </row>
    <row r="604" spans="1:28">
      <c r="A604" s="175" t="s">
        <v>375</v>
      </c>
      <c r="B604" s="176" t="s">
        <v>1819</v>
      </c>
      <c r="C604" s="176" t="s">
        <v>598</v>
      </c>
      <c r="D604" s="150">
        <v>5225</v>
      </c>
      <c r="E604" s="153">
        <v>5090</v>
      </c>
      <c r="F604" s="153">
        <v>135</v>
      </c>
      <c r="G604" s="151">
        <v>6505</v>
      </c>
      <c r="H604" s="151">
        <v>6318</v>
      </c>
      <c r="I604" s="151">
        <v>187</v>
      </c>
      <c r="J604" s="151">
        <v>2388</v>
      </c>
      <c r="K604" s="151">
        <v>2302</v>
      </c>
      <c r="L604" s="151">
        <v>86</v>
      </c>
      <c r="M604" s="172">
        <v>0.93</v>
      </c>
      <c r="N604" s="153">
        <v>117237</v>
      </c>
      <c r="O604" s="153">
        <v>113740</v>
      </c>
      <c r="P604" s="153">
        <v>3497</v>
      </c>
      <c r="Q604" s="154">
        <v>0.970171532877846</v>
      </c>
      <c r="R604" s="154">
        <v>0.974162679425837</v>
      </c>
      <c r="S604" s="154">
        <v>0.971252882398155</v>
      </c>
      <c r="T604" s="154">
        <v>0.963986599664992</v>
      </c>
      <c r="U604" s="173">
        <v>0.00290979702768213</v>
      </c>
      <c r="V604" s="158">
        <v>33399</v>
      </c>
      <c r="W604" s="158">
        <v>32376</v>
      </c>
      <c r="X604" s="158">
        <v>35439</v>
      </c>
      <c r="Y604" s="158">
        <v>34430</v>
      </c>
      <c r="Z604" s="155">
        <v>0.969370340429354</v>
      </c>
      <c r="AA604" s="155">
        <v>0.97152854200175</v>
      </c>
      <c r="AB604" s="173">
        <v>-0.00215820157239532</v>
      </c>
    </row>
    <row r="605" spans="1:28">
      <c r="A605" s="175" t="s">
        <v>375</v>
      </c>
      <c r="B605" s="176" t="s">
        <v>1819</v>
      </c>
      <c r="C605" s="176" t="s">
        <v>599</v>
      </c>
      <c r="D605" s="150">
        <v>2016</v>
      </c>
      <c r="E605" s="153">
        <v>1931</v>
      </c>
      <c r="F605" s="153">
        <v>85</v>
      </c>
      <c r="G605" s="151">
        <v>2815</v>
      </c>
      <c r="H605" s="151">
        <v>2645</v>
      </c>
      <c r="I605" s="151">
        <v>170</v>
      </c>
      <c r="J605" s="151">
        <v>1172</v>
      </c>
      <c r="K605" s="151">
        <v>1072</v>
      </c>
      <c r="L605" s="151">
        <v>100</v>
      </c>
      <c r="M605" s="172">
        <v>0.93</v>
      </c>
      <c r="N605" s="153">
        <v>53169</v>
      </c>
      <c r="O605" s="153">
        <v>51172</v>
      </c>
      <c r="P605" s="153">
        <v>1997</v>
      </c>
      <c r="Q605" s="154">
        <v>0.962440519851793</v>
      </c>
      <c r="R605" s="154">
        <v>0.957837301587302</v>
      </c>
      <c r="S605" s="154">
        <v>0.939609236234458</v>
      </c>
      <c r="T605" s="154">
        <v>0.914675767918089</v>
      </c>
      <c r="U605" s="173">
        <v>0.0182280653528434</v>
      </c>
      <c r="V605" s="158">
        <v>14463</v>
      </c>
      <c r="W605" s="158">
        <v>13746</v>
      </c>
      <c r="X605" s="158">
        <v>16459</v>
      </c>
      <c r="Y605" s="158">
        <v>15882</v>
      </c>
      <c r="Z605" s="155">
        <v>0.950425222982784</v>
      </c>
      <c r="AA605" s="155">
        <v>0.964943192174494</v>
      </c>
      <c r="AB605" s="173">
        <v>-0.0145179691917106</v>
      </c>
    </row>
    <row r="606" spans="1:28">
      <c r="A606" s="175" t="s">
        <v>375</v>
      </c>
      <c r="B606" s="176" t="s">
        <v>1819</v>
      </c>
      <c r="C606" s="176" t="s">
        <v>600</v>
      </c>
      <c r="D606" s="150">
        <v>2203</v>
      </c>
      <c r="E606" s="153">
        <v>2101</v>
      </c>
      <c r="F606" s="153">
        <v>102</v>
      </c>
      <c r="G606" s="151">
        <v>3011</v>
      </c>
      <c r="H606" s="151">
        <v>2936</v>
      </c>
      <c r="I606" s="151">
        <v>75</v>
      </c>
      <c r="J606" s="151">
        <v>1551</v>
      </c>
      <c r="K606" s="151">
        <v>1441</v>
      </c>
      <c r="L606" s="151">
        <v>110</v>
      </c>
      <c r="M606" s="172">
        <v>0.93</v>
      </c>
      <c r="N606" s="153">
        <v>55797</v>
      </c>
      <c r="O606" s="153">
        <v>54004</v>
      </c>
      <c r="P606" s="153">
        <v>1793</v>
      </c>
      <c r="Q606" s="154">
        <v>0.967865655859634</v>
      </c>
      <c r="R606" s="154">
        <v>0.95369950068089</v>
      </c>
      <c r="S606" s="154">
        <v>0.975091331783461</v>
      </c>
      <c r="T606" s="154">
        <v>0.929078014184397</v>
      </c>
      <c r="U606" s="173">
        <v>-0.0213918311025709</v>
      </c>
      <c r="V606" s="158">
        <v>15785</v>
      </c>
      <c r="W606" s="158">
        <v>15292</v>
      </c>
      <c r="X606" s="158">
        <v>16969</v>
      </c>
      <c r="Y606" s="158">
        <v>16451</v>
      </c>
      <c r="Z606" s="155">
        <v>0.968767817548305</v>
      </c>
      <c r="AA606" s="155">
        <v>0.969473746243149</v>
      </c>
      <c r="AB606" s="173">
        <v>-0.000705928694843982</v>
      </c>
    </row>
    <row r="607" spans="1:28">
      <c r="A607" s="175" t="s">
        <v>375</v>
      </c>
      <c r="B607" s="176" t="s">
        <v>1819</v>
      </c>
      <c r="C607" s="176" t="s">
        <v>601</v>
      </c>
      <c r="D607" s="150">
        <v>3868</v>
      </c>
      <c r="E607" s="153">
        <v>3792</v>
      </c>
      <c r="F607" s="153">
        <v>76</v>
      </c>
      <c r="G607" s="151">
        <v>5128</v>
      </c>
      <c r="H607" s="151">
        <v>5016</v>
      </c>
      <c r="I607" s="151">
        <v>112</v>
      </c>
      <c r="J607" s="151">
        <v>1837</v>
      </c>
      <c r="K607" s="151">
        <v>1754</v>
      </c>
      <c r="L607" s="151">
        <v>83</v>
      </c>
      <c r="M607" s="172">
        <v>0.93</v>
      </c>
      <c r="N607" s="153">
        <v>94199</v>
      </c>
      <c r="O607" s="153">
        <v>91748</v>
      </c>
      <c r="P607" s="153">
        <v>2451</v>
      </c>
      <c r="Q607" s="154">
        <v>0.973980615505472</v>
      </c>
      <c r="R607" s="154">
        <v>0.980351602895553</v>
      </c>
      <c r="S607" s="154">
        <v>0.978159126365055</v>
      </c>
      <c r="T607" s="154">
        <v>0.954817637452368</v>
      </c>
      <c r="U607" s="173">
        <v>0.00219247653049859</v>
      </c>
      <c r="V607" s="158">
        <v>26263</v>
      </c>
      <c r="W607" s="158">
        <v>25537</v>
      </c>
      <c r="X607" s="158">
        <v>28651</v>
      </c>
      <c r="Y607" s="158">
        <v>27965</v>
      </c>
      <c r="Z607" s="155">
        <v>0.972356547233751</v>
      </c>
      <c r="AA607" s="155">
        <v>0.976056682140239</v>
      </c>
      <c r="AB607" s="173">
        <v>-0.00370013490648857</v>
      </c>
    </row>
    <row r="608" spans="1:28">
      <c r="A608" s="175" t="s">
        <v>375</v>
      </c>
      <c r="B608" s="176" t="s">
        <v>1819</v>
      </c>
      <c r="C608" s="176" t="s">
        <v>602</v>
      </c>
      <c r="D608" s="150">
        <v>1378</v>
      </c>
      <c r="E608" s="153">
        <v>1328</v>
      </c>
      <c r="F608" s="153">
        <v>50</v>
      </c>
      <c r="G608" s="151">
        <v>1867</v>
      </c>
      <c r="H608" s="151">
        <v>1819</v>
      </c>
      <c r="I608" s="151">
        <v>48</v>
      </c>
      <c r="J608" s="151">
        <v>1056</v>
      </c>
      <c r="K608" s="151">
        <v>996</v>
      </c>
      <c r="L608" s="151">
        <v>60</v>
      </c>
      <c r="M608" s="172">
        <v>0.93</v>
      </c>
      <c r="N608" s="153">
        <v>31722</v>
      </c>
      <c r="O608" s="153">
        <v>30267</v>
      </c>
      <c r="P608" s="153">
        <v>1455</v>
      </c>
      <c r="Q608" s="154">
        <v>0.954132778513335</v>
      </c>
      <c r="R608" s="154">
        <v>0.963715529753266</v>
      </c>
      <c r="S608" s="154">
        <v>0.974290305302625</v>
      </c>
      <c r="T608" s="154">
        <v>0.943181818181818</v>
      </c>
      <c r="U608" s="173">
        <v>-0.0105747755493589</v>
      </c>
      <c r="V608" s="158">
        <v>9821</v>
      </c>
      <c r="W608" s="158">
        <v>9402</v>
      </c>
      <c r="X608" s="158">
        <v>9958</v>
      </c>
      <c r="Y608" s="158">
        <v>9468</v>
      </c>
      <c r="Z608" s="155">
        <v>0.957336320130333</v>
      </c>
      <c r="AA608" s="155">
        <v>0.950793331994376</v>
      </c>
      <c r="AB608" s="173">
        <v>0.00654298813595655</v>
      </c>
    </row>
    <row r="609" spans="1:28">
      <c r="A609" s="175" t="s">
        <v>375</v>
      </c>
      <c r="B609" s="176" t="s">
        <v>1819</v>
      </c>
      <c r="C609" s="176" t="s">
        <v>603</v>
      </c>
      <c r="D609" s="150">
        <v>2263</v>
      </c>
      <c r="E609" s="153">
        <v>2193</v>
      </c>
      <c r="F609" s="153">
        <v>70</v>
      </c>
      <c r="G609" s="151">
        <v>3062</v>
      </c>
      <c r="H609" s="151">
        <v>2988</v>
      </c>
      <c r="I609" s="151">
        <v>74</v>
      </c>
      <c r="J609" s="151">
        <v>1536</v>
      </c>
      <c r="K609" s="151">
        <v>1509</v>
      </c>
      <c r="L609" s="151">
        <v>27</v>
      </c>
      <c r="M609" s="172">
        <v>0.93</v>
      </c>
      <c r="N609" s="153">
        <v>50402</v>
      </c>
      <c r="O609" s="153">
        <v>49481</v>
      </c>
      <c r="P609" s="153">
        <v>921</v>
      </c>
      <c r="Q609" s="154">
        <v>0.981726915598587</v>
      </c>
      <c r="R609" s="154">
        <v>0.969067609368095</v>
      </c>
      <c r="S609" s="154">
        <v>0.97583278902678</v>
      </c>
      <c r="T609" s="154">
        <v>0.982421875</v>
      </c>
      <c r="U609" s="173">
        <v>-0.00676517965868439</v>
      </c>
      <c r="V609" s="158">
        <v>15933</v>
      </c>
      <c r="W609" s="158">
        <v>15622</v>
      </c>
      <c r="X609" s="158">
        <v>16242</v>
      </c>
      <c r="Y609" s="158">
        <v>15992</v>
      </c>
      <c r="Z609" s="155">
        <v>0.980480763195883</v>
      </c>
      <c r="AA609" s="155">
        <v>0.98460780692033</v>
      </c>
      <c r="AB609" s="173">
        <v>-0.00412704372444728</v>
      </c>
    </row>
    <row r="610" spans="1:28">
      <c r="A610" s="175" t="s">
        <v>375</v>
      </c>
      <c r="B610" s="176" t="s">
        <v>1819</v>
      </c>
      <c r="C610" s="176" t="s">
        <v>604</v>
      </c>
      <c r="D610" s="150">
        <v>4412</v>
      </c>
      <c r="E610" s="153">
        <v>4189</v>
      </c>
      <c r="F610" s="153">
        <v>223</v>
      </c>
      <c r="G610" s="151">
        <v>5473</v>
      </c>
      <c r="H610" s="151">
        <v>5219</v>
      </c>
      <c r="I610" s="151">
        <v>254</v>
      </c>
      <c r="J610" s="151">
        <v>2767</v>
      </c>
      <c r="K610" s="151">
        <v>2530</v>
      </c>
      <c r="L610" s="151">
        <v>237</v>
      </c>
      <c r="M610" s="172">
        <v>0.93</v>
      </c>
      <c r="N610" s="153">
        <v>106121</v>
      </c>
      <c r="O610" s="153">
        <v>99900</v>
      </c>
      <c r="P610" s="153">
        <v>6221</v>
      </c>
      <c r="Q610" s="154">
        <v>0.94137823804902</v>
      </c>
      <c r="R610" s="154">
        <v>0.949456029011786</v>
      </c>
      <c r="S610" s="154">
        <v>0.953590352640234</v>
      </c>
      <c r="T610" s="154">
        <v>0.914347668955548</v>
      </c>
      <c r="U610" s="173">
        <v>-0.00413432362844779</v>
      </c>
      <c r="V610" s="158">
        <v>29988</v>
      </c>
      <c r="W610" s="158">
        <v>28387</v>
      </c>
      <c r="X610" s="158">
        <v>33817</v>
      </c>
      <c r="Y610" s="158">
        <v>31840</v>
      </c>
      <c r="Z610" s="155">
        <v>0.946611978124583</v>
      </c>
      <c r="AA610" s="155">
        <v>0.941538279563533</v>
      </c>
      <c r="AB610" s="173">
        <v>0.00507369856105011</v>
      </c>
    </row>
    <row r="611" spans="1:28">
      <c r="A611" s="175" t="s">
        <v>375</v>
      </c>
      <c r="B611" s="176" t="s">
        <v>1819</v>
      </c>
      <c r="C611" s="176" t="s">
        <v>605</v>
      </c>
      <c r="D611" s="150">
        <v>2419</v>
      </c>
      <c r="E611" s="153">
        <v>2303</v>
      </c>
      <c r="F611" s="153">
        <v>116</v>
      </c>
      <c r="G611" s="151">
        <v>3334</v>
      </c>
      <c r="H611" s="151">
        <v>3112</v>
      </c>
      <c r="I611" s="151">
        <v>222</v>
      </c>
      <c r="J611" s="151">
        <v>1487</v>
      </c>
      <c r="K611" s="151">
        <v>1436</v>
      </c>
      <c r="L611" s="151">
        <v>51</v>
      </c>
      <c r="M611" s="172">
        <v>0.93</v>
      </c>
      <c r="N611" s="153">
        <v>59422</v>
      </c>
      <c r="O611" s="153">
        <v>57580</v>
      </c>
      <c r="P611" s="153">
        <v>1842</v>
      </c>
      <c r="Q611" s="154">
        <v>0.969001379960284</v>
      </c>
      <c r="R611" s="154">
        <v>0.952046300124018</v>
      </c>
      <c r="S611" s="154">
        <v>0.933413317336533</v>
      </c>
      <c r="T611" s="154">
        <v>0.965702757229321</v>
      </c>
      <c r="U611" s="173">
        <v>0.0186329827874855</v>
      </c>
      <c r="V611" s="158">
        <v>16891</v>
      </c>
      <c r="W611" s="158">
        <v>16205</v>
      </c>
      <c r="X611" s="158">
        <v>18574</v>
      </c>
      <c r="Y611" s="158">
        <v>18088</v>
      </c>
      <c r="Z611" s="155">
        <v>0.959386655615416</v>
      </c>
      <c r="AA611" s="155">
        <v>0.973834392161085</v>
      </c>
      <c r="AB611" s="173">
        <v>-0.0144477365456689</v>
      </c>
    </row>
    <row r="612" spans="1:28">
      <c r="A612" s="175" t="s">
        <v>375</v>
      </c>
      <c r="B612" s="176" t="s">
        <v>1819</v>
      </c>
      <c r="C612" s="176" t="s">
        <v>606</v>
      </c>
      <c r="D612" s="150">
        <v>4077</v>
      </c>
      <c r="E612" s="153">
        <v>3894</v>
      </c>
      <c r="F612" s="153">
        <v>183</v>
      </c>
      <c r="G612" s="151">
        <v>3670</v>
      </c>
      <c r="H612" s="151">
        <v>3520</v>
      </c>
      <c r="I612" s="151">
        <v>150</v>
      </c>
      <c r="J612" s="151">
        <v>2286</v>
      </c>
      <c r="K612" s="151">
        <v>2159</v>
      </c>
      <c r="L612" s="151">
        <v>127</v>
      </c>
      <c r="M612" s="172">
        <v>0.93</v>
      </c>
      <c r="N612" s="153">
        <v>84190</v>
      </c>
      <c r="O612" s="153">
        <v>79702</v>
      </c>
      <c r="P612" s="153">
        <v>4488</v>
      </c>
      <c r="Q612" s="154">
        <v>0.946692006176506</v>
      </c>
      <c r="R612" s="154">
        <v>0.955114054451803</v>
      </c>
      <c r="S612" s="154">
        <v>0.959128065395095</v>
      </c>
      <c r="T612" s="154">
        <v>0.944444444444444</v>
      </c>
      <c r="U612" s="173">
        <v>-0.00401401094329257</v>
      </c>
      <c r="V612" s="158">
        <v>23875</v>
      </c>
      <c r="W612" s="158">
        <v>22702</v>
      </c>
      <c r="X612" s="158">
        <v>25892</v>
      </c>
      <c r="Y612" s="158">
        <v>24658</v>
      </c>
      <c r="Z612" s="155">
        <v>0.950869109947644</v>
      </c>
      <c r="AA612" s="155">
        <v>0.952340491271435</v>
      </c>
      <c r="AB612" s="173">
        <v>-0.00147138132379121</v>
      </c>
    </row>
    <row r="613" spans="1:28">
      <c r="A613" s="175" t="s">
        <v>375</v>
      </c>
      <c r="B613" s="176" t="s">
        <v>1819</v>
      </c>
      <c r="C613" s="176" t="s">
        <v>607</v>
      </c>
      <c r="D613" s="150">
        <v>5949</v>
      </c>
      <c r="E613" s="153">
        <v>5726</v>
      </c>
      <c r="F613" s="153">
        <v>223</v>
      </c>
      <c r="G613" s="151">
        <v>8143</v>
      </c>
      <c r="H613" s="151">
        <v>7913</v>
      </c>
      <c r="I613" s="151">
        <v>230</v>
      </c>
      <c r="J613" s="151">
        <v>3803</v>
      </c>
      <c r="K613" s="151">
        <v>3506</v>
      </c>
      <c r="L613" s="151">
        <v>297</v>
      </c>
      <c r="M613" s="172">
        <v>0.93</v>
      </c>
      <c r="N613" s="153">
        <v>150297</v>
      </c>
      <c r="O613" s="153">
        <v>143357</v>
      </c>
      <c r="P613" s="153">
        <v>6940</v>
      </c>
      <c r="Q613" s="154">
        <v>0.953824760307924</v>
      </c>
      <c r="R613" s="154">
        <v>0.962514708354345</v>
      </c>
      <c r="S613" s="154">
        <v>0.971754881493307</v>
      </c>
      <c r="T613" s="154">
        <v>0.921903760189324</v>
      </c>
      <c r="U613" s="173">
        <v>-0.00924017313896186</v>
      </c>
      <c r="V613" s="158">
        <v>42122</v>
      </c>
      <c r="W613" s="158">
        <v>40368</v>
      </c>
      <c r="X613" s="158">
        <v>46322</v>
      </c>
      <c r="Y613" s="158">
        <v>44188</v>
      </c>
      <c r="Z613" s="155">
        <v>0.95835905227672</v>
      </c>
      <c r="AA613" s="155">
        <v>0.953931177410302</v>
      </c>
      <c r="AB613" s="173">
        <v>0.00442787486641827</v>
      </c>
    </row>
    <row r="614" spans="1:28">
      <c r="A614" s="175" t="s">
        <v>375</v>
      </c>
      <c r="B614" s="176" t="s">
        <v>1819</v>
      </c>
      <c r="C614" s="176" t="s">
        <v>608</v>
      </c>
      <c r="D614" s="150">
        <v>2657</v>
      </c>
      <c r="E614" s="153">
        <v>2575</v>
      </c>
      <c r="F614" s="153">
        <v>82</v>
      </c>
      <c r="G614" s="151">
        <v>3341</v>
      </c>
      <c r="H614" s="151">
        <v>3267</v>
      </c>
      <c r="I614" s="151">
        <v>74</v>
      </c>
      <c r="J614" s="151">
        <v>1259</v>
      </c>
      <c r="K614" s="151">
        <v>1209</v>
      </c>
      <c r="L614" s="151">
        <v>50</v>
      </c>
      <c r="M614" s="172">
        <v>0.93</v>
      </c>
      <c r="N614" s="153">
        <v>59211</v>
      </c>
      <c r="O614" s="153">
        <v>57742</v>
      </c>
      <c r="P614" s="153">
        <v>1469</v>
      </c>
      <c r="Q614" s="154">
        <v>0.975190420698857</v>
      </c>
      <c r="R614" s="154">
        <v>0.969138125705683</v>
      </c>
      <c r="S614" s="154">
        <v>0.977850942831488</v>
      </c>
      <c r="T614" s="154">
        <v>0.960285941223193</v>
      </c>
      <c r="U614" s="173">
        <v>-0.00871281712580441</v>
      </c>
      <c r="V614" s="158">
        <v>17232</v>
      </c>
      <c r="W614" s="158">
        <v>16757</v>
      </c>
      <c r="X614" s="158">
        <v>18374</v>
      </c>
      <c r="Y614" s="158">
        <v>17913</v>
      </c>
      <c r="Z614" s="155">
        <v>0.972435004642526</v>
      </c>
      <c r="AA614" s="155">
        <v>0.974910199194514</v>
      </c>
      <c r="AB614" s="173">
        <v>-0.00247519455198841</v>
      </c>
    </row>
    <row r="615" spans="1:28">
      <c r="A615" s="175" t="s">
        <v>375</v>
      </c>
      <c r="B615" s="176" t="s">
        <v>1819</v>
      </c>
      <c r="C615" s="176" t="s">
        <v>609</v>
      </c>
      <c r="D615" s="150">
        <v>4100</v>
      </c>
      <c r="E615" s="153">
        <v>4039</v>
      </c>
      <c r="F615" s="153">
        <v>61</v>
      </c>
      <c r="G615" s="151">
        <v>5410</v>
      </c>
      <c r="H615" s="151">
        <v>5294</v>
      </c>
      <c r="I615" s="151">
        <v>116</v>
      </c>
      <c r="J615" s="151">
        <v>2754</v>
      </c>
      <c r="K615" s="151">
        <v>2715</v>
      </c>
      <c r="L615" s="151">
        <v>39</v>
      </c>
      <c r="M615" s="172">
        <v>0.93</v>
      </c>
      <c r="N615" s="153">
        <v>99001</v>
      </c>
      <c r="O615" s="153">
        <v>97060</v>
      </c>
      <c r="P615" s="153">
        <v>1941</v>
      </c>
      <c r="Q615" s="154">
        <v>0.980394137432955</v>
      </c>
      <c r="R615" s="154">
        <v>0.985121951219512</v>
      </c>
      <c r="S615" s="154">
        <v>0.978558225508318</v>
      </c>
      <c r="T615" s="154">
        <v>0.985838779956427</v>
      </c>
      <c r="U615" s="173">
        <v>0.00656372571119423</v>
      </c>
      <c r="V615" s="158">
        <v>28648</v>
      </c>
      <c r="W615" s="158">
        <v>28063</v>
      </c>
      <c r="X615" s="158">
        <v>30707</v>
      </c>
      <c r="Y615" s="158">
        <v>30118</v>
      </c>
      <c r="Z615" s="155">
        <v>0.979579726333426</v>
      </c>
      <c r="AA615" s="155">
        <v>0.980818705832546</v>
      </c>
      <c r="AB615" s="173">
        <v>-0.00123897949912</v>
      </c>
    </row>
    <row r="616" spans="1:28">
      <c r="A616" s="175" t="s">
        <v>375</v>
      </c>
      <c r="B616" s="176" t="s">
        <v>1819</v>
      </c>
      <c r="C616" s="176" t="s">
        <v>610</v>
      </c>
      <c r="D616" s="150">
        <v>3917</v>
      </c>
      <c r="E616" s="153">
        <v>3848</v>
      </c>
      <c r="F616" s="153">
        <v>69</v>
      </c>
      <c r="G616" s="151">
        <v>5181</v>
      </c>
      <c r="H616" s="151">
        <v>5118</v>
      </c>
      <c r="I616" s="151">
        <v>63</v>
      </c>
      <c r="J616" s="151">
        <v>2371</v>
      </c>
      <c r="K616" s="151">
        <v>2341</v>
      </c>
      <c r="L616" s="151">
        <v>30</v>
      </c>
      <c r="M616" s="172">
        <v>0.93</v>
      </c>
      <c r="N616" s="153">
        <v>100022</v>
      </c>
      <c r="O616" s="153">
        <v>98929</v>
      </c>
      <c r="P616" s="153">
        <v>1093</v>
      </c>
      <c r="Q616" s="154">
        <v>0.989072404071104</v>
      </c>
      <c r="R616" s="154">
        <v>0.982384477916773</v>
      </c>
      <c r="S616" s="154">
        <v>0.987840185292415</v>
      </c>
      <c r="T616" s="154">
        <v>0.987347110923661</v>
      </c>
      <c r="U616" s="173">
        <v>-0.00545570737564149</v>
      </c>
      <c r="V616" s="158">
        <v>27261</v>
      </c>
      <c r="W616" s="158">
        <v>26915</v>
      </c>
      <c r="X616" s="158">
        <v>31566</v>
      </c>
      <c r="Y616" s="158">
        <v>31273</v>
      </c>
      <c r="Z616" s="155">
        <v>0.987307875719893</v>
      </c>
      <c r="AA616" s="155">
        <v>0.990717860989672</v>
      </c>
      <c r="AB616" s="173">
        <v>-0.00340998526977954</v>
      </c>
    </row>
    <row r="617" spans="1:28">
      <c r="A617" s="175" t="s">
        <v>375</v>
      </c>
      <c r="B617" s="176" t="s">
        <v>1819</v>
      </c>
      <c r="C617" s="176" t="s">
        <v>611</v>
      </c>
      <c r="D617" s="150">
        <v>5706</v>
      </c>
      <c r="E617" s="153">
        <v>5511</v>
      </c>
      <c r="F617" s="153">
        <v>195</v>
      </c>
      <c r="G617" s="151">
        <v>7152</v>
      </c>
      <c r="H617" s="151">
        <v>6678</v>
      </c>
      <c r="I617" s="151">
        <v>474</v>
      </c>
      <c r="J617" s="151">
        <v>2560</v>
      </c>
      <c r="K617" s="151">
        <v>2389</v>
      </c>
      <c r="L617" s="151">
        <v>171</v>
      </c>
      <c r="M617" s="172">
        <v>0.93</v>
      </c>
      <c r="N617" s="153">
        <v>130178</v>
      </c>
      <c r="O617" s="153">
        <v>123503</v>
      </c>
      <c r="P617" s="153">
        <v>6675</v>
      </c>
      <c r="Q617" s="154">
        <v>0.948724054755796</v>
      </c>
      <c r="R617" s="154">
        <v>0.965825446898002</v>
      </c>
      <c r="S617" s="154">
        <v>0.933724832214765</v>
      </c>
      <c r="T617" s="154">
        <v>0.933203125</v>
      </c>
      <c r="U617" s="173">
        <v>0.032100614683237</v>
      </c>
      <c r="V617" s="158">
        <v>36787</v>
      </c>
      <c r="W617" s="158">
        <v>34624</v>
      </c>
      <c r="X617" s="158">
        <v>39966</v>
      </c>
      <c r="Y617" s="158">
        <v>38317</v>
      </c>
      <c r="Z617" s="155">
        <v>0.941202055073803</v>
      </c>
      <c r="AA617" s="155">
        <v>0.958739928939599</v>
      </c>
      <c r="AB617" s="173">
        <v>-0.0175378738657954</v>
      </c>
    </row>
    <row r="618" spans="1:28">
      <c r="A618" s="175" t="s">
        <v>375</v>
      </c>
      <c r="B618" s="176" t="s">
        <v>1819</v>
      </c>
      <c r="C618" s="176" t="s">
        <v>612</v>
      </c>
      <c r="D618" s="150">
        <v>2638</v>
      </c>
      <c r="E618" s="153">
        <v>2585</v>
      </c>
      <c r="F618" s="153">
        <v>53</v>
      </c>
      <c r="G618" s="151">
        <v>3250</v>
      </c>
      <c r="H618" s="151">
        <v>3212</v>
      </c>
      <c r="I618" s="151">
        <v>38</v>
      </c>
      <c r="J618" s="151">
        <v>1646</v>
      </c>
      <c r="K618" s="151">
        <v>1632</v>
      </c>
      <c r="L618" s="151">
        <v>14</v>
      </c>
      <c r="M618" s="172">
        <v>0.93</v>
      </c>
      <c r="N618" s="153">
        <v>62161</v>
      </c>
      <c r="O618" s="153">
        <v>61362</v>
      </c>
      <c r="P618" s="153">
        <v>799</v>
      </c>
      <c r="Q618" s="154">
        <v>0.987146281430479</v>
      </c>
      <c r="R618" s="154">
        <v>0.979909021986353</v>
      </c>
      <c r="S618" s="154">
        <v>0.988307692307692</v>
      </c>
      <c r="T618" s="154">
        <v>0.991494532199271</v>
      </c>
      <c r="U618" s="173">
        <v>-0.00839867032133901</v>
      </c>
      <c r="V618" s="158">
        <v>17946</v>
      </c>
      <c r="W618" s="158">
        <v>17674</v>
      </c>
      <c r="X618" s="158">
        <v>19374</v>
      </c>
      <c r="Y618" s="158">
        <v>19158</v>
      </c>
      <c r="Z618" s="155">
        <v>0.984843419146328</v>
      </c>
      <c r="AA618" s="155">
        <v>0.988851037472902</v>
      </c>
      <c r="AB618" s="173">
        <v>-0.00400761832657393</v>
      </c>
    </row>
    <row r="619" spans="1:28">
      <c r="A619" s="175" t="s">
        <v>375</v>
      </c>
      <c r="B619" s="176" t="s">
        <v>1819</v>
      </c>
      <c r="C619" s="176" t="s">
        <v>613</v>
      </c>
      <c r="D619" s="150">
        <v>3134</v>
      </c>
      <c r="E619" s="153">
        <v>2933</v>
      </c>
      <c r="F619" s="153">
        <v>201</v>
      </c>
      <c r="G619" s="151">
        <v>4087</v>
      </c>
      <c r="H619" s="151">
        <v>3577</v>
      </c>
      <c r="I619" s="151">
        <v>510</v>
      </c>
      <c r="J619" s="151">
        <v>1545</v>
      </c>
      <c r="K619" s="151">
        <v>1364</v>
      </c>
      <c r="L619" s="151">
        <v>181</v>
      </c>
      <c r="M619" s="172">
        <v>0.93</v>
      </c>
      <c r="N619" s="153">
        <v>71978</v>
      </c>
      <c r="O619" s="153">
        <v>65593</v>
      </c>
      <c r="P619" s="153">
        <v>6385</v>
      </c>
      <c r="Q619" s="154">
        <v>0.911292339325905</v>
      </c>
      <c r="R619" s="154">
        <v>0.935864709636248</v>
      </c>
      <c r="S619" s="154">
        <v>0.875214093467091</v>
      </c>
      <c r="T619" s="154">
        <v>0.882847896440129</v>
      </c>
      <c r="U619" s="173">
        <v>0.0606506161691568</v>
      </c>
      <c r="V619" s="158">
        <v>20508</v>
      </c>
      <c r="W619" s="158">
        <v>18340</v>
      </c>
      <c r="X619" s="158">
        <v>21749</v>
      </c>
      <c r="Y619" s="158">
        <v>19890</v>
      </c>
      <c r="Z619" s="155">
        <v>0.894285157011898</v>
      </c>
      <c r="AA619" s="155">
        <v>0.914524805738195</v>
      </c>
      <c r="AB619" s="173">
        <v>-0.020239648726297</v>
      </c>
    </row>
    <row r="620" spans="1:28">
      <c r="A620" s="175" t="s">
        <v>375</v>
      </c>
      <c r="B620" s="176" t="s">
        <v>1819</v>
      </c>
      <c r="C620" s="176" t="s">
        <v>614</v>
      </c>
      <c r="D620" s="150">
        <v>2202</v>
      </c>
      <c r="E620" s="153">
        <v>2083</v>
      </c>
      <c r="F620" s="153">
        <v>119</v>
      </c>
      <c r="G620" s="151">
        <v>3093</v>
      </c>
      <c r="H620" s="151">
        <v>2985</v>
      </c>
      <c r="I620" s="151">
        <v>108</v>
      </c>
      <c r="J620" s="151">
        <v>1230</v>
      </c>
      <c r="K620" s="151">
        <v>1164</v>
      </c>
      <c r="L620" s="151">
        <v>66</v>
      </c>
      <c r="M620" s="172">
        <v>0.93</v>
      </c>
      <c r="N620" s="153">
        <v>53712</v>
      </c>
      <c r="O620" s="153">
        <v>51437</v>
      </c>
      <c r="P620" s="153">
        <v>2275</v>
      </c>
      <c r="Q620" s="154">
        <v>0.957644474232946</v>
      </c>
      <c r="R620" s="154">
        <v>0.945958219800182</v>
      </c>
      <c r="S620" s="154">
        <v>0.965082444228904</v>
      </c>
      <c r="T620" s="154">
        <v>0.946341463414634</v>
      </c>
      <c r="U620" s="173">
        <v>-0.0191242244287223</v>
      </c>
      <c r="V620" s="158">
        <v>15128</v>
      </c>
      <c r="W620" s="158">
        <v>14461</v>
      </c>
      <c r="X620" s="158">
        <v>16468</v>
      </c>
      <c r="Y620" s="158">
        <v>15715</v>
      </c>
      <c r="Z620" s="155">
        <v>0.955909571655209</v>
      </c>
      <c r="AA620" s="155">
        <v>0.95427495749332</v>
      </c>
      <c r="AB620" s="173">
        <v>0.00163461416188848</v>
      </c>
    </row>
    <row r="621" spans="1:28">
      <c r="A621" s="175" t="s">
        <v>375</v>
      </c>
      <c r="B621" s="176" t="s">
        <v>1819</v>
      </c>
      <c r="C621" s="176" t="s">
        <v>615</v>
      </c>
      <c r="D621" s="150">
        <v>3764</v>
      </c>
      <c r="E621" s="153">
        <v>3622</v>
      </c>
      <c r="F621" s="153">
        <v>142</v>
      </c>
      <c r="G621" s="151">
        <v>4703</v>
      </c>
      <c r="H621" s="151">
        <v>4556</v>
      </c>
      <c r="I621" s="151">
        <v>147</v>
      </c>
      <c r="J621" s="151">
        <v>1736</v>
      </c>
      <c r="K621" s="151">
        <v>1631</v>
      </c>
      <c r="L621" s="151">
        <v>105</v>
      </c>
      <c r="M621" s="172">
        <v>0.93</v>
      </c>
      <c r="N621" s="153">
        <v>85178</v>
      </c>
      <c r="O621" s="153">
        <v>80813</v>
      </c>
      <c r="P621" s="153">
        <v>4365</v>
      </c>
      <c r="Q621" s="154">
        <v>0.948754373194956</v>
      </c>
      <c r="R621" s="154">
        <v>0.962274176408077</v>
      </c>
      <c r="S621" s="154">
        <v>0.968743355305124</v>
      </c>
      <c r="T621" s="154">
        <v>0.939516129032258</v>
      </c>
      <c r="U621" s="173">
        <v>-0.00646917889704779</v>
      </c>
      <c r="V621" s="158">
        <v>24024</v>
      </c>
      <c r="W621" s="158">
        <v>22674</v>
      </c>
      <c r="X621" s="158">
        <v>26302</v>
      </c>
      <c r="Y621" s="158">
        <v>24941</v>
      </c>
      <c r="Z621" s="155">
        <v>0.943806193806194</v>
      </c>
      <c r="AA621" s="155">
        <v>0.948254885560033</v>
      </c>
      <c r="AB621" s="173">
        <v>-0.00444869175383966</v>
      </c>
    </row>
    <row r="622" spans="1:28">
      <c r="A622" s="175" t="s">
        <v>375</v>
      </c>
      <c r="B622" s="176" t="s">
        <v>1819</v>
      </c>
      <c r="C622" s="176" t="s">
        <v>616</v>
      </c>
      <c r="D622" s="150">
        <v>2588</v>
      </c>
      <c r="E622" s="153">
        <v>2502</v>
      </c>
      <c r="F622" s="153">
        <v>86</v>
      </c>
      <c r="G622" s="151">
        <v>3592</v>
      </c>
      <c r="H622" s="151">
        <v>3466</v>
      </c>
      <c r="I622" s="151">
        <v>126</v>
      </c>
      <c r="J622" s="151">
        <v>1810</v>
      </c>
      <c r="K622" s="151">
        <v>1751</v>
      </c>
      <c r="L622" s="151">
        <v>59</v>
      </c>
      <c r="M622" s="172">
        <v>0.93</v>
      </c>
      <c r="N622" s="153">
        <v>62681</v>
      </c>
      <c r="O622" s="153">
        <v>60396</v>
      </c>
      <c r="P622" s="153">
        <v>2285</v>
      </c>
      <c r="Q622" s="154">
        <v>0.96354557202342</v>
      </c>
      <c r="R622" s="154">
        <v>0.96676970633694</v>
      </c>
      <c r="S622" s="154">
        <v>0.964922048997773</v>
      </c>
      <c r="T622" s="154">
        <v>0.967403314917127</v>
      </c>
      <c r="U622" s="173">
        <v>0.00184765733916692</v>
      </c>
      <c r="V622" s="158">
        <v>18878</v>
      </c>
      <c r="W622" s="158">
        <v>18328</v>
      </c>
      <c r="X622" s="158">
        <v>19652</v>
      </c>
      <c r="Y622" s="158">
        <v>18974</v>
      </c>
      <c r="Z622" s="155">
        <v>0.970865557792139</v>
      </c>
      <c r="AA622" s="155">
        <v>0.965499694687564</v>
      </c>
      <c r="AB622" s="173">
        <v>0.00536586310457543</v>
      </c>
    </row>
    <row r="623" spans="1:28">
      <c r="A623" s="175" t="s">
        <v>375</v>
      </c>
      <c r="B623" s="176" t="s">
        <v>1819</v>
      </c>
      <c r="C623" s="176" t="s">
        <v>617</v>
      </c>
      <c r="D623" s="150">
        <v>4408</v>
      </c>
      <c r="E623" s="153">
        <v>4211</v>
      </c>
      <c r="F623" s="153">
        <v>197</v>
      </c>
      <c r="G623" s="151">
        <v>5888</v>
      </c>
      <c r="H623" s="151">
        <v>5585</v>
      </c>
      <c r="I623" s="151">
        <v>303</v>
      </c>
      <c r="J623" s="151">
        <v>2439</v>
      </c>
      <c r="K623" s="151">
        <v>2250</v>
      </c>
      <c r="L623" s="151">
        <v>189</v>
      </c>
      <c r="M623" s="172">
        <v>0.93</v>
      </c>
      <c r="N623" s="153">
        <v>108062</v>
      </c>
      <c r="O623" s="153">
        <v>103019</v>
      </c>
      <c r="P623" s="153">
        <v>5043</v>
      </c>
      <c r="Q623" s="154">
        <v>0.953332346245674</v>
      </c>
      <c r="R623" s="154">
        <v>0.955308529945553</v>
      </c>
      <c r="S623" s="154">
        <v>0.948539402173913</v>
      </c>
      <c r="T623" s="154">
        <v>0.922509225092251</v>
      </c>
      <c r="U623" s="173">
        <v>0.0067691277716404</v>
      </c>
      <c r="V623" s="158">
        <v>29709</v>
      </c>
      <c r="W623" s="158">
        <v>28220</v>
      </c>
      <c r="X623" s="158">
        <v>33977</v>
      </c>
      <c r="Y623" s="158">
        <v>32250</v>
      </c>
      <c r="Z623" s="155">
        <v>0.949880507590293</v>
      </c>
      <c r="AA623" s="155">
        <v>0.949171498366542</v>
      </c>
      <c r="AB623" s="173">
        <v>0.000709009223750501</v>
      </c>
    </row>
    <row r="624" spans="1:28">
      <c r="A624" s="175" t="s">
        <v>375</v>
      </c>
      <c r="B624" s="176" t="s">
        <v>1819</v>
      </c>
      <c r="C624" s="176" t="s">
        <v>618</v>
      </c>
      <c r="D624" s="150">
        <v>5469</v>
      </c>
      <c r="E624" s="153">
        <v>5334</v>
      </c>
      <c r="F624" s="153">
        <v>135</v>
      </c>
      <c r="G624" s="151">
        <v>7245</v>
      </c>
      <c r="H624" s="151">
        <v>7084</v>
      </c>
      <c r="I624" s="151">
        <v>161</v>
      </c>
      <c r="J624" s="151">
        <v>3469</v>
      </c>
      <c r="K624" s="151">
        <v>3369</v>
      </c>
      <c r="L624" s="151">
        <v>100</v>
      </c>
      <c r="M624" s="172">
        <v>0.93</v>
      </c>
      <c r="N624" s="153">
        <v>137842</v>
      </c>
      <c r="O624" s="153">
        <v>133976</v>
      </c>
      <c r="P624" s="153">
        <v>3866</v>
      </c>
      <c r="Q624" s="154">
        <v>0.971953395917064</v>
      </c>
      <c r="R624" s="154">
        <v>0.975315414152496</v>
      </c>
      <c r="S624" s="154">
        <v>0.977777777777778</v>
      </c>
      <c r="T624" s="154">
        <v>0.971173248774863</v>
      </c>
      <c r="U624" s="173">
        <v>-0.00246236362528185</v>
      </c>
      <c r="V624" s="158">
        <v>38522</v>
      </c>
      <c r="W624" s="158">
        <v>37474</v>
      </c>
      <c r="X624" s="158">
        <v>42937</v>
      </c>
      <c r="Y624" s="158">
        <v>41570</v>
      </c>
      <c r="Z624" s="155">
        <v>0.972794766626863</v>
      </c>
      <c r="AA624" s="155">
        <v>0.968162656915947</v>
      </c>
      <c r="AB624" s="173">
        <v>0.00463210971091599</v>
      </c>
    </row>
    <row r="625" spans="1:28">
      <c r="A625" s="175" t="s">
        <v>375</v>
      </c>
      <c r="B625" s="176" t="s">
        <v>1819</v>
      </c>
      <c r="C625" s="176" t="s">
        <v>619</v>
      </c>
      <c r="D625" s="150">
        <v>3222</v>
      </c>
      <c r="E625" s="153">
        <v>3094</v>
      </c>
      <c r="F625" s="153">
        <v>128</v>
      </c>
      <c r="G625" s="151">
        <v>3950</v>
      </c>
      <c r="H625" s="151">
        <v>3853</v>
      </c>
      <c r="I625" s="151">
        <v>97</v>
      </c>
      <c r="J625" s="151">
        <v>1385</v>
      </c>
      <c r="K625" s="151">
        <v>1288</v>
      </c>
      <c r="L625" s="151">
        <v>97</v>
      </c>
      <c r="M625" s="172">
        <v>0.93</v>
      </c>
      <c r="N625" s="153">
        <v>72886</v>
      </c>
      <c r="O625" s="153">
        <v>69559</v>
      </c>
      <c r="P625" s="153">
        <v>3327</v>
      </c>
      <c r="Q625" s="154">
        <v>0.954353373761765</v>
      </c>
      <c r="R625" s="154">
        <v>0.960273122284296</v>
      </c>
      <c r="S625" s="154">
        <v>0.975443037974684</v>
      </c>
      <c r="T625" s="154">
        <v>0.929963898916968</v>
      </c>
      <c r="U625" s="173">
        <v>-0.0151699156903881</v>
      </c>
      <c r="V625" s="158">
        <v>20278</v>
      </c>
      <c r="W625" s="158">
        <v>19469</v>
      </c>
      <c r="X625" s="158">
        <v>22435</v>
      </c>
      <c r="Y625" s="158">
        <v>21239</v>
      </c>
      <c r="Z625" s="155">
        <v>0.960104546799487</v>
      </c>
      <c r="AA625" s="155">
        <v>0.946690439046133</v>
      </c>
      <c r="AB625" s="173">
        <v>0.0134141077533538</v>
      </c>
    </row>
    <row r="626" spans="1:28">
      <c r="A626" s="175" t="s">
        <v>375</v>
      </c>
      <c r="B626" s="176" t="s">
        <v>1820</v>
      </c>
      <c r="C626" s="176" t="s">
        <v>620</v>
      </c>
      <c r="D626" s="150">
        <v>5063</v>
      </c>
      <c r="E626" s="153">
        <v>4662</v>
      </c>
      <c r="F626" s="153">
        <v>401</v>
      </c>
      <c r="G626" s="151">
        <v>5747</v>
      </c>
      <c r="H626" s="151">
        <v>5438</v>
      </c>
      <c r="I626" s="151">
        <v>309</v>
      </c>
      <c r="J626" s="151">
        <v>4880</v>
      </c>
      <c r="K626" s="151">
        <v>4624</v>
      </c>
      <c r="L626" s="151">
        <v>256</v>
      </c>
      <c r="M626" s="172">
        <v>0.93</v>
      </c>
      <c r="N626" s="153">
        <v>121224</v>
      </c>
      <c r="O626" s="153">
        <v>114561</v>
      </c>
      <c r="P626" s="153">
        <v>6663</v>
      </c>
      <c r="Q626" s="154">
        <v>0.945035636507622</v>
      </c>
      <c r="R626" s="154">
        <v>0.920797945881888</v>
      </c>
      <c r="S626" s="154">
        <v>0.946232817121977</v>
      </c>
      <c r="T626" s="154">
        <v>0.947540983606557</v>
      </c>
      <c r="U626" s="173">
        <v>-0.0254348712400885</v>
      </c>
      <c r="V626" s="158">
        <v>32797</v>
      </c>
      <c r="W626" s="158">
        <v>30880</v>
      </c>
      <c r="X626" s="158">
        <v>39802</v>
      </c>
      <c r="Y626" s="158">
        <v>37494</v>
      </c>
      <c r="Z626" s="155">
        <v>0.941549531969387</v>
      </c>
      <c r="AA626" s="155">
        <v>0.942012964172655</v>
      </c>
      <c r="AB626" s="173">
        <v>-0.000463432203267278</v>
      </c>
    </row>
    <row r="627" spans="1:28">
      <c r="A627" s="175" t="s">
        <v>375</v>
      </c>
      <c r="B627" s="176" t="s">
        <v>1820</v>
      </c>
      <c r="C627" s="176" t="s">
        <v>621</v>
      </c>
      <c r="D627" s="150">
        <v>6020</v>
      </c>
      <c r="E627" s="153">
        <v>5850</v>
      </c>
      <c r="F627" s="153">
        <v>170</v>
      </c>
      <c r="G627" s="151">
        <v>7159</v>
      </c>
      <c r="H627" s="151">
        <v>7016</v>
      </c>
      <c r="I627" s="151">
        <v>143</v>
      </c>
      <c r="J627" s="151">
        <v>6036</v>
      </c>
      <c r="K627" s="151">
        <v>5930</v>
      </c>
      <c r="L627" s="151">
        <v>106</v>
      </c>
      <c r="M627" s="172">
        <v>0.93</v>
      </c>
      <c r="N627" s="153">
        <v>148787</v>
      </c>
      <c r="O627" s="153">
        <v>145774</v>
      </c>
      <c r="P627" s="153">
        <v>3013</v>
      </c>
      <c r="Q627" s="154">
        <v>0.979749574895656</v>
      </c>
      <c r="R627" s="154">
        <v>0.971760797342193</v>
      </c>
      <c r="S627" s="154">
        <v>0.980025143176421</v>
      </c>
      <c r="T627" s="154">
        <v>0.982438701126574</v>
      </c>
      <c r="U627" s="173">
        <v>-0.00826434583422864</v>
      </c>
      <c r="V627" s="158">
        <v>40988</v>
      </c>
      <c r="W627" s="158">
        <v>40153</v>
      </c>
      <c r="X627" s="158">
        <v>43831</v>
      </c>
      <c r="Y627" s="158">
        <v>43052</v>
      </c>
      <c r="Z627" s="155">
        <v>0.97962818385869</v>
      </c>
      <c r="AA627" s="155">
        <v>0.982227190801031</v>
      </c>
      <c r="AB627" s="173">
        <v>-0.00259900694234094</v>
      </c>
    </row>
    <row r="628" spans="1:28">
      <c r="A628" s="175" t="s">
        <v>375</v>
      </c>
      <c r="B628" s="176" t="s">
        <v>1820</v>
      </c>
      <c r="C628" s="176" t="s">
        <v>622</v>
      </c>
      <c r="D628" s="150">
        <v>9577</v>
      </c>
      <c r="E628" s="153">
        <v>8179</v>
      </c>
      <c r="F628" s="153">
        <v>1398</v>
      </c>
      <c r="G628" s="151">
        <v>10440</v>
      </c>
      <c r="H628" s="151">
        <v>9040</v>
      </c>
      <c r="I628" s="151">
        <v>1400</v>
      </c>
      <c r="J628" s="151">
        <v>9471</v>
      </c>
      <c r="K628" s="151">
        <v>8143</v>
      </c>
      <c r="L628" s="151">
        <v>1328</v>
      </c>
      <c r="M628" s="172">
        <v>0.93</v>
      </c>
      <c r="N628" s="153">
        <v>231683</v>
      </c>
      <c r="O628" s="153">
        <v>206247</v>
      </c>
      <c r="P628" s="153">
        <v>25436</v>
      </c>
      <c r="Q628" s="154">
        <v>0.890212056991665</v>
      </c>
      <c r="R628" s="154">
        <v>0.854025268873342</v>
      </c>
      <c r="S628" s="154">
        <v>0.865900383141762</v>
      </c>
      <c r="T628" s="154">
        <v>0.859782493928835</v>
      </c>
      <c r="U628" s="173">
        <v>-0.01187511426842</v>
      </c>
      <c r="V628" s="158">
        <v>60166</v>
      </c>
      <c r="W628" s="158">
        <v>51939</v>
      </c>
      <c r="X628" s="158">
        <v>70893</v>
      </c>
      <c r="Y628" s="158">
        <v>63825</v>
      </c>
      <c r="Z628" s="155">
        <v>0.863261642788286</v>
      </c>
      <c r="AA628" s="155">
        <v>0.900300452795057</v>
      </c>
      <c r="AB628" s="173">
        <v>-0.0370388100067716</v>
      </c>
    </row>
    <row r="629" spans="1:28">
      <c r="A629" s="175" t="s">
        <v>375</v>
      </c>
      <c r="B629" s="176" t="s">
        <v>1820</v>
      </c>
      <c r="C629" s="176" t="s">
        <v>623</v>
      </c>
      <c r="D629" s="150">
        <v>0</v>
      </c>
      <c r="E629" s="153">
        <v>0</v>
      </c>
      <c r="F629" s="153">
        <v>0</v>
      </c>
      <c r="G629" s="151">
        <v>0</v>
      </c>
      <c r="H629" s="151">
        <v>0</v>
      </c>
      <c r="I629" s="151">
        <v>0</v>
      </c>
      <c r="J629" s="151">
        <v>0</v>
      </c>
      <c r="K629" s="151">
        <v>0</v>
      </c>
      <c r="L629" s="151">
        <v>0</v>
      </c>
      <c r="M629" s="172">
        <v>0.93</v>
      </c>
      <c r="N629" s="153">
        <v>0</v>
      </c>
      <c r="O629" s="153">
        <v>0</v>
      </c>
      <c r="P629" s="153">
        <v>0</v>
      </c>
      <c r="Q629" s="154">
        <v>0</v>
      </c>
      <c r="R629" s="154">
        <v>0</v>
      </c>
      <c r="S629" s="154">
        <v>0</v>
      </c>
      <c r="T629" s="154">
        <v>0</v>
      </c>
      <c r="U629" s="173">
        <v>0</v>
      </c>
      <c r="V629" s="158">
        <v>0</v>
      </c>
      <c r="W629" s="158">
        <v>0</v>
      </c>
      <c r="X629" s="158">
        <v>0</v>
      </c>
      <c r="Y629" s="158">
        <v>0</v>
      </c>
      <c r="Z629" s="155">
        <v>0</v>
      </c>
      <c r="AA629" s="155">
        <v>0</v>
      </c>
      <c r="AB629" s="173">
        <v>0</v>
      </c>
    </row>
    <row r="630" spans="1:28">
      <c r="A630" s="175" t="s">
        <v>375</v>
      </c>
      <c r="B630" s="176" t="s">
        <v>1820</v>
      </c>
      <c r="C630" s="176" t="s">
        <v>624</v>
      </c>
      <c r="D630" s="150">
        <v>9501</v>
      </c>
      <c r="E630" s="153">
        <v>8423</v>
      </c>
      <c r="F630" s="153">
        <v>1078</v>
      </c>
      <c r="G630" s="151">
        <v>10956</v>
      </c>
      <c r="H630" s="151">
        <v>9684</v>
      </c>
      <c r="I630" s="151">
        <v>1272</v>
      </c>
      <c r="J630" s="151">
        <v>9495</v>
      </c>
      <c r="K630" s="151">
        <v>8415</v>
      </c>
      <c r="L630" s="151">
        <v>1080</v>
      </c>
      <c r="M630" s="172">
        <v>0.93</v>
      </c>
      <c r="N630" s="153">
        <v>233358</v>
      </c>
      <c r="O630" s="153">
        <v>214105</v>
      </c>
      <c r="P630" s="153">
        <v>19253</v>
      </c>
      <c r="Q630" s="154">
        <v>0.917495864722872</v>
      </c>
      <c r="R630" s="154">
        <v>0.886538259130618</v>
      </c>
      <c r="S630" s="154">
        <v>0.883899233296824</v>
      </c>
      <c r="T630" s="154">
        <v>0.886255924170616</v>
      </c>
      <c r="U630" s="173">
        <v>0.00263902583379416</v>
      </c>
      <c r="V630" s="158">
        <v>62665</v>
      </c>
      <c r="W630" s="158">
        <v>55669</v>
      </c>
      <c r="X630" s="158">
        <v>67862</v>
      </c>
      <c r="Y630" s="158">
        <v>63125</v>
      </c>
      <c r="Z630" s="155">
        <v>0.888358732945025</v>
      </c>
      <c r="AA630" s="155">
        <v>0.930196575403024</v>
      </c>
      <c r="AB630" s="173">
        <v>-0.0418378424579987</v>
      </c>
    </row>
    <row r="631" spans="1:28">
      <c r="A631" s="175" t="s">
        <v>375</v>
      </c>
      <c r="B631" s="176" t="s">
        <v>1820</v>
      </c>
      <c r="C631" s="176" t="s">
        <v>625</v>
      </c>
      <c r="D631" s="150">
        <v>6296</v>
      </c>
      <c r="E631" s="153">
        <v>5977</v>
      </c>
      <c r="F631" s="153">
        <v>319</v>
      </c>
      <c r="G631" s="151">
        <v>7012</v>
      </c>
      <c r="H631" s="151">
        <v>6644</v>
      </c>
      <c r="I631" s="151">
        <v>368</v>
      </c>
      <c r="J631" s="151">
        <v>5861</v>
      </c>
      <c r="K631" s="151">
        <v>5576</v>
      </c>
      <c r="L631" s="151">
        <v>285</v>
      </c>
      <c r="M631" s="172">
        <v>0.93</v>
      </c>
      <c r="N631" s="153">
        <v>144057</v>
      </c>
      <c r="O631" s="153">
        <v>137274</v>
      </c>
      <c r="P631" s="153">
        <v>6783</v>
      </c>
      <c r="Q631" s="154">
        <v>0.952914471355089</v>
      </c>
      <c r="R631" s="154">
        <v>0.94933290978399</v>
      </c>
      <c r="S631" s="154">
        <v>0.947518539646321</v>
      </c>
      <c r="T631" s="154">
        <v>0.951373485753284</v>
      </c>
      <c r="U631" s="173">
        <v>0.00181437013766927</v>
      </c>
      <c r="V631" s="158">
        <v>41483</v>
      </c>
      <c r="W631" s="158">
        <v>39166</v>
      </c>
      <c r="X631" s="158">
        <v>42881</v>
      </c>
      <c r="Y631" s="158">
        <v>40960</v>
      </c>
      <c r="Z631" s="155">
        <v>0.944145794662874</v>
      </c>
      <c r="AA631" s="155">
        <v>0.955201604440195</v>
      </c>
      <c r="AB631" s="173">
        <v>-0.011055809777321</v>
      </c>
    </row>
    <row r="632" spans="1:28">
      <c r="A632" s="175" t="s">
        <v>375</v>
      </c>
      <c r="B632" s="176" t="s">
        <v>1820</v>
      </c>
      <c r="C632" s="176" t="s">
        <v>626</v>
      </c>
      <c r="D632" s="150">
        <v>8312</v>
      </c>
      <c r="E632" s="153">
        <v>8072</v>
      </c>
      <c r="F632" s="153">
        <v>240</v>
      </c>
      <c r="G632" s="151">
        <v>9844</v>
      </c>
      <c r="H632" s="151">
        <v>9638</v>
      </c>
      <c r="I632" s="151">
        <v>206</v>
      </c>
      <c r="J632" s="151">
        <v>8409</v>
      </c>
      <c r="K632" s="151">
        <v>8240</v>
      </c>
      <c r="L632" s="151">
        <v>169</v>
      </c>
      <c r="M632" s="172">
        <v>0.93</v>
      </c>
      <c r="N632" s="153">
        <v>208851</v>
      </c>
      <c r="O632" s="153">
        <v>204781</v>
      </c>
      <c r="P632" s="153">
        <v>4070</v>
      </c>
      <c r="Q632" s="154">
        <v>0.980512422731996</v>
      </c>
      <c r="R632" s="154">
        <v>0.971126082771896</v>
      </c>
      <c r="S632" s="154">
        <v>0.97907354733848</v>
      </c>
      <c r="T632" s="154">
        <v>0.979902485432275</v>
      </c>
      <c r="U632" s="173">
        <v>-0.00794746456658424</v>
      </c>
      <c r="V632" s="158">
        <v>56113</v>
      </c>
      <c r="W632" s="158">
        <v>54869</v>
      </c>
      <c r="X632" s="158">
        <v>61930</v>
      </c>
      <c r="Y632" s="158">
        <v>60832</v>
      </c>
      <c r="Z632" s="155">
        <v>0.977830449272005</v>
      </c>
      <c r="AA632" s="155">
        <v>0.982270305183271</v>
      </c>
      <c r="AB632" s="173">
        <v>-0.00443985591126672</v>
      </c>
    </row>
    <row r="633" spans="1:28">
      <c r="A633" s="175" t="s">
        <v>375</v>
      </c>
      <c r="B633" s="176" t="s">
        <v>1820</v>
      </c>
      <c r="C633" s="176" t="s">
        <v>627</v>
      </c>
      <c r="D633" s="150">
        <v>11496</v>
      </c>
      <c r="E633" s="153">
        <v>10148</v>
      </c>
      <c r="F633" s="153">
        <v>1348</v>
      </c>
      <c r="G633" s="151">
        <v>13139</v>
      </c>
      <c r="H633" s="151">
        <v>12354</v>
      </c>
      <c r="I633" s="151">
        <v>785</v>
      </c>
      <c r="J633" s="151">
        <v>10698</v>
      </c>
      <c r="K633" s="151">
        <v>10208</v>
      </c>
      <c r="L633" s="151">
        <v>490</v>
      </c>
      <c r="M633" s="172">
        <v>0.93</v>
      </c>
      <c r="N633" s="153">
        <v>271246</v>
      </c>
      <c r="O633" s="153">
        <v>258895</v>
      </c>
      <c r="P633" s="153">
        <v>12351</v>
      </c>
      <c r="Q633" s="154">
        <v>0.954465687973279</v>
      </c>
      <c r="R633" s="154">
        <v>0.882741823242867</v>
      </c>
      <c r="S633" s="154">
        <v>0.940254205038435</v>
      </c>
      <c r="T633" s="154">
        <v>0.954197046176856</v>
      </c>
      <c r="U633" s="173">
        <v>-0.0575123817955681</v>
      </c>
      <c r="V633" s="158">
        <v>75237</v>
      </c>
      <c r="W633" s="158">
        <v>70668</v>
      </c>
      <c r="X633" s="158">
        <v>79698</v>
      </c>
      <c r="Y633" s="158">
        <v>76459</v>
      </c>
      <c r="Z633" s="155">
        <v>0.939271900793493</v>
      </c>
      <c r="AA633" s="155">
        <v>0.959359080528997</v>
      </c>
      <c r="AB633" s="173">
        <v>-0.0200871797355044</v>
      </c>
    </row>
    <row r="634" spans="1:28">
      <c r="A634" s="175" t="s">
        <v>375</v>
      </c>
      <c r="B634" s="176" t="s">
        <v>1820</v>
      </c>
      <c r="C634" s="176" t="s">
        <v>628</v>
      </c>
      <c r="D634" s="150">
        <v>2980</v>
      </c>
      <c r="E634" s="153">
        <v>2757</v>
      </c>
      <c r="F634" s="153">
        <v>223</v>
      </c>
      <c r="G634" s="151">
        <v>3253</v>
      </c>
      <c r="H634" s="151">
        <v>3122</v>
      </c>
      <c r="I634" s="151">
        <v>131</v>
      </c>
      <c r="J634" s="151">
        <v>2513</v>
      </c>
      <c r="K634" s="151">
        <v>2363</v>
      </c>
      <c r="L634" s="151">
        <v>150</v>
      </c>
      <c r="M634" s="172">
        <v>0.93</v>
      </c>
      <c r="N634" s="153">
        <v>67339</v>
      </c>
      <c r="O634" s="153">
        <v>64084</v>
      </c>
      <c r="P634" s="153">
        <v>3255</v>
      </c>
      <c r="Q634" s="154">
        <v>0.951662483850369</v>
      </c>
      <c r="R634" s="154">
        <v>0.925167785234899</v>
      </c>
      <c r="S634" s="154">
        <v>0.959729480479557</v>
      </c>
      <c r="T634" s="154">
        <v>0.940310385992837</v>
      </c>
      <c r="U634" s="173">
        <v>-0.034561695244658</v>
      </c>
      <c r="V634" s="158">
        <v>18708</v>
      </c>
      <c r="W634" s="158">
        <v>17604</v>
      </c>
      <c r="X634" s="158">
        <v>19597</v>
      </c>
      <c r="Y634" s="158">
        <v>18568</v>
      </c>
      <c r="Z634" s="155">
        <v>0.940987812700449</v>
      </c>
      <c r="AA634" s="155">
        <v>0.94749196305557</v>
      </c>
      <c r="AB634" s="173">
        <v>-0.00650415035512075</v>
      </c>
    </row>
    <row r="635" spans="1:28">
      <c r="A635" s="175" t="s">
        <v>375</v>
      </c>
      <c r="B635" s="176" t="s">
        <v>1820</v>
      </c>
      <c r="C635" s="176" t="s">
        <v>629</v>
      </c>
      <c r="D635" s="150">
        <v>5008</v>
      </c>
      <c r="E635" s="153">
        <v>4546</v>
      </c>
      <c r="F635" s="153">
        <v>462</v>
      </c>
      <c r="G635" s="151">
        <v>5309</v>
      </c>
      <c r="H635" s="151">
        <v>4907</v>
      </c>
      <c r="I635" s="151">
        <v>402</v>
      </c>
      <c r="J635" s="151">
        <v>4353</v>
      </c>
      <c r="K635" s="151">
        <v>3895</v>
      </c>
      <c r="L635" s="151">
        <v>458</v>
      </c>
      <c r="M635" s="172">
        <v>0.93</v>
      </c>
      <c r="N635" s="153">
        <v>110190</v>
      </c>
      <c r="O635" s="153">
        <v>102769</v>
      </c>
      <c r="P635" s="153">
        <v>7421</v>
      </c>
      <c r="Q635" s="154">
        <v>0.932652690806788</v>
      </c>
      <c r="R635" s="154">
        <v>0.907747603833866</v>
      </c>
      <c r="S635" s="154">
        <v>0.924279525334338</v>
      </c>
      <c r="T635" s="154">
        <v>0.89478520560533</v>
      </c>
      <c r="U635" s="173">
        <v>-0.0165319215004721</v>
      </c>
      <c r="V635" s="158">
        <v>31317</v>
      </c>
      <c r="W635" s="158">
        <v>28712</v>
      </c>
      <c r="X635" s="158">
        <v>32887</v>
      </c>
      <c r="Y635" s="158">
        <v>30836</v>
      </c>
      <c r="Z635" s="155">
        <v>0.916818341475876</v>
      </c>
      <c r="AA635" s="155">
        <v>0.937634931735944</v>
      </c>
      <c r="AB635" s="173">
        <v>-0.0208165902600685</v>
      </c>
    </row>
    <row r="636" spans="1:28">
      <c r="A636" s="175" t="s">
        <v>375</v>
      </c>
      <c r="B636" s="176" t="s">
        <v>1820</v>
      </c>
      <c r="C636" s="176" t="s">
        <v>630</v>
      </c>
      <c r="D636" s="150">
        <v>6513</v>
      </c>
      <c r="E636" s="153">
        <v>6071</v>
      </c>
      <c r="F636" s="153">
        <v>442</v>
      </c>
      <c r="G636" s="151">
        <v>7076</v>
      </c>
      <c r="H636" s="151">
        <v>6768</v>
      </c>
      <c r="I636" s="151">
        <v>308</v>
      </c>
      <c r="J636" s="151">
        <v>6190</v>
      </c>
      <c r="K636" s="151">
        <v>5773</v>
      </c>
      <c r="L636" s="151">
        <v>417</v>
      </c>
      <c r="M636" s="172">
        <v>0.93</v>
      </c>
      <c r="N636" s="153">
        <v>157290</v>
      </c>
      <c r="O636" s="153">
        <v>148604</v>
      </c>
      <c r="P636" s="153">
        <v>8686</v>
      </c>
      <c r="Q636" s="154">
        <v>0.944777163201729</v>
      </c>
      <c r="R636" s="154">
        <v>0.932135728542914</v>
      </c>
      <c r="S636" s="154">
        <v>0.956472583380441</v>
      </c>
      <c r="T636" s="154">
        <v>0.932633279483037</v>
      </c>
      <c r="U636" s="173">
        <v>-0.0243368548375268</v>
      </c>
      <c r="V636" s="158">
        <v>41390</v>
      </c>
      <c r="W636" s="158">
        <v>38366</v>
      </c>
      <c r="X636" s="158">
        <v>48368</v>
      </c>
      <c r="Y636" s="158">
        <v>45834</v>
      </c>
      <c r="Z636" s="155">
        <v>0.926938874124185</v>
      </c>
      <c r="AA636" s="155">
        <v>0.947609990076083</v>
      </c>
      <c r="AB636" s="173">
        <v>-0.0206711159518987</v>
      </c>
    </row>
    <row r="637" spans="1:28">
      <c r="A637" s="175" t="s">
        <v>375</v>
      </c>
      <c r="B637" s="176" t="s">
        <v>1820</v>
      </c>
      <c r="C637" s="176" t="s">
        <v>631</v>
      </c>
      <c r="D637" s="150">
        <v>5171</v>
      </c>
      <c r="E637" s="153">
        <v>4878</v>
      </c>
      <c r="F637" s="153">
        <v>293</v>
      </c>
      <c r="G637" s="151">
        <v>5980</v>
      </c>
      <c r="H637" s="151">
        <v>5715</v>
      </c>
      <c r="I637" s="151">
        <v>265</v>
      </c>
      <c r="J637" s="151">
        <v>4866</v>
      </c>
      <c r="K637" s="151">
        <v>4666</v>
      </c>
      <c r="L637" s="151">
        <v>200</v>
      </c>
      <c r="M637" s="172">
        <v>0.93</v>
      </c>
      <c r="N637" s="153">
        <v>136808</v>
      </c>
      <c r="O637" s="153">
        <v>131240</v>
      </c>
      <c r="P637" s="153">
        <v>5568</v>
      </c>
      <c r="Q637" s="154">
        <v>0.959300625694404</v>
      </c>
      <c r="R637" s="154">
        <v>0.943337845677819</v>
      </c>
      <c r="S637" s="154">
        <v>0.955685618729097</v>
      </c>
      <c r="T637" s="154">
        <v>0.958898479243732</v>
      </c>
      <c r="U637" s="173">
        <v>-0.0123477730512783</v>
      </c>
      <c r="V637" s="158">
        <v>34469</v>
      </c>
      <c r="W637" s="158">
        <v>32941</v>
      </c>
      <c r="X637" s="158">
        <v>45429</v>
      </c>
      <c r="Y637" s="158">
        <v>43486</v>
      </c>
      <c r="Z637" s="155">
        <v>0.955670312454669</v>
      </c>
      <c r="AA637" s="155">
        <v>0.957229963239341</v>
      </c>
      <c r="AB637" s="173">
        <v>-0.00155965078467113</v>
      </c>
    </row>
    <row r="638" spans="1:28">
      <c r="A638" s="175" t="s">
        <v>375</v>
      </c>
      <c r="B638" s="176" t="s">
        <v>1820</v>
      </c>
      <c r="C638" s="176" t="s">
        <v>632</v>
      </c>
      <c r="D638" s="150">
        <v>3401</v>
      </c>
      <c r="E638" s="153">
        <v>3159</v>
      </c>
      <c r="F638" s="153">
        <v>242</v>
      </c>
      <c r="G638" s="151">
        <v>4038</v>
      </c>
      <c r="H638" s="151">
        <v>3866</v>
      </c>
      <c r="I638" s="151">
        <v>172</v>
      </c>
      <c r="J638" s="151">
        <v>3222</v>
      </c>
      <c r="K638" s="151">
        <v>2994</v>
      </c>
      <c r="L638" s="151">
        <v>228</v>
      </c>
      <c r="M638" s="172">
        <v>0.93</v>
      </c>
      <c r="N638" s="153">
        <v>86353</v>
      </c>
      <c r="O638" s="153">
        <v>77339</v>
      </c>
      <c r="P638" s="153">
        <v>9014</v>
      </c>
      <c r="Q638" s="154">
        <v>0.895614512524174</v>
      </c>
      <c r="R638" s="154">
        <v>0.928844457512496</v>
      </c>
      <c r="S638" s="154">
        <v>0.957404655770183</v>
      </c>
      <c r="T638" s="154">
        <v>0.929236499068901</v>
      </c>
      <c r="U638" s="173">
        <v>-0.028560198257687</v>
      </c>
      <c r="V638" s="158">
        <v>22897</v>
      </c>
      <c r="W638" s="158">
        <v>20706</v>
      </c>
      <c r="X638" s="158">
        <v>27537</v>
      </c>
      <c r="Y638" s="158">
        <v>24366</v>
      </c>
      <c r="Z638" s="155">
        <v>0.904310608376643</v>
      </c>
      <c r="AA638" s="155">
        <v>0.884845843773832</v>
      </c>
      <c r="AB638" s="173">
        <v>0.0194647646028117</v>
      </c>
    </row>
    <row r="639" spans="1:28">
      <c r="A639" s="175" t="s">
        <v>375</v>
      </c>
      <c r="B639" s="176" t="s">
        <v>1820</v>
      </c>
      <c r="C639" s="176" t="s">
        <v>633</v>
      </c>
      <c r="D639" s="150">
        <v>6758</v>
      </c>
      <c r="E639" s="153">
        <v>6462</v>
      </c>
      <c r="F639" s="153">
        <v>296</v>
      </c>
      <c r="G639" s="151">
        <v>7841</v>
      </c>
      <c r="H639" s="151">
        <v>7589</v>
      </c>
      <c r="I639" s="151">
        <v>252</v>
      </c>
      <c r="J639" s="151">
        <v>6689</v>
      </c>
      <c r="K639" s="151">
        <v>6430</v>
      </c>
      <c r="L639" s="151">
        <v>259</v>
      </c>
      <c r="M639" s="172">
        <v>0.93</v>
      </c>
      <c r="N639" s="153">
        <v>166609</v>
      </c>
      <c r="O639" s="153">
        <v>158663</v>
      </c>
      <c r="P639" s="153">
        <v>7946</v>
      </c>
      <c r="Q639" s="154">
        <v>0.952307498394445</v>
      </c>
      <c r="R639" s="154">
        <v>0.956200059189109</v>
      </c>
      <c r="S639" s="154">
        <v>0.967861242188496</v>
      </c>
      <c r="T639" s="154">
        <v>0.961279712961579</v>
      </c>
      <c r="U639" s="173">
        <v>-0.0116611829993871</v>
      </c>
      <c r="V639" s="158">
        <v>44614</v>
      </c>
      <c r="W639" s="158">
        <v>42222</v>
      </c>
      <c r="X639" s="158">
        <v>53408</v>
      </c>
      <c r="Y639" s="158">
        <v>50434</v>
      </c>
      <c r="Z639" s="155">
        <v>0.946384542968575</v>
      </c>
      <c r="AA639" s="155">
        <v>0.944315458358298</v>
      </c>
      <c r="AB639" s="173">
        <v>0.00206908461027655</v>
      </c>
    </row>
    <row r="640" spans="1:28">
      <c r="A640" s="175" t="s">
        <v>375</v>
      </c>
      <c r="B640" s="176" t="s">
        <v>1820</v>
      </c>
      <c r="C640" s="176" t="s">
        <v>634</v>
      </c>
      <c r="D640" s="150">
        <v>7992</v>
      </c>
      <c r="E640" s="153">
        <v>7390</v>
      </c>
      <c r="F640" s="153">
        <v>602</v>
      </c>
      <c r="G640" s="151">
        <v>9616</v>
      </c>
      <c r="H640" s="151">
        <v>9267</v>
      </c>
      <c r="I640" s="151">
        <v>349</v>
      </c>
      <c r="J640" s="151">
        <v>7910</v>
      </c>
      <c r="K640" s="151">
        <v>7602</v>
      </c>
      <c r="L640" s="151">
        <v>308</v>
      </c>
      <c r="M640" s="172">
        <v>0.93</v>
      </c>
      <c r="N640" s="153">
        <v>190079</v>
      </c>
      <c r="O640" s="153">
        <v>181485</v>
      </c>
      <c r="P640" s="153">
        <v>8594</v>
      </c>
      <c r="Q640" s="154">
        <v>0.954787220050611</v>
      </c>
      <c r="R640" s="154">
        <v>0.924674674674675</v>
      </c>
      <c r="S640" s="154">
        <v>0.963706322795341</v>
      </c>
      <c r="T640" s="154">
        <v>0.961061946902655</v>
      </c>
      <c r="U640" s="173">
        <v>-0.0390316481206664</v>
      </c>
      <c r="V640" s="158">
        <v>54243</v>
      </c>
      <c r="W640" s="158">
        <v>51818</v>
      </c>
      <c r="X640" s="158">
        <v>56605</v>
      </c>
      <c r="Y640" s="158">
        <v>54281</v>
      </c>
      <c r="Z640" s="155">
        <v>0.955293770624781</v>
      </c>
      <c r="AA640" s="155">
        <v>0.958943556222948</v>
      </c>
      <c r="AB640" s="173">
        <v>-0.00364978559816742</v>
      </c>
    </row>
    <row r="641" spans="1:28">
      <c r="A641" s="175" t="s">
        <v>375</v>
      </c>
      <c r="B641" s="176" t="s">
        <v>1821</v>
      </c>
      <c r="C641" s="176" t="s">
        <v>635</v>
      </c>
      <c r="D641" s="150">
        <v>6969</v>
      </c>
      <c r="E641" s="153">
        <v>6734</v>
      </c>
      <c r="F641" s="153">
        <v>235</v>
      </c>
      <c r="G641" s="151">
        <v>8933</v>
      </c>
      <c r="H641" s="151">
        <v>8736</v>
      </c>
      <c r="I641" s="151">
        <v>197</v>
      </c>
      <c r="J641" s="151">
        <v>4880</v>
      </c>
      <c r="K641" s="151">
        <v>4715</v>
      </c>
      <c r="L641" s="151">
        <v>165</v>
      </c>
      <c r="M641" s="172">
        <v>0.93</v>
      </c>
      <c r="N641" s="153">
        <v>169560</v>
      </c>
      <c r="O641" s="153">
        <v>164747</v>
      </c>
      <c r="P641" s="153">
        <v>4813</v>
      </c>
      <c r="Q641" s="154">
        <v>0.971614767633876</v>
      </c>
      <c r="R641" s="154">
        <v>0.966279236619314</v>
      </c>
      <c r="S641" s="154">
        <v>0.977946938318594</v>
      </c>
      <c r="T641" s="154">
        <v>0.966188524590164</v>
      </c>
      <c r="U641" s="173">
        <v>-0.0116677016992799</v>
      </c>
      <c r="V641" s="158">
        <v>47240</v>
      </c>
      <c r="W641" s="158">
        <v>45877</v>
      </c>
      <c r="X641" s="158">
        <v>50392</v>
      </c>
      <c r="Y641" s="158">
        <v>48912</v>
      </c>
      <c r="Z641" s="155">
        <v>0.97114733276884</v>
      </c>
      <c r="AA641" s="155">
        <v>0.970630258771234</v>
      </c>
      <c r="AB641" s="173">
        <v>0.000517073997606476</v>
      </c>
    </row>
    <row r="642" spans="1:28">
      <c r="A642" s="175" t="s">
        <v>375</v>
      </c>
      <c r="B642" s="176" t="s">
        <v>1821</v>
      </c>
      <c r="C642" s="176" t="s">
        <v>636</v>
      </c>
      <c r="D642" s="150">
        <v>5325</v>
      </c>
      <c r="E642" s="153">
        <v>5216</v>
      </c>
      <c r="F642" s="153">
        <v>109</v>
      </c>
      <c r="G642" s="151">
        <v>7272</v>
      </c>
      <c r="H642" s="151">
        <v>7159</v>
      </c>
      <c r="I642" s="151">
        <v>113</v>
      </c>
      <c r="J642" s="151">
        <v>3696</v>
      </c>
      <c r="K642" s="151">
        <v>3597</v>
      </c>
      <c r="L642" s="151">
        <v>99</v>
      </c>
      <c r="M642" s="172">
        <v>0.93</v>
      </c>
      <c r="N642" s="153">
        <v>131016</v>
      </c>
      <c r="O642" s="153">
        <v>128531</v>
      </c>
      <c r="P642" s="153">
        <v>2485</v>
      </c>
      <c r="Q642" s="154">
        <v>0.981032850949502</v>
      </c>
      <c r="R642" s="154">
        <v>0.979530516431925</v>
      </c>
      <c r="S642" s="154">
        <v>0.984460946094609</v>
      </c>
      <c r="T642" s="154">
        <v>0.973214285714286</v>
      </c>
      <c r="U642" s="173">
        <v>-0.00493042966268453</v>
      </c>
      <c r="V642" s="158">
        <v>37080</v>
      </c>
      <c r="W642" s="158">
        <v>36391</v>
      </c>
      <c r="X642" s="158">
        <v>40347</v>
      </c>
      <c r="Y642" s="158">
        <v>39670</v>
      </c>
      <c r="Z642" s="155">
        <v>0.981418554476807</v>
      </c>
      <c r="AA642" s="155">
        <v>0.983220561627878</v>
      </c>
      <c r="AB642" s="173">
        <v>-0.00180200715107126</v>
      </c>
    </row>
    <row r="643" spans="1:28">
      <c r="A643" s="175" t="s">
        <v>375</v>
      </c>
      <c r="B643" s="176" t="s">
        <v>1821</v>
      </c>
      <c r="C643" s="176" t="s">
        <v>637</v>
      </c>
      <c r="D643" s="150">
        <v>3913</v>
      </c>
      <c r="E643" s="153">
        <v>3748</v>
      </c>
      <c r="F643" s="153">
        <v>165</v>
      </c>
      <c r="G643" s="151">
        <v>5317</v>
      </c>
      <c r="H643" s="151">
        <v>5082</v>
      </c>
      <c r="I643" s="151">
        <v>235</v>
      </c>
      <c r="J643" s="151">
        <v>2860</v>
      </c>
      <c r="K643" s="151">
        <v>2626</v>
      </c>
      <c r="L643" s="151">
        <v>234</v>
      </c>
      <c r="M643" s="172">
        <v>0.93</v>
      </c>
      <c r="N643" s="153">
        <v>103321</v>
      </c>
      <c r="O643" s="153">
        <v>99072</v>
      </c>
      <c r="P643" s="153">
        <v>4249</v>
      </c>
      <c r="Q643" s="154">
        <v>0.958875736781487</v>
      </c>
      <c r="R643" s="154">
        <v>0.957832864809609</v>
      </c>
      <c r="S643" s="154">
        <v>0.955802144066203</v>
      </c>
      <c r="T643" s="154">
        <v>0.918181818181818</v>
      </c>
      <c r="U643" s="173">
        <v>0.00203072074340616</v>
      </c>
      <c r="V643" s="158">
        <v>27806</v>
      </c>
      <c r="W643" s="158">
        <v>26521</v>
      </c>
      <c r="X643" s="158">
        <v>31237</v>
      </c>
      <c r="Y643" s="158">
        <v>30255</v>
      </c>
      <c r="Z643" s="155">
        <v>0.953786952456304</v>
      </c>
      <c r="AA643" s="155">
        <v>0.968562922175625</v>
      </c>
      <c r="AB643" s="173">
        <v>-0.0147759697193206</v>
      </c>
    </row>
    <row r="644" spans="1:28">
      <c r="A644" s="175" t="s">
        <v>375</v>
      </c>
      <c r="B644" s="176" t="s">
        <v>1821</v>
      </c>
      <c r="C644" s="176" t="s">
        <v>638</v>
      </c>
      <c r="D644" s="150">
        <v>3393</v>
      </c>
      <c r="E644" s="153">
        <v>3261</v>
      </c>
      <c r="F644" s="153">
        <v>132</v>
      </c>
      <c r="G644" s="151">
        <v>4555</v>
      </c>
      <c r="H644" s="151">
        <v>4431</v>
      </c>
      <c r="I644" s="151">
        <v>124</v>
      </c>
      <c r="J644" s="151">
        <v>2361</v>
      </c>
      <c r="K644" s="151">
        <v>2244</v>
      </c>
      <c r="L644" s="151">
        <v>117</v>
      </c>
      <c r="M644" s="172">
        <v>0.93</v>
      </c>
      <c r="N644" s="153">
        <v>86929</v>
      </c>
      <c r="O644" s="153">
        <v>84126</v>
      </c>
      <c r="P644" s="153">
        <v>2803</v>
      </c>
      <c r="Q644" s="154">
        <v>0.967755294550725</v>
      </c>
      <c r="R644" s="154">
        <v>0.961096374889478</v>
      </c>
      <c r="S644" s="154">
        <v>0.972777167947311</v>
      </c>
      <c r="T644" s="154">
        <v>0.950444726810673</v>
      </c>
      <c r="U644" s="173">
        <v>-0.0116807930578323</v>
      </c>
      <c r="V644" s="158">
        <v>23663</v>
      </c>
      <c r="W644" s="158">
        <v>22806</v>
      </c>
      <c r="X644" s="158">
        <v>26424</v>
      </c>
      <c r="Y644" s="158">
        <v>25615</v>
      </c>
      <c r="Z644" s="155">
        <v>0.963783121328657</v>
      </c>
      <c r="AA644" s="155">
        <v>0.969383893430215</v>
      </c>
      <c r="AB644" s="173">
        <v>-0.0056007721015584</v>
      </c>
    </row>
    <row r="645" spans="1:28">
      <c r="A645" s="175" t="s">
        <v>375</v>
      </c>
      <c r="B645" s="176" t="s">
        <v>1821</v>
      </c>
      <c r="C645" s="176" t="s">
        <v>639</v>
      </c>
      <c r="D645" s="150">
        <v>2620</v>
      </c>
      <c r="E645" s="153">
        <v>2527</v>
      </c>
      <c r="F645" s="153">
        <v>93</v>
      </c>
      <c r="G645" s="151">
        <v>3320</v>
      </c>
      <c r="H645" s="151">
        <v>3257</v>
      </c>
      <c r="I645" s="151">
        <v>63</v>
      </c>
      <c r="J645" s="151">
        <v>1081</v>
      </c>
      <c r="K645" s="151">
        <v>988</v>
      </c>
      <c r="L645" s="151">
        <v>93</v>
      </c>
      <c r="M645" s="172">
        <v>0.93</v>
      </c>
      <c r="N645" s="153">
        <v>60879</v>
      </c>
      <c r="O645" s="153">
        <v>57359</v>
      </c>
      <c r="P645" s="153">
        <v>3520</v>
      </c>
      <c r="Q645" s="154">
        <v>0.942180390610884</v>
      </c>
      <c r="R645" s="154">
        <v>0.964503816793893</v>
      </c>
      <c r="S645" s="154">
        <v>0.981024096385542</v>
      </c>
      <c r="T645" s="154">
        <v>0.913968547641073</v>
      </c>
      <c r="U645" s="173">
        <v>-0.0165202795916491</v>
      </c>
      <c r="V645" s="158">
        <v>16973</v>
      </c>
      <c r="W645" s="158">
        <v>15944</v>
      </c>
      <c r="X645" s="158">
        <v>18354</v>
      </c>
      <c r="Y645" s="158">
        <v>17658</v>
      </c>
      <c r="Z645" s="155">
        <v>0.939374300359394</v>
      </c>
      <c r="AA645" s="155">
        <v>0.96207911082053</v>
      </c>
      <c r="AB645" s="173">
        <v>-0.0227048104611353</v>
      </c>
    </row>
    <row r="646" spans="1:28">
      <c r="A646" s="175" t="s">
        <v>375</v>
      </c>
      <c r="B646" s="176" t="s">
        <v>1821</v>
      </c>
      <c r="C646" s="176" t="s">
        <v>640</v>
      </c>
      <c r="D646" s="150">
        <v>7133</v>
      </c>
      <c r="E646" s="153">
        <v>6789</v>
      </c>
      <c r="F646" s="153">
        <v>344</v>
      </c>
      <c r="G646" s="151">
        <v>9253</v>
      </c>
      <c r="H646" s="151">
        <v>8968</v>
      </c>
      <c r="I646" s="151">
        <v>285</v>
      </c>
      <c r="J646" s="151">
        <v>3310</v>
      </c>
      <c r="K646" s="151">
        <v>3168</v>
      </c>
      <c r="L646" s="151">
        <v>142</v>
      </c>
      <c r="M646" s="172">
        <v>0.93</v>
      </c>
      <c r="N646" s="153">
        <v>176084</v>
      </c>
      <c r="O646" s="153">
        <v>168003</v>
      </c>
      <c r="P646" s="153">
        <v>8081</v>
      </c>
      <c r="Q646" s="154">
        <v>0.954107130687626</v>
      </c>
      <c r="R646" s="154">
        <v>0.951773447357353</v>
      </c>
      <c r="S646" s="154">
        <v>0.969199178644764</v>
      </c>
      <c r="T646" s="154">
        <v>0.957099697885196</v>
      </c>
      <c r="U646" s="173">
        <v>-0.0174257312874108</v>
      </c>
      <c r="V646" s="158">
        <v>48211</v>
      </c>
      <c r="W646" s="158">
        <v>46169</v>
      </c>
      <c r="X646" s="158">
        <v>57029</v>
      </c>
      <c r="Y646" s="158">
        <v>54503</v>
      </c>
      <c r="Z646" s="155">
        <v>0.957644520959947</v>
      </c>
      <c r="AA646" s="155">
        <v>0.955706745690789</v>
      </c>
      <c r="AB646" s="173">
        <v>0.00193777526915795</v>
      </c>
    </row>
    <row r="647" spans="1:28">
      <c r="A647" s="175" t="s">
        <v>375</v>
      </c>
      <c r="B647" s="176" t="s">
        <v>1821</v>
      </c>
      <c r="C647" s="176" t="s">
        <v>641</v>
      </c>
      <c r="D647" s="150">
        <v>1801</v>
      </c>
      <c r="E647" s="153">
        <v>1726</v>
      </c>
      <c r="F647" s="153">
        <v>75</v>
      </c>
      <c r="G647" s="151">
        <v>2644</v>
      </c>
      <c r="H647" s="151">
        <v>2574</v>
      </c>
      <c r="I647" s="151">
        <v>70</v>
      </c>
      <c r="J647" s="151">
        <v>1111</v>
      </c>
      <c r="K647" s="151">
        <v>1065</v>
      </c>
      <c r="L647" s="151">
        <v>46</v>
      </c>
      <c r="M647" s="172">
        <v>0.93</v>
      </c>
      <c r="N647" s="153">
        <v>46553</v>
      </c>
      <c r="O647" s="153">
        <v>45172</v>
      </c>
      <c r="P647" s="153">
        <v>1381</v>
      </c>
      <c r="Q647" s="154">
        <v>0.970334887117909</v>
      </c>
      <c r="R647" s="154">
        <v>0.95835646862854</v>
      </c>
      <c r="S647" s="154">
        <v>0.973524962178517</v>
      </c>
      <c r="T647" s="154">
        <v>0.958595859585959</v>
      </c>
      <c r="U647" s="173">
        <v>-0.0151684935499776</v>
      </c>
      <c r="V647" s="158">
        <v>12506</v>
      </c>
      <c r="W647" s="158">
        <v>12113</v>
      </c>
      <c r="X647" s="158">
        <v>14184</v>
      </c>
      <c r="Y647" s="158">
        <v>13724</v>
      </c>
      <c r="Z647" s="155">
        <v>0.968575083959699</v>
      </c>
      <c r="AA647" s="155">
        <v>0.967569091934574</v>
      </c>
      <c r="AB647" s="173">
        <v>0.00100599202512519</v>
      </c>
    </row>
    <row r="648" spans="1:28">
      <c r="A648" s="175" t="s">
        <v>375</v>
      </c>
      <c r="B648" s="176" t="s">
        <v>1821</v>
      </c>
      <c r="C648" s="176" t="s">
        <v>642</v>
      </c>
      <c r="D648" s="150">
        <v>9635</v>
      </c>
      <c r="E648" s="153">
        <v>9269</v>
      </c>
      <c r="F648" s="153">
        <v>366</v>
      </c>
      <c r="G648" s="151">
        <v>11905</v>
      </c>
      <c r="H648" s="151">
        <v>11596</v>
      </c>
      <c r="I648" s="151">
        <v>309</v>
      </c>
      <c r="J648" s="151">
        <v>4863</v>
      </c>
      <c r="K648" s="151">
        <v>4725</v>
      </c>
      <c r="L648" s="151">
        <v>138</v>
      </c>
      <c r="M648" s="172">
        <v>0.93</v>
      </c>
      <c r="N648" s="153">
        <v>219096</v>
      </c>
      <c r="O648" s="153">
        <v>213344</v>
      </c>
      <c r="P648" s="153">
        <v>5752</v>
      </c>
      <c r="Q648" s="154">
        <v>0.973746668127214</v>
      </c>
      <c r="R648" s="154">
        <v>0.96201349247535</v>
      </c>
      <c r="S648" s="154">
        <v>0.974044519109618</v>
      </c>
      <c r="T648" s="154">
        <v>0.971622455274522</v>
      </c>
      <c r="U648" s="173">
        <v>-0.0120310266342675</v>
      </c>
      <c r="V648" s="158">
        <v>62929</v>
      </c>
      <c r="W648" s="158">
        <v>61274</v>
      </c>
      <c r="X648" s="158">
        <v>68240</v>
      </c>
      <c r="Y648" s="158">
        <v>66414</v>
      </c>
      <c r="Z648" s="155">
        <v>0.973700519633237</v>
      </c>
      <c r="AA648" s="155">
        <v>0.973241500586166</v>
      </c>
      <c r="AB648" s="173">
        <v>0.000459019047071019</v>
      </c>
    </row>
    <row r="649" spans="1:28">
      <c r="A649" s="175" t="s">
        <v>375</v>
      </c>
      <c r="B649" s="176" t="s">
        <v>1822</v>
      </c>
      <c r="C649" s="176" t="s">
        <v>643</v>
      </c>
      <c r="D649" s="150">
        <v>9483</v>
      </c>
      <c r="E649" s="153">
        <v>9126</v>
      </c>
      <c r="F649" s="153">
        <v>357</v>
      </c>
      <c r="G649" s="151">
        <v>11120</v>
      </c>
      <c r="H649" s="151">
        <v>10914</v>
      </c>
      <c r="I649" s="151">
        <v>206</v>
      </c>
      <c r="J649" s="151">
        <v>9327</v>
      </c>
      <c r="K649" s="151">
        <v>9089</v>
      </c>
      <c r="L649" s="151">
        <v>238</v>
      </c>
      <c r="M649" s="172">
        <v>0.93</v>
      </c>
      <c r="N649" s="153">
        <v>233535</v>
      </c>
      <c r="O649" s="153">
        <v>228900</v>
      </c>
      <c r="P649" s="153">
        <v>4635</v>
      </c>
      <c r="Q649" s="154">
        <v>0.980152867878476</v>
      </c>
      <c r="R649" s="154">
        <v>0.96235368554255</v>
      </c>
      <c r="S649" s="154">
        <v>0.981474820143885</v>
      </c>
      <c r="T649" s="154">
        <v>0.974482684678889</v>
      </c>
      <c r="U649" s="173">
        <v>-0.019121134601335</v>
      </c>
      <c r="V649" s="158">
        <v>64309</v>
      </c>
      <c r="W649" s="158">
        <v>62799</v>
      </c>
      <c r="X649" s="158">
        <v>67566</v>
      </c>
      <c r="Y649" s="158">
        <v>66224</v>
      </c>
      <c r="Z649" s="155">
        <v>0.9765196162279</v>
      </c>
      <c r="AA649" s="155">
        <v>0.980137939200189</v>
      </c>
      <c r="AB649" s="173">
        <v>-0.00361832297228981</v>
      </c>
    </row>
    <row r="650" spans="1:28">
      <c r="A650" s="175" t="s">
        <v>375</v>
      </c>
      <c r="B650" s="176" t="s">
        <v>1822</v>
      </c>
      <c r="C650" s="176" t="s">
        <v>644</v>
      </c>
      <c r="D650" s="150">
        <v>5922</v>
      </c>
      <c r="E650" s="153">
        <v>5619</v>
      </c>
      <c r="F650" s="153">
        <v>303</v>
      </c>
      <c r="G650" s="151">
        <v>6377</v>
      </c>
      <c r="H650" s="151">
        <v>6050</v>
      </c>
      <c r="I650" s="151">
        <v>327</v>
      </c>
      <c r="J650" s="151">
        <v>5657</v>
      </c>
      <c r="K650" s="151">
        <v>5470</v>
      </c>
      <c r="L650" s="151">
        <v>187</v>
      </c>
      <c r="M650" s="172">
        <v>0.93</v>
      </c>
      <c r="N650" s="153">
        <v>138958</v>
      </c>
      <c r="O650" s="153">
        <v>132757</v>
      </c>
      <c r="P650" s="153">
        <v>6201</v>
      </c>
      <c r="Q650" s="154">
        <v>0.955375005397314</v>
      </c>
      <c r="R650" s="154">
        <v>0.948834853090172</v>
      </c>
      <c r="S650" s="154">
        <v>0.948721969578172</v>
      </c>
      <c r="T650" s="154">
        <v>0.966943609687113</v>
      </c>
      <c r="U650" s="173">
        <v>0.000112883512000672</v>
      </c>
      <c r="V650" s="158">
        <v>37953</v>
      </c>
      <c r="W650" s="158">
        <v>36222</v>
      </c>
      <c r="X650" s="158">
        <v>42825</v>
      </c>
      <c r="Y650" s="158">
        <v>40936</v>
      </c>
      <c r="Z650" s="155">
        <v>0.954390957236582</v>
      </c>
      <c r="AA650" s="155">
        <v>0.9558902510216</v>
      </c>
      <c r="AB650" s="173">
        <v>-0.00149929378501745</v>
      </c>
    </row>
    <row r="651" spans="1:28">
      <c r="A651" s="175" t="s">
        <v>375</v>
      </c>
      <c r="B651" s="176" t="s">
        <v>1822</v>
      </c>
      <c r="C651" s="176" t="s">
        <v>645</v>
      </c>
      <c r="D651" s="150">
        <v>9141</v>
      </c>
      <c r="E651" s="153">
        <v>8753</v>
      </c>
      <c r="F651" s="153">
        <v>388</v>
      </c>
      <c r="G651" s="151">
        <v>10308</v>
      </c>
      <c r="H651" s="151">
        <v>9963</v>
      </c>
      <c r="I651" s="151">
        <v>345</v>
      </c>
      <c r="J651" s="151">
        <v>8750</v>
      </c>
      <c r="K651" s="151">
        <v>8295</v>
      </c>
      <c r="L651" s="151">
        <v>455</v>
      </c>
      <c r="M651" s="172">
        <v>0.93</v>
      </c>
      <c r="N651" s="153">
        <v>226581</v>
      </c>
      <c r="O651" s="153">
        <v>216728</v>
      </c>
      <c r="P651" s="153">
        <v>9853</v>
      </c>
      <c r="Q651" s="154">
        <v>0.956514447372022</v>
      </c>
      <c r="R651" s="154">
        <v>0.957553878131496</v>
      </c>
      <c r="S651" s="154">
        <v>0.966530849825378</v>
      </c>
      <c r="T651" s="154">
        <v>0.948</v>
      </c>
      <c r="U651" s="173">
        <v>-0.0089769716938829</v>
      </c>
      <c r="V651" s="158">
        <v>60484</v>
      </c>
      <c r="W651" s="158">
        <v>57599</v>
      </c>
      <c r="X651" s="158">
        <v>68638</v>
      </c>
      <c r="Y651" s="158">
        <v>65531</v>
      </c>
      <c r="Z651" s="155">
        <v>0.952301435090272</v>
      </c>
      <c r="AA651" s="155">
        <v>0.954733529531746</v>
      </c>
      <c r="AB651" s="173">
        <v>-0.00243209444147452</v>
      </c>
    </row>
    <row r="652" spans="1:28">
      <c r="A652" s="175" t="s">
        <v>375</v>
      </c>
      <c r="B652" s="176" t="s">
        <v>1822</v>
      </c>
      <c r="C652" s="176" t="s">
        <v>646</v>
      </c>
      <c r="D652" s="150">
        <v>4017</v>
      </c>
      <c r="E652" s="153">
        <v>3845</v>
      </c>
      <c r="F652" s="153">
        <v>172</v>
      </c>
      <c r="G652" s="151">
        <v>4862</v>
      </c>
      <c r="H652" s="151">
        <v>4729</v>
      </c>
      <c r="I652" s="151">
        <v>133</v>
      </c>
      <c r="J652" s="151">
        <v>3978</v>
      </c>
      <c r="K652" s="151">
        <v>3773</v>
      </c>
      <c r="L652" s="151">
        <v>205</v>
      </c>
      <c r="M652" s="172">
        <v>0.93</v>
      </c>
      <c r="N652" s="153">
        <v>94364</v>
      </c>
      <c r="O652" s="153">
        <v>90073</v>
      </c>
      <c r="P652" s="153">
        <v>4291</v>
      </c>
      <c r="Q652" s="154">
        <v>0.954527150184392</v>
      </c>
      <c r="R652" s="154">
        <v>0.957181976599452</v>
      </c>
      <c r="S652" s="154">
        <v>0.972645002056767</v>
      </c>
      <c r="T652" s="154">
        <v>0.948466566113625</v>
      </c>
      <c r="U652" s="173">
        <v>-0.0154630254573144</v>
      </c>
      <c r="V652" s="158">
        <v>27707</v>
      </c>
      <c r="W652" s="158">
        <v>26425</v>
      </c>
      <c r="X652" s="158">
        <v>28611</v>
      </c>
      <c r="Y652" s="158">
        <v>27238</v>
      </c>
      <c r="Z652" s="155">
        <v>0.953730104305771</v>
      </c>
      <c r="AA652" s="155">
        <v>0.952011464122191</v>
      </c>
      <c r="AB652" s="173">
        <v>0.00171864018358037</v>
      </c>
    </row>
    <row r="653" spans="1:28">
      <c r="A653" s="175" t="s">
        <v>375</v>
      </c>
      <c r="B653" s="176" t="s">
        <v>1822</v>
      </c>
      <c r="C653" s="176" t="s">
        <v>647</v>
      </c>
      <c r="D653" s="150">
        <v>5098</v>
      </c>
      <c r="E653" s="153">
        <v>4865</v>
      </c>
      <c r="F653" s="153">
        <v>233</v>
      </c>
      <c r="G653" s="151">
        <v>6224</v>
      </c>
      <c r="H653" s="151">
        <v>6040</v>
      </c>
      <c r="I653" s="151">
        <v>184</v>
      </c>
      <c r="J653" s="151">
        <v>4820</v>
      </c>
      <c r="K653" s="151">
        <v>4605</v>
      </c>
      <c r="L653" s="151">
        <v>215</v>
      </c>
      <c r="M653" s="172">
        <v>0.93</v>
      </c>
      <c r="N653" s="153">
        <v>124958</v>
      </c>
      <c r="O653" s="153">
        <v>118920</v>
      </c>
      <c r="P653" s="153">
        <v>6038</v>
      </c>
      <c r="Q653" s="154">
        <v>0.951679764400839</v>
      </c>
      <c r="R653" s="154">
        <v>0.954295802275402</v>
      </c>
      <c r="S653" s="154">
        <v>0.970437017994859</v>
      </c>
      <c r="T653" s="154">
        <v>0.955394190871369</v>
      </c>
      <c r="U653" s="173">
        <v>-0.0161412157194565</v>
      </c>
      <c r="V653" s="158">
        <v>35291</v>
      </c>
      <c r="W653" s="158">
        <v>33615</v>
      </c>
      <c r="X653" s="158">
        <v>37645</v>
      </c>
      <c r="Y653" s="158">
        <v>35878</v>
      </c>
      <c r="Z653" s="155">
        <v>0.952509138307217</v>
      </c>
      <c r="AA653" s="155">
        <v>0.953061495550538</v>
      </c>
      <c r="AB653" s="173">
        <v>-0.0005523572433207</v>
      </c>
    </row>
    <row r="654" spans="1:28">
      <c r="A654" s="175" t="s">
        <v>375</v>
      </c>
      <c r="B654" s="176" t="s">
        <v>1822</v>
      </c>
      <c r="C654" s="176" t="s">
        <v>648</v>
      </c>
      <c r="D654" s="150">
        <v>6364</v>
      </c>
      <c r="E654" s="153">
        <v>6115</v>
      </c>
      <c r="F654" s="153">
        <v>249</v>
      </c>
      <c r="G654" s="151">
        <v>7094</v>
      </c>
      <c r="H654" s="151">
        <v>6930</v>
      </c>
      <c r="I654" s="151">
        <v>164</v>
      </c>
      <c r="J654" s="151">
        <v>6465</v>
      </c>
      <c r="K654" s="151">
        <v>6287</v>
      </c>
      <c r="L654" s="151">
        <v>178</v>
      </c>
      <c r="M654" s="172">
        <v>0.93</v>
      </c>
      <c r="N654" s="153">
        <v>161662</v>
      </c>
      <c r="O654" s="153">
        <v>155669</v>
      </c>
      <c r="P654" s="153">
        <v>5993</v>
      </c>
      <c r="Q654" s="154">
        <v>0.962928826811496</v>
      </c>
      <c r="R654" s="154">
        <v>0.960873664362036</v>
      </c>
      <c r="S654" s="154">
        <v>0.976881872004511</v>
      </c>
      <c r="T654" s="154">
        <v>0.97246713070379</v>
      </c>
      <c r="U654" s="173">
        <v>-0.0160082076424743</v>
      </c>
      <c r="V654" s="158">
        <v>41596</v>
      </c>
      <c r="W654" s="158">
        <v>40109</v>
      </c>
      <c r="X654" s="158">
        <v>50516</v>
      </c>
      <c r="Y654" s="158">
        <v>48662</v>
      </c>
      <c r="Z654" s="155">
        <v>0.96425137032407</v>
      </c>
      <c r="AA654" s="155">
        <v>0.963298756829519</v>
      </c>
      <c r="AB654" s="173">
        <v>0.000952613494550225</v>
      </c>
    </row>
    <row r="655" spans="1:28">
      <c r="A655" s="175" t="s">
        <v>375</v>
      </c>
      <c r="B655" s="176" t="s">
        <v>1822</v>
      </c>
      <c r="C655" s="176" t="s">
        <v>649</v>
      </c>
      <c r="D655" s="150">
        <v>4745</v>
      </c>
      <c r="E655" s="153">
        <v>4625</v>
      </c>
      <c r="F655" s="153">
        <v>120</v>
      </c>
      <c r="G655" s="151">
        <v>5545</v>
      </c>
      <c r="H655" s="151">
        <v>5534</v>
      </c>
      <c r="I655" s="151">
        <v>11</v>
      </c>
      <c r="J655" s="151">
        <v>4681</v>
      </c>
      <c r="K655" s="151">
        <v>4673</v>
      </c>
      <c r="L655" s="151">
        <v>8</v>
      </c>
      <c r="M655" s="172">
        <v>0.93</v>
      </c>
      <c r="N655" s="153">
        <v>119389</v>
      </c>
      <c r="O655" s="153">
        <v>117747</v>
      </c>
      <c r="P655" s="153">
        <v>1642</v>
      </c>
      <c r="Q655" s="154">
        <v>0.986246639137609</v>
      </c>
      <c r="R655" s="154">
        <v>0.974710221285564</v>
      </c>
      <c r="S655" s="154">
        <v>0.998016230838593</v>
      </c>
      <c r="T655" s="154">
        <v>0.998290963469344</v>
      </c>
      <c r="U655" s="173">
        <v>-0.0233060095530296</v>
      </c>
      <c r="V655" s="158">
        <v>32275</v>
      </c>
      <c r="W655" s="158">
        <v>31954</v>
      </c>
      <c r="X655" s="158">
        <v>38315</v>
      </c>
      <c r="Y655" s="158">
        <v>37706</v>
      </c>
      <c r="Z655" s="155">
        <v>0.990054221533695</v>
      </c>
      <c r="AA655" s="155">
        <v>0.984105441733003</v>
      </c>
      <c r="AB655" s="173">
        <v>0.00594877980069208</v>
      </c>
    </row>
    <row r="656" spans="1:28">
      <c r="A656" s="175" t="s">
        <v>375</v>
      </c>
      <c r="B656" s="176" t="s">
        <v>1822</v>
      </c>
      <c r="C656" s="176" t="s">
        <v>650</v>
      </c>
      <c r="D656" s="150">
        <v>3246</v>
      </c>
      <c r="E656" s="153">
        <v>3152</v>
      </c>
      <c r="F656" s="153">
        <v>94</v>
      </c>
      <c r="G656" s="151">
        <v>3755</v>
      </c>
      <c r="H656" s="151">
        <v>3715</v>
      </c>
      <c r="I656" s="151">
        <v>40</v>
      </c>
      <c r="J656" s="151">
        <v>3165</v>
      </c>
      <c r="K656" s="151">
        <v>3118</v>
      </c>
      <c r="L656" s="151">
        <v>47</v>
      </c>
      <c r="M656" s="172">
        <v>0.93</v>
      </c>
      <c r="N656" s="153">
        <v>86669</v>
      </c>
      <c r="O656" s="153">
        <v>85670</v>
      </c>
      <c r="P656" s="153">
        <v>999</v>
      </c>
      <c r="Q656" s="154">
        <v>0.988473387254958</v>
      </c>
      <c r="R656" s="154">
        <v>0.971041281577326</v>
      </c>
      <c r="S656" s="154">
        <v>0.989347536617843</v>
      </c>
      <c r="T656" s="154">
        <v>0.985150078988942</v>
      </c>
      <c r="U656" s="173">
        <v>-0.018306255040517</v>
      </c>
      <c r="V656" s="158">
        <v>21135</v>
      </c>
      <c r="W656" s="158">
        <v>20836</v>
      </c>
      <c r="X656" s="158">
        <v>27329</v>
      </c>
      <c r="Y656" s="158">
        <v>27052</v>
      </c>
      <c r="Z656" s="155">
        <v>0.985852850721552</v>
      </c>
      <c r="AA656" s="155">
        <v>0.98986424677083</v>
      </c>
      <c r="AB656" s="173">
        <v>-0.00401139604927758</v>
      </c>
    </row>
    <row r="657" spans="1:28">
      <c r="A657" s="175" t="s">
        <v>375</v>
      </c>
      <c r="B657" s="176" t="s">
        <v>1822</v>
      </c>
      <c r="C657" s="176" t="s">
        <v>651</v>
      </c>
      <c r="D657" s="150">
        <v>7482</v>
      </c>
      <c r="E657" s="153">
        <v>7014</v>
      </c>
      <c r="F657" s="153">
        <v>468</v>
      </c>
      <c r="G657" s="151">
        <v>8743</v>
      </c>
      <c r="H657" s="151">
        <v>8450</v>
      </c>
      <c r="I657" s="151">
        <v>293</v>
      </c>
      <c r="J657" s="151">
        <v>6903</v>
      </c>
      <c r="K657" s="151">
        <v>6576</v>
      </c>
      <c r="L657" s="151">
        <v>327</v>
      </c>
      <c r="M657" s="172">
        <v>0.93</v>
      </c>
      <c r="N657" s="153">
        <v>168855</v>
      </c>
      <c r="O657" s="153">
        <v>156537</v>
      </c>
      <c r="P657" s="153">
        <v>12318</v>
      </c>
      <c r="Q657" s="154">
        <v>0.927049835657813</v>
      </c>
      <c r="R657" s="154">
        <v>0.937449879711307</v>
      </c>
      <c r="S657" s="154">
        <v>0.966487475694842</v>
      </c>
      <c r="T657" s="154">
        <v>0.952629291612342</v>
      </c>
      <c r="U657" s="173">
        <v>-0.0290375959835345</v>
      </c>
      <c r="V657" s="158">
        <v>50202</v>
      </c>
      <c r="W657" s="158">
        <v>46899</v>
      </c>
      <c r="X657" s="158">
        <v>51101</v>
      </c>
      <c r="Y657" s="158">
        <v>46790</v>
      </c>
      <c r="Z657" s="155">
        <v>0.934205808533525</v>
      </c>
      <c r="AA657" s="155">
        <v>0.915637658754232</v>
      </c>
      <c r="AB657" s="173">
        <v>0.0185681497792927</v>
      </c>
    </row>
    <row r="658" spans="1:28">
      <c r="A658" s="175" t="s">
        <v>375</v>
      </c>
      <c r="B658" s="176" t="s">
        <v>1822</v>
      </c>
      <c r="C658" s="176" t="s">
        <v>652</v>
      </c>
      <c r="D658" s="150">
        <v>7374</v>
      </c>
      <c r="E658" s="153">
        <v>6855</v>
      </c>
      <c r="F658" s="153">
        <v>519</v>
      </c>
      <c r="G658" s="151">
        <v>8059</v>
      </c>
      <c r="H658" s="151">
        <v>7739</v>
      </c>
      <c r="I658" s="151">
        <v>320</v>
      </c>
      <c r="J658" s="151">
        <v>7101</v>
      </c>
      <c r="K658" s="151">
        <v>6801</v>
      </c>
      <c r="L658" s="151">
        <v>300</v>
      </c>
      <c r="M658" s="172">
        <v>0.93</v>
      </c>
      <c r="N658" s="153">
        <v>172132</v>
      </c>
      <c r="O658" s="153">
        <v>160101</v>
      </c>
      <c r="P658" s="153">
        <v>12031</v>
      </c>
      <c r="Q658" s="154">
        <v>0.930105965189506</v>
      </c>
      <c r="R658" s="154">
        <v>0.929617575264443</v>
      </c>
      <c r="S658" s="154">
        <v>0.960292840302767</v>
      </c>
      <c r="T658" s="154">
        <v>0.957752429235319</v>
      </c>
      <c r="U658" s="173">
        <v>-0.0306752650383244</v>
      </c>
      <c r="V658" s="158">
        <v>47034</v>
      </c>
      <c r="W658" s="158">
        <v>44237</v>
      </c>
      <c r="X658" s="158">
        <v>53857</v>
      </c>
      <c r="Y658" s="158">
        <v>49402</v>
      </c>
      <c r="Z658" s="155">
        <v>0.940532380830888</v>
      </c>
      <c r="AA658" s="155">
        <v>0.917280947694821</v>
      </c>
      <c r="AB658" s="173">
        <v>0.0232514331360668</v>
      </c>
    </row>
    <row r="659" spans="1:28">
      <c r="A659" s="175" t="s">
        <v>375</v>
      </c>
      <c r="B659" s="176" t="s">
        <v>33</v>
      </c>
      <c r="C659" s="176" t="s">
        <v>653</v>
      </c>
      <c r="D659" s="150">
        <v>4058</v>
      </c>
      <c r="E659" s="153">
        <v>3922</v>
      </c>
      <c r="F659" s="153">
        <v>136</v>
      </c>
      <c r="G659" s="151">
        <v>5271</v>
      </c>
      <c r="H659" s="151">
        <v>5131</v>
      </c>
      <c r="I659" s="151">
        <v>140</v>
      </c>
      <c r="J659" s="151">
        <v>2829</v>
      </c>
      <c r="K659" s="151">
        <v>2777</v>
      </c>
      <c r="L659" s="151">
        <v>52</v>
      </c>
      <c r="M659" s="172">
        <v>0.93</v>
      </c>
      <c r="N659" s="153">
        <v>100459</v>
      </c>
      <c r="O659" s="153">
        <v>98761</v>
      </c>
      <c r="P659" s="153">
        <v>1698</v>
      </c>
      <c r="Q659" s="154">
        <v>0.983097582098169</v>
      </c>
      <c r="R659" s="154">
        <v>0.966485953671759</v>
      </c>
      <c r="S659" s="154">
        <v>0.973439575033201</v>
      </c>
      <c r="T659" s="154">
        <v>0.981618946624249</v>
      </c>
      <c r="U659" s="173">
        <v>-0.00695362136144106</v>
      </c>
      <c r="V659" s="158">
        <v>27589</v>
      </c>
      <c r="W659" s="158">
        <v>27030</v>
      </c>
      <c r="X659" s="158">
        <v>32181</v>
      </c>
      <c r="Y659" s="158">
        <v>31676</v>
      </c>
      <c r="Z659" s="155">
        <v>0.979738301496973</v>
      </c>
      <c r="AA659" s="155">
        <v>0.984307510642926</v>
      </c>
      <c r="AB659" s="173">
        <v>-0.0045692091459526</v>
      </c>
    </row>
    <row r="660" spans="1:28">
      <c r="A660" s="175" t="s">
        <v>375</v>
      </c>
      <c r="B660" s="176" t="s">
        <v>33</v>
      </c>
      <c r="C660" s="176" t="s">
        <v>654</v>
      </c>
      <c r="D660" s="150">
        <v>7615</v>
      </c>
      <c r="E660" s="153">
        <v>7288</v>
      </c>
      <c r="F660" s="153">
        <v>327</v>
      </c>
      <c r="G660" s="151">
        <v>10217</v>
      </c>
      <c r="H660" s="151">
        <v>9912</v>
      </c>
      <c r="I660" s="151">
        <v>305</v>
      </c>
      <c r="J660" s="151">
        <v>5668</v>
      </c>
      <c r="K660" s="151">
        <v>5432</v>
      </c>
      <c r="L660" s="151">
        <v>236</v>
      </c>
      <c r="M660" s="172">
        <v>0.93</v>
      </c>
      <c r="N660" s="153">
        <v>194537</v>
      </c>
      <c r="O660" s="153">
        <v>188643</v>
      </c>
      <c r="P660" s="153">
        <v>5894</v>
      </c>
      <c r="Q660" s="154">
        <v>0.969702421647296</v>
      </c>
      <c r="R660" s="154">
        <v>0.957058437294813</v>
      </c>
      <c r="S660" s="154">
        <v>0.970147792894196</v>
      </c>
      <c r="T660" s="154">
        <v>0.958362738179252</v>
      </c>
      <c r="U660" s="173">
        <v>-0.0130893555993831</v>
      </c>
      <c r="V660" s="158">
        <v>52240</v>
      </c>
      <c r="W660" s="158">
        <v>50401</v>
      </c>
      <c r="X660" s="158">
        <v>64974</v>
      </c>
      <c r="Y660" s="158">
        <v>63118</v>
      </c>
      <c r="Z660" s="155">
        <v>0.96479709035222</v>
      </c>
      <c r="AA660" s="155">
        <v>0.971434727737249</v>
      </c>
      <c r="AB660" s="173">
        <v>-0.00663763738502821</v>
      </c>
    </row>
    <row r="661" spans="1:28">
      <c r="A661" s="175" t="s">
        <v>375</v>
      </c>
      <c r="B661" s="176" t="s">
        <v>33</v>
      </c>
      <c r="C661" s="176" t="s">
        <v>655</v>
      </c>
      <c r="D661" s="150">
        <v>7091</v>
      </c>
      <c r="E661" s="153">
        <v>6533</v>
      </c>
      <c r="F661" s="153">
        <v>558</v>
      </c>
      <c r="G661" s="151">
        <v>9124</v>
      </c>
      <c r="H661" s="151">
        <v>8653</v>
      </c>
      <c r="I661" s="151">
        <v>471</v>
      </c>
      <c r="J661" s="151">
        <v>5135</v>
      </c>
      <c r="K661" s="151">
        <v>4710</v>
      </c>
      <c r="L661" s="151">
        <v>425</v>
      </c>
      <c r="M661" s="172">
        <v>0.93</v>
      </c>
      <c r="N661" s="153">
        <v>171900</v>
      </c>
      <c r="O661" s="153">
        <v>157153</v>
      </c>
      <c r="P661" s="153">
        <v>14747</v>
      </c>
      <c r="Q661" s="154">
        <v>0.914211751018034</v>
      </c>
      <c r="R661" s="154">
        <v>0.921308701170498</v>
      </c>
      <c r="S661" s="154">
        <v>0.948377904427883</v>
      </c>
      <c r="T661" s="154">
        <v>0.917234664070107</v>
      </c>
      <c r="U661" s="173">
        <v>-0.0270692032573847</v>
      </c>
      <c r="V661" s="158">
        <v>48095</v>
      </c>
      <c r="W661" s="158">
        <v>44070</v>
      </c>
      <c r="X661" s="158">
        <v>51098</v>
      </c>
      <c r="Y661" s="158">
        <v>46963</v>
      </c>
      <c r="Z661" s="155">
        <v>0.91631146688845</v>
      </c>
      <c r="AA661" s="155">
        <v>0.919077067595601</v>
      </c>
      <c r="AB661" s="173">
        <v>-0.00276560070715071</v>
      </c>
    </row>
    <row r="662" spans="1:28">
      <c r="A662" s="175" t="s">
        <v>375</v>
      </c>
      <c r="B662" s="176" t="s">
        <v>33</v>
      </c>
      <c r="C662" s="176" t="s">
        <v>656</v>
      </c>
      <c r="D662" s="150">
        <v>5961</v>
      </c>
      <c r="E662" s="153">
        <v>5518</v>
      </c>
      <c r="F662" s="153">
        <v>443</v>
      </c>
      <c r="G662" s="151">
        <v>7617</v>
      </c>
      <c r="H662" s="151">
        <v>7171</v>
      </c>
      <c r="I662" s="151">
        <v>446</v>
      </c>
      <c r="J662" s="151">
        <v>4029</v>
      </c>
      <c r="K662" s="151">
        <v>3826</v>
      </c>
      <c r="L662" s="151">
        <v>203</v>
      </c>
      <c r="M662" s="172">
        <v>0.93</v>
      </c>
      <c r="N662" s="153">
        <v>140248</v>
      </c>
      <c r="O662" s="153">
        <v>133316</v>
      </c>
      <c r="P662" s="153">
        <v>6932</v>
      </c>
      <c r="Q662" s="154">
        <v>0.950573270207062</v>
      </c>
      <c r="R662" s="154">
        <v>0.925683610132528</v>
      </c>
      <c r="S662" s="154">
        <v>0.941446763817776</v>
      </c>
      <c r="T662" s="154">
        <v>0.949615289153636</v>
      </c>
      <c r="U662" s="173">
        <v>-0.0157631536852479</v>
      </c>
      <c r="V662" s="158">
        <v>39202</v>
      </c>
      <c r="W662" s="158">
        <v>37107</v>
      </c>
      <c r="X662" s="158">
        <v>41480</v>
      </c>
      <c r="Y662" s="158">
        <v>39538</v>
      </c>
      <c r="Z662" s="155">
        <v>0.946558849038314</v>
      </c>
      <c r="AA662" s="155">
        <v>0.953182256509161</v>
      </c>
      <c r="AB662" s="173">
        <v>-0.00662340747084667</v>
      </c>
    </row>
    <row r="663" spans="1:28">
      <c r="A663" s="175" t="s">
        <v>375</v>
      </c>
      <c r="B663" s="176" t="s">
        <v>33</v>
      </c>
      <c r="C663" s="176" t="s">
        <v>657</v>
      </c>
      <c r="D663" s="150">
        <v>7721</v>
      </c>
      <c r="E663" s="153">
        <v>7416</v>
      </c>
      <c r="F663" s="153">
        <v>305</v>
      </c>
      <c r="G663" s="151">
        <v>10219</v>
      </c>
      <c r="H663" s="151">
        <v>9901</v>
      </c>
      <c r="I663" s="151">
        <v>318</v>
      </c>
      <c r="J663" s="151">
        <v>5588</v>
      </c>
      <c r="K663" s="151">
        <v>5330</v>
      </c>
      <c r="L663" s="151">
        <v>258</v>
      </c>
      <c r="M663" s="172">
        <v>0.93</v>
      </c>
      <c r="N663" s="153">
        <v>195498</v>
      </c>
      <c r="O663" s="153">
        <v>189634</v>
      </c>
      <c r="P663" s="153">
        <v>5864</v>
      </c>
      <c r="Q663" s="154">
        <v>0.970004808233332</v>
      </c>
      <c r="R663" s="154">
        <v>0.96049734490351</v>
      </c>
      <c r="S663" s="154">
        <v>0.968881495253939</v>
      </c>
      <c r="T663" s="154">
        <v>0.953829634931997</v>
      </c>
      <c r="U663" s="173">
        <v>-0.00838415035042883</v>
      </c>
      <c r="V663" s="158">
        <v>53794</v>
      </c>
      <c r="W663" s="158">
        <v>51991</v>
      </c>
      <c r="X663" s="158">
        <v>61052</v>
      </c>
      <c r="Y663" s="158">
        <v>59122</v>
      </c>
      <c r="Z663" s="155">
        <v>0.966483250920177</v>
      </c>
      <c r="AA663" s="155">
        <v>0.968387604009697</v>
      </c>
      <c r="AB663" s="173">
        <v>-0.00190435308951975</v>
      </c>
    </row>
    <row r="664" spans="1:28">
      <c r="A664" s="175" t="s">
        <v>375</v>
      </c>
      <c r="B664" s="176" t="s">
        <v>33</v>
      </c>
      <c r="C664" s="176" t="s">
        <v>658</v>
      </c>
      <c r="D664" s="150">
        <v>3444</v>
      </c>
      <c r="E664" s="153">
        <v>3396</v>
      </c>
      <c r="F664" s="153">
        <v>48</v>
      </c>
      <c r="G664" s="151">
        <v>4426</v>
      </c>
      <c r="H664" s="151">
        <v>4358</v>
      </c>
      <c r="I664" s="151">
        <v>68</v>
      </c>
      <c r="J664" s="151">
        <v>2451</v>
      </c>
      <c r="K664" s="151">
        <v>2415</v>
      </c>
      <c r="L664" s="151">
        <v>36</v>
      </c>
      <c r="M664" s="172">
        <v>0.93</v>
      </c>
      <c r="N664" s="153">
        <v>85008</v>
      </c>
      <c r="O664" s="153">
        <v>83805</v>
      </c>
      <c r="P664" s="153">
        <v>1203</v>
      </c>
      <c r="Q664" s="154">
        <v>0.985848390739695</v>
      </c>
      <c r="R664" s="154">
        <v>0.986062717770035</v>
      </c>
      <c r="S664" s="154">
        <v>0.98463624039765</v>
      </c>
      <c r="T664" s="154">
        <v>0.98531211750306</v>
      </c>
      <c r="U664" s="173">
        <v>0.00142647737238455</v>
      </c>
      <c r="V664" s="158">
        <v>23137</v>
      </c>
      <c r="W664" s="158">
        <v>22742</v>
      </c>
      <c r="X664" s="158">
        <v>25508</v>
      </c>
      <c r="Y664" s="158">
        <v>25194</v>
      </c>
      <c r="Z664" s="155">
        <v>0.982927778017893</v>
      </c>
      <c r="AA664" s="155">
        <v>0.987690136427787</v>
      </c>
      <c r="AB664" s="173">
        <v>-0.00476235840989392</v>
      </c>
    </row>
    <row r="665" spans="1:28">
      <c r="A665" s="175" t="s">
        <v>375</v>
      </c>
      <c r="B665" s="176" t="s">
        <v>33</v>
      </c>
      <c r="C665" s="176" t="s">
        <v>659</v>
      </c>
      <c r="D665" s="150">
        <v>9099</v>
      </c>
      <c r="E665" s="153">
        <v>8591</v>
      </c>
      <c r="F665" s="153">
        <v>508</v>
      </c>
      <c r="G665" s="151">
        <v>11767</v>
      </c>
      <c r="H665" s="151">
        <v>11300</v>
      </c>
      <c r="I665" s="151">
        <v>467</v>
      </c>
      <c r="J665" s="151">
        <v>6598</v>
      </c>
      <c r="K665" s="151">
        <v>6336</v>
      </c>
      <c r="L665" s="151">
        <v>262</v>
      </c>
      <c r="M665" s="172">
        <v>0.93</v>
      </c>
      <c r="N665" s="153">
        <v>222388</v>
      </c>
      <c r="O665" s="153">
        <v>213779</v>
      </c>
      <c r="P665" s="153">
        <v>8609</v>
      </c>
      <c r="Q665" s="154">
        <v>0.961288378869363</v>
      </c>
      <c r="R665" s="154">
        <v>0.944169688976811</v>
      </c>
      <c r="S665" s="154">
        <v>0.960312739015892</v>
      </c>
      <c r="T665" s="154">
        <v>0.960290997271901</v>
      </c>
      <c r="U665" s="173">
        <v>-0.0161430500390812</v>
      </c>
      <c r="V665" s="158">
        <v>61762</v>
      </c>
      <c r="W665" s="158">
        <v>58963</v>
      </c>
      <c r="X665" s="158">
        <v>71081</v>
      </c>
      <c r="Y665" s="158">
        <v>68487</v>
      </c>
      <c r="Z665" s="155">
        <v>0.954680871733428</v>
      </c>
      <c r="AA665" s="155">
        <v>0.963506422250672</v>
      </c>
      <c r="AB665" s="173">
        <v>-0.00882555051724343</v>
      </c>
    </row>
    <row r="666" spans="1:28">
      <c r="A666" s="175" t="s">
        <v>375</v>
      </c>
      <c r="B666" s="176" t="s">
        <v>33</v>
      </c>
      <c r="C666" s="176" t="s">
        <v>660</v>
      </c>
      <c r="D666" s="150">
        <v>3869</v>
      </c>
      <c r="E666" s="153">
        <v>3525</v>
      </c>
      <c r="F666" s="153">
        <v>344</v>
      </c>
      <c r="G666" s="151">
        <v>4767</v>
      </c>
      <c r="H666" s="151">
        <v>4498</v>
      </c>
      <c r="I666" s="151">
        <v>269</v>
      </c>
      <c r="J666" s="151">
        <v>2714</v>
      </c>
      <c r="K666" s="151">
        <v>2343</v>
      </c>
      <c r="L666" s="151">
        <v>371</v>
      </c>
      <c r="M666" s="172">
        <v>0.93</v>
      </c>
      <c r="N666" s="153">
        <v>91046</v>
      </c>
      <c r="O666" s="153">
        <v>84500</v>
      </c>
      <c r="P666" s="153">
        <v>6546</v>
      </c>
      <c r="Q666" s="154">
        <v>0.928102277969378</v>
      </c>
      <c r="R666" s="154">
        <v>0.911088136469372</v>
      </c>
      <c r="S666" s="154">
        <v>0.943570379693728</v>
      </c>
      <c r="T666" s="154">
        <v>0.863301400147384</v>
      </c>
      <c r="U666" s="173">
        <v>-0.0324822432243558</v>
      </c>
      <c r="V666" s="158">
        <v>25215</v>
      </c>
      <c r="W666" s="158">
        <v>23022</v>
      </c>
      <c r="X666" s="158">
        <v>27360</v>
      </c>
      <c r="Y666" s="158">
        <v>25705</v>
      </c>
      <c r="Z666" s="155">
        <v>0.913027959547888</v>
      </c>
      <c r="AA666" s="155">
        <v>0.939510233918129</v>
      </c>
      <c r="AB666" s="173">
        <v>-0.0264822743702404</v>
      </c>
    </row>
    <row r="667" spans="1:28">
      <c r="A667" s="175" t="s">
        <v>375</v>
      </c>
      <c r="B667" s="176" t="s">
        <v>33</v>
      </c>
      <c r="C667" s="176" t="s">
        <v>661</v>
      </c>
      <c r="D667" s="150">
        <v>9084</v>
      </c>
      <c r="E667" s="153">
        <v>8317</v>
      </c>
      <c r="F667" s="153">
        <v>767</v>
      </c>
      <c r="G667" s="151">
        <v>11351</v>
      </c>
      <c r="H667" s="151">
        <v>10358</v>
      </c>
      <c r="I667" s="151">
        <v>993</v>
      </c>
      <c r="J667" s="151">
        <v>6579</v>
      </c>
      <c r="K667" s="151">
        <v>6362</v>
      </c>
      <c r="L667" s="151">
        <v>217</v>
      </c>
      <c r="M667" s="172">
        <v>0.93</v>
      </c>
      <c r="N667" s="153">
        <v>219576</v>
      </c>
      <c r="O667" s="153">
        <v>206449</v>
      </c>
      <c r="P667" s="153">
        <v>13127</v>
      </c>
      <c r="Q667" s="154">
        <v>0.940216599264036</v>
      </c>
      <c r="R667" s="154">
        <v>0.915565830030823</v>
      </c>
      <c r="S667" s="154">
        <v>0.912518720817549</v>
      </c>
      <c r="T667" s="154">
        <v>0.967016263869889</v>
      </c>
      <c r="U667" s="173">
        <v>0.00304710921327433</v>
      </c>
      <c r="V667" s="158">
        <v>61467</v>
      </c>
      <c r="W667" s="158">
        <v>57973</v>
      </c>
      <c r="X667" s="158">
        <v>67555</v>
      </c>
      <c r="Y667" s="158">
        <v>63510</v>
      </c>
      <c r="Z667" s="155">
        <v>0.943156490474564</v>
      </c>
      <c r="AA667" s="155">
        <v>0.940122862852491</v>
      </c>
      <c r="AB667" s="173">
        <v>0.00303362762207304</v>
      </c>
    </row>
    <row r="668" spans="1:28">
      <c r="A668" s="175" t="s">
        <v>375</v>
      </c>
      <c r="B668" s="176" t="s">
        <v>33</v>
      </c>
      <c r="C668" s="176" t="s">
        <v>662</v>
      </c>
      <c r="D668" s="150">
        <v>8950</v>
      </c>
      <c r="E668" s="153">
        <v>8051</v>
      </c>
      <c r="F668" s="153">
        <v>899</v>
      </c>
      <c r="G668" s="151">
        <v>11642</v>
      </c>
      <c r="H668" s="151">
        <v>10829</v>
      </c>
      <c r="I668" s="151">
        <v>813</v>
      </c>
      <c r="J668" s="151">
        <v>6550</v>
      </c>
      <c r="K668" s="151">
        <v>6100</v>
      </c>
      <c r="L668" s="151">
        <v>450</v>
      </c>
      <c r="M668" s="172">
        <v>0.93</v>
      </c>
      <c r="N668" s="153">
        <v>221536</v>
      </c>
      <c r="O668" s="153">
        <v>204089</v>
      </c>
      <c r="P668" s="153">
        <v>17447</v>
      </c>
      <c r="Q668" s="154">
        <v>0.921245305503394</v>
      </c>
      <c r="R668" s="154">
        <v>0.899553072625698</v>
      </c>
      <c r="S668" s="154">
        <v>0.930166638034702</v>
      </c>
      <c r="T668" s="154">
        <v>0.931297709923664</v>
      </c>
      <c r="U668" s="173">
        <v>-0.0306135654090036</v>
      </c>
      <c r="V668" s="158">
        <v>61428</v>
      </c>
      <c r="W668" s="158">
        <v>56329</v>
      </c>
      <c r="X668" s="158">
        <v>65756</v>
      </c>
      <c r="Y668" s="158">
        <v>60682</v>
      </c>
      <c r="Z668" s="155">
        <v>0.916992251090708</v>
      </c>
      <c r="AA668" s="155">
        <v>0.922835938925725</v>
      </c>
      <c r="AB668" s="173">
        <v>-0.00584368783501765</v>
      </c>
    </row>
    <row r="669" spans="1:28">
      <c r="A669" s="175" t="s">
        <v>375</v>
      </c>
      <c r="B669" s="176" t="s">
        <v>33</v>
      </c>
      <c r="C669" s="176" t="s">
        <v>663</v>
      </c>
      <c r="D669" s="150">
        <v>7591</v>
      </c>
      <c r="E669" s="153">
        <v>6907</v>
      </c>
      <c r="F669" s="153">
        <v>684</v>
      </c>
      <c r="G669" s="151">
        <v>10085</v>
      </c>
      <c r="H669" s="151">
        <v>9552</v>
      </c>
      <c r="I669" s="151">
        <v>533</v>
      </c>
      <c r="J669" s="151">
        <v>5616</v>
      </c>
      <c r="K669" s="151">
        <v>5112</v>
      </c>
      <c r="L669" s="151">
        <v>504</v>
      </c>
      <c r="M669" s="172">
        <v>0.93</v>
      </c>
      <c r="N669" s="153">
        <v>183363</v>
      </c>
      <c r="O669" s="153">
        <v>167594</v>
      </c>
      <c r="P669" s="153">
        <v>15769</v>
      </c>
      <c r="Q669" s="154">
        <v>0.914001188898524</v>
      </c>
      <c r="R669" s="154">
        <v>0.909893294691081</v>
      </c>
      <c r="S669" s="154">
        <v>0.947149231531978</v>
      </c>
      <c r="T669" s="154">
        <v>0.91025641025641</v>
      </c>
      <c r="U669" s="173">
        <v>-0.0372559368408967</v>
      </c>
      <c r="V669" s="158">
        <v>50959</v>
      </c>
      <c r="W669" s="158">
        <v>46725</v>
      </c>
      <c r="X669" s="158">
        <v>54326</v>
      </c>
      <c r="Y669" s="158">
        <v>49964</v>
      </c>
      <c r="Z669" s="155">
        <v>0.916913597205597</v>
      </c>
      <c r="AA669" s="155">
        <v>0.919706954312852</v>
      </c>
      <c r="AB669" s="173">
        <v>-0.00279335710725537</v>
      </c>
    </row>
    <row r="670" spans="1:28">
      <c r="A670" s="175" t="s">
        <v>375</v>
      </c>
      <c r="B670" s="176" t="s">
        <v>33</v>
      </c>
      <c r="C670" s="176" t="s">
        <v>664</v>
      </c>
      <c r="D670" s="150">
        <v>6616</v>
      </c>
      <c r="E670" s="153">
        <v>6171</v>
      </c>
      <c r="F670" s="153">
        <v>445</v>
      </c>
      <c r="G670" s="151">
        <v>8329</v>
      </c>
      <c r="H670" s="151">
        <v>7881</v>
      </c>
      <c r="I670" s="151">
        <v>448</v>
      </c>
      <c r="J670" s="151">
        <v>2909</v>
      </c>
      <c r="K670" s="151">
        <v>2516</v>
      </c>
      <c r="L670" s="151">
        <v>393</v>
      </c>
      <c r="M670" s="172">
        <v>0.93</v>
      </c>
      <c r="N670" s="153">
        <v>156358</v>
      </c>
      <c r="O670" s="153">
        <v>140848</v>
      </c>
      <c r="P670" s="153">
        <v>15510</v>
      </c>
      <c r="Q670" s="154">
        <v>0.900804563885442</v>
      </c>
      <c r="R670" s="154">
        <v>0.932738814993954</v>
      </c>
      <c r="S670" s="154">
        <v>0.946212030255733</v>
      </c>
      <c r="T670" s="154">
        <v>0.864902028188381</v>
      </c>
      <c r="U670" s="173">
        <v>-0.0134732152617789</v>
      </c>
      <c r="V670" s="158">
        <v>43254</v>
      </c>
      <c r="W670" s="158">
        <v>38980</v>
      </c>
      <c r="X670" s="158">
        <v>47033</v>
      </c>
      <c r="Y670" s="158">
        <v>42233</v>
      </c>
      <c r="Z670" s="155">
        <v>0.901188329403061</v>
      </c>
      <c r="AA670" s="155">
        <v>0.897943996768227</v>
      </c>
      <c r="AB670" s="173">
        <v>0.00324433263483448</v>
      </c>
    </row>
    <row r="671" spans="1:28">
      <c r="A671" s="175" t="s">
        <v>375</v>
      </c>
      <c r="B671" s="176" t="s">
        <v>33</v>
      </c>
      <c r="C671" s="176" t="s">
        <v>665</v>
      </c>
      <c r="D671" s="150">
        <v>7774</v>
      </c>
      <c r="E671" s="153">
        <v>7088</v>
      </c>
      <c r="F671" s="153">
        <v>686</v>
      </c>
      <c r="G671" s="151">
        <v>9780</v>
      </c>
      <c r="H671" s="151">
        <v>8949</v>
      </c>
      <c r="I671" s="151">
        <v>831</v>
      </c>
      <c r="J671" s="151">
        <v>3870</v>
      </c>
      <c r="K671" s="151">
        <v>3485</v>
      </c>
      <c r="L671" s="151">
        <v>385</v>
      </c>
      <c r="M671" s="172">
        <v>0.93</v>
      </c>
      <c r="N671" s="153">
        <v>173101</v>
      </c>
      <c r="O671" s="153">
        <v>155254</v>
      </c>
      <c r="P671" s="153">
        <v>17847</v>
      </c>
      <c r="Q671" s="154">
        <v>0.89689834258612</v>
      </c>
      <c r="R671" s="154">
        <v>0.911757139181888</v>
      </c>
      <c r="S671" s="154">
        <v>0.915030674846626</v>
      </c>
      <c r="T671" s="154">
        <v>0.900516795865633</v>
      </c>
      <c r="U671" s="173">
        <v>-0.00327353566473743</v>
      </c>
      <c r="V671" s="158">
        <v>51752</v>
      </c>
      <c r="W671" s="158">
        <v>45908</v>
      </c>
      <c r="X671" s="158">
        <v>51887</v>
      </c>
      <c r="Y671" s="158">
        <v>46856</v>
      </c>
      <c r="Z671" s="155">
        <v>0.887076827948678</v>
      </c>
      <c r="AA671" s="155">
        <v>0.903039296933721</v>
      </c>
      <c r="AB671" s="173">
        <v>-0.0159624689850431</v>
      </c>
    </row>
    <row r="672" spans="1:28">
      <c r="A672" s="175" t="s">
        <v>375</v>
      </c>
      <c r="B672" s="176" t="s">
        <v>33</v>
      </c>
      <c r="C672" s="176" t="s">
        <v>666</v>
      </c>
      <c r="D672" s="150">
        <v>4801</v>
      </c>
      <c r="E672" s="153">
        <v>4526</v>
      </c>
      <c r="F672" s="153">
        <v>275</v>
      </c>
      <c r="G672" s="151">
        <v>6201</v>
      </c>
      <c r="H672" s="151">
        <v>5843</v>
      </c>
      <c r="I672" s="151">
        <v>358</v>
      </c>
      <c r="J672" s="151">
        <v>3326</v>
      </c>
      <c r="K672" s="151">
        <v>3179</v>
      </c>
      <c r="L672" s="151">
        <v>147</v>
      </c>
      <c r="M672" s="172">
        <v>0.93</v>
      </c>
      <c r="N672" s="153">
        <v>119409</v>
      </c>
      <c r="O672" s="153">
        <v>114367</v>
      </c>
      <c r="P672" s="153">
        <v>5042</v>
      </c>
      <c r="Q672" s="154">
        <v>0.95777537706538</v>
      </c>
      <c r="R672" s="154">
        <v>0.942720266611123</v>
      </c>
      <c r="S672" s="154">
        <v>0.94226737622964</v>
      </c>
      <c r="T672" s="154">
        <v>0.955802766085388</v>
      </c>
      <c r="U672" s="173">
        <v>0.000452890381482329</v>
      </c>
      <c r="V672" s="158">
        <v>32072</v>
      </c>
      <c r="W672" s="158">
        <v>30573</v>
      </c>
      <c r="X672" s="158">
        <v>35714</v>
      </c>
      <c r="Y672" s="158">
        <v>34014</v>
      </c>
      <c r="Z672" s="155">
        <v>0.953261411823397</v>
      </c>
      <c r="AA672" s="155">
        <v>0.952399619196954</v>
      </c>
      <c r="AB672" s="173">
        <v>0.000861792626443814</v>
      </c>
    </row>
    <row r="673" spans="1:28">
      <c r="A673" s="175" t="s">
        <v>375</v>
      </c>
      <c r="B673" s="176" t="s">
        <v>33</v>
      </c>
      <c r="C673" s="176" t="s">
        <v>667</v>
      </c>
      <c r="D673" s="150">
        <v>5507</v>
      </c>
      <c r="E673" s="153">
        <v>5116</v>
      </c>
      <c r="F673" s="153">
        <v>391</v>
      </c>
      <c r="G673" s="151">
        <v>6857</v>
      </c>
      <c r="H673" s="151">
        <v>6537</v>
      </c>
      <c r="I673" s="151">
        <v>320</v>
      </c>
      <c r="J673" s="151">
        <v>3962</v>
      </c>
      <c r="K673" s="151">
        <v>3653</v>
      </c>
      <c r="L673" s="151">
        <v>309</v>
      </c>
      <c r="M673" s="172">
        <v>0.93</v>
      </c>
      <c r="N673" s="153">
        <v>128757</v>
      </c>
      <c r="O673" s="153">
        <v>119303</v>
      </c>
      <c r="P673" s="153">
        <v>9454</v>
      </c>
      <c r="Q673" s="154">
        <v>0.926574865832537</v>
      </c>
      <c r="R673" s="154">
        <v>0.928999455238787</v>
      </c>
      <c r="S673" s="154">
        <v>0.953332361090856</v>
      </c>
      <c r="T673" s="154">
        <v>0.92200908632004</v>
      </c>
      <c r="U673" s="173">
        <v>-0.024332905852069</v>
      </c>
      <c r="V673" s="158">
        <v>37056</v>
      </c>
      <c r="W673" s="158">
        <v>34372</v>
      </c>
      <c r="X673" s="158">
        <v>39735</v>
      </c>
      <c r="Y673" s="158">
        <v>36858</v>
      </c>
      <c r="Z673" s="155">
        <v>0.92756908462867</v>
      </c>
      <c r="AA673" s="155">
        <v>0.927595318988298</v>
      </c>
      <c r="AB673" s="173">
        <v>-2.62343596273418e-5</v>
      </c>
    </row>
    <row r="674" spans="1:28">
      <c r="A674" s="175" t="s">
        <v>668</v>
      </c>
      <c r="B674" s="176" t="s">
        <v>1823</v>
      </c>
      <c r="C674" s="176" t="s">
        <v>670</v>
      </c>
      <c r="D674" s="150">
        <v>2993</v>
      </c>
      <c r="E674" s="153">
        <v>2900</v>
      </c>
      <c r="F674" s="153">
        <v>93</v>
      </c>
      <c r="G674" s="151">
        <v>3599</v>
      </c>
      <c r="H674" s="151">
        <v>3510</v>
      </c>
      <c r="I674" s="151">
        <v>89</v>
      </c>
      <c r="J674" s="151">
        <v>1248</v>
      </c>
      <c r="K674" s="151">
        <v>1202</v>
      </c>
      <c r="L674" s="151">
        <v>46</v>
      </c>
      <c r="M674" s="172">
        <v>0.93</v>
      </c>
      <c r="N674" s="153">
        <v>68211</v>
      </c>
      <c r="O674" s="153">
        <v>65860</v>
      </c>
      <c r="P674" s="153">
        <v>2351</v>
      </c>
      <c r="Q674" s="154">
        <v>0.965533418363607</v>
      </c>
      <c r="R674" s="154">
        <v>0.968927497494153</v>
      </c>
      <c r="S674" s="154">
        <v>0.975270908585718</v>
      </c>
      <c r="T674" s="154">
        <v>0.963141025641026</v>
      </c>
      <c r="U674" s="173">
        <v>-0.00634341109156522</v>
      </c>
      <c r="V674" s="158">
        <v>18847</v>
      </c>
      <c r="W674" s="158">
        <v>18247</v>
      </c>
      <c r="X674" s="158">
        <v>20838</v>
      </c>
      <c r="Y674" s="158">
        <v>20027</v>
      </c>
      <c r="Z674" s="155">
        <v>0.968164694646363</v>
      </c>
      <c r="AA674" s="155">
        <v>0.961080717919186</v>
      </c>
      <c r="AB674" s="173">
        <v>0.00708397672717664</v>
      </c>
    </row>
    <row r="675" spans="1:28">
      <c r="A675" s="175" t="s">
        <v>668</v>
      </c>
      <c r="B675" s="176" t="s">
        <v>1823</v>
      </c>
      <c r="C675" s="176" t="s">
        <v>671</v>
      </c>
      <c r="D675" s="150">
        <v>2521</v>
      </c>
      <c r="E675" s="153">
        <v>2481</v>
      </c>
      <c r="F675" s="153">
        <v>40</v>
      </c>
      <c r="G675" s="151">
        <v>3030</v>
      </c>
      <c r="H675" s="151">
        <v>2973</v>
      </c>
      <c r="I675" s="151">
        <v>57</v>
      </c>
      <c r="J675" s="151">
        <v>1054</v>
      </c>
      <c r="K675" s="151">
        <v>1038</v>
      </c>
      <c r="L675" s="151">
        <v>16</v>
      </c>
      <c r="M675" s="172">
        <v>0.93</v>
      </c>
      <c r="N675" s="153">
        <v>57202</v>
      </c>
      <c r="O675" s="153">
        <v>56149</v>
      </c>
      <c r="P675" s="153">
        <v>1053</v>
      </c>
      <c r="Q675" s="154">
        <v>0.981591552742911</v>
      </c>
      <c r="R675" s="154">
        <v>0.984133280444268</v>
      </c>
      <c r="S675" s="154">
        <v>0.981188118811881</v>
      </c>
      <c r="T675" s="154">
        <v>0.984819734345351</v>
      </c>
      <c r="U675" s="173">
        <v>0.00294516163238701</v>
      </c>
      <c r="V675" s="158">
        <v>15605</v>
      </c>
      <c r="W675" s="158">
        <v>15338</v>
      </c>
      <c r="X675" s="158">
        <v>17981</v>
      </c>
      <c r="Y675" s="158">
        <v>17622</v>
      </c>
      <c r="Z675" s="155">
        <v>0.982890099327139</v>
      </c>
      <c r="AA675" s="155">
        <v>0.980034480840888</v>
      </c>
      <c r="AB675" s="173">
        <v>0.00285561848625115</v>
      </c>
    </row>
    <row r="676" spans="1:28">
      <c r="A676" s="175" t="s">
        <v>668</v>
      </c>
      <c r="B676" s="176" t="s">
        <v>1823</v>
      </c>
      <c r="C676" s="176" t="s">
        <v>672</v>
      </c>
      <c r="D676" s="150">
        <v>4074</v>
      </c>
      <c r="E676" s="153">
        <v>3810</v>
      </c>
      <c r="F676" s="153">
        <v>264</v>
      </c>
      <c r="G676" s="151">
        <v>4784</v>
      </c>
      <c r="H676" s="151">
        <v>4457</v>
      </c>
      <c r="I676" s="151">
        <v>327</v>
      </c>
      <c r="J676" s="151">
        <v>1643</v>
      </c>
      <c r="K676" s="151">
        <v>1467</v>
      </c>
      <c r="L676" s="151">
        <v>176</v>
      </c>
      <c r="M676" s="172">
        <v>0.93</v>
      </c>
      <c r="N676" s="153">
        <v>89385</v>
      </c>
      <c r="O676" s="153">
        <v>81705</v>
      </c>
      <c r="P676" s="153">
        <v>7680</v>
      </c>
      <c r="Q676" s="154">
        <v>0.914079543547575</v>
      </c>
      <c r="R676" s="154">
        <v>0.93519882179676</v>
      </c>
      <c r="S676" s="154">
        <v>0.931647157190635</v>
      </c>
      <c r="T676" s="154">
        <v>0.892878880097383</v>
      </c>
      <c r="U676" s="173">
        <v>0.00355166460612455</v>
      </c>
      <c r="V676" s="158">
        <v>25053</v>
      </c>
      <c r="W676" s="158">
        <v>22975</v>
      </c>
      <c r="X676" s="158">
        <v>27446</v>
      </c>
      <c r="Y676" s="158">
        <v>24969</v>
      </c>
      <c r="Z676" s="155">
        <v>0.917055841615775</v>
      </c>
      <c r="AA676" s="155">
        <v>0.909750054652773</v>
      </c>
      <c r="AB676" s="173">
        <v>0.00730578696300188</v>
      </c>
    </row>
    <row r="677" spans="1:28">
      <c r="A677" s="175" t="s">
        <v>668</v>
      </c>
      <c r="B677" s="176" t="s">
        <v>1823</v>
      </c>
      <c r="C677" s="176" t="s">
        <v>673</v>
      </c>
      <c r="D677" s="150">
        <v>4415</v>
      </c>
      <c r="E677" s="153">
        <v>4259</v>
      </c>
      <c r="F677" s="153">
        <v>156</v>
      </c>
      <c r="G677" s="151">
        <v>5017</v>
      </c>
      <c r="H677" s="151">
        <v>4859</v>
      </c>
      <c r="I677" s="151">
        <v>158</v>
      </c>
      <c r="J677" s="151">
        <v>1818</v>
      </c>
      <c r="K677" s="151">
        <v>1764</v>
      </c>
      <c r="L677" s="151">
        <v>54</v>
      </c>
      <c r="M677" s="172">
        <v>0.93</v>
      </c>
      <c r="N677" s="153">
        <v>97210</v>
      </c>
      <c r="O677" s="153">
        <v>93633</v>
      </c>
      <c r="P677" s="153">
        <v>3577</v>
      </c>
      <c r="Q677" s="154">
        <v>0.963203374138463</v>
      </c>
      <c r="R677" s="154">
        <v>0.964665911664779</v>
      </c>
      <c r="S677" s="154">
        <v>0.968507075941798</v>
      </c>
      <c r="T677" s="154">
        <v>0.97029702970297</v>
      </c>
      <c r="U677" s="173">
        <v>-0.00384116427701875</v>
      </c>
      <c r="V677" s="158">
        <v>26540</v>
      </c>
      <c r="W677" s="158">
        <v>25662</v>
      </c>
      <c r="X677" s="158">
        <v>29996</v>
      </c>
      <c r="Y677" s="158">
        <v>28838</v>
      </c>
      <c r="Z677" s="155">
        <v>0.966917859834213</v>
      </c>
      <c r="AA677" s="155">
        <v>0.96139485264702</v>
      </c>
      <c r="AB677" s="173">
        <v>0.0055230071871929</v>
      </c>
    </row>
    <row r="678" spans="1:28">
      <c r="A678" s="175" t="s">
        <v>668</v>
      </c>
      <c r="B678" s="176" t="s">
        <v>1823</v>
      </c>
      <c r="C678" s="176" t="s">
        <v>674</v>
      </c>
      <c r="D678" s="150">
        <v>1795</v>
      </c>
      <c r="E678" s="153">
        <v>1771</v>
      </c>
      <c r="F678" s="153">
        <v>24</v>
      </c>
      <c r="G678" s="151">
        <v>2190</v>
      </c>
      <c r="H678" s="151">
        <v>2162</v>
      </c>
      <c r="I678" s="151">
        <v>28</v>
      </c>
      <c r="J678" s="151">
        <v>738</v>
      </c>
      <c r="K678" s="151">
        <v>721</v>
      </c>
      <c r="L678" s="151">
        <v>17</v>
      </c>
      <c r="M678" s="172">
        <v>0.93</v>
      </c>
      <c r="N678" s="153">
        <v>41824</v>
      </c>
      <c r="O678" s="153">
        <v>41145</v>
      </c>
      <c r="P678" s="153">
        <v>679</v>
      </c>
      <c r="Q678" s="154">
        <v>0.983765302218822</v>
      </c>
      <c r="R678" s="154">
        <v>0.986629526462396</v>
      </c>
      <c r="S678" s="154">
        <v>0.987214611872146</v>
      </c>
      <c r="T678" s="154">
        <v>0.976964769647697</v>
      </c>
      <c r="U678" s="173">
        <v>-0.000585085409750552</v>
      </c>
      <c r="V678" s="158">
        <v>11505</v>
      </c>
      <c r="W678" s="158">
        <v>11333</v>
      </c>
      <c r="X678" s="158">
        <v>12808</v>
      </c>
      <c r="Y678" s="158">
        <v>12597</v>
      </c>
      <c r="Z678" s="155">
        <v>0.985049978270317</v>
      </c>
      <c r="AA678" s="155">
        <v>0.983525921299188</v>
      </c>
      <c r="AB678" s="173">
        <v>0.00152405697112923</v>
      </c>
    </row>
    <row r="679" spans="1:28">
      <c r="A679" s="175" t="s">
        <v>668</v>
      </c>
      <c r="B679" s="176" t="s">
        <v>1823</v>
      </c>
      <c r="C679" s="176" t="s">
        <v>675</v>
      </c>
      <c r="D679" s="150">
        <v>2984</v>
      </c>
      <c r="E679" s="153">
        <v>2892</v>
      </c>
      <c r="F679" s="153">
        <v>92</v>
      </c>
      <c r="G679" s="151">
        <v>3484</v>
      </c>
      <c r="H679" s="151">
        <v>3417</v>
      </c>
      <c r="I679" s="151">
        <v>67</v>
      </c>
      <c r="J679" s="151">
        <v>1220</v>
      </c>
      <c r="K679" s="151">
        <v>1195</v>
      </c>
      <c r="L679" s="151">
        <v>25</v>
      </c>
      <c r="M679" s="172">
        <v>0.93</v>
      </c>
      <c r="N679" s="153">
        <v>66356</v>
      </c>
      <c r="O679" s="153">
        <v>64781</v>
      </c>
      <c r="P679" s="153">
        <v>1575</v>
      </c>
      <c r="Q679" s="154">
        <v>0.976264392067032</v>
      </c>
      <c r="R679" s="154">
        <v>0.96916890080429</v>
      </c>
      <c r="S679" s="154">
        <v>0.980769230769231</v>
      </c>
      <c r="T679" s="154">
        <v>0.979508196721312</v>
      </c>
      <c r="U679" s="173">
        <v>-0.0116003299649412</v>
      </c>
      <c r="V679" s="158">
        <v>18287</v>
      </c>
      <c r="W679" s="158">
        <v>17848</v>
      </c>
      <c r="X679" s="158">
        <v>20219</v>
      </c>
      <c r="Y679" s="158">
        <v>19732</v>
      </c>
      <c r="Z679" s="155">
        <v>0.975993875430634</v>
      </c>
      <c r="AA679" s="155">
        <v>0.97591374449775</v>
      </c>
      <c r="AB679" s="173">
        <v>8.01309328841704e-5</v>
      </c>
    </row>
    <row r="680" spans="1:28">
      <c r="A680" s="175" t="s">
        <v>668</v>
      </c>
      <c r="B680" s="176" t="s">
        <v>1823</v>
      </c>
      <c r="C680" s="176" t="s">
        <v>676</v>
      </c>
      <c r="D680" s="150">
        <v>2137</v>
      </c>
      <c r="E680" s="153">
        <v>2015</v>
      </c>
      <c r="F680" s="153">
        <v>122</v>
      </c>
      <c r="G680" s="151">
        <v>2516</v>
      </c>
      <c r="H680" s="151">
        <v>2449</v>
      </c>
      <c r="I680" s="151">
        <v>67</v>
      </c>
      <c r="J680" s="151">
        <v>894</v>
      </c>
      <c r="K680" s="151">
        <v>869</v>
      </c>
      <c r="L680" s="151">
        <v>25</v>
      </c>
      <c r="M680" s="172">
        <v>0.93</v>
      </c>
      <c r="N680" s="153">
        <v>46697</v>
      </c>
      <c r="O680" s="153">
        <v>45064</v>
      </c>
      <c r="P680" s="153">
        <v>1633</v>
      </c>
      <c r="Q680" s="154">
        <v>0.965029873439407</v>
      </c>
      <c r="R680" s="154">
        <v>0.942910622367805</v>
      </c>
      <c r="S680" s="154">
        <v>0.973370429252782</v>
      </c>
      <c r="T680" s="154">
        <v>0.972035794183445</v>
      </c>
      <c r="U680" s="173">
        <v>-0.0304598068849768</v>
      </c>
      <c r="V680" s="158">
        <v>13198</v>
      </c>
      <c r="W680" s="158">
        <v>12712</v>
      </c>
      <c r="X680" s="158">
        <v>14310</v>
      </c>
      <c r="Y680" s="158">
        <v>13732</v>
      </c>
      <c r="Z680" s="155">
        <v>0.963176238824064</v>
      </c>
      <c r="AA680" s="155">
        <v>0.959608665269043</v>
      </c>
      <c r="AB680" s="173">
        <v>0.00356757355502157</v>
      </c>
    </row>
    <row r="681" spans="1:28">
      <c r="A681" s="175" t="s">
        <v>668</v>
      </c>
      <c r="B681" s="176" t="s">
        <v>1823</v>
      </c>
      <c r="C681" s="176" t="s">
        <v>677</v>
      </c>
      <c r="D681" s="150">
        <v>2875</v>
      </c>
      <c r="E681" s="153">
        <v>2825</v>
      </c>
      <c r="F681" s="153">
        <v>50</v>
      </c>
      <c r="G681" s="151">
        <v>3283</v>
      </c>
      <c r="H681" s="151">
        <v>3240</v>
      </c>
      <c r="I681" s="151">
        <v>43</v>
      </c>
      <c r="J681" s="151">
        <v>1230</v>
      </c>
      <c r="K681" s="151">
        <v>1211</v>
      </c>
      <c r="L681" s="151">
        <v>19</v>
      </c>
      <c r="M681" s="172">
        <v>0.93</v>
      </c>
      <c r="N681" s="153">
        <v>64342</v>
      </c>
      <c r="O681" s="153">
        <v>63189</v>
      </c>
      <c r="P681" s="153">
        <v>1153</v>
      </c>
      <c r="Q681" s="154">
        <v>0.982080134282428</v>
      </c>
      <c r="R681" s="154">
        <v>0.982608695652174</v>
      </c>
      <c r="S681" s="154">
        <v>0.986902223575998</v>
      </c>
      <c r="T681" s="154">
        <v>0.984552845528455</v>
      </c>
      <c r="U681" s="173">
        <v>-0.00429352792382365</v>
      </c>
      <c r="V681" s="158">
        <v>17412</v>
      </c>
      <c r="W681" s="158">
        <v>17112</v>
      </c>
      <c r="X681" s="158">
        <v>19918</v>
      </c>
      <c r="Y681" s="158">
        <v>19569</v>
      </c>
      <c r="Z681" s="155">
        <v>0.982770503101309</v>
      </c>
      <c r="AA681" s="155">
        <v>0.982478160457877</v>
      </c>
      <c r="AB681" s="173">
        <v>0.000292342643432142</v>
      </c>
    </row>
    <row r="682" spans="1:28">
      <c r="A682" s="175" t="s">
        <v>668</v>
      </c>
      <c r="B682" s="176" t="s">
        <v>1823</v>
      </c>
      <c r="C682" s="176" t="s">
        <v>678</v>
      </c>
      <c r="D682" s="150">
        <v>3505</v>
      </c>
      <c r="E682" s="153">
        <v>3250</v>
      </c>
      <c r="F682" s="153">
        <v>255</v>
      </c>
      <c r="G682" s="151">
        <v>4093</v>
      </c>
      <c r="H682" s="151">
        <v>3906</v>
      </c>
      <c r="I682" s="151">
        <v>187</v>
      </c>
      <c r="J682" s="151">
        <v>1454</v>
      </c>
      <c r="K682" s="151">
        <v>1373</v>
      </c>
      <c r="L682" s="151">
        <v>81</v>
      </c>
      <c r="M682" s="172">
        <v>0.93</v>
      </c>
      <c r="N682" s="153">
        <v>77459</v>
      </c>
      <c r="O682" s="153">
        <v>72863</v>
      </c>
      <c r="P682" s="153">
        <v>4596</v>
      </c>
      <c r="Q682" s="154">
        <v>0.940665384267806</v>
      </c>
      <c r="R682" s="154">
        <v>0.927246790299572</v>
      </c>
      <c r="S682" s="154">
        <v>0.954312240410457</v>
      </c>
      <c r="T682" s="154">
        <v>0.944291609353508</v>
      </c>
      <c r="U682" s="173">
        <v>-0.0270654501108849</v>
      </c>
      <c r="V682" s="158">
        <v>21646</v>
      </c>
      <c r="W682" s="158">
        <v>20368</v>
      </c>
      <c r="X682" s="158">
        <v>23663</v>
      </c>
      <c r="Y682" s="158">
        <v>22118</v>
      </c>
      <c r="Z682" s="155">
        <v>0.940959068650097</v>
      </c>
      <c r="AA682" s="155">
        <v>0.934708194227275</v>
      </c>
      <c r="AB682" s="173">
        <v>0.00625087442282235</v>
      </c>
    </row>
    <row r="683" spans="1:28">
      <c r="A683" s="175" t="s">
        <v>668</v>
      </c>
      <c r="B683" s="176" t="s">
        <v>1824</v>
      </c>
      <c r="C683" s="176" t="s">
        <v>679</v>
      </c>
      <c r="D683" s="150">
        <v>2588</v>
      </c>
      <c r="E683" s="153">
        <v>2438</v>
      </c>
      <c r="F683" s="153">
        <v>150</v>
      </c>
      <c r="G683" s="151">
        <v>3428</v>
      </c>
      <c r="H683" s="151">
        <v>3261</v>
      </c>
      <c r="I683" s="151">
        <v>167</v>
      </c>
      <c r="J683" s="151">
        <v>1295</v>
      </c>
      <c r="K683" s="151">
        <v>1196</v>
      </c>
      <c r="L683" s="151">
        <v>99</v>
      </c>
      <c r="M683" s="172">
        <v>0.93</v>
      </c>
      <c r="N683" s="153">
        <v>61062</v>
      </c>
      <c r="O683" s="153">
        <v>57786</v>
      </c>
      <c r="P683" s="153">
        <v>3276</v>
      </c>
      <c r="Q683" s="154">
        <v>0.946349611869903</v>
      </c>
      <c r="R683" s="154">
        <v>0.942040185471406</v>
      </c>
      <c r="S683" s="154">
        <v>0.951283547257876</v>
      </c>
      <c r="T683" s="154">
        <v>0.923552123552124</v>
      </c>
      <c r="U683" s="173">
        <v>-0.00924336178646989</v>
      </c>
      <c r="V683" s="158">
        <v>17124</v>
      </c>
      <c r="W683" s="158">
        <v>16182</v>
      </c>
      <c r="X683" s="158">
        <v>18898</v>
      </c>
      <c r="Y683" s="158">
        <v>17901</v>
      </c>
      <c r="Z683" s="155">
        <v>0.944989488437281</v>
      </c>
      <c r="AA683" s="155">
        <v>0.947243094507355</v>
      </c>
      <c r="AB683" s="173">
        <v>-0.00225360607007419</v>
      </c>
    </row>
    <row r="684" spans="1:28">
      <c r="A684" s="175" t="s">
        <v>668</v>
      </c>
      <c r="B684" s="176" t="s">
        <v>1824</v>
      </c>
      <c r="C684" s="176" t="s">
        <v>680</v>
      </c>
      <c r="D684" s="150">
        <v>5459</v>
      </c>
      <c r="E684" s="153">
        <v>5369</v>
      </c>
      <c r="F684" s="153">
        <v>90</v>
      </c>
      <c r="G684" s="151">
        <v>6715</v>
      </c>
      <c r="H684" s="151">
        <v>6644</v>
      </c>
      <c r="I684" s="151">
        <v>71</v>
      </c>
      <c r="J684" s="151">
        <v>3186</v>
      </c>
      <c r="K684" s="151">
        <v>3146</v>
      </c>
      <c r="L684" s="151">
        <v>40</v>
      </c>
      <c r="M684" s="172">
        <v>0.93</v>
      </c>
      <c r="N684" s="153">
        <v>121755</v>
      </c>
      <c r="O684" s="153">
        <v>120140</v>
      </c>
      <c r="P684" s="153">
        <v>1615</v>
      </c>
      <c r="Q684" s="154">
        <v>0.986735657673196</v>
      </c>
      <c r="R684" s="154">
        <v>0.983513464004396</v>
      </c>
      <c r="S684" s="154">
        <v>0.989426656738645</v>
      </c>
      <c r="T684" s="154">
        <v>0.987445072190835</v>
      </c>
      <c r="U684" s="173">
        <v>-0.0059131927342484</v>
      </c>
      <c r="V684" s="158">
        <v>37048</v>
      </c>
      <c r="W684" s="158">
        <v>36595</v>
      </c>
      <c r="X684" s="158">
        <v>38348</v>
      </c>
      <c r="Y684" s="158">
        <v>37894</v>
      </c>
      <c r="Z684" s="155">
        <v>0.987772619304686</v>
      </c>
      <c r="AA684" s="155">
        <v>0.988161051423803</v>
      </c>
      <c r="AB684" s="173">
        <v>-0.00038843211911721</v>
      </c>
    </row>
    <row r="685" spans="1:28">
      <c r="A685" s="175" t="s">
        <v>668</v>
      </c>
      <c r="B685" s="176" t="s">
        <v>1824</v>
      </c>
      <c r="C685" s="176" t="s">
        <v>681</v>
      </c>
      <c r="D685" s="150">
        <v>1844</v>
      </c>
      <c r="E685" s="153">
        <v>1717</v>
      </c>
      <c r="F685" s="153">
        <v>127</v>
      </c>
      <c r="G685" s="151">
        <v>2392</v>
      </c>
      <c r="H685" s="151">
        <v>2308</v>
      </c>
      <c r="I685" s="151">
        <v>84</v>
      </c>
      <c r="J685" s="151">
        <v>960</v>
      </c>
      <c r="K685" s="151">
        <v>857</v>
      </c>
      <c r="L685" s="151">
        <v>103</v>
      </c>
      <c r="M685" s="172">
        <v>0.93</v>
      </c>
      <c r="N685" s="153">
        <v>43225</v>
      </c>
      <c r="O685" s="153">
        <v>40459</v>
      </c>
      <c r="P685" s="153">
        <v>2766</v>
      </c>
      <c r="Q685" s="154">
        <v>0.936009253903991</v>
      </c>
      <c r="R685" s="154">
        <v>0.931127982646421</v>
      </c>
      <c r="S685" s="154">
        <v>0.964882943143813</v>
      </c>
      <c r="T685" s="154">
        <v>0.892708333333333</v>
      </c>
      <c r="U685" s="173">
        <v>-0.0337549604973919</v>
      </c>
      <c r="V685" s="158">
        <v>12339</v>
      </c>
      <c r="W685" s="158">
        <v>11555</v>
      </c>
      <c r="X685" s="158">
        <v>13399</v>
      </c>
      <c r="Y685" s="158">
        <v>12628</v>
      </c>
      <c r="Z685" s="155">
        <v>0.936461625739525</v>
      </c>
      <c r="AA685" s="155">
        <v>0.942458392417345</v>
      </c>
      <c r="AB685" s="173">
        <v>-0.00599676667781945</v>
      </c>
    </row>
    <row r="686" spans="1:28">
      <c r="A686" s="175" t="s">
        <v>668</v>
      </c>
      <c r="B686" s="176" t="s">
        <v>1824</v>
      </c>
      <c r="C686" s="176" t="s">
        <v>682</v>
      </c>
      <c r="D686" s="150">
        <v>5117</v>
      </c>
      <c r="E686" s="153">
        <v>4743</v>
      </c>
      <c r="F686" s="153">
        <v>374</v>
      </c>
      <c r="G686" s="151">
        <v>6204</v>
      </c>
      <c r="H686" s="151">
        <v>5786</v>
      </c>
      <c r="I686" s="151">
        <v>418</v>
      </c>
      <c r="J686" s="151">
        <v>3032</v>
      </c>
      <c r="K686" s="151">
        <v>2782</v>
      </c>
      <c r="L686" s="151">
        <v>250</v>
      </c>
      <c r="M686" s="172">
        <v>0.93</v>
      </c>
      <c r="N686" s="153">
        <v>104169</v>
      </c>
      <c r="O686" s="153">
        <v>97148</v>
      </c>
      <c r="P686" s="153">
        <v>7021</v>
      </c>
      <c r="Q686" s="154">
        <v>0.932599909762021</v>
      </c>
      <c r="R686" s="154">
        <v>0.926910299003322</v>
      </c>
      <c r="S686" s="154">
        <v>0.932624113475177</v>
      </c>
      <c r="T686" s="154">
        <v>0.91754617414248</v>
      </c>
      <c r="U686" s="173">
        <v>-0.00571381447185504</v>
      </c>
      <c r="V686" s="158">
        <v>33774</v>
      </c>
      <c r="W686" s="158">
        <v>31615</v>
      </c>
      <c r="X686" s="158">
        <v>33779</v>
      </c>
      <c r="Y686" s="158">
        <v>31674</v>
      </c>
      <c r="Z686" s="155">
        <v>0.936075087345295</v>
      </c>
      <c r="AA686" s="155">
        <v>0.937683175937713</v>
      </c>
      <c r="AB686" s="173">
        <v>-0.00160808859241757</v>
      </c>
    </row>
    <row r="687" spans="1:28">
      <c r="A687" s="175" t="s">
        <v>668</v>
      </c>
      <c r="B687" s="176" t="s">
        <v>1824</v>
      </c>
      <c r="C687" s="176" t="s">
        <v>683</v>
      </c>
      <c r="D687" s="150">
        <v>1061</v>
      </c>
      <c r="E687" s="153">
        <v>1012</v>
      </c>
      <c r="F687" s="153">
        <v>49</v>
      </c>
      <c r="G687" s="151">
        <v>1396</v>
      </c>
      <c r="H687" s="151">
        <v>1326</v>
      </c>
      <c r="I687" s="151">
        <v>70</v>
      </c>
      <c r="J687" s="151">
        <v>528</v>
      </c>
      <c r="K687" s="151">
        <v>481</v>
      </c>
      <c r="L687" s="151">
        <v>47</v>
      </c>
      <c r="M687" s="172">
        <v>0.93</v>
      </c>
      <c r="N687" s="153">
        <v>26449</v>
      </c>
      <c r="O687" s="153">
        <v>24848</v>
      </c>
      <c r="P687" s="153">
        <v>1601</v>
      </c>
      <c r="Q687" s="154">
        <v>0.939468410904004</v>
      </c>
      <c r="R687" s="154">
        <v>0.953817153628652</v>
      </c>
      <c r="S687" s="154">
        <v>0.949856733524355</v>
      </c>
      <c r="T687" s="154">
        <v>0.910984848484849</v>
      </c>
      <c r="U687" s="173">
        <v>0.00396042010429698</v>
      </c>
      <c r="V687" s="158">
        <v>7143</v>
      </c>
      <c r="W687" s="158">
        <v>6755</v>
      </c>
      <c r="X687" s="158">
        <v>8296</v>
      </c>
      <c r="Y687" s="158">
        <v>7717</v>
      </c>
      <c r="Z687" s="155">
        <v>0.945681086378272</v>
      </c>
      <c r="AA687" s="155">
        <v>0.930207328833173</v>
      </c>
      <c r="AB687" s="173">
        <v>0.0154737575450998</v>
      </c>
    </row>
    <row r="688" spans="1:28">
      <c r="A688" s="175" t="s">
        <v>668</v>
      </c>
      <c r="B688" s="176" t="s">
        <v>1824</v>
      </c>
      <c r="C688" s="176" t="s">
        <v>684</v>
      </c>
      <c r="D688" s="150">
        <v>2838</v>
      </c>
      <c r="E688" s="153">
        <v>2789</v>
      </c>
      <c r="F688" s="153">
        <v>49</v>
      </c>
      <c r="G688" s="151">
        <v>3427</v>
      </c>
      <c r="H688" s="151">
        <v>3382</v>
      </c>
      <c r="I688" s="151">
        <v>45</v>
      </c>
      <c r="J688" s="151">
        <v>1616</v>
      </c>
      <c r="K688" s="151">
        <v>1584</v>
      </c>
      <c r="L688" s="151">
        <v>32</v>
      </c>
      <c r="M688" s="172">
        <v>0.93</v>
      </c>
      <c r="N688" s="153">
        <v>60417</v>
      </c>
      <c r="O688" s="153">
        <v>59369</v>
      </c>
      <c r="P688" s="153">
        <v>1048</v>
      </c>
      <c r="Q688" s="154">
        <v>0.982653888806131</v>
      </c>
      <c r="R688" s="154">
        <v>0.982734319943622</v>
      </c>
      <c r="S688" s="154">
        <v>0.986868981616574</v>
      </c>
      <c r="T688" s="154">
        <v>0.98019801980198</v>
      </c>
      <c r="U688" s="173">
        <v>-0.00413466167295196</v>
      </c>
      <c r="V688" s="158">
        <v>18557</v>
      </c>
      <c r="W688" s="158">
        <v>18264</v>
      </c>
      <c r="X688" s="158">
        <v>18712</v>
      </c>
      <c r="Y688" s="158">
        <v>18411</v>
      </c>
      <c r="Z688" s="155">
        <v>0.984210809936951</v>
      </c>
      <c r="AA688" s="155">
        <v>0.983914065840103</v>
      </c>
      <c r="AB688" s="173">
        <v>0.000296744096848323</v>
      </c>
    </row>
    <row r="689" spans="1:28">
      <c r="A689" s="175" t="s">
        <v>668</v>
      </c>
      <c r="B689" s="176" t="s">
        <v>1824</v>
      </c>
      <c r="C689" s="176" t="s">
        <v>685</v>
      </c>
      <c r="D689" s="150">
        <v>2653</v>
      </c>
      <c r="E689" s="153">
        <v>2189</v>
      </c>
      <c r="F689" s="153">
        <v>464</v>
      </c>
      <c r="G689" s="151">
        <v>3542</v>
      </c>
      <c r="H689" s="151">
        <v>3062</v>
      </c>
      <c r="I689" s="151">
        <v>480</v>
      </c>
      <c r="J689" s="151">
        <v>1415</v>
      </c>
      <c r="K689" s="151">
        <v>1073</v>
      </c>
      <c r="L689" s="151">
        <v>342</v>
      </c>
      <c r="M689" s="172">
        <v>0.93</v>
      </c>
      <c r="N689" s="153">
        <v>63777</v>
      </c>
      <c r="O689" s="153">
        <v>51459</v>
      </c>
      <c r="P689" s="153">
        <v>12318</v>
      </c>
      <c r="Q689" s="154">
        <v>0.806858271790771</v>
      </c>
      <c r="R689" s="154">
        <v>0.825103656238221</v>
      </c>
      <c r="S689" s="154">
        <v>0.864483342744212</v>
      </c>
      <c r="T689" s="154">
        <v>0.758303886925795</v>
      </c>
      <c r="U689" s="173">
        <v>-0.0393796865059914</v>
      </c>
      <c r="V689" s="158">
        <v>17674</v>
      </c>
      <c r="W689" s="158">
        <v>14309</v>
      </c>
      <c r="X689" s="158">
        <v>19551</v>
      </c>
      <c r="Y689" s="158">
        <v>16125</v>
      </c>
      <c r="Z689" s="155">
        <v>0.809607332805251</v>
      </c>
      <c r="AA689" s="155">
        <v>0.824765996624214</v>
      </c>
      <c r="AB689" s="173">
        <v>-0.0151586638189629</v>
      </c>
    </row>
    <row r="690" spans="1:28">
      <c r="A690" s="175" t="s">
        <v>668</v>
      </c>
      <c r="B690" s="176" t="s">
        <v>1824</v>
      </c>
      <c r="C690" s="176" t="s">
        <v>686</v>
      </c>
      <c r="D690" s="150">
        <v>3120</v>
      </c>
      <c r="E690" s="153">
        <v>3069</v>
      </c>
      <c r="F690" s="153">
        <v>51</v>
      </c>
      <c r="G690" s="151">
        <v>3665</v>
      </c>
      <c r="H690" s="151">
        <v>3609</v>
      </c>
      <c r="I690" s="151">
        <v>56</v>
      </c>
      <c r="J690" s="151">
        <v>2090</v>
      </c>
      <c r="K690" s="151">
        <v>2063</v>
      </c>
      <c r="L690" s="151">
        <v>27</v>
      </c>
      <c r="M690" s="172">
        <v>0.93</v>
      </c>
      <c r="N690" s="153">
        <v>62098</v>
      </c>
      <c r="O690" s="153">
        <v>61161</v>
      </c>
      <c r="P690" s="153">
        <v>937</v>
      </c>
      <c r="Q690" s="154">
        <v>0.984910947212471</v>
      </c>
      <c r="R690" s="154">
        <v>0.983653846153846</v>
      </c>
      <c r="S690" s="154">
        <v>0.984720327421555</v>
      </c>
      <c r="T690" s="154">
        <v>0.987081339712919</v>
      </c>
      <c r="U690" s="173">
        <v>-0.00106648126770914</v>
      </c>
      <c r="V690" s="158">
        <v>21253</v>
      </c>
      <c r="W690" s="158">
        <v>20981</v>
      </c>
      <c r="X690" s="158">
        <v>20144</v>
      </c>
      <c r="Y690" s="158">
        <v>19873</v>
      </c>
      <c r="Z690" s="155">
        <v>0.987201806803745</v>
      </c>
      <c r="AA690" s="155">
        <v>0.986546862589357</v>
      </c>
      <c r="AB690" s="173">
        <v>0.00065494421438872</v>
      </c>
    </row>
    <row r="691" spans="1:28">
      <c r="A691" s="175" t="s">
        <v>668</v>
      </c>
      <c r="B691" s="176" t="s">
        <v>1824</v>
      </c>
      <c r="C691" s="176" t="s">
        <v>687</v>
      </c>
      <c r="D691" s="150">
        <v>7391</v>
      </c>
      <c r="E691" s="153">
        <v>7009</v>
      </c>
      <c r="F691" s="153">
        <v>382</v>
      </c>
      <c r="G691" s="151">
        <v>8546</v>
      </c>
      <c r="H691" s="151">
        <v>8199</v>
      </c>
      <c r="I691" s="151">
        <v>347</v>
      </c>
      <c r="J691" s="151">
        <v>4763</v>
      </c>
      <c r="K691" s="151">
        <v>4527</v>
      </c>
      <c r="L691" s="151">
        <v>236</v>
      </c>
      <c r="M691" s="172">
        <v>0.93</v>
      </c>
      <c r="N691" s="153">
        <v>142896</v>
      </c>
      <c r="O691" s="153">
        <v>135730</v>
      </c>
      <c r="P691" s="153">
        <v>7166</v>
      </c>
      <c r="Q691" s="154">
        <v>0.949851640353824</v>
      </c>
      <c r="R691" s="154">
        <v>0.948315518874307</v>
      </c>
      <c r="S691" s="154">
        <v>0.959396208752633</v>
      </c>
      <c r="T691" s="154">
        <v>0.950451396178879</v>
      </c>
      <c r="U691" s="173">
        <v>-0.0110806898783262</v>
      </c>
      <c r="V691" s="158">
        <v>49185</v>
      </c>
      <c r="W691" s="158">
        <v>47041</v>
      </c>
      <c r="X691" s="158">
        <v>45588</v>
      </c>
      <c r="Y691" s="158">
        <v>43528</v>
      </c>
      <c r="Z691" s="155">
        <v>0.956409474433262</v>
      </c>
      <c r="AA691" s="155">
        <v>0.954812670000877</v>
      </c>
      <c r="AB691" s="173">
        <v>0.00159680443238475</v>
      </c>
    </row>
    <row r="692" spans="1:28">
      <c r="A692" s="175" t="s">
        <v>668</v>
      </c>
      <c r="B692" s="176" t="s">
        <v>1824</v>
      </c>
      <c r="C692" s="176" t="s">
        <v>688</v>
      </c>
      <c r="D692" s="150">
        <v>6615</v>
      </c>
      <c r="E692" s="153">
        <v>6480</v>
      </c>
      <c r="F692" s="153">
        <v>135</v>
      </c>
      <c r="G692" s="151">
        <v>7038</v>
      </c>
      <c r="H692" s="151">
        <v>6912</v>
      </c>
      <c r="I692" s="151">
        <v>126</v>
      </c>
      <c r="J692" s="151">
        <v>4819</v>
      </c>
      <c r="K692" s="151">
        <v>4652</v>
      </c>
      <c r="L692" s="151">
        <v>167</v>
      </c>
      <c r="M692" s="172">
        <v>0.93</v>
      </c>
      <c r="N692" s="153">
        <v>111189</v>
      </c>
      <c r="O692" s="153">
        <v>107811</v>
      </c>
      <c r="P692" s="153">
        <v>3378</v>
      </c>
      <c r="Q692" s="154">
        <v>0.969619296872892</v>
      </c>
      <c r="R692" s="154">
        <v>0.979591836734694</v>
      </c>
      <c r="S692" s="154">
        <v>0.982097186700767</v>
      </c>
      <c r="T692" s="154">
        <v>0.965345507366674</v>
      </c>
      <c r="U692" s="173">
        <v>-0.00250534996607343</v>
      </c>
      <c r="V692" s="158">
        <v>43286</v>
      </c>
      <c r="W692" s="158">
        <v>42271</v>
      </c>
      <c r="X692" s="158">
        <v>36540</v>
      </c>
      <c r="Y692" s="158">
        <v>35570</v>
      </c>
      <c r="Z692" s="155">
        <v>0.976551309892344</v>
      </c>
      <c r="AA692" s="155">
        <v>0.973453749315818</v>
      </c>
      <c r="AB692" s="173">
        <v>0.00309756057652566</v>
      </c>
    </row>
    <row r="693" spans="1:28">
      <c r="A693" s="175" t="s">
        <v>668</v>
      </c>
      <c r="B693" s="176" t="s">
        <v>1823</v>
      </c>
      <c r="C693" s="176" t="s">
        <v>689</v>
      </c>
      <c r="D693" s="150">
        <v>2984</v>
      </c>
      <c r="E693" s="153">
        <v>2867</v>
      </c>
      <c r="F693" s="153">
        <v>117</v>
      </c>
      <c r="G693" s="151">
        <v>3867</v>
      </c>
      <c r="H693" s="151">
        <v>3720</v>
      </c>
      <c r="I693" s="151">
        <v>147</v>
      </c>
      <c r="J693" s="151">
        <v>1500</v>
      </c>
      <c r="K693" s="151">
        <v>1426</v>
      </c>
      <c r="L693" s="151">
        <v>74</v>
      </c>
      <c r="M693" s="172">
        <v>0.93</v>
      </c>
      <c r="N693" s="153">
        <v>72006</v>
      </c>
      <c r="O693" s="153">
        <v>69151</v>
      </c>
      <c r="P693" s="153">
        <v>2855</v>
      </c>
      <c r="Q693" s="154">
        <v>0.960350526345027</v>
      </c>
      <c r="R693" s="154">
        <v>0.960790884718499</v>
      </c>
      <c r="S693" s="154">
        <v>0.961986035686579</v>
      </c>
      <c r="T693" s="154">
        <v>0.950666666666667</v>
      </c>
      <c r="U693" s="173">
        <v>-0.00119515096808009</v>
      </c>
      <c r="V693" s="158">
        <v>19544</v>
      </c>
      <c r="W693" s="158">
        <v>18687</v>
      </c>
      <c r="X693" s="158">
        <v>22022</v>
      </c>
      <c r="Y693" s="158">
        <v>21210</v>
      </c>
      <c r="Z693" s="155">
        <v>0.956150225133033</v>
      </c>
      <c r="AA693" s="155">
        <v>0.9631277813096</v>
      </c>
      <c r="AB693" s="173">
        <v>-0.00697755617656637</v>
      </c>
    </row>
    <row r="694" spans="1:28">
      <c r="A694" s="175" t="s">
        <v>668</v>
      </c>
      <c r="B694" s="176" t="s">
        <v>1823</v>
      </c>
      <c r="C694" s="176" t="s">
        <v>690</v>
      </c>
      <c r="D694" s="150">
        <v>1909</v>
      </c>
      <c r="E694" s="153">
        <v>1846</v>
      </c>
      <c r="F694" s="153">
        <v>63</v>
      </c>
      <c r="G694" s="151">
        <v>2466</v>
      </c>
      <c r="H694" s="151">
        <v>2390</v>
      </c>
      <c r="I694" s="151">
        <v>76</v>
      </c>
      <c r="J694" s="151">
        <v>1017</v>
      </c>
      <c r="K694" s="151">
        <v>980</v>
      </c>
      <c r="L694" s="151">
        <v>37</v>
      </c>
      <c r="M694" s="172">
        <v>0.93</v>
      </c>
      <c r="N694" s="153">
        <v>45522</v>
      </c>
      <c r="O694" s="153">
        <v>44067</v>
      </c>
      <c r="P694" s="153">
        <v>1455</v>
      </c>
      <c r="Q694" s="154">
        <v>0.968037432450244</v>
      </c>
      <c r="R694" s="154">
        <v>0.966998428496595</v>
      </c>
      <c r="S694" s="154">
        <v>0.969180859691809</v>
      </c>
      <c r="T694" s="154">
        <v>0.96361848574238</v>
      </c>
      <c r="U694" s="173">
        <v>-0.00218243119521344</v>
      </c>
      <c r="V694" s="158">
        <v>12705</v>
      </c>
      <c r="W694" s="158">
        <v>12294</v>
      </c>
      <c r="X694" s="158">
        <v>13868</v>
      </c>
      <c r="Y694" s="158">
        <v>13450</v>
      </c>
      <c r="Z694" s="155">
        <v>0.967650531286895</v>
      </c>
      <c r="AA694" s="155">
        <v>0.969858667435823</v>
      </c>
      <c r="AB694" s="173">
        <v>-0.00220813614892856</v>
      </c>
    </row>
    <row r="695" spans="1:28">
      <c r="A695" s="175" t="s">
        <v>668</v>
      </c>
      <c r="B695" s="176" t="s">
        <v>1823</v>
      </c>
      <c r="C695" s="176" t="s">
        <v>691</v>
      </c>
      <c r="D695" s="150">
        <v>1863</v>
      </c>
      <c r="E695" s="153">
        <v>1728</v>
      </c>
      <c r="F695" s="153">
        <v>135</v>
      </c>
      <c r="G695" s="151">
        <v>2466</v>
      </c>
      <c r="H695" s="151">
        <v>2312</v>
      </c>
      <c r="I695" s="151">
        <v>154</v>
      </c>
      <c r="J695" s="151">
        <v>1001</v>
      </c>
      <c r="K695" s="151">
        <v>938</v>
      </c>
      <c r="L695" s="151">
        <v>63</v>
      </c>
      <c r="M695" s="172">
        <v>0.93</v>
      </c>
      <c r="N695" s="153">
        <v>46085</v>
      </c>
      <c r="O695" s="153">
        <v>43843</v>
      </c>
      <c r="P695" s="153">
        <v>2242</v>
      </c>
      <c r="Q695" s="154">
        <v>0.951350764890962</v>
      </c>
      <c r="R695" s="154">
        <v>0.927536231884058</v>
      </c>
      <c r="S695" s="154">
        <v>0.937550689375507</v>
      </c>
      <c r="T695" s="154">
        <v>0.937062937062937</v>
      </c>
      <c r="U695" s="173">
        <v>-0.0100144574914489</v>
      </c>
      <c r="V695" s="158">
        <v>12610</v>
      </c>
      <c r="W695" s="158">
        <v>11865</v>
      </c>
      <c r="X695" s="158">
        <v>14353</v>
      </c>
      <c r="Y695" s="158">
        <v>13800</v>
      </c>
      <c r="Z695" s="155">
        <v>0.940919904837431</v>
      </c>
      <c r="AA695" s="155">
        <v>0.961471469379224</v>
      </c>
      <c r="AB695" s="173">
        <v>-0.0205515645417933</v>
      </c>
    </row>
    <row r="696" spans="1:28">
      <c r="A696" s="175" t="s">
        <v>668</v>
      </c>
      <c r="B696" s="176" t="s">
        <v>1823</v>
      </c>
      <c r="C696" s="176" t="s">
        <v>692</v>
      </c>
      <c r="D696" s="150">
        <v>2493</v>
      </c>
      <c r="E696" s="153">
        <v>2382</v>
      </c>
      <c r="F696" s="153">
        <v>111</v>
      </c>
      <c r="G696" s="151">
        <v>3403</v>
      </c>
      <c r="H696" s="151">
        <v>3319</v>
      </c>
      <c r="I696" s="151">
        <v>84</v>
      </c>
      <c r="J696" s="151">
        <v>1256</v>
      </c>
      <c r="K696" s="151">
        <v>1204</v>
      </c>
      <c r="L696" s="151">
        <v>52</v>
      </c>
      <c r="M696" s="172">
        <v>0.93</v>
      </c>
      <c r="N696" s="153">
        <v>59535</v>
      </c>
      <c r="O696" s="153">
        <v>57267</v>
      </c>
      <c r="P696" s="153">
        <v>2268</v>
      </c>
      <c r="Q696" s="154">
        <v>0.961904761904762</v>
      </c>
      <c r="R696" s="154">
        <v>0.955475330926594</v>
      </c>
      <c r="S696" s="154">
        <v>0.975315897737291</v>
      </c>
      <c r="T696" s="154">
        <v>0.95859872611465</v>
      </c>
      <c r="U696" s="173">
        <v>-0.0198405668106962</v>
      </c>
      <c r="V696" s="158">
        <v>16746</v>
      </c>
      <c r="W696" s="158">
        <v>16138</v>
      </c>
      <c r="X696" s="158">
        <v>18195</v>
      </c>
      <c r="Y696" s="158">
        <v>17503</v>
      </c>
      <c r="Z696" s="155">
        <v>0.963692822166488</v>
      </c>
      <c r="AA696" s="155">
        <v>0.961967573509206</v>
      </c>
      <c r="AB696" s="173">
        <v>0.00172524865728174</v>
      </c>
    </row>
    <row r="697" spans="1:28">
      <c r="A697" s="175" t="s">
        <v>668</v>
      </c>
      <c r="B697" s="176" t="s">
        <v>1823</v>
      </c>
      <c r="C697" s="176" t="s">
        <v>693</v>
      </c>
      <c r="D697" s="150">
        <v>2392</v>
      </c>
      <c r="E697" s="153">
        <v>2284</v>
      </c>
      <c r="F697" s="153">
        <v>108</v>
      </c>
      <c r="G697" s="151">
        <v>3203</v>
      </c>
      <c r="H697" s="151">
        <v>3095</v>
      </c>
      <c r="I697" s="151">
        <v>108</v>
      </c>
      <c r="J697" s="151">
        <v>1242</v>
      </c>
      <c r="K697" s="151">
        <v>1194</v>
      </c>
      <c r="L697" s="151">
        <v>48</v>
      </c>
      <c r="M697" s="172">
        <v>0.93</v>
      </c>
      <c r="N697" s="153">
        <v>58644</v>
      </c>
      <c r="O697" s="153">
        <v>56883</v>
      </c>
      <c r="P697" s="153">
        <v>1761</v>
      </c>
      <c r="Q697" s="154">
        <v>0.969971352568038</v>
      </c>
      <c r="R697" s="154">
        <v>0.954849498327759</v>
      </c>
      <c r="S697" s="154">
        <v>0.966281610989697</v>
      </c>
      <c r="T697" s="154">
        <v>0.961352657004831</v>
      </c>
      <c r="U697" s="173">
        <v>-0.0114321126619379</v>
      </c>
      <c r="V697" s="158">
        <v>16069</v>
      </c>
      <c r="W697" s="158">
        <v>15514</v>
      </c>
      <c r="X697" s="158">
        <v>17982</v>
      </c>
      <c r="Y697" s="158">
        <v>17447</v>
      </c>
      <c r="Z697" s="155">
        <v>0.965461447507623</v>
      </c>
      <c r="AA697" s="155">
        <v>0.970248025803581</v>
      </c>
      <c r="AB697" s="173">
        <v>-0.00478657829595797</v>
      </c>
    </row>
    <row r="698" spans="1:28">
      <c r="A698" s="175" t="s">
        <v>668</v>
      </c>
      <c r="B698" s="176" t="s">
        <v>1823</v>
      </c>
      <c r="C698" s="176" t="s">
        <v>694</v>
      </c>
      <c r="D698" s="150">
        <v>3428</v>
      </c>
      <c r="E698" s="153">
        <v>3350</v>
      </c>
      <c r="F698" s="153">
        <v>78</v>
      </c>
      <c r="G698" s="151">
        <v>4250</v>
      </c>
      <c r="H698" s="151">
        <v>4165</v>
      </c>
      <c r="I698" s="151">
        <v>85</v>
      </c>
      <c r="J698" s="151">
        <v>1771</v>
      </c>
      <c r="K698" s="151">
        <v>1746</v>
      </c>
      <c r="L698" s="151">
        <v>25</v>
      </c>
      <c r="M698" s="172">
        <v>0.93</v>
      </c>
      <c r="N698" s="153">
        <v>78373</v>
      </c>
      <c r="O698" s="153">
        <v>77290</v>
      </c>
      <c r="P698" s="153">
        <v>1083</v>
      </c>
      <c r="Q698" s="154">
        <v>0.98618146555574</v>
      </c>
      <c r="R698" s="154">
        <v>0.977246207701284</v>
      </c>
      <c r="S698" s="154">
        <v>0.98</v>
      </c>
      <c r="T698" s="154">
        <v>0.985883681535855</v>
      </c>
      <c r="U698" s="173">
        <v>-0.00275379229871642</v>
      </c>
      <c r="V698" s="158">
        <v>22312</v>
      </c>
      <c r="W698" s="158">
        <v>21972</v>
      </c>
      <c r="X698" s="158">
        <v>24148</v>
      </c>
      <c r="Y698" s="158">
        <v>23828</v>
      </c>
      <c r="Z698" s="155">
        <v>0.984761563284331</v>
      </c>
      <c r="AA698" s="155">
        <v>0.986748384959417</v>
      </c>
      <c r="AB698" s="173">
        <v>-0.00198682167508568</v>
      </c>
    </row>
    <row r="699" spans="1:28">
      <c r="A699" s="175" t="s">
        <v>668</v>
      </c>
      <c r="B699" s="176" t="s">
        <v>1823</v>
      </c>
      <c r="C699" s="176" t="s">
        <v>695</v>
      </c>
      <c r="D699" s="150">
        <v>3169</v>
      </c>
      <c r="E699" s="153">
        <v>3068</v>
      </c>
      <c r="F699" s="153">
        <v>101</v>
      </c>
      <c r="G699" s="151">
        <v>4320</v>
      </c>
      <c r="H699" s="151">
        <v>4090</v>
      </c>
      <c r="I699" s="151">
        <v>230</v>
      </c>
      <c r="J699" s="151">
        <v>1648</v>
      </c>
      <c r="K699" s="151">
        <v>1610</v>
      </c>
      <c r="L699" s="151">
        <v>38</v>
      </c>
      <c r="M699" s="172">
        <v>0.93</v>
      </c>
      <c r="N699" s="153">
        <v>79016</v>
      </c>
      <c r="O699" s="153">
        <v>76564</v>
      </c>
      <c r="P699" s="153">
        <v>2452</v>
      </c>
      <c r="Q699" s="154">
        <v>0.968968310215653</v>
      </c>
      <c r="R699" s="154">
        <v>0.968128747238877</v>
      </c>
      <c r="S699" s="154">
        <v>0.946759259259259</v>
      </c>
      <c r="T699" s="154">
        <v>0.976941747572815</v>
      </c>
      <c r="U699" s="173">
        <v>0.0213694879796174</v>
      </c>
      <c r="V699" s="158">
        <v>21585</v>
      </c>
      <c r="W699" s="158">
        <v>20898</v>
      </c>
      <c r="X699" s="158">
        <v>24389</v>
      </c>
      <c r="Y699" s="158">
        <v>23652</v>
      </c>
      <c r="Z699" s="155">
        <v>0.9681723419041</v>
      </c>
      <c r="AA699" s="155">
        <v>0.969781458854402</v>
      </c>
      <c r="AB699" s="173">
        <v>-0.00160911695030153</v>
      </c>
    </row>
    <row r="700" spans="1:28">
      <c r="A700" s="175" t="s">
        <v>668</v>
      </c>
      <c r="B700" s="176" t="s">
        <v>1823</v>
      </c>
      <c r="C700" s="176" t="s">
        <v>696</v>
      </c>
      <c r="D700" s="150">
        <v>1388</v>
      </c>
      <c r="E700" s="153">
        <v>1332</v>
      </c>
      <c r="F700" s="153">
        <v>56</v>
      </c>
      <c r="G700" s="151">
        <v>1770</v>
      </c>
      <c r="H700" s="151">
        <v>1725</v>
      </c>
      <c r="I700" s="151">
        <v>45</v>
      </c>
      <c r="J700" s="151">
        <v>677</v>
      </c>
      <c r="K700" s="151">
        <v>659</v>
      </c>
      <c r="L700" s="151">
        <v>18</v>
      </c>
      <c r="M700" s="172">
        <v>0.93</v>
      </c>
      <c r="N700" s="153">
        <v>34150</v>
      </c>
      <c r="O700" s="153">
        <v>33219</v>
      </c>
      <c r="P700" s="153">
        <v>931</v>
      </c>
      <c r="Q700" s="154">
        <v>0.972737920937042</v>
      </c>
      <c r="R700" s="154">
        <v>0.959654178674352</v>
      </c>
      <c r="S700" s="154">
        <v>0.974576271186441</v>
      </c>
      <c r="T700" s="154">
        <v>0.97341211225997</v>
      </c>
      <c r="U700" s="173">
        <v>-0.0149220925120891</v>
      </c>
      <c r="V700" s="158">
        <v>9255</v>
      </c>
      <c r="W700" s="158">
        <v>8996</v>
      </c>
      <c r="X700" s="158">
        <v>10401</v>
      </c>
      <c r="Y700" s="158">
        <v>10124</v>
      </c>
      <c r="Z700" s="155">
        <v>0.972015126958401</v>
      </c>
      <c r="AA700" s="155">
        <v>0.973367945389866</v>
      </c>
      <c r="AB700" s="173">
        <v>-0.00135281843146551</v>
      </c>
    </row>
    <row r="701" spans="1:28">
      <c r="A701" s="175" t="s">
        <v>668</v>
      </c>
      <c r="B701" s="176" t="s">
        <v>33</v>
      </c>
      <c r="C701" s="176" t="s">
        <v>697</v>
      </c>
      <c r="D701" s="150">
        <v>0</v>
      </c>
      <c r="E701" s="153">
        <v>0</v>
      </c>
      <c r="F701" s="153">
        <v>0</v>
      </c>
      <c r="G701" s="151">
        <v>0</v>
      </c>
      <c r="H701" s="151">
        <v>0</v>
      </c>
      <c r="I701" s="151">
        <v>0</v>
      </c>
      <c r="J701" s="151">
        <v>0</v>
      </c>
      <c r="K701" s="151">
        <v>0</v>
      </c>
      <c r="L701" s="151">
        <v>0</v>
      </c>
      <c r="M701" s="172">
        <v>0.93</v>
      </c>
      <c r="N701" s="153">
        <v>0</v>
      </c>
      <c r="O701" s="153">
        <v>0</v>
      </c>
      <c r="P701" s="153">
        <v>0</v>
      </c>
      <c r="Q701" s="154">
        <v>0</v>
      </c>
      <c r="R701" s="154">
        <v>0</v>
      </c>
      <c r="S701" s="154">
        <v>0</v>
      </c>
      <c r="T701" s="154">
        <v>0</v>
      </c>
      <c r="U701" s="173">
        <v>0</v>
      </c>
      <c r="V701" s="158">
        <v>0</v>
      </c>
      <c r="W701" s="158">
        <v>0</v>
      </c>
      <c r="X701" s="158">
        <v>0</v>
      </c>
      <c r="Y701" s="158">
        <v>0</v>
      </c>
      <c r="Z701" s="155">
        <v>0</v>
      </c>
      <c r="AA701" s="155">
        <v>0</v>
      </c>
      <c r="AB701" s="173">
        <v>0</v>
      </c>
    </row>
    <row r="702" spans="1:28">
      <c r="A702" s="175" t="s">
        <v>668</v>
      </c>
      <c r="B702" s="176" t="s">
        <v>1825</v>
      </c>
      <c r="C702" s="176" t="s">
        <v>698</v>
      </c>
      <c r="D702" s="150">
        <v>2772</v>
      </c>
      <c r="E702" s="153">
        <v>2707</v>
      </c>
      <c r="F702" s="153">
        <v>65</v>
      </c>
      <c r="G702" s="151">
        <v>3614</v>
      </c>
      <c r="H702" s="151">
        <v>3537</v>
      </c>
      <c r="I702" s="151">
        <v>77</v>
      </c>
      <c r="J702" s="151">
        <v>1264</v>
      </c>
      <c r="K702" s="151">
        <v>1243</v>
      </c>
      <c r="L702" s="151">
        <v>21</v>
      </c>
      <c r="M702" s="172">
        <v>0.93</v>
      </c>
      <c r="N702" s="153">
        <v>64464</v>
      </c>
      <c r="O702" s="153">
        <v>63149</v>
      </c>
      <c r="P702" s="153">
        <v>1315</v>
      </c>
      <c r="Q702" s="154">
        <v>0.979601017622239</v>
      </c>
      <c r="R702" s="154">
        <v>0.976551226551227</v>
      </c>
      <c r="S702" s="154">
        <v>0.978693967902601</v>
      </c>
      <c r="T702" s="154">
        <v>0.983386075949367</v>
      </c>
      <c r="U702" s="173">
        <v>-0.00214274135137449</v>
      </c>
      <c r="V702" s="158">
        <v>18090</v>
      </c>
      <c r="W702" s="158">
        <v>17727</v>
      </c>
      <c r="X702" s="158">
        <v>19846</v>
      </c>
      <c r="Y702" s="158">
        <v>19434</v>
      </c>
      <c r="Z702" s="155">
        <v>0.979933665008292</v>
      </c>
      <c r="AA702" s="155">
        <v>0.979240149148443</v>
      </c>
      <c r="AB702" s="173">
        <v>0.000693515859848781</v>
      </c>
    </row>
    <row r="703" spans="1:28">
      <c r="A703" s="175" t="s">
        <v>668</v>
      </c>
      <c r="B703" s="176" t="s">
        <v>1825</v>
      </c>
      <c r="C703" s="176" t="s">
        <v>699</v>
      </c>
      <c r="D703" s="150">
        <v>2942</v>
      </c>
      <c r="E703" s="153">
        <v>2806</v>
      </c>
      <c r="F703" s="153">
        <v>136</v>
      </c>
      <c r="G703" s="151">
        <v>3673</v>
      </c>
      <c r="H703" s="151">
        <v>3554</v>
      </c>
      <c r="I703" s="151">
        <v>119</v>
      </c>
      <c r="J703" s="151">
        <v>1133</v>
      </c>
      <c r="K703" s="151">
        <v>1084</v>
      </c>
      <c r="L703" s="151">
        <v>49</v>
      </c>
      <c r="M703" s="172">
        <v>0.93</v>
      </c>
      <c r="N703" s="153">
        <v>66163</v>
      </c>
      <c r="O703" s="153">
        <v>63987</v>
      </c>
      <c r="P703" s="153">
        <v>2176</v>
      </c>
      <c r="Q703" s="154">
        <v>0.96711152759095</v>
      </c>
      <c r="R703" s="154">
        <v>0.953772943575799</v>
      </c>
      <c r="S703" s="154">
        <v>0.967601415736455</v>
      </c>
      <c r="T703" s="154">
        <v>0.956751985878199</v>
      </c>
      <c r="U703" s="173">
        <v>-0.0138284721606564</v>
      </c>
      <c r="V703" s="158">
        <v>17985</v>
      </c>
      <c r="W703" s="158">
        <v>17322</v>
      </c>
      <c r="X703" s="158">
        <v>20005</v>
      </c>
      <c r="Y703" s="158">
        <v>19394</v>
      </c>
      <c r="Z703" s="155">
        <v>0.963135946622185</v>
      </c>
      <c r="AA703" s="155">
        <v>0.969457635591102</v>
      </c>
      <c r="AB703" s="173">
        <v>-0.00632168896891705</v>
      </c>
    </row>
    <row r="704" spans="1:28">
      <c r="A704" s="175" t="s">
        <v>668</v>
      </c>
      <c r="B704" s="176" t="s">
        <v>1825</v>
      </c>
      <c r="C704" s="176" t="s">
        <v>700</v>
      </c>
      <c r="D704" s="150">
        <v>4868</v>
      </c>
      <c r="E704" s="153">
        <v>4657</v>
      </c>
      <c r="F704" s="153">
        <v>211</v>
      </c>
      <c r="G704" s="151">
        <v>6399</v>
      </c>
      <c r="H704" s="151">
        <v>6169</v>
      </c>
      <c r="I704" s="151">
        <v>230</v>
      </c>
      <c r="J704" s="151">
        <v>2062</v>
      </c>
      <c r="K704" s="151">
        <v>1967</v>
      </c>
      <c r="L704" s="151">
        <v>95</v>
      </c>
      <c r="M704" s="172">
        <v>0.93</v>
      </c>
      <c r="N704" s="153">
        <v>112793</v>
      </c>
      <c r="O704" s="153">
        <v>108979</v>
      </c>
      <c r="P704" s="153">
        <v>3814</v>
      </c>
      <c r="Q704" s="154">
        <v>0.966185844866259</v>
      </c>
      <c r="R704" s="154">
        <v>0.956655710764174</v>
      </c>
      <c r="S704" s="154">
        <v>0.964056883888108</v>
      </c>
      <c r="T704" s="154">
        <v>0.953928225024248</v>
      </c>
      <c r="U704" s="173">
        <v>-0.00740117312393329</v>
      </c>
      <c r="V704" s="158">
        <v>31747</v>
      </c>
      <c r="W704" s="158">
        <v>30573</v>
      </c>
      <c r="X704" s="158">
        <v>34363</v>
      </c>
      <c r="Y704" s="158">
        <v>33232</v>
      </c>
      <c r="Z704" s="155">
        <v>0.963020127886099</v>
      </c>
      <c r="AA704" s="155">
        <v>0.967086692081599</v>
      </c>
      <c r="AB704" s="173">
        <v>-0.00406656419549989</v>
      </c>
    </row>
    <row r="705" spans="1:28">
      <c r="A705" s="175" t="s">
        <v>668</v>
      </c>
      <c r="B705" s="176" t="s">
        <v>1825</v>
      </c>
      <c r="C705" s="176" t="s">
        <v>701</v>
      </c>
      <c r="D705" s="150">
        <v>3072</v>
      </c>
      <c r="E705" s="153">
        <v>2919</v>
      </c>
      <c r="F705" s="153">
        <v>153</v>
      </c>
      <c r="G705" s="151">
        <v>4083</v>
      </c>
      <c r="H705" s="151">
        <v>3907</v>
      </c>
      <c r="I705" s="151">
        <v>176</v>
      </c>
      <c r="J705" s="151">
        <v>1285</v>
      </c>
      <c r="K705" s="151">
        <v>1223</v>
      </c>
      <c r="L705" s="151">
        <v>62</v>
      </c>
      <c r="M705" s="172">
        <v>0.93</v>
      </c>
      <c r="N705" s="153">
        <v>72738</v>
      </c>
      <c r="O705" s="153">
        <v>69438</v>
      </c>
      <c r="P705" s="153">
        <v>3300</v>
      </c>
      <c r="Q705" s="154">
        <v>0.954631691825456</v>
      </c>
      <c r="R705" s="154">
        <v>0.9501953125</v>
      </c>
      <c r="S705" s="154">
        <v>0.956894440362479</v>
      </c>
      <c r="T705" s="154">
        <v>0.951750972762646</v>
      </c>
      <c r="U705" s="173">
        <v>-0.00669912786247862</v>
      </c>
      <c r="V705" s="158">
        <v>19944</v>
      </c>
      <c r="W705" s="158">
        <v>19065</v>
      </c>
      <c r="X705" s="158">
        <v>22049</v>
      </c>
      <c r="Y705" s="158">
        <v>21002</v>
      </c>
      <c r="Z705" s="155">
        <v>0.955926594464501</v>
      </c>
      <c r="AA705" s="155">
        <v>0.952514853281328</v>
      </c>
      <c r="AB705" s="173">
        <v>0.00341174118317267</v>
      </c>
    </row>
    <row r="706" spans="1:28">
      <c r="A706" s="175" t="s">
        <v>668</v>
      </c>
      <c r="B706" s="176" t="s">
        <v>1825</v>
      </c>
      <c r="C706" s="176" t="s">
        <v>702</v>
      </c>
      <c r="D706" s="150">
        <v>2228</v>
      </c>
      <c r="E706" s="153">
        <v>2149</v>
      </c>
      <c r="F706" s="153">
        <v>79</v>
      </c>
      <c r="G706" s="151">
        <v>2874</v>
      </c>
      <c r="H706" s="151">
        <v>2771</v>
      </c>
      <c r="I706" s="151">
        <v>103</v>
      </c>
      <c r="J706" s="151">
        <v>1011</v>
      </c>
      <c r="K706" s="151">
        <v>986</v>
      </c>
      <c r="L706" s="151">
        <v>25</v>
      </c>
      <c r="M706" s="172">
        <v>0.93</v>
      </c>
      <c r="N706" s="153">
        <v>53904</v>
      </c>
      <c r="O706" s="153">
        <v>52312</v>
      </c>
      <c r="P706" s="153">
        <v>1592</v>
      </c>
      <c r="Q706" s="154">
        <v>0.970466013653903</v>
      </c>
      <c r="R706" s="154">
        <v>0.964542190305206</v>
      </c>
      <c r="S706" s="154">
        <v>0.964161447459986</v>
      </c>
      <c r="T706" s="154">
        <v>0.975272007912957</v>
      </c>
      <c r="U706" s="173">
        <v>0.000380742845220383</v>
      </c>
      <c r="V706" s="158">
        <v>14672</v>
      </c>
      <c r="W706" s="158">
        <v>14225</v>
      </c>
      <c r="X706" s="158">
        <v>16458</v>
      </c>
      <c r="Y706" s="158">
        <v>15985</v>
      </c>
      <c r="Z706" s="155">
        <v>0.969533805888768</v>
      </c>
      <c r="AA706" s="155">
        <v>0.971260177421315</v>
      </c>
      <c r="AB706" s="173">
        <v>-0.00172637153254718</v>
      </c>
    </row>
    <row r="707" spans="1:28">
      <c r="A707" s="175" t="s">
        <v>668</v>
      </c>
      <c r="B707" s="176" t="s">
        <v>1825</v>
      </c>
      <c r="C707" s="176" t="s">
        <v>703</v>
      </c>
      <c r="D707" s="150">
        <v>2637</v>
      </c>
      <c r="E707" s="153">
        <v>2599</v>
      </c>
      <c r="F707" s="153">
        <v>38</v>
      </c>
      <c r="G707" s="151">
        <v>3448</v>
      </c>
      <c r="H707" s="151">
        <v>3419</v>
      </c>
      <c r="I707" s="151">
        <v>29</v>
      </c>
      <c r="J707" s="151">
        <v>1192</v>
      </c>
      <c r="K707" s="151">
        <v>1184</v>
      </c>
      <c r="L707" s="151">
        <v>8</v>
      </c>
      <c r="M707" s="172">
        <v>0.93</v>
      </c>
      <c r="N707" s="153">
        <v>61457</v>
      </c>
      <c r="O707" s="153">
        <v>60753</v>
      </c>
      <c r="P707" s="153">
        <v>704</v>
      </c>
      <c r="Q707" s="154">
        <v>0.988544836226955</v>
      </c>
      <c r="R707" s="154">
        <v>0.985589685248388</v>
      </c>
      <c r="S707" s="154">
        <v>0.991589327146172</v>
      </c>
      <c r="T707" s="154">
        <v>0.993288590604027</v>
      </c>
      <c r="U707" s="173">
        <v>-0.00599964189778335</v>
      </c>
      <c r="V707" s="158">
        <v>17013</v>
      </c>
      <c r="W707" s="158">
        <v>16831</v>
      </c>
      <c r="X707" s="158">
        <v>18905</v>
      </c>
      <c r="Y707" s="158">
        <v>18667</v>
      </c>
      <c r="Z707" s="155">
        <v>0.98930229824252</v>
      </c>
      <c r="AA707" s="155">
        <v>0.987410737900026</v>
      </c>
      <c r="AB707" s="173">
        <v>0.00189156034249405</v>
      </c>
    </row>
    <row r="708" spans="1:28">
      <c r="A708" s="175" t="s">
        <v>668</v>
      </c>
      <c r="B708" s="176" t="s">
        <v>1825</v>
      </c>
      <c r="C708" s="176" t="s">
        <v>704</v>
      </c>
      <c r="D708" s="150">
        <v>7287</v>
      </c>
      <c r="E708" s="153">
        <v>6928</v>
      </c>
      <c r="F708" s="153">
        <v>359</v>
      </c>
      <c r="G708" s="151">
        <v>9183</v>
      </c>
      <c r="H708" s="151">
        <v>8746</v>
      </c>
      <c r="I708" s="151">
        <v>437</v>
      </c>
      <c r="J708" s="151">
        <v>2921</v>
      </c>
      <c r="K708" s="151">
        <v>2754</v>
      </c>
      <c r="L708" s="151">
        <v>167</v>
      </c>
      <c r="M708" s="172">
        <v>0.93</v>
      </c>
      <c r="N708" s="153">
        <v>164787</v>
      </c>
      <c r="O708" s="153">
        <v>157934</v>
      </c>
      <c r="P708" s="153">
        <v>6853</v>
      </c>
      <c r="Q708" s="154">
        <v>0.958412981606559</v>
      </c>
      <c r="R708" s="154">
        <v>0.950734184163579</v>
      </c>
      <c r="S708" s="154">
        <v>0.952412065773712</v>
      </c>
      <c r="T708" s="154">
        <v>0.942827798699076</v>
      </c>
      <c r="U708" s="173">
        <v>-0.00167788161013327</v>
      </c>
      <c r="V708" s="158">
        <v>45360</v>
      </c>
      <c r="W708" s="158">
        <v>43236</v>
      </c>
      <c r="X708" s="158">
        <v>50097</v>
      </c>
      <c r="Y708" s="158">
        <v>48084</v>
      </c>
      <c r="Z708" s="155">
        <v>0.953174603174603</v>
      </c>
      <c r="AA708" s="155">
        <v>0.959817953170849</v>
      </c>
      <c r="AB708" s="173">
        <v>-0.00664334999624527</v>
      </c>
    </row>
    <row r="709" spans="1:28">
      <c r="A709" s="175" t="s">
        <v>668</v>
      </c>
      <c r="B709" s="176" t="s">
        <v>1825</v>
      </c>
      <c r="C709" s="176" t="s">
        <v>705</v>
      </c>
      <c r="D709" s="150">
        <v>1554</v>
      </c>
      <c r="E709" s="153">
        <v>1492</v>
      </c>
      <c r="F709" s="153">
        <v>62</v>
      </c>
      <c r="G709" s="151">
        <v>2114</v>
      </c>
      <c r="H709" s="151">
        <v>2037</v>
      </c>
      <c r="I709" s="151">
        <v>77</v>
      </c>
      <c r="J709" s="151">
        <v>686</v>
      </c>
      <c r="K709" s="151">
        <v>644</v>
      </c>
      <c r="L709" s="151">
        <v>42</v>
      </c>
      <c r="M709" s="172">
        <v>0.93</v>
      </c>
      <c r="N709" s="153">
        <v>35962</v>
      </c>
      <c r="O709" s="153">
        <v>34454</v>
      </c>
      <c r="P709" s="153">
        <v>1508</v>
      </c>
      <c r="Q709" s="154">
        <v>0.958066848339914</v>
      </c>
      <c r="R709" s="154">
        <v>0.96010296010296</v>
      </c>
      <c r="S709" s="154">
        <v>0.963576158940397</v>
      </c>
      <c r="T709" s="154">
        <v>0.938775510204082</v>
      </c>
      <c r="U709" s="173">
        <v>-0.00347319883743724</v>
      </c>
      <c r="V709" s="158">
        <v>10132</v>
      </c>
      <c r="W709" s="158">
        <v>9718</v>
      </c>
      <c r="X709" s="158">
        <v>11072</v>
      </c>
      <c r="Y709" s="158">
        <v>10634</v>
      </c>
      <c r="Z709" s="155">
        <v>0.959139360442163</v>
      </c>
      <c r="AA709" s="155">
        <v>0.960440751445087</v>
      </c>
      <c r="AB709" s="173">
        <v>-0.00130139100292326</v>
      </c>
    </row>
    <row r="710" spans="1:28">
      <c r="A710" s="175" t="s">
        <v>668</v>
      </c>
      <c r="B710" s="176" t="s">
        <v>1825</v>
      </c>
      <c r="C710" s="176" t="s">
        <v>706</v>
      </c>
      <c r="D710" s="150">
        <v>1914</v>
      </c>
      <c r="E710" s="153">
        <v>1777</v>
      </c>
      <c r="F710" s="153">
        <v>137</v>
      </c>
      <c r="G710" s="151">
        <v>2602</v>
      </c>
      <c r="H710" s="151">
        <v>2433</v>
      </c>
      <c r="I710" s="151">
        <v>169</v>
      </c>
      <c r="J710" s="151">
        <v>915</v>
      </c>
      <c r="K710" s="151">
        <v>841</v>
      </c>
      <c r="L710" s="151">
        <v>74</v>
      </c>
      <c r="M710" s="172">
        <v>0.93</v>
      </c>
      <c r="N710" s="153">
        <v>48855</v>
      </c>
      <c r="O710" s="153">
        <v>46293</v>
      </c>
      <c r="P710" s="153">
        <v>2562</v>
      </c>
      <c r="Q710" s="154">
        <v>0.94755910346945</v>
      </c>
      <c r="R710" s="154">
        <v>0.928422152560084</v>
      </c>
      <c r="S710" s="154">
        <v>0.935049961568025</v>
      </c>
      <c r="T710" s="154">
        <v>0.919125683060109</v>
      </c>
      <c r="U710" s="173">
        <v>-0.00662780900794091</v>
      </c>
      <c r="V710" s="158">
        <v>13086</v>
      </c>
      <c r="W710" s="158">
        <v>12290</v>
      </c>
      <c r="X710" s="158">
        <v>14765</v>
      </c>
      <c r="Y710" s="158">
        <v>14053</v>
      </c>
      <c r="Z710" s="155">
        <v>0.939171633807122</v>
      </c>
      <c r="AA710" s="155">
        <v>0.951777853030816</v>
      </c>
      <c r="AB710" s="173">
        <v>-0.012606219223694</v>
      </c>
    </row>
    <row r="711" spans="1:28">
      <c r="A711" s="175" t="s">
        <v>668</v>
      </c>
      <c r="B711" s="176" t="s">
        <v>1826</v>
      </c>
      <c r="C711" s="176" t="s">
        <v>707</v>
      </c>
      <c r="D711" s="150">
        <v>2585</v>
      </c>
      <c r="E711" s="153">
        <v>2435</v>
      </c>
      <c r="F711" s="153">
        <v>150</v>
      </c>
      <c r="G711" s="151">
        <v>3519</v>
      </c>
      <c r="H711" s="151">
        <v>3351</v>
      </c>
      <c r="I711" s="151">
        <v>168</v>
      </c>
      <c r="J711" s="151">
        <v>1394</v>
      </c>
      <c r="K711" s="151">
        <v>1317</v>
      </c>
      <c r="L711" s="151">
        <v>77</v>
      </c>
      <c r="M711" s="172">
        <v>0.93</v>
      </c>
      <c r="N711" s="153">
        <v>64426</v>
      </c>
      <c r="O711" s="153">
        <v>61674</v>
      </c>
      <c r="P711" s="153">
        <v>2752</v>
      </c>
      <c r="Q711" s="154">
        <v>0.957284326203707</v>
      </c>
      <c r="R711" s="154">
        <v>0.941972920696325</v>
      </c>
      <c r="S711" s="154">
        <v>0.952259164535379</v>
      </c>
      <c r="T711" s="154">
        <v>0.944763271162123</v>
      </c>
      <c r="U711" s="173">
        <v>-0.0102862438390544</v>
      </c>
      <c r="V711" s="158">
        <v>17617</v>
      </c>
      <c r="W711" s="158">
        <v>16753</v>
      </c>
      <c r="X711" s="158">
        <v>19952</v>
      </c>
      <c r="Y711" s="158">
        <v>19149</v>
      </c>
      <c r="Z711" s="155">
        <v>0.950956462507805</v>
      </c>
      <c r="AA711" s="155">
        <v>0.959753408179631</v>
      </c>
      <c r="AB711" s="173">
        <v>-0.0087969456718261</v>
      </c>
    </row>
    <row r="712" spans="1:28">
      <c r="A712" s="175" t="s">
        <v>668</v>
      </c>
      <c r="B712" s="176" t="s">
        <v>1826</v>
      </c>
      <c r="C712" s="176" t="s">
        <v>708</v>
      </c>
      <c r="D712" s="150">
        <v>1533</v>
      </c>
      <c r="E712" s="153">
        <v>1466</v>
      </c>
      <c r="F712" s="153">
        <v>67</v>
      </c>
      <c r="G712" s="151">
        <v>2119</v>
      </c>
      <c r="H712" s="151">
        <v>2036</v>
      </c>
      <c r="I712" s="151">
        <v>83</v>
      </c>
      <c r="J712" s="151">
        <v>861</v>
      </c>
      <c r="K712" s="151">
        <v>829</v>
      </c>
      <c r="L712" s="151">
        <v>32</v>
      </c>
      <c r="M712" s="172">
        <v>0.93</v>
      </c>
      <c r="N712" s="153">
        <v>41278</v>
      </c>
      <c r="O712" s="153">
        <v>39899</v>
      </c>
      <c r="P712" s="153">
        <v>1379</v>
      </c>
      <c r="Q712" s="154">
        <v>0.966592373661515</v>
      </c>
      <c r="R712" s="154">
        <v>0.956294846705806</v>
      </c>
      <c r="S712" s="154">
        <v>0.960830580462482</v>
      </c>
      <c r="T712" s="154">
        <v>0.962833914053426</v>
      </c>
      <c r="U712" s="173">
        <v>-0.00453573375667671</v>
      </c>
      <c r="V712" s="158">
        <v>10849</v>
      </c>
      <c r="W712" s="158">
        <v>10460</v>
      </c>
      <c r="X712" s="158">
        <v>12858</v>
      </c>
      <c r="Y712" s="158">
        <v>12436</v>
      </c>
      <c r="Z712" s="155">
        <v>0.964144160752143</v>
      </c>
      <c r="AA712" s="155">
        <v>0.967179965780059</v>
      </c>
      <c r="AB712" s="173">
        <v>-0.00303580502791612</v>
      </c>
    </row>
    <row r="713" spans="1:28">
      <c r="A713" s="175" t="s">
        <v>668</v>
      </c>
      <c r="B713" s="176" t="s">
        <v>1826</v>
      </c>
      <c r="C713" s="176" t="s">
        <v>709</v>
      </c>
      <c r="D713" s="150">
        <v>3708</v>
      </c>
      <c r="E713" s="153">
        <v>3542</v>
      </c>
      <c r="F713" s="153">
        <v>166</v>
      </c>
      <c r="G713" s="151">
        <v>4734</v>
      </c>
      <c r="H713" s="151">
        <v>4528</v>
      </c>
      <c r="I713" s="151">
        <v>206</v>
      </c>
      <c r="J713" s="151">
        <v>1763</v>
      </c>
      <c r="K713" s="151">
        <v>1684</v>
      </c>
      <c r="L713" s="151">
        <v>79</v>
      </c>
      <c r="M713" s="172">
        <v>0.93</v>
      </c>
      <c r="N713" s="153">
        <v>86103</v>
      </c>
      <c r="O713" s="153">
        <v>82776</v>
      </c>
      <c r="P713" s="153">
        <v>3327</v>
      </c>
      <c r="Q713" s="154">
        <v>0.961360231350824</v>
      </c>
      <c r="R713" s="154">
        <v>0.955231930960086</v>
      </c>
      <c r="S713" s="154">
        <v>0.956485002112379</v>
      </c>
      <c r="T713" s="154">
        <v>0.955190017016449</v>
      </c>
      <c r="U713" s="173">
        <v>-0.00125307115229223</v>
      </c>
      <c r="V713" s="158">
        <v>23229</v>
      </c>
      <c r="W713" s="158">
        <v>22221</v>
      </c>
      <c r="X713" s="158">
        <v>25940</v>
      </c>
      <c r="Y713" s="158">
        <v>24992</v>
      </c>
      <c r="Z713" s="155">
        <v>0.956605966679582</v>
      </c>
      <c r="AA713" s="155">
        <v>0.963454124903624</v>
      </c>
      <c r="AB713" s="173">
        <v>-0.00684815822404217</v>
      </c>
    </row>
    <row r="714" spans="1:28">
      <c r="A714" s="175" t="s">
        <v>668</v>
      </c>
      <c r="B714" s="176" t="s">
        <v>1826</v>
      </c>
      <c r="C714" s="176" t="s">
        <v>710</v>
      </c>
      <c r="D714" s="150">
        <v>2018</v>
      </c>
      <c r="E714" s="153">
        <v>1877</v>
      </c>
      <c r="F714" s="153">
        <v>141</v>
      </c>
      <c r="G714" s="151">
        <v>2805</v>
      </c>
      <c r="H714" s="151">
        <v>2671</v>
      </c>
      <c r="I714" s="151">
        <v>134</v>
      </c>
      <c r="J714" s="151">
        <v>1136</v>
      </c>
      <c r="K714" s="151">
        <v>1078</v>
      </c>
      <c r="L714" s="151">
        <v>58</v>
      </c>
      <c r="M714" s="172">
        <v>0.93</v>
      </c>
      <c r="N714" s="153">
        <v>55479</v>
      </c>
      <c r="O714" s="153">
        <v>52958</v>
      </c>
      <c r="P714" s="153">
        <v>2521</v>
      </c>
      <c r="Q714" s="154">
        <v>0.954559382829539</v>
      </c>
      <c r="R714" s="154">
        <v>0.930128840436075</v>
      </c>
      <c r="S714" s="154">
        <v>0.95222816399287</v>
      </c>
      <c r="T714" s="154">
        <v>0.948943661971831</v>
      </c>
      <c r="U714" s="173">
        <v>-0.0220993235567946</v>
      </c>
      <c r="V714" s="158">
        <v>13833</v>
      </c>
      <c r="W714" s="158">
        <v>13082</v>
      </c>
      <c r="X714" s="158">
        <v>17316</v>
      </c>
      <c r="Y714" s="158">
        <v>16601</v>
      </c>
      <c r="Z714" s="155">
        <v>0.945709535169522</v>
      </c>
      <c r="AA714" s="155">
        <v>0.958708708708709</v>
      </c>
      <c r="AB714" s="173">
        <v>-0.0129991735391866</v>
      </c>
    </row>
    <row r="715" spans="1:28">
      <c r="A715" s="175" t="s">
        <v>668</v>
      </c>
      <c r="B715" s="176" t="s">
        <v>1826</v>
      </c>
      <c r="C715" s="176" t="s">
        <v>711</v>
      </c>
      <c r="D715" s="150">
        <v>2563</v>
      </c>
      <c r="E715" s="153">
        <v>2430</v>
      </c>
      <c r="F715" s="153">
        <v>133</v>
      </c>
      <c r="G715" s="151">
        <v>3222</v>
      </c>
      <c r="H715" s="151">
        <v>3103</v>
      </c>
      <c r="I715" s="151">
        <v>119</v>
      </c>
      <c r="J715" s="151">
        <v>1344</v>
      </c>
      <c r="K715" s="151">
        <v>1301</v>
      </c>
      <c r="L715" s="151">
        <v>43</v>
      </c>
      <c r="M715" s="172">
        <v>0.93</v>
      </c>
      <c r="N715" s="153">
        <v>68166</v>
      </c>
      <c r="O715" s="153">
        <v>65682</v>
      </c>
      <c r="P715" s="153">
        <v>2484</v>
      </c>
      <c r="Q715" s="154">
        <v>0.963559545814629</v>
      </c>
      <c r="R715" s="154">
        <v>0.948107686305111</v>
      </c>
      <c r="S715" s="154">
        <v>0.963066418373681</v>
      </c>
      <c r="T715" s="154">
        <v>0.968005952380952</v>
      </c>
      <c r="U715" s="173">
        <v>-0.0149587320685697</v>
      </c>
      <c r="V715" s="158">
        <v>16460</v>
      </c>
      <c r="W715" s="158">
        <v>15801</v>
      </c>
      <c r="X715" s="158">
        <v>21395</v>
      </c>
      <c r="Y715" s="158">
        <v>20563</v>
      </c>
      <c r="Z715" s="155">
        <v>0.95996354799514</v>
      </c>
      <c r="AA715" s="155">
        <v>0.961112409441458</v>
      </c>
      <c r="AB715" s="173">
        <v>-0.00114886144631854</v>
      </c>
    </row>
    <row r="716" spans="1:28">
      <c r="A716" s="175" t="s">
        <v>668</v>
      </c>
      <c r="B716" s="176" t="s">
        <v>1826</v>
      </c>
      <c r="C716" s="176" t="s">
        <v>712</v>
      </c>
      <c r="D716" s="150">
        <v>1718</v>
      </c>
      <c r="E716" s="153">
        <v>1593</v>
      </c>
      <c r="F716" s="153">
        <v>125</v>
      </c>
      <c r="G716" s="151">
        <v>2269</v>
      </c>
      <c r="H716" s="151">
        <v>2175</v>
      </c>
      <c r="I716" s="151">
        <v>94</v>
      </c>
      <c r="J716" s="151">
        <v>906</v>
      </c>
      <c r="K716" s="151">
        <v>841</v>
      </c>
      <c r="L716" s="151">
        <v>65</v>
      </c>
      <c r="M716" s="172">
        <v>0.93</v>
      </c>
      <c r="N716" s="153">
        <v>43294</v>
      </c>
      <c r="O716" s="153">
        <v>41372</v>
      </c>
      <c r="P716" s="153">
        <v>1922</v>
      </c>
      <c r="Q716" s="154">
        <v>0.955605857624613</v>
      </c>
      <c r="R716" s="154">
        <v>0.927240977881257</v>
      </c>
      <c r="S716" s="154">
        <v>0.958572058175408</v>
      </c>
      <c r="T716" s="154">
        <v>0.928256070640177</v>
      </c>
      <c r="U716" s="173">
        <v>-0.0313310802941504</v>
      </c>
      <c r="V716" s="158">
        <v>11323</v>
      </c>
      <c r="W716" s="158">
        <v>10772</v>
      </c>
      <c r="X716" s="158">
        <v>13371</v>
      </c>
      <c r="Y716" s="158">
        <v>12817</v>
      </c>
      <c r="Z716" s="155">
        <v>0.951337984633048</v>
      </c>
      <c r="AA716" s="155">
        <v>0.958567048089148</v>
      </c>
      <c r="AB716" s="173">
        <v>-0.00722906345610042</v>
      </c>
    </row>
    <row r="717" spans="1:28">
      <c r="A717" s="175" t="s">
        <v>668</v>
      </c>
      <c r="B717" s="176" t="s">
        <v>1826</v>
      </c>
      <c r="C717" s="176" t="s">
        <v>713</v>
      </c>
      <c r="D717" s="150">
        <v>3740</v>
      </c>
      <c r="E717" s="153">
        <v>3535</v>
      </c>
      <c r="F717" s="153">
        <v>205</v>
      </c>
      <c r="G717" s="151">
        <v>4805</v>
      </c>
      <c r="H717" s="151">
        <v>4616</v>
      </c>
      <c r="I717" s="151">
        <v>189</v>
      </c>
      <c r="J717" s="151">
        <v>1925</v>
      </c>
      <c r="K717" s="151">
        <v>1819</v>
      </c>
      <c r="L717" s="151">
        <v>106</v>
      </c>
      <c r="M717" s="172">
        <v>0.93</v>
      </c>
      <c r="N717" s="153">
        <v>92554</v>
      </c>
      <c r="O717" s="153">
        <v>88848</v>
      </c>
      <c r="P717" s="153">
        <v>3706</v>
      </c>
      <c r="Q717" s="154">
        <v>0.959958510707263</v>
      </c>
      <c r="R717" s="154">
        <v>0.945187165775401</v>
      </c>
      <c r="S717" s="154">
        <v>0.960665972944849</v>
      </c>
      <c r="T717" s="154">
        <v>0.944935064935065</v>
      </c>
      <c r="U717" s="173">
        <v>-0.015478807169448</v>
      </c>
      <c r="V717" s="158">
        <v>24593</v>
      </c>
      <c r="W717" s="158">
        <v>23465</v>
      </c>
      <c r="X717" s="158">
        <v>27558</v>
      </c>
      <c r="Y717" s="158">
        <v>26490</v>
      </c>
      <c r="Z717" s="155">
        <v>0.954133289960558</v>
      </c>
      <c r="AA717" s="155">
        <v>0.961245373394296</v>
      </c>
      <c r="AB717" s="173">
        <v>-0.00711208343373781</v>
      </c>
    </row>
    <row r="718" spans="1:28">
      <c r="A718" s="175" t="s">
        <v>668</v>
      </c>
      <c r="B718" s="176" t="s">
        <v>1826</v>
      </c>
      <c r="C718" s="176" t="s">
        <v>714</v>
      </c>
      <c r="D718" s="150">
        <v>2693</v>
      </c>
      <c r="E718" s="153">
        <v>2597</v>
      </c>
      <c r="F718" s="153">
        <v>96</v>
      </c>
      <c r="G718" s="151">
        <v>3558</v>
      </c>
      <c r="H718" s="151">
        <v>3453</v>
      </c>
      <c r="I718" s="151">
        <v>105</v>
      </c>
      <c r="J718" s="151">
        <v>1336</v>
      </c>
      <c r="K718" s="151">
        <v>1301</v>
      </c>
      <c r="L718" s="151">
        <v>35</v>
      </c>
      <c r="M718" s="172">
        <v>0.93</v>
      </c>
      <c r="N718" s="153">
        <v>76032</v>
      </c>
      <c r="O718" s="153">
        <v>73857</v>
      </c>
      <c r="P718" s="153">
        <v>2175</v>
      </c>
      <c r="Q718" s="154">
        <v>0.971393623737374</v>
      </c>
      <c r="R718" s="154">
        <v>0.964352023765317</v>
      </c>
      <c r="S718" s="154">
        <v>0.970489038785835</v>
      </c>
      <c r="T718" s="154">
        <v>0.973802395209581</v>
      </c>
      <c r="U718" s="173">
        <v>-0.00613701502051722</v>
      </c>
      <c r="V718" s="158">
        <v>17927</v>
      </c>
      <c r="W718" s="158">
        <v>17405</v>
      </c>
      <c r="X718" s="158">
        <v>22764</v>
      </c>
      <c r="Y718" s="158">
        <v>22114</v>
      </c>
      <c r="Z718" s="155">
        <v>0.970881909968204</v>
      </c>
      <c r="AA718" s="155">
        <v>0.971446143032859</v>
      </c>
      <c r="AB718" s="173">
        <v>-0.000564233064654585</v>
      </c>
    </row>
    <row r="719" spans="1:28">
      <c r="A719" s="175" t="s">
        <v>668</v>
      </c>
      <c r="B719" s="176" t="s">
        <v>1826</v>
      </c>
      <c r="C719" s="176" t="s">
        <v>715</v>
      </c>
      <c r="D719" s="150">
        <v>5417</v>
      </c>
      <c r="E719" s="153">
        <v>5055</v>
      </c>
      <c r="F719" s="153">
        <v>362</v>
      </c>
      <c r="G719" s="151">
        <v>7119</v>
      </c>
      <c r="H719" s="151">
        <v>6803</v>
      </c>
      <c r="I719" s="151">
        <v>316</v>
      </c>
      <c r="J719" s="151">
        <v>2867</v>
      </c>
      <c r="K719" s="151">
        <v>2723</v>
      </c>
      <c r="L719" s="151">
        <v>144</v>
      </c>
      <c r="M719" s="172">
        <v>0.93</v>
      </c>
      <c r="N719" s="153">
        <v>134797</v>
      </c>
      <c r="O719" s="153">
        <v>128691</v>
      </c>
      <c r="P719" s="153">
        <v>6106</v>
      </c>
      <c r="Q719" s="154">
        <v>0.954702255984926</v>
      </c>
      <c r="R719" s="154">
        <v>0.933173343178881</v>
      </c>
      <c r="S719" s="154">
        <v>0.955611743222363</v>
      </c>
      <c r="T719" s="154">
        <v>0.949773282176491</v>
      </c>
      <c r="U719" s="173">
        <v>-0.0224384000434813</v>
      </c>
      <c r="V719" s="158">
        <v>35767</v>
      </c>
      <c r="W719" s="158">
        <v>33921</v>
      </c>
      <c r="X719" s="158">
        <v>40806</v>
      </c>
      <c r="Y719" s="158">
        <v>38998</v>
      </c>
      <c r="Z719" s="155">
        <v>0.948388179047726</v>
      </c>
      <c r="AA719" s="155">
        <v>0.95569279027594</v>
      </c>
      <c r="AB719" s="173">
        <v>-0.00730461122821424</v>
      </c>
    </row>
    <row r="720" spans="1:28">
      <c r="A720" s="175" t="s">
        <v>668</v>
      </c>
      <c r="B720" s="176" t="s">
        <v>1826</v>
      </c>
      <c r="C720" s="176" t="s">
        <v>716</v>
      </c>
      <c r="D720" s="150">
        <v>2515</v>
      </c>
      <c r="E720" s="153">
        <v>2388</v>
      </c>
      <c r="F720" s="153">
        <v>127</v>
      </c>
      <c r="G720" s="151">
        <v>3238</v>
      </c>
      <c r="H720" s="151">
        <v>3112</v>
      </c>
      <c r="I720" s="151">
        <v>126</v>
      </c>
      <c r="J720" s="151">
        <v>1416</v>
      </c>
      <c r="K720" s="151">
        <v>1339</v>
      </c>
      <c r="L720" s="151">
        <v>77</v>
      </c>
      <c r="M720" s="172">
        <v>0.93</v>
      </c>
      <c r="N720" s="153">
        <v>62990</v>
      </c>
      <c r="O720" s="153">
        <v>60437</v>
      </c>
      <c r="P720" s="153">
        <v>2553</v>
      </c>
      <c r="Q720" s="154">
        <v>0.959469757104302</v>
      </c>
      <c r="R720" s="154">
        <v>0.949502982107356</v>
      </c>
      <c r="S720" s="154">
        <v>0.961087090796788</v>
      </c>
      <c r="T720" s="154">
        <v>0.945621468926554</v>
      </c>
      <c r="U720" s="173">
        <v>-0.0115841086894323</v>
      </c>
      <c r="V720" s="158">
        <v>16637</v>
      </c>
      <c r="W720" s="158">
        <v>15894</v>
      </c>
      <c r="X720" s="158">
        <v>19788</v>
      </c>
      <c r="Y720" s="158">
        <v>19043</v>
      </c>
      <c r="Z720" s="155">
        <v>0.95534050610086</v>
      </c>
      <c r="AA720" s="155">
        <v>0.962350919749343</v>
      </c>
      <c r="AB720" s="173">
        <v>-0.00701041364848354</v>
      </c>
    </row>
    <row r="721" spans="1:28">
      <c r="A721" s="175" t="s">
        <v>668</v>
      </c>
      <c r="B721" s="176" t="s">
        <v>1826</v>
      </c>
      <c r="C721" s="176" t="s">
        <v>717</v>
      </c>
      <c r="D721" s="150">
        <v>3190</v>
      </c>
      <c r="E721" s="153">
        <v>2991</v>
      </c>
      <c r="F721" s="153">
        <v>199</v>
      </c>
      <c r="G721" s="151">
        <v>4304</v>
      </c>
      <c r="H721" s="151">
        <v>4118</v>
      </c>
      <c r="I721" s="151">
        <v>186</v>
      </c>
      <c r="J721" s="151">
        <v>1746</v>
      </c>
      <c r="K721" s="151">
        <v>1612</v>
      </c>
      <c r="L721" s="151">
        <v>134</v>
      </c>
      <c r="M721" s="172">
        <v>0.93</v>
      </c>
      <c r="N721" s="153">
        <v>80352</v>
      </c>
      <c r="O721" s="153">
        <v>76070</v>
      </c>
      <c r="P721" s="153">
        <v>4282</v>
      </c>
      <c r="Q721" s="154">
        <v>0.9467094782955</v>
      </c>
      <c r="R721" s="154">
        <v>0.937617554858934</v>
      </c>
      <c r="S721" s="154">
        <v>0.9567843866171</v>
      </c>
      <c r="T721" s="154">
        <v>0.923253150057274</v>
      </c>
      <c r="U721" s="173">
        <v>-0.0191668317581662</v>
      </c>
      <c r="V721" s="158">
        <v>21140</v>
      </c>
      <c r="W721" s="158">
        <v>19834</v>
      </c>
      <c r="X721" s="158">
        <v>24470</v>
      </c>
      <c r="Y721" s="158">
        <v>23262</v>
      </c>
      <c r="Z721" s="155">
        <v>0.938221381267739</v>
      </c>
      <c r="AA721" s="155">
        <v>0.95063342868819</v>
      </c>
      <c r="AB721" s="173">
        <v>-0.0124120474204508</v>
      </c>
    </row>
    <row r="722" spans="1:28">
      <c r="A722" s="175" t="s">
        <v>668</v>
      </c>
      <c r="B722" s="176" t="s">
        <v>1826</v>
      </c>
      <c r="C722" s="176" t="s">
        <v>718</v>
      </c>
      <c r="D722" s="150">
        <v>2834</v>
      </c>
      <c r="E722" s="153">
        <v>2667</v>
      </c>
      <c r="F722" s="153">
        <v>167</v>
      </c>
      <c r="G722" s="151">
        <v>3561</v>
      </c>
      <c r="H722" s="151">
        <v>3411</v>
      </c>
      <c r="I722" s="151">
        <v>150</v>
      </c>
      <c r="J722" s="151">
        <v>1433</v>
      </c>
      <c r="K722" s="151">
        <v>1354</v>
      </c>
      <c r="L722" s="151">
        <v>79</v>
      </c>
      <c r="M722" s="172">
        <v>0.93</v>
      </c>
      <c r="N722" s="153">
        <v>69745</v>
      </c>
      <c r="O722" s="153">
        <v>66620</v>
      </c>
      <c r="P722" s="153">
        <v>3125</v>
      </c>
      <c r="Q722" s="154">
        <v>0.955193920711162</v>
      </c>
      <c r="R722" s="154">
        <v>0.941072688779111</v>
      </c>
      <c r="S722" s="154">
        <v>0.95787700084246</v>
      </c>
      <c r="T722" s="154">
        <v>0.944870900209351</v>
      </c>
      <c r="U722" s="173">
        <v>-0.0168043120633492</v>
      </c>
      <c r="V722" s="158">
        <v>18347</v>
      </c>
      <c r="W722" s="158">
        <v>17491</v>
      </c>
      <c r="X722" s="158">
        <v>21453</v>
      </c>
      <c r="Y722" s="158">
        <v>20568</v>
      </c>
      <c r="Z722" s="155">
        <v>0.953343870932578</v>
      </c>
      <c r="AA722" s="155">
        <v>0.958747028387638</v>
      </c>
      <c r="AB722" s="173">
        <v>-0.00540315745506059</v>
      </c>
    </row>
    <row r="723" spans="1:28">
      <c r="A723" s="175" t="s">
        <v>668</v>
      </c>
      <c r="B723" s="176" t="s">
        <v>1826</v>
      </c>
      <c r="C723" s="176" t="s">
        <v>719</v>
      </c>
      <c r="D723" s="150">
        <v>2550</v>
      </c>
      <c r="E723" s="153">
        <v>2382</v>
      </c>
      <c r="F723" s="153">
        <v>168</v>
      </c>
      <c r="G723" s="151">
        <v>3485</v>
      </c>
      <c r="H723" s="151">
        <v>3309</v>
      </c>
      <c r="I723" s="151">
        <v>176</v>
      </c>
      <c r="J723" s="151">
        <v>1408</v>
      </c>
      <c r="K723" s="151">
        <v>1302</v>
      </c>
      <c r="L723" s="151">
        <v>106</v>
      </c>
      <c r="M723" s="172">
        <v>0.93</v>
      </c>
      <c r="N723" s="153">
        <v>65812</v>
      </c>
      <c r="O723" s="153">
        <v>62491</v>
      </c>
      <c r="P723" s="153">
        <v>3321</v>
      </c>
      <c r="Q723" s="154">
        <v>0.949538078162037</v>
      </c>
      <c r="R723" s="154">
        <v>0.934117647058823</v>
      </c>
      <c r="S723" s="154">
        <v>0.949497847919656</v>
      </c>
      <c r="T723" s="154">
        <v>0.924715909090909</v>
      </c>
      <c r="U723" s="173">
        <v>-0.0153802008608321</v>
      </c>
      <c r="V723" s="158">
        <v>17525</v>
      </c>
      <c r="W723" s="158">
        <v>16534</v>
      </c>
      <c r="X723" s="158">
        <v>20744</v>
      </c>
      <c r="Y723" s="158">
        <v>19772</v>
      </c>
      <c r="Z723" s="155">
        <v>0.943452211126962</v>
      </c>
      <c r="AA723" s="155">
        <v>0.95314307751639</v>
      </c>
      <c r="AB723" s="173">
        <v>-0.00969086638942873</v>
      </c>
    </row>
    <row r="724" spans="1:28">
      <c r="A724" s="175" t="s">
        <v>668</v>
      </c>
      <c r="B724" s="176" t="s">
        <v>1823</v>
      </c>
      <c r="C724" s="176" t="s">
        <v>720</v>
      </c>
      <c r="D724" s="150">
        <v>2654</v>
      </c>
      <c r="E724" s="153">
        <v>2544</v>
      </c>
      <c r="F724" s="153">
        <v>110</v>
      </c>
      <c r="G724" s="151">
        <v>3307</v>
      </c>
      <c r="H724" s="151">
        <v>3170</v>
      </c>
      <c r="I724" s="151">
        <v>137</v>
      </c>
      <c r="J724" s="151">
        <v>1100</v>
      </c>
      <c r="K724" s="151">
        <v>1035</v>
      </c>
      <c r="L724" s="151">
        <v>65</v>
      </c>
      <c r="M724" s="172">
        <v>0.93</v>
      </c>
      <c r="N724" s="153">
        <v>63045</v>
      </c>
      <c r="O724" s="153">
        <v>59892</v>
      </c>
      <c r="P724" s="153">
        <v>3153</v>
      </c>
      <c r="Q724" s="154">
        <v>0.949988103735427</v>
      </c>
      <c r="R724" s="154">
        <v>0.958553127354936</v>
      </c>
      <c r="S724" s="154">
        <v>0.958572724523738</v>
      </c>
      <c r="T724" s="154">
        <v>0.940909090909091</v>
      </c>
      <c r="U724" s="173">
        <v>-1.95971688016217e-5</v>
      </c>
      <c r="V724" s="158">
        <v>17053</v>
      </c>
      <c r="W724" s="158">
        <v>16276</v>
      </c>
      <c r="X724" s="158">
        <v>19525</v>
      </c>
      <c r="Y724" s="158">
        <v>18500</v>
      </c>
      <c r="Z724" s="155">
        <v>0.954436169588929</v>
      </c>
      <c r="AA724" s="155">
        <v>0.947503201024328</v>
      </c>
      <c r="AB724" s="173">
        <v>0.00693296856460079</v>
      </c>
    </row>
    <row r="725" spans="1:28">
      <c r="A725" s="175" t="s">
        <v>668</v>
      </c>
      <c r="B725" s="176" t="s">
        <v>1823</v>
      </c>
      <c r="C725" s="176" t="s">
        <v>721</v>
      </c>
      <c r="D725" s="150">
        <v>4412</v>
      </c>
      <c r="E725" s="153">
        <v>4224</v>
      </c>
      <c r="F725" s="153">
        <v>188</v>
      </c>
      <c r="G725" s="151">
        <v>5662</v>
      </c>
      <c r="H725" s="151">
        <v>5466</v>
      </c>
      <c r="I725" s="151">
        <v>196</v>
      </c>
      <c r="J725" s="151">
        <v>1775</v>
      </c>
      <c r="K725" s="151">
        <v>1683</v>
      </c>
      <c r="L725" s="151">
        <v>92</v>
      </c>
      <c r="M725" s="172">
        <v>0.93</v>
      </c>
      <c r="N725" s="153">
        <v>103626</v>
      </c>
      <c r="O725" s="153">
        <v>98282</v>
      </c>
      <c r="P725" s="153">
        <v>5344</v>
      </c>
      <c r="Q725" s="154">
        <v>0.948429930712369</v>
      </c>
      <c r="R725" s="154">
        <v>0.957388939256573</v>
      </c>
      <c r="S725" s="154">
        <v>0.965383256799717</v>
      </c>
      <c r="T725" s="154">
        <v>0.948169014084507</v>
      </c>
      <c r="U725" s="173">
        <v>-0.00799431754314439</v>
      </c>
      <c r="V725" s="158">
        <v>28337</v>
      </c>
      <c r="W725" s="158">
        <v>27036</v>
      </c>
      <c r="X725" s="158">
        <v>31614</v>
      </c>
      <c r="Y725" s="158">
        <v>29875</v>
      </c>
      <c r="Z725" s="155">
        <v>0.954088294456012</v>
      </c>
      <c r="AA725" s="155">
        <v>0.944992724742203</v>
      </c>
      <c r="AB725" s="173">
        <v>0.00909556971380876</v>
      </c>
    </row>
    <row r="726" spans="1:28">
      <c r="A726" s="175" t="s">
        <v>668</v>
      </c>
      <c r="B726" s="176" t="s">
        <v>1823</v>
      </c>
      <c r="C726" s="176" t="s">
        <v>722</v>
      </c>
      <c r="D726" s="150">
        <v>1618</v>
      </c>
      <c r="E726" s="153">
        <v>1584</v>
      </c>
      <c r="F726" s="153">
        <v>34</v>
      </c>
      <c r="G726" s="151">
        <v>2145</v>
      </c>
      <c r="H726" s="151">
        <v>2118</v>
      </c>
      <c r="I726" s="151">
        <v>27</v>
      </c>
      <c r="J726" s="151">
        <v>695</v>
      </c>
      <c r="K726" s="151">
        <v>682</v>
      </c>
      <c r="L726" s="151">
        <v>13</v>
      </c>
      <c r="M726" s="172">
        <v>0.93</v>
      </c>
      <c r="N726" s="153">
        <v>38035</v>
      </c>
      <c r="O726" s="153">
        <v>37384</v>
      </c>
      <c r="P726" s="153">
        <v>651</v>
      </c>
      <c r="Q726" s="154">
        <v>0.982884185618509</v>
      </c>
      <c r="R726" s="154">
        <v>0.978986402966625</v>
      </c>
      <c r="S726" s="154">
        <v>0.987412587412587</v>
      </c>
      <c r="T726" s="154">
        <v>0.981294964028777</v>
      </c>
      <c r="U726" s="173">
        <v>-0.00842618444596199</v>
      </c>
      <c r="V726" s="158">
        <v>10577</v>
      </c>
      <c r="W726" s="158">
        <v>10403</v>
      </c>
      <c r="X726" s="158">
        <v>11405</v>
      </c>
      <c r="Y726" s="158">
        <v>11190</v>
      </c>
      <c r="Z726" s="155">
        <v>0.983549210551196</v>
      </c>
      <c r="AA726" s="155">
        <v>0.981148619026743</v>
      </c>
      <c r="AB726" s="173">
        <v>0.00240059152445338</v>
      </c>
    </row>
    <row r="727" spans="1:28">
      <c r="A727" s="175" t="s">
        <v>668</v>
      </c>
      <c r="B727" s="176" t="s">
        <v>1823</v>
      </c>
      <c r="C727" s="176" t="s">
        <v>723</v>
      </c>
      <c r="D727" s="150">
        <v>2544</v>
      </c>
      <c r="E727" s="153">
        <v>2496</v>
      </c>
      <c r="F727" s="153">
        <v>48</v>
      </c>
      <c r="G727" s="151">
        <v>3277</v>
      </c>
      <c r="H727" s="151">
        <v>3232</v>
      </c>
      <c r="I727" s="151">
        <v>45</v>
      </c>
      <c r="J727" s="151">
        <v>1016</v>
      </c>
      <c r="K727" s="151">
        <v>1005</v>
      </c>
      <c r="L727" s="151">
        <v>11</v>
      </c>
      <c r="M727" s="172">
        <v>0.93</v>
      </c>
      <c r="N727" s="153">
        <v>59093</v>
      </c>
      <c r="O727" s="153">
        <v>58172</v>
      </c>
      <c r="P727" s="153">
        <v>921</v>
      </c>
      <c r="Q727" s="154">
        <v>0.984414397644391</v>
      </c>
      <c r="R727" s="154">
        <v>0.981132075471698</v>
      </c>
      <c r="S727" s="154">
        <v>0.986267927982911</v>
      </c>
      <c r="T727" s="154">
        <v>0.989173228346457</v>
      </c>
      <c r="U727" s="173">
        <v>-0.00513585251121307</v>
      </c>
      <c r="V727" s="158">
        <v>16506</v>
      </c>
      <c r="W727" s="158">
        <v>16259</v>
      </c>
      <c r="X727" s="158">
        <v>18058</v>
      </c>
      <c r="Y727" s="158">
        <v>17729</v>
      </c>
      <c r="Z727" s="155">
        <v>0.985035744577729</v>
      </c>
      <c r="AA727" s="155">
        <v>0.981780928120501</v>
      </c>
      <c r="AB727" s="173">
        <v>0.00325481645722869</v>
      </c>
    </row>
    <row r="728" spans="1:28">
      <c r="A728" s="175" t="s">
        <v>668</v>
      </c>
      <c r="B728" s="176" t="s">
        <v>1823</v>
      </c>
      <c r="C728" s="176" t="s">
        <v>724</v>
      </c>
      <c r="D728" s="150">
        <v>3601</v>
      </c>
      <c r="E728" s="153">
        <v>3487</v>
      </c>
      <c r="F728" s="153">
        <v>114</v>
      </c>
      <c r="G728" s="151">
        <v>4605</v>
      </c>
      <c r="H728" s="151">
        <v>4503</v>
      </c>
      <c r="I728" s="151">
        <v>102</v>
      </c>
      <c r="J728" s="151">
        <v>1415</v>
      </c>
      <c r="K728" s="151">
        <v>1371</v>
      </c>
      <c r="L728" s="151">
        <v>44</v>
      </c>
      <c r="M728" s="172">
        <v>0.93</v>
      </c>
      <c r="N728" s="153">
        <v>85538</v>
      </c>
      <c r="O728" s="153">
        <v>82967</v>
      </c>
      <c r="P728" s="153">
        <v>2571</v>
      </c>
      <c r="Q728" s="154">
        <v>0.969943183146672</v>
      </c>
      <c r="R728" s="154">
        <v>0.968342127186892</v>
      </c>
      <c r="S728" s="154">
        <v>0.97785016286645</v>
      </c>
      <c r="T728" s="154">
        <v>0.968904593639576</v>
      </c>
      <c r="U728" s="173">
        <v>-0.00950803567955705</v>
      </c>
      <c r="V728" s="158">
        <v>22729</v>
      </c>
      <c r="W728" s="158">
        <v>22088</v>
      </c>
      <c r="X728" s="158">
        <v>26279</v>
      </c>
      <c r="Y728" s="158">
        <v>25451</v>
      </c>
      <c r="Z728" s="155">
        <v>0.971798143341106</v>
      </c>
      <c r="AA728" s="155">
        <v>0.968491951748544</v>
      </c>
      <c r="AB728" s="173">
        <v>0.00330619159256162</v>
      </c>
    </row>
    <row r="729" spans="1:28">
      <c r="A729" s="175" t="s">
        <v>668</v>
      </c>
      <c r="B729" s="176" t="s">
        <v>1823</v>
      </c>
      <c r="C729" s="176" t="s">
        <v>725</v>
      </c>
      <c r="D729" s="150">
        <v>8251</v>
      </c>
      <c r="E729" s="153">
        <v>7933</v>
      </c>
      <c r="F729" s="153">
        <v>318</v>
      </c>
      <c r="G729" s="151">
        <v>10898</v>
      </c>
      <c r="H729" s="151">
        <v>10491</v>
      </c>
      <c r="I729" s="151">
        <v>407</v>
      </c>
      <c r="J729" s="151">
        <v>3442</v>
      </c>
      <c r="K729" s="151">
        <v>3218</v>
      </c>
      <c r="L729" s="151">
        <v>224</v>
      </c>
      <c r="M729" s="172">
        <v>0.93</v>
      </c>
      <c r="N729" s="153">
        <v>196967</v>
      </c>
      <c r="O729" s="153">
        <v>187927</v>
      </c>
      <c r="P729" s="153">
        <v>9040</v>
      </c>
      <c r="Q729" s="154">
        <v>0.954103986962283</v>
      </c>
      <c r="R729" s="154">
        <v>0.961459217064598</v>
      </c>
      <c r="S729" s="154">
        <v>0.962653697926225</v>
      </c>
      <c r="T729" s="154">
        <v>0.934921557234166</v>
      </c>
      <c r="U729" s="173">
        <v>-0.00119448086162677</v>
      </c>
      <c r="V729" s="158">
        <v>53838</v>
      </c>
      <c r="W729" s="158">
        <v>51363</v>
      </c>
      <c r="X729" s="158">
        <v>59562</v>
      </c>
      <c r="Y729" s="158">
        <v>56490</v>
      </c>
      <c r="Z729" s="155">
        <v>0.954028752925443</v>
      </c>
      <c r="AA729" s="155">
        <v>0.948423491487861</v>
      </c>
      <c r="AB729" s="173">
        <v>0.00560526143758155</v>
      </c>
    </row>
    <row r="730" spans="1:28">
      <c r="A730" s="175" t="s">
        <v>668</v>
      </c>
      <c r="B730" s="176" t="s">
        <v>1823</v>
      </c>
      <c r="C730" s="176" t="s">
        <v>726</v>
      </c>
      <c r="D730" s="150">
        <v>4875</v>
      </c>
      <c r="E730" s="153">
        <v>4709</v>
      </c>
      <c r="F730" s="153">
        <v>166</v>
      </c>
      <c r="G730" s="151">
        <v>6442</v>
      </c>
      <c r="H730" s="151">
        <v>6285</v>
      </c>
      <c r="I730" s="151">
        <v>157</v>
      </c>
      <c r="J730" s="151">
        <v>1998</v>
      </c>
      <c r="K730" s="151">
        <v>1948</v>
      </c>
      <c r="L730" s="151">
        <v>50</v>
      </c>
      <c r="M730" s="172">
        <v>0.93</v>
      </c>
      <c r="N730" s="153">
        <v>117819</v>
      </c>
      <c r="O730" s="153">
        <v>114590</v>
      </c>
      <c r="P730" s="153">
        <v>3229</v>
      </c>
      <c r="Q730" s="154">
        <v>0.972593554520069</v>
      </c>
      <c r="R730" s="154">
        <v>0.965948717948718</v>
      </c>
      <c r="S730" s="154">
        <v>0.975628686743247</v>
      </c>
      <c r="T730" s="154">
        <v>0.974974974974975</v>
      </c>
      <c r="U730" s="173">
        <v>-0.00967996879452948</v>
      </c>
      <c r="V730" s="158">
        <v>32241</v>
      </c>
      <c r="W730" s="158">
        <v>31382</v>
      </c>
      <c r="X730" s="158">
        <v>35427</v>
      </c>
      <c r="Y730" s="158">
        <v>34487</v>
      </c>
      <c r="Z730" s="155">
        <v>0.97335690580317</v>
      </c>
      <c r="AA730" s="155">
        <v>0.973466565049256</v>
      </c>
      <c r="AB730" s="173">
        <v>-0.000109659246086302</v>
      </c>
    </row>
    <row r="731" spans="1:28">
      <c r="A731" s="175" t="s">
        <v>668</v>
      </c>
      <c r="B731" s="176" t="s">
        <v>1823</v>
      </c>
      <c r="C731" s="176" t="s">
        <v>727</v>
      </c>
      <c r="D731" s="150">
        <v>3517</v>
      </c>
      <c r="E731" s="153">
        <v>3392</v>
      </c>
      <c r="F731" s="153">
        <v>125</v>
      </c>
      <c r="G731" s="151">
        <v>4758</v>
      </c>
      <c r="H731" s="151">
        <v>4638</v>
      </c>
      <c r="I731" s="151">
        <v>120</v>
      </c>
      <c r="J731" s="151">
        <v>1517</v>
      </c>
      <c r="K731" s="151">
        <v>1465</v>
      </c>
      <c r="L731" s="151">
        <v>52</v>
      </c>
      <c r="M731" s="172">
        <v>0.93</v>
      </c>
      <c r="N731" s="153">
        <v>84791</v>
      </c>
      <c r="O731" s="153">
        <v>82397</v>
      </c>
      <c r="P731" s="153">
        <v>2394</v>
      </c>
      <c r="Q731" s="154">
        <v>0.971765871377859</v>
      </c>
      <c r="R731" s="154">
        <v>0.964458345180552</v>
      </c>
      <c r="S731" s="154">
        <v>0.974779319041614</v>
      </c>
      <c r="T731" s="154">
        <v>0.965721819380356</v>
      </c>
      <c r="U731" s="173">
        <v>-0.0103209738610625</v>
      </c>
      <c r="V731" s="158">
        <v>23361</v>
      </c>
      <c r="W731" s="158">
        <v>22697</v>
      </c>
      <c r="X731" s="158">
        <v>25932</v>
      </c>
      <c r="Y731" s="158">
        <v>25195</v>
      </c>
      <c r="Z731" s="155">
        <v>0.971576559222636</v>
      </c>
      <c r="AA731" s="155">
        <v>0.971579515656332</v>
      </c>
      <c r="AB731" s="173">
        <v>-2.95643369596643e-6</v>
      </c>
    </row>
    <row r="732" spans="1:28">
      <c r="A732" s="175" t="s">
        <v>668</v>
      </c>
      <c r="B732" s="176" t="s">
        <v>1823</v>
      </c>
      <c r="C732" s="176" t="s">
        <v>728</v>
      </c>
      <c r="D732" s="150">
        <v>4679</v>
      </c>
      <c r="E732" s="153">
        <v>4599</v>
      </c>
      <c r="F732" s="153">
        <v>80</v>
      </c>
      <c r="G732" s="151">
        <v>6064</v>
      </c>
      <c r="H732" s="151">
        <v>5898</v>
      </c>
      <c r="I732" s="151">
        <v>166</v>
      </c>
      <c r="J732" s="151">
        <v>1931</v>
      </c>
      <c r="K732" s="151">
        <v>1880</v>
      </c>
      <c r="L732" s="151">
        <v>51</v>
      </c>
      <c r="M732" s="172">
        <v>0.93</v>
      </c>
      <c r="N732" s="153">
        <v>109340</v>
      </c>
      <c r="O732" s="153">
        <v>107207</v>
      </c>
      <c r="P732" s="153">
        <v>2133</v>
      </c>
      <c r="Q732" s="154">
        <v>0.980492043168099</v>
      </c>
      <c r="R732" s="154">
        <v>0.982902329557598</v>
      </c>
      <c r="S732" s="154">
        <v>0.972625329815303</v>
      </c>
      <c r="T732" s="154">
        <v>0.973588814085966</v>
      </c>
      <c r="U732" s="173">
        <v>0.0102769997422943</v>
      </c>
      <c r="V732" s="158">
        <v>30248</v>
      </c>
      <c r="W732" s="158">
        <v>29584</v>
      </c>
      <c r="X732" s="158">
        <v>33099</v>
      </c>
      <c r="Y732" s="158">
        <v>32535</v>
      </c>
      <c r="Z732" s="155">
        <v>0.978048135413912</v>
      </c>
      <c r="AA732" s="155">
        <v>0.982960210278256</v>
      </c>
      <c r="AB732" s="173">
        <v>-0.00491207486434442</v>
      </c>
    </row>
    <row r="733" spans="1:28">
      <c r="A733" s="175" t="s">
        <v>668</v>
      </c>
      <c r="B733" s="176" t="s">
        <v>1823</v>
      </c>
      <c r="C733" s="176" t="s">
        <v>729</v>
      </c>
      <c r="D733" s="150">
        <v>2110</v>
      </c>
      <c r="E733" s="153">
        <v>2078</v>
      </c>
      <c r="F733" s="153">
        <v>32</v>
      </c>
      <c r="G733" s="151">
        <v>2880</v>
      </c>
      <c r="H733" s="151">
        <v>2856</v>
      </c>
      <c r="I733" s="151">
        <v>24</v>
      </c>
      <c r="J733" s="151">
        <v>842</v>
      </c>
      <c r="K733" s="151">
        <v>830</v>
      </c>
      <c r="L733" s="151">
        <v>12</v>
      </c>
      <c r="M733" s="172">
        <v>0.93</v>
      </c>
      <c r="N733" s="153">
        <v>50897</v>
      </c>
      <c r="O733" s="153">
        <v>50213</v>
      </c>
      <c r="P733" s="153">
        <v>684</v>
      </c>
      <c r="Q733" s="154">
        <v>0.986561093974105</v>
      </c>
      <c r="R733" s="154">
        <v>0.984834123222749</v>
      </c>
      <c r="S733" s="154">
        <v>0.991666666666667</v>
      </c>
      <c r="T733" s="154">
        <v>0.985748218527316</v>
      </c>
      <c r="U733" s="173">
        <v>-0.00683254344391793</v>
      </c>
      <c r="V733" s="158">
        <v>13903</v>
      </c>
      <c r="W733" s="158">
        <v>13728</v>
      </c>
      <c r="X733" s="158">
        <v>15763</v>
      </c>
      <c r="Y733" s="158">
        <v>15560</v>
      </c>
      <c r="Z733" s="155">
        <v>0.987412788606776</v>
      </c>
      <c r="AA733" s="155">
        <v>0.987121740785384</v>
      </c>
      <c r="AB733" s="173">
        <v>0.000291047821391999</v>
      </c>
    </row>
    <row r="734" spans="1:28">
      <c r="A734" s="175" t="s">
        <v>668</v>
      </c>
      <c r="B734" s="176" t="s">
        <v>1823</v>
      </c>
      <c r="C734" s="176" t="s">
        <v>730</v>
      </c>
      <c r="D734" s="150">
        <v>4685</v>
      </c>
      <c r="E734" s="153">
        <v>4497</v>
      </c>
      <c r="F734" s="153">
        <v>188</v>
      </c>
      <c r="G734" s="151">
        <v>5951</v>
      </c>
      <c r="H734" s="151">
        <v>5751</v>
      </c>
      <c r="I734" s="151">
        <v>200</v>
      </c>
      <c r="J734" s="151">
        <v>1830</v>
      </c>
      <c r="K734" s="151">
        <v>1732</v>
      </c>
      <c r="L734" s="151">
        <v>98</v>
      </c>
      <c r="M734" s="172">
        <v>0.93</v>
      </c>
      <c r="N734" s="153">
        <v>113986</v>
      </c>
      <c r="O734" s="153">
        <v>109409</v>
      </c>
      <c r="P734" s="153">
        <v>4577</v>
      </c>
      <c r="Q734" s="154">
        <v>0.959845945993368</v>
      </c>
      <c r="R734" s="154">
        <v>0.959871931696905</v>
      </c>
      <c r="S734" s="154">
        <v>0.966392202991094</v>
      </c>
      <c r="T734" s="154">
        <v>0.946448087431694</v>
      </c>
      <c r="U734" s="173">
        <v>-0.00652027129418897</v>
      </c>
      <c r="V734" s="158">
        <v>29817</v>
      </c>
      <c r="W734" s="158">
        <v>28672</v>
      </c>
      <c r="X734" s="158">
        <v>34308</v>
      </c>
      <c r="Y734" s="158">
        <v>32965</v>
      </c>
      <c r="Z734" s="155">
        <v>0.961599087768722</v>
      </c>
      <c r="AA734" s="155">
        <v>0.960854611169407</v>
      </c>
      <c r="AB734" s="173">
        <v>0.00074447659931598</v>
      </c>
    </row>
    <row r="735" spans="1:28">
      <c r="A735" s="175" t="s">
        <v>668</v>
      </c>
      <c r="B735" s="176" t="s">
        <v>1823</v>
      </c>
      <c r="C735" s="176" t="s">
        <v>731</v>
      </c>
      <c r="D735" s="150">
        <v>2981</v>
      </c>
      <c r="E735" s="153">
        <v>2855</v>
      </c>
      <c r="F735" s="153">
        <v>126</v>
      </c>
      <c r="G735" s="151">
        <v>3957</v>
      </c>
      <c r="H735" s="151">
        <v>3836</v>
      </c>
      <c r="I735" s="151">
        <v>121</v>
      </c>
      <c r="J735" s="151">
        <v>1257</v>
      </c>
      <c r="K735" s="151">
        <v>1205</v>
      </c>
      <c r="L735" s="151">
        <v>52</v>
      </c>
      <c r="M735" s="172">
        <v>0.93</v>
      </c>
      <c r="N735" s="153">
        <v>69833</v>
      </c>
      <c r="O735" s="153">
        <v>67325</v>
      </c>
      <c r="P735" s="153">
        <v>2508</v>
      </c>
      <c r="Q735" s="154">
        <v>0.964085747426002</v>
      </c>
      <c r="R735" s="154">
        <v>0.957732304595773</v>
      </c>
      <c r="S735" s="154">
        <v>0.969421278746525</v>
      </c>
      <c r="T735" s="154">
        <v>0.958631662688942</v>
      </c>
      <c r="U735" s="173">
        <v>-0.011688974150752</v>
      </c>
      <c r="V735" s="158">
        <v>19412</v>
      </c>
      <c r="W735" s="158">
        <v>18716</v>
      </c>
      <c r="X735" s="158">
        <v>21463</v>
      </c>
      <c r="Y735" s="158">
        <v>20717</v>
      </c>
      <c r="Z735" s="155">
        <v>0.964145889140738</v>
      </c>
      <c r="AA735" s="155">
        <v>0.965242510366678</v>
      </c>
      <c r="AB735" s="173">
        <v>-0.00109662122593979</v>
      </c>
    </row>
    <row r="736" spans="1:28">
      <c r="A736" s="175" t="s">
        <v>668</v>
      </c>
      <c r="B736" s="176" t="s">
        <v>1823</v>
      </c>
      <c r="C736" s="176" t="s">
        <v>732</v>
      </c>
      <c r="D736" s="150">
        <v>2706</v>
      </c>
      <c r="E736" s="153">
        <v>2643</v>
      </c>
      <c r="F736" s="153">
        <v>63</v>
      </c>
      <c r="G736" s="151">
        <v>3346</v>
      </c>
      <c r="H736" s="151">
        <v>3262</v>
      </c>
      <c r="I736" s="151">
        <v>84</v>
      </c>
      <c r="J736" s="151">
        <v>1005</v>
      </c>
      <c r="K736" s="151">
        <v>969</v>
      </c>
      <c r="L736" s="151">
        <v>36</v>
      </c>
      <c r="M736" s="172">
        <v>0.93</v>
      </c>
      <c r="N736" s="153">
        <v>60300</v>
      </c>
      <c r="O736" s="153">
        <v>58445</v>
      </c>
      <c r="P736" s="153">
        <v>1855</v>
      </c>
      <c r="Q736" s="154">
        <v>0.969237147595357</v>
      </c>
      <c r="R736" s="154">
        <v>0.976718403547672</v>
      </c>
      <c r="S736" s="154">
        <v>0.97489539748954</v>
      </c>
      <c r="T736" s="154">
        <v>0.964179104477612</v>
      </c>
      <c r="U736" s="173">
        <v>0.00182300605813202</v>
      </c>
      <c r="V736" s="158">
        <v>16834</v>
      </c>
      <c r="W736" s="158">
        <v>16365</v>
      </c>
      <c r="X736" s="158">
        <v>18281</v>
      </c>
      <c r="Y736" s="158">
        <v>17681</v>
      </c>
      <c r="Z736" s="155">
        <v>0.972139717238921</v>
      </c>
      <c r="AA736" s="155">
        <v>0.967179038345824</v>
      </c>
      <c r="AB736" s="173">
        <v>0.0049606788930977</v>
      </c>
    </row>
    <row r="737" spans="1:28">
      <c r="A737" s="175" t="s">
        <v>668</v>
      </c>
      <c r="B737" s="176" t="s">
        <v>1823</v>
      </c>
      <c r="C737" s="176" t="s">
        <v>733</v>
      </c>
      <c r="D737" s="150">
        <v>1627</v>
      </c>
      <c r="E737" s="153">
        <v>1606</v>
      </c>
      <c r="F737" s="153">
        <v>21</v>
      </c>
      <c r="G737" s="151">
        <v>2176</v>
      </c>
      <c r="H737" s="151">
        <v>2149</v>
      </c>
      <c r="I737" s="151">
        <v>27</v>
      </c>
      <c r="J737" s="151">
        <v>681</v>
      </c>
      <c r="K737" s="151">
        <v>674</v>
      </c>
      <c r="L737" s="151">
        <v>7</v>
      </c>
      <c r="M737" s="172">
        <v>0.93</v>
      </c>
      <c r="N737" s="153">
        <v>39434</v>
      </c>
      <c r="O737" s="153">
        <v>38971</v>
      </c>
      <c r="P737" s="153">
        <v>463</v>
      </c>
      <c r="Q737" s="154">
        <v>0.988258862910179</v>
      </c>
      <c r="R737" s="154">
        <v>0.987092808850645</v>
      </c>
      <c r="S737" s="154">
        <v>0.987591911764706</v>
      </c>
      <c r="T737" s="154">
        <v>0.989720998531571</v>
      </c>
      <c r="U737" s="173">
        <v>-0.000499102914060523</v>
      </c>
      <c r="V737" s="158">
        <v>10850</v>
      </c>
      <c r="W737" s="158">
        <v>10726</v>
      </c>
      <c r="X737" s="158">
        <v>12090</v>
      </c>
      <c r="Y737" s="158">
        <v>11941</v>
      </c>
      <c r="Z737" s="155">
        <v>0.988571428571429</v>
      </c>
      <c r="AA737" s="155">
        <v>0.98767576509512</v>
      </c>
      <c r="AB737" s="173">
        <v>0.00089566347630865</v>
      </c>
    </row>
    <row r="738" spans="1:28">
      <c r="A738" s="175" t="s">
        <v>668</v>
      </c>
      <c r="B738" s="176" t="s">
        <v>1825</v>
      </c>
      <c r="C738" s="176" t="s">
        <v>734</v>
      </c>
      <c r="D738" s="150">
        <v>3025</v>
      </c>
      <c r="E738" s="153">
        <v>2914</v>
      </c>
      <c r="F738" s="153">
        <v>111</v>
      </c>
      <c r="G738" s="151">
        <v>3992</v>
      </c>
      <c r="H738" s="151">
        <v>3847</v>
      </c>
      <c r="I738" s="151">
        <v>145</v>
      </c>
      <c r="J738" s="151">
        <v>1401</v>
      </c>
      <c r="K738" s="151">
        <v>1369</v>
      </c>
      <c r="L738" s="151">
        <v>32</v>
      </c>
      <c r="M738" s="172">
        <v>0.93</v>
      </c>
      <c r="N738" s="153">
        <v>71415</v>
      </c>
      <c r="O738" s="153">
        <v>69476</v>
      </c>
      <c r="P738" s="153">
        <v>1939</v>
      </c>
      <c r="Q738" s="154">
        <v>0.972848841279843</v>
      </c>
      <c r="R738" s="154">
        <v>0.963305785123967</v>
      </c>
      <c r="S738" s="154">
        <v>0.963677354709419</v>
      </c>
      <c r="T738" s="154">
        <v>0.977159172019986</v>
      </c>
      <c r="U738" s="173">
        <v>-0.000371569585451925</v>
      </c>
      <c r="V738" s="158">
        <v>20011</v>
      </c>
      <c r="W738" s="158">
        <v>19449</v>
      </c>
      <c r="X738" s="158">
        <v>21782</v>
      </c>
      <c r="Y738" s="158">
        <v>21198</v>
      </c>
      <c r="Z738" s="155">
        <v>0.971915446504423</v>
      </c>
      <c r="AA738" s="155">
        <v>0.973188871545313</v>
      </c>
      <c r="AB738" s="173">
        <v>-0.00127342504089012</v>
      </c>
    </row>
    <row r="739" spans="1:28">
      <c r="A739" s="175" t="s">
        <v>668</v>
      </c>
      <c r="B739" s="176" t="s">
        <v>1825</v>
      </c>
      <c r="C739" s="176" t="s">
        <v>735</v>
      </c>
      <c r="D739" s="150">
        <v>5833</v>
      </c>
      <c r="E739" s="153">
        <v>5645</v>
      </c>
      <c r="F739" s="153">
        <v>188</v>
      </c>
      <c r="G739" s="151">
        <v>7422</v>
      </c>
      <c r="H739" s="151">
        <v>7145</v>
      </c>
      <c r="I739" s="151">
        <v>277</v>
      </c>
      <c r="J739" s="151">
        <v>2747</v>
      </c>
      <c r="K739" s="151">
        <v>2650</v>
      </c>
      <c r="L739" s="151">
        <v>97</v>
      </c>
      <c r="M739" s="172">
        <v>0.93</v>
      </c>
      <c r="N739" s="153">
        <v>137004</v>
      </c>
      <c r="O739" s="153">
        <v>132769</v>
      </c>
      <c r="P739" s="153">
        <v>4235</v>
      </c>
      <c r="Q739" s="154">
        <v>0.969088493766605</v>
      </c>
      <c r="R739" s="154">
        <v>0.967769586833533</v>
      </c>
      <c r="S739" s="154">
        <v>0.962678523309081</v>
      </c>
      <c r="T739" s="154">
        <v>0.964688751365126</v>
      </c>
      <c r="U739" s="173">
        <v>0.00509106352445221</v>
      </c>
      <c r="V739" s="158">
        <v>38115</v>
      </c>
      <c r="W739" s="158">
        <v>36858</v>
      </c>
      <c r="X739" s="158">
        <v>41392</v>
      </c>
      <c r="Y739" s="158">
        <v>39961</v>
      </c>
      <c r="Z739" s="155">
        <v>0.967020857929949</v>
      </c>
      <c r="AA739" s="155">
        <v>0.965428102048705</v>
      </c>
      <c r="AB739" s="173">
        <v>0.00159275588124375</v>
      </c>
    </row>
    <row r="740" spans="1:28">
      <c r="A740" s="175" t="s">
        <v>668</v>
      </c>
      <c r="B740" s="176" t="s">
        <v>1825</v>
      </c>
      <c r="C740" s="176" t="s">
        <v>736</v>
      </c>
      <c r="D740" s="150">
        <v>4454</v>
      </c>
      <c r="E740" s="153">
        <v>4250</v>
      </c>
      <c r="F740" s="153">
        <v>204</v>
      </c>
      <c r="G740" s="151">
        <v>5900</v>
      </c>
      <c r="H740" s="151">
        <v>5657</v>
      </c>
      <c r="I740" s="151">
        <v>243</v>
      </c>
      <c r="J740" s="151">
        <v>2087</v>
      </c>
      <c r="K740" s="151">
        <v>2027</v>
      </c>
      <c r="L740" s="151">
        <v>60</v>
      </c>
      <c r="M740" s="172">
        <v>0.93</v>
      </c>
      <c r="N740" s="153">
        <v>104536</v>
      </c>
      <c r="O740" s="153">
        <v>101257</v>
      </c>
      <c r="P740" s="153">
        <v>3279</v>
      </c>
      <c r="Q740" s="154">
        <v>0.968632815489401</v>
      </c>
      <c r="R740" s="154">
        <v>0.954198473282443</v>
      </c>
      <c r="S740" s="154">
        <v>0.958813559322034</v>
      </c>
      <c r="T740" s="154">
        <v>0.971250598945855</v>
      </c>
      <c r="U740" s="173">
        <v>-0.00461508603959115</v>
      </c>
      <c r="V740" s="158">
        <v>29505</v>
      </c>
      <c r="W740" s="158">
        <v>28510</v>
      </c>
      <c r="X740" s="158">
        <v>31700</v>
      </c>
      <c r="Y740" s="158">
        <v>30668</v>
      </c>
      <c r="Z740" s="155">
        <v>0.966276902219963</v>
      </c>
      <c r="AA740" s="155">
        <v>0.967444794952681</v>
      </c>
      <c r="AB740" s="173">
        <v>-0.00116789273271867</v>
      </c>
    </row>
    <row r="741" spans="1:28">
      <c r="A741" s="175" t="s">
        <v>668</v>
      </c>
      <c r="B741" s="176" t="s">
        <v>1825</v>
      </c>
      <c r="C741" s="176" t="s">
        <v>737</v>
      </c>
      <c r="D741" s="150">
        <v>5514</v>
      </c>
      <c r="E741" s="153">
        <v>5387</v>
      </c>
      <c r="F741" s="153">
        <v>127</v>
      </c>
      <c r="G741" s="151">
        <v>7240</v>
      </c>
      <c r="H741" s="151">
        <v>7074</v>
      </c>
      <c r="I741" s="151">
        <v>166</v>
      </c>
      <c r="J741" s="151">
        <v>2599</v>
      </c>
      <c r="K741" s="151">
        <v>2537</v>
      </c>
      <c r="L741" s="151">
        <v>62</v>
      </c>
      <c r="M741" s="172">
        <v>0.93</v>
      </c>
      <c r="N741" s="153">
        <v>125688</v>
      </c>
      <c r="O741" s="153">
        <v>122972</v>
      </c>
      <c r="P741" s="153">
        <v>2716</v>
      </c>
      <c r="Q741" s="154">
        <v>0.978390936286678</v>
      </c>
      <c r="R741" s="154">
        <v>0.976967718534639</v>
      </c>
      <c r="S741" s="154">
        <v>0.97707182320442</v>
      </c>
      <c r="T741" s="154">
        <v>0.976144671027318</v>
      </c>
      <c r="U741" s="173">
        <v>-0.000104104669780725</v>
      </c>
      <c r="V741" s="158">
        <v>35650</v>
      </c>
      <c r="W741" s="158">
        <v>34851</v>
      </c>
      <c r="X741" s="158">
        <v>39642</v>
      </c>
      <c r="Y741" s="158">
        <v>38783</v>
      </c>
      <c r="Z741" s="155">
        <v>0.977587657784011</v>
      </c>
      <c r="AA741" s="155">
        <v>0.978331063013975</v>
      </c>
      <c r="AB741" s="173">
        <v>-0.000743405229963856</v>
      </c>
    </row>
    <row r="742" spans="1:28">
      <c r="A742" s="175" t="s">
        <v>668</v>
      </c>
      <c r="B742" s="176" t="s">
        <v>1825</v>
      </c>
      <c r="C742" s="176" t="s">
        <v>738</v>
      </c>
      <c r="D742" s="150">
        <v>3173</v>
      </c>
      <c r="E742" s="153">
        <v>3027</v>
      </c>
      <c r="F742" s="153">
        <v>146</v>
      </c>
      <c r="G742" s="151">
        <v>3933</v>
      </c>
      <c r="H742" s="151">
        <v>3655</v>
      </c>
      <c r="I742" s="151">
        <v>278</v>
      </c>
      <c r="J742" s="151">
        <v>1452</v>
      </c>
      <c r="K742" s="151">
        <v>1389</v>
      </c>
      <c r="L742" s="151">
        <v>63</v>
      </c>
      <c r="M742" s="172">
        <v>0.93</v>
      </c>
      <c r="N742" s="153">
        <v>75090</v>
      </c>
      <c r="O742" s="153">
        <v>71928</v>
      </c>
      <c r="P742" s="153">
        <v>3162</v>
      </c>
      <c r="Q742" s="154">
        <v>0.957890531362365</v>
      </c>
      <c r="R742" s="154">
        <v>0.953986763315474</v>
      </c>
      <c r="S742" s="154">
        <v>0.92931604373252</v>
      </c>
      <c r="T742" s="154">
        <v>0.956611570247934</v>
      </c>
      <c r="U742" s="173">
        <v>0.0246707195829545</v>
      </c>
      <c r="V742" s="158">
        <v>20469</v>
      </c>
      <c r="W742" s="158">
        <v>19549</v>
      </c>
      <c r="X742" s="158">
        <v>22958</v>
      </c>
      <c r="Y742" s="158">
        <v>22019</v>
      </c>
      <c r="Z742" s="155">
        <v>0.955053984073477</v>
      </c>
      <c r="AA742" s="155">
        <v>0.959099224671139</v>
      </c>
      <c r="AB742" s="173">
        <v>-0.00404524059766165</v>
      </c>
    </row>
    <row r="743" spans="1:28">
      <c r="A743" s="175" t="s">
        <v>668</v>
      </c>
      <c r="B743" s="176" t="s">
        <v>1825</v>
      </c>
      <c r="C743" s="176" t="s">
        <v>739</v>
      </c>
      <c r="D743" s="150">
        <v>4154</v>
      </c>
      <c r="E743" s="153">
        <v>4009</v>
      </c>
      <c r="F743" s="153">
        <v>145</v>
      </c>
      <c r="G743" s="151">
        <v>5718</v>
      </c>
      <c r="H743" s="151">
        <v>5580</v>
      </c>
      <c r="I743" s="151">
        <v>138</v>
      </c>
      <c r="J743" s="151">
        <v>2089</v>
      </c>
      <c r="K743" s="151">
        <v>2041</v>
      </c>
      <c r="L743" s="151">
        <v>48</v>
      </c>
      <c r="M743" s="172">
        <v>0.93</v>
      </c>
      <c r="N743" s="153">
        <v>99280</v>
      </c>
      <c r="O743" s="153">
        <v>96783</v>
      </c>
      <c r="P743" s="153">
        <v>2497</v>
      </c>
      <c r="Q743" s="154">
        <v>0.974848912167607</v>
      </c>
      <c r="R743" s="154">
        <v>0.965093885411651</v>
      </c>
      <c r="S743" s="154">
        <v>0.975865687303253</v>
      </c>
      <c r="T743" s="154">
        <v>0.977022498803255</v>
      </c>
      <c r="U743" s="173">
        <v>-0.0107718018916014</v>
      </c>
      <c r="V743" s="158">
        <v>28044</v>
      </c>
      <c r="W743" s="158">
        <v>27349</v>
      </c>
      <c r="X743" s="158">
        <v>30809</v>
      </c>
      <c r="Y743" s="158">
        <v>30035</v>
      </c>
      <c r="Z743" s="155">
        <v>0.975217515333048</v>
      </c>
      <c r="AA743" s="155">
        <v>0.974877470868902</v>
      </c>
      <c r="AB743" s="173">
        <v>0.000340044464146039</v>
      </c>
    </row>
    <row r="744" spans="1:28">
      <c r="A744" s="175" t="s">
        <v>668</v>
      </c>
      <c r="B744" s="176" t="s">
        <v>1825</v>
      </c>
      <c r="C744" s="176" t="s">
        <v>740</v>
      </c>
      <c r="D744" s="150">
        <v>3952</v>
      </c>
      <c r="E744" s="153">
        <v>3828</v>
      </c>
      <c r="F744" s="153">
        <v>124</v>
      </c>
      <c r="G744" s="151">
        <v>5104</v>
      </c>
      <c r="H744" s="151">
        <v>4938</v>
      </c>
      <c r="I744" s="151">
        <v>166</v>
      </c>
      <c r="J744" s="151">
        <v>1863</v>
      </c>
      <c r="K744" s="151">
        <v>1813</v>
      </c>
      <c r="L744" s="151">
        <v>50</v>
      </c>
      <c r="M744" s="172">
        <v>0.93</v>
      </c>
      <c r="N744" s="153">
        <v>93570</v>
      </c>
      <c r="O744" s="153">
        <v>90941</v>
      </c>
      <c r="P744" s="153">
        <v>2629</v>
      </c>
      <c r="Q744" s="154">
        <v>0.971903387837982</v>
      </c>
      <c r="R744" s="154">
        <v>0.968623481781376</v>
      </c>
      <c r="S744" s="154">
        <v>0.967476489028213</v>
      </c>
      <c r="T744" s="154">
        <v>0.973161567364466</v>
      </c>
      <c r="U744" s="173">
        <v>0.00114699275316332</v>
      </c>
      <c r="V744" s="158">
        <v>26134</v>
      </c>
      <c r="W744" s="158">
        <v>25393</v>
      </c>
      <c r="X744" s="158">
        <v>28697</v>
      </c>
      <c r="Y744" s="158">
        <v>27878</v>
      </c>
      <c r="Z744" s="155">
        <v>0.971646131476238</v>
      </c>
      <c r="AA744" s="155">
        <v>0.97146043140398</v>
      </c>
      <c r="AB744" s="173">
        <v>0.000185700072258377</v>
      </c>
    </row>
    <row r="745" spans="1:28">
      <c r="A745" s="175" t="s">
        <v>668</v>
      </c>
      <c r="B745" s="176" t="s">
        <v>1825</v>
      </c>
      <c r="C745" s="176" t="s">
        <v>741</v>
      </c>
      <c r="D745" s="150">
        <v>3641</v>
      </c>
      <c r="E745" s="153">
        <v>3424</v>
      </c>
      <c r="F745" s="153">
        <v>217</v>
      </c>
      <c r="G745" s="151">
        <v>4698</v>
      </c>
      <c r="H745" s="151">
        <v>4364</v>
      </c>
      <c r="I745" s="151">
        <v>334</v>
      </c>
      <c r="J745" s="151">
        <v>1696</v>
      </c>
      <c r="K745" s="151">
        <v>1564</v>
      </c>
      <c r="L745" s="151">
        <v>132</v>
      </c>
      <c r="M745" s="172">
        <v>0.93</v>
      </c>
      <c r="N745" s="153">
        <v>88288</v>
      </c>
      <c r="O745" s="153">
        <v>80918</v>
      </c>
      <c r="P745" s="153">
        <v>7370</v>
      </c>
      <c r="Q745" s="154">
        <v>0.916523196810439</v>
      </c>
      <c r="R745" s="154">
        <v>0.940400988739357</v>
      </c>
      <c r="S745" s="154">
        <v>0.928905917411665</v>
      </c>
      <c r="T745" s="154">
        <v>0.922169811320755</v>
      </c>
      <c r="U745" s="173">
        <v>0.0114950713276928</v>
      </c>
      <c r="V745" s="158">
        <v>23886</v>
      </c>
      <c r="W745" s="158">
        <v>22469</v>
      </c>
      <c r="X745" s="158">
        <v>27018</v>
      </c>
      <c r="Y745" s="158">
        <v>24599</v>
      </c>
      <c r="Z745" s="155">
        <v>0.940676546931257</v>
      </c>
      <c r="AA745" s="155">
        <v>0.910467096010067</v>
      </c>
      <c r="AB745" s="173">
        <v>0.0302094509211894</v>
      </c>
    </row>
    <row r="746" spans="1:28">
      <c r="A746" s="175" t="s">
        <v>668</v>
      </c>
      <c r="B746" s="176" t="s">
        <v>1825</v>
      </c>
      <c r="C746" s="176" t="s">
        <v>742</v>
      </c>
      <c r="D746" s="150">
        <v>4864</v>
      </c>
      <c r="E746" s="153">
        <v>4746</v>
      </c>
      <c r="F746" s="153">
        <v>118</v>
      </c>
      <c r="G746" s="151">
        <v>6354</v>
      </c>
      <c r="H746" s="151">
        <v>6178</v>
      </c>
      <c r="I746" s="151">
        <v>176</v>
      </c>
      <c r="J746" s="151">
        <v>2319</v>
      </c>
      <c r="K746" s="151">
        <v>2266</v>
      </c>
      <c r="L746" s="151">
        <v>53</v>
      </c>
      <c r="M746" s="172">
        <v>0.93</v>
      </c>
      <c r="N746" s="153">
        <v>114585</v>
      </c>
      <c r="O746" s="153">
        <v>111860</v>
      </c>
      <c r="P746" s="153">
        <v>2725</v>
      </c>
      <c r="Q746" s="154">
        <v>0.976218527730506</v>
      </c>
      <c r="R746" s="154">
        <v>0.975740131578947</v>
      </c>
      <c r="S746" s="154">
        <v>0.972300912810828</v>
      </c>
      <c r="T746" s="154">
        <v>0.977145321259163</v>
      </c>
      <c r="U746" s="173">
        <v>0.00343921876811948</v>
      </c>
      <c r="V746" s="158">
        <v>31790</v>
      </c>
      <c r="W746" s="158">
        <v>31021</v>
      </c>
      <c r="X746" s="158">
        <v>35955</v>
      </c>
      <c r="Y746" s="158">
        <v>35098</v>
      </c>
      <c r="Z746" s="155">
        <v>0.975810003145643</v>
      </c>
      <c r="AA746" s="155">
        <v>0.976164650257266</v>
      </c>
      <c r="AB746" s="173">
        <v>-0.000354647111622808</v>
      </c>
    </row>
    <row r="747" spans="1:28">
      <c r="A747" s="175" t="s">
        <v>668</v>
      </c>
      <c r="B747" s="176" t="s">
        <v>1825</v>
      </c>
      <c r="C747" s="176" t="s">
        <v>743</v>
      </c>
      <c r="D747" s="150">
        <v>2199</v>
      </c>
      <c r="E747" s="153">
        <v>2063</v>
      </c>
      <c r="F747" s="153">
        <v>136</v>
      </c>
      <c r="G747" s="151">
        <v>2761</v>
      </c>
      <c r="H747" s="151">
        <v>2602</v>
      </c>
      <c r="I747" s="151">
        <v>159</v>
      </c>
      <c r="J747" s="151">
        <v>1008</v>
      </c>
      <c r="K747" s="151">
        <v>932</v>
      </c>
      <c r="L747" s="151">
        <v>76</v>
      </c>
      <c r="M747" s="172">
        <v>0.93</v>
      </c>
      <c r="N747" s="153">
        <v>49785</v>
      </c>
      <c r="O747" s="153">
        <v>46988</v>
      </c>
      <c r="P747" s="153">
        <v>2797</v>
      </c>
      <c r="Q747" s="154">
        <v>0.943818419202571</v>
      </c>
      <c r="R747" s="154">
        <v>0.938153706230105</v>
      </c>
      <c r="S747" s="154">
        <v>0.942412169503803</v>
      </c>
      <c r="T747" s="154">
        <v>0.924603174603175</v>
      </c>
      <c r="U747" s="173">
        <v>-0.00425846327369839</v>
      </c>
      <c r="V747" s="158">
        <v>14289</v>
      </c>
      <c r="W747" s="158">
        <v>13479</v>
      </c>
      <c r="X747" s="158">
        <v>15112</v>
      </c>
      <c r="Y747" s="158">
        <v>14280</v>
      </c>
      <c r="Z747" s="155">
        <v>0.94331303800126</v>
      </c>
      <c r="AA747" s="155">
        <v>0.94494441503441</v>
      </c>
      <c r="AB747" s="173">
        <v>-0.00163137703314997</v>
      </c>
    </row>
    <row r="748" spans="1:28">
      <c r="A748" s="175" t="s">
        <v>668</v>
      </c>
      <c r="B748" s="176" t="s">
        <v>1825</v>
      </c>
      <c r="C748" s="176" t="s">
        <v>744</v>
      </c>
      <c r="D748" s="150">
        <v>1258</v>
      </c>
      <c r="E748" s="153">
        <v>1162</v>
      </c>
      <c r="F748" s="153">
        <v>96</v>
      </c>
      <c r="G748" s="151">
        <v>1598</v>
      </c>
      <c r="H748" s="151">
        <v>1375</v>
      </c>
      <c r="I748" s="151">
        <v>223</v>
      </c>
      <c r="J748" s="151">
        <v>592</v>
      </c>
      <c r="K748" s="151">
        <v>404</v>
      </c>
      <c r="L748" s="151">
        <v>188</v>
      </c>
      <c r="M748" s="172">
        <v>0.93</v>
      </c>
      <c r="N748" s="153">
        <v>30106</v>
      </c>
      <c r="O748" s="153">
        <v>26902</v>
      </c>
      <c r="P748" s="153">
        <v>3204</v>
      </c>
      <c r="Q748" s="154">
        <v>0.893576031355876</v>
      </c>
      <c r="R748" s="154">
        <v>0.92368839427663</v>
      </c>
      <c r="S748" s="154">
        <v>0.860450563204005</v>
      </c>
      <c r="T748" s="154">
        <v>0.682432432432432</v>
      </c>
      <c r="U748" s="173">
        <v>0.0632378310726245</v>
      </c>
      <c r="V748" s="158">
        <v>8095</v>
      </c>
      <c r="W748" s="158">
        <v>7187</v>
      </c>
      <c r="X748" s="158">
        <v>8905</v>
      </c>
      <c r="Y748" s="158">
        <v>8282</v>
      </c>
      <c r="Z748" s="155">
        <v>0.887831995058678</v>
      </c>
      <c r="AA748" s="155">
        <v>0.930039303761931</v>
      </c>
      <c r="AB748" s="173">
        <v>-0.0422073087032533</v>
      </c>
    </row>
    <row r="749" spans="1:28">
      <c r="A749" s="175" t="s">
        <v>668</v>
      </c>
      <c r="B749" s="176" t="s">
        <v>1825</v>
      </c>
      <c r="C749" s="176" t="s">
        <v>745</v>
      </c>
      <c r="D749" s="150">
        <v>5555</v>
      </c>
      <c r="E749" s="153">
        <v>5357</v>
      </c>
      <c r="F749" s="153">
        <v>198</v>
      </c>
      <c r="G749" s="151">
        <v>7418</v>
      </c>
      <c r="H749" s="151">
        <v>7038</v>
      </c>
      <c r="I749" s="151">
        <v>380</v>
      </c>
      <c r="J749" s="151">
        <v>2589</v>
      </c>
      <c r="K749" s="151">
        <v>2513</v>
      </c>
      <c r="L749" s="151">
        <v>76</v>
      </c>
      <c r="M749" s="172">
        <v>0.93</v>
      </c>
      <c r="N749" s="153">
        <v>130764</v>
      </c>
      <c r="O749" s="153">
        <v>127213</v>
      </c>
      <c r="P749" s="153">
        <v>3551</v>
      </c>
      <c r="Q749" s="154">
        <v>0.972844207885962</v>
      </c>
      <c r="R749" s="154">
        <v>0.964356435643564</v>
      </c>
      <c r="S749" s="154">
        <v>0.948773254246428</v>
      </c>
      <c r="T749" s="154">
        <v>0.970645036693704</v>
      </c>
      <c r="U749" s="173">
        <v>0.0155831813971368</v>
      </c>
      <c r="V749" s="158">
        <v>36865</v>
      </c>
      <c r="W749" s="158">
        <v>35757</v>
      </c>
      <c r="X749" s="158">
        <v>39442</v>
      </c>
      <c r="Y749" s="158">
        <v>38377</v>
      </c>
      <c r="Z749" s="155">
        <v>0.969944391699444</v>
      </c>
      <c r="AA749" s="155">
        <v>0.972998326656863</v>
      </c>
      <c r="AB749" s="173">
        <v>-0.00305393495741935</v>
      </c>
    </row>
    <row r="750" spans="1:28">
      <c r="A750" s="175" t="s">
        <v>668</v>
      </c>
      <c r="B750" s="176" t="s">
        <v>1826</v>
      </c>
      <c r="C750" s="176" t="s">
        <v>746</v>
      </c>
      <c r="D750" s="150">
        <v>4094</v>
      </c>
      <c r="E750" s="153">
        <v>3920</v>
      </c>
      <c r="F750" s="153">
        <v>174</v>
      </c>
      <c r="G750" s="151">
        <v>5570</v>
      </c>
      <c r="H750" s="151">
        <v>5380</v>
      </c>
      <c r="I750" s="151">
        <v>190</v>
      </c>
      <c r="J750" s="151">
        <v>2186</v>
      </c>
      <c r="K750" s="151">
        <v>2099</v>
      </c>
      <c r="L750" s="151">
        <v>87</v>
      </c>
      <c r="M750" s="172">
        <v>0.93</v>
      </c>
      <c r="N750" s="153">
        <v>99643</v>
      </c>
      <c r="O750" s="153">
        <v>95742</v>
      </c>
      <c r="P750" s="153">
        <v>3901</v>
      </c>
      <c r="Q750" s="154">
        <v>0.960850235340164</v>
      </c>
      <c r="R750" s="154">
        <v>0.957498778700537</v>
      </c>
      <c r="S750" s="154">
        <v>0.96588868940754</v>
      </c>
      <c r="T750" s="154">
        <v>0.960201280878317</v>
      </c>
      <c r="U750" s="173">
        <v>-0.00838991070700301</v>
      </c>
      <c r="V750" s="158">
        <v>27811</v>
      </c>
      <c r="W750" s="158">
        <v>26661</v>
      </c>
      <c r="X750" s="158">
        <v>31439</v>
      </c>
      <c r="Y750" s="158">
        <v>30272</v>
      </c>
      <c r="Z750" s="155">
        <v>0.958649455251519</v>
      </c>
      <c r="AA750" s="155">
        <v>0.962880498743599</v>
      </c>
      <c r="AB750" s="173">
        <v>-0.00423104349207948</v>
      </c>
    </row>
    <row r="751" spans="1:28">
      <c r="A751" s="175" t="s">
        <v>668</v>
      </c>
      <c r="B751" s="176" t="s">
        <v>1826</v>
      </c>
      <c r="C751" s="176" t="s">
        <v>747</v>
      </c>
      <c r="D751" s="150">
        <v>7305</v>
      </c>
      <c r="E751" s="153">
        <v>7031</v>
      </c>
      <c r="F751" s="153">
        <v>274</v>
      </c>
      <c r="G751" s="151">
        <v>9830</v>
      </c>
      <c r="H751" s="151">
        <v>9525</v>
      </c>
      <c r="I751" s="151">
        <v>305</v>
      </c>
      <c r="J751" s="151">
        <v>3816</v>
      </c>
      <c r="K751" s="151">
        <v>3687</v>
      </c>
      <c r="L751" s="151">
        <v>129</v>
      </c>
      <c r="M751" s="172">
        <v>0.93</v>
      </c>
      <c r="N751" s="153">
        <v>178937</v>
      </c>
      <c r="O751" s="153">
        <v>174124</v>
      </c>
      <c r="P751" s="153">
        <v>4813</v>
      </c>
      <c r="Q751" s="154">
        <v>0.973102265043004</v>
      </c>
      <c r="R751" s="154">
        <v>0.96249144421629</v>
      </c>
      <c r="S751" s="154">
        <v>0.968972533062055</v>
      </c>
      <c r="T751" s="154">
        <v>0.966194968553459</v>
      </c>
      <c r="U751" s="173">
        <v>-0.0064810888457647</v>
      </c>
      <c r="V751" s="158">
        <v>48672</v>
      </c>
      <c r="W751" s="158">
        <v>47208</v>
      </c>
      <c r="X751" s="158">
        <v>57034</v>
      </c>
      <c r="Y751" s="158">
        <v>55568</v>
      </c>
      <c r="Z751" s="155">
        <v>0.969921104536489</v>
      </c>
      <c r="AA751" s="155">
        <v>0.974296033944665</v>
      </c>
      <c r="AB751" s="173">
        <v>-0.00437492940817541</v>
      </c>
    </row>
    <row r="752" spans="1:28">
      <c r="A752" s="175" t="s">
        <v>668</v>
      </c>
      <c r="B752" s="176" t="s">
        <v>1826</v>
      </c>
      <c r="C752" s="176" t="s">
        <v>748</v>
      </c>
      <c r="D752" s="150">
        <v>3881</v>
      </c>
      <c r="E752" s="153">
        <v>3667</v>
      </c>
      <c r="F752" s="153">
        <v>214</v>
      </c>
      <c r="G752" s="151">
        <v>5179</v>
      </c>
      <c r="H752" s="151">
        <v>4951</v>
      </c>
      <c r="I752" s="151">
        <v>228</v>
      </c>
      <c r="J752" s="151">
        <v>2001</v>
      </c>
      <c r="K752" s="151">
        <v>1895</v>
      </c>
      <c r="L752" s="151">
        <v>106</v>
      </c>
      <c r="M752" s="172">
        <v>0.93</v>
      </c>
      <c r="N752" s="153">
        <v>92901</v>
      </c>
      <c r="O752" s="153">
        <v>88521</v>
      </c>
      <c r="P752" s="153">
        <v>4380</v>
      </c>
      <c r="Q752" s="154">
        <v>0.952853037104014</v>
      </c>
      <c r="R752" s="154">
        <v>0.944859572275187</v>
      </c>
      <c r="S752" s="154">
        <v>0.955976057153891</v>
      </c>
      <c r="T752" s="154">
        <v>0.947026486756622</v>
      </c>
      <c r="U752" s="173">
        <v>-0.0111164848787039</v>
      </c>
      <c r="V752" s="158">
        <v>25594</v>
      </c>
      <c r="W752" s="158">
        <v>24373</v>
      </c>
      <c r="X752" s="158">
        <v>29101</v>
      </c>
      <c r="Y752" s="158">
        <v>27704</v>
      </c>
      <c r="Z752" s="155">
        <v>0.952293506290537</v>
      </c>
      <c r="AA752" s="155">
        <v>0.951994776811793</v>
      </c>
      <c r="AB752" s="173">
        <v>0.000298729478743431</v>
      </c>
    </row>
    <row r="753" spans="1:28">
      <c r="A753" s="175" t="s">
        <v>668</v>
      </c>
      <c r="B753" s="176" t="s">
        <v>1826</v>
      </c>
      <c r="C753" s="176" t="s">
        <v>749</v>
      </c>
      <c r="D753" s="150">
        <v>3663</v>
      </c>
      <c r="E753" s="153">
        <v>3501</v>
      </c>
      <c r="F753" s="153">
        <v>162</v>
      </c>
      <c r="G753" s="151">
        <v>5000</v>
      </c>
      <c r="H753" s="151">
        <v>4853</v>
      </c>
      <c r="I753" s="151">
        <v>147</v>
      </c>
      <c r="J753" s="151">
        <v>1935</v>
      </c>
      <c r="K753" s="151">
        <v>1857</v>
      </c>
      <c r="L753" s="151">
        <v>78</v>
      </c>
      <c r="M753" s="172">
        <v>0.93</v>
      </c>
      <c r="N753" s="153">
        <v>91648</v>
      </c>
      <c r="O753" s="153">
        <v>88904</v>
      </c>
      <c r="P753" s="153">
        <v>2744</v>
      </c>
      <c r="Q753" s="154">
        <v>0.970059357541899</v>
      </c>
      <c r="R753" s="154">
        <v>0.955773955773956</v>
      </c>
      <c r="S753" s="154">
        <v>0.9706</v>
      </c>
      <c r="T753" s="154">
        <v>0.95968992248062</v>
      </c>
      <c r="U753" s="173">
        <v>-0.0148260442260443</v>
      </c>
      <c r="V753" s="158">
        <v>24433</v>
      </c>
      <c r="W753" s="158">
        <v>23654</v>
      </c>
      <c r="X753" s="158">
        <v>28293</v>
      </c>
      <c r="Y753" s="158">
        <v>27482</v>
      </c>
      <c r="Z753" s="155">
        <v>0.968116891089919</v>
      </c>
      <c r="AA753" s="155">
        <v>0.971335666065811</v>
      </c>
      <c r="AB753" s="173">
        <v>-0.00321877497589196</v>
      </c>
    </row>
    <row r="754" spans="1:28">
      <c r="A754" s="175" t="s">
        <v>668</v>
      </c>
      <c r="B754" s="176" t="s">
        <v>1826</v>
      </c>
      <c r="C754" s="176" t="s">
        <v>750</v>
      </c>
      <c r="D754" s="150">
        <v>3321</v>
      </c>
      <c r="E754" s="153">
        <v>3139</v>
      </c>
      <c r="F754" s="153">
        <v>182</v>
      </c>
      <c r="G754" s="151">
        <v>4322</v>
      </c>
      <c r="H754" s="151">
        <v>4151</v>
      </c>
      <c r="I754" s="151">
        <v>171</v>
      </c>
      <c r="J754" s="151">
        <v>1607</v>
      </c>
      <c r="K754" s="151">
        <v>1524</v>
      </c>
      <c r="L754" s="151">
        <v>83</v>
      </c>
      <c r="M754" s="172">
        <v>0.93</v>
      </c>
      <c r="N754" s="153">
        <v>80154</v>
      </c>
      <c r="O754" s="153">
        <v>76716</v>
      </c>
      <c r="P754" s="153">
        <v>3438</v>
      </c>
      <c r="Q754" s="154">
        <v>0.957107567931731</v>
      </c>
      <c r="R754" s="154">
        <v>0.945197229750075</v>
      </c>
      <c r="S754" s="154">
        <v>0.960434983803795</v>
      </c>
      <c r="T754" s="154">
        <v>0.94835096453018</v>
      </c>
      <c r="U754" s="173">
        <v>-0.0152377540537193</v>
      </c>
      <c r="V754" s="158">
        <v>21606</v>
      </c>
      <c r="W754" s="158">
        <v>20621</v>
      </c>
      <c r="X754" s="158">
        <v>24807</v>
      </c>
      <c r="Y754" s="158">
        <v>23728</v>
      </c>
      <c r="Z754" s="155">
        <v>0.954410811811534</v>
      </c>
      <c r="AA754" s="155">
        <v>0.95650421252066</v>
      </c>
      <c r="AB754" s="173">
        <v>-0.00209340070912567</v>
      </c>
    </row>
    <row r="755" spans="1:28">
      <c r="A755" s="175" t="s">
        <v>668</v>
      </c>
      <c r="B755" s="176" t="s">
        <v>1826</v>
      </c>
      <c r="C755" s="176" t="s">
        <v>751</v>
      </c>
      <c r="D755" s="150">
        <v>5330</v>
      </c>
      <c r="E755" s="153">
        <v>5005</v>
      </c>
      <c r="F755" s="153">
        <v>325</v>
      </c>
      <c r="G755" s="151">
        <v>7185</v>
      </c>
      <c r="H755" s="151">
        <v>6817</v>
      </c>
      <c r="I755" s="151">
        <v>368</v>
      </c>
      <c r="J755" s="151">
        <v>2958</v>
      </c>
      <c r="K755" s="151">
        <v>2741</v>
      </c>
      <c r="L755" s="151">
        <v>217</v>
      </c>
      <c r="M755" s="172">
        <v>0.93</v>
      </c>
      <c r="N755" s="153">
        <v>134577</v>
      </c>
      <c r="O755" s="153">
        <v>127268</v>
      </c>
      <c r="P755" s="153">
        <v>7309</v>
      </c>
      <c r="Q755" s="154">
        <v>0.945689085059111</v>
      </c>
      <c r="R755" s="154">
        <v>0.939024390243902</v>
      </c>
      <c r="S755" s="154">
        <v>0.948782185107864</v>
      </c>
      <c r="T755" s="154">
        <v>0.926639621365788</v>
      </c>
      <c r="U755" s="173">
        <v>-0.00975779486396122</v>
      </c>
      <c r="V755" s="158">
        <v>36281</v>
      </c>
      <c r="W755" s="158">
        <v>34038</v>
      </c>
      <c r="X755" s="158">
        <v>43663</v>
      </c>
      <c r="Y755" s="158">
        <v>41535</v>
      </c>
      <c r="Z755" s="155">
        <v>0.938177007248973</v>
      </c>
      <c r="AA755" s="155">
        <v>0.951263083159655</v>
      </c>
      <c r="AB755" s="173">
        <v>-0.0130860759106813</v>
      </c>
    </row>
    <row r="756" spans="1:28">
      <c r="A756" s="175" t="s">
        <v>668</v>
      </c>
      <c r="B756" s="176" t="s">
        <v>1826</v>
      </c>
      <c r="C756" s="176" t="s">
        <v>752</v>
      </c>
      <c r="D756" s="150">
        <v>2827</v>
      </c>
      <c r="E756" s="153">
        <v>2636</v>
      </c>
      <c r="F756" s="153">
        <v>191</v>
      </c>
      <c r="G756" s="151">
        <v>3732</v>
      </c>
      <c r="H756" s="151">
        <v>3542</v>
      </c>
      <c r="I756" s="151">
        <v>190</v>
      </c>
      <c r="J756" s="151">
        <v>1501</v>
      </c>
      <c r="K756" s="151">
        <v>1400</v>
      </c>
      <c r="L756" s="151">
        <v>101</v>
      </c>
      <c r="M756" s="172">
        <v>0.93</v>
      </c>
      <c r="N756" s="153">
        <v>70322</v>
      </c>
      <c r="O756" s="153">
        <v>67291</v>
      </c>
      <c r="P756" s="153">
        <v>3031</v>
      </c>
      <c r="Q756" s="154">
        <v>0.95689826796735</v>
      </c>
      <c r="R756" s="154">
        <v>0.932437212592855</v>
      </c>
      <c r="S756" s="154">
        <v>0.94908896034298</v>
      </c>
      <c r="T756" s="154">
        <v>0.932711525649567</v>
      </c>
      <c r="U756" s="173">
        <v>-0.016651747750125</v>
      </c>
      <c r="V756" s="158">
        <v>18845</v>
      </c>
      <c r="W756" s="158">
        <v>17841</v>
      </c>
      <c r="X756" s="158">
        <v>22775</v>
      </c>
      <c r="Y756" s="158">
        <v>21914</v>
      </c>
      <c r="Z756" s="155">
        <v>0.946723268771557</v>
      </c>
      <c r="AA756" s="155">
        <v>0.962195389681669</v>
      </c>
      <c r="AB756" s="173">
        <v>-0.0154721209101111</v>
      </c>
    </row>
    <row r="757" spans="1:28">
      <c r="A757" s="175" t="s">
        <v>668</v>
      </c>
      <c r="B757" s="176" t="s">
        <v>1826</v>
      </c>
      <c r="C757" s="176" t="s">
        <v>753</v>
      </c>
      <c r="D757" s="150">
        <v>3400</v>
      </c>
      <c r="E757" s="153">
        <v>3197</v>
      </c>
      <c r="F757" s="153">
        <v>203</v>
      </c>
      <c r="G757" s="151">
        <v>4506</v>
      </c>
      <c r="H757" s="151">
        <v>4226</v>
      </c>
      <c r="I757" s="151">
        <v>280</v>
      </c>
      <c r="J757" s="151">
        <v>1821</v>
      </c>
      <c r="K757" s="151">
        <v>1726</v>
      </c>
      <c r="L757" s="151">
        <v>95</v>
      </c>
      <c r="M757" s="172">
        <v>0.93</v>
      </c>
      <c r="N757" s="153">
        <v>85823</v>
      </c>
      <c r="O757" s="153">
        <v>81505</v>
      </c>
      <c r="P757" s="153">
        <v>4318</v>
      </c>
      <c r="Q757" s="154">
        <v>0.949687146802139</v>
      </c>
      <c r="R757" s="154">
        <v>0.940294117647059</v>
      </c>
      <c r="S757" s="154">
        <v>0.93786063027075</v>
      </c>
      <c r="T757" s="154">
        <v>0.947830862163646</v>
      </c>
      <c r="U757" s="173">
        <v>0.00243348737630877</v>
      </c>
      <c r="V757" s="158">
        <v>22874</v>
      </c>
      <c r="W757" s="158">
        <v>21532</v>
      </c>
      <c r="X757" s="158">
        <v>26533</v>
      </c>
      <c r="Y757" s="158">
        <v>25234</v>
      </c>
      <c r="Z757" s="155">
        <v>0.941330768558188</v>
      </c>
      <c r="AA757" s="155">
        <v>0.951042098518826</v>
      </c>
      <c r="AB757" s="173">
        <v>-0.00971132996063728</v>
      </c>
    </row>
    <row r="758" spans="1:28">
      <c r="A758" s="175" t="s">
        <v>668</v>
      </c>
      <c r="B758" s="176" t="s">
        <v>1826</v>
      </c>
      <c r="C758" s="176" t="s">
        <v>754</v>
      </c>
      <c r="D758" s="150">
        <v>1737</v>
      </c>
      <c r="E758" s="153">
        <v>1644</v>
      </c>
      <c r="F758" s="153">
        <v>93</v>
      </c>
      <c r="G758" s="151">
        <v>2243</v>
      </c>
      <c r="H758" s="151">
        <v>2166</v>
      </c>
      <c r="I758" s="151">
        <v>77</v>
      </c>
      <c r="J758" s="151">
        <v>855</v>
      </c>
      <c r="K758" s="151">
        <v>795</v>
      </c>
      <c r="L758" s="151">
        <v>60</v>
      </c>
      <c r="M758" s="172">
        <v>0.93</v>
      </c>
      <c r="N758" s="153">
        <v>43435</v>
      </c>
      <c r="O758" s="153">
        <v>41415</v>
      </c>
      <c r="P758" s="153">
        <v>2020</v>
      </c>
      <c r="Q758" s="154">
        <v>0.953493726257626</v>
      </c>
      <c r="R758" s="154">
        <v>0.946459412780656</v>
      </c>
      <c r="S758" s="154">
        <v>0.965670976370932</v>
      </c>
      <c r="T758" s="154">
        <v>0.929824561403509</v>
      </c>
      <c r="U758" s="173">
        <v>-0.0192115635902755</v>
      </c>
      <c r="V758" s="158">
        <v>11544</v>
      </c>
      <c r="W758" s="158">
        <v>10963</v>
      </c>
      <c r="X758" s="158">
        <v>13261</v>
      </c>
      <c r="Y758" s="158">
        <v>12694</v>
      </c>
      <c r="Z758" s="155">
        <v>0.949670824670825</v>
      </c>
      <c r="AA758" s="155">
        <v>0.957243043511047</v>
      </c>
      <c r="AB758" s="173">
        <v>-0.00757221884022274</v>
      </c>
    </row>
    <row r="759" spans="1:28">
      <c r="A759" s="175" t="s">
        <v>668</v>
      </c>
      <c r="B759" s="176" t="s">
        <v>1827</v>
      </c>
      <c r="C759" s="176" t="s">
        <v>755</v>
      </c>
      <c r="D759" s="150">
        <v>3114</v>
      </c>
      <c r="E759" s="153">
        <v>3033</v>
      </c>
      <c r="F759" s="153">
        <v>81</v>
      </c>
      <c r="G759" s="151">
        <v>3914</v>
      </c>
      <c r="H759" s="151">
        <v>3830</v>
      </c>
      <c r="I759" s="151">
        <v>84</v>
      </c>
      <c r="J759" s="151">
        <v>1941</v>
      </c>
      <c r="K759" s="151">
        <v>1860</v>
      </c>
      <c r="L759" s="151">
        <v>81</v>
      </c>
      <c r="M759" s="172">
        <v>0.93</v>
      </c>
      <c r="N759" s="153">
        <v>73194</v>
      </c>
      <c r="O759" s="153">
        <v>71428</v>
      </c>
      <c r="P759" s="153">
        <v>1766</v>
      </c>
      <c r="Q759" s="154">
        <v>0.975872339262781</v>
      </c>
      <c r="R759" s="154">
        <v>0.973988439306358</v>
      </c>
      <c r="S759" s="154">
        <v>0.978538579458355</v>
      </c>
      <c r="T759" s="154">
        <v>0.958268933539413</v>
      </c>
      <c r="U759" s="173">
        <v>-0.00455014015199628</v>
      </c>
      <c r="V759" s="158">
        <v>20344</v>
      </c>
      <c r="W759" s="158">
        <v>19821</v>
      </c>
      <c r="X759" s="158">
        <v>22462</v>
      </c>
      <c r="Y759" s="158">
        <v>21985</v>
      </c>
      <c r="Z759" s="155">
        <v>0.974292174596933</v>
      </c>
      <c r="AA759" s="155">
        <v>0.978764134983528</v>
      </c>
      <c r="AB759" s="173">
        <v>-0.00447196038659503</v>
      </c>
    </row>
    <row r="760" spans="1:28">
      <c r="A760" s="175" t="s">
        <v>668</v>
      </c>
      <c r="B760" s="176" t="s">
        <v>1827</v>
      </c>
      <c r="C760" s="176" t="s">
        <v>756</v>
      </c>
      <c r="D760" s="150">
        <v>8126</v>
      </c>
      <c r="E760" s="153">
        <v>7856</v>
      </c>
      <c r="F760" s="153">
        <v>270</v>
      </c>
      <c r="G760" s="151">
        <v>10462</v>
      </c>
      <c r="H760" s="151">
        <v>10229</v>
      </c>
      <c r="I760" s="151">
        <v>233</v>
      </c>
      <c r="J760" s="151">
        <v>5098</v>
      </c>
      <c r="K760" s="151">
        <v>4871</v>
      </c>
      <c r="L760" s="151">
        <v>227</v>
      </c>
      <c r="M760" s="172">
        <v>0.93</v>
      </c>
      <c r="N760" s="153">
        <v>189722</v>
      </c>
      <c r="O760" s="153">
        <v>184539</v>
      </c>
      <c r="P760" s="153">
        <v>5183</v>
      </c>
      <c r="Q760" s="154">
        <v>0.972681080739187</v>
      </c>
      <c r="R760" s="154">
        <v>0.966773320206744</v>
      </c>
      <c r="S760" s="154">
        <v>0.977728923723953</v>
      </c>
      <c r="T760" s="154">
        <v>0.955472734405649</v>
      </c>
      <c r="U760" s="173">
        <v>-0.0109556035172096</v>
      </c>
      <c r="V760" s="158">
        <v>53084</v>
      </c>
      <c r="W760" s="158">
        <v>51488</v>
      </c>
      <c r="X760" s="158">
        <v>57607</v>
      </c>
      <c r="Y760" s="158">
        <v>56001</v>
      </c>
      <c r="Z760" s="155">
        <v>0.969934443523472</v>
      </c>
      <c r="AA760" s="155">
        <v>0.972121443574566</v>
      </c>
      <c r="AB760" s="173">
        <v>-0.00218700005109329</v>
      </c>
    </row>
    <row r="761" spans="1:28">
      <c r="A761" s="175" t="s">
        <v>668</v>
      </c>
      <c r="B761" s="176" t="s">
        <v>1827</v>
      </c>
      <c r="C761" s="176" t="s">
        <v>757</v>
      </c>
      <c r="D761" s="150">
        <v>4632</v>
      </c>
      <c r="E761" s="153">
        <v>4524</v>
      </c>
      <c r="F761" s="153">
        <v>108</v>
      </c>
      <c r="G761" s="151">
        <v>6011</v>
      </c>
      <c r="H761" s="151">
        <v>5879</v>
      </c>
      <c r="I761" s="151">
        <v>132</v>
      </c>
      <c r="J761" s="151">
        <v>2994</v>
      </c>
      <c r="K761" s="151">
        <v>2940</v>
      </c>
      <c r="L761" s="151">
        <v>54</v>
      </c>
      <c r="M761" s="172">
        <v>0.93</v>
      </c>
      <c r="N761" s="153">
        <v>109487</v>
      </c>
      <c r="O761" s="153">
        <v>107737</v>
      </c>
      <c r="P761" s="153">
        <v>1750</v>
      </c>
      <c r="Q761" s="154">
        <v>0.984016367239946</v>
      </c>
      <c r="R761" s="154">
        <v>0.976683937823834</v>
      </c>
      <c r="S761" s="154">
        <v>0.978040259524206</v>
      </c>
      <c r="T761" s="154">
        <v>0.981963927855711</v>
      </c>
      <c r="U761" s="173">
        <v>-0.00135632170037137</v>
      </c>
      <c r="V761" s="158">
        <v>30315</v>
      </c>
      <c r="W761" s="158">
        <v>29737</v>
      </c>
      <c r="X761" s="158">
        <v>33956</v>
      </c>
      <c r="Y761" s="158">
        <v>33453</v>
      </c>
      <c r="Z761" s="155">
        <v>0.980933531255154</v>
      </c>
      <c r="AA761" s="155">
        <v>0.985186712215809</v>
      </c>
      <c r="AB761" s="173">
        <v>-0.00425318096065441</v>
      </c>
    </row>
    <row r="762" spans="1:28">
      <c r="A762" s="175" t="s">
        <v>668</v>
      </c>
      <c r="B762" s="176" t="s">
        <v>1827</v>
      </c>
      <c r="C762" s="176" t="s">
        <v>758</v>
      </c>
      <c r="D762" s="150">
        <v>5704</v>
      </c>
      <c r="E762" s="153">
        <v>5354</v>
      </c>
      <c r="F762" s="153">
        <v>350</v>
      </c>
      <c r="G762" s="151">
        <v>6734</v>
      </c>
      <c r="H762" s="151">
        <v>6512</v>
      </c>
      <c r="I762" s="151">
        <v>222</v>
      </c>
      <c r="J762" s="151">
        <v>3389</v>
      </c>
      <c r="K762" s="151">
        <v>3233</v>
      </c>
      <c r="L762" s="151">
        <v>156</v>
      </c>
      <c r="M762" s="172">
        <v>0.93</v>
      </c>
      <c r="N762" s="153">
        <v>128980</v>
      </c>
      <c r="O762" s="153">
        <v>124322</v>
      </c>
      <c r="P762" s="153">
        <v>4658</v>
      </c>
      <c r="Q762" s="154">
        <v>0.96388587377888</v>
      </c>
      <c r="R762" s="154">
        <v>0.938639551192146</v>
      </c>
      <c r="S762" s="154">
        <v>0.967032967032967</v>
      </c>
      <c r="T762" s="154">
        <v>0.953968722336973</v>
      </c>
      <c r="U762" s="173">
        <v>-0.0283934158408212</v>
      </c>
      <c r="V762" s="158">
        <v>36107</v>
      </c>
      <c r="W762" s="158">
        <v>34760</v>
      </c>
      <c r="X762" s="158">
        <v>39678</v>
      </c>
      <c r="Y762" s="158">
        <v>38226</v>
      </c>
      <c r="Z762" s="155">
        <v>0.962694214418257</v>
      </c>
      <c r="AA762" s="155">
        <v>0.963405413579313</v>
      </c>
      <c r="AB762" s="173">
        <v>-0.000711199161056553</v>
      </c>
    </row>
    <row r="763" spans="1:28">
      <c r="A763" s="175" t="s">
        <v>668</v>
      </c>
      <c r="B763" s="176" t="s">
        <v>1827</v>
      </c>
      <c r="C763" s="176" t="s">
        <v>759</v>
      </c>
      <c r="D763" s="150">
        <v>3305</v>
      </c>
      <c r="E763" s="153">
        <v>3175</v>
      </c>
      <c r="F763" s="153">
        <v>130</v>
      </c>
      <c r="G763" s="151">
        <v>3704</v>
      </c>
      <c r="H763" s="151">
        <v>3612</v>
      </c>
      <c r="I763" s="151">
        <v>92</v>
      </c>
      <c r="J763" s="151">
        <v>2051</v>
      </c>
      <c r="K763" s="151">
        <v>1966</v>
      </c>
      <c r="L763" s="151">
        <v>85</v>
      </c>
      <c r="M763" s="172">
        <v>0.93</v>
      </c>
      <c r="N763" s="153">
        <v>63570</v>
      </c>
      <c r="O763" s="153">
        <v>61244</v>
      </c>
      <c r="P763" s="153">
        <v>2326</v>
      </c>
      <c r="Q763" s="154">
        <v>0.963410413717162</v>
      </c>
      <c r="R763" s="154">
        <v>0.960665658093797</v>
      </c>
      <c r="S763" s="154">
        <v>0.975161987041037</v>
      </c>
      <c r="T763" s="154">
        <v>0.958556801560214</v>
      </c>
      <c r="U763" s="173">
        <v>-0.0144963289472395</v>
      </c>
      <c r="V763" s="158">
        <v>20490</v>
      </c>
      <c r="W763" s="158">
        <v>19773</v>
      </c>
      <c r="X763" s="158">
        <v>19687</v>
      </c>
      <c r="Y763" s="158">
        <v>19077</v>
      </c>
      <c r="Z763" s="155">
        <v>0.965007320644217</v>
      </c>
      <c r="AA763" s="155">
        <v>0.969015086097425</v>
      </c>
      <c r="AB763" s="173">
        <v>-0.00400776545320802</v>
      </c>
    </row>
    <row r="764" spans="1:28">
      <c r="A764" s="175" t="s">
        <v>668</v>
      </c>
      <c r="B764" s="176" t="s">
        <v>1827</v>
      </c>
      <c r="C764" s="176" t="s">
        <v>760</v>
      </c>
      <c r="D764" s="150">
        <v>3165</v>
      </c>
      <c r="E764" s="153">
        <v>3103</v>
      </c>
      <c r="F764" s="153">
        <v>62</v>
      </c>
      <c r="G764" s="151">
        <v>3666</v>
      </c>
      <c r="H764" s="151">
        <v>3611</v>
      </c>
      <c r="I764" s="151">
        <v>55</v>
      </c>
      <c r="J764" s="151">
        <v>1943</v>
      </c>
      <c r="K764" s="151">
        <v>1906</v>
      </c>
      <c r="L764" s="151">
        <v>37</v>
      </c>
      <c r="M764" s="172">
        <v>0.93</v>
      </c>
      <c r="N764" s="153">
        <v>72039</v>
      </c>
      <c r="O764" s="153">
        <v>70821</v>
      </c>
      <c r="P764" s="153">
        <v>1218</v>
      </c>
      <c r="Q764" s="154">
        <v>0.983092491567068</v>
      </c>
      <c r="R764" s="154">
        <v>0.980410742496051</v>
      </c>
      <c r="S764" s="154">
        <v>0.984997272231315</v>
      </c>
      <c r="T764" s="154">
        <v>0.980957282552753</v>
      </c>
      <c r="U764" s="173">
        <v>-0.0045865297352643</v>
      </c>
      <c r="V764" s="158">
        <v>20230</v>
      </c>
      <c r="W764" s="158">
        <v>19881</v>
      </c>
      <c r="X764" s="158">
        <v>22329</v>
      </c>
      <c r="Y764" s="158">
        <v>22001</v>
      </c>
      <c r="Z764" s="155">
        <v>0.982748393475037</v>
      </c>
      <c r="AA764" s="155">
        <v>0.985310582650365</v>
      </c>
      <c r="AB764" s="173">
        <v>-0.00256218917532791</v>
      </c>
    </row>
    <row r="765" spans="1:28">
      <c r="A765" s="175" t="s">
        <v>668</v>
      </c>
      <c r="B765" s="176" t="s">
        <v>1827</v>
      </c>
      <c r="C765" s="176" t="s">
        <v>761</v>
      </c>
      <c r="D765" s="150">
        <v>4377</v>
      </c>
      <c r="E765" s="153">
        <v>4216</v>
      </c>
      <c r="F765" s="153">
        <v>161</v>
      </c>
      <c r="G765" s="151">
        <v>5464</v>
      </c>
      <c r="H765" s="151">
        <v>5314</v>
      </c>
      <c r="I765" s="151">
        <v>150</v>
      </c>
      <c r="J765" s="151">
        <v>2648</v>
      </c>
      <c r="K765" s="151">
        <v>2562</v>
      </c>
      <c r="L765" s="151">
        <v>86</v>
      </c>
      <c r="M765" s="172">
        <v>0.93</v>
      </c>
      <c r="N765" s="153">
        <v>102807</v>
      </c>
      <c r="O765" s="153">
        <v>99634</v>
      </c>
      <c r="P765" s="153">
        <v>3173</v>
      </c>
      <c r="Q765" s="154">
        <v>0.969136342856031</v>
      </c>
      <c r="R765" s="154">
        <v>0.963216815170208</v>
      </c>
      <c r="S765" s="154">
        <v>0.972547584187408</v>
      </c>
      <c r="T765" s="154">
        <v>0.967522658610272</v>
      </c>
      <c r="U765" s="173">
        <v>-0.00933076901720065</v>
      </c>
      <c r="V765" s="158">
        <v>28169</v>
      </c>
      <c r="W765" s="158">
        <v>27281</v>
      </c>
      <c r="X765" s="158">
        <v>31685</v>
      </c>
      <c r="Y765" s="158">
        <v>30755</v>
      </c>
      <c r="Z765" s="155">
        <v>0.968475984237992</v>
      </c>
      <c r="AA765" s="155">
        <v>0.970648571879438</v>
      </c>
      <c r="AB765" s="173">
        <v>-0.00217258764144612</v>
      </c>
    </row>
    <row r="766" spans="1:28">
      <c r="A766" s="175" t="s">
        <v>668</v>
      </c>
      <c r="B766" s="176" t="s">
        <v>1827</v>
      </c>
      <c r="C766" s="176" t="s">
        <v>762</v>
      </c>
      <c r="D766" s="150">
        <v>3805</v>
      </c>
      <c r="E766" s="153">
        <v>3696</v>
      </c>
      <c r="F766" s="153">
        <v>109</v>
      </c>
      <c r="G766" s="151">
        <v>4397</v>
      </c>
      <c r="H766" s="151">
        <v>4291</v>
      </c>
      <c r="I766" s="151">
        <v>106</v>
      </c>
      <c r="J766" s="151">
        <v>2292</v>
      </c>
      <c r="K766" s="151">
        <v>2202</v>
      </c>
      <c r="L766" s="151">
        <v>90</v>
      </c>
      <c r="M766" s="172">
        <v>0.93</v>
      </c>
      <c r="N766" s="153">
        <v>85850</v>
      </c>
      <c r="O766" s="153">
        <v>83906</v>
      </c>
      <c r="P766" s="153">
        <v>1944</v>
      </c>
      <c r="Q766" s="154">
        <v>0.977355853232382</v>
      </c>
      <c r="R766" s="154">
        <v>0.971353482260184</v>
      </c>
      <c r="S766" s="154">
        <v>0.975892654082329</v>
      </c>
      <c r="T766" s="154">
        <v>0.960732984293194</v>
      </c>
      <c r="U766" s="173">
        <v>-0.00453917182214492</v>
      </c>
      <c r="V766" s="158">
        <v>24201</v>
      </c>
      <c r="W766" s="158">
        <v>23588</v>
      </c>
      <c r="X766" s="158">
        <v>26427</v>
      </c>
      <c r="Y766" s="158">
        <v>25857</v>
      </c>
      <c r="Z766" s="155">
        <v>0.974670468162473</v>
      </c>
      <c r="AA766" s="155">
        <v>0.978431149960268</v>
      </c>
      <c r="AB766" s="173">
        <v>-0.00376068179779532</v>
      </c>
    </row>
    <row r="767" spans="1:28">
      <c r="A767" s="175" t="s">
        <v>668</v>
      </c>
      <c r="B767" s="176" t="s">
        <v>1827</v>
      </c>
      <c r="C767" s="176" t="s">
        <v>763</v>
      </c>
      <c r="D767" s="150">
        <v>2229</v>
      </c>
      <c r="E767" s="153">
        <v>2141</v>
      </c>
      <c r="F767" s="153">
        <v>88</v>
      </c>
      <c r="G767" s="151">
        <v>2416</v>
      </c>
      <c r="H767" s="151">
        <v>2376</v>
      </c>
      <c r="I767" s="151">
        <v>40</v>
      </c>
      <c r="J767" s="151">
        <v>1312</v>
      </c>
      <c r="K767" s="151">
        <v>1275</v>
      </c>
      <c r="L767" s="151">
        <v>37</v>
      </c>
      <c r="M767" s="172">
        <v>0.93</v>
      </c>
      <c r="N767" s="153">
        <v>48939</v>
      </c>
      <c r="O767" s="153">
        <v>47558</v>
      </c>
      <c r="P767" s="153">
        <v>1381</v>
      </c>
      <c r="Q767" s="154">
        <v>0.971781197000347</v>
      </c>
      <c r="R767" s="154">
        <v>0.96052041274114</v>
      </c>
      <c r="S767" s="154">
        <v>0.983443708609272</v>
      </c>
      <c r="T767" s="154">
        <v>0.971798780487805</v>
      </c>
      <c r="U767" s="173">
        <v>-0.022923295868132</v>
      </c>
      <c r="V767" s="158">
        <v>13540</v>
      </c>
      <c r="W767" s="158">
        <v>13171</v>
      </c>
      <c r="X767" s="158">
        <v>14686</v>
      </c>
      <c r="Y767" s="158">
        <v>14313</v>
      </c>
      <c r="Z767" s="155">
        <v>0.97274741506647</v>
      </c>
      <c r="AA767" s="155">
        <v>0.974601661446275</v>
      </c>
      <c r="AB767" s="173">
        <v>-0.00185424637980569</v>
      </c>
    </row>
    <row r="768" spans="1:28">
      <c r="A768" s="175" t="s">
        <v>668</v>
      </c>
      <c r="B768" s="176" t="s">
        <v>1827</v>
      </c>
      <c r="C768" s="176" t="s">
        <v>764</v>
      </c>
      <c r="D768" s="150">
        <v>1871</v>
      </c>
      <c r="E768" s="153">
        <v>1810</v>
      </c>
      <c r="F768" s="153">
        <v>61</v>
      </c>
      <c r="G768" s="151">
        <v>2490</v>
      </c>
      <c r="H768" s="151">
        <v>2418</v>
      </c>
      <c r="I768" s="151">
        <v>72</v>
      </c>
      <c r="J768" s="151">
        <v>965</v>
      </c>
      <c r="K768" s="151">
        <v>913</v>
      </c>
      <c r="L768" s="151">
        <v>52</v>
      </c>
      <c r="M768" s="172">
        <v>0.93</v>
      </c>
      <c r="N768" s="153">
        <v>48739</v>
      </c>
      <c r="O768" s="153">
        <v>46972</v>
      </c>
      <c r="P768" s="153">
        <v>1767</v>
      </c>
      <c r="Q768" s="154">
        <v>0.963745665688668</v>
      </c>
      <c r="R768" s="154">
        <v>0.967397113842865</v>
      </c>
      <c r="S768" s="154">
        <v>0.971084337349398</v>
      </c>
      <c r="T768" s="154">
        <v>0.946113989637306</v>
      </c>
      <c r="U768" s="173">
        <v>-0.00368722350653283</v>
      </c>
      <c r="V768" s="158">
        <v>12795</v>
      </c>
      <c r="W768" s="158">
        <v>12350</v>
      </c>
      <c r="X768" s="158">
        <v>15680</v>
      </c>
      <c r="Y768" s="158">
        <v>15105</v>
      </c>
      <c r="Z768" s="155">
        <v>0.965220789370848</v>
      </c>
      <c r="AA768" s="155">
        <v>0.963329081632653</v>
      </c>
      <c r="AB768" s="173">
        <v>0.00189170773819491</v>
      </c>
    </row>
    <row r="769" spans="1:28">
      <c r="A769" s="175" t="s">
        <v>668</v>
      </c>
      <c r="B769" s="176" t="s">
        <v>1827</v>
      </c>
      <c r="C769" s="176" t="s">
        <v>765</v>
      </c>
      <c r="D769" s="150">
        <v>3643</v>
      </c>
      <c r="E769" s="153">
        <v>3502</v>
      </c>
      <c r="F769" s="153">
        <v>141</v>
      </c>
      <c r="G769" s="151">
        <v>4796</v>
      </c>
      <c r="H769" s="151">
        <v>4644</v>
      </c>
      <c r="I769" s="151">
        <v>152</v>
      </c>
      <c r="J769" s="151">
        <v>1853</v>
      </c>
      <c r="K769" s="151">
        <v>1786</v>
      </c>
      <c r="L769" s="151">
        <v>67</v>
      </c>
      <c r="M769" s="172">
        <v>0.93</v>
      </c>
      <c r="N769" s="153">
        <v>88469</v>
      </c>
      <c r="O769" s="153">
        <v>84969</v>
      </c>
      <c r="P769" s="153">
        <v>3500</v>
      </c>
      <c r="Q769" s="154">
        <v>0.960438119567306</v>
      </c>
      <c r="R769" s="154">
        <v>0.961295635465276</v>
      </c>
      <c r="S769" s="154">
        <v>0.968306922435363</v>
      </c>
      <c r="T769" s="154">
        <v>0.963842417701025</v>
      </c>
      <c r="U769" s="173">
        <v>-0.00701128697008691</v>
      </c>
      <c r="V769" s="158">
        <v>24350</v>
      </c>
      <c r="W769" s="158">
        <v>23305</v>
      </c>
      <c r="X769" s="158">
        <v>27459</v>
      </c>
      <c r="Y769" s="158">
        <v>26514</v>
      </c>
      <c r="Z769" s="155">
        <v>0.957084188911704</v>
      </c>
      <c r="AA769" s="155">
        <v>0.965585054080629</v>
      </c>
      <c r="AB769" s="173">
        <v>-0.00850086516892501</v>
      </c>
    </row>
    <row r="770" spans="1:28">
      <c r="A770" s="175" t="s">
        <v>668</v>
      </c>
      <c r="B770" s="176" t="s">
        <v>1827</v>
      </c>
      <c r="C770" s="176" t="s">
        <v>766</v>
      </c>
      <c r="D770" s="150">
        <v>6631</v>
      </c>
      <c r="E770" s="153">
        <v>6373</v>
      </c>
      <c r="F770" s="153">
        <v>258</v>
      </c>
      <c r="G770" s="151">
        <v>8542</v>
      </c>
      <c r="H770" s="151">
        <v>8318</v>
      </c>
      <c r="I770" s="151">
        <v>224</v>
      </c>
      <c r="J770" s="151">
        <v>3152</v>
      </c>
      <c r="K770" s="151">
        <v>2978</v>
      </c>
      <c r="L770" s="151">
        <v>174</v>
      </c>
      <c r="M770" s="172">
        <v>0.93</v>
      </c>
      <c r="N770" s="153">
        <v>140122</v>
      </c>
      <c r="O770" s="153">
        <v>134862</v>
      </c>
      <c r="P770" s="153">
        <v>5260</v>
      </c>
      <c r="Q770" s="154">
        <v>0.962461283738457</v>
      </c>
      <c r="R770" s="154">
        <v>0.961091841351229</v>
      </c>
      <c r="S770" s="154">
        <v>0.973776633107001</v>
      </c>
      <c r="T770" s="154">
        <v>0.944796954314721</v>
      </c>
      <c r="U770" s="173">
        <v>-0.0126847917557716</v>
      </c>
      <c r="V770" s="158">
        <v>41665</v>
      </c>
      <c r="W770" s="158">
        <v>40126</v>
      </c>
      <c r="X770" s="158">
        <v>42468</v>
      </c>
      <c r="Y770" s="158">
        <v>40929</v>
      </c>
      <c r="Z770" s="155">
        <v>0.9630625225009</v>
      </c>
      <c r="AA770" s="155">
        <v>0.96376094942074</v>
      </c>
      <c r="AB770" s="173">
        <v>-0.000698426919840234</v>
      </c>
    </row>
    <row r="771" spans="1:28">
      <c r="A771" s="175" t="s">
        <v>668</v>
      </c>
      <c r="B771" s="176" t="s">
        <v>1827</v>
      </c>
      <c r="C771" s="176" t="s">
        <v>767</v>
      </c>
      <c r="D771" s="150">
        <v>3033</v>
      </c>
      <c r="E771" s="153">
        <v>2910</v>
      </c>
      <c r="F771" s="153">
        <v>123</v>
      </c>
      <c r="G771" s="151">
        <v>4027</v>
      </c>
      <c r="H771" s="151">
        <v>3930</v>
      </c>
      <c r="I771" s="151">
        <v>97</v>
      </c>
      <c r="J771" s="151">
        <v>1720</v>
      </c>
      <c r="K771" s="151">
        <v>1671</v>
      </c>
      <c r="L771" s="151">
        <v>49</v>
      </c>
      <c r="M771" s="172">
        <v>0.93</v>
      </c>
      <c r="N771" s="153">
        <v>75822</v>
      </c>
      <c r="O771" s="153">
        <v>73954</v>
      </c>
      <c r="P771" s="153">
        <v>1868</v>
      </c>
      <c r="Q771" s="154">
        <v>0.975363351006304</v>
      </c>
      <c r="R771" s="154">
        <v>0.95944609297725</v>
      </c>
      <c r="S771" s="154">
        <v>0.975912590017383</v>
      </c>
      <c r="T771" s="154">
        <v>0.971511627906977</v>
      </c>
      <c r="U771" s="173">
        <v>-0.0164664970401324</v>
      </c>
      <c r="V771" s="158">
        <v>20855</v>
      </c>
      <c r="W771" s="158">
        <v>20274</v>
      </c>
      <c r="X771" s="158">
        <v>24548</v>
      </c>
      <c r="Y771" s="158">
        <v>23967</v>
      </c>
      <c r="Z771" s="155">
        <v>0.972140973387677</v>
      </c>
      <c r="AA771" s="155">
        <v>0.976332084080169</v>
      </c>
      <c r="AB771" s="173">
        <v>-0.00419111069249267</v>
      </c>
    </row>
    <row r="772" spans="1:28">
      <c r="A772" s="175" t="s">
        <v>668</v>
      </c>
      <c r="B772" s="176" t="s">
        <v>1827</v>
      </c>
      <c r="C772" s="176" t="s">
        <v>768</v>
      </c>
      <c r="D772" s="150">
        <v>5188</v>
      </c>
      <c r="E772" s="153">
        <v>4928</v>
      </c>
      <c r="F772" s="153">
        <v>260</v>
      </c>
      <c r="G772" s="151">
        <v>6755</v>
      </c>
      <c r="H772" s="151">
        <v>6536</v>
      </c>
      <c r="I772" s="151">
        <v>219</v>
      </c>
      <c r="J772" s="151">
        <v>2491</v>
      </c>
      <c r="K772" s="151">
        <v>2399</v>
      </c>
      <c r="L772" s="151">
        <v>92</v>
      </c>
      <c r="M772" s="172">
        <v>0.93</v>
      </c>
      <c r="N772" s="153">
        <v>122625</v>
      </c>
      <c r="O772" s="153">
        <v>118008</v>
      </c>
      <c r="P772" s="153">
        <v>4617</v>
      </c>
      <c r="Q772" s="154">
        <v>0.962348623853211</v>
      </c>
      <c r="R772" s="154">
        <v>0.94988434849653</v>
      </c>
      <c r="S772" s="154">
        <v>0.967579570688379</v>
      </c>
      <c r="T772" s="154">
        <v>0.963067041348856</v>
      </c>
      <c r="U772" s="173">
        <v>-0.0176952221918485</v>
      </c>
      <c r="V772" s="158">
        <v>34019</v>
      </c>
      <c r="W772" s="158">
        <v>32727</v>
      </c>
      <c r="X772" s="158">
        <v>38257</v>
      </c>
      <c r="Y772" s="158">
        <v>36828</v>
      </c>
      <c r="Z772" s="155">
        <v>0.962021223433963</v>
      </c>
      <c r="AA772" s="155">
        <v>0.962647358653318</v>
      </c>
      <c r="AB772" s="173">
        <v>-0.000626135219354951</v>
      </c>
    </row>
    <row r="773" spans="1:28">
      <c r="A773" s="175" t="s">
        <v>668</v>
      </c>
      <c r="B773" s="176" t="s">
        <v>1827</v>
      </c>
      <c r="C773" s="176" t="s">
        <v>769</v>
      </c>
      <c r="D773" s="150">
        <v>3594</v>
      </c>
      <c r="E773" s="153">
        <v>3449</v>
      </c>
      <c r="F773" s="153">
        <v>145</v>
      </c>
      <c r="G773" s="151">
        <v>5120</v>
      </c>
      <c r="H773" s="151">
        <v>4947</v>
      </c>
      <c r="I773" s="151">
        <v>173</v>
      </c>
      <c r="J773" s="151">
        <v>2120</v>
      </c>
      <c r="K773" s="151">
        <v>2056</v>
      </c>
      <c r="L773" s="151">
        <v>64</v>
      </c>
      <c r="M773" s="172">
        <v>0.93</v>
      </c>
      <c r="N773" s="153">
        <v>97906</v>
      </c>
      <c r="O773" s="153">
        <v>94773</v>
      </c>
      <c r="P773" s="153">
        <v>3133</v>
      </c>
      <c r="Q773" s="154">
        <v>0.967999918288971</v>
      </c>
      <c r="R773" s="154">
        <v>0.959654980523094</v>
      </c>
      <c r="S773" s="154">
        <v>0.9662109375</v>
      </c>
      <c r="T773" s="154">
        <v>0.969811320754717</v>
      </c>
      <c r="U773" s="173">
        <v>-0.00655595697690592</v>
      </c>
      <c r="V773" s="158">
        <v>25890</v>
      </c>
      <c r="W773" s="158">
        <v>24947</v>
      </c>
      <c r="X773" s="158">
        <v>31968</v>
      </c>
      <c r="Y773" s="158">
        <v>30956</v>
      </c>
      <c r="Z773" s="155">
        <v>0.963576670529162</v>
      </c>
      <c r="AA773" s="155">
        <v>0.968343343343343</v>
      </c>
      <c r="AB773" s="173">
        <v>-0.00476667281418153</v>
      </c>
    </row>
    <row r="774" spans="1:28">
      <c r="A774" s="175" t="s">
        <v>668</v>
      </c>
      <c r="B774" s="176" t="s">
        <v>1827</v>
      </c>
      <c r="C774" s="176" t="s">
        <v>770</v>
      </c>
      <c r="D774" s="150">
        <v>3358</v>
      </c>
      <c r="E774" s="153">
        <v>3205</v>
      </c>
      <c r="F774" s="153">
        <v>153</v>
      </c>
      <c r="G774" s="151">
        <v>4333</v>
      </c>
      <c r="H774" s="151">
        <v>4173</v>
      </c>
      <c r="I774" s="151">
        <v>160</v>
      </c>
      <c r="J774" s="151">
        <v>1641</v>
      </c>
      <c r="K774" s="151">
        <v>1569</v>
      </c>
      <c r="L774" s="151">
        <v>72</v>
      </c>
      <c r="M774" s="172">
        <v>0.93</v>
      </c>
      <c r="N774" s="153">
        <v>81260</v>
      </c>
      <c r="O774" s="153">
        <v>77934</v>
      </c>
      <c r="P774" s="153">
        <v>3326</v>
      </c>
      <c r="Q774" s="154">
        <v>0.959069652965789</v>
      </c>
      <c r="R774" s="154">
        <v>0.954437164979154</v>
      </c>
      <c r="S774" s="154">
        <v>0.96307408262174</v>
      </c>
      <c r="T774" s="154">
        <v>0.956124314442413</v>
      </c>
      <c r="U774" s="173">
        <v>-0.0086369176425859</v>
      </c>
      <c r="V774" s="158">
        <v>21923</v>
      </c>
      <c r="W774" s="158">
        <v>21017</v>
      </c>
      <c r="X774" s="158">
        <v>26193</v>
      </c>
      <c r="Y774" s="158">
        <v>25008</v>
      </c>
      <c r="Z774" s="155">
        <v>0.958673539205401</v>
      </c>
      <c r="AA774" s="155">
        <v>0.954758905050968</v>
      </c>
      <c r="AB774" s="173">
        <v>0.00391463415443294</v>
      </c>
    </row>
    <row r="775" spans="1:28">
      <c r="A775" s="175" t="s">
        <v>668</v>
      </c>
      <c r="B775" s="176" t="s">
        <v>1827</v>
      </c>
      <c r="C775" s="176" t="s">
        <v>771</v>
      </c>
      <c r="D775" s="150">
        <v>4392</v>
      </c>
      <c r="E775" s="153">
        <v>4104</v>
      </c>
      <c r="F775" s="153">
        <v>288</v>
      </c>
      <c r="G775" s="151">
        <v>5453</v>
      </c>
      <c r="H775" s="151">
        <v>5204</v>
      </c>
      <c r="I775" s="151">
        <v>249</v>
      </c>
      <c r="J775" s="151">
        <v>2081</v>
      </c>
      <c r="K775" s="151">
        <v>1938</v>
      </c>
      <c r="L775" s="151">
        <v>143</v>
      </c>
      <c r="M775" s="172">
        <v>0.93</v>
      </c>
      <c r="N775" s="153">
        <v>100387</v>
      </c>
      <c r="O775" s="153">
        <v>94002</v>
      </c>
      <c r="P775" s="153">
        <v>6385</v>
      </c>
      <c r="Q775" s="154">
        <v>0.936396146911453</v>
      </c>
      <c r="R775" s="154">
        <v>0.934426229508197</v>
      </c>
      <c r="S775" s="154">
        <v>0.954337062167614</v>
      </c>
      <c r="T775" s="154">
        <v>0.931283037001442</v>
      </c>
      <c r="U775" s="173">
        <v>-0.0199108326594174</v>
      </c>
      <c r="V775" s="158">
        <v>28179</v>
      </c>
      <c r="W775" s="158">
        <v>26337</v>
      </c>
      <c r="X775" s="158">
        <v>30608</v>
      </c>
      <c r="Y775" s="158">
        <v>28787</v>
      </c>
      <c r="Z775" s="155">
        <v>0.934632172894709</v>
      </c>
      <c r="AA775" s="155">
        <v>0.940505750130685</v>
      </c>
      <c r="AB775" s="173">
        <v>-0.00587357723597604</v>
      </c>
    </row>
    <row r="776" spans="1:28">
      <c r="A776" s="175" t="s">
        <v>668</v>
      </c>
      <c r="B776" s="176" t="s">
        <v>1827</v>
      </c>
      <c r="C776" s="176" t="s">
        <v>772</v>
      </c>
      <c r="D776" s="150">
        <v>2932</v>
      </c>
      <c r="E776" s="153">
        <v>2824</v>
      </c>
      <c r="F776" s="153">
        <v>108</v>
      </c>
      <c r="G776" s="151">
        <v>3529</v>
      </c>
      <c r="H776" s="151">
        <v>3414</v>
      </c>
      <c r="I776" s="151">
        <v>115</v>
      </c>
      <c r="J776" s="151">
        <v>1794</v>
      </c>
      <c r="K776" s="151">
        <v>1737</v>
      </c>
      <c r="L776" s="151">
        <v>57</v>
      </c>
      <c r="M776" s="172">
        <v>0.93</v>
      </c>
      <c r="N776" s="153">
        <v>61465</v>
      </c>
      <c r="O776" s="153">
        <v>59065</v>
      </c>
      <c r="P776" s="153">
        <v>2400</v>
      </c>
      <c r="Q776" s="154">
        <v>0.960953388107053</v>
      </c>
      <c r="R776" s="154">
        <v>0.963165075034106</v>
      </c>
      <c r="S776" s="154">
        <v>0.967412864834231</v>
      </c>
      <c r="T776" s="154">
        <v>0.968227424749164</v>
      </c>
      <c r="U776" s="173">
        <v>-0.00424778980012419</v>
      </c>
      <c r="V776" s="158">
        <v>19488</v>
      </c>
      <c r="W776" s="158">
        <v>18782</v>
      </c>
      <c r="X776" s="158">
        <v>19687</v>
      </c>
      <c r="Y776" s="158">
        <v>18968</v>
      </c>
      <c r="Z776" s="155">
        <v>0.963772577996716</v>
      </c>
      <c r="AA776" s="155">
        <v>0.96347843754762</v>
      </c>
      <c r="AB776" s="173">
        <v>0.000294140449095592</v>
      </c>
    </row>
    <row r="777" spans="1:28">
      <c r="A777" s="175" t="s">
        <v>668</v>
      </c>
      <c r="B777" s="176" t="s">
        <v>1827</v>
      </c>
      <c r="C777" s="176" t="s">
        <v>773</v>
      </c>
      <c r="D777" s="150">
        <v>2903</v>
      </c>
      <c r="E777" s="153">
        <v>2815</v>
      </c>
      <c r="F777" s="153">
        <v>88</v>
      </c>
      <c r="G777" s="151">
        <v>4116</v>
      </c>
      <c r="H777" s="151">
        <v>3977</v>
      </c>
      <c r="I777" s="151">
        <v>139</v>
      </c>
      <c r="J777" s="151">
        <v>1803</v>
      </c>
      <c r="K777" s="151">
        <v>1725</v>
      </c>
      <c r="L777" s="151">
        <v>78</v>
      </c>
      <c r="M777" s="172">
        <v>0.93</v>
      </c>
      <c r="N777" s="153">
        <v>70691</v>
      </c>
      <c r="O777" s="153">
        <v>68166</v>
      </c>
      <c r="P777" s="153">
        <v>2525</v>
      </c>
      <c r="Q777" s="154">
        <v>0.96428116733389</v>
      </c>
      <c r="R777" s="154">
        <v>0.969686531174647</v>
      </c>
      <c r="S777" s="154">
        <v>0.96622934888241</v>
      </c>
      <c r="T777" s="154">
        <v>0.956738768718802</v>
      </c>
      <c r="U777" s="173">
        <v>0.00345718229223679</v>
      </c>
      <c r="V777" s="158">
        <v>21120</v>
      </c>
      <c r="W777" s="158">
        <v>20394</v>
      </c>
      <c r="X777" s="158">
        <v>22639</v>
      </c>
      <c r="Y777" s="158">
        <v>21886</v>
      </c>
      <c r="Z777" s="155">
        <v>0.965625</v>
      </c>
      <c r="AA777" s="155">
        <v>0.966738813551835</v>
      </c>
      <c r="AB777" s="173">
        <v>-0.00111381355183537</v>
      </c>
    </row>
    <row r="778" spans="1:28">
      <c r="A778" s="175" t="s">
        <v>668</v>
      </c>
      <c r="B778" s="176" t="s">
        <v>1827</v>
      </c>
      <c r="C778" s="176" t="s">
        <v>774</v>
      </c>
      <c r="D778" s="150">
        <v>3155</v>
      </c>
      <c r="E778" s="153">
        <v>3129</v>
      </c>
      <c r="F778" s="153">
        <v>26</v>
      </c>
      <c r="G778" s="151">
        <v>4026</v>
      </c>
      <c r="H778" s="151">
        <v>4003</v>
      </c>
      <c r="I778" s="151">
        <v>23</v>
      </c>
      <c r="J778" s="151">
        <v>1630</v>
      </c>
      <c r="K778" s="151">
        <v>1622</v>
      </c>
      <c r="L778" s="151">
        <v>8</v>
      </c>
      <c r="M778" s="172">
        <v>0.93</v>
      </c>
      <c r="N778" s="153">
        <v>76510</v>
      </c>
      <c r="O778" s="153">
        <v>75958</v>
      </c>
      <c r="P778" s="153">
        <v>552</v>
      </c>
      <c r="Q778" s="154">
        <v>0.992785256829173</v>
      </c>
      <c r="R778" s="154">
        <v>0.99175911251981</v>
      </c>
      <c r="S778" s="154">
        <v>0.994287133631396</v>
      </c>
      <c r="T778" s="154">
        <v>0.995092024539877</v>
      </c>
      <c r="U778" s="173">
        <v>-0.00252802111158612</v>
      </c>
      <c r="V778" s="158">
        <v>21085</v>
      </c>
      <c r="W778" s="158">
        <v>20948</v>
      </c>
      <c r="X778" s="158">
        <v>24048</v>
      </c>
      <c r="Y778" s="158">
        <v>23879</v>
      </c>
      <c r="Z778" s="155">
        <v>0.993502489921745</v>
      </c>
      <c r="AA778" s="155">
        <v>0.992972388556221</v>
      </c>
      <c r="AB778" s="173">
        <v>0.000530101365524338</v>
      </c>
    </row>
    <row r="779" spans="1:28">
      <c r="A779" s="175" t="s">
        <v>668</v>
      </c>
      <c r="B779" s="176" t="s">
        <v>1827</v>
      </c>
      <c r="C779" s="176" t="s">
        <v>775</v>
      </c>
      <c r="D779" s="150">
        <v>2304</v>
      </c>
      <c r="E779" s="153">
        <v>2197</v>
      </c>
      <c r="F779" s="153">
        <v>107</v>
      </c>
      <c r="G779" s="151">
        <v>2969</v>
      </c>
      <c r="H779" s="151">
        <v>2869</v>
      </c>
      <c r="I779" s="151">
        <v>100</v>
      </c>
      <c r="J779" s="151">
        <v>1228</v>
      </c>
      <c r="K779" s="151">
        <v>1164</v>
      </c>
      <c r="L779" s="151">
        <v>64</v>
      </c>
      <c r="M779" s="172">
        <v>0.93</v>
      </c>
      <c r="N779" s="153">
        <v>57050</v>
      </c>
      <c r="O779" s="153">
        <v>54904</v>
      </c>
      <c r="P779" s="153">
        <v>2146</v>
      </c>
      <c r="Q779" s="154">
        <v>0.962383873794917</v>
      </c>
      <c r="R779" s="154">
        <v>0.953559027777778</v>
      </c>
      <c r="S779" s="154">
        <v>0.966318625799933</v>
      </c>
      <c r="T779" s="154">
        <v>0.947882736156352</v>
      </c>
      <c r="U779" s="173">
        <v>-0.0127595980221549</v>
      </c>
      <c r="V779" s="158">
        <v>15651</v>
      </c>
      <c r="W779" s="158">
        <v>15028</v>
      </c>
      <c r="X779" s="158">
        <v>18048</v>
      </c>
      <c r="Y779" s="158">
        <v>17460</v>
      </c>
      <c r="Z779" s="155">
        <v>0.960194236789982</v>
      </c>
      <c r="AA779" s="155">
        <v>0.967420212765957</v>
      </c>
      <c r="AB779" s="173">
        <v>-0.00722597597597596</v>
      </c>
    </row>
    <row r="780" spans="1:28">
      <c r="A780" s="175" t="s">
        <v>668</v>
      </c>
      <c r="B780" s="176" t="s">
        <v>1824</v>
      </c>
      <c r="C780" s="176" t="s">
        <v>776</v>
      </c>
      <c r="D780" s="150">
        <v>3333</v>
      </c>
      <c r="E780" s="153">
        <v>3203</v>
      </c>
      <c r="F780" s="153">
        <v>130</v>
      </c>
      <c r="G780" s="151">
        <v>4565</v>
      </c>
      <c r="H780" s="151">
        <v>4441</v>
      </c>
      <c r="I780" s="151">
        <v>124</v>
      </c>
      <c r="J780" s="151">
        <v>1833</v>
      </c>
      <c r="K780" s="151">
        <v>1770</v>
      </c>
      <c r="L780" s="151">
        <v>63</v>
      </c>
      <c r="M780" s="172">
        <v>0.93</v>
      </c>
      <c r="N780" s="153">
        <v>84204</v>
      </c>
      <c r="O780" s="153">
        <v>81648</v>
      </c>
      <c r="P780" s="153">
        <v>2556</v>
      </c>
      <c r="Q780" s="154">
        <v>0.969645147498931</v>
      </c>
      <c r="R780" s="154">
        <v>0.960996099609961</v>
      </c>
      <c r="S780" s="154">
        <v>0.972836801752464</v>
      </c>
      <c r="T780" s="154">
        <v>0.965630114566285</v>
      </c>
      <c r="U780" s="173">
        <v>-0.0118407021425034</v>
      </c>
      <c r="V780" s="158">
        <v>23417</v>
      </c>
      <c r="W780" s="158">
        <v>22638</v>
      </c>
      <c r="X780" s="158">
        <v>25906</v>
      </c>
      <c r="Y780" s="158">
        <v>25194</v>
      </c>
      <c r="Z780" s="155">
        <v>0.966733569628902</v>
      </c>
      <c r="AA780" s="155">
        <v>0.972516019454952</v>
      </c>
      <c r="AB780" s="173">
        <v>-0.00578244982605036</v>
      </c>
    </row>
    <row r="781" spans="1:28">
      <c r="A781" s="175" t="s">
        <v>668</v>
      </c>
      <c r="B781" s="176" t="s">
        <v>1824</v>
      </c>
      <c r="C781" s="176" t="s">
        <v>777</v>
      </c>
      <c r="D781" s="150">
        <v>3267</v>
      </c>
      <c r="E781" s="153">
        <v>3118</v>
      </c>
      <c r="F781" s="153">
        <v>149</v>
      </c>
      <c r="G781" s="151">
        <v>4095</v>
      </c>
      <c r="H781" s="151">
        <v>3946</v>
      </c>
      <c r="I781" s="151">
        <v>149</v>
      </c>
      <c r="J781" s="151">
        <v>1725</v>
      </c>
      <c r="K781" s="151">
        <v>1603</v>
      </c>
      <c r="L781" s="151">
        <v>122</v>
      </c>
      <c r="M781" s="172">
        <v>0.93</v>
      </c>
      <c r="N781" s="153">
        <v>76036</v>
      </c>
      <c r="O781" s="153">
        <v>72986</v>
      </c>
      <c r="P781" s="153">
        <v>3050</v>
      </c>
      <c r="Q781" s="154">
        <v>0.959887421747593</v>
      </c>
      <c r="R781" s="154">
        <v>0.954392408937863</v>
      </c>
      <c r="S781" s="154">
        <v>0.963614163614164</v>
      </c>
      <c r="T781" s="154">
        <v>0.929275362318841</v>
      </c>
      <c r="U781" s="173">
        <v>-0.00922175467630015</v>
      </c>
      <c r="V781" s="158">
        <v>21562</v>
      </c>
      <c r="W781" s="158">
        <v>20631</v>
      </c>
      <c r="X781" s="158">
        <v>23715</v>
      </c>
      <c r="Y781" s="158">
        <v>22767</v>
      </c>
      <c r="Z781" s="155">
        <v>0.956822187181152</v>
      </c>
      <c r="AA781" s="155">
        <v>0.960025300442758</v>
      </c>
      <c r="AB781" s="173">
        <v>-0.00320311326160583</v>
      </c>
    </row>
    <row r="782" spans="1:28">
      <c r="A782" s="175" t="s">
        <v>668</v>
      </c>
      <c r="B782" s="176" t="s">
        <v>1824</v>
      </c>
      <c r="C782" s="176" t="s">
        <v>778</v>
      </c>
      <c r="D782" s="150">
        <v>3038</v>
      </c>
      <c r="E782" s="153">
        <v>2939</v>
      </c>
      <c r="F782" s="153">
        <v>99</v>
      </c>
      <c r="G782" s="151">
        <v>3975</v>
      </c>
      <c r="H782" s="151">
        <v>3920</v>
      </c>
      <c r="I782" s="151">
        <v>55</v>
      </c>
      <c r="J782" s="151">
        <v>1552</v>
      </c>
      <c r="K782" s="151">
        <v>1510</v>
      </c>
      <c r="L782" s="151">
        <v>42</v>
      </c>
      <c r="M782" s="172">
        <v>0.93</v>
      </c>
      <c r="N782" s="153">
        <v>73383</v>
      </c>
      <c r="O782" s="153">
        <v>71873</v>
      </c>
      <c r="P782" s="153">
        <v>1510</v>
      </c>
      <c r="Q782" s="154">
        <v>0.979423027131625</v>
      </c>
      <c r="R782" s="154">
        <v>0.967412771560237</v>
      </c>
      <c r="S782" s="154">
        <v>0.986163522012579</v>
      </c>
      <c r="T782" s="154">
        <v>0.972938144329897</v>
      </c>
      <c r="U782" s="173">
        <v>-0.0187507504523416</v>
      </c>
      <c r="V782" s="158">
        <v>20128</v>
      </c>
      <c r="W782" s="158">
        <v>19655</v>
      </c>
      <c r="X782" s="158">
        <v>22556</v>
      </c>
      <c r="Y782" s="158">
        <v>22122</v>
      </c>
      <c r="Z782" s="155">
        <v>0.97650039745628</v>
      </c>
      <c r="AA782" s="155">
        <v>0.980758999822664</v>
      </c>
      <c r="AB782" s="173">
        <v>-0.00425860236638376</v>
      </c>
    </row>
    <row r="783" spans="1:28">
      <c r="A783" s="175" t="s">
        <v>668</v>
      </c>
      <c r="B783" s="176" t="s">
        <v>1824</v>
      </c>
      <c r="C783" s="176" t="s">
        <v>779</v>
      </c>
      <c r="D783" s="150">
        <v>2796</v>
      </c>
      <c r="E783" s="153">
        <v>2706</v>
      </c>
      <c r="F783" s="153">
        <v>90</v>
      </c>
      <c r="G783" s="151">
        <v>3648</v>
      </c>
      <c r="H783" s="151">
        <v>3453</v>
      </c>
      <c r="I783" s="151">
        <v>195</v>
      </c>
      <c r="J783" s="151">
        <v>1345</v>
      </c>
      <c r="K783" s="151">
        <v>1290</v>
      </c>
      <c r="L783" s="151">
        <v>55</v>
      </c>
      <c r="M783" s="172">
        <v>0.93</v>
      </c>
      <c r="N783" s="153">
        <v>67124</v>
      </c>
      <c r="O783" s="153">
        <v>65382</v>
      </c>
      <c r="P783" s="153">
        <v>1742</v>
      </c>
      <c r="Q783" s="154">
        <v>0.974048030510697</v>
      </c>
      <c r="R783" s="154">
        <v>0.967811158798283</v>
      </c>
      <c r="S783" s="154">
        <v>0.946546052631579</v>
      </c>
      <c r="T783" s="154">
        <v>0.95910780669145</v>
      </c>
      <c r="U783" s="173">
        <v>0.0212651061667043</v>
      </c>
      <c r="V783" s="158">
        <v>18432</v>
      </c>
      <c r="W783" s="158">
        <v>17845</v>
      </c>
      <c r="X783" s="158">
        <v>20773</v>
      </c>
      <c r="Y783" s="158">
        <v>20286</v>
      </c>
      <c r="Z783" s="155">
        <v>0.968153211805556</v>
      </c>
      <c r="AA783" s="155">
        <v>0.976556106484379</v>
      </c>
      <c r="AB783" s="173">
        <v>-0.00840289467882316</v>
      </c>
    </row>
    <row r="784" spans="1:28">
      <c r="A784" s="175" t="s">
        <v>668</v>
      </c>
      <c r="B784" s="176" t="s">
        <v>1824</v>
      </c>
      <c r="C784" s="176" t="s">
        <v>780</v>
      </c>
      <c r="D784" s="150">
        <v>2944</v>
      </c>
      <c r="E784" s="153">
        <v>2779</v>
      </c>
      <c r="F784" s="153">
        <v>165</v>
      </c>
      <c r="G784" s="151">
        <v>3615</v>
      </c>
      <c r="H784" s="151">
        <v>3498</v>
      </c>
      <c r="I784" s="151">
        <v>117</v>
      </c>
      <c r="J784" s="151">
        <v>1533</v>
      </c>
      <c r="K784" s="151">
        <v>1468</v>
      </c>
      <c r="L784" s="151">
        <v>65</v>
      </c>
      <c r="M784" s="172">
        <v>0.93</v>
      </c>
      <c r="N784" s="153">
        <v>65522</v>
      </c>
      <c r="O784" s="153">
        <v>63130</v>
      </c>
      <c r="P784" s="153">
        <v>2392</v>
      </c>
      <c r="Q784" s="154">
        <v>0.963493177863924</v>
      </c>
      <c r="R784" s="154">
        <v>0.943953804347826</v>
      </c>
      <c r="S784" s="154">
        <v>0.967634854771784</v>
      </c>
      <c r="T784" s="154">
        <v>0.957599478147423</v>
      </c>
      <c r="U784" s="173">
        <v>-0.0236810504239582</v>
      </c>
      <c r="V784" s="158">
        <v>19005</v>
      </c>
      <c r="W784" s="158">
        <v>18200</v>
      </c>
      <c r="X784" s="158">
        <v>20461</v>
      </c>
      <c r="Y784" s="158">
        <v>19780</v>
      </c>
      <c r="Z784" s="155">
        <v>0.957642725598527</v>
      </c>
      <c r="AA784" s="155">
        <v>0.966717169248815</v>
      </c>
      <c r="AB784" s="173">
        <v>-0.00907444365028809</v>
      </c>
    </row>
    <row r="785" spans="1:28">
      <c r="A785" s="175" t="s">
        <v>668</v>
      </c>
      <c r="B785" s="176" t="s">
        <v>1824</v>
      </c>
      <c r="C785" s="176" t="s">
        <v>781</v>
      </c>
      <c r="D785" s="150">
        <v>3276</v>
      </c>
      <c r="E785" s="153">
        <v>3120</v>
      </c>
      <c r="F785" s="153">
        <v>156</v>
      </c>
      <c r="G785" s="151">
        <v>4107</v>
      </c>
      <c r="H785" s="151">
        <v>3964</v>
      </c>
      <c r="I785" s="151">
        <v>143</v>
      </c>
      <c r="J785" s="151">
        <v>1955</v>
      </c>
      <c r="K785" s="151">
        <v>1884</v>
      </c>
      <c r="L785" s="151">
        <v>71</v>
      </c>
      <c r="M785" s="172">
        <v>0.93</v>
      </c>
      <c r="N785" s="153">
        <v>73704</v>
      </c>
      <c r="O785" s="153">
        <v>71240</v>
      </c>
      <c r="P785" s="153">
        <v>2464</v>
      </c>
      <c r="Q785" s="154">
        <v>0.966568978617171</v>
      </c>
      <c r="R785" s="154">
        <v>0.952380952380952</v>
      </c>
      <c r="S785" s="154">
        <v>0.96518139761383</v>
      </c>
      <c r="T785" s="154">
        <v>0.963682864450128</v>
      </c>
      <c r="U785" s="173">
        <v>-0.0128004452328777</v>
      </c>
      <c r="V785" s="158">
        <v>21870</v>
      </c>
      <c r="W785" s="158">
        <v>21089</v>
      </c>
      <c r="X785" s="158">
        <v>23063</v>
      </c>
      <c r="Y785" s="158">
        <v>22325</v>
      </c>
      <c r="Z785" s="155">
        <v>0.964288980338363</v>
      </c>
      <c r="AA785" s="155">
        <v>0.968000693751897</v>
      </c>
      <c r="AB785" s="173">
        <v>-0.00371171341353393</v>
      </c>
    </row>
    <row r="786" spans="1:28">
      <c r="A786" s="175" t="s">
        <v>668</v>
      </c>
      <c r="B786" s="176" t="s">
        <v>1824</v>
      </c>
      <c r="C786" s="176" t="s">
        <v>782</v>
      </c>
      <c r="D786" s="150">
        <v>3718</v>
      </c>
      <c r="E786" s="153">
        <v>3607</v>
      </c>
      <c r="F786" s="153">
        <v>111</v>
      </c>
      <c r="G786" s="151">
        <v>4855</v>
      </c>
      <c r="H786" s="151">
        <v>4759</v>
      </c>
      <c r="I786" s="151">
        <v>96</v>
      </c>
      <c r="J786" s="151">
        <v>1836</v>
      </c>
      <c r="K786" s="151">
        <v>1773</v>
      </c>
      <c r="L786" s="151">
        <v>63</v>
      </c>
      <c r="M786" s="172">
        <v>0.93</v>
      </c>
      <c r="N786" s="153">
        <v>87573</v>
      </c>
      <c r="O786" s="153">
        <v>85229</v>
      </c>
      <c r="P786" s="153">
        <v>2344</v>
      </c>
      <c r="Q786" s="154">
        <v>0.9732337592637</v>
      </c>
      <c r="R786" s="154">
        <v>0.970145239376009</v>
      </c>
      <c r="S786" s="154">
        <v>0.980226570545829</v>
      </c>
      <c r="T786" s="154">
        <v>0.965686274509804</v>
      </c>
      <c r="U786" s="173">
        <v>-0.0100813311698205</v>
      </c>
      <c r="V786" s="158">
        <v>24175</v>
      </c>
      <c r="W786" s="158">
        <v>23530</v>
      </c>
      <c r="X786" s="158">
        <v>27325</v>
      </c>
      <c r="Y786" s="158">
        <v>26583</v>
      </c>
      <c r="Z786" s="155">
        <v>0.973319544984488</v>
      </c>
      <c r="AA786" s="155">
        <v>0.97284537968893</v>
      </c>
      <c r="AB786" s="173">
        <v>0.000474165295558548</v>
      </c>
    </row>
    <row r="787" spans="1:28">
      <c r="A787" s="175" t="s">
        <v>668</v>
      </c>
      <c r="B787" s="176" t="s">
        <v>1824</v>
      </c>
      <c r="C787" s="176" t="s">
        <v>783</v>
      </c>
      <c r="D787" s="150">
        <v>3525</v>
      </c>
      <c r="E787" s="153">
        <v>3343</v>
      </c>
      <c r="F787" s="153">
        <v>182</v>
      </c>
      <c r="G787" s="151">
        <v>4464</v>
      </c>
      <c r="H787" s="151">
        <v>4317</v>
      </c>
      <c r="I787" s="151">
        <v>147</v>
      </c>
      <c r="J787" s="151">
        <v>1799</v>
      </c>
      <c r="K787" s="151">
        <v>1656</v>
      </c>
      <c r="L787" s="151">
        <v>143</v>
      </c>
      <c r="M787" s="172">
        <v>0.93</v>
      </c>
      <c r="N787" s="153">
        <v>85292</v>
      </c>
      <c r="O787" s="153">
        <v>82039</v>
      </c>
      <c r="P787" s="153">
        <v>3253</v>
      </c>
      <c r="Q787" s="154">
        <v>0.961860432396942</v>
      </c>
      <c r="R787" s="154">
        <v>0.948368794326241</v>
      </c>
      <c r="S787" s="154">
        <v>0.967069892473118</v>
      </c>
      <c r="T787" s="154">
        <v>0.920511395219566</v>
      </c>
      <c r="U787" s="173">
        <v>-0.0187010981468771</v>
      </c>
      <c r="V787" s="158">
        <v>23166</v>
      </c>
      <c r="W787" s="158">
        <v>22172</v>
      </c>
      <c r="X787" s="158">
        <v>26463</v>
      </c>
      <c r="Y787" s="158">
        <v>25549</v>
      </c>
      <c r="Z787" s="155">
        <v>0.957092290425624</v>
      </c>
      <c r="AA787" s="155">
        <v>0.965461209991309</v>
      </c>
      <c r="AB787" s="173">
        <v>-0.00836891956568486</v>
      </c>
    </row>
    <row r="788" spans="1:28">
      <c r="A788" s="175" t="s">
        <v>668</v>
      </c>
      <c r="B788" s="176" t="s">
        <v>1824</v>
      </c>
      <c r="C788" s="176" t="s">
        <v>784</v>
      </c>
      <c r="D788" s="150">
        <v>2151</v>
      </c>
      <c r="E788" s="153">
        <v>2067</v>
      </c>
      <c r="F788" s="153">
        <v>84</v>
      </c>
      <c r="G788" s="151">
        <v>2876</v>
      </c>
      <c r="H788" s="151">
        <v>2815</v>
      </c>
      <c r="I788" s="151">
        <v>61</v>
      </c>
      <c r="J788" s="151">
        <v>1118</v>
      </c>
      <c r="K788" s="151">
        <v>1060</v>
      </c>
      <c r="L788" s="151">
        <v>58</v>
      </c>
      <c r="M788" s="172">
        <v>0.93</v>
      </c>
      <c r="N788" s="153">
        <v>52220</v>
      </c>
      <c r="O788" s="153">
        <v>50447</v>
      </c>
      <c r="P788" s="153">
        <v>1773</v>
      </c>
      <c r="Q788" s="154">
        <v>0.966047491382612</v>
      </c>
      <c r="R788" s="154">
        <v>0.96094839609484</v>
      </c>
      <c r="S788" s="154">
        <v>0.978789986091794</v>
      </c>
      <c r="T788" s="154">
        <v>0.948121645796064</v>
      </c>
      <c r="U788" s="173">
        <v>-0.0178415899969545</v>
      </c>
      <c r="V788" s="158">
        <v>14223</v>
      </c>
      <c r="W788" s="158">
        <v>13766</v>
      </c>
      <c r="X788" s="158">
        <v>16453</v>
      </c>
      <c r="Y788" s="158">
        <v>15911</v>
      </c>
      <c r="Z788" s="155">
        <v>0.967868944667089</v>
      </c>
      <c r="AA788" s="155">
        <v>0.967057679450556</v>
      </c>
      <c r="AB788" s="173">
        <v>0.000811265216532409</v>
      </c>
    </row>
    <row r="789" spans="1:28">
      <c r="A789" s="175" t="s">
        <v>668</v>
      </c>
      <c r="B789" s="176" t="s">
        <v>1824</v>
      </c>
      <c r="C789" s="176" t="s">
        <v>785</v>
      </c>
      <c r="D789" s="150">
        <v>1116</v>
      </c>
      <c r="E789" s="153">
        <v>1070</v>
      </c>
      <c r="F789" s="153">
        <v>46</v>
      </c>
      <c r="G789" s="151">
        <v>1576</v>
      </c>
      <c r="H789" s="151">
        <v>1502</v>
      </c>
      <c r="I789" s="151">
        <v>74</v>
      </c>
      <c r="J789" s="151">
        <v>648</v>
      </c>
      <c r="K789" s="151">
        <v>624</v>
      </c>
      <c r="L789" s="151">
        <v>24</v>
      </c>
      <c r="M789" s="172">
        <v>0.93</v>
      </c>
      <c r="N789" s="153">
        <v>28778</v>
      </c>
      <c r="O789" s="153">
        <v>28034</v>
      </c>
      <c r="P789" s="153">
        <v>744</v>
      </c>
      <c r="Q789" s="154">
        <v>0.974146917784419</v>
      </c>
      <c r="R789" s="154">
        <v>0.958781362007168</v>
      </c>
      <c r="S789" s="154">
        <v>0.953045685279188</v>
      </c>
      <c r="T789" s="154">
        <v>0.962962962962963</v>
      </c>
      <c r="U789" s="173">
        <v>0.00573567672798059</v>
      </c>
      <c r="V789" s="158">
        <v>7799</v>
      </c>
      <c r="W789" s="158">
        <v>7554</v>
      </c>
      <c r="X789" s="158">
        <v>9046</v>
      </c>
      <c r="Y789" s="158">
        <v>8765</v>
      </c>
      <c r="Z789" s="155">
        <v>0.968585716117451</v>
      </c>
      <c r="AA789" s="155">
        <v>0.968936546539907</v>
      </c>
      <c r="AB789" s="173">
        <v>-0.000350830422456205</v>
      </c>
    </row>
    <row r="790" spans="1:28">
      <c r="A790" s="175" t="s">
        <v>668</v>
      </c>
      <c r="B790" s="176" t="s">
        <v>1824</v>
      </c>
      <c r="C790" s="176" t="s">
        <v>786</v>
      </c>
      <c r="D790" s="150">
        <v>1414</v>
      </c>
      <c r="E790" s="153">
        <v>1379</v>
      </c>
      <c r="F790" s="153">
        <v>35</v>
      </c>
      <c r="G790" s="151">
        <v>1798</v>
      </c>
      <c r="H790" s="151">
        <v>1757</v>
      </c>
      <c r="I790" s="151">
        <v>41</v>
      </c>
      <c r="J790" s="151">
        <v>678</v>
      </c>
      <c r="K790" s="151">
        <v>657</v>
      </c>
      <c r="L790" s="151">
        <v>21</v>
      </c>
      <c r="M790" s="172">
        <v>0.93</v>
      </c>
      <c r="N790" s="153">
        <v>34364</v>
      </c>
      <c r="O790" s="153">
        <v>33800</v>
      </c>
      <c r="P790" s="153">
        <v>564</v>
      </c>
      <c r="Q790" s="154">
        <v>0.983587475264812</v>
      </c>
      <c r="R790" s="154">
        <v>0.975247524752475</v>
      </c>
      <c r="S790" s="154">
        <v>0.977196885428254</v>
      </c>
      <c r="T790" s="154">
        <v>0.969026548672566</v>
      </c>
      <c r="U790" s="173">
        <v>-0.00194936067577844</v>
      </c>
      <c r="V790" s="158">
        <v>9458</v>
      </c>
      <c r="W790" s="158">
        <v>9274</v>
      </c>
      <c r="X790" s="158">
        <v>10515</v>
      </c>
      <c r="Y790" s="158">
        <v>10336</v>
      </c>
      <c r="Z790" s="155">
        <v>0.980545569887926</v>
      </c>
      <c r="AA790" s="155">
        <v>0.982976699952449</v>
      </c>
      <c r="AB790" s="173">
        <v>-0.00243113006452333</v>
      </c>
    </row>
    <row r="791" spans="1:28">
      <c r="A791" s="175" t="s">
        <v>668</v>
      </c>
      <c r="B791" s="176" t="s">
        <v>1824</v>
      </c>
      <c r="C791" s="176" t="s">
        <v>787</v>
      </c>
      <c r="D791" s="150">
        <v>2804</v>
      </c>
      <c r="E791" s="153">
        <v>2637</v>
      </c>
      <c r="F791" s="153">
        <v>167</v>
      </c>
      <c r="G791" s="151">
        <v>3418</v>
      </c>
      <c r="H791" s="151">
        <v>3288</v>
      </c>
      <c r="I791" s="151">
        <v>130</v>
      </c>
      <c r="J791" s="151">
        <v>1657</v>
      </c>
      <c r="K791" s="151">
        <v>1561</v>
      </c>
      <c r="L791" s="151">
        <v>96</v>
      </c>
      <c r="M791" s="172">
        <v>0.93</v>
      </c>
      <c r="N791" s="153">
        <v>60549</v>
      </c>
      <c r="O791" s="153">
        <v>56752</v>
      </c>
      <c r="P791" s="153">
        <v>3797</v>
      </c>
      <c r="Q791" s="154">
        <v>0.937290458967117</v>
      </c>
      <c r="R791" s="154">
        <v>0.940442225392297</v>
      </c>
      <c r="S791" s="154">
        <v>0.961966062024576</v>
      </c>
      <c r="T791" s="154">
        <v>0.942063971031985</v>
      </c>
      <c r="U791" s="173">
        <v>-0.0215238366322791</v>
      </c>
      <c r="V791" s="158">
        <v>18528</v>
      </c>
      <c r="W791" s="158">
        <v>17422</v>
      </c>
      <c r="X791" s="158">
        <v>18987</v>
      </c>
      <c r="Y791" s="158">
        <v>17764</v>
      </c>
      <c r="Z791" s="155">
        <v>0.940306563039724</v>
      </c>
      <c r="AA791" s="155">
        <v>0.935587507241797</v>
      </c>
      <c r="AB791" s="173">
        <v>0.00471905579792664</v>
      </c>
    </row>
    <row r="792" spans="1:28">
      <c r="A792" s="175" t="s">
        <v>668</v>
      </c>
      <c r="B792" s="176" t="s">
        <v>1824</v>
      </c>
      <c r="C792" s="176" t="s">
        <v>788</v>
      </c>
      <c r="D792" s="150">
        <v>2576</v>
      </c>
      <c r="E792" s="153">
        <v>2525</v>
      </c>
      <c r="F792" s="153">
        <v>51</v>
      </c>
      <c r="G792" s="151">
        <v>3294</v>
      </c>
      <c r="H792" s="151">
        <v>3238</v>
      </c>
      <c r="I792" s="151">
        <v>56</v>
      </c>
      <c r="J792" s="151">
        <v>1499</v>
      </c>
      <c r="K792" s="151">
        <v>1464</v>
      </c>
      <c r="L792" s="151">
        <v>35</v>
      </c>
      <c r="M792" s="172">
        <v>0.93</v>
      </c>
      <c r="N792" s="153">
        <v>55022</v>
      </c>
      <c r="O792" s="153">
        <v>53506</v>
      </c>
      <c r="P792" s="153">
        <v>1516</v>
      </c>
      <c r="Q792" s="154">
        <v>0.972447384682491</v>
      </c>
      <c r="R792" s="154">
        <v>0.980201863354037</v>
      </c>
      <c r="S792" s="154">
        <v>0.982999392835458</v>
      </c>
      <c r="T792" s="154">
        <v>0.976651100733823</v>
      </c>
      <c r="U792" s="173">
        <v>-0.0027975294814212</v>
      </c>
      <c r="V792" s="158">
        <v>17137</v>
      </c>
      <c r="W792" s="158">
        <v>16826</v>
      </c>
      <c r="X792" s="158">
        <v>17314</v>
      </c>
      <c r="Y792" s="158">
        <v>16902</v>
      </c>
      <c r="Z792" s="155">
        <v>0.981852132812044</v>
      </c>
      <c r="AA792" s="155">
        <v>0.976204227792538</v>
      </c>
      <c r="AB792" s="173">
        <v>0.00564790501950629</v>
      </c>
    </row>
    <row r="793" spans="1:28">
      <c r="A793" s="175" t="s">
        <v>668</v>
      </c>
      <c r="B793" s="176" t="s">
        <v>1824</v>
      </c>
      <c r="C793" s="176" t="s">
        <v>789</v>
      </c>
      <c r="D793" s="150">
        <v>5993</v>
      </c>
      <c r="E793" s="153">
        <v>5902</v>
      </c>
      <c r="F793" s="153">
        <v>91</v>
      </c>
      <c r="G793" s="151">
        <v>6724</v>
      </c>
      <c r="H793" s="151">
        <v>6624</v>
      </c>
      <c r="I793" s="151">
        <v>100</v>
      </c>
      <c r="J793" s="151">
        <v>4009</v>
      </c>
      <c r="K793" s="151">
        <v>3954</v>
      </c>
      <c r="L793" s="151">
        <v>55</v>
      </c>
      <c r="M793" s="172">
        <v>0.93</v>
      </c>
      <c r="N793" s="153">
        <v>106822</v>
      </c>
      <c r="O793" s="153">
        <v>104900</v>
      </c>
      <c r="P793" s="153">
        <v>1922</v>
      </c>
      <c r="Q793" s="154">
        <v>0.982007451648537</v>
      </c>
      <c r="R793" s="154">
        <v>0.984815618221258</v>
      </c>
      <c r="S793" s="154">
        <v>0.985127900059488</v>
      </c>
      <c r="T793" s="154">
        <v>0.986280868046895</v>
      </c>
      <c r="U793" s="173">
        <v>-0.000312281838230177</v>
      </c>
      <c r="V793" s="158">
        <v>39052</v>
      </c>
      <c r="W793" s="158">
        <v>38440</v>
      </c>
      <c r="X793" s="158">
        <v>33571</v>
      </c>
      <c r="Y793" s="158">
        <v>33000</v>
      </c>
      <c r="Z793" s="155">
        <v>0.984328587524327</v>
      </c>
      <c r="AA793" s="155">
        <v>0.982991272229007</v>
      </c>
      <c r="AB793" s="173">
        <v>0.00133731529531933</v>
      </c>
    </row>
    <row r="794" spans="1:28">
      <c r="A794" s="175" t="s">
        <v>668</v>
      </c>
      <c r="B794" s="176" t="s">
        <v>1824</v>
      </c>
      <c r="C794" s="176" t="s">
        <v>790</v>
      </c>
      <c r="D794" s="150">
        <v>2069</v>
      </c>
      <c r="E794" s="153">
        <v>2037</v>
      </c>
      <c r="F794" s="153">
        <v>32</v>
      </c>
      <c r="G794" s="151">
        <v>2434</v>
      </c>
      <c r="H794" s="151">
        <v>2407</v>
      </c>
      <c r="I794" s="151">
        <v>27</v>
      </c>
      <c r="J794" s="151">
        <v>1239</v>
      </c>
      <c r="K794" s="151">
        <v>1201</v>
      </c>
      <c r="L794" s="151">
        <v>38</v>
      </c>
      <c r="M794" s="172">
        <v>0.93</v>
      </c>
      <c r="N794" s="153">
        <v>37326</v>
      </c>
      <c r="O794" s="153">
        <v>36629</v>
      </c>
      <c r="P794" s="153">
        <v>697</v>
      </c>
      <c r="Q794" s="154">
        <v>0.981326689171087</v>
      </c>
      <c r="R794" s="154">
        <v>0.984533591106815</v>
      </c>
      <c r="S794" s="154">
        <v>0.988907148726376</v>
      </c>
      <c r="T794" s="154">
        <v>0.969330104923325</v>
      </c>
      <c r="U794" s="173">
        <v>-0.00437355761956137</v>
      </c>
      <c r="V794" s="158">
        <v>13533</v>
      </c>
      <c r="W794" s="158">
        <v>13332</v>
      </c>
      <c r="X794" s="158">
        <v>12000</v>
      </c>
      <c r="Y794" s="158">
        <v>11796</v>
      </c>
      <c r="Z794" s="155">
        <v>0.985147417424075</v>
      </c>
      <c r="AA794" s="155">
        <v>0.983</v>
      </c>
      <c r="AB794" s="173">
        <v>0.00214741742407454</v>
      </c>
    </row>
    <row r="795" spans="1:28">
      <c r="A795" s="175" t="s">
        <v>668</v>
      </c>
      <c r="B795" s="176" t="s">
        <v>1824</v>
      </c>
      <c r="C795" s="176" t="s">
        <v>791</v>
      </c>
      <c r="D795" s="150">
        <v>2643</v>
      </c>
      <c r="E795" s="153">
        <v>2567</v>
      </c>
      <c r="F795" s="153">
        <v>76</v>
      </c>
      <c r="G795" s="151">
        <v>3554</v>
      </c>
      <c r="H795" s="151">
        <v>3493</v>
      </c>
      <c r="I795" s="151">
        <v>61</v>
      </c>
      <c r="J795" s="151">
        <v>1404</v>
      </c>
      <c r="K795" s="151">
        <v>1382</v>
      </c>
      <c r="L795" s="151">
        <v>22</v>
      </c>
      <c r="M795" s="172">
        <v>0.93</v>
      </c>
      <c r="N795" s="153">
        <v>62085</v>
      </c>
      <c r="O795" s="153">
        <v>60679</v>
      </c>
      <c r="P795" s="153">
        <v>1406</v>
      </c>
      <c r="Q795" s="154">
        <v>0.977353628090521</v>
      </c>
      <c r="R795" s="154">
        <v>0.971244797578509</v>
      </c>
      <c r="S795" s="154">
        <v>0.982836240855374</v>
      </c>
      <c r="T795" s="154">
        <v>0.984330484330484</v>
      </c>
      <c r="U795" s="173">
        <v>-0.011591443276865</v>
      </c>
      <c r="V795" s="158">
        <v>18066</v>
      </c>
      <c r="W795" s="158">
        <v>17685</v>
      </c>
      <c r="X795" s="158">
        <v>19387</v>
      </c>
      <c r="Y795" s="158">
        <v>19030</v>
      </c>
      <c r="Z795" s="155">
        <v>0.978910660909997</v>
      </c>
      <c r="AA795" s="155">
        <v>0.981585598596998</v>
      </c>
      <c r="AB795" s="173">
        <v>-0.00267493768700133</v>
      </c>
    </row>
    <row r="796" spans="1:28">
      <c r="A796" s="175" t="s">
        <v>668</v>
      </c>
      <c r="B796" s="176" t="s">
        <v>1824</v>
      </c>
      <c r="C796" s="176" t="s">
        <v>792</v>
      </c>
      <c r="D796" s="150">
        <v>2044</v>
      </c>
      <c r="E796" s="153">
        <v>1948</v>
      </c>
      <c r="F796" s="153">
        <v>96</v>
      </c>
      <c r="G796" s="151">
        <v>2621</v>
      </c>
      <c r="H796" s="151">
        <v>2542</v>
      </c>
      <c r="I796" s="151">
        <v>79</v>
      </c>
      <c r="J796" s="151">
        <v>1117</v>
      </c>
      <c r="K796" s="151">
        <v>1058</v>
      </c>
      <c r="L796" s="151">
        <v>59</v>
      </c>
      <c r="M796" s="172">
        <v>0.93</v>
      </c>
      <c r="N796" s="153">
        <v>48481</v>
      </c>
      <c r="O796" s="153">
        <v>46432</v>
      </c>
      <c r="P796" s="153">
        <v>2049</v>
      </c>
      <c r="Q796" s="154">
        <v>0.957736020296611</v>
      </c>
      <c r="R796" s="154">
        <v>0.953033268101761</v>
      </c>
      <c r="S796" s="154">
        <v>0.969858832506677</v>
      </c>
      <c r="T796" s="154">
        <v>0.947179946284691</v>
      </c>
      <c r="U796" s="173">
        <v>-0.0168255644049156</v>
      </c>
      <c r="V796" s="158">
        <v>13749</v>
      </c>
      <c r="W796" s="158">
        <v>13158</v>
      </c>
      <c r="X796" s="158">
        <v>15193</v>
      </c>
      <c r="Y796" s="158">
        <v>14530</v>
      </c>
      <c r="Z796" s="155">
        <v>0.95701505564041</v>
      </c>
      <c r="AA796" s="155">
        <v>0.956361482261568</v>
      </c>
      <c r="AB796" s="173">
        <v>0.00065357337884242</v>
      </c>
    </row>
    <row r="797" spans="1:28">
      <c r="A797" s="175" t="s">
        <v>668</v>
      </c>
      <c r="B797" s="176" t="s">
        <v>1824</v>
      </c>
      <c r="C797" s="176" t="s">
        <v>793</v>
      </c>
      <c r="D797" s="150">
        <v>4367</v>
      </c>
      <c r="E797" s="153">
        <v>4234</v>
      </c>
      <c r="F797" s="153">
        <v>133</v>
      </c>
      <c r="G797" s="151">
        <v>5314</v>
      </c>
      <c r="H797" s="151">
        <v>5165</v>
      </c>
      <c r="I797" s="151">
        <v>149</v>
      </c>
      <c r="J797" s="151">
        <v>2957</v>
      </c>
      <c r="K797" s="151">
        <v>2889</v>
      </c>
      <c r="L797" s="151">
        <v>68</v>
      </c>
      <c r="M797" s="172">
        <v>0.93</v>
      </c>
      <c r="N797" s="153">
        <v>88085</v>
      </c>
      <c r="O797" s="153">
        <v>85471</v>
      </c>
      <c r="P797" s="153">
        <v>2614</v>
      </c>
      <c r="Q797" s="154">
        <v>0.970324118748936</v>
      </c>
      <c r="R797" s="154">
        <v>0.969544309594687</v>
      </c>
      <c r="S797" s="154">
        <v>0.971960858110651</v>
      </c>
      <c r="T797" s="154">
        <v>0.977003719986473</v>
      </c>
      <c r="U797" s="173">
        <v>-0.00241654851596373</v>
      </c>
      <c r="V797" s="158">
        <v>29539</v>
      </c>
      <c r="W797" s="158">
        <v>28769</v>
      </c>
      <c r="X797" s="158">
        <v>27875</v>
      </c>
      <c r="Y797" s="158">
        <v>27074</v>
      </c>
      <c r="Z797" s="155">
        <v>0.973932766850604</v>
      </c>
      <c r="AA797" s="155">
        <v>0.971264573991031</v>
      </c>
      <c r="AB797" s="173">
        <v>0.00266819285957287</v>
      </c>
    </row>
    <row r="798" spans="1:28">
      <c r="A798" s="175" t="s">
        <v>668</v>
      </c>
      <c r="B798" s="176" t="s">
        <v>33</v>
      </c>
      <c r="C798" s="176" t="s">
        <v>794</v>
      </c>
      <c r="D798" s="150">
        <v>0</v>
      </c>
      <c r="E798" s="153">
        <v>0</v>
      </c>
      <c r="F798" s="153">
        <v>0</v>
      </c>
      <c r="G798" s="151">
        <v>0</v>
      </c>
      <c r="H798" s="151">
        <v>0</v>
      </c>
      <c r="I798" s="151">
        <v>0</v>
      </c>
      <c r="J798" s="151">
        <v>0</v>
      </c>
      <c r="K798" s="151">
        <v>0</v>
      </c>
      <c r="L798" s="151">
        <v>0</v>
      </c>
      <c r="M798" s="172">
        <v>0.93</v>
      </c>
      <c r="N798" s="153">
        <v>0</v>
      </c>
      <c r="O798" s="153">
        <v>0</v>
      </c>
      <c r="P798" s="153">
        <v>0</v>
      </c>
      <c r="Q798" s="154">
        <v>0</v>
      </c>
      <c r="R798" s="154">
        <v>0</v>
      </c>
      <c r="S798" s="154">
        <v>0</v>
      </c>
      <c r="T798" s="154">
        <v>0</v>
      </c>
      <c r="U798" s="173">
        <v>0</v>
      </c>
      <c r="V798" s="158">
        <v>0</v>
      </c>
      <c r="W798" s="158">
        <v>0</v>
      </c>
      <c r="X798" s="158">
        <v>0</v>
      </c>
      <c r="Y798" s="158">
        <v>0</v>
      </c>
      <c r="Z798" s="155">
        <v>0</v>
      </c>
      <c r="AA798" s="155">
        <v>0</v>
      </c>
      <c r="AB798" s="173">
        <v>0</v>
      </c>
    </row>
    <row r="799" spans="1:28">
      <c r="A799" s="175" t="s">
        <v>668</v>
      </c>
      <c r="B799" s="176" t="s">
        <v>1824</v>
      </c>
      <c r="C799" s="176" t="s">
        <v>795</v>
      </c>
      <c r="D799" s="150">
        <v>1399</v>
      </c>
      <c r="E799" s="153">
        <v>1333</v>
      </c>
      <c r="F799" s="153">
        <v>66</v>
      </c>
      <c r="G799" s="151">
        <v>1823</v>
      </c>
      <c r="H799" s="151">
        <v>1756</v>
      </c>
      <c r="I799" s="151">
        <v>67</v>
      </c>
      <c r="J799" s="151">
        <v>700</v>
      </c>
      <c r="K799" s="151">
        <v>681</v>
      </c>
      <c r="L799" s="151">
        <v>19</v>
      </c>
      <c r="M799" s="172">
        <v>0.93</v>
      </c>
      <c r="N799" s="153">
        <v>32722</v>
      </c>
      <c r="O799" s="153">
        <v>31817</v>
      </c>
      <c r="P799" s="153">
        <v>905</v>
      </c>
      <c r="Q799" s="154">
        <v>0.972342766334576</v>
      </c>
      <c r="R799" s="154">
        <v>0.952823445318084</v>
      </c>
      <c r="S799" s="154">
        <v>0.963247394404827</v>
      </c>
      <c r="T799" s="154">
        <v>0.972857142857143</v>
      </c>
      <c r="U799" s="173">
        <v>-0.0104239490867428</v>
      </c>
      <c r="V799" s="158">
        <v>9308</v>
      </c>
      <c r="W799" s="158">
        <v>9035</v>
      </c>
      <c r="X799" s="158">
        <v>10144</v>
      </c>
      <c r="Y799" s="158">
        <v>9889</v>
      </c>
      <c r="Z799" s="155">
        <v>0.970670391061452</v>
      </c>
      <c r="AA799" s="155">
        <v>0.974861987381703</v>
      </c>
      <c r="AB799" s="173">
        <v>-0.00419159632025101</v>
      </c>
    </row>
    <row r="800" spans="1:28">
      <c r="A800" s="175" t="s">
        <v>668</v>
      </c>
      <c r="B800" s="176" t="s">
        <v>1826</v>
      </c>
      <c r="C800" s="176" t="s">
        <v>796</v>
      </c>
      <c r="D800" s="150">
        <v>1812</v>
      </c>
      <c r="E800" s="153">
        <v>1671</v>
      </c>
      <c r="F800" s="153">
        <v>141</v>
      </c>
      <c r="G800" s="151">
        <v>2350</v>
      </c>
      <c r="H800" s="151">
        <v>2213</v>
      </c>
      <c r="I800" s="151">
        <v>137</v>
      </c>
      <c r="J800" s="151">
        <v>1216</v>
      </c>
      <c r="K800" s="151">
        <v>1131</v>
      </c>
      <c r="L800" s="151">
        <v>85</v>
      </c>
      <c r="M800" s="172">
        <v>0.93</v>
      </c>
      <c r="N800" s="153">
        <v>48257</v>
      </c>
      <c r="O800" s="153">
        <v>45467</v>
      </c>
      <c r="P800" s="153">
        <v>2790</v>
      </c>
      <c r="Q800" s="154">
        <v>0.942184553536275</v>
      </c>
      <c r="R800" s="154">
        <v>0.922185430463576</v>
      </c>
      <c r="S800" s="154">
        <v>0.941702127659575</v>
      </c>
      <c r="T800" s="154">
        <v>0.930098684210526</v>
      </c>
      <c r="U800" s="173">
        <v>-0.0195166971959984</v>
      </c>
      <c r="V800" s="158">
        <v>12319</v>
      </c>
      <c r="W800" s="158">
        <v>11504</v>
      </c>
      <c r="X800" s="158">
        <v>14850</v>
      </c>
      <c r="Y800" s="158">
        <v>14135</v>
      </c>
      <c r="Z800" s="155">
        <v>0.933842032632519</v>
      </c>
      <c r="AA800" s="155">
        <v>0.951851851851852</v>
      </c>
      <c r="AB800" s="173">
        <v>-0.018009819219333</v>
      </c>
    </row>
    <row r="801" spans="1:28">
      <c r="A801" s="175" t="s">
        <v>668</v>
      </c>
      <c r="B801" s="176" t="s">
        <v>1826</v>
      </c>
      <c r="C801" s="176" t="s">
        <v>797</v>
      </c>
      <c r="D801" s="150">
        <v>1520</v>
      </c>
      <c r="E801" s="153">
        <v>1307</v>
      </c>
      <c r="F801" s="153">
        <v>213</v>
      </c>
      <c r="G801" s="151">
        <v>1880</v>
      </c>
      <c r="H801" s="151">
        <v>1609</v>
      </c>
      <c r="I801" s="151">
        <v>271</v>
      </c>
      <c r="J801" s="151">
        <v>963</v>
      </c>
      <c r="K801" s="151">
        <v>818</v>
      </c>
      <c r="L801" s="151">
        <v>145</v>
      </c>
      <c r="M801" s="172">
        <v>0.93</v>
      </c>
      <c r="N801" s="153">
        <v>38509</v>
      </c>
      <c r="O801" s="153">
        <v>31986</v>
      </c>
      <c r="P801" s="153">
        <v>6523</v>
      </c>
      <c r="Q801" s="154">
        <v>0.830611025993923</v>
      </c>
      <c r="R801" s="154">
        <v>0.859868421052632</v>
      </c>
      <c r="S801" s="154">
        <v>0.855851063829787</v>
      </c>
      <c r="T801" s="154">
        <v>0.849428868120457</v>
      </c>
      <c r="U801" s="173">
        <v>0.00401735722284435</v>
      </c>
      <c r="V801" s="158">
        <v>9831</v>
      </c>
      <c r="W801" s="158">
        <v>8149</v>
      </c>
      <c r="X801" s="158">
        <v>11589</v>
      </c>
      <c r="Y801" s="158">
        <v>9531</v>
      </c>
      <c r="Z801" s="155">
        <v>0.828908554572271</v>
      </c>
      <c r="AA801" s="155">
        <v>0.822417809992234</v>
      </c>
      <c r="AB801" s="173">
        <v>0.0064907445800374</v>
      </c>
    </row>
    <row r="802" spans="1:28">
      <c r="A802" s="175" t="s">
        <v>668</v>
      </c>
      <c r="B802" s="176" t="s">
        <v>1826</v>
      </c>
      <c r="C802" s="176" t="s">
        <v>798</v>
      </c>
      <c r="D802" s="150">
        <v>3405</v>
      </c>
      <c r="E802" s="153">
        <v>3208</v>
      </c>
      <c r="F802" s="153">
        <v>197</v>
      </c>
      <c r="G802" s="151">
        <v>4501</v>
      </c>
      <c r="H802" s="151">
        <v>4273</v>
      </c>
      <c r="I802" s="151">
        <v>228</v>
      </c>
      <c r="J802" s="151">
        <v>2247</v>
      </c>
      <c r="K802" s="151">
        <v>2101</v>
      </c>
      <c r="L802" s="151">
        <v>146</v>
      </c>
      <c r="M802" s="172">
        <v>0.93</v>
      </c>
      <c r="N802" s="153">
        <v>84597</v>
      </c>
      <c r="O802" s="153">
        <v>80348</v>
      </c>
      <c r="P802" s="153">
        <v>4249</v>
      </c>
      <c r="Q802" s="154">
        <v>0.949773632634727</v>
      </c>
      <c r="R802" s="154">
        <v>0.942143906020558</v>
      </c>
      <c r="S802" s="154">
        <v>0.949344590091091</v>
      </c>
      <c r="T802" s="154">
        <v>0.935024477080552</v>
      </c>
      <c r="U802" s="173">
        <v>-0.00720068407053287</v>
      </c>
      <c r="V802" s="158">
        <v>22671</v>
      </c>
      <c r="W802" s="158">
        <v>21419</v>
      </c>
      <c r="X802" s="158">
        <v>25807</v>
      </c>
      <c r="Y802" s="158">
        <v>24520</v>
      </c>
      <c r="Z802" s="155">
        <v>0.944775263552556</v>
      </c>
      <c r="AA802" s="155">
        <v>0.950129809741543</v>
      </c>
      <c r="AB802" s="173">
        <v>-0.0053545461889869</v>
      </c>
    </row>
    <row r="803" spans="1:28">
      <c r="A803" s="175" t="s">
        <v>668</v>
      </c>
      <c r="B803" s="176" t="s">
        <v>1826</v>
      </c>
      <c r="C803" s="176" t="s">
        <v>799</v>
      </c>
      <c r="D803" s="150">
        <v>2577</v>
      </c>
      <c r="E803" s="153">
        <v>2416</v>
      </c>
      <c r="F803" s="153">
        <v>161</v>
      </c>
      <c r="G803" s="151">
        <v>3145</v>
      </c>
      <c r="H803" s="151">
        <v>2975</v>
      </c>
      <c r="I803" s="151">
        <v>170</v>
      </c>
      <c r="J803" s="151">
        <v>1703</v>
      </c>
      <c r="K803" s="151">
        <v>1597</v>
      </c>
      <c r="L803" s="151">
        <v>106</v>
      </c>
      <c r="M803" s="172">
        <v>0.93</v>
      </c>
      <c r="N803" s="153">
        <v>64610</v>
      </c>
      <c r="O803" s="153">
        <v>60148</v>
      </c>
      <c r="P803" s="153">
        <v>4462</v>
      </c>
      <c r="Q803" s="154">
        <v>0.930939483052159</v>
      </c>
      <c r="R803" s="154">
        <v>0.937524253007373</v>
      </c>
      <c r="S803" s="154">
        <v>0.945945945945946</v>
      </c>
      <c r="T803" s="154">
        <v>0.937756899588961</v>
      </c>
      <c r="U803" s="173">
        <v>-0.00842169293857298</v>
      </c>
      <c r="V803" s="158">
        <v>16996</v>
      </c>
      <c r="W803" s="158">
        <v>15961</v>
      </c>
      <c r="X803" s="158">
        <v>19661</v>
      </c>
      <c r="Y803" s="158">
        <v>18472</v>
      </c>
      <c r="Z803" s="155">
        <v>0.939103318427865</v>
      </c>
      <c r="AA803" s="155">
        <v>0.939524947866334</v>
      </c>
      <c r="AB803" s="173">
        <v>-0.000421629438468907</v>
      </c>
    </row>
    <row r="804" spans="1:28">
      <c r="A804" s="175" t="s">
        <v>668</v>
      </c>
      <c r="B804" s="176" t="s">
        <v>1826</v>
      </c>
      <c r="C804" s="176" t="s">
        <v>800</v>
      </c>
      <c r="D804" s="150">
        <v>3510</v>
      </c>
      <c r="E804" s="153">
        <v>3242</v>
      </c>
      <c r="F804" s="153">
        <v>268</v>
      </c>
      <c r="G804" s="151">
        <v>4257</v>
      </c>
      <c r="H804" s="151">
        <v>3931</v>
      </c>
      <c r="I804" s="151">
        <v>326</v>
      </c>
      <c r="J804" s="151">
        <v>2286</v>
      </c>
      <c r="K804" s="151">
        <v>2053</v>
      </c>
      <c r="L804" s="151">
        <v>233</v>
      </c>
      <c r="M804" s="172">
        <v>0.93</v>
      </c>
      <c r="N804" s="153">
        <v>87923</v>
      </c>
      <c r="O804" s="153">
        <v>81812</v>
      </c>
      <c r="P804" s="153">
        <v>6111</v>
      </c>
      <c r="Q804" s="154">
        <v>0.930496002183729</v>
      </c>
      <c r="R804" s="154">
        <v>0.923646723646724</v>
      </c>
      <c r="S804" s="154">
        <v>0.923420249001644</v>
      </c>
      <c r="T804" s="154">
        <v>0.898075240594926</v>
      </c>
      <c r="U804" s="173">
        <v>0.0002264746450793</v>
      </c>
      <c r="V804" s="158">
        <v>23032</v>
      </c>
      <c r="W804" s="158">
        <v>21077</v>
      </c>
      <c r="X804" s="158">
        <v>26084</v>
      </c>
      <c r="Y804" s="158">
        <v>24311</v>
      </c>
      <c r="Z804" s="155">
        <v>0.915118096561306</v>
      </c>
      <c r="AA804" s="155">
        <v>0.932027296426928</v>
      </c>
      <c r="AB804" s="173">
        <v>-0.0169091998656223</v>
      </c>
    </row>
    <row r="805" spans="1:28">
      <c r="A805" s="175" t="s">
        <v>668</v>
      </c>
      <c r="B805" s="176" t="s">
        <v>1826</v>
      </c>
      <c r="C805" s="176" t="s">
        <v>801</v>
      </c>
      <c r="D805" s="150">
        <v>2994</v>
      </c>
      <c r="E805" s="153">
        <v>2779</v>
      </c>
      <c r="F805" s="153">
        <v>215</v>
      </c>
      <c r="G805" s="151">
        <v>3817</v>
      </c>
      <c r="H805" s="151">
        <v>3591</v>
      </c>
      <c r="I805" s="151">
        <v>226</v>
      </c>
      <c r="J805" s="151">
        <v>1994</v>
      </c>
      <c r="K805" s="151">
        <v>1838</v>
      </c>
      <c r="L805" s="151">
        <v>156</v>
      </c>
      <c r="M805" s="172">
        <v>0.93</v>
      </c>
      <c r="N805" s="153">
        <v>77626</v>
      </c>
      <c r="O805" s="153">
        <v>72367</v>
      </c>
      <c r="P805" s="153">
        <v>5259</v>
      </c>
      <c r="Q805" s="154">
        <v>0.932252080488496</v>
      </c>
      <c r="R805" s="154">
        <v>0.928189712758851</v>
      </c>
      <c r="S805" s="154">
        <v>0.940791197275347</v>
      </c>
      <c r="T805" s="154">
        <v>0.921765295887663</v>
      </c>
      <c r="U805" s="173">
        <v>-0.0126014845164961</v>
      </c>
      <c r="V805" s="158">
        <v>20244</v>
      </c>
      <c r="W805" s="158">
        <v>18690</v>
      </c>
      <c r="X805" s="158">
        <v>23690</v>
      </c>
      <c r="Y805" s="158">
        <v>22129</v>
      </c>
      <c r="Z805" s="155">
        <v>0.923236514522822</v>
      </c>
      <c r="AA805" s="155">
        <v>0.934107218235542</v>
      </c>
      <c r="AB805" s="173">
        <v>-0.0108707037127208</v>
      </c>
    </row>
    <row r="806" spans="1:28">
      <c r="A806" s="175" t="s">
        <v>668</v>
      </c>
      <c r="B806" s="176" t="s">
        <v>1826</v>
      </c>
      <c r="C806" s="176" t="s">
        <v>802</v>
      </c>
      <c r="D806" s="150">
        <v>2562</v>
      </c>
      <c r="E806" s="153">
        <v>2485</v>
      </c>
      <c r="F806" s="153">
        <v>77</v>
      </c>
      <c r="G806" s="151">
        <v>3037</v>
      </c>
      <c r="H806" s="151">
        <v>2987</v>
      </c>
      <c r="I806" s="151">
        <v>50</v>
      </c>
      <c r="J806" s="151">
        <v>1482</v>
      </c>
      <c r="K806" s="151">
        <v>1456</v>
      </c>
      <c r="L806" s="151">
        <v>26</v>
      </c>
      <c r="M806" s="172">
        <v>0.93</v>
      </c>
      <c r="N806" s="153">
        <v>64907</v>
      </c>
      <c r="O806" s="153">
        <v>62951</v>
      </c>
      <c r="P806" s="153">
        <v>1956</v>
      </c>
      <c r="Q806" s="154">
        <v>0.969864575469518</v>
      </c>
      <c r="R806" s="154">
        <v>0.969945355191257</v>
      </c>
      <c r="S806" s="154">
        <v>0.983536384590056</v>
      </c>
      <c r="T806" s="154">
        <v>0.982456140350877</v>
      </c>
      <c r="U806" s="173">
        <v>-0.0135910293987992</v>
      </c>
      <c r="V806" s="158">
        <v>16928</v>
      </c>
      <c r="W806" s="158">
        <v>16384</v>
      </c>
      <c r="X806" s="158">
        <v>19612</v>
      </c>
      <c r="Y806" s="158">
        <v>18937</v>
      </c>
      <c r="Z806" s="155">
        <v>0.967863894139887</v>
      </c>
      <c r="AA806" s="155">
        <v>0.965582296553131</v>
      </c>
      <c r="AB806" s="173">
        <v>0.00228159758675583</v>
      </c>
    </row>
    <row r="807" spans="1:28">
      <c r="A807" s="175" t="s">
        <v>668</v>
      </c>
      <c r="B807" s="176" t="s">
        <v>1826</v>
      </c>
      <c r="C807" s="176" t="s">
        <v>803</v>
      </c>
      <c r="D807" s="150">
        <v>3125</v>
      </c>
      <c r="E807" s="153">
        <v>3007</v>
      </c>
      <c r="F807" s="153">
        <v>118</v>
      </c>
      <c r="G807" s="151">
        <v>3747</v>
      </c>
      <c r="H807" s="151">
        <v>3670</v>
      </c>
      <c r="I807" s="151">
        <v>77</v>
      </c>
      <c r="J807" s="151">
        <v>1906</v>
      </c>
      <c r="K807" s="151">
        <v>1827</v>
      </c>
      <c r="L807" s="151">
        <v>79</v>
      </c>
      <c r="M807" s="172">
        <v>0.93</v>
      </c>
      <c r="N807" s="153">
        <v>76319</v>
      </c>
      <c r="O807" s="153">
        <v>74237</v>
      </c>
      <c r="P807" s="153">
        <v>2082</v>
      </c>
      <c r="Q807" s="154">
        <v>0.97271976834078</v>
      </c>
      <c r="R807" s="154">
        <v>0.96224</v>
      </c>
      <c r="S807" s="154">
        <v>0.979450226848145</v>
      </c>
      <c r="T807" s="154">
        <v>0.958551941238195</v>
      </c>
      <c r="U807" s="173">
        <v>-0.0172102268481452</v>
      </c>
      <c r="V807" s="158">
        <v>20281</v>
      </c>
      <c r="W807" s="158">
        <v>19696</v>
      </c>
      <c r="X807" s="158">
        <v>23366</v>
      </c>
      <c r="Y807" s="158">
        <v>22669</v>
      </c>
      <c r="Z807" s="155">
        <v>0.971155268477886</v>
      </c>
      <c r="AA807" s="155">
        <v>0.970170332962424</v>
      </c>
      <c r="AB807" s="173">
        <v>0.000984935515461638</v>
      </c>
    </row>
    <row r="808" spans="1:28">
      <c r="A808" s="175" t="s">
        <v>668</v>
      </c>
      <c r="B808" s="176" t="s">
        <v>1826</v>
      </c>
      <c r="C808" s="176" t="s">
        <v>804</v>
      </c>
      <c r="D808" s="150">
        <v>5333</v>
      </c>
      <c r="E808" s="153">
        <v>4892</v>
      </c>
      <c r="F808" s="153">
        <v>441</v>
      </c>
      <c r="G808" s="151">
        <v>6364</v>
      </c>
      <c r="H808" s="151">
        <v>5891</v>
      </c>
      <c r="I808" s="151">
        <v>473</v>
      </c>
      <c r="J808" s="151">
        <v>3247</v>
      </c>
      <c r="K808" s="151">
        <v>2769</v>
      </c>
      <c r="L808" s="151">
        <v>478</v>
      </c>
      <c r="M808" s="172">
        <v>0.93</v>
      </c>
      <c r="N808" s="153">
        <v>128898</v>
      </c>
      <c r="O808" s="153">
        <v>119336</v>
      </c>
      <c r="P808" s="153">
        <v>9562</v>
      </c>
      <c r="Q808" s="154">
        <v>0.925817312914087</v>
      </c>
      <c r="R808" s="154">
        <v>0.917307331708232</v>
      </c>
      <c r="S808" s="154">
        <v>0.925675675675676</v>
      </c>
      <c r="T808" s="154">
        <v>0.852787188173699</v>
      </c>
      <c r="U808" s="173">
        <v>-0.0083683439674439</v>
      </c>
      <c r="V808" s="158">
        <v>34007</v>
      </c>
      <c r="W808" s="158">
        <v>31117</v>
      </c>
      <c r="X808" s="158">
        <v>38741</v>
      </c>
      <c r="Y808" s="158">
        <v>35924</v>
      </c>
      <c r="Z808" s="155">
        <v>0.915017496397801</v>
      </c>
      <c r="AA808" s="155">
        <v>0.927286337471929</v>
      </c>
      <c r="AB808" s="173">
        <v>-0.0122688410741285</v>
      </c>
    </row>
    <row r="809" spans="1:28">
      <c r="A809" s="175" t="s">
        <v>668</v>
      </c>
      <c r="B809" s="176" t="s">
        <v>1826</v>
      </c>
      <c r="C809" s="176" t="s">
        <v>805</v>
      </c>
      <c r="D809" s="150">
        <v>2544</v>
      </c>
      <c r="E809" s="153">
        <v>2386</v>
      </c>
      <c r="F809" s="153">
        <v>158</v>
      </c>
      <c r="G809" s="151">
        <v>3122</v>
      </c>
      <c r="H809" s="151">
        <v>2985</v>
      </c>
      <c r="I809" s="151">
        <v>137</v>
      </c>
      <c r="J809" s="151">
        <v>1503</v>
      </c>
      <c r="K809" s="151">
        <v>1401</v>
      </c>
      <c r="L809" s="151">
        <v>102</v>
      </c>
      <c r="M809" s="172">
        <v>0.93</v>
      </c>
      <c r="N809" s="153">
        <v>62576</v>
      </c>
      <c r="O809" s="153">
        <v>59764</v>
      </c>
      <c r="P809" s="153">
        <v>2812</v>
      </c>
      <c r="Q809" s="154">
        <v>0.955062643825109</v>
      </c>
      <c r="R809" s="154">
        <v>0.937893081761006</v>
      </c>
      <c r="S809" s="154">
        <v>0.956117873158232</v>
      </c>
      <c r="T809" s="154">
        <v>0.932135728542914</v>
      </c>
      <c r="U809" s="173">
        <v>-0.0182247913972257</v>
      </c>
      <c r="V809" s="158">
        <v>16494</v>
      </c>
      <c r="W809" s="158">
        <v>15634</v>
      </c>
      <c r="X809" s="158">
        <v>18246</v>
      </c>
      <c r="Y809" s="158">
        <v>17497</v>
      </c>
      <c r="Z809" s="155">
        <v>0.947859827816176</v>
      </c>
      <c r="AA809" s="155">
        <v>0.958949906828894</v>
      </c>
      <c r="AB809" s="173">
        <v>-0.0110900790127184</v>
      </c>
    </row>
    <row r="810" spans="1:28">
      <c r="A810" s="175" t="s">
        <v>668</v>
      </c>
      <c r="B810" s="176" t="s">
        <v>1826</v>
      </c>
      <c r="C810" s="176" t="s">
        <v>806</v>
      </c>
      <c r="D810" s="150">
        <v>6</v>
      </c>
      <c r="E810" s="153">
        <v>6</v>
      </c>
      <c r="F810" s="153">
        <v>0</v>
      </c>
      <c r="G810" s="151">
        <v>9</v>
      </c>
      <c r="H810" s="151">
        <v>9</v>
      </c>
      <c r="I810" s="151">
        <v>0</v>
      </c>
      <c r="J810" s="151">
        <v>8</v>
      </c>
      <c r="K810" s="151">
        <v>8</v>
      </c>
      <c r="L810" s="151">
        <v>0</v>
      </c>
      <c r="M810" s="172">
        <v>0.93</v>
      </c>
      <c r="N810" s="153">
        <v>108</v>
      </c>
      <c r="O810" s="153">
        <v>103</v>
      </c>
      <c r="P810" s="153">
        <v>5</v>
      </c>
      <c r="Q810" s="154">
        <v>0.953703703703704</v>
      </c>
      <c r="R810" s="154">
        <v>1</v>
      </c>
      <c r="S810" s="154">
        <v>1</v>
      </c>
      <c r="T810" s="154">
        <v>1</v>
      </c>
      <c r="U810" s="173">
        <v>0</v>
      </c>
      <c r="V810" s="158">
        <v>49</v>
      </c>
      <c r="W810" s="158">
        <v>49</v>
      </c>
      <c r="X810" s="158">
        <v>37</v>
      </c>
      <c r="Y810" s="158">
        <v>33</v>
      </c>
      <c r="Z810" s="155">
        <v>1</v>
      </c>
      <c r="AA810" s="155">
        <v>0.891891891891892</v>
      </c>
      <c r="AB810" s="173">
        <v>0.108108108108108</v>
      </c>
    </row>
    <row r="811" spans="1:28">
      <c r="A811" s="175" t="s">
        <v>668</v>
      </c>
      <c r="B811" s="176" t="s">
        <v>1826</v>
      </c>
      <c r="C811" s="176" t="s">
        <v>807</v>
      </c>
      <c r="D811" s="150">
        <v>8</v>
      </c>
      <c r="E811" s="153">
        <v>8</v>
      </c>
      <c r="F811" s="153">
        <v>0</v>
      </c>
      <c r="G811" s="151">
        <v>11</v>
      </c>
      <c r="H811" s="151">
        <v>11</v>
      </c>
      <c r="I811" s="151">
        <v>0</v>
      </c>
      <c r="J811" s="151">
        <v>8</v>
      </c>
      <c r="K811" s="151">
        <v>8</v>
      </c>
      <c r="L811" s="151">
        <v>0</v>
      </c>
      <c r="M811" s="172">
        <v>0.93</v>
      </c>
      <c r="N811" s="153">
        <v>147</v>
      </c>
      <c r="O811" s="153">
        <v>145</v>
      </c>
      <c r="P811" s="153">
        <v>2</v>
      </c>
      <c r="Q811" s="154">
        <v>0.986394557823129</v>
      </c>
      <c r="R811" s="154">
        <v>1</v>
      </c>
      <c r="S811" s="154">
        <v>1</v>
      </c>
      <c r="T811" s="154">
        <v>1</v>
      </c>
      <c r="U811" s="173">
        <v>0</v>
      </c>
      <c r="V811" s="158">
        <v>68</v>
      </c>
      <c r="W811" s="158">
        <v>68</v>
      </c>
      <c r="X811" s="158">
        <v>60</v>
      </c>
      <c r="Y811" s="158">
        <v>58</v>
      </c>
      <c r="Z811" s="155">
        <v>1</v>
      </c>
      <c r="AA811" s="155">
        <v>0.966666666666667</v>
      </c>
      <c r="AB811" s="173">
        <v>0.0333333333333333</v>
      </c>
    </row>
    <row r="812" spans="1:28">
      <c r="A812" s="175" t="s">
        <v>668</v>
      </c>
      <c r="B812" s="176" t="s">
        <v>1825</v>
      </c>
      <c r="C812" s="176" t="s">
        <v>808</v>
      </c>
      <c r="D812" s="150">
        <v>6595</v>
      </c>
      <c r="E812" s="153">
        <v>6317</v>
      </c>
      <c r="F812" s="153">
        <v>278</v>
      </c>
      <c r="G812" s="151">
        <v>8219</v>
      </c>
      <c r="H812" s="151">
        <v>7865</v>
      </c>
      <c r="I812" s="151">
        <v>354</v>
      </c>
      <c r="J812" s="151">
        <v>3004</v>
      </c>
      <c r="K812" s="151">
        <v>2874</v>
      </c>
      <c r="L812" s="151">
        <v>130</v>
      </c>
      <c r="M812" s="172">
        <v>0.93</v>
      </c>
      <c r="N812" s="153">
        <v>153326</v>
      </c>
      <c r="O812" s="153">
        <v>146869</v>
      </c>
      <c r="P812" s="153">
        <v>6457</v>
      </c>
      <c r="Q812" s="154">
        <v>0.957887116340347</v>
      </c>
      <c r="R812" s="154">
        <v>0.957846853677028</v>
      </c>
      <c r="S812" s="154">
        <v>0.956929066796447</v>
      </c>
      <c r="T812" s="154">
        <v>0.956724367509987</v>
      </c>
      <c r="U812" s="173">
        <v>0.000917786880580751</v>
      </c>
      <c r="V812" s="158">
        <v>42000</v>
      </c>
      <c r="W812" s="158">
        <v>40288</v>
      </c>
      <c r="X812" s="158">
        <v>45584</v>
      </c>
      <c r="Y812" s="158">
        <v>43578</v>
      </c>
      <c r="Z812" s="155">
        <v>0.959238095238095</v>
      </c>
      <c r="AA812" s="155">
        <v>0.955993330993331</v>
      </c>
      <c r="AB812" s="173">
        <v>0.00324476424476428</v>
      </c>
    </row>
    <row r="813" spans="1:28">
      <c r="A813" s="175" t="s">
        <v>668</v>
      </c>
      <c r="B813" s="176" t="s">
        <v>1825</v>
      </c>
      <c r="C813" s="176" t="s">
        <v>809</v>
      </c>
      <c r="D813" s="150">
        <v>3387</v>
      </c>
      <c r="E813" s="153">
        <v>3192</v>
      </c>
      <c r="F813" s="153">
        <v>195</v>
      </c>
      <c r="G813" s="151">
        <v>4178</v>
      </c>
      <c r="H813" s="151">
        <v>4043</v>
      </c>
      <c r="I813" s="151">
        <v>135</v>
      </c>
      <c r="J813" s="151">
        <v>1515</v>
      </c>
      <c r="K813" s="151">
        <v>1460</v>
      </c>
      <c r="L813" s="151">
        <v>55</v>
      </c>
      <c r="M813" s="172">
        <v>0.93</v>
      </c>
      <c r="N813" s="153">
        <v>75764</v>
      </c>
      <c r="O813" s="153">
        <v>73156</v>
      </c>
      <c r="P813" s="153">
        <v>2608</v>
      </c>
      <c r="Q813" s="154">
        <v>0.965577319043345</v>
      </c>
      <c r="R813" s="154">
        <v>0.942426926483614</v>
      </c>
      <c r="S813" s="154">
        <v>0.967687888942078</v>
      </c>
      <c r="T813" s="154">
        <v>0.963696369636964</v>
      </c>
      <c r="U813" s="173">
        <v>-0.0252609624584638</v>
      </c>
      <c r="V813" s="158">
        <v>21767</v>
      </c>
      <c r="W813" s="158">
        <v>20918</v>
      </c>
      <c r="X813" s="158">
        <v>22897</v>
      </c>
      <c r="Y813" s="158">
        <v>22150</v>
      </c>
      <c r="Z813" s="155">
        <v>0.960996003123995</v>
      </c>
      <c r="AA813" s="155">
        <v>0.967375638729965</v>
      </c>
      <c r="AB813" s="173">
        <v>-0.00637963560596955</v>
      </c>
    </row>
    <row r="814" spans="1:28">
      <c r="A814" s="175" t="s">
        <v>668</v>
      </c>
      <c r="B814" s="176" t="s">
        <v>1825</v>
      </c>
      <c r="C814" s="176" t="s">
        <v>810</v>
      </c>
      <c r="D814" s="150">
        <v>2669</v>
      </c>
      <c r="E814" s="153">
        <v>2603</v>
      </c>
      <c r="F814" s="153">
        <v>66</v>
      </c>
      <c r="G814" s="151">
        <v>3435</v>
      </c>
      <c r="H814" s="151">
        <v>3350</v>
      </c>
      <c r="I814" s="151">
        <v>85</v>
      </c>
      <c r="J814" s="151">
        <v>1282</v>
      </c>
      <c r="K814" s="151">
        <v>1246</v>
      </c>
      <c r="L814" s="151">
        <v>36</v>
      </c>
      <c r="M814" s="172">
        <v>0.93</v>
      </c>
      <c r="N814" s="153">
        <v>60907</v>
      </c>
      <c r="O814" s="153">
        <v>58997</v>
      </c>
      <c r="P814" s="153">
        <v>1910</v>
      </c>
      <c r="Q814" s="154">
        <v>0.968640714531991</v>
      </c>
      <c r="R814" s="154">
        <v>0.975271637317347</v>
      </c>
      <c r="S814" s="154">
        <v>0.975254730713246</v>
      </c>
      <c r="T814" s="154">
        <v>0.97191887675507</v>
      </c>
      <c r="U814" s="173">
        <v>1.69066041013632e-5</v>
      </c>
      <c r="V814" s="158">
        <v>17399</v>
      </c>
      <c r="W814" s="158">
        <v>16928</v>
      </c>
      <c r="X814" s="158">
        <v>18351</v>
      </c>
      <c r="Y814" s="158">
        <v>17779</v>
      </c>
      <c r="Z814" s="155">
        <v>0.972929478705673</v>
      </c>
      <c r="AA814" s="155">
        <v>0.968830036510272</v>
      </c>
      <c r="AB814" s="173">
        <v>0.00409944219540082</v>
      </c>
    </row>
    <row r="815" spans="1:28">
      <c r="A815" s="175" t="s">
        <v>668</v>
      </c>
      <c r="B815" s="176" t="s">
        <v>1825</v>
      </c>
      <c r="C815" s="176" t="s">
        <v>811</v>
      </c>
      <c r="D815" s="150">
        <v>4582</v>
      </c>
      <c r="E815" s="153">
        <v>4421</v>
      </c>
      <c r="F815" s="153">
        <v>161</v>
      </c>
      <c r="G815" s="151">
        <v>5891</v>
      </c>
      <c r="H815" s="151">
        <v>5661</v>
      </c>
      <c r="I815" s="151">
        <v>230</v>
      </c>
      <c r="J815" s="151">
        <v>2027</v>
      </c>
      <c r="K815" s="151">
        <v>1922</v>
      </c>
      <c r="L815" s="151">
        <v>105</v>
      </c>
      <c r="M815" s="172">
        <v>0.93</v>
      </c>
      <c r="N815" s="153">
        <v>105993</v>
      </c>
      <c r="O815" s="153">
        <v>102077</v>
      </c>
      <c r="P815" s="153">
        <v>3916</v>
      </c>
      <c r="Q815" s="154">
        <v>0.963054163954223</v>
      </c>
      <c r="R815" s="154">
        <v>0.964862505456133</v>
      </c>
      <c r="S815" s="154">
        <v>0.96095739263283</v>
      </c>
      <c r="T815" s="154">
        <v>0.948199309324124</v>
      </c>
      <c r="U815" s="173">
        <v>0.00390511282330297</v>
      </c>
      <c r="V815" s="158">
        <v>30038</v>
      </c>
      <c r="W815" s="158">
        <v>28960</v>
      </c>
      <c r="X815" s="158">
        <v>32218</v>
      </c>
      <c r="Y815" s="158">
        <v>31054</v>
      </c>
      <c r="Z815" s="155">
        <v>0.96411212464212</v>
      </c>
      <c r="AA815" s="155">
        <v>0.963871127940903</v>
      </c>
      <c r="AB815" s="173">
        <v>0.000240996701217355</v>
      </c>
    </row>
    <row r="816" spans="1:28">
      <c r="A816" s="175" t="s">
        <v>668</v>
      </c>
      <c r="B816" s="176" t="s">
        <v>1825</v>
      </c>
      <c r="C816" s="176" t="s">
        <v>812</v>
      </c>
      <c r="D816" s="150">
        <v>2866</v>
      </c>
      <c r="E816" s="153">
        <v>2716</v>
      </c>
      <c r="F816" s="153">
        <v>150</v>
      </c>
      <c r="G816" s="151">
        <v>3686</v>
      </c>
      <c r="H816" s="151">
        <v>3504</v>
      </c>
      <c r="I816" s="151">
        <v>182</v>
      </c>
      <c r="J816" s="151">
        <v>1253</v>
      </c>
      <c r="K816" s="151">
        <v>1189</v>
      </c>
      <c r="L816" s="151">
        <v>64</v>
      </c>
      <c r="M816" s="172">
        <v>0.93</v>
      </c>
      <c r="N816" s="153">
        <v>65953</v>
      </c>
      <c r="O816" s="153">
        <v>63105</v>
      </c>
      <c r="P816" s="153">
        <v>2848</v>
      </c>
      <c r="Q816" s="154">
        <v>0.956817733840765</v>
      </c>
      <c r="R816" s="154">
        <v>0.947662247034194</v>
      </c>
      <c r="S816" s="154">
        <v>0.950623982637005</v>
      </c>
      <c r="T816" s="154">
        <v>0.948922585794094</v>
      </c>
      <c r="U816" s="173">
        <v>-0.00296173560281088</v>
      </c>
      <c r="V816" s="158">
        <v>18719</v>
      </c>
      <c r="W816" s="158">
        <v>17918</v>
      </c>
      <c r="X816" s="158">
        <v>19919</v>
      </c>
      <c r="Y816" s="158">
        <v>19047</v>
      </c>
      <c r="Z816" s="155">
        <v>0.957209252631017</v>
      </c>
      <c r="AA816" s="155">
        <v>0.956222701942869</v>
      </c>
      <c r="AB816" s="173">
        <v>0.000986550688148014</v>
      </c>
    </row>
    <row r="817" spans="1:28">
      <c r="A817" s="175" t="s">
        <v>668</v>
      </c>
      <c r="B817" s="176" t="s">
        <v>1825</v>
      </c>
      <c r="C817" s="176" t="s">
        <v>813</v>
      </c>
      <c r="D817" s="150">
        <v>4894</v>
      </c>
      <c r="E817" s="153">
        <v>4728</v>
      </c>
      <c r="F817" s="153">
        <v>166</v>
      </c>
      <c r="G817" s="151">
        <v>5776</v>
      </c>
      <c r="H817" s="151">
        <v>5539</v>
      </c>
      <c r="I817" s="151">
        <v>237</v>
      </c>
      <c r="J817" s="151">
        <v>2488</v>
      </c>
      <c r="K817" s="151">
        <v>2403</v>
      </c>
      <c r="L817" s="151">
        <v>85</v>
      </c>
      <c r="M817" s="172">
        <v>0.93</v>
      </c>
      <c r="N817" s="153">
        <v>98089</v>
      </c>
      <c r="O817" s="153">
        <v>94078</v>
      </c>
      <c r="P817" s="153">
        <v>4011</v>
      </c>
      <c r="Q817" s="154">
        <v>0.95910856467086</v>
      </c>
      <c r="R817" s="154">
        <v>0.96608091540662</v>
      </c>
      <c r="S817" s="154">
        <v>0.958968144044321</v>
      </c>
      <c r="T817" s="154">
        <v>0.965836012861736</v>
      </c>
      <c r="U817" s="173">
        <v>0.00711277136229904</v>
      </c>
      <c r="V817" s="158">
        <v>29271</v>
      </c>
      <c r="W817" s="158">
        <v>28239</v>
      </c>
      <c r="X817" s="158">
        <v>28401</v>
      </c>
      <c r="Y817" s="158">
        <v>27193</v>
      </c>
      <c r="Z817" s="155">
        <v>0.964743261248335</v>
      </c>
      <c r="AA817" s="155">
        <v>0.957466286398366</v>
      </c>
      <c r="AB817" s="173">
        <v>0.00727697484996825</v>
      </c>
    </row>
    <row r="818" spans="1:28">
      <c r="A818" s="175" t="s">
        <v>668</v>
      </c>
      <c r="B818" s="176" t="s">
        <v>1825</v>
      </c>
      <c r="C818" s="176" t="s">
        <v>814</v>
      </c>
      <c r="D818" s="150">
        <v>3172</v>
      </c>
      <c r="E818" s="153">
        <v>3060</v>
      </c>
      <c r="F818" s="153">
        <v>112</v>
      </c>
      <c r="G818" s="151">
        <v>4126</v>
      </c>
      <c r="H818" s="151">
        <v>3988</v>
      </c>
      <c r="I818" s="151">
        <v>138</v>
      </c>
      <c r="J818" s="151">
        <v>1519</v>
      </c>
      <c r="K818" s="151">
        <v>1462</v>
      </c>
      <c r="L818" s="151">
        <v>57</v>
      </c>
      <c r="M818" s="172">
        <v>0.93</v>
      </c>
      <c r="N818" s="153">
        <v>77162</v>
      </c>
      <c r="O818" s="153">
        <v>74401</v>
      </c>
      <c r="P818" s="153">
        <v>2761</v>
      </c>
      <c r="Q818" s="154">
        <v>0.964218138461937</v>
      </c>
      <c r="R818" s="154">
        <v>0.96469104665826</v>
      </c>
      <c r="S818" s="154">
        <v>0.966553562772661</v>
      </c>
      <c r="T818" s="154">
        <v>0.962475312705728</v>
      </c>
      <c r="U818" s="173">
        <v>-0.00186251611440136</v>
      </c>
      <c r="V818" s="158">
        <v>21306</v>
      </c>
      <c r="W818" s="158">
        <v>20577</v>
      </c>
      <c r="X818" s="158">
        <v>22912</v>
      </c>
      <c r="Y818" s="158">
        <v>22075</v>
      </c>
      <c r="Z818" s="155">
        <v>0.965784286116587</v>
      </c>
      <c r="AA818" s="155">
        <v>0.963468924581006</v>
      </c>
      <c r="AB818" s="173">
        <v>0.00231536153558121</v>
      </c>
    </row>
    <row r="819" spans="1:28">
      <c r="A819" s="175" t="s">
        <v>668</v>
      </c>
      <c r="B819" s="176" t="s">
        <v>1825</v>
      </c>
      <c r="C819" s="176" t="s">
        <v>815</v>
      </c>
      <c r="D819" s="150">
        <v>2403</v>
      </c>
      <c r="E819" s="153">
        <v>2281</v>
      </c>
      <c r="F819" s="153">
        <v>122</v>
      </c>
      <c r="G819" s="151">
        <v>3089</v>
      </c>
      <c r="H819" s="151">
        <v>2958</v>
      </c>
      <c r="I819" s="151">
        <v>131</v>
      </c>
      <c r="J819" s="151">
        <v>1124</v>
      </c>
      <c r="K819" s="151">
        <v>1085</v>
      </c>
      <c r="L819" s="151">
        <v>39</v>
      </c>
      <c r="M819" s="172">
        <v>0.93</v>
      </c>
      <c r="N819" s="153">
        <v>55202</v>
      </c>
      <c r="O819" s="153">
        <v>53029</v>
      </c>
      <c r="P819" s="153">
        <v>2173</v>
      </c>
      <c r="Q819" s="154">
        <v>0.960635484221586</v>
      </c>
      <c r="R819" s="154">
        <v>0.94923012900541</v>
      </c>
      <c r="S819" s="154">
        <v>0.957591453544837</v>
      </c>
      <c r="T819" s="154">
        <v>0.965302491103203</v>
      </c>
      <c r="U819" s="173">
        <v>-0.00836132453942662</v>
      </c>
      <c r="V819" s="158">
        <v>15446</v>
      </c>
      <c r="W819" s="158">
        <v>14846</v>
      </c>
      <c r="X819" s="158">
        <v>16351</v>
      </c>
      <c r="Y819" s="158">
        <v>15694</v>
      </c>
      <c r="Z819" s="155">
        <v>0.961154991583582</v>
      </c>
      <c r="AA819" s="155">
        <v>0.959818971316739</v>
      </c>
      <c r="AB819" s="173">
        <v>0.00133602026684254</v>
      </c>
    </row>
    <row r="820" spans="1:28">
      <c r="A820" s="175" t="s">
        <v>668</v>
      </c>
      <c r="B820" s="176" t="s">
        <v>1825</v>
      </c>
      <c r="C820" s="176" t="s">
        <v>816</v>
      </c>
      <c r="D820" s="150">
        <v>3628</v>
      </c>
      <c r="E820" s="153">
        <v>3496</v>
      </c>
      <c r="F820" s="153">
        <v>132</v>
      </c>
      <c r="G820" s="151">
        <v>4670</v>
      </c>
      <c r="H820" s="151">
        <v>4528</v>
      </c>
      <c r="I820" s="151">
        <v>142</v>
      </c>
      <c r="J820" s="151">
        <v>1706</v>
      </c>
      <c r="K820" s="151">
        <v>1624</v>
      </c>
      <c r="L820" s="151">
        <v>82</v>
      </c>
      <c r="M820" s="172">
        <v>0.93</v>
      </c>
      <c r="N820" s="153">
        <v>88316</v>
      </c>
      <c r="O820" s="153">
        <v>85599</v>
      </c>
      <c r="P820" s="153">
        <v>2717</v>
      </c>
      <c r="Q820" s="154">
        <v>0.969235472621043</v>
      </c>
      <c r="R820" s="154">
        <v>0.96361631753032</v>
      </c>
      <c r="S820" s="154">
        <v>0.969593147751606</v>
      </c>
      <c r="T820" s="154">
        <v>0.951934349355217</v>
      </c>
      <c r="U820" s="173">
        <v>-0.00597683022128626</v>
      </c>
      <c r="V820" s="158">
        <v>23543</v>
      </c>
      <c r="W820" s="158">
        <v>22833</v>
      </c>
      <c r="X820" s="158">
        <v>27297</v>
      </c>
      <c r="Y820" s="158">
        <v>26421</v>
      </c>
      <c r="Z820" s="155">
        <v>0.969842416004757</v>
      </c>
      <c r="AA820" s="155">
        <v>0.967908561380372</v>
      </c>
      <c r="AB820" s="173">
        <v>0.00193385462438578</v>
      </c>
    </row>
    <row r="821" spans="1:28">
      <c r="A821" s="175" t="s">
        <v>668</v>
      </c>
      <c r="B821" s="176" t="s">
        <v>1825</v>
      </c>
      <c r="C821" s="176" t="s">
        <v>817</v>
      </c>
      <c r="D821" s="150">
        <v>3662</v>
      </c>
      <c r="E821" s="153">
        <v>3469</v>
      </c>
      <c r="F821" s="153">
        <v>193</v>
      </c>
      <c r="G821" s="151">
        <v>4927</v>
      </c>
      <c r="H821" s="151">
        <v>4613</v>
      </c>
      <c r="I821" s="151">
        <v>314</v>
      </c>
      <c r="J821" s="151">
        <v>1661</v>
      </c>
      <c r="K821" s="151">
        <v>1528</v>
      </c>
      <c r="L821" s="151">
        <v>133</v>
      </c>
      <c r="M821" s="172">
        <v>0.93</v>
      </c>
      <c r="N821" s="153">
        <v>88795</v>
      </c>
      <c r="O821" s="153">
        <v>82766</v>
      </c>
      <c r="P821" s="153">
        <v>6029</v>
      </c>
      <c r="Q821" s="154">
        <v>0.932102032772116</v>
      </c>
      <c r="R821" s="154">
        <v>0.947296559257236</v>
      </c>
      <c r="S821" s="154">
        <v>0.936269535214126</v>
      </c>
      <c r="T821" s="154">
        <v>0.91992775436484</v>
      </c>
      <c r="U821" s="173">
        <v>0.0110270240431102</v>
      </c>
      <c r="V821" s="158">
        <v>24602</v>
      </c>
      <c r="W821" s="158">
        <v>22945</v>
      </c>
      <c r="X821" s="158">
        <v>26673</v>
      </c>
      <c r="Y821" s="158">
        <v>24510</v>
      </c>
      <c r="Z821" s="155">
        <v>0.932647752215267</v>
      </c>
      <c r="AA821" s="155">
        <v>0.918906759644584</v>
      </c>
      <c r="AB821" s="173">
        <v>0.0137409925706826</v>
      </c>
    </row>
    <row r="822" spans="1:28">
      <c r="A822" s="175" t="s">
        <v>668</v>
      </c>
      <c r="B822" s="176" t="s">
        <v>1825</v>
      </c>
      <c r="C822" s="176" t="s">
        <v>818</v>
      </c>
      <c r="D822" s="150">
        <v>3252</v>
      </c>
      <c r="E822" s="153">
        <v>3128</v>
      </c>
      <c r="F822" s="153">
        <v>124</v>
      </c>
      <c r="G822" s="151">
        <v>3673</v>
      </c>
      <c r="H822" s="151">
        <v>3510</v>
      </c>
      <c r="I822" s="151">
        <v>163</v>
      </c>
      <c r="J822" s="151">
        <v>1538</v>
      </c>
      <c r="K822" s="151">
        <v>1468</v>
      </c>
      <c r="L822" s="151">
        <v>70</v>
      </c>
      <c r="M822" s="172">
        <v>0.93</v>
      </c>
      <c r="N822" s="153">
        <v>64314</v>
      </c>
      <c r="O822" s="153">
        <v>61849</v>
      </c>
      <c r="P822" s="153">
        <v>2465</v>
      </c>
      <c r="Q822" s="154">
        <v>0.961672419690892</v>
      </c>
      <c r="R822" s="154">
        <v>0.961869618696187</v>
      </c>
      <c r="S822" s="154">
        <v>0.955622107269262</v>
      </c>
      <c r="T822" s="154">
        <v>0.954486345903771</v>
      </c>
      <c r="U822" s="173">
        <v>0.0062475114269247</v>
      </c>
      <c r="V822" s="158">
        <v>19346</v>
      </c>
      <c r="W822" s="158">
        <v>18593</v>
      </c>
      <c r="X822" s="158">
        <v>18963</v>
      </c>
      <c r="Y822" s="158">
        <v>18239</v>
      </c>
      <c r="Z822" s="155">
        <v>0.961077225266205</v>
      </c>
      <c r="AA822" s="155">
        <v>0.961820387069557</v>
      </c>
      <c r="AB822" s="173">
        <v>-0.000743161803351655</v>
      </c>
    </row>
    <row r="823" spans="1:28">
      <c r="A823" s="175" t="s">
        <v>668</v>
      </c>
      <c r="B823" s="176" t="s">
        <v>1825</v>
      </c>
      <c r="C823" s="176" t="s">
        <v>819</v>
      </c>
      <c r="D823" s="150">
        <v>2249</v>
      </c>
      <c r="E823" s="153">
        <v>2135</v>
      </c>
      <c r="F823" s="153">
        <v>114</v>
      </c>
      <c r="G823" s="151">
        <v>2922</v>
      </c>
      <c r="H823" s="151">
        <v>2807</v>
      </c>
      <c r="I823" s="151">
        <v>115</v>
      </c>
      <c r="J823" s="151">
        <v>979</v>
      </c>
      <c r="K823" s="151">
        <v>935</v>
      </c>
      <c r="L823" s="151">
        <v>44</v>
      </c>
      <c r="M823" s="172">
        <v>0.93</v>
      </c>
      <c r="N823" s="153">
        <v>52367</v>
      </c>
      <c r="O823" s="153">
        <v>50108</v>
      </c>
      <c r="P823" s="153">
        <v>2259</v>
      </c>
      <c r="Q823" s="154">
        <v>0.956862146007982</v>
      </c>
      <c r="R823" s="154">
        <v>0.949310804802134</v>
      </c>
      <c r="S823" s="154">
        <v>0.960643394934976</v>
      </c>
      <c r="T823" s="154">
        <v>0.955056179775281</v>
      </c>
      <c r="U823" s="173">
        <v>-0.0113325901328418</v>
      </c>
      <c r="V823" s="158">
        <v>14562</v>
      </c>
      <c r="W823" s="158">
        <v>13917</v>
      </c>
      <c r="X823" s="158">
        <v>15990</v>
      </c>
      <c r="Y823" s="158">
        <v>15296</v>
      </c>
      <c r="Z823" s="155">
        <v>0.955706633704162</v>
      </c>
      <c r="AA823" s="155">
        <v>0.956597873671044</v>
      </c>
      <c r="AB823" s="173">
        <v>-0.000891239966882895</v>
      </c>
    </row>
    <row r="824" spans="1:28">
      <c r="A824" s="175" t="s">
        <v>668</v>
      </c>
      <c r="B824" s="176" t="s">
        <v>1825</v>
      </c>
      <c r="C824" s="176" t="s">
        <v>820</v>
      </c>
      <c r="D824" s="150">
        <v>2375</v>
      </c>
      <c r="E824" s="153">
        <v>2248</v>
      </c>
      <c r="F824" s="153">
        <v>127</v>
      </c>
      <c r="G824" s="151">
        <v>3077</v>
      </c>
      <c r="H824" s="151">
        <v>2914</v>
      </c>
      <c r="I824" s="151">
        <v>163</v>
      </c>
      <c r="J824" s="151">
        <v>1093</v>
      </c>
      <c r="K824" s="151">
        <v>1029</v>
      </c>
      <c r="L824" s="151">
        <v>64</v>
      </c>
      <c r="M824" s="172">
        <v>0.93</v>
      </c>
      <c r="N824" s="153">
        <v>54756</v>
      </c>
      <c r="O824" s="153">
        <v>51625</v>
      </c>
      <c r="P824" s="153">
        <v>3131</v>
      </c>
      <c r="Q824" s="154">
        <v>0.942819051793411</v>
      </c>
      <c r="R824" s="154">
        <v>0.946526315789474</v>
      </c>
      <c r="S824" s="154">
        <v>0.947026324341891</v>
      </c>
      <c r="T824" s="154">
        <v>0.941445562671546</v>
      </c>
      <c r="U824" s="173">
        <v>-0.00050000855241783</v>
      </c>
      <c r="V824" s="158">
        <v>15195</v>
      </c>
      <c r="W824" s="158">
        <v>14336</v>
      </c>
      <c r="X824" s="158">
        <v>16647</v>
      </c>
      <c r="Y824" s="158">
        <v>15582</v>
      </c>
      <c r="Z824" s="155">
        <v>0.943468246133597</v>
      </c>
      <c r="AA824" s="155">
        <v>0.936024508920526</v>
      </c>
      <c r="AB824" s="173">
        <v>0.00744373721307034</v>
      </c>
    </row>
    <row r="825" spans="1:28">
      <c r="A825" s="175" t="s">
        <v>668</v>
      </c>
      <c r="B825" s="176" t="s">
        <v>1825</v>
      </c>
      <c r="C825" s="176" t="s">
        <v>821</v>
      </c>
      <c r="D825" s="150">
        <v>2991</v>
      </c>
      <c r="E825" s="153">
        <v>2843</v>
      </c>
      <c r="F825" s="153">
        <v>148</v>
      </c>
      <c r="G825" s="151">
        <v>4176</v>
      </c>
      <c r="H825" s="151">
        <v>4000</v>
      </c>
      <c r="I825" s="151">
        <v>176</v>
      </c>
      <c r="J825" s="151">
        <v>1362</v>
      </c>
      <c r="K825" s="151">
        <v>1304</v>
      </c>
      <c r="L825" s="151">
        <v>58</v>
      </c>
      <c r="M825" s="172">
        <v>0.93</v>
      </c>
      <c r="N825" s="153">
        <v>74193</v>
      </c>
      <c r="O825" s="153">
        <v>71197</v>
      </c>
      <c r="P825" s="153">
        <v>2996</v>
      </c>
      <c r="Q825" s="154">
        <v>0.95961883196528</v>
      </c>
      <c r="R825" s="154">
        <v>0.950518221330659</v>
      </c>
      <c r="S825" s="154">
        <v>0.957854406130268</v>
      </c>
      <c r="T825" s="154">
        <v>0.957415565345081</v>
      </c>
      <c r="U825" s="173">
        <v>-0.00733618479960951</v>
      </c>
      <c r="V825" s="158">
        <v>20313</v>
      </c>
      <c r="W825" s="158">
        <v>19491</v>
      </c>
      <c r="X825" s="158">
        <v>22204</v>
      </c>
      <c r="Y825" s="158">
        <v>21338</v>
      </c>
      <c r="Z825" s="155">
        <v>0.959533303795599</v>
      </c>
      <c r="AA825" s="155">
        <v>0.960998018375068</v>
      </c>
      <c r="AB825" s="173">
        <v>-0.00146471457946873</v>
      </c>
    </row>
    <row r="826" spans="1:28">
      <c r="A826" s="175" t="s">
        <v>668</v>
      </c>
      <c r="B826" s="176" t="s">
        <v>1825</v>
      </c>
      <c r="C826" s="176" t="s">
        <v>822</v>
      </c>
      <c r="D826" s="150">
        <v>2640</v>
      </c>
      <c r="E826" s="153">
        <v>2509</v>
      </c>
      <c r="F826" s="153">
        <v>131</v>
      </c>
      <c r="G826" s="151">
        <v>3114</v>
      </c>
      <c r="H826" s="151">
        <v>2980</v>
      </c>
      <c r="I826" s="151">
        <v>134</v>
      </c>
      <c r="J826" s="151">
        <v>1077</v>
      </c>
      <c r="K826" s="151">
        <v>1017</v>
      </c>
      <c r="L826" s="151">
        <v>60</v>
      </c>
      <c r="M826" s="172">
        <v>0.93</v>
      </c>
      <c r="N826" s="153">
        <v>57071</v>
      </c>
      <c r="O826" s="153">
        <v>54350</v>
      </c>
      <c r="P826" s="153">
        <v>2721</v>
      </c>
      <c r="Q826" s="154">
        <v>0.952322545601093</v>
      </c>
      <c r="R826" s="154">
        <v>0.950378787878788</v>
      </c>
      <c r="S826" s="154">
        <v>0.956968529222864</v>
      </c>
      <c r="T826" s="154">
        <v>0.944289693593315</v>
      </c>
      <c r="U826" s="173">
        <v>-0.00658974134407653</v>
      </c>
      <c r="V826" s="158">
        <v>16072</v>
      </c>
      <c r="W826" s="158">
        <v>15367</v>
      </c>
      <c r="X826" s="158">
        <v>17368</v>
      </c>
      <c r="Y826" s="158">
        <v>16512</v>
      </c>
      <c r="Z826" s="155">
        <v>0.956134892981583</v>
      </c>
      <c r="AA826" s="155">
        <v>0.950713956701981</v>
      </c>
      <c r="AB826" s="173">
        <v>0.00542093627960216</v>
      </c>
    </row>
    <row r="827" spans="1:28">
      <c r="A827" s="175" t="s">
        <v>668</v>
      </c>
      <c r="B827" s="176" t="s">
        <v>1825</v>
      </c>
      <c r="C827" s="176" t="s">
        <v>823</v>
      </c>
      <c r="D827" s="150">
        <v>2621</v>
      </c>
      <c r="E827" s="153">
        <v>2522</v>
      </c>
      <c r="F827" s="153">
        <v>99</v>
      </c>
      <c r="G827" s="151">
        <v>3110</v>
      </c>
      <c r="H827" s="151">
        <v>2976</v>
      </c>
      <c r="I827" s="151">
        <v>134</v>
      </c>
      <c r="J827" s="151">
        <v>1120</v>
      </c>
      <c r="K827" s="151">
        <v>1062</v>
      </c>
      <c r="L827" s="151">
        <v>58</v>
      </c>
      <c r="M827" s="172">
        <v>0.93</v>
      </c>
      <c r="N827" s="153">
        <v>57511</v>
      </c>
      <c r="O827" s="153">
        <v>55401</v>
      </c>
      <c r="P827" s="153">
        <v>2110</v>
      </c>
      <c r="Q827" s="154">
        <v>0.963311366521187</v>
      </c>
      <c r="R827" s="154">
        <v>0.962228157191911</v>
      </c>
      <c r="S827" s="154">
        <v>0.956913183279743</v>
      </c>
      <c r="T827" s="154">
        <v>0.948214285714286</v>
      </c>
      <c r="U827" s="173">
        <v>0.00531497391216873</v>
      </c>
      <c r="V827" s="158">
        <v>16107</v>
      </c>
      <c r="W827" s="158">
        <v>15490</v>
      </c>
      <c r="X827" s="158">
        <v>17213</v>
      </c>
      <c r="Y827" s="158">
        <v>16546</v>
      </c>
      <c r="Z827" s="155">
        <v>0.96169367355808</v>
      </c>
      <c r="AA827" s="155">
        <v>0.961250217858595</v>
      </c>
      <c r="AB827" s="173">
        <v>0.000443455699485118</v>
      </c>
    </row>
    <row r="828" spans="1:28">
      <c r="A828" s="175" t="s">
        <v>668</v>
      </c>
      <c r="B828" s="176" t="s">
        <v>1825</v>
      </c>
      <c r="C828" s="176" t="s">
        <v>824</v>
      </c>
      <c r="D828" s="150">
        <v>1684</v>
      </c>
      <c r="E828" s="153">
        <v>1599</v>
      </c>
      <c r="F828" s="153">
        <v>85</v>
      </c>
      <c r="G828" s="151">
        <v>2156</v>
      </c>
      <c r="H828" s="151">
        <v>2062</v>
      </c>
      <c r="I828" s="151">
        <v>94</v>
      </c>
      <c r="J828" s="151">
        <v>691</v>
      </c>
      <c r="K828" s="151">
        <v>674</v>
      </c>
      <c r="L828" s="151">
        <v>17</v>
      </c>
      <c r="M828" s="172">
        <v>0.93</v>
      </c>
      <c r="N828" s="153">
        <v>38889</v>
      </c>
      <c r="O828" s="153">
        <v>37085</v>
      </c>
      <c r="P828" s="153">
        <v>1804</v>
      </c>
      <c r="Q828" s="154">
        <v>0.953611561109825</v>
      </c>
      <c r="R828" s="154">
        <v>0.949524940617577</v>
      </c>
      <c r="S828" s="154">
        <v>0.956400742115028</v>
      </c>
      <c r="T828" s="154">
        <v>0.975397973950796</v>
      </c>
      <c r="U828" s="173">
        <v>-0.0068758014974506</v>
      </c>
      <c r="V828" s="158">
        <v>10604</v>
      </c>
      <c r="W828" s="158">
        <v>10154</v>
      </c>
      <c r="X828" s="158">
        <v>11835</v>
      </c>
      <c r="Y828" s="158">
        <v>11263</v>
      </c>
      <c r="Z828" s="155">
        <v>0.957563183704263</v>
      </c>
      <c r="AA828" s="155">
        <v>0.951668779045205</v>
      </c>
      <c r="AB828" s="173">
        <v>0.00589440465905766</v>
      </c>
    </row>
    <row r="829" spans="1:28">
      <c r="A829" s="175" t="s">
        <v>668</v>
      </c>
      <c r="B829" s="176" t="s">
        <v>1825</v>
      </c>
      <c r="C829" s="176" t="s">
        <v>825</v>
      </c>
      <c r="D829" s="150">
        <v>1807</v>
      </c>
      <c r="E829" s="153">
        <v>1728</v>
      </c>
      <c r="F829" s="153">
        <v>79</v>
      </c>
      <c r="G829" s="151">
        <v>2207</v>
      </c>
      <c r="H829" s="151">
        <v>2140</v>
      </c>
      <c r="I829" s="151">
        <v>67</v>
      </c>
      <c r="J829" s="151">
        <v>765</v>
      </c>
      <c r="K829" s="151">
        <v>746</v>
      </c>
      <c r="L829" s="151">
        <v>19</v>
      </c>
      <c r="M829" s="172">
        <v>0.93</v>
      </c>
      <c r="N829" s="153">
        <v>39740</v>
      </c>
      <c r="O829" s="153">
        <v>38653</v>
      </c>
      <c r="P829" s="153">
        <v>1087</v>
      </c>
      <c r="Q829" s="154">
        <v>0.972647206844489</v>
      </c>
      <c r="R829" s="154">
        <v>0.956281128942999</v>
      </c>
      <c r="S829" s="154">
        <v>0.969642048028999</v>
      </c>
      <c r="T829" s="154">
        <v>0.97516339869281</v>
      </c>
      <c r="U829" s="173">
        <v>-0.0133609190859992</v>
      </c>
      <c r="V829" s="158">
        <v>11232</v>
      </c>
      <c r="W829" s="158">
        <v>10915</v>
      </c>
      <c r="X829" s="158">
        <v>12139</v>
      </c>
      <c r="Y829" s="158">
        <v>11833</v>
      </c>
      <c r="Z829" s="155">
        <v>0.971777065527066</v>
      </c>
      <c r="AA829" s="155">
        <v>0.974791992750638</v>
      </c>
      <c r="AB829" s="173">
        <v>-0.00301492722357288</v>
      </c>
    </row>
    <row r="830" spans="1:28">
      <c r="A830" s="175" t="s">
        <v>668</v>
      </c>
      <c r="B830" s="176" t="s">
        <v>1825</v>
      </c>
      <c r="C830" s="176" t="s">
        <v>826</v>
      </c>
      <c r="D830" s="150">
        <v>7773</v>
      </c>
      <c r="E830" s="153">
        <v>7342</v>
      </c>
      <c r="F830" s="153">
        <v>431</v>
      </c>
      <c r="G830" s="151">
        <v>9528</v>
      </c>
      <c r="H830" s="151">
        <v>9092</v>
      </c>
      <c r="I830" s="151">
        <v>436</v>
      </c>
      <c r="J830" s="151">
        <v>3274</v>
      </c>
      <c r="K830" s="151">
        <v>3109</v>
      </c>
      <c r="L830" s="151">
        <v>165</v>
      </c>
      <c r="M830" s="172">
        <v>0.93</v>
      </c>
      <c r="N830" s="153">
        <v>178436</v>
      </c>
      <c r="O830" s="153">
        <v>171053</v>
      </c>
      <c r="P830" s="153">
        <v>7383</v>
      </c>
      <c r="Q830" s="154">
        <v>0.95862382030532</v>
      </c>
      <c r="R830" s="154">
        <v>0.944551653158369</v>
      </c>
      <c r="S830" s="154">
        <v>0.95424013434089</v>
      </c>
      <c r="T830" s="154">
        <v>0.949602932193036</v>
      </c>
      <c r="U830" s="173">
        <v>-0.0096884811825213</v>
      </c>
      <c r="V830" s="158">
        <v>48690</v>
      </c>
      <c r="W830" s="158">
        <v>46466</v>
      </c>
      <c r="X830" s="158">
        <v>54974</v>
      </c>
      <c r="Y830" s="158">
        <v>52687</v>
      </c>
      <c r="Z830" s="155">
        <v>0.954323269665229</v>
      </c>
      <c r="AA830" s="155">
        <v>0.958398515661949</v>
      </c>
      <c r="AB830" s="173">
        <v>-0.00407524599672038</v>
      </c>
    </row>
    <row r="831" spans="1:28">
      <c r="A831" s="175" t="s">
        <v>668</v>
      </c>
      <c r="B831" s="176" t="s">
        <v>1825</v>
      </c>
      <c r="C831" s="176" t="s">
        <v>827</v>
      </c>
      <c r="D831" s="150">
        <v>2409</v>
      </c>
      <c r="E831" s="153">
        <v>2328</v>
      </c>
      <c r="F831" s="153">
        <v>81</v>
      </c>
      <c r="G831" s="151">
        <v>2835</v>
      </c>
      <c r="H831" s="151">
        <v>2716</v>
      </c>
      <c r="I831" s="151">
        <v>119</v>
      </c>
      <c r="J831" s="151">
        <v>1013</v>
      </c>
      <c r="K831" s="151">
        <v>956</v>
      </c>
      <c r="L831" s="151">
        <v>57</v>
      </c>
      <c r="M831" s="172">
        <v>0.93</v>
      </c>
      <c r="N831" s="153">
        <v>54078</v>
      </c>
      <c r="O831" s="153">
        <v>52053</v>
      </c>
      <c r="P831" s="153">
        <v>2025</v>
      </c>
      <c r="Q831" s="154">
        <v>0.962554088538777</v>
      </c>
      <c r="R831" s="154">
        <v>0.966376089663761</v>
      </c>
      <c r="S831" s="154">
        <v>0.958024691358025</v>
      </c>
      <c r="T831" s="154">
        <v>0.943731490621915</v>
      </c>
      <c r="U831" s="173">
        <v>0.00835139830573617</v>
      </c>
      <c r="V831" s="158">
        <v>14688</v>
      </c>
      <c r="W831" s="158">
        <v>14125</v>
      </c>
      <c r="X831" s="158">
        <v>16766</v>
      </c>
      <c r="Y831" s="158">
        <v>16152</v>
      </c>
      <c r="Z831" s="155">
        <v>0.961669389978213</v>
      </c>
      <c r="AA831" s="155">
        <v>0.963378265537397</v>
      </c>
      <c r="AB831" s="173">
        <v>-0.00170887555918364</v>
      </c>
    </row>
    <row r="832" spans="1:28">
      <c r="A832" s="175" t="s">
        <v>668</v>
      </c>
      <c r="B832" s="176" t="s">
        <v>1825</v>
      </c>
      <c r="C832" s="176" t="s">
        <v>828</v>
      </c>
      <c r="D832" s="150">
        <v>2834</v>
      </c>
      <c r="E832" s="153">
        <v>2665</v>
      </c>
      <c r="F832" s="153">
        <v>169</v>
      </c>
      <c r="G832" s="151">
        <v>3480</v>
      </c>
      <c r="H832" s="151">
        <v>3287</v>
      </c>
      <c r="I832" s="151">
        <v>193</v>
      </c>
      <c r="J832" s="151">
        <v>1211</v>
      </c>
      <c r="K832" s="151">
        <v>1099</v>
      </c>
      <c r="L832" s="151">
        <v>112</v>
      </c>
      <c r="M832" s="172">
        <v>0.93</v>
      </c>
      <c r="N832" s="153">
        <v>63173</v>
      </c>
      <c r="O832" s="153">
        <v>59368</v>
      </c>
      <c r="P832" s="153">
        <v>3805</v>
      </c>
      <c r="Q832" s="154">
        <v>0.939768572016526</v>
      </c>
      <c r="R832" s="154">
        <v>0.940366972477064</v>
      </c>
      <c r="S832" s="154">
        <v>0.944540229885057</v>
      </c>
      <c r="T832" s="154">
        <v>0.907514450867052</v>
      </c>
      <c r="U832" s="173">
        <v>-0.00417325740799324</v>
      </c>
      <c r="V832" s="158">
        <v>17705</v>
      </c>
      <c r="W832" s="158">
        <v>16649</v>
      </c>
      <c r="X832" s="158">
        <v>19799</v>
      </c>
      <c r="Y832" s="158">
        <v>18440</v>
      </c>
      <c r="Z832" s="155">
        <v>0.940355831685964</v>
      </c>
      <c r="AA832" s="155">
        <v>0.931360169705541</v>
      </c>
      <c r="AB832" s="173">
        <v>0.00899566198042367</v>
      </c>
    </row>
    <row r="833" spans="1:28">
      <c r="A833" s="175" t="s">
        <v>668</v>
      </c>
      <c r="B833" s="176" t="s">
        <v>1825</v>
      </c>
      <c r="C833" s="176" t="s">
        <v>829</v>
      </c>
      <c r="D833" s="150">
        <v>2691</v>
      </c>
      <c r="E833" s="153">
        <v>2490</v>
      </c>
      <c r="F833" s="153">
        <v>201</v>
      </c>
      <c r="G833" s="151">
        <v>3355</v>
      </c>
      <c r="H833" s="151">
        <v>3108</v>
      </c>
      <c r="I833" s="151">
        <v>247</v>
      </c>
      <c r="J833" s="151">
        <v>1179</v>
      </c>
      <c r="K833" s="151">
        <v>1056</v>
      </c>
      <c r="L833" s="151">
        <v>123</v>
      </c>
      <c r="M833" s="172">
        <v>0.93</v>
      </c>
      <c r="N833" s="153">
        <v>63818</v>
      </c>
      <c r="O833" s="153">
        <v>59580</v>
      </c>
      <c r="P833" s="153">
        <v>4238</v>
      </c>
      <c r="Q833" s="154">
        <v>0.933592403397161</v>
      </c>
      <c r="R833" s="154">
        <v>0.92530657748049</v>
      </c>
      <c r="S833" s="154">
        <v>0.926378539493294</v>
      </c>
      <c r="T833" s="154">
        <v>0.895674300254453</v>
      </c>
      <c r="U833" s="173">
        <v>-0.00107196201280313</v>
      </c>
      <c r="V833" s="158">
        <v>17228</v>
      </c>
      <c r="W833" s="158">
        <v>15882</v>
      </c>
      <c r="X833" s="158">
        <v>19963</v>
      </c>
      <c r="Y833" s="158">
        <v>18603</v>
      </c>
      <c r="Z833" s="155">
        <v>0.921871372184815</v>
      </c>
      <c r="AA833" s="155">
        <v>0.931873966838652</v>
      </c>
      <c r="AB833" s="173">
        <v>-0.0100025946538361</v>
      </c>
    </row>
    <row r="834" spans="1:28">
      <c r="A834" s="175" t="s">
        <v>668</v>
      </c>
      <c r="B834" s="176" t="s">
        <v>1825</v>
      </c>
      <c r="C834" s="176" t="s">
        <v>830</v>
      </c>
      <c r="D834" s="150">
        <v>3290</v>
      </c>
      <c r="E834" s="153">
        <v>3142</v>
      </c>
      <c r="F834" s="153">
        <v>148</v>
      </c>
      <c r="G834" s="151">
        <v>3840</v>
      </c>
      <c r="H834" s="151">
        <v>3714</v>
      </c>
      <c r="I834" s="151">
        <v>126</v>
      </c>
      <c r="J834" s="151">
        <v>1356</v>
      </c>
      <c r="K834" s="151">
        <v>1287</v>
      </c>
      <c r="L834" s="151">
        <v>69</v>
      </c>
      <c r="M834" s="172">
        <v>0.93</v>
      </c>
      <c r="N834" s="153">
        <v>75023</v>
      </c>
      <c r="O834" s="153">
        <v>72149</v>
      </c>
      <c r="P834" s="153">
        <v>2874</v>
      </c>
      <c r="Q834" s="154">
        <v>0.961691747863988</v>
      </c>
      <c r="R834" s="154">
        <v>0.955015197568389</v>
      </c>
      <c r="S834" s="154">
        <v>0.9671875</v>
      </c>
      <c r="T834" s="154">
        <v>0.949115044247788</v>
      </c>
      <c r="U834" s="173">
        <v>-0.0121723024316109</v>
      </c>
      <c r="V834" s="158">
        <v>20343</v>
      </c>
      <c r="W834" s="158">
        <v>19507</v>
      </c>
      <c r="X834" s="158">
        <v>23331</v>
      </c>
      <c r="Y834" s="158">
        <v>22418</v>
      </c>
      <c r="Z834" s="155">
        <v>0.95890478297203</v>
      </c>
      <c r="AA834" s="155">
        <v>0.960867515322961</v>
      </c>
      <c r="AB834" s="173">
        <v>-0.00196273235093114</v>
      </c>
    </row>
    <row r="835" spans="1:28">
      <c r="A835" s="175" t="s">
        <v>668</v>
      </c>
      <c r="B835" s="176" t="s">
        <v>1825</v>
      </c>
      <c r="C835" s="176" t="s">
        <v>831</v>
      </c>
      <c r="D835" s="150">
        <v>2387</v>
      </c>
      <c r="E835" s="153">
        <v>2185</v>
      </c>
      <c r="F835" s="153">
        <v>202</v>
      </c>
      <c r="G835" s="151">
        <v>2942</v>
      </c>
      <c r="H835" s="151">
        <v>2753</v>
      </c>
      <c r="I835" s="151">
        <v>189</v>
      </c>
      <c r="J835" s="151">
        <v>1057</v>
      </c>
      <c r="K835" s="151">
        <v>967</v>
      </c>
      <c r="L835" s="151">
        <v>90</v>
      </c>
      <c r="M835" s="172">
        <v>0.93</v>
      </c>
      <c r="N835" s="153">
        <v>55316</v>
      </c>
      <c r="O835" s="153">
        <v>51378</v>
      </c>
      <c r="P835" s="153">
        <v>3938</v>
      </c>
      <c r="Q835" s="154">
        <v>0.928809024513703</v>
      </c>
      <c r="R835" s="154">
        <v>0.915374947633012</v>
      </c>
      <c r="S835" s="154">
        <v>0.935757987763426</v>
      </c>
      <c r="T835" s="154">
        <v>0.914853358561968</v>
      </c>
      <c r="U835" s="173">
        <v>-0.020383040130414</v>
      </c>
      <c r="V835" s="158">
        <v>15117</v>
      </c>
      <c r="W835" s="158">
        <v>13963</v>
      </c>
      <c r="X835" s="158">
        <v>17029</v>
      </c>
      <c r="Y835" s="158">
        <v>15633</v>
      </c>
      <c r="Z835" s="155">
        <v>0.923662102268969</v>
      </c>
      <c r="AA835" s="155">
        <v>0.918022197427917</v>
      </c>
      <c r="AB835" s="173">
        <v>0.00563990484105159</v>
      </c>
    </row>
    <row r="836" spans="1:28">
      <c r="A836" s="175" t="s">
        <v>668</v>
      </c>
      <c r="B836" s="176" t="s">
        <v>1825</v>
      </c>
      <c r="C836" s="176" t="s">
        <v>832</v>
      </c>
      <c r="D836" s="150">
        <v>1161</v>
      </c>
      <c r="E836" s="153">
        <v>1123</v>
      </c>
      <c r="F836" s="153">
        <v>38</v>
      </c>
      <c r="G836" s="151">
        <v>1334</v>
      </c>
      <c r="H836" s="151">
        <v>1289</v>
      </c>
      <c r="I836" s="151">
        <v>45</v>
      </c>
      <c r="J836" s="151">
        <v>455</v>
      </c>
      <c r="K836" s="151">
        <v>440</v>
      </c>
      <c r="L836" s="151">
        <v>15</v>
      </c>
      <c r="M836" s="172">
        <v>0.93</v>
      </c>
      <c r="N836" s="153">
        <v>26369</v>
      </c>
      <c r="O836" s="153">
        <v>25462</v>
      </c>
      <c r="P836" s="153">
        <v>907</v>
      </c>
      <c r="Q836" s="154">
        <v>0.965603549622663</v>
      </c>
      <c r="R836" s="154">
        <v>0.967269595176572</v>
      </c>
      <c r="S836" s="154">
        <v>0.966266866566717</v>
      </c>
      <c r="T836" s="154">
        <v>0.967032967032967</v>
      </c>
      <c r="U836" s="173">
        <v>0.00100272860985529</v>
      </c>
      <c r="V836" s="158">
        <v>6965</v>
      </c>
      <c r="W836" s="158">
        <v>6716</v>
      </c>
      <c r="X836" s="158">
        <v>8318</v>
      </c>
      <c r="Y836" s="158">
        <v>8014</v>
      </c>
      <c r="Z836" s="155">
        <v>0.964249820531228</v>
      </c>
      <c r="AA836" s="155">
        <v>0.963452753065641</v>
      </c>
      <c r="AB836" s="173">
        <v>0.00079706746558672</v>
      </c>
    </row>
    <row r="837" spans="1:28">
      <c r="A837" s="175" t="s">
        <v>668</v>
      </c>
      <c r="B837" s="176" t="s">
        <v>1825</v>
      </c>
      <c r="C837" s="176" t="s">
        <v>833</v>
      </c>
      <c r="D837" s="150">
        <v>2192</v>
      </c>
      <c r="E837" s="153">
        <v>2060</v>
      </c>
      <c r="F837" s="153">
        <v>132</v>
      </c>
      <c r="G837" s="151">
        <v>2731</v>
      </c>
      <c r="H837" s="151">
        <v>2537</v>
      </c>
      <c r="I837" s="151">
        <v>194</v>
      </c>
      <c r="J837" s="151">
        <v>994</v>
      </c>
      <c r="K837" s="151">
        <v>903</v>
      </c>
      <c r="L837" s="151">
        <v>91</v>
      </c>
      <c r="M837" s="172">
        <v>0.93</v>
      </c>
      <c r="N837" s="153">
        <v>50345</v>
      </c>
      <c r="O837" s="153">
        <v>47560</v>
      </c>
      <c r="P837" s="153">
        <v>2785</v>
      </c>
      <c r="Q837" s="154">
        <v>0.944681696295561</v>
      </c>
      <c r="R837" s="154">
        <v>0.93978102189781</v>
      </c>
      <c r="S837" s="154">
        <v>0.928963749542292</v>
      </c>
      <c r="T837" s="154">
        <v>0.908450704225352</v>
      </c>
      <c r="U837" s="173">
        <v>0.010817272355518</v>
      </c>
      <c r="V837" s="158">
        <v>13821</v>
      </c>
      <c r="W837" s="158">
        <v>12966</v>
      </c>
      <c r="X837" s="158">
        <v>15594</v>
      </c>
      <c r="Y837" s="158">
        <v>14729</v>
      </c>
      <c r="Z837" s="155">
        <v>0.938137616670284</v>
      </c>
      <c r="AA837" s="155">
        <v>0.944529947415673</v>
      </c>
      <c r="AB837" s="173">
        <v>-0.00639233074538825</v>
      </c>
    </row>
    <row r="838" spans="1:28">
      <c r="A838" s="175" t="s">
        <v>668</v>
      </c>
      <c r="B838" s="176" t="s">
        <v>1825</v>
      </c>
      <c r="C838" s="176" t="s">
        <v>834</v>
      </c>
      <c r="D838" s="150">
        <v>1286</v>
      </c>
      <c r="E838" s="153">
        <v>1251</v>
      </c>
      <c r="F838" s="153">
        <v>35</v>
      </c>
      <c r="G838" s="151">
        <v>1609</v>
      </c>
      <c r="H838" s="151">
        <v>1564</v>
      </c>
      <c r="I838" s="151">
        <v>45</v>
      </c>
      <c r="J838" s="151">
        <v>574</v>
      </c>
      <c r="K838" s="151">
        <v>563</v>
      </c>
      <c r="L838" s="151">
        <v>11</v>
      </c>
      <c r="M838" s="172">
        <v>0.93</v>
      </c>
      <c r="N838" s="153">
        <v>30979</v>
      </c>
      <c r="O838" s="153">
        <v>30350</v>
      </c>
      <c r="P838" s="153">
        <v>629</v>
      </c>
      <c r="Q838" s="154">
        <v>0.979695923044643</v>
      </c>
      <c r="R838" s="154">
        <v>0.972783825816485</v>
      </c>
      <c r="S838" s="154">
        <v>0.972032318210068</v>
      </c>
      <c r="T838" s="154">
        <v>0.980836236933798</v>
      </c>
      <c r="U838" s="173">
        <v>0.000751507606416846</v>
      </c>
      <c r="V838" s="158">
        <v>8154</v>
      </c>
      <c r="W838" s="158">
        <v>7976</v>
      </c>
      <c r="X838" s="158">
        <v>10095</v>
      </c>
      <c r="Y838" s="158">
        <v>9916</v>
      </c>
      <c r="Z838" s="155">
        <v>0.978170223203336</v>
      </c>
      <c r="AA838" s="155">
        <v>0.982268449727588</v>
      </c>
      <c r="AB838" s="173">
        <v>-0.00409822652425207</v>
      </c>
    </row>
    <row r="839" spans="1:28">
      <c r="A839" s="175" t="s">
        <v>668</v>
      </c>
      <c r="B839" s="176" t="s">
        <v>1826</v>
      </c>
      <c r="C839" s="176" t="s">
        <v>835</v>
      </c>
      <c r="D839" s="150">
        <v>5217</v>
      </c>
      <c r="E839" s="153">
        <v>5012</v>
      </c>
      <c r="F839" s="153">
        <v>205</v>
      </c>
      <c r="G839" s="151">
        <v>6466</v>
      </c>
      <c r="H839" s="151">
        <v>6224</v>
      </c>
      <c r="I839" s="151">
        <v>242</v>
      </c>
      <c r="J839" s="151">
        <v>3238</v>
      </c>
      <c r="K839" s="151">
        <v>3129</v>
      </c>
      <c r="L839" s="151">
        <v>109</v>
      </c>
      <c r="M839" s="172">
        <v>0.93</v>
      </c>
      <c r="N839" s="153">
        <v>131247</v>
      </c>
      <c r="O839" s="153">
        <v>128075</v>
      </c>
      <c r="P839" s="153">
        <v>3172</v>
      </c>
      <c r="Q839" s="154">
        <v>0.975831828537033</v>
      </c>
      <c r="R839" s="154">
        <v>0.960705386237301</v>
      </c>
      <c r="S839" s="154">
        <v>0.962573461181565</v>
      </c>
      <c r="T839" s="154">
        <v>0.966337245213094</v>
      </c>
      <c r="U839" s="173">
        <v>-0.00186807494426389</v>
      </c>
      <c r="V839" s="158">
        <v>33738</v>
      </c>
      <c r="W839" s="158">
        <v>32727</v>
      </c>
      <c r="X839" s="158">
        <v>39030</v>
      </c>
      <c r="Y839" s="158">
        <v>38224</v>
      </c>
      <c r="Z839" s="155">
        <v>0.970033789791926</v>
      </c>
      <c r="AA839" s="155">
        <v>0.979349218549833</v>
      </c>
      <c r="AB839" s="173">
        <v>-0.00931542875790747</v>
      </c>
    </row>
    <row r="840" spans="1:28">
      <c r="A840" s="175" t="s">
        <v>668</v>
      </c>
      <c r="B840" s="176" t="s">
        <v>1826</v>
      </c>
      <c r="C840" s="176" t="s">
        <v>836</v>
      </c>
      <c r="D840" s="150">
        <v>2269</v>
      </c>
      <c r="E840" s="153">
        <v>2152</v>
      </c>
      <c r="F840" s="153">
        <v>117</v>
      </c>
      <c r="G840" s="151">
        <v>2945</v>
      </c>
      <c r="H840" s="151">
        <v>2804</v>
      </c>
      <c r="I840" s="151">
        <v>141</v>
      </c>
      <c r="J840" s="151">
        <v>1323</v>
      </c>
      <c r="K840" s="151">
        <v>1282</v>
      </c>
      <c r="L840" s="151">
        <v>41</v>
      </c>
      <c r="M840" s="172">
        <v>0.93</v>
      </c>
      <c r="N840" s="153">
        <v>55932</v>
      </c>
      <c r="O840" s="153">
        <v>54240</v>
      </c>
      <c r="P840" s="153">
        <v>1692</v>
      </c>
      <c r="Q840" s="154">
        <v>0.969748980905385</v>
      </c>
      <c r="R840" s="154">
        <v>0.948435434111944</v>
      </c>
      <c r="S840" s="154">
        <v>0.952122241086587</v>
      </c>
      <c r="T840" s="154">
        <v>0.969009826152683</v>
      </c>
      <c r="U840" s="173">
        <v>-0.00368680697464374</v>
      </c>
      <c r="V840" s="158">
        <v>14618</v>
      </c>
      <c r="W840" s="158">
        <v>14090</v>
      </c>
      <c r="X840" s="158">
        <v>16752</v>
      </c>
      <c r="Y840" s="158">
        <v>16242</v>
      </c>
      <c r="Z840" s="155">
        <v>0.963880147763032</v>
      </c>
      <c r="AA840" s="155">
        <v>0.969555873925501</v>
      </c>
      <c r="AB840" s="173">
        <v>-0.00567572616246959</v>
      </c>
    </row>
    <row r="841" spans="1:28">
      <c r="A841" s="175" t="s">
        <v>668</v>
      </c>
      <c r="B841" s="176" t="s">
        <v>1826</v>
      </c>
      <c r="C841" s="176" t="s">
        <v>837</v>
      </c>
      <c r="D841" s="150">
        <v>2153</v>
      </c>
      <c r="E841" s="153">
        <v>2051</v>
      </c>
      <c r="F841" s="153">
        <v>102</v>
      </c>
      <c r="G841" s="151">
        <v>2755</v>
      </c>
      <c r="H841" s="151">
        <v>2667</v>
      </c>
      <c r="I841" s="151">
        <v>88</v>
      </c>
      <c r="J841" s="151">
        <v>1342</v>
      </c>
      <c r="K841" s="151">
        <v>1288</v>
      </c>
      <c r="L841" s="151">
        <v>54</v>
      </c>
      <c r="M841" s="172">
        <v>0.93</v>
      </c>
      <c r="N841" s="153">
        <v>57065</v>
      </c>
      <c r="O841" s="153">
        <v>55387</v>
      </c>
      <c r="P841" s="153">
        <v>1678</v>
      </c>
      <c r="Q841" s="154">
        <v>0.970594935599755</v>
      </c>
      <c r="R841" s="154">
        <v>0.952624245239201</v>
      </c>
      <c r="S841" s="154">
        <v>0.968058076225045</v>
      </c>
      <c r="T841" s="154">
        <v>0.959761549925484</v>
      </c>
      <c r="U841" s="173">
        <v>-0.0154338309858443</v>
      </c>
      <c r="V841" s="158">
        <v>14591</v>
      </c>
      <c r="W841" s="158">
        <v>14129</v>
      </c>
      <c r="X841" s="158">
        <v>17054</v>
      </c>
      <c r="Y841" s="158">
        <v>16535</v>
      </c>
      <c r="Z841" s="155">
        <v>0.968336645877596</v>
      </c>
      <c r="AA841" s="155">
        <v>0.969567256948517</v>
      </c>
      <c r="AB841" s="173">
        <v>-0.00123061107092071</v>
      </c>
    </row>
    <row r="842" spans="1:28">
      <c r="A842" s="175" t="s">
        <v>668</v>
      </c>
      <c r="B842" s="176" t="s">
        <v>1826</v>
      </c>
      <c r="C842" s="176" t="s">
        <v>838</v>
      </c>
      <c r="D842" s="150">
        <v>5207</v>
      </c>
      <c r="E842" s="153">
        <v>5033</v>
      </c>
      <c r="F842" s="153">
        <v>174</v>
      </c>
      <c r="G842" s="151">
        <v>6456</v>
      </c>
      <c r="H842" s="151">
        <v>6266</v>
      </c>
      <c r="I842" s="151">
        <v>190</v>
      </c>
      <c r="J842" s="151">
        <v>3274</v>
      </c>
      <c r="K842" s="151">
        <v>3181</v>
      </c>
      <c r="L842" s="151">
        <v>93</v>
      </c>
      <c r="M842" s="172">
        <v>0.93</v>
      </c>
      <c r="N842" s="153">
        <v>127251</v>
      </c>
      <c r="O842" s="153">
        <v>124877</v>
      </c>
      <c r="P842" s="153">
        <v>2374</v>
      </c>
      <c r="Q842" s="154">
        <v>0.981343958004259</v>
      </c>
      <c r="R842" s="154">
        <v>0.966583445362013</v>
      </c>
      <c r="S842" s="154">
        <v>0.970570012391574</v>
      </c>
      <c r="T842" s="154">
        <v>0.971594379963348</v>
      </c>
      <c r="U842" s="173">
        <v>-0.00398656702956102</v>
      </c>
      <c r="V842" s="158">
        <v>33412</v>
      </c>
      <c r="W842" s="158">
        <v>32612</v>
      </c>
      <c r="X842" s="158">
        <v>38589</v>
      </c>
      <c r="Y842" s="158">
        <v>37951</v>
      </c>
      <c r="Z842" s="155">
        <v>0.976056506644319</v>
      </c>
      <c r="AA842" s="155">
        <v>0.983466791054446</v>
      </c>
      <c r="AB842" s="173">
        <v>-0.00741028441012614</v>
      </c>
    </row>
    <row r="843" spans="1:28">
      <c r="A843" s="175" t="s">
        <v>668</v>
      </c>
      <c r="B843" s="176" t="s">
        <v>1826</v>
      </c>
      <c r="C843" s="176" t="s">
        <v>839</v>
      </c>
      <c r="D843" s="150">
        <v>3546</v>
      </c>
      <c r="E843" s="153">
        <v>3359</v>
      </c>
      <c r="F843" s="153">
        <v>187</v>
      </c>
      <c r="G843" s="151">
        <v>4592</v>
      </c>
      <c r="H843" s="151">
        <v>4372</v>
      </c>
      <c r="I843" s="151">
        <v>220</v>
      </c>
      <c r="J843" s="151">
        <v>2047</v>
      </c>
      <c r="K843" s="151">
        <v>1952</v>
      </c>
      <c r="L843" s="151">
        <v>95</v>
      </c>
      <c r="M843" s="172">
        <v>0.93</v>
      </c>
      <c r="N843" s="153">
        <v>86804</v>
      </c>
      <c r="O843" s="153">
        <v>83323</v>
      </c>
      <c r="P843" s="153">
        <v>3481</v>
      </c>
      <c r="Q843" s="154">
        <v>0.959898161375052</v>
      </c>
      <c r="R843" s="154">
        <v>0.947264523406655</v>
      </c>
      <c r="S843" s="154">
        <v>0.952090592334495</v>
      </c>
      <c r="T843" s="154">
        <v>0.953590620420127</v>
      </c>
      <c r="U843" s="173">
        <v>-0.00482606892783943</v>
      </c>
      <c r="V843" s="158">
        <v>23106</v>
      </c>
      <c r="W843" s="158">
        <v>22052</v>
      </c>
      <c r="X843" s="158">
        <v>26346</v>
      </c>
      <c r="Y843" s="158">
        <v>25432</v>
      </c>
      <c r="Z843" s="155">
        <v>0.954384142646931</v>
      </c>
      <c r="AA843" s="155">
        <v>0.965307826615046</v>
      </c>
      <c r="AB843" s="173">
        <v>-0.0109236839681144</v>
      </c>
    </row>
    <row r="844" spans="1:28">
      <c r="A844" s="175" t="s">
        <v>668</v>
      </c>
      <c r="B844" s="176" t="s">
        <v>1826</v>
      </c>
      <c r="C844" s="176" t="s">
        <v>840</v>
      </c>
      <c r="D844" s="150">
        <v>3990</v>
      </c>
      <c r="E844" s="153">
        <v>3755</v>
      </c>
      <c r="F844" s="153">
        <v>235</v>
      </c>
      <c r="G844" s="151">
        <v>4550</v>
      </c>
      <c r="H844" s="151">
        <v>4328</v>
      </c>
      <c r="I844" s="151">
        <v>222</v>
      </c>
      <c r="J844" s="151">
        <v>2615</v>
      </c>
      <c r="K844" s="151">
        <v>2495</v>
      </c>
      <c r="L844" s="151">
        <v>120</v>
      </c>
      <c r="M844" s="172">
        <v>0.93</v>
      </c>
      <c r="N844" s="153">
        <v>88237</v>
      </c>
      <c r="O844" s="153">
        <v>84427</v>
      </c>
      <c r="P844" s="153">
        <v>3810</v>
      </c>
      <c r="Q844" s="154">
        <v>0.956820834797194</v>
      </c>
      <c r="R844" s="154">
        <v>0.941102756892231</v>
      </c>
      <c r="S844" s="154">
        <v>0.951208791208791</v>
      </c>
      <c r="T844" s="154">
        <v>0.954110898661568</v>
      </c>
      <c r="U844" s="173">
        <v>-0.0101060343165607</v>
      </c>
      <c r="V844" s="158">
        <v>24673</v>
      </c>
      <c r="W844" s="158">
        <v>23438</v>
      </c>
      <c r="X844" s="158">
        <v>26697</v>
      </c>
      <c r="Y844" s="158">
        <v>25647</v>
      </c>
      <c r="Z844" s="155">
        <v>0.949945284318891</v>
      </c>
      <c r="AA844" s="155">
        <v>0.960669738172828</v>
      </c>
      <c r="AB844" s="173">
        <v>-0.0107244538539373</v>
      </c>
    </row>
    <row r="845" spans="1:28">
      <c r="A845" s="175" t="s">
        <v>668</v>
      </c>
      <c r="B845" s="176" t="s">
        <v>1826</v>
      </c>
      <c r="C845" s="176" t="s">
        <v>841</v>
      </c>
      <c r="D845" s="150">
        <v>2572</v>
      </c>
      <c r="E845" s="153">
        <v>2445</v>
      </c>
      <c r="F845" s="153">
        <v>127</v>
      </c>
      <c r="G845" s="151">
        <v>3142</v>
      </c>
      <c r="H845" s="151">
        <v>3038</v>
      </c>
      <c r="I845" s="151">
        <v>104</v>
      </c>
      <c r="J845" s="151">
        <v>1460</v>
      </c>
      <c r="K845" s="151">
        <v>1419</v>
      </c>
      <c r="L845" s="151">
        <v>41</v>
      </c>
      <c r="M845" s="172">
        <v>0.93</v>
      </c>
      <c r="N845" s="153">
        <v>55183</v>
      </c>
      <c r="O845" s="153">
        <v>53468</v>
      </c>
      <c r="P845" s="153">
        <v>1715</v>
      </c>
      <c r="Q845" s="154">
        <v>0.96892158817027</v>
      </c>
      <c r="R845" s="154">
        <v>0.950622083981338</v>
      </c>
      <c r="S845" s="154">
        <v>0.966900063653724</v>
      </c>
      <c r="T845" s="154">
        <v>0.971917808219178</v>
      </c>
      <c r="U845" s="173">
        <v>-0.0162779796723862</v>
      </c>
      <c r="V845" s="158">
        <v>15896</v>
      </c>
      <c r="W845" s="158">
        <v>15353</v>
      </c>
      <c r="X845" s="158">
        <v>16379</v>
      </c>
      <c r="Y845" s="158">
        <v>15816</v>
      </c>
      <c r="Z845" s="155">
        <v>0.965840463009562</v>
      </c>
      <c r="AA845" s="155">
        <v>0.965626717137798</v>
      </c>
      <c r="AB845" s="173">
        <v>0.000213745871763815</v>
      </c>
    </row>
    <row r="846" spans="1:28">
      <c r="A846" s="175" t="s">
        <v>668</v>
      </c>
      <c r="B846" s="176" t="s">
        <v>1826</v>
      </c>
      <c r="C846" s="176" t="s">
        <v>842</v>
      </c>
      <c r="D846" s="150">
        <v>1263</v>
      </c>
      <c r="E846" s="153">
        <v>1178</v>
      </c>
      <c r="F846" s="153">
        <v>85</v>
      </c>
      <c r="G846" s="151">
        <v>1572</v>
      </c>
      <c r="H846" s="151">
        <v>1496</v>
      </c>
      <c r="I846" s="151">
        <v>76</v>
      </c>
      <c r="J846" s="151">
        <v>804</v>
      </c>
      <c r="K846" s="151">
        <v>737</v>
      </c>
      <c r="L846" s="151">
        <v>67</v>
      </c>
      <c r="M846" s="172">
        <v>0.93</v>
      </c>
      <c r="N846" s="153">
        <v>30168</v>
      </c>
      <c r="O846" s="153">
        <v>28784</v>
      </c>
      <c r="P846" s="153">
        <v>1384</v>
      </c>
      <c r="Q846" s="154">
        <v>0.954123574648634</v>
      </c>
      <c r="R846" s="154">
        <v>0.932699920823436</v>
      </c>
      <c r="S846" s="154">
        <v>0.951653944020356</v>
      </c>
      <c r="T846" s="154">
        <v>0.916666666666667</v>
      </c>
      <c r="U846" s="173">
        <v>-0.01895402319692</v>
      </c>
      <c r="V846" s="158">
        <v>8306</v>
      </c>
      <c r="W846" s="158">
        <v>7873</v>
      </c>
      <c r="X846" s="158">
        <v>9045</v>
      </c>
      <c r="Y846" s="158">
        <v>8613</v>
      </c>
      <c r="Z846" s="155">
        <v>0.947869010353961</v>
      </c>
      <c r="AA846" s="155">
        <v>0.952238805970149</v>
      </c>
      <c r="AB846" s="173">
        <v>-0.00436979561618822</v>
      </c>
    </row>
    <row r="847" spans="1:28">
      <c r="A847" s="175" t="s">
        <v>668</v>
      </c>
      <c r="B847" s="176" t="s">
        <v>1826</v>
      </c>
      <c r="C847" s="176" t="s">
        <v>843</v>
      </c>
      <c r="D847" s="150">
        <v>4581</v>
      </c>
      <c r="E847" s="153">
        <v>4423</v>
      </c>
      <c r="F847" s="153">
        <v>158</v>
      </c>
      <c r="G847" s="151">
        <v>5454</v>
      </c>
      <c r="H847" s="151">
        <v>5313</v>
      </c>
      <c r="I847" s="151">
        <v>141</v>
      </c>
      <c r="J847" s="151">
        <v>2821</v>
      </c>
      <c r="K847" s="151">
        <v>2740</v>
      </c>
      <c r="L847" s="151">
        <v>81</v>
      </c>
      <c r="M847" s="172">
        <v>0.93</v>
      </c>
      <c r="N847" s="153">
        <v>109981</v>
      </c>
      <c r="O847" s="153">
        <v>107041</v>
      </c>
      <c r="P847" s="153">
        <v>2940</v>
      </c>
      <c r="Q847" s="154">
        <v>0.973268109946263</v>
      </c>
      <c r="R847" s="154">
        <v>0.965509714036237</v>
      </c>
      <c r="S847" s="154">
        <v>0.974147414741474</v>
      </c>
      <c r="T847" s="154">
        <v>0.971286777738391</v>
      </c>
      <c r="U847" s="173">
        <v>-0.00863770070523751</v>
      </c>
      <c r="V847" s="158">
        <v>29436</v>
      </c>
      <c r="W847" s="158">
        <v>28538</v>
      </c>
      <c r="X847" s="158">
        <v>33353</v>
      </c>
      <c r="Y847" s="158">
        <v>32471</v>
      </c>
      <c r="Z847" s="155">
        <v>0.969493137654573</v>
      </c>
      <c r="AA847" s="155">
        <v>0.973555602194705</v>
      </c>
      <c r="AB847" s="173">
        <v>-0.00406246454013248</v>
      </c>
    </row>
    <row r="848" spans="1:28">
      <c r="A848" s="175" t="s">
        <v>668</v>
      </c>
      <c r="B848" s="176" t="s">
        <v>1826</v>
      </c>
      <c r="C848" s="176" t="s">
        <v>844</v>
      </c>
      <c r="D848" s="150">
        <v>5304</v>
      </c>
      <c r="E848" s="153">
        <v>5045</v>
      </c>
      <c r="F848" s="153">
        <v>259</v>
      </c>
      <c r="G848" s="151">
        <v>6728</v>
      </c>
      <c r="H848" s="151">
        <v>6430</v>
      </c>
      <c r="I848" s="151">
        <v>298</v>
      </c>
      <c r="J848" s="151">
        <v>3365</v>
      </c>
      <c r="K848" s="151">
        <v>3188</v>
      </c>
      <c r="L848" s="151">
        <v>177</v>
      </c>
      <c r="M848" s="172">
        <v>0.93</v>
      </c>
      <c r="N848" s="153">
        <v>129095</v>
      </c>
      <c r="O848" s="153">
        <v>123423</v>
      </c>
      <c r="P848" s="153">
        <v>5672</v>
      </c>
      <c r="Q848" s="154">
        <v>0.956063364189163</v>
      </c>
      <c r="R848" s="154">
        <v>0.951168929110106</v>
      </c>
      <c r="S848" s="154">
        <v>0.955707491082045</v>
      </c>
      <c r="T848" s="154">
        <v>0.94739970282318</v>
      </c>
      <c r="U848" s="173">
        <v>-0.00453856197193969</v>
      </c>
      <c r="V848" s="158">
        <v>35030</v>
      </c>
      <c r="W848" s="158">
        <v>33222</v>
      </c>
      <c r="X848" s="158">
        <v>39296</v>
      </c>
      <c r="Y848" s="158">
        <v>37698</v>
      </c>
      <c r="Z848" s="155">
        <v>0.948387096774194</v>
      </c>
      <c r="AA848" s="155">
        <v>0.959334283387622</v>
      </c>
      <c r="AB848" s="173">
        <v>-0.0109471866134286</v>
      </c>
    </row>
    <row r="849" spans="1:28">
      <c r="A849" s="175" t="s">
        <v>668</v>
      </c>
      <c r="B849" s="176" t="s">
        <v>1823</v>
      </c>
      <c r="C849" s="176" t="s">
        <v>845</v>
      </c>
      <c r="D849" s="150">
        <v>3225</v>
      </c>
      <c r="E849" s="153">
        <v>3118</v>
      </c>
      <c r="F849" s="153">
        <v>107</v>
      </c>
      <c r="G849" s="151">
        <v>3999</v>
      </c>
      <c r="H849" s="151">
        <v>3909</v>
      </c>
      <c r="I849" s="151">
        <v>90</v>
      </c>
      <c r="J849" s="151">
        <v>1416</v>
      </c>
      <c r="K849" s="151">
        <v>1346</v>
      </c>
      <c r="L849" s="151">
        <v>70</v>
      </c>
      <c r="M849" s="172">
        <v>0.93</v>
      </c>
      <c r="N849" s="153">
        <v>74338</v>
      </c>
      <c r="O849" s="153">
        <v>72552</v>
      </c>
      <c r="P849" s="153">
        <v>1786</v>
      </c>
      <c r="Q849" s="154">
        <v>0.975974602491323</v>
      </c>
      <c r="R849" s="154">
        <v>0.966821705426357</v>
      </c>
      <c r="S849" s="154">
        <v>0.977494373593398</v>
      </c>
      <c r="T849" s="154">
        <v>0.950564971751412</v>
      </c>
      <c r="U849" s="173">
        <v>-0.0106726681670417</v>
      </c>
      <c r="V849" s="158">
        <v>20767</v>
      </c>
      <c r="W849" s="158">
        <v>20168</v>
      </c>
      <c r="X849" s="158">
        <v>23353</v>
      </c>
      <c r="Y849" s="158">
        <v>22802</v>
      </c>
      <c r="Z849" s="155">
        <v>0.971156161217316</v>
      </c>
      <c r="AA849" s="155">
        <v>0.976405600993448</v>
      </c>
      <c r="AB849" s="173">
        <v>-0.00524943977613246</v>
      </c>
    </row>
    <row r="850" spans="1:28">
      <c r="A850" s="175" t="s">
        <v>668</v>
      </c>
      <c r="B850" s="176" t="s">
        <v>1823</v>
      </c>
      <c r="C850" s="176" t="s">
        <v>846</v>
      </c>
      <c r="D850" s="150">
        <v>2261</v>
      </c>
      <c r="E850" s="153">
        <v>2183</v>
      </c>
      <c r="F850" s="153">
        <v>78</v>
      </c>
      <c r="G850" s="151">
        <v>2998</v>
      </c>
      <c r="H850" s="151">
        <v>2914</v>
      </c>
      <c r="I850" s="151">
        <v>84</v>
      </c>
      <c r="J850" s="151">
        <v>955</v>
      </c>
      <c r="K850" s="151">
        <v>926</v>
      </c>
      <c r="L850" s="151">
        <v>29</v>
      </c>
      <c r="M850" s="172">
        <v>0.93</v>
      </c>
      <c r="N850" s="153">
        <v>51869</v>
      </c>
      <c r="O850" s="153">
        <v>50356</v>
      </c>
      <c r="P850" s="153">
        <v>1513</v>
      </c>
      <c r="Q850" s="154">
        <v>0.970830361102007</v>
      </c>
      <c r="R850" s="154">
        <v>0.965501990269792</v>
      </c>
      <c r="S850" s="154">
        <v>0.971981320880587</v>
      </c>
      <c r="T850" s="154">
        <v>0.969633507853403</v>
      </c>
      <c r="U850" s="173">
        <v>-0.00647933061079498</v>
      </c>
      <c r="V850" s="158">
        <v>14485</v>
      </c>
      <c r="W850" s="158">
        <v>14105</v>
      </c>
      <c r="X850" s="158">
        <v>16198</v>
      </c>
      <c r="Y850" s="158">
        <v>15754</v>
      </c>
      <c r="Z850" s="155">
        <v>0.973765964791163</v>
      </c>
      <c r="AA850" s="155">
        <v>0.972589208544265</v>
      </c>
      <c r="AB850" s="173">
        <v>0.00117675624689861</v>
      </c>
    </row>
    <row r="851" spans="1:28">
      <c r="A851" s="175" t="s">
        <v>668</v>
      </c>
      <c r="B851" s="176" t="s">
        <v>1823</v>
      </c>
      <c r="C851" s="176" t="s">
        <v>847</v>
      </c>
      <c r="D851" s="150">
        <v>4009</v>
      </c>
      <c r="E851" s="153">
        <v>3851</v>
      </c>
      <c r="F851" s="153">
        <v>158</v>
      </c>
      <c r="G851" s="151">
        <v>5177</v>
      </c>
      <c r="H851" s="151">
        <v>5010</v>
      </c>
      <c r="I851" s="151">
        <v>167</v>
      </c>
      <c r="J851" s="151">
        <v>1692</v>
      </c>
      <c r="K851" s="151">
        <v>1592</v>
      </c>
      <c r="L851" s="151">
        <v>100</v>
      </c>
      <c r="M851" s="172">
        <v>0.93</v>
      </c>
      <c r="N851" s="153">
        <v>90297</v>
      </c>
      <c r="O851" s="153">
        <v>86915</v>
      </c>
      <c r="P851" s="153">
        <v>3382</v>
      </c>
      <c r="Q851" s="154">
        <v>0.96254582101288</v>
      </c>
      <c r="R851" s="154">
        <v>0.96058867548017</v>
      </c>
      <c r="S851" s="154">
        <v>0.967741935483871</v>
      </c>
      <c r="T851" s="154">
        <v>0.940898345153664</v>
      </c>
      <c r="U851" s="173">
        <v>-0.00715326000370142</v>
      </c>
      <c r="V851" s="158">
        <v>25255</v>
      </c>
      <c r="W851" s="158">
        <v>24389</v>
      </c>
      <c r="X851" s="158">
        <v>28068</v>
      </c>
      <c r="Y851" s="158">
        <v>26998</v>
      </c>
      <c r="Z851" s="155">
        <v>0.965709760443477</v>
      </c>
      <c r="AA851" s="155">
        <v>0.961878295567906</v>
      </c>
      <c r="AB851" s="173">
        <v>0.00383146487557007</v>
      </c>
    </row>
    <row r="852" spans="1:28">
      <c r="A852" s="175" t="s">
        <v>668</v>
      </c>
      <c r="B852" s="176" t="s">
        <v>1823</v>
      </c>
      <c r="C852" s="176" t="s">
        <v>848</v>
      </c>
      <c r="D852" s="150">
        <v>3755</v>
      </c>
      <c r="E852" s="153">
        <v>3637</v>
      </c>
      <c r="F852" s="153">
        <v>118</v>
      </c>
      <c r="G852" s="151">
        <v>4667</v>
      </c>
      <c r="H852" s="151">
        <v>4571</v>
      </c>
      <c r="I852" s="151">
        <v>96</v>
      </c>
      <c r="J852" s="151">
        <v>1572</v>
      </c>
      <c r="K852" s="151">
        <v>1541</v>
      </c>
      <c r="L852" s="151">
        <v>31</v>
      </c>
      <c r="M852" s="172">
        <v>0.93</v>
      </c>
      <c r="N852" s="153">
        <v>83568</v>
      </c>
      <c r="O852" s="153">
        <v>81716</v>
      </c>
      <c r="P852" s="153">
        <v>1852</v>
      </c>
      <c r="Q852" s="154">
        <v>0.977838407045759</v>
      </c>
      <c r="R852" s="154">
        <v>0.968575233022636</v>
      </c>
      <c r="S852" s="154">
        <v>0.979430040711378</v>
      </c>
      <c r="T852" s="154">
        <v>0.98027989821883</v>
      </c>
      <c r="U852" s="173">
        <v>-0.0108548076887413</v>
      </c>
      <c r="V852" s="158">
        <v>23919</v>
      </c>
      <c r="W852" s="158">
        <v>23399</v>
      </c>
      <c r="X852" s="158">
        <v>26303</v>
      </c>
      <c r="Y852" s="158">
        <v>25698</v>
      </c>
      <c r="Z852" s="155">
        <v>0.978259960700698</v>
      </c>
      <c r="AA852" s="155">
        <v>0.976998821427214</v>
      </c>
      <c r="AB852" s="173">
        <v>0.00126113927348459</v>
      </c>
    </row>
    <row r="853" spans="1:28">
      <c r="A853" s="175" t="s">
        <v>668</v>
      </c>
      <c r="B853" s="176" t="s">
        <v>1823</v>
      </c>
      <c r="C853" s="176" t="s">
        <v>849</v>
      </c>
      <c r="D853" s="150">
        <v>3451</v>
      </c>
      <c r="E853" s="153">
        <v>3364</v>
      </c>
      <c r="F853" s="153">
        <v>87</v>
      </c>
      <c r="G853" s="151">
        <v>4778</v>
      </c>
      <c r="H853" s="151">
        <v>4693</v>
      </c>
      <c r="I853" s="151">
        <v>85</v>
      </c>
      <c r="J853" s="151">
        <v>1540</v>
      </c>
      <c r="K853" s="151">
        <v>1498</v>
      </c>
      <c r="L853" s="151">
        <v>42</v>
      </c>
      <c r="M853" s="172">
        <v>0.93</v>
      </c>
      <c r="N853" s="153">
        <v>85022</v>
      </c>
      <c r="O853" s="153">
        <v>83382</v>
      </c>
      <c r="P853" s="153">
        <v>1640</v>
      </c>
      <c r="Q853" s="154">
        <v>0.980710874832396</v>
      </c>
      <c r="R853" s="154">
        <v>0.974789915966387</v>
      </c>
      <c r="S853" s="154">
        <v>0.982210129761406</v>
      </c>
      <c r="T853" s="154">
        <v>0.972727272727273</v>
      </c>
      <c r="U853" s="173">
        <v>-0.00742021379501989</v>
      </c>
      <c r="V853" s="158">
        <v>23867</v>
      </c>
      <c r="W853" s="158">
        <v>23429</v>
      </c>
      <c r="X853" s="158">
        <v>26174</v>
      </c>
      <c r="Y853" s="158">
        <v>25669</v>
      </c>
      <c r="Z853" s="155">
        <v>0.981648301001383</v>
      </c>
      <c r="AA853" s="155">
        <v>0.980706044165966</v>
      </c>
      <c r="AB853" s="173">
        <v>0.000942256835416488</v>
      </c>
    </row>
    <row r="854" spans="1:28">
      <c r="A854" s="175" t="s">
        <v>668</v>
      </c>
      <c r="B854" s="176" t="s">
        <v>1823</v>
      </c>
      <c r="C854" s="176" t="s">
        <v>850</v>
      </c>
      <c r="D854" s="150">
        <v>4250</v>
      </c>
      <c r="E854" s="153">
        <v>4118</v>
      </c>
      <c r="F854" s="153">
        <v>132</v>
      </c>
      <c r="G854" s="151">
        <v>5379</v>
      </c>
      <c r="H854" s="151">
        <v>5194</v>
      </c>
      <c r="I854" s="151">
        <v>185</v>
      </c>
      <c r="J854" s="151">
        <v>1790</v>
      </c>
      <c r="K854" s="151">
        <v>1723</v>
      </c>
      <c r="L854" s="151">
        <v>67</v>
      </c>
      <c r="M854" s="172">
        <v>0.93</v>
      </c>
      <c r="N854" s="153">
        <v>94959</v>
      </c>
      <c r="O854" s="153">
        <v>91831</v>
      </c>
      <c r="P854" s="153">
        <v>3128</v>
      </c>
      <c r="Q854" s="154">
        <v>0.967059467770301</v>
      </c>
      <c r="R854" s="154">
        <v>0.968941176470588</v>
      </c>
      <c r="S854" s="154">
        <v>0.965606990146867</v>
      </c>
      <c r="T854" s="154">
        <v>0.962569832402235</v>
      </c>
      <c r="U854" s="173">
        <v>0.00333418632372073</v>
      </c>
      <c r="V854" s="158">
        <v>26819</v>
      </c>
      <c r="W854" s="158">
        <v>25891</v>
      </c>
      <c r="X854" s="158">
        <v>29635</v>
      </c>
      <c r="Y854" s="158">
        <v>28645</v>
      </c>
      <c r="Z854" s="155">
        <v>0.965397665833924</v>
      </c>
      <c r="AA854" s="155">
        <v>0.966593554918171</v>
      </c>
      <c r="AB854" s="173">
        <v>-0.00119588908424739</v>
      </c>
    </row>
    <row r="855" spans="1:28">
      <c r="A855" s="175" t="s">
        <v>668</v>
      </c>
      <c r="B855" s="176" t="s">
        <v>1823</v>
      </c>
      <c r="C855" s="176" t="s">
        <v>851</v>
      </c>
      <c r="D855" s="150">
        <v>3668</v>
      </c>
      <c r="E855" s="153">
        <v>3472</v>
      </c>
      <c r="F855" s="153">
        <v>196</v>
      </c>
      <c r="G855" s="151">
        <v>4681</v>
      </c>
      <c r="H855" s="151">
        <v>4503</v>
      </c>
      <c r="I855" s="151">
        <v>178</v>
      </c>
      <c r="J855" s="151">
        <v>1506</v>
      </c>
      <c r="K855" s="151">
        <v>1425</v>
      </c>
      <c r="L855" s="151">
        <v>81</v>
      </c>
      <c r="M855" s="172">
        <v>0.93</v>
      </c>
      <c r="N855" s="153">
        <v>85148</v>
      </c>
      <c r="O855" s="153">
        <v>81068</v>
      </c>
      <c r="P855" s="153">
        <v>4080</v>
      </c>
      <c r="Q855" s="154">
        <v>0.952083431202142</v>
      </c>
      <c r="R855" s="154">
        <v>0.946564885496183</v>
      </c>
      <c r="S855" s="154">
        <v>0.961973937192907</v>
      </c>
      <c r="T855" s="154">
        <v>0.946215139442231</v>
      </c>
      <c r="U855" s="173">
        <v>-0.0154090516967242</v>
      </c>
      <c r="V855" s="158">
        <v>23343</v>
      </c>
      <c r="W855" s="158">
        <v>22278</v>
      </c>
      <c r="X855" s="158">
        <v>27075</v>
      </c>
      <c r="Y855" s="158">
        <v>25695</v>
      </c>
      <c r="Z855" s="155">
        <v>0.954376044210256</v>
      </c>
      <c r="AA855" s="155">
        <v>0.949030470914127</v>
      </c>
      <c r="AB855" s="173">
        <v>0.00534557329612839</v>
      </c>
    </row>
    <row r="856" spans="1:28">
      <c r="A856" s="175" t="s">
        <v>668</v>
      </c>
      <c r="B856" s="176" t="s">
        <v>1823</v>
      </c>
      <c r="C856" s="176" t="s">
        <v>852</v>
      </c>
      <c r="D856" s="150">
        <v>2013</v>
      </c>
      <c r="E856" s="153">
        <v>1910</v>
      </c>
      <c r="F856" s="153">
        <v>103</v>
      </c>
      <c r="G856" s="151">
        <v>2692</v>
      </c>
      <c r="H856" s="151">
        <v>2610</v>
      </c>
      <c r="I856" s="151">
        <v>82</v>
      </c>
      <c r="J856" s="151">
        <v>804</v>
      </c>
      <c r="K856" s="151">
        <v>766</v>
      </c>
      <c r="L856" s="151">
        <v>38</v>
      </c>
      <c r="M856" s="172">
        <v>0.93</v>
      </c>
      <c r="N856" s="153">
        <v>46183</v>
      </c>
      <c r="O856" s="153">
        <v>44346</v>
      </c>
      <c r="P856" s="153">
        <v>1837</v>
      </c>
      <c r="Q856" s="154">
        <v>0.960223458848494</v>
      </c>
      <c r="R856" s="154">
        <v>0.94883258817685</v>
      </c>
      <c r="S856" s="154">
        <v>0.969539375928678</v>
      </c>
      <c r="T856" s="154">
        <v>0.95273631840796</v>
      </c>
      <c r="U856" s="173">
        <v>-0.0207067877518271</v>
      </c>
      <c r="V856" s="158">
        <v>12687</v>
      </c>
      <c r="W856" s="158">
        <v>12155</v>
      </c>
      <c r="X856" s="158">
        <v>14282</v>
      </c>
      <c r="Y856" s="158">
        <v>13701</v>
      </c>
      <c r="Z856" s="155">
        <v>0.958067312997557</v>
      </c>
      <c r="AA856" s="155">
        <v>0.959319423049993</v>
      </c>
      <c r="AB856" s="173">
        <v>-0.00125211005243642</v>
      </c>
    </row>
    <row r="857" spans="1:28">
      <c r="A857" s="175" t="s">
        <v>668</v>
      </c>
      <c r="B857" s="176" t="s">
        <v>1823</v>
      </c>
      <c r="C857" s="176" t="s">
        <v>853</v>
      </c>
      <c r="D857" s="150">
        <v>3418</v>
      </c>
      <c r="E857" s="153">
        <v>3250</v>
      </c>
      <c r="F857" s="153">
        <v>168</v>
      </c>
      <c r="G857" s="151">
        <v>3870</v>
      </c>
      <c r="H857" s="151">
        <v>3715</v>
      </c>
      <c r="I857" s="151">
        <v>155</v>
      </c>
      <c r="J857" s="151">
        <v>1485</v>
      </c>
      <c r="K857" s="151">
        <v>1426</v>
      </c>
      <c r="L857" s="151">
        <v>59</v>
      </c>
      <c r="M857" s="172">
        <v>0.93</v>
      </c>
      <c r="N857" s="153">
        <v>76761</v>
      </c>
      <c r="O857" s="153">
        <v>73827</v>
      </c>
      <c r="P857" s="153">
        <v>2934</v>
      </c>
      <c r="Q857" s="154">
        <v>0.961777465119006</v>
      </c>
      <c r="R857" s="154">
        <v>0.950848449385606</v>
      </c>
      <c r="S857" s="154">
        <v>0.959948320413437</v>
      </c>
      <c r="T857" s="154">
        <v>0.96026936026936</v>
      </c>
      <c r="U857" s="173">
        <v>-0.00909987102783105</v>
      </c>
      <c r="V857" s="158">
        <v>21308</v>
      </c>
      <c r="W857" s="158">
        <v>20531</v>
      </c>
      <c r="X857" s="158">
        <v>24004</v>
      </c>
      <c r="Y857" s="158">
        <v>22965</v>
      </c>
      <c r="Z857" s="155">
        <v>0.96353482260184</v>
      </c>
      <c r="AA857" s="155">
        <v>0.956715547408765</v>
      </c>
      <c r="AB857" s="173">
        <v>0.00681927519307446</v>
      </c>
    </row>
    <row r="858" spans="1:28">
      <c r="A858" s="175" t="s">
        <v>668</v>
      </c>
      <c r="B858" s="176" t="s">
        <v>1823</v>
      </c>
      <c r="C858" s="176" t="s">
        <v>854</v>
      </c>
      <c r="D858" s="150">
        <v>2480</v>
      </c>
      <c r="E858" s="153">
        <v>2309</v>
      </c>
      <c r="F858" s="153">
        <v>171</v>
      </c>
      <c r="G858" s="151">
        <v>2774</v>
      </c>
      <c r="H858" s="151">
        <v>2646</v>
      </c>
      <c r="I858" s="151">
        <v>128</v>
      </c>
      <c r="J858" s="151">
        <v>999</v>
      </c>
      <c r="K858" s="151">
        <v>933</v>
      </c>
      <c r="L858" s="151">
        <v>66</v>
      </c>
      <c r="M858" s="172">
        <v>0.93</v>
      </c>
      <c r="N858" s="153">
        <v>54664</v>
      </c>
      <c r="O858" s="153">
        <v>52346</v>
      </c>
      <c r="P858" s="153">
        <v>2318</v>
      </c>
      <c r="Q858" s="154">
        <v>0.957595492463047</v>
      </c>
      <c r="R858" s="154">
        <v>0.931048387096774</v>
      </c>
      <c r="S858" s="154">
        <v>0.953857245854362</v>
      </c>
      <c r="T858" s="154">
        <v>0.933933933933934</v>
      </c>
      <c r="U858" s="173">
        <v>-0.0228088587575878</v>
      </c>
      <c r="V858" s="158">
        <v>15191</v>
      </c>
      <c r="W858" s="158">
        <v>14457</v>
      </c>
      <c r="X858" s="158">
        <v>16594</v>
      </c>
      <c r="Y858" s="158">
        <v>15883</v>
      </c>
      <c r="Z858" s="155">
        <v>0.951681916924495</v>
      </c>
      <c r="AA858" s="155">
        <v>0.957153187899241</v>
      </c>
      <c r="AB858" s="173">
        <v>-0.00547127097474587</v>
      </c>
    </row>
    <row r="859" spans="1:28">
      <c r="A859" s="175" t="s">
        <v>668</v>
      </c>
      <c r="B859" s="176" t="s">
        <v>1823</v>
      </c>
      <c r="C859" s="176" t="s">
        <v>855</v>
      </c>
      <c r="D859" s="150">
        <v>2782</v>
      </c>
      <c r="E859" s="153">
        <v>2607</v>
      </c>
      <c r="F859" s="153">
        <v>175</v>
      </c>
      <c r="G859" s="151">
        <v>2897</v>
      </c>
      <c r="H859" s="151">
        <v>2699</v>
      </c>
      <c r="I859" s="151">
        <v>198</v>
      </c>
      <c r="J859" s="151">
        <v>1015</v>
      </c>
      <c r="K859" s="151">
        <v>912</v>
      </c>
      <c r="L859" s="151">
        <v>103</v>
      </c>
      <c r="M859" s="172">
        <v>0.93</v>
      </c>
      <c r="N859" s="153">
        <v>57669</v>
      </c>
      <c r="O859" s="153">
        <v>52970</v>
      </c>
      <c r="P859" s="153">
        <v>4699</v>
      </c>
      <c r="Q859" s="154">
        <v>0.918517747836793</v>
      </c>
      <c r="R859" s="154">
        <v>0.937095614665708</v>
      </c>
      <c r="S859" s="154">
        <v>0.931653434587504</v>
      </c>
      <c r="T859" s="154">
        <v>0.898522167487685</v>
      </c>
      <c r="U859" s="173">
        <v>0.00544218007820385</v>
      </c>
      <c r="V859" s="158">
        <v>16206</v>
      </c>
      <c r="W859" s="158">
        <v>15031</v>
      </c>
      <c r="X859" s="158">
        <v>17599</v>
      </c>
      <c r="Y859" s="158">
        <v>16039</v>
      </c>
      <c r="Z859" s="155">
        <v>0.927495989139825</v>
      </c>
      <c r="AA859" s="155">
        <v>0.91135859992045</v>
      </c>
      <c r="AB859" s="173">
        <v>0.0161373892193748</v>
      </c>
    </row>
    <row r="860" spans="1:28">
      <c r="A860" s="175" t="s">
        <v>668</v>
      </c>
      <c r="B860" s="176" t="s">
        <v>1823</v>
      </c>
      <c r="C860" s="176" t="s">
        <v>856</v>
      </c>
      <c r="D860" s="150">
        <v>4337</v>
      </c>
      <c r="E860" s="153">
        <v>3902</v>
      </c>
      <c r="F860" s="153">
        <v>435</v>
      </c>
      <c r="G860" s="151">
        <v>4651</v>
      </c>
      <c r="H860" s="151">
        <v>4259</v>
      </c>
      <c r="I860" s="151">
        <v>392</v>
      </c>
      <c r="J860" s="151">
        <v>1821</v>
      </c>
      <c r="K860" s="151">
        <v>1548</v>
      </c>
      <c r="L860" s="151">
        <v>273</v>
      </c>
      <c r="M860" s="172">
        <v>0.93</v>
      </c>
      <c r="N860" s="153">
        <v>93724</v>
      </c>
      <c r="O860" s="153">
        <v>86183</v>
      </c>
      <c r="P860" s="153">
        <v>7541</v>
      </c>
      <c r="Q860" s="154">
        <v>0.919540352524433</v>
      </c>
      <c r="R860" s="154">
        <v>0.899700253631542</v>
      </c>
      <c r="S860" s="154">
        <v>0.915717050096753</v>
      </c>
      <c r="T860" s="154">
        <v>0.8500823723229</v>
      </c>
      <c r="U860" s="173">
        <v>-0.0160167964652109</v>
      </c>
      <c r="V860" s="158">
        <v>25948</v>
      </c>
      <c r="W860" s="158">
        <v>23407</v>
      </c>
      <c r="X860" s="158">
        <v>29075</v>
      </c>
      <c r="Y860" s="158">
        <v>26826</v>
      </c>
      <c r="Z860" s="155">
        <v>0.902073377524279</v>
      </c>
      <c r="AA860" s="155">
        <v>0.922648323301806</v>
      </c>
      <c r="AB860" s="173">
        <v>-0.0205749457775264</v>
      </c>
    </row>
    <row r="861" spans="1:28">
      <c r="A861" s="175" t="s">
        <v>668</v>
      </c>
      <c r="B861" s="176" t="s">
        <v>1823</v>
      </c>
      <c r="C861" s="176" t="s">
        <v>857</v>
      </c>
      <c r="D861" s="150">
        <v>2826</v>
      </c>
      <c r="E861" s="153">
        <v>2696</v>
      </c>
      <c r="F861" s="153">
        <v>130</v>
      </c>
      <c r="G861" s="151">
        <v>3363</v>
      </c>
      <c r="H861" s="151">
        <v>3216</v>
      </c>
      <c r="I861" s="151">
        <v>147</v>
      </c>
      <c r="J861" s="151">
        <v>1209</v>
      </c>
      <c r="K861" s="151">
        <v>1124</v>
      </c>
      <c r="L861" s="151">
        <v>85</v>
      </c>
      <c r="M861" s="172">
        <v>0.93</v>
      </c>
      <c r="N861" s="153">
        <v>65597</v>
      </c>
      <c r="O861" s="153">
        <v>62076</v>
      </c>
      <c r="P861" s="153">
        <v>3521</v>
      </c>
      <c r="Q861" s="154">
        <v>0.946323764806317</v>
      </c>
      <c r="R861" s="154">
        <v>0.953998584571833</v>
      </c>
      <c r="S861" s="154">
        <v>0.95628902765388</v>
      </c>
      <c r="T861" s="154">
        <v>0.929693961952026</v>
      </c>
      <c r="U861" s="173">
        <v>-0.00229044308204751</v>
      </c>
      <c r="V861" s="158">
        <v>18252</v>
      </c>
      <c r="W861" s="158">
        <v>17306</v>
      </c>
      <c r="X861" s="158">
        <v>20327</v>
      </c>
      <c r="Y861" s="158">
        <v>19189</v>
      </c>
      <c r="Z861" s="155">
        <v>0.948170063554679</v>
      </c>
      <c r="AA861" s="155">
        <v>0.944015349043145</v>
      </c>
      <c r="AB861" s="173">
        <v>0.00415471451153437</v>
      </c>
    </row>
    <row r="862" spans="1:28">
      <c r="A862" s="175" t="s">
        <v>668</v>
      </c>
      <c r="B862" s="176" t="s">
        <v>1823</v>
      </c>
      <c r="C862" s="176" t="s">
        <v>858</v>
      </c>
      <c r="D862" s="150">
        <v>3456</v>
      </c>
      <c r="E862" s="153">
        <v>3290</v>
      </c>
      <c r="F862" s="153">
        <v>166</v>
      </c>
      <c r="G862" s="151">
        <v>3737</v>
      </c>
      <c r="H862" s="151">
        <v>3585</v>
      </c>
      <c r="I862" s="151">
        <v>152</v>
      </c>
      <c r="J862" s="151">
        <v>1338</v>
      </c>
      <c r="K862" s="151">
        <v>1265</v>
      </c>
      <c r="L862" s="151">
        <v>73</v>
      </c>
      <c r="M862" s="172">
        <v>0.93</v>
      </c>
      <c r="N862" s="153">
        <v>72463</v>
      </c>
      <c r="O862" s="153">
        <v>68988</v>
      </c>
      <c r="P862" s="153">
        <v>3475</v>
      </c>
      <c r="Q862" s="154">
        <v>0.952044491671612</v>
      </c>
      <c r="R862" s="154">
        <v>0.951967592592593</v>
      </c>
      <c r="S862" s="154">
        <v>0.959325662295959</v>
      </c>
      <c r="T862" s="154">
        <v>0.945440956651719</v>
      </c>
      <c r="U862" s="173">
        <v>-0.00735806970336672</v>
      </c>
      <c r="V862" s="158">
        <v>20529</v>
      </c>
      <c r="W862" s="158">
        <v>19586</v>
      </c>
      <c r="X862" s="158">
        <v>21938</v>
      </c>
      <c r="Y862" s="158">
        <v>20890</v>
      </c>
      <c r="Z862" s="155">
        <v>0.954064981246042</v>
      </c>
      <c r="AA862" s="155">
        <v>0.952229009025435</v>
      </c>
      <c r="AB862" s="173">
        <v>0.00183597222060694</v>
      </c>
    </row>
    <row r="863" spans="1:28">
      <c r="A863" s="175" t="s">
        <v>668</v>
      </c>
      <c r="B863" s="176" t="s">
        <v>1823</v>
      </c>
      <c r="C863" s="176" t="s">
        <v>859</v>
      </c>
      <c r="D863" s="150">
        <v>3625</v>
      </c>
      <c r="E863" s="153">
        <v>3421</v>
      </c>
      <c r="F863" s="153">
        <v>204</v>
      </c>
      <c r="G863" s="151">
        <v>4415</v>
      </c>
      <c r="H863" s="151">
        <v>4193</v>
      </c>
      <c r="I863" s="151">
        <v>222</v>
      </c>
      <c r="J863" s="151">
        <v>1501</v>
      </c>
      <c r="K863" s="151">
        <v>1387</v>
      </c>
      <c r="L863" s="151">
        <v>114</v>
      </c>
      <c r="M863" s="172">
        <v>0.93</v>
      </c>
      <c r="N863" s="153">
        <v>82287</v>
      </c>
      <c r="O863" s="153">
        <v>77908</v>
      </c>
      <c r="P863" s="153">
        <v>4379</v>
      </c>
      <c r="Q863" s="154">
        <v>0.946783817613961</v>
      </c>
      <c r="R863" s="154">
        <v>0.943724137931034</v>
      </c>
      <c r="S863" s="154">
        <v>0.949716874292186</v>
      </c>
      <c r="T863" s="154">
        <v>0.924050632911392</v>
      </c>
      <c r="U863" s="173">
        <v>-0.00599273636115127</v>
      </c>
      <c r="V863" s="158">
        <v>23277</v>
      </c>
      <c r="W863" s="158">
        <v>22066</v>
      </c>
      <c r="X863" s="158">
        <v>25525</v>
      </c>
      <c r="Y863" s="158">
        <v>24112</v>
      </c>
      <c r="Z863" s="155">
        <v>0.947974395325858</v>
      </c>
      <c r="AA863" s="155">
        <v>0.94464250734574</v>
      </c>
      <c r="AB863" s="173">
        <v>0.00333188798011863</v>
      </c>
    </row>
    <row r="864" spans="1:28">
      <c r="A864" s="175" t="s">
        <v>668</v>
      </c>
      <c r="B864" s="176" t="s">
        <v>1828</v>
      </c>
      <c r="C864" s="176" t="s">
        <v>860</v>
      </c>
      <c r="D864" s="150">
        <v>6888</v>
      </c>
      <c r="E864" s="153">
        <v>6553</v>
      </c>
      <c r="F864" s="153">
        <v>335</v>
      </c>
      <c r="G864" s="151">
        <v>9550</v>
      </c>
      <c r="H864" s="151">
        <v>9215</v>
      </c>
      <c r="I864" s="151">
        <v>335</v>
      </c>
      <c r="J864" s="151">
        <v>3482</v>
      </c>
      <c r="K864" s="151">
        <v>3306</v>
      </c>
      <c r="L864" s="151">
        <v>176</v>
      </c>
      <c r="M864" s="172">
        <v>0.93</v>
      </c>
      <c r="N864" s="153">
        <v>168374</v>
      </c>
      <c r="O864" s="153">
        <v>162390</v>
      </c>
      <c r="P864" s="153">
        <v>5984</v>
      </c>
      <c r="Q864" s="154">
        <v>0.964460071032345</v>
      </c>
      <c r="R864" s="154">
        <v>0.951364692218351</v>
      </c>
      <c r="S864" s="154">
        <v>0.964921465968586</v>
      </c>
      <c r="T864" s="154">
        <v>0.949454336588168</v>
      </c>
      <c r="U864" s="173">
        <v>-0.0135567737502357</v>
      </c>
      <c r="V864" s="158">
        <v>47552</v>
      </c>
      <c r="W864" s="158">
        <v>45605</v>
      </c>
      <c r="X864" s="158">
        <v>52912</v>
      </c>
      <c r="Y864" s="158">
        <v>51241</v>
      </c>
      <c r="Z864" s="155">
        <v>0.959055349932705</v>
      </c>
      <c r="AA864" s="155">
        <v>0.968419262171152</v>
      </c>
      <c r="AB864" s="173">
        <v>-0.0093639122384469</v>
      </c>
    </row>
    <row r="865" spans="1:28">
      <c r="A865" s="175" t="s">
        <v>668</v>
      </c>
      <c r="B865" s="176" t="s">
        <v>1828</v>
      </c>
      <c r="C865" s="176" t="s">
        <v>861</v>
      </c>
      <c r="D865" s="150">
        <v>4882</v>
      </c>
      <c r="E865" s="153">
        <v>4679</v>
      </c>
      <c r="F865" s="153">
        <v>203</v>
      </c>
      <c r="G865" s="151">
        <v>6463</v>
      </c>
      <c r="H865" s="151">
        <v>6266</v>
      </c>
      <c r="I865" s="151">
        <v>197</v>
      </c>
      <c r="J865" s="151">
        <v>2077</v>
      </c>
      <c r="K865" s="151">
        <v>1973</v>
      </c>
      <c r="L865" s="151">
        <v>104</v>
      </c>
      <c r="M865" s="172">
        <v>0.93</v>
      </c>
      <c r="N865" s="153">
        <v>117960</v>
      </c>
      <c r="O865" s="153">
        <v>114323</v>
      </c>
      <c r="P865" s="153">
        <v>3637</v>
      </c>
      <c r="Q865" s="154">
        <v>0.969167514411665</v>
      </c>
      <c r="R865" s="154">
        <v>0.958418680868496</v>
      </c>
      <c r="S865" s="154">
        <v>0.969518799319202</v>
      </c>
      <c r="T865" s="154">
        <v>0.949927780452576</v>
      </c>
      <c r="U865" s="173">
        <v>-0.0111001184507051</v>
      </c>
      <c r="V865" s="158">
        <v>32364</v>
      </c>
      <c r="W865" s="158">
        <v>31284</v>
      </c>
      <c r="X865" s="158">
        <v>36979</v>
      </c>
      <c r="Y865" s="158">
        <v>35883</v>
      </c>
      <c r="Z865" s="155">
        <v>0.966629588431591</v>
      </c>
      <c r="AA865" s="155">
        <v>0.970361556559128</v>
      </c>
      <c r="AB865" s="173">
        <v>-0.00373196812753751</v>
      </c>
    </row>
    <row r="866" spans="1:28">
      <c r="A866" s="175" t="s">
        <v>668</v>
      </c>
      <c r="B866" s="176" t="s">
        <v>1828</v>
      </c>
      <c r="C866" s="176" t="s">
        <v>862</v>
      </c>
      <c r="D866" s="150">
        <v>2155</v>
      </c>
      <c r="E866" s="153">
        <v>2088</v>
      </c>
      <c r="F866" s="153">
        <v>67</v>
      </c>
      <c r="G866" s="151">
        <v>3040</v>
      </c>
      <c r="H866" s="151">
        <v>2960</v>
      </c>
      <c r="I866" s="151">
        <v>80</v>
      </c>
      <c r="J866" s="151">
        <v>938</v>
      </c>
      <c r="K866" s="151">
        <v>926</v>
      </c>
      <c r="L866" s="151">
        <v>12</v>
      </c>
      <c r="M866" s="172">
        <v>0.93</v>
      </c>
      <c r="N866" s="153">
        <v>52630</v>
      </c>
      <c r="O866" s="153">
        <v>51725</v>
      </c>
      <c r="P866" s="153">
        <v>905</v>
      </c>
      <c r="Q866" s="154">
        <v>0.982804484134524</v>
      </c>
      <c r="R866" s="154">
        <v>0.968909512761021</v>
      </c>
      <c r="S866" s="154">
        <v>0.973684210526316</v>
      </c>
      <c r="T866" s="154">
        <v>0.987206823027719</v>
      </c>
      <c r="U866" s="173">
        <v>-0.00477469776529493</v>
      </c>
      <c r="V866" s="158">
        <v>14711</v>
      </c>
      <c r="W866" s="158">
        <v>14401</v>
      </c>
      <c r="X866" s="158">
        <v>16336</v>
      </c>
      <c r="Y866" s="158">
        <v>16071</v>
      </c>
      <c r="Z866" s="155">
        <v>0.978927333288016</v>
      </c>
      <c r="AA866" s="155">
        <v>0.983778158667973</v>
      </c>
      <c r="AB866" s="173">
        <v>-0.00485082537995685</v>
      </c>
    </row>
    <row r="867" spans="1:28">
      <c r="A867" s="175" t="s">
        <v>668</v>
      </c>
      <c r="B867" s="176" t="s">
        <v>1828</v>
      </c>
      <c r="C867" s="176" t="s">
        <v>863</v>
      </c>
      <c r="D867" s="150">
        <v>3920</v>
      </c>
      <c r="E867" s="153">
        <v>3857</v>
      </c>
      <c r="F867" s="153">
        <v>63</v>
      </c>
      <c r="G867" s="151">
        <v>4988</v>
      </c>
      <c r="H867" s="151">
        <v>4923</v>
      </c>
      <c r="I867" s="151">
        <v>65</v>
      </c>
      <c r="J867" s="151">
        <v>1771</v>
      </c>
      <c r="K867" s="151">
        <v>1732</v>
      </c>
      <c r="L867" s="151">
        <v>39</v>
      </c>
      <c r="M867" s="172">
        <v>0.93</v>
      </c>
      <c r="N867" s="153">
        <v>93754</v>
      </c>
      <c r="O867" s="153">
        <v>92269</v>
      </c>
      <c r="P867" s="153">
        <v>1485</v>
      </c>
      <c r="Q867" s="154">
        <v>0.984160675811165</v>
      </c>
      <c r="R867" s="154">
        <v>0.983928571428571</v>
      </c>
      <c r="S867" s="154">
        <v>0.986968724939856</v>
      </c>
      <c r="T867" s="154">
        <v>0.977978543195934</v>
      </c>
      <c r="U867" s="173">
        <v>-0.00304015351128428</v>
      </c>
      <c r="V867" s="158">
        <v>25653</v>
      </c>
      <c r="W867" s="158">
        <v>25230</v>
      </c>
      <c r="X867" s="158">
        <v>29954</v>
      </c>
      <c r="Y867" s="158">
        <v>29555</v>
      </c>
      <c r="Z867" s="155">
        <v>0.983510700502865</v>
      </c>
      <c r="AA867" s="155">
        <v>0.986679575348868</v>
      </c>
      <c r="AB867" s="173">
        <v>-0.00316887484600314</v>
      </c>
    </row>
    <row r="868" spans="1:28">
      <c r="A868" s="175" t="s">
        <v>668</v>
      </c>
      <c r="B868" s="176" t="s">
        <v>1828</v>
      </c>
      <c r="C868" s="176" t="s">
        <v>864</v>
      </c>
      <c r="D868" s="150">
        <v>4512</v>
      </c>
      <c r="E868" s="153">
        <v>4221</v>
      </c>
      <c r="F868" s="153">
        <v>291</v>
      </c>
      <c r="G868" s="151">
        <v>6310</v>
      </c>
      <c r="H868" s="151">
        <v>5985</v>
      </c>
      <c r="I868" s="151">
        <v>325</v>
      </c>
      <c r="J868" s="151">
        <v>2264</v>
      </c>
      <c r="K868" s="151">
        <v>2034</v>
      </c>
      <c r="L868" s="151">
        <v>230</v>
      </c>
      <c r="M868" s="172">
        <v>0.93</v>
      </c>
      <c r="N868" s="153">
        <v>116920</v>
      </c>
      <c r="O868" s="153">
        <v>110543</v>
      </c>
      <c r="P868" s="153">
        <v>6377</v>
      </c>
      <c r="Q868" s="154">
        <v>0.945458433116661</v>
      </c>
      <c r="R868" s="154">
        <v>0.935505319148936</v>
      </c>
      <c r="S868" s="154">
        <v>0.948494453248811</v>
      </c>
      <c r="T868" s="154">
        <v>0.898409893992933</v>
      </c>
      <c r="U868" s="173">
        <v>-0.0129891340998752</v>
      </c>
      <c r="V868" s="158">
        <v>31935</v>
      </c>
      <c r="W868" s="158">
        <v>30044</v>
      </c>
      <c r="X868" s="158">
        <v>38719</v>
      </c>
      <c r="Y868" s="158">
        <v>36691</v>
      </c>
      <c r="Z868" s="155">
        <v>0.940785971504619</v>
      </c>
      <c r="AA868" s="155">
        <v>0.947622614220409</v>
      </c>
      <c r="AB868" s="173">
        <v>-0.00683664271578988</v>
      </c>
    </row>
    <row r="869" spans="1:28">
      <c r="A869" s="175" t="s">
        <v>668</v>
      </c>
      <c r="B869" s="176" t="s">
        <v>1828</v>
      </c>
      <c r="C869" s="176" t="s">
        <v>865</v>
      </c>
      <c r="D869" s="150">
        <v>4243</v>
      </c>
      <c r="E869" s="153">
        <v>4077</v>
      </c>
      <c r="F869" s="153">
        <v>166</v>
      </c>
      <c r="G869" s="151">
        <v>5849</v>
      </c>
      <c r="H869" s="151">
        <v>5677</v>
      </c>
      <c r="I869" s="151">
        <v>172</v>
      </c>
      <c r="J869" s="151">
        <v>1902</v>
      </c>
      <c r="K869" s="151">
        <v>1788</v>
      </c>
      <c r="L869" s="151">
        <v>114</v>
      </c>
      <c r="M869" s="172">
        <v>0.93</v>
      </c>
      <c r="N869" s="153">
        <v>103363</v>
      </c>
      <c r="O869" s="153">
        <v>99439</v>
      </c>
      <c r="P869" s="153">
        <v>3924</v>
      </c>
      <c r="Q869" s="154">
        <v>0.962036705590976</v>
      </c>
      <c r="R869" s="154">
        <v>0.960876738156964</v>
      </c>
      <c r="S869" s="154">
        <v>0.970593263805779</v>
      </c>
      <c r="T869" s="154">
        <v>0.94006309148265</v>
      </c>
      <c r="U869" s="173">
        <v>-0.00971652564881442</v>
      </c>
      <c r="V869" s="158">
        <v>28709</v>
      </c>
      <c r="W869" s="158">
        <v>27625</v>
      </c>
      <c r="X869" s="158">
        <v>31659</v>
      </c>
      <c r="Y869" s="158">
        <v>30454</v>
      </c>
      <c r="Z869" s="155">
        <v>0.962241805705528</v>
      </c>
      <c r="AA869" s="155">
        <v>0.961938153447677</v>
      </c>
      <c r="AB869" s="173">
        <v>0.000303652257851006</v>
      </c>
    </row>
    <row r="870" spans="1:28">
      <c r="A870" s="175" t="s">
        <v>668</v>
      </c>
      <c r="B870" s="176" t="s">
        <v>1828</v>
      </c>
      <c r="C870" s="176" t="s">
        <v>866</v>
      </c>
      <c r="D870" s="150">
        <v>4160</v>
      </c>
      <c r="E870" s="153">
        <v>4017</v>
      </c>
      <c r="F870" s="153">
        <v>143</v>
      </c>
      <c r="G870" s="151">
        <v>5889</v>
      </c>
      <c r="H870" s="151">
        <v>5777</v>
      </c>
      <c r="I870" s="151">
        <v>112</v>
      </c>
      <c r="J870" s="151">
        <v>2045</v>
      </c>
      <c r="K870" s="151">
        <v>1963</v>
      </c>
      <c r="L870" s="151">
        <v>82</v>
      </c>
      <c r="M870" s="172">
        <v>0.93</v>
      </c>
      <c r="N870" s="153">
        <v>108736</v>
      </c>
      <c r="O870" s="153">
        <v>105233</v>
      </c>
      <c r="P870" s="153">
        <v>3503</v>
      </c>
      <c r="Q870" s="154">
        <v>0.967784358446145</v>
      </c>
      <c r="R870" s="154">
        <v>0.965625</v>
      </c>
      <c r="S870" s="154">
        <v>0.980981490915266</v>
      </c>
      <c r="T870" s="154">
        <v>0.959902200488998</v>
      </c>
      <c r="U870" s="173">
        <v>-0.0153564909152658</v>
      </c>
      <c r="V870" s="158">
        <v>29028</v>
      </c>
      <c r="W870" s="158">
        <v>28293</v>
      </c>
      <c r="X870" s="158">
        <v>36328</v>
      </c>
      <c r="Y870" s="158">
        <v>34932</v>
      </c>
      <c r="Z870" s="155">
        <v>0.974679619677553</v>
      </c>
      <c r="AA870" s="155">
        <v>0.961572340894076</v>
      </c>
      <c r="AB870" s="173">
        <v>0.0131072787834765</v>
      </c>
    </row>
    <row r="871" spans="1:28">
      <c r="A871" s="175" t="s">
        <v>668</v>
      </c>
      <c r="B871" s="176" t="s">
        <v>1828</v>
      </c>
      <c r="C871" s="176" t="s">
        <v>867</v>
      </c>
      <c r="D871" s="150">
        <v>3220</v>
      </c>
      <c r="E871" s="153">
        <v>3115</v>
      </c>
      <c r="F871" s="153">
        <v>105</v>
      </c>
      <c r="G871" s="151">
        <v>4381</v>
      </c>
      <c r="H871" s="151">
        <v>4298</v>
      </c>
      <c r="I871" s="151">
        <v>83</v>
      </c>
      <c r="J871" s="151">
        <v>1675</v>
      </c>
      <c r="K871" s="151">
        <v>1613</v>
      </c>
      <c r="L871" s="151">
        <v>62</v>
      </c>
      <c r="M871" s="172">
        <v>0.93</v>
      </c>
      <c r="N871" s="153">
        <v>74445</v>
      </c>
      <c r="O871" s="153">
        <v>72662</v>
      </c>
      <c r="P871" s="153">
        <v>1783</v>
      </c>
      <c r="Q871" s="154">
        <v>0.976049432466922</v>
      </c>
      <c r="R871" s="154">
        <v>0.967391304347826</v>
      </c>
      <c r="S871" s="154">
        <v>0.981054553754851</v>
      </c>
      <c r="T871" s="154">
        <v>0.962985074626866</v>
      </c>
      <c r="U871" s="173">
        <v>-0.0136632494070245</v>
      </c>
      <c r="V871" s="158">
        <v>22076</v>
      </c>
      <c r="W871" s="158">
        <v>21519</v>
      </c>
      <c r="X871" s="158">
        <v>23360</v>
      </c>
      <c r="Y871" s="158">
        <v>22858</v>
      </c>
      <c r="Z871" s="155">
        <v>0.974768979887661</v>
      </c>
      <c r="AA871" s="155">
        <v>0.978510273972603</v>
      </c>
      <c r="AB871" s="173">
        <v>-0.00374129408494195</v>
      </c>
    </row>
    <row r="872" spans="1:28">
      <c r="A872" s="175" t="s">
        <v>668</v>
      </c>
      <c r="B872" s="176" t="s">
        <v>1828</v>
      </c>
      <c r="C872" s="176" t="s">
        <v>868</v>
      </c>
      <c r="D872" s="150">
        <v>2199</v>
      </c>
      <c r="E872" s="153">
        <v>2153</v>
      </c>
      <c r="F872" s="153">
        <v>46</v>
      </c>
      <c r="G872" s="151">
        <v>3071</v>
      </c>
      <c r="H872" s="151">
        <v>3019</v>
      </c>
      <c r="I872" s="151">
        <v>52</v>
      </c>
      <c r="J872" s="151">
        <v>1096</v>
      </c>
      <c r="K872" s="151">
        <v>1071</v>
      </c>
      <c r="L872" s="151">
        <v>25</v>
      </c>
      <c r="M872" s="172">
        <v>0.93</v>
      </c>
      <c r="N872" s="153">
        <v>53804</v>
      </c>
      <c r="O872" s="153">
        <v>52965</v>
      </c>
      <c r="P872" s="153">
        <v>839</v>
      </c>
      <c r="Q872" s="154">
        <v>0.98440636383912</v>
      </c>
      <c r="R872" s="154">
        <v>0.979081400636653</v>
      </c>
      <c r="S872" s="154">
        <v>0.983067404754152</v>
      </c>
      <c r="T872" s="154">
        <v>0.977189781021898</v>
      </c>
      <c r="U872" s="173">
        <v>-0.00398600411749872</v>
      </c>
      <c r="V872" s="158">
        <v>14923</v>
      </c>
      <c r="W872" s="158">
        <v>14673</v>
      </c>
      <c r="X872" s="158">
        <v>16848</v>
      </c>
      <c r="Y872" s="158">
        <v>16622</v>
      </c>
      <c r="Z872" s="155">
        <v>0.983247336326476</v>
      </c>
      <c r="AA872" s="155">
        <v>0.986585944919278</v>
      </c>
      <c r="AB872" s="173">
        <v>-0.00333860859280233</v>
      </c>
    </row>
    <row r="873" spans="1:28">
      <c r="A873" s="175" t="s">
        <v>668</v>
      </c>
      <c r="B873" s="176" t="s">
        <v>1828</v>
      </c>
      <c r="C873" s="176" t="s">
        <v>869</v>
      </c>
      <c r="D873" s="150">
        <v>1797</v>
      </c>
      <c r="E873" s="153">
        <v>1726</v>
      </c>
      <c r="F873" s="153">
        <v>71</v>
      </c>
      <c r="G873" s="151">
        <v>2527</v>
      </c>
      <c r="H873" s="151">
        <v>2469</v>
      </c>
      <c r="I873" s="151">
        <v>58</v>
      </c>
      <c r="J873" s="151">
        <v>846</v>
      </c>
      <c r="K873" s="151">
        <v>812</v>
      </c>
      <c r="L873" s="151">
        <v>34</v>
      </c>
      <c r="M873" s="172">
        <v>0.93</v>
      </c>
      <c r="N873" s="153">
        <v>45656</v>
      </c>
      <c r="O873" s="153">
        <v>44291</v>
      </c>
      <c r="P873" s="153">
        <v>1365</v>
      </c>
      <c r="Q873" s="154">
        <v>0.970102505694761</v>
      </c>
      <c r="R873" s="154">
        <v>0.960489705063996</v>
      </c>
      <c r="S873" s="154">
        <v>0.977047882865057</v>
      </c>
      <c r="T873" s="154">
        <v>0.959810874704492</v>
      </c>
      <c r="U873" s="173">
        <v>-0.0165581778010618</v>
      </c>
      <c r="V873" s="158">
        <v>12391</v>
      </c>
      <c r="W873" s="158">
        <v>11955</v>
      </c>
      <c r="X873" s="158">
        <v>14438</v>
      </c>
      <c r="Y873" s="158">
        <v>14006</v>
      </c>
      <c r="Z873" s="155">
        <v>0.96481317084981</v>
      </c>
      <c r="AA873" s="155">
        <v>0.970078958304474</v>
      </c>
      <c r="AB873" s="173">
        <v>-0.00526578745466399</v>
      </c>
    </row>
    <row r="874" spans="1:28">
      <c r="A874" s="175" t="s">
        <v>668</v>
      </c>
      <c r="B874" s="176" t="s">
        <v>1828</v>
      </c>
      <c r="C874" s="176" t="s">
        <v>870</v>
      </c>
      <c r="D874" s="150">
        <v>1316</v>
      </c>
      <c r="E874" s="153">
        <v>1251</v>
      </c>
      <c r="F874" s="153">
        <v>65</v>
      </c>
      <c r="G874" s="151">
        <v>1791</v>
      </c>
      <c r="H874" s="151">
        <v>1697</v>
      </c>
      <c r="I874" s="151">
        <v>94</v>
      </c>
      <c r="J874" s="151">
        <v>595</v>
      </c>
      <c r="K874" s="151">
        <v>530</v>
      </c>
      <c r="L874" s="151">
        <v>65</v>
      </c>
      <c r="M874" s="172">
        <v>0.93</v>
      </c>
      <c r="N874" s="153">
        <v>31312</v>
      </c>
      <c r="O874" s="153">
        <v>29949</v>
      </c>
      <c r="P874" s="153">
        <v>1363</v>
      </c>
      <c r="Q874" s="154">
        <v>0.956470362800204</v>
      </c>
      <c r="R874" s="154">
        <v>0.950607902735562</v>
      </c>
      <c r="S874" s="154">
        <v>0.94751535455053</v>
      </c>
      <c r="T874" s="154">
        <v>0.890756302521008</v>
      </c>
      <c r="U874" s="173">
        <v>0.00309254818503191</v>
      </c>
      <c r="V874" s="158">
        <v>8756</v>
      </c>
      <c r="W874" s="158">
        <v>8295</v>
      </c>
      <c r="X874" s="158">
        <v>9578</v>
      </c>
      <c r="Y874" s="158">
        <v>9217</v>
      </c>
      <c r="Z874" s="155">
        <v>0.947350388305162</v>
      </c>
      <c r="AA874" s="155">
        <v>0.962309459177281</v>
      </c>
      <c r="AB874" s="173">
        <v>-0.0149590708721191</v>
      </c>
    </row>
    <row r="875" spans="1:28">
      <c r="A875" s="175" t="s">
        <v>668</v>
      </c>
      <c r="B875" s="176" t="s">
        <v>1828</v>
      </c>
      <c r="C875" s="176" t="s">
        <v>871</v>
      </c>
      <c r="D875" s="150">
        <v>2423</v>
      </c>
      <c r="E875" s="153">
        <v>2307</v>
      </c>
      <c r="F875" s="153">
        <v>116</v>
      </c>
      <c r="G875" s="151">
        <v>3195</v>
      </c>
      <c r="H875" s="151">
        <v>3037</v>
      </c>
      <c r="I875" s="151">
        <v>158</v>
      </c>
      <c r="J875" s="151">
        <v>1215</v>
      </c>
      <c r="K875" s="151">
        <v>1125</v>
      </c>
      <c r="L875" s="151">
        <v>90</v>
      </c>
      <c r="M875" s="172">
        <v>0.93</v>
      </c>
      <c r="N875" s="153">
        <v>59352</v>
      </c>
      <c r="O875" s="153">
        <v>56464</v>
      </c>
      <c r="P875" s="153">
        <v>2888</v>
      </c>
      <c r="Q875" s="154">
        <v>0.951341151098531</v>
      </c>
      <c r="R875" s="154">
        <v>0.952125464300454</v>
      </c>
      <c r="S875" s="154">
        <v>0.950547730829421</v>
      </c>
      <c r="T875" s="154">
        <v>0.925925925925926</v>
      </c>
      <c r="U875" s="173">
        <v>0.00157773347103296</v>
      </c>
      <c r="V875" s="158">
        <v>16339</v>
      </c>
      <c r="W875" s="158">
        <v>15440</v>
      </c>
      <c r="X875" s="158">
        <v>18195</v>
      </c>
      <c r="Y875" s="158">
        <v>17321</v>
      </c>
      <c r="Z875" s="155">
        <v>0.944978272844115</v>
      </c>
      <c r="AA875" s="155">
        <v>0.951964825501511</v>
      </c>
      <c r="AB875" s="173">
        <v>-0.00698655265739612</v>
      </c>
    </row>
    <row r="876" spans="1:28">
      <c r="A876" s="175" t="s">
        <v>668</v>
      </c>
      <c r="B876" s="176" t="s">
        <v>1827</v>
      </c>
      <c r="C876" s="176" t="s">
        <v>872</v>
      </c>
      <c r="D876" s="150">
        <v>3764</v>
      </c>
      <c r="E876" s="153">
        <v>3580</v>
      </c>
      <c r="F876" s="153">
        <v>184</v>
      </c>
      <c r="G876" s="151">
        <v>4836</v>
      </c>
      <c r="H876" s="151">
        <v>4610</v>
      </c>
      <c r="I876" s="151">
        <v>226</v>
      </c>
      <c r="J876" s="151">
        <v>2247</v>
      </c>
      <c r="K876" s="151">
        <v>2147</v>
      </c>
      <c r="L876" s="151">
        <v>100</v>
      </c>
      <c r="M876" s="172">
        <v>0.93</v>
      </c>
      <c r="N876" s="153">
        <v>95651</v>
      </c>
      <c r="O876" s="153">
        <v>91962</v>
      </c>
      <c r="P876" s="153">
        <v>3689</v>
      </c>
      <c r="Q876" s="154">
        <v>0.961432708492332</v>
      </c>
      <c r="R876" s="154">
        <v>0.951115834218916</v>
      </c>
      <c r="S876" s="154">
        <v>0.953267162944582</v>
      </c>
      <c r="T876" s="154">
        <v>0.95549621717846</v>
      </c>
      <c r="U876" s="173">
        <v>-0.00215132872566615</v>
      </c>
      <c r="V876" s="158">
        <v>25587</v>
      </c>
      <c r="W876" s="158">
        <v>24534</v>
      </c>
      <c r="X876" s="158">
        <v>30713</v>
      </c>
      <c r="Y876" s="158">
        <v>29669</v>
      </c>
      <c r="Z876" s="155">
        <v>0.958846289131199</v>
      </c>
      <c r="AA876" s="155">
        <v>0.966007879399603</v>
      </c>
      <c r="AB876" s="173">
        <v>-0.00716159026840335</v>
      </c>
    </row>
    <row r="877" spans="1:28">
      <c r="A877" s="175" t="s">
        <v>668</v>
      </c>
      <c r="B877" s="176" t="s">
        <v>1827</v>
      </c>
      <c r="C877" s="176" t="s">
        <v>873</v>
      </c>
      <c r="D877" s="150">
        <v>2931</v>
      </c>
      <c r="E877" s="153">
        <v>2700</v>
      </c>
      <c r="F877" s="153">
        <v>231</v>
      </c>
      <c r="G877" s="151">
        <v>3945</v>
      </c>
      <c r="H877" s="151">
        <v>3705</v>
      </c>
      <c r="I877" s="151">
        <v>240</v>
      </c>
      <c r="J877" s="151">
        <v>1662</v>
      </c>
      <c r="K877" s="151">
        <v>1560</v>
      </c>
      <c r="L877" s="151">
        <v>102</v>
      </c>
      <c r="M877" s="172">
        <v>0.93</v>
      </c>
      <c r="N877" s="153">
        <v>74595</v>
      </c>
      <c r="O877" s="153">
        <v>70503</v>
      </c>
      <c r="P877" s="153">
        <v>4092</v>
      </c>
      <c r="Q877" s="154">
        <v>0.94514377639252</v>
      </c>
      <c r="R877" s="154">
        <v>0.921187308085977</v>
      </c>
      <c r="S877" s="154">
        <v>0.939163498098859</v>
      </c>
      <c r="T877" s="154">
        <v>0.938628158844765</v>
      </c>
      <c r="U877" s="173">
        <v>-0.0179761900128819</v>
      </c>
      <c r="V877" s="158">
        <v>20094</v>
      </c>
      <c r="W877" s="158">
        <v>18813</v>
      </c>
      <c r="X877" s="158">
        <v>23451</v>
      </c>
      <c r="Y877" s="158">
        <v>22211</v>
      </c>
      <c r="Z877" s="155">
        <v>0.936249626754255</v>
      </c>
      <c r="AA877" s="155">
        <v>0.947123790030276</v>
      </c>
      <c r="AB877" s="173">
        <v>-0.0108741632760209</v>
      </c>
    </row>
    <row r="878" spans="1:28">
      <c r="A878" s="175" t="s">
        <v>668</v>
      </c>
      <c r="B878" s="176" t="s">
        <v>1827</v>
      </c>
      <c r="C878" s="176" t="s">
        <v>874</v>
      </c>
      <c r="D878" s="150">
        <v>4364</v>
      </c>
      <c r="E878" s="153">
        <v>4130</v>
      </c>
      <c r="F878" s="153">
        <v>234</v>
      </c>
      <c r="G878" s="151">
        <v>5656</v>
      </c>
      <c r="H878" s="151">
        <v>5393</v>
      </c>
      <c r="I878" s="151">
        <v>263</v>
      </c>
      <c r="J878" s="151">
        <v>2333</v>
      </c>
      <c r="K878" s="151">
        <v>2221</v>
      </c>
      <c r="L878" s="151">
        <v>112</v>
      </c>
      <c r="M878" s="172">
        <v>0.93</v>
      </c>
      <c r="N878" s="153">
        <v>107177</v>
      </c>
      <c r="O878" s="153">
        <v>102317</v>
      </c>
      <c r="P878" s="153">
        <v>4860</v>
      </c>
      <c r="Q878" s="154">
        <v>0.95465445011523</v>
      </c>
      <c r="R878" s="154">
        <v>0.946379468377635</v>
      </c>
      <c r="S878" s="154">
        <v>0.953500707213578</v>
      </c>
      <c r="T878" s="154">
        <v>0.951993141877411</v>
      </c>
      <c r="U878" s="173">
        <v>-0.00712123883594329</v>
      </c>
      <c r="V878" s="158">
        <v>28961</v>
      </c>
      <c r="W878" s="158">
        <v>27528</v>
      </c>
      <c r="X878" s="158">
        <v>32923</v>
      </c>
      <c r="Y878" s="158">
        <v>31419</v>
      </c>
      <c r="Z878" s="155">
        <v>0.95051966437623</v>
      </c>
      <c r="AA878" s="155">
        <v>0.954317650274884</v>
      </c>
      <c r="AB878" s="173">
        <v>-0.00379798589865366</v>
      </c>
    </row>
    <row r="879" spans="1:28">
      <c r="A879" s="175" t="s">
        <v>668</v>
      </c>
      <c r="B879" s="176" t="s">
        <v>1827</v>
      </c>
      <c r="C879" s="176" t="s">
        <v>875</v>
      </c>
      <c r="D879" s="150">
        <v>3341</v>
      </c>
      <c r="E879" s="153">
        <v>3286</v>
      </c>
      <c r="F879" s="153">
        <v>55</v>
      </c>
      <c r="G879" s="151">
        <v>4331</v>
      </c>
      <c r="H879" s="151">
        <v>4275</v>
      </c>
      <c r="I879" s="151">
        <v>56</v>
      </c>
      <c r="J879" s="151">
        <v>1729</v>
      </c>
      <c r="K879" s="151">
        <v>1706</v>
      </c>
      <c r="L879" s="151">
        <v>23</v>
      </c>
      <c r="M879" s="172">
        <v>0.93</v>
      </c>
      <c r="N879" s="153">
        <v>81796</v>
      </c>
      <c r="O879" s="153">
        <v>80637</v>
      </c>
      <c r="P879" s="153">
        <v>1159</v>
      </c>
      <c r="Q879" s="154">
        <v>0.98583060296347</v>
      </c>
      <c r="R879" s="154">
        <v>0.983537862915295</v>
      </c>
      <c r="S879" s="154">
        <v>0.987069960748095</v>
      </c>
      <c r="T879" s="154">
        <v>0.986697513013302</v>
      </c>
      <c r="U879" s="173">
        <v>-0.0035320978328004</v>
      </c>
      <c r="V879" s="158">
        <v>22086</v>
      </c>
      <c r="W879" s="158">
        <v>21755</v>
      </c>
      <c r="X879" s="158">
        <v>25510</v>
      </c>
      <c r="Y879" s="158">
        <v>25167</v>
      </c>
      <c r="Z879" s="155">
        <v>0.985013130489903</v>
      </c>
      <c r="AA879" s="155">
        <v>0.986554292434339</v>
      </c>
      <c r="AB879" s="173">
        <v>-0.00154116194443632</v>
      </c>
    </row>
    <row r="880" spans="1:28">
      <c r="A880" s="175" t="s">
        <v>668</v>
      </c>
      <c r="B880" s="176" t="s">
        <v>1827</v>
      </c>
      <c r="C880" s="176" t="s">
        <v>876</v>
      </c>
      <c r="D880" s="150">
        <v>1848</v>
      </c>
      <c r="E880" s="153">
        <v>1770</v>
      </c>
      <c r="F880" s="153">
        <v>78</v>
      </c>
      <c r="G880" s="151">
        <v>2668</v>
      </c>
      <c r="H880" s="151">
        <v>2549</v>
      </c>
      <c r="I880" s="151">
        <v>119</v>
      </c>
      <c r="J880" s="151">
        <v>1075</v>
      </c>
      <c r="K880" s="151">
        <v>1031</v>
      </c>
      <c r="L880" s="151">
        <v>44</v>
      </c>
      <c r="M880" s="172">
        <v>0.93</v>
      </c>
      <c r="N880" s="153">
        <v>48798</v>
      </c>
      <c r="O880" s="153">
        <v>46881</v>
      </c>
      <c r="P880" s="153">
        <v>1917</v>
      </c>
      <c r="Q880" s="154">
        <v>0.960715603098488</v>
      </c>
      <c r="R880" s="154">
        <v>0.957792207792208</v>
      </c>
      <c r="S880" s="154">
        <v>0.955397301349325</v>
      </c>
      <c r="T880" s="154">
        <v>0.95906976744186</v>
      </c>
      <c r="U880" s="173">
        <v>0.00239490644288243</v>
      </c>
      <c r="V880" s="158">
        <v>13381</v>
      </c>
      <c r="W880" s="158">
        <v>12845</v>
      </c>
      <c r="X880" s="158">
        <v>15203</v>
      </c>
      <c r="Y880" s="158">
        <v>14631</v>
      </c>
      <c r="Z880" s="155">
        <v>0.9599432030491</v>
      </c>
      <c r="AA880" s="155">
        <v>0.962375846872328</v>
      </c>
      <c r="AB880" s="173">
        <v>-0.00243264382322828</v>
      </c>
    </row>
    <row r="881" spans="1:28">
      <c r="A881" s="175" t="s">
        <v>668</v>
      </c>
      <c r="B881" s="176" t="s">
        <v>1827</v>
      </c>
      <c r="C881" s="176" t="s">
        <v>877</v>
      </c>
      <c r="D881" s="150">
        <v>3263</v>
      </c>
      <c r="E881" s="153">
        <v>3118</v>
      </c>
      <c r="F881" s="153">
        <v>145</v>
      </c>
      <c r="G881" s="151">
        <v>4235</v>
      </c>
      <c r="H881" s="151">
        <v>4112</v>
      </c>
      <c r="I881" s="151">
        <v>123</v>
      </c>
      <c r="J881" s="151">
        <v>1713</v>
      </c>
      <c r="K881" s="151">
        <v>1647</v>
      </c>
      <c r="L881" s="151">
        <v>66</v>
      </c>
      <c r="M881" s="172">
        <v>0.93</v>
      </c>
      <c r="N881" s="153">
        <v>78112</v>
      </c>
      <c r="O881" s="153">
        <v>75124</v>
      </c>
      <c r="P881" s="153">
        <v>2988</v>
      </c>
      <c r="Q881" s="154">
        <v>0.961747234739861</v>
      </c>
      <c r="R881" s="154">
        <v>0.955562365920932</v>
      </c>
      <c r="S881" s="154">
        <v>0.970956316410862</v>
      </c>
      <c r="T881" s="154">
        <v>0.961471103327496</v>
      </c>
      <c r="U881" s="173">
        <v>-0.0153939504899302</v>
      </c>
      <c r="V881" s="158">
        <v>21542</v>
      </c>
      <c r="W881" s="158">
        <v>20815</v>
      </c>
      <c r="X881" s="158">
        <v>24214</v>
      </c>
      <c r="Y881" s="158">
        <v>23043</v>
      </c>
      <c r="Z881" s="155">
        <v>0.966251972890168</v>
      </c>
      <c r="AA881" s="155">
        <v>0.95163954736929</v>
      </c>
      <c r="AB881" s="173">
        <v>0.0146124255208776</v>
      </c>
    </row>
    <row r="882" spans="1:28">
      <c r="A882" s="175" t="s">
        <v>668</v>
      </c>
      <c r="B882" s="176" t="s">
        <v>1827</v>
      </c>
      <c r="C882" s="176" t="s">
        <v>878</v>
      </c>
      <c r="D882" s="150">
        <v>4055</v>
      </c>
      <c r="E882" s="153">
        <v>3152</v>
      </c>
      <c r="F882" s="153">
        <v>903</v>
      </c>
      <c r="G882" s="151">
        <v>5101</v>
      </c>
      <c r="H882" s="151">
        <v>4418</v>
      </c>
      <c r="I882" s="151">
        <v>683</v>
      </c>
      <c r="J882" s="151">
        <v>2363</v>
      </c>
      <c r="K882" s="151">
        <v>1767</v>
      </c>
      <c r="L882" s="151">
        <v>596</v>
      </c>
      <c r="M882" s="172">
        <v>0.93</v>
      </c>
      <c r="N882" s="153">
        <v>100066</v>
      </c>
      <c r="O882" s="153">
        <v>81655</v>
      </c>
      <c r="P882" s="153">
        <v>18411</v>
      </c>
      <c r="Q882" s="154">
        <v>0.81601143245458</v>
      </c>
      <c r="R882" s="154">
        <v>0.77731196054254</v>
      </c>
      <c r="S882" s="154">
        <v>0.866104685355813</v>
      </c>
      <c r="T882" s="154">
        <v>0.747778247989843</v>
      </c>
      <c r="U882" s="173">
        <v>-0.0887927248132725</v>
      </c>
      <c r="V882" s="158">
        <v>27300</v>
      </c>
      <c r="W882" s="158">
        <v>21673</v>
      </c>
      <c r="X882" s="158">
        <v>30811</v>
      </c>
      <c r="Y882" s="158">
        <v>25594</v>
      </c>
      <c r="Z882" s="155">
        <v>0.793882783882784</v>
      </c>
      <c r="AA882" s="155">
        <v>0.830677355489922</v>
      </c>
      <c r="AB882" s="173">
        <v>-0.0367945716071385</v>
      </c>
    </row>
    <row r="883" spans="1:28">
      <c r="A883" s="175" t="s">
        <v>668</v>
      </c>
      <c r="B883" s="176" t="s">
        <v>33</v>
      </c>
      <c r="C883" s="176" t="s">
        <v>879</v>
      </c>
      <c r="D883" s="150">
        <v>0</v>
      </c>
      <c r="E883" s="153">
        <v>0</v>
      </c>
      <c r="F883" s="153">
        <v>0</v>
      </c>
      <c r="G883" s="151">
        <v>0</v>
      </c>
      <c r="H883" s="151">
        <v>0</v>
      </c>
      <c r="I883" s="151">
        <v>0</v>
      </c>
      <c r="J883" s="151">
        <v>0</v>
      </c>
      <c r="K883" s="151">
        <v>0</v>
      </c>
      <c r="L883" s="151">
        <v>0</v>
      </c>
      <c r="M883" s="172">
        <v>0.93</v>
      </c>
      <c r="N883" s="153">
        <v>0</v>
      </c>
      <c r="O883" s="153">
        <v>0</v>
      </c>
      <c r="P883" s="153">
        <v>0</v>
      </c>
      <c r="Q883" s="154">
        <v>0</v>
      </c>
      <c r="R883" s="154">
        <v>0</v>
      </c>
      <c r="S883" s="154">
        <v>0</v>
      </c>
      <c r="T883" s="154">
        <v>0</v>
      </c>
      <c r="U883" s="173">
        <v>0</v>
      </c>
      <c r="V883" s="158">
        <v>0</v>
      </c>
      <c r="W883" s="158">
        <v>0</v>
      </c>
      <c r="X883" s="158">
        <v>0</v>
      </c>
      <c r="Y883" s="158">
        <v>0</v>
      </c>
      <c r="Z883" s="155">
        <v>0</v>
      </c>
      <c r="AA883" s="155">
        <v>0</v>
      </c>
      <c r="AB883" s="173">
        <v>0</v>
      </c>
    </row>
    <row r="884" spans="1:28">
      <c r="A884" s="175" t="s">
        <v>668</v>
      </c>
      <c r="B884" s="176" t="s">
        <v>1827</v>
      </c>
      <c r="C884" s="176" t="s">
        <v>880</v>
      </c>
      <c r="D884" s="150">
        <v>4394</v>
      </c>
      <c r="E884" s="153">
        <v>4192</v>
      </c>
      <c r="F884" s="153">
        <v>202</v>
      </c>
      <c r="G884" s="151">
        <v>5681</v>
      </c>
      <c r="H884" s="151">
        <v>5443</v>
      </c>
      <c r="I884" s="151">
        <v>238</v>
      </c>
      <c r="J884" s="151">
        <v>2309</v>
      </c>
      <c r="K884" s="151">
        <v>2172</v>
      </c>
      <c r="L884" s="151">
        <v>137</v>
      </c>
      <c r="M884" s="172">
        <v>0.93</v>
      </c>
      <c r="N884" s="153">
        <v>116502</v>
      </c>
      <c r="O884" s="153">
        <v>110983</v>
      </c>
      <c r="P884" s="153">
        <v>5519</v>
      </c>
      <c r="Q884" s="154">
        <v>0.95262742270519</v>
      </c>
      <c r="R884" s="154">
        <v>0.95402822030041</v>
      </c>
      <c r="S884" s="154">
        <v>0.958105967259285</v>
      </c>
      <c r="T884" s="154">
        <v>0.940666955391945</v>
      </c>
      <c r="U884" s="173">
        <v>-0.00407774695887564</v>
      </c>
      <c r="V884" s="158">
        <v>29947</v>
      </c>
      <c r="W884" s="158">
        <v>28368</v>
      </c>
      <c r="X884" s="158">
        <v>36961</v>
      </c>
      <c r="Y884" s="158">
        <v>35183</v>
      </c>
      <c r="Z884" s="155">
        <v>0.947273516545898</v>
      </c>
      <c r="AA884" s="155">
        <v>0.951895240929629</v>
      </c>
      <c r="AB884" s="173">
        <v>-0.00462172438373076</v>
      </c>
    </row>
    <row r="885" spans="1:28">
      <c r="A885" s="175" t="s">
        <v>668</v>
      </c>
      <c r="B885" s="176" t="s">
        <v>1827</v>
      </c>
      <c r="C885" s="176" t="s">
        <v>881</v>
      </c>
      <c r="D885" s="150">
        <v>2554</v>
      </c>
      <c r="E885" s="153">
        <v>2419</v>
      </c>
      <c r="F885" s="153">
        <v>135</v>
      </c>
      <c r="G885" s="151">
        <v>3578</v>
      </c>
      <c r="H885" s="151">
        <v>3480</v>
      </c>
      <c r="I885" s="151">
        <v>98</v>
      </c>
      <c r="J885" s="151">
        <v>1347</v>
      </c>
      <c r="K885" s="151">
        <v>1283</v>
      </c>
      <c r="L885" s="151">
        <v>64</v>
      </c>
      <c r="M885" s="172">
        <v>0.93</v>
      </c>
      <c r="N885" s="153">
        <v>68889</v>
      </c>
      <c r="O885" s="153">
        <v>66608</v>
      </c>
      <c r="P885" s="153">
        <v>2281</v>
      </c>
      <c r="Q885" s="154">
        <v>0.96688876308264</v>
      </c>
      <c r="R885" s="154">
        <v>0.947141738449491</v>
      </c>
      <c r="S885" s="154">
        <v>0.97261039686976</v>
      </c>
      <c r="T885" s="154">
        <v>0.952487008166296</v>
      </c>
      <c r="U885" s="173">
        <v>-0.0254686584202687</v>
      </c>
      <c r="V885" s="158">
        <v>18132</v>
      </c>
      <c r="W885" s="158">
        <v>17472</v>
      </c>
      <c r="X885" s="158">
        <v>21825</v>
      </c>
      <c r="Y885" s="158">
        <v>21125</v>
      </c>
      <c r="Z885" s="155">
        <v>0.963600264725347</v>
      </c>
      <c r="AA885" s="155">
        <v>0.967926689576174</v>
      </c>
      <c r="AB885" s="173">
        <v>-0.00432642485082668</v>
      </c>
    </row>
    <row r="886" spans="1:28">
      <c r="A886" s="175" t="s">
        <v>668</v>
      </c>
      <c r="B886" s="176" t="s">
        <v>1827</v>
      </c>
      <c r="C886" s="176" t="s">
        <v>882</v>
      </c>
      <c r="D886" s="150">
        <v>2753</v>
      </c>
      <c r="E886" s="153">
        <v>2594</v>
      </c>
      <c r="F886" s="153">
        <v>159</v>
      </c>
      <c r="G886" s="151">
        <v>3688</v>
      </c>
      <c r="H886" s="151">
        <v>3496</v>
      </c>
      <c r="I886" s="151">
        <v>192</v>
      </c>
      <c r="J886" s="151">
        <v>1505</v>
      </c>
      <c r="K886" s="151">
        <v>1440</v>
      </c>
      <c r="L886" s="151">
        <v>65</v>
      </c>
      <c r="M886" s="172">
        <v>0.93</v>
      </c>
      <c r="N886" s="153">
        <v>65911</v>
      </c>
      <c r="O886" s="153">
        <v>63299</v>
      </c>
      <c r="P886" s="153">
        <v>2612</v>
      </c>
      <c r="Q886" s="154">
        <v>0.960370803052601</v>
      </c>
      <c r="R886" s="154">
        <v>0.942244823828551</v>
      </c>
      <c r="S886" s="154">
        <v>0.947939262472885</v>
      </c>
      <c r="T886" s="154">
        <v>0.956810631229236</v>
      </c>
      <c r="U886" s="173">
        <v>-0.00569443864433439</v>
      </c>
      <c r="V886" s="158">
        <v>18261</v>
      </c>
      <c r="W886" s="158">
        <v>17432</v>
      </c>
      <c r="X886" s="158">
        <v>20229</v>
      </c>
      <c r="Y886" s="158">
        <v>19451</v>
      </c>
      <c r="Z886" s="155">
        <v>0.954602705218772</v>
      </c>
      <c r="AA886" s="155">
        <v>0.96154036284542</v>
      </c>
      <c r="AB886" s="173">
        <v>-0.00693765762664778</v>
      </c>
    </row>
    <row r="887" spans="1:28">
      <c r="A887" s="175" t="s">
        <v>668</v>
      </c>
      <c r="B887" s="176" t="s">
        <v>1828</v>
      </c>
      <c r="C887" s="176" t="s">
        <v>883</v>
      </c>
      <c r="D887" s="150">
        <v>5575</v>
      </c>
      <c r="E887" s="153">
        <v>5255</v>
      </c>
      <c r="F887" s="153">
        <v>320</v>
      </c>
      <c r="G887" s="151">
        <v>7271</v>
      </c>
      <c r="H887" s="151">
        <v>6969</v>
      </c>
      <c r="I887" s="151">
        <v>302</v>
      </c>
      <c r="J887" s="151">
        <v>2451</v>
      </c>
      <c r="K887" s="151">
        <v>2260</v>
      </c>
      <c r="L887" s="151">
        <v>191</v>
      </c>
      <c r="M887" s="172">
        <v>0.93</v>
      </c>
      <c r="N887" s="153">
        <v>128380</v>
      </c>
      <c r="O887" s="153">
        <v>122829</v>
      </c>
      <c r="P887" s="153">
        <v>5551</v>
      </c>
      <c r="Q887" s="154">
        <v>0.956761177753544</v>
      </c>
      <c r="R887" s="154">
        <v>0.942600896860987</v>
      </c>
      <c r="S887" s="154">
        <v>0.958465135469674</v>
      </c>
      <c r="T887" s="154">
        <v>0.922072623419013</v>
      </c>
      <c r="U887" s="173">
        <v>-0.0158642386086875</v>
      </c>
      <c r="V887" s="158">
        <v>35989</v>
      </c>
      <c r="W887" s="158">
        <v>34249</v>
      </c>
      <c r="X887" s="158">
        <v>39484</v>
      </c>
      <c r="Y887" s="158">
        <v>37965</v>
      </c>
      <c r="Z887" s="155">
        <v>0.951651893634166</v>
      </c>
      <c r="AA887" s="155">
        <v>0.961528720494377</v>
      </c>
      <c r="AB887" s="173">
        <v>-0.00987682686021141</v>
      </c>
    </row>
    <row r="888" spans="1:28">
      <c r="A888" s="175" t="s">
        <v>668</v>
      </c>
      <c r="B888" s="176" t="s">
        <v>1828</v>
      </c>
      <c r="C888" s="176" t="s">
        <v>884</v>
      </c>
      <c r="D888" s="150">
        <v>2521</v>
      </c>
      <c r="E888" s="153">
        <v>2428</v>
      </c>
      <c r="F888" s="153">
        <v>93</v>
      </c>
      <c r="G888" s="151">
        <v>3526</v>
      </c>
      <c r="H888" s="151">
        <v>3363</v>
      </c>
      <c r="I888" s="151">
        <v>163</v>
      </c>
      <c r="J888" s="151">
        <v>1270</v>
      </c>
      <c r="K888" s="151">
        <v>1174</v>
      </c>
      <c r="L888" s="151">
        <v>96</v>
      </c>
      <c r="M888" s="172">
        <v>0.93</v>
      </c>
      <c r="N888" s="153">
        <v>65612</v>
      </c>
      <c r="O888" s="153">
        <v>62504</v>
      </c>
      <c r="P888" s="153">
        <v>3108</v>
      </c>
      <c r="Q888" s="154">
        <v>0.952630616350668</v>
      </c>
      <c r="R888" s="154">
        <v>0.963109877032923</v>
      </c>
      <c r="S888" s="154">
        <v>0.953771979580261</v>
      </c>
      <c r="T888" s="154">
        <v>0.924409448818898</v>
      </c>
      <c r="U888" s="173">
        <v>0.00933789745266245</v>
      </c>
      <c r="V888" s="158">
        <v>17815</v>
      </c>
      <c r="W888" s="158">
        <v>16970</v>
      </c>
      <c r="X888" s="158">
        <v>20599</v>
      </c>
      <c r="Y888" s="158">
        <v>19678</v>
      </c>
      <c r="Z888" s="155">
        <v>0.95256806062307</v>
      </c>
      <c r="AA888" s="155">
        <v>0.955289091703481</v>
      </c>
      <c r="AB888" s="173">
        <v>-0.00272103108041033</v>
      </c>
    </row>
    <row r="889" spans="1:28">
      <c r="A889" s="175" t="s">
        <v>668</v>
      </c>
      <c r="B889" s="176" t="s">
        <v>1828</v>
      </c>
      <c r="C889" s="176" t="s">
        <v>885</v>
      </c>
      <c r="D889" s="150">
        <v>3689</v>
      </c>
      <c r="E889" s="153">
        <v>3200</v>
      </c>
      <c r="F889" s="153">
        <v>489</v>
      </c>
      <c r="G889" s="151">
        <v>5146</v>
      </c>
      <c r="H889" s="151">
        <v>4493</v>
      </c>
      <c r="I889" s="151">
        <v>653</v>
      </c>
      <c r="J889" s="151">
        <v>1649</v>
      </c>
      <c r="K889" s="151">
        <v>1333</v>
      </c>
      <c r="L889" s="151">
        <v>316</v>
      </c>
      <c r="M889" s="172">
        <v>0.93</v>
      </c>
      <c r="N889" s="153">
        <v>91771</v>
      </c>
      <c r="O889" s="153">
        <v>81906</v>
      </c>
      <c r="P889" s="153">
        <v>9865</v>
      </c>
      <c r="Q889" s="154">
        <v>0.89250416798335</v>
      </c>
      <c r="R889" s="154">
        <v>0.867443751694226</v>
      </c>
      <c r="S889" s="154">
        <v>0.873105324523902</v>
      </c>
      <c r="T889" s="154">
        <v>0.808368708308066</v>
      </c>
      <c r="U889" s="173">
        <v>-0.00566157282967605</v>
      </c>
      <c r="V889" s="158">
        <v>24400</v>
      </c>
      <c r="W889" s="158">
        <v>21276</v>
      </c>
      <c r="X889" s="158">
        <v>29864</v>
      </c>
      <c r="Y889" s="158">
        <v>26907</v>
      </c>
      <c r="Z889" s="155">
        <v>0.871967213114754</v>
      </c>
      <c r="AA889" s="155">
        <v>0.900984462898473</v>
      </c>
      <c r="AB889" s="173">
        <v>-0.029017249783719</v>
      </c>
    </row>
    <row r="890" spans="1:28">
      <c r="A890" s="175" t="s">
        <v>668</v>
      </c>
      <c r="B890" s="176" t="s">
        <v>1828</v>
      </c>
      <c r="C890" s="176" t="s">
        <v>886</v>
      </c>
      <c r="D890" s="150">
        <v>3793</v>
      </c>
      <c r="E890" s="153">
        <v>3660</v>
      </c>
      <c r="F890" s="153">
        <v>133</v>
      </c>
      <c r="G890" s="151">
        <v>5128</v>
      </c>
      <c r="H890" s="151">
        <v>4955</v>
      </c>
      <c r="I890" s="151">
        <v>173</v>
      </c>
      <c r="J890" s="151">
        <v>1728</v>
      </c>
      <c r="K890" s="151">
        <v>1622</v>
      </c>
      <c r="L890" s="151">
        <v>106</v>
      </c>
      <c r="M890" s="172">
        <v>0.93</v>
      </c>
      <c r="N890" s="153">
        <v>95116</v>
      </c>
      <c r="O890" s="153">
        <v>92145</v>
      </c>
      <c r="P890" s="153">
        <v>2971</v>
      </c>
      <c r="Q890" s="154">
        <v>0.968764456032634</v>
      </c>
      <c r="R890" s="154">
        <v>0.964935407329291</v>
      </c>
      <c r="S890" s="154">
        <v>0.966263650546022</v>
      </c>
      <c r="T890" s="154">
        <v>0.938657407407407</v>
      </c>
      <c r="U890" s="173">
        <v>-0.00132824321673097</v>
      </c>
      <c r="V890" s="158">
        <v>26037</v>
      </c>
      <c r="W890" s="158">
        <v>25168</v>
      </c>
      <c r="X890" s="158">
        <v>31771</v>
      </c>
      <c r="Y890" s="158">
        <v>30837</v>
      </c>
      <c r="Z890" s="155">
        <v>0.966624419095902</v>
      </c>
      <c r="AA890" s="155">
        <v>0.970602121431494</v>
      </c>
      <c r="AB890" s="173">
        <v>-0.00397770233559214</v>
      </c>
    </row>
    <row r="891" spans="1:28">
      <c r="A891" s="175" t="s">
        <v>668</v>
      </c>
      <c r="B891" s="176" t="s">
        <v>1828</v>
      </c>
      <c r="C891" s="176" t="s">
        <v>887</v>
      </c>
      <c r="D891" s="150">
        <v>4517</v>
      </c>
      <c r="E891" s="153">
        <v>4241</v>
      </c>
      <c r="F891" s="153">
        <v>276</v>
      </c>
      <c r="G891" s="151">
        <v>5723</v>
      </c>
      <c r="H891" s="151">
        <v>5505</v>
      </c>
      <c r="I891" s="151">
        <v>218</v>
      </c>
      <c r="J891" s="151">
        <v>2002</v>
      </c>
      <c r="K891" s="151">
        <v>1910</v>
      </c>
      <c r="L891" s="151">
        <v>92</v>
      </c>
      <c r="M891" s="172">
        <v>0.93</v>
      </c>
      <c r="N891" s="153">
        <v>107288</v>
      </c>
      <c r="O891" s="153">
        <v>103384</v>
      </c>
      <c r="P891" s="153">
        <v>3904</v>
      </c>
      <c r="Q891" s="154">
        <v>0.963611960331072</v>
      </c>
      <c r="R891" s="154">
        <v>0.938897498339606</v>
      </c>
      <c r="S891" s="154">
        <v>0.961908090162502</v>
      </c>
      <c r="T891" s="154">
        <v>0.954045954045954</v>
      </c>
      <c r="U891" s="173">
        <v>-0.0230105918228963</v>
      </c>
      <c r="V891" s="158">
        <v>29678</v>
      </c>
      <c r="W891" s="158">
        <v>28296</v>
      </c>
      <c r="X891" s="158">
        <v>33535</v>
      </c>
      <c r="Y891" s="158">
        <v>32412</v>
      </c>
      <c r="Z891" s="155">
        <v>0.953433519778961</v>
      </c>
      <c r="AA891" s="155">
        <v>0.966512598777397</v>
      </c>
      <c r="AB891" s="173">
        <v>-0.0130790789984359</v>
      </c>
    </row>
    <row r="892" spans="1:28">
      <c r="A892" s="175" t="s">
        <v>668</v>
      </c>
      <c r="B892" s="176" t="s">
        <v>1828</v>
      </c>
      <c r="C892" s="176" t="s">
        <v>888</v>
      </c>
      <c r="D892" s="150">
        <v>4967</v>
      </c>
      <c r="E892" s="153">
        <v>4735</v>
      </c>
      <c r="F892" s="153">
        <v>232</v>
      </c>
      <c r="G892" s="151">
        <v>6625</v>
      </c>
      <c r="H892" s="151">
        <v>6387</v>
      </c>
      <c r="I892" s="151">
        <v>238</v>
      </c>
      <c r="J892" s="151">
        <v>2384</v>
      </c>
      <c r="K892" s="151">
        <v>2247</v>
      </c>
      <c r="L892" s="151">
        <v>137</v>
      </c>
      <c r="M892" s="172">
        <v>0.93</v>
      </c>
      <c r="N892" s="153">
        <v>123553</v>
      </c>
      <c r="O892" s="153">
        <v>118170</v>
      </c>
      <c r="P892" s="153">
        <v>5383</v>
      </c>
      <c r="Q892" s="154">
        <v>0.956431652812963</v>
      </c>
      <c r="R892" s="154">
        <v>0.953291725387558</v>
      </c>
      <c r="S892" s="154">
        <v>0.964075471698113</v>
      </c>
      <c r="T892" s="154">
        <v>0.94253355704698</v>
      </c>
      <c r="U892" s="173">
        <v>-0.0107837463105553</v>
      </c>
      <c r="V892" s="158">
        <v>32896</v>
      </c>
      <c r="W892" s="158">
        <v>31436</v>
      </c>
      <c r="X892" s="158">
        <v>39610</v>
      </c>
      <c r="Y892" s="158">
        <v>37924</v>
      </c>
      <c r="Z892" s="155">
        <v>0.955617704280156</v>
      </c>
      <c r="AA892" s="155">
        <v>0.957434991163848</v>
      </c>
      <c r="AB892" s="173">
        <v>-0.00181728688369187</v>
      </c>
    </row>
    <row r="893" spans="1:28">
      <c r="A893" s="175" t="s">
        <v>668</v>
      </c>
      <c r="B893" s="176" t="s">
        <v>1828</v>
      </c>
      <c r="C893" s="176" t="s">
        <v>889</v>
      </c>
      <c r="D893" s="150">
        <v>3825</v>
      </c>
      <c r="E893" s="153">
        <v>3635</v>
      </c>
      <c r="F893" s="153">
        <v>190</v>
      </c>
      <c r="G893" s="151">
        <v>5219</v>
      </c>
      <c r="H893" s="151">
        <v>5016</v>
      </c>
      <c r="I893" s="151">
        <v>203</v>
      </c>
      <c r="J893" s="151">
        <v>1788</v>
      </c>
      <c r="K893" s="151">
        <v>1713</v>
      </c>
      <c r="L893" s="151">
        <v>75</v>
      </c>
      <c r="M893" s="172">
        <v>0.93</v>
      </c>
      <c r="N893" s="153">
        <v>94200</v>
      </c>
      <c r="O893" s="153">
        <v>90929</v>
      </c>
      <c r="P893" s="153">
        <v>3271</v>
      </c>
      <c r="Q893" s="154">
        <v>0.965276008492569</v>
      </c>
      <c r="R893" s="154">
        <v>0.950326797385621</v>
      </c>
      <c r="S893" s="154">
        <v>0.961103659704924</v>
      </c>
      <c r="T893" s="154">
        <v>0.958053691275168</v>
      </c>
      <c r="U893" s="173">
        <v>-0.0107768623193034</v>
      </c>
      <c r="V893" s="158">
        <v>25604</v>
      </c>
      <c r="W893" s="158">
        <v>24631</v>
      </c>
      <c r="X893" s="158">
        <v>29787</v>
      </c>
      <c r="Y893" s="158">
        <v>28883</v>
      </c>
      <c r="Z893" s="155">
        <v>0.961998125292923</v>
      </c>
      <c r="AA893" s="155">
        <v>0.969651190116494</v>
      </c>
      <c r="AB893" s="173">
        <v>-0.00765306482357087</v>
      </c>
    </row>
    <row r="894" spans="1:28">
      <c r="A894" s="175" t="s">
        <v>668</v>
      </c>
      <c r="B894" s="176" t="s">
        <v>1828</v>
      </c>
      <c r="C894" s="176" t="s">
        <v>890</v>
      </c>
      <c r="D894" s="150">
        <v>4651</v>
      </c>
      <c r="E894" s="153">
        <v>4396</v>
      </c>
      <c r="F894" s="153">
        <v>255</v>
      </c>
      <c r="G894" s="151">
        <v>6400</v>
      </c>
      <c r="H894" s="151">
        <v>6146</v>
      </c>
      <c r="I894" s="151">
        <v>254</v>
      </c>
      <c r="J894" s="151">
        <v>2164</v>
      </c>
      <c r="K894" s="151">
        <v>2054</v>
      </c>
      <c r="L894" s="151">
        <v>110</v>
      </c>
      <c r="M894" s="172">
        <v>0.93</v>
      </c>
      <c r="N894" s="153">
        <v>114319</v>
      </c>
      <c r="O894" s="153">
        <v>109991</v>
      </c>
      <c r="P894" s="153">
        <v>4328</v>
      </c>
      <c r="Q894" s="154">
        <v>0.962141026426053</v>
      </c>
      <c r="R894" s="154">
        <v>0.945173081057837</v>
      </c>
      <c r="S894" s="154">
        <v>0.9603125</v>
      </c>
      <c r="T894" s="154">
        <v>0.94916820702403</v>
      </c>
      <c r="U894" s="173">
        <v>-0.015139418942163</v>
      </c>
      <c r="V894" s="158">
        <v>31176</v>
      </c>
      <c r="W894" s="158">
        <v>29832</v>
      </c>
      <c r="X894" s="158">
        <v>35658</v>
      </c>
      <c r="Y894" s="158">
        <v>34411</v>
      </c>
      <c r="Z894" s="155">
        <v>0.956889915319477</v>
      </c>
      <c r="AA894" s="155">
        <v>0.965028885523585</v>
      </c>
      <c r="AB894" s="173">
        <v>-0.00813897020410859</v>
      </c>
    </row>
    <row r="895" spans="1:28">
      <c r="A895" s="175" t="s">
        <v>668</v>
      </c>
      <c r="B895" s="176" t="s">
        <v>1828</v>
      </c>
      <c r="C895" s="176" t="s">
        <v>891</v>
      </c>
      <c r="D895" s="150">
        <v>4995</v>
      </c>
      <c r="E895" s="153">
        <v>4716</v>
      </c>
      <c r="F895" s="153">
        <v>279</v>
      </c>
      <c r="G895" s="151">
        <v>7219</v>
      </c>
      <c r="H895" s="151">
        <v>6773</v>
      </c>
      <c r="I895" s="151">
        <v>446</v>
      </c>
      <c r="J895" s="151">
        <v>2542</v>
      </c>
      <c r="K895" s="151">
        <v>2367</v>
      </c>
      <c r="L895" s="151">
        <v>175</v>
      </c>
      <c r="M895" s="172">
        <v>0.93</v>
      </c>
      <c r="N895" s="153">
        <v>132349</v>
      </c>
      <c r="O895" s="153">
        <v>125969</v>
      </c>
      <c r="P895" s="153">
        <v>6380</v>
      </c>
      <c r="Q895" s="154">
        <v>0.951794120091576</v>
      </c>
      <c r="R895" s="154">
        <v>0.944144144144144</v>
      </c>
      <c r="S895" s="154">
        <v>0.938218589832387</v>
      </c>
      <c r="T895" s="154">
        <v>0.931156569630212</v>
      </c>
      <c r="U895" s="173">
        <v>0.00592555431175745</v>
      </c>
      <c r="V895" s="158">
        <v>35140</v>
      </c>
      <c r="W895" s="158">
        <v>33188</v>
      </c>
      <c r="X895" s="158">
        <v>43509</v>
      </c>
      <c r="Y895" s="158">
        <v>41118</v>
      </c>
      <c r="Z895" s="155">
        <v>0.944450768355151</v>
      </c>
      <c r="AA895" s="155">
        <v>0.945045852582224</v>
      </c>
      <c r="AB895" s="173">
        <v>-0.00059508422707355</v>
      </c>
    </row>
    <row r="896" spans="1:28">
      <c r="A896" s="175" t="s">
        <v>668</v>
      </c>
      <c r="B896" s="176" t="s">
        <v>1828</v>
      </c>
      <c r="C896" s="176" t="s">
        <v>892</v>
      </c>
      <c r="D896" s="150">
        <v>1743</v>
      </c>
      <c r="E896" s="153">
        <v>1646</v>
      </c>
      <c r="F896" s="153">
        <v>97</v>
      </c>
      <c r="G896" s="151">
        <v>2371</v>
      </c>
      <c r="H896" s="151">
        <v>2281</v>
      </c>
      <c r="I896" s="151">
        <v>90</v>
      </c>
      <c r="J896" s="151">
        <v>822</v>
      </c>
      <c r="K896" s="151">
        <v>784</v>
      </c>
      <c r="L896" s="151">
        <v>38</v>
      </c>
      <c r="M896" s="172">
        <v>0.93</v>
      </c>
      <c r="N896" s="153">
        <v>43392</v>
      </c>
      <c r="O896" s="153">
        <v>41662</v>
      </c>
      <c r="P896" s="153">
        <v>1730</v>
      </c>
      <c r="Q896" s="154">
        <v>0.960130899705015</v>
      </c>
      <c r="R896" s="154">
        <v>0.944348823866896</v>
      </c>
      <c r="S896" s="154">
        <v>0.962041332770983</v>
      </c>
      <c r="T896" s="154">
        <v>0.953771289537713</v>
      </c>
      <c r="U896" s="173">
        <v>-0.0176925089040866</v>
      </c>
      <c r="V896" s="158">
        <v>12018</v>
      </c>
      <c r="W896" s="158">
        <v>11527</v>
      </c>
      <c r="X896" s="158">
        <v>13877</v>
      </c>
      <c r="Y896" s="158">
        <v>13360</v>
      </c>
      <c r="Z896" s="155">
        <v>0.95914461640872</v>
      </c>
      <c r="AA896" s="155">
        <v>0.962744108957267</v>
      </c>
      <c r="AB896" s="173">
        <v>-0.00359949254854719</v>
      </c>
    </row>
    <row r="897" spans="1:28">
      <c r="A897" s="175" t="s">
        <v>668</v>
      </c>
      <c r="B897" s="176" t="s">
        <v>1828</v>
      </c>
      <c r="C897" s="176" t="s">
        <v>893</v>
      </c>
      <c r="D897" s="150">
        <v>2194</v>
      </c>
      <c r="E897" s="153">
        <v>2108</v>
      </c>
      <c r="F897" s="153">
        <v>86</v>
      </c>
      <c r="G897" s="151">
        <v>2934</v>
      </c>
      <c r="H897" s="151">
        <v>2834</v>
      </c>
      <c r="I897" s="151">
        <v>100</v>
      </c>
      <c r="J897" s="151">
        <v>919</v>
      </c>
      <c r="K897" s="151">
        <v>871</v>
      </c>
      <c r="L897" s="151">
        <v>48</v>
      </c>
      <c r="M897" s="172">
        <v>0.93</v>
      </c>
      <c r="N897" s="153">
        <v>48691</v>
      </c>
      <c r="O897" s="153">
        <v>46902</v>
      </c>
      <c r="P897" s="153">
        <v>1789</v>
      </c>
      <c r="Q897" s="154">
        <v>0.963258096978908</v>
      </c>
      <c r="R897" s="154">
        <v>0.960802187784868</v>
      </c>
      <c r="S897" s="154">
        <v>0.965916837082481</v>
      </c>
      <c r="T897" s="154">
        <v>0.947769314472252</v>
      </c>
      <c r="U897" s="173">
        <v>-0.00511464929761341</v>
      </c>
      <c r="V897" s="158">
        <v>13863</v>
      </c>
      <c r="W897" s="158">
        <v>13419</v>
      </c>
      <c r="X897" s="158">
        <v>14865</v>
      </c>
      <c r="Y897" s="158">
        <v>14424</v>
      </c>
      <c r="Z897" s="155">
        <v>0.967972300367886</v>
      </c>
      <c r="AA897" s="155">
        <v>0.970332996972755</v>
      </c>
      <c r="AB897" s="173">
        <v>-0.00236069660486904</v>
      </c>
    </row>
    <row r="898" spans="1:28">
      <c r="A898" s="175" t="s">
        <v>668</v>
      </c>
      <c r="B898" s="176" t="s">
        <v>1828</v>
      </c>
      <c r="C898" s="176" t="s">
        <v>894</v>
      </c>
      <c r="D898" s="150">
        <v>2330</v>
      </c>
      <c r="E898" s="153">
        <v>2269</v>
      </c>
      <c r="F898" s="153">
        <v>61</v>
      </c>
      <c r="G898" s="151">
        <v>3148</v>
      </c>
      <c r="H898" s="151">
        <v>3058</v>
      </c>
      <c r="I898" s="151">
        <v>90</v>
      </c>
      <c r="J898" s="151">
        <v>1056</v>
      </c>
      <c r="K898" s="151">
        <v>1001</v>
      </c>
      <c r="L898" s="151">
        <v>55</v>
      </c>
      <c r="M898" s="172">
        <v>0.93</v>
      </c>
      <c r="N898" s="153">
        <v>56463</v>
      </c>
      <c r="O898" s="153">
        <v>54708</v>
      </c>
      <c r="P898" s="153">
        <v>1755</v>
      </c>
      <c r="Q898" s="154">
        <v>0.968917698315711</v>
      </c>
      <c r="R898" s="154">
        <v>0.97381974248927</v>
      </c>
      <c r="S898" s="154">
        <v>0.97141041931385</v>
      </c>
      <c r="T898" s="154">
        <v>0.947916666666667</v>
      </c>
      <c r="U898" s="173">
        <v>0.00240932317542031</v>
      </c>
      <c r="V898" s="158">
        <v>15559</v>
      </c>
      <c r="W898" s="158">
        <v>15061</v>
      </c>
      <c r="X898" s="158">
        <v>17571</v>
      </c>
      <c r="Y898" s="158">
        <v>16964</v>
      </c>
      <c r="Z898" s="155">
        <v>0.967992801593933</v>
      </c>
      <c r="AA898" s="155">
        <v>0.96545444197826</v>
      </c>
      <c r="AB898" s="173">
        <v>0.00253835961567317</v>
      </c>
    </row>
    <row r="899" spans="1:28">
      <c r="A899" s="175" t="s">
        <v>668</v>
      </c>
      <c r="B899" s="176" t="s">
        <v>1828</v>
      </c>
      <c r="C899" s="176" t="s">
        <v>895</v>
      </c>
      <c r="D899" s="150">
        <v>2549</v>
      </c>
      <c r="E899" s="153">
        <v>2456</v>
      </c>
      <c r="F899" s="153">
        <v>93</v>
      </c>
      <c r="G899" s="151">
        <v>3558</v>
      </c>
      <c r="H899" s="151">
        <v>3346</v>
      </c>
      <c r="I899" s="151">
        <v>212</v>
      </c>
      <c r="J899" s="151">
        <v>1171</v>
      </c>
      <c r="K899" s="151">
        <v>1075</v>
      </c>
      <c r="L899" s="151">
        <v>96</v>
      </c>
      <c r="M899" s="172">
        <v>0.93</v>
      </c>
      <c r="N899" s="153">
        <v>62197</v>
      </c>
      <c r="O899" s="153">
        <v>59272</v>
      </c>
      <c r="P899" s="153">
        <v>2925</v>
      </c>
      <c r="Q899" s="154">
        <v>0.95297200829622</v>
      </c>
      <c r="R899" s="154">
        <v>0.963515103962338</v>
      </c>
      <c r="S899" s="154">
        <v>0.940415964024733</v>
      </c>
      <c r="T899" s="154">
        <v>0.91801878736123</v>
      </c>
      <c r="U899" s="173">
        <v>0.0230991399376052</v>
      </c>
      <c r="V899" s="158">
        <v>17360</v>
      </c>
      <c r="W899" s="158">
        <v>16489</v>
      </c>
      <c r="X899" s="158">
        <v>18846</v>
      </c>
      <c r="Y899" s="158">
        <v>17997</v>
      </c>
      <c r="Z899" s="155">
        <v>0.949827188940092</v>
      </c>
      <c r="AA899" s="155">
        <v>0.954950652658389</v>
      </c>
      <c r="AB899" s="173">
        <v>-0.00512346371829686</v>
      </c>
    </row>
    <row r="900" spans="1:28">
      <c r="A900" s="175" t="s">
        <v>668</v>
      </c>
      <c r="B900" s="176" t="s">
        <v>1828</v>
      </c>
      <c r="C900" s="176" t="s">
        <v>896</v>
      </c>
      <c r="D900" s="150">
        <v>3428</v>
      </c>
      <c r="E900" s="153">
        <v>3275</v>
      </c>
      <c r="F900" s="153">
        <v>153</v>
      </c>
      <c r="G900" s="151">
        <v>4804</v>
      </c>
      <c r="H900" s="151">
        <v>4646</v>
      </c>
      <c r="I900" s="151">
        <v>158</v>
      </c>
      <c r="J900" s="151">
        <v>1678</v>
      </c>
      <c r="K900" s="151">
        <v>1615</v>
      </c>
      <c r="L900" s="151">
        <v>63</v>
      </c>
      <c r="M900" s="172">
        <v>0.93</v>
      </c>
      <c r="N900" s="153">
        <v>88100</v>
      </c>
      <c r="O900" s="153">
        <v>85417</v>
      </c>
      <c r="P900" s="153">
        <v>2683</v>
      </c>
      <c r="Q900" s="154">
        <v>0.969545970488082</v>
      </c>
      <c r="R900" s="154">
        <v>0.95536756126021</v>
      </c>
      <c r="S900" s="154">
        <v>0.967110741049126</v>
      </c>
      <c r="T900" s="154">
        <v>0.962455303933254</v>
      </c>
      <c r="U900" s="173">
        <v>-0.0117431797889157</v>
      </c>
      <c r="V900" s="158">
        <v>23330</v>
      </c>
      <c r="W900" s="158">
        <v>22535</v>
      </c>
      <c r="X900" s="158">
        <v>30157</v>
      </c>
      <c r="Y900" s="158">
        <v>29259</v>
      </c>
      <c r="Z900" s="155">
        <v>0.965923703386198</v>
      </c>
      <c r="AA900" s="155">
        <v>0.970222502238286</v>
      </c>
      <c r="AB900" s="173">
        <v>-0.00429879885208828</v>
      </c>
    </row>
    <row r="901" spans="1:28">
      <c r="A901" s="175" t="s">
        <v>668</v>
      </c>
      <c r="B901" s="176" t="s">
        <v>1828</v>
      </c>
      <c r="C901" s="176" t="s">
        <v>897</v>
      </c>
      <c r="D901" s="150">
        <v>1899</v>
      </c>
      <c r="E901" s="153">
        <v>1844</v>
      </c>
      <c r="F901" s="153">
        <v>55</v>
      </c>
      <c r="G901" s="151">
        <v>2536</v>
      </c>
      <c r="H901" s="151">
        <v>2465</v>
      </c>
      <c r="I901" s="151">
        <v>71</v>
      </c>
      <c r="J901" s="151">
        <v>869</v>
      </c>
      <c r="K901" s="151">
        <v>833</v>
      </c>
      <c r="L901" s="151">
        <v>36</v>
      </c>
      <c r="M901" s="172">
        <v>0.93</v>
      </c>
      <c r="N901" s="153">
        <v>44824</v>
      </c>
      <c r="O901" s="153">
        <v>43695</v>
      </c>
      <c r="P901" s="153">
        <v>1129</v>
      </c>
      <c r="Q901" s="154">
        <v>0.974812600392647</v>
      </c>
      <c r="R901" s="154">
        <v>0.971037388098999</v>
      </c>
      <c r="S901" s="154">
        <v>0.972003154574132</v>
      </c>
      <c r="T901" s="154">
        <v>0.958573072497123</v>
      </c>
      <c r="U901" s="173">
        <v>-0.000965766475133023</v>
      </c>
      <c r="V901" s="158">
        <v>12621</v>
      </c>
      <c r="W901" s="158">
        <v>12255</v>
      </c>
      <c r="X901" s="158">
        <v>14045</v>
      </c>
      <c r="Y901" s="158">
        <v>13718</v>
      </c>
      <c r="Z901" s="155">
        <v>0.971000713097219</v>
      </c>
      <c r="AA901" s="155">
        <v>0.976717693129228</v>
      </c>
      <c r="AB901" s="173">
        <v>-0.0057169800320086</v>
      </c>
    </row>
    <row r="902" spans="1:28">
      <c r="A902" s="175" t="s">
        <v>668</v>
      </c>
      <c r="B902" s="176" t="s">
        <v>1824</v>
      </c>
      <c r="C902" s="176" t="s">
        <v>898</v>
      </c>
      <c r="D902" s="150">
        <v>4058</v>
      </c>
      <c r="E902" s="153">
        <v>3900</v>
      </c>
      <c r="F902" s="153">
        <v>158</v>
      </c>
      <c r="G902" s="151">
        <v>5304</v>
      </c>
      <c r="H902" s="151">
        <v>5154</v>
      </c>
      <c r="I902" s="151">
        <v>150</v>
      </c>
      <c r="J902" s="151">
        <v>1903</v>
      </c>
      <c r="K902" s="151">
        <v>1852</v>
      </c>
      <c r="L902" s="151">
        <v>51</v>
      </c>
      <c r="M902" s="172">
        <v>0.93</v>
      </c>
      <c r="N902" s="153">
        <v>96604</v>
      </c>
      <c r="O902" s="153">
        <v>93567</v>
      </c>
      <c r="P902" s="153">
        <v>3037</v>
      </c>
      <c r="Q902" s="154">
        <v>0.968562378369426</v>
      </c>
      <c r="R902" s="154">
        <v>0.961064563824544</v>
      </c>
      <c r="S902" s="154">
        <v>0.971719457013575</v>
      </c>
      <c r="T902" s="154">
        <v>0.97320021019443</v>
      </c>
      <c r="U902" s="173">
        <v>-0.0106548931890306</v>
      </c>
      <c r="V902" s="158">
        <v>26809</v>
      </c>
      <c r="W902" s="158">
        <v>25937</v>
      </c>
      <c r="X902" s="158">
        <v>30100</v>
      </c>
      <c r="Y902" s="158">
        <v>29091</v>
      </c>
      <c r="Z902" s="155">
        <v>0.967473609608714</v>
      </c>
      <c r="AA902" s="155">
        <v>0.966478405315615</v>
      </c>
      <c r="AB902" s="173">
        <v>0.000995204293098961</v>
      </c>
    </row>
    <row r="903" spans="1:28">
      <c r="A903" s="175" t="s">
        <v>668</v>
      </c>
      <c r="B903" s="176" t="s">
        <v>1824</v>
      </c>
      <c r="C903" s="176" t="s">
        <v>899</v>
      </c>
      <c r="D903" s="150">
        <v>4018</v>
      </c>
      <c r="E903" s="153">
        <v>3882</v>
      </c>
      <c r="F903" s="153">
        <v>136</v>
      </c>
      <c r="G903" s="151">
        <v>5238</v>
      </c>
      <c r="H903" s="151">
        <v>5109</v>
      </c>
      <c r="I903" s="151">
        <v>129</v>
      </c>
      <c r="J903" s="151">
        <v>1946</v>
      </c>
      <c r="K903" s="151">
        <v>1887</v>
      </c>
      <c r="L903" s="151">
        <v>59</v>
      </c>
      <c r="M903" s="172">
        <v>0.93</v>
      </c>
      <c r="N903" s="153">
        <v>95073</v>
      </c>
      <c r="O903" s="153">
        <v>92502</v>
      </c>
      <c r="P903" s="153">
        <v>2571</v>
      </c>
      <c r="Q903" s="154">
        <v>0.972957622037803</v>
      </c>
      <c r="R903" s="154">
        <v>0.96615231458437</v>
      </c>
      <c r="S903" s="154">
        <v>0.975372279495991</v>
      </c>
      <c r="T903" s="154">
        <v>0.969681397738952</v>
      </c>
      <c r="U903" s="173">
        <v>-0.00921996491162047</v>
      </c>
      <c r="V903" s="158">
        <v>26907</v>
      </c>
      <c r="W903" s="158">
        <v>26211</v>
      </c>
      <c r="X903" s="158">
        <v>29480</v>
      </c>
      <c r="Y903" s="158">
        <v>28590</v>
      </c>
      <c r="Z903" s="155">
        <v>0.974133125209053</v>
      </c>
      <c r="AA903" s="155">
        <v>0.969810040705563</v>
      </c>
      <c r="AB903" s="173">
        <v>0.00432308450349028</v>
      </c>
    </row>
    <row r="904" spans="1:28">
      <c r="A904" s="175" t="s">
        <v>668</v>
      </c>
      <c r="B904" s="176" t="s">
        <v>1824</v>
      </c>
      <c r="C904" s="176" t="s">
        <v>900</v>
      </c>
      <c r="D904" s="150">
        <v>4572</v>
      </c>
      <c r="E904" s="153">
        <v>4459</v>
      </c>
      <c r="F904" s="153">
        <v>113</v>
      </c>
      <c r="G904" s="151">
        <v>6099</v>
      </c>
      <c r="H904" s="151">
        <v>5952</v>
      </c>
      <c r="I904" s="151">
        <v>147</v>
      </c>
      <c r="J904" s="151">
        <v>2244</v>
      </c>
      <c r="K904" s="151">
        <v>2172</v>
      </c>
      <c r="L904" s="151">
        <v>72</v>
      </c>
      <c r="M904" s="172">
        <v>0.93</v>
      </c>
      <c r="N904" s="153">
        <v>106260</v>
      </c>
      <c r="O904" s="153">
        <v>103444</v>
      </c>
      <c r="P904" s="153">
        <v>2816</v>
      </c>
      <c r="Q904" s="154">
        <v>0.973498964803313</v>
      </c>
      <c r="R904" s="154">
        <v>0.975284339457568</v>
      </c>
      <c r="S904" s="154">
        <v>0.975897688145598</v>
      </c>
      <c r="T904" s="154">
        <v>0.967914438502674</v>
      </c>
      <c r="U904" s="173">
        <v>-0.000613348688029869</v>
      </c>
      <c r="V904" s="158">
        <v>30389</v>
      </c>
      <c r="W904" s="158">
        <v>29604</v>
      </c>
      <c r="X904" s="158">
        <v>32636</v>
      </c>
      <c r="Y904" s="158">
        <v>31697</v>
      </c>
      <c r="Z904" s="155">
        <v>0.974168284576656</v>
      </c>
      <c r="AA904" s="155">
        <v>0.971228091677902</v>
      </c>
      <c r="AB904" s="173">
        <v>0.00294019289875436</v>
      </c>
    </row>
    <row r="905" spans="1:28">
      <c r="A905" s="175" t="s">
        <v>668</v>
      </c>
      <c r="B905" s="176" t="s">
        <v>1824</v>
      </c>
      <c r="C905" s="176" t="s">
        <v>901</v>
      </c>
      <c r="D905" s="150">
        <v>4505</v>
      </c>
      <c r="E905" s="153">
        <v>4410</v>
      </c>
      <c r="F905" s="153">
        <v>95</v>
      </c>
      <c r="G905" s="151">
        <v>5614</v>
      </c>
      <c r="H905" s="151">
        <v>5518</v>
      </c>
      <c r="I905" s="151">
        <v>96</v>
      </c>
      <c r="J905" s="151">
        <v>2466</v>
      </c>
      <c r="K905" s="151">
        <v>2430</v>
      </c>
      <c r="L905" s="151">
        <v>36</v>
      </c>
      <c r="M905" s="172">
        <v>0.93</v>
      </c>
      <c r="N905" s="153">
        <v>98066</v>
      </c>
      <c r="O905" s="153">
        <v>96090</v>
      </c>
      <c r="P905" s="153">
        <v>1976</v>
      </c>
      <c r="Q905" s="154">
        <v>0.979850304896702</v>
      </c>
      <c r="R905" s="154">
        <v>0.978912319644839</v>
      </c>
      <c r="S905" s="154">
        <v>0.982899893124332</v>
      </c>
      <c r="T905" s="154">
        <v>0.985401459854015</v>
      </c>
      <c r="U905" s="173">
        <v>-0.00398757347949297</v>
      </c>
      <c r="V905" s="158">
        <v>29937</v>
      </c>
      <c r="W905" s="158">
        <v>29429</v>
      </c>
      <c r="X905" s="158">
        <v>30553</v>
      </c>
      <c r="Y905" s="158">
        <v>29856</v>
      </c>
      <c r="Z905" s="155">
        <v>0.983031031833517</v>
      </c>
      <c r="AA905" s="155">
        <v>0.977187182928027</v>
      </c>
      <c r="AB905" s="173">
        <v>0.00584384890549028</v>
      </c>
    </row>
    <row r="906" spans="1:28">
      <c r="A906" s="175" t="s">
        <v>668</v>
      </c>
      <c r="B906" s="176" t="s">
        <v>1824</v>
      </c>
      <c r="C906" s="176" t="s">
        <v>902</v>
      </c>
      <c r="D906" s="150">
        <v>3349</v>
      </c>
      <c r="E906" s="153">
        <v>3250</v>
      </c>
      <c r="F906" s="153">
        <v>99</v>
      </c>
      <c r="G906" s="151">
        <v>4527</v>
      </c>
      <c r="H906" s="151">
        <v>4438</v>
      </c>
      <c r="I906" s="151">
        <v>89</v>
      </c>
      <c r="J906" s="151">
        <v>1607</v>
      </c>
      <c r="K906" s="151">
        <v>1550</v>
      </c>
      <c r="L906" s="151">
        <v>57</v>
      </c>
      <c r="M906" s="172">
        <v>0.93</v>
      </c>
      <c r="N906" s="153">
        <v>82472</v>
      </c>
      <c r="O906" s="153">
        <v>80190</v>
      </c>
      <c r="P906" s="153">
        <v>2282</v>
      </c>
      <c r="Q906" s="154">
        <v>0.972330002910079</v>
      </c>
      <c r="R906" s="154">
        <v>0.970438936996118</v>
      </c>
      <c r="S906" s="154">
        <v>0.98034018113541</v>
      </c>
      <c r="T906" s="154">
        <v>0.964530180460485</v>
      </c>
      <c r="U906" s="173">
        <v>-0.0099012441392915</v>
      </c>
      <c r="V906" s="158">
        <v>22531</v>
      </c>
      <c r="W906" s="158">
        <v>21941</v>
      </c>
      <c r="X906" s="158">
        <v>25389</v>
      </c>
      <c r="Y906" s="158">
        <v>24572</v>
      </c>
      <c r="Z906" s="155">
        <v>0.973813856464427</v>
      </c>
      <c r="AA906" s="155">
        <v>0.967820709756194</v>
      </c>
      <c r="AB906" s="173">
        <v>0.00599314670823314</v>
      </c>
    </row>
    <row r="907" spans="1:28">
      <c r="A907" s="175" t="s">
        <v>668</v>
      </c>
      <c r="B907" s="176" t="s">
        <v>1824</v>
      </c>
      <c r="C907" s="176" t="s">
        <v>903</v>
      </c>
      <c r="D907" s="150">
        <v>5630</v>
      </c>
      <c r="E907" s="153">
        <v>5439</v>
      </c>
      <c r="F907" s="153">
        <v>191</v>
      </c>
      <c r="G907" s="151">
        <v>7561</v>
      </c>
      <c r="H907" s="151">
        <v>7318</v>
      </c>
      <c r="I907" s="151">
        <v>243</v>
      </c>
      <c r="J907" s="151">
        <v>2628</v>
      </c>
      <c r="K907" s="151">
        <v>2523</v>
      </c>
      <c r="L907" s="151">
        <v>105</v>
      </c>
      <c r="M907" s="172">
        <v>0.93</v>
      </c>
      <c r="N907" s="153">
        <v>140244</v>
      </c>
      <c r="O907" s="153">
        <v>135671</v>
      </c>
      <c r="P907" s="153">
        <v>4573</v>
      </c>
      <c r="Q907" s="154">
        <v>0.967392544422578</v>
      </c>
      <c r="R907" s="154">
        <v>0.96607460035524</v>
      </c>
      <c r="S907" s="154">
        <v>0.967861393995503</v>
      </c>
      <c r="T907" s="154">
        <v>0.960045662100457</v>
      </c>
      <c r="U907" s="173">
        <v>-0.00178679364026346</v>
      </c>
      <c r="V907" s="158">
        <v>38064</v>
      </c>
      <c r="W907" s="158">
        <v>36831</v>
      </c>
      <c r="X907" s="158">
        <v>43891</v>
      </c>
      <c r="Y907" s="158">
        <v>42272</v>
      </c>
      <c r="Z907" s="155">
        <v>0.967607187894073</v>
      </c>
      <c r="AA907" s="155">
        <v>0.963113166708437</v>
      </c>
      <c r="AB907" s="173">
        <v>0.00449402118563635</v>
      </c>
    </row>
    <row r="908" spans="1:28">
      <c r="A908" s="175" t="s">
        <v>668</v>
      </c>
      <c r="B908" s="176" t="s">
        <v>1824</v>
      </c>
      <c r="C908" s="176" t="s">
        <v>904</v>
      </c>
      <c r="D908" s="150">
        <v>4532</v>
      </c>
      <c r="E908" s="153">
        <v>4395</v>
      </c>
      <c r="F908" s="153">
        <v>137</v>
      </c>
      <c r="G908" s="151">
        <v>6034</v>
      </c>
      <c r="H908" s="151">
        <v>5883</v>
      </c>
      <c r="I908" s="151">
        <v>151</v>
      </c>
      <c r="J908" s="151">
        <v>2149</v>
      </c>
      <c r="K908" s="151">
        <v>2082</v>
      </c>
      <c r="L908" s="151">
        <v>67</v>
      </c>
      <c r="M908" s="172">
        <v>0.93</v>
      </c>
      <c r="N908" s="153">
        <v>111389</v>
      </c>
      <c r="O908" s="153">
        <v>108197</v>
      </c>
      <c r="P908" s="153">
        <v>3192</v>
      </c>
      <c r="Q908" s="154">
        <v>0.971343669482624</v>
      </c>
      <c r="R908" s="154">
        <v>0.969770520741395</v>
      </c>
      <c r="S908" s="154">
        <v>0.974975140868412</v>
      </c>
      <c r="T908" s="154">
        <v>0.968822708236389</v>
      </c>
      <c r="U908" s="173">
        <v>-0.00520462012701772</v>
      </c>
      <c r="V908" s="158">
        <v>30395</v>
      </c>
      <c r="W908" s="158">
        <v>29551</v>
      </c>
      <c r="X908" s="158">
        <v>34199</v>
      </c>
      <c r="Y908" s="158">
        <v>33078</v>
      </c>
      <c r="Z908" s="155">
        <v>0.972232275045238</v>
      </c>
      <c r="AA908" s="155">
        <v>0.967221263779643</v>
      </c>
      <c r="AB908" s="173">
        <v>0.005011011265595</v>
      </c>
    </row>
    <row r="909" spans="1:28">
      <c r="A909" s="175" t="s">
        <v>668</v>
      </c>
      <c r="B909" s="176" t="s">
        <v>1824</v>
      </c>
      <c r="C909" s="176" t="s">
        <v>905</v>
      </c>
      <c r="D909" s="150">
        <v>1471</v>
      </c>
      <c r="E909" s="153">
        <v>1430</v>
      </c>
      <c r="F909" s="153">
        <v>41</v>
      </c>
      <c r="G909" s="151">
        <v>1918</v>
      </c>
      <c r="H909" s="151">
        <v>1877</v>
      </c>
      <c r="I909" s="151">
        <v>41</v>
      </c>
      <c r="J909" s="151">
        <v>629</v>
      </c>
      <c r="K909" s="151">
        <v>615</v>
      </c>
      <c r="L909" s="151">
        <v>14</v>
      </c>
      <c r="M909" s="172">
        <v>0.93</v>
      </c>
      <c r="N909" s="153">
        <v>35675</v>
      </c>
      <c r="O909" s="153">
        <v>34790</v>
      </c>
      <c r="P909" s="153">
        <v>885</v>
      </c>
      <c r="Q909" s="154">
        <v>0.975192711983181</v>
      </c>
      <c r="R909" s="154">
        <v>0.97212780421482</v>
      </c>
      <c r="S909" s="154">
        <v>0.978623566214807</v>
      </c>
      <c r="T909" s="154">
        <v>0.977742448330684</v>
      </c>
      <c r="U909" s="173">
        <v>-0.00649576199998725</v>
      </c>
      <c r="V909" s="158">
        <v>9766</v>
      </c>
      <c r="W909" s="158">
        <v>9499</v>
      </c>
      <c r="X909" s="158">
        <v>11041</v>
      </c>
      <c r="Y909" s="158">
        <v>10748</v>
      </c>
      <c r="Z909" s="155">
        <v>0.972660249846406</v>
      </c>
      <c r="AA909" s="155">
        <v>0.973462548682185</v>
      </c>
      <c r="AB909" s="173">
        <v>-0.000802298835778759</v>
      </c>
    </row>
    <row r="910" spans="1:28">
      <c r="A910" s="175" t="s">
        <v>668</v>
      </c>
      <c r="B910" s="176" t="s">
        <v>1824</v>
      </c>
      <c r="C910" s="176" t="s">
        <v>906</v>
      </c>
      <c r="D910" s="150">
        <v>3281</v>
      </c>
      <c r="E910" s="153">
        <v>3245</v>
      </c>
      <c r="F910" s="153">
        <v>36</v>
      </c>
      <c r="G910" s="151">
        <v>4325</v>
      </c>
      <c r="H910" s="151">
        <v>4283</v>
      </c>
      <c r="I910" s="151">
        <v>42</v>
      </c>
      <c r="J910" s="151">
        <v>1500</v>
      </c>
      <c r="K910" s="151">
        <v>1484</v>
      </c>
      <c r="L910" s="151">
        <v>16</v>
      </c>
      <c r="M910" s="172">
        <v>0.93</v>
      </c>
      <c r="N910" s="153">
        <v>77874</v>
      </c>
      <c r="O910" s="153">
        <v>76928</v>
      </c>
      <c r="P910" s="153">
        <v>946</v>
      </c>
      <c r="Q910" s="154">
        <v>0.987852171456455</v>
      </c>
      <c r="R910" s="154">
        <v>0.98902773544651</v>
      </c>
      <c r="S910" s="154">
        <v>0.99028901734104</v>
      </c>
      <c r="T910" s="154">
        <v>0.989333333333333</v>
      </c>
      <c r="U910" s="173">
        <v>-0.00126128189453023</v>
      </c>
      <c r="V910" s="158">
        <v>21828</v>
      </c>
      <c r="W910" s="158">
        <v>21595</v>
      </c>
      <c r="X910" s="158">
        <v>24005</v>
      </c>
      <c r="Y910" s="158">
        <v>23630</v>
      </c>
      <c r="Z910" s="155">
        <v>0.989325636796775</v>
      </c>
      <c r="AA910" s="155">
        <v>0.984378254530306</v>
      </c>
      <c r="AB910" s="173">
        <v>0.00494738226646863</v>
      </c>
    </row>
    <row r="911" spans="1:28">
      <c r="A911" s="175" t="s">
        <v>668</v>
      </c>
      <c r="B911" s="176" t="s">
        <v>1824</v>
      </c>
      <c r="C911" s="176" t="s">
        <v>907</v>
      </c>
      <c r="D911" s="150">
        <v>2081</v>
      </c>
      <c r="E911" s="153">
        <v>1998</v>
      </c>
      <c r="F911" s="153">
        <v>83</v>
      </c>
      <c r="G911" s="151">
        <v>2711</v>
      </c>
      <c r="H911" s="151">
        <v>2660</v>
      </c>
      <c r="I911" s="151">
        <v>51</v>
      </c>
      <c r="J911" s="151">
        <v>943</v>
      </c>
      <c r="K911" s="151">
        <v>911</v>
      </c>
      <c r="L911" s="151">
        <v>32</v>
      </c>
      <c r="M911" s="172">
        <v>0.93</v>
      </c>
      <c r="N911" s="153">
        <v>47601</v>
      </c>
      <c r="O911" s="153">
        <v>46462</v>
      </c>
      <c r="P911" s="153">
        <v>1139</v>
      </c>
      <c r="Q911" s="154">
        <v>0.976071931261948</v>
      </c>
      <c r="R911" s="154">
        <v>0.960115329168669</v>
      </c>
      <c r="S911" s="154">
        <v>0.981187753596459</v>
      </c>
      <c r="T911" s="154">
        <v>0.966065747613998</v>
      </c>
      <c r="U911" s="173">
        <v>-0.0210724244277899</v>
      </c>
      <c r="V911" s="158">
        <v>13363</v>
      </c>
      <c r="W911" s="158">
        <v>13039</v>
      </c>
      <c r="X911" s="158">
        <v>14749</v>
      </c>
      <c r="Y911" s="158">
        <v>14338</v>
      </c>
      <c r="Z911" s="155">
        <v>0.975753947466886</v>
      </c>
      <c r="AA911" s="155">
        <v>0.972133703979931</v>
      </c>
      <c r="AB911" s="173">
        <v>0.00362024348695533</v>
      </c>
    </row>
    <row r="912" spans="1:28">
      <c r="A912" s="175" t="s">
        <v>668</v>
      </c>
      <c r="B912" s="176" t="s">
        <v>1824</v>
      </c>
      <c r="C912" s="176" t="s">
        <v>908</v>
      </c>
      <c r="D912" s="150">
        <v>2009</v>
      </c>
      <c r="E912" s="153">
        <v>1963</v>
      </c>
      <c r="F912" s="153">
        <v>46</v>
      </c>
      <c r="G912" s="151">
        <v>2692</v>
      </c>
      <c r="H912" s="151">
        <v>2655</v>
      </c>
      <c r="I912" s="151">
        <v>37</v>
      </c>
      <c r="J912" s="151">
        <v>941</v>
      </c>
      <c r="K912" s="151">
        <v>912</v>
      </c>
      <c r="L912" s="151">
        <v>29</v>
      </c>
      <c r="M912" s="172">
        <v>0.93</v>
      </c>
      <c r="N912" s="153">
        <v>50933</v>
      </c>
      <c r="O912" s="153">
        <v>49743</v>
      </c>
      <c r="P912" s="153">
        <v>1190</v>
      </c>
      <c r="Q912" s="154">
        <v>0.976635972748513</v>
      </c>
      <c r="R912" s="154">
        <v>0.977103036336486</v>
      </c>
      <c r="S912" s="154">
        <v>0.986255572065379</v>
      </c>
      <c r="T912" s="154">
        <v>0.969181721572795</v>
      </c>
      <c r="U912" s="173">
        <v>-0.00915253572889319</v>
      </c>
      <c r="V912" s="158">
        <v>13757</v>
      </c>
      <c r="W912" s="158">
        <v>13442</v>
      </c>
      <c r="X912" s="158">
        <v>15918</v>
      </c>
      <c r="Y912" s="158">
        <v>15501</v>
      </c>
      <c r="Z912" s="155">
        <v>0.977102565966417</v>
      </c>
      <c r="AA912" s="155">
        <v>0.973803241613268</v>
      </c>
      <c r="AB912" s="173">
        <v>0.00329932435314906</v>
      </c>
    </row>
    <row r="913" spans="1:28">
      <c r="A913" s="175" t="s">
        <v>668</v>
      </c>
      <c r="B913" s="176" t="s">
        <v>1824</v>
      </c>
      <c r="C913" s="176" t="s">
        <v>909</v>
      </c>
      <c r="D913" s="150">
        <v>2908</v>
      </c>
      <c r="E913" s="153">
        <v>2792</v>
      </c>
      <c r="F913" s="153">
        <v>116</v>
      </c>
      <c r="G913" s="151">
        <v>3777</v>
      </c>
      <c r="H913" s="151">
        <v>3619</v>
      </c>
      <c r="I913" s="151">
        <v>158</v>
      </c>
      <c r="J913" s="151">
        <v>1379</v>
      </c>
      <c r="K913" s="151">
        <v>1317</v>
      </c>
      <c r="L913" s="151">
        <v>62</v>
      </c>
      <c r="M913" s="172">
        <v>0.93</v>
      </c>
      <c r="N913" s="153">
        <v>69991</v>
      </c>
      <c r="O913" s="153">
        <v>67334</v>
      </c>
      <c r="P913" s="153">
        <v>2657</v>
      </c>
      <c r="Q913" s="154">
        <v>0.96203797631124</v>
      </c>
      <c r="R913" s="154">
        <v>0.960110041265475</v>
      </c>
      <c r="S913" s="154">
        <v>0.95816785808843</v>
      </c>
      <c r="T913" s="154">
        <v>0.955039883973894</v>
      </c>
      <c r="U913" s="173">
        <v>0.00194218317704453</v>
      </c>
      <c r="V913" s="158">
        <v>18982</v>
      </c>
      <c r="W913" s="158">
        <v>18285</v>
      </c>
      <c r="X913" s="158">
        <v>22391</v>
      </c>
      <c r="Y913" s="158">
        <v>21406</v>
      </c>
      <c r="Z913" s="155">
        <v>0.963281003055526</v>
      </c>
      <c r="AA913" s="155">
        <v>0.956009110803448</v>
      </c>
      <c r="AB913" s="173">
        <v>0.00727189225207847</v>
      </c>
    </row>
    <row r="914" spans="1:28">
      <c r="A914" s="175" t="s">
        <v>668</v>
      </c>
      <c r="B914" s="176" t="s">
        <v>1828</v>
      </c>
      <c r="C914" s="176" t="s">
        <v>910</v>
      </c>
      <c r="D914" s="150">
        <v>5943</v>
      </c>
      <c r="E914" s="153">
        <v>5773</v>
      </c>
      <c r="F914" s="153">
        <v>170</v>
      </c>
      <c r="G914" s="151">
        <v>7848</v>
      </c>
      <c r="H914" s="151">
        <v>7654</v>
      </c>
      <c r="I914" s="151">
        <v>194</v>
      </c>
      <c r="J914" s="151">
        <v>4138</v>
      </c>
      <c r="K914" s="151">
        <v>3981</v>
      </c>
      <c r="L914" s="151">
        <v>157</v>
      </c>
      <c r="M914" s="172">
        <v>0.93</v>
      </c>
      <c r="N914" s="153">
        <v>148237</v>
      </c>
      <c r="O914" s="153">
        <v>144077</v>
      </c>
      <c r="P914" s="153">
        <v>4160</v>
      </c>
      <c r="Q914" s="154">
        <v>0.971936830885676</v>
      </c>
      <c r="R914" s="154">
        <v>0.971394918391385</v>
      </c>
      <c r="S914" s="154">
        <v>0.975280326197757</v>
      </c>
      <c r="T914" s="154">
        <v>0.962058965683905</v>
      </c>
      <c r="U914" s="173">
        <v>-0.00388540780637259</v>
      </c>
      <c r="V914" s="158">
        <v>40516</v>
      </c>
      <c r="W914" s="158">
        <v>39247</v>
      </c>
      <c r="X914" s="158">
        <v>45161</v>
      </c>
      <c r="Y914" s="158">
        <v>43932</v>
      </c>
      <c r="Z914" s="155">
        <v>0.968679040379109</v>
      </c>
      <c r="AA914" s="155">
        <v>0.972786253625916</v>
      </c>
      <c r="AB914" s="173">
        <v>-0.00410721324680674</v>
      </c>
    </row>
    <row r="915" spans="1:28">
      <c r="A915" s="175" t="s">
        <v>668</v>
      </c>
      <c r="B915" s="176" t="s">
        <v>33</v>
      </c>
      <c r="C915" s="176" t="s">
        <v>911</v>
      </c>
      <c r="D915" s="150">
        <v>0</v>
      </c>
      <c r="E915" s="153">
        <v>0</v>
      </c>
      <c r="F915" s="153">
        <v>0</v>
      </c>
      <c r="G915" s="151">
        <v>0</v>
      </c>
      <c r="H915" s="151">
        <v>0</v>
      </c>
      <c r="I915" s="151">
        <v>0</v>
      </c>
      <c r="J915" s="151">
        <v>0</v>
      </c>
      <c r="K915" s="151">
        <v>0</v>
      </c>
      <c r="L915" s="151">
        <v>0</v>
      </c>
      <c r="M915" s="172">
        <v>0.93</v>
      </c>
      <c r="N915" s="153">
        <v>0</v>
      </c>
      <c r="O915" s="153">
        <v>0</v>
      </c>
      <c r="P915" s="153">
        <v>0</v>
      </c>
      <c r="Q915" s="154">
        <v>0</v>
      </c>
      <c r="R915" s="154">
        <v>0</v>
      </c>
      <c r="S915" s="154">
        <v>0</v>
      </c>
      <c r="T915" s="154">
        <v>0</v>
      </c>
      <c r="U915" s="173">
        <v>0</v>
      </c>
      <c r="V915" s="158">
        <v>0</v>
      </c>
      <c r="W915" s="158">
        <v>0</v>
      </c>
      <c r="X915" s="158">
        <v>0</v>
      </c>
      <c r="Y915" s="158">
        <v>0</v>
      </c>
      <c r="Z915" s="155">
        <v>0</v>
      </c>
      <c r="AA915" s="155">
        <v>0</v>
      </c>
      <c r="AB915" s="173">
        <v>0</v>
      </c>
    </row>
    <row r="916" spans="1:28">
      <c r="A916" s="175" t="s">
        <v>668</v>
      </c>
      <c r="B916" s="176" t="s">
        <v>1828</v>
      </c>
      <c r="C916" s="176" t="s">
        <v>912</v>
      </c>
      <c r="D916" s="150">
        <v>1879</v>
      </c>
      <c r="E916" s="153">
        <v>1820</v>
      </c>
      <c r="F916" s="153">
        <v>59</v>
      </c>
      <c r="G916" s="151">
        <v>2418</v>
      </c>
      <c r="H916" s="151">
        <v>2360</v>
      </c>
      <c r="I916" s="151">
        <v>58</v>
      </c>
      <c r="J916" s="151">
        <v>1284</v>
      </c>
      <c r="K916" s="151">
        <v>1241</v>
      </c>
      <c r="L916" s="151">
        <v>43</v>
      </c>
      <c r="M916" s="172">
        <v>0.93</v>
      </c>
      <c r="N916" s="153">
        <v>45611</v>
      </c>
      <c r="O916" s="153">
        <v>44381</v>
      </c>
      <c r="P916" s="153">
        <v>1230</v>
      </c>
      <c r="Q916" s="154">
        <v>0.973032821030015</v>
      </c>
      <c r="R916" s="154">
        <v>0.968600319318787</v>
      </c>
      <c r="S916" s="154">
        <v>0.97601323407775</v>
      </c>
      <c r="T916" s="154">
        <v>0.966510903426791</v>
      </c>
      <c r="U916" s="173">
        <v>-0.00741291475896366</v>
      </c>
      <c r="V916" s="158">
        <v>12548</v>
      </c>
      <c r="W916" s="158">
        <v>12173</v>
      </c>
      <c r="X916" s="158">
        <v>13777</v>
      </c>
      <c r="Y916" s="158">
        <v>13390</v>
      </c>
      <c r="Z916" s="155">
        <v>0.970114759324195</v>
      </c>
      <c r="AA916" s="155">
        <v>0.971909704580097</v>
      </c>
      <c r="AB916" s="173">
        <v>-0.00179494525590218</v>
      </c>
    </row>
    <row r="917" spans="1:28">
      <c r="A917" s="175" t="s">
        <v>668</v>
      </c>
      <c r="B917" s="176" t="s">
        <v>1828</v>
      </c>
      <c r="C917" s="176" t="s">
        <v>913</v>
      </c>
      <c r="D917" s="150">
        <v>4510</v>
      </c>
      <c r="E917" s="153">
        <v>4321</v>
      </c>
      <c r="F917" s="153">
        <v>189</v>
      </c>
      <c r="G917" s="151">
        <v>5949</v>
      </c>
      <c r="H917" s="151">
        <v>5732</v>
      </c>
      <c r="I917" s="151">
        <v>217</v>
      </c>
      <c r="J917" s="151">
        <v>3043</v>
      </c>
      <c r="K917" s="151">
        <v>2908</v>
      </c>
      <c r="L917" s="151">
        <v>135</v>
      </c>
      <c r="M917" s="172">
        <v>0.93</v>
      </c>
      <c r="N917" s="153">
        <v>111673</v>
      </c>
      <c r="O917" s="153">
        <v>107820</v>
      </c>
      <c r="P917" s="153">
        <v>3853</v>
      </c>
      <c r="Q917" s="154">
        <v>0.965497479247446</v>
      </c>
      <c r="R917" s="154">
        <v>0.958093126385809</v>
      </c>
      <c r="S917" s="154">
        <v>0.963523281223735</v>
      </c>
      <c r="T917" s="154">
        <v>0.955635885639172</v>
      </c>
      <c r="U917" s="173">
        <v>-0.00543015483792575</v>
      </c>
      <c r="V917" s="158">
        <v>30103</v>
      </c>
      <c r="W917" s="158">
        <v>28882</v>
      </c>
      <c r="X917" s="158">
        <v>33843</v>
      </c>
      <c r="Y917" s="158">
        <v>32695</v>
      </c>
      <c r="Z917" s="155">
        <v>0.95943925854566</v>
      </c>
      <c r="AA917" s="155">
        <v>0.966078657329433</v>
      </c>
      <c r="AB917" s="173">
        <v>-0.00663939878377307</v>
      </c>
    </row>
    <row r="918" spans="1:28">
      <c r="A918" s="175" t="s">
        <v>668</v>
      </c>
      <c r="B918" s="176" t="s">
        <v>1823</v>
      </c>
      <c r="C918" s="176" t="s">
        <v>914</v>
      </c>
      <c r="D918" s="150">
        <v>0</v>
      </c>
      <c r="E918" s="153">
        <v>0</v>
      </c>
      <c r="F918" s="153">
        <v>0</v>
      </c>
      <c r="G918" s="151">
        <v>0</v>
      </c>
      <c r="H918" s="151">
        <v>0</v>
      </c>
      <c r="I918" s="151">
        <v>0</v>
      </c>
      <c r="J918" s="151">
        <v>0</v>
      </c>
      <c r="K918" s="151">
        <v>0</v>
      </c>
      <c r="L918" s="151">
        <v>0</v>
      </c>
      <c r="M918" s="172">
        <v>0.93</v>
      </c>
      <c r="N918" s="153">
        <v>7</v>
      </c>
      <c r="O918" s="153">
        <v>7</v>
      </c>
      <c r="P918" s="153">
        <v>0</v>
      </c>
      <c r="Q918" s="154">
        <v>1</v>
      </c>
      <c r="R918" s="154">
        <v>0</v>
      </c>
      <c r="S918" s="154">
        <v>0</v>
      </c>
      <c r="T918" s="154">
        <v>0</v>
      </c>
      <c r="U918" s="173">
        <v>0</v>
      </c>
      <c r="V918" s="158">
        <v>1</v>
      </c>
      <c r="W918" s="158">
        <v>1</v>
      </c>
      <c r="X918" s="158">
        <v>3</v>
      </c>
      <c r="Y918" s="158">
        <v>3</v>
      </c>
      <c r="Z918" s="155">
        <v>1</v>
      </c>
      <c r="AA918" s="155">
        <v>1</v>
      </c>
      <c r="AB918" s="173">
        <v>0</v>
      </c>
    </row>
    <row r="919" spans="1:28">
      <c r="A919" s="175" t="s">
        <v>668</v>
      </c>
      <c r="B919" s="176" t="s">
        <v>1823</v>
      </c>
      <c r="C919" s="176" t="s">
        <v>915</v>
      </c>
      <c r="D919" s="150">
        <v>0</v>
      </c>
      <c r="E919" s="153">
        <v>0</v>
      </c>
      <c r="F919" s="153">
        <v>0</v>
      </c>
      <c r="G919" s="151">
        <v>1</v>
      </c>
      <c r="H919" s="151">
        <v>1</v>
      </c>
      <c r="I919" s="151">
        <v>0</v>
      </c>
      <c r="J919" s="151">
        <v>0</v>
      </c>
      <c r="K919" s="151">
        <v>0</v>
      </c>
      <c r="L919" s="151">
        <v>0</v>
      </c>
      <c r="M919" s="172">
        <v>0.93</v>
      </c>
      <c r="N919" s="153">
        <v>10</v>
      </c>
      <c r="O919" s="153">
        <v>10</v>
      </c>
      <c r="P919" s="153">
        <v>0</v>
      </c>
      <c r="Q919" s="154">
        <v>1</v>
      </c>
      <c r="R919" s="154">
        <v>0</v>
      </c>
      <c r="S919" s="154">
        <v>1</v>
      </c>
      <c r="T919" s="154">
        <v>0</v>
      </c>
      <c r="U919" s="173">
        <v>-1</v>
      </c>
      <c r="V919" s="158">
        <v>2</v>
      </c>
      <c r="W919" s="158">
        <v>2</v>
      </c>
      <c r="X919" s="158">
        <v>4</v>
      </c>
      <c r="Y919" s="158">
        <v>4</v>
      </c>
      <c r="Z919" s="155">
        <v>1</v>
      </c>
      <c r="AA919" s="155">
        <v>1</v>
      </c>
      <c r="AB919" s="173">
        <v>0</v>
      </c>
    </row>
    <row r="920" spans="1:28">
      <c r="A920" s="175" t="s">
        <v>668</v>
      </c>
      <c r="B920" s="176" t="s">
        <v>1826</v>
      </c>
      <c r="C920" s="176" t="s">
        <v>916</v>
      </c>
      <c r="D920" s="150">
        <v>37</v>
      </c>
      <c r="E920" s="153">
        <v>36</v>
      </c>
      <c r="F920" s="153">
        <v>1</v>
      </c>
      <c r="G920" s="151">
        <v>37</v>
      </c>
      <c r="H920" s="151">
        <v>36</v>
      </c>
      <c r="I920" s="151">
        <v>1</v>
      </c>
      <c r="J920" s="151">
        <v>51</v>
      </c>
      <c r="K920" s="151">
        <v>50</v>
      </c>
      <c r="L920" s="151">
        <v>1</v>
      </c>
      <c r="M920" s="172">
        <v>0.93</v>
      </c>
      <c r="N920" s="153">
        <v>1368</v>
      </c>
      <c r="O920" s="153">
        <v>1346</v>
      </c>
      <c r="P920" s="153">
        <v>22</v>
      </c>
      <c r="Q920" s="154">
        <v>0.983918128654971</v>
      </c>
      <c r="R920" s="154">
        <v>0.972972972972973</v>
      </c>
      <c r="S920" s="154">
        <v>0.972972972972973</v>
      </c>
      <c r="T920" s="154">
        <v>0.980392156862745</v>
      </c>
      <c r="U920" s="173">
        <v>0</v>
      </c>
      <c r="V920" s="158">
        <v>331</v>
      </c>
      <c r="W920" s="158">
        <v>318</v>
      </c>
      <c r="X920" s="158">
        <v>372</v>
      </c>
      <c r="Y920" s="158">
        <v>367</v>
      </c>
      <c r="Z920" s="155">
        <v>0.960725075528701</v>
      </c>
      <c r="AA920" s="155">
        <v>0.986559139784946</v>
      </c>
      <c r="AB920" s="173">
        <v>-0.0258340642562453</v>
      </c>
    </row>
    <row r="921" spans="1:28">
      <c r="A921" s="175" t="s">
        <v>668</v>
      </c>
      <c r="B921" s="176" t="s">
        <v>33</v>
      </c>
      <c r="C921" s="176" t="s">
        <v>917</v>
      </c>
      <c r="D921" s="150">
        <v>0</v>
      </c>
      <c r="E921" s="153">
        <v>0</v>
      </c>
      <c r="F921" s="153">
        <v>0</v>
      </c>
      <c r="G921" s="151">
        <v>0</v>
      </c>
      <c r="H921" s="151">
        <v>0</v>
      </c>
      <c r="I921" s="151">
        <v>0</v>
      </c>
      <c r="J921" s="151">
        <v>0</v>
      </c>
      <c r="K921" s="151">
        <v>0</v>
      </c>
      <c r="L921" s="151">
        <v>0</v>
      </c>
      <c r="M921" s="172">
        <v>0.93</v>
      </c>
      <c r="N921" s="153">
        <v>0</v>
      </c>
      <c r="O921" s="153">
        <v>0</v>
      </c>
      <c r="P921" s="153">
        <v>0</v>
      </c>
      <c r="Q921" s="154">
        <v>0</v>
      </c>
      <c r="R921" s="154">
        <v>0</v>
      </c>
      <c r="S921" s="154">
        <v>0</v>
      </c>
      <c r="T921" s="154">
        <v>0</v>
      </c>
      <c r="U921" s="173">
        <v>0</v>
      </c>
      <c r="V921" s="158">
        <v>0</v>
      </c>
      <c r="W921" s="158">
        <v>0</v>
      </c>
      <c r="X921" s="158">
        <v>0</v>
      </c>
      <c r="Y921" s="158">
        <v>0</v>
      </c>
      <c r="Z921" s="155">
        <v>0</v>
      </c>
      <c r="AA921" s="155">
        <v>0</v>
      </c>
      <c r="AB921" s="173">
        <v>0</v>
      </c>
    </row>
    <row r="922" spans="1:28">
      <c r="A922" s="175" t="s">
        <v>668</v>
      </c>
      <c r="B922" s="176" t="s">
        <v>1826</v>
      </c>
      <c r="C922" s="176" t="s">
        <v>918</v>
      </c>
      <c r="D922" s="150">
        <v>3</v>
      </c>
      <c r="E922" s="153">
        <v>3</v>
      </c>
      <c r="F922" s="153">
        <v>0</v>
      </c>
      <c r="G922" s="151">
        <v>3</v>
      </c>
      <c r="H922" s="151">
        <v>3</v>
      </c>
      <c r="I922" s="151">
        <v>0</v>
      </c>
      <c r="J922" s="151">
        <v>1</v>
      </c>
      <c r="K922" s="151">
        <v>1</v>
      </c>
      <c r="L922" s="151">
        <v>0</v>
      </c>
      <c r="M922" s="172">
        <v>0.93</v>
      </c>
      <c r="N922" s="153">
        <v>58</v>
      </c>
      <c r="O922" s="153">
        <v>57</v>
      </c>
      <c r="P922" s="153">
        <v>1</v>
      </c>
      <c r="Q922" s="154">
        <v>0.982758620689655</v>
      </c>
      <c r="R922" s="154">
        <v>1</v>
      </c>
      <c r="S922" s="154">
        <v>1</v>
      </c>
      <c r="T922" s="154">
        <v>1</v>
      </c>
      <c r="U922" s="173">
        <v>0</v>
      </c>
      <c r="V922" s="158">
        <v>23</v>
      </c>
      <c r="W922" s="158">
        <v>23</v>
      </c>
      <c r="X922" s="158">
        <v>17</v>
      </c>
      <c r="Y922" s="158">
        <v>16</v>
      </c>
      <c r="Z922" s="155">
        <v>1</v>
      </c>
      <c r="AA922" s="155">
        <v>0.941176470588235</v>
      </c>
      <c r="AB922" s="173">
        <v>0.0588235294117647</v>
      </c>
    </row>
    <row r="923" spans="1:28">
      <c r="A923" s="175" t="s">
        <v>668</v>
      </c>
      <c r="B923" s="176" t="s">
        <v>1826</v>
      </c>
      <c r="C923" s="176" t="s">
        <v>919</v>
      </c>
      <c r="D923" s="150">
        <v>0</v>
      </c>
      <c r="E923" s="153">
        <v>0</v>
      </c>
      <c r="F923" s="153">
        <v>0</v>
      </c>
      <c r="G923" s="151">
        <v>0</v>
      </c>
      <c r="H923" s="151">
        <v>0</v>
      </c>
      <c r="I923" s="151">
        <v>0</v>
      </c>
      <c r="J923" s="151">
        <v>0</v>
      </c>
      <c r="K923" s="151">
        <v>0</v>
      </c>
      <c r="L923" s="151">
        <v>0</v>
      </c>
      <c r="M923" s="172">
        <v>0.93</v>
      </c>
      <c r="N923" s="153">
        <v>3</v>
      </c>
      <c r="O923" s="153">
        <v>3</v>
      </c>
      <c r="P923" s="153">
        <v>0</v>
      </c>
      <c r="Q923" s="154">
        <v>1</v>
      </c>
      <c r="R923" s="154">
        <v>0</v>
      </c>
      <c r="S923" s="154">
        <v>0</v>
      </c>
      <c r="T923" s="154">
        <v>0</v>
      </c>
      <c r="U923" s="173">
        <v>0</v>
      </c>
      <c r="V923" s="158">
        <v>0</v>
      </c>
      <c r="W923" s="158">
        <v>0</v>
      </c>
      <c r="X923" s="158">
        <v>1</v>
      </c>
      <c r="Y923" s="158">
        <v>1</v>
      </c>
      <c r="Z923" s="155">
        <v>0</v>
      </c>
      <c r="AA923" s="155">
        <v>1</v>
      </c>
      <c r="AB923" s="173">
        <v>-1</v>
      </c>
    </row>
    <row r="924" spans="1:28">
      <c r="A924" s="175" t="s">
        <v>668</v>
      </c>
      <c r="B924" s="176" t="s">
        <v>1826</v>
      </c>
      <c r="C924" s="176" t="s">
        <v>920</v>
      </c>
      <c r="D924" s="150">
        <v>0</v>
      </c>
      <c r="E924" s="153">
        <v>0</v>
      </c>
      <c r="F924" s="153">
        <v>0</v>
      </c>
      <c r="G924" s="151">
        <v>0</v>
      </c>
      <c r="H924" s="151">
        <v>0</v>
      </c>
      <c r="I924" s="151">
        <v>0</v>
      </c>
      <c r="J924" s="151">
        <v>0</v>
      </c>
      <c r="K924" s="151">
        <v>0</v>
      </c>
      <c r="L924" s="151">
        <v>0</v>
      </c>
      <c r="M924" s="172">
        <v>0.93</v>
      </c>
      <c r="N924" s="153">
        <v>0</v>
      </c>
      <c r="O924" s="153">
        <v>0</v>
      </c>
      <c r="P924" s="153">
        <v>0</v>
      </c>
      <c r="Q924" s="154">
        <v>0</v>
      </c>
      <c r="R924" s="154">
        <v>0</v>
      </c>
      <c r="S924" s="154">
        <v>0</v>
      </c>
      <c r="T924" s="154">
        <v>0</v>
      </c>
      <c r="U924" s="173">
        <v>0</v>
      </c>
      <c r="V924" s="158">
        <v>0</v>
      </c>
      <c r="W924" s="158">
        <v>0</v>
      </c>
      <c r="X924" s="158">
        <v>0</v>
      </c>
      <c r="Y924" s="158">
        <v>0</v>
      </c>
      <c r="Z924" s="155">
        <v>0</v>
      </c>
      <c r="AA924" s="155">
        <v>0</v>
      </c>
      <c r="AB924" s="173">
        <v>0</v>
      </c>
    </row>
    <row r="925" spans="1:28">
      <c r="A925" s="175" t="s">
        <v>668</v>
      </c>
      <c r="B925" s="176" t="s">
        <v>1826</v>
      </c>
      <c r="C925" s="176" t="s">
        <v>921</v>
      </c>
      <c r="D925" s="150">
        <v>11</v>
      </c>
      <c r="E925" s="153">
        <v>11</v>
      </c>
      <c r="F925" s="153">
        <v>0</v>
      </c>
      <c r="G925" s="151">
        <v>14</v>
      </c>
      <c r="H925" s="151">
        <v>14</v>
      </c>
      <c r="I925" s="151">
        <v>0</v>
      </c>
      <c r="J925" s="151">
        <v>6</v>
      </c>
      <c r="K925" s="151">
        <v>6</v>
      </c>
      <c r="L925" s="151">
        <v>0</v>
      </c>
      <c r="M925" s="172">
        <v>0.93</v>
      </c>
      <c r="N925" s="153">
        <v>131</v>
      </c>
      <c r="O925" s="153">
        <v>131</v>
      </c>
      <c r="P925" s="153">
        <v>0</v>
      </c>
      <c r="Q925" s="154">
        <v>1</v>
      </c>
      <c r="R925" s="154">
        <v>1</v>
      </c>
      <c r="S925" s="154">
        <v>1</v>
      </c>
      <c r="T925" s="154">
        <v>1</v>
      </c>
      <c r="U925" s="173">
        <v>0</v>
      </c>
      <c r="V925" s="158">
        <v>58</v>
      </c>
      <c r="W925" s="158">
        <v>58</v>
      </c>
      <c r="X925" s="158">
        <v>52</v>
      </c>
      <c r="Y925" s="158">
        <v>52</v>
      </c>
      <c r="Z925" s="155">
        <v>1</v>
      </c>
      <c r="AA925" s="155">
        <v>1</v>
      </c>
      <c r="AB925" s="173">
        <v>0</v>
      </c>
    </row>
    <row r="926" spans="1:28">
      <c r="A926" s="175" t="s">
        <v>668</v>
      </c>
      <c r="B926" s="176" t="s">
        <v>33</v>
      </c>
      <c r="C926" s="176" t="s">
        <v>923</v>
      </c>
      <c r="D926" s="150">
        <v>0</v>
      </c>
      <c r="E926" s="153">
        <v>0</v>
      </c>
      <c r="F926" s="153">
        <v>0</v>
      </c>
      <c r="G926" s="151">
        <v>0</v>
      </c>
      <c r="H926" s="151">
        <v>0</v>
      </c>
      <c r="I926" s="151">
        <v>0</v>
      </c>
      <c r="J926" s="151">
        <v>0</v>
      </c>
      <c r="K926" s="151">
        <v>0</v>
      </c>
      <c r="L926" s="151">
        <v>0</v>
      </c>
      <c r="M926" s="172">
        <v>0.93</v>
      </c>
      <c r="N926" s="153">
        <v>0</v>
      </c>
      <c r="O926" s="153">
        <v>0</v>
      </c>
      <c r="P926" s="153">
        <v>0</v>
      </c>
      <c r="Q926" s="154">
        <v>0</v>
      </c>
      <c r="R926" s="154">
        <v>0</v>
      </c>
      <c r="S926" s="154">
        <v>0</v>
      </c>
      <c r="T926" s="154">
        <v>0</v>
      </c>
      <c r="U926" s="173">
        <v>0</v>
      </c>
      <c r="V926" s="158">
        <v>0</v>
      </c>
      <c r="W926" s="158">
        <v>0</v>
      </c>
      <c r="X926" s="158">
        <v>0</v>
      </c>
      <c r="Y926" s="158">
        <v>0</v>
      </c>
      <c r="Z926" s="155">
        <v>0</v>
      </c>
      <c r="AA926" s="155">
        <v>0</v>
      </c>
      <c r="AB926" s="173">
        <v>0</v>
      </c>
    </row>
    <row r="927" spans="1:28">
      <c r="A927" s="175" t="s">
        <v>668</v>
      </c>
      <c r="B927" s="176" t="s">
        <v>33</v>
      </c>
      <c r="C927" s="176" t="s">
        <v>924</v>
      </c>
      <c r="D927" s="150">
        <v>0</v>
      </c>
      <c r="E927" s="153">
        <v>0</v>
      </c>
      <c r="F927" s="153">
        <v>0</v>
      </c>
      <c r="G927" s="151">
        <v>0</v>
      </c>
      <c r="H927" s="151">
        <v>0</v>
      </c>
      <c r="I927" s="151">
        <v>0</v>
      </c>
      <c r="J927" s="151">
        <v>0</v>
      </c>
      <c r="K927" s="151">
        <v>0</v>
      </c>
      <c r="L927" s="151">
        <v>0</v>
      </c>
      <c r="M927" s="172">
        <v>0.93</v>
      </c>
      <c r="N927" s="153">
        <v>0</v>
      </c>
      <c r="O927" s="153">
        <v>0</v>
      </c>
      <c r="P927" s="153">
        <v>0</v>
      </c>
      <c r="Q927" s="154">
        <v>0</v>
      </c>
      <c r="R927" s="154">
        <v>0</v>
      </c>
      <c r="S927" s="154">
        <v>0</v>
      </c>
      <c r="T927" s="154">
        <v>0</v>
      </c>
      <c r="U927" s="173">
        <v>0</v>
      </c>
      <c r="V927" s="158">
        <v>0</v>
      </c>
      <c r="W927" s="158">
        <v>0</v>
      </c>
      <c r="X927" s="158">
        <v>0</v>
      </c>
      <c r="Y927" s="158">
        <v>0</v>
      </c>
      <c r="Z927" s="155">
        <v>0</v>
      </c>
      <c r="AA927" s="155">
        <v>0</v>
      </c>
      <c r="AB927" s="173">
        <v>0</v>
      </c>
    </row>
    <row r="928" spans="1:28">
      <c r="A928" s="175" t="s">
        <v>668</v>
      </c>
      <c r="B928" s="176" t="s">
        <v>33</v>
      </c>
      <c r="C928" s="176" t="s">
        <v>925</v>
      </c>
      <c r="D928" s="150">
        <v>0</v>
      </c>
      <c r="E928" s="153">
        <v>0</v>
      </c>
      <c r="F928" s="153">
        <v>0</v>
      </c>
      <c r="G928" s="151">
        <v>0</v>
      </c>
      <c r="H928" s="151">
        <v>0</v>
      </c>
      <c r="I928" s="151">
        <v>0</v>
      </c>
      <c r="J928" s="151">
        <v>0</v>
      </c>
      <c r="K928" s="151">
        <v>0</v>
      </c>
      <c r="L928" s="151">
        <v>0</v>
      </c>
      <c r="M928" s="172">
        <v>0.93</v>
      </c>
      <c r="N928" s="153">
        <v>0</v>
      </c>
      <c r="O928" s="153">
        <v>0</v>
      </c>
      <c r="P928" s="153">
        <v>0</v>
      </c>
      <c r="Q928" s="154">
        <v>0</v>
      </c>
      <c r="R928" s="154">
        <v>0</v>
      </c>
      <c r="S928" s="154">
        <v>0</v>
      </c>
      <c r="T928" s="154">
        <v>0</v>
      </c>
      <c r="U928" s="173">
        <v>0</v>
      </c>
      <c r="V928" s="158">
        <v>0</v>
      </c>
      <c r="W928" s="158">
        <v>0</v>
      </c>
      <c r="X928" s="158">
        <v>0</v>
      </c>
      <c r="Y928" s="158">
        <v>0</v>
      </c>
      <c r="Z928" s="155">
        <v>0</v>
      </c>
      <c r="AA928" s="155">
        <v>0</v>
      </c>
      <c r="AB928" s="173">
        <v>0</v>
      </c>
    </row>
    <row r="929" spans="1:28">
      <c r="A929" s="175" t="s">
        <v>668</v>
      </c>
      <c r="B929" s="176" t="s">
        <v>1828</v>
      </c>
      <c r="C929" s="176" t="s">
        <v>926</v>
      </c>
      <c r="D929" s="150">
        <v>0</v>
      </c>
      <c r="E929" s="153">
        <v>0</v>
      </c>
      <c r="F929" s="153">
        <v>0</v>
      </c>
      <c r="G929" s="151">
        <v>0</v>
      </c>
      <c r="H929" s="151">
        <v>0</v>
      </c>
      <c r="I929" s="151">
        <v>0</v>
      </c>
      <c r="J929" s="151">
        <v>0</v>
      </c>
      <c r="K929" s="151">
        <v>0</v>
      </c>
      <c r="L929" s="151">
        <v>0</v>
      </c>
      <c r="M929" s="172">
        <v>0.93</v>
      </c>
      <c r="N929" s="153">
        <v>0</v>
      </c>
      <c r="O929" s="153">
        <v>0</v>
      </c>
      <c r="P929" s="153">
        <v>0</v>
      </c>
      <c r="Q929" s="154">
        <v>0</v>
      </c>
      <c r="R929" s="154">
        <v>0</v>
      </c>
      <c r="S929" s="154">
        <v>0</v>
      </c>
      <c r="T929" s="154">
        <v>0</v>
      </c>
      <c r="U929" s="173">
        <v>0</v>
      </c>
      <c r="V929" s="158">
        <v>0</v>
      </c>
      <c r="W929" s="158">
        <v>0</v>
      </c>
      <c r="X929" s="158">
        <v>0</v>
      </c>
      <c r="Y929" s="158">
        <v>0</v>
      </c>
      <c r="Z929" s="155">
        <v>0</v>
      </c>
      <c r="AA929" s="155">
        <v>0</v>
      </c>
      <c r="AB929" s="173">
        <v>0</v>
      </c>
    </row>
    <row r="930" spans="1:28">
      <c r="A930" s="175" t="s">
        <v>927</v>
      </c>
      <c r="B930" s="177" t="s">
        <v>1829</v>
      </c>
      <c r="C930" s="177" t="s">
        <v>929</v>
      </c>
      <c r="D930" s="150">
        <v>1691</v>
      </c>
      <c r="E930" s="153">
        <v>1550</v>
      </c>
      <c r="F930" s="153">
        <v>141</v>
      </c>
      <c r="G930" s="151">
        <v>1767</v>
      </c>
      <c r="H930" s="151">
        <v>1731</v>
      </c>
      <c r="I930" s="151">
        <v>36</v>
      </c>
      <c r="J930" s="151">
        <v>822</v>
      </c>
      <c r="K930" s="151">
        <v>800</v>
      </c>
      <c r="L930" s="151">
        <v>22</v>
      </c>
      <c r="M930" s="172">
        <v>0.93</v>
      </c>
      <c r="N930" s="153">
        <v>32842</v>
      </c>
      <c r="O930" s="153">
        <v>31835</v>
      </c>
      <c r="P930" s="153">
        <v>1007</v>
      </c>
      <c r="Q930" s="154">
        <v>0.969338042750137</v>
      </c>
      <c r="R930" s="154">
        <v>0.916617386162034</v>
      </c>
      <c r="S930" s="154">
        <v>0.979626485568761</v>
      </c>
      <c r="T930" s="154">
        <v>0.97323600973236</v>
      </c>
      <c r="U930" s="173">
        <v>-0.0630090994067264</v>
      </c>
      <c r="V930" s="158">
        <v>9803</v>
      </c>
      <c r="W930" s="158">
        <v>9475</v>
      </c>
      <c r="X930" s="158">
        <v>10624</v>
      </c>
      <c r="Y930" s="158">
        <v>10278</v>
      </c>
      <c r="Z930" s="155">
        <v>0.966540854840355</v>
      </c>
      <c r="AA930" s="155">
        <v>0.967432228915663</v>
      </c>
      <c r="AB930" s="173">
        <v>-0.000891374075307594</v>
      </c>
    </row>
    <row r="931" spans="1:28">
      <c r="A931" s="175" t="s">
        <v>927</v>
      </c>
      <c r="B931" s="177" t="s">
        <v>1829</v>
      </c>
      <c r="C931" s="177" t="s">
        <v>930</v>
      </c>
      <c r="D931" s="150">
        <v>5809</v>
      </c>
      <c r="E931" s="153">
        <v>5384</v>
      </c>
      <c r="F931" s="153">
        <v>425</v>
      </c>
      <c r="G931" s="151">
        <v>6543</v>
      </c>
      <c r="H931" s="151">
        <v>6084</v>
      </c>
      <c r="I931" s="151">
        <v>459</v>
      </c>
      <c r="J931" s="151">
        <v>3002</v>
      </c>
      <c r="K931" s="151">
        <v>2687</v>
      </c>
      <c r="L931" s="151">
        <v>315</v>
      </c>
      <c r="M931" s="172">
        <v>0.93</v>
      </c>
      <c r="N931" s="153">
        <v>121432</v>
      </c>
      <c r="O931" s="153">
        <v>113280</v>
      </c>
      <c r="P931" s="153">
        <v>8152</v>
      </c>
      <c r="Q931" s="154">
        <v>0.932867777850978</v>
      </c>
      <c r="R931" s="154">
        <v>0.926837665691169</v>
      </c>
      <c r="S931" s="154">
        <v>0.929848693259972</v>
      </c>
      <c r="T931" s="154">
        <v>0.895069953364424</v>
      </c>
      <c r="U931" s="173">
        <v>-0.00301102756880356</v>
      </c>
      <c r="V931" s="158">
        <v>35012</v>
      </c>
      <c r="W931" s="158">
        <v>32351</v>
      </c>
      <c r="X931" s="158">
        <v>38694</v>
      </c>
      <c r="Y931" s="158">
        <v>36180</v>
      </c>
      <c r="Z931" s="155">
        <v>0.923997486576031</v>
      </c>
      <c r="AA931" s="155">
        <v>0.93502868661808</v>
      </c>
      <c r="AB931" s="173">
        <v>-0.0110312000420493</v>
      </c>
    </row>
    <row r="932" spans="1:28">
      <c r="A932" s="175" t="s">
        <v>927</v>
      </c>
      <c r="B932" s="177" t="s">
        <v>1829</v>
      </c>
      <c r="C932" s="177" t="s">
        <v>931</v>
      </c>
      <c r="D932" s="150">
        <v>4135</v>
      </c>
      <c r="E932" s="153">
        <v>3927</v>
      </c>
      <c r="F932" s="153">
        <v>208</v>
      </c>
      <c r="G932" s="151">
        <v>4239</v>
      </c>
      <c r="H932" s="151">
        <v>4070</v>
      </c>
      <c r="I932" s="151">
        <v>169</v>
      </c>
      <c r="J932" s="151">
        <v>2062</v>
      </c>
      <c r="K932" s="151">
        <v>1953</v>
      </c>
      <c r="L932" s="151">
        <v>109</v>
      </c>
      <c r="M932" s="172">
        <v>0.93</v>
      </c>
      <c r="N932" s="153">
        <v>83541</v>
      </c>
      <c r="O932" s="153">
        <v>78986</v>
      </c>
      <c r="P932" s="153">
        <v>4555</v>
      </c>
      <c r="Q932" s="154">
        <v>0.945475874121689</v>
      </c>
      <c r="R932" s="154">
        <v>0.949697702539299</v>
      </c>
      <c r="S932" s="154">
        <v>0.960132106628922</v>
      </c>
      <c r="T932" s="154">
        <v>0.94713870029098</v>
      </c>
      <c r="U932" s="173">
        <v>-0.0104344040896233</v>
      </c>
      <c r="V932" s="158">
        <v>23932</v>
      </c>
      <c r="W932" s="158">
        <v>22632</v>
      </c>
      <c r="X932" s="158">
        <v>26401</v>
      </c>
      <c r="Y932" s="158">
        <v>24857</v>
      </c>
      <c r="Z932" s="155">
        <v>0.945679425037607</v>
      </c>
      <c r="AA932" s="155">
        <v>0.94151736676641</v>
      </c>
      <c r="AB932" s="173">
        <v>0.0041620582711962</v>
      </c>
    </row>
    <row r="933" spans="1:28">
      <c r="A933" s="175" t="s">
        <v>927</v>
      </c>
      <c r="B933" s="177" t="s">
        <v>1829</v>
      </c>
      <c r="C933" s="177" t="s">
        <v>932</v>
      </c>
      <c r="D933" s="150">
        <v>4775</v>
      </c>
      <c r="E933" s="153">
        <v>4596</v>
      </c>
      <c r="F933" s="153">
        <v>179</v>
      </c>
      <c r="G933" s="151">
        <v>4282</v>
      </c>
      <c r="H933" s="151">
        <v>4131</v>
      </c>
      <c r="I933" s="151">
        <v>151</v>
      </c>
      <c r="J933" s="151">
        <v>1974</v>
      </c>
      <c r="K933" s="151">
        <v>1904</v>
      </c>
      <c r="L933" s="151">
        <v>70</v>
      </c>
      <c r="M933" s="172">
        <v>0.93</v>
      </c>
      <c r="N933" s="153">
        <v>78026</v>
      </c>
      <c r="O933" s="153">
        <v>75539</v>
      </c>
      <c r="P933" s="153">
        <v>2487</v>
      </c>
      <c r="Q933" s="154">
        <v>0.968126009278958</v>
      </c>
      <c r="R933" s="154">
        <v>0.962513089005236</v>
      </c>
      <c r="S933" s="154">
        <v>0.964736104624007</v>
      </c>
      <c r="T933" s="154">
        <v>0.964539007092199</v>
      </c>
      <c r="U933" s="173">
        <v>-0.00222301561877192</v>
      </c>
      <c r="V933" s="158">
        <v>24463</v>
      </c>
      <c r="W933" s="158">
        <v>23662</v>
      </c>
      <c r="X933" s="158">
        <v>25196</v>
      </c>
      <c r="Y933" s="158">
        <v>24440</v>
      </c>
      <c r="Z933" s="155">
        <v>0.967256673343417</v>
      </c>
      <c r="AA933" s="155">
        <v>0.96999523733926</v>
      </c>
      <c r="AB933" s="173">
        <v>-0.0027385639958436</v>
      </c>
    </row>
    <row r="934" spans="1:28">
      <c r="A934" s="175" t="s">
        <v>927</v>
      </c>
      <c r="B934" s="177" t="s">
        <v>1829</v>
      </c>
      <c r="C934" s="177" t="s">
        <v>933</v>
      </c>
      <c r="D934" s="150">
        <v>3657</v>
      </c>
      <c r="E934" s="153">
        <v>3515</v>
      </c>
      <c r="F934" s="153">
        <v>142</v>
      </c>
      <c r="G934" s="151">
        <v>4087</v>
      </c>
      <c r="H934" s="151">
        <v>3901</v>
      </c>
      <c r="I934" s="151">
        <v>186</v>
      </c>
      <c r="J934" s="151">
        <v>1736</v>
      </c>
      <c r="K934" s="151">
        <v>1664</v>
      </c>
      <c r="L934" s="151">
        <v>72</v>
      </c>
      <c r="M934" s="172">
        <v>0.93</v>
      </c>
      <c r="N934" s="153">
        <v>76466</v>
      </c>
      <c r="O934" s="153">
        <v>74340</v>
      </c>
      <c r="P934" s="153">
        <v>2126</v>
      </c>
      <c r="Q934" s="154">
        <v>0.972196793346062</v>
      </c>
      <c r="R934" s="154">
        <v>0.961170358217118</v>
      </c>
      <c r="S934" s="154">
        <v>0.954489845852704</v>
      </c>
      <c r="T934" s="154">
        <v>0.95852534562212</v>
      </c>
      <c r="U934" s="173">
        <v>0.00668051236441414</v>
      </c>
      <c r="V934" s="158">
        <v>21440</v>
      </c>
      <c r="W934" s="158">
        <v>20707</v>
      </c>
      <c r="X934" s="158">
        <v>25117</v>
      </c>
      <c r="Y934" s="158">
        <v>24484</v>
      </c>
      <c r="Z934" s="155">
        <v>0.965811567164179</v>
      </c>
      <c r="AA934" s="155">
        <v>0.974797945614524</v>
      </c>
      <c r="AB934" s="173">
        <v>-0.00898637845034489</v>
      </c>
    </row>
    <row r="935" spans="1:28">
      <c r="A935" s="175" t="s">
        <v>927</v>
      </c>
      <c r="B935" s="177" t="s">
        <v>1829</v>
      </c>
      <c r="C935" s="177" t="s">
        <v>934</v>
      </c>
      <c r="D935" s="150">
        <v>2</v>
      </c>
      <c r="E935" s="153">
        <v>2</v>
      </c>
      <c r="F935" s="153">
        <v>0</v>
      </c>
      <c r="G935" s="151">
        <v>0</v>
      </c>
      <c r="H935" s="151">
        <v>0</v>
      </c>
      <c r="I935" s="151">
        <v>0</v>
      </c>
      <c r="J935" s="151">
        <v>0</v>
      </c>
      <c r="K935" s="151">
        <v>0</v>
      </c>
      <c r="L935" s="151">
        <v>0</v>
      </c>
      <c r="M935" s="172">
        <v>0.93</v>
      </c>
      <c r="N935" s="153">
        <v>10</v>
      </c>
      <c r="O935" s="153">
        <v>10</v>
      </c>
      <c r="P935" s="153">
        <v>0</v>
      </c>
      <c r="Q935" s="154">
        <v>1</v>
      </c>
      <c r="R935" s="154">
        <v>1</v>
      </c>
      <c r="S935" s="154">
        <v>0</v>
      </c>
      <c r="T935" s="154">
        <v>0</v>
      </c>
      <c r="U935" s="173">
        <v>1</v>
      </c>
      <c r="V935" s="158">
        <v>2</v>
      </c>
      <c r="W935" s="158">
        <v>2</v>
      </c>
      <c r="X935" s="158">
        <v>8</v>
      </c>
      <c r="Y935" s="158">
        <v>8</v>
      </c>
      <c r="Z935" s="155">
        <v>1</v>
      </c>
      <c r="AA935" s="155">
        <v>1</v>
      </c>
      <c r="AB935" s="173">
        <v>0</v>
      </c>
    </row>
    <row r="936" spans="1:28">
      <c r="A936" s="175" t="s">
        <v>927</v>
      </c>
      <c r="B936" s="177" t="s">
        <v>1829</v>
      </c>
      <c r="C936" s="177" t="s">
        <v>935</v>
      </c>
      <c r="D936" s="150">
        <v>4948</v>
      </c>
      <c r="E936" s="153">
        <v>4504</v>
      </c>
      <c r="F936" s="153">
        <v>444</v>
      </c>
      <c r="G936" s="151">
        <v>4921</v>
      </c>
      <c r="H936" s="151">
        <v>4556</v>
      </c>
      <c r="I936" s="151">
        <v>365</v>
      </c>
      <c r="J936" s="151">
        <v>2365</v>
      </c>
      <c r="K936" s="151">
        <v>2207</v>
      </c>
      <c r="L936" s="151">
        <v>158</v>
      </c>
      <c r="M936" s="172">
        <v>0.93</v>
      </c>
      <c r="N936" s="153">
        <v>101494</v>
      </c>
      <c r="O936" s="153">
        <v>92225</v>
      </c>
      <c r="P936" s="153">
        <v>9269</v>
      </c>
      <c r="Q936" s="154">
        <v>0.90867440439829</v>
      </c>
      <c r="R936" s="154">
        <v>0.910266774454325</v>
      </c>
      <c r="S936" s="154">
        <v>0.925828083722821</v>
      </c>
      <c r="T936" s="154">
        <v>0.933192389006342</v>
      </c>
      <c r="U936" s="173">
        <v>-0.0155613092684955</v>
      </c>
      <c r="V936" s="158">
        <v>28470</v>
      </c>
      <c r="W936" s="158">
        <v>25816</v>
      </c>
      <c r="X936" s="158">
        <v>32729</v>
      </c>
      <c r="Y936" s="158">
        <v>29161</v>
      </c>
      <c r="Z936" s="155">
        <v>0.906779065683175</v>
      </c>
      <c r="AA936" s="155">
        <v>0.89098353142473</v>
      </c>
      <c r="AB936" s="173">
        <v>0.0157955342584448</v>
      </c>
    </row>
    <row r="937" spans="1:28">
      <c r="A937" s="175" t="s">
        <v>927</v>
      </c>
      <c r="B937" s="177" t="s">
        <v>1829</v>
      </c>
      <c r="C937" s="177" t="s">
        <v>936</v>
      </c>
      <c r="D937" s="150">
        <v>0</v>
      </c>
      <c r="E937" s="153">
        <v>0</v>
      </c>
      <c r="F937" s="153">
        <v>0</v>
      </c>
      <c r="G937" s="151">
        <v>0</v>
      </c>
      <c r="H937" s="151">
        <v>0</v>
      </c>
      <c r="I937" s="151">
        <v>0</v>
      </c>
      <c r="J937" s="151">
        <v>0</v>
      </c>
      <c r="K937" s="151">
        <v>0</v>
      </c>
      <c r="L937" s="151">
        <v>0</v>
      </c>
      <c r="M937" s="172">
        <v>0.93</v>
      </c>
      <c r="N937" s="153">
        <v>1</v>
      </c>
      <c r="O937" s="153">
        <v>1</v>
      </c>
      <c r="P937" s="153">
        <v>0</v>
      </c>
      <c r="Q937" s="154">
        <v>1</v>
      </c>
      <c r="R937" s="154">
        <v>0</v>
      </c>
      <c r="S937" s="154">
        <v>0</v>
      </c>
      <c r="T937" s="154">
        <v>0</v>
      </c>
      <c r="U937" s="173">
        <v>0</v>
      </c>
      <c r="V937" s="158">
        <v>0</v>
      </c>
      <c r="W937" s="158">
        <v>0</v>
      </c>
      <c r="X937" s="158">
        <v>1</v>
      </c>
      <c r="Y937" s="158">
        <v>1</v>
      </c>
      <c r="Z937" s="155">
        <v>0</v>
      </c>
      <c r="AA937" s="155">
        <v>1</v>
      </c>
      <c r="AB937" s="173">
        <v>-1</v>
      </c>
    </row>
    <row r="938" spans="1:28">
      <c r="A938" s="175" t="s">
        <v>927</v>
      </c>
      <c r="B938" s="177" t="s">
        <v>1829</v>
      </c>
      <c r="C938" s="177" t="s">
        <v>937</v>
      </c>
      <c r="D938" s="150">
        <v>2812</v>
      </c>
      <c r="E938" s="153">
        <v>2701</v>
      </c>
      <c r="F938" s="153">
        <v>111</v>
      </c>
      <c r="G938" s="151">
        <v>2245</v>
      </c>
      <c r="H938" s="151">
        <v>2149</v>
      </c>
      <c r="I938" s="151">
        <v>96</v>
      </c>
      <c r="J938" s="151">
        <v>1471</v>
      </c>
      <c r="K938" s="151">
        <v>1381</v>
      </c>
      <c r="L938" s="151">
        <v>90</v>
      </c>
      <c r="M938" s="172">
        <v>0.93</v>
      </c>
      <c r="N938" s="153">
        <v>52277</v>
      </c>
      <c r="O938" s="153">
        <v>49528</v>
      </c>
      <c r="P938" s="153">
        <v>2749</v>
      </c>
      <c r="Q938" s="154">
        <v>0.947414733056602</v>
      </c>
      <c r="R938" s="154">
        <v>0.960526315789474</v>
      </c>
      <c r="S938" s="154">
        <v>0.957238307349666</v>
      </c>
      <c r="T938" s="154">
        <v>0.938817131203263</v>
      </c>
      <c r="U938" s="173">
        <v>0.0032880084398077</v>
      </c>
      <c r="V938" s="158">
        <v>15210</v>
      </c>
      <c r="W938" s="158">
        <v>14508</v>
      </c>
      <c r="X938" s="158">
        <v>16478</v>
      </c>
      <c r="Y938" s="158">
        <v>15544</v>
      </c>
      <c r="Z938" s="155">
        <v>0.953846153846154</v>
      </c>
      <c r="AA938" s="155">
        <v>0.943318363879111</v>
      </c>
      <c r="AB938" s="173">
        <v>0.0105277899670424</v>
      </c>
    </row>
    <row r="939" spans="1:28">
      <c r="A939" s="175" t="s">
        <v>927</v>
      </c>
      <c r="B939" s="177" t="s">
        <v>1830</v>
      </c>
      <c r="C939" s="177" t="s">
        <v>938</v>
      </c>
      <c r="D939" s="150">
        <v>0</v>
      </c>
      <c r="E939" s="153">
        <v>0</v>
      </c>
      <c r="F939" s="153">
        <v>0</v>
      </c>
      <c r="G939" s="151">
        <v>0</v>
      </c>
      <c r="H939" s="151">
        <v>0</v>
      </c>
      <c r="I939" s="151">
        <v>0</v>
      </c>
      <c r="J939" s="151">
        <v>0</v>
      </c>
      <c r="K939" s="151">
        <v>0</v>
      </c>
      <c r="L939" s="151">
        <v>0</v>
      </c>
      <c r="M939" s="172">
        <v>0.93</v>
      </c>
      <c r="N939" s="153">
        <v>1</v>
      </c>
      <c r="O939" s="153">
        <v>0</v>
      </c>
      <c r="P939" s="153">
        <v>1</v>
      </c>
      <c r="Q939" s="154">
        <v>0</v>
      </c>
      <c r="R939" s="154">
        <v>0</v>
      </c>
      <c r="S939" s="154">
        <v>0</v>
      </c>
      <c r="T939" s="154">
        <v>0</v>
      </c>
      <c r="U939" s="173">
        <v>0</v>
      </c>
      <c r="V939" s="158">
        <v>0</v>
      </c>
      <c r="W939" s="158">
        <v>0</v>
      </c>
      <c r="X939" s="158">
        <v>1</v>
      </c>
      <c r="Y939" s="158">
        <v>0</v>
      </c>
      <c r="Z939" s="155">
        <v>0</v>
      </c>
      <c r="AA939" s="155">
        <v>0</v>
      </c>
      <c r="AB939" s="173">
        <v>0</v>
      </c>
    </row>
    <row r="940" spans="1:28">
      <c r="A940" s="175" t="s">
        <v>927</v>
      </c>
      <c r="B940" s="177" t="s">
        <v>1830</v>
      </c>
      <c r="C940" s="177" t="s">
        <v>939</v>
      </c>
      <c r="D940" s="150">
        <v>2352</v>
      </c>
      <c r="E940" s="153">
        <v>2213</v>
      </c>
      <c r="F940" s="153">
        <v>139</v>
      </c>
      <c r="G940" s="151">
        <v>2912</v>
      </c>
      <c r="H940" s="151">
        <v>2770</v>
      </c>
      <c r="I940" s="151">
        <v>142</v>
      </c>
      <c r="J940" s="151">
        <v>1261</v>
      </c>
      <c r="K940" s="151">
        <v>1190</v>
      </c>
      <c r="L940" s="151">
        <v>71</v>
      </c>
      <c r="M940" s="172">
        <v>0.93</v>
      </c>
      <c r="N940" s="153">
        <v>63800</v>
      </c>
      <c r="O940" s="153">
        <v>58620</v>
      </c>
      <c r="P940" s="153">
        <v>5180</v>
      </c>
      <c r="Q940" s="154">
        <v>0.918808777429467</v>
      </c>
      <c r="R940" s="154">
        <v>0.940901360544218</v>
      </c>
      <c r="S940" s="154">
        <v>0.951236263736264</v>
      </c>
      <c r="T940" s="154">
        <v>0.943695479777954</v>
      </c>
      <c r="U940" s="173">
        <v>-0.010334903192046</v>
      </c>
      <c r="V940" s="158">
        <v>15710</v>
      </c>
      <c r="W940" s="158">
        <v>14485</v>
      </c>
      <c r="X940" s="158">
        <v>20848</v>
      </c>
      <c r="Y940" s="158">
        <v>19166</v>
      </c>
      <c r="Z940" s="155">
        <v>0.922024188415022</v>
      </c>
      <c r="AA940" s="155">
        <v>0.919320798158097</v>
      </c>
      <c r="AB940" s="173">
        <v>0.00270339025692556</v>
      </c>
    </row>
    <row r="941" spans="1:28">
      <c r="A941" s="175" t="s">
        <v>927</v>
      </c>
      <c r="B941" s="177" t="s">
        <v>1830</v>
      </c>
      <c r="C941" s="177" t="s">
        <v>940</v>
      </c>
      <c r="D941" s="150">
        <v>3169</v>
      </c>
      <c r="E941" s="153">
        <v>3032</v>
      </c>
      <c r="F941" s="153">
        <v>137</v>
      </c>
      <c r="G941" s="151">
        <v>3725</v>
      </c>
      <c r="H941" s="151">
        <v>3572</v>
      </c>
      <c r="I941" s="151">
        <v>153</v>
      </c>
      <c r="J941" s="151">
        <v>1583</v>
      </c>
      <c r="K941" s="151">
        <v>1528</v>
      </c>
      <c r="L941" s="151">
        <v>55</v>
      </c>
      <c r="M941" s="172">
        <v>0.93</v>
      </c>
      <c r="N941" s="153">
        <v>73941</v>
      </c>
      <c r="O941" s="153">
        <v>70993</v>
      </c>
      <c r="P941" s="153">
        <v>2948</v>
      </c>
      <c r="Q941" s="154">
        <v>0.960130374217281</v>
      </c>
      <c r="R941" s="154">
        <v>0.956768696749763</v>
      </c>
      <c r="S941" s="154">
        <v>0.958926174496644</v>
      </c>
      <c r="T941" s="154">
        <v>0.965255843335439</v>
      </c>
      <c r="U941" s="173">
        <v>-0.00215747774688102</v>
      </c>
      <c r="V941" s="158">
        <v>20337</v>
      </c>
      <c r="W941" s="158">
        <v>19447</v>
      </c>
      <c r="X941" s="158">
        <v>23277</v>
      </c>
      <c r="Y941" s="158">
        <v>22411</v>
      </c>
      <c r="Z941" s="155">
        <v>0.956237399813148</v>
      </c>
      <c r="AA941" s="155">
        <v>0.96279589294153</v>
      </c>
      <c r="AB941" s="173">
        <v>-0.00655849312838175</v>
      </c>
    </row>
    <row r="942" spans="1:28">
      <c r="A942" s="175" t="s">
        <v>927</v>
      </c>
      <c r="B942" s="179" t="s">
        <v>1830</v>
      </c>
      <c r="C942" s="179" t="s">
        <v>941</v>
      </c>
      <c r="D942" s="150">
        <v>1977</v>
      </c>
      <c r="E942" s="153">
        <v>1870</v>
      </c>
      <c r="F942" s="153">
        <v>107</v>
      </c>
      <c r="G942" s="151">
        <v>2400</v>
      </c>
      <c r="H942" s="151">
        <v>2287</v>
      </c>
      <c r="I942" s="151">
        <v>113</v>
      </c>
      <c r="J942" s="151">
        <v>1021</v>
      </c>
      <c r="K942" s="151">
        <v>966</v>
      </c>
      <c r="L942" s="151">
        <v>55</v>
      </c>
      <c r="M942" s="172">
        <v>0.93</v>
      </c>
      <c r="N942" s="153">
        <v>46481</v>
      </c>
      <c r="O942" s="153">
        <v>44090</v>
      </c>
      <c r="P942" s="153">
        <v>2391</v>
      </c>
      <c r="Q942" s="154">
        <v>0.94855962651406</v>
      </c>
      <c r="R942" s="154">
        <v>0.945877592311583</v>
      </c>
      <c r="S942" s="154">
        <v>0.952916666666667</v>
      </c>
      <c r="T942" s="154">
        <v>0.94613124387855</v>
      </c>
      <c r="U942" s="173">
        <v>-0.00703907435508344</v>
      </c>
      <c r="V942" s="158">
        <v>13119</v>
      </c>
      <c r="W942" s="158">
        <v>12479</v>
      </c>
      <c r="X942" s="158">
        <v>14455</v>
      </c>
      <c r="Y942" s="158">
        <v>13719</v>
      </c>
      <c r="Z942" s="155">
        <v>0.951215793886729</v>
      </c>
      <c r="AA942" s="155">
        <v>0.949083362158423</v>
      </c>
      <c r="AB942" s="173">
        <v>0.00213243172830646</v>
      </c>
    </row>
    <row r="943" spans="1:28">
      <c r="A943" s="175" t="s">
        <v>927</v>
      </c>
      <c r="B943" s="177" t="s">
        <v>1830</v>
      </c>
      <c r="C943" s="177" t="s">
        <v>942</v>
      </c>
      <c r="D943" s="150">
        <v>3571</v>
      </c>
      <c r="E943" s="153">
        <v>3411</v>
      </c>
      <c r="F943" s="153">
        <v>160</v>
      </c>
      <c r="G943" s="151">
        <v>4215</v>
      </c>
      <c r="H943" s="151">
        <v>4011</v>
      </c>
      <c r="I943" s="151">
        <v>204</v>
      </c>
      <c r="J943" s="151">
        <v>1703</v>
      </c>
      <c r="K943" s="151">
        <v>1620</v>
      </c>
      <c r="L943" s="151">
        <v>83</v>
      </c>
      <c r="M943" s="172">
        <v>0.93</v>
      </c>
      <c r="N943" s="153">
        <v>84208</v>
      </c>
      <c r="O943" s="153">
        <v>81572</v>
      </c>
      <c r="P943" s="153">
        <v>2636</v>
      </c>
      <c r="Q943" s="154">
        <v>0.968696560896827</v>
      </c>
      <c r="R943" s="154">
        <v>0.955194623354803</v>
      </c>
      <c r="S943" s="154">
        <v>0.951601423487545</v>
      </c>
      <c r="T943" s="154">
        <v>0.951262477980035</v>
      </c>
      <c r="U943" s="173">
        <v>0.00359319986725803</v>
      </c>
      <c r="V943" s="158">
        <v>22619</v>
      </c>
      <c r="W943" s="158">
        <v>21705</v>
      </c>
      <c r="X943" s="158">
        <v>26339</v>
      </c>
      <c r="Y943" s="158">
        <v>25634</v>
      </c>
      <c r="Z943" s="155">
        <v>0.959591493876829</v>
      </c>
      <c r="AA943" s="155">
        <v>0.973233607957781</v>
      </c>
      <c r="AB943" s="173">
        <v>-0.0136421140809521</v>
      </c>
    </row>
    <row r="944" spans="1:28">
      <c r="A944" s="175" t="s">
        <v>927</v>
      </c>
      <c r="B944" s="179" t="s">
        <v>1830</v>
      </c>
      <c r="C944" s="179" t="s">
        <v>943</v>
      </c>
      <c r="D944" s="150">
        <v>1587</v>
      </c>
      <c r="E944" s="153">
        <v>1490</v>
      </c>
      <c r="F944" s="153">
        <v>97</v>
      </c>
      <c r="G944" s="151">
        <v>1776</v>
      </c>
      <c r="H944" s="151">
        <v>1688</v>
      </c>
      <c r="I944" s="151">
        <v>88</v>
      </c>
      <c r="J944" s="151">
        <v>811</v>
      </c>
      <c r="K944" s="151">
        <v>782</v>
      </c>
      <c r="L944" s="151">
        <v>29</v>
      </c>
      <c r="M944" s="172">
        <v>0.93</v>
      </c>
      <c r="N944" s="153">
        <v>37245</v>
      </c>
      <c r="O944" s="153">
        <v>35364</v>
      </c>
      <c r="P944" s="153">
        <v>1881</v>
      </c>
      <c r="Q944" s="154">
        <v>0.949496576721708</v>
      </c>
      <c r="R944" s="154">
        <v>0.93887838689351</v>
      </c>
      <c r="S944" s="154">
        <v>0.95045045045045</v>
      </c>
      <c r="T944" s="154">
        <v>0.964241676942047</v>
      </c>
      <c r="U944" s="173">
        <v>-0.0115720635569406</v>
      </c>
      <c r="V944" s="158">
        <v>9955</v>
      </c>
      <c r="W944" s="158">
        <v>9313</v>
      </c>
      <c r="X944" s="158">
        <v>11522</v>
      </c>
      <c r="Y944" s="158">
        <v>11047</v>
      </c>
      <c r="Z944" s="155">
        <v>0.93550979407333</v>
      </c>
      <c r="AA944" s="155">
        <v>0.958774518312793</v>
      </c>
      <c r="AB944" s="173">
        <v>-0.0232647242394629</v>
      </c>
    </row>
    <row r="945" spans="1:28">
      <c r="A945" s="175" t="s">
        <v>927</v>
      </c>
      <c r="B945" s="177" t="s">
        <v>1830</v>
      </c>
      <c r="C945" s="177" t="s">
        <v>944</v>
      </c>
      <c r="D945" s="150">
        <v>2159</v>
      </c>
      <c r="E945" s="153">
        <v>2026</v>
      </c>
      <c r="F945" s="153">
        <v>133</v>
      </c>
      <c r="G945" s="151">
        <v>2546</v>
      </c>
      <c r="H945" s="151">
        <v>2432</v>
      </c>
      <c r="I945" s="151">
        <v>114</v>
      </c>
      <c r="J945" s="151">
        <v>1093</v>
      </c>
      <c r="K945" s="151">
        <v>1032</v>
      </c>
      <c r="L945" s="151">
        <v>61</v>
      </c>
      <c r="M945" s="172">
        <v>0.93</v>
      </c>
      <c r="N945" s="153">
        <v>52075</v>
      </c>
      <c r="O945" s="153">
        <v>49225</v>
      </c>
      <c r="P945" s="153">
        <v>2850</v>
      </c>
      <c r="Q945" s="154">
        <v>0.945271243398944</v>
      </c>
      <c r="R945" s="154">
        <v>0.938397406206577</v>
      </c>
      <c r="S945" s="154">
        <v>0.955223880597015</v>
      </c>
      <c r="T945" s="154">
        <v>0.944190301921317</v>
      </c>
      <c r="U945" s="173">
        <v>-0.0168264743904378</v>
      </c>
      <c r="V945" s="158">
        <v>14027</v>
      </c>
      <c r="W945" s="158">
        <v>13201</v>
      </c>
      <c r="X945" s="158">
        <v>16381</v>
      </c>
      <c r="Y945" s="158">
        <v>15441</v>
      </c>
      <c r="Z945" s="155">
        <v>0.941113566692807</v>
      </c>
      <c r="AA945" s="155">
        <v>0.942616445882425</v>
      </c>
      <c r="AB945" s="173">
        <v>-0.001502879189618</v>
      </c>
    </row>
    <row r="946" spans="1:28">
      <c r="A946" s="175" t="s">
        <v>927</v>
      </c>
      <c r="B946" s="177" t="s">
        <v>1830</v>
      </c>
      <c r="C946" s="177" t="s">
        <v>945</v>
      </c>
      <c r="D946" s="150">
        <v>3652</v>
      </c>
      <c r="E946" s="153">
        <v>3467</v>
      </c>
      <c r="F946" s="153">
        <v>185</v>
      </c>
      <c r="G946" s="151">
        <v>4242</v>
      </c>
      <c r="H946" s="151">
        <v>4046</v>
      </c>
      <c r="I946" s="151">
        <v>196</v>
      </c>
      <c r="J946" s="151">
        <v>1829</v>
      </c>
      <c r="K946" s="151">
        <v>1721</v>
      </c>
      <c r="L946" s="151">
        <v>108</v>
      </c>
      <c r="M946" s="172">
        <v>0.93</v>
      </c>
      <c r="N946" s="153">
        <v>89936</v>
      </c>
      <c r="O946" s="153">
        <v>85931</v>
      </c>
      <c r="P946" s="153">
        <v>4005</v>
      </c>
      <c r="Q946" s="154">
        <v>0.955468333036826</v>
      </c>
      <c r="R946" s="154">
        <v>0.94934282584885</v>
      </c>
      <c r="S946" s="154">
        <v>0.953795379537954</v>
      </c>
      <c r="T946" s="154">
        <v>0.940951339529798</v>
      </c>
      <c r="U946" s="173">
        <v>-0.0044525536891038</v>
      </c>
      <c r="V946" s="158">
        <v>23544</v>
      </c>
      <c r="W946" s="158">
        <v>22370</v>
      </c>
      <c r="X946" s="158">
        <v>28636</v>
      </c>
      <c r="Y946" s="158">
        <v>27455</v>
      </c>
      <c r="Z946" s="155">
        <v>0.950135915732246</v>
      </c>
      <c r="AA946" s="155">
        <v>0.958758206453415</v>
      </c>
      <c r="AB946" s="173">
        <v>-0.00862229072116927</v>
      </c>
    </row>
    <row r="947" spans="1:28">
      <c r="A947" s="175" t="s">
        <v>927</v>
      </c>
      <c r="B947" s="177" t="s">
        <v>1830</v>
      </c>
      <c r="C947" s="177" t="s">
        <v>946</v>
      </c>
      <c r="D947" s="150">
        <v>3497</v>
      </c>
      <c r="E947" s="153">
        <v>3341</v>
      </c>
      <c r="F947" s="153">
        <v>156</v>
      </c>
      <c r="G947" s="151">
        <v>4409</v>
      </c>
      <c r="H947" s="151">
        <v>4233</v>
      </c>
      <c r="I947" s="151">
        <v>176</v>
      </c>
      <c r="J947" s="151">
        <v>2097</v>
      </c>
      <c r="K947" s="151">
        <v>1997</v>
      </c>
      <c r="L947" s="151">
        <v>100</v>
      </c>
      <c r="M947" s="172">
        <v>0.93</v>
      </c>
      <c r="N947" s="153">
        <v>83399</v>
      </c>
      <c r="O947" s="153">
        <v>79968</v>
      </c>
      <c r="P947" s="153">
        <v>3431</v>
      </c>
      <c r="Q947" s="154">
        <v>0.958860417990623</v>
      </c>
      <c r="R947" s="154">
        <v>0.955390334572491</v>
      </c>
      <c r="S947" s="154">
        <v>0.960081651168065</v>
      </c>
      <c r="T947" s="154">
        <v>0.952312827849308</v>
      </c>
      <c r="U947" s="173">
        <v>-0.00469131659557465</v>
      </c>
      <c r="V947" s="158">
        <v>23671</v>
      </c>
      <c r="W947" s="158">
        <v>22623</v>
      </c>
      <c r="X947" s="158">
        <v>25657</v>
      </c>
      <c r="Y947" s="158">
        <v>24641</v>
      </c>
      <c r="Z947" s="155">
        <v>0.955726416289975</v>
      </c>
      <c r="AA947" s="155">
        <v>0.960400670382352</v>
      </c>
      <c r="AB947" s="173">
        <v>-0.00467425409237665</v>
      </c>
    </row>
    <row r="948" spans="1:28">
      <c r="A948" s="175" t="s">
        <v>927</v>
      </c>
      <c r="B948" s="177" t="s">
        <v>1830</v>
      </c>
      <c r="C948" s="177" t="s">
        <v>947</v>
      </c>
      <c r="D948" s="150">
        <v>605</v>
      </c>
      <c r="E948" s="153">
        <v>564</v>
      </c>
      <c r="F948" s="153">
        <v>41</v>
      </c>
      <c r="G948" s="151">
        <v>689</v>
      </c>
      <c r="H948" s="151">
        <v>663</v>
      </c>
      <c r="I948" s="151">
        <v>26</v>
      </c>
      <c r="J948" s="151">
        <v>335</v>
      </c>
      <c r="K948" s="151">
        <v>316</v>
      </c>
      <c r="L948" s="151">
        <v>19</v>
      </c>
      <c r="M948" s="172">
        <v>0.93</v>
      </c>
      <c r="N948" s="153">
        <v>14548</v>
      </c>
      <c r="O948" s="153">
        <v>13635</v>
      </c>
      <c r="P948" s="153">
        <v>913</v>
      </c>
      <c r="Q948" s="154">
        <v>0.937242232609293</v>
      </c>
      <c r="R948" s="154">
        <v>0.932231404958678</v>
      </c>
      <c r="S948" s="154">
        <v>0.962264150943396</v>
      </c>
      <c r="T948" s="154">
        <v>0.943283582089552</v>
      </c>
      <c r="U948" s="173">
        <v>-0.0300327459847185</v>
      </c>
      <c r="V948" s="158">
        <v>3824</v>
      </c>
      <c r="W948" s="158">
        <v>3515</v>
      </c>
      <c r="X948" s="158">
        <v>4636</v>
      </c>
      <c r="Y948" s="158">
        <v>4381</v>
      </c>
      <c r="Z948" s="155">
        <v>0.919194560669456</v>
      </c>
      <c r="AA948" s="155">
        <v>0.944995685936152</v>
      </c>
      <c r="AB948" s="173">
        <v>-0.0258011252666959</v>
      </c>
    </row>
    <row r="949" spans="1:28">
      <c r="A949" s="175" t="s">
        <v>927</v>
      </c>
      <c r="B949" s="177" t="s">
        <v>1830</v>
      </c>
      <c r="C949" s="177" t="s">
        <v>948</v>
      </c>
      <c r="D949" s="150">
        <v>3015</v>
      </c>
      <c r="E949" s="153">
        <v>2842</v>
      </c>
      <c r="F949" s="153">
        <v>173</v>
      </c>
      <c r="G949" s="151">
        <v>3678</v>
      </c>
      <c r="H949" s="151">
        <v>3481</v>
      </c>
      <c r="I949" s="151">
        <v>197</v>
      </c>
      <c r="J949" s="151">
        <v>1450</v>
      </c>
      <c r="K949" s="151">
        <v>1361</v>
      </c>
      <c r="L949" s="151">
        <v>89</v>
      </c>
      <c r="M949" s="172">
        <v>0.93</v>
      </c>
      <c r="N949" s="153">
        <v>71327</v>
      </c>
      <c r="O949" s="153">
        <v>67655</v>
      </c>
      <c r="P949" s="153">
        <v>3672</v>
      </c>
      <c r="Q949" s="154">
        <v>0.948518793724677</v>
      </c>
      <c r="R949" s="154">
        <v>0.942620232172471</v>
      </c>
      <c r="S949" s="154">
        <v>0.946438281674823</v>
      </c>
      <c r="T949" s="154">
        <v>0.938620689655172</v>
      </c>
      <c r="U949" s="173">
        <v>-0.00381804950235232</v>
      </c>
      <c r="V949" s="158">
        <v>19205</v>
      </c>
      <c r="W949" s="158">
        <v>18152</v>
      </c>
      <c r="X949" s="158">
        <v>21937</v>
      </c>
      <c r="Y949" s="158">
        <v>20855</v>
      </c>
      <c r="Z949" s="155">
        <v>0.945170528508201</v>
      </c>
      <c r="AA949" s="155">
        <v>0.950676938505721</v>
      </c>
      <c r="AB949" s="173">
        <v>-0.00550640999751995</v>
      </c>
    </row>
    <row r="950" spans="1:28">
      <c r="A950" s="175" t="s">
        <v>927</v>
      </c>
      <c r="B950" s="179" t="s">
        <v>1830</v>
      </c>
      <c r="C950" s="179" t="s">
        <v>949</v>
      </c>
      <c r="D950" s="150">
        <v>1882</v>
      </c>
      <c r="E950" s="153">
        <v>1712</v>
      </c>
      <c r="F950" s="153">
        <v>170</v>
      </c>
      <c r="G950" s="151">
        <v>2350</v>
      </c>
      <c r="H950" s="151">
        <v>2219</v>
      </c>
      <c r="I950" s="151">
        <v>131</v>
      </c>
      <c r="J950" s="151">
        <v>883</v>
      </c>
      <c r="K950" s="151">
        <v>817</v>
      </c>
      <c r="L950" s="151">
        <v>66</v>
      </c>
      <c r="M950" s="172">
        <v>0.93</v>
      </c>
      <c r="N950" s="153">
        <v>44603</v>
      </c>
      <c r="O950" s="153">
        <v>41965</v>
      </c>
      <c r="P950" s="153">
        <v>2638</v>
      </c>
      <c r="Q950" s="154">
        <v>0.940855996233437</v>
      </c>
      <c r="R950" s="154">
        <v>0.909670563230606</v>
      </c>
      <c r="S950" s="154">
        <v>0.944255319148936</v>
      </c>
      <c r="T950" s="154">
        <v>0.925254813137033</v>
      </c>
      <c r="U950" s="173">
        <v>-0.0345847559183304</v>
      </c>
      <c r="V950" s="158">
        <v>12161</v>
      </c>
      <c r="W950" s="158">
        <v>11276</v>
      </c>
      <c r="X950" s="158">
        <v>13791</v>
      </c>
      <c r="Y950" s="158">
        <v>13030</v>
      </c>
      <c r="Z950" s="155">
        <v>0.927226379409588</v>
      </c>
      <c r="AA950" s="155">
        <v>0.944819084910449</v>
      </c>
      <c r="AB950" s="173">
        <v>-0.0175927055008608</v>
      </c>
    </row>
    <row r="951" spans="1:28">
      <c r="A951" s="175" t="s">
        <v>927</v>
      </c>
      <c r="B951" s="177" t="s">
        <v>1831</v>
      </c>
      <c r="C951" s="177" t="s">
        <v>950</v>
      </c>
      <c r="D951" s="150">
        <v>7117</v>
      </c>
      <c r="E951" s="153">
        <v>6590</v>
      </c>
      <c r="F951" s="153">
        <v>527</v>
      </c>
      <c r="G951" s="151">
        <v>4567</v>
      </c>
      <c r="H951" s="151">
        <v>4300</v>
      </c>
      <c r="I951" s="151">
        <v>267</v>
      </c>
      <c r="J951" s="151">
        <v>4567</v>
      </c>
      <c r="K951" s="151">
        <v>4267</v>
      </c>
      <c r="L951" s="151">
        <v>300</v>
      </c>
      <c r="M951" s="172">
        <v>0.93</v>
      </c>
      <c r="N951" s="153">
        <v>144286</v>
      </c>
      <c r="O951" s="153">
        <v>136223</v>
      </c>
      <c r="P951" s="153">
        <v>8063</v>
      </c>
      <c r="Q951" s="154">
        <v>0.944117932439738</v>
      </c>
      <c r="R951" s="154">
        <v>0.925951946044682</v>
      </c>
      <c r="S951" s="154">
        <v>0.941537114079264</v>
      </c>
      <c r="T951" s="154">
        <v>0.934311364134005</v>
      </c>
      <c r="U951" s="173">
        <v>-0.0155851680345825</v>
      </c>
      <c r="V951" s="158">
        <v>39641</v>
      </c>
      <c r="W951" s="158">
        <v>37361</v>
      </c>
      <c r="X951" s="158">
        <v>45140</v>
      </c>
      <c r="Y951" s="158">
        <v>42496</v>
      </c>
      <c r="Z951" s="155">
        <v>0.942483792033501</v>
      </c>
      <c r="AA951" s="155">
        <v>0.941426672574214</v>
      </c>
      <c r="AB951" s="173">
        <v>0.0010571194592871</v>
      </c>
    </row>
    <row r="952" spans="1:28">
      <c r="A952" s="175" t="s">
        <v>927</v>
      </c>
      <c r="B952" s="177" t="s">
        <v>1831</v>
      </c>
      <c r="C952" s="177" t="s">
        <v>951</v>
      </c>
      <c r="D952" s="150">
        <v>5027</v>
      </c>
      <c r="E952" s="153">
        <v>4946</v>
      </c>
      <c r="F952" s="153">
        <v>81</v>
      </c>
      <c r="G952" s="151">
        <v>3733</v>
      </c>
      <c r="H952" s="151">
        <v>3669</v>
      </c>
      <c r="I952" s="151">
        <v>64</v>
      </c>
      <c r="J952" s="151">
        <v>3127</v>
      </c>
      <c r="K952" s="151">
        <v>3080</v>
      </c>
      <c r="L952" s="151">
        <v>47</v>
      </c>
      <c r="M952" s="172">
        <v>0.93</v>
      </c>
      <c r="N952" s="153">
        <v>102709</v>
      </c>
      <c r="O952" s="153">
        <v>100903</v>
      </c>
      <c r="P952" s="153">
        <v>1806</v>
      </c>
      <c r="Q952" s="154">
        <v>0.982416341313809</v>
      </c>
      <c r="R952" s="154">
        <v>0.983887010145216</v>
      </c>
      <c r="S952" s="154">
        <v>0.982855612108224</v>
      </c>
      <c r="T952" s="154">
        <v>0.984969619443556</v>
      </c>
      <c r="U952" s="173">
        <v>0.00103139803699193</v>
      </c>
      <c r="V952" s="158">
        <v>28777</v>
      </c>
      <c r="W952" s="158">
        <v>28286</v>
      </c>
      <c r="X952" s="158">
        <v>31909</v>
      </c>
      <c r="Y952" s="158">
        <v>31383</v>
      </c>
      <c r="Z952" s="155">
        <v>0.982937762796678</v>
      </c>
      <c r="AA952" s="155">
        <v>0.983515622551631</v>
      </c>
      <c r="AB952" s="173">
        <v>-0.00057785975495328</v>
      </c>
    </row>
    <row r="953" spans="1:28">
      <c r="A953" s="175" t="s">
        <v>927</v>
      </c>
      <c r="B953" s="177" t="s">
        <v>1831</v>
      </c>
      <c r="C953" s="177" t="s">
        <v>952</v>
      </c>
      <c r="D953" s="150">
        <v>3988</v>
      </c>
      <c r="E953" s="153">
        <v>3765</v>
      </c>
      <c r="F953" s="153">
        <v>223</v>
      </c>
      <c r="G953" s="151">
        <v>2702</v>
      </c>
      <c r="H953" s="151">
        <v>2581</v>
      </c>
      <c r="I953" s="151">
        <v>121</v>
      </c>
      <c r="J953" s="151">
        <v>2724</v>
      </c>
      <c r="K953" s="151">
        <v>2581</v>
      </c>
      <c r="L953" s="151">
        <v>143</v>
      </c>
      <c r="M953" s="172">
        <v>0.93</v>
      </c>
      <c r="N953" s="153">
        <v>81198</v>
      </c>
      <c r="O953" s="153">
        <v>77463</v>
      </c>
      <c r="P953" s="153">
        <v>3735</v>
      </c>
      <c r="Q953" s="154">
        <v>0.954001330082022</v>
      </c>
      <c r="R953" s="154">
        <v>0.944082246740221</v>
      </c>
      <c r="S953" s="154">
        <v>0.955218356772761</v>
      </c>
      <c r="T953" s="154">
        <v>0.947503671071953</v>
      </c>
      <c r="U953" s="173">
        <v>-0.0111361100325402</v>
      </c>
      <c r="V953" s="158">
        <v>22824</v>
      </c>
      <c r="W953" s="158">
        <v>21679</v>
      </c>
      <c r="X953" s="158">
        <v>25141</v>
      </c>
      <c r="Y953" s="158">
        <v>24021</v>
      </c>
      <c r="Z953" s="155">
        <v>0.949833508587452</v>
      </c>
      <c r="AA953" s="155">
        <v>0.955451254922239</v>
      </c>
      <c r="AB953" s="173">
        <v>-0.00561774633478673</v>
      </c>
    </row>
    <row r="954" spans="1:28">
      <c r="A954" s="175" t="s">
        <v>927</v>
      </c>
      <c r="B954" s="179" t="s">
        <v>1831</v>
      </c>
      <c r="C954" s="179" t="s">
        <v>953</v>
      </c>
      <c r="D954" s="150">
        <v>4298</v>
      </c>
      <c r="E954" s="153">
        <v>4136</v>
      </c>
      <c r="F954" s="153">
        <v>162</v>
      </c>
      <c r="G954" s="151">
        <v>3040</v>
      </c>
      <c r="H954" s="151">
        <v>2934</v>
      </c>
      <c r="I954" s="151">
        <v>106</v>
      </c>
      <c r="J954" s="151">
        <v>2883</v>
      </c>
      <c r="K954" s="151">
        <v>2799</v>
      </c>
      <c r="L954" s="151">
        <v>84</v>
      </c>
      <c r="M954" s="172">
        <v>0.93</v>
      </c>
      <c r="N954" s="153">
        <v>87679</v>
      </c>
      <c r="O954" s="153">
        <v>84857</v>
      </c>
      <c r="P954" s="153">
        <v>2822</v>
      </c>
      <c r="Q954" s="154">
        <v>0.967814413941765</v>
      </c>
      <c r="R954" s="154">
        <v>0.962308050255933</v>
      </c>
      <c r="S954" s="154">
        <v>0.965131578947368</v>
      </c>
      <c r="T954" s="154">
        <v>0.970863683662851</v>
      </c>
      <c r="U954" s="173">
        <v>-0.00282352869143543</v>
      </c>
      <c r="V954" s="158">
        <v>24356</v>
      </c>
      <c r="W954" s="158">
        <v>23552</v>
      </c>
      <c r="X954" s="158">
        <v>27550</v>
      </c>
      <c r="Y954" s="158">
        <v>26674</v>
      </c>
      <c r="Z954" s="155">
        <v>0.966989653473477</v>
      </c>
      <c r="AA954" s="155">
        <v>0.968203266787659</v>
      </c>
      <c r="AB954" s="173">
        <v>-0.00121361331418202</v>
      </c>
    </row>
    <row r="955" spans="1:28">
      <c r="A955" s="175" t="s">
        <v>927</v>
      </c>
      <c r="B955" s="177" t="s">
        <v>1831</v>
      </c>
      <c r="C955" s="177" t="s">
        <v>954</v>
      </c>
      <c r="D955" s="150">
        <v>7405</v>
      </c>
      <c r="E955" s="153">
        <v>7300</v>
      </c>
      <c r="F955" s="153">
        <v>105</v>
      </c>
      <c r="G955" s="151">
        <v>5654</v>
      </c>
      <c r="H955" s="151">
        <v>5542</v>
      </c>
      <c r="I955" s="151">
        <v>112</v>
      </c>
      <c r="J955" s="151">
        <v>4699</v>
      </c>
      <c r="K955" s="151">
        <v>4625</v>
      </c>
      <c r="L955" s="151">
        <v>74</v>
      </c>
      <c r="M955" s="172">
        <v>0.93</v>
      </c>
      <c r="N955" s="153">
        <v>154018</v>
      </c>
      <c r="O955" s="153">
        <v>151902</v>
      </c>
      <c r="P955" s="153">
        <v>2116</v>
      </c>
      <c r="Q955" s="154">
        <v>0.986261346076433</v>
      </c>
      <c r="R955" s="154">
        <v>0.985820391627279</v>
      </c>
      <c r="S955" s="154">
        <v>0.98019101521047</v>
      </c>
      <c r="T955" s="154">
        <v>0.984251968503937</v>
      </c>
      <c r="U955" s="173">
        <v>0.00562937641680838</v>
      </c>
      <c r="V955" s="158">
        <v>43219</v>
      </c>
      <c r="W955" s="158">
        <v>42574</v>
      </c>
      <c r="X955" s="158">
        <v>47234</v>
      </c>
      <c r="Y955" s="158">
        <v>46536</v>
      </c>
      <c r="Z955" s="155">
        <v>0.985076008237118</v>
      </c>
      <c r="AA955" s="155">
        <v>0.985222509209468</v>
      </c>
      <c r="AB955" s="173">
        <v>-0.000146500972349806</v>
      </c>
    </row>
    <row r="956" spans="1:28">
      <c r="A956" s="175" t="s">
        <v>927</v>
      </c>
      <c r="B956" s="177" t="s">
        <v>1831</v>
      </c>
      <c r="C956" s="177" t="s">
        <v>955</v>
      </c>
      <c r="D956" s="150">
        <v>5956</v>
      </c>
      <c r="E956" s="153">
        <v>5851</v>
      </c>
      <c r="F956" s="153">
        <v>105</v>
      </c>
      <c r="G956" s="151">
        <v>4211</v>
      </c>
      <c r="H956" s="151">
        <v>4136</v>
      </c>
      <c r="I956" s="151">
        <v>75</v>
      </c>
      <c r="J956" s="151">
        <v>4294</v>
      </c>
      <c r="K956" s="151">
        <v>4228</v>
      </c>
      <c r="L956" s="151">
        <v>66</v>
      </c>
      <c r="M956" s="172">
        <v>0.93</v>
      </c>
      <c r="N956" s="153">
        <v>121035</v>
      </c>
      <c r="O956" s="153">
        <v>119172</v>
      </c>
      <c r="P956" s="153">
        <v>1863</v>
      </c>
      <c r="Q956" s="154">
        <v>0.984607758086504</v>
      </c>
      <c r="R956" s="154">
        <v>0.982370718603089</v>
      </c>
      <c r="S956" s="154">
        <v>0.982189503680836</v>
      </c>
      <c r="T956" s="154">
        <v>0.984629715882627</v>
      </c>
      <c r="U956" s="173">
        <v>0.000181214922253425</v>
      </c>
      <c r="V956" s="158">
        <v>34795</v>
      </c>
      <c r="W956" s="158">
        <v>34295</v>
      </c>
      <c r="X956" s="158">
        <v>37834</v>
      </c>
      <c r="Y956" s="158">
        <v>37211</v>
      </c>
      <c r="Z956" s="155">
        <v>0.98563011927001</v>
      </c>
      <c r="AA956" s="155">
        <v>0.983533329809166</v>
      </c>
      <c r="AB956" s="173">
        <v>0.00209678946084368</v>
      </c>
    </row>
    <row r="957" spans="1:28">
      <c r="A957" s="175" t="s">
        <v>927</v>
      </c>
      <c r="B957" s="177" t="s">
        <v>1831</v>
      </c>
      <c r="C957" s="177" t="s">
        <v>956</v>
      </c>
      <c r="D957" s="150">
        <v>5145</v>
      </c>
      <c r="E957" s="153">
        <v>5089</v>
      </c>
      <c r="F957" s="153">
        <v>56</v>
      </c>
      <c r="G957" s="151">
        <v>3829</v>
      </c>
      <c r="H957" s="151">
        <v>3781</v>
      </c>
      <c r="I957" s="151">
        <v>48</v>
      </c>
      <c r="J957" s="151">
        <v>3224</v>
      </c>
      <c r="K957" s="151">
        <v>3195</v>
      </c>
      <c r="L957" s="151">
        <v>29</v>
      </c>
      <c r="M957" s="172">
        <v>0.93</v>
      </c>
      <c r="N957" s="153">
        <v>104685</v>
      </c>
      <c r="O957" s="153">
        <v>103681</v>
      </c>
      <c r="P957" s="153">
        <v>1004</v>
      </c>
      <c r="Q957" s="154">
        <v>0.990409323207718</v>
      </c>
      <c r="R957" s="154">
        <v>0.989115646258503</v>
      </c>
      <c r="S957" s="154">
        <v>0.987464089840689</v>
      </c>
      <c r="T957" s="154">
        <v>0.991004962779156</v>
      </c>
      <c r="U957" s="173">
        <v>0.001651556417814</v>
      </c>
      <c r="V957" s="158">
        <v>29785</v>
      </c>
      <c r="W957" s="158">
        <v>29476</v>
      </c>
      <c r="X957" s="158">
        <v>32504</v>
      </c>
      <c r="Y957" s="158">
        <v>32227</v>
      </c>
      <c r="Z957" s="155">
        <v>0.989625650495216</v>
      </c>
      <c r="AA957" s="155">
        <v>0.991477971941915</v>
      </c>
      <c r="AB957" s="173">
        <v>-0.00185232144669922</v>
      </c>
    </row>
    <row r="958" spans="1:28">
      <c r="A958" s="175" t="s">
        <v>927</v>
      </c>
      <c r="B958" s="177" t="s">
        <v>1831</v>
      </c>
      <c r="C958" s="177" t="s">
        <v>957</v>
      </c>
      <c r="D958" s="150">
        <v>4300</v>
      </c>
      <c r="E958" s="153">
        <v>4099</v>
      </c>
      <c r="F958" s="153">
        <v>201</v>
      </c>
      <c r="G958" s="151">
        <v>3290</v>
      </c>
      <c r="H958" s="151">
        <v>3173</v>
      </c>
      <c r="I958" s="151">
        <v>117</v>
      </c>
      <c r="J958" s="151">
        <v>2703</v>
      </c>
      <c r="K958" s="151">
        <v>2555</v>
      </c>
      <c r="L958" s="151">
        <v>148</v>
      </c>
      <c r="M958" s="172">
        <v>0.93</v>
      </c>
      <c r="N958" s="153">
        <v>89542</v>
      </c>
      <c r="O958" s="153">
        <v>86105</v>
      </c>
      <c r="P958" s="153">
        <v>3437</v>
      </c>
      <c r="Q958" s="154">
        <v>0.961615778070626</v>
      </c>
      <c r="R958" s="154">
        <v>0.953255813953488</v>
      </c>
      <c r="S958" s="154">
        <v>0.964437689969605</v>
      </c>
      <c r="T958" s="154">
        <v>0.945246022937477</v>
      </c>
      <c r="U958" s="173">
        <v>-0.0111818760161165</v>
      </c>
      <c r="V958" s="158">
        <v>24589</v>
      </c>
      <c r="W958" s="158">
        <v>23515</v>
      </c>
      <c r="X958" s="158">
        <v>27417</v>
      </c>
      <c r="Y958" s="158">
        <v>26409</v>
      </c>
      <c r="Z958" s="155">
        <v>0.956321932571475</v>
      </c>
      <c r="AA958" s="155">
        <v>0.963234489550279</v>
      </c>
      <c r="AB958" s="173">
        <v>-0.006912556978804</v>
      </c>
    </row>
    <row r="959" spans="1:28">
      <c r="A959" s="175" t="s">
        <v>927</v>
      </c>
      <c r="B959" s="177" t="s">
        <v>1831</v>
      </c>
      <c r="C959" s="177" t="s">
        <v>958</v>
      </c>
      <c r="D959" s="150">
        <v>4485</v>
      </c>
      <c r="E959" s="153">
        <v>4339</v>
      </c>
      <c r="F959" s="153">
        <v>146</v>
      </c>
      <c r="G959" s="151">
        <v>3108</v>
      </c>
      <c r="H959" s="151">
        <v>3030</v>
      </c>
      <c r="I959" s="151">
        <v>78</v>
      </c>
      <c r="J959" s="151">
        <v>3161</v>
      </c>
      <c r="K959" s="151">
        <v>3083</v>
      </c>
      <c r="L959" s="151">
        <v>78</v>
      </c>
      <c r="M959" s="172">
        <v>0.93</v>
      </c>
      <c r="N959" s="153">
        <v>89029</v>
      </c>
      <c r="O959" s="153">
        <v>86853</v>
      </c>
      <c r="P959" s="153">
        <v>2176</v>
      </c>
      <c r="Q959" s="154">
        <v>0.975558525873592</v>
      </c>
      <c r="R959" s="154">
        <v>0.967447045707915</v>
      </c>
      <c r="S959" s="154">
        <v>0.974903474903475</v>
      </c>
      <c r="T959" s="154">
        <v>0.975324264473268</v>
      </c>
      <c r="U959" s="173">
        <v>-0.00745642919555967</v>
      </c>
      <c r="V959" s="158">
        <v>25567</v>
      </c>
      <c r="W959" s="158">
        <v>24919</v>
      </c>
      <c r="X959" s="158">
        <v>27594</v>
      </c>
      <c r="Y959" s="158">
        <v>26942</v>
      </c>
      <c r="Z959" s="155">
        <v>0.97465482848985</v>
      </c>
      <c r="AA959" s="155">
        <v>0.976371675001812</v>
      </c>
      <c r="AB959" s="173">
        <v>-0.0017168465119618</v>
      </c>
    </row>
    <row r="960" spans="1:28">
      <c r="A960" s="175" t="s">
        <v>927</v>
      </c>
      <c r="B960" s="177" t="s">
        <v>1831</v>
      </c>
      <c r="C960" s="177" t="s">
        <v>959</v>
      </c>
      <c r="D960" s="150">
        <v>2831</v>
      </c>
      <c r="E960" s="153">
        <v>2724</v>
      </c>
      <c r="F960" s="153">
        <v>107</v>
      </c>
      <c r="G960" s="151">
        <v>2532</v>
      </c>
      <c r="H960" s="151">
        <v>2406</v>
      </c>
      <c r="I960" s="151">
        <v>126</v>
      </c>
      <c r="J960" s="151">
        <v>1286</v>
      </c>
      <c r="K960" s="151">
        <v>1211</v>
      </c>
      <c r="L960" s="151">
        <v>75</v>
      </c>
      <c r="M960" s="172">
        <v>0.93</v>
      </c>
      <c r="N960" s="153">
        <v>58194</v>
      </c>
      <c r="O960" s="153">
        <v>55497</v>
      </c>
      <c r="P960" s="153">
        <v>2697</v>
      </c>
      <c r="Q960" s="154">
        <v>0.953655015981029</v>
      </c>
      <c r="R960" s="154">
        <v>0.962204168138467</v>
      </c>
      <c r="S960" s="154">
        <v>0.950236966824645</v>
      </c>
      <c r="T960" s="154">
        <v>0.941679626749611</v>
      </c>
      <c r="U960" s="173">
        <v>0.0119672013138225</v>
      </c>
      <c r="V960" s="158">
        <v>15988</v>
      </c>
      <c r="W960" s="158">
        <v>15278</v>
      </c>
      <c r="X960" s="158">
        <v>17993</v>
      </c>
      <c r="Y960" s="158">
        <v>17161</v>
      </c>
      <c r="Z960" s="155">
        <v>0.955591693770328</v>
      </c>
      <c r="AA960" s="155">
        <v>0.953759795476018</v>
      </c>
      <c r="AB960" s="173">
        <v>0.0018318982943093</v>
      </c>
    </row>
    <row r="961" spans="1:28">
      <c r="A961" s="175" t="s">
        <v>927</v>
      </c>
      <c r="B961" s="177" t="s">
        <v>1831</v>
      </c>
      <c r="C961" s="177" t="s">
        <v>960</v>
      </c>
      <c r="D961" s="150">
        <v>5182</v>
      </c>
      <c r="E961" s="153">
        <v>5000</v>
      </c>
      <c r="F961" s="153">
        <v>182</v>
      </c>
      <c r="G961" s="151">
        <v>3472</v>
      </c>
      <c r="H961" s="151">
        <v>3318</v>
      </c>
      <c r="I961" s="151">
        <v>154</v>
      </c>
      <c r="J961" s="151">
        <v>3599</v>
      </c>
      <c r="K961" s="151">
        <v>3437</v>
      </c>
      <c r="L961" s="151">
        <v>162</v>
      </c>
      <c r="M961" s="172">
        <v>0.93</v>
      </c>
      <c r="N961" s="153">
        <v>102373</v>
      </c>
      <c r="O961" s="153">
        <v>98535</v>
      </c>
      <c r="P961" s="153">
        <v>3838</v>
      </c>
      <c r="Q961" s="154">
        <v>0.962509646098092</v>
      </c>
      <c r="R961" s="154">
        <v>0.96487842531841</v>
      </c>
      <c r="S961" s="154">
        <v>0.955645161290323</v>
      </c>
      <c r="T961" s="154">
        <v>0.954987496526813</v>
      </c>
      <c r="U961" s="173">
        <v>0.00923326402808722</v>
      </c>
      <c r="V961" s="158">
        <v>29376</v>
      </c>
      <c r="W961" s="158">
        <v>28198</v>
      </c>
      <c r="X961" s="158">
        <v>32704</v>
      </c>
      <c r="Y961" s="158">
        <v>31458</v>
      </c>
      <c r="Z961" s="155">
        <v>0.959899237472767</v>
      </c>
      <c r="AA961" s="155">
        <v>0.961900684931507</v>
      </c>
      <c r="AB961" s="173">
        <v>-0.00200144745873998</v>
      </c>
    </row>
    <row r="962" spans="1:28">
      <c r="A962" s="175" t="s">
        <v>927</v>
      </c>
      <c r="B962" s="179" t="s">
        <v>1831</v>
      </c>
      <c r="C962" s="179" t="s">
        <v>961</v>
      </c>
      <c r="D962" s="150">
        <v>3095</v>
      </c>
      <c r="E962" s="153">
        <v>3006</v>
      </c>
      <c r="F962" s="153">
        <v>89</v>
      </c>
      <c r="G962" s="151">
        <v>2577</v>
      </c>
      <c r="H962" s="151">
        <v>2508</v>
      </c>
      <c r="I962" s="151">
        <v>69</v>
      </c>
      <c r="J962" s="151">
        <v>1465</v>
      </c>
      <c r="K962" s="151">
        <v>1418</v>
      </c>
      <c r="L962" s="151">
        <v>47</v>
      </c>
      <c r="M962" s="172">
        <v>0.93</v>
      </c>
      <c r="N962" s="153">
        <v>60354</v>
      </c>
      <c r="O962" s="153">
        <v>58892</v>
      </c>
      <c r="P962" s="153">
        <v>1462</v>
      </c>
      <c r="Q962" s="154">
        <v>0.975776253438049</v>
      </c>
      <c r="R962" s="154">
        <v>0.97124394184168</v>
      </c>
      <c r="S962" s="154">
        <v>0.973224679860303</v>
      </c>
      <c r="T962" s="154">
        <v>0.967918088737201</v>
      </c>
      <c r="U962" s="173">
        <v>-0.00198073801862253</v>
      </c>
      <c r="V962" s="158">
        <v>16829</v>
      </c>
      <c r="W962" s="158">
        <v>16409</v>
      </c>
      <c r="X962" s="158">
        <v>18616</v>
      </c>
      <c r="Y962" s="158">
        <v>18159</v>
      </c>
      <c r="Z962" s="155">
        <v>0.975043080396934</v>
      </c>
      <c r="AA962" s="155">
        <v>0.975451224752901</v>
      </c>
      <c r="AB962" s="173">
        <v>-0.000408144355966811</v>
      </c>
    </row>
    <row r="963" spans="1:28">
      <c r="A963" s="175" t="s">
        <v>927</v>
      </c>
      <c r="B963" s="177" t="s">
        <v>1831</v>
      </c>
      <c r="C963" s="177" t="s">
        <v>962</v>
      </c>
      <c r="D963" s="150">
        <v>5296</v>
      </c>
      <c r="E963" s="153">
        <v>4996</v>
      </c>
      <c r="F963" s="153">
        <v>300</v>
      </c>
      <c r="G963" s="151">
        <v>3894</v>
      </c>
      <c r="H963" s="151">
        <v>3706</v>
      </c>
      <c r="I963" s="151">
        <v>188</v>
      </c>
      <c r="J963" s="151">
        <v>3212</v>
      </c>
      <c r="K963" s="151">
        <v>2907</v>
      </c>
      <c r="L963" s="151">
        <v>305</v>
      </c>
      <c r="M963" s="172">
        <v>0.93</v>
      </c>
      <c r="N963" s="153">
        <v>103676</v>
      </c>
      <c r="O963" s="153">
        <v>98925</v>
      </c>
      <c r="P963" s="153">
        <v>4751</v>
      </c>
      <c r="Q963" s="154">
        <v>0.954174543770979</v>
      </c>
      <c r="R963" s="154">
        <v>0.943353474320242</v>
      </c>
      <c r="S963" s="154">
        <v>0.951720595788392</v>
      </c>
      <c r="T963" s="154">
        <v>0.905043586550436</v>
      </c>
      <c r="U963" s="173">
        <v>-0.00836712146815066</v>
      </c>
      <c r="V963" s="158">
        <v>29230</v>
      </c>
      <c r="W963" s="158">
        <v>27728</v>
      </c>
      <c r="X963" s="158">
        <v>31984</v>
      </c>
      <c r="Y963" s="158">
        <v>30583</v>
      </c>
      <c r="Z963" s="155">
        <v>0.948614437222032</v>
      </c>
      <c r="AA963" s="155">
        <v>0.956196848424212</v>
      </c>
      <c r="AB963" s="173">
        <v>-0.00758241120217995</v>
      </c>
    </row>
    <row r="964" spans="1:28">
      <c r="A964" s="175" t="s">
        <v>927</v>
      </c>
      <c r="B964" s="177" t="s">
        <v>1829</v>
      </c>
      <c r="C964" s="177" t="s">
        <v>963</v>
      </c>
      <c r="D964" s="150">
        <v>3393</v>
      </c>
      <c r="E964" s="153">
        <v>3128</v>
      </c>
      <c r="F964" s="153">
        <v>265</v>
      </c>
      <c r="G964" s="151">
        <v>3881</v>
      </c>
      <c r="H964" s="151">
        <v>3630</v>
      </c>
      <c r="I964" s="151">
        <v>251</v>
      </c>
      <c r="J964" s="151">
        <v>1742</v>
      </c>
      <c r="K964" s="151">
        <v>1647</v>
      </c>
      <c r="L964" s="151">
        <v>95</v>
      </c>
      <c r="M964" s="172">
        <v>0.93</v>
      </c>
      <c r="N964" s="153">
        <v>76107</v>
      </c>
      <c r="O964" s="153">
        <v>71566</v>
      </c>
      <c r="P964" s="153">
        <v>4541</v>
      </c>
      <c r="Q964" s="154">
        <v>0.940334003442522</v>
      </c>
      <c r="R964" s="154">
        <v>0.921898025346301</v>
      </c>
      <c r="S964" s="154">
        <v>0.935325946920897</v>
      </c>
      <c r="T964" s="154">
        <v>0.945464982778416</v>
      </c>
      <c r="U964" s="173">
        <v>-0.0134279215745955</v>
      </c>
      <c r="V964" s="158">
        <v>20868</v>
      </c>
      <c r="W964" s="158">
        <v>19397</v>
      </c>
      <c r="X964" s="158">
        <v>24294</v>
      </c>
      <c r="Y964" s="158">
        <v>22944</v>
      </c>
      <c r="Z964" s="155">
        <v>0.929509296530573</v>
      </c>
      <c r="AA964" s="155">
        <v>0.944430723635466</v>
      </c>
      <c r="AB964" s="173">
        <v>-0.0149214271048924</v>
      </c>
    </row>
    <row r="965" spans="1:28">
      <c r="A965" s="175" t="s">
        <v>927</v>
      </c>
      <c r="B965" s="177" t="s">
        <v>1829</v>
      </c>
      <c r="C965" s="177" t="s">
        <v>964</v>
      </c>
      <c r="D965" s="150">
        <v>2177</v>
      </c>
      <c r="E965" s="153">
        <v>2024</v>
      </c>
      <c r="F965" s="153">
        <v>153</v>
      </c>
      <c r="G965" s="151">
        <v>2337</v>
      </c>
      <c r="H965" s="151">
        <v>2206</v>
      </c>
      <c r="I965" s="151">
        <v>131</v>
      </c>
      <c r="J965" s="151">
        <v>974</v>
      </c>
      <c r="K965" s="151">
        <v>919</v>
      </c>
      <c r="L965" s="151">
        <v>55</v>
      </c>
      <c r="M965" s="172">
        <v>0.93</v>
      </c>
      <c r="N965" s="153">
        <v>46490</v>
      </c>
      <c r="O965" s="153">
        <v>43381</v>
      </c>
      <c r="P965" s="153">
        <v>3109</v>
      </c>
      <c r="Q965" s="154">
        <v>0.93312540331254</v>
      </c>
      <c r="R965" s="154">
        <v>0.929719797887</v>
      </c>
      <c r="S965" s="154">
        <v>0.943945228925973</v>
      </c>
      <c r="T965" s="154">
        <v>0.9435318275154</v>
      </c>
      <c r="U965" s="173">
        <v>-0.014225431038973</v>
      </c>
      <c r="V965" s="158">
        <v>12693</v>
      </c>
      <c r="W965" s="158">
        <v>11825</v>
      </c>
      <c r="X965" s="158">
        <v>14525</v>
      </c>
      <c r="Y965" s="158">
        <v>13541</v>
      </c>
      <c r="Z965" s="155">
        <v>0.931615851256598</v>
      </c>
      <c r="AA965" s="155">
        <v>0.932254733218589</v>
      </c>
      <c r="AB965" s="173">
        <v>-0.000638881961990578</v>
      </c>
    </row>
    <row r="966" spans="1:28">
      <c r="A966" s="175" t="s">
        <v>927</v>
      </c>
      <c r="B966" s="177" t="s">
        <v>1829</v>
      </c>
      <c r="C966" s="177" t="s">
        <v>965</v>
      </c>
      <c r="D966" s="150">
        <v>0</v>
      </c>
      <c r="E966" s="153">
        <v>0</v>
      </c>
      <c r="F966" s="153">
        <v>0</v>
      </c>
      <c r="G966" s="151">
        <v>0</v>
      </c>
      <c r="H966" s="151">
        <v>0</v>
      </c>
      <c r="I966" s="151">
        <v>0</v>
      </c>
      <c r="J966" s="151">
        <v>0</v>
      </c>
      <c r="K966" s="151">
        <v>0</v>
      </c>
      <c r="L966" s="151">
        <v>0</v>
      </c>
      <c r="M966" s="172">
        <v>0.93</v>
      </c>
      <c r="N966" s="153">
        <v>4</v>
      </c>
      <c r="O966" s="153">
        <v>4</v>
      </c>
      <c r="P966" s="153">
        <v>0</v>
      </c>
      <c r="Q966" s="154">
        <v>1</v>
      </c>
      <c r="R966" s="154">
        <v>0</v>
      </c>
      <c r="S966" s="154">
        <v>0</v>
      </c>
      <c r="T966" s="154">
        <v>0</v>
      </c>
      <c r="U966" s="173">
        <v>0</v>
      </c>
      <c r="V966" s="158">
        <v>0</v>
      </c>
      <c r="W966" s="158">
        <v>0</v>
      </c>
      <c r="X966" s="158">
        <v>1</v>
      </c>
      <c r="Y966" s="158">
        <v>1</v>
      </c>
      <c r="Z966" s="155">
        <v>0</v>
      </c>
      <c r="AA966" s="155">
        <v>1</v>
      </c>
      <c r="AB966" s="173">
        <v>-1</v>
      </c>
    </row>
    <row r="967" spans="1:28">
      <c r="A967" s="175" t="s">
        <v>927</v>
      </c>
      <c r="B967" s="179" t="s">
        <v>1829</v>
      </c>
      <c r="C967" s="179" t="s">
        <v>966</v>
      </c>
      <c r="D967" s="150">
        <v>4041</v>
      </c>
      <c r="E967" s="153">
        <v>3851</v>
      </c>
      <c r="F967" s="153">
        <v>190</v>
      </c>
      <c r="G967" s="151">
        <v>4210</v>
      </c>
      <c r="H967" s="151">
        <v>3985</v>
      </c>
      <c r="I967" s="151">
        <v>225</v>
      </c>
      <c r="J967" s="151">
        <v>1804</v>
      </c>
      <c r="K967" s="151">
        <v>1693</v>
      </c>
      <c r="L967" s="151">
        <v>111</v>
      </c>
      <c r="M967" s="172">
        <v>0.93</v>
      </c>
      <c r="N967" s="153">
        <v>74936</v>
      </c>
      <c r="O967" s="153">
        <v>69738</v>
      </c>
      <c r="P967" s="153">
        <v>5198</v>
      </c>
      <c r="Q967" s="154">
        <v>0.930634141133768</v>
      </c>
      <c r="R967" s="154">
        <v>0.952981935164563</v>
      </c>
      <c r="S967" s="154">
        <v>0.946555819477435</v>
      </c>
      <c r="T967" s="154">
        <v>0.938470066518847</v>
      </c>
      <c r="U967" s="173">
        <v>0.00642611568712848</v>
      </c>
      <c r="V967" s="158">
        <v>21943</v>
      </c>
      <c r="W967" s="158">
        <v>20320</v>
      </c>
      <c r="X967" s="158">
        <v>24886</v>
      </c>
      <c r="Y967" s="158">
        <v>23206</v>
      </c>
      <c r="Z967" s="155">
        <v>0.926035637788816</v>
      </c>
      <c r="AA967" s="155">
        <v>0.932492164269067</v>
      </c>
      <c r="AB967" s="173">
        <v>-0.00645652648025041</v>
      </c>
    </row>
    <row r="968" spans="1:28">
      <c r="A968" s="175" t="s">
        <v>927</v>
      </c>
      <c r="B968" s="179" t="s">
        <v>1829</v>
      </c>
      <c r="C968" s="179" t="s">
        <v>967</v>
      </c>
      <c r="D968" s="150">
        <v>2557</v>
      </c>
      <c r="E968" s="153">
        <v>2337</v>
      </c>
      <c r="F968" s="153">
        <v>220</v>
      </c>
      <c r="G968" s="151">
        <v>2842</v>
      </c>
      <c r="H968" s="151">
        <v>2608</v>
      </c>
      <c r="I968" s="151">
        <v>234</v>
      </c>
      <c r="J968" s="151">
        <v>1221</v>
      </c>
      <c r="K968" s="151">
        <v>1152</v>
      </c>
      <c r="L968" s="151">
        <v>69</v>
      </c>
      <c r="M968" s="172">
        <v>0.93</v>
      </c>
      <c r="N968" s="153">
        <v>51612</v>
      </c>
      <c r="O968" s="153">
        <v>48255</v>
      </c>
      <c r="P968" s="153">
        <v>3357</v>
      </c>
      <c r="Q968" s="154">
        <v>0.934956986747268</v>
      </c>
      <c r="R968" s="154">
        <v>0.913961673836527</v>
      </c>
      <c r="S968" s="154">
        <v>0.917663617171006</v>
      </c>
      <c r="T968" s="154">
        <v>0.943488943488944</v>
      </c>
      <c r="U968" s="173">
        <v>-0.00370194333447915</v>
      </c>
      <c r="V968" s="158">
        <v>14515</v>
      </c>
      <c r="W968" s="158">
        <v>13259</v>
      </c>
      <c r="X968" s="158">
        <v>16416</v>
      </c>
      <c r="Y968" s="158">
        <v>15434</v>
      </c>
      <c r="Z968" s="155">
        <v>0.913468825353083</v>
      </c>
      <c r="AA968" s="155">
        <v>0.940180311890838</v>
      </c>
      <c r="AB968" s="173">
        <v>-0.0267114865377551</v>
      </c>
    </row>
    <row r="969" spans="1:28">
      <c r="A969" s="175" t="s">
        <v>927</v>
      </c>
      <c r="B969" s="177" t="s">
        <v>1829</v>
      </c>
      <c r="C969" s="177" t="s">
        <v>968</v>
      </c>
      <c r="D969" s="150">
        <v>0</v>
      </c>
      <c r="E969" s="153">
        <v>0</v>
      </c>
      <c r="F969" s="153">
        <v>0</v>
      </c>
      <c r="G969" s="151">
        <v>0</v>
      </c>
      <c r="H969" s="151">
        <v>0</v>
      </c>
      <c r="I969" s="151">
        <v>0</v>
      </c>
      <c r="J969" s="151">
        <v>0</v>
      </c>
      <c r="K969" s="151">
        <v>0</v>
      </c>
      <c r="L969" s="151">
        <v>0</v>
      </c>
      <c r="M969" s="172">
        <v>0.93</v>
      </c>
      <c r="N969" s="153">
        <v>0</v>
      </c>
      <c r="O969" s="153">
        <v>0</v>
      </c>
      <c r="P969" s="153">
        <v>0</v>
      </c>
      <c r="Q969" s="154">
        <v>0</v>
      </c>
      <c r="R969" s="154">
        <v>0</v>
      </c>
      <c r="S969" s="154">
        <v>0</v>
      </c>
      <c r="T969" s="154">
        <v>0</v>
      </c>
      <c r="U969" s="173">
        <v>0</v>
      </c>
      <c r="V969" s="158">
        <v>0</v>
      </c>
      <c r="W969" s="158">
        <v>0</v>
      </c>
      <c r="X969" s="158">
        <v>0</v>
      </c>
      <c r="Y969" s="158">
        <v>0</v>
      </c>
      <c r="Z969" s="155">
        <v>0</v>
      </c>
      <c r="AA969" s="155">
        <v>0</v>
      </c>
      <c r="AB969" s="173">
        <v>0</v>
      </c>
    </row>
    <row r="970" spans="1:28">
      <c r="A970" s="175" t="s">
        <v>927</v>
      </c>
      <c r="B970" s="177" t="s">
        <v>1830</v>
      </c>
      <c r="C970" s="177" t="s">
        <v>969</v>
      </c>
      <c r="D970" s="150">
        <v>0</v>
      </c>
      <c r="E970" s="153">
        <v>0</v>
      </c>
      <c r="F970" s="153">
        <v>0</v>
      </c>
      <c r="G970" s="151">
        <v>0</v>
      </c>
      <c r="H970" s="151">
        <v>0</v>
      </c>
      <c r="I970" s="151">
        <v>0</v>
      </c>
      <c r="J970" s="151">
        <v>0</v>
      </c>
      <c r="K970" s="151">
        <v>0</v>
      </c>
      <c r="L970" s="151">
        <v>0</v>
      </c>
      <c r="M970" s="172">
        <v>0.93</v>
      </c>
      <c r="N970" s="153">
        <v>0</v>
      </c>
      <c r="O970" s="153">
        <v>0</v>
      </c>
      <c r="P970" s="153">
        <v>0</v>
      </c>
      <c r="Q970" s="154">
        <v>0</v>
      </c>
      <c r="R970" s="154">
        <v>0</v>
      </c>
      <c r="S970" s="154">
        <v>0</v>
      </c>
      <c r="T970" s="154">
        <v>0</v>
      </c>
      <c r="U970" s="173">
        <v>0</v>
      </c>
      <c r="V970" s="158">
        <v>0</v>
      </c>
      <c r="W970" s="158">
        <v>0</v>
      </c>
      <c r="X970" s="158">
        <v>0</v>
      </c>
      <c r="Y970" s="158">
        <v>0</v>
      </c>
      <c r="Z970" s="155">
        <v>0</v>
      </c>
      <c r="AA970" s="155">
        <v>0</v>
      </c>
      <c r="AB970" s="173">
        <v>0</v>
      </c>
    </row>
    <row r="971" spans="1:28">
      <c r="A971" s="175" t="s">
        <v>927</v>
      </c>
      <c r="B971" s="177" t="s">
        <v>1830</v>
      </c>
      <c r="C971" s="177" t="s">
        <v>970</v>
      </c>
      <c r="D971" s="150">
        <v>2026</v>
      </c>
      <c r="E971" s="153">
        <v>1949</v>
      </c>
      <c r="F971" s="153">
        <v>77</v>
      </c>
      <c r="G971" s="151">
        <v>2537</v>
      </c>
      <c r="H971" s="151">
        <v>2472</v>
      </c>
      <c r="I971" s="151">
        <v>65</v>
      </c>
      <c r="J971" s="151">
        <v>1196</v>
      </c>
      <c r="K971" s="151">
        <v>1153</v>
      </c>
      <c r="L971" s="151">
        <v>43</v>
      </c>
      <c r="M971" s="172">
        <v>0.93</v>
      </c>
      <c r="N971" s="153">
        <v>49880</v>
      </c>
      <c r="O971" s="153">
        <v>48376</v>
      </c>
      <c r="P971" s="153">
        <v>1504</v>
      </c>
      <c r="Q971" s="154">
        <v>0.969847634322374</v>
      </c>
      <c r="R971" s="154">
        <v>0.961994076999013</v>
      </c>
      <c r="S971" s="154">
        <v>0.974379188017343</v>
      </c>
      <c r="T971" s="154">
        <v>0.964046822742475</v>
      </c>
      <c r="U971" s="173">
        <v>-0.0123851110183305</v>
      </c>
      <c r="V971" s="158">
        <v>13892</v>
      </c>
      <c r="W971" s="158">
        <v>13421</v>
      </c>
      <c r="X971" s="158">
        <v>15188</v>
      </c>
      <c r="Y971" s="158">
        <v>14751</v>
      </c>
      <c r="Z971" s="155">
        <v>0.966095594586813</v>
      </c>
      <c r="AA971" s="155">
        <v>0.971227284698446</v>
      </c>
      <c r="AB971" s="173">
        <v>-0.0051316901116335</v>
      </c>
    </row>
    <row r="972" spans="1:28">
      <c r="A972" s="175" t="s">
        <v>927</v>
      </c>
      <c r="B972" s="177" t="s">
        <v>1830</v>
      </c>
      <c r="C972" s="177" t="s">
        <v>971</v>
      </c>
      <c r="D972" s="150">
        <v>3596</v>
      </c>
      <c r="E972" s="153">
        <v>3527</v>
      </c>
      <c r="F972" s="153">
        <v>69</v>
      </c>
      <c r="G972" s="151">
        <v>4187</v>
      </c>
      <c r="H972" s="151">
        <v>4107</v>
      </c>
      <c r="I972" s="151">
        <v>80</v>
      </c>
      <c r="J972" s="151">
        <v>2108</v>
      </c>
      <c r="K972" s="151">
        <v>2060</v>
      </c>
      <c r="L972" s="151">
        <v>48</v>
      </c>
      <c r="M972" s="172">
        <v>0.93</v>
      </c>
      <c r="N972" s="153">
        <v>82740</v>
      </c>
      <c r="O972" s="153">
        <v>80824</v>
      </c>
      <c r="P972" s="153">
        <v>1916</v>
      </c>
      <c r="Q972" s="154">
        <v>0.976843123036016</v>
      </c>
      <c r="R972" s="154">
        <v>0.980812013348165</v>
      </c>
      <c r="S972" s="154">
        <v>0.980893240983998</v>
      </c>
      <c r="T972" s="154">
        <v>0.977229601518027</v>
      </c>
      <c r="U972" s="173">
        <v>-8.1227635833514e-5</v>
      </c>
      <c r="V972" s="158">
        <v>23182</v>
      </c>
      <c r="W972" s="158">
        <v>22714</v>
      </c>
      <c r="X972" s="158">
        <v>24850</v>
      </c>
      <c r="Y972" s="158">
        <v>24323</v>
      </c>
      <c r="Z972" s="155">
        <v>0.979811923043741</v>
      </c>
      <c r="AA972" s="155">
        <v>0.978792756539235</v>
      </c>
      <c r="AB972" s="173">
        <v>0.00101916650450551</v>
      </c>
    </row>
    <row r="973" spans="1:28">
      <c r="A973" s="175" t="s">
        <v>927</v>
      </c>
      <c r="B973" s="177" t="s">
        <v>1830</v>
      </c>
      <c r="C973" s="177" t="s">
        <v>972</v>
      </c>
      <c r="D973" s="150">
        <v>4425</v>
      </c>
      <c r="E973" s="153">
        <v>4108</v>
      </c>
      <c r="F973" s="153">
        <v>317</v>
      </c>
      <c r="G973" s="151">
        <v>5407</v>
      </c>
      <c r="H973" s="151">
        <v>5021</v>
      </c>
      <c r="I973" s="151">
        <v>386</v>
      </c>
      <c r="J973" s="151">
        <v>2617</v>
      </c>
      <c r="K973" s="151">
        <v>2365</v>
      </c>
      <c r="L973" s="151">
        <v>252</v>
      </c>
      <c r="M973" s="172">
        <v>0.93</v>
      </c>
      <c r="N973" s="153">
        <v>105297</v>
      </c>
      <c r="O973" s="153">
        <v>98370</v>
      </c>
      <c r="P973" s="153">
        <v>6927</v>
      </c>
      <c r="Q973" s="154">
        <v>0.934214649990028</v>
      </c>
      <c r="R973" s="154">
        <v>0.928361581920904</v>
      </c>
      <c r="S973" s="154">
        <v>0.928611059737377</v>
      </c>
      <c r="T973" s="154">
        <v>0.903706534199465</v>
      </c>
      <c r="U973" s="173">
        <v>-0.000249477816473553</v>
      </c>
      <c r="V973" s="158">
        <v>29138</v>
      </c>
      <c r="W973" s="158">
        <v>26905</v>
      </c>
      <c r="X973" s="158">
        <v>32336</v>
      </c>
      <c r="Y973" s="158">
        <v>30272</v>
      </c>
      <c r="Z973" s="155">
        <v>0.923364678426797</v>
      </c>
      <c r="AA973" s="155">
        <v>0.936170212765957</v>
      </c>
      <c r="AB973" s="173">
        <v>-0.0128055343391609</v>
      </c>
    </row>
    <row r="974" spans="1:28">
      <c r="A974" s="175" t="s">
        <v>927</v>
      </c>
      <c r="B974" s="177" t="s">
        <v>1830</v>
      </c>
      <c r="C974" s="177" t="s">
        <v>973</v>
      </c>
      <c r="D974" s="150">
        <v>2203</v>
      </c>
      <c r="E974" s="153">
        <v>2070</v>
      </c>
      <c r="F974" s="153">
        <v>133</v>
      </c>
      <c r="G974" s="151">
        <v>2631</v>
      </c>
      <c r="H974" s="151">
        <v>2511</v>
      </c>
      <c r="I974" s="151">
        <v>120</v>
      </c>
      <c r="J974" s="151">
        <v>1261</v>
      </c>
      <c r="K974" s="151">
        <v>1147</v>
      </c>
      <c r="L974" s="151">
        <v>114</v>
      </c>
      <c r="M974" s="172">
        <v>0.93</v>
      </c>
      <c r="N974" s="153">
        <v>49509</v>
      </c>
      <c r="O974" s="153">
        <v>46355</v>
      </c>
      <c r="P974" s="153">
        <v>3154</v>
      </c>
      <c r="Q974" s="154">
        <v>0.936294411117171</v>
      </c>
      <c r="R974" s="154">
        <v>0.939627780299591</v>
      </c>
      <c r="S974" s="154">
        <v>0.954389965792474</v>
      </c>
      <c r="T974" s="154">
        <v>0.909595559080095</v>
      </c>
      <c r="U974" s="173">
        <v>-0.0147621854928829</v>
      </c>
      <c r="V974" s="158">
        <v>13916</v>
      </c>
      <c r="W974" s="158">
        <v>13050</v>
      </c>
      <c r="X974" s="158">
        <v>15208</v>
      </c>
      <c r="Y974" s="158">
        <v>14392</v>
      </c>
      <c r="Z974" s="155">
        <v>0.937769473986778</v>
      </c>
      <c r="AA974" s="155">
        <v>0.94634402945818</v>
      </c>
      <c r="AB974" s="173">
        <v>-0.00857455547140207</v>
      </c>
    </row>
    <row r="975" spans="1:28">
      <c r="A975" s="175" t="s">
        <v>927</v>
      </c>
      <c r="B975" s="177" t="s">
        <v>1830</v>
      </c>
      <c r="C975" s="177" t="s">
        <v>974</v>
      </c>
      <c r="D975" s="150">
        <v>3929</v>
      </c>
      <c r="E975" s="153">
        <v>3753</v>
      </c>
      <c r="F975" s="153">
        <v>176</v>
      </c>
      <c r="G975" s="151">
        <v>4887</v>
      </c>
      <c r="H975" s="151">
        <v>4726</v>
      </c>
      <c r="I975" s="151">
        <v>161</v>
      </c>
      <c r="J975" s="151">
        <v>2381</v>
      </c>
      <c r="K975" s="151">
        <v>2272</v>
      </c>
      <c r="L975" s="151">
        <v>109</v>
      </c>
      <c r="M975" s="172">
        <v>0.93</v>
      </c>
      <c r="N975" s="153">
        <v>97650</v>
      </c>
      <c r="O975" s="153">
        <v>92994</v>
      </c>
      <c r="P975" s="153">
        <v>4656</v>
      </c>
      <c r="Q975" s="154">
        <v>0.952319508448541</v>
      </c>
      <c r="R975" s="154">
        <v>0.955204886739628</v>
      </c>
      <c r="S975" s="154">
        <v>0.967055453243299</v>
      </c>
      <c r="T975" s="154">
        <v>0.954220915581688</v>
      </c>
      <c r="U975" s="173">
        <v>-0.0118505665036701</v>
      </c>
      <c r="V975" s="158">
        <v>26424</v>
      </c>
      <c r="W975" s="158">
        <v>25153</v>
      </c>
      <c r="X975" s="158">
        <v>29887</v>
      </c>
      <c r="Y975" s="158">
        <v>28531</v>
      </c>
      <c r="Z975" s="155">
        <v>0.95189978807145</v>
      </c>
      <c r="AA975" s="155">
        <v>0.954629102954462</v>
      </c>
      <c r="AB975" s="173">
        <v>-0.00272931488301165</v>
      </c>
    </row>
    <row r="976" spans="1:28">
      <c r="A976" s="175" t="s">
        <v>927</v>
      </c>
      <c r="B976" s="177" t="s">
        <v>1830</v>
      </c>
      <c r="C976" s="177" t="s">
        <v>975</v>
      </c>
      <c r="D976" s="150">
        <v>3015</v>
      </c>
      <c r="E976" s="153">
        <v>2969</v>
      </c>
      <c r="F976" s="153">
        <v>46</v>
      </c>
      <c r="G976" s="151">
        <v>3708</v>
      </c>
      <c r="H976" s="151">
        <v>3643</v>
      </c>
      <c r="I976" s="151">
        <v>65</v>
      </c>
      <c r="J976" s="151">
        <v>1769</v>
      </c>
      <c r="K976" s="151">
        <v>1750</v>
      </c>
      <c r="L976" s="151">
        <v>19</v>
      </c>
      <c r="M976" s="172">
        <v>0.93</v>
      </c>
      <c r="N976" s="153">
        <v>74096</v>
      </c>
      <c r="O976" s="153">
        <v>73234</v>
      </c>
      <c r="P976" s="153">
        <v>862</v>
      </c>
      <c r="Q976" s="154">
        <v>0.988366443532714</v>
      </c>
      <c r="R976" s="154">
        <v>0.984742951907131</v>
      </c>
      <c r="S976" s="154">
        <v>0.982470334412082</v>
      </c>
      <c r="T976" s="154">
        <v>0.989259468626343</v>
      </c>
      <c r="U976" s="173">
        <v>0.00227261749504903</v>
      </c>
      <c r="V976" s="158">
        <v>19950</v>
      </c>
      <c r="W976" s="158">
        <v>19708</v>
      </c>
      <c r="X976" s="158">
        <v>22481</v>
      </c>
      <c r="Y976" s="158">
        <v>22183</v>
      </c>
      <c r="Z976" s="155">
        <v>0.987869674185464</v>
      </c>
      <c r="AA976" s="155">
        <v>0.986744361905609</v>
      </c>
      <c r="AB976" s="173">
        <v>0.00112531227985446</v>
      </c>
    </row>
    <row r="977" spans="1:28">
      <c r="A977" s="175" t="s">
        <v>927</v>
      </c>
      <c r="B977" s="177" t="s">
        <v>1830</v>
      </c>
      <c r="C977" s="177" t="s">
        <v>976</v>
      </c>
      <c r="D977" s="150">
        <v>2804</v>
      </c>
      <c r="E977" s="153">
        <v>2685</v>
      </c>
      <c r="F977" s="153">
        <v>119</v>
      </c>
      <c r="G977" s="151">
        <v>3388</v>
      </c>
      <c r="H977" s="151">
        <v>3274</v>
      </c>
      <c r="I977" s="151">
        <v>114</v>
      </c>
      <c r="J977" s="151">
        <v>1634</v>
      </c>
      <c r="K977" s="151">
        <v>1557</v>
      </c>
      <c r="L977" s="151">
        <v>77</v>
      </c>
      <c r="M977" s="172">
        <v>0.93</v>
      </c>
      <c r="N977" s="153">
        <v>69560</v>
      </c>
      <c r="O977" s="153">
        <v>66703</v>
      </c>
      <c r="P977" s="153">
        <v>2857</v>
      </c>
      <c r="Q977" s="154">
        <v>0.958927544565842</v>
      </c>
      <c r="R977" s="154">
        <v>0.95756062767475</v>
      </c>
      <c r="S977" s="154">
        <v>0.966351829988194</v>
      </c>
      <c r="T977" s="154">
        <v>0.952876376988984</v>
      </c>
      <c r="U977" s="173">
        <v>-0.00879120231344321</v>
      </c>
      <c r="V977" s="158">
        <v>18620</v>
      </c>
      <c r="W977" s="158">
        <v>17786</v>
      </c>
      <c r="X977" s="158">
        <v>21684</v>
      </c>
      <c r="Y977" s="158">
        <v>20830</v>
      </c>
      <c r="Z977" s="155">
        <v>0.955209452201933</v>
      </c>
      <c r="AA977" s="155">
        <v>0.960616122486626</v>
      </c>
      <c r="AB977" s="173">
        <v>-0.00540667028469266</v>
      </c>
    </row>
    <row r="978" spans="1:28">
      <c r="A978" s="175" t="s">
        <v>927</v>
      </c>
      <c r="B978" s="177" t="s">
        <v>1830</v>
      </c>
      <c r="C978" s="177" t="s">
        <v>977</v>
      </c>
      <c r="D978" s="150">
        <v>3916</v>
      </c>
      <c r="E978" s="153">
        <v>3701</v>
      </c>
      <c r="F978" s="153">
        <v>215</v>
      </c>
      <c r="G978" s="151">
        <v>4820</v>
      </c>
      <c r="H978" s="151">
        <v>4633</v>
      </c>
      <c r="I978" s="151">
        <v>187</v>
      </c>
      <c r="J978" s="151">
        <v>2330</v>
      </c>
      <c r="K978" s="151">
        <v>2185</v>
      </c>
      <c r="L978" s="151">
        <v>145</v>
      </c>
      <c r="M978" s="172">
        <v>0.93</v>
      </c>
      <c r="N978" s="153">
        <v>89817</v>
      </c>
      <c r="O978" s="153">
        <v>85626</v>
      </c>
      <c r="P978" s="153">
        <v>4191</v>
      </c>
      <c r="Q978" s="154">
        <v>0.953338454858212</v>
      </c>
      <c r="R978" s="154">
        <v>0.945097037793667</v>
      </c>
      <c r="S978" s="154">
        <v>0.961203319502075</v>
      </c>
      <c r="T978" s="154">
        <v>0.937768240343348</v>
      </c>
      <c r="U978" s="173">
        <v>-0.0161062817084077</v>
      </c>
      <c r="V978" s="158">
        <v>25745</v>
      </c>
      <c r="W978" s="158">
        <v>24374</v>
      </c>
      <c r="X978" s="158">
        <v>27417</v>
      </c>
      <c r="Y978" s="158">
        <v>26297</v>
      </c>
      <c r="Z978" s="155">
        <v>0.946746941153622</v>
      </c>
      <c r="AA978" s="155">
        <v>0.959149432833643</v>
      </c>
      <c r="AB978" s="173">
        <v>-0.0124024916800214</v>
      </c>
    </row>
    <row r="979" spans="1:28">
      <c r="A979" s="175" t="s">
        <v>927</v>
      </c>
      <c r="B979" s="177" t="s">
        <v>1830</v>
      </c>
      <c r="C979" s="177" t="s">
        <v>978</v>
      </c>
      <c r="D979" s="150">
        <v>1734</v>
      </c>
      <c r="E979" s="153">
        <v>1678</v>
      </c>
      <c r="F979" s="153">
        <v>56</v>
      </c>
      <c r="G979" s="151">
        <v>2166</v>
      </c>
      <c r="H979" s="151">
        <v>2107</v>
      </c>
      <c r="I979" s="151">
        <v>59</v>
      </c>
      <c r="J979" s="151">
        <v>1109</v>
      </c>
      <c r="K979" s="151">
        <v>1058</v>
      </c>
      <c r="L979" s="151">
        <v>51</v>
      </c>
      <c r="M979" s="172">
        <v>0.93</v>
      </c>
      <c r="N979" s="153">
        <v>41886</v>
      </c>
      <c r="O979" s="153">
        <v>40471</v>
      </c>
      <c r="P979" s="153">
        <v>1415</v>
      </c>
      <c r="Q979" s="154">
        <v>0.966217829346321</v>
      </c>
      <c r="R979" s="154">
        <v>0.967704728950404</v>
      </c>
      <c r="S979" s="154">
        <v>0.972760849492151</v>
      </c>
      <c r="T979" s="154">
        <v>0.954012623985573</v>
      </c>
      <c r="U979" s="173">
        <v>-0.00505612054174776</v>
      </c>
      <c r="V979" s="158">
        <v>11489</v>
      </c>
      <c r="W979" s="158">
        <v>11064</v>
      </c>
      <c r="X979" s="158">
        <v>12565</v>
      </c>
      <c r="Y979" s="158">
        <v>12176</v>
      </c>
      <c r="Z979" s="155">
        <v>0.963008094699278</v>
      </c>
      <c r="AA979" s="155">
        <v>0.969040986868285</v>
      </c>
      <c r="AB979" s="173">
        <v>-0.00603289216900726</v>
      </c>
    </row>
    <row r="980" spans="1:28">
      <c r="A980" s="175" t="s">
        <v>927</v>
      </c>
      <c r="B980" s="177" t="s">
        <v>1830</v>
      </c>
      <c r="C980" s="177" t="s">
        <v>979</v>
      </c>
      <c r="D980" s="150">
        <v>2158</v>
      </c>
      <c r="E980" s="153">
        <v>2119</v>
      </c>
      <c r="F980" s="153">
        <v>39</v>
      </c>
      <c r="G980" s="151">
        <v>2538</v>
      </c>
      <c r="H980" s="151">
        <v>2498</v>
      </c>
      <c r="I980" s="151">
        <v>40</v>
      </c>
      <c r="J980" s="151">
        <v>1259</v>
      </c>
      <c r="K980" s="151">
        <v>1237</v>
      </c>
      <c r="L980" s="151">
        <v>22</v>
      </c>
      <c r="M980" s="172">
        <v>0.93</v>
      </c>
      <c r="N980" s="153">
        <v>50238</v>
      </c>
      <c r="O980" s="153">
        <v>49394</v>
      </c>
      <c r="P980" s="153">
        <v>844</v>
      </c>
      <c r="Q980" s="154">
        <v>0.983199968151598</v>
      </c>
      <c r="R980" s="154">
        <v>0.981927710843373</v>
      </c>
      <c r="S980" s="154">
        <v>0.984239558707644</v>
      </c>
      <c r="T980" s="154">
        <v>0.982525814138205</v>
      </c>
      <c r="U980" s="173">
        <v>-0.0023118478642703</v>
      </c>
      <c r="V980" s="158">
        <v>14036</v>
      </c>
      <c r="W980" s="158">
        <v>13799</v>
      </c>
      <c r="X980" s="158">
        <v>15432</v>
      </c>
      <c r="Y980" s="158">
        <v>15159</v>
      </c>
      <c r="Z980" s="155">
        <v>0.98311484753491</v>
      </c>
      <c r="AA980" s="155">
        <v>0.982309486780715</v>
      </c>
      <c r="AB980" s="173">
        <v>0.000805360754194795</v>
      </c>
    </row>
    <row r="981" spans="1:28">
      <c r="A981" s="175" t="s">
        <v>927</v>
      </c>
      <c r="B981" s="177" t="s">
        <v>1831</v>
      </c>
      <c r="C981" s="177" t="s">
        <v>980</v>
      </c>
      <c r="D981" s="150">
        <v>3428</v>
      </c>
      <c r="E981" s="153">
        <v>3224</v>
      </c>
      <c r="F981" s="153">
        <v>204</v>
      </c>
      <c r="G981" s="151">
        <v>3026</v>
      </c>
      <c r="H981" s="151">
        <v>2748</v>
      </c>
      <c r="I981" s="151">
        <v>278</v>
      </c>
      <c r="J981" s="151">
        <v>1662</v>
      </c>
      <c r="K981" s="151">
        <v>1468</v>
      </c>
      <c r="L981" s="151">
        <v>194</v>
      </c>
      <c r="M981" s="172">
        <v>0.93</v>
      </c>
      <c r="N981" s="153">
        <v>69427</v>
      </c>
      <c r="O981" s="153">
        <v>63610</v>
      </c>
      <c r="P981" s="153">
        <v>5817</v>
      </c>
      <c r="Q981" s="154">
        <v>0.916214152995232</v>
      </c>
      <c r="R981" s="154">
        <v>0.94049008168028</v>
      </c>
      <c r="S981" s="154">
        <v>0.908129543952412</v>
      </c>
      <c r="T981" s="154">
        <v>0.883273164861613</v>
      </c>
      <c r="U981" s="173">
        <v>0.0323605377278676</v>
      </c>
      <c r="V981" s="158">
        <v>19536</v>
      </c>
      <c r="W981" s="158">
        <v>17657</v>
      </c>
      <c r="X981" s="158">
        <v>21226</v>
      </c>
      <c r="Y981" s="158">
        <v>19456</v>
      </c>
      <c r="Z981" s="155">
        <v>0.903818591318591</v>
      </c>
      <c r="AA981" s="155">
        <v>0.916611702628851</v>
      </c>
      <c r="AB981" s="173">
        <v>-0.0127931113102601</v>
      </c>
    </row>
    <row r="982" spans="1:28">
      <c r="A982" s="175" t="s">
        <v>927</v>
      </c>
      <c r="B982" s="180" t="s">
        <v>1831</v>
      </c>
      <c r="C982" s="180" t="s">
        <v>981</v>
      </c>
      <c r="D982" s="150">
        <v>1641</v>
      </c>
      <c r="E982" s="153">
        <v>1573</v>
      </c>
      <c r="F982" s="153">
        <v>68</v>
      </c>
      <c r="G982" s="151">
        <v>1329</v>
      </c>
      <c r="H982" s="151">
        <v>1280</v>
      </c>
      <c r="I982" s="151">
        <v>49</v>
      </c>
      <c r="J982" s="151">
        <v>920</v>
      </c>
      <c r="K982" s="151">
        <v>839</v>
      </c>
      <c r="L982" s="151">
        <v>81</v>
      </c>
      <c r="M982" s="172">
        <v>0.93</v>
      </c>
      <c r="N982" s="153">
        <v>33476</v>
      </c>
      <c r="O982" s="153">
        <v>31428</v>
      </c>
      <c r="P982" s="153">
        <v>2048</v>
      </c>
      <c r="Q982" s="154">
        <v>0.93882184251404</v>
      </c>
      <c r="R982" s="154">
        <v>0.958561852528946</v>
      </c>
      <c r="S982" s="154">
        <v>0.963130173062453</v>
      </c>
      <c r="T982" s="154">
        <v>0.91195652173913</v>
      </c>
      <c r="U982" s="173">
        <v>-0.0045683205335072</v>
      </c>
      <c r="V982" s="158">
        <v>9239</v>
      </c>
      <c r="W982" s="158">
        <v>8686</v>
      </c>
      <c r="X982" s="158">
        <v>10506</v>
      </c>
      <c r="Y982" s="158">
        <v>9831</v>
      </c>
      <c r="Z982" s="155">
        <v>0.940145037341704</v>
      </c>
      <c r="AA982" s="155">
        <v>0.935750999428898</v>
      </c>
      <c r="AB982" s="173">
        <v>0.0043940379128059</v>
      </c>
    </row>
    <row r="983" spans="1:28">
      <c r="A983" s="175" t="s">
        <v>927</v>
      </c>
      <c r="B983" s="177" t="s">
        <v>1831</v>
      </c>
      <c r="C983" s="177" t="s">
        <v>982</v>
      </c>
      <c r="D983" s="150">
        <v>2699</v>
      </c>
      <c r="E983" s="153">
        <v>2599</v>
      </c>
      <c r="F983" s="153">
        <v>100</v>
      </c>
      <c r="G983" s="151">
        <v>2144</v>
      </c>
      <c r="H983" s="151">
        <v>2052</v>
      </c>
      <c r="I983" s="151">
        <v>92</v>
      </c>
      <c r="J983" s="151">
        <v>1491</v>
      </c>
      <c r="K983" s="151">
        <v>1433</v>
      </c>
      <c r="L983" s="151">
        <v>58</v>
      </c>
      <c r="M983" s="172">
        <v>0.93</v>
      </c>
      <c r="N983" s="153">
        <v>53039</v>
      </c>
      <c r="O983" s="153">
        <v>51418</v>
      </c>
      <c r="P983" s="153">
        <v>1621</v>
      </c>
      <c r="Q983" s="154">
        <v>0.96943758366485</v>
      </c>
      <c r="R983" s="154">
        <v>0.962949240459429</v>
      </c>
      <c r="S983" s="154">
        <v>0.957089552238806</v>
      </c>
      <c r="T983" s="154">
        <v>0.961099932930919</v>
      </c>
      <c r="U983" s="173">
        <v>0.00585968822062344</v>
      </c>
      <c r="V983" s="158">
        <v>15314</v>
      </c>
      <c r="W983" s="158">
        <v>14802</v>
      </c>
      <c r="X983" s="158">
        <v>16438</v>
      </c>
      <c r="Y983" s="158">
        <v>15970</v>
      </c>
      <c r="Z983" s="155">
        <v>0.96656654042053</v>
      </c>
      <c r="AA983" s="155">
        <v>0.971529383136635</v>
      </c>
      <c r="AB983" s="173">
        <v>-0.00496284271610437</v>
      </c>
    </row>
    <row r="984" spans="1:28">
      <c r="A984" s="175" t="s">
        <v>927</v>
      </c>
      <c r="B984" s="177" t="s">
        <v>1831</v>
      </c>
      <c r="C984" s="177" t="s">
        <v>983</v>
      </c>
      <c r="D984" s="150">
        <v>6100</v>
      </c>
      <c r="E984" s="153">
        <v>5625</v>
      </c>
      <c r="F984" s="153">
        <v>475</v>
      </c>
      <c r="G984" s="151">
        <v>5525</v>
      </c>
      <c r="H984" s="151">
        <v>5182</v>
      </c>
      <c r="I984" s="151">
        <v>343</v>
      </c>
      <c r="J984" s="151">
        <v>3053</v>
      </c>
      <c r="K984" s="151">
        <v>2867</v>
      </c>
      <c r="L984" s="151">
        <v>186</v>
      </c>
      <c r="M984" s="172">
        <v>0.93</v>
      </c>
      <c r="N984" s="153">
        <v>118771</v>
      </c>
      <c r="O984" s="153">
        <v>111706</v>
      </c>
      <c r="P984" s="153">
        <v>7065</v>
      </c>
      <c r="Q984" s="154">
        <v>0.940515782472152</v>
      </c>
      <c r="R984" s="154">
        <v>0.922131147540984</v>
      </c>
      <c r="S984" s="154">
        <v>0.937918552036199</v>
      </c>
      <c r="T984" s="154">
        <v>0.939076318375369</v>
      </c>
      <c r="U984" s="173">
        <v>-0.0157874044952155</v>
      </c>
      <c r="V984" s="158">
        <v>34241</v>
      </c>
      <c r="W984" s="158">
        <v>31884</v>
      </c>
      <c r="X984" s="158">
        <v>36746</v>
      </c>
      <c r="Y984" s="158">
        <v>34482</v>
      </c>
      <c r="Z984" s="155">
        <v>0.931164393563272</v>
      </c>
      <c r="AA984" s="155">
        <v>0.938387851738965</v>
      </c>
      <c r="AB984" s="173">
        <v>-0.0072234581756927</v>
      </c>
    </row>
    <row r="985" spans="1:28">
      <c r="A985" s="175" t="s">
        <v>927</v>
      </c>
      <c r="B985" s="177" t="s">
        <v>1831</v>
      </c>
      <c r="C985" s="177" t="s">
        <v>984</v>
      </c>
      <c r="D985" s="150">
        <v>3221</v>
      </c>
      <c r="E985" s="153">
        <v>3113</v>
      </c>
      <c r="F985" s="153">
        <v>108</v>
      </c>
      <c r="G985" s="151">
        <v>2611</v>
      </c>
      <c r="H985" s="151">
        <v>2501</v>
      </c>
      <c r="I985" s="151">
        <v>110</v>
      </c>
      <c r="J985" s="151">
        <v>1914</v>
      </c>
      <c r="K985" s="151">
        <v>1821</v>
      </c>
      <c r="L985" s="151">
        <v>93</v>
      </c>
      <c r="M985" s="172">
        <v>0.93</v>
      </c>
      <c r="N985" s="153">
        <v>65433</v>
      </c>
      <c r="O985" s="153">
        <v>63196</v>
      </c>
      <c r="P985" s="153">
        <v>2237</v>
      </c>
      <c r="Q985" s="154">
        <v>0.965812357678847</v>
      </c>
      <c r="R985" s="154">
        <v>0.966470040360137</v>
      </c>
      <c r="S985" s="154">
        <v>0.95787054768288</v>
      </c>
      <c r="T985" s="154">
        <v>0.95141065830721</v>
      </c>
      <c r="U985" s="173">
        <v>0.00859949267725646</v>
      </c>
      <c r="V985" s="158">
        <v>18717</v>
      </c>
      <c r="W985" s="158">
        <v>18008</v>
      </c>
      <c r="X985" s="158">
        <v>20260</v>
      </c>
      <c r="Y985" s="158">
        <v>19651</v>
      </c>
      <c r="Z985" s="155">
        <v>0.962119997862905</v>
      </c>
      <c r="AA985" s="155">
        <v>0.969940769990128</v>
      </c>
      <c r="AB985" s="173">
        <v>-0.00782077212722299</v>
      </c>
    </row>
    <row r="986" spans="1:28">
      <c r="A986" s="175" t="s">
        <v>927</v>
      </c>
      <c r="B986" s="177" t="s">
        <v>1831</v>
      </c>
      <c r="C986" s="177" t="s">
        <v>985</v>
      </c>
      <c r="D986" s="150">
        <v>4061</v>
      </c>
      <c r="E986" s="153">
        <v>3806</v>
      </c>
      <c r="F986" s="153">
        <v>255</v>
      </c>
      <c r="G986" s="151">
        <v>3282</v>
      </c>
      <c r="H986" s="151">
        <v>3101</v>
      </c>
      <c r="I986" s="151">
        <v>181</v>
      </c>
      <c r="J986" s="151">
        <v>2209</v>
      </c>
      <c r="K986" s="151">
        <v>2087</v>
      </c>
      <c r="L986" s="151">
        <v>122</v>
      </c>
      <c r="M986" s="172">
        <v>0.93</v>
      </c>
      <c r="N986" s="153">
        <v>81612</v>
      </c>
      <c r="O986" s="153">
        <v>77939</v>
      </c>
      <c r="P986" s="153">
        <v>3673</v>
      </c>
      <c r="Q986" s="154">
        <v>0.954994363573984</v>
      </c>
      <c r="R986" s="154">
        <v>0.937207584338833</v>
      </c>
      <c r="S986" s="154">
        <v>0.9448507007922</v>
      </c>
      <c r="T986" s="154">
        <v>0.944771389769126</v>
      </c>
      <c r="U986" s="173">
        <v>-0.00764311645336713</v>
      </c>
      <c r="V986" s="158">
        <v>23158</v>
      </c>
      <c r="W986" s="158">
        <v>21879</v>
      </c>
      <c r="X986" s="158">
        <v>25406</v>
      </c>
      <c r="Y986" s="158">
        <v>24371</v>
      </c>
      <c r="Z986" s="155">
        <v>0.944770705587702</v>
      </c>
      <c r="AA986" s="155">
        <v>0.95926159174998</v>
      </c>
      <c r="AB986" s="173">
        <v>-0.0144908861622784</v>
      </c>
    </row>
    <row r="987" spans="1:28">
      <c r="A987" s="175" t="s">
        <v>927</v>
      </c>
      <c r="B987" s="177" t="s">
        <v>1831</v>
      </c>
      <c r="C987" s="177" t="s">
        <v>986</v>
      </c>
      <c r="D987" s="150">
        <v>5206</v>
      </c>
      <c r="E987" s="153">
        <v>4916</v>
      </c>
      <c r="F987" s="153">
        <v>290</v>
      </c>
      <c r="G987" s="151">
        <v>4122</v>
      </c>
      <c r="H987" s="151">
        <v>3904</v>
      </c>
      <c r="I987" s="151">
        <v>218</v>
      </c>
      <c r="J987" s="151">
        <v>2670</v>
      </c>
      <c r="K987" s="151">
        <v>2544</v>
      </c>
      <c r="L987" s="151">
        <v>126</v>
      </c>
      <c r="M987" s="172">
        <v>0.93</v>
      </c>
      <c r="N987" s="153">
        <v>103007</v>
      </c>
      <c r="O987" s="153">
        <v>97376</v>
      </c>
      <c r="P987" s="153">
        <v>5631</v>
      </c>
      <c r="Q987" s="154">
        <v>0.945333812265186</v>
      </c>
      <c r="R987" s="154">
        <v>0.944295044179793</v>
      </c>
      <c r="S987" s="154">
        <v>0.947113051916545</v>
      </c>
      <c r="T987" s="154">
        <v>0.952808988764045</v>
      </c>
      <c r="U987" s="173">
        <v>-0.00281800773675278</v>
      </c>
      <c r="V987" s="158">
        <v>29111</v>
      </c>
      <c r="W987" s="158">
        <v>27309</v>
      </c>
      <c r="X987" s="158">
        <v>31777</v>
      </c>
      <c r="Y987" s="158">
        <v>30081</v>
      </c>
      <c r="Z987" s="155">
        <v>0.938099000377864</v>
      </c>
      <c r="AA987" s="155">
        <v>0.946628064323253</v>
      </c>
      <c r="AB987" s="173">
        <v>-0.00852906394538855</v>
      </c>
    </row>
    <row r="988" spans="1:28">
      <c r="A988" s="175" t="s">
        <v>927</v>
      </c>
      <c r="B988" s="177" t="s">
        <v>1831</v>
      </c>
      <c r="C988" s="177" t="s">
        <v>987</v>
      </c>
      <c r="D988" s="150">
        <v>3560</v>
      </c>
      <c r="E988" s="153">
        <v>3407</v>
      </c>
      <c r="F988" s="153">
        <v>153</v>
      </c>
      <c r="G988" s="151">
        <v>2907</v>
      </c>
      <c r="H988" s="151">
        <v>2777</v>
      </c>
      <c r="I988" s="151">
        <v>130</v>
      </c>
      <c r="J988" s="151">
        <v>1979</v>
      </c>
      <c r="K988" s="151">
        <v>1895</v>
      </c>
      <c r="L988" s="151">
        <v>84</v>
      </c>
      <c r="M988" s="172">
        <v>0.93</v>
      </c>
      <c r="N988" s="153">
        <v>73274</v>
      </c>
      <c r="O988" s="153">
        <v>70304</v>
      </c>
      <c r="P988" s="153">
        <v>2970</v>
      </c>
      <c r="Q988" s="154">
        <v>0.959467205284275</v>
      </c>
      <c r="R988" s="154">
        <v>0.957022471910112</v>
      </c>
      <c r="S988" s="154">
        <v>0.955280357757138</v>
      </c>
      <c r="T988" s="154">
        <v>0.95755432036382</v>
      </c>
      <c r="U988" s="173">
        <v>0.00174211415297443</v>
      </c>
      <c r="V988" s="158">
        <v>20511</v>
      </c>
      <c r="W988" s="158">
        <v>19638</v>
      </c>
      <c r="X988" s="158">
        <v>22518</v>
      </c>
      <c r="Y988" s="158">
        <v>21648</v>
      </c>
      <c r="Z988" s="155">
        <v>0.957437472575691</v>
      </c>
      <c r="AA988" s="155">
        <v>0.961364241939782</v>
      </c>
      <c r="AB988" s="173">
        <v>-0.00392676936409042</v>
      </c>
    </row>
    <row r="989" spans="1:28">
      <c r="A989" s="175" t="s">
        <v>927</v>
      </c>
      <c r="B989" s="179" t="s">
        <v>1831</v>
      </c>
      <c r="C989" s="179" t="s">
        <v>988</v>
      </c>
      <c r="D989" s="150">
        <v>3964</v>
      </c>
      <c r="E989" s="153">
        <v>3811</v>
      </c>
      <c r="F989" s="153">
        <v>153</v>
      </c>
      <c r="G989" s="151">
        <v>2090</v>
      </c>
      <c r="H989" s="151">
        <v>1936</v>
      </c>
      <c r="I989" s="151">
        <v>154</v>
      </c>
      <c r="J989" s="151">
        <v>3087</v>
      </c>
      <c r="K989" s="151">
        <v>2903</v>
      </c>
      <c r="L989" s="151">
        <v>184</v>
      </c>
      <c r="M989" s="172">
        <v>0.93</v>
      </c>
      <c r="N989" s="153">
        <v>76488</v>
      </c>
      <c r="O989" s="153">
        <v>73468</v>
      </c>
      <c r="P989" s="153">
        <v>3020</v>
      </c>
      <c r="Q989" s="154">
        <v>0.960516682355402</v>
      </c>
      <c r="R989" s="154">
        <v>0.961402623612513</v>
      </c>
      <c r="S989" s="154">
        <v>0.926315789473684</v>
      </c>
      <c r="T989" s="154">
        <v>0.940395205701328</v>
      </c>
      <c r="U989" s="173">
        <v>0.0350868341388284</v>
      </c>
      <c r="V989" s="158">
        <v>22417</v>
      </c>
      <c r="W989" s="158">
        <v>21506</v>
      </c>
      <c r="X989" s="158">
        <v>23451</v>
      </c>
      <c r="Y989" s="158">
        <v>22669</v>
      </c>
      <c r="Z989" s="155">
        <v>0.959361199089976</v>
      </c>
      <c r="AA989" s="155">
        <v>0.966653874035222</v>
      </c>
      <c r="AB989" s="173">
        <v>-0.0072926749452461</v>
      </c>
    </row>
    <row r="990" spans="1:28">
      <c r="A990" s="175" t="s">
        <v>927</v>
      </c>
      <c r="B990" s="177" t="s">
        <v>1829</v>
      </c>
      <c r="C990" s="177" t="s">
        <v>989</v>
      </c>
      <c r="D990" s="150">
        <v>2514</v>
      </c>
      <c r="E990" s="153">
        <v>2388</v>
      </c>
      <c r="F990" s="153">
        <v>126</v>
      </c>
      <c r="G990" s="151">
        <v>2520</v>
      </c>
      <c r="H990" s="151">
        <v>2408</v>
      </c>
      <c r="I990" s="151">
        <v>112</v>
      </c>
      <c r="J990" s="151">
        <v>1261</v>
      </c>
      <c r="K990" s="151">
        <v>1214</v>
      </c>
      <c r="L990" s="151">
        <v>47</v>
      </c>
      <c r="M990" s="172">
        <v>0.93</v>
      </c>
      <c r="N990" s="153">
        <v>46660</v>
      </c>
      <c r="O990" s="153">
        <v>44651</v>
      </c>
      <c r="P990" s="153">
        <v>2009</v>
      </c>
      <c r="Q990" s="154">
        <v>0.956943849121303</v>
      </c>
      <c r="R990" s="154">
        <v>0.949880668257757</v>
      </c>
      <c r="S990" s="154">
        <v>0.955555555555556</v>
      </c>
      <c r="T990" s="154">
        <v>0.962727993655829</v>
      </c>
      <c r="U990" s="173">
        <v>-0.00567488729779908</v>
      </c>
      <c r="V990" s="158">
        <v>14448</v>
      </c>
      <c r="W990" s="158">
        <v>13830</v>
      </c>
      <c r="X990" s="158">
        <v>14508</v>
      </c>
      <c r="Y990" s="158">
        <v>13847</v>
      </c>
      <c r="Z990" s="155">
        <v>0.957225913621262</v>
      </c>
      <c r="AA990" s="155">
        <v>0.954438930245382</v>
      </c>
      <c r="AB990" s="173">
        <v>0.00278698337588057</v>
      </c>
    </row>
    <row r="991" spans="1:28">
      <c r="A991" s="175" t="s">
        <v>927</v>
      </c>
      <c r="B991" s="177" t="s">
        <v>1829</v>
      </c>
      <c r="C991" s="177" t="s">
        <v>990</v>
      </c>
      <c r="D991" s="150">
        <v>2168</v>
      </c>
      <c r="E991" s="153">
        <v>2114</v>
      </c>
      <c r="F991" s="153">
        <v>54</v>
      </c>
      <c r="G991" s="151">
        <v>2029</v>
      </c>
      <c r="H991" s="151">
        <v>1981</v>
      </c>
      <c r="I991" s="151">
        <v>48</v>
      </c>
      <c r="J991" s="151">
        <v>1123</v>
      </c>
      <c r="K991" s="151">
        <v>1091</v>
      </c>
      <c r="L991" s="151">
        <v>32</v>
      </c>
      <c r="M991" s="172">
        <v>0.93</v>
      </c>
      <c r="N991" s="153">
        <v>42580</v>
      </c>
      <c r="O991" s="153">
        <v>41500</v>
      </c>
      <c r="P991" s="153">
        <v>1080</v>
      </c>
      <c r="Q991" s="154">
        <v>0.97463597933302</v>
      </c>
      <c r="R991" s="154">
        <v>0.975092250922509</v>
      </c>
      <c r="S991" s="154">
        <v>0.976343026121242</v>
      </c>
      <c r="T991" s="154">
        <v>0.971504897595726</v>
      </c>
      <c r="U991" s="173">
        <v>-0.00125077519873285</v>
      </c>
      <c r="V991" s="158">
        <v>11996</v>
      </c>
      <c r="W991" s="158">
        <v>11644</v>
      </c>
      <c r="X991" s="158">
        <v>13729</v>
      </c>
      <c r="Y991" s="158">
        <v>13405</v>
      </c>
      <c r="Z991" s="155">
        <v>0.970656885628543</v>
      </c>
      <c r="AA991" s="155">
        <v>0.976400320489475</v>
      </c>
      <c r="AB991" s="173">
        <v>-0.00574343486093198</v>
      </c>
    </row>
    <row r="992" spans="1:28">
      <c r="A992" s="175" t="s">
        <v>927</v>
      </c>
      <c r="B992" s="177" t="s">
        <v>1829</v>
      </c>
      <c r="C992" s="177" t="s">
        <v>991</v>
      </c>
      <c r="D992" s="150">
        <v>5323</v>
      </c>
      <c r="E992" s="153">
        <v>5065</v>
      </c>
      <c r="F992" s="153">
        <v>258</v>
      </c>
      <c r="G992" s="151">
        <v>4831</v>
      </c>
      <c r="H992" s="151">
        <v>4628</v>
      </c>
      <c r="I992" s="151">
        <v>203</v>
      </c>
      <c r="J992" s="151">
        <v>2474</v>
      </c>
      <c r="K992" s="151">
        <v>2356</v>
      </c>
      <c r="L992" s="151">
        <v>118</v>
      </c>
      <c r="M992" s="172">
        <v>0.93</v>
      </c>
      <c r="N992" s="153">
        <v>99127</v>
      </c>
      <c r="O992" s="153">
        <v>95152</v>
      </c>
      <c r="P992" s="153">
        <v>3975</v>
      </c>
      <c r="Q992" s="154">
        <v>0.959899926357097</v>
      </c>
      <c r="R992" s="154">
        <v>0.951531091489761</v>
      </c>
      <c r="S992" s="154">
        <v>0.957979714344856</v>
      </c>
      <c r="T992" s="154">
        <v>0.952303961196443</v>
      </c>
      <c r="U992" s="173">
        <v>-0.00644862285509473</v>
      </c>
      <c r="V992" s="158">
        <v>29515</v>
      </c>
      <c r="W992" s="158">
        <v>28282</v>
      </c>
      <c r="X992" s="158">
        <v>31716</v>
      </c>
      <c r="Y992" s="158">
        <v>30566</v>
      </c>
      <c r="Z992" s="155">
        <v>0.958224631543283</v>
      </c>
      <c r="AA992" s="155">
        <v>0.963740698700971</v>
      </c>
      <c r="AB992" s="173">
        <v>-0.00551606715768804</v>
      </c>
    </row>
    <row r="993" spans="1:28">
      <c r="A993" s="175" t="s">
        <v>927</v>
      </c>
      <c r="B993" s="177" t="s">
        <v>1829</v>
      </c>
      <c r="C993" s="177" t="s">
        <v>992</v>
      </c>
      <c r="D993" s="150">
        <v>1654</v>
      </c>
      <c r="E993" s="153">
        <v>1605</v>
      </c>
      <c r="F993" s="153">
        <v>49</v>
      </c>
      <c r="G993" s="151">
        <v>1506</v>
      </c>
      <c r="H993" s="151">
        <v>1470</v>
      </c>
      <c r="I993" s="151">
        <v>36</v>
      </c>
      <c r="J993" s="151">
        <v>728</v>
      </c>
      <c r="K993" s="151">
        <v>704</v>
      </c>
      <c r="L993" s="151">
        <v>24</v>
      </c>
      <c r="M993" s="172">
        <v>0.93</v>
      </c>
      <c r="N993" s="153">
        <v>31056</v>
      </c>
      <c r="O993" s="153">
        <v>30090</v>
      </c>
      <c r="P993" s="153">
        <v>966</v>
      </c>
      <c r="Q993" s="154">
        <v>0.968894899536321</v>
      </c>
      <c r="R993" s="154">
        <v>0.97037484885127</v>
      </c>
      <c r="S993" s="154">
        <v>0.97609561752988</v>
      </c>
      <c r="T993" s="154">
        <v>0.967032967032967</v>
      </c>
      <c r="U993" s="173">
        <v>-0.00572076867861082</v>
      </c>
      <c r="V993" s="158">
        <v>9018</v>
      </c>
      <c r="W993" s="158">
        <v>8671</v>
      </c>
      <c r="X993" s="158">
        <v>9979</v>
      </c>
      <c r="Y993" s="158">
        <v>9716</v>
      </c>
      <c r="Z993" s="155">
        <v>0.961521401641162</v>
      </c>
      <c r="AA993" s="155">
        <v>0.973644653772923</v>
      </c>
      <c r="AB993" s="173">
        <v>-0.012123252131761</v>
      </c>
    </row>
    <row r="994" spans="1:28">
      <c r="A994" s="175" t="s">
        <v>927</v>
      </c>
      <c r="B994" s="177" t="s">
        <v>1830</v>
      </c>
      <c r="C994" s="177" t="s">
        <v>993</v>
      </c>
      <c r="D994" s="150">
        <v>3475</v>
      </c>
      <c r="E994" s="153">
        <v>3313</v>
      </c>
      <c r="F994" s="153">
        <v>162</v>
      </c>
      <c r="G994" s="151">
        <v>4014</v>
      </c>
      <c r="H994" s="151">
        <v>3906</v>
      </c>
      <c r="I994" s="151">
        <v>108</v>
      </c>
      <c r="J994" s="151">
        <v>1950</v>
      </c>
      <c r="K994" s="151">
        <v>1875</v>
      </c>
      <c r="L994" s="151">
        <v>75</v>
      </c>
      <c r="M994" s="172">
        <v>0.93</v>
      </c>
      <c r="N994" s="153">
        <v>82010</v>
      </c>
      <c r="O994" s="153">
        <v>79069</v>
      </c>
      <c r="P994" s="153">
        <v>2941</v>
      </c>
      <c r="Q994" s="154">
        <v>0.96413851969272</v>
      </c>
      <c r="R994" s="154">
        <v>0.953381294964029</v>
      </c>
      <c r="S994" s="154">
        <v>0.973094170403587</v>
      </c>
      <c r="T994" s="154">
        <v>0.961538461538462</v>
      </c>
      <c r="U994" s="173">
        <v>-0.0197128754395587</v>
      </c>
      <c r="V994" s="158">
        <v>22493</v>
      </c>
      <c r="W994" s="158">
        <v>21621</v>
      </c>
      <c r="X994" s="158">
        <v>25590</v>
      </c>
      <c r="Y994" s="158">
        <v>24693</v>
      </c>
      <c r="Z994" s="155">
        <v>0.961232383408171</v>
      </c>
      <c r="AA994" s="155">
        <v>0.964947245017585</v>
      </c>
      <c r="AB994" s="173">
        <v>-0.00371486160941359</v>
      </c>
    </row>
    <row r="995" spans="1:28">
      <c r="A995" s="175" t="s">
        <v>927</v>
      </c>
      <c r="B995" s="177" t="s">
        <v>1830</v>
      </c>
      <c r="C995" s="177" t="s">
        <v>994</v>
      </c>
      <c r="D995" s="150">
        <v>4233</v>
      </c>
      <c r="E995" s="153">
        <v>4044</v>
      </c>
      <c r="F995" s="153">
        <v>189</v>
      </c>
      <c r="G995" s="151">
        <v>5167</v>
      </c>
      <c r="H995" s="151">
        <v>4986</v>
      </c>
      <c r="I995" s="151">
        <v>181</v>
      </c>
      <c r="J995" s="151">
        <v>2567</v>
      </c>
      <c r="K995" s="151">
        <v>2442</v>
      </c>
      <c r="L995" s="151">
        <v>125</v>
      </c>
      <c r="M995" s="172">
        <v>0.93</v>
      </c>
      <c r="N995" s="153">
        <v>101565</v>
      </c>
      <c r="O995" s="153">
        <v>96383</v>
      </c>
      <c r="P995" s="153">
        <v>5182</v>
      </c>
      <c r="Q995" s="154">
        <v>0.948978486683405</v>
      </c>
      <c r="R995" s="154">
        <v>0.955350815024805</v>
      </c>
      <c r="S995" s="154">
        <v>0.964970001935359</v>
      </c>
      <c r="T995" s="154">
        <v>0.951305025321387</v>
      </c>
      <c r="U995" s="173">
        <v>-0.00961918691055386</v>
      </c>
      <c r="V995" s="158">
        <v>27781</v>
      </c>
      <c r="W995" s="158">
        <v>26435</v>
      </c>
      <c r="X995" s="158">
        <v>31822</v>
      </c>
      <c r="Y995" s="158">
        <v>30078</v>
      </c>
      <c r="Z995" s="155">
        <v>0.951549620244052</v>
      </c>
      <c r="AA995" s="155">
        <v>0.94519514801081</v>
      </c>
      <c r="AB995" s="173">
        <v>0.00635447223324148</v>
      </c>
    </row>
    <row r="996" spans="1:28">
      <c r="A996" s="175" t="s">
        <v>927</v>
      </c>
      <c r="B996" s="177" t="s">
        <v>1830</v>
      </c>
      <c r="C996" s="177" t="s">
        <v>995</v>
      </c>
      <c r="D996" s="150">
        <v>2131</v>
      </c>
      <c r="E996" s="153">
        <v>2055</v>
      </c>
      <c r="F996" s="153">
        <v>76</v>
      </c>
      <c r="G996" s="151">
        <v>2531</v>
      </c>
      <c r="H996" s="151">
        <v>2448</v>
      </c>
      <c r="I996" s="151">
        <v>83</v>
      </c>
      <c r="J996" s="151">
        <v>1382</v>
      </c>
      <c r="K996" s="151">
        <v>1318</v>
      </c>
      <c r="L996" s="151">
        <v>64</v>
      </c>
      <c r="M996" s="172">
        <v>0.93</v>
      </c>
      <c r="N996" s="153">
        <v>50858</v>
      </c>
      <c r="O996" s="153">
        <v>49156</v>
      </c>
      <c r="P996" s="153">
        <v>1702</v>
      </c>
      <c r="Q996" s="154">
        <v>0.966534271894294</v>
      </c>
      <c r="R996" s="154">
        <v>0.964335992491788</v>
      </c>
      <c r="S996" s="154">
        <v>0.967206637692612</v>
      </c>
      <c r="T996" s="154">
        <v>0.953690303907381</v>
      </c>
      <c r="U996" s="173">
        <v>-0.0028706452008237</v>
      </c>
      <c r="V996" s="158">
        <v>14222</v>
      </c>
      <c r="W996" s="158">
        <v>13690</v>
      </c>
      <c r="X996" s="158">
        <v>16182</v>
      </c>
      <c r="Y996" s="158">
        <v>15667</v>
      </c>
      <c r="Z996" s="155">
        <v>0.962593165518211</v>
      </c>
      <c r="AA996" s="155">
        <v>0.968174514893091</v>
      </c>
      <c r="AB996" s="173">
        <v>-0.00558134937487997</v>
      </c>
    </row>
    <row r="997" spans="1:28">
      <c r="A997" s="175" t="s">
        <v>927</v>
      </c>
      <c r="B997" s="177" t="s">
        <v>1830</v>
      </c>
      <c r="C997" s="177" t="s">
        <v>996</v>
      </c>
      <c r="D997" s="150">
        <v>3274</v>
      </c>
      <c r="E997" s="153">
        <v>3115</v>
      </c>
      <c r="F997" s="153">
        <v>159</v>
      </c>
      <c r="G997" s="151">
        <v>3920</v>
      </c>
      <c r="H997" s="151">
        <v>3780</v>
      </c>
      <c r="I997" s="151">
        <v>140</v>
      </c>
      <c r="J997" s="151">
        <v>2100</v>
      </c>
      <c r="K997" s="151">
        <v>1997</v>
      </c>
      <c r="L997" s="151">
        <v>103</v>
      </c>
      <c r="M997" s="172">
        <v>0.93</v>
      </c>
      <c r="N997" s="153">
        <v>79951</v>
      </c>
      <c r="O997" s="153">
        <v>76035</v>
      </c>
      <c r="P997" s="153">
        <v>3916</v>
      </c>
      <c r="Q997" s="154">
        <v>0.951019999749847</v>
      </c>
      <c r="R997" s="154">
        <v>0.951435552840562</v>
      </c>
      <c r="S997" s="154">
        <v>0.964285714285714</v>
      </c>
      <c r="T997" s="154">
        <v>0.950952380952381</v>
      </c>
      <c r="U997" s="173">
        <v>-0.0128501614451523</v>
      </c>
      <c r="V997" s="158">
        <v>21886</v>
      </c>
      <c r="W997" s="158">
        <v>20713</v>
      </c>
      <c r="X997" s="158">
        <v>25283</v>
      </c>
      <c r="Y997" s="158">
        <v>24002</v>
      </c>
      <c r="Z997" s="155">
        <v>0.946404093941332</v>
      </c>
      <c r="AA997" s="155">
        <v>0.949333544278764</v>
      </c>
      <c r="AB997" s="173">
        <v>-0.00292945033743197</v>
      </c>
    </row>
    <row r="998" spans="1:28">
      <c r="A998" s="175" t="s">
        <v>927</v>
      </c>
      <c r="B998" s="177" t="s">
        <v>1830</v>
      </c>
      <c r="C998" s="177" t="s">
        <v>997</v>
      </c>
      <c r="D998" s="150">
        <v>2674</v>
      </c>
      <c r="E998" s="153">
        <v>2602</v>
      </c>
      <c r="F998" s="153">
        <v>72</v>
      </c>
      <c r="G998" s="151">
        <v>3381</v>
      </c>
      <c r="H998" s="151">
        <v>3303</v>
      </c>
      <c r="I998" s="151">
        <v>78</v>
      </c>
      <c r="J998" s="151">
        <v>1657</v>
      </c>
      <c r="K998" s="151">
        <v>1609</v>
      </c>
      <c r="L998" s="151">
        <v>48</v>
      </c>
      <c r="M998" s="172">
        <v>0.93</v>
      </c>
      <c r="N998" s="153">
        <v>62044</v>
      </c>
      <c r="O998" s="153">
        <v>60605</v>
      </c>
      <c r="P998" s="153">
        <v>1439</v>
      </c>
      <c r="Q998" s="154">
        <v>0.976806782283541</v>
      </c>
      <c r="R998" s="154">
        <v>0.973074046372476</v>
      </c>
      <c r="S998" s="154">
        <v>0.976929902395741</v>
      </c>
      <c r="T998" s="154">
        <v>0.971031985515993</v>
      </c>
      <c r="U998" s="173">
        <v>-0.00385585602326521</v>
      </c>
      <c r="V998" s="158">
        <v>18298</v>
      </c>
      <c r="W998" s="158">
        <v>17802</v>
      </c>
      <c r="X998" s="158">
        <v>19843</v>
      </c>
      <c r="Y998" s="158">
        <v>19411</v>
      </c>
      <c r="Z998" s="155">
        <v>0.972893212372937</v>
      </c>
      <c r="AA998" s="155">
        <v>0.978229098422618</v>
      </c>
      <c r="AB998" s="173">
        <v>-0.0053358860496806</v>
      </c>
    </row>
    <row r="999" spans="1:28">
      <c r="A999" s="175" t="s">
        <v>927</v>
      </c>
      <c r="B999" s="177" t="s">
        <v>1830</v>
      </c>
      <c r="C999" s="177" t="s">
        <v>998</v>
      </c>
      <c r="D999" s="150">
        <v>0</v>
      </c>
      <c r="E999" s="153">
        <v>0</v>
      </c>
      <c r="F999" s="153">
        <v>0</v>
      </c>
      <c r="G999" s="151">
        <v>0</v>
      </c>
      <c r="H999" s="151">
        <v>0</v>
      </c>
      <c r="I999" s="151">
        <v>0</v>
      </c>
      <c r="J999" s="151">
        <v>0</v>
      </c>
      <c r="K999" s="151">
        <v>0</v>
      </c>
      <c r="L999" s="151">
        <v>0</v>
      </c>
      <c r="M999" s="172">
        <v>0.93</v>
      </c>
      <c r="N999" s="153">
        <v>2</v>
      </c>
      <c r="O999" s="153">
        <v>2</v>
      </c>
      <c r="P999" s="153">
        <v>0</v>
      </c>
      <c r="Q999" s="154">
        <v>1</v>
      </c>
      <c r="R999" s="154">
        <v>0</v>
      </c>
      <c r="S999" s="154">
        <v>0</v>
      </c>
      <c r="T999" s="154">
        <v>0</v>
      </c>
      <c r="U999" s="173">
        <v>0</v>
      </c>
      <c r="V999" s="158">
        <v>0</v>
      </c>
      <c r="W999" s="158">
        <v>0</v>
      </c>
      <c r="X999" s="158">
        <v>1</v>
      </c>
      <c r="Y999" s="158">
        <v>1</v>
      </c>
      <c r="Z999" s="155">
        <v>0</v>
      </c>
      <c r="AA999" s="155">
        <v>1</v>
      </c>
      <c r="AB999" s="173">
        <v>-1</v>
      </c>
    </row>
    <row r="1000" spans="1:28">
      <c r="A1000" s="175" t="s">
        <v>927</v>
      </c>
      <c r="B1000" s="177" t="s">
        <v>1830</v>
      </c>
      <c r="C1000" s="177" t="s">
        <v>999</v>
      </c>
      <c r="D1000" s="150">
        <v>2776</v>
      </c>
      <c r="E1000" s="153">
        <v>2724</v>
      </c>
      <c r="F1000" s="153">
        <v>52</v>
      </c>
      <c r="G1000" s="151">
        <v>3398</v>
      </c>
      <c r="H1000" s="151">
        <v>3333</v>
      </c>
      <c r="I1000" s="151">
        <v>65</v>
      </c>
      <c r="J1000" s="151">
        <v>1699</v>
      </c>
      <c r="K1000" s="151">
        <v>1660</v>
      </c>
      <c r="L1000" s="151">
        <v>39</v>
      </c>
      <c r="M1000" s="172">
        <v>0.93</v>
      </c>
      <c r="N1000" s="153">
        <v>67724</v>
      </c>
      <c r="O1000" s="153">
        <v>66157</v>
      </c>
      <c r="P1000" s="153">
        <v>1567</v>
      </c>
      <c r="Q1000" s="154">
        <v>0.97686196916898</v>
      </c>
      <c r="R1000" s="154">
        <v>0.981268011527378</v>
      </c>
      <c r="S1000" s="154">
        <v>0.98087110064744</v>
      </c>
      <c r="T1000" s="154">
        <v>0.977045320776928</v>
      </c>
      <c r="U1000" s="173">
        <v>0.000396910879937873</v>
      </c>
      <c r="V1000" s="158">
        <v>19425</v>
      </c>
      <c r="W1000" s="158">
        <v>19049</v>
      </c>
      <c r="X1000" s="158">
        <v>21743</v>
      </c>
      <c r="Y1000" s="158">
        <v>21169</v>
      </c>
      <c r="Z1000" s="155">
        <v>0.980643500643501</v>
      </c>
      <c r="AA1000" s="155">
        <v>0.973600699075565</v>
      </c>
      <c r="AB1000" s="173">
        <v>0.00704280156793613</v>
      </c>
    </row>
    <row r="1001" spans="1:28">
      <c r="A1001" s="175" t="s">
        <v>927</v>
      </c>
      <c r="B1001" s="177" t="s">
        <v>1830</v>
      </c>
      <c r="C1001" s="177" t="s">
        <v>1000</v>
      </c>
      <c r="D1001" s="150">
        <v>0</v>
      </c>
      <c r="E1001" s="153">
        <v>0</v>
      </c>
      <c r="F1001" s="153">
        <v>0</v>
      </c>
      <c r="G1001" s="151">
        <v>0</v>
      </c>
      <c r="H1001" s="151">
        <v>0</v>
      </c>
      <c r="I1001" s="151">
        <v>0</v>
      </c>
      <c r="J1001" s="151">
        <v>0</v>
      </c>
      <c r="K1001" s="151">
        <v>0</v>
      </c>
      <c r="L1001" s="151">
        <v>0</v>
      </c>
      <c r="M1001" s="172">
        <v>0.93</v>
      </c>
      <c r="N1001" s="153">
        <v>0</v>
      </c>
      <c r="O1001" s="153">
        <v>0</v>
      </c>
      <c r="P1001" s="153">
        <v>0</v>
      </c>
      <c r="Q1001" s="154">
        <v>0</v>
      </c>
      <c r="R1001" s="154">
        <v>0</v>
      </c>
      <c r="S1001" s="154">
        <v>0</v>
      </c>
      <c r="T1001" s="154">
        <v>0</v>
      </c>
      <c r="U1001" s="173">
        <v>0</v>
      </c>
      <c r="V1001" s="158">
        <v>0</v>
      </c>
      <c r="W1001" s="158">
        <v>0</v>
      </c>
      <c r="X1001" s="158">
        <v>0</v>
      </c>
      <c r="Y1001" s="158">
        <v>0</v>
      </c>
      <c r="Z1001" s="155">
        <v>0</v>
      </c>
      <c r="AA1001" s="155">
        <v>0</v>
      </c>
      <c r="AB1001" s="173">
        <v>0</v>
      </c>
    </row>
    <row r="1002" spans="1:28">
      <c r="A1002" s="175" t="s">
        <v>927</v>
      </c>
      <c r="B1002" s="177" t="s">
        <v>1830</v>
      </c>
      <c r="C1002" s="177" t="s">
        <v>1001</v>
      </c>
      <c r="D1002" s="150">
        <v>2856</v>
      </c>
      <c r="E1002" s="153">
        <v>2682</v>
      </c>
      <c r="F1002" s="153">
        <v>174</v>
      </c>
      <c r="G1002" s="151">
        <v>3184</v>
      </c>
      <c r="H1002" s="151">
        <v>3039</v>
      </c>
      <c r="I1002" s="151">
        <v>145</v>
      </c>
      <c r="J1002" s="151">
        <v>1602</v>
      </c>
      <c r="K1002" s="151">
        <v>1524</v>
      </c>
      <c r="L1002" s="151">
        <v>78</v>
      </c>
      <c r="M1002" s="172">
        <v>0.93</v>
      </c>
      <c r="N1002" s="153">
        <v>63855</v>
      </c>
      <c r="O1002" s="153">
        <v>60253</v>
      </c>
      <c r="P1002" s="153">
        <v>3602</v>
      </c>
      <c r="Q1002" s="154">
        <v>0.943590948242111</v>
      </c>
      <c r="R1002" s="154">
        <v>0.939075630252101</v>
      </c>
      <c r="S1002" s="154">
        <v>0.954459798994975</v>
      </c>
      <c r="T1002" s="154">
        <v>0.951310861423221</v>
      </c>
      <c r="U1002" s="173">
        <v>-0.0153841687428741</v>
      </c>
      <c r="V1002" s="158">
        <v>17612</v>
      </c>
      <c r="W1002" s="158">
        <v>16700</v>
      </c>
      <c r="X1002" s="158">
        <v>20122</v>
      </c>
      <c r="Y1002" s="158">
        <v>19020</v>
      </c>
      <c r="Z1002" s="155">
        <v>0.948217124687713</v>
      </c>
      <c r="AA1002" s="155">
        <v>0.945234072159825</v>
      </c>
      <c r="AB1002" s="173">
        <v>0.00298305252788789</v>
      </c>
    </row>
    <row r="1003" spans="1:28">
      <c r="A1003" s="175" t="s">
        <v>927</v>
      </c>
      <c r="B1003" s="177" t="s">
        <v>1830</v>
      </c>
      <c r="C1003" s="177" t="s">
        <v>1002</v>
      </c>
      <c r="D1003" s="150">
        <v>1825</v>
      </c>
      <c r="E1003" s="153">
        <v>1736</v>
      </c>
      <c r="F1003" s="153">
        <v>89</v>
      </c>
      <c r="G1003" s="151">
        <v>2193</v>
      </c>
      <c r="H1003" s="151">
        <v>2121</v>
      </c>
      <c r="I1003" s="151">
        <v>72</v>
      </c>
      <c r="J1003" s="151">
        <v>1115</v>
      </c>
      <c r="K1003" s="151">
        <v>1041</v>
      </c>
      <c r="L1003" s="151">
        <v>74</v>
      </c>
      <c r="M1003" s="172">
        <v>0.93</v>
      </c>
      <c r="N1003" s="153">
        <v>44907</v>
      </c>
      <c r="O1003" s="153">
        <v>42800</v>
      </c>
      <c r="P1003" s="153">
        <v>2107</v>
      </c>
      <c r="Q1003" s="154">
        <v>0.953080811454784</v>
      </c>
      <c r="R1003" s="154">
        <v>0.951232876712329</v>
      </c>
      <c r="S1003" s="154">
        <v>0.967168262653899</v>
      </c>
      <c r="T1003" s="154">
        <v>0.933632286995516</v>
      </c>
      <c r="U1003" s="173">
        <v>-0.01593538594157</v>
      </c>
      <c r="V1003" s="158">
        <v>12350</v>
      </c>
      <c r="W1003" s="158">
        <v>11723</v>
      </c>
      <c r="X1003" s="158">
        <v>14186</v>
      </c>
      <c r="Y1003" s="158">
        <v>13569</v>
      </c>
      <c r="Z1003" s="155">
        <v>0.949230769230769</v>
      </c>
      <c r="AA1003" s="155">
        <v>0.95650641477513</v>
      </c>
      <c r="AB1003" s="173">
        <v>-0.00727564554436122</v>
      </c>
    </row>
    <row r="1004" spans="1:28">
      <c r="A1004" s="175" t="s">
        <v>927</v>
      </c>
      <c r="B1004" s="177" t="s">
        <v>1830</v>
      </c>
      <c r="C1004" s="177" t="s">
        <v>1003</v>
      </c>
      <c r="D1004" s="150">
        <v>1592</v>
      </c>
      <c r="E1004" s="153">
        <v>1538</v>
      </c>
      <c r="F1004" s="153">
        <v>54</v>
      </c>
      <c r="G1004" s="151">
        <v>1732</v>
      </c>
      <c r="H1004" s="151">
        <v>1694</v>
      </c>
      <c r="I1004" s="151">
        <v>38</v>
      </c>
      <c r="J1004" s="151">
        <v>994</v>
      </c>
      <c r="K1004" s="151">
        <v>946</v>
      </c>
      <c r="L1004" s="151">
        <v>48</v>
      </c>
      <c r="M1004" s="172">
        <v>0.93</v>
      </c>
      <c r="N1004" s="153">
        <v>38049</v>
      </c>
      <c r="O1004" s="153">
        <v>36953</v>
      </c>
      <c r="P1004" s="153">
        <v>1096</v>
      </c>
      <c r="Q1004" s="154">
        <v>0.971195037977345</v>
      </c>
      <c r="R1004" s="154">
        <v>0.96608040201005</v>
      </c>
      <c r="S1004" s="154">
        <v>0.978060046189376</v>
      </c>
      <c r="T1004" s="154">
        <v>0.951710261569417</v>
      </c>
      <c r="U1004" s="173">
        <v>-0.0119796441793262</v>
      </c>
      <c r="V1004" s="158">
        <v>10026</v>
      </c>
      <c r="W1004" s="158">
        <v>9705</v>
      </c>
      <c r="X1004" s="158">
        <v>12166</v>
      </c>
      <c r="Y1004" s="158">
        <v>11861</v>
      </c>
      <c r="Z1004" s="155">
        <v>0.967983243566726</v>
      </c>
      <c r="AA1004" s="155">
        <v>0.974930133157981</v>
      </c>
      <c r="AB1004" s="173">
        <v>-0.00694688959125478</v>
      </c>
    </row>
    <row r="1005" spans="1:28">
      <c r="A1005" s="175" t="s">
        <v>927</v>
      </c>
      <c r="B1005" s="179" t="s">
        <v>1830</v>
      </c>
      <c r="C1005" s="179" t="s">
        <v>1004</v>
      </c>
      <c r="D1005" s="150">
        <v>1436</v>
      </c>
      <c r="E1005" s="153">
        <v>1405</v>
      </c>
      <c r="F1005" s="153">
        <v>31</v>
      </c>
      <c r="G1005" s="151">
        <v>1673</v>
      </c>
      <c r="H1005" s="151">
        <v>1633</v>
      </c>
      <c r="I1005" s="151">
        <v>40</v>
      </c>
      <c r="J1005" s="151">
        <v>957</v>
      </c>
      <c r="K1005" s="151">
        <v>891</v>
      </c>
      <c r="L1005" s="151">
        <v>66</v>
      </c>
      <c r="M1005" s="172">
        <v>0.93</v>
      </c>
      <c r="N1005" s="153">
        <v>34917</v>
      </c>
      <c r="O1005" s="153">
        <v>33653</v>
      </c>
      <c r="P1005" s="153">
        <v>1264</v>
      </c>
      <c r="Q1005" s="154">
        <v>0.963799868259014</v>
      </c>
      <c r="R1005" s="154">
        <v>0.978412256267409</v>
      </c>
      <c r="S1005" s="154">
        <v>0.976090854751943</v>
      </c>
      <c r="T1005" s="154">
        <v>0.931034482758621</v>
      </c>
      <c r="U1005" s="173">
        <v>0.00232140151546689</v>
      </c>
      <c r="V1005" s="158">
        <v>9237</v>
      </c>
      <c r="W1005" s="158">
        <v>8869</v>
      </c>
      <c r="X1005" s="158">
        <v>11304</v>
      </c>
      <c r="Y1005" s="158">
        <v>10916</v>
      </c>
      <c r="Z1005" s="155">
        <v>0.960160225181336</v>
      </c>
      <c r="AA1005" s="155">
        <v>0.965675866949752</v>
      </c>
      <c r="AB1005" s="173">
        <v>-0.00551564176841635</v>
      </c>
    </row>
    <row r="1006" spans="1:28">
      <c r="A1006" s="175" t="s">
        <v>927</v>
      </c>
      <c r="B1006" s="177" t="s">
        <v>1829</v>
      </c>
      <c r="C1006" s="177" t="s">
        <v>1005</v>
      </c>
      <c r="D1006" s="150">
        <v>4544</v>
      </c>
      <c r="E1006" s="153">
        <v>4259</v>
      </c>
      <c r="F1006" s="153">
        <v>285</v>
      </c>
      <c r="G1006" s="151">
        <v>4022</v>
      </c>
      <c r="H1006" s="151">
        <v>3785</v>
      </c>
      <c r="I1006" s="151">
        <v>237</v>
      </c>
      <c r="J1006" s="151">
        <v>2312</v>
      </c>
      <c r="K1006" s="151">
        <v>2184</v>
      </c>
      <c r="L1006" s="151">
        <v>128</v>
      </c>
      <c r="M1006" s="172">
        <v>0.93</v>
      </c>
      <c r="N1006" s="153">
        <v>93168</v>
      </c>
      <c r="O1006" s="153">
        <v>86003</v>
      </c>
      <c r="P1006" s="153">
        <v>7165</v>
      </c>
      <c r="Q1006" s="154">
        <v>0.923095912759746</v>
      </c>
      <c r="R1006" s="154">
        <v>0.937279929577465</v>
      </c>
      <c r="S1006" s="154">
        <v>0.941074092491298</v>
      </c>
      <c r="T1006" s="154">
        <v>0.944636678200692</v>
      </c>
      <c r="U1006" s="173">
        <v>-0.00379416291383305</v>
      </c>
      <c r="V1006" s="158">
        <v>26328</v>
      </c>
      <c r="W1006" s="158">
        <v>24397</v>
      </c>
      <c r="X1006" s="158">
        <v>27799</v>
      </c>
      <c r="Y1006" s="158">
        <v>25455</v>
      </c>
      <c r="Z1006" s="155">
        <v>0.926656031601337</v>
      </c>
      <c r="AA1006" s="155">
        <v>0.915680420158999</v>
      </c>
      <c r="AB1006" s="173">
        <v>0.0109756114423385</v>
      </c>
    </row>
    <row r="1007" spans="1:28">
      <c r="A1007" s="175" t="s">
        <v>927</v>
      </c>
      <c r="B1007" s="177" t="s">
        <v>1829</v>
      </c>
      <c r="C1007" s="177" t="s">
        <v>1006</v>
      </c>
      <c r="D1007" s="150">
        <v>4622</v>
      </c>
      <c r="E1007" s="153">
        <v>4368</v>
      </c>
      <c r="F1007" s="153">
        <v>254</v>
      </c>
      <c r="G1007" s="151">
        <v>3945</v>
      </c>
      <c r="H1007" s="151">
        <v>3736</v>
      </c>
      <c r="I1007" s="151">
        <v>209</v>
      </c>
      <c r="J1007" s="151">
        <v>2063</v>
      </c>
      <c r="K1007" s="151">
        <v>1939</v>
      </c>
      <c r="L1007" s="151">
        <v>124</v>
      </c>
      <c r="M1007" s="172">
        <v>0.93</v>
      </c>
      <c r="N1007" s="153">
        <v>89600</v>
      </c>
      <c r="O1007" s="153">
        <v>85160</v>
      </c>
      <c r="P1007" s="153">
        <v>4440</v>
      </c>
      <c r="Q1007" s="154">
        <v>0.950446428571429</v>
      </c>
      <c r="R1007" s="154">
        <v>0.945045434876677</v>
      </c>
      <c r="S1007" s="154">
        <v>0.94702154626109</v>
      </c>
      <c r="T1007" s="154">
        <v>0.939893359185652</v>
      </c>
      <c r="U1007" s="173">
        <v>-0.00197611138441323</v>
      </c>
      <c r="V1007" s="158">
        <v>25659</v>
      </c>
      <c r="W1007" s="158">
        <v>24350</v>
      </c>
      <c r="X1007" s="158">
        <v>27483</v>
      </c>
      <c r="Y1007" s="158">
        <v>26121</v>
      </c>
      <c r="Z1007" s="155">
        <v>0.948984761682061</v>
      </c>
      <c r="AA1007" s="155">
        <v>0.95044209147473</v>
      </c>
      <c r="AB1007" s="173">
        <v>-0.00145732979266888</v>
      </c>
    </row>
    <row r="1008" spans="1:28">
      <c r="A1008" s="175" t="s">
        <v>927</v>
      </c>
      <c r="B1008" s="177" t="s">
        <v>1829</v>
      </c>
      <c r="C1008" s="177" t="s">
        <v>1007</v>
      </c>
      <c r="D1008" s="150">
        <v>5654</v>
      </c>
      <c r="E1008" s="153">
        <v>5271</v>
      </c>
      <c r="F1008" s="153">
        <v>383</v>
      </c>
      <c r="G1008" s="151">
        <v>4830</v>
      </c>
      <c r="H1008" s="151">
        <v>4526</v>
      </c>
      <c r="I1008" s="151">
        <v>304</v>
      </c>
      <c r="J1008" s="151">
        <v>2612</v>
      </c>
      <c r="K1008" s="151">
        <v>2438</v>
      </c>
      <c r="L1008" s="151">
        <v>174</v>
      </c>
      <c r="M1008" s="172">
        <v>0.93</v>
      </c>
      <c r="N1008" s="153">
        <v>110625</v>
      </c>
      <c r="O1008" s="153">
        <v>103830</v>
      </c>
      <c r="P1008" s="153">
        <v>6795</v>
      </c>
      <c r="Q1008" s="154">
        <v>0.938576271186441</v>
      </c>
      <c r="R1008" s="154">
        <v>0.932260346657234</v>
      </c>
      <c r="S1008" s="154">
        <v>0.937060041407867</v>
      </c>
      <c r="T1008" s="154">
        <v>0.933384379785605</v>
      </c>
      <c r="U1008" s="173">
        <v>-0.00479969475063369</v>
      </c>
      <c r="V1008" s="158">
        <v>31018</v>
      </c>
      <c r="W1008" s="158">
        <v>29107</v>
      </c>
      <c r="X1008" s="158">
        <v>33700</v>
      </c>
      <c r="Y1008" s="158">
        <v>31572</v>
      </c>
      <c r="Z1008" s="155">
        <v>0.938390611902766</v>
      </c>
      <c r="AA1008" s="155">
        <v>0.936854599406528</v>
      </c>
      <c r="AB1008" s="173">
        <v>0.00153601249623803</v>
      </c>
    </row>
    <row r="1009" spans="1:28">
      <c r="A1009" s="175" t="s">
        <v>927</v>
      </c>
      <c r="B1009" s="177" t="s">
        <v>1829</v>
      </c>
      <c r="C1009" s="177" t="s">
        <v>1008</v>
      </c>
      <c r="D1009" s="150">
        <v>3570</v>
      </c>
      <c r="E1009" s="153">
        <v>3423</v>
      </c>
      <c r="F1009" s="153">
        <v>147</v>
      </c>
      <c r="G1009" s="151">
        <v>3210</v>
      </c>
      <c r="H1009" s="151">
        <v>3088</v>
      </c>
      <c r="I1009" s="151">
        <v>122</v>
      </c>
      <c r="J1009" s="151">
        <v>1826</v>
      </c>
      <c r="K1009" s="151">
        <v>1726</v>
      </c>
      <c r="L1009" s="151">
        <v>100</v>
      </c>
      <c r="M1009" s="172">
        <v>0.93</v>
      </c>
      <c r="N1009" s="153">
        <v>71026</v>
      </c>
      <c r="O1009" s="153">
        <v>68078</v>
      </c>
      <c r="P1009" s="153">
        <v>2948</v>
      </c>
      <c r="Q1009" s="154">
        <v>0.958494072593135</v>
      </c>
      <c r="R1009" s="154">
        <v>0.958823529411765</v>
      </c>
      <c r="S1009" s="154">
        <v>0.961993769470405</v>
      </c>
      <c r="T1009" s="154">
        <v>0.945235487404162</v>
      </c>
      <c r="U1009" s="173">
        <v>-0.00317024005864019</v>
      </c>
      <c r="V1009" s="158">
        <v>20166</v>
      </c>
      <c r="W1009" s="158">
        <v>19414</v>
      </c>
      <c r="X1009" s="158">
        <v>21731</v>
      </c>
      <c r="Y1009" s="158">
        <v>20762</v>
      </c>
      <c r="Z1009" s="155">
        <v>0.962709511058217</v>
      </c>
      <c r="AA1009" s="155">
        <v>0.955409323086834</v>
      </c>
      <c r="AB1009" s="173">
        <v>0.00730018797138232</v>
      </c>
    </row>
    <row r="1010" spans="1:28">
      <c r="A1010" s="175" t="s">
        <v>927</v>
      </c>
      <c r="B1010" s="177" t="s">
        <v>1829</v>
      </c>
      <c r="C1010" s="177" t="s">
        <v>1009</v>
      </c>
      <c r="D1010" s="150">
        <v>3827</v>
      </c>
      <c r="E1010" s="153">
        <v>3628</v>
      </c>
      <c r="F1010" s="153">
        <v>199</v>
      </c>
      <c r="G1010" s="151">
        <v>3308</v>
      </c>
      <c r="H1010" s="151">
        <v>3148</v>
      </c>
      <c r="I1010" s="151">
        <v>160</v>
      </c>
      <c r="J1010" s="151">
        <v>1807</v>
      </c>
      <c r="K1010" s="151">
        <v>1678</v>
      </c>
      <c r="L1010" s="151">
        <v>129</v>
      </c>
      <c r="M1010" s="172">
        <v>0.93</v>
      </c>
      <c r="N1010" s="153">
        <v>75314</v>
      </c>
      <c r="O1010" s="153">
        <v>71621</v>
      </c>
      <c r="P1010" s="153">
        <v>3693</v>
      </c>
      <c r="Q1010" s="154">
        <v>0.950965291977587</v>
      </c>
      <c r="R1010" s="154">
        <v>0.948001045205122</v>
      </c>
      <c r="S1010" s="154">
        <v>0.951632406287787</v>
      </c>
      <c r="T1010" s="154">
        <v>0.928610957387936</v>
      </c>
      <c r="U1010" s="173">
        <v>-0.00363136108266571</v>
      </c>
      <c r="V1010" s="158">
        <v>21122</v>
      </c>
      <c r="W1010" s="158">
        <v>19994</v>
      </c>
      <c r="X1010" s="158">
        <v>23350</v>
      </c>
      <c r="Y1010" s="158">
        <v>22220</v>
      </c>
      <c r="Z1010" s="155">
        <v>0.946595966291071</v>
      </c>
      <c r="AA1010" s="155">
        <v>0.951605995717345</v>
      </c>
      <c r="AB1010" s="173">
        <v>-0.00501002942627382</v>
      </c>
    </row>
    <row r="1011" spans="1:28">
      <c r="A1011" s="175" t="s">
        <v>927</v>
      </c>
      <c r="B1011" s="177" t="s">
        <v>1829</v>
      </c>
      <c r="C1011" s="177" t="s">
        <v>1010</v>
      </c>
      <c r="D1011" s="150">
        <v>3950</v>
      </c>
      <c r="E1011" s="153">
        <v>3726</v>
      </c>
      <c r="F1011" s="153">
        <v>224</v>
      </c>
      <c r="G1011" s="151">
        <v>3302</v>
      </c>
      <c r="H1011" s="151">
        <v>3136</v>
      </c>
      <c r="I1011" s="151">
        <v>166</v>
      </c>
      <c r="J1011" s="151">
        <v>1836</v>
      </c>
      <c r="K1011" s="151">
        <v>1732</v>
      </c>
      <c r="L1011" s="151">
        <v>104</v>
      </c>
      <c r="M1011" s="172">
        <v>0.93</v>
      </c>
      <c r="N1011" s="153">
        <v>76104</v>
      </c>
      <c r="O1011" s="153">
        <v>72408</v>
      </c>
      <c r="P1011" s="153">
        <v>3696</v>
      </c>
      <c r="Q1011" s="154">
        <v>0.951434878587196</v>
      </c>
      <c r="R1011" s="154">
        <v>0.943291139240506</v>
      </c>
      <c r="S1011" s="154">
        <v>0.949727437916414</v>
      </c>
      <c r="T1011" s="154">
        <v>0.943355119825708</v>
      </c>
      <c r="U1011" s="173">
        <v>-0.006436298675908</v>
      </c>
      <c r="V1011" s="158">
        <v>21469</v>
      </c>
      <c r="W1011" s="158">
        <v>20288</v>
      </c>
      <c r="X1011" s="158">
        <v>23338</v>
      </c>
      <c r="Y1011" s="158">
        <v>22253</v>
      </c>
      <c r="Z1011" s="155">
        <v>0.944990451348456</v>
      </c>
      <c r="AA1011" s="155">
        <v>0.953509298140372</v>
      </c>
      <c r="AB1011" s="173">
        <v>-0.00851884679191595</v>
      </c>
    </row>
    <row r="1012" spans="1:28">
      <c r="A1012" s="175" t="s">
        <v>927</v>
      </c>
      <c r="B1012" s="177" t="s">
        <v>1829</v>
      </c>
      <c r="C1012" s="177" t="s">
        <v>1011</v>
      </c>
      <c r="D1012" s="150">
        <v>0</v>
      </c>
      <c r="E1012" s="153">
        <v>0</v>
      </c>
      <c r="F1012" s="153">
        <v>0</v>
      </c>
      <c r="G1012" s="151">
        <v>0</v>
      </c>
      <c r="H1012" s="151">
        <v>0</v>
      </c>
      <c r="I1012" s="151">
        <v>0</v>
      </c>
      <c r="J1012" s="151">
        <v>0</v>
      </c>
      <c r="K1012" s="151">
        <v>0</v>
      </c>
      <c r="L1012" s="151">
        <v>0</v>
      </c>
      <c r="M1012" s="172">
        <v>0.93</v>
      </c>
      <c r="N1012" s="153">
        <v>3</v>
      </c>
      <c r="O1012" s="153">
        <v>3</v>
      </c>
      <c r="P1012" s="153">
        <v>0</v>
      </c>
      <c r="Q1012" s="154">
        <v>1</v>
      </c>
      <c r="R1012" s="154">
        <v>0</v>
      </c>
      <c r="S1012" s="154">
        <v>0</v>
      </c>
      <c r="T1012" s="154">
        <v>0</v>
      </c>
      <c r="U1012" s="173">
        <v>0</v>
      </c>
      <c r="V1012" s="158">
        <v>0</v>
      </c>
      <c r="W1012" s="158">
        <v>0</v>
      </c>
      <c r="X1012" s="158">
        <v>3</v>
      </c>
      <c r="Y1012" s="158">
        <v>3</v>
      </c>
      <c r="Z1012" s="155">
        <v>0</v>
      </c>
      <c r="AA1012" s="155">
        <v>1</v>
      </c>
      <c r="AB1012" s="173">
        <v>-1</v>
      </c>
    </row>
    <row r="1013" spans="1:28">
      <c r="A1013" s="175" t="s">
        <v>927</v>
      </c>
      <c r="B1013" s="177" t="s">
        <v>1829</v>
      </c>
      <c r="C1013" s="177" t="s">
        <v>1012</v>
      </c>
      <c r="D1013" s="150">
        <v>4022</v>
      </c>
      <c r="E1013" s="153">
        <v>3881</v>
      </c>
      <c r="F1013" s="153">
        <v>141</v>
      </c>
      <c r="G1013" s="151">
        <v>3411</v>
      </c>
      <c r="H1013" s="151">
        <v>3289</v>
      </c>
      <c r="I1013" s="151">
        <v>122</v>
      </c>
      <c r="J1013" s="151">
        <v>1812</v>
      </c>
      <c r="K1013" s="151">
        <v>1743</v>
      </c>
      <c r="L1013" s="151">
        <v>69</v>
      </c>
      <c r="M1013" s="172">
        <v>0.93</v>
      </c>
      <c r="N1013" s="153">
        <v>78375</v>
      </c>
      <c r="O1013" s="153">
        <v>75185</v>
      </c>
      <c r="P1013" s="153">
        <v>3190</v>
      </c>
      <c r="Q1013" s="154">
        <v>0.959298245614035</v>
      </c>
      <c r="R1013" s="154">
        <v>0.964942814520139</v>
      </c>
      <c r="S1013" s="154">
        <v>0.964233362650249</v>
      </c>
      <c r="T1013" s="154">
        <v>0.961920529801324</v>
      </c>
      <c r="U1013" s="173">
        <v>0.000709451869890021</v>
      </c>
      <c r="V1013" s="158">
        <v>22214</v>
      </c>
      <c r="W1013" s="158">
        <v>21255</v>
      </c>
      <c r="X1013" s="158">
        <v>23980</v>
      </c>
      <c r="Y1013" s="158">
        <v>23087</v>
      </c>
      <c r="Z1013" s="155">
        <v>0.956829026739894</v>
      </c>
      <c r="AA1013" s="155">
        <v>0.962760633861551</v>
      </c>
      <c r="AB1013" s="173">
        <v>-0.00593160712165752</v>
      </c>
    </row>
    <row r="1014" spans="1:28">
      <c r="A1014" s="175" t="s">
        <v>927</v>
      </c>
      <c r="B1014" s="177" t="s">
        <v>1829</v>
      </c>
      <c r="C1014" s="177" t="s">
        <v>1013</v>
      </c>
      <c r="D1014" s="150">
        <v>5817</v>
      </c>
      <c r="E1014" s="153">
        <v>5638</v>
      </c>
      <c r="F1014" s="153">
        <v>179</v>
      </c>
      <c r="G1014" s="151">
        <v>4885</v>
      </c>
      <c r="H1014" s="151">
        <v>4767</v>
      </c>
      <c r="I1014" s="151">
        <v>118</v>
      </c>
      <c r="J1014" s="151">
        <v>2827</v>
      </c>
      <c r="K1014" s="151">
        <v>2774</v>
      </c>
      <c r="L1014" s="151">
        <v>53</v>
      </c>
      <c r="M1014" s="172">
        <v>0.93</v>
      </c>
      <c r="N1014" s="153">
        <v>116349</v>
      </c>
      <c r="O1014" s="153">
        <v>113320</v>
      </c>
      <c r="P1014" s="153">
        <v>3029</v>
      </c>
      <c r="Q1014" s="154">
        <v>0.973966256693225</v>
      </c>
      <c r="R1014" s="154">
        <v>0.969228124462782</v>
      </c>
      <c r="S1014" s="154">
        <v>0.975844421699079</v>
      </c>
      <c r="T1014" s="154">
        <v>0.981252210824195</v>
      </c>
      <c r="U1014" s="173">
        <v>-0.00661629723629731</v>
      </c>
      <c r="V1014" s="158">
        <v>32399</v>
      </c>
      <c r="W1014" s="158">
        <v>31509</v>
      </c>
      <c r="X1014" s="158">
        <v>35396</v>
      </c>
      <c r="Y1014" s="158">
        <v>34498</v>
      </c>
      <c r="Z1014" s="155">
        <v>0.97253001635853</v>
      </c>
      <c r="AA1014" s="155">
        <v>0.974629901683806</v>
      </c>
      <c r="AB1014" s="173">
        <v>-0.0020998853252765</v>
      </c>
    </row>
    <row r="1015" spans="1:28">
      <c r="A1015" s="175" t="s">
        <v>927</v>
      </c>
      <c r="B1015" s="177" t="s">
        <v>1829</v>
      </c>
      <c r="C1015" s="177" t="s">
        <v>1014</v>
      </c>
      <c r="D1015" s="150">
        <v>2903</v>
      </c>
      <c r="E1015" s="153">
        <v>2798</v>
      </c>
      <c r="F1015" s="153">
        <v>105</v>
      </c>
      <c r="G1015" s="151">
        <v>2395</v>
      </c>
      <c r="H1015" s="151">
        <v>2296</v>
      </c>
      <c r="I1015" s="151">
        <v>99</v>
      </c>
      <c r="J1015" s="151">
        <v>1368</v>
      </c>
      <c r="K1015" s="151">
        <v>1317</v>
      </c>
      <c r="L1015" s="151">
        <v>51</v>
      </c>
      <c r="M1015" s="172">
        <v>0.93</v>
      </c>
      <c r="N1015" s="153">
        <v>57314</v>
      </c>
      <c r="O1015" s="153">
        <v>55345</v>
      </c>
      <c r="P1015" s="153">
        <v>1969</v>
      </c>
      <c r="Q1015" s="154">
        <v>0.965645392050808</v>
      </c>
      <c r="R1015" s="154">
        <v>0.963830520151567</v>
      </c>
      <c r="S1015" s="154">
        <v>0.95866388308977</v>
      </c>
      <c r="T1015" s="154">
        <v>0.962719298245614</v>
      </c>
      <c r="U1015" s="173">
        <v>0.00516663706179699</v>
      </c>
      <c r="V1015" s="158">
        <v>16150</v>
      </c>
      <c r="W1015" s="158">
        <v>15581</v>
      </c>
      <c r="X1015" s="158">
        <v>17438</v>
      </c>
      <c r="Y1015" s="158">
        <v>16809</v>
      </c>
      <c r="Z1015" s="155">
        <v>0.964767801857585</v>
      </c>
      <c r="AA1015" s="155">
        <v>0.963929349696066</v>
      </c>
      <c r="AB1015" s="173">
        <v>0.000838452161519121</v>
      </c>
    </row>
    <row r="1016" spans="1:28">
      <c r="A1016" s="175" t="s">
        <v>927</v>
      </c>
      <c r="B1016" s="177" t="s">
        <v>1829</v>
      </c>
      <c r="C1016" s="177" t="s">
        <v>1015</v>
      </c>
      <c r="D1016" s="150">
        <v>3586</v>
      </c>
      <c r="E1016" s="153">
        <v>3422</v>
      </c>
      <c r="F1016" s="153">
        <v>164</v>
      </c>
      <c r="G1016" s="151">
        <v>3175</v>
      </c>
      <c r="H1016" s="151">
        <v>3031</v>
      </c>
      <c r="I1016" s="151">
        <v>144</v>
      </c>
      <c r="J1016" s="151">
        <v>1681</v>
      </c>
      <c r="K1016" s="151">
        <v>1588</v>
      </c>
      <c r="L1016" s="151">
        <v>93</v>
      </c>
      <c r="M1016" s="172">
        <v>0.93</v>
      </c>
      <c r="N1016" s="153">
        <v>75399</v>
      </c>
      <c r="O1016" s="153">
        <v>72253</v>
      </c>
      <c r="P1016" s="153">
        <v>3146</v>
      </c>
      <c r="Q1016" s="154">
        <v>0.958275308691097</v>
      </c>
      <c r="R1016" s="154">
        <v>0.954266592303402</v>
      </c>
      <c r="S1016" s="154">
        <v>0.954645669291339</v>
      </c>
      <c r="T1016" s="154">
        <v>0.944675788221297</v>
      </c>
      <c r="U1016" s="173">
        <v>-0.000379076987936378</v>
      </c>
      <c r="V1016" s="158">
        <v>20549</v>
      </c>
      <c r="W1016" s="158">
        <v>19586</v>
      </c>
      <c r="X1016" s="158">
        <v>23059</v>
      </c>
      <c r="Y1016" s="158">
        <v>22167</v>
      </c>
      <c r="Z1016" s="155">
        <v>0.953136405664509</v>
      </c>
      <c r="AA1016" s="155">
        <v>0.961316622576868</v>
      </c>
      <c r="AB1016" s="173">
        <v>-0.00818021691235882</v>
      </c>
    </row>
    <row r="1017" spans="1:28">
      <c r="A1017" s="175" t="s">
        <v>927</v>
      </c>
      <c r="B1017" s="177" t="s">
        <v>1831</v>
      </c>
      <c r="C1017" s="177" t="s">
        <v>1016</v>
      </c>
      <c r="D1017" s="150">
        <v>3453</v>
      </c>
      <c r="E1017" s="153">
        <v>3257</v>
      </c>
      <c r="F1017" s="153">
        <v>196</v>
      </c>
      <c r="G1017" s="151">
        <v>2939</v>
      </c>
      <c r="H1017" s="151">
        <v>2751</v>
      </c>
      <c r="I1017" s="151">
        <v>188</v>
      </c>
      <c r="J1017" s="151">
        <v>1585</v>
      </c>
      <c r="K1017" s="151">
        <v>1488</v>
      </c>
      <c r="L1017" s="151">
        <v>97</v>
      </c>
      <c r="M1017" s="172">
        <v>0.93</v>
      </c>
      <c r="N1017" s="153">
        <v>69538</v>
      </c>
      <c r="O1017" s="153">
        <v>66114</v>
      </c>
      <c r="P1017" s="153">
        <v>3424</v>
      </c>
      <c r="Q1017" s="154">
        <v>0.950760735137623</v>
      </c>
      <c r="R1017" s="154">
        <v>0.94323776426296</v>
      </c>
      <c r="S1017" s="154">
        <v>0.936032664171487</v>
      </c>
      <c r="T1017" s="154">
        <v>0.938801261829653</v>
      </c>
      <c r="U1017" s="173">
        <v>0.0072051000914729</v>
      </c>
      <c r="V1017" s="158">
        <v>19523</v>
      </c>
      <c r="W1017" s="158">
        <v>18483</v>
      </c>
      <c r="X1017" s="158">
        <v>21322</v>
      </c>
      <c r="Y1017" s="158">
        <v>20316</v>
      </c>
      <c r="Z1017" s="155">
        <v>0.946729498540183</v>
      </c>
      <c r="AA1017" s="155">
        <v>0.952818684926367</v>
      </c>
      <c r="AB1017" s="173">
        <v>-0.00608918638618372</v>
      </c>
    </row>
    <row r="1018" spans="1:28">
      <c r="A1018" s="175" t="s">
        <v>927</v>
      </c>
      <c r="B1018" s="177" t="s">
        <v>1831</v>
      </c>
      <c r="C1018" s="177" t="s">
        <v>1017</v>
      </c>
      <c r="D1018" s="150">
        <v>2186</v>
      </c>
      <c r="E1018" s="153">
        <v>2090</v>
      </c>
      <c r="F1018" s="153">
        <v>96</v>
      </c>
      <c r="G1018" s="151">
        <v>1610</v>
      </c>
      <c r="H1018" s="151">
        <v>1527</v>
      </c>
      <c r="I1018" s="151">
        <v>83</v>
      </c>
      <c r="J1018" s="151">
        <v>1163</v>
      </c>
      <c r="K1018" s="151">
        <v>1107</v>
      </c>
      <c r="L1018" s="151">
        <v>56</v>
      </c>
      <c r="M1018" s="172">
        <v>0.93</v>
      </c>
      <c r="N1018" s="153">
        <v>43480</v>
      </c>
      <c r="O1018" s="153">
        <v>41630</v>
      </c>
      <c r="P1018" s="153">
        <v>1850</v>
      </c>
      <c r="Q1018" s="154">
        <v>0.957451701931923</v>
      </c>
      <c r="R1018" s="154">
        <v>0.95608417200366</v>
      </c>
      <c r="S1018" s="154">
        <v>0.948447204968944</v>
      </c>
      <c r="T1018" s="154">
        <v>0.951848667239897</v>
      </c>
      <c r="U1018" s="173">
        <v>0.00763696703471561</v>
      </c>
      <c r="V1018" s="158">
        <v>12061</v>
      </c>
      <c r="W1018" s="158">
        <v>11545</v>
      </c>
      <c r="X1018" s="158">
        <v>13555</v>
      </c>
      <c r="Y1018" s="158">
        <v>12999</v>
      </c>
      <c r="Z1018" s="155">
        <v>0.957217477821076</v>
      </c>
      <c r="AA1018" s="155">
        <v>0.958981925488749</v>
      </c>
      <c r="AB1018" s="173">
        <v>-0.00176444766767325</v>
      </c>
    </row>
    <row r="1019" spans="1:28">
      <c r="A1019" s="175" t="s">
        <v>927</v>
      </c>
      <c r="B1019" s="177" t="s">
        <v>1831</v>
      </c>
      <c r="C1019" s="177" t="s">
        <v>1018</v>
      </c>
      <c r="D1019" s="150">
        <v>3037</v>
      </c>
      <c r="E1019" s="153">
        <v>2851</v>
      </c>
      <c r="F1019" s="153">
        <v>186</v>
      </c>
      <c r="G1019" s="151">
        <v>2459</v>
      </c>
      <c r="H1019" s="151">
        <v>2339</v>
      </c>
      <c r="I1019" s="151">
        <v>120</v>
      </c>
      <c r="J1019" s="151">
        <v>1789</v>
      </c>
      <c r="K1019" s="151">
        <v>1706</v>
      </c>
      <c r="L1019" s="151">
        <v>83</v>
      </c>
      <c r="M1019" s="172">
        <v>0.93</v>
      </c>
      <c r="N1019" s="153">
        <v>63379</v>
      </c>
      <c r="O1019" s="153">
        <v>60380</v>
      </c>
      <c r="P1019" s="153">
        <v>2999</v>
      </c>
      <c r="Q1019" s="154">
        <v>0.952681487558971</v>
      </c>
      <c r="R1019" s="154">
        <v>0.938755350675008</v>
      </c>
      <c r="S1019" s="154">
        <v>0.951199674664498</v>
      </c>
      <c r="T1019" s="154">
        <v>0.953605366126328</v>
      </c>
      <c r="U1019" s="173">
        <v>-0.0124443239894895</v>
      </c>
      <c r="V1019" s="158">
        <v>17927</v>
      </c>
      <c r="W1019" s="158">
        <v>16957</v>
      </c>
      <c r="X1019" s="158">
        <v>19679</v>
      </c>
      <c r="Y1019" s="158">
        <v>18778</v>
      </c>
      <c r="Z1019" s="155">
        <v>0.945891671779997</v>
      </c>
      <c r="AA1019" s="155">
        <v>0.954215153209005</v>
      </c>
      <c r="AB1019" s="173">
        <v>-0.00832348142900785</v>
      </c>
    </row>
    <row r="1020" spans="1:28">
      <c r="A1020" s="175" t="s">
        <v>927</v>
      </c>
      <c r="B1020" s="179" t="s">
        <v>1831</v>
      </c>
      <c r="C1020" s="179" t="s">
        <v>1019</v>
      </c>
      <c r="D1020" s="150">
        <v>2853</v>
      </c>
      <c r="E1020" s="153">
        <v>2716</v>
      </c>
      <c r="F1020" s="153">
        <v>137</v>
      </c>
      <c r="G1020" s="151">
        <v>2370</v>
      </c>
      <c r="H1020" s="151">
        <v>2277</v>
      </c>
      <c r="I1020" s="151">
        <v>93</v>
      </c>
      <c r="J1020" s="151">
        <v>1326</v>
      </c>
      <c r="K1020" s="151">
        <v>1277</v>
      </c>
      <c r="L1020" s="151">
        <v>49</v>
      </c>
      <c r="M1020" s="172">
        <v>0.93</v>
      </c>
      <c r="N1020" s="153">
        <v>55307</v>
      </c>
      <c r="O1020" s="153">
        <v>53153</v>
      </c>
      <c r="P1020" s="153">
        <v>2154</v>
      </c>
      <c r="Q1020" s="154">
        <v>0.961053754497622</v>
      </c>
      <c r="R1020" s="154">
        <v>0.951980371538731</v>
      </c>
      <c r="S1020" s="154">
        <v>0.960759493670886</v>
      </c>
      <c r="T1020" s="154">
        <v>0.963046757164404</v>
      </c>
      <c r="U1020" s="173">
        <v>-0.00877912213215493</v>
      </c>
      <c r="V1020" s="158">
        <v>15776</v>
      </c>
      <c r="W1020" s="158">
        <v>15099</v>
      </c>
      <c r="X1020" s="158">
        <v>16935</v>
      </c>
      <c r="Y1020" s="158">
        <v>16288</v>
      </c>
      <c r="Z1020" s="155">
        <v>0.957086713995943</v>
      </c>
      <c r="AA1020" s="155">
        <v>0.961795098907588</v>
      </c>
      <c r="AB1020" s="173">
        <v>-0.0047083849116446</v>
      </c>
    </row>
    <row r="1021" spans="1:28">
      <c r="A1021" s="175" t="s">
        <v>927</v>
      </c>
      <c r="B1021" s="177" t="s">
        <v>1831</v>
      </c>
      <c r="C1021" s="177" t="s">
        <v>1020</v>
      </c>
      <c r="D1021" s="150">
        <v>2878</v>
      </c>
      <c r="E1021" s="153">
        <v>2696</v>
      </c>
      <c r="F1021" s="153">
        <v>182</v>
      </c>
      <c r="G1021" s="151">
        <v>2662</v>
      </c>
      <c r="H1021" s="151">
        <v>2479</v>
      </c>
      <c r="I1021" s="151">
        <v>183</v>
      </c>
      <c r="J1021" s="151">
        <v>1326</v>
      </c>
      <c r="K1021" s="151">
        <v>1200</v>
      </c>
      <c r="L1021" s="151">
        <v>126</v>
      </c>
      <c r="M1021" s="172">
        <v>0.93</v>
      </c>
      <c r="N1021" s="153">
        <v>58054</v>
      </c>
      <c r="O1021" s="153">
        <v>50489</v>
      </c>
      <c r="P1021" s="153">
        <v>7565</v>
      </c>
      <c r="Q1021" s="154">
        <v>0.869690288352224</v>
      </c>
      <c r="R1021" s="154">
        <v>0.936761640027797</v>
      </c>
      <c r="S1021" s="154">
        <v>0.931254695717506</v>
      </c>
      <c r="T1021" s="154">
        <v>0.904977375565611</v>
      </c>
      <c r="U1021" s="173">
        <v>0.00550694431029142</v>
      </c>
      <c r="V1021" s="158">
        <v>16467</v>
      </c>
      <c r="W1021" s="158">
        <v>14767</v>
      </c>
      <c r="X1021" s="158">
        <v>17871</v>
      </c>
      <c r="Y1021" s="158">
        <v>15056</v>
      </c>
      <c r="Z1021" s="155">
        <v>0.89676322341653</v>
      </c>
      <c r="AA1021" s="155">
        <v>0.842482233786582</v>
      </c>
      <c r="AB1021" s="173">
        <v>0.0542809896299484</v>
      </c>
    </row>
    <row r="1022" spans="1:28">
      <c r="A1022" s="175" t="s">
        <v>927</v>
      </c>
      <c r="B1022" s="179" t="s">
        <v>1831</v>
      </c>
      <c r="C1022" s="179" t="s">
        <v>1021</v>
      </c>
      <c r="D1022" s="150">
        <v>5043</v>
      </c>
      <c r="E1022" s="153">
        <v>4856</v>
      </c>
      <c r="F1022" s="153">
        <v>187</v>
      </c>
      <c r="G1022" s="151">
        <v>4457</v>
      </c>
      <c r="H1022" s="151">
        <v>4271</v>
      </c>
      <c r="I1022" s="151">
        <v>186</v>
      </c>
      <c r="J1022" s="151">
        <v>2275</v>
      </c>
      <c r="K1022" s="151">
        <v>2198</v>
      </c>
      <c r="L1022" s="151">
        <v>77</v>
      </c>
      <c r="M1022" s="172">
        <v>0.93</v>
      </c>
      <c r="N1022" s="153">
        <v>102613</v>
      </c>
      <c r="O1022" s="153">
        <v>98655</v>
      </c>
      <c r="P1022" s="153">
        <v>3958</v>
      </c>
      <c r="Q1022" s="154">
        <v>0.961427889253798</v>
      </c>
      <c r="R1022" s="154">
        <v>0.962918897481658</v>
      </c>
      <c r="S1022" s="154">
        <v>0.958267893201705</v>
      </c>
      <c r="T1022" s="154">
        <v>0.966153846153846</v>
      </c>
      <c r="U1022" s="173">
        <v>0.00465100427995258</v>
      </c>
      <c r="V1022" s="158">
        <v>28409</v>
      </c>
      <c r="W1022" s="158">
        <v>27365</v>
      </c>
      <c r="X1022" s="158">
        <v>31800</v>
      </c>
      <c r="Y1022" s="158">
        <v>30596</v>
      </c>
      <c r="Z1022" s="155">
        <v>0.963251082403464</v>
      </c>
      <c r="AA1022" s="155">
        <v>0.962138364779874</v>
      </c>
      <c r="AB1022" s="173">
        <v>0.00111271762358944</v>
      </c>
    </row>
    <row r="1023" spans="1:28">
      <c r="A1023" s="175" t="s">
        <v>927</v>
      </c>
      <c r="B1023" s="179" t="s">
        <v>1829</v>
      </c>
      <c r="C1023" s="179" t="s">
        <v>1022</v>
      </c>
      <c r="D1023" s="150">
        <v>4362</v>
      </c>
      <c r="E1023" s="153">
        <v>4231</v>
      </c>
      <c r="F1023" s="153">
        <v>131</v>
      </c>
      <c r="G1023" s="151">
        <v>4946</v>
      </c>
      <c r="H1023" s="151">
        <v>4791</v>
      </c>
      <c r="I1023" s="151">
        <v>155</v>
      </c>
      <c r="J1023" s="151">
        <v>2129</v>
      </c>
      <c r="K1023" s="151">
        <v>2049</v>
      </c>
      <c r="L1023" s="151">
        <v>80</v>
      </c>
      <c r="M1023" s="172">
        <v>0.93</v>
      </c>
      <c r="N1023" s="153">
        <v>94646</v>
      </c>
      <c r="O1023" s="153">
        <v>92130</v>
      </c>
      <c r="P1023" s="153">
        <v>2516</v>
      </c>
      <c r="Q1023" s="154">
        <v>0.973416731821736</v>
      </c>
      <c r="R1023" s="154">
        <v>0.969967904630903</v>
      </c>
      <c r="S1023" s="154">
        <v>0.968661544682572</v>
      </c>
      <c r="T1023" s="154">
        <v>0.962423673085956</v>
      </c>
      <c r="U1023" s="173">
        <v>0.00130635994833139</v>
      </c>
      <c r="V1023" s="158">
        <v>26565</v>
      </c>
      <c r="W1023" s="158">
        <v>25832</v>
      </c>
      <c r="X1023" s="158">
        <v>30328</v>
      </c>
      <c r="Y1023" s="158">
        <v>29595</v>
      </c>
      <c r="Z1023" s="155">
        <v>0.972407302842085</v>
      </c>
      <c r="AA1023" s="155">
        <v>0.975830915325772</v>
      </c>
      <c r="AB1023" s="173">
        <v>-0.00342361248368617</v>
      </c>
    </row>
    <row r="1024" spans="1:28">
      <c r="A1024" s="175" t="s">
        <v>927</v>
      </c>
      <c r="B1024" s="177" t="s">
        <v>1829</v>
      </c>
      <c r="C1024" s="177" t="s">
        <v>1023</v>
      </c>
      <c r="D1024" s="150">
        <v>3132</v>
      </c>
      <c r="E1024" s="153">
        <v>2969</v>
      </c>
      <c r="F1024" s="153">
        <v>163</v>
      </c>
      <c r="G1024" s="151">
        <v>2155</v>
      </c>
      <c r="H1024" s="151">
        <v>2082</v>
      </c>
      <c r="I1024" s="151">
        <v>73</v>
      </c>
      <c r="J1024" s="151">
        <v>1170</v>
      </c>
      <c r="K1024" s="151">
        <v>1137</v>
      </c>
      <c r="L1024" s="151">
        <v>33</v>
      </c>
      <c r="M1024" s="172">
        <v>0.93</v>
      </c>
      <c r="N1024" s="153">
        <v>54879</v>
      </c>
      <c r="O1024" s="153">
        <v>50667</v>
      </c>
      <c r="P1024" s="153">
        <v>4212</v>
      </c>
      <c r="Q1024" s="154">
        <v>0.923249330344941</v>
      </c>
      <c r="R1024" s="154">
        <v>0.947956577266922</v>
      </c>
      <c r="S1024" s="154">
        <v>0.966125290023202</v>
      </c>
      <c r="T1024" s="154">
        <v>0.971794871794872</v>
      </c>
      <c r="U1024" s="173">
        <v>-0.0181687127562798</v>
      </c>
      <c r="V1024" s="158">
        <v>15372</v>
      </c>
      <c r="W1024" s="158">
        <v>14376</v>
      </c>
      <c r="X1024" s="158">
        <v>17476</v>
      </c>
      <c r="Y1024" s="158">
        <v>16116</v>
      </c>
      <c r="Z1024" s="155">
        <v>0.935206869633099</v>
      </c>
      <c r="AA1024" s="155">
        <v>0.922178988326848</v>
      </c>
      <c r="AB1024" s="173">
        <v>0.0130278813062509</v>
      </c>
    </row>
    <row r="1025" spans="1:28">
      <c r="A1025" s="175" t="s">
        <v>927</v>
      </c>
      <c r="B1025" s="177" t="s">
        <v>1829</v>
      </c>
      <c r="C1025" s="177" t="s">
        <v>1024</v>
      </c>
      <c r="D1025" s="150">
        <v>2644</v>
      </c>
      <c r="E1025" s="153">
        <v>2513</v>
      </c>
      <c r="F1025" s="153">
        <v>131</v>
      </c>
      <c r="G1025" s="151">
        <v>2942</v>
      </c>
      <c r="H1025" s="151">
        <v>2801</v>
      </c>
      <c r="I1025" s="151">
        <v>141</v>
      </c>
      <c r="J1025" s="151">
        <v>1315</v>
      </c>
      <c r="K1025" s="151">
        <v>1254</v>
      </c>
      <c r="L1025" s="151">
        <v>61</v>
      </c>
      <c r="M1025" s="172">
        <v>0.93</v>
      </c>
      <c r="N1025" s="153">
        <v>54521</v>
      </c>
      <c r="O1025" s="153">
        <v>52670</v>
      </c>
      <c r="P1025" s="153">
        <v>1851</v>
      </c>
      <c r="Q1025" s="154">
        <v>0.966049778984245</v>
      </c>
      <c r="R1025" s="154">
        <v>0.950453857791225</v>
      </c>
      <c r="S1025" s="154">
        <v>0.952073419442556</v>
      </c>
      <c r="T1025" s="154">
        <v>0.95361216730038</v>
      </c>
      <c r="U1025" s="173">
        <v>-0.0016195616513307</v>
      </c>
      <c r="V1025" s="158">
        <v>15854</v>
      </c>
      <c r="W1025" s="158">
        <v>15258</v>
      </c>
      <c r="X1025" s="158">
        <v>17635</v>
      </c>
      <c r="Y1025" s="158">
        <v>17034</v>
      </c>
      <c r="Z1025" s="155">
        <v>0.962406963542324</v>
      </c>
      <c r="AA1025" s="155">
        <v>0.965920045364332</v>
      </c>
      <c r="AB1025" s="173">
        <v>-0.0035130818220086</v>
      </c>
    </row>
    <row r="1026" spans="1:28">
      <c r="A1026" s="175" t="s">
        <v>927</v>
      </c>
      <c r="B1026" s="179" t="s">
        <v>1829</v>
      </c>
      <c r="C1026" s="179" t="s">
        <v>1025</v>
      </c>
      <c r="D1026" s="150">
        <v>2080</v>
      </c>
      <c r="E1026" s="153">
        <v>1957</v>
      </c>
      <c r="F1026" s="153">
        <v>123</v>
      </c>
      <c r="G1026" s="151">
        <v>1379</v>
      </c>
      <c r="H1026" s="151">
        <v>1319</v>
      </c>
      <c r="I1026" s="151">
        <v>60</v>
      </c>
      <c r="J1026" s="151">
        <v>766</v>
      </c>
      <c r="K1026" s="151">
        <v>720</v>
      </c>
      <c r="L1026" s="151">
        <v>46</v>
      </c>
      <c r="M1026" s="172">
        <v>0.93</v>
      </c>
      <c r="N1026" s="153">
        <v>33948</v>
      </c>
      <c r="O1026" s="153">
        <v>31167</v>
      </c>
      <c r="P1026" s="153">
        <v>2781</v>
      </c>
      <c r="Q1026" s="154">
        <v>0.918080593849417</v>
      </c>
      <c r="R1026" s="154">
        <v>0.940865384615385</v>
      </c>
      <c r="S1026" s="154">
        <v>0.956490210297317</v>
      </c>
      <c r="T1026" s="154">
        <v>0.939947780678851</v>
      </c>
      <c r="U1026" s="173">
        <v>-0.0156248256819322</v>
      </c>
      <c r="V1026" s="158">
        <v>9841</v>
      </c>
      <c r="W1026" s="158">
        <v>9076</v>
      </c>
      <c r="X1026" s="158">
        <v>10879</v>
      </c>
      <c r="Y1026" s="158">
        <v>9790</v>
      </c>
      <c r="Z1026" s="155">
        <v>0.922263997561223</v>
      </c>
      <c r="AA1026" s="155">
        <v>0.89989888776542</v>
      </c>
      <c r="AB1026" s="173">
        <v>0.0223651097958039</v>
      </c>
    </row>
    <row r="1027" spans="1:28">
      <c r="A1027" s="175" t="s">
        <v>927</v>
      </c>
      <c r="B1027" s="177" t="s">
        <v>1829</v>
      </c>
      <c r="C1027" s="177" t="s">
        <v>1026</v>
      </c>
      <c r="D1027" s="150">
        <v>0</v>
      </c>
      <c r="E1027" s="153">
        <v>0</v>
      </c>
      <c r="F1027" s="153">
        <v>0</v>
      </c>
      <c r="G1027" s="151">
        <v>0</v>
      </c>
      <c r="H1027" s="151">
        <v>0</v>
      </c>
      <c r="I1027" s="151">
        <v>0</v>
      </c>
      <c r="J1027" s="151">
        <v>0</v>
      </c>
      <c r="K1027" s="151">
        <v>0</v>
      </c>
      <c r="L1027" s="151">
        <v>0</v>
      </c>
      <c r="M1027" s="172">
        <v>0.93</v>
      </c>
      <c r="N1027" s="153">
        <v>0</v>
      </c>
      <c r="O1027" s="153">
        <v>0</v>
      </c>
      <c r="P1027" s="153">
        <v>0</v>
      </c>
      <c r="Q1027" s="154">
        <v>0</v>
      </c>
      <c r="R1027" s="154">
        <v>0</v>
      </c>
      <c r="S1027" s="154">
        <v>0</v>
      </c>
      <c r="T1027" s="154">
        <v>0</v>
      </c>
      <c r="U1027" s="173">
        <v>0</v>
      </c>
      <c r="V1027" s="158">
        <v>0</v>
      </c>
      <c r="W1027" s="158">
        <v>0</v>
      </c>
      <c r="X1027" s="158">
        <v>0</v>
      </c>
      <c r="Y1027" s="158">
        <v>0</v>
      </c>
      <c r="Z1027" s="155">
        <v>0</v>
      </c>
      <c r="AA1027" s="155">
        <v>0</v>
      </c>
      <c r="AB1027" s="173">
        <v>0</v>
      </c>
    </row>
    <row r="1028" spans="1:28">
      <c r="A1028" s="175" t="s">
        <v>927</v>
      </c>
      <c r="B1028" s="177" t="s">
        <v>1829</v>
      </c>
      <c r="C1028" s="177" t="s">
        <v>1027</v>
      </c>
      <c r="D1028" s="150">
        <v>5197</v>
      </c>
      <c r="E1028" s="153">
        <v>4823</v>
      </c>
      <c r="F1028" s="153">
        <v>374</v>
      </c>
      <c r="G1028" s="151">
        <v>5595</v>
      </c>
      <c r="H1028" s="151">
        <v>5279</v>
      </c>
      <c r="I1028" s="151">
        <v>316</v>
      </c>
      <c r="J1028" s="151">
        <v>2510</v>
      </c>
      <c r="K1028" s="151">
        <v>2390</v>
      </c>
      <c r="L1028" s="151">
        <v>120</v>
      </c>
      <c r="M1028" s="172">
        <v>0.93</v>
      </c>
      <c r="N1028" s="153">
        <v>107908</v>
      </c>
      <c r="O1028" s="153">
        <v>101724</v>
      </c>
      <c r="P1028" s="153">
        <v>6184</v>
      </c>
      <c r="Q1028" s="154">
        <v>0.942691922749008</v>
      </c>
      <c r="R1028" s="154">
        <v>0.92803540504137</v>
      </c>
      <c r="S1028" s="154">
        <v>0.943521000893655</v>
      </c>
      <c r="T1028" s="154">
        <v>0.952191235059761</v>
      </c>
      <c r="U1028" s="173">
        <v>-0.015485595852285</v>
      </c>
      <c r="V1028" s="158">
        <v>30722</v>
      </c>
      <c r="W1028" s="158">
        <v>28947</v>
      </c>
      <c r="X1028" s="158">
        <v>34426</v>
      </c>
      <c r="Y1028" s="158">
        <v>32381</v>
      </c>
      <c r="Z1028" s="155">
        <v>0.942223813553805</v>
      </c>
      <c r="AA1028" s="155">
        <v>0.940597223029106</v>
      </c>
      <c r="AB1028" s="173">
        <v>0.00162659052469927</v>
      </c>
    </row>
    <row r="1029" spans="1:28">
      <c r="A1029" s="175" t="s">
        <v>927</v>
      </c>
      <c r="B1029" s="177" t="s">
        <v>1829</v>
      </c>
      <c r="C1029" s="177" t="s">
        <v>1028</v>
      </c>
      <c r="D1029" s="150">
        <v>0</v>
      </c>
      <c r="E1029" s="153">
        <v>0</v>
      </c>
      <c r="F1029" s="153">
        <v>0</v>
      </c>
      <c r="G1029" s="151">
        <v>0</v>
      </c>
      <c r="H1029" s="151">
        <v>0</v>
      </c>
      <c r="I1029" s="151">
        <v>0</v>
      </c>
      <c r="J1029" s="151">
        <v>0</v>
      </c>
      <c r="K1029" s="151">
        <v>0</v>
      </c>
      <c r="L1029" s="151">
        <v>0</v>
      </c>
      <c r="M1029" s="172">
        <v>0.93</v>
      </c>
      <c r="N1029" s="153">
        <v>4</v>
      </c>
      <c r="O1029" s="153">
        <v>4</v>
      </c>
      <c r="P1029" s="153">
        <v>0</v>
      </c>
      <c r="Q1029" s="154">
        <v>1</v>
      </c>
      <c r="R1029" s="154">
        <v>0</v>
      </c>
      <c r="S1029" s="154">
        <v>0</v>
      </c>
      <c r="T1029" s="154">
        <v>0</v>
      </c>
      <c r="U1029" s="173">
        <v>0</v>
      </c>
      <c r="V1029" s="158">
        <v>0</v>
      </c>
      <c r="W1029" s="158">
        <v>0</v>
      </c>
      <c r="X1029" s="158">
        <v>0</v>
      </c>
      <c r="Y1029" s="158">
        <v>0</v>
      </c>
      <c r="Z1029" s="155">
        <v>0</v>
      </c>
      <c r="AA1029" s="155">
        <v>0</v>
      </c>
      <c r="AB1029" s="173">
        <v>0</v>
      </c>
    </row>
    <row r="1030" spans="1:28">
      <c r="A1030" s="175" t="s">
        <v>927</v>
      </c>
      <c r="B1030" s="177" t="s">
        <v>1829</v>
      </c>
      <c r="C1030" s="177" t="s">
        <v>1029</v>
      </c>
      <c r="D1030" s="150">
        <v>0</v>
      </c>
      <c r="E1030" s="153">
        <v>0</v>
      </c>
      <c r="F1030" s="153">
        <v>0</v>
      </c>
      <c r="G1030" s="151">
        <v>0</v>
      </c>
      <c r="H1030" s="151">
        <v>0</v>
      </c>
      <c r="I1030" s="151">
        <v>0</v>
      </c>
      <c r="J1030" s="151">
        <v>0</v>
      </c>
      <c r="K1030" s="151">
        <v>0</v>
      </c>
      <c r="L1030" s="151">
        <v>0</v>
      </c>
      <c r="M1030" s="172">
        <v>0.93</v>
      </c>
      <c r="N1030" s="153">
        <v>12</v>
      </c>
      <c r="O1030" s="153">
        <v>12</v>
      </c>
      <c r="P1030" s="153">
        <v>0</v>
      </c>
      <c r="Q1030" s="154">
        <v>1</v>
      </c>
      <c r="R1030" s="154">
        <v>0</v>
      </c>
      <c r="S1030" s="154">
        <v>0</v>
      </c>
      <c r="T1030" s="154">
        <v>0</v>
      </c>
      <c r="U1030" s="173">
        <v>0</v>
      </c>
      <c r="V1030" s="158">
        <v>3</v>
      </c>
      <c r="W1030" s="158">
        <v>3</v>
      </c>
      <c r="X1030" s="158">
        <v>3</v>
      </c>
      <c r="Y1030" s="158">
        <v>3</v>
      </c>
      <c r="Z1030" s="155">
        <v>1</v>
      </c>
      <c r="AA1030" s="155">
        <v>1</v>
      </c>
      <c r="AB1030" s="173">
        <v>0</v>
      </c>
    </row>
    <row r="1031" spans="1:28">
      <c r="A1031" s="175" t="s">
        <v>927</v>
      </c>
      <c r="B1031" s="177" t="s">
        <v>1829</v>
      </c>
      <c r="C1031" s="177" t="s">
        <v>1030</v>
      </c>
      <c r="D1031" s="150">
        <v>3259</v>
      </c>
      <c r="E1031" s="153">
        <v>3162</v>
      </c>
      <c r="F1031" s="153">
        <v>97</v>
      </c>
      <c r="G1031" s="151">
        <v>3506</v>
      </c>
      <c r="H1031" s="151">
        <v>3378</v>
      </c>
      <c r="I1031" s="151">
        <v>128</v>
      </c>
      <c r="J1031" s="151">
        <v>1744</v>
      </c>
      <c r="K1031" s="151">
        <v>1694</v>
      </c>
      <c r="L1031" s="151">
        <v>50</v>
      </c>
      <c r="M1031" s="172">
        <v>0.93</v>
      </c>
      <c r="N1031" s="153">
        <v>65517</v>
      </c>
      <c r="O1031" s="153">
        <v>63468</v>
      </c>
      <c r="P1031" s="153">
        <v>2049</v>
      </c>
      <c r="Q1031" s="154">
        <v>0.968725674252484</v>
      </c>
      <c r="R1031" s="154">
        <v>0.970236268794109</v>
      </c>
      <c r="S1031" s="154">
        <v>0.963491158014832</v>
      </c>
      <c r="T1031" s="154">
        <v>0.971330275229358</v>
      </c>
      <c r="U1031" s="173">
        <v>0.00674511077927686</v>
      </c>
      <c r="V1031" s="158">
        <v>19633</v>
      </c>
      <c r="W1031" s="158">
        <v>19002</v>
      </c>
      <c r="X1031" s="158">
        <v>20819</v>
      </c>
      <c r="Y1031" s="158">
        <v>20183</v>
      </c>
      <c r="Z1031" s="155">
        <v>0.967860235318087</v>
      </c>
      <c r="AA1031" s="155">
        <v>0.969450982275806</v>
      </c>
      <c r="AB1031" s="173">
        <v>-0.00159074695771888</v>
      </c>
    </row>
    <row r="1032" spans="1:28">
      <c r="A1032" s="175" t="s">
        <v>927</v>
      </c>
      <c r="B1032" s="179" t="s">
        <v>1829</v>
      </c>
      <c r="C1032" s="179" t="s">
        <v>1031</v>
      </c>
      <c r="D1032" s="150">
        <v>0</v>
      </c>
      <c r="E1032" s="153">
        <v>0</v>
      </c>
      <c r="F1032" s="153">
        <v>0</v>
      </c>
      <c r="G1032" s="151">
        <v>1</v>
      </c>
      <c r="H1032" s="151">
        <v>1</v>
      </c>
      <c r="I1032" s="151">
        <v>0</v>
      </c>
      <c r="J1032" s="151">
        <v>3</v>
      </c>
      <c r="K1032" s="151">
        <v>3</v>
      </c>
      <c r="L1032" s="151">
        <v>0</v>
      </c>
      <c r="M1032" s="172">
        <v>0.93</v>
      </c>
      <c r="N1032" s="153">
        <v>21</v>
      </c>
      <c r="O1032" s="153">
        <v>21</v>
      </c>
      <c r="P1032" s="153">
        <v>0</v>
      </c>
      <c r="Q1032" s="154">
        <v>1</v>
      </c>
      <c r="R1032" s="154">
        <v>0</v>
      </c>
      <c r="S1032" s="154">
        <v>1</v>
      </c>
      <c r="T1032" s="154">
        <v>1</v>
      </c>
      <c r="U1032" s="173">
        <v>-1</v>
      </c>
      <c r="V1032" s="158">
        <v>7</v>
      </c>
      <c r="W1032" s="158">
        <v>7</v>
      </c>
      <c r="X1032" s="158">
        <v>6</v>
      </c>
      <c r="Y1032" s="158">
        <v>6</v>
      </c>
      <c r="Z1032" s="155">
        <v>1</v>
      </c>
      <c r="AA1032" s="155">
        <v>1</v>
      </c>
      <c r="AB1032" s="173">
        <v>0</v>
      </c>
    </row>
    <row r="1033" spans="1:28">
      <c r="A1033" s="175" t="s">
        <v>927</v>
      </c>
      <c r="B1033" s="179" t="s">
        <v>1829</v>
      </c>
      <c r="C1033" s="179" t="s">
        <v>1032</v>
      </c>
      <c r="D1033" s="150">
        <v>1849</v>
      </c>
      <c r="E1033" s="153">
        <v>1781</v>
      </c>
      <c r="F1033" s="153">
        <v>68</v>
      </c>
      <c r="G1033" s="151">
        <v>1379</v>
      </c>
      <c r="H1033" s="151">
        <v>1335</v>
      </c>
      <c r="I1033" s="151">
        <v>44</v>
      </c>
      <c r="J1033" s="151">
        <v>730</v>
      </c>
      <c r="K1033" s="151">
        <v>698</v>
      </c>
      <c r="L1033" s="151">
        <v>32</v>
      </c>
      <c r="M1033" s="172">
        <v>0.93</v>
      </c>
      <c r="N1033" s="153">
        <v>31855</v>
      </c>
      <c r="O1033" s="153">
        <v>29647</v>
      </c>
      <c r="P1033" s="153">
        <v>2208</v>
      </c>
      <c r="Q1033" s="154">
        <v>0.930685920577617</v>
      </c>
      <c r="R1033" s="154">
        <v>0.96322336398053</v>
      </c>
      <c r="S1033" s="154">
        <v>0.968092820884699</v>
      </c>
      <c r="T1033" s="154">
        <v>0.956164383561644</v>
      </c>
      <c r="U1033" s="173">
        <v>-0.00486945690416907</v>
      </c>
      <c r="V1033" s="158">
        <v>8986</v>
      </c>
      <c r="W1033" s="158">
        <v>8453</v>
      </c>
      <c r="X1033" s="158">
        <v>9959</v>
      </c>
      <c r="Y1033" s="158">
        <v>9177</v>
      </c>
      <c r="Z1033" s="155">
        <v>0.940685510794569</v>
      </c>
      <c r="AA1033" s="155">
        <v>0.921478060046189</v>
      </c>
      <c r="AB1033" s="173">
        <v>0.0192074507483799</v>
      </c>
    </row>
    <row r="1034" spans="1:28">
      <c r="A1034" s="175" t="s">
        <v>927</v>
      </c>
      <c r="B1034" s="177" t="s">
        <v>1829</v>
      </c>
      <c r="C1034" s="177" t="s">
        <v>1033</v>
      </c>
      <c r="D1034" s="150">
        <v>4393</v>
      </c>
      <c r="E1034" s="153">
        <v>4193</v>
      </c>
      <c r="F1034" s="153">
        <v>200</v>
      </c>
      <c r="G1034" s="151">
        <v>4833</v>
      </c>
      <c r="H1034" s="151">
        <v>4579</v>
      </c>
      <c r="I1034" s="151">
        <v>254</v>
      </c>
      <c r="J1034" s="151">
        <v>2127</v>
      </c>
      <c r="K1034" s="151">
        <v>2019</v>
      </c>
      <c r="L1034" s="151">
        <v>108</v>
      </c>
      <c r="M1034" s="172">
        <v>0.93</v>
      </c>
      <c r="N1034" s="153">
        <v>92432</v>
      </c>
      <c r="O1034" s="153">
        <v>88335</v>
      </c>
      <c r="P1034" s="153">
        <v>4097</v>
      </c>
      <c r="Q1034" s="154">
        <v>0.955675523628181</v>
      </c>
      <c r="R1034" s="154">
        <v>0.954473025267471</v>
      </c>
      <c r="S1034" s="154">
        <v>0.947444651355266</v>
      </c>
      <c r="T1034" s="154">
        <v>0.949224259520451</v>
      </c>
      <c r="U1034" s="173">
        <v>0.00702837391220512</v>
      </c>
      <c r="V1034" s="158">
        <v>25506</v>
      </c>
      <c r="W1034" s="158">
        <v>24341</v>
      </c>
      <c r="X1034" s="158">
        <v>29063</v>
      </c>
      <c r="Y1034" s="158">
        <v>27676</v>
      </c>
      <c r="Z1034" s="155">
        <v>0.954324472673097</v>
      </c>
      <c r="AA1034" s="155">
        <v>0.952276089873723</v>
      </c>
      <c r="AB1034" s="173">
        <v>0.00204838279937392</v>
      </c>
    </row>
    <row r="1035" spans="1:28">
      <c r="A1035" s="175" t="s">
        <v>927</v>
      </c>
      <c r="B1035" s="177" t="s">
        <v>1829</v>
      </c>
      <c r="C1035" s="177" t="s">
        <v>1034</v>
      </c>
      <c r="D1035" s="150">
        <v>1714</v>
      </c>
      <c r="E1035" s="153">
        <v>1637</v>
      </c>
      <c r="F1035" s="153">
        <v>77</v>
      </c>
      <c r="G1035" s="151">
        <v>1666</v>
      </c>
      <c r="H1035" s="151">
        <v>1611</v>
      </c>
      <c r="I1035" s="151">
        <v>55</v>
      </c>
      <c r="J1035" s="151">
        <v>835</v>
      </c>
      <c r="K1035" s="151">
        <v>806</v>
      </c>
      <c r="L1035" s="151">
        <v>29</v>
      </c>
      <c r="M1035" s="172">
        <v>0.93</v>
      </c>
      <c r="N1035" s="153">
        <v>35559</v>
      </c>
      <c r="O1035" s="153">
        <v>34275</v>
      </c>
      <c r="P1035" s="153">
        <v>1284</v>
      </c>
      <c r="Q1035" s="154">
        <v>0.963890998059563</v>
      </c>
      <c r="R1035" s="154">
        <v>0.955075845974329</v>
      </c>
      <c r="S1035" s="154">
        <v>0.966986794717887</v>
      </c>
      <c r="T1035" s="154">
        <v>0.965269461077844</v>
      </c>
      <c r="U1035" s="173">
        <v>-0.0119109487435581</v>
      </c>
      <c r="V1035" s="158">
        <v>9856</v>
      </c>
      <c r="W1035" s="158">
        <v>9515</v>
      </c>
      <c r="X1035" s="158">
        <v>11521</v>
      </c>
      <c r="Y1035" s="158">
        <v>11123</v>
      </c>
      <c r="Z1035" s="155">
        <v>0.965401785714286</v>
      </c>
      <c r="AA1035" s="155">
        <v>0.965454387639962</v>
      </c>
      <c r="AB1035" s="173">
        <v>-5.26019256761323e-5</v>
      </c>
    </row>
    <row r="1036" spans="1:28">
      <c r="A1036" s="175" t="s">
        <v>927</v>
      </c>
      <c r="B1036" s="179" t="s">
        <v>1829</v>
      </c>
      <c r="C1036" s="179" t="s">
        <v>1035</v>
      </c>
      <c r="D1036" s="150">
        <v>3117</v>
      </c>
      <c r="E1036" s="153">
        <v>2932</v>
      </c>
      <c r="F1036" s="153">
        <v>185</v>
      </c>
      <c r="G1036" s="151">
        <v>3265</v>
      </c>
      <c r="H1036" s="151">
        <v>3093</v>
      </c>
      <c r="I1036" s="151">
        <v>172</v>
      </c>
      <c r="J1036" s="151">
        <v>1555</v>
      </c>
      <c r="K1036" s="151">
        <v>1451</v>
      </c>
      <c r="L1036" s="151">
        <v>104</v>
      </c>
      <c r="M1036" s="172">
        <v>0.93</v>
      </c>
      <c r="N1036" s="153">
        <v>63676</v>
      </c>
      <c r="O1036" s="153">
        <v>60991</v>
      </c>
      <c r="P1036" s="153">
        <v>2685</v>
      </c>
      <c r="Q1036" s="154">
        <v>0.957833406621019</v>
      </c>
      <c r="R1036" s="154">
        <v>0.94064805903112</v>
      </c>
      <c r="S1036" s="154">
        <v>0.947320061255743</v>
      </c>
      <c r="T1036" s="154">
        <v>0.933118971061093</v>
      </c>
      <c r="U1036" s="173">
        <v>-0.00667200222462305</v>
      </c>
      <c r="V1036" s="158">
        <v>18424</v>
      </c>
      <c r="W1036" s="158">
        <v>17547</v>
      </c>
      <c r="X1036" s="158">
        <v>20307</v>
      </c>
      <c r="Y1036" s="158">
        <v>19565</v>
      </c>
      <c r="Z1036" s="155">
        <v>0.952399044724273</v>
      </c>
      <c r="AA1036" s="155">
        <v>0.963460875560152</v>
      </c>
      <c r="AB1036" s="173">
        <v>-0.011061830835879</v>
      </c>
    </row>
    <row r="1037" spans="1:28">
      <c r="A1037" s="175" t="s">
        <v>927</v>
      </c>
      <c r="B1037" s="177" t="s">
        <v>1829</v>
      </c>
      <c r="C1037" s="177" t="s">
        <v>1036</v>
      </c>
      <c r="D1037" s="150">
        <v>4767</v>
      </c>
      <c r="E1037" s="153">
        <v>4419</v>
      </c>
      <c r="F1037" s="153">
        <v>348</v>
      </c>
      <c r="G1037" s="151">
        <v>3377</v>
      </c>
      <c r="H1037" s="151">
        <v>3136</v>
      </c>
      <c r="I1037" s="151">
        <v>241</v>
      </c>
      <c r="J1037" s="151">
        <v>1767</v>
      </c>
      <c r="K1037" s="151">
        <v>1538</v>
      </c>
      <c r="L1037" s="151">
        <v>229</v>
      </c>
      <c r="M1037" s="172">
        <v>0.93</v>
      </c>
      <c r="N1037" s="153">
        <v>82830</v>
      </c>
      <c r="O1037" s="153">
        <v>73335</v>
      </c>
      <c r="P1037" s="153">
        <v>9495</v>
      </c>
      <c r="Q1037" s="154">
        <v>0.885367620427381</v>
      </c>
      <c r="R1037" s="154">
        <v>0.926998112020138</v>
      </c>
      <c r="S1037" s="154">
        <v>0.928634883032277</v>
      </c>
      <c r="T1037" s="154">
        <v>0.870401810979061</v>
      </c>
      <c r="U1037" s="173">
        <v>-0.00163677101213866</v>
      </c>
      <c r="V1037" s="158">
        <v>22816</v>
      </c>
      <c r="W1037" s="158">
        <v>20099</v>
      </c>
      <c r="X1037" s="158">
        <v>26818</v>
      </c>
      <c r="Y1037" s="158">
        <v>23297</v>
      </c>
      <c r="Z1037" s="155">
        <v>0.880916900420757</v>
      </c>
      <c r="AA1037" s="155">
        <v>0.8687075844582</v>
      </c>
      <c r="AB1037" s="173">
        <v>0.0122093159625576</v>
      </c>
    </row>
    <row r="1038" spans="1:28">
      <c r="A1038" s="175" t="s">
        <v>927</v>
      </c>
      <c r="B1038" s="177" t="s">
        <v>1829</v>
      </c>
      <c r="C1038" s="177" t="s">
        <v>1037</v>
      </c>
      <c r="D1038" s="150">
        <v>3429</v>
      </c>
      <c r="E1038" s="153">
        <v>3230</v>
      </c>
      <c r="F1038" s="153">
        <v>199</v>
      </c>
      <c r="G1038" s="151">
        <v>2482</v>
      </c>
      <c r="H1038" s="151">
        <v>2328</v>
      </c>
      <c r="I1038" s="151">
        <v>154</v>
      </c>
      <c r="J1038" s="151">
        <v>1387</v>
      </c>
      <c r="K1038" s="151">
        <v>1268</v>
      </c>
      <c r="L1038" s="151">
        <v>119</v>
      </c>
      <c r="M1038" s="172">
        <v>0.93</v>
      </c>
      <c r="N1038" s="153">
        <v>61661</v>
      </c>
      <c r="O1038" s="153">
        <v>55296</v>
      </c>
      <c r="P1038" s="153">
        <v>6365</v>
      </c>
      <c r="Q1038" s="154">
        <v>0.896774298178752</v>
      </c>
      <c r="R1038" s="154">
        <v>0.941965587634879</v>
      </c>
      <c r="S1038" s="154">
        <v>0.93795326349718</v>
      </c>
      <c r="T1038" s="154">
        <v>0.914203316510454</v>
      </c>
      <c r="U1038" s="173">
        <v>0.00401232413769925</v>
      </c>
      <c r="V1038" s="158">
        <v>16974</v>
      </c>
      <c r="W1038" s="158">
        <v>15247</v>
      </c>
      <c r="X1038" s="158">
        <v>19423</v>
      </c>
      <c r="Y1038" s="158">
        <v>17395</v>
      </c>
      <c r="Z1038" s="155">
        <v>0.898256156474608</v>
      </c>
      <c r="AA1038" s="155">
        <v>0.895587705297843</v>
      </c>
      <c r="AB1038" s="173">
        <v>0.0026684511767654</v>
      </c>
    </row>
    <row r="1039" spans="1:28">
      <c r="A1039" s="175" t="s">
        <v>927</v>
      </c>
      <c r="B1039" s="177" t="s">
        <v>1829</v>
      </c>
      <c r="C1039" s="177" t="s">
        <v>1038</v>
      </c>
      <c r="D1039" s="150">
        <v>2904</v>
      </c>
      <c r="E1039" s="153">
        <v>2774</v>
      </c>
      <c r="F1039" s="153">
        <v>130</v>
      </c>
      <c r="G1039" s="151">
        <v>1930</v>
      </c>
      <c r="H1039" s="151">
        <v>1860</v>
      </c>
      <c r="I1039" s="151">
        <v>70</v>
      </c>
      <c r="J1039" s="151">
        <v>1157</v>
      </c>
      <c r="K1039" s="151">
        <v>1093</v>
      </c>
      <c r="L1039" s="151">
        <v>64</v>
      </c>
      <c r="M1039" s="172">
        <v>0.93</v>
      </c>
      <c r="N1039" s="153">
        <v>48510</v>
      </c>
      <c r="O1039" s="153">
        <v>44328</v>
      </c>
      <c r="P1039" s="153">
        <v>4182</v>
      </c>
      <c r="Q1039" s="154">
        <v>0.913790970933828</v>
      </c>
      <c r="R1039" s="154">
        <v>0.955234159779614</v>
      </c>
      <c r="S1039" s="154">
        <v>0.963730569948187</v>
      </c>
      <c r="T1039" s="154">
        <v>0.944684528954192</v>
      </c>
      <c r="U1039" s="173">
        <v>-0.00849641016857217</v>
      </c>
      <c r="V1039" s="158">
        <v>13882</v>
      </c>
      <c r="W1039" s="158">
        <v>12694</v>
      </c>
      <c r="X1039" s="158">
        <v>15368</v>
      </c>
      <c r="Y1039" s="158">
        <v>14162</v>
      </c>
      <c r="Z1039" s="155">
        <v>0.914421553090333</v>
      </c>
      <c r="AA1039" s="155">
        <v>0.921525247267048</v>
      </c>
      <c r="AB1039" s="173">
        <v>-0.00710369417671564</v>
      </c>
    </row>
    <row r="1040" spans="1:28">
      <c r="A1040" s="175" t="s">
        <v>927</v>
      </c>
      <c r="B1040" s="177" t="s">
        <v>1829</v>
      </c>
      <c r="C1040" s="177" t="s">
        <v>1039</v>
      </c>
      <c r="D1040" s="150">
        <v>757</v>
      </c>
      <c r="E1040" s="153">
        <v>731</v>
      </c>
      <c r="F1040" s="153">
        <v>26</v>
      </c>
      <c r="G1040" s="151">
        <v>686</v>
      </c>
      <c r="H1040" s="151">
        <v>653</v>
      </c>
      <c r="I1040" s="151">
        <v>33</v>
      </c>
      <c r="J1040" s="151">
        <v>368</v>
      </c>
      <c r="K1040" s="151">
        <v>358</v>
      </c>
      <c r="L1040" s="151">
        <v>10</v>
      </c>
      <c r="M1040" s="172">
        <v>0.93</v>
      </c>
      <c r="N1040" s="153">
        <v>15468</v>
      </c>
      <c r="O1040" s="153">
        <v>15026</v>
      </c>
      <c r="P1040" s="153">
        <v>442</v>
      </c>
      <c r="Q1040" s="154">
        <v>0.971424877165762</v>
      </c>
      <c r="R1040" s="154">
        <v>0.965653896961691</v>
      </c>
      <c r="S1040" s="154">
        <v>0.951895043731778</v>
      </c>
      <c r="T1040" s="154">
        <v>0.972826086956522</v>
      </c>
      <c r="U1040" s="173">
        <v>0.0137588532299124</v>
      </c>
      <c r="V1040" s="158">
        <v>4432</v>
      </c>
      <c r="W1040" s="158">
        <v>4297</v>
      </c>
      <c r="X1040" s="158">
        <v>4762</v>
      </c>
      <c r="Y1040" s="158">
        <v>4655</v>
      </c>
      <c r="Z1040" s="155">
        <v>0.969539711191336</v>
      </c>
      <c r="AA1040" s="155">
        <v>0.977530449391012</v>
      </c>
      <c r="AB1040" s="173">
        <v>-0.00799073819967644</v>
      </c>
    </row>
    <row r="1041" spans="1:28">
      <c r="A1041" s="175" t="s">
        <v>927</v>
      </c>
      <c r="B1041" s="177" t="s">
        <v>1830</v>
      </c>
      <c r="C1041" s="177" t="s">
        <v>1040</v>
      </c>
      <c r="D1041" s="150">
        <v>3677</v>
      </c>
      <c r="E1041" s="153">
        <v>3532</v>
      </c>
      <c r="F1041" s="153">
        <v>145</v>
      </c>
      <c r="G1041" s="151">
        <v>4476</v>
      </c>
      <c r="H1041" s="151">
        <v>4333</v>
      </c>
      <c r="I1041" s="151">
        <v>143</v>
      </c>
      <c r="J1041" s="151">
        <v>2214</v>
      </c>
      <c r="K1041" s="151">
        <v>2132</v>
      </c>
      <c r="L1041" s="151">
        <v>82</v>
      </c>
      <c r="M1041" s="172">
        <v>0.93</v>
      </c>
      <c r="N1041" s="153">
        <v>79627</v>
      </c>
      <c r="O1041" s="153">
        <v>76230</v>
      </c>
      <c r="P1041" s="153">
        <v>3397</v>
      </c>
      <c r="Q1041" s="154">
        <v>0.957338591181383</v>
      </c>
      <c r="R1041" s="154">
        <v>0.96056567854229</v>
      </c>
      <c r="S1041" s="154">
        <v>0.968051831992851</v>
      </c>
      <c r="T1041" s="154">
        <v>0.962962962962963</v>
      </c>
      <c r="U1041" s="173">
        <v>-0.00748615345056081</v>
      </c>
      <c r="V1041" s="158">
        <v>24868</v>
      </c>
      <c r="W1041" s="158">
        <v>23884</v>
      </c>
      <c r="X1041" s="158">
        <v>24801</v>
      </c>
      <c r="Y1041" s="158">
        <v>23746</v>
      </c>
      <c r="Z1041" s="155">
        <v>0.960431076081711</v>
      </c>
      <c r="AA1041" s="155">
        <v>0.957461392685779</v>
      </c>
      <c r="AB1041" s="173">
        <v>0.00296968339593262</v>
      </c>
    </row>
    <row r="1042" spans="1:28">
      <c r="A1042" s="175" t="s">
        <v>927</v>
      </c>
      <c r="B1042" s="177" t="s">
        <v>1830</v>
      </c>
      <c r="C1042" s="177" t="s">
        <v>1041</v>
      </c>
      <c r="D1042" s="150">
        <v>0</v>
      </c>
      <c r="E1042" s="153">
        <v>0</v>
      </c>
      <c r="F1042" s="153">
        <v>0</v>
      </c>
      <c r="G1042" s="151">
        <v>0</v>
      </c>
      <c r="H1042" s="151">
        <v>0</v>
      </c>
      <c r="I1042" s="151">
        <v>0</v>
      </c>
      <c r="J1042" s="151">
        <v>0</v>
      </c>
      <c r="K1042" s="151">
        <v>0</v>
      </c>
      <c r="L1042" s="151">
        <v>0</v>
      </c>
      <c r="M1042" s="172">
        <v>0.93</v>
      </c>
      <c r="N1042" s="153">
        <v>0</v>
      </c>
      <c r="O1042" s="153">
        <v>0</v>
      </c>
      <c r="P1042" s="153">
        <v>0</v>
      </c>
      <c r="Q1042" s="154">
        <v>0</v>
      </c>
      <c r="R1042" s="154">
        <v>0</v>
      </c>
      <c r="S1042" s="154">
        <v>0</v>
      </c>
      <c r="T1042" s="154">
        <v>0</v>
      </c>
      <c r="U1042" s="173">
        <v>0</v>
      </c>
      <c r="V1042" s="158">
        <v>0</v>
      </c>
      <c r="W1042" s="158">
        <v>0</v>
      </c>
      <c r="X1042" s="158">
        <v>0</v>
      </c>
      <c r="Y1042" s="158">
        <v>0</v>
      </c>
      <c r="Z1042" s="155">
        <v>0</v>
      </c>
      <c r="AA1042" s="155">
        <v>0</v>
      </c>
      <c r="AB1042" s="173">
        <v>0</v>
      </c>
    </row>
    <row r="1043" spans="1:28">
      <c r="A1043" s="175" t="s">
        <v>927</v>
      </c>
      <c r="B1043" s="177" t="s">
        <v>1830</v>
      </c>
      <c r="C1043" s="177" t="s">
        <v>1042</v>
      </c>
      <c r="D1043" s="150">
        <v>0</v>
      </c>
      <c r="E1043" s="153">
        <v>0</v>
      </c>
      <c r="F1043" s="153">
        <v>0</v>
      </c>
      <c r="G1043" s="151">
        <v>0</v>
      </c>
      <c r="H1043" s="151">
        <v>0</v>
      </c>
      <c r="I1043" s="151">
        <v>0</v>
      </c>
      <c r="J1043" s="151">
        <v>0</v>
      </c>
      <c r="K1043" s="151">
        <v>0</v>
      </c>
      <c r="L1043" s="151">
        <v>0</v>
      </c>
      <c r="M1043" s="172">
        <v>0.93</v>
      </c>
      <c r="N1043" s="153">
        <v>1</v>
      </c>
      <c r="O1043" s="153">
        <v>1</v>
      </c>
      <c r="P1043" s="153">
        <v>0</v>
      </c>
      <c r="Q1043" s="154">
        <v>1</v>
      </c>
      <c r="R1043" s="154">
        <v>0</v>
      </c>
      <c r="S1043" s="154">
        <v>0</v>
      </c>
      <c r="T1043" s="154">
        <v>0</v>
      </c>
      <c r="U1043" s="173">
        <v>0</v>
      </c>
      <c r="V1043" s="158">
        <v>0</v>
      </c>
      <c r="W1043" s="158">
        <v>0</v>
      </c>
      <c r="X1043" s="158">
        <v>0</v>
      </c>
      <c r="Y1043" s="158">
        <v>0</v>
      </c>
      <c r="Z1043" s="155">
        <v>0</v>
      </c>
      <c r="AA1043" s="155">
        <v>0</v>
      </c>
      <c r="AB1043" s="173">
        <v>0</v>
      </c>
    </row>
    <row r="1044" spans="1:28">
      <c r="A1044" s="175" t="s">
        <v>927</v>
      </c>
      <c r="B1044" s="177" t="s">
        <v>1830</v>
      </c>
      <c r="C1044" s="177" t="s">
        <v>1043</v>
      </c>
      <c r="D1044" s="150">
        <v>0</v>
      </c>
      <c r="E1044" s="153">
        <v>0</v>
      </c>
      <c r="F1044" s="153">
        <v>0</v>
      </c>
      <c r="G1044" s="151">
        <v>0</v>
      </c>
      <c r="H1044" s="151">
        <v>0</v>
      </c>
      <c r="I1044" s="151">
        <v>0</v>
      </c>
      <c r="J1044" s="151">
        <v>0</v>
      </c>
      <c r="K1044" s="151">
        <v>0</v>
      </c>
      <c r="L1044" s="151">
        <v>0</v>
      </c>
      <c r="M1044" s="172">
        <v>0.93</v>
      </c>
      <c r="N1044" s="153">
        <v>7</v>
      </c>
      <c r="O1044" s="153">
        <v>6</v>
      </c>
      <c r="P1044" s="153">
        <v>1</v>
      </c>
      <c r="Q1044" s="154">
        <v>0.857142857142857</v>
      </c>
      <c r="R1044" s="154">
        <v>0</v>
      </c>
      <c r="S1044" s="154">
        <v>0</v>
      </c>
      <c r="T1044" s="154">
        <v>0</v>
      </c>
      <c r="U1044" s="173">
        <v>0</v>
      </c>
      <c r="V1044" s="158">
        <v>3</v>
      </c>
      <c r="W1044" s="158">
        <v>2</v>
      </c>
      <c r="X1044" s="158">
        <v>1</v>
      </c>
      <c r="Y1044" s="158">
        <v>1</v>
      </c>
      <c r="Z1044" s="155">
        <v>0.666666666666667</v>
      </c>
      <c r="AA1044" s="155">
        <v>1</v>
      </c>
      <c r="AB1044" s="173">
        <v>-0.333333333333333</v>
      </c>
    </row>
    <row r="1045" spans="1:28">
      <c r="A1045" s="175" t="s">
        <v>927</v>
      </c>
      <c r="B1045" s="177" t="s">
        <v>1830</v>
      </c>
      <c r="C1045" s="177" t="s">
        <v>1044</v>
      </c>
      <c r="D1045" s="150">
        <v>5555</v>
      </c>
      <c r="E1045" s="153">
        <v>5319</v>
      </c>
      <c r="F1045" s="153">
        <v>236</v>
      </c>
      <c r="G1045" s="151">
        <v>6747</v>
      </c>
      <c r="H1045" s="151">
        <v>6455</v>
      </c>
      <c r="I1045" s="151">
        <v>292</v>
      </c>
      <c r="J1045" s="151">
        <v>3372</v>
      </c>
      <c r="K1045" s="151">
        <v>3199</v>
      </c>
      <c r="L1045" s="151">
        <v>173</v>
      </c>
      <c r="M1045" s="172">
        <v>0.93</v>
      </c>
      <c r="N1045" s="153">
        <v>127533</v>
      </c>
      <c r="O1045" s="153">
        <v>120021</v>
      </c>
      <c r="P1045" s="153">
        <v>7512</v>
      </c>
      <c r="Q1045" s="154">
        <v>0.941097598268683</v>
      </c>
      <c r="R1045" s="154">
        <v>0.957515751575158</v>
      </c>
      <c r="S1045" s="154">
        <v>0.956721505854454</v>
      </c>
      <c r="T1045" s="154">
        <v>0.948695136417556</v>
      </c>
      <c r="U1045" s="173">
        <v>0.000794245720703746</v>
      </c>
      <c r="V1045" s="158">
        <v>37129</v>
      </c>
      <c r="W1045" s="158">
        <v>35021</v>
      </c>
      <c r="X1045" s="158">
        <v>39855</v>
      </c>
      <c r="Y1045" s="158">
        <v>37718</v>
      </c>
      <c r="Z1045" s="155">
        <v>0.943224972393547</v>
      </c>
      <c r="AA1045" s="155">
        <v>0.946380629782963</v>
      </c>
      <c r="AB1045" s="173">
        <v>-0.00315565738941637</v>
      </c>
    </row>
    <row r="1046" spans="1:28">
      <c r="A1046" s="175" t="s">
        <v>927</v>
      </c>
      <c r="B1046" s="177" t="s">
        <v>1830</v>
      </c>
      <c r="C1046" s="177" t="s">
        <v>1045</v>
      </c>
      <c r="D1046" s="150">
        <v>0</v>
      </c>
      <c r="E1046" s="153">
        <v>0</v>
      </c>
      <c r="F1046" s="153">
        <v>0</v>
      </c>
      <c r="G1046" s="151">
        <v>0</v>
      </c>
      <c r="H1046" s="151">
        <v>0</v>
      </c>
      <c r="I1046" s="151">
        <v>0</v>
      </c>
      <c r="J1046" s="151">
        <v>0</v>
      </c>
      <c r="K1046" s="151">
        <v>0</v>
      </c>
      <c r="L1046" s="151">
        <v>0</v>
      </c>
      <c r="M1046" s="172">
        <v>0.93</v>
      </c>
      <c r="N1046" s="153">
        <v>3</v>
      </c>
      <c r="O1046" s="153">
        <v>3</v>
      </c>
      <c r="P1046" s="153">
        <v>0</v>
      </c>
      <c r="Q1046" s="154">
        <v>1</v>
      </c>
      <c r="R1046" s="154">
        <v>0</v>
      </c>
      <c r="S1046" s="154">
        <v>0</v>
      </c>
      <c r="T1046" s="154">
        <v>0</v>
      </c>
      <c r="U1046" s="173">
        <v>0</v>
      </c>
      <c r="V1046" s="158">
        <v>0</v>
      </c>
      <c r="W1046" s="158">
        <v>0</v>
      </c>
      <c r="X1046" s="158">
        <v>2</v>
      </c>
      <c r="Y1046" s="158">
        <v>2</v>
      </c>
      <c r="Z1046" s="155">
        <v>0</v>
      </c>
      <c r="AA1046" s="155">
        <v>1</v>
      </c>
      <c r="AB1046" s="173">
        <v>-1</v>
      </c>
    </row>
    <row r="1047" spans="1:28">
      <c r="A1047" s="175" t="s">
        <v>927</v>
      </c>
      <c r="B1047" s="177" t="s">
        <v>1830</v>
      </c>
      <c r="C1047" s="177" t="s">
        <v>1046</v>
      </c>
      <c r="D1047" s="150">
        <v>4943</v>
      </c>
      <c r="E1047" s="153">
        <v>4712</v>
      </c>
      <c r="F1047" s="153">
        <v>231</v>
      </c>
      <c r="G1047" s="151">
        <v>5860</v>
      </c>
      <c r="H1047" s="151">
        <v>5558</v>
      </c>
      <c r="I1047" s="151">
        <v>302</v>
      </c>
      <c r="J1047" s="151">
        <v>3120</v>
      </c>
      <c r="K1047" s="151">
        <v>2932</v>
      </c>
      <c r="L1047" s="151">
        <v>188</v>
      </c>
      <c r="M1047" s="172">
        <v>0.93</v>
      </c>
      <c r="N1047" s="153">
        <v>115863</v>
      </c>
      <c r="O1047" s="153">
        <v>107620</v>
      </c>
      <c r="P1047" s="153">
        <v>8243</v>
      </c>
      <c r="Q1047" s="154">
        <v>0.92885563121963</v>
      </c>
      <c r="R1047" s="154">
        <v>0.95326724661137</v>
      </c>
      <c r="S1047" s="154">
        <v>0.948464163822526</v>
      </c>
      <c r="T1047" s="154">
        <v>0.93974358974359</v>
      </c>
      <c r="U1047" s="173">
        <v>0.004803082788844</v>
      </c>
      <c r="V1047" s="158">
        <v>32622</v>
      </c>
      <c r="W1047" s="158">
        <v>30491</v>
      </c>
      <c r="X1047" s="158">
        <v>36454</v>
      </c>
      <c r="Y1047" s="158">
        <v>33703</v>
      </c>
      <c r="Z1047" s="155">
        <v>0.934675985531237</v>
      </c>
      <c r="AA1047" s="155">
        <v>0.924535030449333</v>
      </c>
      <c r="AB1047" s="173">
        <v>0.0101409550819032</v>
      </c>
    </row>
    <row r="1048" spans="1:28">
      <c r="A1048" s="175" t="s">
        <v>927</v>
      </c>
      <c r="B1048" s="177" t="s">
        <v>1830</v>
      </c>
      <c r="C1048" s="177" t="s">
        <v>1047</v>
      </c>
      <c r="D1048" s="150">
        <v>0</v>
      </c>
      <c r="E1048" s="153">
        <v>0</v>
      </c>
      <c r="F1048" s="153">
        <v>0</v>
      </c>
      <c r="G1048" s="151">
        <v>0</v>
      </c>
      <c r="H1048" s="151">
        <v>0</v>
      </c>
      <c r="I1048" s="151">
        <v>0</v>
      </c>
      <c r="J1048" s="151">
        <v>0</v>
      </c>
      <c r="K1048" s="151">
        <v>0</v>
      </c>
      <c r="L1048" s="151">
        <v>0</v>
      </c>
      <c r="M1048" s="172">
        <v>0.93</v>
      </c>
      <c r="N1048" s="153">
        <v>2</v>
      </c>
      <c r="O1048" s="153">
        <v>2</v>
      </c>
      <c r="P1048" s="153">
        <v>0</v>
      </c>
      <c r="Q1048" s="154">
        <v>1</v>
      </c>
      <c r="R1048" s="154">
        <v>0</v>
      </c>
      <c r="S1048" s="154">
        <v>0</v>
      </c>
      <c r="T1048" s="154">
        <v>0</v>
      </c>
      <c r="U1048" s="173">
        <v>0</v>
      </c>
      <c r="V1048" s="158">
        <v>2</v>
      </c>
      <c r="W1048" s="158">
        <v>2</v>
      </c>
      <c r="X1048" s="158">
        <v>0</v>
      </c>
      <c r="Y1048" s="158">
        <v>0</v>
      </c>
      <c r="Z1048" s="155">
        <v>1</v>
      </c>
      <c r="AA1048" s="155">
        <v>0</v>
      </c>
      <c r="AB1048" s="173">
        <v>1</v>
      </c>
    </row>
    <row r="1049" spans="1:28">
      <c r="A1049" s="175" t="s">
        <v>927</v>
      </c>
      <c r="B1049" s="177" t="s">
        <v>1830</v>
      </c>
      <c r="C1049" s="177" t="s">
        <v>1048</v>
      </c>
      <c r="D1049" s="150">
        <v>0</v>
      </c>
      <c r="E1049" s="153">
        <v>0</v>
      </c>
      <c r="F1049" s="153">
        <v>0</v>
      </c>
      <c r="G1049" s="151">
        <v>0</v>
      </c>
      <c r="H1049" s="151">
        <v>0</v>
      </c>
      <c r="I1049" s="151">
        <v>0</v>
      </c>
      <c r="J1049" s="151">
        <v>1</v>
      </c>
      <c r="K1049" s="151">
        <v>1</v>
      </c>
      <c r="L1049" s="151">
        <v>0</v>
      </c>
      <c r="M1049" s="172">
        <v>0.93</v>
      </c>
      <c r="N1049" s="153">
        <v>3</v>
      </c>
      <c r="O1049" s="153">
        <v>3</v>
      </c>
      <c r="P1049" s="153">
        <v>0</v>
      </c>
      <c r="Q1049" s="154">
        <v>1</v>
      </c>
      <c r="R1049" s="154">
        <v>0</v>
      </c>
      <c r="S1049" s="154">
        <v>0</v>
      </c>
      <c r="T1049" s="154">
        <v>1</v>
      </c>
      <c r="U1049" s="173">
        <v>0</v>
      </c>
      <c r="V1049" s="158">
        <v>1</v>
      </c>
      <c r="W1049" s="158">
        <v>1</v>
      </c>
      <c r="X1049" s="158">
        <v>1</v>
      </c>
      <c r="Y1049" s="158">
        <v>1</v>
      </c>
      <c r="Z1049" s="155">
        <v>1</v>
      </c>
      <c r="AA1049" s="155">
        <v>1</v>
      </c>
      <c r="AB1049" s="173">
        <v>0</v>
      </c>
    </row>
    <row r="1050" spans="1:28">
      <c r="A1050" s="175" t="s">
        <v>927</v>
      </c>
      <c r="B1050" s="177" t="s">
        <v>1830</v>
      </c>
      <c r="C1050" s="177" t="s">
        <v>1049</v>
      </c>
      <c r="D1050" s="150">
        <v>0</v>
      </c>
      <c r="E1050" s="153">
        <v>0</v>
      </c>
      <c r="F1050" s="153">
        <v>0</v>
      </c>
      <c r="G1050" s="151">
        <v>0</v>
      </c>
      <c r="H1050" s="151">
        <v>0</v>
      </c>
      <c r="I1050" s="151">
        <v>0</v>
      </c>
      <c r="J1050" s="151">
        <v>0</v>
      </c>
      <c r="K1050" s="151">
        <v>0</v>
      </c>
      <c r="L1050" s="151">
        <v>0</v>
      </c>
      <c r="M1050" s="172">
        <v>0.93</v>
      </c>
      <c r="N1050" s="153">
        <v>0</v>
      </c>
      <c r="O1050" s="153">
        <v>0</v>
      </c>
      <c r="P1050" s="153">
        <v>0</v>
      </c>
      <c r="Q1050" s="154">
        <v>0</v>
      </c>
      <c r="R1050" s="154">
        <v>0</v>
      </c>
      <c r="S1050" s="154">
        <v>0</v>
      </c>
      <c r="T1050" s="154">
        <v>0</v>
      </c>
      <c r="U1050" s="173">
        <v>0</v>
      </c>
      <c r="V1050" s="158">
        <v>0</v>
      </c>
      <c r="W1050" s="158">
        <v>0</v>
      </c>
      <c r="X1050" s="158">
        <v>0</v>
      </c>
      <c r="Y1050" s="158">
        <v>0</v>
      </c>
      <c r="Z1050" s="155">
        <v>0</v>
      </c>
      <c r="AA1050" s="155">
        <v>0</v>
      </c>
      <c r="AB1050" s="173">
        <v>0</v>
      </c>
    </row>
    <row r="1051" spans="1:28">
      <c r="A1051" s="175" t="s">
        <v>927</v>
      </c>
      <c r="B1051" s="177" t="s">
        <v>1830</v>
      </c>
      <c r="C1051" s="177" t="s">
        <v>1050</v>
      </c>
      <c r="D1051" s="150">
        <v>1686</v>
      </c>
      <c r="E1051" s="153">
        <v>1606</v>
      </c>
      <c r="F1051" s="153">
        <v>80</v>
      </c>
      <c r="G1051" s="151">
        <v>1984</v>
      </c>
      <c r="H1051" s="151">
        <v>1810</v>
      </c>
      <c r="I1051" s="151">
        <v>174</v>
      </c>
      <c r="J1051" s="151">
        <v>1072</v>
      </c>
      <c r="K1051" s="151">
        <v>1016</v>
      </c>
      <c r="L1051" s="151">
        <v>56</v>
      </c>
      <c r="M1051" s="172">
        <v>0.93</v>
      </c>
      <c r="N1051" s="153">
        <v>36163</v>
      </c>
      <c r="O1051" s="153">
        <v>32999</v>
      </c>
      <c r="P1051" s="153">
        <v>3164</v>
      </c>
      <c r="Q1051" s="154">
        <v>0.912507258800431</v>
      </c>
      <c r="R1051" s="154">
        <v>0.952550415183867</v>
      </c>
      <c r="S1051" s="154">
        <v>0.912298387096774</v>
      </c>
      <c r="T1051" s="154">
        <v>0.947761194029851</v>
      </c>
      <c r="U1051" s="173">
        <v>0.0402520280870929</v>
      </c>
      <c r="V1051" s="158">
        <v>11374</v>
      </c>
      <c r="W1051" s="158">
        <v>10386</v>
      </c>
      <c r="X1051" s="158">
        <v>11817</v>
      </c>
      <c r="Y1051" s="158">
        <v>10858</v>
      </c>
      <c r="Z1051" s="155">
        <v>0.913135220678741</v>
      </c>
      <c r="AA1051" s="155">
        <v>0.918845730726919</v>
      </c>
      <c r="AB1051" s="173">
        <v>-0.00571051004817791</v>
      </c>
    </row>
    <row r="1052" spans="1:28">
      <c r="A1052" s="175" t="s">
        <v>927</v>
      </c>
      <c r="B1052" s="177" t="s">
        <v>1830</v>
      </c>
      <c r="C1052" s="177" t="s">
        <v>1051</v>
      </c>
      <c r="D1052" s="150">
        <v>0</v>
      </c>
      <c r="E1052" s="153">
        <v>0</v>
      </c>
      <c r="F1052" s="153">
        <v>0</v>
      </c>
      <c r="G1052" s="151">
        <v>0</v>
      </c>
      <c r="H1052" s="151">
        <v>0</v>
      </c>
      <c r="I1052" s="151">
        <v>0</v>
      </c>
      <c r="J1052" s="151">
        <v>0</v>
      </c>
      <c r="K1052" s="151">
        <v>0</v>
      </c>
      <c r="L1052" s="151">
        <v>0</v>
      </c>
      <c r="M1052" s="172">
        <v>0.93</v>
      </c>
      <c r="N1052" s="153">
        <v>3</v>
      </c>
      <c r="O1052" s="153">
        <v>3</v>
      </c>
      <c r="P1052" s="153">
        <v>0</v>
      </c>
      <c r="Q1052" s="154">
        <v>1</v>
      </c>
      <c r="R1052" s="154">
        <v>0</v>
      </c>
      <c r="S1052" s="154">
        <v>0</v>
      </c>
      <c r="T1052" s="154">
        <v>0</v>
      </c>
      <c r="U1052" s="173">
        <v>0</v>
      </c>
      <c r="V1052" s="158">
        <v>3</v>
      </c>
      <c r="W1052" s="158">
        <v>3</v>
      </c>
      <c r="X1052" s="158">
        <v>0</v>
      </c>
      <c r="Y1052" s="158">
        <v>0</v>
      </c>
      <c r="Z1052" s="155">
        <v>1</v>
      </c>
      <c r="AA1052" s="155">
        <v>0</v>
      </c>
      <c r="AB1052" s="173">
        <v>1</v>
      </c>
    </row>
    <row r="1053" spans="1:28">
      <c r="A1053" s="175" t="s">
        <v>927</v>
      </c>
      <c r="B1053" s="177" t="s">
        <v>1830</v>
      </c>
      <c r="C1053" s="177" t="s">
        <v>1052</v>
      </c>
      <c r="D1053" s="150">
        <v>0</v>
      </c>
      <c r="E1053" s="153">
        <v>0</v>
      </c>
      <c r="F1053" s="153">
        <v>0</v>
      </c>
      <c r="G1053" s="151">
        <v>0</v>
      </c>
      <c r="H1053" s="151">
        <v>0</v>
      </c>
      <c r="I1053" s="151">
        <v>0</v>
      </c>
      <c r="J1053" s="151">
        <v>0</v>
      </c>
      <c r="K1053" s="151">
        <v>0</v>
      </c>
      <c r="L1053" s="151">
        <v>0</v>
      </c>
      <c r="M1053" s="172">
        <v>0.93</v>
      </c>
      <c r="N1053" s="153">
        <v>17</v>
      </c>
      <c r="O1053" s="153">
        <v>16</v>
      </c>
      <c r="P1053" s="153">
        <v>1</v>
      </c>
      <c r="Q1053" s="154">
        <v>0.941176470588235</v>
      </c>
      <c r="R1053" s="154">
        <v>0</v>
      </c>
      <c r="S1053" s="154">
        <v>0</v>
      </c>
      <c r="T1053" s="154">
        <v>0</v>
      </c>
      <c r="U1053" s="173">
        <v>0</v>
      </c>
      <c r="V1053" s="158">
        <v>0</v>
      </c>
      <c r="W1053" s="158">
        <v>0</v>
      </c>
      <c r="X1053" s="158">
        <v>1</v>
      </c>
      <c r="Y1053" s="158">
        <v>1</v>
      </c>
      <c r="Z1053" s="155">
        <v>0</v>
      </c>
      <c r="AA1053" s="155">
        <v>1</v>
      </c>
      <c r="AB1053" s="173">
        <v>-1</v>
      </c>
    </row>
    <row r="1054" spans="1:28">
      <c r="A1054" s="175" t="s">
        <v>927</v>
      </c>
      <c r="B1054" s="177" t="s">
        <v>1830</v>
      </c>
      <c r="C1054" s="177" t="s">
        <v>1053</v>
      </c>
      <c r="D1054" s="150">
        <v>0</v>
      </c>
      <c r="E1054" s="153">
        <v>0</v>
      </c>
      <c r="F1054" s="153">
        <v>0</v>
      </c>
      <c r="G1054" s="151">
        <v>0</v>
      </c>
      <c r="H1054" s="151">
        <v>0</v>
      </c>
      <c r="I1054" s="151">
        <v>0</v>
      </c>
      <c r="J1054" s="151">
        <v>0</v>
      </c>
      <c r="K1054" s="151">
        <v>0</v>
      </c>
      <c r="L1054" s="151">
        <v>0</v>
      </c>
      <c r="M1054" s="172">
        <v>0.93</v>
      </c>
      <c r="N1054" s="153">
        <v>9</v>
      </c>
      <c r="O1054" s="153">
        <v>9</v>
      </c>
      <c r="P1054" s="153">
        <v>0</v>
      </c>
      <c r="Q1054" s="154">
        <v>1</v>
      </c>
      <c r="R1054" s="154">
        <v>0</v>
      </c>
      <c r="S1054" s="154">
        <v>0</v>
      </c>
      <c r="T1054" s="154">
        <v>0</v>
      </c>
      <c r="U1054" s="173">
        <v>0</v>
      </c>
      <c r="V1054" s="158">
        <v>1</v>
      </c>
      <c r="W1054" s="158">
        <v>1</v>
      </c>
      <c r="X1054" s="158">
        <v>4</v>
      </c>
      <c r="Y1054" s="158">
        <v>4</v>
      </c>
      <c r="Z1054" s="155">
        <v>1</v>
      </c>
      <c r="AA1054" s="155">
        <v>1</v>
      </c>
      <c r="AB1054" s="173">
        <v>0</v>
      </c>
    </row>
    <row r="1055" spans="1:28">
      <c r="A1055" s="175" t="s">
        <v>927</v>
      </c>
      <c r="B1055" s="177" t="s">
        <v>1830</v>
      </c>
      <c r="C1055" s="177" t="s">
        <v>1054</v>
      </c>
      <c r="D1055" s="150">
        <v>0</v>
      </c>
      <c r="E1055" s="153">
        <v>0</v>
      </c>
      <c r="F1055" s="153">
        <v>0</v>
      </c>
      <c r="G1055" s="151">
        <v>0</v>
      </c>
      <c r="H1055" s="151">
        <v>0</v>
      </c>
      <c r="I1055" s="151">
        <v>0</v>
      </c>
      <c r="J1055" s="151">
        <v>0</v>
      </c>
      <c r="K1055" s="151">
        <v>0</v>
      </c>
      <c r="L1055" s="151">
        <v>0</v>
      </c>
      <c r="M1055" s="172">
        <v>0.93</v>
      </c>
      <c r="N1055" s="153">
        <v>1</v>
      </c>
      <c r="O1055" s="153">
        <v>1</v>
      </c>
      <c r="P1055" s="153">
        <v>0</v>
      </c>
      <c r="Q1055" s="154">
        <v>1</v>
      </c>
      <c r="R1055" s="154">
        <v>0</v>
      </c>
      <c r="S1055" s="154">
        <v>0</v>
      </c>
      <c r="T1055" s="154">
        <v>0</v>
      </c>
      <c r="U1055" s="173">
        <v>0</v>
      </c>
      <c r="V1055" s="158">
        <v>0</v>
      </c>
      <c r="W1055" s="158">
        <v>0</v>
      </c>
      <c r="X1055" s="158">
        <v>0</v>
      </c>
      <c r="Y1055" s="158">
        <v>0</v>
      </c>
      <c r="Z1055" s="155">
        <v>0</v>
      </c>
      <c r="AA1055" s="155">
        <v>0</v>
      </c>
      <c r="AB1055" s="173">
        <v>0</v>
      </c>
    </row>
    <row r="1056" spans="1:28">
      <c r="A1056" s="175" t="s">
        <v>927</v>
      </c>
      <c r="B1056" s="177" t="s">
        <v>1830</v>
      </c>
      <c r="C1056" s="177" t="s">
        <v>1055</v>
      </c>
      <c r="D1056" s="150">
        <v>2550</v>
      </c>
      <c r="E1056" s="153">
        <v>2417</v>
      </c>
      <c r="F1056" s="153">
        <v>133</v>
      </c>
      <c r="G1056" s="151">
        <v>2853</v>
      </c>
      <c r="H1056" s="151">
        <v>2681</v>
      </c>
      <c r="I1056" s="151">
        <v>172</v>
      </c>
      <c r="J1056" s="151">
        <v>1553</v>
      </c>
      <c r="K1056" s="151">
        <v>1455</v>
      </c>
      <c r="L1056" s="151">
        <v>98</v>
      </c>
      <c r="M1056" s="172">
        <v>0.93</v>
      </c>
      <c r="N1056" s="153">
        <v>54917</v>
      </c>
      <c r="O1056" s="153">
        <v>50951</v>
      </c>
      <c r="P1056" s="153">
        <v>3966</v>
      </c>
      <c r="Q1056" s="154">
        <v>0.927781925451135</v>
      </c>
      <c r="R1056" s="154">
        <v>0.947843137254902</v>
      </c>
      <c r="S1056" s="154">
        <v>0.939712583245706</v>
      </c>
      <c r="T1056" s="154">
        <v>0.936896329684482</v>
      </c>
      <c r="U1056" s="173">
        <v>0.00813055400919571</v>
      </c>
      <c r="V1056" s="158">
        <v>16464</v>
      </c>
      <c r="W1056" s="158">
        <v>15318</v>
      </c>
      <c r="X1056" s="158">
        <v>16893</v>
      </c>
      <c r="Y1056" s="158">
        <v>15721</v>
      </c>
      <c r="Z1056" s="155">
        <v>0.930393586005831</v>
      </c>
      <c r="AA1056" s="155">
        <v>0.930622151186882</v>
      </c>
      <c r="AB1056" s="173">
        <v>-0.000228565181051299</v>
      </c>
    </row>
    <row r="1057" spans="1:28">
      <c r="A1057" s="175" t="s">
        <v>927</v>
      </c>
      <c r="B1057" s="177" t="s">
        <v>1830</v>
      </c>
      <c r="C1057" s="177" t="s">
        <v>1056</v>
      </c>
      <c r="D1057" s="150">
        <v>3106</v>
      </c>
      <c r="E1057" s="153">
        <v>2987</v>
      </c>
      <c r="F1057" s="153">
        <v>119</v>
      </c>
      <c r="G1057" s="151">
        <v>3786</v>
      </c>
      <c r="H1057" s="151">
        <v>3661</v>
      </c>
      <c r="I1057" s="151">
        <v>125</v>
      </c>
      <c r="J1057" s="151">
        <v>1833</v>
      </c>
      <c r="K1057" s="151">
        <v>1761</v>
      </c>
      <c r="L1057" s="151">
        <v>72</v>
      </c>
      <c r="M1057" s="172">
        <v>0.93</v>
      </c>
      <c r="N1057" s="153">
        <v>73796</v>
      </c>
      <c r="O1057" s="153">
        <v>71539</v>
      </c>
      <c r="P1057" s="153">
        <v>2257</v>
      </c>
      <c r="Q1057" s="154">
        <v>0.969415686487072</v>
      </c>
      <c r="R1057" s="154">
        <v>0.961687057308435</v>
      </c>
      <c r="S1057" s="154">
        <v>0.966983623877443</v>
      </c>
      <c r="T1057" s="154">
        <v>0.960720130932897</v>
      </c>
      <c r="U1057" s="173">
        <v>-0.0052965665690079</v>
      </c>
      <c r="V1057" s="158">
        <v>20426</v>
      </c>
      <c r="W1057" s="158">
        <v>19726</v>
      </c>
      <c r="X1057" s="158">
        <v>22304</v>
      </c>
      <c r="Y1057" s="158">
        <v>21641</v>
      </c>
      <c r="Z1057" s="155">
        <v>0.965729952021933</v>
      </c>
      <c r="AA1057" s="155">
        <v>0.970274390243902</v>
      </c>
      <c r="AB1057" s="173">
        <v>-0.00454443822196959</v>
      </c>
    </row>
    <row r="1058" spans="1:28">
      <c r="A1058" s="175" t="s">
        <v>927</v>
      </c>
      <c r="B1058" s="177" t="s">
        <v>1830</v>
      </c>
      <c r="C1058" s="177" t="s">
        <v>1057</v>
      </c>
      <c r="D1058" s="150">
        <v>3981</v>
      </c>
      <c r="E1058" s="153">
        <v>3475</v>
      </c>
      <c r="F1058" s="153">
        <v>506</v>
      </c>
      <c r="G1058" s="151">
        <v>4736</v>
      </c>
      <c r="H1058" s="151">
        <v>4221</v>
      </c>
      <c r="I1058" s="151">
        <v>515</v>
      </c>
      <c r="J1058" s="151">
        <v>2126</v>
      </c>
      <c r="K1058" s="151">
        <v>1818</v>
      </c>
      <c r="L1058" s="151">
        <v>308</v>
      </c>
      <c r="M1058" s="172">
        <v>0.93</v>
      </c>
      <c r="N1058" s="153">
        <v>92188</v>
      </c>
      <c r="O1058" s="153">
        <v>78508</v>
      </c>
      <c r="P1058" s="153">
        <v>13680</v>
      </c>
      <c r="Q1058" s="154">
        <v>0.851607584501237</v>
      </c>
      <c r="R1058" s="154">
        <v>0.872896257221804</v>
      </c>
      <c r="S1058" s="154">
        <v>0.891258445945946</v>
      </c>
      <c r="T1058" s="154">
        <v>0.855126999059266</v>
      </c>
      <c r="U1058" s="173">
        <v>-0.0183621887241424</v>
      </c>
      <c r="V1058" s="158">
        <v>25941</v>
      </c>
      <c r="W1058" s="158">
        <v>22273</v>
      </c>
      <c r="X1058" s="158">
        <v>28210</v>
      </c>
      <c r="Y1058" s="158">
        <v>24580</v>
      </c>
      <c r="Z1058" s="155">
        <v>0.858602212713465</v>
      </c>
      <c r="AA1058" s="155">
        <v>0.871322226160936</v>
      </c>
      <c r="AB1058" s="173">
        <v>-0.0127200134474706</v>
      </c>
    </row>
    <row r="1059" spans="1:28">
      <c r="A1059" s="175" t="s">
        <v>927</v>
      </c>
      <c r="B1059" s="177" t="s">
        <v>1830</v>
      </c>
      <c r="C1059" s="177" t="s">
        <v>1058</v>
      </c>
      <c r="D1059" s="150">
        <v>3194</v>
      </c>
      <c r="E1059" s="153">
        <v>3055</v>
      </c>
      <c r="F1059" s="153">
        <v>139</v>
      </c>
      <c r="G1059" s="151">
        <v>3724</v>
      </c>
      <c r="H1059" s="151">
        <v>3554</v>
      </c>
      <c r="I1059" s="151">
        <v>170</v>
      </c>
      <c r="J1059" s="151">
        <v>1842</v>
      </c>
      <c r="K1059" s="151">
        <v>1698</v>
      </c>
      <c r="L1059" s="151">
        <v>144</v>
      </c>
      <c r="M1059" s="172">
        <v>0.93</v>
      </c>
      <c r="N1059" s="153">
        <v>73812</v>
      </c>
      <c r="O1059" s="153">
        <v>70377</v>
      </c>
      <c r="P1059" s="153">
        <v>3435</v>
      </c>
      <c r="Q1059" s="154">
        <v>0.953462851568851</v>
      </c>
      <c r="R1059" s="154">
        <v>0.95648090169067</v>
      </c>
      <c r="S1059" s="154">
        <v>0.954350161117078</v>
      </c>
      <c r="T1059" s="154">
        <v>0.921824104234528</v>
      </c>
      <c r="U1059" s="173">
        <v>0.00213074057359164</v>
      </c>
      <c r="V1059" s="158">
        <v>20352</v>
      </c>
      <c r="W1059" s="158">
        <v>19369</v>
      </c>
      <c r="X1059" s="158">
        <v>22548</v>
      </c>
      <c r="Y1059" s="158">
        <v>21555</v>
      </c>
      <c r="Z1059" s="155">
        <v>0.951700078616352</v>
      </c>
      <c r="AA1059" s="155">
        <v>0.955960617349654</v>
      </c>
      <c r="AB1059" s="173">
        <v>-0.0042605387333019</v>
      </c>
    </row>
    <row r="1060" spans="1:28">
      <c r="A1060" s="175" t="s">
        <v>927</v>
      </c>
      <c r="B1060" s="177" t="s">
        <v>1830</v>
      </c>
      <c r="C1060" s="177" t="s">
        <v>1059</v>
      </c>
      <c r="D1060" s="150">
        <v>3538</v>
      </c>
      <c r="E1060" s="153">
        <v>3415</v>
      </c>
      <c r="F1060" s="153">
        <v>123</v>
      </c>
      <c r="G1060" s="151">
        <v>4529</v>
      </c>
      <c r="H1060" s="151">
        <v>4392</v>
      </c>
      <c r="I1060" s="151">
        <v>137</v>
      </c>
      <c r="J1060" s="151">
        <v>2021</v>
      </c>
      <c r="K1060" s="151">
        <v>1899</v>
      </c>
      <c r="L1060" s="151">
        <v>122</v>
      </c>
      <c r="M1060" s="172">
        <v>0.93</v>
      </c>
      <c r="N1060" s="153">
        <v>86842</v>
      </c>
      <c r="O1060" s="153">
        <v>84162</v>
      </c>
      <c r="P1060" s="153">
        <v>2680</v>
      </c>
      <c r="Q1060" s="154">
        <v>0.969139356532553</v>
      </c>
      <c r="R1060" s="154">
        <v>0.965234595816846</v>
      </c>
      <c r="S1060" s="154">
        <v>0.96975049679841</v>
      </c>
      <c r="T1060" s="154">
        <v>0.939633844631371</v>
      </c>
      <c r="U1060" s="173">
        <v>-0.00451590098156462</v>
      </c>
      <c r="V1060" s="158">
        <v>23617</v>
      </c>
      <c r="W1060" s="158">
        <v>22764</v>
      </c>
      <c r="X1060" s="158">
        <v>26801</v>
      </c>
      <c r="Y1060" s="158">
        <v>26041</v>
      </c>
      <c r="Z1060" s="155">
        <v>0.963881949443198</v>
      </c>
      <c r="AA1060" s="155">
        <v>0.97164284914742</v>
      </c>
      <c r="AB1060" s="173">
        <v>-0.00776089970422211</v>
      </c>
    </row>
    <row r="1061" spans="1:28">
      <c r="A1061" s="175" t="s">
        <v>927</v>
      </c>
      <c r="B1061" s="177" t="s">
        <v>1830</v>
      </c>
      <c r="C1061" s="177" t="s">
        <v>1060</v>
      </c>
      <c r="D1061" s="150">
        <v>4710</v>
      </c>
      <c r="E1061" s="153">
        <v>4651</v>
      </c>
      <c r="F1061" s="153">
        <v>59</v>
      </c>
      <c r="G1061" s="151">
        <v>5490</v>
      </c>
      <c r="H1061" s="151">
        <v>5408</v>
      </c>
      <c r="I1061" s="151">
        <v>82</v>
      </c>
      <c r="J1061" s="151">
        <v>2346</v>
      </c>
      <c r="K1061" s="151">
        <v>2330</v>
      </c>
      <c r="L1061" s="151">
        <v>16</v>
      </c>
      <c r="M1061" s="172">
        <v>0.93</v>
      </c>
      <c r="N1061" s="153">
        <v>106807</v>
      </c>
      <c r="O1061" s="153">
        <v>105753</v>
      </c>
      <c r="P1061" s="153">
        <v>1054</v>
      </c>
      <c r="Q1061" s="154">
        <v>0.990131732938852</v>
      </c>
      <c r="R1061" s="154">
        <v>0.987473460721868</v>
      </c>
      <c r="S1061" s="154">
        <v>0.985063752276867</v>
      </c>
      <c r="T1061" s="154">
        <v>0.993179880647911</v>
      </c>
      <c r="U1061" s="173">
        <v>0.00240970844500132</v>
      </c>
      <c r="V1061" s="158">
        <v>29339</v>
      </c>
      <c r="W1061" s="158">
        <v>29020</v>
      </c>
      <c r="X1061" s="158">
        <v>33086</v>
      </c>
      <c r="Y1061" s="158">
        <v>32741</v>
      </c>
      <c r="Z1061" s="155">
        <v>0.989127100446505</v>
      </c>
      <c r="AA1061" s="155">
        <v>0.989572628906486</v>
      </c>
      <c r="AB1061" s="173">
        <v>-0.00044552845998147</v>
      </c>
    </row>
    <row r="1062" spans="1:28">
      <c r="A1062" s="175" t="s">
        <v>927</v>
      </c>
      <c r="B1062" s="177" t="s">
        <v>1830</v>
      </c>
      <c r="C1062" s="177" t="s">
        <v>1061</v>
      </c>
      <c r="D1062" s="150">
        <v>3968</v>
      </c>
      <c r="E1062" s="153">
        <v>3837</v>
      </c>
      <c r="F1062" s="153">
        <v>131</v>
      </c>
      <c r="G1062" s="151">
        <v>4717</v>
      </c>
      <c r="H1062" s="151">
        <v>4550</v>
      </c>
      <c r="I1062" s="151">
        <v>167</v>
      </c>
      <c r="J1062" s="151">
        <v>1951</v>
      </c>
      <c r="K1062" s="151">
        <v>1860</v>
      </c>
      <c r="L1062" s="151">
        <v>91</v>
      </c>
      <c r="M1062" s="172">
        <v>0.93</v>
      </c>
      <c r="N1062" s="153">
        <v>90522</v>
      </c>
      <c r="O1062" s="153">
        <v>87498</v>
      </c>
      <c r="P1062" s="153">
        <v>3024</v>
      </c>
      <c r="Q1062" s="154">
        <v>0.966593756213959</v>
      </c>
      <c r="R1062" s="154">
        <v>0.966985887096774</v>
      </c>
      <c r="S1062" s="154">
        <v>0.964596141615433</v>
      </c>
      <c r="T1062" s="154">
        <v>0.953357252690928</v>
      </c>
      <c r="U1062" s="173">
        <v>0.00238974548134074</v>
      </c>
      <c r="V1062" s="158">
        <v>25151</v>
      </c>
      <c r="W1062" s="158">
        <v>24261</v>
      </c>
      <c r="X1062" s="158">
        <v>27674</v>
      </c>
      <c r="Y1062" s="158">
        <v>26754</v>
      </c>
      <c r="Z1062" s="155">
        <v>0.964613733052364</v>
      </c>
      <c r="AA1062" s="155">
        <v>0.966755799667558</v>
      </c>
      <c r="AB1062" s="173">
        <v>-0.00214206661519423</v>
      </c>
    </row>
    <row r="1063" spans="1:28">
      <c r="A1063" s="175" t="s">
        <v>927</v>
      </c>
      <c r="B1063" s="179" t="s">
        <v>1830</v>
      </c>
      <c r="C1063" s="179" t="s">
        <v>1062</v>
      </c>
      <c r="D1063" s="150">
        <v>3063</v>
      </c>
      <c r="E1063" s="153">
        <v>2952</v>
      </c>
      <c r="F1063" s="153">
        <v>111</v>
      </c>
      <c r="G1063" s="151">
        <v>3791</v>
      </c>
      <c r="H1063" s="151">
        <v>3633</v>
      </c>
      <c r="I1063" s="151">
        <v>158</v>
      </c>
      <c r="J1063" s="151">
        <v>1747</v>
      </c>
      <c r="K1063" s="151">
        <v>1646</v>
      </c>
      <c r="L1063" s="151">
        <v>101</v>
      </c>
      <c r="M1063" s="172">
        <v>0.93</v>
      </c>
      <c r="N1063" s="153">
        <v>68709</v>
      </c>
      <c r="O1063" s="153">
        <v>65859</v>
      </c>
      <c r="P1063" s="153">
        <v>2850</v>
      </c>
      <c r="Q1063" s="154">
        <v>0.958520717809894</v>
      </c>
      <c r="R1063" s="154">
        <v>0.963761018609207</v>
      </c>
      <c r="S1063" s="154">
        <v>0.958322342389871</v>
      </c>
      <c r="T1063" s="154">
        <v>0.942186605609617</v>
      </c>
      <c r="U1063" s="173">
        <v>0.00543867621933591</v>
      </c>
      <c r="V1063" s="158">
        <v>19888</v>
      </c>
      <c r="W1063" s="158">
        <v>19042</v>
      </c>
      <c r="X1063" s="158">
        <v>21121</v>
      </c>
      <c r="Y1063" s="158">
        <v>20248</v>
      </c>
      <c r="Z1063" s="155">
        <v>0.957461786001609</v>
      </c>
      <c r="AA1063" s="155">
        <v>0.958666729794991</v>
      </c>
      <c r="AB1063" s="173">
        <v>-0.00120494379338176</v>
      </c>
    </row>
    <row r="1064" spans="1:28">
      <c r="A1064" s="175" t="s">
        <v>927</v>
      </c>
      <c r="B1064" s="177" t="s">
        <v>1830</v>
      </c>
      <c r="C1064" s="177" t="s">
        <v>1063</v>
      </c>
      <c r="D1064" s="150">
        <v>4381</v>
      </c>
      <c r="E1064" s="153">
        <v>4270</v>
      </c>
      <c r="F1064" s="153">
        <v>111</v>
      </c>
      <c r="G1064" s="151">
        <v>5225</v>
      </c>
      <c r="H1064" s="151">
        <v>5078</v>
      </c>
      <c r="I1064" s="151">
        <v>147</v>
      </c>
      <c r="J1064" s="151">
        <v>2091</v>
      </c>
      <c r="K1064" s="151">
        <v>2034</v>
      </c>
      <c r="L1064" s="151">
        <v>57</v>
      </c>
      <c r="M1064" s="172">
        <v>0.93</v>
      </c>
      <c r="N1064" s="153">
        <v>97124</v>
      </c>
      <c r="O1064" s="153">
        <v>94651</v>
      </c>
      <c r="P1064" s="153">
        <v>2473</v>
      </c>
      <c r="Q1064" s="154">
        <v>0.974537704377909</v>
      </c>
      <c r="R1064" s="154">
        <v>0.974663318876969</v>
      </c>
      <c r="S1064" s="154">
        <v>0.971866028708134</v>
      </c>
      <c r="T1064" s="154">
        <v>0.972740315638451</v>
      </c>
      <c r="U1064" s="173">
        <v>0.00279729016883479</v>
      </c>
      <c r="V1064" s="158">
        <v>27262</v>
      </c>
      <c r="W1064" s="158">
        <v>26499</v>
      </c>
      <c r="X1064" s="158">
        <v>29912</v>
      </c>
      <c r="Y1064" s="158">
        <v>29174</v>
      </c>
      <c r="Z1064" s="155">
        <v>0.972012324847773</v>
      </c>
      <c r="AA1064" s="155">
        <v>0.975327627707943</v>
      </c>
      <c r="AB1064" s="173">
        <v>-0.0033153028601699</v>
      </c>
    </row>
    <row r="1065" spans="1:28">
      <c r="A1065" s="175" t="s">
        <v>927</v>
      </c>
      <c r="B1065" s="177" t="s">
        <v>1830</v>
      </c>
      <c r="C1065" s="177" t="s">
        <v>1064</v>
      </c>
      <c r="D1065" s="150">
        <v>0</v>
      </c>
      <c r="E1065" s="153">
        <v>0</v>
      </c>
      <c r="F1065" s="153">
        <v>0</v>
      </c>
      <c r="G1065" s="151">
        <v>0</v>
      </c>
      <c r="H1065" s="151">
        <v>0</v>
      </c>
      <c r="I1065" s="151">
        <v>0</v>
      </c>
      <c r="J1065" s="151">
        <v>0</v>
      </c>
      <c r="K1065" s="151">
        <v>0</v>
      </c>
      <c r="L1065" s="151">
        <v>0</v>
      </c>
      <c r="M1065" s="172">
        <v>0.93</v>
      </c>
      <c r="N1065" s="153">
        <v>19</v>
      </c>
      <c r="O1065" s="153">
        <v>19</v>
      </c>
      <c r="P1065" s="153">
        <v>0</v>
      </c>
      <c r="Q1065" s="154">
        <v>1</v>
      </c>
      <c r="R1065" s="154">
        <v>0</v>
      </c>
      <c r="S1065" s="154">
        <v>0</v>
      </c>
      <c r="T1065" s="154">
        <v>0</v>
      </c>
      <c r="U1065" s="173">
        <v>0</v>
      </c>
      <c r="V1065" s="158">
        <v>2</v>
      </c>
      <c r="W1065" s="158">
        <v>2</v>
      </c>
      <c r="X1065" s="158">
        <v>10</v>
      </c>
      <c r="Y1065" s="158">
        <v>10</v>
      </c>
      <c r="Z1065" s="155">
        <v>1</v>
      </c>
      <c r="AA1065" s="155">
        <v>1</v>
      </c>
      <c r="AB1065" s="173">
        <v>0</v>
      </c>
    </row>
    <row r="1066" spans="1:28">
      <c r="A1066" s="175" t="s">
        <v>927</v>
      </c>
      <c r="B1066" s="177" t="s">
        <v>1830</v>
      </c>
      <c r="C1066" s="177" t="s">
        <v>1065</v>
      </c>
      <c r="D1066" s="150">
        <v>1982</v>
      </c>
      <c r="E1066" s="153">
        <v>1952</v>
      </c>
      <c r="F1066" s="153">
        <v>30</v>
      </c>
      <c r="G1066" s="151">
        <v>2343</v>
      </c>
      <c r="H1066" s="151">
        <v>2275</v>
      </c>
      <c r="I1066" s="151">
        <v>68</v>
      </c>
      <c r="J1066" s="151">
        <v>1289</v>
      </c>
      <c r="K1066" s="151">
        <v>1246</v>
      </c>
      <c r="L1066" s="151">
        <v>43</v>
      </c>
      <c r="M1066" s="172">
        <v>0.93</v>
      </c>
      <c r="N1066" s="153">
        <v>43935</v>
      </c>
      <c r="O1066" s="153">
        <v>42948</v>
      </c>
      <c r="P1066" s="153">
        <v>987</v>
      </c>
      <c r="Q1066" s="154">
        <v>0.977534994878798</v>
      </c>
      <c r="R1066" s="154">
        <v>0.984863773965691</v>
      </c>
      <c r="S1066" s="154">
        <v>0.970977379428084</v>
      </c>
      <c r="T1066" s="154">
        <v>0.966640806826998</v>
      </c>
      <c r="U1066" s="173">
        <v>0.0138863945376075</v>
      </c>
      <c r="V1066" s="158">
        <v>12870</v>
      </c>
      <c r="W1066" s="158">
        <v>12594</v>
      </c>
      <c r="X1066" s="158">
        <v>13621</v>
      </c>
      <c r="Y1066" s="158">
        <v>13337</v>
      </c>
      <c r="Z1066" s="155">
        <v>0.978554778554779</v>
      </c>
      <c r="AA1066" s="155">
        <v>0.979149842155495</v>
      </c>
      <c r="AB1066" s="173">
        <v>-0.000595063600716594</v>
      </c>
    </row>
    <row r="1067" spans="1:28">
      <c r="A1067" s="175" t="s">
        <v>927</v>
      </c>
      <c r="B1067" s="177" t="s">
        <v>1830</v>
      </c>
      <c r="C1067" s="177" t="s">
        <v>1066</v>
      </c>
      <c r="D1067" s="150">
        <v>3957</v>
      </c>
      <c r="E1067" s="153">
        <v>3773</v>
      </c>
      <c r="F1067" s="153">
        <v>184</v>
      </c>
      <c r="G1067" s="151">
        <v>4723</v>
      </c>
      <c r="H1067" s="151">
        <v>4566</v>
      </c>
      <c r="I1067" s="151">
        <v>157</v>
      </c>
      <c r="J1067" s="151">
        <v>2520</v>
      </c>
      <c r="K1067" s="151">
        <v>2361</v>
      </c>
      <c r="L1067" s="151">
        <v>159</v>
      </c>
      <c r="M1067" s="172">
        <v>0.93</v>
      </c>
      <c r="N1067" s="153">
        <v>92105</v>
      </c>
      <c r="O1067" s="153">
        <v>87425</v>
      </c>
      <c r="P1067" s="153">
        <v>4680</v>
      </c>
      <c r="Q1067" s="154">
        <v>0.949188426252646</v>
      </c>
      <c r="R1067" s="154">
        <v>0.953500126358352</v>
      </c>
      <c r="S1067" s="154">
        <v>0.966758416260851</v>
      </c>
      <c r="T1067" s="154">
        <v>0.936904761904762</v>
      </c>
      <c r="U1067" s="173">
        <v>-0.0132582899024989</v>
      </c>
      <c r="V1067" s="158">
        <v>26417</v>
      </c>
      <c r="W1067" s="158">
        <v>25005</v>
      </c>
      <c r="X1067" s="158">
        <v>28582</v>
      </c>
      <c r="Y1067" s="158">
        <v>27027</v>
      </c>
      <c r="Z1067" s="155">
        <v>0.946549570352425</v>
      </c>
      <c r="AA1067" s="155">
        <v>0.945595129801973</v>
      </c>
      <c r="AB1067" s="173">
        <v>0.000954440550451352</v>
      </c>
    </row>
    <row r="1068" spans="1:28">
      <c r="A1068" s="175" t="s">
        <v>927</v>
      </c>
      <c r="B1068" s="177" t="s">
        <v>1830</v>
      </c>
      <c r="C1068" s="177" t="s">
        <v>1067</v>
      </c>
      <c r="D1068" s="150">
        <v>2863</v>
      </c>
      <c r="E1068" s="153">
        <v>2702</v>
      </c>
      <c r="F1068" s="153">
        <v>161</v>
      </c>
      <c r="G1068" s="151">
        <v>3212</v>
      </c>
      <c r="H1068" s="151">
        <v>2976</v>
      </c>
      <c r="I1068" s="151">
        <v>236</v>
      </c>
      <c r="J1068" s="151">
        <v>1641</v>
      </c>
      <c r="K1068" s="151">
        <v>1520</v>
      </c>
      <c r="L1068" s="151">
        <v>121</v>
      </c>
      <c r="M1068" s="172">
        <v>0.93</v>
      </c>
      <c r="N1068" s="153">
        <v>62624</v>
      </c>
      <c r="O1068" s="153">
        <v>58575</v>
      </c>
      <c r="P1068" s="153">
        <v>4049</v>
      </c>
      <c r="Q1068" s="154">
        <v>0.935344276954522</v>
      </c>
      <c r="R1068" s="154">
        <v>0.943765281173594</v>
      </c>
      <c r="S1068" s="154">
        <v>0.926525529265255</v>
      </c>
      <c r="T1068" s="154">
        <v>0.926264472882389</v>
      </c>
      <c r="U1068" s="173">
        <v>0.0172397519083388</v>
      </c>
      <c r="V1068" s="158">
        <v>18208</v>
      </c>
      <c r="W1068" s="158">
        <v>17152</v>
      </c>
      <c r="X1068" s="158">
        <v>19752</v>
      </c>
      <c r="Y1068" s="158">
        <v>18514</v>
      </c>
      <c r="Z1068" s="155">
        <v>0.942003514938489</v>
      </c>
      <c r="AA1068" s="155">
        <v>0.937322802754151</v>
      </c>
      <c r="AB1068" s="173">
        <v>0.00468071218433708</v>
      </c>
    </row>
    <row r="1069" spans="1:28">
      <c r="A1069" s="175" t="s">
        <v>927</v>
      </c>
      <c r="B1069" s="177" t="s">
        <v>1830</v>
      </c>
      <c r="C1069" s="177" t="s">
        <v>1068</v>
      </c>
      <c r="D1069" s="150">
        <v>0</v>
      </c>
      <c r="E1069" s="153">
        <v>0</v>
      </c>
      <c r="F1069" s="153">
        <v>0</v>
      </c>
      <c r="G1069" s="151">
        <v>0</v>
      </c>
      <c r="H1069" s="151">
        <v>0</v>
      </c>
      <c r="I1069" s="151">
        <v>0</v>
      </c>
      <c r="J1069" s="151">
        <v>0</v>
      </c>
      <c r="K1069" s="151">
        <v>0</v>
      </c>
      <c r="L1069" s="151">
        <v>0</v>
      </c>
      <c r="M1069" s="172">
        <v>0.93</v>
      </c>
      <c r="N1069" s="153">
        <v>0</v>
      </c>
      <c r="O1069" s="153">
        <v>0</v>
      </c>
      <c r="P1069" s="153">
        <v>0</v>
      </c>
      <c r="Q1069" s="154">
        <v>0</v>
      </c>
      <c r="R1069" s="154">
        <v>0</v>
      </c>
      <c r="S1069" s="154">
        <v>0</v>
      </c>
      <c r="T1069" s="154">
        <v>0</v>
      </c>
      <c r="U1069" s="173">
        <v>0</v>
      </c>
      <c r="V1069" s="158">
        <v>0</v>
      </c>
      <c r="W1069" s="158">
        <v>0</v>
      </c>
      <c r="X1069" s="158">
        <v>0</v>
      </c>
      <c r="Y1069" s="158">
        <v>0</v>
      </c>
      <c r="Z1069" s="155">
        <v>0</v>
      </c>
      <c r="AA1069" s="155">
        <v>0</v>
      </c>
      <c r="AB1069" s="173">
        <v>0</v>
      </c>
    </row>
    <row r="1070" spans="1:28">
      <c r="A1070" s="175" t="s">
        <v>927</v>
      </c>
      <c r="B1070" s="177" t="s">
        <v>1830</v>
      </c>
      <c r="C1070" s="177" t="s">
        <v>1069</v>
      </c>
      <c r="D1070" s="150">
        <v>4825</v>
      </c>
      <c r="E1070" s="153">
        <v>4526</v>
      </c>
      <c r="F1070" s="153">
        <v>299</v>
      </c>
      <c r="G1070" s="151">
        <v>6176</v>
      </c>
      <c r="H1070" s="151">
        <v>5843</v>
      </c>
      <c r="I1070" s="151">
        <v>333</v>
      </c>
      <c r="J1070" s="151">
        <v>3070</v>
      </c>
      <c r="K1070" s="151">
        <v>2914</v>
      </c>
      <c r="L1070" s="151">
        <v>156</v>
      </c>
      <c r="M1070" s="172">
        <v>0.93</v>
      </c>
      <c r="N1070" s="153">
        <v>114061</v>
      </c>
      <c r="O1070" s="153">
        <v>106907</v>
      </c>
      <c r="P1070" s="153">
        <v>7154</v>
      </c>
      <c r="Q1070" s="154">
        <v>0.937279175178194</v>
      </c>
      <c r="R1070" s="154">
        <v>0.938031088082902</v>
      </c>
      <c r="S1070" s="154">
        <v>0.946081606217617</v>
      </c>
      <c r="T1070" s="154">
        <v>0.949185667752443</v>
      </c>
      <c r="U1070" s="173">
        <v>-0.00805051813471502</v>
      </c>
      <c r="V1070" s="158">
        <v>32862</v>
      </c>
      <c r="W1070" s="158">
        <v>30726</v>
      </c>
      <c r="X1070" s="158">
        <v>35640</v>
      </c>
      <c r="Y1070" s="158">
        <v>33530</v>
      </c>
      <c r="Z1070" s="155">
        <v>0.935000912908527</v>
      </c>
      <c r="AA1070" s="155">
        <v>0.940796857463524</v>
      </c>
      <c r="AB1070" s="173">
        <v>-0.00579594455499755</v>
      </c>
    </row>
    <row r="1071" spans="1:28">
      <c r="A1071" s="175" t="s">
        <v>927</v>
      </c>
      <c r="B1071" s="177" t="s">
        <v>1830</v>
      </c>
      <c r="C1071" s="177" t="s">
        <v>1070</v>
      </c>
      <c r="D1071" s="150">
        <v>2330</v>
      </c>
      <c r="E1071" s="153">
        <v>2255</v>
      </c>
      <c r="F1071" s="153">
        <v>75</v>
      </c>
      <c r="G1071" s="151">
        <v>3030</v>
      </c>
      <c r="H1071" s="151">
        <v>2938</v>
      </c>
      <c r="I1071" s="151">
        <v>92</v>
      </c>
      <c r="J1071" s="151">
        <v>1608</v>
      </c>
      <c r="K1071" s="151">
        <v>1561</v>
      </c>
      <c r="L1071" s="151">
        <v>47</v>
      </c>
      <c r="M1071" s="172">
        <v>0.93</v>
      </c>
      <c r="N1071" s="153">
        <v>60205</v>
      </c>
      <c r="O1071" s="153">
        <v>58050</v>
      </c>
      <c r="P1071" s="153">
        <v>2155</v>
      </c>
      <c r="Q1071" s="154">
        <v>0.964205630761565</v>
      </c>
      <c r="R1071" s="154">
        <v>0.967811158798283</v>
      </c>
      <c r="S1071" s="154">
        <v>0.96963696369637</v>
      </c>
      <c r="T1071" s="154">
        <v>0.970771144278607</v>
      </c>
      <c r="U1071" s="173">
        <v>-0.00182580489808637</v>
      </c>
      <c r="V1071" s="158">
        <v>16832</v>
      </c>
      <c r="W1071" s="158">
        <v>16303</v>
      </c>
      <c r="X1071" s="158">
        <v>18650</v>
      </c>
      <c r="Y1071" s="158">
        <v>17843</v>
      </c>
      <c r="Z1071" s="155">
        <v>0.968571768060836</v>
      </c>
      <c r="AA1071" s="155">
        <v>0.956729222520107</v>
      </c>
      <c r="AB1071" s="173">
        <v>0.0118425455407292</v>
      </c>
    </row>
    <row r="1072" spans="1:28">
      <c r="A1072" s="175" t="s">
        <v>927</v>
      </c>
      <c r="B1072" s="177" t="s">
        <v>1830</v>
      </c>
      <c r="C1072" s="177" t="s">
        <v>1071</v>
      </c>
      <c r="D1072" s="150">
        <v>4593</v>
      </c>
      <c r="E1072" s="153">
        <v>4357</v>
      </c>
      <c r="F1072" s="153">
        <v>236</v>
      </c>
      <c r="G1072" s="151">
        <v>5497</v>
      </c>
      <c r="H1072" s="151">
        <v>5270</v>
      </c>
      <c r="I1072" s="151">
        <v>227</v>
      </c>
      <c r="J1072" s="151">
        <v>2866</v>
      </c>
      <c r="K1072" s="151">
        <v>2725</v>
      </c>
      <c r="L1072" s="151">
        <v>141</v>
      </c>
      <c r="M1072" s="172">
        <v>0.93</v>
      </c>
      <c r="N1072" s="153">
        <v>104669</v>
      </c>
      <c r="O1072" s="153">
        <v>98560</v>
      </c>
      <c r="P1072" s="153">
        <v>6109</v>
      </c>
      <c r="Q1072" s="154">
        <v>0.941635059091039</v>
      </c>
      <c r="R1072" s="154">
        <v>0.948617461354235</v>
      </c>
      <c r="S1072" s="154">
        <v>0.958704748044388</v>
      </c>
      <c r="T1072" s="154">
        <v>0.950802512212142</v>
      </c>
      <c r="U1072" s="173">
        <v>-0.0100872866901531</v>
      </c>
      <c r="V1072" s="158">
        <v>30349</v>
      </c>
      <c r="W1072" s="158">
        <v>28696</v>
      </c>
      <c r="X1072" s="158">
        <v>32853</v>
      </c>
      <c r="Y1072" s="158">
        <v>30756</v>
      </c>
      <c r="Z1072" s="155">
        <v>0.945533625490131</v>
      </c>
      <c r="AA1072" s="155">
        <v>0.936170212765957</v>
      </c>
      <c r="AB1072" s="173">
        <v>0.00936341272417396</v>
      </c>
    </row>
    <row r="1073" spans="1:28">
      <c r="A1073" s="175" t="s">
        <v>927</v>
      </c>
      <c r="B1073" s="177" t="s">
        <v>1830</v>
      </c>
      <c r="C1073" s="177" t="s">
        <v>1072</v>
      </c>
      <c r="D1073" s="150">
        <v>4869</v>
      </c>
      <c r="E1073" s="153">
        <v>4660</v>
      </c>
      <c r="F1073" s="153">
        <v>209</v>
      </c>
      <c r="G1073" s="151">
        <v>5553</v>
      </c>
      <c r="H1073" s="151">
        <v>5319</v>
      </c>
      <c r="I1073" s="151">
        <v>234</v>
      </c>
      <c r="J1073" s="151">
        <v>3173</v>
      </c>
      <c r="K1073" s="151">
        <v>3028</v>
      </c>
      <c r="L1073" s="151">
        <v>145</v>
      </c>
      <c r="M1073" s="172">
        <v>0.93</v>
      </c>
      <c r="N1073" s="153">
        <v>112788</v>
      </c>
      <c r="O1073" s="153">
        <v>106862</v>
      </c>
      <c r="P1073" s="153">
        <v>5926</v>
      </c>
      <c r="Q1073" s="154">
        <v>0.947458949533638</v>
      </c>
      <c r="R1073" s="154">
        <v>0.957075374820292</v>
      </c>
      <c r="S1073" s="154">
        <v>0.957860615883306</v>
      </c>
      <c r="T1073" s="154">
        <v>0.954301922470848</v>
      </c>
      <c r="U1073" s="173">
        <v>-0.000785241063014697</v>
      </c>
      <c r="V1073" s="158">
        <v>31594</v>
      </c>
      <c r="W1073" s="158">
        <v>29872</v>
      </c>
      <c r="X1073" s="158">
        <v>35277</v>
      </c>
      <c r="Y1073" s="158">
        <v>33289</v>
      </c>
      <c r="Z1073" s="155">
        <v>0.945495980249414</v>
      </c>
      <c r="AA1073" s="155">
        <v>0.943646001644131</v>
      </c>
      <c r="AB1073" s="173">
        <v>0.00184997860528369</v>
      </c>
    </row>
    <row r="1074" spans="1:28">
      <c r="A1074" s="175" t="s">
        <v>927</v>
      </c>
      <c r="B1074" s="177" t="s">
        <v>1830</v>
      </c>
      <c r="C1074" s="177" t="s">
        <v>1073</v>
      </c>
      <c r="D1074" s="150">
        <v>2363</v>
      </c>
      <c r="E1074" s="153">
        <v>2248</v>
      </c>
      <c r="F1074" s="153">
        <v>115</v>
      </c>
      <c r="G1074" s="151">
        <v>2702</v>
      </c>
      <c r="H1074" s="151">
        <v>2589</v>
      </c>
      <c r="I1074" s="151">
        <v>113</v>
      </c>
      <c r="J1074" s="151">
        <v>1302</v>
      </c>
      <c r="K1074" s="151">
        <v>1251</v>
      </c>
      <c r="L1074" s="151">
        <v>51</v>
      </c>
      <c r="M1074" s="172">
        <v>0.93</v>
      </c>
      <c r="N1074" s="153">
        <v>52471</v>
      </c>
      <c r="O1074" s="153">
        <v>50140</v>
      </c>
      <c r="P1074" s="153">
        <v>2331</v>
      </c>
      <c r="Q1074" s="154">
        <v>0.955575460730689</v>
      </c>
      <c r="R1074" s="154">
        <v>0.951333051206094</v>
      </c>
      <c r="S1074" s="154">
        <v>0.958179126572909</v>
      </c>
      <c r="T1074" s="154">
        <v>0.960829493087558</v>
      </c>
      <c r="U1074" s="173">
        <v>-0.00684607536681503</v>
      </c>
      <c r="V1074" s="158">
        <v>14595</v>
      </c>
      <c r="W1074" s="158">
        <v>14017</v>
      </c>
      <c r="X1074" s="158">
        <v>15491</v>
      </c>
      <c r="Y1074" s="158">
        <v>14800</v>
      </c>
      <c r="Z1074" s="155">
        <v>0.960397396368619</v>
      </c>
      <c r="AA1074" s="155">
        <v>0.955393454263766</v>
      </c>
      <c r="AB1074" s="173">
        <v>0.00500394210485333</v>
      </c>
    </row>
    <row r="1075" spans="1:28">
      <c r="A1075" s="175" t="s">
        <v>927</v>
      </c>
      <c r="B1075" s="177" t="s">
        <v>1830</v>
      </c>
      <c r="C1075" s="177" t="s">
        <v>1074</v>
      </c>
      <c r="D1075" s="150">
        <v>3083</v>
      </c>
      <c r="E1075" s="153">
        <v>2985</v>
      </c>
      <c r="F1075" s="153">
        <v>98</v>
      </c>
      <c r="G1075" s="151">
        <v>3632</v>
      </c>
      <c r="H1075" s="151">
        <v>3537</v>
      </c>
      <c r="I1075" s="151">
        <v>95</v>
      </c>
      <c r="J1075" s="151">
        <v>1412</v>
      </c>
      <c r="K1075" s="151">
        <v>1372</v>
      </c>
      <c r="L1075" s="151">
        <v>40</v>
      </c>
      <c r="M1075" s="172">
        <v>0.93</v>
      </c>
      <c r="N1075" s="153">
        <v>67625</v>
      </c>
      <c r="O1075" s="153">
        <v>65649</v>
      </c>
      <c r="P1075" s="153">
        <v>1976</v>
      </c>
      <c r="Q1075" s="154">
        <v>0.970780036968577</v>
      </c>
      <c r="R1075" s="154">
        <v>0.968212779759974</v>
      </c>
      <c r="S1075" s="154">
        <v>0.973843612334802</v>
      </c>
      <c r="T1075" s="154">
        <v>0.971671388101983</v>
      </c>
      <c r="U1075" s="173">
        <v>-0.00563083257482777</v>
      </c>
      <c r="V1075" s="158">
        <v>18983</v>
      </c>
      <c r="W1075" s="158">
        <v>18446</v>
      </c>
      <c r="X1075" s="158">
        <v>20546</v>
      </c>
      <c r="Y1075" s="158">
        <v>19981</v>
      </c>
      <c r="Z1075" s="155">
        <v>0.971711531370173</v>
      </c>
      <c r="AA1075" s="155">
        <v>0.972500730069113</v>
      </c>
      <c r="AB1075" s="173">
        <v>-0.000789198698939897</v>
      </c>
    </row>
    <row r="1076" spans="1:28">
      <c r="A1076" s="175" t="s">
        <v>927</v>
      </c>
      <c r="B1076" s="179" t="s">
        <v>1830</v>
      </c>
      <c r="C1076" s="179" t="s">
        <v>1075</v>
      </c>
      <c r="D1076" s="150">
        <v>4000</v>
      </c>
      <c r="E1076" s="153">
        <v>3888</v>
      </c>
      <c r="F1076" s="153">
        <v>112</v>
      </c>
      <c r="G1076" s="151">
        <v>4631</v>
      </c>
      <c r="H1076" s="151">
        <v>4492</v>
      </c>
      <c r="I1076" s="151">
        <v>139</v>
      </c>
      <c r="J1076" s="151">
        <v>1895</v>
      </c>
      <c r="K1076" s="151">
        <v>1824</v>
      </c>
      <c r="L1076" s="151">
        <v>71</v>
      </c>
      <c r="M1076" s="172">
        <v>0.93</v>
      </c>
      <c r="N1076" s="153">
        <v>90774</v>
      </c>
      <c r="O1076" s="153">
        <v>88074</v>
      </c>
      <c r="P1076" s="153">
        <v>2700</v>
      </c>
      <c r="Q1076" s="154">
        <v>0.970255800118977</v>
      </c>
      <c r="R1076" s="154">
        <v>0.972</v>
      </c>
      <c r="S1076" s="154">
        <v>0.969984884474196</v>
      </c>
      <c r="T1076" s="154">
        <v>0.962532981530343</v>
      </c>
      <c r="U1076" s="173">
        <v>0.00201511552580436</v>
      </c>
      <c r="V1076" s="158">
        <v>25297</v>
      </c>
      <c r="W1076" s="158">
        <v>24528</v>
      </c>
      <c r="X1076" s="158">
        <v>28223</v>
      </c>
      <c r="Y1076" s="158">
        <v>27400</v>
      </c>
      <c r="Z1076" s="155">
        <v>0.969601138474918</v>
      </c>
      <c r="AA1076" s="155">
        <v>0.970839386316125</v>
      </c>
      <c r="AB1076" s="173">
        <v>-0.00123824784120707</v>
      </c>
    </row>
    <row r="1077" spans="1:28">
      <c r="A1077" s="175" t="s">
        <v>927</v>
      </c>
      <c r="B1077" s="177" t="s">
        <v>1830</v>
      </c>
      <c r="C1077" s="177" t="s">
        <v>1076</v>
      </c>
      <c r="D1077" s="150">
        <v>2287</v>
      </c>
      <c r="E1077" s="153">
        <v>2202</v>
      </c>
      <c r="F1077" s="153">
        <v>85</v>
      </c>
      <c r="G1077" s="151">
        <v>2797</v>
      </c>
      <c r="H1077" s="151">
        <v>2735</v>
      </c>
      <c r="I1077" s="151">
        <v>62</v>
      </c>
      <c r="J1077" s="151">
        <v>1084</v>
      </c>
      <c r="K1077" s="151">
        <v>1056</v>
      </c>
      <c r="L1077" s="151">
        <v>28</v>
      </c>
      <c r="M1077" s="172">
        <v>0.93</v>
      </c>
      <c r="N1077" s="153">
        <v>50309</v>
      </c>
      <c r="O1077" s="153">
        <v>48621</v>
      </c>
      <c r="P1077" s="153">
        <v>1688</v>
      </c>
      <c r="Q1077" s="154">
        <v>0.966447355343974</v>
      </c>
      <c r="R1077" s="154">
        <v>0.962833406209007</v>
      </c>
      <c r="S1077" s="154">
        <v>0.977833392920987</v>
      </c>
      <c r="T1077" s="154">
        <v>0.974169741697417</v>
      </c>
      <c r="U1077" s="173">
        <v>-0.0149999867119793</v>
      </c>
      <c r="V1077" s="158">
        <v>13924</v>
      </c>
      <c r="W1077" s="158">
        <v>13482</v>
      </c>
      <c r="X1077" s="158">
        <v>15284</v>
      </c>
      <c r="Y1077" s="158">
        <v>14878</v>
      </c>
      <c r="Z1077" s="155">
        <v>0.968256248204539</v>
      </c>
      <c r="AA1077" s="155">
        <v>0.973436273226904</v>
      </c>
      <c r="AB1077" s="173">
        <v>-0.00518002502236503</v>
      </c>
    </row>
    <row r="1078" spans="1:28">
      <c r="A1078" s="175" t="s">
        <v>927</v>
      </c>
      <c r="B1078" s="177" t="s">
        <v>1830</v>
      </c>
      <c r="C1078" s="177" t="s">
        <v>1077</v>
      </c>
      <c r="D1078" s="150">
        <v>2378</v>
      </c>
      <c r="E1078" s="153">
        <v>2295</v>
      </c>
      <c r="F1078" s="153">
        <v>83</v>
      </c>
      <c r="G1078" s="151">
        <v>2767</v>
      </c>
      <c r="H1078" s="151">
        <v>2674</v>
      </c>
      <c r="I1078" s="151">
        <v>93</v>
      </c>
      <c r="J1078" s="151">
        <v>1176</v>
      </c>
      <c r="K1078" s="151">
        <v>1137</v>
      </c>
      <c r="L1078" s="151">
        <v>39</v>
      </c>
      <c r="M1078" s="172">
        <v>0.93</v>
      </c>
      <c r="N1078" s="153">
        <v>51912</v>
      </c>
      <c r="O1078" s="153">
        <v>50128</v>
      </c>
      <c r="P1078" s="153">
        <v>1784</v>
      </c>
      <c r="Q1078" s="154">
        <v>0.96563415010017</v>
      </c>
      <c r="R1078" s="154">
        <v>0.965096719932717</v>
      </c>
      <c r="S1078" s="154">
        <v>0.966389591615468</v>
      </c>
      <c r="T1078" s="154">
        <v>0.966836734693878</v>
      </c>
      <c r="U1078" s="173">
        <v>-0.00129287168275138</v>
      </c>
      <c r="V1078" s="158">
        <v>14864</v>
      </c>
      <c r="W1078" s="158">
        <v>14352</v>
      </c>
      <c r="X1078" s="158">
        <v>15886</v>
      </c>
      <c r="Y1078" s="158">
        <v>15310</v>
      </c>
      <c r="Z1078" s="155">
        <v>0.965554359526372</v>
      </c>
      <c r="AA1078" s="155">
        <v>0.963741659322674</v>
      </c>
      <c r="AB1078" s="173">
        <v>0.00181270020369839</v>
      </c>
    </row>
    <row r="1079" spans="1:28">
      <c r="A1079" s="175" t="s">
        <v>927</v>
      </c>
      <c r="B1079" s="177" t="s">
        <v>1830</v>
      </c>
      <c r="C1079" s="177" t="s">
        <v>1078</v>
      </c>
      <c r="D1079" s="150">
        <v>4249</v>
      </c>
      <c r="E1079" s="153">
        <v>4118</v>
      </c>
      <c r="F1079" s="153">
        <v>131</v>
      </c>
      <c r="G1079" s="151">
        <v>4907</v>
      </c>
      <c r="H1079" s="151">
        <v>4758</v>
      </c>
      <c r="I1079" s="151">
        <v>149</v>
      </c>
      <c r="J1079" s="151">
        <v>2090</v>
      </c>
      <c r="K1079" s="151">
        <v>2035</v>
      </c>
      <c r="L1079" s="151">
        <v>55</v>
      </c>
      <c r="M1079" s="172">
        <v>0.93</v>
      </c>
      <c r="N1079" s="153">
        <v>98664</v>
      </c>
      <c r="O1079" s="153">
        <v>95093</v>
      </c>
      <c r="P1079" s="153">
        <v>3571</v>
      </c>
      <c r="Q1079" s="154">
        <v>0.963806454228493</v>
      </c>
      <c r="R1079" s="154">
        <v>0.969169216286185</v>
      </c>
      <c r="S1079" s="154">
        <v>0.969635214998981</v>
      </c>
      <c r="T1079" s="154">
        <v>0.973684210526316</v>
      </c>
      <c r="U1079" s="173">
        <v>-0.000465998712796067</v>
      </c>
      <c r="V1079" s="158">
        <v>26521</v>
      </c>
      <c r="W1079" s="158">
        <v>25633</v>
      </c>
      <c r="X1079" s="158">
        <v>29827</v>
      </c>
      <c r="Y1079" s="158">
        <v>28885</v>
      </c>
      <c r="Z1079" s="155">
        <v>0.966517099656876</v>
      </c>
      <c r="AA1079" s="155">
        <v>0.968417876420693</v>
      </c>
      <c r="AB1079" s="173">
        <v>-0.00190077676381695</v>
      </c>
    </row>
    <row r="1080" spans="1:28">
      <c r="A1080" s="175" t="s">
        <v>927</v>
      </c>
      <c r="B1080" s="177" t="s">
        <v>1830</v>
      </c>
      <c r="C1080" s="177" t="s">
        <v>1079</v>
      </c>
      <c r="D1080" s="150">
        <v>2970</v>
      </c>
      <c r="E1080" s="153">
        <v>2863</v>
      </c>
      <c r="F1080" s="153">
        <v>107</v>
      </c>
      <c r="G1080" s="151">
        <v>3752</v>
      </c>
      <c r="H1080" s="151">
        <v>3653</v>
      </c>
      <c r="I1080" s="151">
        <v>99</v>
      </c>
      <c r="J1080" s="151">
        <v>1525</v>
      </c>
      <c r="K1080" s="151">
        <v>1442</v>
      </c>
      <c r="L1080" s="151">
        <v>83</v>
      </c>
      <c r="M1080" s="172">
        <v>0.93</v>
      </c>
      <c r="N1080" s="153">
        <v>68400</v>
      </c>
      <c r="O1080" s="153">
        <v>65949</v>
      </c>
      <c r="P1080" s="153">
        <v>2451</v>
      </c>
      <c r="Q1080" s="154">
        <v>0.964166666666667</v>
      </c>
      <c r="R1080" s="154">
        <v>0.963973063973064</v>
      </c>
      <c r="S1080" s="154">
        <v>0.973614072494669</v>
      </c>
      <c r="T1080" s="154">
        <v>0.945573770491803</v>
      </c>
      <c r="U1080" s="173">
        <v>-0.00964100852160554</v>
      </c>
      <c r="V1080" s="158">
        <v>19489</v>
      </c>
      <c r="W1080" s="158">
        <v>18845</v>
      </c>
      <c r="X1080" s="158">
        <v>20911</v>
      </c>
      <c r="Y1080" s="158">
        <v>20123</v>
      </c>
      <c r="Z1080" s="155">
        <v>0.966955718610498</v>
      </c>
      <c r="AA1080" s="155">
        <v>0.9623164841471</v>
      </c>
      <c r="AB1080" s="173">
        <v>0.00463923446339864</v>
      </c>
    </row>
    <row r="1081" spans="1:28">
      <c r="A1081" s="175" t="s">
        <v>927</v>
      </c>
      <c r="B1081" s="179" t="s">
        <v>1830</v>
      </c>
      <c r="C1081" s="179" t="s">
        <v>1080</v>
      </c>
      <c r="D1081" s="150">
        <v>1938</v>
      </c>
      <c r="E1081" s="153">
        <v>1864</v>
      </c>
      <c r="F1081" s="153">
        <v>74</v>
      </c>
      <c r="G1081" s="151">
        <v>2335</v>
      </c>
      <c r="H1081" s="151">
        <v>2264</v>
      </c>
      <c r="I1081" s="151">
        <v>71</v>
      </c>
      <c r="J1081" s="151">
        <v>936</v>
      </c>
      <c r="K1081" s="151">
        <v>880</v>
      </c>
      <c r="L1081" s="151">
        <v>56</v>
      </c>
      <c r="M1081" s="172">
        <v>0.93</v>
      </c>
      <c r="N1081" s="153">
        <v>42918</v>
      </c>
      <c r="O1081" s="153">
        <v>41152</v>
      </c>
      <c r="P1081" s="153">
        <v>1766</v>
      </c>
      <c r="Q1081" s="154">
        <v>0.958851763828697</v>
      </c>
      <c r="R1081" s="154">
        <v>0.961816305469556</v>
      </c>
      <c r="S1081" s="154">
        <v>0.969593147751606</v>
      </c>
      <c r="T1081" s="154">
        <v>0.94017094017094</v>
      </c>
      <c r="U1081" s="173">
        <v>-0.00777684228204978</v>
      </c>
      <c r="V1081" s="158">
        <v>11972</v>
      </c>
      <c r="W1081" s="158">
        <v>11467</v>
      </c>
      <c r="X1081" s="158">
        <v>13089</v>
      </c>
      <c r="Y1081" s="158">
        <v>12568</v>
      </c>
      <c r="Z1081" s="155">
        <v>0.957818242565987</v>
      </c>
      <c r="AA1081" s="155">
        <v>0.960195584078234</v>
      </c>
      <c r="AB1081" s="173">
        <v>-0.00237734151224622</v>
      </c>
    </row>
    <row r="1082" spans="1:28">
      <c r="A1082" s="175" t="s">
        <v>927</v>
      </c>
      <c r="B1082" s="177" t="s">
        <v>1830</v>
      </c>
      <c r="C1082" s="177" t="s">
        <v>1081</v>
      </c>
      <c r="D1082" s="150">
        <v>3849</v>
      </c>
      <c r="E1082" s="153">
        <v>3756</v>
      </c>
      <c r="F1082" s="153">
        <v>93</v>
      </c>
      <c r="G1082" s="151">
        <v>5366</v>
      </c>
      <c r="H1082" s="151">
        <v>5252</v>
      </c>
      <c r="I1082" s="151">
        <v>114</v>
      </c>
      <c r="J1082" s="151">
        <v>1810</v>
      </c>
      <c r="K1082" s="151">
        <v>1771</v>
      </c>
      <c r="L1082" s="151">
        <v>39</v>
      </c>
      <c r="M1082" s="172">
        <v>0.93</v>
      </c>
      <c r="N1082" s="153">
        <v>82168</v>
      </c>
      <c r="O1082" s="153">
        <v>80477</v>
      </c>
      <c r="P1082" s="153">
        <v>1691</v>
      </c>
      <c r="Q1082" s="154">
        <v>0.979420212248077</v>
      </c>
      <c r="R1082" s="154">
        <v>0.975837879968823</v>
      </c>
      <c r="S1082" s="154">
        <v>0.978755124860231</v>
      </c>
      <c r="T1082" s="154">
        <v>0.978453038674033</v>
      </c>
      <c r="U1082" s="173">
        <v>-0.00291724489140799</v>
      </c>
      <c r="V1082" s="158">
        <v>24220</v>
      </c>
      <c r="W1082" s="158">
        <v>23731</v>
      </c>
      <c r="X1082" s="158">
        <v>24672</v>
      </c>
      <c r="Y1082" s="158">
        <v>24190</v>
      </c>
      <c r="Z1082" s="155">
        <v>0.979810074318745</v>
      </c>
      <c r="AA1082" s="155">
        <v>0.980463683527886</v>
      </c>
      <c r="AB1082" s="173">
        <v>-0.000653609209141037</v>
      </c>
    </row>
    <row r="1083" spans="1:28">
      <c r="A1083" s="175" t="s">
        <v>927</v>
      </c>
      <c r="B1083" s="177" t="s">
        <v>1829</v>
      </c>
      <c r="C1083" s="177" t="s">
        <v>1082</v>
      </c>
      <c r="D1083" s="150">
        <v>7644</v>
      </c>
      <c r="E1083" s="153">
        <v>7110</v>
      </c>
      <c r="F1083" s="153">
        <v>534</v>
      </c>
      <c r="G1083" s="151">
        <v>6774</v>
      </c>
      <c r="H1083" s="151">
        <v>6423</v>
      </c>
      <c r="I1083" s="151">
        <v>351</v>
      </c>
      <c r="J1083" s="151">
        <v>3325</v>
      </c>
      <c r="K1083" s="151">
        <v>3156</v>
      </c>
      <c r="L1083" s="151">
        <v>169</v>
      </c>
      <c r="M1083" s="172">
        <v>0.93</v>
      </c>
      <c r="N1083" s="153">
        <v>137062</v>
      </c>
      <c r="O1083" s="153">
        <v>128238</v>
      </c>
      <c r="P1083" s="153">
        <v>8824</v>
      </c>
      <c r="Q1083" s="154">
        <v>0.935620376180123</v>
      </c>
      <c r="R1083" s="154">
        <v>0.930141287284144</v>
      </c>
      <c r="S1083" s="154">
        <v>0.948184233835252</v>
      </c>
      <c r="T1083" s="154">
        <v>0.949172932330827</v>
      </c>
      <c r="U1083" s="173">
        <v>-0.0180429465511079</v>
      </c>
      <c r="V1083" s="158">
        <v>41012</v>
      </c>
      <c r="W1083" s="158">
        <v>38699</v>
      </c>
      <c r="X1083" s="158">
        <v>42514</v>
      </c>
      <c r="Y1083" s="158">
        <v>38722</v>
      </c>
      <c r="Z1083" s="155">
        <v>0.943601872622647</v>
      </c>
      <c r="AA1083" s="155">
        <v>0.910805852189867</v>
      </c>
      <c r="AB1083" s="173">
        <v>0.0327960204327802</v>
      </c>
    </row>
    <row r="1084" spans="1:28">
      <c r="A1084" s="175" t="s">
        <v>927</v>
      </c>
      <c r="B1084" s="177" t="s">
        <v>1829</v>
      </c>
      <c r="C1084" s="177" t="s">
        <v>1083</v>
      </c>
      <c r="D1084" s="150">
        <v>5919</v>
      </c>
      <c r="E1084" s="153">
        <v>5667</v>
      </c>
      <c r="F1084" s="153">
        <v>252</v>
      </c>
      <c r="G1084" s="151">
        <v>5178</v>
      </c>
      <c r="H1084" s="151">
        <v>4976</v>
      </c>
      <c r="I1084" s="151">
        <v>202</v>
      </c>
      <c r="J1084" s="151">
        <v>2830</v>
      </c>
      <c r="K1084" s="151">
        <v>2677</v>
      </c>
      <c r="L1084" s="151">
        <v>153</v>
      </c>
      <c r="M1084" s="172">
        <v>0.93</v>
      </c>
      <c r="N1084" s="153">
        <v>107763</v>
      </c>
      <c r="O1084" s="153">
        <v>103323</v>
      </c>
      <c r="P1084" s="153">
        <v>4440</v>
      </c>
      <c r="Q1084" s="154">
        <v>0.958798474429999</v>
      </c>
      <c r="R1084" s="154">
        <v>0.957425240750127</v>
      </c>
      <c r="S1084" s="154">
        <v>0.960988798764002</v>
      </c>
      <c r="T1084" s="154">
        <v>0.945936395759717</v>
      </c>
      <c r="U1084" s="173">
        <v>-0.00356355801387487</v>
      </c>
      <c r="V1084" s="158">
        <v>32077</v>
      </c>
      <c r="W1084" s="158">
        <v>30741</v>
      </c>
      <c r="X1084" s="158">
        <v>34243</v>
      </c>
      <c r="Y1084" s="158">
        <v>32759</v>
      </c>
      <c r="Z1084" s="155">
        <v>0.958350219783646</v>
      </c>
      <c r="AA1084" s="155">
        <v>0.956662675583331</v>
      </c>
      <c r="AB1084" s="173">
        <v>0.00168754420031481</v>
      </c>
    </row>
    <row r="1085" spans="1:28">
      <c r="A1085" s="175" t="s">
        <v>927</v>
      </c>
      <c r="B1085" s="177" t="s">
        <v>1829</v>
      </c>
      <c r="C1085" s="177" t="s">
        <v>1084</v>
      </c>
      <c r="D1085" s="150">
        <v>3463</v>
      </c>
      <c r="E1085" s="153">
        <v>3324</v>
      </c>
      <c r="F1085" s="153">
        <v>139</v>
      </c>
      <c r="G1085" s="151">
        <v>2976</v>
      </c>
      <c r="H1085" s="151">
        <v>2887</v>
      </c>
      <c r="I1085" s="151">
        <v>89</v>
      </c>
      <c r="J1085" s="151">
        <v>1602</v>
      </c>
      <c r="K1085" s="151">
        <v>1531</v>
      </c>
      <c r="L1085" s="151">
        <v>71</v>
      </c>
      <c r="M1085" s="172">
        <v>0.93</v>
      </c>
      <c r="N1085" s="153">
        <v>63229</v>
      </c>
      <c r="O1085" s="153">
        <v>61180</v>
      </c>
      <c r="P1085" s="153">
        <v>2049</v>
      </c>
      <c r="Q1085" s="154">
        <v>0.967593983773269</v>
      </c>
      <c r="R1085" s="154">
        <v>0.959861391856772</v>
      </c>
      <c r="S1085" s="154">
        <v>0.970094086021505</v>
      </c>
      <c r="T1085" s="154">
        <v>0.955680399500624</v>
      </c>
      <c r="U1085" s="173">
        <v>-0.0102326941647338</v>
      </c>
      <c r="V1085" s="158">
        <v>18737</v>
      </c>
      <c r="W1085" s="158">
        <v>18053</v>
      </c>
      <c r="X1085" s="158">
        <v>19999</v>
      </c>
      <c r="Y1085" s="158">
        <v>19350</v>
      </c>
      <c r="Z1085" s="155">
        <v>0.963494689651492</v>
      </c>
      <c r="AA1085" s="155">
        <v>0.967548377418871</v>
      </c>
      <c r="AB1085" s="173">
        <v>-0.00405368776737924</v>
      </c>
    </row>
    <row r="1086" spans="1:28">
      <c r="A1086" s="175" t="s">
        <v>1085</v>
      </c>
      <c r="B1086" s="181" t="s">
        <v>1832</v>
      </c>
      <c r="C1086" s="181" t="s">
        <v>1087</v>
      </c>
      <c r="D1086" s="150">
        <v>2813</v>
      </c>
      <c r="E1086" s="153">
        <v>2732</v>
      </c>
      <c r="F1086" s="153">
        <v>81</v>
      </c>
      <c r="G1086" s="151">
        <v>3179</v>
      </c>
      <c r="H1086" s="151">
        <v>3109</v>
      </c>
      <c r="I1086" s="151">
        <v>70</v>
      </c>
      <c r="J1086" s="151">
        <v>2033</v>
      </c>
      <c r="K1086" s="151">
        <v>1991</v>
      </c>
      <c r="L1086" s="151">
        <v>42</v>
      </c>
      <c r="M1086" s="172">
        <v>0.93</v>
      </c>
      <c r="N1086" s="153">
        <v>66611</v>
      </c>
      <c r="O1086" s="153">
        <v>65231</v>
      </c>
      <c r="P1086" s="153">
        <v>1380</v>
      </c>
      <c r="Q1086" s="154">
        <v>0.979282701055381</v>
      </c>
      <c r="R1086" s="154">
        <v>0.97120511908994</v>
      </c>
      <c r="S1086" s="154">
        <v>0.977980497011639</v>
      </c>
      <c r="T1086" s="154">
        <v>0.979340875553369</v>
      </c>
      <c r="U1086" s="173">
        <v>-0.00677537792169935</v>
      </c>
      <c r="V1086" s="158">
        <v>18479</v>
      </c>
      <c r="W1086" s="158">
        <v>18049</v>
      </c>
      <c r="X1086" s="158">
        <v>20056</v>
      </c>
      <c r="Y1086" s="158">
        <v>19687</v>
      </c>
      <c r="Z1086" s="155">
        <v>0.976730342551004</v>
      </c>
      <c r="AA1086" s="155">
        <v>0.981601515755884</v>
      </c>
      <c r="AB1086" s="173">
        <v>-0.00487117320487962</v>
      </c>
    </row>
    <row r="1087" spans="1:28">
      <c r="A1087" s="175" t="s">
        <v>1085</v>
      </c>
      <c r="B1087" s="181" t="s">
        <v>1832</v>
      </c>
      <c r="C1087" s="181" t="s">
        <v>1088</v>
      </c>
      <c r="D1087" s="150">
        <v>4524</v>
      </c>
      <c r="E1087" s="153">
        <v>4403</v>
      </c>
      <c r="F1087" s="153">
        <v>121</v>
      </c>
      <c r="G1087" s="151">
        <v>4833</v>
      </c>
      <c r="H1087" s="151">
        <v>4629</v>
      </c>
      <c r="I1087" s="151">
        <v>204</v>
      </c>
      <c r="J1087" s="151">
        <v>3049</v>
      </c>
      <c r="K1087" s="151">
        <v>2970</v>
      </c>
      <c r="L1087" s="151">
        <v>79</v>
      </c>
      <c r="M1087" s="172">
        <v>0.93</v>
      </c>
      <c r="N1087" s="153">
        <v>98988</v>
      </c>
      <c r="O1087" s="153">
        <v>95945</v>
      </c>
      <c r="P1087" s="153">
        <v>3043</v>
      </c>
      <c r="Q1087" s="154">
        <v>0.969258900068695</v>
      </c>
      <c r="R1087" s="154">
        <v>0.973253757736516</v>
      </c>
      <c r="S1087" s="154">
        <v>0.957790192427064</v>
      </c>
      <c r="T1087" s="154">
        <v>0.974089865529682</v>
      </c>
      <c r="U1087" s="173">
        <v>0.0154635653094524</v>
      </c>
      <c r="V1087" s="158">
        <v>28466</v>
      </c>
      <c r="W1087" s="158">
        <v>27399</v>
      </c>
      <c r="X1087" s="158">
        <v>29066</v>
      </c>
      <c r="Y1087" s="158">
        <v>28200</v>
      </c>
      <c r="Z1087" s="155">
        <v>0.962516686573456</v>
      </c>
      <c r="AA1087" s="155">
        <v>0.970205738663731</v>
      </c>
      <c r="AB1087" s="173">
        <v>-0.00768905209027482</v>
      </c>
    </row>
    <row r="1088" spans="1:28">
      <c r="A1088" s="175" t="s">
        <v>1085</v>
      </c>
      <c r="B1088" s="181" t="s">
        <v>1832</v>
      </c>
      <c r="C1088" s="181" t="s">
        <v>1089</v>
      </c>
      <c r="D1088" s="150">
        <v>4095</v>
      </c>
      <c r="E1088" s="153">
        <v>3988</v>
      </c>
      <c r="F1088" s="153">
        <v>107</v>
      </c>
      <c r="G1088" s="151">
        <v>4392</v>
      </c>
      <c r="H1088" s="151">
        <v>4294</v>
      </c>
      <c r="I1088" s="151">
        <v>98</v>
      </c>
      <c r="J1088" s="151">
        <v>2694</v>
      </c>
      <c r="K1088" s="151">
        <v>2616</v>
      </c>
      <c r="L1088" s="151">
        <v>78</v>
      </c>
      <c r="M1088" s="172">
        <v>0.93</v>
      </c>
      <c r="N1088" s="153">
        <v>92941</v>
      </c>
      <c r="O1088" s="153">
        <v>90817</v>
      </c>
      <c r="P1088" s="153">
        <v>2124</v>
      </c>
      <c r="Q1088" s="154">
        <v>0.977146792050871</v>
      </c>
      <c r="R1088" s="154">
        <v>0.973870573870574</v>
      </c>
      <c r="S1088" s="154">
        <v>0.977686703096539</v>
      </c>
      <c r="T1088" s="154">
        <v>0.971046770601336</v>
      </c>
      <c r="U1088" s="173">
        <v>-0.0038161292259653</v>
      </c>
      <c r="V1088" s="158">
        <v>26420</v>
      </c>
      <c r="W1088" s="158">
        <v>25791</v>
      </c>
      <c r="X1088" s="158">
        <v>28133</v>
      </c>
      <c r="Y1088" s="158">
        <v>27516</v>
      </c>
      <c r="Z1088" s="155">
        <v>0.976192278576836</v>
      </c>
      <c r="AA1088" s="155">
        <v>0.978068460526784</v>
      </c>
      <c r="AB1088" s="173">
        <v>-0.00187618194994776</v>
      </c>
    </row>
    <row r="1089" spans="1:28">
      <c r="A1089" s="175" t="s">
        <v>1085</v>
      </c>
      <c r="B1089" s="181" t="s">
        <v>1832</v>
      </c>
      <c r="C1089" s="181" t="s">
        <v>1090</v>
      </c>
      <c r="D1089" s="150">
        <v>5281</v>
      </c>
      <c r="E1089" s="153">
        <v>5086</v>
      </c>
      <c r="F1089" s="153">
        <v>195</v>
      </c>
      <c r="G1089" s="151">
        <v>5546</v>
      </c>
      <c r="H1089" s="151">
        <v>5375</v>
      </c>
      <c r="I1089" s="151">
        <v>171</v>
      </c>
      <c r="J1089" s="151">
        <v>3466</v>
      </c>
      <c r="K1089" s="151">
        <v>3342</v>
      </c>
      <c r="L1089" s="151">
        <v>124</v>
      </c>
      <c r="M1089" s="172">
        <v>0.93</v>
      </c>
      <c r="N1089" s="153">
        <v>113657</v>
      </c>
      <c r="O1089" s="153">
        <v>110891</v>
      </c>
      <c r="P1089" s="153">
        <v>2766</v>
      </c>
      <c r="Q1089" s="154">
        <v>0.975663619486701</v>
      </c>
      <c r="R1089" s="154">
        <v>0.96307517515622</v>
      </c>
      <c r="S1089" s="154">
        <v>0.969166967183556</v>
      </c>
      <c r="T1089" s="154">
        <v>0.964223889209463</v>
      </c>
      <c r="U1089" s="173">
        <v>-0.00609179202733523</v>
      </c>
      <c r="V1089" s="158">
        <v>33016</v>
      </c>
      <c r="W1089" s="158">
        <v>32100</v>
      </c>
      <c r="X1089" s="158">
        <v>34029</v>
      </c>
      <c r="Y1089" s="158">
        <v>33235</v>
      </c>
      <c r="Z1089" s="155">
        <v>0.972255875938939</v>
      </c>
      <c r="AA1089" s="155">
        <v>0.976666960533662</v>
      </c>
      <c r="AB1089" s="173">
        <v>-0.00441108459472372</v>
      </c>
    </row>
    <row r="1090" spans="1:28">
      <c r="A1090" s="175" t="s">
        <v>1085</v>
      </c>
      <c r="B1090" s="181" t="s">
        <v>1832</v>
      </c>
      <c r="C1090" s="181" t="s">
        <v>1091</v>
      </c>
      <c r="D1090" s="150">
        <v>5640</v>
      </c>
      <c r="E1090" s="153">
        <v>5369</v>
      </c>
      <c r="F1090" s="153">
        <v>271</v>
      </c>
      <c r="G1090" s="151">
        <v>6197</v>
      </c>
      <c r="H1090" s="151">
        <v>5958</v>
      </c>
      <c r="I1090" s="151">
        <v>239</v>
      </c>
      <c r="J1090" s="151">
        <v>3808</v>
      </c>
      <c r="K1090" s="151">
        <v>3658</v>
      </c>
      <c r="L1090" s="151">
        <v>150</v>
      </c>
      <c r="M1090" s="172">
        <v>0.93</v>
      </c>
      <c r="N1090" s="153">
        <v>129985</v>
      </c>
      <c r="O1090" s="153">
        <v>125165</v>
      </c>
      <c r="P1090" s="153">
        <v>4820</v>
      </c>
      <c r="Q1090" s="154">
        <v>0.962918798322883</v>
      </c>
      <c r="R1090" s="154">
        <v>0.951950354609929</v>
      </c>
      <c r="S1090" s="154">
        <v>0.96143295142811</v>
      </c>
      <c r="T1090" s="154">
        <v>0.960609243697479</v>
      </c>
      <c r="U1090" s="173">
        <v>-0.00948259681818131</v>
      </c>
      <c r="V1090" s="158">
        <v>35741</v>
      </c>
      <c r="W1090" s="158">
        <v>34282</v>
      </c>
      <c r="X1090" s="158">
        <v>39327</v>
      </c>
      <c r="Y1090" s="158">
        <v>37906</v>
      </c>
      <c r="Z1090" s="155">
        <v>0.959178534456227</v>
      </c>
      <c r="AA1090" s="155">
        <v>0.963867063340707</v>
      </c>
      <c r="AB1090" s="173">
        <v>-0.00468852888448068</v>
      </c>
    </row>
    <row r="1091" spans="1:28">
      <c r="A1091" s="175" t="s">
        <v>1085</v>
      </c>
      <c r="B1091" s="181" t="s">
        <v>1832</v>
      </c>
      <c r="C1091" s="181" t="s">
        <v>1092</v>
      </c>
      <c r="D1091" s="150">
        <v>2382</v>
      </c>
      <c r="E1091" s="153">
        <v>2303</v>
      </c>
      <c r="F1091" s="153">
        <v>79</v>
      </c>
      <c r="G1091" s="151">
        <v>2614</v>
      </c>
      <c r="H1091" s="151">
        <v>2562</v>
      </c>
      <c r="I1091" s="151">
        <v>52</v>
      </c>
      <c r="J1091" s="151">
        <v>1648</v>
      </c>
      <c r="K1091" s="151">
        <v>1619</v>
      </c>
      <c r="L1091" s="151">
        <v>29</v>
      </c>
      <c r="M1091" s="172">
        <v>0.93</v>
      </c>
      <c r="N1091" s="153">
        <v>52458</v>
      </c>
      <c r="O1091" s="153">
        <v>51336</v>
      </c>
      <c r="P1091" s="153">
        <v>1122</v>
      </c>
      <c r="Q1091" s="154">
        <v>0.978611460597049</v>
      </c>
      <c r="R1091" s="154">
        <v>0.966834592779177</v>
      </c>
      <c r="S1091" s="154">
        <v>0.980107115531752</v>
      </c>
      <c r="T1091" s="154">
        <v>0.982402912621359</v>
      </c>
      <c r="U1091" s="173">
        <v>-0.013272522752575</v>
      </c>
      <c r="V1091" s="158">
        <v>15010</v>
      </c>
      <c r="W1091" s="158">
        <v>14700</v>
      </c>
      <c r="X1091" s="158">
        <v>15588</v>
      </c>
      <c r="Y1091" s="158">
        <v>15303</v>
      </c>
      <c r="Z1091" s="155">
        <v>0.979347101932045</v>
      </c>
      <c r="AA1091" s="155">
        <v>0.981716705157814</v>
      </c>
      <c r="AB1091" s="173">
        <v>-0.0023696032257684</v>
      </c>
    </row>
    <row r="1092" spans="1:28">
      <c r="A1092" s="175" t="s">
        <v>1085</v>
      </c>
      <c r="B1092" s="181" t="s">
        <v>1832</v>
      </c>
      <c r="C1092" s="181" t="s">
        <v>1093</v>
      </c>
      <c r="D1092" s="150">
        <v>3385</v>
      </c>
      <c r="E1092" s="153">
        <v>3311</v>
      </c>
      <c r="F1092" s="153">
        <v>74</v>
      </c>
      <c r="G1092" s="151">
        <v>3967</v>
      </c>
      <c r="H1092" s="151">
        <v>3884</v>
      </c>
      <c r="I1092" s="151">
        <v>83</v>
      </c>
      <c r="J1092" s="151">
        <v>2402</v>
      </c>
      <c r="K1092" s="151">
        <v>2362</v>
      </c>
      <c r="L1092" s="151">
        <v>40</v>
      </c>
      <c r="M1092" s="172">
        <v>0.93</v>
      </c>
      <c r="N1092" s="153">
        <v>79120</v>
      </c>
      <c r="O1092" s="153">
        <v>77899</v>
      </c>
      <c r="P1092" s="153">
        <v>1221</v>
      </c>
      <c r="Q1092" s="154">
        <v>0.984567745197169</v>
      </c>
      <c r="R1092" s="154">
        <v>0.978138847858198</v>
      </c>
      <c r="S1092" s="154">
        <v>0.979077388454752</v>
      </c>
      <c r="T1092" s="154">
        <v>0.983347210657785</v>
      </c>
      <c r="U1092" s="173">
        <v>-0.000938540596553739</v>
      </c>
      <c r="V1092" s="158">
        <v>22226</v>
      </c>
      <c r="W1092" s="158">
        <v>21850</v>
      </c>
      <c r="X1092" s="158">
        <v>24028</v>
      </c>
      <c r="Y1092" s="158">
        <v>23646</v>
      </c>
      <c r="Z1092" s="155">
        <v>0.983082875911095</v>
      </c>
      <c r="AA1092" s="155">
        <v>0.984101881138672</v>
      </c>
      <c r="AB1092" s="173">
        <v>-0.00101900522757647</v>
      </c>
    </row>
    <row r="1093" spans="1:28">
      <c r="A1093" s="175" t="s">
        <v>1085</v>
      </c>
      <c r="B1093" s="181" t="s">
        <v>1832</v>
      </c>
      <c r="C1093" s="181" t="s">
        <v>1094</v>
      </c>
      <c r="D1093" s="150">
        <v>7669</v>
      </c>
      <c r="E1093" s="153">
        <v>7288</v>
      </c>
      <c r="F1093" s="153">
        <v>381</v>
      </c>
      <c r="G1093" s="151">
        <v>6697</v>
      </c>
      <c r="H1093" s="151">
        <v>6404</v>
      </c>
      <c r="I1093" s="151">
        <v>293</v>
      </c>
      <c r="J1093" s="151">
        <v>4797</v>
      </c>
      <c r="K1093" s="151">
        <v>4463</v>
      </c>
      <c r="L1093" s="151">
        <v>334</v>
      </c>
      <c r="M1093" s="172">
        <v>0.93</v>
      </c>
      <c r="N1093" s="153">
        <v>160741</v>
      </c>
      <c r="O1093" s="153">
        <v>154231</v>
      </c>
      <c r="P1093" s="153">
        <v>6510</v>
      </c>
      <c r="Q1093" s="154">
        <v>0.959500065322475</v>
      </c>
      <c r="R1093" s="154">
        <v>0.950319467988004</v>
      </c>
      <c r="S1093" s="154">
        <v>0.956249066746304</v>
      </c>
      <c r="T1093" s="154">
        <v>0.930373149885345</v>
      </c>
      <c r="U1093" s="173">
        <v>-0.00592959875830068</v>
      </c>
      <c r="V1093" s="158">
        <v>44616</v>
      </c>
      <c r="W1093" s="158">
        <v>42536</v>
      </c>
      <c r="X1093" s="158">
        <v>48765</v>
      </c>
      <c r="Y1093" s="158">
        <v>46975</v>
      </c>
      <c r="Z1093" s="155">
        <v>0.953379953379953</v>
      </c>
      <c r="AA1093" s="155">
        <v>0.96329334563724</v>
      </c>
      <c r="AB1093" s="173">
        <v>-0.00991339225728638</v>
      </c>
    </row>
    <row r="1094" spans="1:28">
      <c r="A1094" s="175" t="s">
        <v>1085</v>
      </c>
      <c r="B1094" s="181" t="s">
        <v>1832</v>
      </c>
      <c r="C1094" s="181" t="s">
        <v>1095</v>
      </c>
      <c r="D1094" s="150">
        <v>5542</v>
      </c>
      <c r="E1094" s="153">
        <v>5347</v>
      </c>
      <c r="F1094" s="153">
        <v>195</v>
      </c>
      <c r="G1094" s="151">
        <v>5900</v>
      </c>
      <c r="H1094" s="151">
        <v>5771</v>
      </c>
      <c r="I1094" s="151">
        <v>129</v>
      </c>
      <c r="J1094" s="151">
        <v>3678</v>
      </c>
      <c r="K1094" s="151">
        <v>3572</v>
      </c>
      <c r="L1094" s="151">
        <v>106</v>
      </c>
      <c r="M1094" s="172">
        <v>0.93</v>
      </c>
      <c r="N1094" s="153">
        <v>125206</v>
      </c>
      <c r="O1094" s="153">
        <v>122416</v>
      </c>
      <c r="P1094" s="153">
        <v>2790</v>
      </c>
      <c r="Q1094" s="154">
        <v>0.977716722840758</v>
      </c>
      <c r="R1094" s="154">
        <v>0.964814146517503</v>
      </c>
      <c r="S1094" s="154">
        <v>0.978135593220339</v>
      </c>
      <c r="T1094" s="154">
        <v>0.971179989124524</v>
      </c>
      <c r="U1094" s="173">
        <v>-0.0133214467028362</v>
      </c>
      <c r="V1094" s="158">
        <v>34951</v>
      </c>
      <c r="W1094" s="158">
        <v>34066</v>
      </c>
      <c r="X1094" s="158">
        <v>37945</v>
      </c>
      <c r="Y1094" s="158">
        <v>37137</v>
      </c>
      <c r="Z1094" s="155">
        <v>0.974678836084804</v>
      </c>
      <c r="AA1094" s="155">
        <v>0.978706021873765</v>
      </c>
      <c r="AB1094" s="173">
        <v>-0.00402718578896022</v>
      </c>
    </row>
    <row r="1095" spans="1:28">
      <c r="A1095" s="175" t="s">
        <v>1085</v>
      </c>
      <c r="B1095" s="181" t="s">
        <v>1832</v>
      </c>
      <c r="C1095" s="181" t="s">
        <v>1096</v>
      </c>
      <c r="D1095" s="150">
        <v>4417</v>
      </c>
      <c r="E1095" s="153">
        <v>4307</v>
      </c>
      <c r="F1095" s="153">
        <v>110</v>
      </c>
      <c r="G1095" s="151">
        <v>4847</v>
      </c>
      <c r="H1095" s="151">
        <v>4743</v>
      </c>
      <c r="I1095" s="151">
        <v>104</v>
      </c>
      <c r="J1095" s="151">
        <v>2921</v>
      </c>
      <c r="K1095" s="151">
        <v>2819</v>
      </c>
      <c r="L1095" s="151">
        <v>102</v>
      </c>
      <c r="M1095" s="172">
        <v>0.93</v>
      </c>
      <c r="N1095" s="153">
        <v>96447</v>
      </c>
      <c r="O1095" s="153">
        <v>94462</v>
      </c>
      <c r="P1095" s="153">
        <v>1985</v>
      </c>
      <c r="Q1095" s="154">
        <v>0.979418748120729</v>
      </c>
      <c r="R1095" s="154">
        <v>0.975096219153271</v>
      </c>
      <c r="S1095" s="154">
        <v>0.978543428925108</v>
      </c>
      <c r="T1095" s="154">
        <v>0.965080451900034</v>
      </c>
      <c r="U1095" s="173">
        <v>-0.00344720977183677</v>
      </c>
      <c r="V1095" s="158">
        <v>27860</v>
      </c>
      <c r="W1095" s="158">
        <v>27303</v>
      </c>
      <c r="X1095" s="158">
        <v>29141</v>
      </c>
      <c r="Y1095" s="158">
        <v>28574</v>
      </c>
      <c r="Z1095" s="155">
        <v>0.980007178750897</v>
      </c>
      <c r="AA1095" s="155">
        <v>0.980542877732405</v>
      </c>
      <c r="AB1095" s="173">
        <v>-0.000535698981507182</v>
      </c>
    </row>
    <row r="1096" spans="1:28">
      <c r="A1096" s="175" t="s">
        <v>1085</v>
      </c>
      <c r="B1096" s="181" t="s">
        <v>1832</v>
      </c>
      <c r="C1096" s="181" t="s">
        <v>1097</v>
      </c>
      <c r="D1096" s="150">
        <v>3781</v>
      </c>
      <c r="E1096" s="153">
        <v>3662</v>
      </c>
      <c r="F1096" s="153">
        <v>119</v>
      </c>
      <c r="G1096" s="151">
        <v>4117</v>
      </c>
      <c r="H1096" s="151">
        <v>4012</v>
      </c>
      <c r="I1096" s="151">
        <v>105</v>
      </c>
      <c r="J1096" s="151">
        <v>2596</v>
      </c>
      <c r="K1096" s="151">
        <v>2521</v>
      </c>
      <c r="L1096" s="151">
        <v>75</v>
      </c>
      <c r="M1096" s="172">
        <v>0.93</v>
      </c>
      <c r="N1096" s="153">
        <v>92248</v>
      </c>
      <c r="O1096" s="153">
        <v>89533</v>
      </c>
      <c r="P1096" s="153">
        <v>2715</v>
      </c>
      <c r="Q1096" s="154">
        <v>0.970568467609054</v>
      </c>
      <c r="R1096" s="154">
        <v>0.968526844750066</v>
      </c>
      <c r="S1096" s="154">
        <v>0.97449599222735</v>
      </c>
      <c r="T1096" s="154">
        <v>0.971109399075501</v>
      </c>
      <c r="U1096" s="173">
        <v>-0.00596914747728394</v>
      </c>
      <c r="V1096" s="158">
        <v>24833</v>
      </c>
      <c r="W1096" s="158">
        <v>24104</v>
      </c>
      <c r="X1096" s="158">
        <v>28128</v>
      </c>
      <c r="Y1096" s="158">
        <v>27267</v>
      </c>
      <c r="Z1096" s="155">
        <v>0.97064390126042</v>
      </c>
      <c r="AA1096" s="155">
        <v>0.969389931740614</v>
      </c>
      <c r="AB1096" s="173">
        <v>0.00125396951980516</v>
      </c>
    </row>
    <row r="1097" spans="1:28">
      <c r="A1097" s="175" t="s">
        <v>1085</v>
      </c>
      <c r="B1097" s="181" t="s">
        <v>1832</v>
      </c>
      <c r="C1097" s="181" t="s">
        <v>1098</v>
      </c>
      <c r="D1097" s="150">
        <v>4735</v>
      </c>
      <c r="E1097" s="153">
        <v>4630</v>
      </c>
      <c r="F1097" s="153">
        <v>105</v>
      </c>
      <c r="G1097" s="151">
        <v>5252</v>
      </c>
      <c r="H1097" s="151">
        <v>5146</v>
      </c>
      <c r="I1097" s="151">
        <v>106</v>
      </c>
      <c r="J1097" s="151">
        <v>3351</v>
      </c>
      <c r="K1097" s="151">
        <v>3294</v>
      </c>
      <c r="L1097" s="151">
        <v>57</v>
      </c>
      <c r="M1097" s="172">
        <v>0.93</v>
      </c>
      <c r="N1097" s="153">
        <v>110745</v>
      </c>
      <c r="O1097" s="153">
        <v>108750</v>
      </c>
      <c r="P1097" s="153">
        <v>1995</v>
      </c>
      <c r="Q1097" s="154">
        <v>0.981985642692672</v>
      </c>
      <c r="R1097" s="154">
        <v>0.977824709609292</v>
      </c>
      <c r="S1097" s="154">
        <v>0.97981721249048</v>
      </c>
      <c r="T1097" s="154">
        <v>0.982990152193375</v>
      </c>
      <c r="U1097" s="173">
        <v>-0.00199250288118735</v>
      </c>
      <c r="V1097" s="158">
        <v>30685</v>
      </c>
      <c r="W1097" s="158">
        <v>30087</v>
      </c>
      <c r="X1097" s="158">
        <v>33851</v>
      </c>
      <c r="Y1097" s="158">
        <v>33242</v>
      </c>
      <c r="Z1097" s="155">
        <v>0.980511650643637</v>
      </c>
      <c r="AA1097" s="155">
        <v>0.98200939410948</v>
      </c>
      <c r="AB1097" s="173">
        <v>-0.00149774346584275</v>
      </c>
    </row>
    <row r="1098" spans="1:28">
      <c r="A1098" s="175" t="s">
        <v>1085</v>
      </c>
      <c r="B1098" s="181" t="s">
        <v>1832</v>
      </c>
      <c r="C1098" s="181" t="s">
        <v>1099</v>
      </c>
      <c r="D1098" s="150">
        <v>3008</v>
      </c>
      <c r="E1098" s="153">
        <v>2967</v>
      </c>
      <c r="F1098" s="153">
        <v>41</v>
      </c>
      <c r="G1098" s="151">
        <v>3230</v>
      </c>
      <c r="H1098" s="151">
        <v>3165</v>
      </c>
      <c r="I1098" s="151">
        <v>65</v>
      </c>
      <c r="J1098" s="151">
        <v>2137</v>
      </c>
      <c r="K1098" s="151">
        <v>2109</v>
      </c>
      <c r="L1098" s="151">
        <v>28</v>
      </c>
      <c r="M1098" s="172">
        <v>0.93</v>
      </c>
      <c r="N1098" s="153">
        <v>69679</v>
      </c>
      <c r="O1098" s="153">
        <v>68525</v>
      </c>
      <c r="P1098" s="153">
        <v>1154</v>
      </c>
      <c r="Q1098" s="154">
        <v>0.983438338667317</v>
      </c>
      <c r="R1098" s="154">
        <v>0.986369680851064</v>
      </c>
      <c r="S1098" s="154">
        <v>0.979876160990712</v>
      </c>
      <c r="T1098" s="154">
        <v>0.986897519887693</v>
      </c>
      <c r="U1098" s="173">
        <v>0.00649351986035174</v>
      </c>
      <c r="V1098" s="158">
        <v>19239</v>
      </c>
      <c r="W1098" s="158">
        <v>18846</v>
      </c>
      <c r="X1098" s="158">
        <v>21036</v>
      </c>
      <c r="Y1098" s="158">
        <v>20703</v>
      </c>
      <c r="Z1098" s="155">
        <v>0.979572742866053</v>
      </c>
      <c r="AA1098" s="155">
        <v>0.984169994295493</v>
      </c>
      <c r="AB1098" s="173">
        <v>-0.00459725142944012</v>
      </c>
    </row>
    <row r="1099" spans="1:28">
      <c r="A1099" s="175" t="s">
        <v>1085</v>
      </c>
      <c r="B1099" s="181" t="s">
        <v>1832</v>
      </c>
      <c r="C1099" s="181" t="s">
        <v>1100</v>
      </c>
      <c r="D1099" s="150">
        <v>4225</v>
      </c>
      <c r="E1099" s="153">
        <v>4147</v>
      </c>
      <c r="F1099" s="153">
        <v>78</v>
      </c>
      <c r="G1099" s="151">
        <v>4644</v>
      </c>
      <c r="H1099" s="151">
        <v>4533</v>
      </c>
      <c r="I1099" s="151">
        <v>111</v>
      </c>
      <c r="J1099" s="151">
        <v>3078</v>
      </c>
      <c r="K1099" s="151">
        <v>2997</v>
      </c>
      <c r="L1099" s="151">
        <v>81</v>
      </c>
      <c r="M1099" s="172">
        <v>0.93</v>
      </c>
      <c r="N1099" s="153">
        <v>95025</v>
      </c>
      <c r="O1099" s="153">
        <v>93231</v>
      </c>
      <c r="P1099" s="153">
        <v>1794</v>
      </c>
      <c r="Q1099" s="154">
        <v>0.981120757695343</v>
      </c>
      <c r="R1099" s="154">
        <v>0.981538461538462</v>
      </c>
      <c r="S1099" s="154">
        <v>0.97609819121447</v>
      </c>
      <c r="T1099" s="154">
        <v>0.973684210526316</v>
      </c>
      <c r="U1099" s="173">
        <v>0.0054402703239913</v>
      </c>
      <c r="V1099" s="158">
        <v>27585</v>
      </c>
      <c r="W1099" s="158">
        <v>26986</v>
      </c>
      <c r="X1099" s="158">
        <v>28708</v>
      </c>
      <c r="Y1099" s="158">
        <v>28255</v>
      </c>
      <c r="Z1099" s="155">
        <v>0.978285299981874</v>
      </c>
      <c r="AA1099" s="155">
        <v>0.98422042636199</v>
      </c>
      <c r="AB1099" s="173">
        <v>-0.00593512638011551</v>
      </c>
    </row>
    <row r="1100" spans="1:28">
      <c r="A1100" s="175" t="s">
        <v>1085</v>
      </c>
      <c r="B1100" s="181" t="s">
        <v>1832</v>
      </c>
      <c r="C1100" s="181" t="s">
        <v>1101</v>
      </c>
      <c r="D1100" s="150">
        <v>2753</v>
      </c>
      <c r="E1100" s="153">
        <v>2677</v>
      </c>
      <c r="F1100" s="153">
        <v>76</v>
      </c>
      <c r="G1100" s="151">
        <v>2933</v>
      </c>
      <c r="H1100" s="151">
        <v>2873</v>
      </c>
      <c r="I1100" s="151">
        <v>60</v>
      </c>
      <c r="J1100" s="151">
        <v>1907</v>
      </c>
      <c r="K1100" s="151">
        <v>1867</v>
      </c>
      <c r="L1100" s="151">
        <v>40</v>
      </c>
      <c r="M1100" s="172">
        <v>0.93</v>
      </c>
      <c r="N1100" s="153">
        <v>62925</v>
      </c>
      <c r="O1100" s="153">
        <v>61525</v>
      </c>
      <c r="P1100" s="153">
        <v>1400</v>
      </c>
      <c r="Q1100" s="154">
        <v>0.977751291219706</v>
      </c>
      <c r="R1100" s="154">
        <v>0.972393752270251</v>
      </c>
      <c r="S1100" s="154">
        <v>0.979543129901125</v>
      </c>
      <c r="T1100" s="154">
        <v>0.979024646040902</v>
      </c>
      <c r="U1100" s="173">
        <v>-0.00714937763087453</v>
      </c>
      <c r="V1100" s="158">
        <v>17371</v>
      </c>
      <c r="W1100" s="158">
        <v>16895</v>
      </c>
      <c r="X1100" s="158">
        <v>19253</v>
      </c>
      <c r="Y1100" s="158">
        <v>18843</v>
      </c>
      <c r="Z1100" s="155">
        <v>0.972598008174544</v>
      </c>
      <c r="AA1100" s="155">
        <v>0.978704617462214</v>
      </c>
      <c r="AB1100" s="173">
        <v>-0.00610660928766993</v>
      </c>
    </row>
    <row r="1101" spans="1:28">
      <c r="A1101" s="175" t="s">
        <v>1085</v>
      </c>
      <c r="B1101" s="181" t="s">
        <v>1832</v>
      </c>
      <c r="C1101" s="181" t="s">
        <v>1102</v>
      </c>
      <c r="D1101" s="150">
        <v>3079</v>
      </c>
      <c r="E1101" s="153">
        <v>3013</v>
      </c>
      <c r="F1101" s="153">
        <v>66</v>
      </c>
      <c r="G1101" s="151">
        <v>3245</v>
      </c>
      <c r="H1101" s="151">
        <v>3163</v>
      </c>
      <c r="I1101" s="151">
        <v>82</v>
      </c>
      <c r="J1101" s="151">
        <v>2045</v>
      </c>
      <c r="K1101" s="151">
        <v>1996</v>
      </c>
      <c r="L1101" s="151">
        <v>49</v>
      </c>
      <c r="M1101" s="172">
        <v>0.93</v>
      </c>
      <c r="N1101" s="153">
        <v>71036</v>
      </c>
      <c r="O1101" s="153">
        <v>69734</v>
      </c>
      <c r="P1101" s="153">
        <v>1302</v>
      </c>
      <c r="Q1101" s="154">
        <v>0.981671265273946</v>
      </c>
      <c r="R1101" s="154">
        <v>0.978564468983436</v>
      </c>
      <c r="S1101" s="154">
        <v>0.974730354391371</v>
      </c>
      <c r="T1101" s="154">
        <v>0.976039119804401</v>
      </c>
      <c r="U1101" s="173">
        <v>0.00383411459206484</v>
      </c>
      <c r="V1101" s="158">
        <v>19633</v>
      </c>
      <c r="W1101" s="158">
        <v>19190</v>
      </c>
      <c r="X1101" s="158">
        <v>21867</v>
      </c>
      <c r="Y1101" s="158">
        <v>21477</v>
      </c>
      <c r="Z1101" s="155">
        <v>0.977435949676565</v>
      </c>
      <c r="AA1101" s="155">
        <v>0.982164906022774</v>
      </c>
      <c r="AB1101" s="173">
        <v>-0.00472895634620907</v>
      </c>
    </row>
    <row r="1102" spans="1:28">
      <c r="A1102" s="175" t="s">
        <v>1085</v>
      </c>
      <c r="B1102" s="181" t="s">
        <v>1832</v>
      </c>
      <c r="C1102" s="181" t="s">
        <v>1103</v>
      </c>
      <c r="D1102" s="150">
        <v>5379</v>
      </c>
      <c r="E1102" s="153">
        <v>5217</v>
      </c>
      <c r="F1102" s="153">
        <v>162</v>
      </c>
      <c r="G1102" s="151">
        <v>5740</v>
      </c>
      <c r="H1102" s="151">
        <v>5592</v>
      </c>
      <c r="I1102" s="151">
        <v>148</v>
      </c>
      <c r="J1102" s="151">
        <v>3615</v>
      </c>
      <c r="K1102" s="151">
        <v>3513</v>
      </c>
      <c r="L1102" s="151">
        <v>102</v>
      </c>
      <c r="M1102" s="172">
        <v>0.93</v>
      </c>
      <c r="N1102" s="153">
        <v>118801</v>
      </c>
      <c r="O1102" s="153">
        <v>116166</v>
      </c>
      <c r="P1102" s="153">
        <v>2635</v>
      </c>
      <c r="Q1102" s="154">
        <v>0.977820052019764</v>
      </c>
      <c r="R1102" s="154">
        <v>0.969882877858338</v>
      </c>
      <c r="S1102" s="154">
        <v>0.974216027874564</v>
      </c>
      <c r="T1102" s="154">
        <v>0.971784232365145</v>
      </c>
      <c r="U1102" s="173">
        <v>-0.00433315001622647</v>
      </c>
      <c r="V1102" s="158">
        <v>33542</v>
      </c>
      <c r="W1102" s="158">
        <v>32669</v>
      </c>
      <c r="X1102" s="158">
        <v>35633</v>
      </c>
      <c r="Y1102" s="158">
        <v>34866</v>
      </c>
      <c r="Z1102" s="155">
        <v>0.973972929461571</v>
      </c>
      <c r="AA1102" s="155">
        <v>0.978475009120759</v>
      </c>
      <c r="AB1102" s="173">
        <v>-0.00450207965918825</v>
      </c>
    </row>
    <row r="1103" spans="1:28">
      <c r="A1103" s="175" t="s">
        <v>1085</v>
      </c>
      <c r="B1103" s="181" t="s">
        <v>1832</v>
      </c>
      <c r="C1103" s="181" t="s">
        <v>1104</v>
      </c>
      <c r="D1103" s="150">
        <v>3957</v>
      </c>
      <c r="E1103" s="153">
        <v>3863</v>
      </c>
      <c r="F1103" s="153">
        <v>94</v>
      </c>
      <c r="G1103" s="151">
        <v>4122</v>
      </c>
      <c r="H1103" s="151">
        <v>4018</v>
      </c>
      <c r="I1103" s="151">
        <v>104</v>
      </c>
      <c r="J1103" s="151">
        <v>2774</v>
      </c>
      <c r="K1103" s="151">
        <v>2701</v>
      </c>
      <c r="L1103" s="151">
        <v>73</v>
      </c>
      <c r="M1103" s="172">
        <v>0.93</v>
      </c>
      <c r="N1103" s="153">
        <v>90236</v>
      </c>
      <c r="O1103" s="153">
        <v>88463</v>
      </c>
      <c r="P1103" s="153">
        <v>1773</v>
      </c>
      <c r="Q1103" s="154">
        <v>0.980351522673877</v>
      </c>
      <c r="R1103" s="154">
        <v>0.976244629770028</v>
      </c>
      <c r="S1103" s="154">
        <v>0.974769529354682</v>
      </c>
      <c r="T1103" s="154">
        <v>0.973684210526316</v>
      </c>
      <c r="U1103" s="173">
        <v>0.0014751004153456</v>
      </c>
      <c r="V1103" s="158">
        <v>25253</v>
      </c>
      <c r="W1103" s="158">
        <v>24703</v>
      </c>
      <c r="X1103" s="158">
        <v>27297</v>
      </c>
      <c r="Y1103" s="158">
        <v>26789</v>
      </c>
      <c r="Z1103" s="155">
        <v>0.978220409456302</v>
      </c>
      <c r="AA1103" s="155">
        <v>0.981389896325604</v>
      </c>
      <c r="AB1103" s="173">
        <v>-0.00316948686930141</v>
      </c>
    </row>
    <row r="1104" spans="1:28">
      <c r="A1104" s="175" t="s">
        <v>1085</v>
      </c>
      <c r="B1104" s="181" t="s">
        <v>1832</v>
      </c>
      <c r="C1104" s="181" t="s">
        <v>1105</v>
      </c>
      <c r="D1104" s="150">
        <v>3310</v>
      </c>
      <c r="E1104" s="153">
        <v>3217</v>
      </c>
      <c r="F1104" s="153">
        <v>93</v>
      </c>
      <c r="G1104" s="151">
        <v>3620</v>
      </c>
      <c r="H1104" s="151">
        <v>3520</v>
      </c>
      <c r="I1104" s="151">
        <v>100</v>
      </c>
      <c r="J1104" s="151">
        <v>2348</v>
      </c>
      <c r="K1104" s="151">
        <v>2314</v>
      </c>
      <c r="L1104" s="151">
        <v>34</v>
      </c>
      <c r="M1104" s="172">
        <v>0.93</v>
      </c>
      <c r="N1104" s="153">
        <v>77822</v>
      </c>
      <c r="O1104" s="153">
        <v>76570</v>
      </c>
      <c r="P1104" s="153">
        <v>1252</v>
      </c>
      <c r="Q1104" s="154">
        <v>0.983912004317545</v>
      </c>
      <c r="R1104" s="154">
        <v>0.97190332326284</v>
      </c>
      <c r="S1104" s="154">
        <v>0.972375690607735</v>
      </c>
      <c r="T1104" s="154">
        <v>0.985519591141397</v>
      </c>
      <c r="U1104" s="173">
        <v>-0.000472367344894864</v>
      </c>
      <c r="V1104" s="158">
        <v>21398</v>
      </c>
      <c r="W1104" s="158">
        <v>20956</v>
      </c>
      <c r="X1104" s="158">
        <v>23327</v>
      </c>
      <c r="Y1104" s="158">
        <v>23003</v>
      </c>
      <c r="Z1104" s="155">
        <v>0.979343863912515</v>
      </c>
      <c r="AA1104" s="155">
        <v>0.986110515711407</v>
      </c>
      <c r="AB1104" s="173">
        <v>-0.00676665179889224</v>
      </c>
    </row>
    <row r="1105" spans="1:28">
      <c r="A1105" s="175" t="s">
        <v>1085</v>
      </c>
      <c r="B1105" s="181" t="s">
        <v>1832</v>
      </c>
      <c r="C1105" s="181" t="s">
        <v>1106</v>
      </c>
      <c r="D1105" s="150">
        <v>2770</v>
      </c>
      <c r="E1105" s="153">
        <v>2653</v>
      </c>
      <c r="F1105" s="153">
        <v>117</v>
      </c>
      <c r="G1105" s="151">
        <v>2974</v>
      </c>
      <c r="H1105" s="151">
        <v>2844</v>
      </c>
      <c r="I1105" s="151">
        <v>130</v>
      </c>
      <c r="J1105" s="151">
        <v>1906</v>
      </c>
      <c r="K1105" s="151">
        <v>1834</v>
      </c>
      <c r="L1105" s="151">
        <v>72</v>
      </c>
      <c r="M1105" s="172">
        <v>0.93</v>
      </c>
      <c r="N1105" s="153">
        <v>63520</v>
      </c>
      <c r="O1105" s="153">
        <v>61442</v>
      </c>
      <c r="P1105" s="153">
        <v>2078</v>
      </c>
      <c r="Q1105" s="154">
        <v>0.967285894206549</v>
      </c>
      <c r="R1105" s="154">
        <v>0.957761732851986</v>
      </c>
      <c r="S1105" s="154">
        <v>0.956287827841291</v>
      </c>
      <c r="T1105" s="154">
        <v>0.962224554039874</v>
      </c>
      <c r="U1105" s="173">
        <v>0.00147390501069433</v>
      </c>
      <c r="V1105" s="158">
        <v>17946</v>
      </c>
      <c r="W1105" s="158">
        <v>17281</v>
      </c>
      <c r="X1105" s="158">
        <v>19274</v>
      </c>
      <c r="Y1105" s="158">
        <v>18639</v>
      </c>
      <c r="Z1105" s="155">
        <v>0.962944388721721</v>
      </c>
      <c r="AA1105" s="155">
        <v>0.967054062467573</v>
      </c>
      <c r="AB1105" s="173">
        <v>-0.00410967374585214</v>
      </c>
    </row>
    <row r="1106" spans="1:28">
      <c r="A1106" s="175" t="s">
        <v>1085</v>
      </c>
      <c r="B1106" s="181" t="s">
        <v>1833</v>
      </c>
      <c r="C1106" s="181" t="s">
        <v>1107</v>
      </c>
      <c r="D1106" s="150">
        <v>6750</v>
      </c>
      <c r="E1106" s="153">
        <v>6495</v>
      </c>
      <c r="F1106" s="153">
        <v>255</v>
      </c>
      <c r="G1106" s="151">
        <v>8530</v>
      </c>
      <c r="H1106" s="151">
        <v>8277</v>
      </c>
      <c r="I1106" s="151">
        <v>253</v>
      </c>
      <c r="J1106" s="151">
        <v>4824</v>
      </c>
      <c r="K1106" s="151">
        <v>4657</v>
      </c>
      <c r="L1106" s="151">
        <v>167</v>
      </c>
      <c r="M1106" s="172">
        <v>0.93</v>
      </c>
      <c r="N1106" s="153">
        <v>172050</v>
      </c>
      <c r="O1106" s="153">
        <v>165881</v>
      </c>
      <c r="P1106" s="153">
        <v>6169</v>
      </c>
      <c r="Q1106" s="154">
        <v>0.964144144144144</v>
      </c>
      <c r="R1106" s="154">
        <v>0.962222222222222</v>
      </c>
      <c r="S1106" s="154">
        <v>0.970339976553341</v>
      </c>
      <c r="T1106" s="154">
        <v>0.965381426202322</v>
      </c>
      <c r="U1106" s="173">
        <v>-0.00811775433111894</v>
      </c>
      <c r="V1106" s="158">
        <v>46063</v>
      </c>
      <c r="W1106" s="158">
        <v>44350</v>
      </c>
      <c r="X1106" s="158">
        <v>51740</v>
      </c>
      <c r="Y1106" s="158">
        <v>49903</v>
      </c>
      <c r="Z1106" s="155">
        <v>0.962811801228752</v>
      </c>
      <c r="AA1106" s="155">
        <v>0.96449555469656</v>
      </c>
      <c r="AB1106" s="173">
        <v>-0.0016837534678078</v>
      </c>
    </row>
    <row r="1107" spans="1:28">
      <c r="A1107" s="175" t="s">
        <v>1085</v>
      </c>
      <c r="B1107" s="181" t="s">
        <v>1833</v>
      </c>
      <c r="C1107" s="181" t="s">
        <v>1108</v>
      </c>
      <c r="D1107" s="150">
        <v>3543</v>
      </c>
      <c r="E1107" s="153">
        <v>3465</v>
      </c>
      <c r="F1107" s="153">
        <v>78</v>
      </c>
      <c r="G1107" s="151">
        <v>4136</v>
      </c>
      <c r="H1107" s="151">
        <v>4062</v>
      </c>
      <c r="I1107" s="151">
        <v>74</v>
      </c>
      <c r="J1107" s="151">
        <v>2439</v>
      </c>
      <c r="K1107" s="151">
        <v>2383</v>
      </c>
      <c r="L1107" s="151">
        <v>56</v>
      </c>
      <c r="M1107" s="172">
        <v>0.93</v>
      </c>
      <c r="N1107" s="153">
        <v>82349</v>
      </c>
      <c r="O1107" s="153">
        <v>80957</v>
      </c>
      <c r="P1107" s="153">
        <v>1392</v>
      </c>
      <c r="Q1107" s="154">
        <v>0.983096333895979</v>
      </c>
      <c r="R1107" s="154">
        <v>0.977984758679086</v>
      </c>
      <c r="S1107" s="154">
        <v>0.9821083172147</v>
      </c>
      <c r="T1107" s="154">
        <v>0.977039770397704</v>
      </c>
      <c r="U1107" s="173">
        <v>-0.00412355853561464</v>
      </c>
      <c r="V1107" s="158">
        <v>23229</v>
      </c>
      <c r="W1107" s="158">
        <v>22800</v>
      </c>
      <c r="X1107" s="158">
        <v>25250</v>
      </c>
      <c r="Y1107" s="158">
        <v>24841</v>
      </c>
      <c r="Z1107" s="155">
        <v>0.981531706057084</v>
      </c>
      <c r="AA1107" s="155">
        <v>0.98380198019802</v>
      </c>
      <c r="AB1107" s="173">
        <v>-0.00227027414093595</v>
      </c>
    </row>
    <row r="1108" spans="1:28">
      <c r="A1108" s="175" t="s">
        <v>1085</v>
      </c>
      <c r="B1108" s="181" t="s">
        <v>1833</v>
      </c>
      <c r="C1108" s="181" t="s">
        <v>1109</v>
      </c>
      <c r="D1108" s="150">
        <v>6546</v>
      </c>
      <c r="E1108" s="153">
        <v>6167</v>
      </c>
      <c r="F1108" s="153">
        <v>379</v>
      </c>
      <c r="G1108" s="151">
        <v>7968</v>
      </c>
      <c r="H1108" s="151">
        <v>7499</v>
      </c>
      <c r="I1108" s="151">
        <v>469</v>
      </c>
      <c r="J1108" s="151">
        <v>5034</v>
      </c>
      <c r="K1108" s="151">
        <v>4732</v>
      </c>
      <c r="L1108" s="151">
        <v>302</v>
      </c>
      <c r="M1108" s="172">
        <v>0.93</v>
      </c>
      <c r="N1108" s="153">
        <v>162764</v>
      </c>
      <c r="O1108" s="153">
        <v>155776</v>
      </c>
      <c r="P1108" s="153">
        <v>6988</v>
      </c>
      <c r="Q1108" s="154">
        <v>0.957066673220122</v>
      </c>
      <c r="R1108" s="154">
        <v>0.942102047051635</v>
      </c>
      <c r="S1108" s="154">
        <v>0.941139558232932</v>
      </c>
      <c r="T1108" s="154">
        <v>0.940007945967422</v>
      </c>
      <c r="U1108" s="173">
        <v>0.000962488818702867</v>
      </c>
      <c r="V1108" s="158">
        <v>44197</v>
      </c>
      <c r="W1108" s="158">
        <v>41882</v>
      </c>
      <c r="X1108" s="158">
        <v>50642</v>
      </c>
      <c r="Y1108" s="158">
        <v>48507</v>
      </c>
      <c r="Z1108" s="155">
        <v>0.947620879245198</v>
      </c>
      <c r="AA1108" s="155">
        <v>0.957841317483512</v>
      </c>
      <c r="AB1108" s="173">
        <v>-0.0102204382383141</v>
      </c>
    </row>
    <row r="1109" spans="1:28">
      <c r="A1109" s="175" t="s">
        <v>1085</v>
      </c>
      <c r="B1109" s="181" t="s">
        <v>1833</v>
      </c>
      <c r="C1109" s="181" t="s">
        <v>1110</v>
      </c>
      <c r="D1109" s="150">
        <v>4121</v>
      </c>
      <c r="E1109" s="153">
        <v>239</v>
      </c>
      <c r="F1109" s="153">
        <v>3882</v>
      </c>
      <c r="G1109" s="151">
        <v>2103</v>
      </c>
      <c r="H1109" s="151">
        <v>314</v>
      </c>
      <c r="I1109" s="151">
        <v>1789</v>
      </c>
      <c r="J1109" s="151">
        <v>2798</v>
      </c>
      <c r="K1109" s="151">
        <v>370</v>
      </c>
      <c r="L1109" s="151">
        <v>2428</v>
      </c>
      <c r="M1109" s="172">
        <v>0.93</v>
      </c>
      <c r="N1109" s="153">
        <v>73937</v>
      </c>
      <c r="O1109" s="153">
        <v>7641</v>
      </c>
      <c r="P1109" s="153">
        <v>66296</v>
      </c>
      <c r="Q1109" s="154">
        <v>0.103344739440334</v>
      </c>
      <c r="R1109" s="154">
        <v>0.0579956321281242</v>
      </c>
      <c r="S1109" s="154">
        <v>0.149310508796957</v>
      </c>
      <c r="T1109" s="154">
        <v>0.132237312365976</v>
      </c>
      <c r="U1109" s="173">
        <v>-0.0913148766688325</v>
      </c>
      <c r="V1109" s="158">
        <v>20761</v>
      </c>
      <c r="W1109" s="158">
        <v>1620</v>
      </c>
      <c r="X1109" s="158">
        <v>22042</v>
      </c>
      <c r="Y1109" s="158">
        <v>2558</v>
      </c>
      <c r="Z1109" s="155">
        <v>0.0780309233659265</v>
      </c>
      <c r="AA1109" s="155">
        <v>0.116051175029489</v>
      </c>
      <c r="AB1109" s="173">
        <v>-0.0380202516635627</v>
      </c>
    </row>
    <row r="1110" spans="1:28">
      <c r="A1110" s="175" t="s">
        <v>1085</v>
      </c>
      <c r="B1110" s="181" t="s">
        <v>1833</v>
      </c>
      <c r="C1110" s="181" t="s">
        <v>1111</v>
      </c>
      <c r="D1110" s="150">
        <v>3314</v>
      </c>
      <c r="E1110" s="153">
        <v>3206</v>
      </c>
      <c r="F1110" s="153">
        <v>108</v>
      </c>
      <c r="G1110" s="151">
        <v>3794</v>
      </c>
      <c r="H1110" s="151">
        <v>3726</v>
      </c>
      <c r="I1110" s="151">
        <v>68</v>
      </c>
      <c r="J1110" s="151">
        <v>2467</v>
      </c>
      <c r="K1110" s="151">
        <v>2409</v>
      </c>
      <c r="L1110" s="151">
        <v>58</v>
      </c>
      <c r="M1110" s="172">
        <v>0.93</v>
      </c>
      <c r="N1110" s="153">
        <v>76675</v>
      </c>
      <c r="O1110" s="153">
        <v>74288</v>
      </c>
      <c r="P1110" s="153">
        <v>2387</v>
      </c>
      <c r="Q1110" s="154">
        <v>0.968868601238996</v>
      </c>
      <c r="R1110" s="154">
        <v>0.967410983705492</v>
      </c>
      <c r="S1110" s="154">
        <v>0.982076963626779</v>
      </c>
      <c r="T1110" s="154">
        <v>0.976489663558978</v>
      </c>
      <c r="U1110" s="173">
        <v>-0.0146659799212873</v>
      </c>
      <c r="V1110" s="158">
        <v>21432</v>
      </c>
      <c r="W1110" s="158">
        <v>21003</v>
      </c>
      <c r="X1110" s="158">
        <v>23366</v>
      </c>
      <c r="Y1110" s="158">
        <v>22445</v>
      </c>
      <c r="Z1110" s="155">
        <v>0.97998320268757</v>
      </c>
      <c r="AA1110" s="155">
        <v>0.96058375417273</v>
      </c>
      <c r="AB1110" s="173">
        <v>0.0193994485148404</v>
      </c>
    </row>
    <row r="1111" spans="1:28">
      <c r="A1111" s="175" t="s">
        <v>1085</v>
      </c>
      <c r="B1111" s="181" t="s">
        <v>1833</v>
      </c>
      <c r="C1111" s="181" t="s">
        <v>1112</v>
      </c>
      <c r="D1111" s="150">
        <v>2752</v>
      </c>
      <c r="E1111" s="153">
        <v>2563</v>
      </c>
      <c r="F1111" s="153">
        <v>189</v>
      </c>
      <c r="G1111" s="151">
        <v>3156</v>
      </c>
      <c r="H1111" s="151">
        <v>3068</v>
      </c>
      <c r="I1111" s="151">
        <v>88</v>
      </c>
      <c r="J1111" s="151">
        <v>1887</v>
      </c>
      <c r="K1111" s="151">
        <v>1840</v>
      </c>
      <c r="L1111" s="151">
        <v>47</v>
      </c>
      <c r="M1111" s="172">
        <v>0.93</v>
      </c>
      <c r="N1111" s="153">
        <v>64674</v>
      </c>
      <c r="O1111" s="153">
        <v>63327</v>
      </c>
      <c r="P1111" s="153">
        <v>1347</v>
      </c>
      <c r="Q1111" s="154">
        <v>0.979172464978198</v>
      </c>
      <c r="R1111" s="154">
        <v>0.931322674418605</v>
      </c>
      <c r="S1111" s="154">
        <v>0.97211660329531</v>
      </c>
      <c r="T1111" s="154">
        <v>0.975092739798622</v>
      </c>
      <c r="U1111" s="173">
        <v>-0.0407939288767059</v>
      </c>
      <c r="V1111" s="158">
        <v>17204</v>
      </c>
      <c r="W1111" s="158">
        <v>16653</v>
      </c>
      <c r="X1111" s="158">
        <v>19752</v>
      </c>
      <c r="Y1111" s="158">
        <v>19392</v>
      </c>
      <c r="Z1111" s="155">
        <v>0.967972564519879</v>
      </c>
      <c r="AA1111" s="155">
        <v>0.981773997569866</v>
      </c>
      <c r="AB1111" s="173">
        <v>-0.0138014330499873</v>
      </c>
    </row>
    <row r="1112" spans="1:28">
      <c r="A1112" s="175" t="s">
        <v>1085</v>
      </c>
      <c r="B1112" s="181" t="s">
        <v>1833</v>
      </c>
      <c r="C1112" s="181" t="s">
        <v>1113</v>
      </c>
      <c r="D1112" s="150">
        <v>8559</v>
      </c>
      <c r="E1112" s="153">
        <v>8306</v>
      </c>
      <c r="F1112" s="153">
        <v>253</v>
      </c>
      <c r="G1112" s="151">
        <v>10657</v>
      </c>
      <c r="H1112" s="151">
        <v>10328</v>
      </c>
      <c r="I1112" s="151">
        <v>329</v>
      </c>
      <c r="J1112" s="151">
        <v>5913</v>
      </c>
      <c r="K1112" s="151">
        <v>5744</v>
      </c>
      <c r="L1112" s="151">
        <v>169</v>
      </c>
      <c r="M1112" s="172">
        <v>0.93</v>
      </c>
      <c r="N1112" s="153">
        <v>213347</v>
      </c>
      <c r="O1112" s="153">
        <v>208066</v>
      </c>
      <c r="P1112" s="153">
        <v>5281</v>
      </c>
      <c r="Q1112" s="154">
        <v>0.975246898245581</v>
      </c>
      <c r="R1112" s="154">
        <v>0.970440472017759</v>
      </c>
      <c r="S1112" s="154">
        <v>0.96912827249695</v>
      </c>
      <c r="T1112" s="154">
        <v>0.971418907491967</v>
      </c>
      <c r="U1112" s="173">
        <v>0.00131219952080874</v>
      </c>
      <c r="V1112" s="158">
        <v>58138</v>
      </c>
      <c r="W1112" s="158">
        <v>56369</v>
      </c>
      <c r="X1112" s="158">
        <v>64490</v>
      </c>
      <c r="Y1112" s="158">
        <v>63032</v>
      </c>
      <c r="Z1112" s="155">
        <v>0.969572396711273</v>
      </c>
      <c r="AA1112" s="155">
        <v>0.977391843696697</v>
      </c>
      <c r="AB1112" s="173">
        <v>-0.00781944698542403</v>
      </c>
    </row>
    <row r="1113" spans="1:28">
      <c r="A1113" s="175" t="s">
        <v>1085</v>
      </c>
      <c r="B1113" s="181" t="s">
        <v>1833</v>
      </c>
      <c r="C1113" s="181" t="s">
        <v>1114</v>
      </c>
      <c r="D1113" s="150">
        <v>2569</v>
      </c>
      <c r="E1113" s="153">
        <v>2489</v>
      </c>
      <c r="F1113" s="153">
        <v>80</v>
      </c>
      <c r="G1113" s="151">
        <v>2917</v>
      </c>
      <c r="H1113" s="151">
        <v>2849</v>
      </c>
      <c r="I1113" s="151">
        <v>68</v>
      </c>
      <c r="J1113" s="151">
        <v>1706</v>
      </c>
      <c r="K1113" s="151">
        <v>1657</v>
      </c>
      <c r="L1113" s="151">
        <v>49</v>
      </c>
      <c r="M1113" s="172">
        <v>0.93</v>
      </c>
      <c r="N1113" s="153">
        <v>59798</v>
      </c>
      <c r="O1113" s="153">
        <v>58450</v>
      </c>
      <c r="P1113" s="153">
        <v>1348</v>
      </c>
      <c r="Q1113" s="154">
        <v>0.977457440048162</v>
      </c>
      <c r="R1113" s="154">
        <v>0.968859478396263</v>
      </c>
      <c r="S1113" s="154">
        <v>0.976688378471032</v>
      </c>
      <c r="T1113" s="154">
        <v>0.971277842907386</v>
      </c>
      <c r="U1113" s="173">
        <v>-0.00782890007476866</v>
      </c>
      <c r="V1113" s="158">
        <v>16318</v>
      </c>
      <c r="W1113" s="158">
        <v>15939</v>
      </c>
      <c r="X1113" s="158">
        <v>17793</v>
      </c>
      <c r="Y1113" s="158">
        <v>17345</v>
      </c>
      <c r="Z1113" s="155">
        <v>0.976774114474813</v>
      </c>
      <c r="AA1113" s="155">
        <v>0.974821559040072</v>
      </c>
      <c r="AB1113" s="173">
        <v>0.00195255543474115</v>
      </c>
    </row>
    <row r="1114" spans="1:28">
      <c r="A1114" s="175" t="s">
        <v>1085</v>
      </c>
      <c r="B1114" s="181" t="s">
        <v>1833</v>
      </c>
      <c r="C1114" s="181" t="s">
        <v>1115</v>
      </c>
      <c r="D1114" s="150">
        <v>0</v>
      </c>
      <c r="E1114" s="153">
        <v>0</v>
      </c>
      <c r="F1114" s="153">
        <v>0</v>
      </c>
      <c r="G1114" s="151">
        <v>0</v>
      </c>
      <c r="H1114" s="151">
        <v>0</v>
      </c>
      <c r="I1114" s="151">
        <v>0</v>
      </c>
      <c r="J1114" s="151">
        <v>0</v>
      </c>
      <c r="K1114" s="151">
        <v>0</v>
      </c>
      <c r="L1114" s="151">
        <v>0</v>
      </c>
      <c r="M1114" s="172">
        <v>0.93</v>
      </c>
      <c r="N1114" s="153">
        <v>20</v>
      </c>
      <c r="O1114" s="153">
        <v>20</v>
      </c>
      <c r="P1114" s="153">
        <v>0</v>
      </c>
      <c r="Q1114" s="154">
        <v>1</v>
      </c>
      <c r="R1114" s="154">
        <v>0</v>
      </c>
      <c r="S1114" s="154">
        <v>0</v>
      </c>
      <c r="T1114" s="154">
        <v>0</v>
      </c>
      <c r="U1114" s="173">
        <v>0</v>
      </c>
      <c r="V1114" s="158">
        <v>0</v>
      </c>
      <c r="W1114" s="158">
        <v>0</v>
      </c>
      <c r="X1114" s="158">
        <v>0</v>
      </c>
      <c r="Y1114" s="158">
        <v>0</v>
      </c>
      <c r="Z1114" s="155">
        <v>0</v>
      </c>
      <c r="AA1114" s="155">
        <v>0</v>
      </c>
      <c r="AB1114" s="173">
        <v>0</v>
      </c>
    </row>
    <row r="1115" spans="1:28">
      <c r="A1115" s="175" t="s">
        <v>1085</v>
      </c>
      <c r="B1115" s="181" t="s">
        <v>1833</v>
      </c>
      <c r="C1115" s="181" t="s">
        <v>1116</v>
      </c>
      <c r="D1115" s="150">
        <v>3965</v>
      </c>
      <c r="E1115" s="153">
        <v>3847</v>
      </c>
      <c r="F1115" s="153">
        <v>118</v>
      </c>
      <c r="G1115" s="151">
        <v>4302</v>
      </c>
      <c r="H1115" s="151">
        <v>4200</v>
      </c>
      <c r="I1115" s="151">
        <v>102</v>
      </c>
      <c r="J1115" s="151">
        <v>2691</v>
      </c>
      <c r="K1115" s="151">
        <v>2623</v>
      </c>
      <c r="L1115" s="151">
        <v>68</v>
      </c>
      <c r="M1115" s="172">
        <v>0.93</v>
      </c>
      <c r="N1115" s="153">
        <v>84722</v>
      </c>
      <c r="O1115" s="153">
        <v>82760</v>
      </c>
      <c r="P1115" s="153">
        <v>1962</v>
      </c>
      <c r="Q1115" s="154">
        <v>0.976841906470574</v>
      </c>
      <c r="R1115" s="154">
        <v>0.970239596469105</v>
      </c>
      <c r="S1115" s="154">
        <v>0.97629009762901</v>
      </c>
      <c r="T1115" s="154">
        <v>0.974730583426236</v>
      </c>
      <c r="U1115" s="173">
        <v>-0.00605050115990513</v>
      </c>
      <c r="V1115" s="158">
        <v>24890</v>
      </c>
      <c r="W1115" s="158">
        <v>24239</v>
      </c>
      <c r="X1115" s="158">
        <v>26426</v>
      </c>
      <c r="Y1115" s="158">
        <v>25873</v>
      </c>
      <c r="Z1115" s="155">
        <v>0.973844917637606</v>
      </c>
      <c r="AA1115" s="155">
        <v>0.979073639597366</v>
      </c>
      <c r="AB1115" s="173">
        <v>-0.00522872195976076</v>
      </c>
    </row>
    <row r="1116" spans="1:28">
      <c r="A1116" s="175" t="s">
        <v>1085</v>
      </c>
      <c r="B1116" s="181" t="s">
        <v>1833</v>
      </c>
      <c r="C1116" s="181" t="s">
        <v>1117</v>
      </c>
      <c r="D1116" s="150">
        <v>3380</v>
      </c>
      <c r="E1116" s="153">
        <v>3182</v>
      </c>
      <c r="F1116" s="153">
        <v>198</v>
      </c>
      <c r="G1116" s="151">
        <v>4018</v>
      </c>
      <c r="H1116" s="151">
        <v>3882</v>
      </c>
      <c r="I1116" s="151">
        <v>136</v>
      </c>
      <c r="J1116" s="151">
        <v>2382</v>
      </c>
      <c r="K1116" s="151">
        <v>2260</v>
      </c>
      <c r="L1116" s="151">
        <v>122</v>
      </c>
      <c r="M1116" s="172">
        <v>0.93</v>
      </c>
      <c r="N1116" s="153">
        <v>81690</v>
      </c>
      <c r="O1116" s="153">
        <v>78512</v>
      </c>
      <c r="P1116" s="153">
        <v>3178</v>
      </c>
      <c r="Q1116" s="154">
        <v>0.961096829477292</v>
      </c>
      <c r="R1116" s="154">
        <v>0.941420118343195</v>
      </c>
      <c r="S1116" s="154">
        <v>0.96615231458437</v>
      </c>
      <c r="T1116" s="154">
        <v>0.948782535684299</v>
      </c>
      <c r="U1116" s="173">
        <v>-0.0247321962411751</v>
      </c>
      <c r="V1116" s="158">
        <v>22414</v>
      </c>
      <c r="W1116" s="158">
        <v>21407</v>
      </c>
      <c r="X1116" s="158">
        <v>24387</v>
      </c>
      <c r="Y1116" s="158">
        <v>23517</v>
      </c>
      <c r="Z1116" s="155">
        <v>0.955072722405639</v>
      </c>
      <c r="AA1116" s="155">
        <v>0.964325255258949</v>
      </c>
      <c r="AB1116" s="173">
        <v>-0.00925253285331007</v>
      </c>
    </row>
    <row r="1117" spans="1:28">
      <c r="A1117" s="175" t="s">
        <v>1085</v>
      </c>
      <c r="B1117" s="181" t="s">
        <v>1833</v>
      </c>
      <c r="C1117" s="181" t="s">
        <v>1118</v>
      </c>
      <c r="D1117" s="150">
        <v>5421</v>
      </c>
      <c r="E1117" s="153">
        <v>5133</v>
      </c>
      <c r="F1117" s="153">
        <v>288</v>
      </c>
      <c r="G1117" s="151">
        <v>5974</v>
      </c>
      <c r="H1117" s="151">
        <v>5787</v>
      </c>
      <c r="I1117" s="151">
        <v>187</v>
      </c>
      <c r="J1117" s="151">
        <v>4039</v>
      </c>
      <c r="K1117" s="151">
        <v>3882</v>
      </c>
      <c r="L1117" s="151">
        <v>157</v>
      </c>
      <c r="M1117" s="172">
        <v>0.93</v>
      </c>
      <c r="N1117" s="153">
        <v>123520</v>
      </c>
      <c r="O1117" s="153">
        <v>119536</v>
      </c>
      <c r="P1117" s="153">
        <v>3984</v>
      </c>
      <c r="Q1117" s="154">
        <v>0.967746113989637</v>
      </c>
      <c r="R1117" s="154">
        <v>0.946873270614278</v>
      </c>
      <c r="S1117" s="154">
        <v>0.968697689989956</v>
      </c>
      <c r="T1117" s="154">
        <v>0.961128992324833</v>
      </c>
      <c r="U1117" s="173">
        <v>-0.0218244193756786</v>
      </c>
      <c r="V1117" s="158">
        <v>33955</v>
      </c>
      <c r="W1117" s="158">
        <v>32826</v>
      </c>
      <c r="X1117" s="158">
        <v>37403</v>
      </c>
      <c r="Y1117" s="158">
        <v>36157</v>
      </c>
      <c r="Z1117" s="155">
        <v>0.966750110440289</v>
      </c>
      <c r="AA1117" s="155">
        <v>0.966687164131219</v>
      </c>
      <c r="AB1117" s="173">
        <v>6.29463090691118e-5</v>
      </c>
    </row>
    <row r="1118" spans="1:28">
      <c r="A1118" s="175" t="s">
        <v>1085</v>
      </c>
      <c r="B1118" s="181" t="s">
        <v>1833</v>
      </c>
      <c r="C1118" s="181" t="s">
        <v>1119</v>
      </c>
      <c r="D1118" s="150">
        <v>4579</v>
      </c>
      <c r="E1118" s="153">
        <v>4402</v>
      </c>
      <c r="F1118" s="153">
        <v>177</v>
      </c>
      <c r="G1118" s="151">
        <v>5142</v>
      </c>
      <c r="H1118" s="151">
        <v>5000</v>
      </c>
      <c r="I1118" s="151">
        <v>142</v>
      </c>
      <c r="J1118" s="151">
        <v>2947</v>
      </c>
      <c r="K1118" s="151">
        <v>2866</v>
      </c>
      <c r="L1118" s="151">
        <v>81</v>
      </c>
      <c r="M1118" s="172">
        <v>0.93</v>
      </c>
      <c r="N1118" s="153">
        <v>102851</v>
      </c>
      <c r="O1118" s="153">
        <v>100412</v>
      </c>
      <c r="P1118" s="153">
        <v>2439</v>
      </c>
      <c r="Q1118" s="154">
        <v>0.976286083752224</v>
      </c>
      <c r="R1118" s="154">
        <v>0.961345271893427</v>
      </c>
      <c r="S1118" s="154">
        <v>0.972384286269934</v>
      </c>
      <c r="T1118" s="154">
        <v>0.972514421445538</v>
      </c>
      <c r="U1118" s="173">
        <v>-0.0110390143765073</v>
      </c>
      <c r="V1118" s="158">
        <v>28567</v>
      </c>
      <c r="W1118" s="158">
        <v>27818</v>
      </c>
      <c r="X1118" s="158">
        <v>31594</v>
      </c>
      <c r="Y1118" s="158">
        <v>30905</v>
      </c>
      <c r="Z1118" s="155">
        <v>0.973780936045087</v>
      </c>
      <c r="AA1118" s="155">
        <v>0.978192061783883</v>
      </c>
      <c r="AB1118" s="173">
        <v>-0.0044111257387961</v>
      </c>
    </row>
    <row r="1119" spans="1:28">
      <c r="A1119" s="175" t="s">
        <v>1085</v>
      </c>
      <c r="B1119" s="181" t="s">
        <v>1833</v>
      </c>
      <c r="C1119" s="181" t="s">
        <v>1120</v>
      </c>
      <c r="D1119" s="150">
        <v>1687</v>
      </c>
      <c r="E1119" s="153">
        <v>1652</v>
      </c>
      <c r="F1119" s="153">
        <v>35</v>
      </c>
      <c r="G1119" s="151">
        <v>1959</v>
      </c>
      <c r="H1119" s="151">
        <v>1919</v>
      </c>
      <c r="I1119" s="151">
        <v>40</v>
      </c>
      <c r="J1119" s="151">
        <v>1100</v>
      </c>
      <c r="K1119" s="151">
        <v>1069</v>
      </c>
      <c r="L1119" s="151">
        <v>31</v>
      </c>
      <c r="M1119" s="172">
        <v>0.93</v>
      </c>
      <c r="N1119" s="153">
        <v>39893</v>
      </c>
      <c r="O1119" s="153">
        <v>38966</v>
      </c>
      <c r="P1119" s="153">
        <v>927</v>
      </c>
      <c r="Q1119" s="154">
        <v>0.976762840598601</v>
      </c>
      <c r="R1119" s="154">
        <v>0.979253112033195</v>
      </c>
      <c r="S1119" s="154">
        <v>0.979581419091373</v>
      </c>
      <c r="T1119" s="154">
        <v>0.971818181818182</v>
      </c>
      <c r="U1119" s="173">
        <v>-0.000328307058178212</v>
      </c>
      <c r="V1119" s="158">
        <v>10801</v>
      </c>
      <c r="W1119" s="158">
        <v>10527</v>
      </c>
      <c r="X1119" s="158">
        <v>12194</v>
      </c>
      <c r="Y1119" s="158">
        <v>11928</v>
      </c>
      <c r="Z1119" s="155">
        <v>0.974631978520507</v>
      </c>
      <c r="AA1119" s="155">
        <v>0.978185993111366</v>
      </c>
      <c r="AB1119" s="173">
        <v>-0.00355401459085891</v>
      </c>
    </row>
    <row r="1120" spans="1:28">
      <c r="A1120" s="175" t="s">
        <v>1085</v>
      </c>
      <c r="B1120" s="181" t="s">
        <v>1833</v>
      </c>
      <c r="C1120" s="181" t="s">
        <v>1121</v>
      </c>
      <c r="D1120" s="150">
        <v>2832</v>
      </c>
      <c r="E1120" s="153">
        <v>2671</v>
      </c>
      <c r="F1120" s="153">
        <v>161</v>
      </c>
      <c r="G1120" s="151">
        <v>3037</v>
      </c>
      <c r="H1120" s="151">
        <v>2847</v>
      </c>
      <c r="I1120" s="151">
        <v>190</v>
      </c>
      <c r="J1120" s="151">
        <v>1977</v>
      </c>
      <c r="K1120" s="151">
        <v>1797</v>
      </c>
      <c r="L1120" s="151">
        <v>180</v>
      </c>
      <c r="M1120" s="172">
        <v>0.93</v>
      </c>
      <c r="N1120" s="153">
        <v>65655</v>
      </c>
      <c r="O1120" s="153">
        <v>62265</v>
      </c>
      <c r="P1120" s="153">
        <v>3390</v>
      </c>
      <c r="Q1120" s="154">
        <v>0.948366461046379</v>
      </c>
      <c r="R1120" s="154">
        <v>0.943149717514124</v>
      </c>
      <c r="S1120" s="154">
        <v>0.937438261442213</v>
      </c>
      <c r="T1120" s="154">
        <v>0.908952959028832</v>
      </c>
      <c r="U1120" s="173">
        <v>0.00571145607191148</v>
      </c>
      <c r="V1120" s="158">
        <v>18242</v>
      </c>
      <c r="W1120" s="158">
        <v>17125</v>
      </c>
      <c r="X1120" s="158">
        <v>19788</v>
      </c>
      <c r="Y1120" s="158">
        <v>18577</v>
      </c>
      <c r="Z1120" s="155">
        <v>0.938767678982568</v>
      </c>
      <c r="AA1120" s="155">
        <v>0.938801293713362</v>
      </c>
      <c r="AB1120" s="173">
        <v>-3.3614730793885e-5</v>
      </c>
    </row>
    <row r="1121" spans="1:28">
      <c r="A1121" s="175" t="s">
        <v>1085</v>
      </c>
      <c r="B1121" s="181" t="s">
        <v>1833</v>
      </c>
      <c r="C1121" s="181" t="s">
        <v>1122</v>
      </c>
      <c r="D1121" s="150">
        <v>3317</v>
      </c>
      <c r="E1121" s="153">
        <v>3211</v>
      </c>
      <c r="F1121" s="153">
        <v>106</v>
      </c>
      <c r="G1121" s="151">
        <v>3715</v>
      </c>
      <c r="H1121" s="151">
        <v>3566</v>
      </c>
      <c r="I1121" s="151">
        <v>149</v>
      </c>
      <c r="J1121" s="151">
        <v>2553</v>
      </c>
      <c r="K1121" s="151">
        <v>2381</v>
      </c>
      <c r="L1121" s="151">
        <v>172</v>
      </c>
      <c r="M1121" s="172">
        <v>0.93</v>
      </c>
      <c r="N1121" s="153">
        <v>77714</v>
      </c>
      <c r="O1121" s="153">
        <v>75217</v>
      </c>
      <c r="P1121" s="153">
        <v>2497</v>
      </c>
      <c r="Q1121" s="154">
        <v>0.967869367166791</v>
      </c>
      <c r="R1121" s="154">
        <v>0.96804341272234</v>
      </c>
      <c r="S1121" s="154">
        <v>0.959892328398385</v>
      </c>
      <c r="T1121" s="154">
        <v>0.932628280454367</v>
      </c>
      <c r="U1121" s="173">
        <v>0.00815108432395462</v>
      </c>
      <c r="V1121" s="158">
        <v>21940</v>
      </c>
      <c r="W1121" s="158">
        <v>21094</v>
      </c>
      <c r="X1121" s="158">
        <v>23321</v>
      </c>
      <c r="Y1121" s="158">
        <v>22627</v>
      </c>
      <c r="Z1121" s="155">
        <v>0.961440291704649</v>
      </c>
      <c r="AA1121" s="155">
        <v>0.970241413318468</v>
      </c>
      <c r="AB1121" s="173">
        <v>-0.0088011216138193</v>
      </c>
    </row>
    <row r="1122" spans="1:28">
      <c r="A1122" s="175" t="s">
        <v>1085</v>
      </c>
      <c r="B1122" s="181" t="s">
        <v>1833</v>
      </c>
      <c r="C1122" s="181" t="s">
        <v>1123</v>
      </c>
      <c r="D1122" s="150">
        <v>3398</v>
      </c>
      <c r="E1122" s="153">
        <v>3250</v>
      </c>
      <c r="F1122" s="153">
        <v>148</v>
      </c>
      <c r="G1122" s="151">
        <v>3744</v>
      </c>
      <c r="H1122" s="151">
        <v>3543</v>
      </c>
      <c r="I1122" s="151">
        <v>201</v>
      </c>
      <c r="J1122" s="151">
        <v>2408</v>
      </c>
      <c r="K1122" s="151">
        <v>2286</v>
      </c>
      <c r="L1122" s="151">
        <v>122</v>
      </c>
      <c r="M1122" s="172">
        <v>0.93</v>
      </c>
      <c r="N1122" s="153">
        <v>77883</v>
      </c>
      <c r="O1122" s="153">
        <v>74436</v>
      </c>
      <c r="P1122" s="153">
        <v>3447</v>
      </c>
      <c r="Q1122" s="154">
        <v>0.955741304264088</v>
      </c>
      <c r="R1122" s="154">
        <v>0.956444967628016</v>
      </c>
      <c r="S1122" s="154">
        <v>0.946314102564103</v>
      </c>
      <c r="T1122" s="154">
        <v>0.949335548172757</v>
      </c>
      <c r="U1122" s="173">
        <v>0.0101308650639139</v>
      </c>
      <c r="V1122" s="158">
        <v>22089</v>
      </c>
      <c r="W1122" s="158">
        <v>20763</v>
      </c>
      <c r="X1122" s="158">
        <v>24096</v>
      </c>
      <c r="Y1122" s="158">
        <v>23124</v>
      </c>
      <c r="Z1122" s="155">
        <v>0.939970120874643</v>
      </c>
      <c r="AA1122" s="155">
        <v>0.959661354581673</v>
      </c>
      <c r="AB1122" s="173">
        <v>-0.0196912337070299</v>
      </c>
    </row>
    <row r="1123" spans="1:28">
      <c r="A1123" s="175" t="s">
        <v>1085</v>
      </c>
      <c r="B1123" s="181" t="s">
        <v>1833</v>
      </c>
      <c r="C1123" s="181" t="s">
        <v>1124</v>
      </c>
      <c r="D1123" s="150">
        <v>2896</v>
      </c>
      <c r="E1123" s="153">
        <v>2819</v>
      </c>
      <c r="F1123" s="153">
        <v>77</v>
      </c>
      <c r="G1123" s="151">
        <v>3091</v>
      </c>
      <c r="H1123" s="151">
        <v>3046</v>
      </c>
      <c r="I1123" s="151">
        <v>45</v>
      </c>
      <c r="J1123" s="151">
        <v>1929</v>
      </c>
      <c r="K1123" s="151">
        <v>1884</v>
      </c>
      <c r="L1123" s="151">
        <v>45</v>
      </c>
      <c r="M1123" s="172">
        <v>0.93</v>
      </c>
      <c r="N1123" s="153">
        <v>64958</v>
      </c>
      <c r="O1123" s="153">
        <v>63976</v>
      </c>
      <c r="P1123" s="153">
        <v>982</v>
      </c>
      <c r="Q1123" s="154">
        <v>0.984882539487053</v>
      </c>
      <c r="R1123" s="154">
        <v>0.973411602209945</v>
      </c>
      <c r="S1123" s="154">
        <v>0.985441604658686</v>
      </c>
      <c r="T1123" s="154">
        <v>0.976671850699845</v>
      </c>
      <c r="U1123" s="173">
        <v>-0.0120300024487418</v>
      </c>
      <c r="V1123" s="158">
        <v>18296</v>
      </c>
      <c r="W1123" s="158">
        <v>17943</v>
      </c>
      <c r="X1123" s="158">
        <v>19889</v>
      </c>
      <c r="Y1123" s="158">
        <v>19618</v>
      </c>
      <c r="Z1123" s="155">
        <v>0.980706165282029</v>
      </c>
      <c r="AA1123" s="155">
        <v>0.986374377796772</v>
      </c>
      <c r="AB1123" s="173">
        <v>-0.00566821251474325</v>
      </c>
    </row>
    <row r="1124" spans="1:28">
      <c r="A1124" s="175" t="s">
        <v>1085</v>
      </c>
      <c r="B1124" s="181" t="s">
        <v>1833</v>
      </c>
      <c r="C1124" s="181" t="s">
        <v>1125</v>
      </c>
      <c r="D1124" s="150">
        <v>2828</v>
      </c>
      <c r="E1124" s="153">
        <v>2742</v>
      </c>
      <c r="F1124" s="153">
        <v>86</v>
      </c>
      <c r="G1124" s="151">
        <v>3107</v>
      </c>
      <c r="H1124" s="151">
        <v>3005</v>
      </c>
      <c r="I1124" s="151">
        <v>102</v>
      </c>
      <c r="J1124" s="151">
        <v>1943</v>
      </c>
      <c r="K1124" s="151">
        <v>1867</v>
      </c>
      <c r="L1124" s="151">
        <v>76</v>
      </c>
      <c r="M1124" s="172">
        <v>0.93</v>
      </c>
      <c r="N1124" s="153">
        <v>65595</v>
      </c>
      <c r="O1124" s="153">
        <v>63676</v>
      </c>
      <c r="P1124" s="153">
        <v>1919</v>
      </c>
      <c r="Q1124" s="154">
        <v>0.970744721396448</v>
      </c>
      <c r="R1124" s="154">
        <v>0.96958981612447</v>
      </c>
      <c r="S1124" s="154">
        <v>0.967170904409398</v>
      </c>
      <c r="T1124" s="154">
        <v>0.960885229027277</v>
      </c>
      <c r="U1124" s="173">
        <v>0.00241891171507147</v>
      </c>
      <c r="V1124" s="158">
        <v>18281</v>
      </c>
      <c r="W1124" s="158">
        <v>17562</v>
      </c>
      <c r="X1124" s="158">
        <v>20075</v>
      </c>
      <c r="Y1124" s="158">
        <v>19438</v>
      </c>
      <c r="Z1124" s="155">
        <v>0.960669547617745</v>
      </c>
      <c r="AA1124" s="155">
        <v>0.96826899128269</v>
      </c>
      <c r="AB1124" s="173">
        <v>-0.0075994436649448</v>
      </c>
    </row>
    <row r="1125" spans="1:28">
      <c r="A1125" s="175" t="s">
        <v>1085</v>
      </c>
      <c r="B1125" s="181" t="s">
        <v>1833</v>
      </c>
      <c r="C1125" s="181" t="s">
        <v>1126</v>
      </c>
      <c r="D1125" s="150">
        <v>5006</v>
      </c>
      <c r="E1125" s="153">
        <v>4879</v>
      </c>
      <c r="F1125" s="153">
        <v>127</v>
      </c>
      <c r="G1125" s="151">
        <v>5431</v>
      </c>
      <c r="H1125" s="151">
        <v>5308</v>
      </c>
      <c r="I1125" s="151">
        <v>123</v>
      </c>
      <c r="J1125" s="151">
        <v>3597</v>
      </c>
      <c r="K1125" s="151">
        <v>3501</v>
      </c>
      <c r="L1125" s="151">
        <v>96</v>
      </c>
      <c r="M1125" s="172">
        <v>0.93</v>
      </c>
      <c r="N1125" s="153">
        <v>116538</v>
      </c>
      <c r="O1125" s="153">
        <v>113263</v>
      </c>
      <c r="P1125" s="153">
        <v>3275</v>
      </c>
      <c r="Q1125" s="154">
        <v>0.971897578472258</v>
      </c>
      <c r="R1125" s="154">
        <v>0.974630443467839</v>
      </c>
      <c r="S1125" s="154">
        <v>0.977352237157061</v>
      </c>
      <c r="T1125" s="154">
        <v>0.973311092577148</v>
      </c>
      <c r="U1125" s="173">
        <v>-0.00272179368922276</v>
      </c>
      <c r="V1125" s="158">
        <v>32687</v>
      </c>
      <c r="W1125" s="158">
        <v>31728</v>
      </c>
      <c r="X1125" s="158">
        <v>35408</v>
      </c>
      <c r="Y1125" s="158">
        <v>34290</v>
      </c>
      <c r="Z1125" s="155">
        <v>0.970661119099336</v>
      </c>
      <c r="AA1125" s="155">
        <v>0.968425214640759</v>
      </c>
      <c r="AB1125" s="173">
        <v>0.00223590445857702</v>
      </c>
    </row>
    <row r="1126" spans="1:28">
      <c r="A1126" s="175" t="s">
        <v>1085</v>
      </c>
      <c r="B1126" s="181" t="s">
        <v>1833</v>
      </c>
      <c r="C1126" s="181" t="s">
        <v>1127</v>
      </c>
      <c r="D1126" s="150">
        <v>4386</v>
      </c>
      <c r="E1126" s="153">
        <v>4236</v>
      </c>
      <c r="F1126" s="153">
        <v>150</v>
      </c>
      <c r="G1126" s="151">
        <v>4815</v>
      </c>
      <c r="H1126" s="151">
        <v>4668</v>
      </c>
      <c r="I1126" s="151">
        <v>147</v>
      </c>
      <c r="J1126" s="151">
        <v>3101</v>
      </c>
      <c r="K1126" s="151">
        <v>2986</v>
      </c>
      <c r="L1126" s="151">
        <v>115</v>
      </c>
      <c r="M1126" s="172">
        <v>0.93</v>
      </c>
      <c r="N1126" s="153">
        <v>101851</v>
      </c>
      <c r="O1126" s="153">
        <v>99604</v>
      </c>
      <c r="P1126" s="153">
        <v>2247</v>
      </c>
      <c r="Q1126" s="154">
        <v>0.977938360939019</v>
      </c>
      <c r="R1126" s="154">
        <v>0.965800273597811</v>
      </c>
      <c r="S1126" s="154">
        <v>0.969470404984424</v>
      </c>
      <c r="T1126" s="154">
        <v>0.962915188648823</v>
      </c>
      <c r="U1126" s="173">
        <v>-0.00367013138661254</v>
      </c>
      <c r="V1126" s="158">
        <v>28945</v>
      </c>
      <c r="W1126" s="158">
        <v>28118</v>
      </c>
      <c r="X1126" s="158">
        <v>30962</v>
      </c>
      <c r="Y1126" s="158">
        <v>30375</v>
      </c>
      <c r="Z1126" s="155">
        <v>0.971428571428571</v>
      </c>
      <c r="AA1126" s="155">
        <v>0.981041276403333</v>
      </c>
      <c r="AB1126" s="173">
        <v>-0.00961270497476174</v>
      </c>
    </row>
    <row r="1127" spans="1:28">
      <c r="A1127" s="175" t="s">
        <v>1085</v>
      </c>
      <c r="B1127" s="181" t="s">
        <v>1833</v>
      </c>
      <c r="C1127" s="181" t="s">
        <v>1128</v>
      </c>
      <c r="D1127" s="150">
        <v>2253</v>
      </c>
      <c r="E1127" s="153">
        <v>2201</v>
      </c>
      <c r="F1127" s="153">
        <v>52</v>
      </c>
      <c r="G1127" s="151">
        <v>2346</v>
      </c>
      <c r="H1127" s="151">
        <v>2284</v>
      </c>
      <c r="I1127" s="151">
        <v>62</v>
      </c>
      <c r="J1127" s="151">
        <v>1598</v>
      </c>
      <c r="K1127" s="151">
        <v>1573</v>
      </c>
      <c r="L1127" s="151">
        <v>25</v>
      </c>
      <c r="M1127" s="172">
        <v>0.93</v>
      </c>
      <c r="N1127" s="153">
        <v>52072</v>
      </c>
      <c r="O1127" s="153">
        <v>51132</v>
      </c>
      <c r="P1127" s="153">
        <v>940</v>
      </c>
      <c r="Q1127" s="154">
        <v>0.981948071900446</v>
      </c>
      <c r="R1127" s="154">
        <v>0.976919662671993</v>
      </c>
      <c r="S1127" s="154">
        <v>0.973572037510656</v>
      </c>
      <c r="T1127" s="154">
        <v>0.984355444305382</v>
      </c>
      <c r="U1127" s="173">
        <v>0.00334762516133646</v>
      </c>
      <c r="V1127" s="158">
        <v>14538</v>
      </c>
      <c r="W1127" s="158">
        <v>14260</v>
      </c>
      <c r="X1127" s="158">
        <v>16115</v>
      </c>
      <c r="Y1127" s="158">
        <v>15854</v>
      </c>
      <c r="Z1127" s="155">
        <v>0.980877699821158</v>
      </c>
      <c r="AA1127" s="155">
        <v>0.983803909401179</v>
      </c>
      <c r="AB1127" s="173">
        <v>-0.00292620958002066</v>
      </c>
    </row>
    <row r="1128" spans="1:28">
      <c r="A1128" s="175" t="s">
        <v>1085</v>
      </c>
      <c r="B1128" s="181" t="s">
        <v>1833</v>
      </c>
      <c r="C1128" s="181" t="s">
        <v>1129</v>
      </c>
      <c r="D1128" s="150">
        <v>4818</v>
      </c>
      <c r="E1128" s="153">
        <v>4639</v>
      </c>
      <c r="F1128" s="153">
        <v>179</v>
      </c>
      <c r="G1128" s="151">
        <v>5112</v>
      </c>
      <c r="H1128" s="151">
        <v>4904</v>
      </c>
      <c r="I1128" s="151">
        <v>208</v>
      </c>
      <c r="J1128" s="151">
        <v>3110</v>
      </c>
      <c r="K1128" s="151">
        <v>2992</v>
      </c>
      <c r="L1128" s="151">
        <v>118</v>
      </c>
      <c r="M1128" s="172">
        <v>0.93</v>
      </c>
      <c r="N1128" s="153">
        <v>102691</v>
      </c>
      <c r="O1128" s="153">
        <v>98964</v>
      </c>
      <c r="P1128" s="153">
        <v>3727</v>
      </c>
      <c r="Q1128" s="154">
        <v>0.96370665394241</v>
      </c>
      <c r="R1128" s="154">
        <v>0.962847654628477</v>
      </c>
      <c r="S1128" s="154">
        <v>0.959311424100156</v>
      </c>
      <c r="T1128" s="154">
        <v>0.962057877813505</v>
      </c>
      <c r="U1128" s="173">
        <v>0.00353623052832008</v>
      </c>
      <c r="V1128" s="158">
        <v>29950</v>
      </c>
      <c r="W1128" s="158">
        <v>28896</v>
      </c>
      <c r="X1128" s="158">
        <v>31113</v>
      </c>
      <c r="Y1128" s="158">
        <v>30012</v>
      </c>
      <c r="Z1128" s="155">
        <v>0.964808013355593</v>
      </c>
      <c r="AA1128" s="155">
        <v>0.964612862790473</v>
      </c>
      <c r="AB1128" s="173">
        <v>0.000195150565119206</v>
      </c>
    </row>
    <row r="1129" spans="1:28">
      <c r="A1129" s="175" t="s">
        <v>1085</v>
      </c>
      <c r="B1129" s="181" t="s">
        <v>1833</v>
      </c>
      <c r="C1129" s="181" t="s">
        <v>1130</v>
      </c>
      <c r="D1129" s="150">
        <v>3399</v>
      </c>
      <c r="E1129" s="153">
        <v>3280</v>
      </c>
      <c r="F1129" s="153">
        <v>119</v>
      </c>
      <c r="G1129" s="151">
        <v>3582</v>
      </c>
      <c r="H1129" s="151">
        <v>3467</v>
      </c>
      <c r="I1129" s="151">
        <v>115</v>
      </c>
      <c r="J1129" s="151">
        <v>2286</v>
      </c>
      <c r="K1129" s="151">
        <v>2206</v>
      </c>
      <c r="L1129" s="151">
        <v>80</v>
      </c>
      <c r="M1129" s="172">
        <v>0.93</v>
      </c>
      <c r="N1129" s="153">
        <v>78291</v>
      </c>
      <c r="O1129" s="153">
        <v>74913</v>
      </c>
      <c r="P1129" s="153">
        <v>3378</v>
      </c>
      <c r="Q1129" s="154">
        <v>0.956853278154577</v>
      </c>
      <c r="R1129" s="154">
        <v>0.96498970285378</v>
      </c>
      <c r="S1129" s="154">
        <v>0.967895030709101</v>
      </c>
      <c r="T1129" s="154">
        <v>0.965004374453193</v>
      </c>
      <c r="U1129" s="173">
        <v>-0.00290532785532061</v>
      </c>
      <c r="V1129" s="158">
        <v>21616</v>
      </c>
      <c r="W1129" s="158">
        <v>20819</v>
      </c>
      <c r="X1129" s="158">
        <v>23784</v>
      </c>
      <c r="Y1129" s="158">
        <v>23085</v>
      </c>
      <c r="Z1129" s="155">
        <v>0.963129163582531</v>
      </c>
      <c r="AA1129" s="155">
        <v>0.97061049445005</v>
      </c>
      <c r="AB1129" s="173">
        <v>-0.00748133086751901</v>
      </c>
    </row>
    <row r="1130" spans="1:28">
      <c r="A1130" s="175" t="s">
        <v>1085</v>
      </c>
      <c r="B1130" s="181" t="s">
        <v>1833</v>
      </c>
      <c r="C1130" s="181" t="s">
        <v>1131</v>
      </c>
      <c r="D1130" s="150">
        <v>3282</v>
      </c>
      <c r="E1130" s="153">
        <v>3162</v>
      </c>
      <c r="F1130" s="153">
        <v>120</v>
      </c>
      <c r="G1130" s="151">
        <v>3674</v>
      </c>
      <c r="H1130" s="151">
        <v>3575</v>
      </c>
      <c r="I1130" s="151">
        <v>99</v>
      </c>
      <c r="J1130" s="151">
        <v>2326</v>
      </c>
      <c r="K1130" s="151">
        <v>2241</v>
      </c>
      <c r="L1130" s="151">
        <v>85</v>
      </c>
      <c r="M1130" s="172">
        <v>0.93</v>
      </c>
      <c r="N1130" s="153">
        <v>77799</v>
      </c>
      <c r="O1130" s="153">
        <v>75415</v>
      </c>
      <c r="P1130" s="153">
        <v>2384</v>
      </c>
      <c r="Q1130" s="154">
        <v>0.969356932608388</v>
      </c>
      <c r="R1130" s="154">
        <v>0.963436928702011</v>
      </c>
      <c r="S1130" s="154">
        <v>0.973053892215569</v>
      </c>
      <c r="T1130" s="154">
        <v>0.963456577815993</v>
      </c>
      <c r="U1130" s="173">
        <v>-0.0096169635135579</v>
      </c>
      <c r="V1130" s="158">
        <v>21334</v>
      </c>
      <c r="W1130" s="158">
        <v>20662</v>
      </c>
      <c r="X1130" s="158">
        <v>24200</v>
      </c>
      <c r="Y1130" s="158">
        <v>23573</v>
      </c>
      <c r="Z1130" s="155">
        <v>0.968500984344239</v>
      </c>
      <c r="AA1130" s="155">
        <v>0.974090909090909</v>
      </c>
      <c r="AB1130" s="173">
        <v>-0.00558992474666986</v>
      </c>
    </row>
    <row r="1131" spans="1:28">
      <c r="A1131" s="175" t="s">
        <v>1085</v>
      </c>
      <c r="B1131" s="181" t="s">
        <v>1833</v>
      </c>
      <c r="C1131" s="181" t="s">
        <v>1132</v>
      </c>
      <c r="D1131" s="150">
        <v>2312</v>
      </c>
      <c r="E1131" s="153">
        <v>2209</v>
      </c>
      <c r="F1131" s="153">
        <v>103</v>
      </c>
      <c r="G1131" s="151">
        <v>2405</v>
      </c>
      <c r="H1131" s="151">
        <v>2337</v>
      </c>
      <c r="I1131" s="151">
        <v>68</v>
      </c>
      <c r="J1131" s="151">
        <v>1510</v>
      </c>
      <c r="K1131" s="151">
        <v>1464</v>
      </c>
      <c r="L1131" s="151">
        <v>46</v>
      </c>
      <c r="M1131" s="172">
        <v>0.93</v>
      </c>
      <c r="N1131" s="153">
        <v>52911</v>
      </c>
      <c r="O1131" s="153">
        <v>51386</v>
      </c>
      <c r="P1131" s="153">
        <v>1525</v>
      </c>
      <c r="Q1131" s="154">
        <v>0.971178015913515</v>
      </c>
      <c r="R1131" s="154">
        <v>0.955449826989619</v>
      </c>
      <c r="S1131" s="154">
        <v>0.971725571725572</v>
      </c>
      <c r="T1131" s="154">
        <v>0.96953642384106</v>
      </c>
      <c r="U1131" s="173">
        <v>-0.0162757447359524</v>
      </c>
      <c r="V1131" s="158">
        <v>14579</v>
      </c>
      <c r="W1131" s="158">
        <v>14135</v>
      </c>
      <c r="X1131" s="158">
        <v>16150</v>
      </c>
      <c r="Y1131" s="158">
        <v>15602</v>
      </c>
      <c r="Z1131" s="155">
        <v>0.969545236298786</v>
      </c>
      <c r="AA1131" s="155">
        <v>0.966068111455108</v>
      </c>
      <c r="AB1131" s="173">
        <v>0.00347712484367757</v>
      </c>
    </row>
    <row r="1132" spans="1:28">
      <c r="A1132" s="175" t="s">
        <v>1085</v>
      </c>
      <c r="B1132" s="181" t="s">
        <v>1834</v>
      </c>
      <c r="C1132" s="181" t="s">
        <v>1133</v>
      </c>
      <c r="D1132" s="150">
        <v>2368</v>
      </c>
      <c r="E1132" s="153">
        <v>2273</v>
      </c>
      <c r="F1132" s="153">
        <v>95</v>
      </c>
      <c r="G1132" s="151">
        <v>2165</v>
      </c>
      <c r="H1132" s="151">
        <v>2089</v>
      </c>
      <c r="I1132" s="151">
        <v>76</v>
      </c>
      <c r="J1132" s="151">
        <v>1438</v>
      </c>
      <c r="K1132" s="151">
        <v>1408</v>
      </c>
      <c r="L1132" s="151">
        <v>30</v>
      </c>
      <c r="M1132" s="172">
        <v>0.93</v>
      </c>
      <c r="N1132" s="153">
        <v>55135</v>
      </c>
      <c r="O1132" s="153">
        <v>53787</v>
      </c>
      <c r="P1132" s="153">
        <v>1348</v>
      </c>
      <c r="Q1132" s="154">
        <v>0.975550920467942</v>
      </c>
      <c r="R1132" s="154">
        <v>0.959881756756757</v>
      </c>
      <c r="S1132" s="154">
        <v>0.964896073903002</v>
      </c>
      <c r="T1132" s="154">
        <v>0.97913769123783</v>
      </c>
      <c r="U1132" s="173">
        <v>-0.00501431714624556</v>
      </c>
      <c r="V1132" s="158">
        <v>15004</v>
      </c>
      <c r="W1132" s="158">
        <v>14615</v>
      </c>
      <c r="X1132" s="158">
        <v>17178</v>
      </c>
      <c r="Y1132" s="158">
        <v>16834</v>
      </c>
      <c r="Z1132" s="155">
        <v>0.974073580378566</v>
      </c>
      <c r="AA1132" s="155">
        <v>0.979974385842357</v>
      </c>
      <c r="AB1132" s="173">
        <v>-0.00590080546379079</v>
      </c>
    </row>
    <row r="1133" spans="1:28">
      <c r="A1133" s="175" t="s">
        <v>1085</v>
      </c>
      <c r="B1133" s="181" t="s">
        <v>1834</v>
      </c>
      <c r="C1133" s="181" t="s">
        <v>1134</v>
      </c>
      <c r="D1133" s="150">
        <v>4015</v>
      </c>
      <c r="E1133" s="153">
        <v>3844</v>
      </c>
      <c r="F1133" s="153">
        <v>171</v>
      </c>
      <c r="G1133" s="151">
        <v>3552</v>
      </c>
      <c r="H1133" s="151">
        <v>3407</v>
      </c>
      <c r="I1133" s="151">
        <v>145</v>
      </c>
      <c r="J1133" s="151">
        <v>2454</v>
      </c>
      <c r="K1133" s="151">
        <v>2311</v>
      </c>
      <c r="L1133" s="151">
        <v>143</v>
      </c>
      <c r="M1133" s="172">
        <v>0.93</v>
      </c>
      <c r="N1133" s="153">
        <v>90766</v>
      </c>
      <c r="O1133" s="153">
        <v>87405</v>
      </c>
      <c r="P1133" s="153">
        <v>3361</v>
      </c>
      <c r="Q1133" s="154">
        <v>0.962970715906837</v>
      </c>
      <c r="R1133" s="154">
        <v>0.957409713574097</v>
      </c>
      <c r="S1133" s="154">
        <v>0.959177927927928</v>
      </c>
      <c r="T1133" s="154">
        <v>0.941727791361043</v>
      </c>
      <c r="U1133" s="173">
        <v>-0.00176821435383079</v>
      </c>
      <c r="V1133" s="158">
        <v>24748</v>
      </c>
      <c r="W1133" s="158">
        <v>23744</v>
      </c>
      <c r="X1133" s="158">
        <v>27940</v>
      </c>
      <c r="Y1133" s="158">
        <v>27027</v>
      </c>
      <c r="Z1133" s="155">
        <v>0.959431065136577</v>
      </c>
      <c r="AA1133" s="155">
        <v>0.967322834645669</v>
      </c>
      <c r="AB1133" s="173">
        <v>-0.00789176950909254</v>
      </c>
    </row>
    <row r="1134" spans="1:28">
      <c r="A1134" s="175" t="s">
        <v>1085</v>
      </c>
      <c r="B1134" s="181" t="s">
        <v>1834</v>
      </c>
      <c r="C1134" s="181" t="s">
        <v>1135</v>
      </c>
      <c r="D1134" s="150">
        <v>5400</v>
      </c>
      <c r="E1134" s="153">
        <v>5253</v>
      </c>
      <c r="F1134" s="153">
        <v>147</v>
      </c>
      <c r="G1134" s="151">
        <v>5092</v>
      </c>
      <c r="H1134" s="151">
        <v>4973</v>
      </c>
      <c r="I1134" s="151">
        <v>119</v>
      </c>
      <c r="J1134" s="151">
        <v>3655</v>
      </c>
      <c r="K1134" s="151">
        <v>3606</v>
      </c>
      <c r="L1134" s="151">
        <v>49</v>
      </c>
      <c r="M1134" s="172">
        <v>0.93</v>
      </c>
      <c r="N1134" s="153">
        <v>124818</v>
      </c>
      <c r="O1134" s="153">
        <v>122799</v>
      </c>
      <c r="P1134" s="153">
        <v>2019</v>
      </c>
      <c r="Q1134" s="154">
        <v>0.983824448396866</v>
      </c>
      <c r="R1134" s="154">
        <v>0.972777777777778</v>
      </c>
      <c r="S1134" s="154">
        <v>0.97663000785546</v>
      </c>
      <c r="T1134" s="154">
        <v>0.986593707250342</v>
      </c>
      <c r="U1134" s="173">
        <v>-0.00385223007768176</v>
      </c>
      <c r="V1134" s="158">
        <v>34769</v>
      </c>
      <c r="W1134" s="158">
        <v>34078</v>
      </c>
      <c r="X1134" s="158">
        <v>38519</v>
      </c>
      <c r="Y1134" s="158">
        <v>37942</v>
      </c>
      <c r="Z1134" s="155">
        <v>0.98012597428744</v>
      </c>
      <c r="AA1134" s="155">
        <v>0.985020379552948</v>
      </c>
      <c r="AB1134" s="173">
        <v>-0.00489440526550788</v>
      </c>
    </row>
    <row r="1135" spans="1:28">
      <c r="A1135" s="175" t="s">
        <v>1085</v>
      </c>
      <c r="B1135" s="181" t="s">
        <v>1834</v>
      </c>
      <c r="C1135" s="181" t="s">
        <v>1136</v>
      </c>
      <c r="D1135" s="150">
        <v>6144</v>
      </c>
      <c r="E1135" s="153">
        <v>5656</v>
      </c>
      <c r="F1135" s="153">
        <v>488</v>
      </c>
      <c r="G1135" s="151">
        <v>5498</v>
      </c>
      <c r="H1135" s="151">
        <v>5208</v>
      </c>
      <c r="I1135" s="151">
        <v>290</v>
      </c>
      <c r="J1135" s="151">
        <v>3418</v>
      </c>
      <c r="K1135" s="151">
        <v>3308</v>
      </c>
      <c r="L1135" s="151">
        <v>110</v>
      </c>
      <c r="M1135" s="172">
        <v>0.93</v>
      </c>
      <c r="N1135" s="153">
        <v>126370</v>
      </c>
      <c r="O1135" s="153">
        <v>119859</v>
      </c>
      <c r="P1135" s="153">
        <v>6511</v>
      </c>
      <c r="Q1135" s="154">
        <v>0.948476695418216</v>
      </c>
      <c r="R1135" s="154">
        <v>0.920572916666667</v>
      </c>
      <c r="S1135" s="154">
        <v>0.947253546744271</v>
      </c>
      <c r="T1135" s="154">
        <v>0.967817437097718</v>
      </c>
      <c r="U1135" s="173">
        <v>-0.026680630077604</v>
      </c>
      <c r="V1135" s="158">
        <v>35897</v>
      </c>
      <c r="W1135" s="158">
        <v>34176</v>
      </c>
      <c r="X1135" s="158">
        <v>38336</v>
      </c>
      <c r="Y1135" s="158">
        <v>36787</v>
      </c>
      <c r="Z1135" s="155">
        <v>0.952057274981196</v>
      </c>
      <c r="AA1135" s="155">
        <v>0.959594115191987</v>
      </c>
      <c r="AB1135" s="173">
        <v>-0.00753684021079049</v>
      </c>
    </row>
    <row r="1136" spans="1:28">
      <c r="A1136" s="175" t="s">
        <v>1085</v>
      </c>
      <c r="B1136" s="181" t="s">
        <v>1834</v>
      </c>
      <c r="C1136" s="181" t="s">
        <v>1137</v>
      </c>
      <c r="D1136" s="150">
        <v>3729</v>
      </c>
      <c r="E1136" s="153">
        <v>3525</v>
      </c>
      <c r="F1136" s="153">
        <v>204</v>
      </c>
      <c r="G1136" s="151">
        <v>3205</v>
      </c>
      <c r="H1136" s="151">
        <v>3091</v>
      </c>
      <c r="I1136" s="151">
        <v>114</v>
      </c>
      <c r="J1136" s="151">
        <v>2103</v>
      </c>
      <c r="K1136" s="151">
        <v>2023</v>
      </c>
      <c r="L1136" s="151">
        <v>80</v>
      </c>
      <c r="M1136" s="172">
        <v>0.93</v>
      </c>
      <c r="N1136" s="153">
        <v>83909</v>
      </c>
      <c r="O1136" s="153">
        <v>80483</v>
      </c>
      <c r="P1136" s="153">
        <v>3426</v>
      </c>
      <c r="Q1136" s="154">
        <v>0.959170053271997</v>
      </c>
      <c r="R1136" s="154">
        <v>0.945293644408689</v>
      </c>
      <c r="S1136" s="154">
        <v>0.964430577223089</v>
      </c>
      <c r="T1136" s="154">
        <v>0.961959106038992</v>
      </c>
      <c r="U1136" s="173">
        <v>-0.0191369328144002</v>
      </c>
      <c r="V1136" s="158">
        <v>22463</v>
      </c>
      <c r="W1136" s="158">
        <v>21347</v>
      </c>
      <c r="X1136" s="158">
        <v>25551</v>
      </c>
      <c r="Y1136" s="158">
        <v>24589</v>
      </c>
      <c r="Z1136" s="155">
        <v>0.950318301206428</v>
      </c>
      <c r="AA1136" s="155">
        <v>0.962349810183554</v>
      </c>
      <c r="AB1136" s="173">
        <v>-0.0120315089771261</v>
      </c>
    </row>
    <row r="1137" spans="1:28">
      <c r="A1137" s="175" t="s">
        <v>1085</v>
      </c>
      <c r="B1137" s="181" t="s">
        <v>1834</v>
      </c>
      <c r="C1137" s="181" t="s">
        <v>1138</v>
      </c>
      <c r="D1137" s="150">
        <v>4003</v>
      </c>
      <c r="E1137" s="153">
        <v>3716</v>
      </c>
      <c r="F1137" s="153">
        <v>287</v>
      </c>
      <c r="G1137" s="151">
        <v>3733</v>
      </c>
      <c r="H1137" s="151">
        <v>3557</v>
      </c>
      <c r="I1137" s="151">
        <v>176</v>
      </c>
      <c r="J1137" s="151">
        <v>2470</v>
      </c>
      <c r="K1137" s="151">
        <v>2384</v>
      </c>
      <c r="L1137" s="151">
        <v>86</v>
      </c>
      <c r="M1137" s="172">
        <v>0.93</v>
      </c>
      <c r="N1137" s="153">
        <v>93208</v>
      </c>
      <c r="O1137" s="153">
        <v>89300</v>
      </c>
      <c r="P1137" s="153">
        <v>3908</v>
      </c>
      <c r="Q1137" s="154">
        <v>0.958072268474809</v>
      </c>
      <c r="R1137" s="154">
        <v>0.928303772170872</v>
      </c>
      <c r="S1137" s="154">
        <v>0.952852933297616</v>
      </c>
      <c r="T1137" s="154">
        <v>0.965182186234818</v>
      </c>
      <c r="U1137" s="173">
        <v>-0.024549161126744</v>
      </c>
      <c r="V1137" s="158">
        <v>25152</v>
      </c>
      <c r="W1137" s="158">
        <v>24073</v>
      </c>
      <c r="X1137" s="158">
        <v>28527</v>
      </c>
      <c r="Y1137" s="158">
        <v>27192</v>
      </c>
      <c r="Z1137" s="155">
        <v>0.95710082697201</v>
      </c>
      <c r="AA1137" s="155">
        <v>0.953202229466821</v>
      </c>
      <c r="AB1137" s="173">
        <v>0.00389859750518928</v>
      </c>
    </row>
    <row r="1138" spans="1:28">
      <c r="A1138" s="175" t="s">
        <v>1085</v>
      </c>
      <c r="B1138" s="181" t="s">
        <v>1834</v>
      </c>
      <c r="C1138" s="181" t="s">
        <v>1139</v>
      </c>
      <c r="D1138" s="150">
        <v>4201</v>
      </c>
      <c r="E1138" s="153">
        <v>3456</v>
      </c>
      <c r="F1138" s="153">
        <v>745</v>
      </c>
      <c r="G1138" s="151">
        <v>3659</v>
      </c>
      <c r="H1138" s="151">
        <v>3281</v>
      </c>
      <c r="I1138" s="151">
        <v>378</v>
      </c>
      <c r="J1138" s="151">
        <v>2406</v>
      </c>
      <c r="K1138" s="151">
        <v>2165</v>
      </c>
      <c r="L1138" s="151">
        <v>241</v>
      </c>
      <c r="M1138" s="172">
        <v>0.93</v>
      </c>
      <c r="N1138" s="153">
        <v>88782</v>
      </c>
      <c r="O1138" s="153">
        <v>81408</v>
      </c>
      <c r="P1138" s="153">
        <v>7374</v>
      </c>
      <c r="Q1138" s="154">
        <v>0.916942623504765</v>
      </c>
      <c r="R1138" s="154">
        <v>0.822661271125922</v>
      </c>
      <c r="S1138" s="154">
        <v>0.896693085542498</v>
      </c>
      <c r="T1138" s="154">
        <v>0.899833748960931</v>
      </c>
      <c r="U1138" s="173">
        <v>-0.0740318144165756</v>
      </c>
      <c r="V1138" s="158">
        <v>24712</v>
      </c>
      <c r="W1138" s="158">
        <v>22283</v>
      </c>
      <c r="X1138" s="158">
        <v>26900</v>
      </c>
      <c r="Y1138" s="158">
        <v>24567</v>
      </c>
      <c r="Z1138" s="155">
        <v>0.901707672385885</v>
      </c>
      <c r="AA1138" s="155">
        <v>0.913271375464684</v>
      </c>
      <c r="AB1138" s="173">
        <v>-0.0115637030787986</v>
      </c>
    </row>
    <row r="1139" spans="1:28">
      <c r="A1139" s="175" t="s">
        <v>1085</v>
      </c>
      <c r="B1139" s="181" t="s">
        <v>1834</v>
      </c>
      <c r="C1139" s="181" t="s">
        <v>1140</v>
      </c>
      <c r="D1139" s="150">
        <v>4264</v>
      </c>
      <c r="E1139" s="153">
        <v>4144</v>
      </c>
      <c r="F1139" s="153">
        <v>120</v>
      </c>
      <c r="G1139" s="151">
        <v>3779</v>
      </c>
      <c r="H1139" s="151">
        <v>3689</v>
      </c>
      <c r="I1139" s="151">
        <v>90</v>
      </c>
      <c r="J1139" s="151">
        <v>2488</v>
      </c>
      <c r="K1139" s="151">
        <v>2422</v>
      </c>
      <c r="L1139" s="151">
        <v>66</v>
      </c>
      <c r="M1139" s="172">
        <v>0.93</v>
      </c>
      <c r="N1139" s="153">
        <v>95993</v>
      </c>
      <c r="O1139" s="153">
        <v>93513</v>
      </c>
      <c r="P1139" s="153">
        <v>2480</v>
      </c>
      <c r="Q1139" s="154">
        <v>0.974164782848749</v>
      </c>
      <c r="R1139" s="154">
        <v>0.971857410881801</v>
      </c>
      <c r="S1139" s="154">
        <v>0.976184175707859</v>
      </c>
      <c r="T1139" s="154">
        <v>0.973472668810289</v>
      </c>
      <c r="U1139" s="173">
        <v>-0.00432676482605809</v>
      </c>
      <c r="V1139" s="158">
        <v>25774</v>
      </c>
      <c r="W1139" s="158">
        <v>25093</v>
      </c>
      <c r="X1139" s="158">
        <v>30674</v>
      </c>
      <c r="Y1139" s="158">
        <v>29675</v>
      </c>
      <c r="Z1139" s="155">
        <v>0.97357802436564</v>
      </c>
      <c r="AA1139" s="155">
        <v>0.967431701114951</v>
      </c>
      <c r="AB1139" s="173">
        <v>0.00614632325068898</v>
      </c>
    </row>
    <row r="1140" spans="1:28">
      <c r="A1140" s="175" t="s">
        <v>1085</v>
      </c>
      <c r="B1140" s="181" t="s">
        <v>1834</v>
      </c>
      <c r="C1140" s="181" t="s">
        <v>1141</v>
      </c>
      <c r="D1140" s="150">
        <v>2182</v>
      </c>
      <c r="E1140" s="153">
        <v>2045</v>
      </c>
      <c r="F1140" s="153">
        <v>137</v>
      </c>
      <c r="G1140" s="151">
        <v>1928</v>
      </c>
      <c r="H1140" s="151">
        <v>1841</v>
      </c>
      <c r="I1140" s="151">
        <v>87</v>
      </c>
      <c r="J1140" s="151">
        <v>1310</v>
      </c>
      <c r="K1140" s="151">
        <v>1183</v>
      </c>
      <c r="L1140" s="151">
        <v>127</v>
      </c>
      <c r="M1140" s="172">
        <v>0.93</v>
      </c>
      <c r="N1140" s="153">
        <v>48203</v>
      </c>
      <c r="O1140" s="153">
        <v>46018</v>
      </c>
      <c r="P1140" s="153">
        <v>2185</v>
      </c>
      <c r="Q1140" s="154">
        <v>0.954670871107607</v>
      </c>
      <c r="R1140" s="154">
        <v>0.937213565536205</v>
      </c>
      <c r="S1140" s="154">
        <v>0.954875518672199</v>
      </c>
      <c r="T1140" s="154">
        <v>0.903053435114504</v>
      </c>
      <c r="U1140" s="173">
        <v>-0.0176619531359939</v>
      </c>
      <c r="V1140" s="158">
        <v>13263</v>
      </c>
      <c r="W1140" s="158">
        <v>12562</v>
      </c>
      <c r="X1140" s="158">
        <v>14937</v>
      </c>
      <c r="Y1140" s="158">
        <v>14135</v>
      </c>
      <c r="Z1140" s="155">
        <v>0.947146196184875</v>
      </c>
      <c r="AA1140" s="155">
        <v>0.946307826203388</v>
      </c>
      <c r="AB1140" s="173">
        <v>0.000838369981487563</v>
      </c>
    </row>
    <row r="1141" spans="1:28">
      <c r="A1141" s="175" t="s">
        <v>1085</v>
      </c>
      <c r="B1141" s="181" t="s">
        <v>1834</v>
      </c>
      <c r="C1141" s="181" t="s">
        <v>1142</v>
      </c>
      <c r="D1141" s="150">
        <v>2327</v>
      </c>
      <c r="E1141" s="153">
        <v>2236</v>
      </c>
      <c r="F1141" s="153">
        <v>91</v>
      </c>
      <c r="G1141" s="151">
        <v>2158</v>
      </c>
      <c r="H1141" s="151">
        <v>2080</v>
      </c>
      <c r="I1141" s="151">
        <v>78</v>
      </c>
      <c r="J1141" s="151">
        <v>1444</v>
      </c>
      <c r="K1141" s="151">
        <v>1356</v>
      </c>
      <c r="L1141" s="151">
        <v>88</v>
      </c>
      <c r="M1141" s="172">
        <v>0.93</v>
      </c>
      <c r="N1141" s="153">
        <v>56046</v>
      </c>
      <c r="O1141" s="153">
        <v>53921</v>
      </c>
      <c r="P1141" s="153">
        <v>2125</v>
      </c>
      <c r="Q1141" s="154">
        <v>0.962084716126039</v>
      </c>
      <c r="R1141" s="154">
        <v>0.960893854748603</v>
      </c>
      <c r="S1141" s="154">
        <v>0.963855421686747</v>
      </c>
      <c r="T1141" s="154">
        <v>0.939058171745152</v>
      </c>
      <c r="U1141" s="173">
        <v>-0.00296156693814364</v>
      </c>
      <c r="V1141" s="158">
        <v>14991</v>
      </c>
      <c r="W1141" s="158">
        <v>14399</v>
      </c>
      <c r="X1141" s="158">
        <v>17277</v>
      </c>
      <c r="Y1141" s="158">
        <v>16511</v>
      </c>
      <c r="Z1141" s="155">
        <v>0.960509639116803</v>
      </c>
      <c r="AA1141" s="155">
        <v>0.955663599004457</v>
      </c>
      <c r="AB1141" s="173">
        <v>0.00484604011234668</v>
      </c>
    </row>
    <row r="1142" spans="1:28">
      <c r="A1142" s="175" t="s">
        <v>1085</v>
      </c>
      <c r="B1142" s="181" t="s">
        <v>1835</v>
      </c>
      <c r="C1142" s="181" t="s">
        <v>1143</v>
      </c>
      <c r="D1142" s="150">
        <v>13515</v>
      </c>
      <c r="E1142" s="153">
        <v>12422</v>
      </c>
      <c r="F1142" s="153">
        <v>1093</v>
      </c>
      <c r="G1142" s="151">
        <v>11637</v>
      </c>
      <c r="H1142" s="151">
        <v>10912</v>
      </c>
      <c r="I1142" s="151">
        <v>725</v>
      </c>
      <c r="J1142" s="151">
        <v>7693</v>
      </c>
      <c r="K1142" s="151">
        <v>7252</v>
      </c>
      <c r="L1142" s="151">
        <v>441</v>
      </c>
      <c r="M1142" s="172">
        <v>0.93</v>
      </c>
      <c r="N1142" s="153">
        <v>277183</v>
      </c>
      <c r="O1142" s="153">
        <v>260158</v>
      </c>
      <c r="P1142" s="153">
        <v>17025</v>
      </c>
      <c r="Q1142" s="154">
        <v>0.938578484250477</v>
      </c>
      <c r="R1142" s="154">
        <v>0.919126896041435</v>
      </c>
      <c r="S1142" s="154">
        <v>0.937698719601272</v>
      </c>
      <c r="T1142" s="154">
        <v>0.942675159235669</v>
      </c>
      <c r="U1142" s="173">
        <v>-0.0185718235598363</v>
      </c>
      <c r="V1142" s="158">
        <v>78684</v>
      </c>
      <c r="W1142" s="158">
        <v>73821</v>
      </c>
      <c r="X1142" s="158">
        <v>85197</v>
      </c>
      <c r="Y1142" s="158">
        <v>80448</v>
      </c>
      <c r="Z1142" s="155">
        <v>0.938195821259722</v>
      </c>
      <c r="AA1142" s="155">
        <v>0.944258600654953</v>
      </c>
      <c r="AB1142" s="173">
        <v>-0.00606277939523014</v>
      </c>
    </row>
    <row r="1143" spans="1:28">
      <c r="A1143" s="175" t="s">
        <v>1085</v>
      </c>
      <c r="B1143" s="181" t="s">
        <v>1835</v>
      </c>
      <c r="C1143" s="181" t="s">
        <v>1144</v>
      </c>
      <c r="D1143" s="150">
        <v>4180</v>
      </c>
      <c r="E1143" s="153">
        <v>3369</v>
      </c>
      <c r="F1143" s="153">
        <v>811</v>
      </c>
      <c r="G1143" s="151">
        <v>3520</v>
      </c>
      <c r="H1143" s="151">
        <v>3131</v>
      </c>
      <c r="I1143" s="151">
        <v>389</v>
      </c>
      <c r="J1143" s="151">
        <v>2282</v>
      </c>
      <c r="K1143" s="151">
        <v>1829</v>
      </c>
      <c r="L1143" s="151">
        <v>453</v>
      </c>
      <c r="M1143" s="172">
        <v>0.93</v>
      </c>
      <c r="N1143" s="153">
        <v>83384</v>
      </c>
      <c r="O1143" s="153">
        <v>72989</v>
      </c>
      <c r="P1143" s="153">
        <v>10395</v>
      </c>
      <c r="Q1143" s="154">
        <v>0.875335795836132</v>
      </c>
      <c r="R1143" s="154">
        <v>0.805980861244019</v>
      </c>
      <c r="S1143" s="154">
        <v>0.889488636363636</v>
      </c>
      <c r="T1143" s="154">
        <v>0.801489921121823</v>
      </c>
      <c r="U1143" s="173">
        <v>-0.0835077751196173</v>
      </c>
      <c r="V1143" s="158">
        <v>23981</v>
      </c>
      <c r="W1143" s="158">
        <v>20816</v>
      </c>
      <c r="X1143" s="158">
        <v>25460</v>
      </c>
      <c r="Y1143" s="158">
        <v>21941</v>
      </c>
      <c r="Z1143" s="155">
        <v>0.868020516242025</v>
      </c>
      <c r="AA1143" s="155">
        <v>0.861783189316575</v>
      </c>
      <c r="AB1143" s="173">
        <v>0.00623732692544987</v>
      </c>
    </row>
    <row r="1144" spans="1:28">
      <c r="A1144" s="175" t="s">
        <v>1085</v>
      </c>
      <c r="B1144" s="181" t="s">
        <v>1835</v>
      </c>
      <c r="C1144" s="181" t="s">
        <v>1145</v>
      </c>
      <c r="D1144" s="150">
        <v>5127</v>
      </c>
      <c r="E1144" s="153">
        <v>4920</v>
      </c>
      <c r="F1144" s="153">
        <v>207</v>
      </c>
      <c r="G1144" s="151">
        <v>4540</v>
      </c>
      <c r="H1144" s="151">
        <v>4426</v>
      </c>
      <c r="I1144" s="151">
        <v>114</v>
      </c>
      <c r="J1144" s="151">
        <v>2892</v>
      </c>
      <c r="K1144" s="151">
        <v>2813</v>
      </c>
      <c r="L1144" s="151">
        <v>79</v>
      </c>
      <c r="M1144" s="172">
        <v>0.93</v>
      </c>
      <c r="N1144" s="153">
        <v>104268</v>
      </c>
      <c r="O1144" s="153">
        <v>102103</v>
      </c>
      <c r="P1144" s="153">
        <v>2165</v>
      </c>
      <c r="Q1144" s="154">
        <v>0.979236199025588</v>
      </c>
      <c r="R1144" s="154">
        <v>0.959625511995319</v>
      </c>
      <c r="S1144" s="154">
        <v>0.97488986784141</v>
      </c>
      <c r="T1144" s="154">
        <v>0.97268326417704</v>
      </c>
      <c r="U1144" s="173">
        <v>-0.0152643558460909</v>
      </c>
      <c r="V1144" s="158">
        <v>30060</v>
      </c>
      <c r="W1144" s="158">
        <v>29316</v>
      </c>
      <c r="X1144" s="158">
        <v>32149</v>
      </c>
      <c r="Y1144" s="158">
        <v>31480</v>
      </c>
      <c r="Z1144" s="155">
        <v>0.975249500998004</v>
      </c>
      <c r="AA1144" s="155">
        <v>0.979190643565896</v>
      </c>
      <c r="AB1144" s="173">
        <v>-0.00394114256789224</v>
      </c>
    </row>
    <row r="1145" spans="1:28">
      <c r="A1145" s="175" t="s">
        <v>1085</v>
      </c>
      <c r="B1145" s="181" t="s">
        <v>1835</v>
      </c>
      <c r="C1145" s="181" t="s">
        <v>1146</v>
      </c>
      <c r="D1145" s="150">
        <v>6714</v>
      </c>
      <c r="E1145" s="153">
        <v>6423</v>
      </c>
      <c r="F1145" s="153">
        <v>291</v>
      </c>
      <c r="G1145" s="151">
        <v>5816</v>
      </c>
      <c r="H1145" s="151">
        <v>5522</v>
      </c>
      <c r="I1145" s="151">
        <v>294</v>
      </c>
      <c r="J1145" s="151">
        <v>3807</v>
      </c>
      <c r="K1145" s="151">
        <v>3621</v>
      </c>
      <c r="L1145" s="151">
        <v>186</v>
      </c>
      <c r="M1145" s="172">
        <v>0.93</v>
      </c>
      <c r="N1145" s="153">
        <v>135522</v>
      </c>
      <c r="O1145" s="153">
        <v>127168</v>
      </c>
      <c r="P1145" s="153">
        <v>8354</v>
      </c>
      <c r="Q1145" s="154">
        <v>0.93835687194699</v>
      </c>
      <c r="R1145" s="154">
        <v>0.956657730116175</v>
      </c>
      <c r="S1145" s="154">
        <v>0.949449793672627</v>
      </c>
      <c r="T1145" s="154">
        <v>0.951142631993696</v>
      </c>
      <c r="U1145" s="173">
        <v>0.00720793644354789</v>
      </c>
      <c r="V1145" s="158">
        <v>39140</v>
      </c>
      <c r="W1145" s="158">
        <v>36645</v>
      </c>
      <c r="X1145" s="158">
        <v>41787</v>
      </c>
      <c r="Y1145" s="158">
        <v>39439</v>
      </c>
      <c r="Z1145" s="155">
        <v>0.93625447112928</v>
      </c>
      <c r="AA1145" s="155">
        <v>0.943810275923134</v>
      </c>
      <c r="AB1145" s="173">
        <v>-0.00755580479385443</v>
      </c>
    </row>
    <row r="1146" spans="1:28">
      <c r="A1146" s="175" t="s">
        <v>1085</v>
      </c>
      <c r="B1146" s="181" t="s">
        <v>1835</v>
      </c>
      <c r="C1146" s="181" t="s">
        <v>1147</v>
      </c>
      <c r="D1146" s="150">
        <v>4538</v>
      </c>
      <c r="E1146" s="153">
        <v>3894</v>
      </c>
      <c r="F1146" s="153">
        <v>644</v>
      </c>
      <c r="G1146" s="151">
        <v>3997</v>
      </c>
      <c r="H1146" s="151">
        <v>3471</v>
      </c>
      <c r="I1146" s="151">
        <v>526</v>
      </c>
      <c r="J1146" s="151">
        <v>2508</v>
      </c>
      <c r="K1146" s="151">
        <v>2101</v>
      </c>
      <c r="L1146" s="151">
        <v>407</v>
      </c>
      <c r="M1146" s="172">
        <v>0.93</v>
      </c>
      <c r="N1146" s="153">
        <v>92742</v>
      </c>
      <c r="O1146" s="153">
        <v>81660</v>
      </c>
      <c r="P1146" s="153">
        <v>11082</v>
      </c>
      <c r="Q1146" s="154">
        <v>0.880507213560199</v>
      </c>
      <c r="R1146" s="154">
        <v>0.858087263111503</v>
      </c>
      <c r="S1146" s="154">
        <v>0.868401300975732</v>
      </c>
      <c r="T1146" s="154">
        <v>0.837719298245614</v>
      </c>
      <c r="U1146" s="173">
        <v>-0.0103140378642289</v>
      </c>
      <c r="V1146" s="158">
        <v>26549</v>
      </c>
      <c r="W1146" s="158">
        <v>22845</v>
      </c>
      <c r="X1146" s="158">
        <v>28051</v>
      </c>
      <c r="Y1146" s="158">
        <v>24884</v>
      </c>
      <c r="Z1146" s="155">
        <v>0.860484387359223</v>
      </c>
      <c r="AA1146" s="155">
        <v>0.88709849916224</v>
      </c>
      <c r="AB1146" s="173">
        <v>-0.0266141118030175</v>
      </c>
    </row>
    <row r="1147" spans="1:28">
      <c r="A1147" s="175" t="s">
        <v>1085</v>
      </c>
      <c r="B1147" s="181" t="s">
        <v>1835</v>
      </c>
      <c r="C1147" s="181" t="s">
        <v>1148</v>
      </c>
      <c r="D1147" s="150">
        <v>3700</v>
      </c>
      <c r="E1147" s="153">
        <v>2995</v>
      </c>
      <c r="F1147" s="153">
        <v>705</v>
      </c>
      <c r="G1147" s="151">
        <v>3267</v>
      </c>
      <c r="H1147" s="151">
        <v>2675</v>
      </c>
      <c r="I1147" s="151">
        <v>592</v>
      </c>
      <c r="J1147" s="151">
        <v>2009</v>
      </c>
      <c r="K1147" s="151">
        <v>1502</v>
      </c>
      <c r="L1147" s="151">
        <v>507</v>
      </c>
      <c r="M1147" s="172">
        <v>0.93</v>
      </c>
      <c r="N1147" s="153">
        <v>71615</v>
      </c>
      <c r="O1147" s="153">
        <v>60436</v>
      </c>
      <c r="P1147" s="153">
        <v>11179</v>
      </c>
      <c r="Q1147" s="154">
        <v>0.843901417300845</v>
      </c>
      <c r="R1147" s="154">
        <v>0.809459459459459</v>
      </c>
      <c r="S1147" s="154">
        <v>0.818794000612182</v>
      </c>
      <c r="T1147" s="154">
        <v>0.747635639621702</v>
      </c>
      <c r="U1147" s="173">
        <v>-0.00933454115272303</v>
      </c>
      <c r="V1147" s="158">
        <v>20745</v>
      </c>
      <c r="W1147" s="158">
        <v>17129</v>
      </c>
      <c r="X1147" s="158">
        <v>20923</v>
      </c>
      <c r="Y1147" s="158">
        <v>17891</v>
      </c>
      <c r="Z1147" s="155">
        <v>0.825692938057363</v>
      </c>
      <c r="AA1147" s="155">
        <v>0.855087702528318</v>
      </c>
      <c r="AB1147" s="173">
        <v>-0.0293947644709549</v>
      </c>
    </row>
    <row r="1148" spans="1:28">
      <c r="A1148" s="175" t="s">
        <v>1085</v>
      </c>
      <c r="B1148" s="181" t="s">
        <v>1835</v>
      </c>
      <c r="C1148" s="181" t="s">
        <v>1149</v>
      </c>
      <c r="D1148" s="150">
        <v>7081</v>
      </c>
      <c r="E1148" s="153">
        <v>6672</v>
      </c>
      <c r="F1148" s="153">
        <v>409</v>
      </c>
      <c r="G1148" s="151">
        <v>6405</v>
      </c>
      <c r="H1148" s="151">
        <v>5864</v>
      </c>
      <c r="I1148" s="151">
        <v>541</v>
      </c>
      <c r="J1148" s="151">
        <v>4174</v>
      </c>
      <c r="K1148" s="151">
        <v>3824</v>
      </c>
      <c r="L1148" s="151">
        <v>350</v>
      </c>
      <c r="M1148" s="172">
        <v>0.93</v>
      </c>
      <c r="N1148" s="153">
        <v>147323</v>
      </c>
      <c r="O1148" s="153">
        <v>139974</v>
      </c>
      <c r="P1148" s="153">
        <v>7349</v>
      </c>
      <c r="Q1148" s="154">
        <v>0.950116410879496</v>
      </c>
      <c r="R1148" s="154">
        <v>0.942239796638893</v>
      </c>
      <c r="S1148" s="154">
        <v>0.915534738485558</v>
      </c>
      <c r="T1148" s="154">
        <v>0.916147580258745</v>
      </c>
      <c r="U1148" s="173">
        <v>0.0267050581533347</v>
      </c>
      <c r="V1148" s="158">
        <v>42192</v>
      </c>
      <c r="W1148" s="158">
        <v>39869</v>
      </c>
      <c r="X1148" s="158">
        <v>44895</v>
      </c>
      <c r="Y1148" s="158">
        <v>42793</v>
      </c>
      <c r="Z1148" s="155">
        <v>0.944942169131589</v>
      </c>
      <c r="AA1148" s="155">
        <v>0.953179641385455</v>
      </c>
      <c r="AB1148" s="173">
        <v>-0.00823747225386606</v>
      </c>
    </row>
    <row r="1149" spans="1:28">
      <c r="A1149" s="175" t="s">
        <v>1085</v>
      </c>
      <c r="B1149" s="181" t="s">
        <v>1835</v>
      </c>
      <c r="C1149" s="181" t="s">
        <v>1150</v>
      </c>
      <c r="D1149" s="150">
        <v>8297</v>
      </c>
      <c r="E1149" s="153">
        <v>7355</v>
      </c>
      <c r="F1149" s="153">
        <v>942</v>
      </c>
      <c r="G1149" s="151">
        <v>7212</v>
      </c>
      <c r="H1149" s="151">
        <v>6580</v>
      </c>
      <c r="I1149" s="151">
        <v>632</v>
      </c>
      <c r="J1149" s="151">
        <v>4515</v>
      </c>
      <c r="K1149" s="151">
        <v>4165</v>
      </c>
      <c r="L1149" s="151">
        <v>350</v>
      </c>
      <c r="M1149" s="172">
        <v>0.93</v>
      </c>
      <c r="N1149" s="153">
        <v>164976</v>
      </c>
      <c r="O1149" s="153">
        <v>152749</v>
      </c>
      <c r="P1149" s="153">
        <v>12227</v>
      </c>
      <c r="Q1149" s="154">
        <v>0.925886189506352</v>
      </c>
      <c r="R1149" s="154">
        <v>0.886464987344823</v>
      </c>
      <c r="S1149" s="154">
        <v>0.91236827509706</v>
      </c>
      <c r="T1149" s="154">
        <v>0.922480620155039</v>
      </c>
      <c r="U1149" s="173">
        <v>-0.0259032877522369</v>
      </c>
      <c r="V1149" s="158">
        <v>47179</v>
      </c>
      <c r="W1149" s="158">
        <v>43027</v>
      </c>
      <c r="X1149" s="158">
        <v>51206</v>
      </c>
      <c r="Y1149" s="158">
        <v>47550</v>
      </c>
      <c r="Z1149" s="155">
        <v>0.911994743423981</v>
      </c>
      <c r="AA1149" s="155">
        <v>0.928602116939421</v>
      </c>
      <c r="AB1149" s="173">
        <v>-0.0166073735154402</v>
      </c>
    </row>
    <row r="1150" spans="1:28">
      <c r="A1150" s="175" t="s">
        <v>1085</v>
      </c>
      <c r="B1150" s="181" t="s">
        <v>1835</v>
      </c>
      <c r="C1150" s="181" t="s">
        <v>1151</v>
      </c>
      <c r="D1150" s="150">
        <v>1519</v>
      </c>
      <c r="E1150" s="153">
        <v>68</v>
      </c>
      <c r="F1150" s="153">
        <v>1451</v>
      </c>
      <c r="G1150" s="151">
        <v>1339</v>
      </c>
      <c r="H1150" s="151">
        <v>125</v>
      </c>
      <c r="I1150" s="151">
        <v>1214</v>
      </c>
      <c r="J1150" s="151">
        <v>941</v>
      </c>
      <c r="K1150" s="151">
        <v>94</v>
      </c>
      <c r="L1150" s="151">
        <v>847</v>
      </c>
      <c r="M1150" s="172">
        <v>0.93</v>
      </c>
      <c r="N1150" s="153">
        <v>28923</v>
      </c>
      <c r="O1150" s="153">
        <v>1242</v>
      </c>
      <c r="P1150" s="153">
        <v>27681</v>
      </c>
      <c r="Q1150" s="154">
        <v>0.0429416035680946</v>
      </c>
      <c r="R1150" s="154">
        <v>0.0447662936142199</v>
      </c>
      <c r="S1150" s="154">
        <v>0.0933532486930545</v>
      </c>
      <c r="T1150" s="154">
        <v>0.099893730074389</v>
      </c>
      <c r="U1150" s="173">
        <v>-0.0485869550788346</v>
      </c>
      <c r="V1150" s="158">
        <v>9514</v>
      </c>
      <c r="W1150" s="158">
        <v>520</v>
      </c>
      <c r="X1150" s="158">
        <v>8477</v>
      </c>
      <c r="Y1150" s="158">
        <v>265</v>
      </c>
      <c r="Z1150" s="155">
        <v>0.0546562959848644</v>
      </c>
      <c r="AA1150" s="155">
        <v>0.0312610593370296</v>
      </c>
      <c r="AB1150" s="173">
        <v>0.0233952366478348</v>
      </c>
    </row>
    <row r="1151" spans="1:28">
      <c r="A1151" s="175" t="s">
        <v>1085</v>
      </c>
      <c r="B1151" s="181" t="s">
        <v>1835</v>
      </c>
      <c r="C1151" s="181" t="s">
        <v>1152</v>
      </c>
      <c r="D1151" s="150">
        <v>5868</v>
      </c>
      <c r="E1151" s="153">
        <v>5232</v>
      </c>
      <c r="F1151" s="153">
        <v>636</v>
      </c>
      <c r="G1151" s="151">
        <v>6115</v>
      </c>
      <c r="H1151" s="151">
        <v>5629</v>
      </c>
      <c r="I1151" s="151">
        <v>486</v>
      </c>
      <c r="J1151" s="151">
        <v>3834</v>
      </c>
      <c r="K1151" s="151">
        <v>3337</v>
      </c>
      <c r="L1151" s="151">
        <v>497</v>
      </c>
      <c r="M1151" s="172">
        <v>0.93</v>
      </c>
      <c r="N1151" s="153">
        <v>134690</v>
      </c>
      <c r="O1151" s="153">
        <v>120249</v>
      </c>
      <c r="P1151" s="153">
        <v>14441</v>
      </c>
      <c r="Q1151" s="154">
        <v>0.892783428613854</v>
      </c>
      <c r="R1151" s="154">
        <v>0.89161554192229</v>
      </c>
      <c r="S1151" s="154">
        <v>0.920523303352412</v>
      </c>
      <c r="T1151" s="154">
        <v>0.87037037037037</v>
      </c>
      <c r="U1151" s="173">
        <v>-0.0289077614301216</v>
      </c>
      <c r="V1151" s="158">
        <v>39154</v>
      </c>
      <c r="W1151" s="158">
        <v>34823</v>
      </c>
      <c r="X1151" s="158">
        <v>41860</v>
      </c>
      <c r="Y1151" s="158">
        <v>37691</v>
      </c>
      <c r="Z1151" s="155">
        <v>0.889385503396843</v>
      </c>
      <c r="AA1151" s="155">
        <v>0.900406115623507</v>
      </c>
      <c r="AB1151" s="173">
        <v>-0.0110206122266637</v>
      </c>
    </row>
    <row r="1152" spans="1:28">
      <c r="A1152" s="175" t="s">
        <v>1085</v>
      </c>
      <c r="B1152" s="181" t="s">
        <v>1835</v>
      </c>
      <c r="C1152" s="181" t="s">
        <v>1153</v>
      </c>
      <c r="D1152" s="150">
        <v>5422</v>
      </c>
      <c r="E1152" s="153">
        <v>5082</v>
      </c>
      <c r="F1152" s="153">
        <v>340</v>
      </c>
      <c r="G1152" s="151">
        <v>4923</v>
      </c>
      <c r="H1152" s="151">
        <v>4524</v>
      </c>
      <c r="I1152" s="151">
        <v>399</v>
      </c>
      <c r="J1152" s="151">
        <v>3187</v>
      </c>
      <c r="K1152" s="151">
        <v>3005</v>
      </c>
      <c r="L1152" s="151">
        <v>182</v>
      </c>
      <c r="M1152" s="172">
        <v>0.93</v>
      </c>
      <c r="N1152" s="153">
        <v>113173</v>
      </c>
      <c r="O1152" s="153">
        <v>104861</v>
      </c>
      <c r="P1152" s="153">
        <v>8312</v>
      </c>
      <c r="Q1152" s="154">
        <v>0.926554920343191</v>
      </c>
      <c r="R1152" s="154">
        <v>0.937292511988196</v>
      </c>
      <c r="S1152" s="154">
        <v>0.918951858622791</v>
      </c>
      <c r="T1152" s="154">
        <v>0.942893002823972</v>
      </c>
      <c r="U1152" s="173">
        <v>0.0183406533654052</v>
      </c>
      <c r="V1152" s="158">
        <v>32899</v>
      </c>
      <c r="W1152" s="158">
        <v>30361</v>
      </c>
      <c r="X1152" s="158">
        <v>34717</v>
      </c>
      <c r="Y1152" s="158">
        <v>32076</v>
      </c>
      <c r="Z1152" s="155">
        <v>0.922854798018177</v>
      </c>
      <c r="AA1152" s="155">
        <v>0.923927758734914</v>
      </c>
      <c r="AB1152" s="173">
        <v>-0.0010729607167369</v>
      </c>
    </row>
    <row r="1153" spans="1:28">
      <c r="A1153" s="175" t="s">
        <v>1085</v>
      </c>
      <c r="B1153" s="181" t="s">
        <v>1835</v>
      </c>
      <c r="C1153" s="181" t="s">
        <v>1154</v>
      </c>
      <c r="D1153" s="150">
        <v>3938</v>
      </c>
      <c r="E1153" s="153">
        <v>3708</v>
      </c>
      <c r="F1153" s="153">
        <v>230</v>
      </c>
      <c r="G1153" s="151">
        <v>3636</v>
      </c>
      <c r="H1153" s="151">
        <v>3488</v>
      </c>
      <c r="I1153" s="151">
        <v>148</v>
      </c>
      <c r="J1153" s="151">
        <v>2442</v>
      </c>
      <c r="K1153" s="151">
        <v>2295</v>
      </c>
      <c r="L1153" s="151">
        <v>147</v>
      </c>
      <c r="M1153" s="172">
        <v>0.93</v>
      </c>
      <c r="N1153" s="153">
        <v>86185</v>
      </c>
      <c r="O1153" s="153">
        <v>82177</v>
      </c>
      <c r="P1153" s="153">
        <v>4008</v>
      </c>
      <c r="Q1153" s="154">
        <v>0.953495387828508</v>
      </c>
      <c r="R1153" s="154">
        <v>0.941594718131031</v>
      </c>
      <c r="S1153" s="154">
        <v>0.959295929592959</v>
      </c>
      <c r="T1153" s="154">
        <v>0.93980343980344</v>
      </c>
      <c r="U1153" s="173">
        <v>-0.0177012114619283</v>
      </c>
      <c r="V1153" s="158">
        <v>24674</v>
      </c>
      <c r="W1153" s="158">
        <v>23489</v>
      </c>
      <c r="X1153" s="158">
        <v>26329</v>
      </c>
      <c r="Y1153" s="158">
        <v>25067</v>
      </c>
      <c r="Z1153" s="155">
        <v>0.951973737537489</v>
      </c>
      <c r="AA1153" s="155">
        <v>0.95206806183296</v>
      </c>
      <c r="AB1153" s="173">
        <v>-9.4324295471071e-5</v>
      </c>
    </row>
    <row r="1154" spans="1:28">
      <c r="A1154" s="175" t="s">
        <v>1085</v>
      </c>
      <c r="B1154" s="181" t="s">
        <v>1835</v>
      </c>
      <c r="C1154" s="181" t="s">
        <v>1155</v>
      </c>
      <c r="D1154" s="150">
        <v>4691</v>
      </c>
      <c r="E1154" s="153">
        <v>4084</v>
      </c>
      <c r="F1154" s="153">
        <v>607</v>
      </c>
      <c r="G1154" s="151">
        <v>4364</v>
      </c>
      <c r="H1154" s="151">
        <v>3861</v>
      </c>
      <c r="I1154" s="151">
        <v>503</v>
      </c>
      <c r="J1154" s="151">
        <v>2855</v>
      </c>
      <c r="K1154" s="151">
        <v>2480</v>
      </c>
      <c r="L1154" s="151">
        <v>375</v>
      </c>
      <c r="M1154" s="172">
        <v>0.93</v>
      </c>
      <c r="N1154" s="153">
        <v>97113</v>
      </c>
      <c r="O1154" s="153">
        <v>87753</v>
      </c>
      <c r="P1154" s="153">
        <v>9360</v>
      </c>
      <c r="Q1154" s="154">
        <v>0.903617435358809</v>
      </c>
      <c r="R1154" s="154">
        <v>0.870603282882115</v>
      </c>
      <c r="S1154" s="154">
        <v>0.884738771769019</v>
      </c>
      <c r="T1154" s="154">
        <v>0.868651488616462</v>
      </c>
      <c r="U1154" s="173">
        <v>-0.0141354888869046</v>
      </c>
      <c r="V1154" s="158">
        <v>28035</v>
      </c>
      <c r="W1154" s="158">
        <v>24911</v>
      </c>
      <c r="X1154" s="158">
        <v>29736</v>
      </c>
      <c r="Y1154" s="158">
        <v>27171</v>
      </c>
      <c r="Z1154" s="155">
        <v>0.888567861601569</v>
      </c>
      <c r="AA1154" s="155">
        <v>0.913740920096852</v>
      </c>
      <c r="AB1154" s="173">
        <v>-0.0251730584952828</v>
      </c>
    </row>
    <row r="1155" spans="1:28">
      <c r="A1155" s="175" t="s">
        <v>1085</v>
      </c>
      <c r="B1155" s="181" t="s">
        <v>1835</v>
      </c>
      <c r="C1155" s="181" t="s">
        <v>1156</v>
      </c>
      <c r="D1155" s="150">
        <v>5046</v>
      </c>
      <c r="E1155" s="153">
        <v>4798</v>
      </c>
      <c r="F1155" s="153">
        <v>248</v>
      </c>
      <c r="G1155" s="151">
        <v>4718</v>
      </c>
      <c r="H1155" s="151">
        <v>4483</v>
      </c>
      <c r="I1155" s="151">
        <v>235</v>
      </c>
      <c r="J1155" s="151">
        <v>2951</v>
      </c>
      <c r="K1155" s="151">
        <v>2671</v>
      </c>
      <c r="L1155" s="151">
        <v>280</v>
      </c>
      <c r="M1155" s="172">
        <v>0.93</v>
      </c>
      <c r="N1155" s="153">
        <v>102691</v>
      </c>
      <c r="O1155" s="153">
        <v>97542</v>
      </c>
      <c r="P1155" s="153">
        <v>5149</v>
      </c>
      <c r="Q1155" s="154">
        <v>0.949859286597657</v>
      </c>
      <c r="R1155" s="154">
        <v>0.950852160126833</v>
      </c>
      <c r="S1155" s="154">
        <v>0.9501907587961</v>
      </c>
      <c r="T1155" s="154">
        <v>0.905116909522196</v>
      </c>
      <c r="U1155" s="173">
        <v>0.000661401330733113</v>
      </c>
      <c r="V1155" s="158">
        <v>29748</v>
      </c>
      <c r="W1155" s="158">
        <v>28225</v>
      </c>
      <c r="X1155" s="158">
        <v>31213</v>
      </c>
      <c r="Y1155" s="158">
        <v>29581</v>
      </c>
      <c r="Z1155" s="155">
        <v>0.948803280892833</v>
      </c>
      <c r="AA1155" s="155">
        <v>0.947714093486688</v>
      </c>
      <c r="AB1155" s="173">
        <v>0.00108918740614494</v>
      </c>
    </row>
    <row r="1156" spans="1:28">
      <c r="A1156" s="175" t="s">
        <v>1085</v>
      </c>
      <c r="B1156" s="181" t="s">
        <v>1835</v>
      </c>
      <c r="C1156" s="181" t="s">
        <v>1157</v>
      </c>
      <c r="D1156" s="150">
        <v>4419</v>
      </c>
      <c r="E1156" s="153">
        <v>4220</v>
      </c>
      <c r="F1156" s="153">
        <v>199</v>
      </c>
      <c r="G1156" s="151">
        <v>4046</v>
      </c>
      <c r="H1156" s="151">
        <v>3836</v>
      </c>
      <c r="I1156" s="151">
        <v>210</v>
      </c>
      <c r="J1156" s="151">
        <v>2654</v>
      </c>
      <c r="K1156" s="151">
        <v>2551</v>
      </c>
      <c r="L1156" s="151">
        <v>103</v>
      </c>
      <c r="M1156" s="172">
        <v>0.93</v>
      </c>
      <c r="N1156" s="153">
        <v>91194</v>
      </c>
      <c r="O1156" s="153">
        <v>87787</v>
      </c>
      <c r="P1156" s="153">
        <v>3407</v>
      </c>
      <c r="Q1156" s="154">
        <v>0.962640085970568</v>
      </c>
      <c r="R1156" s="154">
        <v>0.954967187146413</v>
      </c>
      <c r="S1156" s="154">
        <v>0.948096885813149</v>
      </c>
      <c r="T1156" s="154">
        <v>0.961190655614167</v>
      </c>
      <c r="U1156" s="173">
        <v>0.00687030133326449</v>
      </c>
      <c r="V1156" s="158">
        <v>26780</v>
      </c>
      <c r="W1156" s="158">
        <v>25570</v>
      </c>
      <c r="X1156" s="158">
        <v>27760</v>
      </c>
      <c r="Y1156" s="158">
        <v>26836</v>
      </c>
      <c r="Z1156" s="155">
        <v>0.954817027632562</v>
      </c>
      <c r="AA1156" s="155">
        <v>0.96671469740634</v>
      </c>
      <c r="AB1156" s="173">
        <v>-0.0118976697737785</v>
      </c>
    </row>
    <row r="1157" spans="1:28">
      <c r="A1157" s="175" t="s">
        <v>1085</v>
      </c>
      <c r="B1157" s="181" t="s">
        <v>1835</v>
      </c>
      <c r="C1157" s="181" t="s">
        <v>1158</v>
      </c>
      <c r="D1157" s="150">
        <v>3391</v>
      </c>
      <c r="E1157" s="153">
        <v>2715</v>
      </c>
      <c r="F1157" s="153">
        <v>676</v>
      </c>
      <c r="G1157" s="151">
        <v>2973</v>
      </c>
      <c r="H1157" s="151">
        <v>2512</v>
      </c>
      <c r="I1157" s="151">
        <v>461</v>
      </c>
      <c r="J1157" s="151">
        <v>1926</v>
      </c>
      <c r="K1157" s="151">
        <v>1620</v>
      </c>
      <c r="L1157" s="151">
        <v>306</v>
      </c>
      <c r="M1157" s="172">
        <v>0.93</v>
      </c>
      <c r="N1157" s="153">
        <v>67786</v>
      </c>
      <c r="O1157" s="153">
        <v>59883</v>
      </c>
      <c r="P1157" s="153">
        <v>7903</v>
      </c>
      <c r="Q1157" s="154">
        <v>0.883412504056885</v>
      </c>
      <c r="R1157" s="154">
        <v>0.800648776172221</v>
      </c>
      <c r="S1157" s="154">
        <v>0.84493777329297</v>
      </c>
      <c r="T1157" s="154">
        <v>0.841121495327103</v>
      </c>
      <c r="U1157" s="173">
        <v>-0.0442889971207494</v>
      </c>
      <c r="V1157" s="158">
        <v>20223</v>
      </c>
      <c r="W1157" s="158">
        <v>17631</v>
      </c>
      <c r="X1157" s="158">
        <v>20566</v>
      </c>
      <c r="Y1157" s="158">
        <v>18539</v>
      </c>
      <c r="Z1157" s="155">
        <v>0.871829105473965</v>
      </c>
      <c r="AA1157" s="155">
        <v>0.901439268695906</v>
      </c>
      <c r="AB1157" s="173">
        <v>-0.0296101632219405</v>
      </c>
    </row>
    <row r="1158" spans="1:28">
      <c r="A1158" s="175" t="s">
        <v>1085</v>
      </c>
      <c r="B1158" s="181" t="s">
        <v>1834</v>
      </c>
      <c r="C1158" s="181" t="s">
        <v>1159</v>
      </c>
      <c r="D1158" s="150">
        <v>8003</v>
      </c>
      <c r="E1158" s="153">
        <v>7342</v>
      </c>
      <c r="F1158" s="153">
        <v>661</v>
      </c>
      <c r="G1158" s="151">
        <v>7023</v>
      </c>
      <c r="H1158" s="151">
        <v>6519</v>
      </c>
      <c r="I1158" s="151">
        <v>504</v>
      </c>
      <c r="J1158" s="151">
        <v>4599</v>
      </c>
      <c r="K1158" s="151">
        <v>4330</v>
      </c>
      <c r="L1158" s="151">
        <v>269</v>
      </c>
      <c r="M1158" s="172">
        <v>0.93</v>
      </c>
      <c r="N1158" s="153">
        <v>165398</v>
      </c>
      <c r="O1158" s="153">
        <v>155954</v>
      </c>
      <c r="P1158" s="153">
        <v>9444</v>
      </c>
      <c r="Q1158" s="154">
        <v>0.94290136519184</v>
      </c>
      <c r="R1158" s="154">
        <v>0.917405972760215</v>
      </c>
      <c r="S1158" s="154">
        <v>0.928235796668091</v>
      </c>
      <c r="T1158" s="154">
        <v>0.941509023700804</v>
      </c>
      <c r="U1158" s="173">
        <v>-0.0108298239078756</v>
      </c>
      <c r="V1158" s="158">
        <v>46695</v>
      </c>
      <c r="W1158" s="158">
        <v>43464</v>
      </c>
      <c r="X1158" s="158">
        <v>50304</v>
      </c>
      <c r="Y1158" s="158">
        <v>47908</v>
      </c>
      <c r="Z1158" s="155">
        <v>0.930806296177321</v>
      </c>
      <c r="AA1158" s="155">
        <v>0.952369592875318</v>
      </c>
      <c r="AB1158" s="173">
        <v>-0.0215632966979972</v>
      </c>
    </row>
    <row r="1159" spans="1:28">
      <c r="A1159" s="175" t="s">
        <v>1085</v>
      </c>
      <c r="B1159" s="181" t="s">
        <v>1834</v>
      </c>
      <c r="C1159" s="181" t="s">
        <v>1160</v>
      </c>
      <c r="D1159" s="150">
        <v>3796</v>
      </c>
      <c r="E1159" s="153">
        <v>3006</v>
      </c>
      <c r="F1159" s="153">
        <v>790</v>
      </c>
      <c r="G1159" s="151">
        <v>3248</v>
      </c>
      <c r="H1159" s="151">
        <v>2904</v>
      </c>
      <c r="I1159" s="151">
        <v>344</v>
      </c>
      <c r="J1159" s="151">
        <v>1979</v>
      </c>
      <c r="K1159" s="151">
        <v>1731</v>
      </c>
      <c r="L1159" s="151">
        <v>248</v>
      </c>
      <c r="M1159" s="172">
        <v>0.93</v>
      </c>
      <c r="N1159" s="153">
        <v>75248</v>
      </c>
      <c r="O1159" s="153">
        <v>65309</v>
      </c>
      <c r="P1159" s="153">
        <v>9939</v>
      </c>
      <c r="Q1159" s="154">
        <v>0.867916755262598</v>
      </c>
      <c r="R1159" s="154">
        <v>0.791886195995785</v>
      </c>
      <c r="S1159" s="154">
        <v>0.894088669950739</v>
      </c>
      <c r="T1159" s="154">
        <v>0.874684183931278</v>
      </c>
      <c r="U1159" s="173">
        <v>-0.102202473954954</v>
      </c>
      <c r="V1159" s="158">
        <v>21596</v>
      </c>
      <c r="W1159" s="158">
        <v>19053</v>
      </c>
      <c r="X1159" s="158">
        <v>22620</v>
      </c>
      <c r="Y1159" s="158">
        <v>19084</v>
      </c>
      <c r="Z1159" s="155">
        <v>0.88224671235414</v>
      </c>
      <c r="AA1159" s="155">
        <v>0.84367816091954</v>
      </c>
      <c r="AB1159" s="173">
        <v>0.0385685514345995</v>
      </c>
    </row>
    <row r="1160" spans="1:28">
      <c r="A1160" s="175" t="s">
        <v>1085</v>
      </c>
      <c r="B1160" s="181" t="s">
        <v>1834</v>
      </c>
      <c r="C1160" s="181" t="s">
        <v>1161</v>
      </c>
      <c r="D1160" s="150">
        <v>3141</v>
      </c>
      <c r="E1160" s="153">
        <v>2860</v>
      </c>
      <c r="F1160" s="153">
        <v>281</v>
      </c>
      <c r="G1160" s="151">
        <v>2629</v>
      </c>
      <c r="H1160" s="151">
        <v>2448</v>
      </c>
      <c r="I1160" s="151">
        <v>181</v>
      </c>
      <c r="J1160" s="151">
        <v>1746</v>
      </c>
      <c r="K1160" s="151">
        <v>1571</v>
      </c>
      <c r="L1160" s="151">
        <v>175</v>
      </c>
      <c r="M1160" s="172">
        <v>0.93</v>
      </c>
      <c r="N1160" s="153">
        <v>65240</v>
      </c>
      <c r="O1160" s="153">
        <v>59935</v>
      </c>
      <c r="P1160" s="153">
        <v>5305</v>
      </c>
      <c r="Q1160" s="154">
        <v>0.918684855916616</v>
      </c>
      <c r="R1160" s="154">
        <v>0.910538045208532</v>
      </c>
      <c r="S1160" s="154">
        <v>0.931152529478889</v>
      </c>
      <c r="T1160" s="154">
        <v>0.899770904925544</v>
      </c>
      <c r="U1160" s="173">
        <v>-0.0206144842703569</v>
      </c>
      <c r="V1160" s="158">
        <v>18296</v>
      </c>
      <c r="W1160" s="158">
        <v>16854</v>
      </c>
      <c r="X1160" s="158">
        <v>19677</v>
      </c>
      <c r="Y1160" s="158">
        <v>18344</v>
      </c>
      <c r="Z1160" s="155">
        <v>0.921184958460866</v>
      </c>
      <c r="AA1160" s="155">
        <v>0.932255933323169</v>
      </c>
      <c r="AB1160" s="173">
        <v>-0.0110709748623034</v>
      </c>
    </row>
    <row r="1161" spans="1:28">
      <c r="A1161" s="175" t="s">
        <v>1085</v>
      </c>
      <c r="B1161" s="181" t="s">
        <v>1834</v>
      </c>
      <c r="C1161" s="181" t="s">
        <v>1162</v>
      </c>
      <c r="D1161" s="150">
        <v>5108</v>
      </c>
      <c r="E1161" s="153">
        <v>4760</v>
      </c>
      <c r="F1161" s="153">
        <v>348</v>
      </c>
      <c r="G1161" s="151">
        <v>4903</v>
      </c>
      <c r="H1161" s="151">
        <v>4685</v>
      </c>
      <c r="I1161" s="151">
        <v>218</v>
      </c>
      <c r="J1161" s="151">
        <v>3153</v>
      </c>
      <c r="K1161" s="151">
        <v>3069</v>
      </c>
      <c r="L1161" s="151">
        <v>84</v>
      </c>
      <c r="M1161" s="172">
        <v>0.93</v>
      </c>
      <c r="N1161" s="153">
        <v>115362</v>
      </c>
      <c r="O1161" s="153">
        <v>110796</v>
      </c>
      <c r="P1161" s="153">
        <v>4566</v>
      </c>
      <c r="Q1161" s="154">
        <v>0.960420242367504</v>
      </c>
      <c r="R1161" s="154">
        <v>0.931871574001566</v>
      </c>
      <c r="S1161" s="154">
        <v>0.955537426065674</v>
      </c>
      <c r="T1161" s="154">
        <v>0.973358705994291</v>
      </c>
      <c r="U1161" s="173">
        <v>-0.0236658520641079</v>
      </c>
      <c r="V1161" s="158">
        <v>32217</v>
      </c>
      <c r="W1161" s="158">
        <v>30974</v>
      </c>
      <c r="X1161" s="158">
        <v>35210</v>
      </c>
      <c r="Y1161" s="158">
        <v>33870</v>
      </c>
      <c r="Z1161" s="155">
        <v>0.961417884967564</v>
      </c>
      <c r="AA1161" s="155">
        <v>0.961942629934678</v>
      </c>
      <c r="AB1161" s="173">
        <v>-0.000524744967113855</v>
      </c>
    </row>
    <row r="1162" spans="1:28">
      <c r="A1162" s="175" t="s">
        <v>1085</v>
      </c>
      <c r="B1162" s="181" t="s">
        <v>1834</v>
      </c>
      <c r="C1162" s="181" t="s">
        <v>1163</v>
      </c>
      <c r="D1162" s="150">
        <v>4741</v>
      </c>
      <c r="E1162" s="153">
        <v>4298</v>
      </c>
      <c r="F1162" s="153">
        <v>443</v>
      </c>
      <c r="G1162" s="151">
        <v>4257</v>
      </c>
      <c r="H1162" s="151">
        <v>3983</v>
      </c>
      <c r="I1162" s="151">
        <v>274</v>
      </c>
      <c r="J1162" s="151">
        <v>2833</v>
      </c>
      <c r="K1162" s="151">
        <v>2618</v>
      </c>
      <c r="L1162" s="151">
        <v>215</v>
      </c>
      <c r="M1162" s="172">
        <v>0.93</v>
      </c>
      <c r="N1162" s="153">
        <v>99332</v>
      </c>
      <c r="O1162" s="153">
        <v>93258</v>
      </c>
      <c r="P1162" s="153">
        <v>6074</v>
      </c>
      <c r="Q1162" s="154">
        <v>0.938851528208432</v>
      </c>
      <c r="R1162" s="154">
        <v>0.906559797511074</v>
      </c>
      <c r="S1162" s="154">
        <v>0.935635424007517</v>
      </c>
      <c r="T1162" s="154">
        <v>0.924108718672785</v>
      </c>
      <c r="U1162" s="173">
        <v>-0.0290756264964434</v>
      </c>
      <c r="V1162" s="158">
        <v>28157</v>
      </c>
      <c r="W1162" s="158">
        <v>26193</v>
      </c>
      <c r="X1162" s="158">
        <v>29870</v>
      </c>
      <c r="Y1162" s="158">
        <v>28204</v>
      </c>
      <c r="Z1162" s="155">
        <v>0.930248250879</v>
      </c>
      <c r="AA1162" s="155">
        <v>0.944224974891195</v>
      </c>
      <c r="AB1162" s="173">
        <v>-0.0139767240121953</v>
      </c>
    </row>
    <row r="1163" spans="1:28">
      <c r="A1163" s="175" t="s">
        <v>1085</v>
      </c>
      <c r="B1163" s="181" t="s">
        <v>1834</v>
      </c>
      <c r="C1163" s="181" t="s">
        <v>1164</v>
      </c>
      <c r="D1163" s="150">
        <v>4364</v>
      </c>
      <c r="E1163" s="153">
        <v>4041</v>
      </c>
      <c r="F1163" s="153">
        <v>323</v>
      </c>
      <c r="G1163" s="151">
        <v>3674</v>
      </c>
      <c r="H1163" s="151">
        <v>3467</v>
      </c>
      <c r="I1163" s="151">
        <v>207</v>
      </c>
      <c r="J1163" s="151">
        <v>2559</v>
      </c>
      <c r="K1163" s="151">
        <v>2435</v>
      </c>
      <c r="L1163" s="151">
        <v>124</v>
      </c>
      <c r="M1163" s="172">
        <v>0.93</v>
      </c>
      <c r="N1163" s="153">
        <v>88255</v>
      </c>
      <c r="O1163" s="153">
        <v>84689</v>
      </c>
      <c r="P1163" s="153">
        <v>3566</v>
      </c>
      <c r="Q1163" s="154">
        <v>0.959594357260212</v>
      </c>
      <c r="R1163" s="154">
        <v>0.925985334555454</v>
      </c>
      <c r="S1163" s="154">
        <v>0.943658138268917</v>
      </c>
      <c r="T1163" s="154">
        <v>0.951543571707698</v>
      </c>
      <c r="U1163" s="173">
        <v>-0.017672803713463</v>
      </c>
      <c r="V1163" s="158">
        <v>25334</v>
      </c>
      <c r="W1163" s="158">
        <v>24165</v>
      </c>
      <c r="X1163" s="158">
        <v>27259</v>
      </c>
      <c r="Y1163" s="158">
        <v>26372</v>
      </c>
      <c r="Z1163" s="155">
        <v>0.953856477461119</v>
      </c>
      <c r="AA1163" s="155">
        <v>0.967460288345134</v>
      </c>
      <c r="AB1163" s="173">
        <v>-0.0136038108840143</v>
      </c>
    </row>
    <row r="1164" spans="1:28">
      <c r="A1164" s="175" t="s">
        <v>1085</v>
      </c>
      <c r="B1164" s="181" t="s">
        <v>1834</v>
      </c>
      <c r="C1164" s="181" t="s">
        <v>1165</v>
      </c>
      <c r="D1164" s="150">
        <v>3333</v>
      </c>
      <c r="E1164" s="153">
        <v>3065</v>
      </c>
      <c r="F1164" s="153">
        <v>268</v>
      </c>
      <c r="G1164" s="151">
        <v>3032</v>
      </c>
      <c r="H1164" s="151">
        <v>2850</v>
      </c>
      <c r="I1164" s="151">
        <v>182</v>
      </c>
      <c r="J1164" s="151">
        <v>1876</v>
      </c>
      <c r="K1164" s="151">
        <v>1752</v>
      </c>
      <c r="L1164" s="151">
        <v>124</v>
      </c>
      <c r="M1164" s="172">
        <v>0.93</v>
      </c>
      <c r="N1164" s="153">
        <v>68121</v>
      </c>
      <c r="O1164" s="153">
        <v>63529</v>
      </c>
      <c r="P1164" s="153">
        <v>4592</v>
      </c>
      <c r="Q1164" s="154">
        <v>0.932590537426051</v>
      </c>
      <c r="R1164" s="154">
        <v>0.91959195919592</v>
      </c>
      <c r="S1164" s="154">
        <v>0.939973614775726</v>
      </c>
      <c r="T1164" s="154">
        <v>0.933901918976546</v>
      </c>
      <c r="U1164" s="173">
        <v>-0.020381655579806</v>
      </c>
      <c r="V1164" s="158">
        <v>19595</v>
      </c>
      <c r="W1164" s="158">
        <v>18392</v>
      </c>
      <c r="X1164" s="158">
        <v>20278</v>
      </c>
      <c r="Y1164" s="158">
        <v>19121</v>
      </c>
      <c r="Z1164" s="155">
        <v>0.938606787445777</v>
      </c>
      <c r="AA1164" s="155">
        <v>0.942943091034619</v>
      </c>
      <c r="AB1164" s="173">
        <v>-0.00433630358884185</v>
      </c>
    </row>
    <row r="1165" spans="1:28">
      <c r="A1165" s="175" t="s">
        <v>1085</v>
      </c>
      <c r="B1165" s="181" t="s">
        <v>1834</v>
      </c>
      <c r="C1165" s="181" t="s">
        <v>1166</v>
      </c>
      <c r="D1165" s="150">
        <v>2094</v>
      </c>
      <c r="E1165" s="153">
        <v>2000</v>
      </c>
      <c r="F1165" s="153">
        <v>94</v>
      </c>
      <c r="G1165" s="151">
        <v>1898</v>
      </c>
      <c r="H1165" s="151">
        <v>1769</v>
      </c>
      <c r="I1165" s="151">
        <v>129</v>
      </c>
      <c r="J1165" s="151">
        <v>1142</v>
      </c>
      <c r="K1165" s="151">
        <v>1076</v>
      </c>
      <c r="L1165" s="151">
        <v>66</v>
      </c>
      <c r="M1165" s="172">
        <v>0.93</v>
      </c>
      <c r="N1165" s="153">
        <v>42733</v>
      </c>
      <c r="O1165" s="153">
        <v>40602</v>
      </c>
      <c r="P1165" s="153">
        <v>2131</v>
      </c>
      <c r="Q1165" s="154">
        <v>0.95013221631994</v>
      </c>
      <c r="R1165" s="154">
        <v>0.955109837631328</v>
      </c>
      <c r="S1165" s="154">
        <v>0.932033719704953</v>
      </c>
      <c r="T1165" s="154">
        <v>0.942206654991243</v>
      </c>
      <c r="U1165" s="173">
        <v>0.023076117926375</v>
      </c>
      <c r="V1165" s="158">
        <v>12087</v>
      </c>
      <c r="W1165" s="158">
        <v>11419</v>
      </c>
      <c r="X1165" s="158">
        <v>12956</v>
      </c>
      <c r="Y1165" s="158">
        <v>12439</v>
      </c>
      <c r="Z1165" s="155">
        <v>0.944734011748159</v>
      </c>
      <c r="AA1165" s="155">
        <v>0.960095708552022</v>
      </c>
      <c r="AB1165" s="173">
        <v>-0.015361696803863</v>
      </c>
    </row>
    <row r="1166" spans="1:28">
      <c r="A1166" s="175" t="s">
        <v>1085</v>
      </c>
      <c r="B1166" s="181" t="s">
        <v>1834</v>
      </c>
      <c r="C1166" s="181" t="s">
        <v>1167</v>
      </c>
      <c r="D1166" s="150">
        <v>3212</v>
      </c>
      <c r="E1166" s="153">
        <v>3047</v>
      </c>
      <c r="F1166" s="153">
        <v>165</v>
      </c>
      <c r="G1166" s="151">
        <v>2916</v>
      </c>
      <c r="H1166" s="151">
        <v>2753</v>
      </c>
      <c r="I1166" s="151">
        <v>163</v>
      </c>
      <c r="J1166" s="151">
        <v>1943</v>
      </c>
      <c r="K1166" s="151">
        <v>1833</v>
      </c>
      <c r="L1166" s="151">
        <v>110</v>
      </c>
      <c r="M1166" s="172">
        <v>0.93</v>
      </c>
      <c r="N1166" s="153">
        <v>71665</v>
      </c>
      <c r="O1166" s="153">
        <v>68301</v>
      </c>
      <c r="P1166" s="153">
        <v>3364</v>
      </c>
      <c r="Q1166" s="154">
        <v>0.953059373473802</v>
      </c>
      <c r="R1166" s="154">
        <v>0.948630136986301</v>
      </c>
      <c r="S1166" s="154">
        <v>0.944101508916324</v>
      </c>
      <c r="T1166" s="154">
        <v>0.943386515697375</v>
      </c>
      <c r="U1166" s="173">
        <v>0.00452862806997767</v>
      </c>
      <c r="V1166" s="158">
        <v>19599</v>
      </c>
      <c r="W1166" s="158">
        <v>18677</v>
      </c>
      <c r="X1166" s="158">
        <v>22406</v>
      </c>
      <c r="Y1166" s="158">
        <v>21359</v>
      </c>
      <c r="Z1166" s="155">
        <v>0.952956783509363</v>
      </c>
      <c r="AA1166" s="155">
        <v>0.953271445148621</v>
      </c>
      <c r="AB1166" s="173">
        <v>-0.000314661639258196</v>
      </c>
    </row>
    <row r="1167" spans="1:28">
      <c r="A1167" s="175" t="s">
        <v>1085</v>
      </c>
      <c r="B1167" s="181" t="s">
        <v>1834</v>
      </c>
      <c r="C1167" s="181" t="s">
        <v>1168</v>
      </c>
      <c r="D1167" s="150">
        <v>3069</v>
      </c>
      <c r="E1167" s="153">
        <v>2800</v>
      </c>
      <c r="F1167" s="153">
        <v>269</v>
      </c>
      <c r="G1167" s="151">
        <v>2564</v>
      </c>
      <c r="H1167" s="151">
        <v>2329</v>
      </c>
      <c r="I1167" s="151">
        <v>235</v>
      </c>
      <c r="J1167" s="151">
        <v>1638</v>
      </c>
      <c r="K1167" s="151">
        <v>1536</v>
      </c>
      <c r="L1167" s="151">
        <v>102</v>
      </c>
      <c r="M1167" s="172">
        <v>0.93</v>
      </c>
      <c r="N1167" s="153">
        <v>62434</v>
      </c>
      <c r="O1167" s="153">
        <v>58361</v>
      </c>
      <c r="P1167" s="153">
        <v>4073</v>
      </c>
      <c r="Q1167" s="154">
        <v>0.934763109843995</v>
      </c>
      <c r="R1167" s="154">
        <v>0.912349299446074</v>
      </c>
      <c r="S1167" s="154">
        <v>0.908346333853354</v>
      </c>
      <c r="T1167" s="154">
        <v>0.937728937728938</v>
      </c>
      <c r="U1167" s="173">
        <v>0.00400296559271951</v>
      </c>
      <c r="V1167" s="158">
        <v>17485</v>
      </c>
      <c r="W1167" s="158">
        <v>16258</v>
      </c>
      <c r="X1167" s="158">
        <v>18888</v>
      </c>
      <c r="Y1167" s="158">
        <v>17788</v>
      </c>
      <c r="Z1167" s="155">
        <v>0.929825564769803</v>
      </c>
      <c r="AA1167" s="155">
        <v>0.941761965268954</v>
      </c>
      <c r="AB1167" s="173">
        <v>-0.0119364004991511</v>
      </c>
    </row>
    <row r="1168" spans="1:28">
      <c r="A1168" s="175" t="s">
        <v>1085</v>
      </c>
      <c r="B1168" s="181" t="s">
        <v>1834</v>
      </c>
      <c r="C1168" s="181" t="s">
        <v>1169</v>
      </c>
      <c r="D1168" s="150">
        <v>1894</v>
      </c>
      <c r="E1168" s="153">
        <v>1702</v>
      </c>
      <c r="F1168" s="153">
        <v>192</v>
      </c>
      <c r="G1168" s="151">
        <v>1605</v>
      </c>
      <c r="H1168" s="151">
        <v>1497</v>
      </c>
      <c r="I1168" s="151">
        <v>108</v>
      </c>
      <c r="J1168" s="151">
        <v>983</v>
      </c>
      <c r="K1168" s="151">
        <v>929</v>
      </c>
      <c r="L1168" s="151">
        <v>54</v>
      </c>
      <c r="M1168" s="172">
        <v>0.93</v>
      </c>
      <c r="N1168" s="153">
        <v>38026</v>
      </c>
      <c r="O1168" s="153">
        <v>35158</v>
      </c>
      <c r="P1168" s="153">
        <v>2868</v>
      </c>
      <c r="Q1168" s="154">
        <v>0.924577920370273</v>
      </c>
      <c r="R1168" s="154">
        <v>0.898627243928194</v>
      </c>
      <c r="S1168" s="154">
        <v>0.932710280373832</v>
      </c>
      <c r="T1168" s="154">
        <v>0.945066124109868</v>
      </c>
      <c r="U1168" s="173">
        <v>-0.0340830364456375</v>
      </c>
      <c r="V1168" s="158">
        <v>10479</v>
      </c>
      <c r="W1168" s="158">
        <v>9631</v>
      </c>
      <c r="X1168" s="158">
        <v>11644</v>
      </c>
      <c r="Y1168" s="158">
        <v>10845</v>
      </c>
      <c r="Z1168" s="155">
        <v>0.919076247733562</v>
      </c>
      <c r="AA1168" s="155">
        <v>0.931380968739265</v>
      </c>
      <c r="AB1168" s="173">
        <v>-0.0123047210057026</v>
      </c>
    </row>
    <row r="1169" spans="1:28">
      <c r="A1169" s="175" t="s">
        <v>1085</v>
      </c>
      <c r="B1169" s="181" t="s">
        <v>1836</v>
      </c>
      <c r="C1169" s="181" t="s">
        <v>1170</v>
      </c>
      <c r="D1169" s="150">
        <v>1508</v>
      </c>
      <c r="E1169" s="153">
        <v>1482</v>
      </c>
      <c r="F1169" s="153">
        <v>26</v>
      </c>
      <c r="G1169" s="151">
        <v>1916</v>
      </c>
      <c r="H1169" s="151">
        <v>1892</v>
      </c>
      <c r="I1169" s="151">
        <v>24</v>
      </c>
      <c r="J1169" s="151">
        <v>997</v>
      </c>
      <c r="K1169" s="151">
        <v>986</v>
      </c>
      <c r="L1169" s="151">
        <v>11</v>
      </c>
      <c r="M1169" s="172">
        <v>0.93</v>
      </c>
      <c r="N1169" s="153">
        <v>36814</v>
      </c>
      <c r="O1169" s="153">
        <v>36216</v>
      </c>
      <c r="P1169" s="153">
        <v>598</v>
      </c>
      <c r="Q1169" s="154">
        <v>0.983756179714239</v>
      </c>
      <c r="R1169" s="154">
        <v>0.982758620689655</v>
      </c>
      <c r="S1169" s="154">
        <v>0.987473903966597</v>
      </c>
      <c r="T1169" s="154">
        <v>0.988966900702106</v>
      </c>
      <c r="U1169" s="173">
        <v>-0.00471528327694193</v>
      </c>
      <c r="V1169" s="158">
        <v>10166</v>
      </c>
      <c r="W1169" s="158">
        <v>10009</v>
      </c>
      <c r="X1169" s="158">
        <v>10934</v>
      </c>
      <c r="Y1169" s="158">
        <v>10785</v>
      </c>
      <c r="Z1169" s="155">
        <v>0.984556364351761</v>
      </c>
      <c r="AA1169" s="155">
        <v>0.98637278214743</v>
      </c>
      <c r="AB1169" s="173">
        <v>-0.00181641779566932</v>
      </c>
    </row>
    <row r="1170" spans="1:28">
      <c r="A1170" s="175" t="s">
        <v>1085</v>
      </c>
      <c r="B1170" s="181" t="s">
        <v>1836</v>
      </c>
      <c r="C1170" s="181" t="s">
        <v>1171</v>
      </c>
      <c r="D1170" s="150">
        <v>5993</v>
      </c>
      <c r="E1170" s="153">
        <v>5825</v>
      </c>
      <c r="F1170" s="153">
        <v>168</v>
      </c>
      <c r="G1170" s="151">
        <v>7710</v>
      </c>
      <c r="H1170" s="151">
        <v>7519</v>
      </c>
      <c r="I1170" s="151">
        <v>191</v>
      </c>
      <c r="J1170" s="151">
        <v>4205</v>
      </c>
      <c r="K1170" s="151">
        <v>4106</v>
      </c>
      <c r="L1170" s="151">
        <v>99</v>
      </c>
      <c r="M1170" s="172">
        <v>0.93</v>
      </c>
      <c r="N1170" s="153">
        <v>142881</v>
      </c>
      <c r="O1170" s="153">
        <v>139376</v>
      </c>
      <c r="P1170" s="153">
        <v>3505</v>
      </c>
      <c r="Q1170" s="154">
        <v>0.975469096660858</v>
      </c>
      <c r="R1170" s="154">
        <v>0.971967295177707</v>
      </c>
      <c r="S1170" s="154">
        <v>0.975226977950713</v>
      </c>
      <c r="T1170" s="154">
        <v>0.976456599286564</v>
      </c>
      <c r="U1170" s="173">
        <v>-0.00325968277300603</v>
      </c>
      <c r="V1170" s="158">
        <v>40024</v>
      </c>
      <c r="W1170" s="158">
        <v>39038</v>
      </c>
      <c r="X1170" s="158">
        <v>42892</v>
      </c>
      <c r="Y1170" s="158">
        <v>41811</v>
      </c>
      <c r="Z1170" s="155">
        <v>0.975364781131321</v>
      </c>
      <c r="AA1170" s="155">
        <v>0.974797164972489</v>
      </c>
      <c r="AB1170" s="173">
        <v>0.000567616158832163</v>
      </c>
    </row>
    <row r="1171" spans="1:28">
      <c r="A1171" s="175" t="s">
        <v>1085</v>
      </c>
      <c r="B1171" s="181" t="s">
        <v>1836</v>
      </c>
      <c r="C1171" s="181" t="s">
        <v>1172</v>
      </c>
      <c r="D1171" s="150">
        <v>6401</v>
      </c>
      <c r="E1171" s="153">
        <v>6214</v>
      </c>
      <c r="F1171" s="153">
        <v>187</v>
      </c>
      <c r="G1171" s="151">
        <v>7714</v>
      </c>
      <c r="H1171" s="151">
        <v>7561</v>
      </c>
      <c r="I1171" s="151">
        <v>153</v>
      </c>
      <c r="J1171" s="151">
        <v>4217</v>
      </c>
      <c r="K1171" s="151">
        <v>4107</v>
      </c>
      <c r="L1171" s="151">
        <v>110</v>
      </c>
      <c r="M1171" s="172">
        <v>0.93</v>
      </c>
      <c r="N1171" s="153">
        <v>148468</v>
      </c>
      <c r="O1171" s="153">
        <v>145261</v>
      </c>
      <c r="P1171" s="153">
        <v>3207</v>
      </c>
      <c r="Q1171" s="154">
        <v>0.978399385726217</v>
      </c>
      <c r="R1171" s="154">
        <v>0.970785814716451</v>
      </c>
      <c r="S1171" s="154">
        <v>0.980165932071558</v>
      </c>
      <c r="T1171" s="154">
        <v>0.973915105525255</v>
      </c>
      <c r="U1171" s="173">
        <v>-0.00938011735510769</v>
      </c>
      <c r="V1171" s="158">
        <v>40842</v>
      </c>
      <c r="W1171" s="158">
        <v>39632</v>
      </c>
      <c r="X1171" s="158">
        <v>44859</v>
      </c>
      <c r="Y1171" s="158">
        <v>43951</v>
      </c>
      <c r="Z1171" s="155">
        <v>0.970373634983595</v>
      </c>
      <c r="AA1171" s="155">
        <v>0.979758799794913</v>
      </c>
      <c r="AB1171" s="173">
        <v>-0.00938516481131768</v>
      </c>
    </row>
    <row r="1172" spans="1:28">
      <c r="A1172" s="175" t="s">
        <v>1085</v>
      </c>
      <c r="B1172" s="181" t="s">
        <v>1836</v>
      </c>
      <c r="C1172" s="181" t="s">
        <v>1173</v>
      </c>
      <c r="D1172" s="150">
        <v>4398</v>
      </c>
      <c r="E1172" s="153">
        <v>4281</v>
      </c>
      <c r="F1172" s="153">
        <v>117</v>
      </c>
      <c r="G1172" s="151">
        <v>5510</v>
      </c>
      <c r="H1172" s="151">
        <v>5405</v>
      </c>
      <c r="I1172" s="151">
        <v>105</v>
      </c>
      <c r="J1172" s="151">
        <v>3067</v>
      </c>
      <c r="K1172" s="151">
        <v>3011</v>
      </c>
      <c r="L1172" s="151">
        <v>56</v>
      </c>
      <c r="M1172" s="172">
        <v>0.93</v>
      </c>
      <c r="N1172" s="153">
        <v>109314</v>
      </c>
      <c r="O1172" s="153">
        <v>107606</v>
      </c>
      <c r="P1172" s="153">
        <v>1708</v>
      </c>
      <c r="Q1172" s="154">
        <v>0.984375285873722</v>
      </c>
      <c r="R1172" s="154">
        <v>0.973396998635743</v>
      </c>
      <c r="S1172" s="154">
        <v>0.980943738656987</v>
      </c>
      <c r="T1172" s="154">
        <v>0.981741115096185</v>
      </c>
      <c r="U1172" s="173">
        <v>-0.00754674002124378</v>
      </c>
      <c r="V1172" s="158">
        <v>29284</v>
      </c>
      <c r="W1172" s="158">
        <v>28749</v>
      </c>
      <c r="X1172" s="158">
        <v>32923</v>
      </c>
      <c r="Y1172" s="158">
        <v>32450</v>
      </c>
      <c r="Z1172" s="155">
        <v>0.981730637890998</v>
      </c>
      <c r="AA1172" s="155">
        <v>0.985633144002673</v>
      </c>
      <c r="AB1172" s="173">
        <v>-0.00390250611167442</v>
      </c>
    </row>
    <row r="1173" spans="1:28">
      <c r="A1173" s="175" t="s">
        <v>1085</v>
      </c>
      <c r="B1173" s="181" t="s">
        <v>1836</v>
      </c>
      <c r="C1173" s="181" t="s">
        <v>1174</v>
      </c>
      <c r="D1173" s="150">
        <v>2112</v>
      </c>
      <c r="E1173" s="153">
        <v>2012</v>
      </c>
      <c r="F1173" s="153">
        <v>100</v>
      </c>
      <c r="G1173" s="151">
        <v>2593</v>
      </c>
      <c r="H1173" s="151">
        <v>2513</v>
      </c>
      <c r="I1173" s="151">
        <v>80</v>
      </c>
      <c r="J1173" s="151">
        <v>1328</v>
      </c>
      <c r="K1173" s="151">
        <v>1266</v>
      </c>
      <c r="L1173" s="151">
        <v>62</v>
      </c>
      <c r="M1173" s="172">
        <v>0.93</v>
      </c>
      <c r="N1173" s="153">
        <v>48633</v>
      </c>
      <c r="O1173" s="153">
        <v>47167</v>
      </c>
      <c r="P1173" s="153">
        <v>1466</v>
      </c>
      <c r="Q1173" s="154">
        <v>0.969855859190262</v>
      </c>
      <c r="R1173" s="154">
        <v>0.952651515151515</v>
      </c>
      <c r="S1173" s="154">
        <v>0.969147705360586</v>
      </c>
      <c r="T1173" s="154">
        <v>0.953313253012048</v>
      </c>
      <c r="U1173" s="173">
        <v>-0.016496190209071</v>
      </c>
      <c r="V1173" s="158">
        <v>13355</v>
      </c>
      <c r="W1173" s="158">
        <v>12879</v>
      </c>
      <c r="X1173" s="158">
        <v>14589</v>
      </c>
      <c r="Y1173" s="158">
        <v>14173</v>
      </c>
      <c r="Z1173" s="155">
        <v>0.964357918382628</v>
      </c>
      <c r="AA1173" s="155">
        <v>0.971485365686476</v>
      </c>
      <c r="AB1173" s="173">
        <v>-0.00712744730384796</v>
      </c>
    </row>
    <row r="1174" spans="1:28">
      <c r="A1174" s="175" t="s">
        <v>1085</v>
      </c>
      <c r="B1174" s="181" t="s">
        <v>1836</v>
      </c>
      <c r="C1174" s="181" t="s">
        <v>1175</v>
      </c>
      <c r="D1174" s="150">
        <v>2594</v>
      </c>
      <c r="E1174" s="153">
        <v>2520</v>
      </c>
      <c r="F1174" s="153">
        <v>74</v>
      </c>
      <c r="G1174" s="151">
        <v>3524</v>
      </c>
      <c r="H1174" s="151">
        <v>3444</v>
      </c>
      <c r="I1174" s="151">
        <v>80</v>
      </c>
      <c r="J1174" s="151">
        <v>1911</v>
      </c>
      <c r="K1174" s="151">
        <v>1876</v>
      </c>
      <c r="L1174" s="151">
        <v>35</v>
      </c>
      <c r="M1174" s="172">
        <v>0.93</v>
      </c>
      <c r="N1174" s="153">
        <v>64551</v>
      </c>
      <c r="O1174" s="153">
        <v>63393</v>
      </c>
      <c r="P1174" s="153">
        <v>1158</v>
      </c>
      <c r="Q1174" s="154">
        <v>0.982060696193707</v>
      </c>
      <c r="R1174" s="154">
        <v>0.971472629144179</v>
      </c>
      <c r="S1174" s="154">
        <v>0.977298524404086</v>
      </c>
      <c r="T1174" s="154">
        <v>0.981684981684982</v>
      </c>
      <c r="U1174" s="173">
        <v>-0.0058258952599074</v>
      </c>
      <c r="V1174" s="158">
        <v>17888</v>
      </c>
      <c r="W1174" s="158">
        <v>17536</v>
      </c>
      <c r="X1174" s="158">
        <v>19660</v>
      </c>
      <c r="Y1174" s="158">
        <v>19324</v>
      </c>
      <c r="Z1174" s="155">
        <v>0.980322003577818</v>
      </c>
      <c r="AA1174" s="155">
        <v>0.982909460834181</v>
      </c>
      <c r="AB1174" s="173">
        <v>-0.00258745725636356</v>
      </c>
    </row>
    <row r="1175" spans="1:28">
      <c r="A1175" s="175" t="s">
        <v>1085</v>
      </c>
      <c r="B1175" s="181" t="s">
        <v>1836</v>
      </c>
      <c r="C1175" s="181" t="s">
        <v>1176</v>
      </c>
      <c r="D1175" s="150">
        <v>6379</v>
      </c>
      <c r="E1175" s="153">
        <v>6064</v>
      </c>
      <c r="F1175" s="153">
        <v>315</v>
      </c>
      <c r="G1175" s="151">
        <v>7949</v>
      </c>
      <c r="H1175" s="151">
        <v>7695</v>
      </c>
      <c r="I1175" s="151">
        <v>254</v>
      </c>
      <c r="J1175" s="151">
        <v>4311</v>
      </c>
      <c r="K1175" s="151">
        <v>4165</v>
      </c>
      <c r="L1175" s="151">
        <v>146</v>
      </c>
      <c r="M1175" s="172">
        <v>0.93</v>
      </c>
      <c r="N1175" s="153">
        <v>154309</v>
      </c>
      <c r="O1175" s="153">
        <v>149199</v>
      </c>
      <c r="P1175" s="153">
        <v>5110</v>
      </c>
      <c r="Q1175" s="154">
        <v>0.966884627597872</v>
      </c>
      <c r="R1175" s="154">
        <v>0.950619219313372</v>
      </c>
      <c r="S1175" s="154">
        <v>0.968046295131463</v>
      </c>
      <c r="T1175" s="154">
        <v>0.96613314776154</v>
      </c>
      <c r="U1175" s="173">
        <v>-0.0174270758180911</v>
      </c>
      <c r="V1175" s="158">
        <v>41944</v>
      </c>
      <c r="W1175" s="158">
        <v>40326</v>
      </c>
      <c r="X1175" s="158">
        <v>45839</v>
      </c>
      <c r="Y1175" s="158">
        <v>44357</v>
      </c>
      <c r="Z1175" s="155">
        <v>0.961424756818615</v>
      </c>
      <c r="AA1175" s="155">
        <v>0.967669451776871</v>
      </c>
      <c r="AB1175" s="173">
        <v>-0.00624469495825597</v>
      </c>
    </row>
    <row r="1176" spans="1:28">
      <c r="A1176" s="175" t="s">
        <v>1085</v>
      </c>
      <c r="B1176" s="181" t="s">
        <v>1836</v>
      </c>
      <c r="C1176" s="181" t="s">
        <v>1177</v>
      </c>
      <c r="D1176" s="150">
        <v>5100</v>
      </c>
      <c r="E1176" s="153">
        <v>4987</v>
      </c>
      <c r="F1176" s="153">
        <v>113</v>
      </c>
      <c r="G1176" s="151">
        <v>6468</v>
      </c>
      <c r="H1176" s="151">
        <v>6359</v>
      </c>
      <c r="I1176" s="151">
        <v>109</v>
      </c>
      <c r="J1176" s="151">
        <v>3328</v>
      </c>
      <c r="K1176" s="151">
        <v>3277</v>
      </c>
      <c r="L1176" s="151">
        <v>51</v>
      </c>
      <c r="M1176" s="172">
        <v>0.93</v>
      </c>
      <c r="N1176" s="153">
        <v>121823</v>
      </c>
      <c r="O1176" s="153">
        <v>120369</v>
      </c>
      <c r="P1176" s="153">
        <v>1454</v>
      </c>
      <c r="Q1176" s="154">
        <v>0.988064651174245</v>
      </c>
      <c r="R1176" s="154">
        <v>0.977843137254902</v>
      </c>
      <c r="S1176" s="154">
        <v>0.983147804576376</v>
      </c>
      <c r="T1176" s="154">
        <v>0.984675480769231</v>
      </c>
      <c r="U1176" s="173">
        <v>-0.00530466732147405</v>
      </c>
      <c r="V1176" s="158">
        <v>33399</v>
      </c>
      <c r="W1176" s="158">
        <v>32867</v>
      </c>
      <c r="X1176" s="158">
        <v>36694</v>
      </c>
      <c r="Y1176" s="158">
        <v>36265</v>
      </c>
      <c r="Z1176" s="155">
        <v>0.984071379382616</v>
      </c>
      <c r="AA1176" s="155">
        <v>0.988308715321306</v>
      </c>
      <c r="AB1176" s="173">
        <v>-0.00423733593868969</v>
      </c>
    </row>
    <row r="1177" spans="1:28">
      <c r="A1177" s="175" t="s">
        <v>1085</v>
      </c>
      <c r="B1177" s="181" t="s">
        <v>1836</v>
      </c>
      <c r="C1177" s="181" t="s">
        <v>1178</v>
      </c>
      <c r="D1177" s="150">
        <v>5740</v>
      </c>
      <c r="E1177" s="153">
        <v>5574</v>
      </c>
      <c r="F1177" s="153">
        <v>166</v>
      </c>
      <c r="G1177" s="151">
        <v>7124</v>
      </c>
      <c r="H1177" s="151">
        <v>7013</v>
      </c>
      <c r="I1177" s="151">
        <v>111</v>
      </c>
      <c r="J1177" s="151">
        <v>3633</v>
      </c>
      <c r="K1177" s="151">
        <v>3572</v>
      </c>
      <c r="L1177" s="151">
        <v>61</v>
      </c>
      <c r="M1177" s="172">
        <v>0.93</v>
      </c>
      <c r="N1177" s="153">
        <v>137416</v>
      </c>
      <c r="O1177" s="153">
        <v>135372</v>
      </c>
      <c r="P1177" s="153">
        <v>2044</v>
      </c>
      <c r="Q1177" s="154">
        <v>0.985125458461897</v>
      </c>
      <c r="R1177" s="154">
        <v>0.971080139372822</v>
      </c>
      <c r="S1177" s="154">
        <v>0.984418865805727</v>
      </c>
      <c r="T1177" s="154">
        <v>0.983209468758602</v>
      </c>
      <c r="U1177" s="173">
        <v>-0.0133387264329048</v>
      </c>
      <c r="V1177" s="158">
        <v>37386</v>
      </c>
      <c r="W1177" s="158">
        <v>36738</v>
      </c>
      <c r="X1177" s="158">
        <v>41466</v>
      </c>
      <c r="Y1177" s="158">
        <v>40826</v>
      </c>
      <c r="Z1177" s="155">
        <v>0.982667308618199</v>
      </c>
      <c r="AA1177" s="155">
        <v>0.984565668258332</v>
      </c>
      <c r="AB1177" s="173">
        <v>-0.00189835964013285</v>
      </c>
    </row>
    <row r="1178" spans="1:28">
      <c r="A1178" s="175" t="s">
        <v>1085</v>
      </c>
      <c r="B1178" s="181" t="s">
        <v>1836</v>
      </c>
      <c r="C1178" s="181" t="s">
        <v>1179</v>
      </c>
      <c r="D1178" s="150">
        <v>4530</v>
      </c>
      <c r="E1178" s="153">
        <v>4478</v>
      </c>
      <c r="F1178" s="153">
        <v>52</v>
      </c>
      <c r="G1178" s="151">
        <v>5937</v>
      </c>
      <c r="H1178" s="151">
        <v>5893</v>
      </c>
      <c r="I1178" s="151">
        <v>44</v>
      </c>
      <c r="J1178" s="151">
        <v>3111</v>
      </c>
      <c r="K1178" s="151">
        <v>3092</v>
      </c>
      <c r="L1178" s="151">
        <v>19</v>
      </c>
      <c r="M1178" s="172">
        <v>0.93</v>
      </c>
      <c r="N1178" s="153">
        <v>111134</v>
      </c>
      <c r="O1178" s="153">
        <v>110354</v>
      </c>
      <c r="P1178" s="153">
        <v>780</v>
      </c>
      <c r="Q1178" s="154">
        <v>0.992981445822161</v>
      </c>
      <c r="R1178" s="154">
        <v>0.988520971302428</v>
      </c>
      <c r="S1178" s="154">
        <v>0.992588849587334</v>
      </c>
      <c r="T1178" s="154">
        <v>0.993892639022822</v>
      </c>
      <c r="U1178" s="173">
        <v>-0.0040678782849054</v>
      </c>
      <c r="V1178" s="158">
        <v>30241</v>
      </c>
      <c r="W1178" s="158">
        <v>30028</v>
      </c>
      <c r="X1178" s="158">
        <v>33424</v>
      </c>
      <c r="Y1178" s="158">
        <v>33221</v>
      </c>
      <c r="Z1178" s="155">
        <v>0.992956582123607</v>
      </c>
      <c r="AA1178" s="155">
        <v>0.993926519865965</v>
      </c>
      <c r="AB1178" s="173">
        <v>-0.000969937742357541</v>
      </c>
    </row>
    <row r="1179" spans="1:28">
      <c r="A1179" s="175" t="s">
        <v>1085</v>
      </c>
      <c r="B1179" s="181" t="s">
        <v>1836</v>
      </c>
      <c r="C1179" s="181" t="s">
        <v>1180</v>
      </c>
      <c r="D1179" s="150">
        <v>3021</v>
      </c>
      <c r="E1179" s="153">
        <v>2953</v>
      </c>
      <c r="F1179" s="153">
        <v>68</v>
      </c>
      <c r="G1179" s="151">
        <v>3330</v>
      </c>
      <c r="H1179" s="151">
        <v>3275</v>
      </c>
      <c r="I1179" s="151">
        <v>55</v>
      </c>
      <c r="J1179" s="151">
        <v>1869</v>
      </c>
      <c r="K1179" s="151">
        <v>1833</v>
      </c>
      <c r="L1179" s="151">
        <v>36</v>
      </c>
      <c r="M1179" s="172">
        <v>0.93</v>
      </c>
      <c r="N1179" s="153">
        <v>64180</v>
      </c>
      <c r="O1179" s="153">
        <v>63141</v>
      </c>
      <c r="P1179" s="153">
        <v>1039</v>
      </c>
      <c r="Q1179" s="154">
        <v>0.983811156123403</v>
      </c>
      <c r="R1179" s="154">
        <v>0.977490897053956</v>
      </c>
      <c r="S1179" s="154">
        <v>0.983483483483483</v>
      </c>
      <c r="T1179" s="154">
        <v>0.980738362760835</v>
      </c>
      <c r="U1179" s="173">
        <v>-0.00599258642952782</v>
      </c>
      <c r="V1179" s="158">
        <v>18147</v>
      </c>
      <c r="W1179" s="158">
        <v>17865</v>
      </c>
      <c r="X1179" s="158">
        <v>19263</v>
      </c>
      <c r="Y1179" s="158">
        <v>18992</v>
      </c>
      <c r="Z1179" s="155">
        <v>0.984460241362209</v>
      </c>
      <c r="AA1179" s="155">
        <v>0.985931578674142</v>
      </c>
      <c r="AB1179" s="173">
        <v>-0.0014713373119335</v>
      </c>
    </row>
    <row r="1180" spans="1:28">
      <c r="A1180" s="175" t="s">
        <v>1085</v>
      </c>
      <c r="B1180" s="181" t="s">
        <v>1836</v>
      </c>
      <c r="C1180" s="181" t="s">
        <v>1181</v>
      </c>
      <c r="D1180" s="150">
        <v>7398</v>
      </c>
      <c r="E1180" s="153">
        <v>7190</v>
      </c>
      <c r="F1180" s="153">
        <v>208</v>
      </c>
      <c r="G1180" s="151">
        <v>9256</v>
      </c>
      <c r="H1180" s="151">
        <v>9053</v>
      </c>
      <c r="I1180" s="151">
        <v>203</v>
      </c>
      <c r="J1180" s="151">
        <v>5102</v>
      </c>
      <c r="K1180" s="151">
        <v>4985</v>
      </c>
      <c r="L1180" s="151">
        <v>117</v>
      </c>
      <c r="M1180" s="172">
        <v>0.93</v>
      </c>
      <c r="N1180" s="153">
        <v>179227</v>
      </c>
      <c r="O1180" s="153">
        <v>175125</v>
      </c>
      <c r="P1180" s="153">
        <v>4102</v>
      </c>
      <c r="Q1180" s="154">
        <v>0.977112823402724</v>
      </c>
      <c r="R1180" s="154">
        <v>0.971884293052176</v>
      </c>
      <c r="S1180" s="154">
        <v>0.978068280034572</v>
      </c>
      <c r="T1180" s="154">
        <v>0.977067816542532</v>
      </c>
      <c r="U1180" s="173">
        <v>-0.00618398698239586</v>
      </c>
      <c r="V1180" s="158">
        <v>48627</v>
      </c>
      <c r="W1180" s="158">
        <v>47405</v>
      </c>
      <c r="X1180" s="158">
        <v>55181</v>
      </c>
      <c r="Y1180" s="158">
        <v>53856</v>
      </c>
      <c r="Z1180" s="155">
        <v>0.974869928229173</v>
      </c>
      <c r="AA1180" s="155">
        <v>0.975988111850093</v>
      </c>
      <c r="AB1180" s="173">
        <v>-0.00111818362092031</v>
      </c>
    </row>
    <row r="1181" spans="1:28">
      <c r="A1181" s="175" t="s">
        <v>1085</v>
      </c>
      <c r="B1181" s="181" t="s">
        <v>1836</v>
      </c>
      <c r="C1181" s="181" t="s">
        <v>1182</v>
      </c>
      <c r="D1181" s="150">
        <v>5546</v>
      </c>
      <c r="E1181" s="153">
        <v>5285</v>
      </c>
      <c r="F1181" s="153">
        <v>261</v>
      </c>
      <c r="G1181" s="151">
        <v>6706</v>
      </c>
      <c r="H1181" s="151">
        <v>6455</v>
      </c>
      <c r="I1181" s="151">
        <v>251</v>
      </c>
      <c r="J1181" s="151">
        <v>3622</v>
      </c>
      <c r="K1181" s="151">
        <v>3502</v>
      </c>
      <c r="L1181" s="151">
        <v>120</v>
      </c>
      <c r="M1181" s="172">
        <v>0.93</v>
      </c>
      <c r="N1181" s="153">
        <v>131922</v>
      </c>
      <c r="O1181" s="153">
        <v>126762</v>
      </c>
      <c r="P1181" s="153">
        <v>5160</v>
      </c>
      <c r="Q1181" s="154">
        <v>0.960885978077955</v>
      </c>
      <c r="R1181" s="154">
        <v>0.952939055174901</v>
      </c>
      <c r="S1181" s="154">
        <v>0.962570832090665</v>
      </c>
      <c r="T1181" s="154">
        <v>0.966869133075649</v>
      </c>
      <c r="U1181" s="173">
        <v>-0.00963177691576422</v>
      </c>
      <c r="V1181" s="158">
        <v>35948</v>
      </c>
      <c r="W1181" s="158">
        <v>34434</v>
      </c>
      <c r="X1181" s="158">
        <v>39636</v>
      </c>
      <c r="Y1181" s="158">
        <v>38439</v>
      </c>
      <c r="Z1181" s="155">
        <v>0.957883609658395</v>
      </c>
      <c r="AA1181" s="155">
        <v>0.969800181653043</v>
      </c>
      <c r="AB1181" s="173">
        <v>-0.0119165719946472</v>
      </c>
    </row>
    <row r="1182" spans="1:28">
      <c r="A1182" s="175" t="s">
        <v>1085</v>
      </c>
      <c r="B1182" s="181" t="s">
        <v>1836</v>
      </c>
      <c r="C1182" s="181" t="s">
        <v>1183</v>
      </c>
      <c r="D1182" s="150">
        <v>4391</v>
      </c>
      <c r="E1182" s="153">
        <v>4130</v>
      </c>
      <c r="F1182" s="153">
        <v>261</v>
      </c>
      <c r="G1182" s="151">
        <v>5449</v>
      </c>
      <c r="H1182" s="151">
        <v>5322</v>
      </c>
      <c r="I1182" s="151">
        <v>127</v>
      </c>
      <c r="J1182" s="151">
        <v>2857</v>
      </c>
      <c r="K1182" s="151">
        <v>2761</v>
      </c>
      <c r="L1182" s="151">
        <v>96</v>
      </c>
      <c r="M1182" s="172">
        <v>0.93</v>
      </c>
      <c r="N1182" s="153">
        <v>100691</v>
      </c>
      <c r="O1182" s="153">
        <v>98086</v>
      </c>
      <c r="P1182" s="153">
        <v>2605</v>
      </c>
      <c r="Q1182" s="154">
        <v>0.974128770197932</v>
      </c>
      <c r="R1182" s="154">
        <v>0.940560236848098</v>
      </c>
      <c r="S1182" s="154">
        <v>0.976692971187374</v>
      </c>
      <c r="T1182" s="154">
        <v>0.966398319915996</v>
      </c>
      <c r="U1182" s="173">
        <v>-0.0361327343392754</v>
      </c>
      <c r="V1182" s="158">
        <v>28020</v>
      </c>
      <c r="W1182" s="158">
        <v>27164</v>
      </c>
      <c r="X1182" s="158">
        <v>30369</v>
      </c>
      <c r="Y1182" s="158">
        <v>29485</v>
      </c>
      <c r="Z1182" s="155">
        <v>0.969450392576731</v>
      </c>
      <c r="AA1182" s="155">
        <v>0.970891369488623</v>
      </c>
      <c r="AB1182" s="173">
        <v>-0.00144097691189238</v>
      </c>
    </row>
    <row r="1183" spans="1:28">
      <c r="A1183" s="175" t="s">
        <v>1085</v>
      </c>
      <c r="B1183" s="181" t="s">
        <v>1836</v>
      </c>
      <c r="C1183" s="181" t="s">
        <v>1184</v>
      </c>
      <c r="D1183" s="150">
        <v>6220</v>
      </c>
      <c r="E1183" s="153">
        <v>5962</v>
      </c>
      <c r="F1183" s="153">
        <v>258</v>
      </c>
      <c r="G1183" s="151">
        <v>7715</v>
      </c>
      <c r="H1183" s="151">
        <v>7470</v>
      </c>
      <c r="I1183" s="151">
        <v>245</v>
      </c>
      <c r="J1183" s="151">
        <v>4228</v>
      </c>
      <c r="K1183" s="151">
        <v>4051</v>
      </c>
      <c r="L1183" s="151">
        <v>177</v>
      </c>
      <c r="M1183" s="172">
        <v>0.93</v>
      </c>
      <c r="N1183" s="153">
        <v>149252</v>
      </c>
      <c r="O1183" s="153">
        <v>144823</v>
      </c>
      <c r="P1183" s="153">
        <v>4429</v>
      </c>
      <c r="Q1183" s="154">
        <v>0.970325355774127</v>
      </c>
      <c r="R1183" s="154">
        <v>0.958520900321543</v>
      </c>
      <c r="S1183" s="154">
        <v>0.968243681140635</v>
      </c>
      <c r="T1183" s="154">
        <v>0.958136234626301</v>
      </c>
      <c r="U1183" s="173">
        <v>-0.00972278081909173</v>
      </c>
      <c r="V1183" s="158">
        <v>40474</v>
      </c>
      <c r="W1183" s="158">
        <v>39152</v>
      </c>
      <c r="X1183" s="158">
        <v>45674</v>
      </c>
      <c r="Y1183" s="158">
        <v>44336</v>
      </c>
      <c r="Z1183" s="155">
        <v>0.96733705588773</v>
      </c>
      <c r="AA1183" s="155">
        <v>0.970705434163857</v>
      </c>
      <c r="AB1183" s="173">
        <v>-0.00336837827612646</v>
      </c>
    </row>
    <row r="1184" spans="1:28">
      <c r="A1184" s="175" t="s">
        <v>1085</v>
      </c>
      <c r="B1184" s="181" t="s">
        <v>1836</v>
      </c>
      <c r="C1184" s="181" t="s">
        <v>1185</v>
      </c>
      <c r="D1184" s="150">
        <v>4796</v>
      </c>
      <c r="E1184" s="153">
        <v>4652</v>
      </c>
      <c r="F1184" s="153">
        <v>144</v>
      </c>
      <c r="G1184" s="151">
        <v>4944</v>
      </c>
      <c r="H1184" s="151">
        <v>4846</v>
      </c>
      <c r="I1184" s="151">
        <v>98</v>
      </c>
      <c r="J1184" s="151">
        <v>2571</v>
      </c>
      <c r="K1184" s="151">
        <v>2503</v>
      </c>
      <c r="L1184" s="151">
        <v>68</v>
      </c>
      <c r="M1184" s="172">
        <v>0.93</v>
      </c>
      <c r="N1184" s="153">
        <v>101427</v>
      </c>
      <c r="O1184" s="153">
        <v>99772</v>
      </c>
      <c r="P1184" s="153">
        <v>1655</v>
      </c>
      <c r="Q1184" s="154">
        <v>0.983682845790569</v>
      </c>
      <c r="R1184" s="154">
        <v>0.969974979149291</v>
      </c>
      <c r="S1184" s="154">
        <v>0.980177993527508</v>
      </c>
      <c r="T1184" s="154">
        <v>0.973551147413458</v>
      </c>
      <c r="U1184" s="173">
        <v>-0.010203014378217</v>
      </c>
      <c r="V1184" s="158">
        <v>28496</v>
      </c>
      <c r="W1184" s="158">
        <v>27936</v>
      </c>
      <c r="X1184" s="158">
        <v>30054</v>
      </c>
      <c r="Y1184" s="158">
        <v>29612</v>
      </c>
      <c r="Z1184" s="155">
        <v>0.98034811903425</v>
      </c>
      <c r="AA1184" s="155">
        <v>0.985293139016437</v>
      </c>
      <c r="AB1184" s="173">
        <v>-0.00494501998218666</v>
      </c>
    </row>
    <row r="1185" spans="1:28">
      <c r="A1185" s="175" t="s">
        <v>1085</v>
      </c>
      <c r="B1185" s="181" t="s">
        <v>1836</v>
      </c>
      <c r="C1185" s="181" t="s">
        <v>1186</v>
      </c>
      <c r="D1185" s="150">
        <v>2315</v>
      </c>
      <c r="E1185" s="153">
        <v>2072</v>
      </c>
      <c r="F1185" s="153">
        <v>243</v>
      </c>
      <c r="G1185" s="151">
        <v>2425</v>
      </c>
      <c r="H1185" s="151">
        <v>2282</v>
      </c>
      <c r="I1185" s="151">
        <v>143</v>
      </c>
      <c r="J1185" s="151">
        <v>1286</v>
      </c>
      <c r="K1185" s="151">
        <v>1206</v>
      </c>
      <c r="L1185" s="151">
        <v>80</v>
      </c>
      <c r="M1185" s="172">
        <v>0.93</v>
      </c>
      <c r="N1185" s="153">
        <v>50781</v>
      </c>
      <c r="O1185" s="153">
        <v>49106</v>
      </c>
      <c r="P1185" s="153">
        <v>1675</v>
      </c>
      <c r="Q1185" s="154">
        <v>0.967015222228786</v>
      </c>
      <c r="R1185" s="154">
        <v>0.895032397408207</v>
      </c>
      <c r="S1185" s="154">
        <v>0.941030927835052</v>
      </c>
      <c r="T1185" s="154">
        <v>0.937791601866252</v>
      </c>
      <c r="U1185" s="173">
        <v>-0.0459985304268442</v>
      </c>
      <c r="V1185" s="158">
        <v>14195</v>
      </c>
      <c r="W1185" s="158">
        <v>13522</v>
      </c>
      <c r="X1185" s="158">
        <v>15485</v>
      </c>
      <c r="Y1185" s="158">
        <v>15007</v>
      </c>
      <c r="Z1185" s="155">
        <v>0.952588939767524</v>
      </c>
      <c r="AA1185" s="155">
        <v>0.969131417500807</v>
      </c>
      <c r="AB1185" s="173">
        <v>-0.0165424777332834</v>
      </c>
    </row>
    <row r="1186" spans="1:28">
      <c r="A1186" s="175" t="s">
        <v>1085</v>
      </c>
      <c r="B1186" s="181" t="s">
        <v>1836</v>
      </c>
      <c r="C1186" s="181" t="s">
        <v>1187</v>
      </c>
      <c r="D1186" s="150">
        <v>3691</v>
      </c>
      <c r="E1186" s="153">
        <v>3546</v>
      </c>
      <c r="F1186" s="153">
        <v>145</v>
      </c>
      <c r="G1186" s="151">
        <v>3904</v>
      </c>
      <c r="H1186" s="151">
        <v>3791</v>
      </c>
      <c r="I1186" s="151">
        <v>113</v>
      </c>
      <c r="J1186" s="151">
        <v>1911</v>
      </c>
      <c r="K1186" s="151">
        <v>1846</v>
      </c>
      <c r="L1186" s="151">
        <v>65</v>
      </c>
      <c r="M1186" s="172">
        <v>0.93</v>
      </c>
      <c r="N1186" s="153">
        <v>80355</v>
      </c>
      <c r="O1186" s="153">
        <v>78343</v>
      </c>
      <c r="P1186" s="153">
        <v>2012</v>
      </c>
      <c r="Q1186" s="154">
        <v>0.974961110074046</v>
      </c>
      <c r="R1186" s="154">
        <v>0.960715253318884</v>
      </c>
      <c r="S1186" s="154">
        <v>0.971055327868853</v>
      </c>
      <c r="T1186" s="154">
        <v>0.965986394557823</v>
      </c>
      <c r="U1186" s="173">
        <v>-0.0103400745499688</v>
      </c>
      <c r="V1186" s="158">
        <v>22402</v>
      </c>
      <c r="W1186" s="158">
        <v>21764</v>
      </c>
      <c r="X1186" s="158">
        <v>24233</v>
      </c>
      <c r="Y1186" s="158">
        <v>23700</v>
      </c>
      <c r="Z1186" s="155">
        <v>0.971520399964289</v>
      </c>
      <c r="AA1186" s="155">
        <v>0.978005199521314</v>
      </c>
      <c r="AB1186" s="173">
        <v>-0.00648479955702508</v>
      </c>
    </row>
    <row r="1187" spans="1:28">
      <c r="A1187" s="175" t="s">
        <v>1085</v>
      </c>
      <c r="B1187" s="181" t="s">
        <v>1836</v>
      </c>
      <c r="C1187" s="181" t="s">
        <v>1188</v>
      </c>
      <c r="D1187" s="150">
        <v>3631</v>
      </c>
      <c r="E1187" s="153">
        <v>3437</v>
      </c>
      <c r="F1187" s="153">
        <v>194</v>
      </c>
      <c r="G1187" s="151">
        <v>4014</v>
      </c>
      <c r="H1187" s="151">
        <v>3855</v>
      </c>
      <c r="I1187" s="151">
        <v>159</v>
      </c>
      <c r="J1187" s="151">
        <v>2090</v>
      </c>
      <c r="K1187" s="151">
        <v>2000</v>
      </c>
      <c r="L1187" s="151">
        <v>90</v>
      </c>
      <c r="M1187" s="172">
        <v>0.93</v>
      </c>
      <c r="N1187" s="153">
        <v>80130</v>
      </c>
      <c r="O1187" s="153">
        <v>76984</v>
      </c>
      <c r="P1187" s="153">
        <v>3146</v>
      </c>
      <c r="Q1187" s="154">
        <v>0.960738799450892</v>
      </c>
      <c r="R1187" s="154">
        <v>0.946571192508951</v>
      </c>
      <c r="S1187" s="154">
        <v>0.960388639760837</v>
      </c>
      <c r="T1187" s="154">
        <v>0.956937799043062</v>
      </c>
      <c r="U1187" s="173">
        <v>-0.0138174472518864</v>
      </c>
      <c r="V1187" s="158">
        <v>22932</v>
      </c>
      <c r="W1187" s="158">
        <v>22018</v>
      </c>
      <c r="X1187" s="158">
        <v>24094</v>
      </c>
      <c r="Y1187" s="158">
        <v>23132</v>
      </c>
      <c r="Z1187" s="155">
        <v>0.960143031571603</v>
      </c>
      <c r="AA1187" s="155">
        <v>0.960073047231676</v>
      </c>
      <c r="AB1187" s="173">
        <v>6.99843399269984e-5</v>
      </c>
    </row>
    <row r="1188" spans="1:28">
      <c r="A1188" s="175" t="s">
        <v>1085</v>
      </c>
      <c r="B1188" s="181" t="s">
        <v>1836</v>
      </c>
      <c r="C1188" s="181" t="s">
        <v>1189</v>
      </c>
      <c r="D1188" s="150">
        <v>6913</v>
      </c>
      <c r="E1188" s="153">
        <v>6648</v>
      </c>
      <c r="F1188" s="153">
        <v>265</v>
      </c>
      <c r="G1188" s="151">
        <v>8314</v>
      </c>
      <c r="H1188" s="151">
        <v>8102</v>
      </c>
      <c r="I1188" s="151">
        <v>212</v>
      </c>
      <c r="J1188" s="151">
        <v>4517</v>
      </c>
      <c r="K1188" s="151">
        <v>4379</v>
      </c>
      <c r="L1188" s="151">
        <v>138</v>
      </c>
      <c r="M1188" s="172">
        <v>0.93</v>
      </c>
      <c r="N1188" s="153">
        <v>161271</v>
      </c>
      <c r="O1188" s="153">
        <v>156867</v>
      </c>
      <c r="P1188" s="153">
        <v>4404</v>
      </c>
      <c r="Q1188" s="154">
        <v>0.972691928493033</v>
      </c>
      <c r="R1188" s="154">
        <v>0.961666425575004</v>
      </c>
      <c r="S1188" s="154">
        <v>0.974500841953332</v>
      </c>
      <c r="T1188" s="154">
        <v>0.969448749169803</v>
      </c>
      <c r="U1188" s="173">
        <v>-0.0128344163783282</v>
      </c>
      <c r="V1188" s="158">
        <v>44439</v>
      </c>
      <c r="W1188" s="158">
        <v>43115</v>
      </c>
      <c r="X1188" s="158">
        <v>48739</v>
      </c>
      <c r="Y1188" s="158">
        <v>47238</v>
      </c>
      <c r="Z1188" s="155">
        <v>0.970206350277909</v>
      </c>
      <c r="AA1188" s="155">
        <v>0.969203307412955</v>
      </c>
      <c r="AB1188" s="173">
        <v>0.00100304286495434</v>
      </c>
    </row>
    <row r="1189" spans="1:28">
      <c r="A1189" s="175" t="s">
        <v>1085</v>
      </c>
      <c r="B1189" s="181" t="s">
        <v>1836</v>
      </c>
      <c r="C1189" s="181" t="s">
        <v>1190</v>
      </c>
      <c r="D1189" s="150">
        <v>5395</v>
      </c>
      <c r="E1189" s="153">
        <v>5276</v>
      </c>
      <c r="F1189" s="153">
        <v>119</v>
      </c>
      <c r="G1189" s="151">
        <v>6147</v>
      </c>
      <c r="H1189" s="151">
        <v>6022</v>
      </c>
      <c r="I1189" s="151">
        <v>125</v>
      </c>
      <c r="J1189" s="151">
        <v>2988</v>
      </c>
      <c r="K1189" s="151">
        <v>2922</v>
      </c>
      <c r="L1189" s="151">
        <v>66</v>
      </c>
      <c r="M1189" s="172">
        <v>0.93</v>
      </c>
      <c r="N1189" s="153">
        <v>121716</v>
      </c>
      <c r="O1189" s="153">
        <v>119290</v>
      </c>
      <c r="P1189" s="153">
        <v>2426</v>
      </c>
      <c r="Q1189" s="154">
        <v>0.980068355844753</v>
      </c>
      <c r="R1189" s="154">
        <v>0.977942539388323</v>
      </c>
      <c r="S1189" s="154">
        <v>0.979664877175858</v>
      </c>
      <c r="T1189" s="154">
        <v>0.977911646586345</v>
      </c>
      <c r="U1189" s="173">
        <v>-0.00172233778753561</v>
      </c>
      <c r="V1189" s="158">
        <v>34228</v>
      </c>
      <c r="W1189" s="158">
        <v>33519</v>
      </c>
      <c r="X1189" s="158">
        <v>37091</v>
      </c>
      <c r="Y1189" s="158">
        <v>36398</v>
      </c>
      <c r="Z1189" s="155">
        <v>0.979285964707257</v>
      </c>
      <c r="AA1189" s="155">
        <v>0.981316222264161</v>
      </c>
      <c r="AB1189" s="173">
        <v>-0.00203025755690389</v>
      </c>
    </row>
    <row r="1190" spans="1:28">
      <c r="A1190" s="175" t="s">
        <v>1085</v>
      </c>
      <c r="B1190" s="181" t="s">
        <v>1836</v>
      </c>
      <c r="C1190" s="181" t="s">
        <v>1191</v>
      </c>
      <c r="D1190" s="150">
        <v>4709</v>
      </c>
      <c r="E1190" s="153">
        <v>4451</v>
      </c>
      <c r="F1190" s="153">
        <v>258</v>
      </c>
      <c r="G1190" s="151">
        <v>6210</v>
      </c>
      <c r="H1190" s="151">
        <v>5902</v>
      </c>
      <c r="I1190" s="151">
        <v>308</v>
      </c>
      <c r="J1190" s="151">
        <v>3408</v>
      </c>
      <c r="K1190" s="151">
        <v>3140</v>
      </c>
      <c r="L1190" s="151">
        <v>268</v>
      </c>
      <c r="M1190" s="172">
        <v>0.93</v>
      </c>
      <c r="N1190" s="153">
        <v>118456</v>
      </c>
      <c r="O1190" s="153">
        <v>112391</v>
      </c>
      <c r="P1190" s="153">
        <v>6065</v>
      </c>
      <c r="Q1190" s="154">
        <v>0.948799554264875</v>
      </c>
      <c r="R1190" s="154">
        <v>0.945211297515396</v>
      </c>
      <c r="S1190" s="154">
        <v>0.950402576489533</v>
      </c>
      <c r="T1190" s="154">
        <v>0.921361502347418</v>
      </c>
      <c r="U1190" s="173">
        <v>-0.00519127897413696</v>
      </c>
      <c r="V1190" s="158">
        <v>32893</v>
      </c>
      <c r="W1190" s="158">
        <v>31128</v>
      </c>
      <c r="X1190" s="158">
        <v>35609</v>
      </c>
      <c r="Y1190" s="158">
        <v>33795</v>
      </c>
      <c r="Z1190" s="155">
        <v>0.946341166813608</v>
      </c>
      <c r="AA1190" s="155">
        <v>0.949057822460614</v>
      </c>
      <c r="AB1190" s="173">
        <v>-0.00271665564700607</v>
      </c>
    </row>
    <row r="1191" spans="1:28">
      <c r="A1191" s="175" t="s">
        <v>1085</v>
      </c>
      <c r="B1191" s="181" t="s">
        <v>1836</v>
      </c>
      <c r="C1191" s="181" t="s">
        <v>1192</v>
      </c>
      <c r="D1191" s="150">
        <v>4200</v>
      </c>
      <c r="E1191" s="153">
        <v>4031</v>
      </c>
      <c r="F1191" s="153">
        <v>169</v>
      </c>
      <c r="G1191" s="151">
        <v>5006</v>
      </c>
      <c r="H1191" s="151">
        <v>4861</v>
      </c>
      <c r="I1191" s="151">
        <v>145</v>
      </c>
      <c r="J1191" s="151">
        <v>2731</v>
      </c>
      <c r="K1191" s="151">
        <v>2640</v>
      </c>
      <c r="L1191" s="151">
        <v>91</v>
      </c>
      <c r="M1191" s="172">
        <v>0.93</v>
      </c>
      <c r="N1191" s="153">
        <v>97420</v>
      </c>
      <c r="O1191" s="153">
        <v>94501</v>
      </c>
      <c r="P1191" s="153">
        <v>2919</v>
      </c>
      <c r="Q1191" s="154">
        <v>0.97003695339766</v>
      </c>
      <c r="R1191" s="154">
        <v>0.959761904761905</v>
      </c>
      <c r="S1191" s="154">
        <v>0.971034758290052</v>
      </c>
      <c r="T1191" s="154">
        <v>0.966678872207982</v>
      </c>
      <c r="U1191" s="173">
        <v>-0.0112728535281471</v>
      </c>
      <c r="V1191" s="158">
        <v>26977</v>
      </c>
      <c r="W1191" s="158">
        <v>26153</v>
      </c>
      <c r="X1191" s="158">
        <v>29186</v>
      </c>
      <c r="Y1191" s="158">
        <v>28282</v>
      </c>
      <c r="Z1191" s="155">
        <v>0.969455462060274</v>
      </c>
      <c r="AA1191" s="155">
        <v>0.969026245460152</v>
      </c>
      <c r="AB1191" s="173">
        <v>0.000429216600121407</v>
      </c>
    </row>
    <row r="1192" spans="1:28">
      <c r="A1192" s="175" t="s">
        <v>1085</v>
      </c>
      <c r="B1192" s="181" t="s">
        <v>1836</v>
      </c>
      <c r="C1192" s="181" t="s">
        <v>1193</v>
      </c>
      <c r="D1192" s="150">
        <v>3506</v>
      </c>
      <c r="E1192" s="153">
        <v>3442</v>
      </c>
      <c r="F1192" s="153">
        <v>64</v>
      </c>
      <c r="G1192" s="151">
        <v>4257</v>
      </c>
      <c r="H1192" s="151">
        <v>4199</v>
      </c>
      <c r="I1192" s="151">
        <v>58</v>
      </c>
      <c r="J1192" s="151">
        <v>2206</v>
      </c>
      <c r="K1192" s="151">
        <v>2179</v>
      </c>
      <c r="L1192" s="151">
        <v>27</v>
      </c>
      <c r="M1192" s="172">
        <v>0.93</v>
      </c>
      <c r="N1192" s="153">
        <v>78638</v>
      </c>
      <c r="O1192" s="153">
        <v>77809</v>
      </c>
      <c r="P1192" s="153">
        <v>829</v>
      </c>
      <c r="Q1192" s="154">
        <v>0.989458022838831</v>
      </c>
      <c r="R1192" s="154">
        <v>0.981745579007416</v>
      </c>
      <c r="S1192" s="154">
        <v>0.986375381724219</v>
      </c>
      <c r="T1192" s="154">
        <v>0.987760652765186</v>
      </c>
      <c r="U1192" s="173">
        <v>-0.00462980271680302</v>
      </c>
      <c r="V1192" s="158">
        <v>21969</v>
      </c>
      <c r="W1192" s="158">
        <v>21689</v>
      </c>
      <c r="X1192" s="158">
        <v>23551</v>
      </c>
      <c r="Y1192" s="158">
        <v>23310</v>
      </c>
      <c r="Z1192" s="155">
        <v>0.987254768082298</v>
      </c>
      <c r="AA1192" s="155">
        <v>0.989766888879453</v>
      </c>
      <c r="AB1192" s="173">
        <v>-0.00251212079715535</v>
      </c>
    </row>
    <row r="1193" spans="1:28">
      <c r="A1193" s="175" t="s">
        <v>1085</v>
      </c>
      <c r="B1193" s="181" t="s">
        <v>1837</v>
      </c>
      <c r="C1193" s="181" t="s">
        <v>1194</v>
      </c>
      <c r="D1193" s="150">
        <v>3875</v>
      </c>
      <c r="E1193" s="153">
        <v>3710</v>
      </c>
      <c r="F1193" s="153">
        <v>165</v>
      </c>
      <c r="G1193" s="151">
        <v>4845</v>
      </c>
      <c r="H1193" s="151">
        <v>4712</v>
      </c>
      <c r="I1193" s="151">
        <v>133</v>
      </c>
      <c r="J1193" s="151">
        <v>2813</v>
      </c>
      <c r="K1193" s="151">
        <v>2709</v>
      </c>
      <c r="L1193" s="151">
        <v>104</v>
      </c>
      <c r="M1193" s="172">
        <v>0.93</v>
      </c>
      <c r="N1193" s="153">
        <v>93209</v>
      </c>
      <c r="O1193" s="153">
        <v>90270</v>
      </c>
      <c r="P1193" s="153">
        <v>2939</v>
      </c>
      <c r="Q1193" s="154">
        <v>0.968468710103102</v>
      </c>
      <c r="R1193" s="154">
        <v>0.95741935483871</v>
      </c>
      <c r="S1193" s="154">
        <v>0.972549019607843</v>
      </c>
      <c r="T1193" s="154">
        <v>0.96302879488091</v>
      </c>
      <c r="U1193" s="173">
        <v>-0.0151296647691335</v>
      </c>
      <c r="V1193" s="158">
        <v>25872</v>
      </c>
      <c r="W1193" s="158">
        <v>25001</v>
      </c>
      <c r="X1193" s="158">
        <v>28429</v>
      </c>
      <c r="Y1193" s="158">
        <v>27584</v>
      </c>
      <c r="Z1193" s="155">
        <v>0.966334260977118</v>
      </c>
      <c r="AA1193" s="155">
        <v>0.970276829997538</v>
      </c>
      <c r="AB1193" s="173">
        <v>-0.00394256902041956</v>
      </c>
    </row>
    <row r="1194" spans="1:28">
      <c r="A1194" s="175" t="s">
        <v>1085</v>
      </c>
      <c r="B1194" s="181" t="s">
        <v>1837</v>
      </c>
      <c r="C1194" s="181" t="s">
        <v>1195</v>
      </c>
      <c r="D1194" s="150">
        <v>5108</v>
      </c>
      <c r="E1194" s="153">
        <v>4942</v>
      </c>
      <c r="F1194" s="153">
        <v>166</v>
      </c>
      <c r="G1194" s="151">
        <v>5992</v>
      </c>
      <c r="H1194" s="151">
        <v>5841</v>
      </c>
      <c r="I1194" s="151">
        <v>151</v>
      </c>
      <c r="J1194" s="151">
        <v>3394</v>
      </c>
      <c r="K1194" s="151">
        <v>3216</v>
      </c>
      <c r="L1194" s="151">
        <v>178</v>
      </c>
      <c r="M1194" s="172">
        <v>0.93</v>
      </c>
      <c r="N1194" s="153">
        <v>119230</v>
      </c>
      <c r="O1194" s="153">
        <v>115624</v>
      </c>
      <c r="P1194" s="153">
        <v>3606</v>
      </c>
      <c r="Q1194" s="154">
        <v>0.969755933909251</v>
      </c>
      <c r="R1194" s="154">
        <v>0.967501957713391</v>
      </c>
      <c r="S1194" s="154">
        <v>0.974799732977303</v>
      </c>
      <c r="T1194" s="154">
        <v>0.947554507955215</v>
      </c>
      <c r="U1194" s="173">
        <v>-0.00729777526391229</v>
      </c>
      <c r="V1194" s="158">
        <v>32958</v>
      </c>
      <c r="W1194" s="158">
        <v>31977</v>
      </c>
      <c r="X1194" s="158">
        <v>36254</v>
      </c>
      <c r="Y1194" s="158">
        <v>35234</v>
      </c>
      <c r="Z1194" s="155">
        <v>0.970234844347351</v>
      </c>
      <c r="AA1194" s="155">
        <v>0.971865173498097</v>
      </c>
      <c r="AB1194" s="173">
        <v>-0.00163032915074557</v>
      </c>
    </row>
    <row r="1195" spans="1:28">
      <c r="A1195" s="175" t="s">
        <v>1085</v>
      </c>
      <c r="B1195" s="181" t="s">
        <v>1837</v>
      </c>
      <c r="C1195" s="181" t="s">
        <v>1196</v>
      </c>
      <c r="D1195" s="150">
        <v>2866</v>
      </c>
      <c r="E1195" s="153">
        <v>2740</v>
      </c>
      <c r="F1195" s="153">
        <v>126</v>
      </c>
      <c r="G1195" s="151">
        <v>3327</v>
      </c>
      <c r="H1195" s="151">
        <v>3238</v>
      </c>
      <c r="I1195" s="151">
        <v>89</v>
      </c>
      <c r="J1195" s="151">
        <v>1816</v>
      </c>
      <c r="K1195" s="151">
        <v>1762</v>
      </c>
      <c r="L1195" s="151">
        <v>54</v>
      </c>
      <c r="M1195" s="172">
        <v>0.93</v>
      </c>
      <c r="N1195" s="153">
        <v>65580</v>
      </c>
      <c r="O1195" s="153">
        <v>63329</v>
      </c>
      <c r="P1195" s="153">
        <v>2251</v>
      </c>
      <c r="Q1195" s="154">
        <v>0.965675510826472</v>
      </c>
      <c r="R1195" s="154">
        <v>0.956036287508723</v>
      </c>
      <c r="S1195" s="154">
        <v>0.973249173429516</v>
      </c>
      <c r="T1195" s="154">
        <v>0.970264317180617</v>
      </c>
      <c r="U1195" s="173">
        <v>-0.0172128859207932</v>
      </c>
      <c r="V1195" s="158">
        <v>18063</v>
      </c>
      <c r="W1195" s="158">
        <v>17394</v>
      </c>
      <c r="X1195" s="158">
        <v>19654</v>
      </c>
      <c r="Y1195" s="158">
        <v>19046</v>
      </c>
      <c r="Z1195" s="155">
        <v>0.962962962962963</v>
      </c>
      <c r="AA1195" s="155">
        <v>0.9690648214104</v>
      </c>
      <c r="AB1195" s="173">
        <v>-0.00610185844743705</v>
      </c>
    </row>
    <row r="1196" spans="1:28">
      <c r="A1196" s="175" t="s">
        <v>1085</v>
      </c>
      <c r="B1196" s="181" t="s">
        <v>1837</v>
      </c>
      <c r="C1196" s="181" t="s">
        <v>1197</v>
      </c>
      <c r="D1196" s="150">
        <v>3821</v>
      </c>
      <c r="E1196" s="153">
        <v>3610</v>
      </c>
      <c r="F1196" s="153">
        <v>211</v>
      </c>
      <c r="G1196" s="151">
        <v>4341</v>
      </c>
      <c r="H1196" s="151">
        <v>4219</v>
      </c>
      <c r="I1196" s="151">
        <v>122</v>
      </c>
      <c r="J1196" s="151">
        <v>2679</v>
      </c>
      <c r="K1196" s="151">
        <v>2614</v>
      </c>
      <c r="L1196" s="151">
        <v>65</v>
      </c>
      <c r="M1196" s="172">
        <v>0.93</v>
      </c>
      <c r="N1196" s="153">
        <v>87359</v>
      </c>
      <c r="O1196" s="153">
        <v>85182</v>
      </c>
      <c r="P1196" s="153">
        <v>2177</v>
      </c>
      <c r="Q1196" s="154">
        <v>0.97507984294692</v>
      </c>
      <c r="R1196" s="154">
        <v>0.944778853703219</v>
      </c>
      <c r="S1196" s="154">
        <v>0.971895876526146</v>
      </c>
      <c r="T1196" s="154">
        <v>0.975737215378873</v>
      </c>
      <c r="U1196" s="173">
        <v>-0.0271170228229271</v>
      </c>
      <c r="V1196" s="158">
        <v>24514</v>
      </c>
      <c r="W1196" s="158">
        <v>23819</v>
      </c>
      <c r="X1196" s="158">
        <v>26594</v>
      </c>
      <c r="Y1196" s="158">
        <v>26035</v>
      </c>
      <c r="Z1196" s="155">
        <v>0.971648853716244</v>
      </c>
      <c r="AA1196" s="155">
        <v>0.978980221102504</v>
      </c>
      <c r="AB1196" s="173">
        <v>-0.00733136738626061</v>
      </c>
    </row>
    <row r="1197" spans="1:28">
      <c r="A1197" s="175" t="s">
        <v>1085</v>
      </c>
      <c r="B1197" s="181" t="s">
        <v>1837</v>
      </c>
      <c r="C1197" s="181" t="s">
        <v>1198</v>
      </c>
      <c r="D1197" s="150">
        <v>3027</v>
      </c>
      <c r="E1197" s="153">
        <v>2857</v>
      </c>
      <c r="F1197" s="153">
        <v>170</v>
      </c>
      <c r="G1197" s="151">
        <v>3609</v>
      </c>
      <c r="H1197" s="151">
        <v>3485</v>
      </c>
      <c r="I1197" s="151">
        <v>124</v>
      </c>
      <c r="J1197" s="151">
        <v>2024</v>
      </c>
      <c r="K1197" s="151">
        <v>1957</v>
      </c>
      <c r="L1197" s="151">
        <v>67</v>
      </c>
      <c r="M1197" s="172">
        <v>0.93</v>
      </c>
      <c r="N1197" s="153">
        <v>70985</v>
      </c>
      <c r="O1197" s="153">
        <v>68771</v>
      </c>
      <c r="P1197" s="153">
        <v>2214</v>
      </c>
      <c r="Q1197" s="154">
        <v>0.968810312037754</v>
      </c>
      <c r="R1197" s="154">
        <v>0.94383878427486</v>
      </c>
      <c r="S1197" s="154">
        <v>0.965641451925741</v>
      </c>
      <c r="T1197" s="154">
        <v>0.966897233201581</v>
      </c>
      <c r="U1197" s="173">
        <v>-0.0218026676508817</v>
      </c>
      <c r="V1197" s="158">
        <v>19175</v>
      </c>
      <c r="W1197" s="158">
        <v>18423</v>
      </c>
      <c r="X1197" s="158">
        <v>20960</v>
      </c>
      <c r="Y1197" s="158">
        <v>20346</v>
      </c>
      <c r="Z1197" s="155">
        <v>0.960782268578879</v>
      </c>
      <c r="AA1197" s="155">
        <v>0.970706106870229</v>
      </c>
      <c r="AB1197" s="173">
        <v>-0.00992383829135024</v>
      </c>
    </row>
    <row r="1198" spans="1:28">
      <c r="A1198" s="175" t="s">
        <v>1085</v>
      </c>
      <c r="B1198" s="181" t="s">
        <v>1837</v>
      </c>
      <c r="C1198" s="181" t="s">
        <v>1199</v>
      </c>
      <c r="D1198" s="150">
        <v>5232</v>
      </c>
      <c r="E1198" s="153">
        <v>5059</v>
      </c>
      <c r="F1198" s="153">
        <v>173</v>
      </c>
      <c r="G1198" s="151">
        <v>6218</v>
      </c>
      <c r="H1198" s="151">
        <v>6065</v>
      </c>
      <c r="I1198" s="151">
        <v>153</v>
      </c>
      <c r="J1198" s="151">
        <v>3517</v>
      </c>
      <c r="K1198" s="151">
        <v>3401</v>
      </c>
      <c r="L1198" s="151">
        <v>116</v>
      </c>
      <c r="M1198" s="172">
        <v>0.93</v>
      </c>
      <c r="N1198" s="153">
        <v>123182</v>
      </c>
      <c r="O1198" s="153">
        <v>120085</v>
      </c>
      <c r="P1198" s="153">
        <v>3097</v>
      </c>
      <c r="Q1198" s="154">
        <v>0.974858339692488</v>
      </c>
      <c r="R1198" s="154">
        <v>0.966934250764526</v>
      </c>
      <c r="S1198" s="154">
        <v>0.975394017368929</v>
      </c>
      <c r="T1198" s="154">
        <v>0.967017344327552</v>
      </c>
      <c r="U1198" s="173">
        <v>-0.00845976660440295</v>
      </c>
      <c r="V1198" s="158">
        <v>33601</v>
      </c>
      <c r="W1198" s="158">
        <v>32561</v>
      </c>
      <c r="X1198" s="158">
        <v>37705</v>
      </c>
      <c r="Y1198" s="158">
        <v>36950</v>
      </c>
      <c r="Z1198" s="155">
        <v>0.969048540222017</v>
      </c>
      <c r="AA1198" s="155">
        <v>0.979976130486673</v>
      </c>
      <c r="AB1198" s="173">
        <v>-0.0109275902646556</v>
      </c>
    </row>
    <row r="1199" spans="1:28">
      <c r="A1199" s="175" t="s">
        <v>1085</v>
      </c>
      <c r="B1199" s="181" t="s">
        <v>1837</v>
      </c>
      <c r="C1199" s="181" t="s">
        <v>1200</v>
      </c>
      <c r="D1199" s="150">
        <v>3335</v>
      </c>
      <c r="E1199" s="153">
        <v>3183</v>
      </c>
      <c r="F1199" s="153">
        <v>152</v>
      </c>
      <c r="G1199" s="151">
        <v>3985</v>
      </c>
      <c r="H1199" s="151">
        <v>3845</v>
      </c>
      <c r="I1199" s="151">
        <v>140</v>
      </c>
      <c r="J1199" s="151">
        <v>2302</v>
      </c>
      <c r="K1199" s="151">
        <v>2207</v>
      </c>
      <c r="L1199" s="151">
        <v>95</v>
      </c>
      <c r="M1199" s="172">
        <v>0.93</v>
      </c>
      <c r="N1199" s="153">
        <v>75960</v>
      </c>
      <c r="O1199" s="153">
        <v>73413</v>
      </c>
      <c r="P1199" s="153">
        <v>2547</v>
      </c>
      <c r="Q1199" s="154">
        <v>0.966469194312796</v>
      </c>
      <c r="R1199" s="154">
        <v>0.954422788605697</v>
      </c>
      <c r="S1199" s="154">
        <v>0.964868255959849</v>
      </c>
      <c r="T1199" s="154">
        <v>0.958731537793223</v>
      </c>
      <c r="U1199" s="173">
        <v>-0.0104454673541523</v>
      </c>
      <c r="V1199" s="158">
        <v>21596</v>
      </c>
      <c r="W1199" s="158">
        <v>20813</v>
      </c>
      <c r="X1199" s="158">
        <v>23439</v>
      </c>
      <c r="Y1199" s="158">
        <v>22710</v>
      </c>
      <c r="Z1199" s="155">
        <v>0.963743285793666</v>
      </c>
      <c r="AA1199" s="155">
        <v>0.968897990528606</v>
      </c>
      <c r="AB1199" s="173">
        <v>-0.00515470473494062</v>
      </c>
    </row>
    <row r="1200" spans="1:28">
      <c r="A1200" s="175" t="s">
        <v>1085</v>
      </c>
      <c r="B1200" s="181" t="s">
        <v>1837</v>
      </c>
      <c r="C1200" s="181" t="s">
        <v>1201</v>
      </c>
      <c r="D1200" s="150">
        <v>4518</v>
      </c>
      <c r="E1200" s="153">
        <v>4378</v>
      </c>
      <c r="F1200" s="153">
        <v>140</v>
      </c>
      <c r="G1200" s="151">
        <v>5350</v>
      </c>
      <c r="H1200" s="151">
        <v>5216</v>
      </c>
      <c r="I1200" s="151">
        <v>134</v>
      </c>
      <c r="J1200" s="151">
        <v>3314</v>
      </c>
      <c r="K1200" s="151">
        <v>3218</v>
      </c>
      <c r="L1200" s="151">
        <v>96</v>
      </c>
      <c r="M1200" s="172">
        <v>0.93</v>
      </c>
      <c r="N1200" s="153">
        <v>108318</v>
      </c>
      <c r="O1200" s="153">
        <v>105823</v>
      </c>
      <c r="P1200" s="153">
        <v>2495</v>
      </c>
      <c r="Q1200" s="154">
        <v>0.976965970568142</v>
      </c>
      <c r="R1200" s="154">
        <v>0.969012837538734</v>
      </c>
      <c r="S1200" s="154">
        <v>0.974953271028037</v>
      </c>
      <c r="T1200" s="154">
        <v>0.971031985515993</v>
      </c>
      <c r="U1200" s="173">
        <v>-0.00594043348930351</v>
      </c>
      <c r="V1200" s="158">
        <v>29629</v>
      </c>
      <c r="W1200" s="158">
        <v>28914</v>
      </c>
      <c r="X1200" s="158">
        <v>32501</v>
      </c>
      <c r="Y1200" s="158">
        <v>31787</v>
      </c>
      <c r="Z1200" s="155">
        <v>0.97586823720004</v>
      </c>
      <c r="AA1200" s="155">
        <v>0.978031445186302</v>
      </c>
      <c r="AB1200" s="173">
        <v>-0.00216320798626146</v>
      </c>
    </row>
    <row r="1201" spans="1:28">
      <c r="A1201" s="175" t="s">
        <v>1085</v>
      </c>
      <c r="B1201" s="181" t="s">
        <v>1837</v>
      </c>
      <c r="C1201" s="181" t="s">
        <v>1202</v>
      </c>
      <c r="D1201" s="150">
        <v>5</v>
      </c>
      <c r="E1201" s="153">
        <v>4</v>
      </c>
      <c r="F1201" s="153">
        <v>1</v>
      </c>
      <c r="G1201" s="151">
        <v>5</v>
      </c>
      <c r="H1201" s="151">
        <v>4</v>
      </c>
      <c r="I1201" s="151">
        <v>1</v>
      </c>
      <c r="J1201" s="151">
        <v>5</v>
      </c>
      <c r="K1201" s="151">
        <v>5</v>
      </c>
      <c r="L1201" s="151">
        <v>0</v>
      </c>
      <c r="M1201" s="172">
        <v>0.93</v>
      </c>
      <c r="N1201" s="153">
        <v>143</v>
      </c>
      <c r="O1201" s="153">
        <v>137</v>
      </c>
      <c r="P1201" s="153">
        <v>6</v>
      </c>
      <c r="Q1201" s="154">
        <v>0.958041958041958</v>
      </c>
      <c r="R1201" s="154">
        <v>0.8</v>
      </c>
      <c r="S1201" s="154">
        <v>0.8</v>
      </c>
      <c r="T1201" s="154">
        <v>1</v>
      </c>
      <c r="U1201" s="173">
        <v>0</v>
      </c>
      <c r="V1201" s="158">
        <v>25</v>
      </c>
      <c r="W1201" s="158">
        <v>22</v>
      </c>
      <c r="X1201" s="158">
        <v>52</v>
      </c>
      <c r="Y1201" s="158">
        <v>50</v>
      </c>
      <c r="Z1201" s="155">
        <v>0.88</v>
      </c>
      <c r="AA1201" s="155">
        <v>0.961538461538462</v>
      </c>
      <c r="AB1201" s="173">
        <v>-0.0815384615384616</v>
      </c>
    </row>
    <row r="1202" spans="1:28">
      <c r="A1202" s="175" t="s">
        <v>1085</v>
      </c>
      <c r="B1202" s="181" t="s">
        <v>1837</v>
      </c>
      <c r="C1202" s="181" t="s">
        <v>1203</v>
      </c>
      <c r="D1202" s="150">
        <v>4446</v>
      </c>
      <c r="E1202" s="153">
        <v>4299</v>
      </c>
      <c r="F1202" s="153">
        <v>147</v>
      </c>
      <c r="G1202" s="151">
        <v>5369</v>
      </c>
      <c r="H1202" s="151">
        <v>5243</v>
      </c>
      <c r="I1202" s="151">
        <v>126</v>
      </c>
      <c r="J1202" s="151">
        <v>2902</v>
      </c>
      <c r="K1202" s="151">
        <v>2797</v>
      </c>
      <c r="L1202" s="151">
        <v>105</v>
      </c>
      <c r="M1202" s="172">
        <v>0.93</v>
      </c>
      <c r="N1202" s="153">
        <v>102026</v>
      </c>
      <c r="O1202" s="153">
        <v>99253</v>
      </c>
      <c r="P1202" s="153">
        <v>2773</v>
      </c>
      <c r="Q1202" s="154">
        <v>0.972820653558897</v>
      </c>
      <c r="R1202" s="154">
        <v>0.96693657219973</v>
      </c>
      <c r="S1202" s="154">
        <v>0.976531942633638</v>
      </c>
      <c r="T1202" s="154">
        <v>0.96381805651275</v>
      </c>
      <c r="U1202" s="173">
        <v>-0.00959537043390746</v>
      </c>
      <c r="V1202" s="158">
        <v>28758</v>
      </c>
      <c r="W1202" s="158">
        <v>27953</v>
      </c>
      <c r="X1202" s="158">
        <v>30144</v>
      </c>
      <c r="Y1202" s="158">
        <v>29416</v>
      </c>
      <c r="Z1202" s="155">
        <v>0.972007789136936</v>
      </c>
      <c r="AA1202" s="155">
        <v>0.975849256900212</v>
      </c>
      <c r="AB1202" s="173">
        <v>-0.00384146776327643</v>
      </c>
    </row>
    <row r="1203" spans="1:28">
      <c r="A1203" s="175" t="s">
        <v>1085</v>
      </c>
      <c r="B1203" s="181" t="s">
        <v>1837</v>
      </c>
      <c r="C1203" s="181" t="s">
        <v>1204</v>
      </c>
      <c r="D1203" s="150">
        <v>4894</v>
      </c>
      <c r="E1203" s="153">
        <v>4720</v>
      </c>
      <c r="F1203" s="153">
        <v>174</v>
      </c>
      <c r="G1203" s="151">
        <v>5791</v>
      </c>
      <c r="H1203" s="151">
        <v>5652</v>
      </c>
      <c r="I1203" s="151">
        <v>139</v>
      </c>
      <c r="J1203" s="151">
        <v>3311</v>
      </c>
      <c r="K1203" s="151">
        <v>3098</v>
      </c>
      <c r="L1203" s="151">
        <v>213</v>
      </c>
      <c r="M1203" s="172">
        <v>0.93</v>
      </c>
      <c r="N1203" s="153">
        <v>110432</v>
      </c>
      <c r="O1203" s="153">
        <v>107719</v>
      </c>
      <c r="P1203" s="153">
        <v>2713</v>
      </c>
      <c r="Q1203" s="154">
        <v>0.975432845552014</v>
      </c>
      <c r="R1203" s="154">
        <v>0.964446260727421</v>
      </c>
      <c r="S1203" s="154">
        <v>0.975997237092039</v>
      </c>
      <c r="T1203" s="154">
        <v>0.93566898218061</v>
      </c>
      <c r="U1203" s="173">
        <v>-0.011550976364618</v>
      </c>
      <c r="V1203" s="158">
        <v>30836</v>
      </c>
      <c r="W1203" s="158">
        <v>29935</v>
      </c>
      <c r="X1203" s="158">
        <v>33164</v>
      </c>
      <c r="Y1203" s="158">
        <v>32437</v>
      </c>
      <c r="Z1203" s="155">
        <v>0.970780905435206</v>
      </c>
      <c r="AA1203" s="155">
        <v>0.978078639488602</v>
      </c>
      <c r="AB1203" s="173">
        <v>-0.00729773405339651</v>
      </c>
    </row>
    <row r="1204" spans="1:28">
      <c r="A1204" s="175" t="s">
        <v>1085</v>
      </c>
      <c r="B1204" s="181" t="s">
        <v>1837</v>
      </c>
      <c r="C1204" s="181" t="s">
        <v>1205</v>
      </c>
      <c r="D1204" s="150">
        <v>3251</v>
      </c>
      <c r="E1204" s="153">
        <v>3163</v>
      </c>
      <c r="F1204" s="153">
        <v>88</v>
      </c>
      <c r="G1204" s="151">
        <v>3773</v>
      </c>
      <c r="H1204" s="151">
        <v>3685</v>
      </c>
      <c r="I1204" s="151">
        <v>88</v>
      </c>
      <c r="J1204" s="151">
        <v>2234</v>
      </c>
      <c r="K1204" s="151">
        <v>2161</v>
      </c>
      <c r="L1204" s="151">
        <v>73</v>
      </c>
      <c r="M1204" s="172">
        <v>0.93</v>
      </c>
      <c r="N1204" s="153">
        <v>73437</v>
      </c>
      <c r="O1204" s="153">
        <v>71712</v>
      </c>
      <c r="P1204" s="153">
        <v>1725</v>
      </c>
      <c r="Q1204" s="154">
        <v>0.976510478369214</v>
      </c>
      <c r="R1204" s="154">
        <v>0.972931405721317</v>
      </c>
      <c r="S1204" s="154">
        <v>0.97667638483965</v>
      </c>
      <c r="T1204" s="154">
        <v>0.967323187108326</v>
      </c>
      <c r="U1204" s="173">
        <v>-0.0037449791183336</v>
      </c>
      <c r="V1204" s="158">
        <v>21129</v>
      </c>
      <c r="W1204" s="158">
        <v>20629</v>
      </c>
      <c r="X1204" s="158">
        <v>22362</v>
      </c>
      <c r="Y1204" s="158">
        <v>21972</v>
      </c>
      <c r="Z1204" s="155">
        <v>0.976335841734109</v>
      </c>
      <c r="AA1204" s="155">
        <v>0.982559699490207</v>
      </c>
      <c r="AB1204" s="173">
        <v>-0.00622385775609713</v>
      </c>
    </row>
    <row r="1205" spans="1:28">
      <c r="A1205" s="175" t="s">
        <v>1085</v>
      </c>
      <c r="B1205" s="181" t="s">
        <v>1837</v>
      </c>
      <c r="C1205" s="181" t="s">
        <v>1206</v>
      </c>
      <c r="D1205" s="150">
        <v>5446</v>
      </c>
      <c r="E1205" s="153">
        <v>5247</v>
      </c>
      <c r="F1205" s="153">
        <v>199</v>
      </c>
      <c r="G1205" s="151">
        <v>6593</v>
      </c>
      <c r="H1205" s="151">
        <v>6255</v>
      </c>
      <c r="I1205" s="151">
        <v>338</v>
      </c>
      <c r="J1205" s="151">
        <v>3866</v>
      </c>
      <c r="K1205" s="151">
        <v>3715</v>
      </c>
      <c r="L1205" s="151">
        <v>151</v>
      </c>
      <c r="M1205" s="172">
        <v>0.93</v>
      </c>
      <c r="N1205" s="153">
        <v>127461</v>
      </c>
      <c r="O1205" s="153">
        <v>123134</v>
      </c>
      <c r="P1205" s="153">
        <v>4327</v>
      </c>
      <c r="Q1205" s="154">
        <v>0.96605236111438</v>
      </c>
      <c r="R1205" s="154">
        <v>0.96345941975762</v>
      </c>
      <c r="S1205" s="154">
        <v>0.948733505232823</v>
      </c>
      <c r="T1205" s="154">
        <v>0.960941541645111</v>
      </c>
      <c r="U1205" s="173">
        <v>0.0147259145247975</v>
      </c>
      <c r="V1205" s="158">
        <v>35015</v>
      </c>
      <c r="W1205" s="158">
        <v>33681</v>
      </c>
      <c r="X1205" s="158">
        <v>38545</v>
      </c>
      <c r="Y1205" s="158">
        <v>37253</v>
      </c>
      <c r="Z1205" s="155">
        <v>0.961902041982008</v>
      </c>
      <c r="AA1205" s="155">
        <v>0.966480736801142</v>
      </c>
      <c r="AB1205" s="173">
        <v>-0.00457869481913387</v>
      </c>
    </row>
    <row r="1206" spans="1:28">
      <c r="A1206" s="175" t="s">
        <v>1085</v>
      </c>
      <c r="B1206" s="181" t="s">
        <v>1837</v>
      </c>
      <c r="C1206" s="181" t="s">
        <v>1207</v>
      </c>
      <c r="D1206" s="150">
        <v>5157</v>
      </c>
      <c r="E1206" s="153">
        <v>4930</v>
      </c>
      <c r="F1206" s="153">
        <v>227</v>
      </c>
      <c r="G1206" s="151">
        <v>6226</v>
      </c>
      <c r="H1206" s="151">
        <v>6015</v>
      </c>
      <c r="I1206" s="151">
        <v>211</v>
      </c>
      <c r="J1206" s="151">
        <v>3503</v>
      </c>
      <c r="K1206" s="151">
        <v>3260</v>
      </c>
      <c r="L1206" s="151">
        <v>243</v>
      </c>
      <c r="M1206" s="172">
        <v>0.93</v>
      </c>
      <c r="N1206" s="153">
        <v>123706</v>
      </c>
      <c r="O1206" s="153">
        <v>119551</v>
      </c>
      <c r="P1206" s="153">
        <v>4155</v>
      </c>
      <c r="Q1206" s="154">
        <v>0.966412300130956</v>
      </c>
      <c r="R1206" s="154">
        <v>0.955982160170642</v>
      </c>
      <c r="S1206" s="154">
        <v>0.966109861869579</v>
      </c>
      <c r="T1206" s="154">
        <v>0.930630887810448</v>
      </c>
      <c r="U1206" s="173">
        <v>-0.0101277016989373</v>
      </c>
      <c r="V1206" s="158">
        <v>33631</v>
      </c>
      <c r="W1206" s="158">
        <v>32359</v>
      </c>
      <c r="X1206" s="158">
        <v>37752</v>
      </c>
      <c r="Y1206" s="158">
        <v>36405</v>
      </c>
      <c r="Z1206" s="155">
        <v>0.962177752668669</v>
      </c>
      <c r="AA1206" s="155">
        <v>0.964319771137953</v>
      </c>
      <c r="AB1206" s="173">
        <v>-0.00214201846928419</v>
      </c>
    </row>
    <row r="1207" spans="1:28">
      <c r="A1207" s="175" t="s">
        <v>1085</v>
      </c>
      <c r="B1207" s="181" t="s">
        <v>1838</v>
      </c>
      <c r="C1207" s="181" t="s">
        <v>1208</v>
      </c>
      <c r="D1207" s="150">
        <v>6662</v>
      </c>
      <c r="E1207" s="153">
        <v>6336</v>
      </c>
      <c r="F1207" s="153">
        <v>326</v>
      </c>
      <c r="G1207" s="151">
        <v>8191</v>
      </c>
      <c r="H1207" s="151">
        <v>8030</v>
      </c>
      <c r="I1207" s="151">
        <v>161</v>
      </c>
      <c r="J1207" s="151">
        <v>4208</v>
      </c>
      <c r="K1207" s="151">
        <v>4104</v>
      </c>
      <c r="L1207" s="151">
        <v>104</v>
      </c>
      <c r="M1207" s="172">
        <v>0.93</v>
      </c>
      <c r="N1207" s="153">
        <v>156333</v>
      </c>
      <c r="O1207" s="153">
        <v>151310</v>
      </c>
      <c r="P1207" s="153">
        <v>5023</v>
      </c>
      <c r="Q1207" s="154">
        <v>0.96786986752637</v>
      </c>
      <c r="R1207" s="154">
        <v>0.951065746022215</v>
      </c>
      <c r="S1207" s="154">
        <v>0.980344280307655</v>
      </c>
      <c r="T1207" s="154">
        <v>0.975285171102662</v>
      </c>
      <c r="U1207" s="173">
        <v>-0.0292785342854393</v>
      </c>
      <c r="V1207" s="158">
        <v>43577</v>
      </c>
      <c r="W1207" s="158">
        <v>42174</v>
      </c>
      <c r="X1207" s="158">
        <v>47603</v>
      </c>
      <c r="Y1207" s="158">
        <v>46153</v>
      </c>
      <c r="Z1207" s="155">
        <v>0.967804116850632</v>
      </c>
      <c r="AA1207" s="155">
        <v>0.969539734890658</v>
      </c>
      <c r="AB1207" s="173">
        <v>-0.00173561804002598</v>
      </c>
    </row>
    <row r="1208" spans="1:28">
      <c r="A1208" s="175" t="s">
        <v>1085</v>
      </c>
      <c r="B1208" s="181" t="s">
        <v>1838</v>
      </c>
      <c r="C1208" s="181" t="s">
        <v>1209</v>
      </c>
      <c r="D1208" s="150">
        <v>4470</v>
      </c>
      <c r="E1208" s="153">
        <v>4354</v>
      </c>
      <c r="F1208" s="153">
        <v>116</v>
      </c>
      <c r="G1208" s="151">
        <v>5354</v>
      </c>
      <c r="H1208" s="151">
        <v>5209</v>
      </c>
      <c r="I1208" s="151">
        <v>145</v>
      </c>
      <c r="J1208" s="151">
        <v>2785</v>
      </c>
      <c r="K1208" s="151">
        <v>2690</v>
      </c>
      <c r="L1208" s="151">
        <v>95</v>
      </c>
      <c r="M1208" s="172">
        <v>0.93</v>
      </c>
      <c r="N1208" s="153">
        <v>102255</v>
      </c>
      <c r="O1208" s="153">
        <v>99722</v>
      </c>
      <c r="P1208" s="153">
        <v>2533</v>
      </c>
      <c r="Q1208" s="154">
        <v>0.97522859517872</v>
      </c>
      <c r="R1208" s="154">
        <v>0.974049217002237</v>
      </c>
      <c r="S1208" s="154">
        <v>0.972917444901009</v>
      </c>
      <c r="T1208" s="154">
        <v>0.96588868940754</v>
      </c>
      <c r="U1208" s="173">
        <v>0.0011317721012285</v>
      </c>
      <c r="V1208" s="158">
        <v>28830</v>
      </c>
      <c r="W1208" s="158">
        <v>28060</v>
      </c>
      <c r="X1208" s="158">
        <v>31502</v>
      </c>
      <c r="Y1208" s="158">
        <v>30754</v>
      </c>
      <c r="Z1208" s="155">
        <v>0.97329171002428</v>
      </c>
      <c r="AA1208" s="155">
        <v>0.976255475842804</v>
      </c>
      <c r="AB1208" s="173">
        <v>-0.00296376581852331</v>
      </c>
    </row>
    <row r="1209" spans="1:28">
      <c r="A1209" s="175" t="s">
        <v>1085</v>
      </c>
      <c r="B1209" s="181" t="s">
        <v>1838</v>
      </c>
      <c r="C1209" s="181" t="s">
        <v>1210</v>
      </c>
      <c r="D1209" s="150">
        <v>8083</v>
      </c>
      <c r="E1209" s="153">
        <v>7713</v>
      </c>
      <c r="F1209" s="153">
        <v>370</v>
      </c>
      <c r="G1209" s="151">
        <v>9809</v>
      </c>
      <c r="H1209" s="151">
        <v>9343</v>
      </c>
      <c r="I1209" s="151">
        <v>466</v>
      </c>
      <c r="J1209" s="151">
        <v>5302</v>
      </c>
      <c r="K1209" s="151">
        <v>5095</v>
      </c>
      <c r="L1209" s="151">
        <v>207</v>
      </c>
      <c r="M1209" s="172">
        <v>0.93</v>
      </c>
      <c r="N1209" s="153">
        <v>186857</v>
      </c>
      <c r="O1209" s="153">
        <v>180099</v>
      </c>
      <c r="P1209" s="153">
        <v>6758</v>
      </c>
      <c r="Q1209" s="154">
        <v>0.963833305682955</v>
      </c>
      <c r="R1209" s="154">
        <v>0.954224916491402</v>
      </c>
      <c r="S1209" s="154">
        <v>0.952492608828627</v>
      </c>
      <c r="T1209" s="154">
        <v>0.960958129007922</v>
      </c>
      <c r="U1209" s="173">
        <v>0.00173230766277499</v>
      </c>
      <c r="V1209" s="158">
        <v>53517</v>
      </c>
      <c r="W1209" s="158">
        <v>51509</v>
      </c>
      <c r="X1209" s="158">
        <v>57529</v>
      </c>
      <c r="Y1209" s="158">
        <v>55727</v>
      </c>
      <c r="Z1209" s="155">
        <v>0.962479212212942</v>
      </c>
      <c r="AA1209" s="155">
        <v>0.96867666741991</v>
      </c>
      <c r="AB1209" s="173">
        <v>-0.00619745520696835</v>
      </c>
    </row>
    <row r="1210" spans="1:28">
      <c r="A1210" s="175" t="s">
        <v>1085</v>
      </c>
      <c r="B1210" s="181" t="s">
        <v>1838</v>
      </c>
      <c r="C1210" s="181" t="s">
        <v>1211</v>
      </c>
      <c r="D1210" s="150">
        <v>2509</v>
      </c>
      <c r="E1210" s="153">
        <v>2421</v>
      </c>
      <c r="F1210" s="153">
        <v>88</v>
      </c>
      <c r="G1210" s="151">
        <v>2966</v>
      </c>
      <c r="H1210" s="151">
        <v>2894</v>
      </c>
      <c r="I1210" s="151">
        <v>72</v>
      </c>
      <c r="J1210" s="151">
        <v>1459</v>
      </c>
      <c r="K1210" s="151">
        <v>1391</v>
      </c>
      <c r="L1210" s="151">
        <v>68</v>
      </c>
      <c r="M1210" s="172">
        <v>0.93</v>
      </c>
      <c r="N1210" s="153">
        <v>57203</v>
      </c>
      <c r="O1210" s="153">
        <v>55782</v>
      </c>
      <c r="P1210" s="153">
        <v>1421</v>
      </c>
      <c r="Q1210" s="154">
        <v>0.975158645525584</v>
      </c>
      <c r="R1210" s="154">
        <v>0.9649262654444</v>
      </c>
      <c r="S1210" s="154">
        <v>0.975724881995954</v>
      </c>
      <c r="T1210" s="154">
        <v>0.953392734749829</v>
      </c>
      <c r="U1210" s="173">
        <v>-0.010798616551554</v>
      </c>
      <c r="V1210" s="158">
        <v>15891</v>
      </c>
      <c r="W1210" s="158">
        <v>15484</v>
      </c>
      <c r="X1210" s="158">
        <v>17819</v>
      </c>
      <c r="Y1210" s="158">
        <v>17421</v>
      </c>
      <c r="Z1210" s="155">
        <v>0.974388018375181</v>
      </c>
      <c r="AA1210" s="155">
        <v>0.977664290925417</v>
      </c>
      <c r="AB1210" s="173">
        <v>-0.00327627255023577</v>
      </c>
    </row>
    <row r="1211" spans="1:28">
      <c r="A1211" s="175" t="s">
        <v>1085</v>
      </c>
      <c r="B1211" s="181" t="s">
        <v>1838</v>
      </c>
      <c r="C1211" s="181" t="s">
        <v>1212</v>
      </c>
      <c r="D1211" s="150">
        <v>4671</v>
      </c>
      <c r="E1211" s="153">
        <v>4467</v>
      </c>
      <c r="F1211" s="153">
        <v>204</v>
      </c>
      <c r="G1211" s="151">
        <v>5597</v>
      </c>
      <c r="H1211" s="151">
        <v>5457</v>
      </c>
      <c r="I1211" s="151">
        <v>140</v>
      </c>
      <c r="J1211" s="151">
        <v>3019</v>
      </c>
      <c r="K1211" s="151">
        <v>2906</v>
      </c>
      <c r="L1211" s="151">
        <v>113</v>
      </c>
      <c r="M1211" s="172">
        <v>0.93</v>
      </c>
      <c r="N1211" s="153">
        <v>106561</v>
      </c>
      <c r="O1211" s="153">
        <v>103689</v>
      </c>
      <c r="P1211" s="153">
        <v>2872</v>
      </c>
      <c r="Q1211" s="154">
        <v>0.973048300973152</v>
      </c>
      <c r="R1211" s="154">
        <v>0.956326268464997</v>
      </c>
      <c r="S1211" s="154">
        <v>0.974986599964267</v>
      </c>
      <c r="T1211" s="154">
        <v>0.962570387545545</v>
      </c>
      <c r="U1211" s="173">
        <v>-0.0186603314992698</v>
      </c>
      <c r="V1211" s="158">
        <v>29948</v>
      </c>
      <c r="W1211" s="158">
        <v>29040</v>
      </c>
      <c r="X1211" s="158">
        <v>32989</v>
      </c>
      <c r="Y1211" s="158">
        <v>32136</v>
      </c>
      <c r="Z1211" s="155">
        <v>0.969680780018699</v>
      </c>
      <c r="AA1211" s="155">
        <v>0.974142896116887</v>
      </c>
      <c r="AB1211" s="173">
        <v>-0.00446211609818836</v>
      </c>
    </row>
    <row r="1212" spans="1:28">
      <c r="A1212" s="175" t="s">
        <v>1085</v>
      </c>
      <c r="B1212" s="181" t="s">
        <v>1838</v>
      </c>
      <c r="C1212" s="181" t="s">
        <v>1213</v>
      </c>
      <c r="D1212" s="150">
        <v>3190</v>
      </c>
      <c r="E1212" s="153">
        <v>3006</v>
      </c>
      <c r="F1212" s="153">
        <v>184</v>
      </c>
      <c r="G1212" s="151">
        <v>3978</v>
      </c>
      <c r="H1212" s="151">
        <v>3757</v>
      </c>
      <c r="I1212" s="151">
        <v>221</v>
      </c>
      <c r="J1212" s="151">
        <v>2140</v>
      </c>
      <c r="K1212" s="151">
        <v>2083</v>
      </c>
      <c r="L1212" s="151">
        <v>57</v>
      </c>
      <c r="M1212" s="172">
        <v>0.93</v>
      </c>
      <c r="N1212" s="153">
        <v>76104</v>
      </c>
      <c r="O1212" s="153">
        <v>74135</v>
      </c>
      <c r="P1212" s="153">
        <v>1969</v>
      </c>
      <c r="Q1212" s="154">
        <v>0.974127509723536</v>
      </c>
      <c r="R1212" s="154">
        <v>0.942319749216301</v>
      </c>
      <c r="S1212" s="154">
        <v>0.944444444444444</v>
      </c>
      <c r="T1212" s="154">
        <v>0.973364485981308</v>
      </c>
      <c r="U1212" s="173">
        <v>-0.00212469522814351</v>
      </c>
      <c r="V1212" s="158">
        <v>21245</v>
      </c>
      <c r="W1212" s="158">
        <v>20599</v>
      </c>
      <c r="X1212" s="158">
        <v>23335</v>
      </c>
      <c r="Y1212" s="158">
        <v>22837</v>
      </c>
      <c r="Z1212" s="155">
        <v>0.969592845375382</v>
      </c>
      <c r="AA1212" s="155">
        <v>0.978658667238054</v>
      </c>
      <c r="AB1212" s="173">
        <v>-0.00906582186267191</v>
      </c>
    </row>
    <row r="1213" spans="1:28">
      <c r="A1213" s="175" t="s">
        <v>1085</v>
      </c>
      <c r="B1213" s="181" t="s">
        <v>1838</v>
      </c>
      <c r="C1213" s="181" t="s">
        <v>1214</v>
      </c>
      <c r="D1213" s="150">
        <v>1792</v>
      </c>
      <c r="E1213" s="153">
        <v>1751</v>
      </c>
      <c r="F1213" s="153">
        <v>41</v>
      </c>
      <c r="G1213" s="151">
        <v>2069</v>
      </c>
      <c r="H1213" s="151">
        <v>2031</v>
      </c>
      <c r="I1213" s="151">
        <v>38</v>
      </c>
      <c r="J1213" s="151">
        <v>1145</v>
      </c>
      <c r="K1213" s="151">
        <v>1114</v>
      </c>
      <c r="L1213" s="151">
        <v>31</v>
      </c>
      <c r="M1213" s="172">
        <v>0.93</v>
      </c>
      <c r="N1213" s="153">
        <v>40166</v>
      </c>
      <c r="O1213" s="153">
        <v>39390</v>
      </c>
      <c r="P1213" s="153">
        <v>776</v>
      </c>
      <c r="Q1213" s="154">
        <v>0.980680177264353</v>
      </c>
      <c r="R1213" s="154">
        <v>0.977120535714286</v>
      </c>
      <c r="S1213" s="154">
        <v>0.981633639439343</v>
      </c>
      <c r="T1213" s="154">
        <v>0.97292576419214</v>
      </c>
      <c r="U1213" s="173">
        <v>-0.00451310372505698</v>
      </c>
      <c r="V1213" s="158">
        <v>11565</v>
      </c>
      <c r="W1213" s="158">
        <v>11365</v>
      </c>
      <c r="X1213" s="158">
        <v>12227</v>
      </c>
      <c r="Y1213" s="158">
        <v>12032</v>
      </c>
      <c r="Z1213" s="155">
        <v>0.982706441850411</v>
      </c>
      <c r="AA1213" s="155">
        <v>0.984051688885254</v>
      </c>
      <c r="AB1213" s="173">
        <v>-0.00134524703484329</v>
      </c>
    </row>
    <row r="1214" spans="1:28">
      <c r="A1214" s="175" t="s">
        <v>1085</v>
      </c>
      <c r="B1214" s="181" t="s">
        <v>1838</v>
      </c>
      <c r="C1214" s="181" t="s">
        <v>1215</v>
      </c>
      <c r="D1214" s="150">
        <v>4509</v>
      </c>
      <c r="E1214" s="153">
        <v>4382</v>
      </c>
      <c r="F1214" s="153">
        <v>127</v>
      </c>
      <c r="G1214" s="151">
        <v>4952</v>
      </c>
      <c r="H1214" s="151">
        <v>4879</v>
      </c>
      <c r="I1214" s="151">
        <v>73</v>
      </c>
      <c r="J1214" s="151">
        <v>2633</v>
      </c>
      <c r="K1214" s="151">
        <v>2583</v>
      </c>
      <c r="L1214" s="151">
        <v>50</v>
      </c>
      <c r="M1214" s="172">
        <v>0.93</v>
      </c>
      <c r="N1214" s="153">
        <v>100930</v>
      </c>
      <c r="O1214" s="153">
        <v>99460</v>
      </c>
      <c r="P1214" s="153">
        <v>1470</v>
      </c>
      <c r="Q1214" s="154">
        <v>0.985435450312097</v>
      </c>
      <c r="R1214" s="154">
        <v>0.97183410955866</v>
      </c>
      <c r="S1214" s="154">
        <v>0.985258481421648</v>
      </c>
      <c r="T1214" s="154">
        <v>0.98101025446259</v>
      </c>
      <c r="U1214" s="173">
        <v>-0.0134243718629874</v>
      </c>
      <c r="V1214" s="158">
        <v>28623</v>
      </c>
      <c r="W1214" s="158">
        <v>28152</v>
      </c>
      <c r="X1214" s="158">
        <v>30319</v>
      </c>
      <c r="Y1214" s="158">
        <v>29936</v>
      </c>
      <c r="Z1214" s="155">
        <v>0.983544701813227</v>
      </c>
      <c r="AA1214" s="155">
        <v>0.987367657244632</v>
      </c>
      <c r="AB1214" s="173">
        <v>-0.00382295543140487</v>
      </c>
    </row>
    <row r="1215" spans="1:28">
      <c r="A1215" s="175" t="s">
        <v>1085</v>
      </c>
      <c r="B1215" s="181" t="s">
        <v>1838</v>
      </c>
      <c r="C1215" s="181" t="s">
        <v>1216</v>
      </c>
      <c r="D1215" s="150">
        <v>7307</v>
      </c>
      <c r="E1215" s="153">
        <v>6949</v>
      </c>
      <c r="F1215" s="153">
        <v>358</v>
      </c>
      <c r="G1215" s="151">
        <v>7387</v>
      </c>
      <c r="H1215" s="151">
        <v>7104</v>
      </c>
      <c r="I1215" s="151">
        <v>283</v>
      </c>
      <c r="J1215" s="151">
        <v>4243</v>
      </c>
      <c r="K1215" s="151">
        <v>4047</v>
      </c>
      <c r="L1215" s="151">
        <v>196</v>
      </c>
      <c r="M1215" s="172">
        <v>0.93</v>
      </c>
      <c r="N1215" s="153">
        <v>158733</v>
      </c>
      <c r="O1215" s="153">
        <v>153503</v>
      </c>
      <c r="P1215" s="153">
        <v>5230</v>
      </c>
      <c r="Q1215" s="154">
        <v>0.967051589776543</v>
      </c>
      <c r="R1215" s="154">
        <v>0.951005884768031</v>
      </c>
      <c r="S1215" s="154">
        <v>0.961689454447001</v>
      </c>
      <c r="T1215" s="154">
        <v>0.953806269149187</v>
      </c>
      <c r="U1215" s="173">
        <v>-0.0106835696789709</v>
      </c>
      <c r="V1215" s="158">
        <v>45257</v>
      </c>
      <c r="W1215" s="158">
        <v>43535</v>
      </c>
      <c r="X1215" s="158">
        <v>48474</v>
      </c>
      <c r="Y1215" s="158">
        <v>46967</v>
      </c>
      <c r="Z1215" s="155">
        <v>0.961950637470447</v>
      </c>
      <c r="AA1215" s="155">
        <v>0.968911168874036</v>
      </c>
      <c r="AB1215" s="173">
        <v>-0.0069605314035891</v>
      </c>
    </row>
    <row r="1216" spans="1:28">
      <c r="A1216" s="175" t="s">
        <v>1085</v>
      </c>
      <c r="B1216" s="181" t="s">
        <v>1838</v>
      </c>
      <c r="C1216" s="181" t="s">
        <v>1217</v>
      </c>
      <c r="D1216" s="150">
        <v>3164</v>
      </c>
      <c r="E1216" s="153">
        <v>3109</v>
      </c>
      <c r="F1216" s="153">
        <v>55</v>
      </c>
      <c r="G1216" s="151">
        <v>2769</v>
      </c>
      <c r="H1216" s="151">
        <v>2746</v>
      </c>
      <c r="I1216" s="151">
        <v>23</v>
      </c>
      <c r="J1216" s="151">
        <v>1706</v>
      </c>
      <c r="K1216" s="151">
        <v>1687</v>
      </c>
      <c r="L1216" s="151">
        <v>19</v>
      </c>
      <c r="M1216" s="172">
        <v>0.93</v>
      </c>
      <c r="N1216" s="153">
        <v>63655</v>
      </c>
      <c r="O1216" s="153">
        <v>63073</v>
      </c>
      <c r="P1216" s="153">
        <v>582</v>
      </c>
      <c r="Q1216" s="154">
        <v>0.990856963317886</v>
      </c>
      <c r="R1216" s="154">
        <v>0.982616940581542</v>
      </c>
      <c r="S1216" s="154">
        <v>0.991693752257133</v>
      </c>
      <c r="T1216" s="154">
        <v>0.988862837045721</v>
      </c>
      <c r="U1216" s="173">
        <v>-0.00907681167559016</v>
      </c>
      <c r="V1216" s="158">
        <v>18403</v>
      </c>
      <c r="W1216" s="158">
        <v>18211</v>
      </c>
      <c r="X1216" s="158">
        <v>19237</v>
      </c>
      <c r="Y1216" s="158">
        <v>19087</v>
      </c>
      <c r="Z1216" s="155">
        <v>0.989566918437211</v>
      </c>
      <c r="AA1216" s="155">
        <v>0.992202526381452</v>
      </c>
      <c r="AB1216" s="173">
        <v>-0.00263560794424111</v>
      </c>
    </row>
    <row r="1217" spans="1:28">
      <c r="A1217" s="175" t="s">
        <v>1085</v>
      </c>
      <c r="B1217" s="181" t="s">
        <v>1838</v>
      </c>
      <c r="C1217" s="181" t="s">
        <v>1218</v>
      </c>
      <c r="D1217" s="150">
        <v>7388</v>
      </c>
      <c r="E1217" s="153">
        <v>7073</v>
      </c>
      <c r="F1217" s="153">
        <v>315</v>
      </c>
      <c r="G1217" s="151">
        <v>7745</v>
      </c>
      <c r="H1217" s="151">
        <v>7468</v>
      </c>
      <c r="I1217" s="151">
        <v>277</v>
      </c>
      <c r="J1217" s="151">
        <v>4030</v>
      </c>
      <c r="K1217" s="151">
        <v>3878</v>
      </c>
      <c r="L1217" s="151">
        <v>152</v>
      </c>
      <c r="M1217" s="172">
        <v>0.93</v>
      </c>
      <c r="N1217" s="153">
        <v>156610</v>
      </c>
      <c r="O1217" s="153">
        <v>152473</v>
      </c>
      <c r="P1217" s="153">
        <v>4137</v>
      </c>
      <c r="Q1217" s="154">
        <v>0.973584062320414</v>
      </c>
      <c r="R1217" s="154">
        <v>0.95736329182458</v>
      </c>
      <c r="S1217" s="154">
        <v>0.964234990316333</v>
      </c>
      <c r="T1217" s="154">
        <v>0.962282878411911</v>
      </c>
      <c r="U1217" s="173">
        <v>-0.00687169849175273</v>
      </c>
      <c r="V1217" s="158">
        <v>44744</v>
      </c>
      <c r="W1217" s="158">
        <v>43393</v>
      </c>
      <c r="X1217" s="158">
        <v>47203</v>
      </c>
      <c r="Y1217" s="158">
        <v>45934</v>
      </c>
      <c r="Z1217" s="155">
        <v>0.969806007509387</v>
      </c>
      <c r="AA1217" s="155">
        <v>0.973116115501133</v>
      </c>
      <c r="AB1217" s="173">
        <v>-0.00331010799174669</v>
      </c>
    </row>
    <row r="1218" spans="1:28">
      <c r="A1218" s="175" t="s">
        <v>1085</v>
      </c>
      <c r="B1218" s="181" t="s">
        <v>1839</v>
      </c>
      <c r="C1218" s="181" t="s">
        <v>1219</v>
      </c>
      <c r="D1218" s="150">
        <v>2885</v>
      </c>
      <c r="E1218" s="153">
        <v>2810</v>
      </c>
      <c r="F1218" s="153">
        <v>75</v>
      </c>
      <c r="G1218" s="151">
        <v>3110</v>
      </c>
      <c r="H1218" s="151">
        <v>3070</v>
      </c>
      <c r="I1218" s="151">
        <v>40</v>
      </c>
      <c r="J1218" s="151">
        <v>1831</v>
      </c>
      <c r="K1218" s="151">
        <v>1801</v>
      </c>
      <c r="L1218" s="151">
        <v>30</v>
      </c>
      <c r="M1218" s="172">
        <v>0.93</v>
      </c>
      <c r="N1218" s="153">
        <v>62473</v>
      </c>
      <c r="O1218" s="153">
        <v>61791</v>
      </c>
      <c r="P1218" s="153">
        <v>682</v>
      </c>
      <c r="Q1218" s="154">
        <v>0.989083283978679</v>
      </c>
      <c r="R1218" s="154">
        <v>0.974003466204506</v>
      </c>
      <c r="S1218" s="154">
        <v>0.987138263665595</v>
      </c>
      <c r="T1218" s="154">
        <v>0.983615510649918</v>
      </c>
      <c r="U1218" s="173">
        <v>-0.0131347974610888</v>
      </c>
      <c r="V1218" s="158">
        <v>17151</v>
      </c>
      <c r="W1218" s="158">
        <v>16920</v>
      </c>
      <c r="X1218" s="158">
        <v>19319</v>
      </c>
      <c r="Y1218" s="158">
        <v>19122</v>
      </c>
      <c r="Z1218" s="155">
        <v>0.986531397586147</v>
      </c>
      <c r="AA1218" s="155">
        <v>0.989802784823231</v>
      </c>
      <c r="AB1218" s="173">
        <v>-0.00327138723708442</v>
      </c>
    </row>
    <row r="1219" spans="1:28">
      <c r="A1219" s="175" t="s">
        <v>1085</v>
      </c>
      <c r="B1219" s="181" t="s">
        <v>1839</v>
      </c>
      <c r="C1219" s="181" t="s">
        <v>1220</v>
      </c>
      <c r="D1219" s="150">
        <v>7418</v>
      </c>
      <c r="E1219" s="153">
        <v>7010</v>
      </c>
      <c r="F1219" s="153">
        <v>408</v>
      </c>
      <c r="G1219" s="151">
        <v>8394</v>
      </c>
      <c r="H1219" s="151">
        <v>8169</v>
      </c>
      <c r="I1219" s="151">
        <v>225</v>
      </c>
      <c r="J1219" s="151">
        <v>4827</v>
      </c>
      <c r="K1219" s="151">
        <v>4649</v>
      </c>
      <c r="L1219" s="151">
        <v>178</v>
      </c>
      <c r="M1219" s="172">
        <v>0.93</v>
      </c>
      <c r="N1219" s="153">
        <v>166006</v>
      </c>
      <c r="O1219" s="153">
        <v>160689</v>
      </c>
      <c r="P1219" s="153">
        <v>5317</v>
      </c>
      <c r="Q1219" s="154">
        <v>0.967971037191427</v>
      </c>
      <c r="R1219" s="154">
        <v>0.944998651927743</v>
      </c>
      <c r="S1219" s="154">
        <v>0.973195139385275</v>
      </c>
      <c r="T1219" s="154">
        <v>0.963124093639942</v>
      </c>
      <c r="U1219" s="173">
        <v>-0.0281964874575319</v>
      </c>
      <c r="V1219" s="158">
        <v>46240</v>
      </c>
      <c r="W1219" s="158">
        <v>44660</v>
      </c>
      <c r="X1219" s="158">
        <v>53925</v>
      </c>
      <c r="Y1219" s="158">
        <v>52193</v>
      </c>
      <c r="Z1219" s="155">
        <v>0.96583044982699</v>
      </c>
      <c r="AA1219" s="155">
        <v>0.967881316643486</v>
      </c>
      <c r="AB1219" s="173">
        <v>-0.00205086681649669</v>
      </c>
    </row>
    <row r="1220" spans="1:28">
      <c r="A1220" s="175" t="s">
        <v>1085</v>
      </c>
      <c r="B1220" s="181" t="s">
        <v>1839</v>
      </c>
      <c r="C1220" s="181" t="s">
        <v>1221</v>
      </c>
      <c r="D1220" s="150">
        <v>3428</v>
      </c>
      <c r="E1220" s="153">
        <v>3337</v>
      </c>
      <c r="F1220" s="153">
        <v>91</v>
      </c>
      <c r="G1220" s="151">
        <v>3928</v>
      </c>
      <c r="H1220" s="151">
        <v>3854</v>
      </c>
      <c r="I1220" s="151">
        <v>74</v>
      </c>
      <c r="J1220" s="151">
        <v>2246</v>
      </c>
      <c r="K1220" s="151">
        <v>2185</v>
      </c>
      <c r="L1220" s="151">
        <v>61</v>
      </c>
      <c r="M1220" s="172">
        <v>0.93</v>
      </c>
      <c r="N1220" s="153">
        <v>80333</v>
      </c>
      <c r="O1220" s="153">
        <v>78747</v>
      </c>
      <c r="P1220" s="153">
        <v>1586</v>
      </c>
      <c r="Q1220" s="154">
        <v>0.980257179490371</v>
      </c>
      <c r="R1220" s="154">
        <v>0.973453908984831</v>
      </c>
      <c r="S1220" s="154">
        <v>0.981160896130346</v>
      </c>
      <c r="T1220" s="154">
        <v>0.972840605520926</v>
      </c>
      <c r="U1220" s="173">
        <v>-0.00770698714551543</v>
      </c>
      <c r="V1220" s="158">
        <v>21589</v>
      </c>
      <c r="W1220" s="158">
        <v>21112</v>
      </c>
      <c r="X1220" s="158">
        <v>25001</v>
      </c>
      <c r="Y1220" s="158">
        <v>24426</v>
      </c>
      <c r="Z1220" s="155">
        <v>0.977905414794571</v>
      </c>
      <c r="AA1220" s="155">
        <v>0.977000919963201</v>
      </c>
      <c r="AB1220" s="173">
        <v>0.000904494831369784</v>
      </c>
    </row>
    <row r="1221" spans="1:28">
      <c r="A1221" s="175" t="s">
        <v>1085</v>
      </c>
      <c r="B1221" s="181" t="s">
        <v>1839</v>
      </c>
      <c r="C1221" s="181" t="s">
        <v>1222</v>
      </c>
      <c r="D1221" s="150">
        <v>6243</v>
      </c>
      <c r="E1221" s="153">
        <v>5971</v>
      </c>
      <c r="F1221" s="153">
        <v>272</v>
      </c>
      <c r="G1221" s="151">
        <v>6846</v>
      </c>
      <c r="H1221" s="151">
        <v>6677</v>
      </c>
      <c r="I1221" s="151">
        <v>169</v>
      </c>
      <c r="J1221" s="151">
        <v>3953</v>
      </c>
      <c r="K1221" s="151">
        <v>3856</v>
      </c>
      <c r="L1221" s="151">
        <v>97</v>
      </c>
      <c r="M1221" s="172">
        <v>0.93</v>
      </c>
      <c r="N1221" s="153">
        <v>141784</v>
      </c>
      <c r="O1221" s="153">
        <v>138096</v>
      </c>
      <c r="P1221" s="153">
        <v>3688</v>
      </c>
      <c r="Q1221" s="154">
        <v>0.973988602381087</v>
      </c>
      <c r="R1221" s="154">
        <v>0.956431202947301</v>
      </c>
      <c r="S1221" s="154">
        <v>0.975314052001169</v>
      </c>
      <c r="T1221" s="154">
        <v>0.97546167467746</v>
      </c>
      <c r="U1221" s="173">
        <v>-0.0188828490538676</v>
      </c>
      <c r="V1221" s="158">
        <v>38887</v>
      </c>
      <c r="W1221" s="158">
        <v>37707</v>
      </c>
      <c r="X1221" s="158">
        <v>44198</v>
      </c>
      <c r="Y1221" s="158">
        <v>43160</v>
      </c>
      <c r="Z1221" s="155">
        <v>0.969655668989637</v>
      </c>
      <c r="AA1221" s="155">
        <v>0.976514774424182</v>
      </c>
      <c r="AB1221" s="173">
        <v>-0.00685910543454549</v>
      </c>
    </row>
    <row r="1222" spans="1:28">
      <c r="A1222" s="175" t="s">
        <v>1085</v>
      </c>
      <c r="B1222" s="181" t="s">
        <v>1839</v>
      </c>
      <c r="C1222" s="181" t="s">
        <v>1223</v>
      </c>
      <c r="D1222" s="150">
        <v>2201</v>
      </c>
      <c r="E1222" s="153">
        <v>2126</v>
      </c>
      <c r="F1222" s="153">
        <v>75</v>
      </c>
      <c r="G1222" s="151">
        <v>2276</v>
      </c>
      <c r="H1222" s="151">
        <v>2224</v>
      </c>
      <c r="I1222" s="151">
        <v>52</v>
      </c>
      <c r="J1222" s="151">
        <v>1356</v>
      </c>
      <c r="K1222" s="151">
        <v>1329</v>
      </c>
      <c r="L1222" s="151">
        <v>27</v>
      </c>
      <c r="M1222" s="172">
        <v>0.93</v>
      </c>
      <c r="N1222" s="153">
        <v>49176</v>
      </c>
      <c r="O1222" s="153">
        <v>47856</v>
      </c>
      <c r="P1222" s="153">
        <v>1320</v>
      </c>
      <c r="Q1222" s="154">
        <v>0.973157637872133</v>
      </c>
      <c r="R1222" s="154">
        <v>0.965924579736483</v>
      </c>
      <c r="S1222" s="154">
        <v>0.977152899824253</v>
      </c>
      <c r="T1222" s="154">
        <v>0.980088495575221</v>
      </c>
      <c r="U1222" s="173">
        <v>-0.0112283200877697</v>
      </c>
      <c r="V1222" s="158">
        <v>13120</v>
      </c>
      <c r="W1222" s="158">
        <v>12749</v>
      </c>
      <c r="X1222" s="158">
        <v>14828</v>
      </c>
      <c r="Y1222" s="158">
        <v>14379</v>
      </c>
      <c r="Z1222" s="155">
        <v>0.97172256097561</v>
      </c>
      <c r="AA1222" s="155">
        <v>0.969719449689776</v>
      </c>
      <c r="AB1222" s="173">
        <v>0.00200311128583364</v>
      </c>
    </row>
    <row r="1223" spans="1:28">
      <c r="A1223" s="175" t="s">
        <v>1085</v>
      </c>
      <c r="B1223" s="181" t="s">
        <v>1839</v>
      </c>
      <c r="C1223" s="181" t="s">
        <v>1224</v>
      </c>
      <c r="D1223" s="150">
        <v>4695</v>
      </c>
      <c r="E1223" s="153">
        <v>4347</v>
      </c>
      <c r="F1223" s="153">
        <v>348</v>
      </c>
      <c r="G1223" s="151">
        <v>4805</v>
      </c>
      <c r="H1223" s="151">
        <v>4502</v>
      </c>
      <c r="I1223" s="151">
        <v>303</v>
      </c>
      <c r="J1223" s="151">
        <v>2836</v>
      </c>
      <c r="K1223" s="151">
        <v>2672</v>
      </c>
      <c r="L1223" s="151">
        <v>164</v>
      </c>
      <c r="M1223" s="172">
        <v>0.93</v>
      </c>
      <c r="N1223" s="153">
        <v>103034</v>
      </c>
      <c r="O1223" s="153">
        <v>97812</v>
      </c>
      <c r="P1223" s="153">
        <v>5222</v>
      </c>
      <c r="Q1223" s="154">
        <v>0.949317700953083</v>
      </c>
      <c r="R1223" s="154">
        <v>0.925878594249201</v>
      </c>
      <c r="S1223" s="154">
        <v>0.936940686784599</v>
      </c>
      <c r="T1223" s="154">
        <v>0.942172073342736</v>
      </c>
      <c r="U1223" s="173">
        <v>-0.0110620925353981</v>
      </c>
      <c r="V1223" s="158">
        <v>29089</v>
      </c>
      <c r="W1223" s="158">
        <v>27461</v>
      </c>
      <c r="X1223" s="158">
        <v>31575</v>
      </c>
      <c r="Y1223" s="158">
        <v>29809</v>
      </c>
      <c r="Z1223" s="155">
        <v>0.944033827219911</v>
      </c>
      <c r="AA1223" s="155">
        <v>0.944069675376089</v>
      </c>
      <c r="AB1223" s="173">
        <v>-3.58481561772983e-5</v>
      </c>
    </row>
    <row r="1224" spans="1:28">
      <c r="A1224" s="175" t="s">
        <v>1085</v>
      </c>
      <c r="B1224" s="181" t="s">
        <v>1839</v>
      </c>
      <c r="C1224" s="181" t="s">
        <v>1225</v>
      </c>
      <c r="D1224" s="150">
        <v>6315</v>
      </c>
      <c r="E1224" s="153">
        <v>5965</v>
      </c>
      <c r="F1224" s="153">
        <v>350</v>
      </c>
      <c r="G1224" s="151">
        <v>7051</v>
      </c>
      <c r="H1224" s="151">
        <v>6753</v>
      </c>
      <c r="I1224" s="151">
        <v>298</v>
      </c>
      <c r="J1224" s="151">
        <v>3978</v>
      </c>
      <c r="K1224" s="151">
        <v>3821</v>
      </c>
      <c r="L1224" s="151">
        <v>157</v>
      </c>
      <c r="M1224" s="172">
        <v>0.93</v>
      </c>
      <c r="N1224" s="153">
        <v>141347</v>
      </c>
      <c r="O1224" s="153">
        <v>136406</v>
      </c>
      <c r="P1224" s="153">
        <v>4941</v>
      </c>
      <c r="Q1224" s="154">
        <v>0.965043474569676</v>
      </c>
      <c r="R1224" s="154">
        <v>0.944576405384006</v>
      </c>
      <c r="S1224" s="154">
        <v>0.957736491277833</v>
      </c>
      <c r="T1224" s="154">
        <v>0.960532931121166</v>
      </c>
      <c r="U1224" s="173">
        <v>-0.0131600858938266</v>
      </c>
      <c r="V1224" s="158">
        <v>38780</v>
      </c>
      <c r="W1224" s="158">
        <v>37139</v>
      </c>
      <c r="X1224" s="158">
        <v>43781</v>
      </c>
      <c r="Y1224" s="158">
        <v>42196</v>
      </c>
      <c r="Z1224" s="155">
        <v>0.957684373388345</v>
      </c>
      <c r="AA1224" s="155">
        <v>0.963797080925516</v>
      </c>
      <c r="AB1224" s="173">
        <v>-0.00611270753717108</v>
      </c>
    </row>
    <row r="1225" spans="1:28">
      <c r="A1225" s="175" t="s">
        <v>1085</v>
      </c>
      <c r="B1225" s="181" t="s">
        <v>1837</v>
      </c>
      <c r="C1225" s="181" t="s">
        <v>1226</v>
      </c>
      <c r="D1225" s="150">
        <v>4527</v>
      </c>
      <c r="E1225" s="153">
        <v>4281</v>
      </c>
      <c r="F1225" s="153">
        <v>246</v>
      </c>
      <c r="G1225" s="151">
        <v>5645</v>
      </c>
      <c r="H1225" s="151">
        <v>5489</v>
      </c>
      <c r="I1225" s="151">
        <v>156</v>
      </c>
      <c r="J1225" s="151">
        <v>3073</v>
      </c>
      <c r="K1225" s="151">
        <v>2957</v>
      </c>
      <c r="L1225" s="151">
        <v>116</v>
      </c>
      <c r="M1225" s="172">
        <v>0.93</v>
      </c>
      <c r="N1225" s="153">
        <v>103864</v>
      </c>
      <c r="O1225" s="153">
        <v>100388</v>
      </c>
      <c r="P1225" s="153">
        <v>3476</v>
      </c>
      <c r="Q1225" s="154">
        <v>0.966533158746053</v>
      </c>
      <c r="R1225" s="154">
        <v>0.945659377070908</v>
      </c>
      <c r="S1225" s="154">
        <v>0.972364924712135</v>
      </c>
      <c r="T1225" s="154">
        <v>0.962251871135698</v>
      </c>
      <c r="U1225" s="173">
        <v>-0.0267055476412268</v>
      </c>
      <c r="V1225" s="158">
        <v>29393</v>
      </c>
      <c r="W1225" s="158">
        <v>28241</v>
      </c>
      <c r="X1225" s="158">
        <v>31235</v>
      </c>
      <c r="Y1225" s="158">
        <v>30205</v>
      </c>
      <c r="Z1225" s="155">
        <v>0.960806994862722</v>
      </c>
      <c r="AA1225" s="155">
        <v>0.967024171602369</v>
      </c>
      <c r="AB1225" s="173">
        <v>-0.00621717673964672</v>
      </c>
    </row>
    <row r="1226" spans="1:28">
      <c r="A1226" s="175" t="s">
        <v>1085</v>
      </c>
      <c r="B1226" s="181" t="s">
        <v>1837</v>
      </c>
      <c r="C1226" s="181" t="s">
        <v>1227</v>
      </c>
      <c r="D1226" s="150">
        <v>6070</v>
      </c>
      <c r="E1226" s="153">
        <v>5906</v>
      </c>
      <c r="F1226" s="153">
        <v>164</v>
      </c>
      <c r="G1226" s="151">
        <v>7281</v>
      </c>
      <c r="H1226" s="151">
        <v>7142</v>
      </c>
      <c r="I1226" s="151">
        <v>139</v>
      </c>
      <c r="J1226" s="151">
        <v>4094</v>
      </c>
      <c r="K1226" s="151">
        <v>3964</v>
      </c>
      <c r="L1226" s="151">
        <v>130</v>
      </c>
      <c r="M1226" s="172">
        <v>0.93</v>
      </c>
      <c r="N1226" s="153">
        <v>140925</v>
      </c>
      <c r="O1226" s="153">
        <v>137671</v>
      </c>
      <c r="P1226" s="153">
        <v>3254</v>
      </c>
      <c r="Q1226" s="154">
        <v>0.976909703743126</v>
      </c>
      <c r="R1226" s="154">
        <v>0.972981878088962</v>
      </c>
      <c r="S1226" s="154">
        <v>0.980909215767065</v>
      </c>
      <c r="T1226" s="154">
        <v>0.968246213971666</v>
      </c>
      <c r="U1226" s="173">
        <v>-0.00792733767810283</v>
      </c>
      <c r="V1226" s="158">
        <v>38681</v>
      </c>
      <c r="W1226" s="158">
        <v>37737</v>
      </c>
      <c r="X1226" s="158">
        <v>42753</v>
      </c>
      <c r="Y1226" s="158">
        <v>41781</v>
      </c>
      <c r="Z1226" s="155">
        <v>0.975595253483622</v>
      </c>
      <c r="AA1226" s="155">
        <v>0.977264753350642</v>
      </c>
      <c r="AB1226" s="173">
        <v>-0.0016694998670197</v>
      </c>
    </row>
    <row r="1227" spans="1:28">
      <c r="A1227" s="175" t="s">
        <v>1085</v>
      </c>
      <c r="B1227" s="181" t="s">
        <v>1837</v>
      </c>
      <c r="C1227" s="181" t="s">
        <v>1228</v>
      </c>
      <c r="D1227" s="150">
        <v>7186</v>
      </c>
      <c r="E1227" s="153">
        <v>7007</v>
      </c>
      <c r="F1227" s="153">
        <v>179</v>
      </c>
      <c r="G1227" s="151">
        <v>8673</v>
      </c>
      <c r="H1227" s="151">
        <v>8413</v>
      </c>
      <c r="I1227" s="151">
        <v>260</v>
      </c>
      <c r="J1227" s="151">
        <v>4770</v>
      </c>
      <c r="K1227" s="151">
        <v>4649</v>
      </c>
      <c r="L1227" s="151">
        <v>121</v>
      </c>
      <c r="M1227" s="172">
        <v>0.93</v>
      </c>
      <c r="N1227" s="153">
        <v>165861</v>
      </c>
      <c r="O1227" s="153">
        <v>162716</v>
      </c>
      <c r="P1227" s="153">
        <v>3145</v>
      </c>
      <c r="Q1227" s="154">
        <v>0.981038339332333</v>
      </c>
      <c r="R1227" s="154">
        <v>0.975090453659894</v>
      </c>
      <c r="S1227" s="154">
        <v>0.970021907067912</v>
      </c>
      <c r="T1227" s="154">
        <v>0.974633123689727</v>
      </c>
      <c r="U1227" s="173">
        <v>0.0050685465919823</v>
      </c>
      <c r="V1227" s="158">
        <v>46277</v>
      </c>
      <c r="W1227" s="158">
        <v>45217</v>
      </c>
      <c r="X1227" s="158">
        <v>49787</v>
      </c>
      <c r="Y1227" s="158">
        <v>48951</v>
      </c>
      <c r="Z1227" s="155">
        <v>0.977094452967997</v>
      </c>
      <c r="AA1227" s="155">
        <v>0.983208468073995</v>
      </c>
      <c r="AB1227" s="173">
        <v>-0.00611401510599818</v>
      </c>
    </row>
    <row r="1228" spans="1:28">
      <c r="A1228" s="175" t="s">
        <v>1085</v>
      </c>
      <c r="B1228" s="181" t="s">
        <v>1837</v>
      </c>
      <c r="C1228" s="181" t="s">
        <v>1229</v>
      </c>
      <c r="D1228" s="150">
        <v>3527</v>
      </c>
      <c r="E1228" s="153">
        <v>3405</v>
      </c>
      <c r="F1228" s="153">
        <v>122</v>
      </c>
      <c r="G1228" s="151">
        <v>4069</v>
      </c>
      <c r="H1228" s="151">
        <v>3950</v>
      </c>
      <c r="I1228" s="151">
        <v>119</v>
      </c>
      <c r="J1228" s="151">
        <v>2353</v>
      </c>
      <c r="K1228" s="151">
        <v>2279</v>
      </c>
      <c r="L1228" s="151">
        <v>74</v>
      </c>
      <c r="M1228" s="172">
        <v>0.93</v>
      </c>
      <c r="N1228" s="153">
        <v>80236</v>
      </c>
      <c r="O1228" s="153">
        <v>77872</v>
      </c>
      <c r="P1228" s="153">
        <v>2364</v>
      </c>
      <c r="Q1228" s="154">
        <v>0.970536916097512</v>
      </c>
      <c r="R1228" s="154">
        <v>0.965409696626028</v>
      </c>
      <c r="S1228" s="154">
        <v>0.970754485131482</v>
      </c>
      <c r="T1228" s="154">
        <v>0.968550786230344</v>
      </c>
      <c r="U1228" s="173">
        <v>-0.00534478850545406</v>
      </c>
      <c r="V1228" s="158">
        <v>22196</v>
      </c>
      <c r="W1228" s="158">
        <v>21546</v>
      </c>
      <c r="X1228" s="158">
        <v>23896</v>
      </c>
      <c r="Y1228" s="158">
        <v>23185</v>
      </c>
      <c r="Z1228" s="155">
        <v>0.970715444224185</v>
      </c>
      <c r="AA1228" s="155">
        <v>0.970246066287245</v>
      </c>
      <c r="AB1228" s="173">
        <v>0.000469377936939797</v>
      </c>
    </row>
    <row r="1229" spans="1:28">
      <c r="A1229" s="175" t="s">
        <v>1085</v>
      </c>
      <c r="B1229" s="181" t="s">
        <v>1837</v>
      </c>
      <c r="C1229" s="181" t="s">
        <v>1230</v>
      </c>
      <c r="D1229" s="150">
        <v>4220</v>
      </c>
      <c r="E1229" s="153">
        <v>4123</v>
      </c>
      <c r="F1229" s="153">
        <v>97</v>
      </c>
      <c r="G1229" s="151">
        <v>5273</v>
      </c>
      <c r="H1229" s="151">
        <v>5174</v>
      </c>
      <c r="I1229" s="151">
        <v>99</v>
      </c>
      <c r="J1229" s="151">
        <v>2960</v>
      </c>
      <c r="K1229" s="151">
        <v>2851</v>
      </c>
      <c r="L1229" s="151">
        <v>109</v>
      </c>
      <c r="M1229" s="172">
        <v>0.93</v>
      </c>
      <c r="N1229" s="153">
        <v>98692</v>
      </c>
      <c r="O1229" s="153">
        <v>95912</v>
      </c>
      <c r="P1229" s="153">
        <v>2780</v>
      </c>
      <c r="Q1229" s="154">
        <v>0.971831556762453</v>
      </c>
      <c r="R1229" s="154">
        <v>0.977014218009479</v>
      </c>
      <c r="S1229" s="154">
        <v>0.981225109046084</v>
      </c>
      <c r="T1229" s="154">
        <v>0.963175675675676</v>
      </c>
      <c r="U1229" s="173">
        <v>-0.00421089103660521</v>
      </c>
      <c r="V1229" s="158">
        <v>27721</v>
      </c>
      <c r="W1229" s="158">
        <v>27058</v>
      </c>
      <c r="X1229" s="158">
        <v>29413</v>
      </c>
      <c r="Y1229" s="158">
        <v>28462</v>
      </c>
      <c r="Z1229" s="155">
        <v>0.976083113884781</v>
      </c>
      <c r="AA1229" s="155">
        <v>0.967667357970965</v>
      </c>
      <c r="AB1229" s="173">
        <v>0.00841575591381527</v>
      </c>
    </row>
    <row r="1230" spans="1:28">
      <c r="A1230" s="175" t="s">
        <v>1085</v>
      </c>
      <c r="B1230" s="181" t="s">
        <v>1837</v>
      </c>
      <c r="C1230" s="181" t="s">
        <v>1231</v>
      </c>
      <c r="D1230" s="150">
        <v>8075</v>
      </c>
      <c r="E1230" s="153">
        <v>7807</v>
      </c>
      <c r="F1230" s="153">
        <v>268</v>
      </c>
      <c r="G1230" s="151">
        <v>9847</v>
      </c>
      <c r="H1230" s="151">
        <v>9610</v>
      </c>
      <c r="I1230" s="151">
        <v>237</v>
      </c>
      <c r="J1230" s="151">
        <v>5409</v>
      </c>
      <c r="K1230" s="151">
        <v>5257</v>
      </c>
      <c r="L1230" s="151">
        <v>152</v>
      </c>
      <c r="M1230" s="172">
        <v>0.93</v>
      </c>
      <c r="N1230" s="153">
        <v>182708</v>
      </c>
      <c r="O1230" s="153">
        <v>178295</v>
      </c>
      <c r="P1230" s="153">
        <v>4413</v>
      </c>
      <c r="Q1230" s="154">
        <v>0.97584670621976</v>
      </c>
      <c r="R1230" s="154">
        <v>0.966811145510836</v>
      </c>
      <c r="S1230" s="154">
        <v>0.97593175586473</v>
      </c>
      <c r="T1230" s="154">
        <v>0.971898687372897</v>
      </c>
      <c r="U1230" s="173">
        <v>-0.00912061035389444</v>
      </c>
      <c r="V1230" s="158">
        <v>51609</v>
      </c>
      <c r="W1230" s="158">
        <v>50233</v>
      </c>
      <c r="X1230" s="158">
        <v>55447</v>
      </c>
      <c r="Y1230" s="158">
        <v>54240</v>
      </c>
      <c r="Z1230" s="155">
        <v>0.973337983685016</v>
      </c>
      <c r="AA1230" s="155">
        <v>0.978231464281205</v>
      </c>
      <c r="AB1230" s="173">
        <v>-0.00489348059618921</v>
      </c>
    </row>
    <row r="1231" spans="1:28">
      <c r="A1231" s="175" t="s">
        <v>1085</v>
      </c>
      <c r="B1231" s="181" t="s">
        <v>1839</v>
      </c>
      <c r="C1231" s="181" t="s">
        <v>1232</v>
      </c>
      <c r="D1231" s="150">
        <v>5347</v>
      </c>
      <c r="E1231" s="153">
        <v>5218</v>
      </c>
      <c r="F1231" s="153">
        <v>129</v>
      </c>
      <c r="G1231" s="151">
        <v>6623</v>
      </c>
      <c r="H1231" s="151">
        <v>6490</v>
      </c>
      <c r="I1231" s="151">
        <v>133</v>
      </c>
      <c r="J1231" s="151">
        <v>3817</v>
      </c>
      <c r="K1231" s="151">
        <v>3746</v>
      </c>
      <c r="L1231" s="151">
        <v>71</v>
      </c>
      <c r="M1231" s="172">
        <v>0.93</v>
      </c>
      <c r="N1231" s="153">
        <v>130917</v>
      </c>
      <c r="O1231" s="153">
        <v>128724</v>
      </c>
      <c r="P1231" s="153">
        <v>2193</v>
      </c>
      <c r="Q1231" s="154">
        <v>0.983248928710557</v>
      </c>
      <c r="R1231" s="154">
        <v>0.975874322049748</v>
      </c>
      <c r="S1231" s="154">
        <v>0.979918465951986</v>
      </c>
      <c r="T1231" s="154">
        <v>0.981399004453759</v>
      </c>
      <c r="U1231" s="173">
        <v>-0.00404414390223795</v>
      </c>
      <c r="V1231" s="158">
        <v>35225</v>
      </c>
      <c r="W1231" s="158">
        <v>34510</v>
      </c>
      <c r="X1231" s="158">
        <v>39895</v>
      </c>
      <c r="Y1231" s="158">
        <v>39196</v>
      </c>
      <c r="Z1231" s="155">
        <v>0.979701916252661</v>
      </c>
      <c r="AA1231" s="155">
        <v>0.98247900739441</v>
      </c>
      <c r="AB1231" s="173">
        <v>-0.00277709114174884</v>
      </c>
    </row>
    <row r="1232" spans="1:28">
      <c r="A1232" s="175" t="s">
        <v>1085</v>
      </c>
      <c r="B1232" s="181" t="s">
        <v>1839</v>
      </c>
      <c r="C1232" s="181" t="s">
        <v>1233</v>
      </c>
      <c r="D1232" s="150">
        <v>7029</v>
      </c>
      <c r="E1232" s="153">
        <v>6849</v>
      </c>
      <c r="F1232" s="153">
        <v>180</v>
      </c>
      <c r="G1232" s="151">
        <v>8190</v>
      </c>
      <c r="H1232" s="151">
        <v>8038</v>
      </c>
      <c r="I1232" s="151">
        <v>152</v>
      </c>
      <c r="J1232" s="151">
        <v>5165</v>
      </c>
      <c r="K1232" s="151">
        <v>5022</v>
      </c>
      <c r="L1232" s="151">
        <v>143</v>
      </c>
      <c r="M1232" s="172">
        <v>0.93</v>
      </c>
      <c r="N1232" s="153">
        <v>161374</v>
      </c>
      <c r="O1232" s="153">
        <v>157395</v>
      </c>
      <c r="P1232" s="153">
        <v>3979</v>
      </c>
      <c r="Q1232" s="154">
        <v>0.975342992055722</v>
      </c>
      <c r="R1232" s="154">
        <v>0.974391805377721</v>
      </c>
      <c r="S1232" s="154">
        <v>0.981440781440781</v>
      </c>
      <c r="T1232" s="154">
        <v>0.972313649564376</v>
      </c>
      <c r="U1232" s="173">
        <v>-0.00704897606306054</v>
      </c>
      <c r="V1232" s="158">
        <v>45165</v>
      </c>
      <c r="W1232" s="158">
        <v>44118</v>
      </c>
      <c r="X1232" s="158">
        <v>48711</v>
      </c>
      <c r="Y1232" s="158">
        <v>47642</v>
      </c>
      <c r="Z1232" s="155">
        <v>0.976818332779807</v>
      </c>
      <c r="AA1232" s="155">
        <v>0.978054238262405</v>
      </c>
      <c r="AB1232" s="173">
        <v>-0.00123590548259744</v>
      </c>
    </row>
    <row r="1233" spans="1:28">
      <c r="A1233" s="175" t="s">
        <v>1085</v>
      </c>
      <c r="B1233" s="181" t="s">
        <v>1839</v>
      </c>
      <c r="C1233" s="181" t="s">
        <v>1234</v>
      </c>
      <c r="D1233" s="150">
        <v>2943</v>
      </c>
      <c r="E1233" s="153">
        <v>2901</v>
      </c>
      <c r="F1233" s="153">
        <v>42</v>
      </c>
      <c r="G1233" s="151">
        <v>3370</v>
      </c>
      <c r="H1233" s="151">
        <v>3324</v>
      </c>
      <c r="I1233" s="151">
        <v>46</v>
      </c>
      <c r="J1233" s="151">
        <v>2172</v>
      </c>
      <c r="K1233" s="151">
        <v>2140</v>
      </c>
      <c r="L1233" s="151">
        <v>32</v>
      </c>
      <c r="M1233" s="172">
        <v>0.93</v>
      </c>
      <c r="N1233" s="153">
        <v>64126</v>
      </c>
      <c r="O1233" s="153">
        <v>63214</v>
      </c>
      <c r="P1233" s="153">
        <v>912</v>
      </c>
      <c r="Q1233" s="154">
        <v>0.98577799956336</v>
      </c>
      <c r="R1233" s="154">
        <v>0.985728848114169</v>
      </c>
      <c r="S1233" s="154">
        <v>0.986350148367953</v>
      </c>
      <c r="T1233" s="154">
        <v>0.985267034990792</v>
      </c>
      <c r="U1233" s="173">
        <v>-0.000621300253783374</v>
      </c>
      <c r="V1233" s="158">
        <v>19399</v>
      </c>
      <c r="W1233" s="158">
        <v>19123</v>
      </c>
      <c r="X1233" s="158">
        <v>19673</v>
      </c>
      <c r="Y1233" s="158">
        <v>19396</v>
      </c>
      <c r="Z1233" s="155">
        <v>0.985772462498067</v>
      </c>
      <c r="AA1233" s="155">
        <v>0.985919788542673</v>
      </c>
      <c r="AB1233" s="173">
        <v>-0.000147326044605767</v>
      </c>
    </row>
    <row r="1234" spans="1:28">
      <c r="A1234" s="175" t="s">
        <v>1085</v>
      </c>
      <c r="B1234" s="181" t="s">
        <v>1839</v>
      </c>
      <c r="C1234" s="181" t="s">
        <v>1235</v>
      </c>
      <c r="D1234" s="150">
        <v>3221</v>
      </c>
      <c r="E1234" s="153">
        <v>3125</v>
      </c>
      <c r="F1234" s="153">
        <v>96</v>
      </c>
      <c r="G1234" s="151">
        <v>3838</v>
      </c>
      <c r="H1234" s="151">
        <v>3766</v>
      </c>
      <c r="I1234" s="151">
        <v>72</v>
      </c>
      <c r="J1234" s="151">
        <v>2271</v>
      </c>
      <c r="K1234" s="151">
        <v>2218</v>
      </c>
      <c r="L1234" s="151">
        <v>53</v>
      </c>
      <c r="M1234" s="172">
        <v>0.93</v>
      </c>
      <c r="N1234" s="153">
        <v>76226</v>
      </c>
      <c r="O1234" s="153">
        <v>74680</v>
      </c>
      <c r="P1234" s="153">
        <v>1546</v>
      </c>
      <c r="Q1234" s="154">
        <v>0.979718206386272</v>
      </c>
      <c r="R1234" s="154">
        <v>0.970195591431233</v>
      </c>
      <c r="S1234" s="154">
        <v>0.981240229286086</v>
      </c>
      <c r="T1234" s="154">
        <v>0.976662263320123</v>
      </c>
      <c r="U1234" s="173">
        <v>-0.0110446378548539</v>
      </c>
      <c r="V1234" s="158">
        <v>20985</v>
      </c>
      <c r="W1234" s="158">
        <v>20506</v>
      </c>
      <c r="X1234" s="158">
        <v>22988</v>
      </c>
      <c r="Y1234" s="158">
        <v>22568</v>
      </c>
      <c r="Z1234" s="155">
        <v>0.977174172027639</v>
      </c>
      <c r="AA1234" s="155">
        <v>0.981729598051157</v>
      </c>
      <c r="AB1234" s="173">
        <v>-0.00455542602351833</v>
      </c>
    </row>
    <row r="1235" spans="1:28">
      <c r="A1235" s="175" t="s">
        <v>1085</v>
      </c>
      <c r="B1235" s="181" t="s">
        <v>1839</v>
      </c>
      <c r="C1235" s="181" t="s">
        <v>1236</v>
      </c>
      <c r="D1235" s="150">
        <v>3942</v>
      </c>
      <c r="E1235" s="153">
        <v>3842</v>
      </c>
      <c r="F1235" s="153">
        <v>100</v>
      </c>
      <c r="G1235" s="151">
        <v>4651</v>
      </c>
      <c r="H1235" s="151">
        <v>4568</v>
      </c>
      <c r="I1235" s="151">
        <v>83</v>
      </c>
      <c r="J1235" s="151">
        <v>2629</v>
      </c>
      <c r="K1235" s="151">
        <v>2578</v>
      </c>
      <c r="L1235" s="151">
        <v>51</v>
      </c>
      <c r="M1235" s="172">
        <v>0.93</v>
      </c>
      <c r="N1235" s="153">
        <v>88938</v>
      </c>
      <c r="O1235" s="153">
        <v>87448</v>
      </c>
      <c r="P1235" s="153">
        <v>1490</v>
      </c>
      <c r="Q1235" s="154">
        <v>0.983246756167218</v>
      </c>
      <c r="R1235" s="154">
        <v>0.974632166412988</v>
      </c>
      <c r="S1235" s="154">
        <v>0.982154375403139</v>
      </c>
      <c r="T1235" s="154">
        <v>0.98060098896919</v>
      </c>
      <c r="U1235" s="173">
        <v>-0.00752220899015077</v>
      </c>
      <c r="V1235" s="158">
        <v>25173</v>
      </c>
      <c r="W1235" s="158">
        <v>24712</v>
      </c>
      <c r="X1235" s="158">
        <v>27018</v>
      </c>
      <c r="Y1235" s="158">
        <v>26584</v>
      </c>
      <c r="Z1235" s="155">
        <v>0.981686727843324</v>
      </c>
      <c r="AA1235" s="155">
        <v>0.983936634836035</v>
      </c>
      <c r="AB1235" s="173">
        <v>-0.00224990699271099</v>
      </c>
    </row>
    <row r="1236" spans="1:28">
      <c r="A1236" s="175" t="s">
        <v>1085</v>
      </c>
      <c r="B1236" s="181" t="s">
        <v>1839</v>
      </c>
      <c r="C1236" s="181" t="s">
        <v>1237</v>
      </c>
      <c r="D1236" s="150">
        <v>2638</v>
      </c>
      <c r="E1236" s="153">
        <v>2532</v>
      </c>
      <c r="F1236" s="153">
        <v>106</v>
      </c>
      <c r="G1236" s="151">
        <v>3058</v>
      </c>
      <c r="H1236" s="151">
        <v>2959</v>
      </c>
      <c r="I1236" s="151">
        <v>99</v>
      </c>
      <c r="J1236" s="151">
        <v>1888</v>
      </c>
      <c r="K1236" s="151">
        <v>1811</v>
      </c>
      <c r="L1236" s="151">
        <v>77</v>
      </c>
      <c r="M1236" s="172">
        <v>0.93</v>
      </c>
      <c r="N1236" s="153">
        <v>61336</v>
      </c>
      <c r="O1236" s="153">
        <v>59528</v>
      </c>
      <c r="P1236" s="153">
        <v>1808</v>
      </c>
      <c r="Q1236" s="154">
        <v>0.970523020738229</v>
      </c>
      <c r="R1236" s="154">
        <v>0.959818043972707</v>
      </c>
      <c r="S1236" s="154">
        <v>0.967625899280576</v>
      </c>
      <c r="T1236" s="154">
        <v>0.959216101694915</v>
      </c>
      <c r="U1236" s="173">
        <v>-0.00780785530786887</v>
      </c>
      <c r="V1236" s="158">
        <v>16965</v>
      </c>
      <c r="W1236" s="158">
        <v>16410</v>
      </c>
      <c r="X1236" s="158">
        <v>18273</v>
      </c>
      <c r="Y1236" s="158">
        <v>17750</v>
      </c>
      <c r="Z1236" s="155">
        <v>0.967285587975243</v>
      </c>
      <c r="AA1236" s="155">
        <v>0.971378536638757</v>
      </c>
      <c r="AB1236" s="173">
        <v>-0.00409294866351351</v>
      </c>
    </row>
    <row r="1237" spans="1:28">
      <c r="A1237" s="175" t="s">
        <v>1085</v>
      </c>
      <c r="B1237" s="181" t="s">
        <v>1839</v>
      </c>
      <c r="C1237" s="181" t="s">
        <v>1238</v>
      </c>
      <c r="D1237" s="150">
        <v>4804</v>
      </c>
      <c r="E1237" s="153">
        <v>4637</v>
      </c>
      <c r="F1237" s="153">
        <v>167</v>
      </c>
      <c r="G1237" s="151">
        <v>5483</v>
      </c>
      <c r="H1237" s="151">
        <v>5359</v>
      </c>
      <c r="I1237" s="151">
        <v>124</v>
      </c>
      <c r="J1237" s="151">
        <v>3243</v>
      </c>
      <c r="K1237" s="151">
        <v>3153</v>
      </c>
      <c r="L1237" s="151">
        <v>90</v>
      </c>
      <c r="M1237" s="172">
        <v>0.93</v>
      </c>
      <c r="N1237" s="153">
        <v>110977</v>
      </c>
      <c r="O1237" s="153">
        <v>108103</v>
      </c>
      <c r="P1237" s="153">
        <v>2874</v>
      </c>
      <c r="Q1237" s="154">
        <v>0.974102742009606</v>
      </c>
      <c r="R1237" s="154">
        <v>0.965237302248127</v>
      </c>
      <c r="S1237" s="154">
        <v>0.97738464344337</v>
      </c>
      <c r="T1237" s="154">
        <v>0.972247918593895</v>
      </c>
      <c r="U1237" s="173">
        <v>-0.0121473411952439</v>
      </c>
      <c r="V1237" s="158">
        <v>30221</v>
      </c>
      <c r="W1237" s="158">
        <v>29357</v>
      </c>
      <c r="X1237" s="158">
        <v>33592</v>
      </c>
      <c r="Y1237" s="158">
        <v>32741</v>
      </c>
      <c r="Z1237" s="155">
        <v>0.971410608517256</v>
      </c>
      <c r="AA1237" s="155">
        <v>0.974666587282686</v>
      </c>
      <c r="AB1237" s="173">
        <v>-0.00325597876543016</v>
      </c>
    </row>
    <row r="1238" spans="1:28">
      <c r="A1238" s="175" t="s">
        <v>1085</v>
      </c>
      <c r="B1238" s="181" t="s">
        <v>1839</v>
      </c>
      <c r="C1238" s="181" t="s">
        <v>1239</v>
      </c>
      <c r="D1238" s="150">
        <v>3365</v>
      </c>
      <c r="E1238" s="153">
        <v>3297</v>
      </c>
      <c r="F1238" s="153">
        <v>68</v>
      </c>
      <c r="G1238" s="151">
        <v>4144</v>
      </c>
      <c r="H1238" s="151">
        <v>4075</v>
      </c>
      <c r="I1238" s="151">
        <v>69</v>
      </c>
      <c r="J1238" s="151">
        <v>2512</v>
      </c>
      <c r="K1238" s="151">
        <v>2467</v>
      </c>
      <c r="L1238" s="151">
        <v>45</v>
      </c>
      <c r="M1238" s="172">
        <v>0.93</v>
      </c>
      <c r="N1238" s="153">
        <v>82167</v>
      </c>
      <c r="O1238" s="153">
        <v>80927</v>
      </c>
      <c r="P1238" s="153">
        <v>1240</v>
      </c>
      <c r="Q1238" s="154">
        <v>0.984908783331508</v>
      </c>
      <c r="R1238" s="154">
        <v>0.979791976225854</v>
      </c>
      <c r="S1238" s="154">
        <v>0.983349420849421</v>
      </c>
      <c r="T1238" s="154">
        <v>0.982085987261146</v>
      </c>
      <c r="U1238" s="173">
        <v>-0.00355744462356655</v>
      </c>
      <c r="V1238" s="158">
        <v>21941</v>
      </c>
      <c r="W1238" s="158">
        <v>21570</v>
      </c>
      <c r="X1238" s="158">
        <v>24690</v>
      </c>
      <c r="Y1238" s="158">
        <v>24368</v>
      </c>
      <c r="Z1238" s="155">
        <v>0.98309101681783</v>
      </c>
      <c r="AA1238" s="155">
        <v>0.986958282705549</v>
      </c>
      <c r="AB1238" s="173">
        <v>-0.00386726588771913</v>
      </c>
    </row>
    <row r="1239" spans="1:28">
      <c r="A1239" s="175" t="s">
        <v>1085</v>
      </c>
      <c r="B1239" s="181" t="s">
        <v>1839</v>
      </c>
      <c r="C1239" s="181" t="s">
        <v>1240</v>
      </c>
      <c r="D1239" s="150">
        <v>3106</v>
      </c>
      <c r="E1239" s="153">
        <v>2982</v>
      </c>
      <c r="F1239" s="153">
        <v>124</v>
      </c>
      <c r="G1239" s="151">
        <v>3543</v>
      </c>
      <c r="H1239" s="151">
        <v>3463</v>
      </c>
      <c r="I1239" s="151">
        <v>80</v>
      </c>
      <c r="J1239" s="151">
        <v>2231</v>
      </c>
      <c r="K1239" s="151">
        <v>2187</v>
      </c>
      <c r="L1239" s="151">
        <v>44</v>
      </c>
      <c r="M1239" s="172">
        <v>0.93</v>
      </c>
      <c r="N1239" s="153">
        <v>72398</v>
      </c>
      <c r="O1239" s="153">
        <v>71041</v>
      </c>
      <c r="P1239" s="153">
        <v>1357</v>
      </c>
      <c r="Q1239" s="154">
        <v>0.981256388298019</v>
      </c>
      <c r="R1239" s="154">
        <v>0.960077269800386</v>
      </c>
      <c r="S1239" s="154">
        <v>0.977420265311883</v>
      </c>
      <c r="T1239" s="154">
        <v>0.98027790228597</v>
      </c>
      <c r="U1239" s="173">
        <v>-0.0173429955114962</v>
      </c>
      <c r="V1239" s="158">
        <v>19572</v>
      </c>
      <c r="W1239" s="158">
        <v>19108</v>
      </c>
      <c r="X1239" s="158">
        <v>21782</v>
      </c>
      <c r="Y1239" s="158">
        <v>21391</v>
      </c>
      <c r="Z1239" s="155">
        <v>0.976292662987942</v>
      </c>
      <c r="AA1239" s="155">
        <v>0.982049398585988</v>
      </c>
      <c r="AB1239" s="173">
        <v>-0.00575673559804646</v>
      </c>
    </row>
    <row r="1240" spans="1:28">
      <c r="A1240" s="175" t="s">
        <v>1085</v>
      </c>
      <c r="B1240" s="181" t="s">
        <v>1839</v>
      </c>
      <c r="C1240" s="181" t="s">
        <v>1241</v>
      </c>
      <c r="D1240" s="150">
        <v>5274</v>
      </c>
      <c r="E1240" s="153">
        <v>5097</v>
      </c>
      <c r="F1240" s="153">
        <v>177</v>
      </c>
      <c r="G1240" s="151">
        <v>6514</v>
      </c>
      <c r="H1240" s="151">
        <v>6339</v>
      </c>
      <c r="I1240" s="151">
        <v>175</v>
      </c>
      <c r="J1240" s="151">
        <v>3765</v>
      </c>
      <c r="K1240" s="151">
        <v>3655</v>
      </c>
      <c r="L1240" s="151">
        <v>110</v>
      </c>
      <c r="M1240" s="172">
        <v>0.93</v>
      </c>
      <c r="N1240" s="153">
        <v>126362</v>
      </c>
      <c r="O1240" s="153">
        <v>123105</v>
      </c>
      <c r="P1240" s="153">
        <v>3257</v>
      </c>
      <c r="Q1240" s="154">
        <v>0.974224846077143</v>
      </c>
      <c r="R1240" s="154">
        <v>0.966439135381115</v>
      </c>
      <c r="S1240" s="154">
        <v>0.973134786613448</v>
      </c>
      <c r="T1240" s="154">
        <v>0.970783532536521</v>
      </c>
      <c r="U1240" s="173">
        <v>-0.00669565123233307</v>
      </c>
      <c r="V1240" s="158">
        <v>34696</v>
      </c>
      <c r="W1240" s="158">
        <v>33701</v>
      </c>
      <c r="X1240" s="158">
        <v>37791</v>
      </c>
      <c r="Y1240" s="158">
        <v>36883</v>
      </c>
      <c r="Z1240" s="155">
        <v>0.971322342633157</v>
      </c>
      <c r="AA1240" s="155">
        <v>0.975973115292001</v>
      </c>
      <c r="AB1240" s="173">
        <v>-0.00465077265884417</v>
      </c>
    </row>
    <row r="1241" spans="1:28">
      <c r="A1241" s="175" t="s">
        <v>1085</v>
      </c>
      <c r="B1241" s="181" t="s">
        <v>1840</v>
      </c>
      <c r="C1241" s="181" t="s">
        <v>1242</v>
      </c>
      <c r="D1241" s="150">
        <v>3489</v>
      </c>
      <c r="E1241" s="153">
        <v>3342</v>
      </c>
      <c r="F1241" s="153">
        <v>147</v>
      </c>
      <c r="G1241" s="151">
        <v>4310</v>
      </c>
      <c r="H1241" s="151">
        <v>4180</v>
      </c>
      <c r="I1241" s="151">
        <v>130</v>
      </c>
      <c r="J1241" s="151">
        <v>2666</v>
      </c>
      <c r="K1241" s="151">
        <v>2567</v>
      </c>
      <c r="L1241" s="151">
        <v>99</v>
      </c>
      <c r="M1241" s="172">
        <v>0.93</v>
      </c>
      <c r="N1241" s="153">
        <v>87975</v>
      </c>
      <c r="O1241" s="153">
        <v>84925</v>
      </c>
      <c r="P1241" s="153">
        <v>3050</v>
      </c>
      <c r="Q1241" s="154">
        <v>0.965331059960216</v>
      </c>
      <c r="R1241" s="154">
        <v>0.95786758383491</v>
      </c>
      <c r="S1241" s="154">
        <v>0.969837587006961</v>
      </c>
      <c r="T1241" s="154">
        <v>0.962865716429107</v>
      </c>
      <c r="U1241" s="173">
        <v>-0.0119700031720509</v>
      </c>
      <c r="V1241" s="158">
        <v>23629</v>
      </c>
      <c r="W1241" s="158">
        <v>22659</v>
      </c>
      <c r="X1241" s="158">
        <v>26221</v>
      </c>
      <c r="Y1241" s="158">
        <v>25300</v>
      </c>
      <c r="Z1241" s="155">
        <v>0.958948749418088</v>
      </c>
      <c r="AA1241" s="155">
        <v>0.964875481484306</v>
      </c>
      <c r="AB1241" s="173">
        <v>-0.00592673206621852</v>
      </c>
    </row>
    <row r="1242" spans="1:28">
      <c r="A1242" s="175" t="s">
        <v>1085</v>
      </c>
      <c r="B1242" s="181" t="s">
        <v>1840</v>
      </c>
      <c r="C1242" s="181" t="s">
        <v>1243</v>
      </c>
      <c r="D1242" s="150">
        <v>4334</v>
      </c>
      <c r="E1242" s="153">
        <v>3927</v>
      </c>
      <c r="F1242" s="153">
        <v>407</v>
      </c>
      <c r="G1242" s="151">
        <v>5250</v>
      </c>
      <c r="H1242" s="151">
        <v>4938</v>
      </c>
      <c r="I1242" s="151">
        <v>312</v>
      </c>
      <c r="J1242" s="151">
        <v>3348</v>
      </c>
      <c r="K1242" s="151">
        <v>2893</v>
      </c>
      <c r="L1242" s="151">
        <v>455</v>
      </c>
      <c r="M1242" s="172">
        <v>0.93</v>
      </c>
      <c r="N1242" s="153">
        <v>110127</v>
      </c>
      <c r="O1242" s="153">
        <v>100926</v>
      </c>
      <c r="P1242" s="153">
        <v>9201</v>
      </c>
      <c r="Q1242" s="154">
        <v>0.916451006565148</v>
      </c>
      <c r="R1242" s="154">
        <v>0.906091370558376</v>
      </c>
      <c r="S1242" s="154">
        <v>0.940571428571429</v>
      </c>
      <c r="T1242" s="154">
        <v>0.864097968936679</v>
      </c>
      <c r="U1242" s="173">
        <v>-0.034480058013053</v>
      </c>
      <c r="V1242" s="158">
        <v>29651</v>
      </c>
      <c r="W1242" s="158">
        <v>26872</v>
      </c>
      <c r="X1242" s="158">
        <v>33328</v>
      </c>
      <c r="Y1242" s="158">
        <v>30439</v>
      </c>
      <c r="Z1242" s="155">
        <v>0.906276348183872</v>
      </c>
      <c r="AA1242" s="155">
        <v>0.913316130580893</v>
      </c>
      <c r="AB1242" s="173">
        <v>-0.00703978239702052</v>
      </c>
    </row>
    <row r="1243" spans="1:28">
      <c r="A1243" s="175" t="s">
        <v>1085</v>
      </c>
      <c r="B1243" s="181" t="s">
        <v>1840</v>
      </c>
      <c r="C1243" s="181" t="s">
        <v>1244</v>
      </c>
      <c r="D1243" s="150">
        <v>4187</v>
      </c>
      <c r="E1243" s="153">
        <v>4060</v>
      </c>
      <c r="F1243" s="153">
        <v>127</v>
      </c>
      <c r="G1243" s="151">
        <v>4792</v>
      </c>
      <c r="H1243" s="151">
        <v>4688</v>
      </c>
      <c r="I1243" s="151">
        <v>104</v>
      </c>
      <c r="J1243" s="151">
        <v>3106</v>
      </c>
      <c r="K1243" s="151">
        <v>3031</v>
      </c>
      <c r="L1243" s="151">
        <v>75</v>
      </c>
      <c r="M1243" s="172">
        <v>0.93</v>
      </c>
      <c r="N1243" s="153">
        <v>103311</v>
      </c>
      <c r="O1243" s="153">
        <v>100513</v>
      </c>
      <c r="P1243" s="153">
        <v>2798</v>
      </c>
      <c r="Q1243" s="154">
        <v>0.972916727163613</v>
      </c>
      <c r="R1243" s="154">
        <v>0.969668020062097</v>
      </c>
      <c r="S1243" s="154">
        <v>0.978297161936561</v>
      </c>
      <c r="T1243" s="154">
        <v>0.975853187379266</v>
      </c>
      <c r="U1243" s="173">
        <v>-0.00862914187446395</v>
      </c>
      <c r="V1243" s="158">
        <v>27679</v>
      </c>
      <c r="W1243" s="158">
        <v>26830</v>
      </c>
      <c r="X1243" s="158">
        <v>31417</v>
      </c>
      <c r="Y1243" s="158">
        <v>30619</v>
      </c>
      <c r="Z1243" s="155">
        <v>0.969326926550815</v>
      </c>
      <c r="AA1243" s="155">
        <v>0.974599738994812</v>
      </c>
      <c r="AB1243" s="173">
        <v>-0.00527281244399702</v>
      </c>
    </row>
    <row r="1244" spans="1:28">
      <c r="A1244" s="175" t="s">
        <v>1085</v>
      </c>
      <c r="B1244" s="181" t="s">
        <v>1840</v>
      </c>
      <c r="C1244" s="181" t="s">
        <v>1245</v>
      </c>
      <c r="D1244" s="150">
        <v>0</v>
      </c>
      <c r="E1244" s="153">
        <v>0</v>
      </c>
      <c r="F1244" s="153">
        <v>0</v>
      </c>
      <c r="G1244" s="151">
        <v>1</v>
      </c>
      <c r="H1244" s="151">
        <v>1</v>
      </c>
      <c r="I1244" s="151">
        <v>0</v>
      </c>
      <c r="J1244" s="151">
        <v>0</v>
      </c>
      <c r="K1244" s="151">
        <v>0</v>
      </c>
      <c r="L1244" s="151">
        <v>0</v>
      </c>
      <c r="M1244" s="172">
        <v>0.93</v>
      </c>
      <c r="N1244" s="153">
        <v>18</v>
      </c>
      <c r="O1244" s="153">
        <v>18</v>
      </c>
      <c r="P1244" s="153">
        <v>0</v>
      </c>
      <c r="Q1244" s="154">
        <v>1</v>
      </c>
      <c r="R1244" s="154">
        <v>0</v>
      </c>
      <c r="S1244" s="154">
        <v>1</v>
      </c>
      <c r="T1244" s="154">
        <v>0</v>
      </c>
      <c r="U1244" s="173">
        <v>-1</v>
      </c>
      <c r="V1244" s="158">
        <v>6</v>
      </c>
      <c r="W1244" s="158">
        <v>6</v>
      </c>
      <c r="X1244" s="158">
        <v>8</v>
      </c>
      <c r="Y1244" s="158">
        <v>8</v>
      </c>
      <c r="Z1244" s="155">
        <v>1</v>
      </c>
      <c r="AA1244" s="155">
        <v>1</v>
      </c>
      <c r="AB1244" s="173">
        <v>0</v>
      </c>
    </row>
    <row r="1245" spans="1:28">
      <c r="A1245" s="175" t="s">
        <v>1085</v>
      </c>
      <c r="B1245" s="181" t="s">
        <v>1840</v>
      </c>
      <c r="C1245" s="181" t="s">
        <v>1246</v>
      </c>
      <c r="D1245" s="150">
        <v>5347</v>
      </c>
      <c r="E1245" s="153">
        <v>5063</v>
      </c>
      <c r="F1245" s="153">
        <v>284</v>
      </c>
      <c r="G1245" s="151">
        <v>5964</v>
      </c>
      <c r="H1245" s="151">
        <v>5745</v>
      </c>
      <c r="I1245" s="151">
        <v>219</v>
      </c>
      <c r="J1245" s="151">
        <v>3893</v>
      </c>
      <c r="K1245" s="151">
        <v>3758</v>
      </c>
      <c r="L1245" s="151">
        <v>135</v>
      </c>
      <c r="M1245" s="172">
        <v>0.93</v>
      </c>
      <c r="N1245" s="153">
        <v>127000</v>
      </c>
      <c r="O1245" s="153">
        <v>121367</v>
      </c>
      <c r="P1245" s="153">
        <v>5633</v>
      </c>
      <c r="Q1245" s="154">
        <v>0.955645669291339</v>
      </c>
      <c r="R1245" s="154">
        <v>0.946886104357584</v>
      </c>
      <c r="S1245" s="154">
        <v>0.96327967806841</v>
      </c>
      <c r="T1245" s="154">
        <v>0.965322373490881</v>
      </c>
      <c r="U1245" s="173">
        <v>-0.0163935737108267</v>
      </c>
      <c r="V1245" s="158">
        <v>34528</v>
      </c>
      <c r="W1245" s="158">
        <v>32903</v>
      </c>
      <c r="X1245" s="158">
        <v>38724</v>
      </c>
      <c r="Y1245" s="158">
        <v>37229</v>
      </c>
      <c r="Z1245" s="155">
        <v>0.952936746987952</v>
      </c>
      <c r="AA1245" s="155">
        <v>0.961393451089763</v>
      </c>
      <c r="AB1245" s="173">
        <v>-0.00845670410181165</v>
      </c>
    </row>
    <row r="1246" spans="1:28">
      <c r="A1246" s="175" t="s">
        <v>1085</v>
      </c>
      <c r="B1246" s="177" t="s">
        <v>1840</v>
      </c>
      <c r="C1246" s="177" t="s">
        <v>1247</v>
      </c>
      <c r="D1246" s="150">
        <v>2735</v>
      </c>
      <c r="E1246" s="153">
        <v>2532</v>
      </c>
      <c r="F1246" s="153">
        <v>203</v>
      </c>
      <c r="G1246" s="151">
        <v>3127</v>
      </c>
      <c r="H1246" s="151">
        <v>2963</v>
      </c>
      <c r="I1246" s="151">
        <v>164</v>
      </c>
      <c r="J1246" s="151">
        <v>2015</v>
      </c>
      <c r="K1246" s="151">
        <v>1903</v>
      </c>
      <c r="L1246" s="151">
        <v>112</v>
      </c>
      <c r="M1246" s="172">
        <v>0.93</v>
      </c>
      <c r="N1246" s="153">
        <v>66735</v>
      </c>
      <c r="O1246" s="153">
        <v>62789</v>
      </c>
      <c r="P1246" s="153">
        <v>3946</v>
      </c>
      <c r="Q1246" s="154">
        <v>0.940870607627182</v>
      </c>
      <c r="R1246" s="154">
        <v>0.925776965265082</v>
      </c>
      <c r="S1246" s="154">
        <v>0.94755356571794</v>
      </c>
      <c r="T1246" s="154">
        <v>0.944416873449131</v>
      </c>
      <c r="U1246" s="173">
        <v>-0.0217766004528582</v>
      </c>
      <c r="V1246" s="158">
        <v>17705</v>
      </c>
      <c r="W1246" s="158">
        <v>16528</v>
      </c>
      <c r="X1246" s="158">
        <v>19869</v>
      </c>
      <c r="Y1246" s="158">
        <v>18707</v>
      </c>
      <c r="Z1246" s="155">
        <v>0.933521604066648</v>
      </c>
      <c r="AA1246" s="155">
        <v>0.941516935930344</v>
      </c>
      <c r="AB1246" s="173">
        <v>-0.00799533186369594</v>
      </c>
    </row>
    <row r="1247" spans="1:28">
      <c r="A1247" s="175" t="s">
        <v>1085</v>
      </c>
      <c r="B1247" s="181" t="s">
        <v>1840</v>
      </c>
      <c r="C1247" s="181" t="s">
        <v>1248</v>
      </c>
      <c r="D1247" s="150">
        <v>1</v>
      </c>
      <c r="E1247" s="153">
        <v>0</v>
      </c>
      <c r="F1247" s="153">
        <v>1</v>
      </c>
      <c r="G1247" s="151">
        <v>4</v>
      </c>
      <c r="H1247" s="151">
        <v>3</v>
      </c>
      <c r="I1247" s="151">
        <v>1</v>
      </c>
      <c r="J1247" s="151">
        <v>6</v>
      </c>
      <c r="K1247" s="151">
        <v>6</v>
      </c>
      <c r="L1247" s="151">
        <v>0</v>
      </c>
      <c r="M1247" s="172">
        <v>0.93</v>
      </c>
      <c r="N1247" s="153">
        <v>67</v>
      </c>
      <c r="O1247" s="153">
        <v>65</v>
      </c>
      <c r="P1247" s="153">
        <v>2</v>
      </c>
      <c r="Q1247" s="154">
        <v>0.970149253731343</v>
      </c>
      <c r="R1247" s="154">
        <v>0</v>
      </c>
      <c r="S1247" s="154">
        <v>0.75</v>
      </c>
      <c r="T1247" s="154">
        <v>1</v>
      </c>
      <c r="U1247" s="173">
        <v>-0.75</v>
      </c>
      <c r="V1247" s="158">
        <v>22</v>
      </c>
      <c r="W1247" s="158">
        <v>20</v>
      </c>
      <c r="X1247" s="158">
        <v>22</v>
      </c>
      <c r="Y1247" s="158">
        <v>22</v>
      </c>
      <c r="Z1247" s="155">
        <v>0.909090909090909</v>
      </c>
      <c r="AA1247" s="155">
        <v>1</v>
      </c>
      <c r="AB1247" s="173">
        <v>-0.0909090909090909</v>
      </c>
    </row>
    <row r="1248" spans="1:28">
      <c r="A1248" s="175" t="s">
        <v>1085</v>
      </c>
      <c r="B1248" s="181" t="s">
        <v>1840</v>
      </c>
      <c r="C1248" s="181" t="s">
        <v>1249</v>
      </c>
      <c r="D1248" s="150">
        <v>672</v>
      </c>
      <c r="E1248" s="153">
        <v>670</v>
      </c>
      <c r="F1248" s="153">
        <v>2</v>
      </c>
      <c r="G1248" s="151">
        <v>543</v>
      </c>
      <c r="H1248" s="151">
        <v>542</v>
      </c>
      <c r="I1248" s="151">
        <v>1</v>
      </c>
      <c r="J1248" s="151">
        <v>463</v>
      </c>
      <c r="K1248" s="151">
        <v>460</v>
      </c>
      <c r="L1248" s="151">
        <v>3</v>
      </c>
      <c r="M1248" s="172">
        <v>0.93</v>
      </c>
      <c r="N1248" s="153">
        <v>7704</v>
      </c>
      <c r="O1248" s="153">
        <v>7674</v>
      </c>
      <c r="P1248" s="153">
        <v>30</v>
      </c>
      <c r="Q1248" s="154">
        <v>0.996105919003115</v>
      </c>
      <c r="R1248" s="154">
        <v>0.99702380952381</v>
      </c>
      <c r="S1248" s="154">
        <v>0.998158379373849</v>
      </c>
      <c r="T1248" s="154">
        <v>0.993520518358531</v>
      </c>
      <c r="U1248" s="173">
        <v>-0.00113456985003946</v>
      </c>
      <c r="V1248" s="158">
        <v>3890</v>
      </c>
      <c r="W1248" s="158">
        <v>3873</v>
      </c>
      <c r="X1248" s="158">
        <v>2747</v>
      </c>
      <c r="Y1248" s="158">
        <v>2740</v>
      </c>
      <c r="Z1248" s="155">
        <v>0.995629820051414</v>
      </c>
      <c r="AA1248" s="155">
        <v>0.997451765562432</v>
      </c>
      <c r="AB1248" s="173">
        <v>-0.00182194551101789</v>
      </c>
    </row>
    <row r="1249" spans="1:28">
      <c r="A1249" s="175" t="s">
        <v>1085</v>
      </c>
      <c r="B1249" s="182" t="s">
        <v>1841</v>
      </c>
      <c r="C1249" s="182" t="s">
        <v>1250</v>
      </c>
      <c r="D1249" s="150">
        <v>1981</v>
      </c>
      <c r="E1249" s="153">
        <v>1849</v>
      </c>
      <c r="F1249" s="153">
        <v>132</v>
      </c>
      <c r="G1249" s="151">
        <v>2027</v>
      </c>
      <c r="H1249" s="151">
        <v>1908</v>
      </c>
      <c r="I1249" s="151">
        <v>119</v>
      </c>
      <c r="J1249" s="151">
        <v>1429</v>
      </c>
      <c r="K1249" s="151">
        <v>1347</v>
      </c>
      <c r="L1249" s="151">
        <v>82</v>
      </c>
      <c r="M1249" s="172">
        <v>0.93</v>
      </c>
      <c r="N1249" s="153">
        <v>38770</v>
      </c>
      <c r="O1249" s="153">
        <v>36683</v>
      </c>
      <c r="P1249" s="153">
        <v>2087</v>
      </c>
      <c r="Q1249" s="154">
        <v>0.946169718854785</v>
      </c>
      <c r="R1249" s="154">
        <v>0.93336698637052</v>
      </c>
      <c r="S1249" s="154">
        <v>0.941292550567341</v>
      </c>
      <c r="T1249" s="154">
        <v>0.942617214835549</v>
      </c>
      <c r="U1249" s="173">
        <v>-0.00792556419682089</v>
      </c>
      <c r="V1249" s="158">
        <v>12335</v>
      </c>
      <c r="W1249" s="158">
        <v>11731</v>
      </c>
      <c r="X1249" s="158">
        <v>12130</v>
      </c>
      <c r="Y1249" s="158">
        <v>11478</v>
      </c>
      <c r="Z1249" s="155">
        <v>0.951033644102148</v>
      </c>
      <c r="AA1249" s="155">
        <v>0.946248969497115</v>
      </c>
      <c r="AB1249" s="173">
        <v>0.00478467460503385</v>
      </c>
    </row>
    <row r="1250" spans="1:28">
      <c r="A1250" s="175" t="s">
        <v>1085</v>
      </c>
      <c r="B1250" s="181" t="s">
        <v>1841</v>
      </c>
      <c r="C1250" s="181" t="s">
        <v>1251</v>
      </c>
      <c r="D1250" s="150">
        <v>0</v>
      </c>
      <c r="E1250" s="153">
        <v>0</v>
      </c>
      <c r="F1250" s="153">
        <v>0</v>
      </c>
      <c r="G1250" s="151">
        <v>0</v>
      </c>
      <c r="H1250" s="151">
        <v>0</v>
      </c>
      <c r="I1250" s="151">
        <v>0</v>
      </c>
      <c r="J1250" s="151">
        <v>0</v>
      </c>
      <c r="K1250" s="151">
        <v>0</v>
      </c>
      <c r="L1250" s="151">
        <v>0</v>
      </c>
      <c r="M1250" s="172">
        <v>0.93</v>
      </c>
      <c r="N1250" s="153">
        <v>16</v>
      </c>
      <c r="O1250" s="153">
        <v>15</v>
      </c>
      <c r="P1250" s="153">
        <v>1</v>
      </c>
      <c r="Q1250" s="154">
        <v>0.9375</v>
      </c>
      <c r="R1250" s="154">
        <v>0</v>
      </c>
      <c r="S1250" s="154">
        <v>0</v>
      </c>
      <c r="T1250" s="154">
        <v>0</v>
      </c>
      <c r="U1250" s="173">
        <v>0</v>
      </c>
      <c r="V1250" s="158">
        <v>2</v>
      </c>
      <c r="W1250" s="158">
        <v>2</v>
      </c>
      <c r="X1250" s="158">
        <v>8</v>
      </c>
      <c r="Y1250" s="158">
        <v>7</v>
      </c>
      <c r="Z1250" s="155">
        <v>1</v>
      </c>
      <c r="AA1250" s="155">
        <v>0.875</v>
      </c>
      <c r="AB1250" s="173">
        <v>0.125</v>
      </c>
    </row>
    <row r="1251" spans="1:28">
      <c r="A1251" s="175" t="s">
        <v>1085</v>
      </c>
      <c r="B1251" s="181" t="s">
        <v>1841</v>
      </c>
      <c r="C1251" s="181" t="s">
        <v>1252</v>
      </c>
      <c r="D1251" s="150">
        <v>9665</v>
      </c>
      <c r="E1251" s="153">
        <v>9345</v>
      </c>
      <c r="F1251" s="153">
        <v>320</v>
      </c>
      <c r="G1251" s="151">
        <v>10321</v>
      </c>
      <c r="H1251" s="151">
        <v>9992</v>
      </c>
      <c r="I1251" s="151">
        <v>329</v>
      </c>
      <c r="J1251" s="151">
        <v>6991</v>
      </c>
      <c r="K1251" s="151">
        <v>6758</v>
      </c>
      <c r="L1251" s="151">
        <v>233</v>
      </c>
      <c r="M1251" s="172">
        <v>0.93</v>
      </c>
      <c r="N1251" s="153">
        <v>194912</v>
      </c>
      <c r="O1251" s="153">
        <v>187899</v>
      </c>
      <c r="P1251" s="153">
        <v>7013</v>
      </c>
      <c r="Q1251" s="154">
        <v>0.964019660154326</v>
      </c>
      <c r="R1251" s="154">
        <v>0.966890843248836</v>
      </c>
      <c r="S1251" s="154">
        <v>0.968123243871718</v>
      </c>
      <c r="T1251" s="154">
        <v>0.966671434701759</v>
      </c>
      <c r="U1251" s="173">
        <v>-0.00123240062288188</v>
      </c>
      <c r="V1251" s="158">
        <v>61094</v>
      </c>
      <c r="W1251" s="158">
        <v>59089</v>
      </c>
      <c r="X1251" s="158">
        <v>60339</v>
      </c>
      <c r="Y1251" s="158">
        <v>58097</v>
      </c>
      <c r="Z1251" s="155">
        <v>0.967181719972501</v>
      </c>
      <c r="AA1251" s="155">
        <v>0.96284326886425</v>
      </c>
      <c r="AB1251" s="173">
        <v>0.00433845110825104</v>
      </c>
    </row>
    <row r="1252" spans="1:28">
      <c r="A1252" s="175" t="s">
        <v>1085</v>
      </c>
      <c r="B1252" s="181" t="s">
        <v>1841</v>
      </c>
      <c r="C1252" s="181" t="s">
        <v>1253</v>
      </c>
      <c r="D1252" s="150">
        <v>6874</v>
      </c>
      <c r="E1252" s="153">
        <v>6442</v>
      </c>
      <c r="F1252" s="153">
        <v>432</v>
      </c>
      <c r="G1252" s="151">
        <v>8010</v>
      </c>
      <c r="H1252" s="151">
        <v>7660</v>
      </c>
      <c r="I1252" s="151">
        <v>350</v>
      </c>
      <c r="J1252" s="151">
        <v>4936</v>
      </c>
      <c r="K1252" s="151">
        <v>4709</v>
      </c>
      <c r="L1252" s="151">
        <v>227</v>
      </c>
      <c r="M1252" s="172">
        <v>0.93</v>
      </c>
      <c r="N1252" s="153">
        <v>162504</v>
      </c>
      <c r="O1252" s="153">
        <v>156045</v>
      </c>
      <c r="P1252" s="153">
        <v>6459</v>
      </c>
      <c r="Q1252" s="154">
        <v>0.960253286072958</v>
      </c>
      <c r="R1252" s="154">
        <v>0.937154495199302</v>
      </c>
      <c r="S1252" s="154">
        <v>0.956304619225968</v>
      </c>
      <c r="T1252" s="154">
        <v>0.954011345218801</v>
      </c>
      <c r="U1252" s="173">
        <v>-0.0191501240266658</v>
      </c>
      <c r="V1252" s="158">
        <v>44922</v>
      </c>
      <c r="W1252" s="158">
        <v>42820</v>
      </c>
      <c r="X1252" s="158">
        <v>49321</v>
      </c>
      <c r="Y1252" s="158">
        <v>47456</v>
      </c>
      <c r="Z1252" s="155">
        <v>0.953207782378345</v>
      </c>
      <c r="AA1252" s="155">
        <v>0.962186492569088</v>
      </c>
      <c r="AB1252" s="173">
        <v>-0.00897871019074348</v>
      </c>
    </row>
    <row r="1253" spans="1:28">
      <c r="A1253" s="175" t="s">
        <v>1085</v>
      </c>
      <c r="B1253" s="181" t="s">
        <v>1841</v>
      </c>
      <c r="C1253" s="181" t="s">
        <v>1254</v>
      </c>
      <c r="D1253" s="150">
        <v>0</v>
      </c>
      <c r="E1253" s="153">
        <v>0</v>
      </c>
      <c r="F1253" s="153">
        <v>0</v>
      </c>
      <c r="G1253" s="151">
        <v>0</v>
      </c>
      <c r="H1253" s="151">
        <v>0</v>
      </c>
      <c r="I1253" s="151">
        <v>0</v>
      </c>
      <c r="J1253" s="151">
        <v>0</v>
      </c>
      <c r="K1253" s="151">
        <v>0</v>
      </c>
      <c r="L1253" s="151">
        <v>0</v>
      </c>
      <c r="M1253" s="172">
        <v>0.93</v>
      </c>
      <c r="N1253" s="153">
        <v>14</v>
      </c>
      <c r="O1253" s="153">
        <v>14</v>
      </c>
      <c r="P1253" s="153">
        <v>0</v>
      </c>
      <c r="Q1253" s="154">
        <v>1</v>
      </c>
      <c r="R1253" s="154">
        <v>0</v>
      </c>
      <c r="S1253" s="154">
        <v>0</v>
      </c>
      <c r="T1253" s="154">
        <v>0</v>
      </c>
      <c r="U1253" s="173">
        <v>0</v>
      </c>
      <c r="V1253" s="158">
        <v>2</v>
      </c>
      <c r="W1253" s="158">
        <v>2</v>
      </c>
      <c r="X1253" s="158">
        <v>10</v>
      </c>
      <c r="Y1253" s="158">
        <v>10</v>
      </c>
      <c r="Z1253" s="155">
        <v>1</v>
      </c>
      <c r="AA1253" s="155">
        <v>1</v>
      </c>
      <c r="AB1253" s="173">
        <v>0</v>
      </c>
    </row>
    <row r="1254" spans="1:28">
      <c r="A1254" s="175" t="s">
        <v>1085</v>
      </c>
      <c r="B1254" s="181" t="s">
        <v>1841</v>
      </c>
      <c r="C1254" s="181" t="s">
        <v>1255</v>
      </c>
      <c r="D1254" s="150">
        <v>5603</v>
      </c>
      <c r="E1254" s="153">
        <v>5392</v>
      </c>
      <c r="F1254" s="153">
        <v>211</v>
      </c>
      <c r="G1254" s="151">
        <v>6360</v>
      </c>
      <c r="H1254" s="151">
        <v>6221</v>
      </c>
      <c r="I1254" s="151">
        <v>139</v>
      </c>
      <c r="J1254" s="151">
        <v>4028</v>
      </c>
      <c r="K1254" s="151">
        <v>3930</v>
      </c>
      <c r="L1254" s="151">
        <v>98</v>
      </c>
      <c r="M1254" s="172">
        <v>0.93</v>
      </c>
      <c r="N1254" s="153">
        <v>137568</v>
      </c>
      <c r="O1254" s="153">
        <v>134195</v>
      </c>
      <c r="P1254" s="153">
        <v>3373</v>
      </c>
      <c r="Q1254" s="154">
        <v>0.975481216561991</v>
      </c>
      <c r="R1254" s="154">
        <v>0.962341602712832</v>
      </c>
      <c r="S1254" s="154">
        <v>0.97814465408805</v>
      </c>
      <c r="T1254" s="154">
        <v>0.975670307845084</v>
      </c>
      <c r="U1254" s="173">
        <v>-0.0158030513752179</v>
      </c>
      <c r="V1254" s="158">
        <v>36484</v>
      </c>
      <c r="W1254" s="158">
        <v>35377</v>
      </c>
      <c r="X1254" s="158">
        <v>41568</v>
      </c>
      <c r="Y1254" s="158">
        <v>40632</v>
      </c>
      <c r="Z1254" s="155">
        <v>0.969657932244271</v>
      </c>
      <c r="AA1254" s="155">
        <v>0.977482678983834</v>
      </c>
      <c r="AB1254" s="173">
        <v>-0.00782474673956224</v>
      </c>
    </row>
    <row r="1255" spans="1:28">
      <c r="A1255" s="175" t="s">
        <v>1085</v>
      </c>
      <c r="B1255" s="181" t="s">
        <v>1841</v>
      </c>
      <c r="C1255" s="181" t="s">
        <v>1256</v>
      </c>
      <c r="D1255" s="150">
        <v>0</v>
      </c>
      <c r="E1255" s="153">
        <v>0</v>
      </c>
      <c r="F1255" s="153">
        <v>0</v>
      </c>
      <c r="G1255" s="151">
        <v>1</v>
      </c>
      <c r="H1255" s="151">
        <v>0</v>
      </c>
      <c r="I1255" s="151">
        <v>1</v>
      </c>
      <c r="J1255" s="151">
        <v>0</v>
      </c>
      <c r="K1255" s="151">
        <v>0</v>
      </c>
      <c r="L1255" s="151">
        <v>0</v>
      </c>
      <c r="M1255" s="172">
        <v>0.93</v>
      </c>
      <c r="N1255" s="153">
        <v>116</v>
      </c>
      <c r="O1255" s="153">
        <v>111</v>
      </c>
      <c r="P1255" s="153">
        <v>5</v>
      </c>
      <c r="Q1255" s="154">
        <v>0.956896551724138</v>
      </c>
      <c r="R1255" s="154">
        <v>0</v>
      </c>
      <c r="S1255" s="154">
        <v>0</v>
      </c>
      <c r="T1255" s="154">
        <v>0</v>
      </c>
      <c r="U1255" s="173">
        <v>0</v>
      </c>
      <c r="V1255" s="158">
        <v>7</v>
      </c>
      <c r="W1255" s="158">
        <v>6</v>
      </c>
      <c r="X1255" s="158">
        <v>51</v>
      </c>
      <c r="Y1255" s="158">
        <v>50</v>
      </c>
      <c r="Z1255" s="155">
        <v>0.857142857142857</v>
      </c>
      <c r="AA1255" s="155">
        <v>0.980392156862745</v>
      </c>
      <c r="AB1255" s="173">
        <v>-0.123249299719888</v>
      </c>
    </row>
    <row r="1256" spans="1:28">
      <c r="A1256" s="175" t="s">
        <v>1085</v>
      </c>
      <c r="B1256" s="181" t="s">
        <v>1840</v>
      </c>
      <c r="C1256" s="181" t="s">
        <v>1257</v>
      </c>
      <c r="D1256" s="150">
        <v>2</v>
      </c>
      <c r="E1256" s="153">
        <v>1</v>
      </c>
      <c r="F1256" s="153">
        <v>1</v>
      </c>
      <c r="G1256" s="151">
        <v>2</v>
      </c>
      <c r="H1256" s="151">
        <v>2</v>
      </c>
      <c r="I1256" s="151">
        <v>0</v>
      </c>
      <c r="J1256" s="151">
        <v>1</v>
      </c>
      <c r="K1256" s="151">
        <v>0</v>
      </c>
      <c r="L1256" s="151">
        <v>1</v>
      </c>
      <c r="M1256" s="172">
        <v>0.93</v>
      </c>
      <c r="N1256" s="153">
        <v>20</v>
      </c>
      <c r="O1256" s="153">
        <v>18</v>
      </c>
      <c r="P1256" s="153">
        <v>2</v>
      </c>
      <c r="Q1256" s="154">
        <v>0.9</v>
      </c>
      <c r="R1256" s="154">
        <v>0.5</v>
      </c>
      <c r="S1256" s="154">
        <v>1</v>
      </c>
      <c r="T1256" s="154">
        <v>0</v>
      </c>
      <c r="U1256" s="173">
        <v>-0.5</v>
      </c>
      <c r="V1256" s="158">
        <v>9</v>
      </c>
      <c r="W1256" s="158">
        <v>7</v>
      </c>
      <c r="X1256" s="158">
        <v>5</v>
      </c>
      <c r="Y1256" s="158">
        <v>5</v>
      </c>
      <c r="Z1256" s="155">
        <v>0.777777777777778</v>
      </c>
      <c r="AA1256" s="155">
        <v>1</v>
      </c>
      <c r="AB1256" s="173">
        <v>-0.222222222222222</v>
      </c>
    </row>
    <row r="1257" spans="1:28">
      <c r="A1257" s="175" t="s">
        <v>1085</v>
      </c>
      <c r="B1257" s="181" t="s">
        <v>1840</v>
      </c>
      <c r="C1257" s="181" t="s">
        <v>1258</v>
      </c>
      <c r="D1257" s="150">
        <v>2561</v>
      </c>
      <c r="E1257" s="153">
        <v>2447</v>
      </c>
      <c r="F1257" s="153">
        <v>114</v>
      </c>
      <c r="G1257" s="151">
        <v>2940</v>
      </c>
      <c r="H1257" s="151">
        <v>2855</v>
      </c>
      <c r="I1257" s="151">
        <v>85</v>
      </c>
      <c r="J1257" s="151">
        <v>1871</v>
      </c>
      <c r="K1257" s="151">
        <v>1779</v>
      </c>
      <c r="L1257" s="151">
        <v>92</v>
      </c>
      <c r="M1257" s="172">
        <v>0.93</v>
      </c>
      <c r="N1257" s="153">
        <v>62762</v>
      </c>
      <c r="O1257" s="153">
        <v>60580</v>
      </c>
      <c r="P1257" s="153">
        <v>2182</v>
      </c>
      <c r="Q1257" s="154">
        <v>0.965233740161244</v>
      </c>
      <c r="R1257" s="154">
        <v>0.955486138227255</v>
      </c>
      <c r="S1257" s="154">
        <v>0.97108843537415</v>
      </c>
      <c r="T1257" s="154">
        <v>0.950828433992517</v>
      </c>
      <c r="U1257" s="173">
        <v>-0.0156022971468947</v>
      </c>
      <c r="V1257" s="158">
        <v>16656</v>
      </c>
      <c r="W1257" s="158">
        <v>16046</v>
      </c>
      <c r="X1257" s="158">
        <v>19001</v>
      </c>
      <c r="Y1257" s="158">
        <v>18280</v>
      </c>
      <c r="Z1257" s="155">
        <v>0.963376560999039</v>
      </c>
      <c r="AA1257" s="155">
        <v>0.962054628703752</v>
      </c>
      <c r="AB1257" s="173">
        <v>0.00132193229528688</v>
      </c>
    </row>
    <row r="1258" spans="1:28">
      <c r="A1258" s="175" t="s">
        <v>1085</v>
      </c>
      <c r="B1258" s="181" t="s">
        <v>1840</v>
      </c>
      <c r="C1258" s="181" t="s">
        <v>1259</v>
      </c>
      <c r="D1258" s="150">
        <v>3174</v>
      </c>
      <c r="E1258" s="153">
        <v>3093</v>
      </c>
      <c r="F1258" s="153">
        <v>81</v>
      </c>
      <c r="G1258" s="151">
        <v>3740</v>
      </c>
      <c r="H1258" s="151">
        <v>3653</v>
      </c>
      <c r="I1258" s="151">
        <v>87</v>
      </c>
      <c r="J1258" s="151">
        <v>2484</v>
      </c>
      <c r="K1258" s="151">
        <v>2426</v>
      </c>
      <c r="L1258" s="151">
        <v>58</v>
      </c>
      <c r="M1258" s="172">
        <v>0.93</v>
      </c>
      <c r="N1258" s="153">
        <v>75595</v>
      </c>
      <c r="O1258" s="153">
        <v>74269</v>
      </c>
      <c r="P1258" s="153">
        <v>1326</v>
      </c>
      <c r="Q1258" s="154">
        <v>0.982459157351677</v>
      </c>
      <c r="R1258" s="154">
        <v>0.974480151228733</v>
      </c>
      <c r="S1258" s="154">
        <v>0.976737967914438</v>
      </c>
      <c r="T1258" s="154">
        <v>0.976650563607085</v>
      </c>
      <c r="U1258" s="173">
        <v>-0.00225781668570502</v>
      </c>
      <c r="V1258" s="158">
        <v>21501</v>
      </c>
      <c r="W1258" s="158">
        <v>21007</v>
      </c>
      <c r="X1258" s="158">
        <v>23340</v>
      </c>
      <c r="Y1258" s="158">
        <v>22980</v>
      </c>
      <c r="Z1258" s="155">
        <v>0.977024324450026</v>
      </c>
      <c r="AA1258" s="155">
        <v>0.984575835475578</v>
      </c>
      <c r="AB1258" s="173">
        <v>-0.00755151102555274</v>
      </c>
    </row>
    <row r="1259" spans="1:28">
      <c r="A1259" s="175" t="s">
        <v>1085</v>
      </c>
      <c r="B1259" s="181" t="s">
        <v>1840</v>
      </c>
      <c r="C1259" s="181" t="s">
        <v>1260</v>
      </c>
      <c r="D1259" s="150">
        <v>8104</v>
      </c>
      <c r="E1259" s="153">
        <v>7758</v>
      </c>
      <c r="F1259" s="153">
        <v>346</v>
      </c>
      <c r="G1259" s="151">
        <v>9766</v>
      </c>
      <c r="H1259" s="151">
        <v>9462</v>
      </c>
      <c r="I1259" s="151">
        <v>304</v>
      </c>
      <c r="J1259" s="151">
        <v>5854</v>
      </c>
      <c r="K1259" s="151">
        <v>5649</v>
      </c>
      <c r="L1259" s="151">
        <v>205</v>
      </c>
      <c r="M1259" s="172">
        <v>0.93</v>
      </c>
      <c r="N1259" s="153">
        <v>197107</v>
      </c>
      <c r="O1259" s="153">
        <v>188701</v>
      </c>
      <c r="P1259" s="153">
        <v>8406</v>
      </c>
      <c r="Q1259" s="154">
        <v>0.957353112776309</v>
      </c>
      <c r="R1259" s="154">
        <v>0.957305034550839</v>
      </c>
      <c r="S1259" s="154">
        <v>0.968871595330739</v>
      </c>
      <c r="T1259" s="154">
        <v>0.96498120942945</v>
      </c>
      <c r="U1259" s="173">
        <v>-0.0115665607799003</v>
      </c>
      <c r="V1259" s="158">
        <v>52564</v>
      </c>
      <c r="W1259" s="158">
        <v>50132</v>
      </c>
      <c r="X1259" s="158">
        <v>58885</v>
      </c>
      <c r="Y1259" s="158">
        <v>56488</v>
      </c>
      <c r="Z1259" s="155">
        <v>0.953732592648961</v>
      </c>
      <c r="AA1259" s="155">
        <v>0.959293538252526</v>
      </c>
      <c r="AB1259" s="173">
        <v>-0.00556094560356479</v>
      </c>
    </row>
    <row r="1260" spans="1:28">
      <c r="A1260" s="175" t="s">
        <v>1085</v>
      </c>
      <c r="B1260" s="181" t="s">
        <v>1840</v>
      </c>
      <c r="C1260" s="181" t="s">
        <v>1261</v>
      </c>
      <c r="D1260" s="150">
        <v>0</v>
      </c>
      <c r="E1260" s="153">
        <v>0</v>
      </c>
      <c r="F1260" s="153">
        <v>0</v>
      </c>
      <c r="G1260" s="151">
        <v>0</v>
      </c>
      <c r="H1260" s="151">
        <v>0</v>
      </c>
      <c r="I1260" s="151">
        <v>0</v>
      </c>
      <c r="J1260" s="151">
        <v>0</v>
      </c>
      <c r="K1260" s="151">
        <v>0</v>
      </c>
      <c r="L1260" s="151">
        <v>0</v>
      </c>
      <c r="M1260" s="172">
        <v>0.93</v>
      </c>
      <c r="N1260" s="153">
        <v>0</v>
      </c>
      <c r="O1260" s="153">
        <v>0</v>
      </c>
      <c r="P1260" s="153">
        <v>0</v>
      </c>
      <c r="Q1260" s="154">
        <v>0</v>
      </c>
      <c r="R1260" s="154">
        <v>0</v>
      </c>
      <c r="S1260" s="154">
        <v>0</v>
      </c>
      <c r="T1260" s="154">
        <v>0</v>
      </c>
      <c r="U1260" s="173">
        <v>0</v>
      </c>
      <c r="V1260" s="158">
        <v>0</v>
      </c>
      <c r="W1260" s="158">
        <v>0</v>
      </c>
      <c r="X1260" s="158">
        <v>0</v>
      </c>
      <c r="Y1260" s="158">
        <v>0</v>
      </c>
      <c r="Z1260" s="155">
        <v>0</v>
      </c>
      <c r="AA1260" s="155">
        <v>0</v>
      </c>
      <c r="AB1260" s="173">
        <v>0</v>
      </c>
    </row>
    <row r="1261" spans="1:28">
      <c r="A1261" s="175" t="s">
        <v>1085</v>
      </c>
      <c r="B1261" s="181" t="s">
        <v>1840</v>
      </c>
      <c r="C1261" s="181" t="s">
        <v>1262</v>
      </c>
      <c r="D1261" s="150">
        <v>3753</v>
      </c>
      <c r="E1261" s="153">
        <v>3623</v>
      </c>
      <c r="F1261" s="153">
        <v>130</v>
      </c>
      <c r="G1261" s="151">
        <v>4497</v>
      </c>
      <c r="H1261" s="151">
        <v>4395</v>
      </c>
      <c r="I1261" s="151">
        <v>102</v>
      </c>
      <c r="J1261" s="151">
        <v>2781</v>
      </c>
      <c r="K1261" s="151">
        <v>2695</v>
      </c>
      <c r="L1261" s="151">
        <v>86</v>
      </c>
      <c r="M1261" s="172">
        <v>0.93</v>
      </c>
      <c r="N1261" s="153">
        <v>93715</v>
      </c>
      <c r="O1261" s="153">
        <v>90744</v>
      </c>
      <c r="P1261" s="153">
        <v>2971</v>
      </c>
      <c r="Q1261" s="154">
        <v>0.968297497732487</v>
      </c>
      <c r="R1261" s="154">
        <v>0.965361044497735</v>
      </c>
      <c r="S1261" s="154">
        <v>0.977318212141428</v>
      </c>
      <c r="T1261" s="154">
        <v>0.969075871988493</v>
      </c>
      <c r="U1261" s="173">
        <v>-0.0119571676436925</v>
      </c>
      <c r="V1261" s="158">
        <v>25253</v>
      </c>
      <c r="W1261" s="158">
        <v>24348</v>
      </c>
      <c r="X1261" s="158">
        <v>28136</v>
      </c>
      <c r="Y1261" s="158">
        <v>27249</v>
      </c>
      <c r="Z1261" s="155">
        <v>0.964162673741734</v>
      </c>
      <c r="AA1261" s="155">
        <v>0.968474552175149</v>
      </c>
      <c r="AB1261" s="173">
        <v>-0.00431187843341563</v>
      </c>
    </row>
    <row r="1262" spans="1:28">
      <c r="A1262" s="175" t="s">
        <v>1085</v>
      </c>
      <c r="B1262" s="181" t="s">
        <v>1840</v>
      </c>
      <c r="C1262" s="181" t="s">
        <v>1263</v>
      </c>
      <c r="D1262" s="150">
        <v>0</v>
      </c>
      <c r="E1262" s="153">
        <v>0</v>
      </c>
      <c r="F1262" s="153">
        <v>0</v>
      </c>
      <c r="G1262" s="151">
        <v>0</v>
      </c>
      <c r="H1262" s="151">
        <v>0</v>
      </c>
      <c r="I1262" s="151">
        <v>0</v>
      </c>
      <c r="J1262" s="151">
        <v>0</v>
      </c>
      <c r="K1262" s="151">
        <v>0</v>
      </c>
      <c r="L1262" s="151">
        <v>0</v>
      </c>
      <c r="M1262" s="172">
        <v>0.93</v>
      </c>
      <c r="N1262" s="153">
        <v>10</v>
      </c>
      <c r="O1262" s="153">
        <v>9</v>
      </c>
      <c r="P1262" s="153">
        <v>1</v>
      </c>
      <c r="Q1262" s="154">
        <v>0.9</v>
      </c>
      <c r="R1262" s="154">
        <v>0</v>
      </c>
      <c r="S1262" s="154">
        <v>0</v>
      </c>
      <c r="T1262" s="154">
        <v>0</v>
      </c>
      <c r="U1262" s="173">
        <v>0</v>
      </c>
      <c r="V1262" s="158">
        <v>1</v>
      </c>
      <c r="W1262" s="158">
        <v>1</v>
      </c>
      <c r="X1262" s="158">
        <v>8</v>
      </c>
      <c r="Y1262" s="158">
        <v>7</v>
      </c>
      <c r="Z1262" s="155">
        <v>1</v>
      </c>
      <c r="AA1262" s="155">
        <v>0.875</v>
      </c>
      <c r="AB1262" s="173">
        <v>0.125</v>
      </c>
    </row>
    <row r="1263" spans="1:28">
      <c r="A1263" s="175" t="s">
        <v>1085</v>
      </c>
      <c r="B1263" s="181" t="s">
        <v>1840</v>
      </c>
      <c r="C1263" s="181" t="s">
        <v>1264</v>
      </c>
      <c r="D1263" s="150">
        <v>7000</v>
      </c>
      <c r="E1263" s="153">
        <v>6802</v>
      </c>
      <c r="F1263" s="153">
        <v>198</v>
      </c>
      <c r="G1263" s="151">
        <v>8067</v>
      </c>
      <c r="H1263" s="151">
        <v>7873</v>
      </c>
      <c r="I1263" s="151">
        <v>194</v>
      </c>
      <c r="J1263" s="151">
        <v>5167</v>
      </c>
      <c r="K1263" s="151">
        <v>5037</v>
      </c>
      <c r="L1263" s="151">
        <v>130</v>
      </c>
      <c r="M1263" s="172">
        <v>0.93</v>
      </c>
      <c r="N1263" s="153">
        <v>169641</v>
      </c>
      <c r="O1263" s="153">
        <v>165558</v>
      </c>
      <c r="P1263" s="153">
        <v>4083</v>
      </c>
      <c r="Q1263" s="154">
        <v>0.975931525987232</v>
      </c>
      <c r="R1263" s="154">
        <v>0.971714285714286</v>
      </c>
      <c r="S1263" s="154">
        <v>0.975951406966654</v>
      </c>
      <c r="T1263" s="154">
        <v>0.97484033288175</v>
      </c>
      <c r="U1263" s="173">
        <v>-0.00423712125236853</v>
      </c>
      <c r="V1263" s="158">
        <v>46069</v>
      </c>
      <c r="W1263" s="158">
        <v>44803</v>
      </c>
      <c r="X1263" s="158">
        <v>51365</v>
      </c>
      <c r="Y1263" s="158">
        <v>50223</v>
      </c>
      <c r="Z1263" s="155">
        <v>0.972519481647095</v>
      </c>
      <c r="AA1263" s="155">
        <v>0.977766961939064</v>
      </c>
      <c r="AB1263" s="173">
        <v>-0.00524748029196898</v>
      </c>
    </row>
    <row r="1264" spans="1:28">
      <c r="A1264" s="175" t="s">
        <v>1085</v>
      </c>
      <c r="B1264" s="181" t="s">
        <v>1840</v>
      </c>
      <c r="C1264" s="181" t="s">
        <v>1265</v>
      </c>
      <c r="D1264" s="150">
        <v>4275</v>
      </c>
      <c r="E1264" s="153">
        <v>4114</v>
      </c>
      <c r="F1264" s="153">
        <v>161</v>
      </c>
      <c r="G1264" s="151">
        <v>4876</v>
      </c>
      <c r="H1264" s="151">
        <v>4713</v>
      </c>
      <c r="I1264" s="151">
        <v>163</v>
      </c>
      <c r="J1264" s="151">
        <v>3204</v>
      </c>
      <c r="K1264" s="151">
        <v>3114</v>
      </c>
      <c r="L1264" s="151">
        <v>90</v>
      </c>
      <c r="M1264" s="172">
        <v>0.93</v>
      </c>
      <c r="N1264" s="153">
        <v>100283</v>
      </c>
      <c r="O1264" s="153">
        <v>97300</v>
      </c>
      <c r="P1264" s="153">
        <v>2983</v>
      </c>
      <c r="Q1264" s="154">
        <v>0.970254180668708</v>
      </c>
      <c r="R1264" s="154">
        <v>0.96233918128655</v>
      </c>
      <c r="S1264" s="154">
        <v>0.966570959803117</v>
      </c>
      <c r="T1264" s="154">
        <v>0.971910112359551</v>
      </c>
      <c r="U1264" s="173">
        <v>-0.00423177851656764</v>
      </c>
      <c r="V1264" s="158">
        <v>27909</v>
      </c>
      <c r="W1264" s="158">
        <v>26991</v>
      </c>
      <c r="X1264" s="158">
        <v>30310</v>
      </c>
      <c r="Y1264" s="158">
        <v>29395</v>
      </c>
      <c r="Z1264" s="155">
        <v>0.967107384714608</v>
      </c>
      <c r="AA1264" s="155">
        <v>0.969811943253052</v>
      </c>
      <c r="AB1264" s="173">
        <v>-0.00270455853844354</v>
      </c>
    </row>
    <row r="1265" spans="1:28">
      <c r="A1265" s="175" t="s">
        <v>1085</v>
      </c>
      <c r="B1265" s="181" t="s">
        <v>1840</v>
      </c>
      <c r="C1265" s="181" t="s">
        <v>1266</v>
      </c>
      <c r="D1265" s="150">
        <v>2</v>
      </c>
      <c r="E1265" s="153">
        <v>1</v>
      </c>
      <c r="F1265" s="153">
        <v>1</v>
      </c>
      <c r="G1265" s="151">
        <v>6</v>
      </c>
      <c r="H1265" s="151">
        <v>6</v>
      </c>
      <c r="I1265" s="151">
        <v>0</v>
      </c>
      <c r="J1265" s="151">
        <v>2</v>
      </c>
      <c r="K1265" s="151">
        <v>2</v>
      </c>
      <c r="L1265" s="151">
        <v>0</v>
      </c>
      <c r="M1265" s="172">
        <v>0.93</v>
      </c>
      <c r="N1265" s="153">
        <v>109</v>
      </c>
      <c r="O1265" s="153">
        <v>103</v>
      </c>
      <c r="P1265" s="153">
        <v>6</v>
      </c>
      <c r="Q1265" s="154">
        <v>0.944954128440367</v>
      </c>
      <c r="R1265" s="154">
        <v>0.5</v>
      </c>
      <c r="S1265" s="154">
        <v>1</v>
      </c>
      <c r="T1265" s="154">
        <v>1</v>
      </c>
      <c r="U1265" s="173">
        <v>-0.5</v>
      </c>
      <c r="V1265" s="158">
        <v>23</v>
      </c>
      <c r="W1265" s="158">
        <v>22</v>
      </c>
      <c r="X1265" s="158">
        <v>50</v>
      </c>
      <c r="Y1265" s="158">
        <v>50</v>
      </c>
      <c r="Z1265" s="155">
        <v>0.956521739130435</v>
      </c>
      <c r="AA1265" s="155">
        <v>1</v>
      </c>
      <c r="AB1265" s="173">
        <v>-0.0434782608695652</v>
      </c>
    </row>
    <row r="1266" spans="1:28">
      <c r="A1266" s="175" t="s">
        <v>1085</v>
      </c>
      <c r="B1266" s="181" t="s">
        <v>1842</v>
      </c>
      <c r="C1266" s="181" t="s">
        <v>1267</v>
      </c>
      <c r="D1266" s="150">
        <v>6682</v>
      </c>
      <c r="E1266" s="153">
        <v>6394</v>
      </c>
      <c r="F1266" s="153">
        <v>288</v>
      </c>
      <c r="G1266" s="151">
        <v>7323</v>
      </c>
      <c r="H1266" s="151">
        <v>6998</v>
      </c>
      <c r="I1266" s="151">
        <v>325</v>
      </c>
      <c r="J1266" s="151">
        <v>4608</v>
      </c>
      <c r="K1266" s="151">
        <v>4388</v>
      </c>
      <c r="L1266" s="151">
        <v>220</v>
      </c>
      <c r="M1266" s="172">
        <v>0.93</v>
      </c>
      <c r="N1266" s="153">
        <v>146743</v>
      </c>
      <c r="O1266" s="153">
        <v>140986</v>
      </c>
      <c r="P1266" s="153">
        <v>5757</v>
      </c>
      <c r="Q1266" s="154">
        <v>0.96076814566964</v>
      </c>
      <c r="R1266" s="154">
        <v>0.956899131996408</v>
      </c>
      <c r="S1266" s="154">
        <v>0.955619281715144</v>
      </c>
      <c r="T1266" s="154">
        <v>0.952256944444444</v>
      </c>
      <c r="U1266" s="173">
        <v>0.00127985028126421</v>
      </c>
      <c r="V1266" s="158">
        <v>42008</v>
      </c>
      <c r="W1266" s="158">
        <v>40016</v>
      </c>
      <c r="X1266" s="158">
        <v>44364</v>
      </c>
      <c r="Y1266" s="158">
        <v>42832</v>
      </c>
      <c r="Z1266" s="155">
        <v>0.952580460864597</v>
      </c>
      <c r="AA1266" s="155">
        <v>0.965467496168064</v>
      </c>
      <c r="AB1266" s="173">
        <v>-0.0128870353034669</v>
      </c>
    </row>
    <row r="1267" spans="1:28">
      <c r="A1267" s="175" t="s">
        <v>1085</v>
      </c>
      <c r="B1267" s="181" t="s">
        <v>1841</v>
      </c>
      <c r="C1267" s="181" t="s">
        <v>1268</v>
      </c>
      <c r="D1267" s="150">
        <v>0</v>
      </c>
      <c r="E1267" s="153">
        <v>0</v>
      </c>
      <c r="F1267" s="153">
        <v>0</v>
      </c>
      <c r="G1267" s="151">
        <v>0</v>
      </c>
      <c r="H1267" s="151">
        <v>0</v>
      </c>
      <c r="I1267" s="151">
        <v>0</v>
      </c>
      <c r="J1267" s="151">
        <v>0</v>
      </c>
      <c r="K1267" s="151">
        <v>0</v>
      </c>
      <c r="L1267" s="151">
        <v>0</v>
      </c>
      <c r="M1267" s="172">
        <v>0.93</v>
      </c>
      <c r="N1267" s="153">
        <v>2</v>
      </c>
      <c r="O1267" s="153">
        <v>2</v>
      </c>
      <c r="P1267" s="153">
        <v>0</v>
      </c>
      <c r="Q1267" s="154">
        <v>1</v>
      </c>
      <c r="R1267" s="154">
        <v>0</v>
      </c>
      <c r="S1267" s="154">
        <v>0</v>
      </c>
      <c r="T1267" s="154">
        <v>0</v>
      </c>
      <c r="U1267" s="173">
        <v>0</v>
      </c>
      <c r="V1267" s="158">
        <v>0</v>
      </c>
      <c r="W1267" s="158">
        <v>0</v>
      </c>
      <c r="X1267" s="158">
        <v>0</v>
      </c>
      <c r="Y1267" s="158">
        <v>0</v>
      </c>
      <c r="Z1267" s="155">
        <v>0</v>
      </c>
      <c r="AA1267" s="155">
        <v>0</v>
      </c>
      <c r="AB1267" s="173">
        <v>0</v>
      </c>
    </row>
    <row r="1268" spans="1:28">
      <c r="A1268" s="175" t="s">
        <v>1085</v>
      </c>
      <c r="B1268" s="181" t="s">
        <v>1841</v>
      </c>
      <c r="C1268" s="181" t="s">
        <v>1269</v>
      </c>
      <c r="D1268" s="150">
        <v>6</v>
      </c>
      <c r="E1268" s="153">
        <v>1</v>
      </c>
      <c r="F1268" s="153">
        <v>5</v>
      </c>
      <c r="G1268" s="151">
        <v>6</v>
      </c>
      <c r="H1268" s="151">
        <v>5</v>
      </c>
      <c r="I1268" s="151">
        <v>1</v>
      </c>
      <c r="J1268" s="151">
        <v>6</v>
      </c>
      <c r="K1268" s="151">
        <v>6</v>
      </c>
      <c r="L1268" s="151">
        <v>0</v>
      </c>
      <c r="M1268" s="172">
        <v>0.93</v>
      </c>
      <c r="N1268" s="153">
        <v>111</v>
      </c>
      <c r="O1268" s="153">
        <v>105</v>
      </c>
      <c r="P1268" s="153">
        <v>6</v>
      </c>
      <c r="Q1268" s="154">
        <v>0.945945945945946</v>
      </c>
      <c r="R1268" s="154">
        <v>0.166666666666667</v>
      </c>
      <c r="S1268" s="154">
        <v>0.833333333333333</v>
      </c>
      <c r="T1268" s="154">
        <v>1</v>
      </c>
      <c r="U1268" s="173">
        <v>-0.666666666666667</v>
      </c>
      <c r="V1268" s="158">
        <v>31</v>
      </c>
      <c r="W1268" s="158">
        <v>25</v>
      </c>
      <c r="X1268" s="158">
        <v>26</v>
      </c>
      <c r="Y1268" s="158">
        <v>26</v>
      </c>
      <c r="Z1268" s="155">
        <v>0.806451612903226</v>
      </c>
      <c r="AA1268" s="155">
        <v>1</v>
      </c>
      <c r="AB1268" s="173">
        <v>-0.193548387096774</v>
      </c>
    </row>
    <row r="1269" spans="1:28">
      <c r="A1269" s="175" t="s">
        <v>1085</v>
      </c>
      <c r="B1269" s="181" t="s">
        <v>1841</v>
      </c>
      <c r="C1269" s="181" t="s">
        <v>1270</v>
      </c>
      <c r="D1269" s="150">
        <v>1</v>
      </c>
      <c r="E1269" s="153">
        <v>1</v>
      </c>
      <c r="F1269" s="153">
        <v>0</v>
      </c>
      <c r="G1269" s="151">
        <v>1</v>
      </c>
      <c r="H1269" s="151">
        <v>1</v>
      </c>
      <c r="I1269" s="151">
        <v>0</v>
      </c>
      <c r="J1269" s="151">
        <v>3</v>
      </c>
      <c r="K1269" s="151">
        <v>3</v>
      </c>
      <c r="L1269" s="151">
        <v>0</v>
      </c>
      <c r="M1269" s="172">
        <v>0.93</v>
      </c>
      <c r="N1269" s="153">
        <v>39</v>
      </c>
      <c r="O1269" s="153">
        <v>39</v>
      </c>
      <c r="P1269" s="153">
        <v>0</v>
      </c>
      <c r="Q1269" s="154">
        <v>1</v>
      </c>
      <c r="R1269" s="154">
        <v>1</v>
      </c>
      <c r="S1269" s="154">
        <v>1</v>
      </c>
      <c r="T1269" s="154">
        <v>1</v>
      </c>
      <c r="U1269" s="173">
        <v>0</v>
      </c>
      <c r="V1269" s="158">
        <v>9</v>
      </c>
      <c r="W1269" s="158">
        <v>9</v>
      </c>
      <c r="X1269" s="158">
        <v>18</v>
      </c>
      <c r="Y1269" s="158">
        <v>18</v>
      </c>
      <c r="Z1269" s="155">
        <v>1</v>
      </c>
      <c r="AA1269" s="155">
        <v>1</v>
      </c>
      <c r="AB1269" s="173">
        <v>0</v>
      </c>
    </row>
    <row r="1270" spans="1:28">
      <c r="A1270" s="175" t="s">
        <v>1085</v>
      </c>
      <c r="B1270" s="181" t="s">
        <v>1841</v>
      </c>
      <c r="C1270" s="181" t="s">
        <v>1271</v>
      </c>
      <c r="D1270" s="150">
        <v>8520</v>
      </c>
      <c r="E1270" s="153">
        <v>8109</v>
      </c>
      <c r="F1270" s="153">
        <v>411</v>
      </c>
      <c r="G1270" s="151">
        <v>10552</v>
      </c>
      <c r="H1270" s="151">
        <v>10126</v>
      </c>
      <c r="I1270" s="151">
        <v>426</v>
      </c>
      <c r="J1270" s="151">
        <v>6379</v>
      </c>
      <c r="K1270" s="151">
        <v>6045</v>
      </c>
      <c r="L1270" s="151">
        <v>334</v>
      </c>
      <c r="M1270" s="172">
        <v>0.93</v>
      </c>
      <c r="N1270" s="153">
        <v>212939</v>
      </c>
      <c r="O1270" s="153">
        <v>203509</v>
      </c>
      <c r="P1270" s="153">
        <v>9430</v>
      </c>
      <c r="Q1270" s="154">
        <v>0.955715016976693</v>
      </c>
      <c r="R1270" s="154">
        <v>0.951760563380282</v>
      </c>
      <c r="S1270" s="154">
        <v>0.959628506444276</v>
      </c>
      <c r="T1270" s="154">
        <v>0.947640696033861</v>
      </c>
      <c r="U1270" s="173">
        <v>-0.0078679430639943</v>
      </c>
      <c r="V1270" s="158">
        <v>56738</v>
      </c>
      <c r="W1270" s="158">
        <v>53819</v>
      </c>
      <c r="X1270" s="158">
        <v>63870</v>
      </c>
      <c r="Y1270" s="158">
        <v>61183</v>
      </c>
      <c r="Z1270" s="155">
        <v>0.948552997990765</v>
      </c>
      <c r="AA1270" s="155">
        <v>0.957930170659151</v>
      </c>
      <c r="AB1270" s="173">
        <v>-0.00937717266838689</v>
      </c>
    </row>
    <row r="1271" spans="1:28">
      <c r="A1271" s="175" t="s">
        <v>1085</v>
      </c>
      <c r="B1271" s="177" t="s">
        <v>1841</v>
      </c>
      <c r="C1271" s="177" t="s">
        <v>1272</v>
      </c>
      <c r="D1271" s="150">
        <v>94</v>
      </c>
      <c r="E1271" s="153">
        <v>94</v>
      </c>
      <c r="F1271" s="153">
        <v>0</v>
      </c>
      <c r="G1271" s="151">
        <v>65</v>
      </c>
      <c r="H1271" s="151">
        <v>65</v>
      </c>
      <c r="I1271" s="151">
        <v>0</v>
      </c>
      <c r="J1271" s="151">
        <v>80</v>
      </c>
      <c r="K1271" s="151">
        <v>80</v>
      </c>
      <c r="L1271" s="151">
        <v>0</v>
      </c>
      <c r="M1271" s="172">
        <v>0.93</v>
      </c>
      <c r="N1271" s="153">
        <v>1136</v>
      </c>
      <c r="O1271" s="153">
        <v>1133</v>
      </c>
      <c r="P1271" s="153">
        <v>3</v>
      </c>
      <c r="Q1271" s="154">
        <v>0.997359154929577</v>
      </c>
      <c r="R1271" s="154">
        <v>1</v>
      </c>
      <c r="S1271" s="154">
        <v>1</v>
      </c>
      <c r="T1271" s="154">
        <v>1</v>
      </c>
      <c r="U1271" s="173">
        <v>0</v>
      </c>
      <c r="V1271" s="158">
        <v>522</v>
      </c>
      <c r="W1271" s="158">
        <v>520</v>
      </c>
      <c r="X1271" s="158">
        <v>424</v>
      </c>
      <c r="Y1271" s="158">
        <v>424</v>
      </c>
      <c r="Z1271" s="155">
        <v>0.996168582375479</v>
      </c>
      <c r="AA1271" s="155">
        <v>1</v>
      </c>
      <c r="AB1271" s="173">
        <v>-0.00383141762452111</v>
      </c>
    </row>
    <row r="1272" spans="1:28">
      <c r="A1272" s="175" t="s">
        <v>1085</v>
      </c>
      <c r="B1272" s="181" t="s">
        <v>1842</v>
      </c>
      <c r="C1272" s="181" t="s">
        <v>1273</v>
      </c>
      <c r="D1272" s="150">
        <v>4776</v>
      </c>
      <c r="E1272" s="153">
        <v>4594</v>
      </c>
      <c r="F1272" s="153">
        <v>182</v>
      </c>
      <c r="G1272" s="151">
        <v>5150</v>
      </c>
      <c r="H1272" s="151">
        <v>4950</v>
      </c>
      <c r="I1272" s="151">
        <v>200</v>
      </c>
      <c r="J1272" s="151">
        <v>3310</v>
      </c>
      <c r="K1272" s="151">
        <v>3217</v>
      </c>
      <c r="L1272" s="151">
        <v>93</v>
      </c>
      <c r="M1272" s="172">
        <v>0.93</v>
      </c>
      <c r="N1272" s="153">
        <v>101543</v>
      </c>
      <c r="O1272" s="153">
        <v>96446</v>
      </c>
      <c r="P1272" s="153">
        <v>5097</v>
      </c>
      <c r="Q1272" s="154">
        <v>0.949804516313286</v>
      </c>
      <c r="R1272" s="154">
        <v>0.961892797319933</v>
      </c>
      <c r="S1272" s="154">
        <v>0.961165048543689</v>
      </c>
      <c r="T1272" s="154">
        <v>0.97190332326284</v>
      </c>
      <c r="U1272" s="173">
        <v>0.000727748776243708</v>
      </c>
      <c r="V1272" s="158">
        <v>29470</v>
      </c>
      <c r="W1272" s="158">
        <v>27918</v>
      </c>
      <c r="X1272" s="158">
        <v>31201</v>
      </c>
      <c r="Y1272" s="158">
        <v>29593</v>
      </c>
      <c r="Z1272" s="155">
        <v>0.947336274177129</v>
      </c>
      <c r="AA1272" s="155">
        <v>0.948463190282363</v>
      </c>
      <c r="AB1272" s="173">
        <v>-0.00112691610523341</v>
      </c>
    </row>
    <row r="1273" spans="1:28">
      <c r="A1273" s="175" t="s">
        <v>1085</v>
      </c>
      <c r="B1273" s="181" t="s">
        <v>1842</v>
      </c>
      <c r="C1273" s="181" t="s">
        <v>1274</v>
      </c>
      <c r="D1273" s="150">
        <v>5715</v>
      </c>
      <c r="E1273" s="153">
        <v>5421</v>
      </c>
      <c r="F1273" s="153">
        <v>294</v>
      </c>
      <c r="G1273" s="151">
        <v>6647</v>
      </c>
      <c r="H1273" s="151">
        <v>6422</v>
      </c>
      <c r="I1273" s="151">
        <v>225</v>
      </c>
      <c r="J1273" s="151">
        <v>4126</v>
      </c>
      <c r="K1273" s="151">
        <v>3945</v>
      </c>
      <c r="L1273" s="151">
        <v>181</v>
      </c>
      <c r="M1273" s="172">
        <v>0.93</v>
      </c>
      <c r="N1273" s="153">
        <v>134836</v>
      </c>
      <c r="O1273" s="153">
        <v>129145</v>
      </c>
      <c r="P1273" s="153">
        <v>5691</v>
      </c>
      <c r="Q1273" s="154">
        <v>0.957793170963244</v>
      </c>
      <c r="R1273" s="154">
        <v>0.948556430446194</v>
      </c>
      <c r="S1273" s="154">
        <v>0.966150142921619</v>
      </c>
      <c r="T1273" s="154">
        <v>0.956131846825012</v>
      </c>
      <c r="U1273" s="173">
        <v>-0.0175937124754246</v>
      </c>
      <c r="V1273" s="158">
        <v>36951</v>
      </c>
      <c r="W1273" s="158">
        <v>35246</v>
      </c>
      <c r="X1273" s="158">
        <v>40269</v>
      </c>
      <c r="Y1273" s="158">
        <v>38619</v>
      </c>
      <c r="Z1273" s="155">
        <v>0.953857811696571</v>
      </c>
      <c r="AA1273" s="155">
        <v>0.959025553155032</v>
      </c>
      <c r="AB1273" s="173">
        <v>-0.00516774145846133</v>
      </c>
    </row>
    <row r="1274" spans="1:28">
      <c r="A1274" s="175" t="s">
        <v>1085</v>
      </c>
      <c r="B1274" s="181" t="s">
        <v>1842</v>
      </c>
      <c r="C1274" s="181" t="s">
        <v>1275</v>
      </c>
      <c r="D1274" s="150">
        <v>3145</v>
      </c>
      <c r="E1274" s="153">
        <v>3039</v>
      </c>
      <c r="F1274" s="153">
        <v>106</v>
      </c>
      <c r="G1274" s="151">
        <v>3769</v>
      </c>
      <c r="H1274" s="151">
        <v>3660</v>
      </c>
      <c r="I1274" s="151">
        <v>109</v>
      </c>
      <c r="J1274" s="151">
        <v>2461</v>
      </c>
      <c r="K1274" s="151">
        <v>2397</v>
      </c>
      <c r="L1274" s="151">
        <v>64</v>
      </c>
      <c r="M1274" s="172">
        <v>0.93</v>
      </c>
      <c r="N1274" s="153">
        <v>76203</v>
      </c>
      <c r="O1274" s="153">
        <v>73558</v>
      </c>
      <c r="P1274" s="153">
        <v>2645</v>
      </c>
      <c r="Q1274" s="154">
        <v>0.965290080443027</v>
      </c>
      <c r="R1274" s="154">
        <v>0.966295707472178</v>
      </c>
      <c r="S1274" s="154">
        <v>0.971079862032369</v>
      </c>
      <c r="T1274" s="154">
        <v>0.973994311255587</v>
      </c>
      <c r="U1274" s="173">
        <v>-0.00478415456019121</v>
      </c>
      <c r="V1274" s="158">
        <v>21146</v>
      </c>
      <c r="W1274" s="158">
        <v>20484</v>
      </c>
      <c r="X1274" s="158">
        <v>23042</v>
      </c>
      <c r="Y1274" s="158">
        <v>22363</v>
      </c>
      <c r="Z1274" s="155">
        <v>0.96869384280715</v>
      </c>
      <c r="AA1274" s="155">
        <v>0.970532071868761</v>
      </c>
      <c r="AB1274" s="173">
        <v>-0.00183822906161102</v>
      </c>
    </row>
    <row r="1275" spans="1:28">
      <c r="A1275" s="175" t="s">
        <v>1085</v>
      </c>
      <c r="B1275" s="181" t="s">
        <v>1842</v>
      </c>
      <c r="C1275" s="181" t="s">
        <v>1276</v>
      </c>
      <c r="D1275" s="150">
        <v>352</v>
      </c>
      <c r="E1275" s="153">
        <v>351</v>
      </c>
      <c r="F1275" s="153">
        <v>1</v>
      </c>
      <c r="G1275" s="151">
        <v>258</v>
      </c>
      <c r="H1275" s="151">
        <v>258</v>
      </c>
      <c r="I1275" s="151">
        <v>0</v>
      </c>
      <c r="J1275" s="151">
        <v>257</v>
      </c>
      <c r="K1275" s="151">
        <v>256</v>
      </c>
      <c r="L1275" s="151">
        <v>1</v>
      </c>
      <c r="M1275" s="172">
        <v>0.93</v>
      </c>
      <c r="N1275" s="153">
        <v>4146</v>
      </c>
      <c r="O1275" s="153">
        <v>4132</v>
      </c>
      <c r="P1275" s="153">
        <v>14</v>
      </c>
      <c r="Q1275" s="154">
        <v>0.99662325132658</v>
      </c>
      <c r="R1275" s="154">
        <v>0.997159090909091</v>
      </c>
      <c r="S1275" s="154">
        <v>1</v>
      </c>
      <c r="T1275" s="154">
        <v>0.996108949416342</v>
      </c>
      <c r="U1275" s="173">
        <v>-0.00284090909090906</v>
      </c>
      <c r="V1275" s="158">
        <v>1987</v>
      </c>
      <c r="W1275" s="158">
        <v>1983</v>
      </c>
      <c r="X1275" s="158">
        <v>1576</v>
      </c>
      <c r="Y1275" s="158">
        <v>1571</v>
      </c>
      <c r="Z1275" s="155">
        <v>0.997986914947157</v>
      </c>
      <c r="AA1275" s="155">
        <v>0.996827411167513</v>
      </c>
      <c r="AB1275" s="173">
        <v>0.0011595037796438</v>
      </c>
    </row>
    <row r="1276" spans="1:28">
      <c r="A1276" s="175" t="s">
        <v>1085</v>
      </c>
      <c r="B1276" s="181" t="s">
        <v>1842</v>
      </c>
      <c r="C1276" s="181" t="s">
        <v>1277</v>
      </c>
      <c r="D1276" s="150">
        <v>0</v>
      </c>
      <c r="E1276" s="153">
        <v>0</v>
      </c>
      <c r="F1276" s="153">
        <v>0</v>
      </c>
      <c r="G1276" s="151">
        <v>1</v>
      </c>
      <c r="H1276" s="151">
        <v>1</v>
      </c>
      <c r="I1276" s="151">
        <v>0</v>
      </c>
      <c r="J1276" s="151">
        <v>4</v>
      </c>
      <c r="K1276" s="151">
        <v>4</v>
      </c>
      <c r="L1276" s="151">
        <v>0</v>
      </c>
      <c r="M1276" s="172">
        <v>0.93</v>
      </c>
      <c r="N1276" s="153">
        <v>32</v>
      </c>
      <c r="O1276" s="153">
        <v>31</v>
      </c>
      <c r="P1276" s="153">
        <v>1</v>
      </c>
      <c r="Q1276" s="154">
        <v>0.96875</v>
      </c>
      <c r="R1276" s="154">
        <v>0</v>
      </c>
      <c r="S1276" s="154">
        <v>1</v>
      </c>
      <c r="T1276" s="154">
        <v>1</v>
      </c>
      <c r="U1276" s="173">
        <v>-1</v>
      </c>
      <c r="V1276" s="158">
        <v>12</v>
      </c>
      <c r="W1276" s="158">
        <v>12</v>
      </c>
      <c r="X1276" s="158">
        <v>7</v>
      </c>
      <c r="Y1276" s="158">
        <v>6</v>
      </c>
      <c r="Z1276" s="155">
        <v>1</v>
      </c>
      <c r="AA1276" s="155">
        <v>0.857142857142857</v>
      </c>
      <c r="AB1276" s="173">
        <v>0.142857142857143</v>
      </c>
    </row>
    <row r="1277" spans="1:28">
      <c r="A1277" s="175" t="s">
        <v>1085</v>
      </c>
      <c r="B1277" s="181" t="s">
        <v>1842</v>
      </c>
      <c r="C1277" s="181" t="s">
        <v>1278</v>
      </c>
      <c r="D1277" s="150">
        <v>5890</v>
      </c>
      <c r="E1277" s="153">
        <v>5615</v>
      </c>
      <c r="F1277" s="153">
        <v>275</v>
      </c>
      <c r="G1277" s="151">
        <v>6266</v>
      </c>
      <c r="H1277" s="151">
        <v>6010</v>
      </c>
      <c r="I1277" s="151">
        <v>256</v>
      </c>
      <c r="J1277" s="151">
        <v>4299</v>
      </c>
      <c r="K1277" s="151">
        <v>4125</v>
      </c>
      <c r="L1277" s="151">
        <v>174</v>
      </c>
      <c r="M1277" s="172">
        <v>0.93</v>
      </c>
      <c r="N1277" s="153">
        <v>123189</v>
      </c>
      <c r="O1277" s="153">
        <v>116928</v>
      </c>
      <c r="P1277" s="153">
        <v>6261</v>
      </c>
      <c r="Q1277" s="154">
        <v>0.94917565691742</v>
      </c>
      <c r="R1277" s="154">
        <v>0.953310696095076</v>
      </c>
      <c r="S1277" s="154">
        <v>0.959144589849984</v>
      </c>
      <c r="T1277" s="154">
        <v>0.959525471039777</v>
      </c>
      <c r="U1277" s="173">
        <v>-0.00583389375490773</v>
      </c>
      <c r="V1277" s="158">
        <v>37332</v>
      </c>
      <c r="W1277" s="158">
        <v>35533</v>
      </c>
      <c r="X1277" s="158">
        <v>37962</v>
      </c>
      <c r="Y1277" s="158">
        <v>35991</v>
      </c>
      <c r="Z1277" s="155">
        <v>0.951810778956391</v>
      </c>
      <c r="AA1277" s="155">
        <v>0.948079658605974</v>
      </c>
      <c r="AB1277" s="173">
        <v>0.00373112035041689</v>
      </c>
    </row>
    <row r="1278" spans="1:28">
      <c r="A1278" s="175" t="s">
        <v>1085</v>
      </c>
      <c r="B1278" s="181" t="s">
        <v>1842</v>
      </c>
      <c r="C1278" s="181" t="s">
        <v>1279</v>
      </c>
      <c r="D1278" s="150">
        <v>3</v>
      </c>
      <c r="E1278" s="153">
        <v>3</v>
      </c>
      <c r="F1278" s="153">
        <v>0</v>
      </c>
      <c r="G1278" s="151">
        <v>9</v>
      </c>
      <c r="H1278" s="151">
        <v>9</v>
      </c>
      <c r="I1278" s="151">
        <v>0</v>
      </c>
      <c r="J1278" s="151">
        <v>8</v>
      </c>
      <c r="K1278" s="151">
        <v>8</v>
      </c>
      <c r="L1278" s="151">
        <v>0</v>
      </c>
      <c r="M1278" s="172">
        <v>0.93</v>
      </c>
      <c r="N1278" s="153">
        <v>235</v>
      </c>
      <c r="O1278" s="153">
        <v>234</v>
      </c>
      <c r="P1278" s="153">
        <v>1</v>
      </c>
      <c r="Q1278" s="154">
        <v>0.995744680851064</v>
      </c>
      <c r="R1278" s="154">
        <v>1</v>
      </c>
      <c r="S1278" s="154">
        <v>1</v>
      </c>
      <c r="T1278" s="154">
        <v>1</v>
      </c>
      <c r="U1278" s="173">
        <v>0</v>
      </c>
      <c r="V1278" s="158">
        <v>48</v>
      </c>
      <c r="W1278" s="158">
        <v>47</v>
      </c>
      <c r="X1278" s="158">
        <v>79</v>
      </c>
      <c r="Y1278" s="158">
        <v>79</v>
      </c>
      <c r="Z1278" s="155">
        <v>0.979166666666667</v>
      </c>
      <c r="AA1278" s="155">
        <v>1</v>
      </c>
      <c r="AB1278" s="173">
        <v>-0.0208333333333334</v>
      </c>
    </row>
    <row r="1279" spans="1:28">
      <c r="A1279" s="175" t="s">
        <v>1085</v>
      </c>
      <c r="B1279" s="181" t="s">
        <v>1842</v>
      </c>
      <c r="C1279" s="181" t="s">
        <v>1280</v>
      </c>
      <c r="D1279" s="150">
        <v>8263</v>
      </c>
      <c r="E1279" s="153">
        <v>7828</v>
      </c>
      <c r="F1279" s="153">
        <v>435</v>
      </c>
      <c r="G1279" s="151">
        <v>9053</v>
      </c>
      <c r="H1279" s="151">
        <v>8643</v>
      </c>
      <c r="I1279" s="151">
        <v>410</v>
      </c>
      <c r="J1279" s="151">
        <v>5938</v>
      </c>
      <c r="K1279" s="151">
        <v>5636</v>
      </c>
      <c r="L1279" s="151">
        <v>302</v>
      </c>
      <c r="M1279" s="172">
        <v>0.93</v>
      </c>
      <c r="N1279" s="153">
        <v>186850</v>
      </c>
      <c r="O1279" s="153">
        <v>176367</v>
      </c>
      <c r="P1279" s="153">
        <v>10483</v>
      </c>
      <c r="Q1279" s="154">
        <v>0.943896173401124</v>
      </c>
      <c r="R1279" s="154">
        <v>0.947355681955706</v>
      </c>
      <c r="S1279" s="154">
        <v>0.954711145476638</v>
      </c>
      <c r="T1279" s="154">
        <v>0.949141124957898</v>
      </c>
      <c r="U1279" s="173">
        <v>-0.00735546352093142</v>
      </c>
      <c r="V1279" s="158">
        <v>53028</v>
      </c>
      <c r="W1279" s="158">
        <v>49545</v>
      </c>
      <c r="X1279" s="158">
        <v>56233</v>
      </c>
      <c r="Y1279" s="158">
        <v>53191</v>
      </c>
      <c r="Z1279" s="155">
        <v>0.934317718940937</v>
      </c>
      <c r="AA1279" s="155">
        <v>0.945903650881155</v>
      </c>
      <c r="AB1279" s="173">
        <v>-0.0115859319402184</v>
      </c>
    </row>
    <row r="1280" spans="1:28">
      <c r="A1280" s="175" t="s">
        <v>1085</v>
      </c>
      <c r="B1280" s="181" t="s">
        <v>1842</v>
      </c>
      <c r="C1280" s="181" t="s">
        <v>1281</v>
      </c>
      <c r="D1280" s="150">
        <v>6350</v>
      </c>
      <c r="E1280" s="153">
        <v>5818</v>
      </c>
      <c r="F1280" s="153">
        <v>532</v>
      </c>
      <c r="G1280" s="151">
        <v>6956</v>
      </c>
      <c r="H1280" s="151">
        <v>6458</v>
      </c>
      <c r="I1280" s="151">
        <v>498</v>
      </c>
      <c r="J1280" s="151">
        <v>4579</v>
      </c>
      <c r="K1280" s="151">
        <v>4115</v>
      </c>
      <c r="L1280" s="151">
        <v>464</v>
      </c>
      <c r="M1280" s="172">
        <v>0.93</v>
      </c>
      <c r="N1280" s="153">
        <v>143475</v>
      </c>
      <c r="O1280" s="153">
        <v>128685</v>
      </c>
      <c r="P1280" s="153">
        <v>14790</v>
      </c>
      <c r="Q1280" s="154">
        <v>0.896915838996341</v>
      </c>
      <c r="R1280" s="154">
        <v>0.916220472440945</v>
      </c>
      <c r="S1280" s="154">
        <v>0.92840713053479</v>
      </c>
      <c r="T1280" s="154">
        <v>0.898667831404237</v>
      </c>
      <c r="U1280" s="173">
        <v>-0.0121866580938452</v>
      </c>
      <c r="V1280" s="158">
        <v>40472</v>
      </c>
      <c r="W1280" s="158">
        <v>36383</v>
      </c>
      <c r="X1280" s="158">
        <v>43663</v>
      </c>
      <c r="Y1280" s="158">
        <v>39154</v>
      </c>
      <c r="Z1280" s="155">
        <v>0.898967187191145</v>
      </c>
      <c r="AA1280" s="155">
        <v>0.896731786638573</v>
      </c>
      <c r="AB1280" s="173">
        <v>0.00223540055257188</v>
      </c>
    </row>
    <row r="1281" spans="1:28">
      <c r="A1281" s="175" t="s">
        <v>1085</v>
      </c>
      <c r="B1281" s="181" t="s">
        <v>1841</v>
      </c>
      <c r="C1281" s="181" t="s">
        <v>1282</v>
      </c>
      <c r="D1281" s="150">
        <v>2968</v>
      </c>
      <c r="E1281" s="153">
        <v>2851</v>
      </c>
      <c r="F1281" s="153">
        <v>117</v>
      </c>
      <c r="G1281" s="151">
        <v>3161</v>
      </c>
      <c r="H1281" s="151">
        <v>3059</v>
      </c>
      <c r="I1281" s="151">
        <v>102</v>
      </c>
      <c r="J1281" s="151">
        <v>1998</v>
      </c>
      <c r="K1281" s="151">
        <v>1889</v>
      </c>
      <c r="L1281" s="151">
        <v>109</v>
      </c>
      <c r="M1281" s="172">
        <v>0.93</v>
      </c>
      <c r="N1281" s="153">
        <v>67385</v>
      </c>
      <c r="O1281" s="153">
        <v>63975</v>
      </c>
      <c r="P1281" s="153">
        <v>3410</v>
      </c>
      <c r="Q1281" s="154">
        <v>0.949395266008756</v>
      </c>
      <c r="R1281" s="154">
        <v>0.960579514824798</v>
      </c>
      <c r="S1281" s="154">
        <v>0.967731730465043</v>
      </c>
      <c r="T1281" s="154">
        <v>0.945445445445445</v>
      </c>
      <c r="U1281" s="173">
        <v>-0.00715221564024482</v>
      </c>
      <c r="V1281" s="158">
        <v>18600</v>
      </c>
      <c r="W1281" s="158">
        <v>17533</v>
      </c>
      <c r="X1281" s="158">
        <v>20758</v>
      </c>
      <c r="Y1281" s="158">
        <v>19750</v>
      </c>
      <c r="Z1281" s="155">
        <v>0.942634408602151</v>
      </c>
      <c r="AA1281" s="155">
        <v>0.951440408517198</v>
      </c>
      <c r="AB1281" s="173">
        <v>-0.00880599991504771</v>
      </c>
    </row>
    <row r="1282" spans="1:28">
      <c r="A1282" s="175" t="s">
        <v>1085</v>
      </c>
      <c r="B1282" s="181" t="s">
        <v>1841</v>
      </c>
      <c r="C1282" s="181" t="s">
        <v>1283</v>
      </c>
      <c r="D1282" s="150">
        <v>5845</v>
      </c>
      <c r="E1282" s="153">
        <v>5452</v>
      </c>
      <c r="F1282" s="153">
        <v>393</v>
      </c>
      <c r="G1282" s="151">
        <v>6998</v>
      </c>
      <c r="H1282" s="151">
        <v>6604</v>
      </c>
      <c r="I1282" s="151">
        <v>394</v>
      </c>
      <c r="J1282" s="151">
        <v>4137</v>
      </c>
      <c r="K1282" s="151">
        <v>3970</v>
      </c>
      <c r="L1282" s="151">
        <v>167</v>
      </c>
      <c r="M1282" s="172">
        <v>0.93</v>
      </c>
      <c r="N1282" s="153">
        <v>139763</v>
      </c>
      <c r="O1282" s="153">
        <v>133174</v>
      </c>
      <c r="P1282" s="153">
        <v>6589</v>
      </c>
      <c r="Q1282" s="154">
        <v>0.952855906069561</v>
      </c>
      <c r="R1282" s="154">
        <v>0.932763045337896</v>
      </c>
      <c r="S1282" s="154">
        <v>0.943698199485567</v>
      </c>
      <c r="T1282" s="154">
        <v>0.959632583998066</v>
      </c>
      <c r="U1282" s="173">
        <v>-0.0109351541476717</v>
      </c>
      <c r="V1282" s="158">
        <v>38196</v>
      </c>
      <c r="W1282" s="158">
        <v>35924</v>
      </c>
      <c r="X1282" s="158">
        <v>42586</v>
      </c>
      <c r="Y1282" s="158">
        <v>40592</v>
      </c>
      <c r="Z1282" s="155">
        <v>0.940517331657765</v>
      </c>
      <c r="AA1282" s="155">
        <v>0.953177100455549</v>
      </c>
      <c r="AB1282" s="173">
        <v>-0.0126597687977836</v>
      </c>
    </row>
    <row r="1283" spans="1:28">
      <c r="A1283" s="175" t="s">
        <v>1085</v>
      </c>
      <c r="B1283" s="181" t="s">
        <v>1841</v>
      </c>
      <c r="C1283" s="181" t="s">
        <v>1284</v>
      </c>
      <c r="D1283" s="150">
        <v>2942</v>
      </c>
      <c r="E1283" s="153">
        <v>2858</v>
      </c>
      <c r="F1283" s="153">
        <v>84</v>
      </c>
      <c r="G1283" s="151">
        <v>3110</v>
      </c>
      <c r="H1283" s="151">
        <v>3033</v>
      </c>
      <c r="I1283" s="151">
        <v>77</v>
      </c>
      <c r="J1283" s="151">
        <v>2075</v>
      </c>
      <c r="K1283" s="151">
        <v>2022</v>
      </c>
      <c r="L1283" s="151">
        <v>53</v>
      </c>
      <c r="M1283" s="172">
        <v>0.93</v>
      </c>
      <c r="N1283" s="153">
        <v>67950</v>
      </c>
      <c r="O1283" s="153">
        <v>65489</v>
      </c>
      <c r="P1283" s="153">
        <v>2461</v>
      </c>
      <c r="Q1283" s="154">
        <v>0.963782192788815</v>
      </c>
      <c r="R1283" s="154">
        <v>0.971447994561523</v>
      </c>
      <c r="S1283" s="154">
        <v>0.97524115755627</v>
      </c>
      <c r="T1283" s="154">
        <v>0.974457831325301</v>
      </c>
      <c r="U1283" s="173">
        <v>-0.0037931629947473</v>
      </c>
      <c r="V1283" s="158">
        <v>18857</v>
      </c>
      <c r="W1283" s="158">
        <v>18133</v>
      </c>
      <c r="X1283" s="158">
        <v>20950</v>
      </c>
      <c r="Y1283" s="158">
        <v>20183</v>
      </c>
      <c r="Z1283" s="155">
        <v>0.96160576974068</v>
      </c>
      <c r="AA1283" s="155">
        <v>0.963389021479714</v>
      </c>
      <c r="AB1283" s="173">
        <v>-0.00178325173903371</v>
      </c>
    </row>
    <row r="1284" spans="1:28">
      <c r="A1284" s="175" t="s">
        <v>1085</v>
      </c>
      <c r="B1284" s="181" t="s">
        <v>1841</v>
      </c>
      <c r="C1284" s="181" t="s">
        <v>1285</v>
      </c>
      <c r="D1284" s="150">
        <v>5536</v>
      </c>
      <c r="E1284" s="153">
        <v>5210</v>
      </c>
      <c r="F1284" s="153">
        <v>326</v>
      </c>
      <c r="G1284" s="151">
        <v>6515</v>
      </c>
      <c r="H1284" s="151">
        <v>6226</v>
      </c>
      <c r="I1284" s="151">
        <v>289</v>
      </c>
      <c r="J1284" s="151">
        <v>4067</v>
      </c>
      <c r="K1284" s="151">
        <v>3870</v>
      </c>
      <c r="L1284" s="151">
        <v>197</v>
      </c>
      <c r="M1284" s="172">
        <v>0.93</v>
      </c>
      <c r="N1284" s="153">
        <v>135253</v>
      </c>
      <c r="O1284" s="153">
        <v>130434</v>
      </c>
      <c r="P1284" s="153">
        <v>4819</v>
      </c>
      <c r="Q1284" s="154">
        <v>0.964370476070771</v>
      </c>
      <c r="R1284" s="154">
        <v>0.941112716763006</v>
      </c>
      <c r="S1284" s="154">
        <v>0.955640828856485</v>
      </c>
      <c r="T1284" s="154">
        <v>0.951561347430538</v>
      </c>
      <c r="U1284" s="173">
        <v>-0.0145281120934793</v>
      </c>
      <c r="V1284" s="158">
        <v>36615</v>
      </c>
      <c r="W1284" s="158">
        <v>35025</v>
      </c>
      <c r="X1284" s="158">
        <v>41469</v>
      </c>
      <c r="Y1284" s="158">
        <v>39976</v>
      </c>
      <c r="Z1284" s="155">
        <v>0.956575174108972</v>
      </c>
      <c r="AA1284" s="155">
        <v>0.96399720272975</v>
      </c>
      <c r="AB1284" s="173">
        <v>-0.00742202862077823</v>
      </c>
    </row>
    <row r="1285" spans="1:28">
      <c r="A1285" s="175" t="s">
        <v>1085</v>
      </c>
      <c r="B1285" s="181" t="s">
        <v>1841</v>
      </c>
      <c r="C1285" s="181" t="s">
        <v>1286</v>
      </c>
      <c r="D1285" s="150">
        <v>1</v>
      </c>
      <c r="E1285" s="153">
        <v>1</v>
      </c>
      <c r="F1285" s="153">
        <v>0</v>
      </c>
      <c r="G1285" s="151">
        <v>2</v>
      </c>
      <c r="H1285" s="151">
        <v>2</v>
      </c>
      <c r="I1285" s="151">
        <v>0</v>
      </c>
      <c r="J1285" s="151">
        <v>3</v>
      </c>
      <c r="K1285" s="151">
        <v>3</v>
      </c>
      <c r="L1285" s="151">
        <v>0</v>
      </c>
      <c r="M1285" s="172">
        <v>0.93</v>
      </c>
      <c r="N1285" s="153">
        <v>66</v>
      </c>
      <c r="O1285" s="153">
        <v>65</v>
      </c>
      <c r="P1285" s="153">
        <v>1</v>
      </c>
      <c r="Q1285" s="154">
        <v>0.984848484848485</v>
      </c>
      <c r="R1285" s="154">
        <v>1</v>
      </c>
      <c r="S1285" s="154">
        <v>1</v>
      </c>
      <c r="T1285" s="154">
        <v>1</v>
      </c>
      <c r="U1285" s="173">
        <v>0</v>
      </c>
      <c r="V1285" s="158">
        <v>14</v>
      </c>
      <c r="W1285" s="158">
        <v>13</v>
      </c>
      <c r="X1285" s="158">
        <v>25</v>
      </c>
      <c r="Y1285" s="158">
        <v>25</v>
      </c>
      <c r="Z1285" s="155">
        <v>0.928571428571429</v>
      </c>
      <c r="AA1285" s="155">
        <v>1</v>
      </c>
      <c r="AB1285" s="173">
        <v>-0.0714285714285714</v>
      </c>
    </row>
    <row r="1286" spans="1:28">
      <c r="A1286" s="175" t="s">
        <v>1085</v>
      </c>
      <c r="B1286" s="181" t="s">
        <v>1843</v>
      </c>
      <c r="C1286" s="181" t="s">
        <v>1287</v>
      </c>
      <c r="D1286" s="150">
        <v>4621</v>
      </c>
      <c r="E1286" s="153">
        <v>4499</v>
      </c>
      <c r="F1286" s="153">
        <v>122</v>
      </c>
      <c r="G1286" s="151">
        <v>4178</v>
      </c>
      <c r="H1286" s="151">
        <v>4104</v>
      </c>
      <c r="I1286" s="151">
        <v>74</v>
      </c>
      <c r="J1286" s="151">
        <v>2238</v>
      </c>
      <c r="K1286" s="151">
        <v>2203</v>
      </c>
      <c r="L1286" s="151">
        <v>35</v>
      </c>
      <c r="M1286" s="172">
        <v>0.93</v>
      </c>
      <c r="N1286" s="153">
        <v>91072</v>
      </c>
      <c r="O1286" s="153">
        <v>89763</v>
      </c>
      <c r="P1286" s="153">
        <v>1309</v>
      </c>
      <c r="Q1286" s="154">
        <v>0.985626756851722</v>
      </c>
      <c r="R1286" s="154">
        <v>0.973598788141095</v>
      </c>
      <c r="S1286" s="154">
        <v>0.982288176160843</v>
      </c>
      <c r="T1286" s="154">
        <v>0.984361036639857</v>
      </c>
      <c r="U1286" s="173">
        <v>-0.0086893880197475</v>
      </c>
      <c r="V1286" s="158">
        <v>26279</v>
      </c>
      <c r="W1286" s="158">
        <v>25820</v>
      </c>
      <c r="X1286" s="158">
        <v>27074</v>
      </c>
      <c r="Y1286" s="158">
        <v>26703</v>
      </c>
      <c r="Z1286" s="155">
        <v>0.982533581947563</v>
      </c>
      <c r="AA1286" s="155">
        <v>0.98629681613356</v>
      </c>
      <c r="AB1286" s="173">
        <v>-0.00376323418599722</v>
      </c>
    </row>
    <row r="1287" spans="1:28">
      <c r="A1287" s="175" t="s">
        <v>1085</v>
      </c>
      <c r="B1287" s="181" t="s">
        <v>1843</v>
      </c>
      <c r="C1287" s="181" t="s">
        <v>1288</v>
      </c>
      <c r="D1287" s="150">
        <v>4685</v>
      </c>
      <c r="E1287" s="153">
        <v>4513</v>
      </c>
      <c r="F1287" s="153">
        <v>172</v>
      </c>
      <c r="G1287" s="151">
        <v>4317</v>
      </c>
      <c r="H1287" s="151">
        <v>4171</v>
      </c>
      <c r="I1287" s="151">
        <v>146</v>
      </c>
      <c r="J1287" s="151">
        <v>2368</v>
      </c>
      <c r="K1287" s="151">
        <v>2296</v>
      </c>
      <c r="L1287" s="151">
        <v>72</v>
      </c>
      <c r="M1287" s="172">
        <v>0.93</v>
      </c>
      <c r="N1287" s="153">
        <v>97035</v>
      </c>
      <c r="O1287" s="153">
        <v>94465</v>
      </c>
      <c r="P1287" s="153">
        <v>2570</v>
      </c>
      <c r="Q1287" s="154">
        <v>0.973514711186685</v>
      </c>
      <c r="R1287" s="154">
        <v>0.963287086446105</v>
      </c>
      <c r="S1287" s="154">
        <v>0.966180217743804</v>
      </c>
      <c r="T1287" s="154">
        <v>0.969594594594595</v>
      </c>
      <c r="U1287" s="173">
        <v>-0.00289313129769897</v>
      </c>
      <c r="V1287" s="158">
        <v>27169</v>
      </c>
      <c r="W1287" s="158">
        <v>26324</v>
      </c>
      <c r="X1287" s="158">
        <v>29174</v>
      </c>
      <c r="Y1287" s="158">
        <v>28456</v>
      </c>
      <c r="Z1287" s="155">
        <v>0.96889837682653</v>
      </c>
      <c r="AA1287" s="155">
        <v>0.975389045040104</v>
      </c>
      <c r="AB1287" s="173">
        <v>-0.00649066821357391</v>
      </c>
    </row>
    <row r="1288" spans="1:28">
      <c r="A1288" s="175" t="s">
        <v>1085</v>
      </c>
      <c r="B1288" s="181" t="s">
        <v>1843</v>
      </c>
      <c r="C1288" s="181" t="s">
        <v>1289</v>
      </c>
      <c r="D1288" s="150">
        <v>4815</v>
      </c>
      <c r="E1288" s="153">
        <v>4668</v>
      </c>
      <c r="F1288" s="153">
        <v>147</v>
      </c>
      <c r="G1288" s="151">
        <v>4410</v>
      </c>
      <c r="H1288" s="151">
        <v>4286</v>
      </c>
      <c r="I1288" s="151">
        <v>124</v>
      </c>
      <c r="J1288" s="151">
        <v>2491</v>
      </c>
      <c r="K1288" s="151">
        <v>2378</v>
      </c>
      <c r="L1288" s="151">
        <v>113</v>
      </c>
      <c r="M1288" s="172">
        <v>0.93</v>
      </c>
      <c r="N1288" s="153">
        <v>103294</v>
      </c>
      <c r="O1288" s="153">
        <v>100215</v>
      </c>
      <c r="P1288" s="153">
        <v>3079</v>
      </c>
      <c r="Q1288" s="154">
        <v>0.970191879489612</v>
      </c>
      <c r="R1288" s="154">
        <v>0.969470404984424</v>
      </c>
      <c r="S1288" s="154">
        <v>0.9718820861678</v>
      </c>
      <c r="T1288" s="154">
        <v>0.954636692091529</v>
      </c>
      <c r="U1288" s="173">
        <v>-0.00241168118337676</v>
      </c>
      <c r="V1288" s="158">
        <v>28717</v>
      </c>
      <c r="W1288" s="158">
        <v>27858</v>
      </c>
      <c r="X1288" s="158">
        <v>31383</v>
      </c>
      <c r="Y1288" s="158">
        <v>30421</v>
      </c>
      <c r="Z1288" s="155">
        <v>0.97008740467319</v>
      </c>
      <c r="AA1288" s="155">
        <v>0.969346461460026</v>
      </c>
      <c r="AB1288" s="173">
        <v>0.00074094321316398</v>
      </c>
    </row>
    <row r="1289" spans="1:28">
      <c r="A1289" s="175" t="s">
        <v>1085</v>
      </c>
      <c r="B1289" s="181" t="s">
        <v>1843</v>
      </c>
      <c r="C1289" s="181" t="s">
        <v>1290</v>
      </c>
      <c r="D1289" s="150">
        <v>4997</v>
      </c>
      <c r="E1289" s="153">
        <v>4863</v>
      </c>
      <c r="F1289" s="153">
        <v>134</v>
      </c>
      <c r="G1289" s="151">
        <v>4516</v>
      </c>
      <c r="H1289" s="151">
        <v>4410</v>
      </c>
      <c r="I1289" s="151">
        <v>106</v>
      </c>
      <c r="J1289" s="151">
        <v>2504</v>
      </c>
      <c r="K1289" s="151">
        <v>2453</v>
      </c>
      <c r="L1289" s="151">
        <v>51</v>
      </c>
      <c r="M1289" s="172">
        <v>0.93</v>
      </c>
      <c r="N1289" s="153">
        <v>99544</v>
      </c>
      <c r="O1289" s="153">
        <v>97729</v>
      </c>
      <c r="P1289" s="153">
        <v>1815</v>
      </c>
      <c r="Q1289" s="154">
        <v>0.981766856867315</v>
      </c>
      <c r="R1289" s="154">
        <v>0.973183910346208</v>
      </c>
      <c r="S1289" s="154">
        <v>0.976527900797166</v>
      </c>
      <c r="T1289" s="154">
        <v>0.979632587859425</v>
      </c>
      <c r="U1289" s="173">
        <v>-0.0033439904509579</v>
      </c>
      <c r="V1289" s="158">
        <v>28305</v>
      </c>
      <c r="W1289" s="158">
        <v>27766</v>
      </c>
      <c r="X1289" s="158">
        <v>29882</v>
      </c>
      <c r="Y1289" s="158">
        <v>29296</v>
      </c>
      <c r="Z1289" s="155">
        <v>0.980957428016252</v>
      </c>
      <c r="AA1289" s="155">
        <v>0.980389532159829</v>
      </c>
      <c r="AB1289" s="173">
        <v>0.000567895856422806</v>
      </c>
    </row>
    <row r="1290" spans="1:28">
      <c r="A1290" s="175" t="s">
        <v>1085</v>
      </c>
      <c r="B1290" s="181" t="s">
        <v>1843</v>
      </c>
      <c r="C1290" s="181" t="s">
        <v>1291</v>
      </c>
      <c r="D1290" s="150">
        <v>3019</v>
      </c>
      <c r="E1290" s="153">
        <v>2954</v>
      </c>
      <c r="F1290" s="153">
        <v>65</v>
      </c>
      <c r="G1290" s="151">
        <v>2790</v>
      </c>
      <c r="H1290" s="151">
        <v>2715</v>
      </c>
      <c r="I1290" s="151">
        <v>75</v>
      </c>
      <c r="J1290" s="151">
        <v>1616</v>
      </c>
      <c r="K1290" s="151">
        <v>1587</v>
      </c>
      <c r="L1290" s="151">
        <v>29</v>
      </c>
      <c r="M1290" s="172">
        <v>0.93</v>
      </c>
      <c r="N1290" s="153">
        <v>62319</v>
      </c>
      <c r="O1290" s="153">
        <v>61019</v>
      </c>
      <c r="P1290" s="153">
        <v>1300</v>
      </c>
      <c r="Q1290" s="154">
        <v>0.979139588247565</v>
      </c>
      <c r="R1290" s="154">
        <v>0.978469691950977</v>
      </c>
      <c r="S1290" s="154">
        <v>0.973118279569892</v>
      </c>
      <c r="T1290" s="154">
        <v>0.982054455445545</v>
      </c>
      <c r="U1290" s="173">
        <v>0.00535141238108461</v>
      </c>
      <c r="V1290" s="158">
        <v>17697</v>
      </c>
      <c r="W1290" s="158">
        <v>17347</v>
      </c>
      <c r="X1290" s="158">
        <v>18979</v>
      </c>
      <c r="Y1290" s="158">
        <v>18585</v>
      </c>
      <c r="Z1290" s="155">
        <v>0.980222636605074</v>
      </c>
      <c r="AA1290" s="155">
        <v>0.979240212866853</v>
      </c>
      <c r="AB1290" s="173">
        <v>0.000982423738221549</v>
      </c>
    </row>
    <row r="1291" spans="1:28">
      <c r="A1291" s="175" t="s">
        <v>1085</v>
      </c>
      <c r="B1291" s="181" t="s">
        <v>1843</v>
      </c>
      <c r="C1291" s="181" t="s">
        <v>1292</v>
      </c>
      <c r="D1291" s="150">
        <v>4140</v>
      </c>
      <c r="E1291" s="153">
        <v>4057</v>
      </c>
      <c r="F1291" s="153">
        <v>83</v>
      </c>
      <c r="G1291" s="151">
        <v>3954</v>
      </c>
      <c r="H1291" s="151">
        <v>3873</v>
      </c>
      <c r="I1291" s="151">
        <v>81</v>
      </c>
      <c r="J1291" s="151">
        <v>2241</v>
      </c>
      <c r="K1291" s="151">
        <v>2189</v>
      </c>
      <c r="L1291" s="151">
        <v>52</v>
      </c>
      <c r="M1291" s="172">
        <v>0.93</v>
      </c>
      <c r="N1291" s="153">
        <v>84766</v>
      </c>
      <c r="O1291" s="153">
        <v>82128</v>
      </c>
      <c r="P1291" s="153">
        <v>2638</v>
      </c>
      <c r="Q1291" s="154">
        <v>0.968879031687233</v>
      </c>
      <c r="R1291" s="154">
        <v>0.979951690821256</v>
      </c>
      <c r="S1291" s="154">
        <v>0.979514415781487</v>
      </c>
      <c r="T1291" s="154">
        <v>0.976796073181615</v>
      </c>
      <c r="U1291" s="173">
        <v>0.00043727503976887</v>
      </c>
      <c r="V1291" s="158">
        <v>24000</v>
      </c>
      <c r="W1291" s="158">
        <v>23551</v>
      </c>
      <c r="X1291" s="158">
        <v>24735</v>
      </c>
      <c r="Y1291" s="158">
        <v>23149</v>
      </c>
      <c r="Z1291" s="155">
        <v>0.981291666666667</v>
      </c>
      <c r="AA1291" s="155">
        <v>0.935880331514049</v>
      </c>
      <c r="AB1291" s="173">
        <v>0.0454113351526177</v>
      </c>
    </row>
    <row r="1292" spans="1:28">
      <c r="A1292" s="175" t="s">
        <v>1085</v>
      </c>
      <c r="B1292" s="181" t="s">
        <v>1843</v>
      </c>
      <c r="C1292" s="181" t="s">
        <v>1293</v>
      </c>
      <c r="D1292" s="150">
        <v>4152</v>
      </c>
      <c r="E1292" s="153">
        <v>4063</v>
      </c>
      <c r="F1292" s="153">
        <v>89</v>
      </c>
      <c r="G1292" s="151">
        <v>4191</v>
      </c>
      <c r="H1292" s="151">
        <v>4100</v>
      </c>
      <c r="I1292" s="151">
        <v>91</v>
      </c>
      <c r="J1292" s="151">
        <v>2247</v>
      </c>
      <c r="K1292" s="151">
        <v>2198</v>
      </c>
      <c r="L1292" s="151">
        <v>49</v>
      </c>
      <c r="M1292" s="172">
        <v>0.93</v>
      </c>
      <c r="N1292" s="153">
        <v>88737</v>
      </c>
      <c r="O1292" s="153">
        <v>87240</v>
      </c>
      <c r="P1292" s="153">
        <v>1497</v>
      </c>
      <c r="Q1292" s="154">
        <v>0.983129923256364</v>
      </c>
      <c r="R1292" s="154">
        <v>0.978564547206166</v>
      </c>
      <c r="S1292" s="154">
        <v>0.978286805058459</v>
      </c>
      <c r="T1292" s="154">
        <v>0.978193146417445</v>
      </c>
      <c r="U1292" s="173">
        <v>0.00027774214770715</v>
      </c>
      <c r="V1292" s="158">
        <v>25243</v>
      </c>
      <c r="W1292" s="158">
        <v>24785</v>
      </c>
      <c r="X1292" s="158">
        <v>26423</v>
      </c>
      <c r="Y1292" s="158">
        <v>25998</v>
      </c>
      <c r="Z1292" s="155">
        <v>0.981856356217565</v>
      </c>
      <c r="AA1292" s="155">
        <v>0.983915528138364</v>
      </c>
      <c r="AB1292" s="173">
        <v>-0.00205917192079907</v>
      </c>
    </row>
    <row r="1293" spans="1:28">
      <c r="A1293" s="175" t="s">
        <v>1085</v>
      </c>
      <c r="B1293" s="181" t="s">
        <v>1843</v>
      </c>
      <c r="C1293" s="181" t="s">
        <v>1294</v>
      </c>
      <c r="D1293" s="150">
        <v>2307</v>
      </c>
      <c r="E1293" s="153">
        <v>2277</v>
      </c>
      <c r="F1293" s="153">
        <v>30</v>
      </c>
      <c r="G1293" s="151">
        <v>2317</v>
      </c>
      <c r="H1293" s="151">
        <v>2279</v>
      </c>
      <c r="I1293" s="151">
        <v>38</v>
      </c>
      <c r="J1293" s="151">
        <v>1165</v>
      </c>
      <c r="K1293" s="151">
        <v>1127</v>
      </c>
      <c r="L1293" s="151">
        <v>38</v>
      </c>
      <c r="M1293" s="172">
        <v>0.93</v>
      </c>
      <c r="N1293" s="153">
        <v>50780</v>
      </c>
      <c r="O1293" s="153">
        <v>50050</v>
      </c>
      <c r="P1293" s="153">
        <v>730</v>
      </c>
      <c r="Q1293" s="154">
        <v>0.985624261520284</v>
      </c>
      <c r="R1293" s="154">
        <v>0.986996098829649</v>
      </c>
      <c r="S1293" s="154">
        <v>0.983599482088908</v>
      </c>
      <c r="T1293" s="154">
        <v>0.967381974248927</v>
      </c>
      <c r="U1293" s="173">
        <v>0.00339661674074088</v>
      </c>
      <c r="V1293" s="158">
        <v>13673</v>
      </c>
      <c r="W1293" s="158">
        <v>13440</v>
      </c>
      <c r="X1293" s="158">
        <v>15784</v>
      </c>
      <c r="Y1293" s="158">
        <v>15585</v>
      </c>
      <c r="Z1293" s="155">
        <v>0.982959116506985</v>
      </c>
      <c r="AA1293" s="155">
        <v>0.987392295995945</v>
      </c>
      <c r="AB1293" s="173">
        <v>-0.00443317948896071</v>
      </c>
    </row>
    <row r="1294" spans="1:28">
      <c r="A1294" s="175" t="s">
        <v>1085</v>
      </c>
      <c r="B1294" s="181" t="s">
        <v>1843</v>
      </c>
      <c r="C1294" s="181" t="s">
        <v>1295</v>
      </c>
      <c r="D1294" s="150">
        <v>4073</v>
      </c>
      <c r="E1294" s="153">
        <v>3883</v>
      </c>
      <c r="F1294" s="153">
        <v>190</v>
      </c>
      <c r="G1294" s="151">
        <v>3645</v>
      </c>
      <c r="H1294" s="151">
        <v>3502</v>
      </c>
      <c r="I1294" s="151">
        <v>143</v>
      </c>
      <c r="J1294" s="151">
        <v>2034</v>
      </c>
      <c r="K1294" s="151">
        <v>1941</v>
      </c>
      <c r="L1294" s="151">
        <v>93</v>
      </c>
      <c r="M1294" s="172">
        <v>0.93</v>
      </c>
      <c r="N1294" s="153">
        <v>81646</v>
      </c>
      <c r="O1294" s="153">
        <v>78721</v>
      </c>
      <c r="P1294" s="153">
        <v>2925</v>
      </c>
      <c r="Q1294" s="154">
        <v>0.964174607451682</v>
      </c>
      <c r="R1294" s="154">
        <v>0.953351338080039</v>
      </c>
      <c r="S1294" s="154">
        <v>0.96076817558299</v>
      </c>
      <c r="T1294" s="154">
        <v>0.954277286135693</v>
      </c>
      <c r="U1294" s="173">
        <v>-0.00741683750295119</v>
      </c>
      <c r="V1294" s="158">
        <v>22661</v>
      </c>
      <c r="W1294" s="158">
        <v>21797</v>
      </c>
      <c r="X1294" s="158">
        <v>24795</v>
      </c>
      <c r="Y1294" s="158">
        <v>23985</v>
      </c>
      <c r="Z1294" s="155">
        <v>0.961872821146463</v>
      </c>
      <c r="AA1294" s="155">
        <v>0.967332123411978</v>
      </c>
      <c r="AB1294" s="173">
        <v>-0.00545930226551516</v>
      </c>
    </row>
    <row r="1295" spans="1:28">
      <c r="A1295" s="175" t="s">
        <v>1085</v>
      </c>
      <c r="B1295" s="181" t="s">
        <v>1843</v>
      </c>
      <c r="C1295" s="181" t="s">
        <v>1296</v>
      </c>
      <c r="D1295" s="150">
        <v>3023</v>
      </c>
      <c r="E1295" s="153">
        <v>2981</v>
      </c>
      <c r="F1295" s="153">
        <v>42</v>
      </c>
      <c r="G1295" s="151">
        <v>2824</v>
      </c>
      <c r="H1295" s="151">
        <v>2790</v>
      </c>
      <c r="I1295" s="151">
        <v>34</v>
      </c>
      <c r="J1295" s="151">
        <v>1662</v>
      </c>
      <c r="K1295" s="151">
        <v>1644</v>
      </c>
      <c r="L1295" s="151">
        <v>18</v>
      </c>
      <c r="M1295" s="172">
        <v>0.93</v>
      </c>
      <c r="N1295" s="153">
        <v>62376</v>
      </c>
      <c r="O1295" s="153">
        <v>60617</v>
      </c>
      <c r="P1295" s="153">
        <v>1759</v>
      </c>
      <c r="Q1295" s="154">
        <v>0.971800051301783</v>
      </c>
      <c r="R1295" s="154">
        <v>0.98610651670526</v>
      </c>
      <c r="S1295" s="154">
        <v>0.987960339943343</v>
      </c>
      <c r="T1295" s="154">
        <v>0.989169675090253</v>
      </c>
      <c r="U1295" s="173">
        <v>-0.00185382323808303</v>
      </c>
      <c r="V1295" s="158">
        <v>17075</v>
      </c>
      <c r="W1295" s="158">
        <v>16884</v>
      </c>
      <c r="X1295" s="158">
        <v>18729</v>
      </c>
      <c r="Y1295" s="158">
        <v>17361</v>
      </c>
      <c r="Z1295" s="155">
        <v>0.988814055636896</v>
      </c>
      <c r="AA1295" s="155">
        <v>0.926958193176358</v>
      </c>
      <c r="AB1295" s="173">
        <v>0.0618558624605385</v>
      </c>
    </row>
    <row r="1296" spans="1:28">
      <c r="A1296" s="175" t="s">
        <v>1085</v>
      </c>
      <c r="B1296" s="181" t="s">
        <v>1843</v>
      </c>
      <c r="C1296" s="181" t="s">
        <v>1297</v>
      </c>
      <c r="D1296" s="150">
        <v>4073</v>
      </c>
      <c r="E1296" s="153">
        <v>3774</v>
      </c>
      <c r="F1296" s="153">
        <v>299</v>
      </c>
      <c r="G1296" s="151">
        <v>3626</v>
      </c>
      <c r="H1296" s="151">
        <v>3302</v>
      </c>
      <c r="I1296" s="151">
        <v>324</v>
      </c>
      <c r="J1296" s="151">
        <v>1870</v>
      </c>
      <c r="K1296" s="151">
        <v>1720</v>
      </c>
      <c r="L1296" s="151">
        <v>150</v>
      </c>
      <c r="M1296" s="172">
        <v>0.93</v>
      </c>
      <c r="N1296" s="153">
        <v>80813</v>
      </c>
      <c r="O1296" s="153">
        <v>75267</v>
      </c>
      <c r="P1296" s="153">
        <v>5546</v>
      </c>
      <c r="Q1296" s="154">
        <v>0.931372427703464</v>
      </c>
      <c r="R1296" s="154">
        <v>0.926589737294378</v>
      </c>
      <c r="S1296" s="154">
        <v>0.910645339216768</v>
      </c>
      <c r="T1296" s="154">
        <v>0.919786096256685</v>
      </c>
      <c r="U1296" s="173">
        <v>0.0159443980776098</v>
      </c>
      <c r="V1296" s="158">
        <v>22548</v>
      </c>
      <c r="W1296" s="158">
        <v>20881</v>
      </c>
      <c r="X1296" s="158">
        <v>23870</v>
      </c>
      <c r="Y1296" s="158">
        <v>22114</v>
      </c>
      <c r="Z1296" s="155">
        <v>0.926068830938442</v>
      </c>
      <c r="AA1296" s="155">
        <v>0.926434855467114</v>
      </c>
      <c r="AB1296" s="173">
        <v>-0.000366024528671183</v>
      </c>
    </row>
    <row r="1297" spans="1:28">
      <c r="A1297" s="175" t="s">
        <v>1085</v>
      </c>
      <c r="B1297" s="181" t="s">
        <v>1844</v>
      </c>
      <c r="C1297" s="181" t="s">
        <v>1298</v>
      </c>
      <c r="D1297" s="150">
        <v>2432</v>
      </c>
      <c r="E1297" s="153">
        <v>2362</v>
      </c>
      <c r="F1297" s="153">
        <v>70</v>
      </c>
      <c r="G1297" s="151">
        <v>2290</v>
      </c>
      <c r="H1297" s="151">
        <v>2209</v>
      </c>
      <c r="I1297" s="151">
        <v>81</v>
      </c>
      <c r="J1297" s="151">
        <v>1216</v>
      </c>
      <c r="K1297" s="151">
        <v>1173</v>
      </c>
      <c r="L1297" s="151">
        <v>43</v>
      </c>
      <c r="M1297" s="172">
        <v>0.93</v>
      </c>
      <c r="N1297" s="153">
        <v>50936</v>
      </c>
      <c r="O1297" s="153">
        <v>49786</v>
      </c>
      <c r="P1297" s="153">
        <v>1150</v>
      </c>
      <c r="Q1297" s="154">
        <v>0.977422648028899</v>
      </c>
      <c r="R1297" s="154">
        <v>0.971217105263158</v>
      </c>
      <c r="S1297" s="154">
        <v>0.964628820960699</v>
      </c>
      <c r="T1297" s="154">
        <v>0.964638157894737</v>
      </c>
      <c r="U1297" s="173">
        <v>0.00658828430245917</v>
      </c>
      <c r="V1297" s="158">
        <v>14324</v>
      </c>
      <c r="W1297" s="158">
        <v>13930</v>
      </c>
      <c r="X1297" s="158">
        <v>15163</v>
      </c>
      <c r="Y1297" s="158">
        <v>14800</v>
      </c>
      <c r="Z1297" s="155">
        <v>0.972493716838872</v>
      </c>
      <c r="AA1297" s="155">
        <v>0.976060146409022</v>
      </c>
      <c r="AB1297" s="173">
        <v>-0.00356642957015008</v>
      </c>
    </row>
    <row r="1298" spans="1:28">
      <c r="A1298" s="175" t="s">
        <v>1085</v>
      </c>
      <c r="B1298" s="181" t="s">
        <v>1844</v>
      </c>
      <c r="C1298" s="181" t="s">
        <v>1299</v>
      </c>
      <c r="D1298" s="150">
        <v>1578</v>
      </c>
      <c r="E1298" s="153">
        <v>1558</v>
      </c>
      <c r="F1298" s="153">
        <v>20</v>
      </c>
      <c r="G1298" s="151">
        <v>1420</v>
      </c>
      <c r="H1298" s="151">
        <v>1397</v>
      </c>
      <c r="I1298" s="151">
        <v>23</v>
      </c>
      <c r="J1298" s="151">
        <v>852</v>
      </c>
      <c r="K1298" s="151">
        <v>837</v>
      </c>
      <c r="L1298" s="151">
        <v>15</v>
      </c>
      <c r="M1298" s="172">
        <v>0.93</v>
      </c>
      <c r="N1298" s="153">
        <v>37341</v>
      </c>
      <c r="O1298" s="153">
        <v>36715</v>
      </c>
      <c r="P1298" s="153">
        <v>626</v>
      </c>
      <c r="Q1298" s="154">
        <v>0.983235585549396</v>
      </c>
      <c r="R1298" s="154">
        <v>0.987325728770596</v>
      </c>
      <c r="S1298" s="154">
        <v>0.983802816901408</v>
      </c>
      <c r="T1298" s="154">
        <v>0.982394366197183</v>
      </c>
      <c r="U1298" s="173">
        <v>0.00352291186918718</v>
      </c>
      <c r="V1298" s="158">
        <v>10464</v>
      </c>
      <c r="W1298" s="158">
        <v>10305</v>
      </c>
      <c r="X1298" s="158">
        <v>11890</v>
      </c>
      <c r="Y1298" s="158">
        <v>11643</v>
      </c>
      <c r="Z1298" s="155">
        <v>0.98480504587156</v>
      </c>
      <c r="AA1298" s="155">
        <v>0.979226240538267</v>
      </c>
      <c r="AB1298" s="173">
        <v>0.00557880533329214</v>
      </c>
    </row>
    <row r="1299" spans="1:28">
      <c r="A1299" s="175" t="s">
        <v>1085</v>
      </c>
      <c r="B1299" s="181" t="s">
        <v>1844</v>
      </c>
      <c r="C1299" s="181" t="s">
        <v>1300</v>
      </c>
      <c r="D1299" s="150">
        <v>961</v>
      </c>
      <c r="E1299" s="153">
        <v>911</v>
      </c>
      <c r="F1299" s="153">
        <v>50</v>
      </c>
      <c r="G1299" s="151">
        <v>917</v>
      </c>
      <c r="H1299" s="151">
        <v>850</v>
      </c>
      <c r="I1299" s="151">
        <v>67</v>
      </c>
      <c r="J1299" s="151">
        <v>510</v>
      </c>
      <c r="K1299" s="151">
        <v>488</v>
      </c>
      <c r="L1299" s="151">
        <v>22</v>
      </c>
      <c r="M1299" s="172">
        <v>0.93</v>
      </c>
      <c r="N1299" s="153">
        <v>20495</v>
      </c>
      <c r="O1299" s="153">
        <v>19431</v>
      </c>
      <c r="P1299" s="153">
        <v>1064</v>
      </c>
      <c r="Q1299" s="154">
        <v>0.948084898755794</v>
      </c>
      <c r="R1299" s="154">
        <v>0.947970863683663</v>
      </c>
      <c r="S1299" s="154">
        <v>0.926935659760087</v>
      </c>
      <c r="T1299" s="154">
        <v>0.956862745098039</v>
      </c>
      <c r="U1299" s="173">
        <v>0.0210352039235756</v>
      </c>
      <c r="V1299" s="158">
        <v>5897</v>
      </c>
      <c r="W1299" s="158">
        <v>5545</v>
      </c>
      <c r="X1299" s="158">
        <v>6305</v>
      </c>
      <c r="Y1299" s="158">
        <v>5982</v>
      </c>
      <c r="Z1299" s="155">
        <v>0.940308631507546</v>
      </c>
      <c r="AA1299" s="155">
        <v>0.948770816812054</v>
      </c>
      <c r="AB1299" s="173">
        <v>-0.00846218530450771</v>
      </c>
    </row>
    <row r="1300" spans="1:28">
      <c r="A1300" s="175" t="s">
        <v>1085</v>
      </c>
      <c r="B1300" s="181" t="s">
        <v>1844</v>
      </c>
      <c r="C1300" s="181" t="s">
        <v>1301</v>
      </c>
      <c r="D1300" s="150">
        <v>4879</v>
      </c>
      <c r="E1300" s="153">
        <v>4670</v>
      </c>
      <c r="F1300" s="153">
        <v>209</v>
      </c>
      <c r="G1300" s="151">
        <v>5963</v>
      </c>
      <c r="H1300" s="151">
        <v>5729</v>
      </c>
      <c r="I1300" s="151">
        <v>234</v>
      </c>
      <c r="J1300" s="151">
        <v>3446</v>
      </c>
      <c r="K1300" s="151">
        <v>3330</v>
      </c>
      <c r="L1300" s="151">
        <v>116</v>
      </c>
      <c r="M1300" s="172">
        <v>0.93</v>
      </c>
      <c r="N1300" s="153">
        <v>113510</v>
      </c>
      <c r="O1300" s="153">
        <v>110611</v>
      </c>
      <c r="P1300" s="153">
        <v>2899</v>
      </c>
      <c r="Q1300" s="154">
        <v>0.974460399964761</v>
      </c>
      <c r="R1300" s="154">
        <v>0.957163353146137</v>
      </c>
      <c r="S1300" s="154">
        <v>0.960758007714238</v>
      </c>
      <c r="T1300" s="154">
        <v>0.966337782936738</v>
      </c>
      <c r="U1300" s="173">
        <v>-0.00359465456810126</v>
      </c>
      <c r="V1300" s="158">
        <v>31987</v>
      </c>
      <c r="W1300" s="158">
        <v>30974</v>
      </c>
      <c r="X1300" s="158">
        <v>34203</v>
      </c>
      <c r="Y1300" s="158">
        <v>33426</v>
      </c>
      <c r="Z1300" s="155">
        <v>0.968330884421796</v>
      </c>
      <c r="AA1300" s="155">
        <v>0.977282694500482</v>
      </c>
      <c r="AB1300" s="173">
        <v>-0.00895181007868606</v>
      </c>
    </row>
    <row r="1301" spans="1:28">
      <c r="A1301" s="175" t="s">
        <v>1085</v>
      </c>
      <c r="B1301" s="181" t="s">
        <v>1844</v>
      </c>
      <c r="C1301" s="181" t="s">
        <v>1302</v>
      </c>
      <c r="D1301" s="150">
        <v>4599</v>
      </c>
      <c r="E1301" s="153">
        <v>4452</v>
      </c>
      <c r="F1301" s="153">
        <v>147</v>
      </c>
      <c r="G1301" s="151">
        <v>5701</v>
      </c>
      <c r="H1301" s="151">
        <v>5577</v>
      </c>
      <c r="I1301" s="151">
        <v>124</v>
      </c>
      <c r="J1301" s="151">
        <v>3132</v>
      </c>
      <c r="K1301" s="151">
        <v>3073</v>
      </c>
      <c r="L1301" s="151">
        <v>59</v>
      </c>
      <c r="M1301" s="172">
        <v>0.93</v>
      </c>
      <c r="N1301" s="153">
        <v>108535</v>
      </c>
      <c r="O1301" s="153">
        <v>106296</v>
      </c>
      <c r="P1301" s="153">
        <v>2239</v>
      </c>
      <c r="Q1301" s="154">
        <v>0.979370709909246</v>
      </c>
      <c r="R1301" s="154">
        <v>0.968036529680365</v>
      </c>
      <c r="S1301" s="154">
        <v>0.978249429924575</v>
      </c>
      <c r="T1301" s="154">
        <v>0.981162196679438</v>
      </c>
      <c r="U1301" s="173">
        <v>-0.0102129002442094</v>
      </c>
      <c r="V1301" s="158">
        <v>30583</v>
      </c>
      <c r="W1301" s="158">
        <v>29853</v>
      </c>
      <c r="X1301" s="158">
        <v>32932</v>
      </c>
      <c r="Y1301" s="158">
        <v>32240</v>
      </c>
      <c r="Z1301" s="155">
        <v>0.976130530033025</v>
      </c>
      <c r="AA1301" s="155">
        <v>0.97898700352241</v>
      </c>
      <c r="AB1301" s="173">
        <v>-0.002856473489385</v>
      </c>
    </row>
    <row r="1302" spans="1:28">
      <c r="A1302" s="175" t="s">
        <v>1085</v>
      </c>
      <c r="B1302" s="181" t="s">
        <v>1844</v>
      </c>
      <c r="C1302" s="181" t="s">
        <v>1303</v>
      </c>
      <c r="D1302" s="150">
        <v>2562</v>
      </c>
      <c r="E1302" s="153">
        <v>2481</v>
      </c>
      <c r="F1302" s="153">
        <v>81</v>
      </c>
      <c r="G1302" s="151">
        <v>2518</v>
      </c>
      <c r="H1302" s="151">
        <v>2450</v>
      </c>
      <c r="I1302" s="151">
        <v>68</v>
      </c>
      <c r="J1302" s="151">
        <v>1368</v>
      </c>
      <c r="K1302" s="151">
        <v>1341</v>
      </c>
      <c r="L1302" s="151">
        <v>27</v>
      </c>
      <c r="M1302" s="172">
        <v>0.93</v>
      </c>
      <c r="N1302" s="153">
        <v>55272</v>
      </c>
      <c r="O1302" s="153">
        <v>54185</v>
      </c>
      <c r="P1302" s="153">
        <v>1087</v>
      </c>
      <c r="Q1302" s="154">
        <v>0.980333622810826</v>
      </c>
      <c r="R1302" s="154">
        <v>0.968384074941452</v>
      </c>
      <c r="S1302" s="154">
        <v>0.972994440031771</v>
      </c>
      <c r="T1302" s="154">
        <v>0.980263157894737</v>
      </c>
      <c r="U1302" s="173">
        <v>-0.00461036509031931</v>
      </c>
      <c r="V1302" s="158">
        <v>15747</v>
      </c>
      <c r="W1302" s="158">
        <v>15419</v>
      </c>
      <c r="X1302" s="158">
        <v>16796</v>
      </c>
      <c r="Y1302" s="158">
        <v>16494</v>
      </c>
      <c r="Z1302" s="155">
        <v>0.979170635676637</v>
      </c>
      <c r="AA1302" s="155">
        <v>0.982019528459157</v>
      </c>
      <c r="AB1302" s="173">
        <v>-0.0028488927825201</v>
      </c>
    </row>
    <row r="1303" spans="1:28">
      <c r="A1303" s="175" t="s">
        <v>1085</v>
      </c>
      <c r="B1303" s="181" t="s">
        <v>1844</v>
      </c>
      <c r="C1303" s="181" t="s">
        <v>1304</v>
      </c>
      <c r="D1303" s="150">
        <v>3897</v>
      </c>
      <c r="E1303" s="153">
        <v>3819</v>
      </c>
      <c r="F1303" s="153">
        <v>78</v>
      </c>
      <c r="G1303" s="151">
        <v>3905</v>
      </c>
      <c r="H1303" s="151">
        <v>3836</v>
      </c>
      <c r="I1303" s="151">
        <v>69</v>
      </c>
      <c r="J1303" s="151">
        <v>1870</v>
      </c>
      <c r="K1303" s="151">
        <v>1843</v>
      </c>
      <c r="L1303" s="151">
        <v>27</v>
      </c>
      <c r="M1303" s="172">
        <v>0.93</v>
      </c>
      <c r="N1303" s="153">
        <v>82249</v>
      </c>
      <c r="O1303" s="153">
        <v>81186</v>
      </c>
      <c r="P1303" s="153">
        <v>1063</v>
      </c>
      <c r="Q1303" s="154">
        <v>0.987075830709188</v>
      </c>
      <c r="R1303" s="154">
        <v>0.979984603541186</v>
      </c>
      <c r="S1303" s="154">
        <v>0.982330345710627</v>
      </c>
      <c r="T1303" s="154">
        <v>0.985561497326203</v>
      </c>
      <c r="U1303" s="173">
        <v>-0.00234574216944183</v>
      </c>
      <c r="V1303" s="158">
        <v>23073</v>
      </c>
      <c r="W1303" s="158">
        <v>22748</v>
      </c>
      <c r="X1303" s="158">
        <v>25147</v>
      </c>
      <c r="Y1303" s="158">
        <v>24858</v>
      </c>
      <c r="Z1303" s="155">
        <v>0.985914272092922</v>
      </c>
      <c r="AA1303" s="155">
        <v>0.988507575456317</v>
      </c>
      <c r="AB1303" s="173">
        <v>-0.00259330336339436</v>
      </c>
    </row>
    <row r="1304" spans="1:28">
      <c r="A1304" s="175" t="s">
        <v>1085</v>
      </c>
      <c r="B1304" s="181" t="s">
        <v>1844</v>
      </c>
      <c r="C1304" s="181" t="s">
        <v>1305</v>
      </c>
      <c r="D1304" s="150">
        <v>2599</v>
      </c>
      <c r="E1304" s="153">
        <v>2448</v>
      </c>
      <c r="F1304" s="153">
        <v>151</v>
      </c>
      <c r="G1304" s="151">
        <v>2417</v>
      </c>
      <c r="H1304" s="151">
        <v>2346</v>
      </c>
      <c r="I1304" s="151">
        <v>71</v>
      </c>
      <c r="J1304" s="151">
        <v>1328</v>
      </c>
      <c r="K1304" s="151">
        <v>1242</v>
      </c>
      <c r="L1304" s="151">
        <v>86</v>
      </c>
      <c r="M1304" s="172">
        <v>0.93</v>
      </c>
      <c r="N1304" s="153">
        <v>53588</v>
      </c>
      <c r="O1304" s="153">
        <v>51349</v>
      </c>
      <c r="P1304" s="153">
        <v>2239</v>
      </c>
      <c r="Q1304" s="154">
        <v>0.958218257818915</v>
      </c>
      <c r="R1304" s="154">
        <v>0.941900731050404</v>
      </c>
      <c r="S1304" s="154">
        <v>0.970624741414977</v>
      </c>
      <c r="T1304" s="154">
        <v>0.935240963855422</v>
      </c>
      <c r="U1304" s="173">
        <v>-0.0287240103645733</v>
      </c>
      <c r="V1304" s="158">
        <v>15208</v>
      </c>
      <c r="W1304" s="158">
        <v>14485</v>
      </c>
      <c r="X1304" s="158">
        <v>16723</v>
      </c>
      <c r="Y1304" s="158">
        <v>16018</v>
      </c>
      <c r="Z1304" s="155">
        <v>0.952459231983167</v>
      </c>
      <c r="AA1304" s="155">
        <v>0.95784249237577</v>
      </c>
      <c r="AB1304" s="173">
        <v>-0.00538326039260317</v>
      </c>
    </row>
    <row r="1305" spans="1:28">
      <c r="A1305" s="175" t="s">
        <v>1085</v>
      </c>
      <c r="B1305" s="181" t="s">
        <v>1844</v>
      </c>
      <c r="C1305" s="181" t="s">
        <v>1306</v>
      </c>
      <c r="D1305" s="150">
        <v>2717</v>
      </c>
      <c r="E1305" s="153">
        <v>2404</v>
      </c>
      <c r="F1305" s="153">
        <v>313</v>
      </c>
      <c r="G1305" s="151">
        <v>2382</v>
      </c>
      <c r="H1305" s="151">
        <v>2196</v>
      </c>
      <c r="I1305" s="151">
        <v>186</v>
      </c>
      <c r="J1305" s="151">
        <v>1338</v>
      </c>
      <c r="K1305" s="151">
        <v>1208</v>
      </c>
      <c r="L1305" s="151">
        <v>130</v>
      </c>
      <c r="M1305" s="172">
        <v>0.93</v>
      </c>
      <c r="N1305" s="153">
        <v>55163</v>
      </c>
      <c r="O1305" s="153">
        <v>49521</v>
      </c>
      <c r="P1305" s="153">
        <v>5642</v>
      </c>
      <c r="Q1305" s="154">
        <v>0.89772129869659</v>
      </c>
      <c r="R1305" s="154">
        <v>0.884799411115201</v>
      </c>
      <c r="S1305" s="154">
        <v>0.92191435768262</v>
      </c>
      <c r="T1305" s="154">
        <v>0.902840059790732</v>
      </c>
      <c r="U1305" s="173">
        <v>-0.0371149465674191</v>
      </c>
      <c r="V1305" s="158">
        <v>15648</v>
      </c>
      <c r="W1305" s="158">
        <v>14171</v>
      </c>
      <c r="X1305" s="158">
        <v>16995</v>
      </c>
      <c r="Y1305" s="158">
        <v>15357</v>
      </c>
      <c r="Z1305" s="155">
        <v>0.905610940695297</v>
      </c>
      <c r="AA1305" s="155">
        <v>0.903618711385702</v>
      </c>
      <c r="AB1305" s="173">
        <v>0.00199222930959486</v>
      </c>
    </row>
    <row r="1306" spans="1:28">
      <c r="A1306" s="175" t="s">
        <v>1085</v>
      </c>
      <c r="B1306" s="181" t="s">
        <v>1844</v>
      </c>
      <c r="C1306" s="181" t="s">
        <v>1307</v>
      </c>
      <c r="D1306" s="150">
        <v>2020</v>
      </c>
      <c r="E1306" s="153">
        <v>1910</v>
      </c>
      <c r="F1306" s="153">
        <v>110</v>
      </c>
      <c r="G1306" s="151">
        <v>1809</v>
      </c>
      <c r="H1306" s="151">
        <v>1755</v>
      </c>
      <c r="I1306" s="151">
        <v>54</v>
      </c>
      <c r="J1306" s="151">
        <v>978</v>
      </c>
      <c r="K1306" s="151">
        <v>940</v>
      </c>
      <c r="L1306" s="151">
        <v>38</v>
      </c>
      <c r="M1306" s="172">
        <v>0.93</v>
      </c>
      <c r="N1306" s="153">
        <v>41112</v>
      </c>
      <c r="O1306" s="153">
        <v>40033</v>
      </c>
      <c r="P1306" s="153">
        <v>1079</v>
      </c>
      <c r="Q1306" s="154">
        <v>0.973754621521697</v>
      </c>
      <c r="R1306" s="154">
        <v>0.945544554455445</v>
      </c>
      <c r="S1306" s="154">
        <v>0.970149253731343</v>
      </c>
      <c r="T1306" s="154">
        <v>0.961145194274029</v>
      </c>
      <c r="U1306" s="173">
        <v>-0.0246046992758978</v>
      </c>
      <c r="V1306" s="158">
        <v>11517</v>
      </c>
      <c r="W1306" s="158">
        <v>11142</v>
      </c>
      <c r="X1306" s="158">
        <v>12707</v>
      </c>
      <c r="Y1306" s="158">
        <v>12460</v>
      </c>
      <c r="Z1306" s="155">
        <v>0.967439437353477</v>
      </c>
      <c r="AA1306" s="155">
        <v>0.980561895018494</v>
      </c>
      <c r="AB1306" s="173">
        <v>-0.0131224576650163</v>
      </c>
    </row>
    <row r="1307" spans="1:28">
      <c r="A1307" s="175" t="s">
        <v>1085</v>
      </c>
      <c r="B1307" s="181" t="s">
        <v>1844</v>
      </c>
      <c r="C1307" s="181" t="s">
        <v>1308</v>
      </c>
      <c r="D1307" s="150">
        <v>1865</v>
      </c>
      <c r="E1307" s="153">
        <v>1771</v>
      </c>
      <c r="F1307" s="153">
        <v>94</v>
      </c>
      <c r="G1307" s="151">
        <v>1740</v>
      </c>
      <c r="H1307" s="151">
        <v>1643</v>
      </c>
      <c r="I1307" s="151">
        <v>97</v>
      </c>
      <c r="J1307" s="151">
        <v>981</v>
      </c>
      <c r="K1307" s="151">
        <v>922</v>
      </c>
      <c r="L1307" s="151">
        <v>59</v>
      </c>
      <c r="M1307" s="172">
        <v>0.93</v>
      </c>
      <c r="N1307" s="153">
        <v>40225</v>
      </c>
      <c r="O1307" s="153">
        <v>38780</v>
      </c>
      <c r="P1307" s="153">
        <v>1445</v>
      </c>
      <c r="Q1307" s="154">
        <v>0.964077066500932</v>
      </c>
      <c r="R1307" s="154">
        <v>0.949597855227882</v>
      </c>
      <c r="S1307" s="154">
        <v>0.944252873563218</v>
      </c>
      <c r="T1307" s="154">
        <v>0.939857288481142</v>
      </c>
      <c r="U1307" s="173">
        <v>0.00534498166466368</v>
      </c>
      <c r="V1307" s="158">
        <v>11063</v>
      </c>
      <c r="W1307" s="158">
        <v>10610</v>
      </c>
      <c r="X1307" s="158">
        <v>12362</v>
      </c>
      <c r="Y1307" s="158">
        <v>11935</v>
      </c>
      <c r="Z1307" s="155">
        <v>0.959052698183133</v>
      </c>
      <c r="AA1307" s="155">
        <v>0.965458663646659</v>
      </c>
      <c r="AB1307" s="173">
        <v>-0.00640596546352612</v>
      </c>
    </row>
    <row r="1308" spans="1:28">
      <c r="A1308" s="175" t="s">
        <v>1085</v>
      </c>
      <c r="B1308" s="181" t="s">
        <v>1844</v>
      </c>
      <c r="C1308" s="181" t="s">
        <v>1309</v>
      </c>
      <c r="D1308" s="150">
        <v>2067</v>
      </c>
      <c r="E1308" s="153">
        <v>2003</v>
      </c>
      <c r="F1308" s="153">
        <v>64</v>
      </c>
      <c r="G1308" s="151">
        <v>1915</v>
      </c>
      <c r="H1308" s="151">
        <v>1865</v>
      </c>
      <c r="I1308" s="151">
        <v>50</v>
      </c>
      <c r="J1308" s="151">
        <v>1011</v>
      </c>
      <c r="K1308" s="151">
        <v>987</v>
      </c>
      <c r="L1308" s="151">
        <v>24</v>
      </c>
      <c r="M1308" s="172">
        <v>0.93</v>
      </c>
      <c r="N1308" s="153">
        <v>43645</v>
      </c>
      <c r="O1308" s="153">
        <v>42807</v>
      </c>
      <c r="P1308" s="153">
        <v>838</v>
      </c>
      <c r="Q1308" s="154">
        <v>0.980799633405888</v>
      </c>
      <c r="R1308" s="154">
        <v>0.96903725205612</v>
      </c>
      <c r="S1308" s="154">
        <v>0.973890339425587</v>
      </c>
      <c r="T1308" s="154">
        <v>0.976261127596439</v>
      </c>
      <c r="U1308" s="173">
        <v>-0.00485308736946743</v>
      </c>
      <c r="V1308" s="158">
        <v>12176</v>
      </c>
      <c r="W1308" s="158">
        <v>11893</v>
      </c>
      <c r="X1308" s="158">
        <v>13301</v>
      </c>
      <c r="Y1308" s="158">
        <v>13050</v>
      </c>
      <c r="Z1308" s="155">
        <v>0.976757555847569</v>
      </c>
      <c r="AA1308" s="155">
        <v>0.981129238403128</v>
      </c>
      <c r="AB1308" s="173">
        <v>-0.00437168255555864</v>
      </c>
    </row>
    <row r="1309" spans="1:28">
      <c r="A1309" s="175" t="s">
        <v>1085</v>
      </c>
      <c r="B1309" s="181" t="s">
        <v>1844</v>
      </c>
      <c r="C1309" s="181" t="s">
        <v>1310</v>
      </c>
      <c r="D1309" s="150">
        <v>4779</v>
      </c>
      <c r="E1309" s="153">
        <v>4546</v>
      </c>
      <c r="F1309" s="153">
        <v>233</v>
      </c>
      <c r="G1309" s="151">
        <v>5569</v>
      </c>
      <c r="H1309" s="151">
        <v>5381</v>
      </c>
      <c r="I1309" s="151">
        <v>188</v>
      </c>
      <c r="J1309" s="151">
        <v>3022</v>
      </c>
      <c r="K1309" s="151">
        <v>2856</v>
      </c>
      <c r="L1309" s="151">
        <v>166</v>
      </c>
      <c r="M1309" s="172">
        <v>0.93</v>
      </c>
      <c r="N1309" s="153">
        <v>108556</v>
      </c>
      <c r="O1309" s="153">
        <v>104398</v>
      </c>
      <c r="P1309" s="153">
        <v>4158</v>
      </c>
      <c r="Q1309" s="154">
        <v>0.961697188547846</v>
      </c>
      <c r="R1309" s="154">
        <v>0.951245030341076</v>
      </c>
      <c r="S1309" s="154">
        <v>0.966241695097863</v>
      </c>
      <c r="T1309" s="154">
        <v>0.945069490403706</v>
      </c>
      <c r="U1309" s="173">
        <v>-0.0149966647567876</v>
      </c>
      <c r="V1309" s="158">
        <v>30207</v>
      </c>
      <c r="W1309" s="158">
        <v>28901</v>
      </c>
      <c r="X1309" s="158">
        <v>32190</v>
      </c>
      <c r="Y1309" s="158">
        <v>30965</v>
      </c>
      <c r="Z1309" s="155">
        <v>0.956764988247757</v>
      </c>
      <c r="AA1309" s="155">
        <v>0.961944703324014</v>
      </c>
      <c r="AB1309" s="173">
        <v>-0.00517971507625659</v>
      </c>
    </row>
    <row r="1310" spans="1:28">
      <c r="A1310" s="175" t="s">
        <v>1085</v>
      </c>
      <c r="B1310" s="181" t="s">
        <v>1844</v>
      </c>
      <c r="C1310" s="181" t="s">
        <v>1311</v>
      </c>
      <c r="D1310" s="150">
        <v>7310</v>
      </c>
      <c r="E1310" s="153">
        <v>7068</v>
      </c>
      <c r="F1310" s="153">
        <v>242</v>
      </c>
      <c r="G1310" s="151">
        <v>8681</v>
      </c>
      <c r="H1310" s="151">
        <v>8430</v>
      </c>
      <c r="I1310" s="151">
        <v>251</v>
      </c>
      <c r="J1310" s="151">
        <v>4718</v>
      </c>
      <c r="K1310" s="151">
        <v>4577</v>
      </c>
      <c r="L1310" s="151">
        <v>141</v>
      </c>
      <c r="M1310" s="172">
        <v>0.93</v>
      </c>
      <c r="N1310" s="153">
        <v>172282</v>
      </c>
      <c r="O1310" s="153">
        <v>167617</v>
      </c>
      <c r="P1310" s="153">
        <v>4665</v>
      </c>
      <c r="Q1310" s="154">
        <v>0.972922301807502</v>
      </c>
      <c r="R1310" s="154">
        <v>0.966894664842681</v>
      </c>
      <c r="S1310" s="154">
        <v>0.971086280382444</v>
      </c>
      <c r="T1310" s="154">
        <v>0.97011445527766</v>
      </c>
      <c r="U1310" s="173">
        <v>-0.0041916155397631</v>
      </c>
      <c r="V1310" s="158">
        <v>47332</v>
      </c>
      <c r="W1310" s="158">
        <v>45932</v>
      </c>
      <c r="X1310" s="158">
        <v>51524</v>
      </c>
      <c r="Y1310" s="158">
        <v>50048</v>
      </c>
      <c r="Z1310" s="155">
        <v>0.970421702019775</v>
      </c>
      <c r="AA1310" s="155">
        <v>0.971353155810884</v>
      </c>
      <c r="AB1310" s="173">
        <v>-0.000931453791109038</v>
      </c>
    </row>
    <row r="1311" spans="1:28">
      <c r="A1311" s="175" t="s">
        <v>1085</v>
      </c>
      <c r="B1311" s="181" t="s">
        <v>1844</v>
      </c>
      <c r="C1311" s="181" t="s">
        <v>1312</v>
      </c>
      <c r="D1311" s="150">
        <v>2774</v>
      </c>
      <c r="E1311" s="153">
        <v>2623</v>
      </c>
      <c r="F1311" s="153">
        <v>151</v>
      </c>
      <c r="G1311" s="151">
        <v>2586</v>
      </c>
      <c r="H1311" s="151">
        <v>2447</v>
      </c>
      <c r="I1311" s="151">
        <v>139</v>
      </c>
      <c r="J1311" s="151">
        <v>1454</v>
      </c>
      <c r="K1311" s="151">
        <v>1317</v>
      </c>
      <c r="L1311" s="151">
        <v>137</v>
      </c>
      <c r="M1311" s="172">
        <v>0.93</v>
      </c>
      <c r="N1311" s="153">
        <v>58585</v>
      </c>
      <c r="O1311" s="153">
        <v>55461</v>
      </c>
      <c r="P1311" s="153">
        <v>3124</v>
      </c>
      <c r="Q1311" s="154">
        <v>0.946675770248357</v>
      </c>
      <c r="R1311" s="154">
        <v>0.945565969718818</v>
      </c>
      <c r="S1311" s="154">
        <v>0.946249033255994</v>
      </c>
      <c r="T1311" s="154">
        <v>0.905777166437414</v>
      </c>
      <c r="U1311" s="173">
        <v>-0.000683063537176287</v>
      </c>
      <c r="V1311" s="158">
        <v>16517</v>
      </c>
      <c r="W1311" s="158">
        <v>15418</v>
      </c>
      <c r="X1311" s="158">
        <v>17766</v>
      </c>
      <c r="Y1311" s="158">
        <v>16834</v>
      </c>
      <c r="Z1311" s="155">
        <v>0.933462493188836</v>
      </c>
      <c r="AA1311" s="155">
        <v>0.947540245412586</v>
      </c>
      <c r="AB1311" s="173">
        <v>-0.0140777522237501</v>
      </c>
    </row>
    <row r="1312" spans="1:28">
      <c r="A1312" s="175" t="s">
        <v>1085</v>
      </c>
      <c r="B1312" s="181" t="s">
        <v>1844</v>
      </c>
      <c r="C1312" s="181" t="s">
        <v>1313</v>
      </c>
      <c r="D1312" s="150">
        <v>5314</v>
      </c>
      <c r="E1312" s="153">
        <v>4989</v>
      </c>
      <c r="F1312" s="153">
        <v>325</v>
      </c>
      <c r="G1312" s="151">
        <v>6292</v>
      </c>
      <c r="H1312" s="151">
        <v>5879</v>
      </c>
      <c r="I1312" s="151">
        <v>413</v>
      </c>
      <c r="J1312" s="151">
        <v>3638</v>
      </c>
      <c r="K1312" s="151">
        <v>3414</v>
      </c>
      <c r="L1312" s="151">
        <v>224</v>
      </c>
      <c r="M1312" s="172">
        <v>0.93</v>
      </c>
      <c r="N1312" s="153">
        <v>119655</v>
      </c>
      <c r="O1312" s="153">
        <v>113379</v>
      </c>
      <c r="P1312" s="153">
        <v>6276</v>
      </c>
      <c r="Q1312" s="154">
        <v>0.947549203961389</v>
      </c>
      <c r="R1312" s="154">
        <v>0.93884079789236</v>
      </c>
      <c r="S1312" s="154">
        <v>0.934361093452003</v>
      </c>
      <c r="T1312" s="154">
        <v>0.938427707531611</v>
      </c>
      <c r="U1312" s="173">
        <v>0.00447970444035728</v>
      </c>
      <c r="V1312" s="158">
        <v>34359</v>
      </c>
      <c r="W1312" s="158">
        <v>32429</v>
      </c>
      <c r="X1312" s="158">
        <v>34957</v>
      </c>
      <c r="Y1312" s="158">
        <v>33311</v>
      </c>
      <c r="Z1312" s="155">
        <v>0.94382840012806</v>
      </c>
      <c r="AA1312" s="155">
        <v>0.952913579540578</v>
      </c>
      <c r="AB1312" s="173">
        <v>-0.00908517941251885</v>
      </c>
    </row>
    <row r="1313" spans="1:28">
      <c r="A1313" s="175" t="s">
        <v>1085</v>
      </c>
      <c r="B1313" s="181" t="s">
        <v>1844</v>
      </c>
      <c r="C1313" s="181" t="s">
        <v>1314</v>
      </c>
      <c r="D1313" s="150">
        <v>2964</v>
      </c>
      <c r="E1313" s="153">
        <v>2897</v>
      </c>
      <c r="F1313" s="153">
        <v>67</v>
      </c>
      <c r="G1313" s="151">
        <v>3408</v>
      </c>
      <c r="H1313" s="151">
        <v>3367</v>
      </c>
      <c r="I1313" s="151">
        <v>41</v>
      </c>
      <c r="J1313" s="151">
        <v>1908</v>
      </c>
      <c r="K1313" s="151">
        <v>1892</v>
      </c>
      <c r="L1313" s="151">
        <v>16</v>
      </c>
      <c r="M1313" s="172">
        <v>0.93</v>
      </c>
      <c r="N1313" s="153">
        <v>65212</v>
      </c>
      <c r="O1313" s="153">
        <v>64497</v>
      </c>
      <c r="P1313" s="153">
        <v>715</v>
      </c>
      <c r="Q1313" s="154">
        <v>0.989035760289517</v>
      </c>
      <c r="R1313" s="154">
        <v>0.977395411605938</v>
      </c>
      <c r="S1313" s="154">
        <v>0.987969483568075</v>
      </c>
      <c r="T1313" s="154">
        <v>0.991614255765199</v>
      </c>
      <c r="U1313" s="173">
        <v>-0.0105740719621372</v>
      </c>
      <c r="V1313" s="158">
        <v>18742</v>
      </c>
      <c r="W1313" s="158">
        <v>18502</v>
      </c>
      <c r="X1313" s="158">
        <v>19350</v>
      </c>
      <c r="Y1313" s="158">
        <v>19174</v>
      </c>
      <c r="Z1313" s="155">
        <v>0.987194536335503</v>
      </c>
      <c r="AA1313" s="155">
        <v>0.990904392764858</v>
      </c>
      <c r="AB1313" s="173">
        <v>-0.00370985642935473</v>
      </c>
    </row>
    <row r="1314" spans="1:28">
      <c r="A1314" s="175" t="s">
        <v>1085</v>
      </c>
      <c r="B1314" s="181" t="s">
        <v>1844</v>
      </c>
      <c r="C1314" s="181" t="s">
        <v>1315</v>
      </c>
      <c r="D1314" s="150">
        <v>6071</v>
      </c>
      <c r="E1314" s="153">
        <v>5896</v>
      </c>
      <c r="F1314" s="153">
        <v>175</v>
      </c>
      <c r="G1314" s="151">
        <v>7206</v>
      </c>
      <c r="H1314" s="151">
        <v>7045</v>
      </c>
      <c r="I1314" s="151">
        <v>161</v>
      </c>
      <c r="J1314" s="151">
        <v>4085</v>
      </c>
      <c r="K1314" s="151">
        <v>4004</v>
      </c>
      <c r="L1314" s="151">
        <v>81</v>
      </c>
      <c r="M1314" s="172">
        <v>0.93</v>
      </c>
      <c r="N1314" s="153">
        <v>133648</v>
      </c>
      <c r="O1314" s="153">
        <v>130434</v>
      </c>
      <c r="P1314" s="153">
        <v>3214</v>
      </c>
      <c r="Q1314" s="154">
        <v>0.975951753860888</v>
      </c>
      <c r="R1314" s="154">
        <v>0.97117443584253</v>
      </c>
      <c r="S1314" s="154">
        <v>0.977657507632528</v>
      </c>
      <c r="T1314" s="154">
        <v>0.980171358629131</v>
      </c>
      <c r="U1314" s="173">
        <v>-0.00648307178999841</v>
      </c>
      <c r="V1314" s="158">
        <v>38808</v>
      </c>
      <c r="W1314" s="158">
        <v>37881</v>
      </c>
      <c r="X1314" s="158">
        <v>39958</v>
      </c>
      <c r="Y1314" s="158">
        <v>39059</v>
      </c>
      <c r="Z1314" s="155">
        <v>0.976113172541744</v>
      </c>
      <c r="AA1314" s="155">
        <v>0.977501376445268</v>
      </c>
      <c r="AB1314" s="173">
        <v>-0.00138820390352357</v>
      </c>
    </row>
    <row r="1315" spans="1:28">
      <c r="A1315" s="175" t="s">
        <v>1085</v>
      </c>
      <c r="B1315" s="181" t="s">
        <v>1844</v>
      </c>
      <c r="C1315" s="181" t="s">
        <v>1316</v>
      </c>
      <c r="D1315" s="150">
        <v>3221</v>
      </c>
      <c r="E1315" s="153">
        <v>3121</v>
      </c>
      <c r="F1315" s="153">
        <v>100</v>
      </c>
      <c r="G1315" s="151">
        <v>3831</v>
      </c>
      <c r="H1315" s="151">
        <v>3756</v>
      </c>
      <c r="I1315" s="151">
        <v>75</v>
      </c>
      <c r="J1315" s="151">
        <v>2231</v>
      </c>
      <c r="K1315" s="151">
        <v>2187</v>
      </c>
      <c r="L1315" s="151">
        <v>44</v>
      </c>
      <c r="M1315" s="172">
        <v>0.93</v>
      </c>
      <c r="N1315" s="153">
        <v>71368</v>
      </c>
      <c r="O1315" s="153">
        <v>69940</v>
      </c>
      <c r="P1315" s="153">
        <v>1428</v>
      </c>
      <c r="Q1315" s="154">
        <v>0.979991032395471</v>
      </c>
      <c r="R1315" s="154">
        <v>0.968953741074201</v>
      </c>
      <c r="S1315" s="154">
        <v>0.980422866092404</v>
      </c>
      <c r="T1315" s="154">
        <v>0.98027790228597</v>
      </c>
      <c r="U1315" s="173">
        <v>-0.0114691250182035</v>
      </c>
      <c r="V1315" s="158">
        <v>21002</v>
      </c>
      <c r="W1315" s="158">
        <v>20593</v>
      </c>
      <c r="X1315" s="158">
        <v>21556</v>
      </c>
      <c r="Y1315" s="158">
        <v>21170</v>
      </c>
      <c r="Z1315" s="155">
        <v>0.980525664222455</v>
      </c>
      <c r="AA1315" s="155">
        <v>0.982093152718501</v>
      </c>
      <c r="AB1315" s="173">
        <v>-0.0015674884960456</v>
      </c>
    </row>
    <row r="1316" spans="1:28">
      <c r="A1316" s="175" t="s">
        <v>1085</v>
      </c>
      <c r="B1316" s="181" t="s">
        <v>1844</v>
      </c>
      <c r="C1316" s="181" t="s">
        <v>1317</v>
      </c>
      <c r="D1316" s="150">
        <v>2898</v>
      </c>
      <c r="E1316" s="153">
        <v>2829</v>
      </c>
      <c r="F1316" s="153">
        <v>69</v>
      </c>
      <c r="G1316" s="151">
        <v>2710</v>
      </c>
      <c r="H1316" s="151">
        <v>2633</v>
      </c>
      <c r="I1316" s="151">
        <v>77</v>
      </c>
      <c r="J1316" s="151">
        <v>1450</v>
      </c>
      <c r="K1316" s="151">
        <v>1409</v>
      </c>
      <c r="L1316" s="151">
        <v>41</v>
      </c>
      <c r="M1316" s="172">
        <v>0.93</v>
      </c>
      <c r="N1316" s="153">
        <v>63506</v>
      </c>
      <c r="O1316" s="153">
        <v>62198</v>
      </c>
      <c r="P1316" s="153">
        <v>1308</v>
      </c>
      <c r="Q1316" s="154">
        <v>0.979403520927156</v>
      </c>
      <c r="R1316" s="154">
        <v>0.976190476190476</v>
      </c>
      <c r="S1316" s="154">
        <v>0.971586715867159</v>
      </c>
      <c r="T1316" s="154">
        <v>0.971724137931035</v>
      </c>
      <c r="U1316" s="173">
        <v>0.00460376032331744</v>
      </c>
      <c r="V1316" s="158">
        <v>17006</v>
      </c>
      <c r="W1316" s="158">
        <v>16626</v>
      </c>
      <c r="X1316" s="158">
        <v>19605</v>
      </c>
      <c r="Y1316" s="158">
        <v>19130</v>
      </c>
      <c r="Z1316" s="155">
        <v>0.977654945313419</v>
      </c>
      <c r="AA1316" s="155">
        <v>0.975771486865596</v>
      </c>
      <c r="AB1316" s="173">
        <v>0.00188345844782323</v>
      </c>
    </row>
    <row r="1317" spans="1:28">
      <c r="A1317" s="175" t="s">
        <v>1085</v>
      </c>
      <c r="B1317" s="181" t="s">
        <v>1844</v>
      </c>
      <c r="C1317" s="181" t="s">
        <v>1318</v>
      </c>
      <c r="D1317" s="150">
        <v>4505</v>
      </c>
      <c r="E1317" s="153">
        <v>4301</v>
      </c>
      <c r="F1317" s="153">
        <v>204</v>
      </c>
      <c r="G1317" s="151">
        <v>5385</v>
      </c>
      <c r="H1317" s="151">
        <v>5196</v>
      </c>
      <c r="I1317" s="151">
        <v>189</v>
      </c>
      <c r="J1317" s="151">
        <v>3105</v>
      </c>
      <c r="K1317" s="151">
        <v>3012</v>
      </c>
      <c r="L1317" s="151">
        <v>93</v>
      </c>
      <c r="M1317" s="172">
        <v>0.93</v>
      </c>
      <c r="N1317" s="153">
        <v>101593</v>
      </c>
      <c r="O1317" s="153">
        <v>98531</v>
      </c>
      <c r="P1317" s="153">
        <v>3062</v>
      </c>
      <c r="Q1317" s="154">
        <v>0.969860128158436</v>
      </c>
      <c r="R1317" s="154">
        <v>0.954716981132075</v>
      </c>
      <c r="S1317" s="154">
        <v>0.964902506963788</v>
      </c>
      <c r="T1317" s="154">
        <v>0.970048309178744</v>
      </c>
      <c r="U1317" s="173">
        <v>-0.0101855258317128</v>
      </c>
      <c r="V1317" s="158">
        <v>29324</v>
      </c>
      <c r="W1317" s="158">
        <v>28298</v>
      </c>
      <c r="X1317" s="158">
        <v>30404</v>
      </c>
      <c r="Y1317" s="158">
        <v>29617</v>
      </c>
      <c r="Z1317" s="155">
        <v>0.965011594598281</v>
      </c>
      <c r="AA1317" s="155">
        <v>0.974115247993685</v>
      </c>
      <c r="AB1317" s="173">
        <v>-0.00910365339540387</v>
      </c>
    </row>
    <row r="1318" spans="1:28">
      <c r="A1318" s="175" t="s">
        <v>1085</v>
      </c>
      <c r="B1318" s="181" t="s">
        <v>1844</v>
      </c>
      <c r="C1318" s="181" t="s">
        <v>1319</v>
      </c>
      <c r="D1318" s="150">
        <v>2520</v>
      </c>
      <c r="E1318" s="153">
        <v>2408</v>
      </c>
      <c r="F1318" s="153">
        <v>112</v>
      </c>
      <c r="G1318" s="151">
        <v>2900</v>
      </c>
      <c r="H1318" s="151">
        <v>2811</v>
      </c>
      <c r="I1318" s="151">
        <v>89</v>
      </c>
      <c r="J1318" s="151">
        <v>1712</v>
      </c>
      <c r="K1318" s="151">
        <v>1630</v>
      </c>
      <c r="L1318" s="151">
        <v>82</v>
      </c>
      <c r="M1318" s="172">
        <v>0.93</v>
      </c>
      <c r="N1318" s="153">
        <v>56965</v>
      </c>
      <c r="O1318" s="153">
        <v>54895</v>
      </c>
      <c r="P1318" s="153">
        <v>2070</v>
      </c>
      <c r="Q1318" s="154">
        <v>0.963661897656456</v>
      </c>
      <c r="R1318" s="154">
        <v>0.955555555555556</v>
      </c>
      <c r="S1318" s="154">
        <v>0.969310344827586</v>
      </c>
      <c r="T1318" s="154">
        <v>0.952102803738318</v>
      </c>
      <c r="U1318" s="173">
        <v>-0.0137547892720306</v>
      </c>
      <c r="V1318" s="158">
        <v>16022</v>
      </c>
      <c r="W1318" s="158">
        <v>15343</v>
      </c>
      <c r="X1318" s="158">
        <v>17160</v>
      </c>
      <c r="Y1318" s="158">
        <v>16533</v>
      </c>
      <c r="Z1318" s="155">
        <v>0.957620771439271</v>
      </c>
      <c r="AA1318" s="155">
        <v>0.963461538461538</v>
      </c>
      <c r="AB1318" s="173">
        <v>-0.00584076702226743</v>
      </c>
    </row>
    <row r="1319" spans="1:28">
      <c r="A1319" s="175" t="s">
        <v>1085</v>
      </c>
      <c r="B1319" s="181" t="s">
        <v>1844</v>
      </c>
      <c r="C1319" s="181" t="s">
        <v>1320</v>
      </c>
      <c r="D1319" s="150">
        <v>3917</v>
      </c>
      <c r="E1319" s="153">
        <v>3745</v>
      </c>
      <c r="F1319" s="153">
        <v>172</v>
      </c>
      <c r="G1319" s="151">
        <v>3691</v>
      </c>
      <c r="H1319" s="151">
        <v>3573</v>
      </c>
      <c r="I1319" s="151">
        <v>118</v>
      </c>
      <c r="J1319" s="151">
        <v>1983</v>
      </c>
      <c r="K1319" s="151">
        <v>1919</v>
      </c>
      <c r="L1319" s="151">
        <v>64</v>
      </c>
      <c r="M1319" s="172">
        <v>0.93</v>
      </c>
      <c r="N1319" s="153">
        <v>85137</v>
      </c>
      <c r="O1319" s="153">
        <v>82652</v>
      </c>
      <c r="P1319" s="153">
        <v>2485</v>
      </c>
      <c r="Q1319" s="154">
        <v>0.970811750472767</v>
      </c>
      <c r="R1319" s="154">
        <v>0.956088843502681</v>
      </c>
      <c r="S1319" s="154">
        <v>0.968030344080195</v>
      </c>
      <c r="T1319" s="154">
        <v>0.967725668179526</v>
      </c>
      <c r="U1319" s="173">
        <v>-0.0119415005775144</v>
      </c>
      <c r="V1319" s="158">
        <v>23375</v>
      </c>
      <c r="W1319" s="158">
        <v>22645</v>
      </c>
      <c r="X1319" s="158">
        <v>26287</v>
      </c>
      <c r="Y1319" s="158">
        <v>25480</v>
      </c>
      <c r="Z1319" s="155">
        <v>0.968770053475936</v>
      </c>
      <c r="AA1319" s="155">
        <v>0.969300414653631</v>
      </c>
      <c r="AB1319" s="173">
        <v>-0.000530361177695227</v>
      </c>
    </row>
    <row r="1320" spans="1:28">
      <c r="A1320" s="175" t="s">
        <v>1085</v>
      </c>
      <c r="B1320" s="181" t="s">
        <v>1844</v>
      </c>
      <c r="C1320" s="181" t="s">
        <v>1321</v>
      </c>
      <c r="D1320" s="150">
        <v>1755</v>
      </c>
      <c r="E1320" s="153">
        <v>1683</v>
      </c>
      <c r="F1320" s="153">
        <v>72</v>
      </c>
      <c r="G1320" s="151">
        <v>2168</v>
      </c>
      <c r="H1320" s="151">
        <v>2113</v>
      </c>
      <c r="I1320" s="151">
        <v>55</v>
      </c>
      <c r="J1320" s="151">
        <v>1340</v>
      </c>
      <c r="K1320" s="151">
        <v>1300</v>
      </c>
      <c r="L1320" s="151">
        <v>40</v>
      </c>
      <c r="M1320" s="172">
        <v>0.93</v>
      </c>
      <c r="N1320" s="153">
        <v>41701</v>
      </c>
      <c r="O1320" s="153">
        <v>40854</v>
      </c>
      <c r="P1320" s="153">
        <v>847</v>
      </c>
      <c r="Q1320" s="154">
        <v>0.97968873648114</v>
      </c>
      <c r="R1320" s="154">
        <v>0.958974358974359</v>
      </c>
      <c r="S1320" s="154">
        <v>0.974630996309963</v>
      </c>
      <c r="T1320" s="154">
        <v>0.970149253731343</v>
      </c>
      <c r="U1320" s="173">
        <v>-0.0156566373356041</v>
      </c>
      <c r="V1320" s="158">
        <v>12103</v>
      </c>
      <c r="W1320" s="158">
        <v>11825</v>
      </c>
      <c r="X1320" s="158">
        <v>12417</v>
      </c>
      <c r="Y1320" s="158">
        <v>12188</v>
      </c>
      <c r="Z1320" s="155">
        <v>0.977030488308684</v>
      </c>
      <c r="AA1320" s="155">
        <v>0.981557542079407</v>
      </c>
      <c r="AB1320" s="173">
        <v>-0.00452705377072349</v>
      </c>
    </row>
    <row r="1321" spans="1:28">
      <c r="A1321" s="175" t="s">
        <v>1085</v>
      </c>
      <c r="B1321" s="181" t="s">
        <v>1843</v>
      </c>
      <c r="C1321" s="181" t="s">
        <v>1322</v>
      </c>
      <c r="D1321" s="150">
        <v>0</v>
      </c>
      <c r="E1321" s="153">
        <v>0</v>
      </c>
      <c r="F1321" s="153">
        <v>0</v>
      </c>
      <c r="G1321" s="151">
        <v>0</v>
      </c>
      <c r="H1321" s="151">
        <v>0</v>
      </c>
      <c r="I1321" s="151">
        <v>0</v>
      </c>
      <c r="J1321" s="151">
        <v>0</v>
      </c>
      <c r="K1321" s="151">
        <v>0</v>
      </c>
      <c r="L1321" s="151">
        <v>0</v>
      </c>
      <c r="M1321" s="172">
        <v>0.93</v>
      </c>
      <c r="N1321" s="153">
        <v>9</v>
      </c>
      <c r="O1321" s="153">
        <v>8</v>
      </c>
      <c r="P1321" s="153">
        <v>1</v>
      </c>
      <c r="Q1321" s="154">
        <v>0.888888888888889</v>
      </c>
      <c r="R1321" s="154">
        <v>0</v>
      </c>
      <c r="S1321" s="154">
        <v>0</v>
      </c>
      <c r="T1321" s="154">
        <v>0</v>
      </c>
      <c r="U1321" s="173">
        <v>0</v>
      </c>
      <c r="V1321" s="158">
        <v>2</v>
      </c>
      <c r="W1321" s="158">
        <v>2</v>
      </c>
      <c r="X1321" s="158">
        <v>4</v>
      </c>
      <c r="Y1321" s="158">
        <v>3</v>
      </c>
      <c r="Z1321" s="155">
        <v>1</v>
      </c>
      <c r="AA1321" s="155">
        <v>0.75</v>
      </c>
      <c r="AB1321" s="173">
        <v>0.25</v>
      </c>
    </row>
    <row r="1322" spans="1:28">
      <c r="A1322" s="175" t="s">
        <v>1085</v>
      </c>
      <c r="B1322" s="181" t="s">
        <v>1843</v>
      </c>
      <c r="C1322" s="181" t="s">
        <v>1323</v>
      </c>
      <c r="D1322" s="150">
        <v>4893</v>
      </c>
      <c r="E1322" s="153">
        <v>4726</v>
      </c>
      <c r="F1322" s="153">
        <v>167</v>
      </c>
      <c r="G1322" s="151">
        <v>4596</v>
      </c>
      <c r="H1322" s="151">
        <v>4458</v>
      </c>
      <c r="I1322" s="151">
        <v>138</v>
      </c>
      <c r="J1322" s="151">
        <v>2444</v>
      </c>
      <c r="K1322" s="151">
        <v>2360</v>
      </c>
      <c r="L1322" s="151">
        <v>84</v>
      </c>
      <c r="M1322" s="172">
        <v>0.93</v>
      </c>
      <c r="N1322" s="153">
        <v>103446</v>
      </c>
      <c r="O1322" s="153">
        <v>100903</v>
      </c>
      <c r="P1322" s="153">
        <v>2543</v>
      </c>
      <c r="Q1322" s="154">
        <v>0.975417125843435</v>
      </c>
      <c r="R1322" s="154">
        <v>0.965869609646434</v>
      </c>
      <c r="S1322" s="154">
        <v>0.969973890339426</v>
      </c>
      <c r="T1322" s="154">
        <v>0.965630114566285</v>
      </c>
      <c r="U1322" s="173">
        <v>-0.00410428069299196</v>
      </c>
      <c r="V1322" s="158">
        <v>29298</v>
      </c>
      <c r="W1322" s="158">
        <v>28434</v>
      </c>
      <c r="X1322" s="158">
        <v>31546</v>
      </c>
      <c r="Y1322" s="158">
        <v>30818</v>
      </c>
      <c r="Z1322" s="155">
        <v>0.970509932418595</v>
      </c>
      <c r="AA1322" s="155">
        <v>0.976922589234768</v>
      </c>
      <c r="AB1322" s="173">
        <v>-0.00641265681617309</v>
      </c>
    </row>
    <row r="1323" spans="1:28">
      <c r="A1323" s="175" t="s">
        <v>1085</v>
      </c>
      <c r="B1323" s="181" t="s">
        <v>1843</v>
      </c>
      <c r="C1323" s="181" t="s">
        <v>1324</v>
      </c>
      <c r="D1323" s="150">
        <v>5651</v>
      </c>
      <c r="E1323" s="153">
        <v>5475</v>
      </c>
      <c r="F1323" s="153">
        <v>176</v>
      </c>
      <c r="G1323" s="151">
        <v>5213</v>
      </c>
      <c r="H1323" s="151">
        <v>5074</v>
      </c>
      <c r="I1323" s="151">
        <v>139</v>
      </c>
      <c r="J1323" s="151">
        <v>2952</v>
      </c>
      <c r="K1323" s="151">
        <v>2843</v>
      </c>
      <c r="L1323" s="151">
        <v>109</v>
      </c>
      <c r="M1323" s="172">
        <v>0.93</v>
      </c>
      <c r="N1323" s="153">
        <v>118943</v>
      </c>
      <c r="O1323" s="153">
        <v>116169</v>
      </c>
      <c r="P1323" s="153">
        <v>2774</v>
      </c>
      <c r="Q1323" s="154">
        <v>0.976677904542512</v>
      </c>
      <c r="R1323" s="154">
        <v>0.968855069899133</v>
      </c>
      <c r="S1323" s="154">
        <v>0.973335891041627</v>
      </c>
      <c r="T1323" s="154">
        <v>0.963075880758808</v>
      </c>
      <c r="U1323" s="173">
        <v>-0.00448082114249371</v>
      </c>
      <c r="V1323" s="158">
        <v>32976</v>
      </c>
      <c r="W1323" s="158">
        <v>32086</v>
      </c>
      <c r="X1323" s="158">
        <v>36129</v>
      </c>
      <c r="Y1323" s="158">
        <v>35358</v>
      </c>
      <c r="Z1323" s="155">
        <v>0.973010674429888</v>
      </c>
      <c r="AA1323" s="155">
        <v>0.978659802374824</v>
      </c>
      <c r="AB1323" s="173">
        <v>-0.00564912794493511</v>
      </c>
    </row>
    <row r="1324" spans="1:28">
      <c r="A1324" s="175" t="s">
        <v>1085</v>
      </c>
      <c r="B1324" s="181" t="s">
        <v>1843</v>
      </c>
      <c r="C1324" s="181" t="s">
        <v>1325</v>
      </c>
      <c r="D1324" s="150">
        <v>9486</v>
      </c>
      <c r="E1324" s="153">
        <v>9299</v>
      </c>
      <c r="F1324" s="153">
        <v>187</v>
      </c>
      <c r="G1324" s="151">
        <v>9345</v>
      </c>
      <c r="H1324" s="151">
        <v>9181</v>
      </c>
      <c r="I1324" s="151">
        <v>164</v>
      </c>
      <c r="J1324" s="151">
        <v>4378</v>
      </c>
      <c r="K1324" s="151">
        <v>4289</v>
      </c>
      <c r="L1324" s="151">
        <v>89</v>
      </c>
      <c r="M1324" s="172">
        <v>0.93</v>
      </c>
      <c r="N1324" s="153">
        <v>205098</v>
      </c>
      <c r="O1324" s="153">
        <v>201603</v>
      </c>
      <c r="P1324" s="153">
        <v>3495</v>
      </c>
      <c r="Q1324" s="154">
        <v>0.982959365766609</v>
      </c>
      <c r="R1324" s="154">
        <v>0.980286738351254</v>
      </c>
      <c r="S1324" s="154">
        <v>0.982450508293205</v>
      </c>
      <c r="T1324" s="154">
        <v>0.979671082686158</v>
      </c>
      <c r="U1324" s="173">
        <v>-0.00216376994195044</v>
      </c>
      <c r="V1324" s="158">
        <v>56560</v>
      </c>
      <c r="W1324" s="158">
        <v>55426</v>
      </c>
      <c r="X1324" s="158">
        <v>61374</v>
      </c>
      <c r="Y1324" s="158">
        <v>60182</v>
      </c>
      <c r="Z1324" s="155">
        <v>0.979950495049505</v>
      </c>
      <c r="AA1324" s="155">
        <v>0.980578094958777</v>
      </c>
      <c r="AB1324" s="173">
        <v>-0.000627599909272414</v>
      </c>
    </row>
    <row r="1325" spans="1:28">
      <c r="A1325" s="175" t="s">
        <v>1085</v>
      </c>
      <c r="B1325" s="181" t="s">
        <v>1843</v>
      </c>
      <c r="C1325" s="181" t="s">
        <v>1326</v>
      </c>
      <c r="D1325" s="150">
        <v>7859</v>
      </c>
      <c r="E1325" s="153">
        <v>7667</v>
      </c>
      <c r="F1325" s="153">
        <v>192</v>
      </c>
      <c r="G1325" s="151">
        <v>7181</v>
      </c>
      <c r="H1325" s="151">
        <v>6978</v>
      </c>
      <c r="I1325" s="151">
        <v>203</v>
      </c>
      <c r="J1325" s="151">
        <v>3891</v>
      </c>
      <c r="K1325" s="151">
        <v>3802</v>
      </c>
      <c r="L1325" s="151">
        <v>89</v>
      </c>
      <c r="M1325" s="172">
        <v>0.93</v>
      </c>
      <c r="N1325" s="153">
        <v>164797</v>
      </c>
      <c r="O1325" s="153">
        <v>160559</v>
      </c>
      <c r="P1325" s="153">
        <v>4238</v>
      </c>
      <c r="Q1325" s="154">
        <v>0.974283512442581</v>
      </c>
      <c r="R1325" s="154">
        <v>0.975569410866522</v>
      </c>
      <c r="S1325" s="154">
        <v>0.971730956691269</v>
      </c>
      <c r="T1325" s="154">
        <v>0.977126702647134</v>
      </c>
      <c r="U1325" s="173">
        <v>0.00383845417525386</v>
      </c>
      <c r="V1325" s="158">
        <v>44545</v>
      </c>
      <c r="W1325" s="158">
        <v>43463</v>
      </c>
      <c r="X1325" s="158">
        <v>50039</v>
      </c>
      <c r="Y1325" s="158">
        <v>48685</v>
      </c>
      <c r="Z1325" s="155">
        <v>0.975709956224043</v>
      </c>
      <c r="AA1325" s="155">
        <v>0.972941105937369</v>
      </c>
      <c r="AB1325" s="173">
        <v>0.00276885028667428</v>
      </c>
    </row>
    <row r="1326" spans="1:28">
      <c r="A1326" s="175" t="s">
        <v>1085</v>
      </c>
      <c r="B1326" s="181" t="s">
        <v>1843</v>
      </c>
      <c r="C1326" s="181" t="s">
        <v>1327</v>
      </c>
      <c r="D1326" s="150">
        <v>2444</v>
      </c>
      <c r="E1326" s="153">
        <v>2380</v>
      </c>
      <c r="F1326" s="153">
        <v>64</v>
      </c>
      <c r="G1326" s="151">
        <v>1713</v>
      </c>
      <c r="H1326" s="151">
        <v>1674</v>
      </c>
      <c r="I1326" s="151">
        <v>39</v>
      </c>
      <c r="J1326" s="151">
        <v>1488</v>
      </c>
      <c r="K1326" s="151">
        <v>1462</v>
      </c>
      <c r="L1326" s="151">
        <v>26</v>
      </c>
      <c r="M1326" s="172">
        <v>0.93</v>
      </c>
      <c r="N1326" s="153">
        <v>47487</v>
      </c>
      <c r="O1326" s="153">
        <v>46579</v>
      </c>
      <c r="P1326" s="153">
        <v>908</v>
      </c>
      <c r="Q1326" s="154">
        <v>0.980878977404342</v>
      </c>
      <c r="R1326" s="154">
        <v>0.973813420621931</v>
      </c>
      <c r="S1326" s="154">
        <v>0.97723292469352</v>
      </c>
      <c r="T1326" s="154">
        <v>0.98252688172043</v>
      </c>
      <c r="U1326" s="173">
        <v>-0.00341950407158897</v>
      </c>
      <c r="V1326" s="158">
        <v>13452</v>
      </c>
      <c r="W1326" s="158">
        <v>13151</v>
      </c>
      <c r="X1326" s="158">
        <v>13917</v>
      </c>
      <c r="Y1326" s="158">
        <v>13645</v>
      </c>
      <c r="Z1326" s="155">
        <v>0.977624145108534</v>
      </c>
      <c r="AA1326" s="155">
        <v>0.980455557950708</v>
      </c>
      <c r="AB1326" s="173">
        <v>-0.0028314128421737</v>
      </c>
    </row>
    <row r="1327" spans="1:28">
      <c r="A1327" s="175" t="s">
        <v>1085</v>
      </c>
      <c r="B1327" s="181" t="s">
        <v>1843</v>
      </c>
      <c r="C1327" s="181" t="s">
        <v>1328</v>
      </c>
      <c r="D1327" s="150">
        <v>1642</v>
      </c>
      <c r="E1327" s="153">
        <v>1594</v>
      </c>
      <c r="F1327" s="153">
        <v>48</v>
      </c>
      <c r="G1327" s="151">
        <v>1579</v>
      </c>
      <c r="H1327" s="151">
        <v>1535</v>
      </c>
      <c r="I1327" s="151">
        <v>44</v>
      </c>
      <c r="J1327" s="151">
        <v>903</v>
      </c>
      <c r="K1327" s="151">
        <v>874</v>
      </c>
      <c r="L1327" s="151">
        <v>29</v>
      </c>
      <c r="M1327" s="172">
        <v>0.93</v>
      </c>
      <c r="N1327" s="153">
        <v>35941</v>
      </c>
      <c r="O1327" s="153">
        <v>34704</v>
      </c>
      <c r="P1327" s="153">
        <v>1237</v>
      </c>
      <c r="Q1327" s="154">
        <v>0.965582482401714</v>
      </c>
      <c r="R1327" s="154">
        <v>0.970767356881851</v>
      </c>
      <c r="S1327" s="154">
        <v>0.97213426219126</v>
      </c>
      <c r="T1327" s="154">
        <v>0.967884828349945</v>
      </c>
      <c r="U1327" s="173">
        <v>-0.00136690530940886</v>
      </c>
      <c r="V1327" s="158">
        <v>10107</v>
      </c>
      <c r="W1327" s="158">
        <v>9824</v>
      </c>
      <c r="X1327" s="158">
        <v>10889</v>
      </c>
      <c r="Y1327" s="158">
        <v>10515</v>
      </c>
      <c r="Z1327" s="155">
        <v>0.971999604234689</v>
      </c>
      <c r="AA1327" s="155">
        <v>0.965653411699881</v>
      </c>
      <c r="AB1327" s="173">
        <v>0.00634619253480817</v>
      </c>
    </row>
    <row r="1328" spans="1:28">
      <c r="A1328" s="175" t="s">
        <v>1085</v>
      </c>
      <c r="B1328" s="181" t="s">
        <v>1843</v>
      </c>
      <c r="C1328" s="181" t="s">
        <v>1329</v>
      </c>
      <c r="D1328" s="150">
        <v>1401</v>
      </c>
      <c r="E1328" s="153">
        <v>1341</v>
      </c>
      <c r="F1328" s="153">
        <v>60</v>
      </c>
      <c r="G1328" s="151">
        <v>1370</v>
      </c>
      <c r="H1328" s="151">
        <v>1340</v>
      </c>
      <c r="I1328" s="151">
        <v>30</v>
      </c>
      <c r="J1328" s="151">
        <v>740</v>
      </c>
      <c r="K1328" s="151">
        <v>711</v>
      </c>
      <c r="L1328" s="151">
        <v>29</v>
      </c>
      <c r="M1328" s="172">
        <v>0.93</v>
      </c>
      <c r="N1328" s="153">
        <v>29972</v>
      </c>
      <c r="O1328" s="153">
        <v>28821</v>
      </c>
      <c r="P1328" s="153">
        <v>1151</v>
      </c>
      <c r="Q1328" s="154">
        <v>0.961597490991592</v>
      </c>
      <c r="R1328" s="154">
        <v>0.957173447537473</v>
      </c>
      <c r="S1328" s="154">
        <v>0.978102189781022</v>
      </c>
      <c r="T1328" s="154">
        <v>0.960810810810811</v>
      </c>
      <c r="U1328" s="173">
        <v>-0.0209287422435487</v>
      </c>
      <c r="V1328" s="158">
        <v>8551</v>
      </c>
      <c r="W1328" s="158">
        <v>8222</v>
      </c>
      <c r="X1328" s="158">
        <v>9149</v>
      </c>
      <c r="Y1328" s="158">
        <v>8838</v>
      </c>
      <c r="Z1328" s="155">
        <v>0.961524967840019</v>
      </c>
      <c r="AA1328" s="155">
        <v>0.966007213903159</v>
      </c>
      <c r="AB1328" s="173">
        <v>-0.00448224606314007</v>
      </c>
    </row>
    <row r="1329" spans="1:28">
      <c r="A1329" s="175" t="s">
        <v>1085</v>
      </c>
      <c r="B1329" s="181" t="s">
        <v>1843</v>
      </c>
      <c r="C1329" s="181" t="s">
        <v>1330</v>
      </c>
      <c r="D1329" s="150">
        <v>5618</v>
      </c>
      <c r="E1329" s="153">
        <v>5455</v>
      </c>
      <c r="F1329" s="153">
        <v>163</v>
      </c>
      <c r="G1329" s="151">
        <v>5245</v>
      </c>
      <c r="H1329" s="151">
        <v>5099</v>
      </c>
      <c r="I1329" s="151">
        <v>146</v>
      </c>
      <c r="J1329" s="151">
        <v>2680</v>
      </c>
      <c r="K1329" s="151">
        <v>2601</v>
      </c>
      <c r="L1329" s="151">
        <v>79</v>
      </c>
      <c r="M1329" s="172">
        <v>0.93</v>
      </c>
      <c r="N1329" s="153">
        <v>114564</v>
      </c>
      <c r="O1329" s="153">
        <v>112029</v>
      </c>
      <c r="P1329" s="153">
        <v>2535</v>
      </c>
      <c r="Q1329" s="154">
        <v>0.977872630145595</v>
      </c>
      <c r="R1329" s="154">
        <v>0.970986116055536</v>
      </c>
      <c r="S1329" s="154">
        <v>0.972163965681602</v>
      </c>
      <c r="T1329" s="154">
        <v>0.970522388059701</v>
      </c>
      <c r="U1329" s="173">
        <v>-0.00117784962606582</v>
      </c>
      <c r="V1329" s="158">
        <v>32240</v>
      </c>
      <c r="W1329" s="158">
        <v>31486</v>
      </c>
      <c r="X1329" s="158">
        <v>34338</v>
      </c>
      <c r="Y1329" s="158">
        <v>33592</v>
      </c>
      <c r="Z1329" s="155">
        <v>0.976612903225806</v>
      </c>
      <c r="AA1329" s="155">
        <v>0.978274797600326</v>
      </c>
      <c r="AB1329" s="173">
        <v>-0.0016618943745198</v>
      </c>
    </row>
    <row r="1330" spans="1:28">
      <c r="A1330" s="175" t="s">
        <v>1085</v>
      </c>
      <c r="B1330" s="181" t="s">
        <v>1843</v>
      </c>
      <c r="C1330" s="181" t="s">
        <v>1331</v>
      </c>
      <c r="D1330" s="150">
        <v>3735</v>
      </c>
      <c r="E1330" s="153">
        <v>3632</v>
      </c>
      <c r="F1330" s="153">
        <v>103</v>
      </c>
      <c r="G1330" s="151">
        <v>3403</v>
      </c>
      <c r="H1330" s="151">
        <v>3338</v>
      </c>
      <c r="I1330" s="151">
        <v>65</v>
      </c>
      <c r="J1330" s="151">
        <v>1840</v>
      </c>
      <c r="K1330" s="151">
        <v>1787</v>
      </c>
      <c r="L1330" s="151">
        <v>53</v>
      </c>
      <c r="M1330" s="172">
        <v>0.93</v>
      </c>
      <c r="N1330" s="153">
        <v>73865</v>
      </c>
      <c r="O1330" s="153">
        <v>72306</v>
      </c>
      <c r="P1330" s="153">
        <v>1559</v>
      </c>
      <c r="Q1330" s="154">
        <v>0.978893928112096</v>
      </c>
      <c r="R1330" s="154">
        <v>0.972423025435074</v>
      </c>
      <c r="S1330" s="154">
        <v>0.980899206582427</v>
      </c>
      <c r="T1330" s="154">
        <v>0.971195652173913</v>
      </c>
      <c r="U1330" s="173">
        <v>-0.0084761811473536</v>
      </c>
      <c r="V1330" s="158">
        <v>21238</v>
      </c>
      <c r="W1330" s="158">
        <v>20807</v>
      </c>
      <c r="X1330" s="158">
        <v>22511</v>
      </c>
      <c r="Y1330" s="158">
        <v>22148</v>
      </c>
      <c r="Z1330" s="155">
        <v>0.97970618702326</v>
      </c>
      <c r="AA1330" s="155">
        <v>0.983874550219892</v>
      </c>
      <c r="AB1330" s="173">
        <v>-0.00416836319663227</v>
      </c>
    </row>
    <row r="1331" spans="1:28">
      <c r="A1331" s="175" t="s">
        <v>1085</v>
      </c>
      <c r="B1331" s="181" t="s">
        <v>1843</v>
      </c>
      <c r="C1331" s="181" t="s">
        <v>1332</v>
      </c>
      <c r="D1331" s="150">
        <v>4377</v>
      </c>
      <c r="E1331" s="153">
        <v>4204</v>
      </c>
      <c r="F1331" s="153">
        <v>173</v>
      </c>
      <c r="G1331" s="151">
        <v>3101</v>
      </c>
      <c r="H1331" s="151">
        <v>2965</v>
      </c>
      <c r="I1331" s="151">
        <v>136</v>
      </c>
      <c r="J1331" s="151">
        <v>2813</v>
      </c>
      <c r="K1331" s="151">
        <v>2712</v>
      </c>
      <c r="L1331" s="151">
        <v>101</v>
      </c>
      <c r="M1331" s="172">
        <v>0.93</v>
      </c>
      <c r="N1331" s="153">
        <v>90606</v>
      </c>
      <c r="O1331" s="153">
        <v>88251</v>
      </c>
      <c r="P1331" s="153">
        <v>2355</v>
      </c>
      <c r="Q1331" s="154">
        <v>0.97400834381829</v>
      </c>
      <c r="R1331" s="154">
        <v>0.960475211331963</v>
      </c>
      <c r="S1331" s="154">
        <v>0.956143179619478</v>
      </c>
      <c r="T1331" s="154">
        <v>0.964095271951653</v>
      </c>
      <c r="U1331" s="173">
        <v>0.00433203171248497</v>
      </c>
      <c r="V1331" s="158">
        <v>25575</v>
      </c>
      <c r="W1331" s="158">
        <v>24823</v>
      </c>
      <c r="X1331" s="158">
        <v>26941</v>
      </c>
      <c r="Y1331" s="158">
        <v>26205</v>
      </c>
      <c r="Z1331" s="155">
        <v>0.970596285434995</v>
      </c>
      <c r="AA1331" s="155">
        <v>0.972681043762295</v>
      </c>
      <c r="AB1331" s="173">
        <v>-0.00208475832730026</v>
      </c>
    </row>
    <row r="1332" spans="1:28">
      <c r="A1332" s="175" t="s">
        <v>1085</v>
      </c>
      <c r="B1332" s="181" t="s">
        <v>1843</v>
      </c>
      <c r="C1332" s="181" t="s">
        <v>1333</v>
      </c>
      <c r="D1332" s="150">
        <v>0</v>
      </c>
      <c r="E1332" s="153">
        <v>0</v>
      </c>
      <c r="F1332" s="153">
        <v>0</v>
      </c>
      <c r="G1332" s="151">
        <v>0</v>
      </c>
      <c r="H1332" s="151">
        <v>0</v>
      </c>
      <c r="I1332" s="151">
        <v>0</v>
      </c>
      <c r="J1332" s="151">
        <v>0</v>
      </c>
      <c r="K1332" s="151">
        <v>0</v>
      </c>
      <c r="L1332" s="151">
        <v>0</v>
      </c>
      <c r="M1332" s="172">
        <v>0.93</v>
      </c>
      <c r="N1332" s="153">
        <v>4</v>
      </c>
      <c r="O1332" s="153">
        <v>4</v>
      </c>
      <c r="P1332" s="153">
        <v>0</v>
      </c>
      <c r="Q1332" s="154">
        <v>1</v>
      </c>
      <c r="R1332" s="154">
        <v>0</v>
      </c>
      <c r="S1332" s="154">
        <v>0</v>
      </c>
      <c r="T1332" s="154">
        <v>0</v>
      </c>
      <c r="U1332" s="173">
        <v>0</v>
      </c>
      <c r="V1332" s="158">
        <v>0</v>
      </c>
      <c r="W1332" s="158">
        <v>0</v>
      </c>
      <c r="X1332" s="158">
        <v>4</v>
      </c>
      <c r="Y1332" s="158">
        <v>4</v>
      </c>
      <c r="Z1332" s="155">
        <v>0</v>
      </c>
      <c r="AA1332" s="155">
        <v>1</v>
      </c>
      <c r="AB1332" s="173">
        <v>-1</v>
      </c>
    </row>
    <row r="1333" spans="1:28">
      <c r="A1333" s="175" t="s">
        <v>1085</v>
      </c>
      <c r="B1333" s="181" t="s">
        <v>1843</v>
      </c>
      <c r="C1333" s="181" t="s">
        <v>1334</v>
      </c>
      <c r="D1333" s="150">
        <v>2304</v>
      </c>
      <c r="E1333" s="153">
        <v>2253</v>
      </c>
      <c r="F1333" s="153">
        <v>51</v>
      </c>
      <c r="G1333" s="151">
        <v>2133</v>
      </c>
      <c r="H1333" s="151">
        <v>2091</v>
      </c>
      <c r="I1333" s="151">
        <v>42</v>
      </c>
      <c r="J1333" s="151">
        <v>1102</v>
      </c>
      <c r="K1333" s="151">
        <v>1080</v>
      </c>
      <c r="L1333" s="151">
        <v>22</v>
      </c>
      <c r="M1333" s="172">
        <v>0.93</v>
      </c>
      <c r="N1333" s="153">
        <v>47847</v>
      </c>
      <c r="O1333" s="153">
        <v>47038</v>
      </c>
      <c r="P1333" s="153">
        <v>809</v>
      </c>
      <c r="Q1333" s="154">
        <v>0.983091938888541</v>
      </c>
      <c r="R1333" s="154">
        <v>0.977864583333333</v>
      </c>
      <c r="S1333" s="154">
        <v>0.980309423347398</v>
      </c>
      <c r="T1333" s="154">
        <v>0.980036297640653</v>
      </c>
      <c r="U1333" s="173">
        <v>-0.00244484001406464</v>
      </c>
      <c r="V1333" s="158">
        <v>13419</v>
      </c>
      <c r="W1333" s="158">
        <v>13170</v>
      </c>
      <c r="X1333" s="158">
        <v>14249</v>
      </c>
      <c r="Y1333" s="158">
        <v>13998</v>
      </c>
      <c r="Z1333" s="155">
        <v>0.981444220880841</v>
      </c>
      <c r="AA1333" s="155">
        <v>0.982384728752895</v>
      </c>
      <c r="AB1333" s="173">
        <v>-0.000940507872054352</v>
      </c>
    </row>
    <row r="1334" spans="1:28">
      <c r="A1334" s="175" t="s">
        <v>1085</v>
      </c>
      <c r="B1334" s="181" t="s">
        <v>1844</v>
      </c>
      <c r="C1334" s="181" t="s">
        <v>1335</v>
      </c>
      <c r="D1334" s="150">
        <v>5957</v>
      </c>
      <c r="E1334" s="153">
        <v>5808</v>
      </c>
      <c r="F1334" s="153">
        <v>149</v>
      </c>
      <c r="G1334" s="151">
        <v>4340</v>
      </c>
      <c r="H1334" s="151">
        <v>4234</v>
      </c>
      <c r="I1334" s="151">
        <v>106</v>
      </c>
      <c r="J1334" s="151">
        <v>3592</v>
      </c>
      <c r="K1334" s="151">
        <v>3556</v>
      </c>
      <c r="L1334" s="151">
        <v>36</v>
      </c>
      <c r="M1334" s="172">
        <v>0.93</v>
      </c>
      <c r="N1334" s="153">
        <v>120155</v>
      </c>
      <c r="O1334" s="153">
        <v>117952</v>
      </c>
      <c r="P1334" s="153">
        <v>2203</v>
      </c>
      <c r="Q1334" s="154">
        <v>0.981665348924306</v>
      </c>
      <c r="R1334" s="154">
        <v>0.974987409770019</v>
      </c>
      <c r="S1334" s="154">
        <v>0.975576036866359</v>
      </c>
      <c r="T1334" s="154">
        <v>0.989977728285078</v>
      </c>
      <c r="U1334" s="173">
        <v>-0.000588627096340888</v>
      </c>
      <c r="V1334" s="158">
        <v>33763</v>
      </c>
      <c r="W1334" s="158">
        <v>33002</v>
      </c>
      <c r="X1334" s="158">
        <v>36452</v>
      </c>
      <c r="Y1334" s="158">
        <v>35914</v>
      </c>
      <c r="Z1334" s="155">
        <v>0.977460533720345</v>
      </c>
      <c r="AA1334" s="155">
        <v>0.985240864698782</v>
      </c>
      <c r="AB1334" s="173">
        <v>-0.00778033097843711</v>
      </c>
    </row>
    <row r="1335" spans="1:28">
      <c r="A1335" s="175" t="s">
        <v>1085</v>
      </c>
      <c r="B1335" s="181" t="s">
        <v>1844</v>
      </c>
      <c r="C1335" s="181" t="s">
        <v>1336</v>
      </c>
      <c r="D1335" s="150">
        <v>4434</v>
      </c>
      <c r="E1335" s="153">
        <v>4235</v>
      </c>
      <c r="F1335" s="153">
        <v>199</v>
      </c>
      <c r="G1335" s="151">
        <v>3142</v>
      </c>
      <c r="H1335" s="151">
        <v>3043</v>
      </c>
      <c r="I1335" s="151">
        <v>99</v>
      </c>
      <c r="J1335" s="151">
        <v>2524</v>
      </c>
      <c r="K1335" s="151">
        <v>2458</v>
      </c>
      <c r="L1335" s="151">
        <v>66</v>
      </c>
      <c r="M1335" s="172">
        <v>0.93</v>
      </c>
      <c r="N1335" s="153">
        <v>83525</v>
      </c>
      <c r="O1335" s="153">
        <v>81840</v>
      </c>
      <c r="P1335" s="153">
        <v>1685</v>
      </c>
      <c r="Q1335" s="154">
        <v>0.979826399281652</v>
      </c>
      <c r="R1335" s="154">
        <v>0.955119530897609</v>
      </c>
      <c r="S1335" s="154">
        <v>0.968491406747295</v>
      </c>
      <c r="T1335" s="154">
        <v>0.973851030110935</v>
      </c>
      <c r="U1335" s="173">
        <v>-0.0133718758496854</v>
      </c>
      <c r="V1335" s="158">
        <v>24272</v>
      </c>
      <c r="W1335" s="158">
        <v>23651</v>
      </c>
      <c r="X1335" s="158">
        <v>25053</v>
      </c>
      <c r="Y1335" s="158">
        <v>24569</v>
      </c>
      <c r="Z1335" s="155">
        <v>0.974414963744232</v>
      </c>
      <c r="AA1335" s="155">
        <v>0.98068095637249</v>
      </c>
      <c r="AB1335" s="173">
        <v>-0.00626599262825822</v>
      </c>
    </row>
    <row r="1336" spans="1:28">
      <c r="A1336" s="175" t="s">
        <v>1085</v>
      </c>
      <c r="B1336" s="181" t="s">
        <v>1844</v>
      </c>
      <c r="C1336" s="181" t="s">
        <v>1337</v>
      </c>
      <c r="D1336" s="150">
        <v>4513</v>
      </c>
      <c r="E1336" s="153">
        <v>4404</v>
      </c>
      <c r="F1336" s="153">
        <v>109</v>
      </c>
      <c r="G1336" s="151">
        <v>3212</v>
      </c>
      <c r="H1336" s="151">
        <v>3138</v>
      </c>
      <c r="I1336" s="151">
        <v>74</v>
      </c>
      <c r="J1336" s="151">
        <v>2668</v>
      </c>
      <c r="K1336" s="151">
        <v>2613</v>
      </c>
      <c r="L1336" s="151">
        <v>55</v>
      </c>
      <c r="M1336" s="172">
        <v>0.93</v>
      </c>
      <c r="N1336" s="153">
        <v>83138</v>
      </c>
      <c r="O1336" s="153">
        <v>81765</v>
      </c>
      <c r="P1336" s="153">
        <v>1373</v>
      </c>
      <c r="Q1336" s="154">
        <v>0.983485289518632</v>
      </c>
      <c r="R1336" s="154">
        <v>0.975847551517837</v>
      </c>
      <c r="S1336" s="154">
        <v>0.976961394769614</v>
      </c>
      <c r="T1336" s="154">
        <v>0.979385307346327</v>
      </c>
      <c r="U1336" s="173">
        <v>-0.00111384325177666</v>
      </c>
      <c r="V1336" s="158">
        <v>24696</v>
      </c>
      <c r="W1336" s="158">
        <v>24227</v>
      </c>
      <c r="X1336" s="158">
        <v>25164</v>
      </c>
      <c r="Y1336" s="158">
        <v>24805</v>
      </c>
      <c r="Z1336" s="155">
        <v>0.981009070294785</v>
      </c>
      <c r="AA1336" s="155">
        <v>0.985733587664918</v>
      </c>
      <c r="AB1336" s="173">
        <v>-0.00472451737013357</v>
      </c>
    </row>
    <row r="1337" spans="1:28">
      <c r="A1337" s="175" t="s">
        <v>1085</v>
      </c>
      <c r="B1337" s="181" t="s">
        <v>1844</v>
      </c>
      <c r="C1337" s="181" t="s">
        <v>1338</v>
      </c>
      <c r="D1337" s="150">
        <v>2900</v>
      </c>
      <c r="E1337" s="153">
        <v>2767</v>
      </c>
      <c r="F1337" s="153">
        <v>133</v>
      </c>
      <c r="G1337" s="151">
        <v>2025</v>
      </c>
      <c r="H1337" s="151">
        <v>1909</v>
      </c>
      <c r="I1337" s="151">
        <v>116</v>
      </c>
      <c r="J1337" s="151">
        <v>1735</v>
      </c>
      <c r="K1337" s="151">
        <v>1665</v>
      </c>
      <c r="L1337" s="151">
        <v>70</v>
      </c>
      <c r="M1337" s="172">
        <v>0.93</v>
      </c>
      <c r="N1337" s="153">
        <v>55758</v>
      </c>
      <c r="O1337" s="153">
        <v>53975</v>
      </c>
      <c r="P1337" s="153">
        <v>1783</v>
      </c>
      <c r="Q1337" s="154">
        <v>0.968022525915564</v>
      </c>
      <c r="R1337" s="154">
        <v>0.954137931034483</v>
      </c>
      <c r="S1337" s="154">
        <v>0.942716049382716</v>
      </c>
      <c r="T1337" s="154">
        <v>0.959654178674352</v>
      </c>
      <c r="U1337" s="173">
        <v>0.0114218816517667</v>
      </c>
      <c r="V1337" s="158">
        <v>16156</v>
      </c>
      <c r="W1337" s="158">
        <v>15516</v>
      </c>
      <c r="X1337" s="158">
        <v>16951</v>
      </c>
      <c r="Y1337" s="158">
        <v>16439</v>
      </c>
      <c r="Z1337" s="155">
        <v>0.96038623421639</v>
      </c>
      <c r="AA1337" s="155">
        <v>0.969795292313138</v>
      </c>
      <c r="AB1337" s="173">
        <v>-0.00940905809674764</v>
      </c>
    </row>
    <row r="1338" spans="1:28">
      <c r="A1338" s="175" t="s">
        <v>1085</v>
      </c>
      <c r="B1338" s="181" t="s">
        <v>1844</v>
      </c>
      <c r="C1338" s="181" t="s">
        <v>1339</v>
      </c>
      <c r="D1338" s="150">
        <v>4046</v>
      </c>
      <c r="E1338" s="153">
        <v>3921</v>
      </c>
      <c r="F1338" s="153">
        <v>125</v>
      </c>
      <c r="G1338" s="151">
        <v>2936</v>
      </c>
      <c r="H1338" s="151">
        <v>2844</v>
      </c>
      <c r="I1338" s="151">
        <v>92</v>
      </c>
      <c r="J1338" s="151">
        <v>2427</v>
      </c>
      <c r="K1338" s="151">
        <v>2361</v>
      </c>
      <c r="L1338" s="151">
        <v>66</v>
      </c>
      <c r="M1338" s="172">
        <v>0.93</v>
      </c>
      <c r="N1338" s="153">
        <v>77047</v>
      </c>
      <c r="O1338" s="153">
        <v>74816</v>
      </c>
      <c r="P1338" s="153">
        <v>2231</v>
      </c>
      <c r="Q1338" s="154">
        <v>0.971043648681973</v>
      </c>
      <c r="R1338" s="154">
        <v>0.969105289174493</v>
      </c>
      <c r="S1338" s="154">
        <v>0.96866485013624</v>
      </c>
      <c r="T1338" s="154">
        <v>0.972805933250927</v>
      </c>
      <c r="U1338" s="173">
        <v>0.000440439038253526</v>
      </c>
      <c r="V1338" s="158">
        <v>22414</v>
      </c>
      <c r="W1338" s="158">
        <v>21795</v>
      </c>
      <c r="X1338" s="158">
        <v>23273</v>
      </c>
      <c r="Y1338" s="158">
        <v>22571</v>
      </c>
      <c r="Z1338" s="155">
        <v>0.972383331846168</v>
      </c>
      <c r="AA1338" s="155">
        <v>0.969836290980965</v>
      </c>
      <c r="AB1338" s="173">
        <v>0.00254704086520252</v>
      </c>
    </row>
    <row r="1339" spans="1:28">
      <c r="A1339" s="175" t="s">
        <v>1085</v>
      </c>
      <c r="B1339" s="181" t="s">
        <v>1844</v>
      </c>
      <c r="C1339" s="181" t="s">
        <v>1340</v>
      </c>
      <c r="D1339" s="150">
        <v>2156</v>
      </c>
      <c r="E1339" s="153">
        <v>2094</v>
      </c>
      <c r="F1339" s="153">
        <v>62</v>
      </c>
      <c r="G1339" s="151">
        <v>1535</v>
      </c>
      <c r="H1339" s="151">
        <v>1483</v>
      </c>
      <c r="I1339" s="151">
        <v>52</v>
      </c>
      <c r="J1339" s="151">
        <v>1288</v>
      </c>
      <c r="K1339" s="151">
        <v>1265</v>
      </c>
      <c r="L1339" s="151">
        <v>23</v>
      </c>
      <c r="M1339" s="172">
        <v>0.93</v>
      </c>
      <c r="N1339" s="153">
        <v>42288</v>
      </c>
      <c r="O1339" s="153">
        <v>41538</v>
      </c>
      <c r="P1339" s="153">
        <v>750</v>
      </c>
      <c r="Q1339" s="154">
        <v>0.982264472190692</v>
      </c>
      <c r="R1339" s="154">
        <v>0.971243042671614</v>
      </c>
      <c r="S1339" s="154">
        <v>0.966123778501629</v>
      </c>
      <c r="T1339" s="154">
        <v>0.982142857142857</v>
      </c>
      <c r="U1339" s="173">
        <v>0.00511926416998543</v>
      </c>
      <c r="V1339" s="158">
        <v>12143</v>
      </c>
      <c r="W1339" s="158">
        <v>11903</v>
      </c>
      <c r="X1339" s="158">
        <v>12687</v>
      </c>
      <c r="Y1339" s="158">
        <v>12447</v>
      </c>
      <c r="Z1339" s="155">
        <v>0.980235526640863</v>
      </c>
      <c r="AA1339" s="155">
        <v>0.981082998344762</v>
      </c>
      <c r="AB1339" s="173">
        <v>-0.000847471703899316</v>
      </c>
    </row>
    <row r="1340" spans="1:28">
      <c r="A1340" s="175" t="s">
        <v>1085</v>
      </c>
      <c r="B1340" s="181" t="s">
        <v>1844</v>
      </c>
      <c r="C1340" s="181" t="s">
        <v>1341</v>
      </c>
      <c r="D1340" s="150">
        <v>2123</v>
      </c>
      <c r="E1340" s="153">
        <v>2066</v>
      </c>
      <c r="F1340" s="153">
        <v>57</v>
      </c>
      <c r="G1340" s="151">
        <v>1429</v>
      </c>
      <c r="H1340" s="151">
        <v>1399</v>
      </c>
      <c r="I1340" s="151">
        <v>30</v>
      </c>
      <c r="J1340" s="151">
        <v>1152</v>
      </c>
      <c r="K1340" s="151">
        <v>1137</v>
      </c>
      <c r="L1340" s="151">
        <v>15</v>
      </c>
      <c r="M1340" s="172">
        <v>0.93</v>
      </c>
      <c r="N1340" s="153">
        <v>36991</v>
      </c>
      <c r="O1340" s="153">
        <v>36389</v>
      </c>
      <c r="P1340" s="153">
        <v>602</v>
      </c>
      <c r="Q1340" s="154">
        <v>0.983725771133519</v>
      </c>
      <c r="R1340" s="154">
        <v>0.973151201130476</v>
      </c>
      <c r="S1340" s="154">
        <v>0.979006298110567</v>
      </c>
      <c r="T1340" s="154">
        <v>0.986979166666667</v>
      </c>
      <c r="U1340" s="173">
        <v>-0.00585509698009112</v>
      </c>
      <c r="V1340" s="158">
        <v>10996</v>
      </c>
      <c r="W1340" s="158">
        <v>10800</v>
      </c>
      <c r="X1340" s="158">
        <v>11190</v>
      </c>
      <c r="Y1340" s="158">
        <v>11036</v>
      </c>
      <c r="Z1340" s="155">
        <v>0.982175336485995</v>
      </c>
      <c r="AA1340" s="155">
        <v>0.986237712243074</v>
      </c>
      <c r="AB1340" s="173">
        <v>-0.00406237575707935</v>
      </c>
    </row>
    <row r="1341" spans="1:28">
      <c r="A1341" s="175" t="s">
        <v>1085</v>
      </c>
      <c r="B1341" s="181" t="s">
        <v>1844</v>
      </c>
      <c r="C1341" s="181" t="s">
        <v>1342</v>
      </c>
      <c r="D1341" s="150">
        <v>2748</v>
      </c>
      <c r="E1341" s="153">
        <v>2637</v>
      </c>
      <c r="F1341" s="153">
        <v>111</v>
      </c>
      <c r="G1341" s="151">
        <v>1958</v>
      </c>
      <c r="H1341" s="151">
        <v>1875</v>
      </c>
      <c r="I1341" s="151">
        <v>83</v>
      </c>
      <c r="J1341" s="151">
        <v>1693</v>
      </c>
      <c r="K1341" s="151">
        <v>1647</v>
      </c>
      <c r="L1341" s="151">
        <v>46</v>
      </c>
      <c r="M1341" s="172">
        <v>0.93</v>
      </c>
      <c r="N1341" s="153">
        <v>52808</v>
      </c>
      <c r="O1341" s="153">
        <v>51527</v>
      </c>
      <c r="P1341" s="153">
        <v>1281</v>
      </c>
      <c r="Q1341" s="154">
        <v>0.975742311770944</v>
      </c>
      <c r="R1341" s="154">
        <v>0.959606986899563</v>
      </c>
      <c r="S1341" s="154">
        <v>0.957609805924413</v>
      </c>
      <c r="T1341" s="154">
        <v>0.97282929710573</v>
      </c>
      <c r="U1341" s="173">
        <v>0.00199718097515067</v>
      </c>
      <c r="V1341" s="158">
        <v>15394</v>
      </c>
      <c r="W1341" s="158">
        <v>14967</v>
      </c>
      <c r="X1341" s="158">
        <v>15779</v>
      </c>
      <c r="Y1341" s="158">
        <v>15412</v>
      </c>
      <c r="Z1341" s="155">
        <v>0.972261920228661</v>
      </c>
      <c r="AA1341" s="155">
        <v>0.976741238354775</v>
      </c>
      <c r="AB1341" s="173">
        <v>-0.0044793181261148</v>
      </c>
    </row>
    <row r="1342" spans="1:28">
      <c r="A1342" s="175" t="s">
        <v>1085</v>
      </c>
      <c r="B1342" s="181" t="s">
        <v>1845</v>
      </c>
      <c r="C1342" s="181" t="s">
        <v>1343</v>
      </c>
      <c r="D1342" s="150">
        <v>2470</v>
      </c>
      <c r="E1342" s="153">
        <v>2389</v>
      </c>
      <c r="F1342" s="153">
        <v>81</v>
      </c>
      <c r="G1342" s="151">
        <v>2707</v>
      </c>
      <c r="H1342" s="151">
        <v>2625</v>
      </c>
      <c r="I1342" s="151">
        <v>82</v>
      </c>
      <c r="J1342" s="151">
        <v>1531</v>
      </c>
      <c r="K1342" s="151">
        <v>1486</v>
      </c>
      <c r="L1342" s="151">
        <v>45</v>
      </c>
      <c r="M1342" s="172">
        <v>0.93</v>
      </c>
      <c r="N1342" s="153">
        <v>55482</v>
      </c>
      <c r="O1342" s="153">
        <v>54135</v>
      </c>
      <c r="P1342" s="153">
        <v>1347</v>
      </c>
      <c r="Q1342" s="154">
        <v>0.975721855736996</v>
      </c>
      <c r="R1342" s="154">
        <v>0.967206477732794</v>
      </c>
      <c r="S1342" s="154">
        <v>0.969708164019209</v>
      </c>
      <c r="T1342" s="154">
        <v>0.970607446113651</v>
      </c>
      <c r="U1342" s="173">
        <v>-0.00250168628641589</v>
      </c>
      <c r="V1342" s="158">
        <v>15529</v>
      </c>
      <c r="W1342" s="158">
        <v>15115</v>
      </c>
      <c r="X1342" s="158">
        <v>16668</v>
      </c>
      <c r="Y1342" s="158">
        <v>16247</v>
      </c>
      <c r="Z1342" s="155">
        <v>0.973340202202331</v>
      </c>
      <c r="AA1342" s="155">
        <v>0.974742020638349</v>
      </c>
      <c r="AB1342" s="173">
        <v>-0.00140181843601783</v>
      </c>
    </row>
    <row r="1343" spans="1:28">
      <c r="A1343" s="175" t="s">
        <v>1085</v>
      </c>
      <c r="B1343" s="181" t="s">
        <v>1845</v>
      </c>
      <c r="C1343" s="181" t="s">
        <v>1344</v>
      </c>
      <c r="D1343" s="150">
        <v>3316</v>
      </c>
      <c r="E1343" s="153">
        <v>3238</v>
      </c>
      <c r="F1343" s="153">
        <v>78</v>
      </c>
      <c r="G1343" s="151">
        <v>3611</v>
      </c>
      <c r="H1343" s="151">
        <v>3546</v>
      </c>
      <c r="I1343" s="151">
        <v>65</v>
      </c>
      <c r="J1343" s="151">
        <v>2113</v>
      </c>
      <c r="K1343" s="151">
        <v>2091</v>
      </c>
      <c r="L1343" s="151">
        <v>22</v>
      </c>
      <c r="M1343" s="172">
        <v>0.93</v>
      </c>
      <c r="N1343" s="153">
        <v>75533</v>
      </c>
      <c r="O1343" s="153">
        <v>74438</v>
      </c>
      <c r="P1343" s="153">
        <v>1095</v>
      </c>
      <c r="Q1343" s="154">
        <v>0.985503025167807</v>
      </c>
      <c r="R1343" s="154">
        <v>0.976477683956574</v>
      </c>
      <c r="S1343" s="154">
        <v>0.981999446136804</v>
      </c>
      <c r="T1343" s="154">
        <v>0.989588263132986</v>
      </c>
      <c r="U1343" s="173">
        <v>-0.00552176218023004</v>
      </c>
      <c r="V1343" s="158">
        <v>21174</v>
      </c>
      <c r="W1343" s="158">
        <v>20836</v>
      </c>
      <c r="X1343" s="158">
        <v>22946</v>
      </c>
      <c r="Y1343" s="158">
        <v>22589</v>
      </c>
      <c r="Z1343" s="155">
        <v>0.984037026541985</v>
      </c>
      <c r="AA1343" s="155">
        <v>0.98444173276388</v>
      </c>
      <c r="AB1343" s="173">
        <v>-0.000404706221894924</v>
      </c>
    </row>
    <row r="1344" spans="1:28">
      <c r="A1344" s="175" t="s">
        <v>1085</v>
      </c>
      <c r="B1344" s="181" t="s">
        <v>1845</v>
      </c>
      <c r="C1344" s="181" t="s">
        <v>1345</v>
      </c>
      <c r="D1344" s="150">
        <v>4598</v>
      </c>
      <c r="E1344" s="153">
        <v>4406</v>
      </c>
      <c r="F1344" s="153">
        <v>192</v>
      </c>
      <c r="G1344" s="151">
        <v>5554</v>
      </c>
      <c r="H1344" s="151">
        <v>5357</v>
      </c>
      <c r="I1344" s="151">
        <v>197</v>
      </c>
      <c r="J1344" s="151">
        <v>3223</v>
      </c>
      <c r="K1344" s="151">
        <v>3138</v>
      </c>
      <c r="L1344" s="151">
        <v>85</v>
      </c>
      <c r="M1344" s="172">
        <v>0.93</v>
      </c>
      <c r="N1344" s="153">
        <v>108359</v>
      </c>
      <c r="O1344" s="153">
        <v>105267</v>
      </c>
      <c r="P1344" s="153">
        <v>3092</v>
      </c>
      <c r="Q1344" s="154">
        <v>0.971465222085844</v>
      </c>
      <c r="R1344" s="154">
        <v>0.958242714223575</v>
      </c>
      <c r="S1344" s="154">
        <v>0.964530068419157</v>
      </c>
      <c r="T1344" s="154">
        <v>0.973627055538318</v>
      </c>
      <c r="U1344" s="173">
        <v>-0.00628735419558191</v>
      </c>
      <c r="V1344" s="158">
        <v>30276</v>
      </c>
      <c r="W1344" s="158">
        <v>29335</v>
      </c>
      <c r="X1344" s="158">
        <v>32290</v>
      </c>
      <c r="Y1344" s="158">
        <v>31367</v>
      </c>
      <c r="Z1344" s="155">
        <v>0.968919275994187</v>
      </c>
      <c r="AA1344" s="155">
        <v>0.971415298854134</v>
      </c>
      <c r="AB1344" s="173">
        <v>-0.00249602285994754</v>
      </c>
    </row>
    <row r="1345" spans="1:28">
      <c r="A1345" s="175" t="s">
        <v>1085</v>
      </c>
      <c r="B1345" s="181" t="s">
        <v>1845</v>
      </c>
      <c r="C1345" s="181" t="s">
        <v>1346</v>
      </c>
      <c r="D1345" s="150">
        <v>3431</v>
      </c>
      <c r="E1345" s="153">
        <v>3213</v>
      </c>
      <c r="F1345" s="153">
        <v>218</v>
      </c>
      <c r="G1345" s="151">
        <v>4111</v>
      </c>
      <c r="H1345" s="151">
        <v>3941</v>
      </c>
      <c r="I1345" s="151">
        <v>170</v>
      </c>
      <c r="J1345" s="151">
        <v>2100</v>
      </c>
      <c r="K1345" s="151">
        <v>2018</v>
      </c>
      <c r="L1345" s="151">
        <v>82</v>
      </c>
      <c r="M1345" s="172">
        <v>0.93</v>
      </c>
      <c r="N1345" s="153">
        <v>81137</v>
      </c>
      <c r="O1345" s="153">
        <v>78186</v>
      </c>
      <c r="P1345" s="153">
        <v>2951</v>
      </c>
      <c r="Q1345" s="154">
        <v>0.963629416912136</v>
      </c>
      <c r="R1345" s="154">
        <v>0.936461672981638</v>
      </c>
      <c r="S1345" s="154">
        <v>0.958647531014352</v>
      </c>
      <c r="T1345" s="154">
        <v>0.960952380952381</v>
      </c>
      <c r="U1345" s="173">
        <v>-0.0221858580327138</v>
      </c>
      <c r="V1345" s="158">
        <v>22539</v>
      </c>
      <c r="W1345" s="158">
        <v>21627</v>
      </c>
      <c r="X1345" s="158">
        <v>24458</v>
      </c>
      <c r="Y1345" s="158">
        <v>23631</v>
      </c>
      <c r="Z1345" s="155">
        <v>0.959536802875017</v>
      </c>
      <c r="AA1345" s="155">
        <v>0.966186932700957</v>
      </c>
      <c r="AB1345" s="173">
        <v>-0.00665012982594015</v>
      </c>
    </row>
    <row r="1346" spans="1:28">
      <c r="A1346" s="175" t="s">
        <v>1085</v>
      </c>
      <c r="B1346" s="181" t="s">
        <v>1845</v>
      </c>
      <c r="C1346" s="181" t="s">
        <v>1347</v>
      </c>
      <c r="D1346" s="150">
        <v>1849</v>
      </c>
      <c r="E1346" s="153">
        <v>1803</v>
      </c>
      <c r="F1346" s="153">
        <v>46</v>
      </c>
      <c r="G1346" s="151">
        <v>1372</v>
      </c>
      <c r="H1346" s="151">
        <v>1312</v>
      </c>
      <c r="I1346" s="151">
        <v>60</v>
      </c>
      <c r="J1346" s="151">
        <v>1082</v>
      </c>
      <c r="K1346" s="151">
        <v>1058</v>
      </c>
      <c r="L1346" s="151">
        <v>24</v>
      </c>
      <c r="M1346" s="172">
        <v>0.93</v>
      </c>
      <c r="N1346" s="153">
        <v>32749</v>
      </c>
      <c r="O1346" s="153">
        <v>32252</v>
      </c>
      <c r="P1346" s="153">
        <v>497</v>
      </c>
      <c r="Q1346" s="154">
        <v>0.984823964090507</v>
      </c>
      <c r="R1346" s="154">
        <v>0.975121687398594</v>
      </c>
      <c r="S1346" s="154">
        <v>0.956268221574344</v>
      </c>
      <c r="T1346" s="154">
        <v>0.977818853974122</v>
      </c>
      <c r="U1346" s="173">
        <v>0.0188534658242498</v>
      </c>
      <c r="V1346" s="158">
        <v>9846</v>
      </c>
      <c r="W1346" s="158">
        <v>9649</v>
      </c>
      <c r="X1346" s="158">
        <v>9827</v>
      </c>
      <c r="Y1346" s="158">
        <v>9687</v>
      </c>
      <c r="Z1346" s="155">
        <v>0.979991874873045</v>
      </c>
      <c r="AA1346" s="155">
        <v>0.985753536175842</v>
      </c>
      <c r="AB1346" s="173">
        <v>-0.00576166130279721</v>
      </c>
    </row>
    <row r="1347" spans="1:28">
      <c r="A1347" s="175" t="s">
        <v>1085</v>
      </c>
      <c r="B1347" s="181" t="s">
        <v>1845</v>
      </c>
      <c r="C1347" s="181" t="s">
        <v>1348</v>
      </c>
      <c r="D1347" s="150">
        <v>5406</v>
      </c>
      <c r="E1347" s="153">
        <v>5225</v>
      </c>
      <c r="F1347" s="153">
        <v>181</v>
      </c>
      <c r="G1347" s="151">
        <v>6093</v>
      </c>
      <c r="H1347" s="151">
        <v>5951</v>
      </c>
      <c r="I1347" s="151">
        <v>142</v>
      </c>
      <c r="J1347" s="151">
        <v>3399</v>
      </c>
      <c r="K1347" s="151">
        <v>3314</v>
      </c>
      <c r="L1347" s="151">
        <v>85</v>
      </c>
      <c r="M1347" s="172">
        <v>0.93</v>
      </c>
      <c r="N1347" s="153">
        <v>125199</v>
      </c>
      <c r="O1347" s="153">
        <v>122646</v>
      </c>
      <c r="P1347" s="153">
        <v>2553</v>
      </c>
      <c r="Q1347" s="154">
        <v>0.979608463326384</v>
      </c>
      <c r="R1347" s="154">
        <v>0.966518682944876</v>
      </c>
      <c r="S1347" s="154">
        <v>0.976694567536517</v>
      </c>
      <c r="T1347" s="154">
        <v>0.974992644895557</v>
      </c>
      <c r="U1347" s="173">
        <v>-0.0101758845916412</v>
      </c>
      <c r="V1347" s="158">
        <v>34521</v>
      </c>
      <c r="W1347" s="158">
        <v>33682</v>
      </c>
      <c r="X1347" s="158">
        <v>37729</v>
      </c>
      <c r="Y1347" s="158">
        <v>36997</v>
      </c>
      <c r="Z1347" s="155">
        <v>0.975695953187915</v>
      </c>
      <c r="AA1347" s="155">
        <v>0.98059847862387</v>
      </c>
      <c r="AB1347" s="173">
        <v>-0.00490252543595571</v>
      </c>
    </row>
    <row r="1348" spans="1:28">
      <c r="A1348" s="175" t="s">
        <v>1085</v>
      </c>
      <c r="B1348" s="181" t="s">
        <v>1845</v>
      </c>
      <c r="C1348" s="181" t="s">
        <v>1349</v>
      </c>
      <c r="D1348" s="150">
        <v>2668</v>
      </c>
      <c r="E1348" s="153">
        <v>2601</v>
      </c>
      <c r="F1348" s="153">
        <v>67</v>
      </c>
      <c r="G1348" s="151">
        <v>2021</v>
      </c>
      <c r="H1348" s="151">
        <v>1974</v>
      </c>
      <c r="I1348" s="151">
        <v>47</v>
      </c>
      <c r="J1348" s="151">
        <v>1456</v>
      </c>
      <c r="K1348" s="151">
        <v>1424</v>
      </c>
      <c r="L1348" s="151">
        <v>32</v>
      </c>
      <c r="M1348" s="172">
        <v>0.93</v>
      </c>
      <c r="N1348" s="153">
        <v>52109</v>
      </c>
      <c r="O1348" s="153">
        <v>51120</v>
      </c>
      <c r="P1348" s="153">
        <v>989</v>
      </c>
      <c r="Q1348" s="154">
        <v>0.981020553071446</v>
      </c>
      <c r="R1348" s="154">
        <v>0.974887556221889</v>
      </c>
      <c r="S1348" s="154">
        <v>0.976744186046512</v>
      </c>
      <c r="T1348" s="154">
        <v>0.978021978021978</v>
      </c>
      <c r="U1348" s="173">
        <v>-0.00185662982462254</v>
      </c>
      <c r="V1348" s="158">
        <v>15052</v>
      </c>
      <c r="W1348" s="158">
        <v>14769</v>
      </c>
      <c r="X1348" s="158">
        <v>15813</v>
      </c>
      <c r="Y1348" s="158">
        <v>15482</v>
      </c>
      <c r="Z1348" s="155">
        <v>0.981198511825671</v>
      </c>
      <c r="AA1348" s="155">
        <v>0.979067855561879</v>
      </c>
      <c r="AB1348" s="173">
        <v>0.0021306562637915</v>
      </c>
    </row>
    <row r="1349" spans="1:28">
      <c r="A1349" s="175" t="s">
        <v>1085</v>
      </c>
      <c r="B1349" s="181" t="s">
        <v>1845</v>
      </c>
      <c r="C1349" s="181" t="s">
        <v>1350</v>
      </c>
      <c r="D1349" s="150">
        <v>2208</v>
      </c>
      <c r="E1349" s="153">
        <v>2136</v>
      </c>
      <c r="F1349" s="153">
        <v>72</v>
      </c>
      <c r="G1349" s="151">
        <v>1796</v>
      </c>
      <c r="H1349" s="151">
        <v>1742</v>
      </c>
      <c r="I1349" s="151">
        <v>54</v>
      </c>
      <c r="J1349" s="151">
        <v>1290</v>
      </c>
      <c r="K1349" s="151">
        <v>1254</v>
      </c>
      <c r="L1349" s="151">
        <v>36</v>
      </c>
      <c r="M1349" s="172">
        <v>0.93</v>
      </c>
      <c r="N1349" s="153">
        <v>47543</v>
      </c>
      <c r="O1349" s="153">
        <v>46383</v>
      </c>
      <c r="P1349" s="153">
        <v>1160</v>
      </c>
      <c r="Q1349" s="154">
        <v>0.97560103485266</v>
      </c>
      <c r="R1349" s="154">
        <v>0.967391304347826</v>
      </c>
      <c r="S1349" s="154">
        <v>0.969933184855234</v>
      </c>
      <c r="T1349" s="154">
        <v>0.972093023255814</v>
      </c>
      <c r="U1349" s="173">
        <v>-0.00254188050740778</v>
      </c>
      <c r="V1349" s="158">
        <v>13173</v>
      </c>
      <c r="W1349" s="158">
        <v>12779</v>
      </c>
      <c r="X1349" s="158">
        <v>14725</v>
      </c>
      <c r="Y1349" s="158">
        <v>14360</v>
      </c>
      <c r="Z1349" s="155">
        <v>0.970090336293935</v>
      </c>
      <c r="AA1349" s="155">
        <v>0.975212224108659</v>
      </c>
      <c r="AB1349" s="173">
        <v>-0.00512188781472411</v>
      </c>
    </row>
    <row r="1350" spans="1:28">
      <c r="A1350" s="175" t="s">
        <v>1085</v>
      </c>
      <c r="B1350" s="181" t="s">
        <v>1845</v>
      </c>
      <c r="C1350" s="181" t="s">
        <v>1351</v>
      </c>
      <c r="D1350" s="150">
        <v>2696</v>
      </c>
      <c r="E1350" s="153">
        <v>2642</v>
      </c>
      <c r="F1350" s="153">
        <v>54</v>
      </c>
      <c r="G1350" s="151">
        <v>1949</v>
      </c>
      <c r="H1350" s="151">
        <v>1911</v>
      </c>
      <c r="I1350" s="151">
        <v>38</v>
      </c>
      <c r="J1350" s="151">
        <v>1580</v>
      </c>
      <c r="K1350" s="151">
        <v>1551</v>
      </c>
      <c r="L1350" s="151">
        <v>29</v>
      </c>
      <c r="M1350" s="172">
        <v>0.93</v>
      </c>
      <c r="N1350" s="153">
        <v>53199</v>
      </c>
      <c r="O1350" s="153">
        <v>52405</v>
      </c>
      <c r="P1350" s="153">
        <v>794</v>
      </c>
      <c r="Q1350" s="154">
        <v>0.985074907423072</v>
      </c>
      <c r="R1350" s="154">
        <v>0.979970326409496</v>
      </c>
      <c r="S1350" s="154">
        <v>0.98050282195998</v>
      </c>
      <c r="T1350" s="154">
        <v>0.981645569620253</v>
      </c>
      <c r="U1350" s="173">
        <v>-0.000532495550483958</v>
      </c>
      <c r="V1350" s="158">
        <v>15264</v>
      </c>
      <c r="W1350" s="158">
        <v>15003</v>
      </c>
      <c r="X1350" s="158">
        <v>16213</v>
      </c>
      <c r="Y1350" s="158">
        <v>15970</v>
      </c>
      <c r="Z1350" s="155">
        <v>0.982900943396226</v>
      </c>
      <c r="AA1350" s="155">
        <v>0.985012027385431</v>
      </c>
      <c r="AB1350" s="173">
        <v>-0.00211108398920501</v>
      </c>
    </row>
    <row r="1351" spans="1:28">
      <c r="A1351" s="175" t="s">
        <v>1085</v>
      </c>
      <c r="B1351" s="181" t="s">
        <v>1845</v>
      </c>
      <c r="C1351" s="181" t="s">
        <v>1352</v>
      </c>
      <c r="D1351" s="150">
        <v>2706</v>
      </c>
      <c r="E1351" s="153">
        <v>2505</v>
      </c>
      <c r="F1351" s="153">
        <v>201</v>
      </c>
      <c r="G1351" s="151">
        <v>1855</v>
      </c>
      <c r="H1351" s="151">
        <v>1750</v>
      </c>
      <c r="I1351" s="151">
        <v>105</v>
      </c>
      <c r="J1351" s="151">
        <v>1568</v>
      </c>
      <c r="K1351" s="151">
        <v>1487</v>
      </c>
      <c r="L1351" s="151">
        <v>81</v>
      </c>
      <c r="M1351" s="172">
        <v>0.93</v>
      </c>
      <c r="N1351" s="153">
        <v>54192</v>
      </c>
      <c r="O1351" s="153">
        <v>51438</v>
      </c>
      <c r="P1351" s="153">
        <v>2754</v>
      </c>
      <c r="Q1351" s="154">
        <v>0.949180690876882</v>
      </c>
      <c r="R1351" s="154">
        <v>0.925720620842572</v>
      </c>
      <c r="S1351" s="154">
        <v>0.943396226415094</v>
      </c>
      <c r="T1351" s="154">
        <v>0.948341836734694</v>
      </c>
      <c r="U1351" s="173">
        <v>-0.0176756055725222</v>
      </c>
      <c r="V1351" s="158">
        <v>15035</v>
      </c>
      <c r="W1351" s="158">
        <v>14199</v>
      </c>
      <c r="X1351" s="158">
        <v>16779</v>
      </c>
      <c r="Y1351" s="158">
        <v>16002</v>
      </c>
      <c r="Z1351" s="155">
        <v>0.944396408380446</v>
      </c>
      <c r="AA1351" s="155">
        <v>0.95369211514393</v>
      </c>
      <c r="AB1351" s="173">
        <v>-0.00929570676348435</v>
      </c>
    </row>
    <row r="1352" spans="1:28">
      <c r="A1352" s="175" t="s">
        <v>1085</v>
      </c>
      <c r="B1352" s="181" t="s">
        <v>1845</v>
      </c>
      <c r="C1352" s="181" t="s">
        <v>1353</v>
      </c>
      <c r="D1352" s="150">
        <v>6558</v>
      </c>
      <c r="E1352" s="153">
        <v>6261</v>
      </c>
      <c r="F1352" s="153">
        <v>297</v>
      </c>
      <c r="G1352" s="151">
        <v>6081</v>
      </c>
      <c r="H1352" s="151">
        <v>5801</v>
      </c>
      <c r="I1352" s="151">
        <v>280</v>
      </c>
      <c r="J1352" s="151">
        <v>3334</v>
      </c>
      <c r="K1352" s="151">
        <v>3132</v>
      </c>
      <c r="L1352" s="151">
        <v>202</v>
      </c>
      <c r="M1352" s="172">
        <v>0.93</v>
      </c>
      <c r="N1352" s="153">
        <v>135964</v>
      </c>
      <c r="O1352" s="153">
        <v>131009</v>
      </c>
      <c r="P1352" s="153">
        <v>4955</v>
      </c>
      <c r="Q1352" s="154">
        <v>0.963556529669618</v>
      </c>
      <c r="R1352" s="154">
        <v>0.954711802378774</v>
      </c>
      <c r="S1352" s="154">
        <v>0.953954941621444</v>
      </c>
      <c r="T1352" s="154">
        <v>0.939412117576485</v>
      </c>
      <c r="U1352" s="173">
        <v>0.00075686075733028</v>
      </c>
      <c r="V1352" s="158">
        <v>37858</v>
      </c>
      <c r="W1352" s="158">
        <v>36195</v>
      </c>
      <c r="X1352" s="158">
        <v>41142</v>
      </c>
      <c r="Y1352" s="158">
        <v>39632</v>
      </c>
      <c r="Z1352" s="155">
        <v>0.95607269269375</v>
      </c>
      <c r="AA1352" s="155">
        <v>0.963297846482913</v>
      </c>
      <c r="AB1352" s="173">
        <v>-0.00722515378916255</v>
      </c>
    </row>
    <row r="1353" spans="1:28">
      <c r="A1353" s="175" t="s">
        <v>1085</v>
      </c>
      <c r="B1353" s="181" t="s">
        <v>1845</v>
      </c>
      <c r="C1353" s="181" t="s">
        <v>1354</v>
      </c>
      <c r="D1353" s="150">
        <v>3577</v>
      </c>
      <c r="E1353" s="153">
        <v>3450</v>
      </c>
      <c r="F1353" s="153">
        <v>127</v>
      </c>
      <c r="G1353" s="151">
        <v>2597</v>
      </c>
      <c r="H1353" s="151">
        <v>2483</v>
      </c>
      <c r="I1353" s="151">
        <v>114</v>
      </c>
      <c r="J1353" s="151">
        <v>2160</v>
      </c>
      <c r="K1353" s="151">
        <v>2069</v>
      </c>
      <c r="L1353" s="151">
        <v>91</v>
      </c>
      <c r="M1353" s="172">
        <v>0.93</v>
      </c>
      <c r="N1353" s="153">
        <v>71803</v>
      </c>
      <c r="O1353" s="153">
        <v>69616</v>
      </c>
      <c r="P1353" s="153">
        <v>2187</v>
      </c>
      <c r="Q1353" s="154">
        <v>0.969541662604627</v>
      </c>
      <c r="R1353" s="154">
        <v>0.964495387195974</v>
      </c>
      <c r="S1353" s="154">
        <v>0.956103195995379</v>
      </c>
      <c r="T1353" s="154">
        <v>0.95787037037037</v>
      </c>
      <c r="U1353" s="173">
        <v>0.00839219120059498</v>
      </c>
      <c r="V1353" s="158">
        <v>19993</v>
      </c>
      <c r="W1353" s="158">
        <v>19305</v>
      </c>
      <c r="X1353" s="158">
        <v>22163</v>
      </c>
      <c r="Y1353" s="158">
        <v>21499</v>
      </c>
      <c r="Z1353" s="155">
        <v>0.965587955784525</v>
      </c>
      <c r="AA1353" s="155">
        <v>0.970040157018454</v>
      </c>
      <c r="AB1353" s="173">
        <v>-0.00445220123392953</v>
      </c>
    </row>
    <row r="1354" spans="1:28">
      <c r="A1354" s="175" t="s">
        <v>1085</v>
      </c>
      <c r="B1354" s="181" t="s">
        <v>1845</v>
      </c>
      <c r="C1354" s="181" t="s">
        <v>1355</v>
      </c>
      <c r="D1354" s="150">
        <v>2707</v>
      </c>
      <c r="E1354" s="153">
        <v>2643</v>
      </c>
      <c r="F1354" s="153">
        <v>64</v>
      </c>
      <c r="G1354" s="151">
        <v>1888</v>
      </c>
      <c r="H1354" s="151">
        <v>1816</v>
      </c>
      <c r="I1354" s="151">
        <v>72</v>
      </c>
      <c r="J1354" s="151">
        <v>1416</v>
      </c>
      <c r="K1354" s="151">
        <v>1364</v>
      </c>
      <c r="L1354" s="151">
        <v>52</v>
      </c>
      <c r="M1354" s="172">
        <v>0.93</v>
      </c>
      <c r="N1354" s="153">
        <v>52887</v>
      </c>
      <c r="O1354" s="153">
        <v>51856</v>
      </c>
      <c r="P1354" s="153">
        <v>1031</v>
      </c>
      <c r="Q1354" s="154">
        <v>0.980505606292662</v>
      </c>
      <c r="R1354" s="154">
        <v>0.976357591429627</v>
      </c>
      <c r="S1354" s="154">
        <v>0.961864406779661</v>
      </c>
      <c r="T1354" s="154">
        <v>0.963276836158192</v>
      </c>
      <c r="U1354" s="173">
        <v>0.0144931846499659</v>
      </c>
      <c r="V1354" s="158">
        <v>14712</v>
      </c>
      <c r="W1354" s="158">
        <v>14362</v>
      </c>
      <c r="X1354" s="158">
        <v>16734</v>
      </c>
      <c r="Y1354" s="158">
        <v>16439</v>
      </c>
      <c r="Z1354" s="155">
        <v>0.97620989668298</v>
      </c>
      <c r="AA1354" s="155">
        <v>0.982371220270109</v>
      </c>
      <c r="AB1354" s="173">
        <v>-0.00616132358712895</v>
      </c>
    </row>
    <row r="1355" spans="1:28">
      <c r="A1355" s="175" t="s">
        <v>1085</v>
      </c>
      <c r="B1355" s="181" t="s">
        <v>1845</v>
      </c>
      <c r="C1355" s="181" t="s">
        <v>1356</v>
      </c>
      <c r="D1355" s="150">
        <v>2483</v>
      </c>
      <c r="E1355" s="153">
        <v>2405</v>
      </c>
      <c r="F1355" s="153">
        <v>78</v>
      </c>
      <c r="G1355" s="151">
        <v>1775</v>
      </c>
      <c r="H1355" s="151">
        <v>1708</v>
      </c>
      <c r="I1355" s="151">
        <v>67</v>
      </c>
      <c r="J1355" s="151">
        <v>1496</v>
      </c>
      <c r="K1355" s="151">
        <v>1457</v>
      </c>
      <c r="L1355" s="151">
        <v>39</v>
      </c>
      <c r="M1355" s="172">
        <v>0.93</v>
      </c>
      <c r="N1355" s="153">
        <v>50866</v>
      </c>
      <c r="O1355" s="153">
        <v>49771</v>
      </c>
      <c r="P1355" s="153">
        <v>1095</v>
      </c>
      <c r="Q1355" s="154">
        <v>0.978472850233948</v>
      </c>
      <c r="R1355" s="154">
        <v>0.968586387434555</v>
      </c>
      <c r="S1355" s="154">
        <v>0.962253521126761</v>
      </c>
      <c r="T1355" s="154">
        <v>0.973930481283422</v>
      </c>
      <c r="U1355" s="173">
        <v>0.00633286630779439</v>
      </c>
      <c r="V1355" s="158">
        <v>14238</v>
      </c>
      <c r="W1355" s="158">
        <v>13863</v>
      </c>
      <c r="X1355" s="158">
        <v>15330</v>
      </c>
      <c r="Y1355" s="158">
        <v>15021</v>
      </c>
      <c r="Z1355" s="155">
        <v>0.973662031184155</v>
      </c>
      <c r="AA1355" s="155">
        <v>0.979843444227006</v>
      </c>
      <c r="AB1355" s="173">
        <v>-0.0061814130428508</v>
      </c>
    </row>
    <row r="1356" spans="1:28">
      <c r="A1356" s="175" t="s">
        <v>1085</v>
      </c>
      <c r="B1356" s="181" t="s">
        <v>1845</v>
      </c>
      <c r="C1356" s="181" t="s">
        <v>1357</v>
      </c>
      <c r="D1356" s="150">
        <v>4748</v>
      </c>
      <c r="E1356" s="153">
        <v>4568</v>
      </c>
      <c r="F1356" s="153">
        <v>180</v>
      </c>
      <c r="G1356" s="151">
        <v>3428</v>
      </c>
      <c r="H1356" s="151">
        <v>3275</v>
      </c>
      <c r="I1356" s="151">
        <v>153</v>
      </c>
      <c r="J1356" s="151">
        <v>2852</v>
      </c>
      <c r="K1356" s="151">
        <v>2714</v>
      </c>
      <c r="L1356" s="151">
        <v>138</v>
      </c>
      <c r="M1356" s="172">
        <v>0.93</v>
      </c>
      <c r="N1356" s="153">
        <v>97510</v>
      </c>
      <c r="O1356" s="153">
        <v>93952</v>
      </c>
      <c r="P1356" s="153">
        <v>3558</v>
      </c>
      <c r="Q1356" s="154">
        <v>0.963511434724644</v>
      </c>
      <c r="R1356" s="154">
        <v>0.962089300758214</v>
      </c>
      <c r="S1356" s="154">
        <v>0.95536756126021</v>
      </c>
      <c r="T1356" s="154">
        <v>0.951612903225806</v>
      </c>
      <c r="U1356" s="173">
        <v>0.00672173949800392</v>
      </c>
      <c r="V1356" s="158">
        <v>27057</v>
      </c>
      <c r="W1356" s="158">
        <v>26016</v>
      </c>
      <c r="X1356" s="158">
        <v>29629</v>
      </c>
      <c r="Y1356" s="158">
        <v>28536</v>
      </c>
      <c r="Z1356" s="155">
        <v>0.96152566803415</v>
      </c>
      <c r="AA1356" s="155">
        <v>0.963110466097405</v>
      </c>
      <c r="AB1356" s="173">
        <v>-0.0015847980632544</v>
      </c>
    </row>
    <row r="1357" spans="1:28">
      <c r="A1357" s="175" t="s">
        <v>1085</v>
      </c>
      <c r="B1357" s="181" t="s">
        <v>1845</v>
      </c>
      <c r="C1357" s="181" t="s">
        <v>1358</v>
      </c>
      <c r="D1357" s="150">
        <v>7991</v>
      </c>
      <c r="E1357" s="153">
        <v>7770</v>
      </c>
      <c r="F1357" s="153">
        <v>221</v>
      </c>
      <c r="G1357" s="151">
        <v>7420</v>
      </c>
      <c r="H1357" s="151">
        <v>7182</v>
      </c>
      <c r="I1357" s="151">
        <v>238</v>
      </c>
      <c r="J1357" s="151">
        <v>4099</v>
      </c>
      <c r="K1357" s="151">
        <v>3946</v>
      </c>
      <c r="L1357" s="151">
        <v>153</v>
      </c>
      <c r="M1357" s="172">
        <v>0.93</v>
      </c>
      <c r="N1357" s="153">
        <v>166552</v>
      </c>
      <c r="O1357" s="153">
        <v>160656</v>
      </c>
      <c r="P1357" s="153">
        <v>5896</v>
      </c>
      <c r="Q1357" s="154">
        <v>0.964599644555454</v>
      </c>
      <c r="R1357" s="154">
        <v>0.972343886872732</v>
      </c>
      <c r="S1357" s="154">
        <v>0.967924528301887</v>
      </c>
      <c r="T1357" s="154">
        <v>0.96267382288363</v>
      </c>
      <c r="U1357" s="173">
        <v>0.00441935857084508</v>
      </c>
      <c r="V1357" s="158">
        <v>46773</v>
      </c>
      <c r="W1357" s="158">
        <v>45377</v>
      </c>
      <c r="X1357" s="158">
        <v>51175</v>
      </c>
      <c r="Y1357" s="158">
        <v>49596</v>
      </c>
      <c r="Z1357" s="155">
        <v>0.970153721163919</v>
      </c>
      <c r="AA1357" s="155">
        <v>0.96914509037616</v>
      </c>
      <c r="AB1357" s="173">
        <v>0.00100863078775915</v>
      </c>
    </row>
    <row r="1358" spans="1:28">
      <c r="A1358" s="175" t="s">
        <v>1085</v>
      </c>
      <c r="B1358" s="181" t="s">
        <v>1845</v>
      </c>
      <c r="C1358" s="181" t="s">
        <v>1359</v>
      </c>
      <c r="D1358" s="150">
        <v>1915</v>
      </c>
      <c r="E1358" s="153">
        <v>1895</v>
      </c>
      <c r="F1358" s="153">
        <v>20</v>
      </c>
      <c r="G1358" s="151">
        <v>1388</v>
      </c>
      <c r="H1358" s="151">
        <v>1373</v>
      </c>
      <c r="I1358" s="151">
        <v>15</v>
      </c>
      <c r="J1358" s="151">
        <v>1096</v>
      </c>
      <c r="K1358" s="151">
        <v>1087</v>
      </c>
      <c r="L1358" s="151">
        <v>9</v>
      </c>
      <c r="M1358" s="172">
        <v>0.93</v>
      </c>
      <c r="N1358" s="153">
        <v>37908</v>
      </c>
      <c r="O1358" s="153">
        <v>37611</v>
      </c>
      <c r="P1358" s="153">
        <v>297</v>
      </c>
      <c r="Q1358" s="154">
        <v>0.992165242165242</v>
      </c>
      <c r="R1358" s="154">
        <v>0.989556135770235</v>
      </c>
      <c r="S1358" s="154">
        <v>0.989193083573487</v>
      </c>
      <c r="T1358" s="154">
        <v>0.991788321167883</v>
      </c>
      <c r="U1358" s="173">
        <v>0.000363052196747926</v>
      </c>
      <c r="V1358" s="158">
        <v>10419</v>
      </c>
      <c r="W1358" s="158">
        <v>10336</v>
      </c>
      <c r="X1358" s="158">
        <v>11542</v>
      </c>
      <c r="Y1358" s="158">
        <v>11445</v>
      </c>
      <c r="Z1358" s="155">
        <v>0.992033784432287</v>
      </c>
      <c r="AA1358" s="155">
        <v>0.99159591058742</v>
      </c>
      <c r="AB1358" s="173">
        <v>0.000437873844867376</v>
      </c>
    </row>
    <row r="1359" spans="1:28">
      <c r="A1359" s="175" t="s">
        <v>1085</v>
      </c>
      <c r="B1359" s="181" t="s">
        <v>1845</v>
      </c>
      <c r="C1359" s="181" t="s">
        <v>1360</v>
      </c>
      <c r="D1359" s="150">
        <v>2813</v>
      </c>
      <c r="E1359" s="153">
        <v>2774</v>
      </c>
      <c r="F1359" s="153">
        <v>39</v>
      </c>
      <c r="G1359" s="151">
        <v>2026</v>
      </c>
      <c r="H1359" s="151">
        <v>2000</v>
      </c>
      <c r="I1359" s="151">
        <v>26</v>
      </c>
      <c r="J1359" s="151">
        <v>1640</v>
      </c>
      <c r="K1359" s="151">
        <v>1619</v>
      </c>
      <c r="L1359" s="151">
        <v>21</v>
      </c>
      <c r="M1359" s="172">
        <v>0.93</v>
      </c>
      <c r="N1359" s="153">
        <v>56452</v>
      </c>
      <c r="O1359" s="153">
        <v>55965</v>
      </c>
      <c r="P1359" s="153">
        <v>487</v>
      </c>
      <c r="Q1359" s="154">
        <v>0.991373202012329</v>
      </c>
      <c r="R1359" s="154">
        <v>0.986135798080341</v>
      </c>
      <c r="S1359" s="154">
        <v>0.987166831194472</v>
      </c>
      <c r="T1359" s="154">
        <v>0.98719512195122</v>
      </c>
      <c r="U1359" s="173">
        <v>-0.00103103311413066</v>
      </c>
      <c r="V1359" s="158">
        <v>15698</v>
      </c>
      <c r="W1359" s="158">
        <v>15542</v>
      </c>
      <c r="X1359" s="158">
        <v>17235</v>
      </c>
      <c r="Y1359" s="158">
        <v>17081</v>
      </c>
      <c r="Z1359" s="155">
        <v>0.99006242833482</v>
      </c>
      <c r="AA1359" s="155">
        <v>0.991064693936757</v>
      </c>
      <c r="AB1359" s="173">
        <v>-0.00100226560193684</v>
      </c>
    </row>
    <row r="1360" spans="1:28">
      <c r="A1360" s="175" t="s">
        <v>1085</v>
      </c>
      <c r="B1360" s="181" t="s">
        <v>1845</v>
      </c>
      <c r="C1360" s="181" t="s">
        <v>1361</v>
      </c>
      <c r="D1360" s="150">
        <v>3667</v>
      </c>
      <c r="E1360" s="153">
        <v>3579</v>
      </c>
      <c r="F1360" s="153">
        <v>88</v>
      </c>
      <c r="G1360" s="151">
        <v>2695</v>
      </c>
      <c r="H1360" s="151">
        <v>2631</v>
      </c>
      <c r="I1360" s="151">
        <v>64</v>
      </c>
      <c r="J1360" s="151">
        <v>2296</v>
      </c>
      <c r="K1360" s="151">
        <v>2245</v>
      </c>
      <c r="L1360" s="151">
        <v>51</v>
      </c>
      <c r="M1360" s="172">
        <v>0.93</v>
      </c>
      <c r="N1360" s="153">
        <v>74895</v>
      </c>
      <c r="O1360" s="153">
        <v>73639</v>
      </c>
      <c r="P1360" s="153">
        <v>1256</v>
      </c>
      <c r="Q1360" s="154">
        <v>0.983229855130516</v>
      </c>
      <c r="R1360" s="154">
        <v>0.976002181619853</v>
      </c>
      <c r="S1360" s="154">
        <v>0.976252319109462</v>
      </c>
      <c r="T1360" s="154">
        <v>0.977787456445993</v>
      </c>
      <c r="U1360" s="173">
        <v>-0.000250137489609226</v>
      </c>
      <c r="V1360" s="158">
        <v>21218</v>
      </c>
      <c r="W1360" s="158">
        <v>20814</v>
      </c>
      <c r="X1360" s="158">
        <v>23251</v>
      </c>
      <c r="Y1360" s="158">
        <v>22903</v>
      </c>
      <c r="Z1360" s="155">
        <v>0.980959562635498</v>
      </c>
      <c r="AA1360" s="155">
        <v>0.985032901810675</v>
      </c>
      <c r="AB1360" s="173">
        <v>-0.0040733391751766</v>
      </c>
    </row>
    <row r="1361" spans="1:28">
      <c r="A1361" s="175" t="s">
        <v>1085</v>
      </c>
      <c r="B1361" s="181" t="s">
        <v>1845</v>
      </c>
      <c r="C1361" s="181" t="s">
        <v>1362</v>
      </c>
      <c r="D1361" s="150">
        <v>4226</v>
      </c>
      <c r="E1361" s="153">
        <v>4185</v>
      </c>
      <c r="F1361" s="153">
        <v>41</v>
      </c>
      <c r="G1361" s="151">
        <v>3055</v>
      </c>
      <c r="H1361" s="151">
        <v>3031</v>
      </c>
      <c r="I1361" s="151">
        <v>24</v>
      </c>
      <c r="J1361" s="151">
        <v>2332</v>
      </c>
      <c r="K1361" s="151">
        <v>2312</v>
      </c>
      <c r="L1361" s="151">
        <v>20</v>
      </c>
      <c r="M1361" s="172">
        <v>0.93</v>
      </c>
      <c r="N1361" s="153">
        <v>85584</v>
      </c>
      <c r="O1361" s="153">
        <v>85016</v>
      </c>
      <c r="P1361" s="153">
        <v>568</v>
      </c>
      <c r="Q1361" s="154">
        <v>0.993363245466442</v>
      </c>
      <c r="R1361" s="154">
        <v>0.99029815428301</v>
      </c>
      <c r="S1361" s="154">
        <v>0.992144026186579</v>
      </c>
      <c r="T1361" s="154">
        <v>0.991423670668954</v>
      </c>
      <c r="U1361" s="173">
        <v>-0.00184587190356944</v>
      </c>
      <c r="V1361" s="158">
        <v>23468</v>
      </c>
      <c r="W1361" s="158">
        <v>23290</v>
      </c>
      <c r="X1361" s="158">
        <v>26234</v>
      </c>
      <c r="Y1361" s="158">
        <v>26069</v>
      </c>
      <c r="Z1361" s="155">
        <v>0.992415203681609</v>
      </c>
      <c r="AA1361" s="155">
        <v>0.99371045208508</v>
      </c>
      <c r="AB1361" s="173">
        <v>-0.00129524840347151</v>
      </c>
    </row>
    <row r="1362" spans="1:28">
      <c r="A1362" s="175" t="s">
        <v>1085</v>
      </c>
      <c r="B1362" s="181" t="s">
        <v>1845</v>
      </c>
      <c r="C1362" s="181" t="s">
        <v>1363</v>
      </c>
      <c r="D1362" s="150">
        <v>7045</v>
      </c>
      <c r="E1362" s="153">
        <v>6711</v>
      </c>
      <c r="F1362" s="153">
        <v>334</v>
      </c>
      <c r="G1362" s="151">
        <v>6581</v>
      </c>
      <c r="H1362" s="151">
        <v>6287</v>
      </c>
      <c r="I1362" s="151">
        <v>294</v>
      </c>
      <c r="J1362" s="151">
        <v>3620</v>
      </c>
      <c r="K1362" s="151">
        <v>3475</v>
      </c>
      <c r="L1362" s="151">
        <v>145</v>
      </c>
      <c r="M1362" s="172">
        <v>0.93</v>
      </c>
      <c r="N1362" s="153">
        <v>147847</v>
      </c>
      <c r="O1362" s="153">
        <v>142169</v>
      </c>
      <c r="P1362" s="153">
        <v>5678</v>
      </c>
      <c r="Q1362" s="154">
        <v>0.961595433116668</v>
      </c>
      <c r="R1362" s="154">
        <v>0.952590489709013</v>
      </c>
      <c r="S1362" s="154">
        <v>0.955325938307248</v>
      </c>
      <c r="T1362" s="154">
        <v>0.959944751381215</v>
      </c>
      <c r="U1362" s="173">
        <v>-0.0027354485982346</v>
      </c>
      <c r="V1362" s="158">
        <v>41357</v>
      </c>
      <c r="W1362" s="158">
        <v>39829</v>
      </c>
      <c r="X1362" s="158">
        <v>44499</v>
      </c>
      <c r="Y1362" s="158">
        <v>42767</v>
      </c>
      <c r="Z1362" s="155">
        <v>0.963053412965157</v>
      </c>
      <c r="AA1362" s="155">
        <v>0.961077777028697</v>
      </c>
      <c r="AB1362" s="173">
        <v>0.00197563593645977</v>
      </c>
    </row>
    <row r="1363" spans="1:28">
      <c r="A1363" s="175" t="s">
        <v>1085</v>
      </c>
      <c r="B1363" s="181" t="s">
        <v>1845</v>
      </c>
      <c r="C1363" s="181" t="s">
        <v>1364</v>
      </c>
      <c r="D1363" s="150">
        <v>3713</v>
      </c>
      <c r="E1363" s="153">
        <v>3543</v>
      </c>
      <c r="F1363" s="153">
        <v>170</v>
      </c>
      <c r="G1363" s="151">
        <v>2842</v>
      </c>
      <c r="H1363" s="151">
        <v>2750</v>
      </c>
      <c r="I1363" s="151">
        <v>92</v>
      </c>
      <c r="J1363" s="151">
        <v>2124</v>
      </c>
      <c r="K1363" s="151">
        <v>2076</v>
      </c>
      <c r="L1363" s="151">
        <v>48</v>
      </c>
      <c r="M1363" s="172">
        <v>0.93</v>
      </c>
      <c r="N1363" s="153">
        <v>74055</v>
      </c>
      <c r="O1363" s="153">
        <v>71986</v>
      </c>
      <c r="P1363" s="153">
        <v>2069</v>
      </c>
      <c r="Q1363" s="154">
        <v>0.97206130578624</v>
      </c>
      <c r="R1363" s="154">
        <v>0.954214920549421</v>
      </c>
      <c r="S1363" s="154">
        <v>0.967628430682618</v>
      </c>
      <c r="T1363" s="154">
        <v>0.977401129943503</v>
      </c>
      <c r="U1363" s="173">
        <v>-0.0134135101331969</v>
      </c>
      <c r="V1363" s="158">
        <v>20771</v>
      </c>
      <c r="W1363" s="158">
        <v>20160</v>
      </c>
      <c r="X1363" s="158">
        <v>22518</v>
      </c>
      <c r="Y1363" s="158">
        <v>21775</v>
      </c>
      <c r="Z1363" s="155">
        <v>0.970583987289972</v>
      </c>
      <c r="AA1363" s="155">
        <v>0.967004174438227</v>
      </c>
      <c r="AB1363" s="173">
        <v>0.00357981285174447</v>
      </c>
    </row>
    <row r="1364" spans="1:28">
      <c r="A1364" s="175" t="s">
        <v>1085</v>
      </c>
      <c r="B1364" s="181" t="s">
        <v>1845</v>
      </c>
      <c r="C1364" s="181" t="s">
        <v>1365</v>
      </c>
      <c r="D1364" s="150">
        <v>2864</v>
      </c>
      <c r="E1364" s="153">
        <v>2796</v>
      </c>
      <c r="F1364" s="153">
        <v>68</v>
      </c>
      <c r="G1364" s="151">
        <v>2103</v>
      </c>
      <c r="H1364" s="151">
        <v>2047</v>
      </c>
      <c r="I1364" s="151">
        <v>56</v>
      </c>
      <c r="J1364" s="151">
        <v>1686</v>
      </c>
      <c r="K1364" s="151">
        <v>1655</v>
      </c>
      <c r="L1364" s="151">
        <v>31</v>
      </c>
      <c r="M1364" s="172">
        <v>0.93</v>
      </c>
      <c r="N1364" s="153">
        <v>56304</v>
      </c>
      <c r="O1364" s="153">
        <v>55288</v>
      </c>
      <c r="P1364" s="153">
        <v>1016</v>
      </c>
      <c r="Q1364" s="154">
        <v>0.981955100880932</v>
      </c>
      <c r="R1364" s="154">
        <v>0.976256983240223</v>
      </c>
      <c r="S1364" s="154">
        <v>0.973371374227294</v>
      </c>
      <c r="T1364" s="154">
        <v>0.981613285883749</v>
      </c>
      <c r="U1364" s="173">
        <v>0.00288560901292911</v>
      </c>
      <c r="V1364" s="158">
        <v>16130</v>
      </c>
      <c r="W1364" s="158">
        <v>15813</v>
      </c>
      <c r="X1364" s="158">
        <v>17899</v>
      </c>
      <c r="Y1364" s="158">
        <v>17578</v>
      </c>
      <c r="Z1364" s="155">
        <v>0.98034717916925</v>
      </c>
      <c r="AA1364" s="155">
        <v>0.982066037208783</v>
      </c>
      <c r="AB1364" s="173">
        <v>-0.00171885803953276</v>
      </c>
    </row>
    <row r="1365" spans="1:28">
      <c r="A1365" s="175" t="s">
        <v>1085</v>
      </c>
      <c r="B1365" s="181" t="s">
        <v>1845</v>
      </c>
      <c r="C1365" s="181" t="s">
        <v>1366</v>
      </c>
      <c r="D1365" s="150">
        <v>2349</v>
      </c>
      <c r="E1365" s="153">
        <v>2298</v>
      </c>
      <c r="F1365" s="153">
        <v>51</v>
      </c>
      <c r="G1365" s="151">
        <v>1882</v>
      </c>
      <c r="H1365" s="151">
        <v>1851</v>
      </c>
      <c r="I1365" s="151">
        <v>31</v>
      </c>
      <c r="J1365" s="151">
        <v>1315</v>
      </c>
      <c r="K1365" s="151">
        <v>1285</v>
      </c>
      <c r="L1365" s="151">
        <v>30</v>
      </c>
      <c r="M1365" s="172">
        <v>0.93</v>
      </c>
      <c r="N1365" s="153">
        <v>47708</v>
      </c>
      <c r="O1365" s="153">
        <v>46464</v>
      </c>
      <c r="P1365" s="153">
        <v>1244</v>
      </c>
      <c r="Q1365" s="154">
        <v>0.973924708644253</v>
      </c>
      <c r="R1365" s="154">
        <v>0.978288633461047</v>
      </c>
      <c r="S1365" s="154">
        <v>0.983528161530287</v>
      </c>
      <c r="T1365" s="154">
        <v>0.977186311787072</v>
      </c>
      <c r="U1365" s="173">
        <v>-0.00523952806923966</v>
      </c>
      <c r="V1365" s="158">
        <v>13576</v>
      </c>
      <c r="W1365" s="158">
        <v>13192</v>
      </c>
      <c r="X1365" s="158">
        <v>14673</v>
      </c>
      <c r="Y1365" s="158">
        <v>14233</v>
      </c>
      <c r="Z1365" s="155">
        <v>0.971714790807307</v>
      </c>
      <c r="AA1365" s="155">
        <v>0.970012948953861</v>
      </c>
      <c r="AB1365" s="173">
        <v>0.00170184185344624</v>
      </c>
    </row>
    <row r="1366" spans="1:28">
      <c r="A1366" s="175" t="s">
        <v>1085</v>
      </c>
      <c r="B1366" s="181" t="s">
        <v>1845</v>
      </c>
      <c r="C1366" s="181" t="s">
        <v>1367</v>
      </c>
      <c r="D1366" s="150">
        <v>3994</v>
      </c>
      <c r="E1366" s="153">
        <v>3861</v>
      </c>
      <c r="F1366" s="153">
        <v>133</v>
      </c>
      <c r="G1366" s="151">
        <v>3018</v>
      </c>
      <c r="H1366" s="151">
        <v>2932</v>
      </c>
      <c r="I1366" s="151">
        <v>86</v>
      </c>
      <c r="J1366" s="151">
        <v>2313</v>
      </c>
      <c r="K1366" s="151">
        <v>2252</v>
      </c>
      <c r="L1366" s="151">
        <v>61</v>
      </c>
      <c r="M1366" s="172">
        <v>0.93</v>
      </c>
      <c r="N1366" s="153">
        <v>80399</v>
      </c>
      <c r="O1366" s="153">
        <v>77851</v>
      </c>
      <c r="P1366" s="153">
        <v>2548</v>
      </c>
      <c r="Q1366" s="154">
        <v>0.968308063533128</v>
      </c>
      <c r="R1366" s="154">
        <v>0.966700050075113</v>
      </c>
      <c r="S1366" s="154">
        <v>0.971504307488403</v>
      </c>
      <c r="T1366" s="154">
        <v>0.973627323821876</v>
      </c>
      <c r="U1366" s="173">
        <v>-0.00480425741329027</v>
      </c>
      <c r="V1366" s="158">
        <v>22232</v>
      </c>
      <c r="W1366" s="158">
        <v>21579</v>
      </c>
      <c r="X1366" s="158">
        <v>24957</v>
      </c>
      <c r="Y1366" s="158">
        <v>24111</v>
      </c>
      <c r="Z1366" s="155">
        <v>0.970627923713566</v>
      </c>
      <c r="AA1366" s="155">
        <v>0.966101694915254</v>
      </c>
      <c r="AB1366" s="173">
        <v>0.00452622879831177</v>
      </c>
    </row>
    <row r="1367" spans="1:28">
      <c r="A1367" s="175" t="s">
        <v>1085</v>
      </c>
      <c r="B1367" s="181" t="s">
        <v>1845</v>
      </c>
      <c r="C1367" s="181" t="s">
        <v>1368</v>
      </c>
      <c r="D1367" s="150">
        <v>3</v>
      </c>
      <c r="E1367" s="153">
        <v>3</v>
      </c>
      <c r="F1367" s="153">
        <v>0</v>
      </c>
      <c r="G1367" s="151">
        <v>6</v>
      </c>
      <c r="H1367" s="151">
        <v>6</v>
      </c>
      <c r="I1367" s="151">
        <v>0</v>
      </c>
      <c r="J1367" s="151">
        <v>3</v>
      </c>
      <c r="K1367" s="151">
        <v>3</v>
      </c>
      <c r="L1367" s="151">
        <v>0</v>
      </c>
      <c r="M1367" s="172">
        <v>0.93</v>
      </c>
      <c r="N1367" s="153">
        <v>54</v>
      </c>
      <c r="O1367" s="153">
        <v>54</v>
      </c>
      <c r="P1367" s="153">
        <v>0</v>
      </c>
      <c r="Q1367" s="154">
        <v>1</v>
      </c>
      <c r="R1367" s="154">
        <v>1</v>
      </c>
      <c r="S1367" s="154">
        <v>1</v>
      </c>
      <c r="T1367" s="154">
        <v>1</v>
      </c>
      <c r="U1367" s="173">
        <v>0</v>
      </c>
      <c r="V1367" s="158">
        <v>27</v>
      </c>
      <c r="W1367" s="158">
        <v>27</v>
      </c>
      <c r="X1367" s="158">
        <v>19</v>
      </c>
      <c r="Y1367" s="158">
        <v>19</v>
      </c>
      <c r="Z1367" s="155">
        <v>1</v>
      </c>
      <c r="AA1367" s="155">
        <v>1</v>
      </c>
      <c r="AB1367" s="173">
        <v>0</v>
      </c>
    </row>
    <row r="1368" spans="1:28">
      <c r="A1368" s="175" t="s">
        <v>1085</v>
      </c>
      <c r="B1368" s="181" t="s">
        <v>1845</v>
      </c>
      <c r="C1368" s="181" t="s">
        <v>1369</v>
      </c>
      <c r="D1368" s="150">
        <v>3838</v>
      </c>
      <c r="E1368" s="153">
        <v>3751</v>
      </c>
      <c r="F1368" s="153">
        <v>87</v>
      </c>
      <c r="G1368" s="151">
        <v>3675</v>
      </c>
      <c r="H1368" s="151">
        <v>3593</v>
      </c>
      <c r="I1368" s="151">
        <v>82</v>
      </c>
      <c r="J1368" s="151">
        <v>2049</v>
      </c>
      <c r="K1368" s="151">
        <v>2002</v>
      </c>
      <c r="L1368" s="151">
        <v>47</v>
      </c>
      <c r="M1368" s="172">
        <v>0.93</v>
      </c>
      <c r="N1368" s="153">
        <v>78834</v>
      </c>
      <c r="O1368" s="153">
        <v>76967</v>
      </c>
      <c r="P1368" s="153">
        <v>1867</v>
      </c>
      <c r="Q1368" s="154">
        <v>0.976317325012051</v>
      </c>
      <c r="R1368" s="154">
        <v>0.977331943720688</v>
      </c>
      <c r="S1368" s="154">
        <v>0.977687074829932</v>
      </c>
      <c r="T1368" s="154">
        <v>0.977061981454368</v>
      </c>
      <c r="U1368" s="173">
        <v>-0.000355131109244122</v>
      </c>
      <c r="V1368" s="158">
        <v>22543</v>
      </c>
      <c r="W1368" s="158">
        <v>21994</v>
      </c>
      <c r="X1368" s="158">
        <v>24148</v>
      </c>
      <c r="Y1368" s="158">
        <v>23543</v>
      </c>
      <c r="Z1368" s="155">
        <v>0.975646542163865</v>
      </c>
      <c r="AA1368" s="155">
        <v>0.974946165313898</v>
      </c>
      <c r="AB1368" s="173">
        <v>0.000700376849966933</v>
      </c>
    </row>
    <row r="1369" spans="1:28">
      <c r="A1369" s="175" t="s">
        <v>1085</v>
      </c>
      <c r="B1369" s="181" t="s">
        <v>1846</v>
      </c>
      <c r="C1369" s="181" t="s">
        <v>1370</v>
      </c>
      <c r="D1369" s="150">
        <v>4164</v>
      </c>
      <c r="E1369" s="153">
        <v>3984</v>
      </c>
      <c r="F1369" s="153">
        <v>180</v>
      </c>
      <c r="G1369" s="151">
        <v>4841</v>
      </c>
      <c r="H1369" s="151">
        <v>4696</v>
      </c>
      <c r="I1369" s="151">
        <v>145</v>
      </c>
      <c r="J1369" s="151">
        <v>3001</v>
      </c>
      <c r="K1369" s="151">
        <v>2921</v>
      </c>
      <c r="L1369" s="151">
        <v>80</v>
      </c>
      <c r="M1369" s="172">
        <v>0.93</v>
      </c>
      <c r="N1369" s="153">
        <v>99476</v>
      </c>
      <c r="O1369" s="153">
        <v>96452</v>
      </c>
      <c r="P1369" s="153">
        <v>3024</v>
      </c>
      <c r="Q1369" s="154">
        <v>0.969600707708392</v>
      </c>
      <c r="R1369" s="154">
        <v>0.956772334293948</v>
      </c>
      <c r="S1369" s="154">
        <v>0.970047510844867</v>
      </c>
      <c r="T1369" s="154">
        <v>0.973342219260247</v>
      </c>
      <c r="U1369" s="173">
        <v>-0.0132751765509186</v>
      </c>
      <c r="V1369" s="158">
        <v>27510</v>
      </c>
      <c r="W1369" s="158">
        <v>26645</v>
      </c>
      <c r="X1369" s="158">
        <v>30377</v>
      </c>
      <c r="Y1369" s="158">
        <v>29428</v>
      </c>
      <c r="Z1369" s="155">
        <v>0.968556888404217</v>
      </c>
      <c r="AA1369" s="155">
        <v>0.968759258649636</v>
      </c>
      <c r="AB1369" s="173">
        <v>-0.000202370245419581</v>
      </c>
    </row>
    <row r="1370" spans="1:28">
      <c r="A1370" s="175" t="s">
        <v>1085</v>
      </c>
      <c r="B1370" s="181" t="s">
        <v>1846</v>
      </c>
      <c r="C1370" s="181" t="s">
        <v>1371</v>
      </c>
      <c r="D1370" s="150">
        <v>3594</v>
      </c>
      <c r="E1370" s="153">
        <v>3423</v>
      </c>
      <c r="F1370" s="153">
        <v>171</v>
      </c>
      <c r="G1370" s="151">
        <v>4004</v>
      </c>
      <c r="H1370" s="151">
        <v>3887</v>
      </c>
      <c r="I1370" s="151">
        <v>117</v>
      </c>
      <c r="J1370" s="151">
        <v>2567</v>
      </c>
      <c r="K1370" s="151">
        <v>2510</v>
      </c>
      <c r="L1370" s="151">
        <v>57</v>
      </c>
      <c r="M1370" s="172">
        <v>0.93</v>
      </c>
      <c r="N1370" s="153">
        <v>87248</v>
      </c>
      <c r="O1370" s="153">
        <v>84706</v>
      </c>
      <c r="P1370" s="153">
        <v>2542</v>
      </c>
      <c r="Q1370" s="154">
        <v>0.970864661654135</v>
      </c>
      <c r="R1370" s="154">
        <v>0.952420701168614</v>
      </c>
      <c r="S1370" s="154">
        <v>0.970779220779221</v>
      </c>
      <c r="T1370" s="154">
        <v>0.977795091546552</v>
      </c>
      <c r="U1370" s="173">
        <v>-0.0183585196106064</v>
      </c>
      <c r="V1370" s="158">
        <v>23241</v>
      </c>
      <c r="W1370" s="158">
        <v>22402</v>
      </c>
      <c r="X1370" s="158">
        <v>25936</v>
      </c>
      <c r="Y1370" s="158">
        <v>25179</v>
      </c>
      <c r="Z1370" s="155">
        <v>0.963900004302741</v>
      </c>
      <c r="AA1370" s="155">
        <v>0.970812769895126</v>
      </c>
      <c r="AB1370" s="173">
        <v>-0.00691276559238563</v>
      </c>
    </row>
    <row r="1371" spans="1:28">
      <c r="A1371" s="175" t="s">
        <v>1085</v>
      </c>
      <c r="B1371" s="181" t="s">
        <v>1846</v>
      </c>
      <c r="C1371" s="181" t="s">
        <v>1372</v>
      </c>
      <c r="D1371" s="150">
        <v>4</v>
      </c>
      <c r="E1371" s="153">
        <v>4</v>
      </c>
      <c r="F1371" s="153">
        <v>0</v>
      </c>
      <c r="G1371" s="151">
        <v>5</v>
      </c>
      <c r="H1371" s="151">
        <v>5</v>
      </c>
      <c r="I1371" s="151">
        <v>0</v>
      </c>
      <c r="J1371" s="151">
        <v>6</v>
      </c>
      <c r="K1371" s="151">
        <v>6</v>
      </c>
      <c r="L1371" s="151">
        <v>0</v>
      </c>
      <c r="M1371" s="172">
        <v>0.93</v>
      </c>
      <c r="N1371" s="153">
        <v>87</v>
      </c>
      <c r="O1371" s="153">
        <v>87</v>
      </c>
      <c r="P1371" s="153">
        <v>0</v>
      </c>
      <c r="Q1371" s="154">
        <v>1</v>
      </c>
      <c r="R1371" s="154">
        <v>1</v>
      </c>
      <c r="S1371" s="154">
        <v>1</v>
      </c>
      <c r="T1371" s="154">
        <v>1</v>
      </c>
      <c r="U1371" s="173">
        <v>0</v>
      </c>
      <c r="V1371" s="158">
        <v>32</v>
      </c>
      <c r="W1371" s="158">
        <v>32</v>
      </c>
      <c r="X1371" s="158">
        <v>32</v>
      </c>
      <c r="Y1371" s="158">
        <v>32</v>
      </c>
      <c r="Z1371" s="155">
        <v>1</v>
      </c>
      <c r="AA1371" s="155">
        <v>1</v>
      </c>
      <c r="AB1371" s="173">
        <v>0</v>
      </c>
    </row>
    <row r="1372" spans="1:28">
      <c r="A1372" s="175" t="s">
        <v>1085</v>
      </c>
      <c r="B1372" s="181" t="s">
        <v>1846</v>
      </c>
      <c r="C1372" s="181" t="s">
        <v>1373</v>
      </c>
      <c r="D1372" s="150">
        <v>1942</v>
      </c>
      <c r="E1372" s="153">
        <v>1842</v>
      </c>
      <c r="F1372" s="153">
        <v>100</v>
      </c>
      <c r="G1372" s="151">
        <v>2249</v>
      </c>
      <c r="H1372" s="151">
        <v>2165</v>
      </c>
      <c r="I1372" s="151">
        <v>84</v>
      </c>
      <c r="J1372" s="151">
        <v>1388</v>
      </c>
      <c r="K1372" s="151">
        <v>1318</v>
      </c>
      <c r="L1372" s="151">
        <v>70</v>
      </c>
      <c r="M1372" s="172">
        <v>0.93</v>
      </c>
      <c r="N1372" s="153">
        <v>44225</v>
      </c>
      <c r="O1372" s="153">
        <v>42572</v>
      </c>
      <c r="P1372" s="153">
        <v>1653</v>
      </c>
      <c r="Q1372" s="154">
        <v>0.962622950819672</v>
      </c>
      <c r="R1372" s="154">
        <v>0.948506694129763</v>
      </c>
      <c r="S1372" s="154">
        <v>0.962650066696309</v>
      </c>
      <c r="T1372" s="154">
        <v>0.949567723342939</v>
      </c>
      <c r="U1372" s="173">
        <v>-0.0141433725665463</v>
      </c>
      <c r="V1372" s="158">
        <v>12509</v>
      </c>
      <c r="W1372" s="158">
        <v>12038</v>
      </c>
      <c r="X1372" s="158">
        <v>13532</v>
      </c>
      <c r="Y1372" s="158">
        <v>13088</v>
      </c>
      <c r="Z1372" s="155">
        <v>0.962347110080742</v>
      </c>
      <c r="AA1372" s="155">
        <v>0.967188885604493</v>
      </c>
      <c r="AB1372" s="173">
        <v>-0.00484177552375109</v>
      </c>
    </row>
    <row r="1373" spans="1:28">
      <c r="A1373" s="175" t="s">
        <v>1085</v>
      </c>
      <c r="B1373" s="181" t="s">
        <v>1846</v>
      </c>
      <c r="C1373" s="181" t="s">
        <v>1374</v>
      </c>
      <c r="D1373" s="150">
        <v>3286</v>
      </c>
      <c r="E1373" s="153">
        <v>3175</v>
      </c>
      <c r="F1373" s="153">
        <v>111</v>
      </c>
      <c r="G1373" s="151">
        <v>3889</v>
      </c>
      <c r="H1373" s="151">
        <v>3777</v>
      </c>
      <c r="I1373" s="151">
        <v>112</v>
      </c>
      <c r="J1373" s="151">
        <v>2192</v>
      </c>
      <c r="K1373" s="151">
        <v>2091</v>
      </c>
      <c r="L1373" s="151">
        <v>101</v>
      </c>
      <c r="M1373" s="172">
        <v>0.93</v>
      </c>
      <c r="N1373" s="153">
        <v>78290</v>
      </c>
      <c r="O1373" s="153">
        <v>76190</v>
      </c>
      <c r="P1373" s="153">
        <v>2100</v>
      </c>
      <c r="Q1373" s="154">
        <v>0.973176650913271</v>
      </c>
      <c r="R1373" s="154">
        <v>0.966220328667072</v>
      </c>
      <c r="S1373" s="154">
        <v>0.971200822833633</v>
      </c>
      <c r="T1373" s="154">
        <v>0.953923357664234</v>
      </c>
      <c r="U1373" s="173">
        <v>-0.00498049416656088</v>
      </c>
      <c r="V1373" s="158">
        <v>21027</v>
      </c>
      <c r="W1373" s="158">
        <v>20343</v>
      </c>
      <c r="X1373" s="158">
        <v>23486</v>
      </c>
      <c r="Y1373" s="158">
        <v>22900</v>
      </c>
      <c r="Z1373" s="155">
        <v>0.967470395206164</v>
      </c>
      <c r="AA1373" s="155">
        <v>0.975048965341054</v>
      </c>
      <c r="AB1373" s="173">
        <v>-0.00757857013489072</v>
      </c>
    </row>
    <row r="1374" spans="1:28">
      <c r="A1374" s="175" t="s">
        <v>1085</v>
      </c>
      <c r="B1374" s="181" t="s">
        <v>1846</v>
      </c>
      <c r="C1374" s="181" t="s">
        <v>1375</v>
      </c>
      <c r="D1374" s="150">
        <v>458</v>
      </c>
      <c r="E1374" s="153">
        <v>458</v>
      </c>
      <c r="F1374" s="153">
        <v>0</v>
      </c>
      <c r="G1374" s="151">
        <v>463</v>
      </c>
      <c r="H1374" s="151">
        <v>463</v>
      </c>
      <c r="I1374" s="151">
        <v>0</v>
      </c>
      <c r="J1374" s="151">
        <v>287</v>
      </c>
      <c r="K1374" s="151">
        <v>287</v>
      </c>
      <c r="L1374" s="151">
        <v>0</v>
      </c>
      <c r="M1374" s="172">
        <v>0.93</v>
      </c>
      <c r="N1374" s="153">
        <v>5174</v>
      </c>
      <c r="O1374" s="153">
        <v>5174</v>
      </c>
      <c r="P1374" s="153">
        <v>0</v>
      </c>
      <c r="Q1374" s="154">
        <v>1</v>
      </c>
      <c r="R1374" s="154">
        <v>1</v>
      </c>
      <c r="S1374" s="154">
        <v>1</v>
      </c>
      <c r="T1374" s="154">
        <v>1</v>
      </c>
      <c r="U1374" s="173">
        <v>0</v>
      </c>
      <c r="V1374" s="158">
        <v>2618</v>
      </c>
      <c r="W1374" s="158">
        <v>2618</v>
      </c>
      <c r="X1374" s="158">
        <v>1843</v>
      </c>
      <c r="Y1374" s="158">
        <v>1843</v>
      </c>
      <c r="Z1374" s="155">
        <v>1</v>
      </c>
      <c r="AA1374" s="155">
        <v>1</v>
      </c>
      <c r="AB1374" s="173">
        <v>0</v>
      </c>
    </row>
    <row r="1375" spans="1:28">
      <c r="A1375" s="175" t="s">
        <v>1085</v>
      </c>
      <c r="B1375" s="181" t="s">
        <v>1846</v>
      </c>
      <c r="C1375" s="181" t="s">
        <v>1376</v>
      </c>
      <c r="D1375" s="150">
        <v>2584</v>
      </c>
      <c r="E1375" s="153">
        <v>2454</v>
      </c>
      <c r="F1375" s="153">
        <v>130</v>
      </c>
      <c r="G1375" s="151">
        <v>3084</v>
      </c>
      <c r="H1375" s="151">
        <v>2990</v>
      </c>
      <c r="I1375" s="151">
        <v>94</v>
      </c>
      <c r="J1375" s="151">
        <v>1778</v>
      </c>
      <c r="K1375" s="151">
        <v>1654</v>
      </c>
      <c r="L1375" s="151">
        <v>124</v>
      </c>
      <c r="M1375" s="172">
        <v>0.93</v>
      </c>
      <c r="N1375" s="153">
        <v>65111</v>
      </c>
      <c r="O1375" s="153">
        <v>63334</v>
      </c>
      <c r="P1375" s="153">
        <v>1777</v>
      </c>
      <c r="Q1375" s="154">
        <v>0.972708144553148</v>
      </c>
      <c r="R1375" s="154">
        <v>0.94969040247678</v>
      </c>
      <c r="S1375" s="154">
        <v>0.969520103761349</v>
      </c>
      <c r="T1375" s="154">
        <v>0.930258717660292</v>
      </c>
      <c r="U1375" s="173">
        <v>-0.0198297012845687</v>
      </c>
      <c r="V1375" s="158">
        <v>17328</v>
      </c>
      <c r="W1375" s="158">
        <v>16614</v>
      </c>
      <c r="X1375" s="158">
        <v>19718</v>
      </c>
      <c r="Y1375" s="158">
        <v>19263</v>
      </c>
      <c r="Z1375" s="155">
        <v>0.958795013850416</v>
      </c>
      <c r="AA1375" s="155">
        <v>0.976924637387159</v>
      </c>
      <c r="AB1375" s="173">
        <v>-0.0181296235367434</v>
      </c>
    </row>
    <row r="1376" spans="1:28">
      <c r="A1376" s="175" t="s">
        <v>1085</v>
      </c>
      <c r="B1376" s="181" t="s">
        <v>1846</v>
      </c>
      <c r="C1376" s="181" t="s">
        <v>1377</v>
      </c>
      <c r="D1376" s="150">
        <v>5742</v>
      </c>
      <c r="E1376" s="153">
        <v>5533</v>
      </c>
      <c r="F1376" s="153">
        <v>209</v>
      </c>
      <c r="G1376" s="151">
        <v>6833</v>
      </c>
      <c r="H1376" s="151">
        <v>6622</v>
      </c>
      <c r="I1376" s="151">
        <v>211</v>
      </c>
      <c r="J1376" s="151">
        <v>3928</v>
      </c>
      <c r="K1376" s="151">
        <v>3828</v>
      </c>
      <c r="L1376" s="151">
        <v>100</v>
      </c>
      <c r="M1376" s="172">
        <v>0.93</v>
      </c>
      <c r="N1376" s="153">
        <v>143127</v>
      </c>
      <c r="O1376" s="153">
        <v>139293</v>
      </c>
      <c r="P1376" s="153">
        <v>3834</v>
      </c>
      <c r="Q1376" s="154">
        <v>0.973212601395963</v>
      </c>
      <c r="R1376" s="154">
        <v>0.96360153256705</v>
      </c>
      <c r="S1376" s="154">
        <v>0.969120444899751</v>
      </c>
      <c r="T1376" s="154">
        <v>0.974541751527495</v>
      </c>
      <c r="U1376" s="173">
        <v>-0.00551891233270141</v>
      </c>
      <c r="V1376" s="158">
        <v>37318</v>
      </c>
      <c r="W1376" s="158">
        <v>36245</v>
      </c>
      <c r="X1376" s="158">
        <v>42932</v>
      </c>
      <c r="Y1376" s="158">
        <v>41878</v>
      </c>
      <c r="Z1376" s="155">
        <v>0.971247119352591</v>
      </c>
      <c r="AA1376" s="155">
        <v>0.975449548122613</v>
      </c>
      <c r="AB1376" s="173">
        <v>-0.0042024287700213</v>
      </c>
    </row>
    <row r="1377" spans="1:28">
      <c r="A1377" s="175" t="s">
        <v>1085</v>
      </c>
      <c r="B1377" s="181" t="s">
        <v>1846</v>
      </c>
      <c r="C1377" s="181" t="s">
        <v>1378</v>
      </c>
      <c r="D1377" s="150">
        <v>2486</v>
      </c>
      <c r="E1377" s="153">
        <v>2387</v>
      </c>
      <c r="F1377" s="153">
        <v>99</v>
      </c>
      <c r="G1377" s="151">
        <v>2790</v>
      </c>
      <c r="H1377" s="151">
        <v>2695</v>
      </c>
      <c r="I1377" s="151">
        <v>95</v>
      </c>
      <c r="J1377" s="151">
        <v>1702</v>
      </c>
      <c r="K1377" s="151">
        <v>1668</v>
      </c>
      <c r="L1377" s="151">
        <v>34</v>
      </c>
      <c r="M1377" s="172">
        <v>0.93</v>
      </c>
      <c r="N1377" s="153">
        <v>60346</v>
      </c>
      <c r="O1377" s="153">
        <v>58258</v>
      </c>
      <c r="P1377" s="153">
        <v>2088</v>
      </c>
      <c r="Q1377" s="154">
        <v>0.965399529380572</v>
      </c>
      <c r="R1377" s="154">
        <v>0.960176991150443</v>
      </c>
      <c r="S1377" s="154">
        <v>0.96594982078853</v>
      </c>
      <c r="T1377" s="154">
        <v>0.980023501762632</v>
      </c>
      <c r="U1377" s="173">
        <v>-0.0057728296380879</v>
      </c>
      <c r="V1377" s="158">
        <v>16038</v>
      </c>
      <c r="W1377" s="158">
        <v>15404</v>
      </c>
      <c r="X1377" s="158">
        <v>17892</v>
      </c>
      <c r="Y1377" s="158">
        <v>17252</v>
      </c>
      <c r="Z1377" s="155">
        <v>0.960468886394812</v>
      </c>
      <c r="AA1377" s="155">
        <v>0.964229823384753</v>
      </c>
      <c r="AB1377" s="173">
        <v>-0.00376093698994062</v>
      </c>
    </row>
    <row r="1378" spans="1:28">
      <c r="A1378" s="175" t="s">
        <v>1085</v>
      </c>
      <c r="B1378" s="181" t="s">
        <v>1846</v>
      </c>
      <c r="C1378" s="181" t="s">
        <v>1379</v>
      </c>
      <c r="D1378" s="150">
        <v>2828</v>
      </c>
      <c r="E1378" s="153">
        <v>2770</v>
      </c>
      <c r="F1378" s="153">
        <v>58</v>
      </c>
      <c r="G1378" s="151">
        <v>2538</v>
      </c>
      <c r="H1378" s="151">
        <v>2481</v>
      </c>
      <c r="I1378" s="151">
        <v>57</v>
      </c>
      <c r="J1378" s="151">
        <v>1704</v>
      </c>
      <c r="K1378" s="151">
        <v>1665</v>
      </c>
      <c r="L1378" s="151">
        <v>39</v>
      </c>
      <c r="M1378" s="172">
        <v>0.93</v>
      </c>
      <c r="N1378" s="153">
        <v>60031</v>
      </c>
      <c r="O1378" s="153">
        <v>59121</v>
      </c>
      <c r="P1378" s="153">
        <v>910</v>
      </c>
      <c r="Q1378" s="154">
        <v>0.984841165397878</v>
      </c>
      <c r="R1378" s="154">
        <v>0.97949080622348</v>
      </c>
      <c r="S1378" s="154">
        <v>0.977541371158392</v>
      </c>
      <c r="T1378" s="154">
        <v>0.977112676056338</v>
      </c>
      <c r="U1378" s="173">
        <v>0.00194943506508705</v>
      </c>
      <c r="V1378" s="158">
        <v>16827</v>
      </c>
      <c r="W1378" s="158">
        <v>16532</v>
      </c>
      <c r="X1378" s="158">
        <v>18115</v>
      </c>
      <c r="Y1378" s="158">
        <v>17861</v>
      </c>
      <c r="Z1378" s="155">
        <v>0.982468651571879</v>
      </c>
      <c r="AA1378" s="155">
        <v>0.985978470880486</v>
      </c>
      <c r="AB1378" s="173">
        <v>-0.00350981930860716</v>
      </c>
    </row>
    <row r="1379" spans="1:28">
      <c r="A1379" s="175" t="s">
        <v>1085</v>
      </c>
      <c r="B1379" s="181" t="s">
        <v>1846</v>
      </c>
      <c r="C1379" s="181" t="s">
        <v>1380</v>
      </c>
      <c r="D1379" s="150">
        <v>1634</v>
      </c>
      <c r="E1379" s="153">
        <v>1579</v>
      </c>
      <c r="F1379" s="153">
        <v>55</v>
      </c>
      <c r="G1379" s="151">
        <v>1752</v>
      </c>
      <c r="H1379" s="151">
        <v>1698</v>
      </c>
      <c r="I1379" s="151">
        <v>54</v>
      </c>
      <c r="J1379" s="151">
        <v>1209</v>
      </c>
      <c r="K1379" s="151">
        <v>1161</v>
      </c>
      <c r="L1379" s="151">
        <v>48</v>
      </c>
      <c r="M1379" s="172">
        <v>0.93</v>
      </c>
      <c r="N1379" s="153">
        <v>35918</v>
      </c>
      <c r="O1379" s="153">
        <v>34697</v>
      </c>
      <c r="P1379" s="153">
        <v>1221</v>
      </c>
      <c r="Q1379" s="154">
        <v>0.966005902333092</v>
      </c>
      <c r="R1379" s="154">
        <v>0.966340269277846</v>
      </c>
      <c r="S1379" s="154">
        <v>0.969178082191781</v>
      </c>
      <c r="T1379" s="154">
        <v>0.96029776674938</v>
      </c>
      <c r="U1379" s="173">
        <v>-0.00283781291393503</v>
      </c>
      <c r="V1379" s="158">
        <v>10198</v>
      </c>
      <c r="W1379" s="158">
        <v>9865</v>
      </c>
      <c r="X1379" s="158">
        <v>10848</v>
      </c>
      <c r="Y1379" s="158">
        <v>10424</v>
      </c>
      <c r="Z1379" s="155">
        <v>0.967346538536968</v>
      </c>
      <c r="AA1379" s="155">
        <v>0.960914454277286</v>
      </c>
      <c r="AB1379" s="173">
        <v>0.00643208425968189</v>
      </c>
    </row>
    <row r="1380" spans="1:28">
      <c r="A1380" s="175" t="s">
        <v>1085</v>
      </c>
      <c r="B1380" s="181" t="s">
        <v>1846</v>
      </c>
      <c r="C1380" s="181" t="s">
        <v>1381</v>
      </c>
      <c r="D1380" s="150">
        <v>3606</v>
      </c>
      <c r="E1380" s="153">
        <v>3456</v>
      </c>
      <c r="F1380" s="153">
        <v>150</v>
      </c>
      <c r="G1380" s="151">
        <v>4024</v>
      </c>
      <c r="H1380" s="151">
        <v>3896</v>
      </c>
      <c r="I1380" s="151">
        <v>128</v>
      </c>
      <c r="J1380" s="151">
        <v>2428</v>
      </c>
      <c r="K1380" s="151">
        <v>2330</v>
      </c>
      <c r="L1380" s="151">
        <v>98</v>
      </c>
      <c r="M1380" s="172">
        <v>0.93</v>
      </c>
      <c r="N1380" s="153">
        <v>87173</v>
      </c>
      <c r="O1380" s="153">
        <v>84729</v>
      </c>
      <c r="P1380" s="153">
        <v>2444</v>
      </c>
      <c r="Q1380" s="154">
        <v>0.971963796129536</v>
      </c>
      <c r="R1380" s="154">
        <v>0.958402662229617</v>
      </c>
      <c r="S1380" s="154">
        <v>0.968190854870775</v>
      </c>
      <c r="T1380" s="154">
        <v>0.959637561779242</v>
      </c>
      <c r="U1380" s="173">
        <v>-0.00978819264115804</v>
      </c>
      <c r="V1380" s="158">
        <v>23470</v>
      </c>
      <c r="W1380" s="158">
        <v>22665</v>
      </c>
      <c r="X1380" s="158">
        <v>25874</v>
      </c>
      <c r="Y1380" s="158">
        <v>25144</v>
      </c>
      <c r="Z1380" s="155">
        <v>0.965700894759267</v>
      </c>
      <c r="AA1380" s="155">
        <v>0.971786349230888</v>
      </c>
      <c r="AB1380" s="173">
        <v>-0.00608545447162101</v>
      </c>
    </row>
    <row r="1381" spans="1:28">
      <c r="A1381" s="175" t="s">
        <v>1085</v>
      </c>
      <c r="B1381" s="181" t="s">
        <v>1846</v>
      </c>
      <c r="C1381" s="181" t="s">
        <v>1382</v>
      </c>
      <c r="D1381" s="150">
        <v>4926</v>
      </c>
      <c r="E1381" s="153">
        <v>4746</v>
      </c>
      <c r="F1381" s="153">
        <v>180</v>
      </c>
      <c r="G1381" s="151">
        <v>5821</v>
      </c>
      <c r="H1381" s="151">
        <v>5623</v>
      </c>
      <c r="I1381" s="151">
        <v>198</v>
      </c>
      <c r="J1381" s="151">
        <v>3680</v>
      </c>
      <c r="K1381" s="151">
        <v>3552</v>
      </c>
      <c r="L1381" s="151">
        <v>128</v>
      </c>
      <c r="M1381" s="172">
        <v>0.93</v>
      </c>
      <c r="N1381" s="153">
        <v>123104</v>
      </c>
      <c r="O1381" s="153">
        <v>119417</v>
      </c>
      <c r="P1381" s="153">
        <v>3687</v>
      </c>
      <c r="Q1381" s="154">
        <v>0.970049714062906</v>
      </c>
      <c r="R1381" s="154">
        <v>0.963459196102314</v>
      </c>
      <c r="S1381" s="154">
        <v>0.965985225906202</v>
      </c>
      <c r="T1381" s="154">
        <v>0.965217391304348</v>
      </c>
      <c r="U1381" s="173">
        <v>-0.0025260298038875</v>
      </c>
      <c r="V1381" s="158">
        <v>33519</v>
      </c>
      <c r="W1381" s="158">
        <v>32394</v>
      </c>
      <c r="X1381" s="158">
        <v>36731</v>
      </c>
      <c r="Y1381" s="158">
        <v>35641</v>
      </c>
      <c r="Z1381" s="155">
        <v>0.966436946209613</v>
      </c>
      <c r="AA1381" s="155">
        <v>0.970324793770929</v>
      </c>
      <c r="AB1381" s="173">
        <v>-0.00388784756131666</v>
      </c>
    </row>
    <row r="1382" spans="1:28">
      <c r="A1382" s="175" t="s">
        <v>1085</v>
      </c>
      <c r="B1382" s="181" t="s">
        <v>1846</v>
      </c>
      <c r="C1382" s="181" t="s">
        <v>1383</v>
      </c>
      <c r="D1382" s="150">
        <v>2356</v>
      </c>
      <c r="E1382" s="153">
        <v>2292</v>
      </c>
      <c r="F1382" s="153">
        <v>64</v>
      </c>
      <c r="G1382" s="151">
        <v>2671</v>
      </c>
      <c r="H1382" s="151">
        <v>2632</v>
      </c>
      <c r="I1382" s="151">
        <v>39</v>
      </c>
      <c r="J1382" s="151">
        <v>1602</v>
      </c>
      <c r="K1382" s="151">
        <v>1577</v>
      </c>
      <c r="L1382" s="151">
        <v>25</v>
      </c>
      <c r="M1382" s="172">
        <v>0.93</v>
      </c>
      <c r="N1382" s="153">
        <v>55970</v>
      </c>
      <c r="O1382" s="153">
        <v>55209</v>
      </c>
      <c r="P1382" s="153">
        <v>761</v>
      </c>
      <c r="Q1382" s="154">
        <v>0.986403430409148</v>
      </c>
      <c r="R1382" s="154">
        <v>0.972835314091681</v>
      </c>
      <c r="S1382" s="154">
        <v>0.985398727068514</v>
      </c>
      <c r="T1382" s="154">
        <v>0.984394506866417</v>
      </c>
      <c r="U1382" s="173">
        <v>-0.0125634129768328</v>
      </c>
      <c r="V1382" s="158">
        <v>15340</v>
      </c>
      <c r="W1382" s="158">
        <v>15041</v>
      </c>
      <c r="X1382" s="158">
        <v>16500</v>
      </c>
      <c r="Y1382" s="158">
        <v>16285</v>
      </c>
      <c r="Z1382" s="155">
        <v>0.980508474576271</v>
      </c>
      <c r="AA1382" s="155">
        <v>0.986969696969697</v>
      </c>
      <c r="AB1382" s="173">
        <v>-0.00646122239342573</v>
      </c>
    </row>
    <row r="1383" spans="1:28">
      <c r="A1383" s="175" t="s">
        <v>1085</v>
      </c>
      <c r="B1383" s="181" t="s">
        <v>1846</v>
      </c>
      <c r="C1383" s="181" t="s">
        <v>1384</v>
      </c>
      <c r="D1383" s="150">
        <v>3359</v>
      </c>
      <c r="E1383" s="153">
        <v>3238</v>
      </c>
      <c r="F1383" s="153">
        <v>121</v>
      </c>
      <c r="G1383" s="151">
        <v>4049</v>
      </c>
      <c r="H1383" s="151">
        <v>3905</v>
      </c>
      <c r="I1383" s="151">
        <v>144</v>
      </c>
      <c r="J1383" s="151">
        <v>2478</v>
      </c>
      <c r="K1383" s="151">
        <v>2403</v>
      </c>
      <c r="L1383" s="151">
        <v>75</v>
      </c>
      <c r="M1383" s="172">
        <v>0.93</v>
      </c>
      <c r="N1383" s="153">
        <v>78841</v>
      </c>
      <c r="O1383" s="153">
        <v>76790</v>
      </c>
      <c r="P1383" s="153">
        <v>2051</v>
      </c>
      <c r="Q1383" s="154">
        <v>0.973985616620794</v>
      </c>
      <c r="R1383" s="154">
        <v>0.963977374218517</v>
      </c>
      <c r="S1383" s="154">
        <v>0.964435663126698</v>
      </c>
      <c r="T1383" s="154">
        <v>0.969733656174334</v>
      </c>
      <c r="U1383" s="173">
        <v>-0.00045828890818056</v>
      </c>
      <c r="V1383" s="158">
        <v>22252</v>
      </c>
      <c r="W1383" s="158">
        <v>21613</v>
      </c>
      <c r="X1383" s="158">
        <v>22978</v>
      </c>
      <c r="Y1383" s="158">
        <v>22296</v>
      </c>
      <c r="Z1383" s="155">
        <v>0.971283480136617</v>
      </c>
      <c r="AA1383" s="155">
        <v>0.970319435982244</v>
      </c>
      <c r="AB1383" s="173">
        <v>0.000964044154373012</v>
      </c>
    </row>
    <row r="1384" spans="1:28">
      <c r="A1384" s="175" t="s">
        <v>1085</v>
      </c>
      <c r="B1384" s="181" t="s">
        <v>1846</v>
      </c>
      <c r="C1384" s="181" t="s">
        <v>1385</v>
      </c>
      <c r="D1384" s="150">
        <v>2625</v>
      </c>
      <c r="E1384" s="153">
        <v>2517</v>
      </c>
      <c r="F1384" s="153">
        <v>108</v>
      </c>
      <c r="G1384" s="151">
        <v>3122</v>
      </c>
      <c r="H1384" s="151">
        <v>3012</v>
      </c>
      <c r="I1384" s="151">
        <v>110</v>
      </c>
      <c r="J1384" s="151">
        <v>1995</v>
      </c>
      <c r="K1384" s="151">
        <v>1938</v>
      </c>
      <c r="L1384" s="151">
        <v>57</v>
      </c>
      <c r="M1384" s="172">
        <v>0.93</v>
      </c>
      <c r="N1384" s="153">
        <v>64589</v>
      </c>
      <c r="O1384" s="153">
        <v>62509</v>
      </c>
      <c r="P1384" s="153">
        <v>2080</v>
      </c>
      <c r="Q1384" s="154">
        <v>0.967796373995572</v>
      </c>
      <c r="R1384" s="154">
        <v>0.958857142857143</v>
      </c>
      <c r="S1384" s="154">
        <v>0.964766175528507</v>
      </c>
      <c r="T1384" s="154">
        <v>0.971428571428571</v>
      </c>
      <c r="U1384" s="173">
        <v>-0.00590903267136456</v>
      </c>
      <c r="V1384" s="158">
        <v>17570</v>
      </c>
      <c r="W1384" s="158">
        <v>16978</v>
      </c>
      <c r="X1384" s="158">
        <v>19144</v>
      </c>
      <c r="Y1384" s="158">
        <v>18575</v>
      </c>
      <c r="Z1384" s="155">
        <v>0.966306203756403</v>
      </c>
      <c r="AA1384" s="155">
        <v>0.970277893857083</v>
      </c>
      <c r="AB1384" s="173">
        <v>-0.00397169010068021</v>
      </c>
    </row>
    <row r="1385" spans="1:28">
      <c r="A1385" s="175" t="s">
        <v>1085</v>
      </c>
      <c r="B1385" s="181" t="s">
        <v>1846</v>
      </c>
      <c r="C1385" s="181" t="s">
        <v>1386</v>
      </c>
      <c r="D1385" s="150">
        <v>2062</v>
      </c>
      <c r="E1385" s="153">
        <v>1918</v>
      </c>
      <c r="F1385" s="153">
        <v>144</v>
      </c>
      <c r="G1385" s="151">
        <v>2222</v>
      </c>
      <c r="H1385" s="151">
        <v>2135</v>
      </c>
      <c r="I1385" s="151">
        <v>87</v>
      </c>
      <c r="J1385" s="151">
        <v>1377</v>
      </c>
      <c r="K1385" s="151">
        <v>1334</v>
      </c>
      <c r="L1385" s="151">
        <v>43</v>
      </c>
      <c r="M1385" s="172">
        <v>0.93</v>
      </c>
      <c r="N1385" s="153">
        <v>44193</v>
      </c>
      <c r="O1385" s="153">
        <v>42529</v>
      </c>
      <c r="P1385" s="153">
        <v>1664</v>
      </c>
      <c r="Q1385" s="154">
        <v>0.962346978028194</v>
      </c>
      <c r="R1385" s="154">
        <v>0.930164888457808</v>
      </c>
      <c r="S1385" s="154">
        <v>0.960846084608461</v>
      </c>
      <c r="T1385" s="154">
        <v>0.96877269426289</v>
      </c>
      <c r="U1385" s="173">
        <v>-0.0306811961506529</v>
      </c>
      <c r="V1385" s="158">
        <v>12719</v>
      </c>
      <c r="W1385" s="158">
        <v>12196</v>
      </c>
      <c r="X1385" s="158">
        <v>13295</v>
      </c>
      <c r="Y1385" s="158">
        <v>12866</v>
      </c>
      <c r="Z1385" s="155">
        <v>0.958880415126975</v>
      </c>
      <c r="AA1385" s="155">
        <v>0.967732230161715</v>
      </c>
      <c r="AB1385" s="173">
        <v>-0.00885181503473953</v>
      </c>
    </row>
    <row r="1386" spans="1:28">
      <c r="A1386" s="175" t="s">
        <v>1085</v>
      </c>
      <c r="B1386" s="181" t="s">
        <v>1846</v>
      </c>
      <c r="C1386" s="181" t="s">
        <v>1387</v>
      </c>
      <c r="D1386" s="150">
        <v>1801</v>
      </c>
      <c r="E1386" s="153">
        <v>1763</v>
      </c>
      <c r="F1386" s="153">
        <v>38</v>
      </c>
      <c r="G1386" s="151">
        <v>2074</v>
      </c>
      <c r="H1386" s="151">
        <v>2048</v>
      </c>
      <c r="I1386" s="151">
        <v>26</v>
      </c>
      <c r="J1386" s="151">
        <v>1259</v>
      </c>
      <c r="K1386" s="151">
        <v>1246</v>
      </c>
      <c r="L1386" s="151">
        <v>13</v>
      </c>
      <c r="M1386" s="172">
        <v>0.93</v>
      </c>
      <c r="N1386" s="153">
        <v>43001</v>
      </c>
      <c r="O1386" s="153">
        <v>42414</v>
      </c>
      <c r="P1386" s="153">
        <v>587</v>
      </c>
      <c r="Q1386" s="154">
        <v>0.986349154670822</v>
      </c>
      <c r="R1386" s="154">
        <v>0.978900610771793</v>
      </c>
      <c r="S1386" s="154">
        <v>0.987463837994214</v>
      </c>
      <c r="T1386" s="154">
        <v>0.98967434471803</v>
      </c>
      <c r="U1386" s="173">
        <v>-0.00856322722242064</v>
      </c>
      <c r="V1386" s="158">
        <v>11782</v>
      </c>
      <c r="W1386" s="158">
        <v>11618</v>
      </c>
      <c r="X1386" s="158">
        <v>13488</v>
      </c>
      <c r="Y1386" s="158">
        <v>13323</v>
      </c>
      <c r="Z1386" s="155">
        <v>0.98608046172127</v>
      </c>
      <c r="AA1386" s="155">
        <v>0.987766903914591</v>
      </c>
      <c r="AB1386" s="173">
        <v>-0.00168644219332104</v>
      </c>
    </row>
    <row r="1387" spans="1:28">
      <c r="A1387" s="175" t="s">
        <v>1085</v>
      </c>
      <c r="B1387" s="181" t="s">
        <v>1846</v>
      </c>
      <c r="C1387" s="181" t="s">
        <v>1388</v>
      </c>
      <c r="D1387" s="150">
        <v>2426</v>
      </c>
      <c r="E1387" s="153">
        <v>2321</v>
      </c>
      <c r="F1387" s="153">
        <v>105</v>
      </c>
      <c r="G1387" s="151">
        <v>2911</v>
      </c>
      <c r="H1387" s="151">
        <v>2794</v>
      </c>
      <c r="I1387" s="151">
        <v>117</v>
      </c>
      <c r="J1387" s="151">
        <v>1885</v>
      </c>
      <c r="K1387" s="151">
        <v>1824</v>
      </c>
      <c r="L1387" s="151">
        <v>61</v>
      </c>
      <c r="M1387" s="172">
        <v>0.93</v>
      </c>
      <c r="N1387" s="153">
        <v>59215</v>
      </c>
      <c r="O1387" s="153">
        <v>57660</v>
      </c>
      <c r="P1387" s="153">
        <v>1555</v>
      </c>
      <c r="Q1387" s="154">
        <v>0.973739761884658</v>
      </c>
      <c r="R1387" s="154">
        <v>0.956718878812861</v>
      </c>
      <c r="S1387" s="154">
        <v>0.959807626245276</v>
      </c>
      <c r="T1387" s="154">
        <v>0.96763925729443</v>
      </c>
      <c r="U1387" s="173">
        <v>-0.00308874743241583</v>
      </c>
      <c r="V1387" s="158">
        <v>16520</v>
      </c>
      <c r="W1387" s="158">
        <v>15993</v>
      </c>
      <c r="X1387" s="158">
        <v>17645</v>
      </c>
      <c r="Y1387" s="158">
        <v>17262</v>
      </c>
      <c r="Z1387" s="155">
        <v>0.968099273607748</v>
      </c>
      <c r="AA1387" s="155">
        <v>0.97829413431567</v>
      </c>
      <c r="AB1387" s="173">
        <v>-0.010194860707922</v>
      </c>
    </row>
    <row r="1388" spans="1:28">
      <c r="A1388" s="175" t="s">
        <v>1085</v>
      </c>
      <c r="B1388" s="181" t="s">
        <v>1846</v>
      </c>
      <c r="C1388" s="181" t="s">
        <v>1389</v>
      </c>
      <c r="D1388" s="150">
        <v>1855</v>
      </c>
      <c r="E1388" s="153">
        <v>1782</v>
      </c>
      <c r="F1388" s="153">
        <v>73</v>
      </c>
      <c r="G1388" s="151">
        <v>2103</v>
      </c>
      <c r="H1388" s="151">
        <v>2026</v>
      </c>
      <c r="I1388" s="151">
        <v>77</v>
      </c>
      <c r="J1388" s="151">
        <v>1365</v>
      </c>
      <c r="K1388" s="151">
        <v>1284</v>
      </c>
      <c r="L1388" s="151">
        <v>81</v>
      </c>
      <c r="M1388" s="172">
        <v>0.93</v>
      </c>
      <c r="N1388" s="153">
        <v>44162</v>
      </c>
      <c r="O1388" s="153">
        <v>42049</v>
      </c>
      <c r="P1388" s="153">
        <v>2113</v>
      </c>
      <c r="Q1388" s="154">
        <v>0.952153435079933</v>
      </c>
      <c r="R1388" s="154">
        <v>0.960646900269542</v>
      </c>
      <c r="S1388" s="154">
        <v>0.96338563956253</v>
      </c>
      <c r="T1388" s="154">
        <v>0.940659340659341</v>
      </c>
      <c r="U1388" s="173">
        <v>-0.00273873929298796</v>
      </c>
      <c r="V1388" s="158">
        <v>12157</v>
      </c>
      <c r="W1388" s="158">
        <v>11613</v>
      </c>
      <c r="X1388" s="158">
        <v>13645</v>
      </c>
      <c r="Y1388" s="158">
        <v>13119</v>
      </c>
      <c r="Z1388" s="155">
        <v>0.955252118121247</v>
      </c>
      <c r="AA1388" s="155">
        <v>0.961451080982045</v>
      </c>
      <c r="AB1388" s="173">
        <v>-0.00619896286079769</v>
      </c>
    </row>
    <row r="1389" spans="1:28">
      <c r="A1389" s="175" t="s">
        <v>1085</v>
      </c>
      <c r="B1389" s="181" t="s">
        <v>1846</v>
      </c>
      <c r="C1389" s="181" t="s">
        <v>1390</v>
      </c>
      <c r="D1389" s="150">
        <v>833</v>
      </c>
      <c r="E1389" s="153">
        <v>814</v>
      </c>
      <c r="F1389" s="153">
        <v>19</v>
      </c>
      <c r="G1389" s="151">
        <v>960</v>
      </c>
      <c r="H1389" s="151">
        <v>934</v>
      </c>
      <c r="I1389" s="151">
        <v>26</v>
      </c>
      <c r="J1389" s="151">
        <v>582</v>
      </c>
      <c r="K1389" s="151">
        <v>572</v>
      </c>
      <c r="L1389" s="151">
        <v>10</v>
      </c>
      <c r="M1389" s="172">
        <v>0.93</v>
      </c>
      <c r="N1389" s="153">
        <v>19616</v>
      </c>
      <c r="O1389" s="153">
        <v>19139</v>
      </c>
      <c r="P1389" s="153">
        <v>477</v>
      </c>
      <c r="Q1389" s="154">
        <v>0.975683115823817</v>
      </c>
      <c r="R1389" s="154">
        <v>0.97719087635054</v>
      </c>
      <c r="S1389" s="154">
        <v>0.972916666666667</v>
      </c>
      <c r="T1389" s="154">
        <v>0.982817869415808</v>
      </c>
      <c r="U1389" s="173">
        <v>0.0042742096838736</v>
      </c>
      <c r="V1389" s="158">
        <v>5415</v>
      </c>
      <c r="W1389" s="158">
        <v>5273</v>
      </c>
      <c r="X1389" s="158">
        <v>5926</v>
      </c>
      <c r="Y1389" s="158">
        <v>5792</v>
      </c>
      <c r="Z1389" s="155">
        <v>0.973776546629732</v>
      </c>
      <c r="AA1389" s="155">
        <v>0.977387782652717</v>
      </c>
      <c r="AB1389" s="173">
        <v>-0.00361123602298463</v>
      </c>
    </row>
    <row r="1390" spans="1:28">
      <c r="A1390" s="175" t="s">
        <v>1085</v>
      </c>
      <c r="B1390" s="181" t="s">
        <v>1846</v>
      </c>
      <c r="C1390" s="181" t="s">
        <v>1391</v>
      </c>
      <c r="D1390" s="150">
        <v>3185</v>
      </c>
      <c r="E1390" s="153">
        <v>3051</v>
      </c>
      <c r="F1390" s="153">
        <v>134</v>
      </c>
      <c r="G1390" s="151">
        <v>3922</v>
      </c>
      <c r="H1390" s="151">
        <v>3790</v>
      </c>
      <c r="I1390" s="151">
        <v>132</v>
      </c>
      <c r="J1390" s="151">
        <v>2393</v>
      </c>
      <c r="K1390" s="151">
        <v>2310</v>
      </c>
      <c r="L1390" s="151">
        <v>83</v>
      </c>
      <c r="M1390" s="172">
        <v>0.93</v>
      </c>
      <c r="N1390" s="153">
        <v>79949</v>
      </c>
      <c r="O1390" s="153">
        <v>77776</v>
      </c>
      <c r="P1390" s="153">
        <v>2173</v>
      </c>
      <c r="Q1390" s="154">
        <v>0.972820172860198</v>
      </c>
      <c r="R1390" s="154">
        <v>0.957927786499215</v>
      </c>
      <c r="S1390" s="154">
        <v>0.966343702192759</v>
      </c>
      <c r="T1390" s="154">
        <v>0.965315503552027</v>
      </c>
      <c r="U1390" s="173">
        <v>-0.00841591569354372</v>
      </c>
      <c r="V1390" s="158">
        <v>21634</v>
      </c>
      <c r="W1390" s="158">
        <v>20877</v>
      </c>
      <c r="X1390" s="158">
        <v>24163</v>
      </c>
      <c r="Y1390" s="158">
        <v>23536</v>
      </c>
      <c r="Z1390" s="155">
        <v>0.965008782472035</v>
      </c>
      <c r="AA1390" s="155">
        <v>0.974051235359848</v>
      </c>
      <c r="AB1390" s="173">
        <v>-0.00904245288781291</v>
      </c>
    </row>
    <row r="1391" spans="1:28">
      <c r="A1391" s="175" t="s">
        <v>1085</v>
      </c>
      <c r="B1391" s="181" t="s">
        <v>1847</v>
      </c>
      <c r="C1391" s="181" t="s">
        <v>1392</v>
      </c>
      <c r="D1391" s="150">
        <v>5239</v>
      </c>
      <c r="E1391" s="153">
        <v>5064</v>
      </c>
      <c r="F1391" s="153">
        <v>175</v>
      </c>
      <c r="G1391" s="151">
        <v>5939</v>
      </c>
      <c r="H1391" s="151">
        <v>5745</v>
      </c>
      <c r="I1391" s="151">
        <v>194</v>
      </c>
      <c r="J1391" s="151">
        <v>3621</v>
      </c>
      <c r="K1391" s="151">
        <v>3533</v>
      </c>
      <c r="L1391" s="151">
        <v>88</v>
      </c>
      <c r="M1391" s="172">
        <v>0.93</v>
      </c>
      <c r="N1391" s="153">
        <v>121259</v>
      </c>
      <c r="O1391" s="153">
        <v>118469</v>
      </c>
      <c r="P1391" s="153">
        <v>2790</v>
      </c>
      <c r="Q1391" s="154">
        <v>0.9769913985766</v>
      </c>
      <c r="R1391" s="154">
        <v>0.966596678755488</v>
      </c>
      <c r="S1391" s="154">
        <v>0.967334568109109</v>
      </c>
      <c r="T1391" s="154">
        <v>0.975697321181994</v>
      </c>
      <c r="U1391" s="173">
        <v>-0.000737889353621513</v>
      </c>
      <c r="V1391" s="158">
        <v>33338</v>
      </c>
      <c r="W1391" s="158">
        <v>32443</v>
      </c>
      <c r="X1391" s="158">
        <v>36219</v>
      </c>
      <c r="Y1391" s="158">
        <v>35433</v>
      </c>
      <c r="Z1391" s="155">
        <v>0.973153758473814</v>
      </c>
      <c r="AA1391" s="155">
        <v>0.978298683011679</v>
      </c>
      <c r="AB1391" s="173">
        <v>-0.0051449245378653</v>
      </c>
    </row>
    <row r="1392" spans="1:28">
      <c r="A1392" s="175" t="s">
        <v>1085</v>
      </c>
      <c r="B1392" s="181" t="s">
        <v>1847</v>
      </c>
      <c r="C1392" s="181" t="s">
        <v>1393</v>
      </c>
      <c r="D1392" s="150">
        <v>7541</v>
      </c>
      <c r="E1392" s="153">
        <v>7264</v>
      </c>
      <c r="F1392" s="153">
        <v>277</v>
      </c>
      <c r="G1392" s="151">
        <v>8712</v>
      </c>
      <c r="H1392" s="151">
        <v>8500</v>
      </c>
      <c r="I1392" s="151">
        <v>212</v>
      </c>
      <c r="J1392" s="151">
        <v>4997</v>
      </c>
      <c r="K1392" s="151">
        <v>4873</v>
      </c>
      <c r="L1392" s="151">
        <v>124</v>
      </c>
      <c r="M1392" s="172">
        <v>0.93</v>
      </c>
      <c r="N1392" s="153">
        <v>175348</v>
      </c>
      <c r="O1392" s="153">
        <v>171006</v>
      </c>
      <c r="P1392" s="153">
        <v>4342</v>
      </c>
      <c r="Q1392" s="154">
        <v>0.975237812806533</v>
      </c>
      <c r="R1392" s="154">
        <v>0.963267471157671</v>
      </c>
      <c r="S1392" s="154">
        <v>0.975665748393021</v>
      </c>
      <c r="T1392" s="154">
        <v>0.97518511106664</v>
      </c>
      <c r="U1392" s="173">
        <v>-0.0123982772353497</v>
      </c>
      <c r="V1392" s="158">
        <v>48596</v>
      </c>
      <c r="W1392" s="158">
        <v>47337</v>
      </c>
      <c r="X1392" s="158">
        <v>52341</v>
      </c>
      <c r="Y1392" s="158">
        <v>51133</v>
      </c>
      <c r="Z1392" s="155">
        <v>0.974092517902708</v>
      </c>
      <c r="AA1392" s="155">
        <v>0.976920578513976</v>
      </c>
      <c r="AB1392" s="173">
        <v>-0.00282806061126761</v>
      </c>
    </row>
    <row r="1393" spans="1:28">
      <c r="A1393" s="175" t="s">
        <v>1085</v>
      </c>
      <c r="B1393" s="181" t="s">
        <v>1847</v>
      </c>
      <c r="C1393" s="181" t="s">
        <v>1394</v>
      </c>
      <c r="D1393" s="150">
        <v>2336</v>
      </c>
      <c r="E1393" s="153">
        <v>2276</v>
      </c>
      <c r="F1393" s="153">
        <v>60</v>
      </c>
      <c r="G1393" s="151">
        <v>2834</v>
      </c>
      <c r="H1393" s="151">
        <v>2784</v>
      </c>
      <c r="I1393" s="151">
        <v>50</v>
      </c>
      <c r="J1393" s="151">
        <v>1557</v>
      </c>
      <c r="K1393" s="151">
        <v>1520</v>
      </c>
      <c r="L1393" s="151">
        <v>37</v>
      </c>
      <c r="M1393" s="172">
        <v>0.93</v>
      </c>
      <c r="N1393" s="153">
        <v>54508</v>
      </c>
      <c r="O1393" s="153">
        <v>53374</v>
      </c>
      <c r="P1393" s="153">
        <v>1134</v>
      </c>
      <c r="Q1393" s="154">
        <v>0.979195714390548</v>
      </c>
      <c r="R1393" s="154">
        <v>0.974315068493151</v>
      </c>
      <c r="S1393" s="154">
        <v>0.982357092448836</v>
      </c>
      <c r="T1393" s="154">
        <v>0.976236351958895</v>
      </c>
      <c r="U1393" s="173">
        <v>-0.00804202395568498</v>
      </c>
      <c r="V1393" s="158">
        <v>15425</v>
      </c>
      <c r="W1393" s="158">
        <v>15089</v>
      </c>
      <c r="X1393" s="158">
        <v>16354</v>
      </c>
      <c r="Y1393" s="158">
        <v>16059</v>
      </c>
      <c r="Z1393" s="155">
        <v>0.978217179902755</v>
      </c>
      <c r="AA1393" s="155">
        <v>0.981961599608658</v>
      </c>
      <c r="AB1393" s="173">
        <v>-0.00374441970590322</v>
      </c>
    </row>
    <row r="1394" spans="1:28">
      <c r="A1394" s="175" t="s">
        <v>1085</v>
      </c>
      <c r="B1394" s="181" t="s">
        <v>1847</v>
      </c>
      <c r="C1394" s="181" t="s">
        <v>1395</v>
      </c>
      <c r="D1394" s="150">
        <v>5878</v>
      </c>
      <c r="E1394" s="153">
        <v>5600</v>
      </c>
      <c r="F1394" s="153">
        <v>278</v>
      </c>
      <c r="G1394" s="151">
        <v>7092</v>
      </c>
      <c r="H1394" s="151">
        <v>6815</v>
      </c>
      <c r="I1394" s="151">
        <v>277</v>
      </c>
      <c r="J1394" s="151">
        <v>4288</v>
      </c>
      <c r="K1394" s="151">
        <v>4073</v>
      </c>
      <c r="L1394" s="151">
        <v>215</v>
      </c>
      <c r="M1394" s="172">
        <v>0.93</v>
      </c>
      <c r="N1394" s="153">
        <v>141451</v>
      </c>
      <c r="O1394" s="153">
        <v>135832</v>
      </c>
      <c r="P1394" s="153">
        <v>5619</v>
      </c>
      <c r="Q1394" s="154">
        <v>0.960275996634877</v>
      </c>
      <c r="R1394" s="154">
        <v>0.952705001701259</v>
      </c>
      <c r="S1394" s="154">
        <v>0.960941906373379</v>
      </c>
      <c r="T1394" s="154">
        <v>0.949860074626866</v>
      </c>
      <c r="U1394" s="173">
        <v>-0.00823690467211957</v>
      </c>
      <c r="V1394" s="158">
        <v>39013</v>
      </c>
      <c r="W1394" s="158">
        <v>37253</v>
      </c>
      <c r="X1394" s="158">
        <v>42564</v>
      </c>
      <c r="Y1394" s="158">
        <v>40593</v>
      </c>
      <c r="Z1394" s="155">
        <v>0.954886832594263</v>
      </c>
      <c r="AA1394" s="155">
        <v>0.953693261911475</v>
      </c>
      <c r="AB1394" s="173">
        <v>0.00119357068278891</v>
      </c>
    </row>
    <row r="1395" spans="1:28">
      <c r="A1395" s="175" t="s">
        <v>1085</v>
      </c>
      <c r="B1395" s="181" t="s">
        <v>1847</v>
      </c>
      <c r="C1395" s="181" t="s">
        <v>1396</v>
      </c>
      <c r="D1395" s="150">
        <v>6874</v>
      </c>
      <c r="E1395" s="153">
        <v>6253</v>
      </c>
      <c r="F1395" s="153">
        <v>621</v>
      </c>
      <c r="G1395" s="151">
        <v>7960</v>
      </c>
      <c r="H1395" s="151">
        <v>7277</v>
      </c>
      <c r="I1395" s="151">
        <v>683</v>
      </c>
      <c r="J1395" s="151">
        <v>4798</v>
      </c>
      <c r="K1395" s="151">
        <v>4411</v>
      </c>
      <c r="L1395" s="151">
        <v>387</v>
      </c>
      <c r="M1395" s="172">
        <v>0.93</v>
      </c>
      <c r="N1395" s="153">
        <v>158443</v>
      </c>
      <c r="O1395" s="153">
        <v>146339</v>
      </c>
      <c r="P1395" s="153">
        <v>12104</v>
      </c>
      <c r="Q1395" s="154">
        <v>0.923606596694079</v>
      </c>
      <c r="R1395" s="154">
        <v>0.909659586848996</v>
      </c>
      <c r="S1395" s="154">
        <v>0.914195979899498</v>
      </c>
      <c r="T1395" s="154">
        <v>0.919341392246769</v>
      </c>
      <c r="U1395" s="173">
        <v>-0.00453639305050135</v>
      </c>
      <c r="V1395" s="158">
        <v>44584</v>
      </c>
      <c r="W1395" s="158">
        <v>40818</v>
      </c>
      <c r="X1395" s="158">
        <v>46370</v>
      </c>
      <c r="Y1395" s="158">
        <v>42402</v>
      </c>
      <c r="Z1395" s="155">
        <v>0.915530235061906</v>
      </c>
      <c r="AA1395" s="155">
        <v>0.914427431529006</v>
      </c>
      <c r="AB1395" s="173">
        <v>0.00110280353289971</v>
      </c>
    </row>
    <row r="1396" spans="1:28">
      <c r="A1396" s="175" t="s">
        <v>1085</v>
      </c>
      <c r="B1396" s="181" t="s">
        <v>1847</v>
      </c>
      <c r="C1396" s="181" t="s">
        <v>1397</v>
      </c>
      <c r="D1396" s="150">
        <v>4178</v>
      </c>
      <c r="E1396" s="153">
        <v>4077</v>
      </c>
      <c r="F1396" s="153">
        <v>101</v>
      </c>
      <c r="G1396" s="151">
        <v>4859</v>
      </c>
      <c r="H1396" s="151">
        <v>4723</v>
      </c>
      <c r="I1396" s="151">
        <v>136</v>
      </c>
      <c r="J1396" s="151">
        <v>3053</v>
      </c>
      <c r="K1396" s="151">
        <v>2972</v>
      </c>
      <c r="L1396" s="151">
        <v>81</v>
      </c>
      <c r="M1396" s="172">
        <v>0.93</v>
      </c>
      <c r="N1396" s="153">
        <v>96376</v>
      </c>
      <c r="O1396" s="153">
        <v>94111</v>
      </c>
      <c r="P1396" s="153">
        <v>2265</v>
      </c>
      <c r="Q1396" s="154">
        <v>0.976498298331535</v>
      </c>
      <c r="R1396" s="154">
        <v>0.975825753949258</v>
      </c>
      <c r="S1396" s="154">
        <v>0.972010701790492</v>
      </c>
      <c r="T1396" s="154">
        <v>0.973468719292499</v>
      </c>
      <c r="U1396" s="173">
        <v>0.0038150521587661</v>
      </c>
      <c r="V1396" s="158">
        <v>27167</v>
      </c>
      <c r="W1396" s="158">
        <v>26468</v>
      </c>
      <c r="X1396" s="158">
        <v>29106</v>
      </c>
      <c r="Y1396" s="158">
        <v>28429</v>
      </c>
      <c r="Z1396" s="155">
        <v>0.974270254352707</v>
      </c>
      <c r="AA1396" s="155">
        <v>0.976740191025905</v>
      </c>
      <c r="AB1396" s="173">
        <v>-0.00246993667319795</v>
      </c>
    </row>
    <row r="1397" spans="1:28">
      <c r="A1397" s="175" t="s">
        <v>1085</v>
      </c>
      <c r="B1397" s="181" t="s">
        <v>1847</v>
      </c>
      <c r="C1397" s="181" t="s">
        <v>1398</v>
      </c>
      <c r="D1397" s="150">
        <v>4448</v>
      </c>
      <c r="E1397" s="153">
        <v>4333</v>
      </c>
      <c r="F1397" s="153">
        <v>115</v>
      </c>
      <c r="G1397" s="151">
        <v>5309</v>
      </c>
      <c r="H1397" s="151">
        <v>5214</v>
      </c>
      <c r="I1397" s="151">
        <v>95</v>
      </c>
      <c r="J1397" s="151">
        <v>3028</v>
      </c>
      <c r="K1397" s="151">
        <v>2985</v>
      </c>
      <c r="L1397" s="151">
        <v>43</v>
      </c>
      <c r="M1397" s="172">
        <v>0.93</v>
      </c>
      <c r="N1397" s="153">
        <v>104270</v>
      </c>
      <c r="O1397" s="153">
        <v>102867</v>
      </c>
      <c r="P1397" s="153">
        <v>1403</v>
      </c>
      <c r="Q1397" s="154">
        <v>0.986544547808574</v>
      </c>
      <c r="R1397" s="154">
        <v>0.974145683453237</v>
      </c>
      <c r="S1397" s="154">
        <v>0.98210585797702</v>
      </c>
      <c r="T1397" s="154">
        <v>0.985799207397622</v>
      </c>
      <c r="U1397" s="173">
        <v>-0.00796017452378273</v>
      </c>
      <c r="V1397" s="158">
        <v>29093</v>
      </c>
      <c r="W1397" s="158">
        <v>28610</v>
      </c>
      <c r="X1397" s="158">
        <v>31421</v>
      </c>
      <c r="Y1397" s="158">
        <v>31049</v>
      </c>
      <c r="Z1397" s="155">
        <v>0.983398068263844</v>
      </c>
      <c r="AA1397" s="155">
        <v>0.988160784188918</v>
      </c>
      <c r="AB1397" s="173">
        <v>-0.00476271592507471</v>
      </c>
    </row>
    <row r="1398" spans="1:28">
      <c r="A1398" s="175" t="s">
        <v>1085</v>
      </c>
      <c r="B1398" s="181" t="s">
        <v>1847</v>
      </c>
      <c r="C1398" s="181" t="s">
        <v>1399</v>
      </c>
      <c r="D1398" s="150">
        <v>3984</v>
      </c>
      <c r="E1398" s="153">
        <v>3930</v>
      </c>
      <c r="F1398" s="153">
        <v>54</v>
      </c>
      <c r="G1398" s="151">
        <v>4585</v>
      </c>
      <c r="H1398" s="151">
        <v>4511</v>
      </c>
      <c r="I1398" s="151">
        <v>74</v>
      </c>
      <c r="J1398" s="151">
        <v>2832</v>
      </c>
      <c r="K1398" s="151">
        <v>2791</v>
      </c>
      <c r="L1398" s="151">
        <v>41</v>
      </c>
      <c r="M1398" s="172">
        <v>0.93</v>
      </c>
      <c r="N1398" s="153">
        <v>93979</v>
      </c>
      <c r="O1398" s="153">
        <v>92603</v>
      </c>
      <c r="P1398" s="153">
        <v>1376</v>
      </c>
      <c r="Q1398" s="154">
        <v>0.985358431138871</v>
      </c>
      <c r="R1398" s="154">
        <v>0.98644578313253</v>
      </c>
      <c r="S1398" s="154">
        <v>0.983860414394766</v>
      </c>
      <c r="T1398" s="154">
        <v>0.985522598870056</v>
      </c>
      <c r="U1398" s="173">
        <v>0.0025853687377646</v>
      </c>
      <c r="V1398" s="158">
        <v>26296</v>
      </c>
      <c r="W1398" s="158">
        <v>25852</v>
      </c>
      <c r="X1398" s="158">
        <v>28071</v>
      </c>
      <c r="Y1398" s="158">
        <v>27672</v>
      </c>
      <c r="Z1398" s="155">
        <v>0.983115302707636</v>
      </c>
      <c r="AA1398" s="155">
        <v>0.985786042535001</v>
      </c>
      <c r="AB1398" s="173">
        <v>-0.00267073982736443</v>
      </c>
    </row>
    <row r="1399" spans="1:28">
      <c r="A1399" s="175" t="s">
        <v>1085</v>
      </c>
      <c r="B1399" s="181" t="s">
        <v>1847</v>
      </c>
      <c r="C1399" s="181" t="s">
        <v>1400</v>
      </c>
      <c r="D1399" s="150">
        <v>3977</v>
      </c>
      <c r="E1399" s="153">
        <v>3912</v>
      </c>
      <c r="F1399" s="153">
        <v>65</v>
      </c>
      <c r="G1399" s="151">
        <v>3266</v>
      </c>
      <c r="H1399" s="151">
        <v>3211</v>
      </c>
      <c r="I1399" s="151">
        <v>55</v>
      </c>
      <c r="J1399" s="151">
        <v>2266</v>
      </c>
      <c r="K1399" s="151">
        <v>2225</v>
      </c>
      <c r="L1399" s="151">
        <v>41</v>
      </c>
      <c r="M1399" s="172">
        <v>0.93</v>
      </c>
      <c r="N1399" s="153">
        <v>83382</v>
      </c>
      <c r="O1399" s="153">
        <v>82219</v>
      </c>
      <c r="P1399" s="153">
        <v>1163</v>
      </c>
      <c r="Q1399" s="154">
        <v>0.986052145547001</v>
      </c>
      <c r="R1399" s="154">
        <v>0.983656022127232</v>
      </c>
      <c r="S1399" s="154">
        <v>0.983159828536436</v>
      </c>
      <c r="T1399" s="154">
        <v>0.981906443071492</v>
      </c>
      <c r="U1399" s="173">
        <v>0.000496193590795557</v>
      </c>
      <c r="V1399" s="158">
        <v>23336</v>
      </c>
      <c r="W1399" s="158">
        <v>22950</v>
      </c>
      <c r="X1399" s="158">
        <v>24905</v>
      </c>
      <c r="Y1399" s="158">
        <v>24561</v>
      </c>
      <c r="Z1399" s="155">
        <v>0.983459033253342</v>
      </c>
      <c r="AA1399" s="155">
        <v>0.986187512547681</v>
      </c>
      <c r="AB1399" s="173">
        <v>-0.00272847929433873</v>
      </c>
    </row>
    <row r="1400" spans="1:28">
      <c r="A1400" s="175" t="s">
        <v>1085</v>
      </c>
      <c r="B1400" s="181" t="s">
        <v>1847</v>
      </c>
      <c r="C1400" s="181" t="s">
        <v>1401</v>
      </c>
      <c r="D1400" s="150">
        <v>3735</v>
      </c>
      <c r="E1400" s="153">
        <v>3679</v>
      </c>
      <c r="F1400" s="153">
        <v>56</v>
      </c>
      <c r="G1400" s="151">
        <v>3002</v>
      </c>
      <c r="H1400" s="151">
        <v>2965</v>
      </c>
      <c r="I1400" s="151">
        <v>37</v>
      </c>
      <c r="J1400" s="151">
        <v>2098</v>
      </c>
      <c r="K1400" s="151">
        <v>2065</v>
      </c>
      <c r="L1400" s="151">
        <v>33</v>
      </c>
      <c r="M1400" s="172">
        <v>0.93</v>
      </c>
      <c r="N1400" s="153">
        <v>76003</v>
      </c>
      <c r="O1400" s="153">
        <v>75188</v>
      </c>
      <c r="P1400" s="153">
        <v>815</v>
      </c>
      <c r="Q1400" s="154">
        <v>0.989276739076089</v>
      </c>
      <c r="R1400" s="154">
        <v>0.985006693440428</v>
      </c>
      <c r="S1400" s="154">
        <v>0.987674883411059</v>
      </c>
      <c r="T1400" s="154">
        <v>0.984270734032412</v>
      </c>
      <c r="U1400" s="173">
        <v>-0.0026681899706309</v>
      </c>
      <c r="V1400" s="158">
        <v>21259</v>
      </c>
      <c r="W1400" s="158">
        <v>21012</v>
      </c>
      <c r="X1400" s="158">
        <v>22770</v>
      </c>
      <c r="Y1400" s="158">
        <v>22566</v>
      </c>
      <c r="Z1400" s="155">
        <v>0.988381391410697</v>
      </c>
      <c r="AA1400" s="155">
        <v>0.991040843214756</v>
      </c>
      <c r="AB1400" s="173">
        <v>-0.00265945180405958</v>
      </c>
    </row>
    <row r="1401" spans="1:28">
      <c r="A1401" s="175" t="s">
        <v>1085</v>
      </c>
      <c r="B1401" s="181" t="s">
        <v>1847</v>
      </c>
      <c r="C1401" s="181" t="s">
        <v>1402</v>
      </c>
      <c r="D1401" s="150">
        <v>3512</v>
      </c>
      <c r="E1401" s="153">
        <v>3370</v>
      </c>
      <c r="F1401" s="153">
        <v>142</v>
      </c>
      <c r="G1401" s="151">
        <v>3087</v>
      </c>
      <c r="H1401" s="151">
        <v>2981</v>
      </c>
      <c r="I1401" s="151">
        <v>106</v>
      </c>
      <c r="J1401" s="151">
        <v>2079</v>
      </c>
      <c r="K1401" s="151">
        <v>1951</v>
      </c>
      <c r="L1401" s="151">
        <v>128</v>
      </c>
      <c r="M1401" s="172">
        <v>0.93</v>
      </c>
      <c r="N1401" s="153">
        <v>73177</v>
      </c>
      <c r="O1401" s="153">
        <v>70798</v>
      </c>
      <c r="P1401" s="153">
        <v>2379</v>
      </c>
      <c r="Q1401" s="154">
        <v>0.967489785041748</v>
      </c>
      <c r="R1401" s="154">
        <v>0.959567198177677</v>
      </c>
      <c r="S1401" s="154">
        <v>0.965662455458374</v>
      </c>
      <c r="T1401" s="154">
        <v>0.938431938431938</v>
      </c>
      <c r="U1401" s="173">
        <v>-0.00609525728069726</v>
      </c>
      <c r="V1401" s="158">
        <v>20647</v>
      </c>
      <c r="W1401" s="158">
        <v>19916</v>
      </c>
      <c r="X1401" s="158">
        <v>21392</v>
      </c>
      <c r="Y1401" s="158">
        <v>20722</v>
      </c>
      <c r="Z1401" s="155">
        <v>0.964595340727466</v>
      </c>
      <c r="AA1401" s="155">
        <v>0.968679880329095</v>
      </c>
      <c r="AB1401" s="173">
        <v>-0.00408453960162858</v>
      </c>
    </row>
    <row r="1402" spans="1:28">
      <c r="A1402" s="175" t="s">
        <v>1085</v>
      </c>
      <c r="B1402" s="181" t="s">
        <v>1847</v>
      </c>
      <c r="C1402" s="181" t="s">
        <v>1403</v>
      </c>
      <c r="D1402" s="150">
        <v>2273</v>
      </c>
      <c r="E1402" s="153">
        <v>2244</v>
      </c>
      <c r="F1402" s="153">
        <v>29</v>
      </c>
      <c r="G1402" s="151">
        <v>2694</v>
      </c>
      <c r="H1402" s="151">
        <v>2657</v>
      </c>
      <c r="I1402" s="151">
        <v>37</v>
      </c>
      <c r="J1402" s="151">
        <v>1820</v>
      </c>
      <c r="K1402" s="151">
        <v>1797</v>
      </c>
      <c r="L1402" s="151">
        <v>23</v>
      </c>
      <c r="M1402" s="172">
        <v>0.93</v>
      </c>
      <c r="N1402" s="153">
        <v>58446</v>
      </c>
      <c r="O1402" s="153">
        <v>57809</v>
      </c>
      <c r="P1402" s="153">
        <v>637</v>
      </c>
      <c r="Q1402" s="154">
        <v>0.989101050542381</v>
      </c>
      <c r="R1402" s="154">
        <v>0.987241531016278</v>
      </c>
      <c r="S1402" s="154">
        <v>0.98626577579807</v>
      </c>
      <c r="T1402" s="154">
        <v>0.987362637362637</v>
      </c>
      <c r="U1402" s="173">
        <v>0.000975755218208363</v>
      </c>
      <c r="V1402" s="158">
        <v>15629</v>
      </c>
      <c r="W1402" s="158">
        <v>15456</v>
      </c>
      <c r="X1402" s="158">
        <v>17737</v>
      </c>
      <c r="Y1402" s="158">
        <v>17525</v>
      </c>
      <c r="Z1402" s="155">
        <v>0.988930833706571</v>
      </c>
      <c r="AA1402" s="155">
        <v>0.988047584146135</v>
      </c>
      <c r="AB1402" s="173">
        <v>0.000883249560435839</v>
      </c>
    </row>
    <row r="1403" spans="1:28">
      <c r="A1403" s="175" t="s">
        <v>1085</v>
      </c>
      <c r="B1403" s="181" t="s">
        <v>1847</v>
      </c>
      <c r="C1403" s="181" t="s">
        <v>1404</v>
      </c>
      <c r="D1403" s="150">
        <v>4226</v>
      </c>
      <c r="E1403" s="153">
        <v>4076</v>
      </c>
      <c r="F1403" s="153">
        <v>150</v>
      </c>
      <c r="G1403" s="151">
        <v>5146</v>
      </c>
      <c r="H1403" s="151">
        <v>4983</v>
      </c>
      <c r="I1403" s="151">
        <v>163</v>
      </c>
      <c r="J1403" s="151">
        <v>3047</v>
      </c>
      <c r="K1403" s="151">
        <v>2981</v>
      </c>
      <c r="L1403" s="151">
        <v>66</v>
      </c>
      <c r="M1403" s="172">
        <v>0.93</v>
      </c>
      <c r="N1403" s="153">
        <v>102267</v>
      </c>
      <c r="O1403" s="153">
        <v>99759</v>
      </c>
      <c r="P1403" s="153">
        <v>2508</v>
      </c>
      <c r="Q1403" s="154">
        <v>0.975475959987093</v>
      </c>
      <c r="R1403" s="154">
        <v>0.964505442498817</v>
      </c>
      <c r="S1403" s="154">
        <v>0.96832491255344</v>
      </c>
      <c r="T1403" s="154">
        <v>0.978339350180505</v>
      </c>
      <c r="U1403" s="173">
        <v>-0.00381947005462269</v>
      </c>
      <c r="V1403" s="158">
        <v>28358</v>
      </c>
      <c r="W1403" s="158">
        <v>27549</v>
      </c>
      <c r="X1403" s="158">
        <v>30172</v>
      </c>
      <c r="Y1403" s="158">
        <v>29412</v>
      </c>
      <c r="Z1403" s="155">
        <v>0.971471895056069</v>
      </c>
      <c r="AA1403" s="155">
        <v>0.974811083123426</v>
      </c>
      <c r="AB1403" s="173">
        <v>-0.00333918806735689</v>
      </c>
    </row>
    <row r="1404" spans="1:28">
      <c r="A1404" s="175" t="s">
        <v>1085</v>
      </c>
      <c r="B1404" s="181" t="s">
        <v>1847</v>
      </c>
      <c r="C1404" s="181" t="s">
        <v>1405</v>
      </c>
      <c r="D1404" s="150">
        <v>1793</v>
      </c>
      <c r="E1404" s="153">
        <v>1703</v>
      </c>
      <c r="F1404" s="153">
        <v>90</v>
      </c>
      <c r="G1404" s="151">
        <v>1935</v>
      </c>
      <c r="H1404" s="151">
        <v>1849</v>
      </c>
      <c r="I1404" s="151">
        <v>86</v>
      </c>
      <c r="J1404" s="151">
        <v>1310</v>
      </c>
      <c r="K1404" s="151">
        <v>1224</v>
      </c>
      <c r="L1404" s="151">
        <v>86</v>
      </c>
      <c r="M1404" s="172">
        <v>0.93</v>
      </c>
      <c r="N1404" s="153">
        <v>40948</v>
      </c>
      <c r="O1404" s="153">
        <v>39433</v>
      </c>
      <c r="P1404" s="153">
        <v>1515</v>
      </c>
      <c r="Q1404" s="154">
        <v>0.963001856012504</v>
      </c>
      <c r="R1404" s="154">
        <v>0.949804796430563</v>
      </c>
      <c r="S1404" s="154">
        <v>0.955555555555556</v>
      </c>
      <c r="T1404" s="154">
        <v>0.934351145038168</v>
      </c>
      <c r="U1404" s="173">
        <v>-0.00575075912499234</v>
      </c>
      <c r="V1404" s="158">
        <v>11283</v>
      </c>
      <c r="W1404" s="158">
        <v>10767</v>
      </c>
      <c r="X1404" s="158">
        <v>12203</v>
      </c>
      <c r="Y1404" s="158">
        <v>11755</v>
      </c>
      <c r="Z1404" s="155">
        <v>0.954267482052646</v>
      </c>
      <c r="AA1404" s="155">
        <v>0.963287716135377</v>
      </c>
      <c r="AB1404" s="173">
        <v>-0.009020234082731</v>
      </c>
    </row>
    <row r="1405" spans="1:28">
      <c r="A1405" s="175" t="s">
        <v>1085</v>
      </c>
      <c r="B1405" s="181" t="s">
        <v>1847</v>
      </c>
      <c r="C1405" s="181" t="s">
        <v>1406</v>
      </c>
      <c r="D1405" s="150">
        <v>3767</v>
      </c>
      <c r="E1405" s="153">
        <v>3630</v>
      </c>
      <c r="F1405" s="153">
        <v>137</v>
      </c>
      <c r="G1405" s="151">
        <v>3208</v>
      </c>
      <c r="H1405" s="151">
        <v>3103</v>
      </c>
      <c r="I1405" s="151">
        <v>105</v>
      </c>
      <c r="J1405" s="151">
        <v>2134</v>
      </c>
      <c r="K1405" s="151">
        <v>2039</v>
      </c>
      <c r="L1405" s="151">
        <v>95</v>
      </c>
      <c r="M1405" s="172">
        <v>0.93</v>
      </c>
      <c r="N1405" s="153">
        <v>78338</v>
      </c>
      <c r="O1405" s="153">
        <v>76369</v>
      </c>
      <c r="P1405" s="153">
        <v>1969</v>
      </c>
      <c r="Q1405" s="154">
        <v>0.974865327171998</v>
      </c>
      <c r="R1405" s="154">
        <v>0.963631537032121</v>
      </c>
      <c r="S1405" s="154">
        <v>0.967269326683292</v>
      </c>
      <c r="T1405" s="154">
        <v>0.955482661668229</v>
      </c>
      <c r="U1405" s="173">
        <v>-0.00363778965117079</v>
      </c>
      <c r="V1405" s="158">
        <v>21723</v>
      </c>
      <c r="W1405" s="158">
        <v>21058</v>
      </c>
      <c r="X1405" s="158">
        <v>24025</v>
      </c>
      <c r="Y1405" s="158">
        <v>23463</v>
      </c>
      <c r="Z1405" s="155">
        <v>0.969387285365741</v>
      </c>
      <c r="AA1405" s="155">
        <v>0.976607700312175</v>
      </c>
      <c r="AB1405" s="173">
        <v>-0.00722041494643344</v>
      </c>
    </row>
    <row r="1406" spans="1:28">
      <c r="A1406" s="175" t="s">
        <v>1085</v>
      </c>
      <c r="B1406" s="181" t="s">
        <v>1847</v>
      </c>
      <c r="C1406" s="181" t="s">
        <v>1407</v>
      </c>
      <c r="D1406" s="150">
        <v>3006</v>
      </c>
      <c r="E1406" s="153">
        <v>2891</v>
      </c>
      <c r="F1406" s="153">
        <v>115</v>
      </c>
      <c r="G1406" s="151">
        <v>3664</v>
      </c>
      <c r="H1406" s="151">
        <v>3563</v>
      </c>
      <c r="I1406" s="151">
        <v>101</v>
      </c>
      <c r="J1406" s="151">
        <v>2290</v>
      </c>
      <c r="K1406" s="151">
        <v>2225</v>
      </c>
      <c r="L1406" s="151">
        <v>65</v>
      </c>
      <c r="M1406" s="172">
        <v>0.93</v>
      </c>
      <c r="N1406" s="153">
        <v>72289</v>
      </c>
      <c r="O1406" s="153">
        <v>70027</v>
      </c>
      <c r="P1406" s="153">
        <v>2262</v>
      </c>
      <c r="Q1406" s="154">
        <v>0.968708932202686</v>
      </c>
      <c r="R1406" s="154">
        <v>0.961743180306055</v>
      </c>
      <c r="S1406" s="154">
        <v>0.972434497816594</v>
      </c>
      <c r="T1406" s="154">
        <v>0.971615720524017</v>
      </c>
      <c r="U1406" s="173">
        <v>-0.0106913175105393</v>
      </c>
      <c r="V1406" s="158">
        <v>20382</v>
      </c>
      <c r="W1406" s="158">
        <v>19751</v>
      </c>
      <c r="X1406" s="158">
        <v>21260</v>
      </c>
      <c r="Y1406" s="158">
        <v>20581</v>
      </c>
      <c r="Z1406" s="155">
        <v>0.969041310960652</v>
      </c>
      <c r="AA1406" s="155">
        <v>0.968062088428975</v>
      </c>
      <c r="AB1406" s="173">
        <v>0.000979222531677038</v>
      </c>
    </row>
    <row r="1407" spans="1:28">
      <c r="A1407" s="175" t="s">
        <v>1085</v>
      </c>
      <c r="B1407" s="181" t="s">
        <v>1847</v>
      </c>
      <c r="C1407" s="181" t="s">
        <v>1408</v>
      </c>
      <c r="D1407" s="150">
        <v>3580</v>
      </c>
      <c r="E1407" s="153">
        <v>3403</v>
      </c>
      <c r="F1407" s="153">
        <v>177</v>
      </c>
      <c r="G1407" s="151">
        <v>2850</v>
      </c>
      <c r="H1407" s="151">
        <v>2713</v>
      </c>
      <c r="I1407" s="151">
        <v>137</v>
      </c>
      <c r="J1407" s="151">
        <v>1943</v>
      </c>
      <c r="K1407" s="151">
        <v>1870</v>
      </c>
      <c r="L1407" s="151">
        <v>73</v>
      </c>
      <c r="M1407" s="172">
        <v>0.93</v>
      </c>
      <c r="N1407" s="153">
        <v>70010</v>
      </c>
      <c r="O1407" s="153">
        <v>67194</v>
      </c>
      <c r="P1407" s="153">
        <v>2816</v>
      </c>
      <c r="Q1407" s="154">
        <v>0.95977717468933</v>
      </c>
      <c r="R1407" s="154">
        <v>0.950558659217877</v>
      </c>
      <c r="S1407" s="154">
        <v>0.951929824561404</v>
      </c>
      <c r="T1407" s="154">
        <v>0.962429233144622</v>
      </c>
      <c r="U1407" s="173">
        <v>-0.00137116534352644</v>
      </c>
      <c r="V1407" s="158">
        <v>19632</v>
      </c>
      <c r="W1407" s="158">
        <v>18830</v>
      </c>
      <c r="X1407" s="158">
        <v>21282</v>
      </c>
      <c r="Y1407" s="158">
        <v>20493</v>
      </c>
      <c r="Z1407" s="155">
        <v>0.959148329258354</v>
      </c>
      <c r="AA1407" s="155">
        <v>0.962926416690161</v>
      </c>
      <c r="AB1407" s="173">
        <v>-0.00377808743180696</v>
      </c>
    </row>
    <row r="1408" spans="1:28">
      <c r="A1408" s="175" t="s">
        <v>1085</v>
      </c>
      <c r="B1408" s="181" t="s">
        <v>1847</v>
      </c>
      <c r="C1408" s="181" t="s">
        <v>1409</v>
      </c>
      <c r="D1408" s="150">
        <v>3399</v>
      </c>
      <c r="E1408" s="153">
        <v>3265</v>
      </c>
      <c r="F1408" s="153">
        <v>134</v>
      </c>
      <c r="G1408" s="151">
        <v>2871</v>
      </c>
      <c r="H1408" s="151">
        <v>2757</v>
      </c>
      <c r="I1408" s="151">
        <v>114</v>
      </c>
      <c r="J1408" s="151">
        <v>1950</v>
      </c>
      <c r="K1408" s="151">
        <v>1882</v>
      </c>
      <c r="L1408" s="151">
        <v>68</v>
      </c>
      <c r="M1408" s="172">
        <v>0.93</v>
      </c>
      <c r="N1408" s="153">
        <v>66460</v>
      </c>
      <c r="O1408" s="153">
        <v>64000</v>
      </c>
      <c r="P1408" s="153">
        <v>2460</v>
      </c>
      <c r="Q1408" s="154">
        <v>0.962985254288294</v>
      </c>
      <c r="R1408" s="154">
        <v>0.960576640188291</v>
      </c>
      <c r="S1408" s="154">
        <v>0.960292580982236</v>
      </c>
      <c r="T1408" s="154">
        <v>0.965128205128205</v>
      </c>
      <c r="U1408" s="173">
        <v>0.000284059206054565</v>
      </c>
      <c r="V1408" s="158">
        <v>19266</v>
      </c>
      <c r="W1408" s="158">
        <v>18614</v>
      </c>
      <c r="X1408" s="158">
        <v>19238</v>
      </c>
      <c r="Y1408" s="158">
        <v>18392</v>
      </c>
      <c r="Z1408" s="155">
        <v>0.966157998546663</v>
      </c>
      <c r="AA1408" s="155">
        <v>0.956024534774925</v>
      </c>
      <c r="AB1408" s="173">
        <v>0.0101334637717378</v>
      </c>
    </row>
    <row r="1409" spans="1:28">
      <c r="A1409" s="175" t="s">
        <v>1085</v>
      </c>
      <c r="B1409" s="181" t="s">
        <v>1847</v>
      </c>
      <c r="C1409" s="181" t="s">
        <v>1410</v>
      </c>
      <c r="D1409" s="150">
        <v>2938</v>
      </c>
      <c r="E1409" s="153">
        <v>2817</v>
      </c>
      <c r="F1409" s="153">
        <v>121</v>
      </c>
      <c r="G1409" s="151">
        <v>2556</v>
      </c>
      <c r="H1409" s="151">
        <v>2478</v>
      </c>
      <c r="I1409" s="151">
        <v>78</v>
      </c>
      <c r="J1409" s="151">
        <v>1708</v>
      </c>
      <c r="K1409" s="151">
        <v>1658</v>
      </c>
      <c r="L1409" s="151">
        <v>50</v>
      </c>
      <c r="M1409" s="172">
        <v>0.93</v>
      </c>
      <c r="N1409" s="153">
        <v>61239</v>
      </c>
      <c r="O1409" s="153">
        <v>59450</v>
      </c>
      <c r="P1409" s="153">
        <v>1789</v>
      </c>
      <c r="Q1409" s="154">
        <v>0.970786590244779</v>
      </c>
      <c r="R1409" s="154">
        <v>0.958815520762423</v>
      </c>
      <c r="S1409" s="154">
        <v>0.969483568075117</v>
      </c>
      <c r="T1409" s="154">
        <v>0.970725995316159</v>
      </c>
      <c r="U1409" s="173">
        <v>-0.010668047312694</v>
      </c>
      <c r="V1409" s="158">
        <v>17142</v>
      </c>
      <c r="W1409" s="158">
        <v>16600</v>
      </c>
      <c r="X1409" s="158">
        <v>18725</v>
      </c>
      <c r="Y1409" s="158">
        <v>18196</v>
      </c>
      <c r="Z1409" s="155">
        <v>0.968381752420954</v>
      </c>
      <c r="AA1409" s="155">
        <v>0.971748998664887</v>
      </c>
      <c r="AB1409" s="173">
        <v>-0.00336724624393214</v>
      </c>
    </row>
    <row r="1410" spans="1:28">
      <c r="A1410" s="175" t="s">
        <v>1085</v>
      </c>
      <c r="B1410" s="181" t="s">
        <v>1847</v>
      </c>
      <c r="C1410" s="181" t="s">
        <v>1411</v>
      </c>
      <c r="D1410" s="150">
        <v>2085</v>
      </c>
      <c r="E1410" s="153">
        <v>2024</v>
      </c>
      <c r="F1410" s="153">
        <v>61</v>
      </c>
      <c r="G1410" s="151">
        <v>2496</v>
      </c>
      <c r="H1410" s="151">
        <v>2436</v>
      </c>
      <c r="I1410" s="151">
        <v>60</v>
      </c>
      <c r="J1410" s="151">
        <v>1430</v>
      </c>
      <c r="K1410" s="151">
        <v>1392</v>
      </c>
      <c r="L1410" s="151">
        <v>38</v>
      </c>
      <c r="M1410" s="172">
        <v>0.93</v>
      </c>
      <c r="N1410" s="153">
        <v>49216</v>
      </c>
      <c r="O1410" s="153">
        <v>48178</v>
      </c>
      <c r="P1410" s="153">
        <v>1038</v>
      </c>
      <c r="Q1410" s="154">
        <v>0.978909297789337</v>
      </c>
      <c r="R1410" s="154">
        <v>0.970743405275779</v>
      </c>
      <c r="S1410" s="154">
        <v>0.975961538461538</v>
      </c>
      <c r="T1410" s="154">
        <v>0.973426573426573</v>
      </c>
      <c r="U1410" s="173">
        <v>-0.00521813318575903</v>
      </c>
      <c r="V1410" s="158">
        <v>13777</v>
      </c>
      <c r="W1410" s="158">
        <v>13475</v>
      </c>
      <c r="X1410" s="158">
        <v>14499</v>
      </c>
      <c r="Y1410" s="158">
        <v>14203</v>
      </c>
      <c r="Z1410" s="155">
        <v>0.9780794077085</v>
      </c>
      <c r="AA1410" s="155">
        <v>0.979584798951652</v>
      </c>
      <c r="AB1410" s="173">
        <v>-0.00150539124315219</v>
      </c>
    </row>
    <row r="1411" spans="1:28">
      <c r="A1411" s="175" t="s">
        <v>1085</v>
      </c>
      <c r="B1411" s="181" t="s">
        <v>1847</v>
      </c>
      <c r="C1411" s="181" t="s">
        <v>1412</v>
      </c>
      <c r="D1411" s="150">
        <v>1369</v>
      </c>
      <c r="E1411" s="153">
        <v>1318</v>
      </c>
      <c r="F1411" s="153">
        <v>51</v>
      </c>
      <c r="G1411" s="151">
        <v>1424</v>
      </c>
      <c r="H1411" s="151">
        <v>1381</v>
      </c>
      <c r="I1411" s="151">
        <v>43</v>
      </c>
      <c r="J1411" s="151">
        <v>980</v>
      </c>
      <c r="K1411" s="151">
        <v>945</v>
      </c>
      <c r="L1411" s="151">
        <v>35</v>
      </c>
      <c r="M1411" s="172">
        <v>0.93</v>
      </c>
      <c r="N1411" s="153">
        <v>32233</v>
      </c>
      <c r="O1411" s="153">
        <v>31428</v>
      </c>
      <c r="P1411" s="153">
        <v>805</v>
      </c>
      <c r="Q1411" s="154">
        <v>0.975025594887227</v>
      </c>
      <c r="R1411" s="154">
        <v>0.962746530314098</v>
      </c>
      <c r="S1411" s="154">
        <v>0.969803370786517</v>
      </c>
      <c r="T1411" s="154">
        <v>0.964285714285714</v>
      </c>
      <c r="U1411" s="173">
        <v>-0.00705684047241906</v>
      </c>
      <c r="V1411" s="158">
        <v>8881</v>
      </c>
      <c r="W1411" s="158">
        <v>8608</v>
      </c>
      <c r="X1411" s="158">
        <v>9655</v>
      </c>
      <c r="Y1411" s="158">
        <v>9416</v>
      </c>
      <c r="Z1411" s="155">
        <v>0.969260218443869</v>
      </c>
      <c r="AA1411" s="155">
        <v>0.975245986535474</v>
      </c>
      <c r="AB1411" s="173">
        <v>-0.005985768091605</v>
      </c>
    </row>
    <row r="1412" spans="1:28">
      <c r="A1412" s="175" t="s">
        <v>1085</v>
      </c>
      <c r="B1412" s="181" t="s">
        <v>1847</v>
      </c>
      <c r="C1412" s="181" t="s">
        <v>1413</v>
      </c>
      <c r="D1412" s="150">
        <v>5748</v>
      </c>
      <c r="E1412" s="153">
        <v>5578</v>
      </c>
      <c r="F1412" s="153">
        <v>170</v>
      </c>
      <c r="G1412" s="151">
        <v>4591</v>
      </c>
      <c r="H1412" s="151">
        <v>4503</v>
      </c>
      <c r="I1412" s="151">
        <v>88</v>
      </c>
      <c r="J1412" s="151">
        <v>3103</v>
      </c>
      <c r="K1412" s="151">
        <v>3021</v>
      </c>
      <c r="L1412" s="151">
        <v>82</v>
      </c>
      <c r="M1412" s="172">
        <v>0.93</v>
      </c>
      <c r="N1412" s="153">
        <v>115244</v>
      </c>
      <c r="O1412" s="153">
        <v>112856</v>
      </c>
      <c r="P1412" s="153">
        <v>2388</v>
      </c>
      <c r="Q1412" s="154">
        <v>0.979278747700531</v>
      </c>
      <c r="R1412" s="154">
        <v>0.970424495476688</v>
      </c>
      <c r="S1412" s="154">
        <v>0.980832062731431</v>
      </c>
      <c r="T1412" s="154">
        <v>0.97357396068321</v>
      </c>
      <c r="U1412" s="173">
        <v>-0.0104075672547436</v>
      </c>
      <c r="V1412" s="158">
        <v>32909</v>
      </c>
      <c r="W1412" s="158">
        <v>32232</v>
      </c>
      <c r="X1412" s="158">
        <v>34909</v>
      </c>
      <c r="Y1412" s="158">
        <v>34244</v>
      </c>
      <c r="Z1412" s="155">
        <v>0.979428119967182</v>
      </c>
      <c r="AA1412" s="155">
        <v>0.980950471225186</v>
      </c>
      <c r="AB1412" s="173">
        <v>-0.00152235125800326</v>
      </c>
    </row>
    <row r="1413" spans="1:28">
      <c r="A1413" s="175" t="s">
        <v>1085</v>
      </c>
      <c r="B1413" s="181" t="s">
        <v>1847</v>
      </c>
      <c r="C1413" s="181" t="s">
        <v>1414</v>
      </c>
      <c r="D1413" s="150">
        <v>6744</v>
      </c>
      <c r="E1413" s="153">
        <v>6402</v>
      </c>
      <c r="F1413" s="153">
        <v>342</v>
      </c>
      <c r="G1413" s="151">
        <v>7808</v>
      </c>
      <c r="H1413" s="151">
        <v>7442</v>
      </c>
      <c r="I1413" s="151">
        <v>366</v>
      </c>
      <c r="J1413" s="151">
        <v>4684</v>
      </c>
      <c r="K1413" s="151">
        <v>4445</v>
      </c>
      <c r="L1413" s="151">
        <v>239</v>
      </c>
      <c r="M1413" s="172">
        <v>0.93</v>
      </c>
      <c r="N1413" s="153">
        <v>163952</v>
      </c>
      <c r="O1413" s="153">
        <v>157436</v>
      </c>
      <c r="P1413" s="153">
        <v>6516</v>
      </c>
      <c r="Q1413" s="154">
        <v>0.960256660485996</v>
      </c>
      <c r="R1413" s="154">
        <v>0.949288256227758</v>
      </c>
      <c r="S1413" s="154">
        <v>0.953125</v>
      </c>
      <c r="T1413" s="154">
        <v>0.948975234842015</v>
      </c>
      <c r="U1413" s="173">
        <v>-0.00383674377224197</v>
      </c>
      <c r="V1413" s="158">
        <v>44562</v>
      </c>
      <c r="W1413" s="158">
        <v>42536</v>
      </c>
      <c r="X1413" s="158">
        <v>48508</v>
      </c>
      <c r="Y1413" s="158">
        <v>46594</v>
      </c>
      <c r="Z1413" s="155">
        <v>0.954535254252502</v>
      </c>
      <c r="AA1413" s="155">
        <v>0.960542590912839</v>
      </c>
      <c r="AB1413" s="173">
        <v>-0.00600733666033693</v>
      </c>
    </row>
    <row r="1414" spans="1:28">
      <c r="A1414" s="175" t="s">
        <v>1085</v>
      </c>
      <c r="B1414" s="181" t="s">
        <v>1847</v>
      </c>
      <c r="C1414" s="181" t="s">
        <v>1415</v>
      </c>
      <c r="D1414" s="150">
        <v>6503</v>
      </c>
      <c r="E1414" s="153">
        <v>5997</v>
      </c>
      <c r="F1414" s="153">
        <v>506</v>
      </c>
      <c r="G1414" s="151">
        <v>7570</v>
      </c>
      <c r="H1414" s="151">
        <v>7202</v>
      </c>
      <c r="I1414" s="151">
        <v>368</v>
      </c>
      <c r="J1414" s="151">
        <v>4728</v>
      </c>
      <c r="K1414" s="151">
        <v>4474</v>
      </c>
      <c r="L1414" s="151">
        <v>254</v>
      </c>
      <c r="M1414" s="172">
        <v>0.93</v>
      </c>
      <c r="N1414" s="153">
        <v>157133</v>
      </c>
      <c r="O1414" s="153">
        <v>147317</v>
      </c>
      <c r="P1414" s="153">
        <v>9816</v>
      </c>
      <c r="Q1414" s="154">
        <v>0.937530626921143</v>
      </c>
      <c r="R1414" s="154">
        <v>0.922189758572966</v>
      </c>
      <c r="S1414" s="154">
        <v>0.951387054161163</v>
      </c>
      <c r="T1414" s="154">
        <v>0.946277495769882</v>
      </c>
      <c r="U1414" s="173">
        <v>-0.0291972955881962</v>
      </c>
      <c r="V1414" s="158">
        <v>42756</v>
      </c>
      <c r="W1414" s="158">
        <v>40175</v>
      </c>
      <c r="X1414" s="158">
        <v>46240</v>
      </c>
      <c r="Y1414" s="158">
        <v>43466</v>
      </c>
      <c r="Z1414" s="155">
        <v>0.939634203386659</v>
      </c>
      <c r="AA1414" s="155">
        <v>0.940008650519031</v>
      </c>
      <c r="AB1414" s="173">
        <v>-0.000374447132372002</v>
      </c>
    </row>
    <row r="1415" spans="1:28">
      <c r="A1415" s="175" t="s">
        <v>1085</v>
      </c>
      <c r="B1415" s="181" t="s">
        <v>1848</v>
      </c>
      <c r="C1415" s="181" t="s">
        <v>1416</v>
      </c>
      <c r="D1415" s="150">
        <v>5161</v>
      </c>
      <c r="E1415" s="153">
        <v>4970</v>
      </c>
      <c r="F1415" s="153">
        <v>191</v>
      </c>
      <c r="G1415" s="151">
        <v>5941</v>
      </c>
      <c r="H1415" s="151">
        <v>5738</v>
      </c>
      <c r="I1415" s="151">
        <v>203</v>
      </c>
      <c r="J1415" s="151">
        <v>3282</v>
      </c>
      <c r="K1415" s="151">
        <v>3180</v>
      </c>
      <c r="L1415" s="151">
        <v>102</v>
      </c>
      <c r="M1415" s="172">
        <v>0.93</v>
      </c>
      <c r="N1415" s="153">
        <v>123060</v>
      </c>
      <c r="O1415" s="153">
        <v>120263</v>
      </c>
      <c r="P1415" s="153">
        <v>2797</v>
      </c>
      <c r="Q1415" s="154">
        <v>0.977271249796847</v>
      </c>
      <c r="R1415" s="154">
        <v>0.962991668281341</v>
      </c>
      <c r="S1415" s="154">
        <v>0.96583066823767</v>
      </c>
      <c r="T1415" s="154">
        <v>0.968921389396709</v>
      </c>
      <c r="U1415" s="173">
        <v>-0.00283899995632952</v>
      </c>
      <c r="V1415" s="158">
        <v>32989</v>
      </c>
      <c r="W1415" s="158">
        <v>32087</v>
      </c>
      <c r="X1415" s="158">
        <v>37118</v>
      </c>
      <c r="Y1415" s="158">
        <v>36302</v>
      </c>
      <c r="Z1415" s="155">
        <v>0.972657552517506</v>
      </c>
      <c r="AA1415" s="155">
        <v>0.978016056899617</v>
      </c>
      <c r="AB1415" s="173">
        <v>-0.00535850438211161</v>
      </c>
    </row>
    <row r="1416" spans="1:28">
      <c r="A1416" s="175" t="s">
        <v>1085</v>
      </c>
      <c r="B1416" s="181" t="s">
        <v>1848</v>
      </c>
      <c r="C1416" s="181" t="s">
        <v>1417</v>
      </c>
      <c r="D1416" s="150">
        <v>3373</v>
      </c>
      <c r="E1416" s="153">
        <v>3304</v>
      </c>
      <c r="F1416" s="153">
        <v>69</v>
      </c>
      <c r="G1416" s="151">
        <v>3670</v>
      </c>
      <c r="H1416" s="151">
        <v>3622</v>
      </c>
      <c r="I1416" s="151">
        <v>48</v>
      </c>
      <c r="J1416" s="151">
        <v>2080</v>
      </c>
      <c r="K1416" s="151">
        <v>2046</v>
      </c>
      <c r="L1416" s="151">
        <v>34</v>
      </c>
      <c r="M1416" s="172">
        <v>0.93</v>
      </c>
      <c r="N1416" s="153">
        <v>79457</v>
      </c>
      <c r="O1416" s="153">
        <v>78370</v>
      </c>
      <c r="P1416" s="153">
        <v>1087</v>
      </c>
      <c r="Q1416" s="154">
        <v>0.986319644587639</v>
      </c>
      <c r="R1416" s="154">
        <v>0.979543433145568</v>
      </c>
      <c r="S1416" s="154">
        <v>0.986920980926431</v>
      </c>
      <c r="T1416" s="154">
        <v>0.983653846153846</v>
      </c>
      <c r="U1416" s="173">
        <v>-0.00737754778086275</v>
      </c>
      <c r="V1416" s="158">
        <v>20862</v>
      </c>
      <c r="W1416" s="158">
        <v>20572</v>
      </c>
      <c r="X1416" s="158">
        <v>24627</v>
      </c>
      <c r="Y1416" s="158">
        <v>24238</v>
      </c>
      <c r="Z1416" s="155">
        <v>0.986099127600422</v>
      </c>
      <c r="AA1416" s="155">
        <v>0.98420432858245</v>
      </c>
      <c r="AB1416" s="173">
        <v>0.00189479901797174</v>
      </c>
    </row>
    <row r="1417" spans="1:28">
      <c r="A1417" s="175" t="s">
        <v>1085</v>
      </c>
      <c r="B1417" s="181" t="s">
        <v>1848</v>
      </c>
      <c r="C1417" s="181" t="s">
        <v>1418</v>
      </c>
      <c r="D1417" s="150">
        <v>3437</v>
      </c>
      <c r="E1417" s="153">
        <v>3366</v>
      </c>
      <c r="F1417" s="153">
        <v>71</v>
      </c>
      <c r="G1417" s="151">
        <v>3802</v>
      </c>
      <c r="H1417" s="151">
        <v>3725</v>
      </c>
      <c r="I1417" s="151">
        <v>77</v>
      </c>
      <c r="J1417" s="151">
        <v>2038</v>
      </c>
      <c r="K1417" s="151">
        <v>2009</v>
      </c>
      <c r="L1417" s="151">
        <v>29</v>
      </c>
      <c r="M1417" s="172">
        <v>0.93</v>
      </c>
      <c r="N1417" s="153">
        <v>79722</v>
      </c>
      <c r="O1417" s="153">
        <v>78437</v>
      </c>
      <c r="P1417" s="153">
        <v>1285</v>
      </c>
      <c r="Q1417" s="154">
        <v>0.983881488171396</v>
      </c>
      <c r="R1417" s="154">
        <v>0.979342449810882</v>
      </c>
      <c r="S1417" s="154">
        <v>0.979747501315097</v>
      </c>
      <c r="T1417" s="154">
        <v>0.985770363101079</v>
      </c>
      <c r="U1417" s="173">
        <v>-0.00040505150421577</v>
      </c>
      <c r="V1417" s="158">
        <v>21238</v>
      </c>
      <c r="W1417" s="158">
        <v>20877</v>
      </c>
      <c r="X1417" s="158">
        <v>23461</v>
      </c>
      <c r="Y1417" s="158">
        <v>23076</v>
      </c>
      <c r="Z1417" s="155">
        <v>0.983002165928995</v>
      </c>
      <c r="AA1417" s="155">
        <v>0.983589787306594</v>
      </c>
      <c r="AB1417" s="173">
        <v>-0.000587621377598824</v>
      </c>
    </row>
    <row r="1418" spans="1:28">
      <c r="A1418" s="175" t="s">
        <v>1085</v>
      </c>
      <c r="B1418" s="181" t="s">
        <v>1848</v>
      </c>
      <c r="C1418" s="181" t="s">
        <v>1419</v>
      </c>
      <c r="D1418" s="150">
        <v>2611</v>
      </c>
      <c r="E1418" s="153">
        <v>2472</v>
      </c>
      <c r="F1418" s="153">
        <v>139</v>
      </c>
      <c r="G1418" s="151">
        <v>2959</v>
      </c>
      <c r="H1418" s="151">
        <v>2862</v>
      </c>
      <c r="I1418" s="151">
        <v>97</v>
      </c>
      <c r="J1418" s="151">
        <v>1589</v>
      </c>
      <c r="K1418" s="151">
        <v>1528</v>
      </c>
      <c r="L1418" s="151">
        <v>61</v>
      </c>
      <c r="M1418" s="172">
        <v>0.93</v>
      </c>
      <c r="N1418" s="153">
        <v>61130</v>
      </c>
      <c r="O1418" s="153">
        <v>59340</v>
      </c>
      <c r="P1418" s="153">
        <v>1790</v>
      </c>
      <c r="Q1418" s="154">
        <v>0.970718141665303</v>
      </c>
      <c r="R1418" s="154">
        <v>0.946763692072003</v>
      </c>
      <c r="S1418" s="154">
        <v>0.967218654950997</v>
      </c>
      <c r="T1418" s="154">
        <v>0.961611076148521</v>
      </c>
      <c r="U1418" s="173">
        <v>-0.0204549628789938</v>
      </c>
      <c r="V1418" s="158">
        <v>16106</v>
      </c>
      <c r="W1418" s="158">
        <v>15546</v>
      </c>
      <c r="X1418" s="158">
        <v>18381</v>
      </c>
      <c r="Y1418" s="158">
        <v>17833</v>
      </c>
      <c r="Z1418" s="155">
        <v>0.965230348938284</v>
      </c>
      <c r="AA1418" s="155">
        <v>0.970186605734182</v>
      </c>
      <c r="AB1418" s="173">
        <v>-0.00495625679589817</v>
      </c>
    </row>
    <row r="1419" spans="1:28">
      <c r="A1419" s="175" t="s">
        <v>1085</v>
      </c>
      <c r="B1419" s="181" t="s">
        <v>1848</v>
      </c>
      <c r="C1419" s="181" t="s">
        <v>1420</v>
      </c>
      <c r="D1419" s="150">
        <v>1750</v>
      </c>
      <c r="E1419" s="153">
        <v>1666</v>
      </c>
      <c r="F1419" s="153">
        <v>84</v>
      </c>
      <c r="G1419" s="151">
        <v>1659</v>
      </c>
      <c r="H1419" s="151">
        <v>1557</v>
      </c>
      <c r="I1419" s="151">
        <v>102</v>
      </c>
      <c r="J1419" s="151">
        <v>952</v>
      </c>
      <c r="K1419" s="151">
        <v>923</v>
      </c>
      <c r="L1419" s="151">
        <v>29</v>
      </c>
      <c r="M1419" s="172">
        <v>0.93</v>
      </c>
      <c r="N1419" s="153">
        <v>39108</v>
      </c>
      <c r="O1419" s="153">
        <v>37704</v>
      </c>
      <c r="P1419" s="153">
        <v>1404</v>
      </c>
      <c r="Q1419" s="154">
        <v>0.964099416999079</v>
      </c>
      <c r="R1419" s="154">
        <v>0.952</v>
      </c>
      <c r="S1419" s="154">
        <v>0.938517179023508</v>
      </c>
      <c r="T1419" s="154">
        <v>0.96953781512605</v>
      </c>
      <c r="U1419" s="173">
        <v>0.0134828209764918</v>
      </c>
      <c r="V1419" s="158">
        <v>10846</v>
      </c>
      <c r="W1419" s="158">
        <v>10395</v>
      </c>
      <c r="X1419" s="158">
        <v>12014</v>
      </c>
      <c r="Y1419" s="158">
        <v>11614</v>
      </c>
      <c r="Z1419" s="155">
        <v>0.95841784989858</v>
      </c>
      <c r="AA1419" s="155">
        <v>0.966705510238056</v>
      </c>
      <c r="AB1419" s="173">
        <v>-0.00828766033947548</v>
      </c>
    </row>
    <row r="1420" spans="1:28">
      <c r="A1420" s="175" t="s">
        <v>1085</v>
      </c>
      <c r="B1420" s="181" t="s">
        <v>1848</v>
      </c>
      <c r="C1420" s="181" t="s">
        <v>1421</v>
      </c>
      <c r="D1420" s="150">
        <v>3590</v>
      </c>
      <c r="E1420" s="153">
        <v>3406</v>
      </c>
      <c r="F1420" s="153">
        <v>184</v>
      </c>
      <c r="G1420" s="151">
        <v>4099</v>
      </c>
      <c r="H1420" s="151">
        <v>3857</v>
      </c>
      <c r="I1420" s="151">
        <v>242</v>
      </c>
      <c r="J1420" s="151">
        <v>2441</v>
      </c>
      <c r="K1420" s="151">
        <v>2277</v>
      </c>
      <c r="L1420" s="151">
        <v>164</v>
      </c>
      <c r="M1420" s="172">
        <v>0.93</v>
      </c>
      <c r="N1420" s="153">
        <v>85837</v>
      </c>
      <c r="O1420" s="153">
        <v>81702</v>
      </c>
      <c r="P1420" s="153">
        <v>4135</v>
      </c>
      <c r="Q1420" s="154">
        <v>0.951827300581334</v>
      </c>
      <c r="R1420" s="154">
        <v>0.94874651810585</v>
      </c>
      <c r="S1420" s="154">
        <v>0.940961210051232</v>
      </c>
      <c r="T1420" s="154">
        <v>0.932814420319541</v>
      </c>
      <c r="U1420" s="173">
        <v>0.00778530805461752</v>
      </c>
      <c r="V1420" s="158">
        <v>23412</v>
      </c>
      <c r="W1420" s="158">
        <v>22051</v>
      </c>
      <c r="X1420" s="158">
        <v>26029</v>
      </c>
      <c r="Y1420" s="158">
        <v>24668</v>
      </c>
      <c r="Z1420" s="155">
        <v>0.941867418417905</v>
      </c>
      <c r="AA1420" s="155">
        <v>0.947712167198125</v>
      </c>
      <c r="AB1420" s="173">
        <v>-0.00584474878021979</v>
      </c>
    </row>
    <row r="1421" spans="1:28">
      <c r="A1421" s="175" t="s">
        <v>1085</v>
      </c>
      <c r="B1421" s="181" t="s">
        <v>1848</v>
      </c>
      <c r="C1421" s="181" t="s">
        <v>1422</v>
      </c>
      <c r="D1421" s="150">
        <v>4378</v>
      </c>
      <c r="E1421" s="153">
        <v>4234</v>
      </c>
      <c r="F1421" s="153">
        <v>144</v>
      </c>
      <c r="G1421" s="151">
        <v>5112</v>
      </c>
      <c r="H1421" s="151">
        <v>4897</v>
      </c>
      <c r="I1421" s="151">
        <v>215</v>
      </c>
      <c r="J1421" s="151">
        <v>2850</v>
      </c>
      <c r="K1421" s="151">
        <v>2785</v>
      </c>
      <c r="L1421" s="151">
        <v>65</v>
      </c>
      <c r="M1421" s="172">
        <v>0.93</v>
      </c>
      <c r="N1421" s="153">
        <v>101155</v>
      </c>
      <c r="O1421" s="153">
        <v>98937</v>
      </c>
      <c r="P1421" s="153">
        <v>2218</v>
      </c>
      <c r="Q1421" s="154">
        <v>0.978073253917256</v>
      </c>
      <c r="R1421" s="154">
        <v>0.967108268615806</v>
      </c>
      <c r="S1421" s="154">
        <v>0.957942097026604</v>
      </c>
      <c r="T1421" s="154">
        <v>0.97719298245614</v>
      </c>
      <c r="U1421" s="173">
        <v>0.0091661715892023</v>
      </c>
      <c r="V1421" s="158">
        <v>27896</v>
      </c>
      <c r="W1421" s="158">
        <v>27131</v>
      </c>
      <c r="X1421" s="158">
        <v>30456</v>
      </c>
      <c r="Y1421" s="158">
        <v>29842</v>
      </c>
      <c r="Z1421" s="155">
        <v>0.972576713507313</v>
      </c>
      <c r="AA1421" s="155">
        <v>0.979839768846861</v>
      </c>
      <c r="AB1421" s="173">
        <v>-0.00726305533954819</v>
      </c>
    </row>
    <row r="1422" spans="1:28">
      <c r="A1422" s="175" t="s">
        <v>1085</v>
      </c>
      <c r="B1422" s="181" t="s">
        <v>1848</v>
      </c>
      <c r="C1422" s="181" t="s">
        <v>1423</v>
      </c>
      <c r="D1422" s="150">
        <v>2554</v>
      </c>
      <c r="E1422" s="153">
        <v>2462</v>
      </c>
      <c r="F1422" s="153">
        <v>92</v>
      </c>
      <c r="G1422" s="151">
        <v>2898</v>
      </c>
      <c r="H1422" s="151">
        <v>2844</v>
      </c>
      <c r="I1422" s="151">
        <v>54</v>
      </c>
      <c r="J1422" s="151">
        <v>1686</v>
      </c>
      <c r="K1422" s="151">
        <v>1649</v>
      </c>
      <c r="L1422" s="151">
        <v>37</v>
      </c>
      <c r="M1422" s="172">
        <v>0.93</v>
      </c>
      <c r="N1422" s="153">
        <v>59428</v>
      </c>
      <c r="O1422" s="153">
        <v>58424</v>
      </c>
      <c r="P1422" s="153">
        <v>1004</v>
      </c>
      <c r="Q1422" s="154">
        <v>0.983105606784681</v>
      </c>
      <c r="R1422" s="154">
        <v>0.963978073610024</v>
      </c>
      <c r="S1422" s="154">
        <v>0.981366459627329</v>
      </c>
      <c r="T1422" s="154">
        <v>0.978054567022539</v>
      </c>
      <c r="U1422" s="173">
        <v>-0.0173883860173056</v>
      </c>
      <c r="V1422" s="158">
        <v>16146</v>
      </c>
      <c r="W1422" s="158">
        <v>15818</v>
      </c>
      <c r="X1422" s="158">
        <v>18281</v>
      </c>
      <c r="Y1422" s="158">
        <v>18003</v>
      </c>
      <c r="Z1422" s="155">
        <v>0.979685370989719</v>
      </c>
      <c r="AA1422" s="155">
        <v>0.984792954433565</v>
      </c>
      <c r="AB1422" s="173">
        <v>-0.00510758344384599</v>
      </c>
    </row>
    <row r="1423" spans="1:28">
      <c r="A1423" s="175" t="s">
        <v>1085</v>
      </c>
      <c r="B1423" s="181" t="s">
        <v>1848</v>
      </c>
      <c r="C1423" s="181" t="s">
        <v>1424</v>
      </c>
      <c r="D1423" s="150">
        <v>5898</v>
      </c>
      <c r="E1423" s="153">
        <v>5791</v>
      </c>
      <c r="F1423" s="153">
        <v>107</v>
      </c>
      <c r="G1423" s="151">
        <v>6954</v>
      </c>
      <c r="H1423" s="151">
        <v>6797</v>
      </c>
      <c r="I1423" s="151">
        <v>157</v>
      </c>
      <c r="J1423" s="151">
        <v>3843</v>
      </c>
      <c r="K1423" s="151">
        <v>3764</v>
      </c>
      <c r="L1423" s="151">
        <v>79</v>
      </c>
      <c r="M1423" s="172">
        <v>0.93</v>
      </c>
      <c r="N1423" s="153">
        <v>143753</v>
      </c>
      <c r="O1423" s="153">
        <v>141065</v>
      </c>
      <c r="P1423" s="153">
        <v>2688</v>
      </c>
      <c r="Q1423" s="154">
        <v>0.981301259799795</v>
      </c>
      <c r="R1423" s="154">
        <v>0.981858257036283</v>
      </c>
      <c r="S1423" s="154">
        <v>0.977423065861375</v>
      </c>
      <c r="T1423" s="154">
        <v>0.97944314337757</v>
      </c>
      <c r="U1423" s="173">
        <v>0.00443519117490876</v>
      </c>
      <c r="V1423" s="158">
        <v>38137</v>
      </c>
      <c r="W1423" s="158">
        <v>37385</v>
      </c>
      <c r="X1423" s="158">
        <v>42704</v>
      </c>
      <c r="Y1423" s="158">
        <v>41966</v>
      </c>
      <c r="Z1423" s="155">
        <v>0.980281616278155</v>
      </c>
      <c r="AA1423" s="155">
        <v>0.982718246534283</v>
      </c>
      <c r="AB1423" s="173">
        <v>-0.0024366302561275</v>
      </c>
    </row>
    <row r="1424" spans="1:28">
      <c r="A1424" s="175" t="s">
        <v>1085</v>
      </c>
      <c r="B1424" s="181" t="s">
        <v>1848</v>
      </c>
      <c r="C1424" s="181" t="s">
        <v>1425</v>
      </c>
      <c r="D1424" s="150">
        <v>3640</v>
      </c>
      <c r="E1424" s="153">
        <v>3556</v>
      </c>
      <c r="F1424" s="153">
        <v>84</v>
      </c>
      <c r="G1424" s="151">
        <v>4188</v>
      </c>
      <c r="H1424" s="151">
        <v>4096</v>
      </c>
      <c r="I1424" s="151">
        <v>92</v>
      </c>
      <c r="J1424" s="151">
        <v>2508</v>
      </c>
      <c r="K1424" s="151">
        <v>2470</v>
      </c>
      <c r="L1424" s="151">
        <v>38</v>
      </c>
      <c r="M1424" s="172">
        <v>0.93</v>
      </c>
      <c r="N1424" s="153">
        <v>84527</v>
      </c>
      <c r="O1424" s="153">
        <v>83298</v>
      </c>
      <c r="P1424" s="153">
        <v>1229</v>
      </c>
      <c r="Q1424" s="154">
        <v>0.985460267133579</v>
      </c>
      <c r="R1424" s="154">
        <v>0.976923076923077</v>
      </c>
      <c r="S1424" s="154">
        <v>0.978032473734479</v>
      </c>
      <c r="T1424" s="154">
        <v>0.984848484848485</v>
      </c>
      <c r="U1424" s="173">
        <v>-0.00110939681140254</v>
      </c>
      <c r="V1424" s="158">
        <v>23036</v>
      </c>
      <c r="W1424" s="158">
        <v>22613</v>
      </c>
      <c r="X1424" s="158">
        <v>25455</v>
      </c>
      <c r="Y1424" s="158">
        <v>25117</v>
      </c>
      <c r="Z1424" s="155">
        <v>0.981637437055044</v>
      </c>
      <c r="AA1424" s="155">
        <v>0.986721665684541</v>
      </c>
      <c r="AB1424" s="173">
        <v>-0.00508422862949709</v>
      </c>
    </row>
    <row r="1425" spans="1:28">
      <c r="A1425" s="175" t="s">
        <v>1085</v>
      </c>
      <c r="B1425" s="181" t="s">
        <v>1848</v>
      </c>
      <c r="C1425" s="181" t="s">
        <v>1426</v>
      </c>
      <c r="D1425" s="150">
        <v>3742</v>
      </c>
      <c r="E1425" s="153">
        <v>3577</v>
      </c>
      <c r="F1425" s="153">
        <v>165</v>
      </c>
      <c r="G1425" s="151">
        <v>4435</v>
      </c>
      <c r="H1425" s="151">
        <v>4203</v>
      </c>
      <c r="I1425" s="151">
        <v>232</v>
      </c>
      <c r="J1425" s="151">
        <v>2229</v>
      </c>
      <c r="K1425" s="151">
        <v>2149</v>
      </c>
      <c r="L1425" s="151">
        <v>80</v>
      </c>
      <c r="M1425" s="172">
        <v>0.93</v>
      </c>
      <c r="N1425" s="153">
        <v>86054</v>
      </c>
      <c r="O1425" s="153">
        <v>83202</v>
      </c>
      <c r="P1425" s="153">
        <v>2852</v>
      </c>
      <c r="Q1425" s="154">
        <v>0.966858019383178</v>
      </c>
      <c r="R1425" s="154">
        <v>0.955905932656334</v>
      </c>
      <c r="S1425" s="154">
        <v>0.947688838782413</v>
      </c>
      <c r="T1425" s="154">
        <v>0.964109466128309</v>
      </c>
      <c r="U1425" s="173">
        <v>0.00821709387392089</v>
      </c>
      <c r="V1425" s="158">
        <v>23428</v>
      </c>
      <c r="W1425" s="158">
        <v>22597</v>
      </c>
      <c r="X1425" s="158">
        <v>25154</v>
      </c>
      <c r="Y1425" s="158">
        <v>24370</v>
      </c>
      <c r="Z1425" s="155">
        <v>0.964529622673724</v>
      </c>
      <c r="AA1425" s="155">
        <v>0.968831994911346</v>
      </c>
      <c r="AB1425" s="173">
        <v>-0.00430237223762231</v>
      </c>
    </row>
    <row r="1426" spans="1:28">
      <c r="A1426" s="175" t="s">
        <v>1085</v>
      </c>
      <c r="B1426" s="181" t="s">
        <v>1848</v>
      </c>
      <c r="C1426" s="181" t="s">
        <v>1427</v>
      </c>
      <c r="D1426" s="150">
        <v>5242</v>
      </c>
      <c r="E1426" s="153">
        <v>5035</v>
      </c>
      <c r="F1426" s="153">
        <v>207</v>
      </c>
      <c r="G1426" s="151">
        <v>4990</v>
      </c>
      <c r="H1426" s="151">
        <v>4803</v>
      </c>
      <c r="I1426" s="151">
        <v>187</v>
      </c>
      <c r="J1426" s="151">
        <v>2579</v>
      </c>
      <c r="K1426" s="151">
        <v>2446</v>
      </c>
      <c r="L1426" s="151">
        <v>133</v>
      </c>
      <c r="M1426" s="172">
        <v>0.93</v>
      </c>
      <c r="N1426" s="153">
        <v>115320</v>
      </c>
      <c r="O1426" s="153">
        <v>110816</v>
      </c>
      <c r="P1426" s="153">
        <v>4504</v>
      </c>
      <c r="Q1426" s="154">
        <v>0.96094346167187</v>
      </c>
      <c r="R1426" s="154">
        <v>0.960511255246089</v>
      </c>
      <c r="S1426" s="154">
        <v>0.9625250501002</v>
      </c>
      <c r="T1426" s="154">
        <v>0.948429623885227</v>
      </c>
      <c r="U1426" s="173">
        <v>-0.00201379485411113</v>
      </c>
      <c r="V1426" s="158">
        <v>31429</v>
      </c>
      <c r="W1426" s="158">
        <v>30014</v>
      </c>
      <c r="X1426" s="158">
        <v>35580</v>
      </c>
      <c r="Y1426" s="158">
        <v>34132</v>
      </c>
      <c r="Z1426" s="155">
        <v>0.954977886665182</v>
      </c>
      <c r="AA1426" s="155">
        <v>0.959302979201799</v>
      </c>
      <c r="AB1426" s="173">
        <v>-0.00432509253661695</v>
      </c>
    </row>
    <row r="1427" spans="1:28">
      <c r="A1427" s="175" t="s">
        <v>1085</v>
      </c>
      <c r="B1427" s="181" t="s">
        <v>1848</v>
      </c>
      <c r="C1427" s="181" t="s">
        <v>1428</v>
      </c>
      <c r="D1427" s="150">
        <v>3830</v>
      </c>
      <c r="E1427" s="153">
        <v>3719</v>
      </c>
      <c r="F1427" s="153">
        <v>111</v>
      </c>
      <c r="G1427" s="151">
        <v>4410</v>
      </c>
      <c r="H1427" s="151">
        <v>4274</v>
      </c>
      <c r="I1427" s="151">
        <v>136</v>
      </c>
      <c r="J1427" s="151">
        <v>2407</v>
      </c>
      <c r="K1427" s="151">
        <v>2344</v>
      </c>
      <c r="L1427" s="151">
        <v>63</v>
      </c>
      <c r="M1427" s="172">
        <v>0.93</v>
      </c>
      <c r="N1427" s="153">
        <v>92007</v>
      </c>
      <c r="O1427" s="153">
        <v>89427</v>
      </c>
      <c r="P1427" s="153">
        <v>2580</v>
      </c>
      <c r="Q1427" s="154">
        <v>0.971958655319704</v>
      </c>
      <c r="R1427" s="154">
        <v>0.971018276762402</v>
      </c>
      <c r="S1427" s="154">
        <v>0.969160997732426</v>
      </c>
      <c r="T1427" s="154">
        <v>0.973826339842127</v>
      </c>
      <c r="U1427" s="173">
        <v>0.00185727902997579</v>
      </c>
      <c r="V1427" s="158">
        <v>24424</v>
      </c>
      <c r="W1427" s="158">
        <v>23743</v>
      </c>
      <c r="X1427" s="158">
        <v>27507</v>
      </c>
      <c r="Y1427" s="158">
        <v>26827</v>
      </c>
      <c r="Z1427" s="155">
        <v>0.972117589256469</v>
      </c>
      <c r="AA1427" s="155">
        <v>0.975279019885847</v>
      </c>
      <c r="AB1427" s="173">
        <v>-0.00316143062937813</v>
      </c>
    </row>
    <row r="1428" spans="1:28">
      <c r="A1428" s="175" t="s">
        <v>1085</v>
      </c>
      <c r="B1428" s="181" t="s">
        <v>1848</v>
      </c>
      <c r="C1428" s="181" t="s">
        <v>1429</v>
      </c>
      <c r="D1428" s="150">
        <v>7402</v>
      </c>
      <c r="E1428" s="153">
        <v>7162</v>
      </c>
      <c r="F1428" s="153">
        <v>240</v>
      </c>
      <c r="G1428" s="151">
        <v>8545</v>
      </c>
      <c r="H1428" s="151">
        <v>8321</v>
      </c>
      <c r="I1428" s="151">
        <v>224</v>
      </c>
      <c r="J1428" s="151">
        <v>4656</v>
      </c>
      <c r="K1428" s="151">
        <v>4448</v>
      </c>
      <c r="L1428" s="151">
        <v>208</v>
      </c>
      <c r="M1428" s="172">
        <v>0.93</v>
      </c>
      <c r="N1428" s="153">
        <v>170896</v>
      </c>
      <c r="O1428" s="153">
        <v>166612</v>
      </c>
      <c r="P1428" s="153">
        <v>4284</v>
      </c>
      <c r="Q1428" s="154">
        <v>0.974932122460444</v>
      </c>
      <c r="R1428" s="154">
        <v>0.967576330721427</v>
      </c>
      <c r="S1428" s="154">
        <v>0.973785839672323</v>
      </c>
      <c r="T1428" s="154">
        <v>0.9553264604811</v>
      </c>
      <c r="U1428" s="173">
        <v>-0.00620950895089634</v>
      </c>
      <c r="V1428" s="158">
        <v>46393</v>
      </c>
      <c r="W1428" s="158">
        <v>45138</v>
      </c>
      <c r="X1428" s="158">
        <v>51077</v>
      </c>
      <c r="Y1428" s="158">
        <v>49841</v>
      </c>
      <c r="Z1428" s="155">
        <v>0.972948505162417</v>
      </c>
      <c r="AA1428" s="155">
        <v>0.975801241263191</v>
      </c>
      <c r="AB1428" s="173">
        <v>-0.00285273610077419</v>
      </c>
    </row>
    <row r="1429" spans="1:28">
      <c r="A1429" s="175" t="s">
        <v>1085</v>
      </c>
      <c r="B1429" s="181" t="s">
        <v>1848</v>
      </c>
      <c r="C1429" s="181" t="s">
        <v>1430</v>
      </c>
      <c r="D1429" s="150">
        <v>1323</v>
      </c>
      <c r="E1429" s="153">
        <v>1144</v>
      </c>
      <c r="F1429" s="153">
        <v>179</v>
      </c>
      <c r="G1429" s="151">
        <v>1249</v>
      </c>
      <c r="H1429" s="151">
        <v>1084</v>
      </c>
      <c r="I1429" s="151">
        <v>165</v>
      </c>
      <c r="J1429" s="151">
        <v>630</v>
      </c>
      <c r="K1429" s="151">
        <v>545</v>
      </c>
      <c r="L1429" s="151">
        <v>85</v>
      </c>
      <c r="M1429" s="172">
        <v>0.93</v>
      </c>
      <c r="N1429" s="153">
        <v>27637</v>
      </c>
      <c r="O1429" s="153">
        <v>24118</v>
      </c>
      <c r="P1429" s="153">
        <v>3519</v>
      </c>
      <c r="Q1429" s="154">
        <v>0.872670695082679</v>
      </c>
      <c r="R1429" s="154">
        <v>0.864701436130008</v>
      </c>
      <c r="S1429" s="154">
        <v>0.867894315452362</v>
      </c>
      <c r="T1429" s="154">
        <v>0.865079365079365</v>
      </c>
      <c r="U1429" s="173">
        <v>-0.00319287932235424</v>
      </c>
      <c r="V1429" s="158">
        <v>7690</v>
      </c>
      <c r="W1429" s="158">
        <v>6678</v>
      </c>
      <c r="X1429" s="158">
        <v>8440</v>
      </c>
      <c r="Y1429" s="158">
        <v>7426</v>
      </c>
      <c r="Z1429" s="155">
        <v>0.868400520156047</v>
      </c>
      <c r="AA1429" s="155">
        <v>0.879857819905213</v>
      </c>
      <c r="AB1429" s="173">
        <v>-0.0114572997491664</v>
      </c>
    </row>
    <row r="1430" spans="1:28">
      <c r="A1430" s="175" t="s">
        <v>1085</v>
      </c>
      <c r="B1430" s="181" t="s">
        <v>1848</v>
      </c>
      <c r="C1430" s="181" t="s">
        <v>1431</v>
      </c>
      <c r="D1430" s="150">
        <v>3749</v>
      </c>
      <c r="E1430" s="153">
        <v>3685</v>
      </c>
      <c r="F1430" s="153">
        <v>64</v>
      </c>
      <c r="G1430" s="151">
        <v>4300</v>
      </c>
      <c r="H1430" s="151">
        <v>4184</v>
      </c>
      <c r="I1430" s="151">
        <v>116</v>
      </c>
      <c r="J1430" s="151">
        <v>2375</v>
      </c>
      <c r="K1430" s="151">
        <v>2330</v>
      </c>
      <c r="L1430" s="151">
        <v>45</v>
      </c>
      <c r="M1430" s="172">
        <v>0.93</v>
      </c>
      <c r="N1430" s="153">
        <v>85911</v>
      </c>
      <c r="O1430" s="153">
        <v>84039</v>
      </c>
      <c r="P1430" s="153">
        <v>1872</v>
      </c>
      <c r="Q1430" s="154">
        <v>0.978210008031568</v>
      </c>
      <c r="R1430" s="154">
        <v>0.982928781008269</v>
      </c>
      <c r="S1430" s="154">
        <v>0.973023255813953</v>
      </c>
      <c r="T1430" s="154">
        <v>0.981052631578947</v>
      </c>
      <c r="U1430" s="173">
        <v>0.00990552519431542</v>
      </c>
      <c r="V1430" s="158">
        <v>23616</v>
      </c>
      <c r="W1430" s="158">
        <v>23092</v>
      </c>
      <c r="X1430" s="158">
        <v>25813</v>
      </c>
      <c r="Y1430" s="158">
        <v>25298</v>
      </c>
      <c r="Z1430" s="155">
        <v>0.977811653116531</v>
      </c>
      <c r="AA1430" s="155">
        <v>0.980048812613799</v>
      </c>
      <c r="AB1430" s="173">
        <v>-0.0022371594972681</v>
      </c>
    </row>
    <row r="1431" spans="1:28">
      <c r="A1431" s="175" t="s">
        <v>1085</v>
      </c>
      <c r="B1431" s="181" t="s">
        <v>1848</v>
      </c>
      <c r="C1431" s="181" t="s">
        <v>1432</v>
      </c>
      <c r="D1431" s="150">
        <v>3958</v>
      </c>
      <c r="E1431" s="153">
        <v>3781</v>
      </c>
      <c r="F1431" s="153">
        <v>177</v>
      </c>
      <c r="G1431" s="151">
        <v>4560</v>
      </c>
      <c r="H1431" s="151">
        <v>4332</v>
      </c>
      <c r="I1431" s="151">
        <v>228</v>
      </c>
      <c r="J1431" s="151">
        <v>2436</v>
      </c>
      <c r="K1431" s="151">
        <v>2355</v>
      </c>
      <c r="L1431" s="151">
        <v>81</v>
      </c>
      <c r="M1431" s="172">
        <v>0.93</v>
      </c>
      <c r="N1431" s="153">
        <v>89579</v>
      </c>
      <c r="O1431" s="153">
        <v>87067</v>
      </c>
      <c r="P1431" s="153">
        <v>2512</v>
      </c>
      <c r="Q1431" s="154">
        <v>0.971957713303341</v>
      </c>
      <c r="R1431" s="154">
        <v>0.955280444669025</v>
      </c>
      <c r="S1431" s="154">
        <v>0.95</v>
      </c>
      <c r="T1431" s="154">
        <v>0.966748768472906</v>
      </c>
      <c r="U1431" s="173">
        <v>0.00528044466902478</v>
      </c>
      <c r="V1431" s="158">
        <v>24628</v>
      </c>
      <c r="W1431" s="158">
        <v>23784</v>
      </c>
      <c r="X1431" s="158">
        <v>26484</v>
      </c>
      <c r="Y1431" s="158">
        <v>25805</v>
      </c>
      <c r="Z1431" s="155">
        <v>0.965730063342537</v>
      </c>
      <c r="AA1431" s="155">
        <v>0.974361878870261</v>
      </c>
      <c r="AB1431" s="173">
        <v>-0.0086318155277243</v>
      </c>
    </row>
    <row r="1432" spans="1:28">
      <c r="A1432" s="175" t="s">
        <v>1085</v>
      </c>
      <c r="B1432" s="181" t="s">
        <v>1849</v>
      </c>
      <c r="C1432" s="181" t="s">
        <v>1433</v>
      </c>
      <c r="D1432" s="150">
        <v>4528</v>
      </c>
      <c r="E1432" s="153">
        <v>4439</v>
      </c>
      <c r="F1432" s="153">
        <v>89</v>
      </c>
      <c r="G1432" s="151">
        <v>5131</v>
      </c>
      <c r="H1432" s="151">
        <v>5041</v>
      </c>
      <c r="I1432" s="151">
        <v>90</v>
      </c>
      <c r="J1432" s="151">
        <v>3193</v>
      </c>
      <c r="K1432" s="151">
        <v>3131</v>
      </c>
      <c r="L1432" s="151">
        <v>62</v>
      </c>
      <c r="M1432" s="172">
        <v>0.93</v>
      </c>
      <c r="N1432" s="153">
        <v>105256</v>
      </c>
      <c r="O1432" s="153">
        <v>103493</v>
      </c>
      <c r="P1432" s="153">
        <v>1763</v>
      </c>
      <c r="Q1432" s="154">
        <v>0.98325036102455</v>
      </c>
      <c r="R1432" s="154">
        <v>0.980344522968198</v>
      </c>
      <c r="S1432" s="154">
        <v>0.982459559540051</v>
      </c>
      <c r="T1432" s="154">
        <v>0.980582524271845</v>
      </c>
      <c r="U1432" s="173">
        <v>-0.00211503657185286</v>
      </c>
      <c r="V1432" s="158">
        <v>29112</v>
      </c>
      <c r="W1432" s="158">
        <v>28534</v>
      </c>
      <c r="X1432" s="158">
        <v>31853</v>
      </c>
      <c r="Y1432" s="158">
        <v>31332</v>
      </c>
      <c r="Z1432" s="155">
        <v>0.980145644407804</v>
      </c>
      <c r="AA1432" s="155">
        <v>0.983643612846514</v>
      </c>
      <c r="AB1432" s="173">
        <v>-0.00349796843870931</v>
      </c>
    </row>
    <row r="1433" spans="1:28">
      <c r="A1433" s="175" t="s">
        <v>1085</v>
      </c>
      <c r="B1433" s="181" t="s">
        <v>1849</v>
      </c>
      <c r="C1433" s="181" t="s">
        <v>1434</v>
      </c>
      <c r="D1433" s="150">
        <v>3092</v>
      </c>
      <c r="E1433" s="153">
        <v>3043</v>
      </c>
      <c r="F1433" s="153">
        <v>49</v>
      </c>
      <c r="G1433" s="151">
        <v>3639</v>
      </c>
      <c r="H1433" s="151">
        <v>3578</v>
      </c>
      <c r="I1433" s="151">
        <v>61</v>
      </c>
      <c r="J1433" s="151">
        <v>2272</v>
      </c>
      <c r="K1433" s="151">
        <v>2251</v>
      </c>
      <c r="L1433" s="151">
        <v>21</v>
      </c>
      <c r="M1433" s="172">
        <v>0.93</v>
      </c>
      <c r="N1433" s="153">
        <v>73121</v>
      </c>
      <c r="O1433" s="153">
        <v>72132</v>
      </c>
      <c r="P1433" s="153">
        <v>989</v>
      </c>
      <c r="Q1433" s="154">
        <v>0.986474473817371</v>
      </c>
      <c r="R1433" s="154">
        <v>0.984152652005175</v>
      </c>
      <c r="S1433" s="154">
        <v>0.983237153064029</v>
      </c>
      <c r="T1433" s="154">
        <v>0.990757042253521</v>
      </c>
      <c r="U1433" s="173">
        <v>0.000915498941146065</v>
      </c>
      <c r="V1433" s="158">
        <v>20439</v>
      </c>
      <c r="W1433" s="158">
        <v>20162</v>
      </c>
      <c r="X1433" s="158">
        <v>22645</v>
      </c>
      <c r="Y1433" s="158">
        <v>22345</v>
      </c>
      <c r="Z1433" s="155">
        <v>0.986447477860952</v>
      </c>
      <c r="AA1433" s="155">
        <v>0.986752042393464</v>
      </c>
      <c r="AB1433" s="173">
        <v>-0.000304564532512264</v>
      </c>
    </row>
    <row r="1434" spans="1:28">
      <c r="A1434" s="175" t="s">
        <v>1085</v>
      </c>
      <c r="B1434" s="181" t="s">
        <v>1849</v>
      </c>
      <c r="C1434" s="181" t="s">
        <v>1435</v>
      </c>
      <c r="D1434" s="150">
        <v>19</v>
      </c>
      <c r="E1434" s="153">
        <v>19</v>
      </c>
      <c r="F1434" s="153">
        <v>0</v>
      </c>
      <c r="G1434" s="151">
        <v>25</v>
      </c>
      <c r="H1434" s="151">
        <v>25</v>
      </c>
      <c r="I1434" s="151">
        <v>0</v>
      </c>
      <c r="J1434" s="151">
        <v>15</v>
      </c>
      <c r="K1434" s="151">
        <v>15</v>
      </c>
      <c r="L1434" s="151">
        <v>0</v>
      </c>
      <c r="M1434" s="172">
        <v>0.93</v>
      </c>
      <c r="N1434" s="153">
        <v>2651</v>
      </c>
      <c r="O1434" s="153">
        <v>2649</v>
      </c>
      <c r="P1434" s="153">
        <v>2</v>
      </c>
      <c r="Q1434" s="154">
        <v>0.999245567710298</v>
      </c>
      <c r="R1434" s="154">
        <v>1</v>
      </c>
      <c r="S1434" s="154">
        <v>1</v>
      </c>
      <c r="T1434" s="154">
        <v>1</v>
      </c>
      <c r="U1434" s="173">
        <v>0</v>
      </c>
      <c r="V1434" s="158">
        <v>136</v>
      </c>
      <c r="W1434" s="158">
        <v>136</v>
      </c>
      <c r="X1434" s="158">
        <v>181</v>
      </c>
      <c r="Y1434" s="158">
        <v>181</v>
      </c>
      <c r="Z1434" s="155">
        <v>1</v>
      </c>
      <c r="AA1434" s="155">
        <v>1</v>
      </c>
      <c r="AB1434" s="173">
        <v>0</v>
      </c>
    </row>
    <row r="1435" spans="1:28">
      <c r="A1435" s="175" t="s">
        <v>1085</v>
      </c>
      <c r="B1435" s="181" t="s">
        <v>1849</v>
      </c>
      <c r="C1435" s="181" t="s">
        <v>1436</v>
      </c>
      <c r="D1435" s="150">
        <v>2690</v>
      </c>
      <c r="E1435" s="153">
        <v>2619</v>
      </c>
      <c r="F1435" s="153">
        <v>71</v>
      </c>
      <c r="G1435" s="151">
        <v>3021</v>
      </c>
      <c r="H1435" s="151">
        <v>2958</v>
      </c>
      <c r="I1435" s="151">
        <v>63</v>
      </c>
      <c r="J1435" s="151">
        <v>1926</v>
      </c>
      <c r="K1435" s="151">
        <v>1894</v>
      </c>
      <c r="L1435" s="151">
        <v>32</v>
      </c>
      <c r="M1435" s="172">
        <v>0.93</v>
      </c>
      <c r="N1435" s="153">
        <v>62564</v>
      </c>
      <c r="O1435" s="153">
        <v>61536</v>
      </c>
      <c r="P1435" s="153">
        <v>1028</v>
      </c>
      <c r="Q1435" s="154">
        <v>0.983568825522665</v>
      </c>
      <c r="R1435" s="154">
        <v>0.97360594795539</v>
      </c>
      <c r="S1435" s="154">
        <v>0.979145978152929</v>
      </c>
      <c r="T1435" s="154">
        <v>0.983385254413292</v>
      </c>
      <c r="U1435" s="173">
        <v>-0.00554003019753913</v>
      </c>
      <c r="V1435" s="158">
        <v>17169</v>
      </c>
      <c r="W1435" s="158">
        <v>16846</v>
      </c>
      <c r="X1435" s="158">
        <v>18883</v>
      </c>
      <c r="Y1435" s="158">
        <v>18600</v>
      </c>
      <c r="Z1435" s="155">
        <v>0.981187023123071</v>
      </c>
      <c r="AA1435" s="155">
        <v>0.985012974633268</v>
      </c>
      <c r="AB1435" s="173">
        <v>-0.00382595151019738</v>
      </c>
    </row>
    <row r="1436" spans="1:28">
      <c r="A1436" s="175" t="s">
        <v>1085</v>
      </c>
      <c r="B1436" s="181" t="s">
        <v>1849</v>
      </c>
      <c r="C1436" s="181" t="s">
        <v>1437</v>
      </c>
      <c r="D1436" s="150">
        <v>7694</v>
      </c>
      <c r="E1436" s="153">
        <v>7346</v>
      </c>
      <c r="F1436" s="153">
        <v>348</v>
      </c>
      <c r="G1436" s="151">
        <v>9300</v>
      </c>
      <c r="H1436" s="151">
        <v>8982</v>
      </c>
      <c r="I1436" s="151">
        <v>318</v>
      </c>
      <c r="J1436" s="151">
        <v>5616</v>
      </c>
      <c r="K1436" s="151">
        <v>5323</v>
      </c>
      <c r="L1436" s="151">
        <v>293</v>
      </c>
      <c r="M1436" s="172">
        <v>0.93</v>
      </c>
      <c r="N1436" s="153">
        <v>187858</v>
      </c>
      <c r="O1436" s="153">
        <v>180475</v>
      </c>
      <c r="P1436" s="153">
        <v>7383</v>
      </c>
      <c r="Q1436" s="154">
        <v>0.960699038635565</v>
      </c>
      <c r="R1436" s="154">
        <v>0.954769950610866</v>
      </c>
      <c r="S1436" s="154">
        <v>0.965806451612903</v>
      </c>
      <c r="T1436" s="154">
        <v>0.947827635327635</v>
      </c>
      <c r="U1436" s="173">
        <v>-0.0110365010020377</v>
      </c>
      <c r="V1436" s="158">
        <v>50381</v>
      </c>
      <c r="W1436" s="158">
        <v>47905</v>
      </c>
      <c r="X1436" s="158">
        <v>56732</v>
      </c>
      <c r="Y1436" s="158">
        <v>54571</v>
      </c>
      <c r="Z1436" s="155">
        <v>0.950854488795379</v>
      </c>
      <c r="AA1436" s="155">
        <v>0.961908622999365</v>
      </c>
      <c r="AB1436" s="173">
        <v>-0.0110541342039862</v>
      </c>
    </row>
    <row r="1437" spans="1:28">
      <c r="A1437" s="175" t="s">
        <v>1085</v>
      </c>
      <c r="B1437" s="181" t="s">
        <v>1849</v>
      </c>
      <c r="C1437" s="181" t="s">
        <v>1438</v>
      </c>
      <c r="D1437" s="150">
        <v>2102</v>
      </c>
      <c r="E1437" s="153">
        <v>2027</v>
      </c>
      <c r="F1437" s="153">
        <v>75</v>
      </c>
      <c r="G1437" s="151">
        <v>2336</v>
      </c>
      <c r="H1437" s="151">
        <v>2270</v>
      </c>
      <c r="I1437" s="151">
        <v>66</v>
      </c>
      <c r="J1437" s="151">
        <v>1463</v>
      </c>
      <c r="K1437" s="151">
        <v>1428</v>
      </c>
      <c r="L1437" s="151">
        <v>35</v>
      </c>
      <c r="M1437" s="172">
        <v>0.93</v>
      </c>
      <c r="N1437" s="153">
        <v>47954</v>
      </c>
      <c r="O1437" s="153">
        <v>46929</v>
      </c>
      <c r="P1437" s="153">
        <v>1025</v>
      </c>
      <c r="Q1437" s="154">
        <v>0.978625349293073</v>
      </c>
      <c r="R1437" s="154">
        <v>0.964319695528069</v>
      </c>
      <c r="S1437" s="154">
        <v>0.971746575342466</v>
      </c>
      <c r="T1437" s="154">
        <v>0.976076555023923</v>
      </c>
      <c r="U1437" s="173">
        <v>-0.00742687981439727</v>
      </c>
      <c r="V1437" s="158">
        <v>13397</v>
      </c>
      <c r="W1437" s="158">
        <v>13065</v>
      </c>
      <c r="X1437" s="158">
        <v>14713</v>
      </c>
      <c r="Y1437" s="158">
        <v>14387</v>
      </c>
      <c r="Z1437" s="155">
        <v>0.975218332462492</v>
      </c>
      <c r="AA1437" s="155">
        <v>0.977842724121525</v>
      </c>
      <c r="AB1437" s="173">
        <v>-0.00262439165903361</v>
      </c>
    </row>
    <row r="1438" spans="1:28">
      <c r="A1438" s="175" t="s">
        <v>1085</v>
      </c>
      <c r="B1438" s="181" t="s">
        <v>1849</v>
      </c>
      <c r="C1438" s="181" t="s">
        <v>1439</v>
      </c>
      <c r="D1438" s="150">
        <v>5652</v>
      </c>
      <c r="E1438" s="153">
        <v>5502</v>
      </c>
      <c r="F1438" s="153">
        <v>150</v>
      </c>
      <c r="G1438" s="151">
        <v>6678</v>
      </c>
      <c r="H1438" s="151">
        <v>6513</v>
      </c>
      <c r="I1438" s="151">
        <v>165</v>
      </c>
      <c r="J1438" s="151">
        <v>4031</v>
      </c>
      <c r="K1438" s="151">
        <v>3913</v>
      </c>
      <c r="L1438" s="151">
        <v>118</v>
      </c>
      <c r="M1438" s="172">
        <v>0.93</v>
      </c>
      <c r="N1438" s="153">
        <v>133861</v>
      </c>
      <c r="O1438" s="153">
        <v>130685</v>
      </c>
      <c r="P1438" s="153">
        <v>3176</v>
      </c>
      <c r="Q1438" s="154">
        <v>0.976273896056357</v>
      </c>
      <c r="R1438" s="154">
        <v>0.973460721868365</v>
      </c>
      <c r="S1438" s="154">
        <v>0.97529200359389</v>
      </c>
      <c r="T1438" s="154">
        <v>0.970726866782436</v>
      </c>
      <c r="U1438" s="173">
        <v>-0.00183128172552516</v>
      </c>
      <c r="V1438" s="158">
        <v>36813</v>
      </c>
      <c r="W1438" s="158">
        <v>35963</v>
      </c>
      <c r="X1438" s="158">
        <v>40721</v>
      </c>
      <c r="Y1438" s="158">
        <v>39792</v>
      </c>
      <c r="Z1438" s="155">
        <v>0.976910330589737</v>
      </c>
      <c r="AA1438" s="155">
        <v>0.977186218413104</v>
      </c>
      <c r="AB1438" s="173">
        <v>-0.000275887823366516</v>
      </c>
    </row>
    <row r="1439" spans="1:28">
      <c r="A1439" s="175" t="s">
        <v>1085</v>
      </c>
      <c r="B1439" s="181" t="s">
        <v>1849</v>
      </c>
      <c r="C1439" s="181" t="s">
        <v>1440</v>
      </c>
      <c r="D1439" s="150">
        <v>10470</v>
      </c>
      <c r="E1439" s="153">
        <v>9883</v>
      </c>
      <c r="F1439" s="153">
        <v>587</v>
      </c>
      <c r="G1439" s="151">
        <v>12336</v>
      </c>
      <c r="H1439" s="151">
        <v>11876</v>
      </c>
      <c r="I1439" s="151">
        <v>460</v>
      </c>
      <c r="J1439" s="151">
        <v>7694</v>
      </c>
      <c r="K1439" s="151">
        <v>7249</v>
      </c>
      <c r="L1439" s="151">
        <v>445</v>
      </c>
      <c r="M1439" s="172">
        <v>0.93</v>
      </c>
      <c r="N1439" s="153">
        <v>247422</v>
      </c>
      <c r="O1439" s="153">
        <v>236730</v>
      </c>
      <c r="P1439" s="153">
        <v>10692</v>
      </c>
      <c r="Q1439" s="154">
        <v>0.956786381162548</v>
      </c>
      <c r="R1439" s="154">
        <v>0.943935052531041</v>
      </c>
      <c r="S1439" s="154">
        <v>0.962710765239948</v>
      </c>
      <c r="T1439" s="154">
        <v>0.942162724200676</v>
      </c>
      <c r="U1439" s="173">
        <v>-0.0187757127089071</v>
      </c>
      <c r="V1439" s="158">
        <v>68021</v>
      </c>
      <c r="W1439" s="158">
        <v>64556</v>
      </c>
      <c r="X1439" s="158">
        <v>74810</v>
      </c>
      <c r="Y1439" s="158">
        <v>71378</v>
      </c>
      <c r="Z1439" s="155">
        <v>0.949059849164229</v>
      </c>
      <c r="AA1439" s="155">
        <v>0.954123780243283</v>
      </c>
      <c r="AB1439" s="173">
        <v>-0.00506393107905434</v>
      </c>
    </row>
    <row r="1440" spans="1:28">
      <c r="A1440" s="175" t="s">
        <v>1085</v>
      </c>
      <c r="B1440" s="181" t="s">
        <v>1850</v>
      </c>
      <c r="C1440" s="181" t="s">
        <v>1441</v>
      </c>
      <c r="D1440" s="150">
        <v>7110</v>
      </c>
      <c r="E1440" s="153">
        <v>6818</v>
      </c>
      <c r="F1440" s="153">
        <v>292</v>
      </c>
      <c r="G1440" s="151">
        <v>8166</v>
      </c>
      <c r="H1440" s="151">
        <v>7891</v>
      </c>
      <c r="I1440" s="151">
        <v>275</v>
      </c>
      <c r="J1440" s="151">
        <v>5033</v>
      </c>
      <c r="K1440" s="151">
        <v>4811</v>
      </c>
      <c r="L1440" s="151">
        <v>222</v>
      </c>
      <c r="M1440" s="172">
        <v>0.93</v>
      </c>
      <c r="N1440" s="153">
        <v>165871</v>
      </c>
      <c r="O1440" s="153">
        <v>158778</v>
      </c>
      <c r="P1440" s="153">
        <v>7093</v>
      </c>
      <c r="Q1440" s="154">
        <v>0.957237853512669</v>
      </c>
      <c r="R1440" s="154">
        <v>0.958931082981716</v>
      </c>
      <c r="S1440" s="154">
        <v>0.966323781533186</v>
      </c>
      <c r="T1440" s="154">
        <v>0.955891118617127</v>
      </c>
      <c r="U1440" s="173">
        <v>-0.00739269855147051</v>
      </c>
      <c r="V1440" s="158">
        <v>45189</v>
      </c>
      <c r="W1440" s="158">
        <v>43057</v>
      </c>
      <c r="X1440" s="158">
        <v>49491</v>
      </c>
      <c r="Y1440" s="158">
        <v>47491</v>
      </c>
      <c r="Z1440" s="155">
        <v>0.952820376640333</v>
      </c>
      <c r="AA1440" s="155">
        <v>0.959588612070882</v>
      </c>
      <c r="AB1440" s="173">
        <v>-0.00676823543054872</v>
      </c>
    </row>
    <row r="1441" spans="1:28">
      <c r="A1441" s="175" t="s">
        <v>1085</v>
      </c>
      <c r="B1441" s="181" t="s">
        <v>1850</v>
      </c>
      <c r="C1441" s="181" t="s">
        <v>1442</v>
      </c>
      <c r="D1441" s="150">
        <v>6187</v>
      </c>
      <c r="E1441" s="153">
        <v>5940</v>
      </c>
      <c r="F1441" s="153">
        <v>247</v>
      </c>
      <c r="G1441" s="151">
        <v>7527</v>
      </c>
      <c r="H1441" s="151">
        <v>7311</v>
      </c>
      <c r="I1441" s="151">
        <v>216</v>
      </c>
      <c r="J1441" s="151">
        <v>4476</v>
      </c>
      <c r="K1441" s="151">
        <v>4287</v>
      </c>
      <c r="L1441" s="151">
        <v>189</v>
      </c>
      <c r="M1441" s="172">
        <v>0.93</v>
      </c>
      <c r="N1441" s="153">
        <v>152625</v>
      </c>
      <c r="O1441" s="153">
        <v>147859</v>
      </c>
      <c r="P1441" s="153">
        <v>4766</v>
      </c>
      <c r="Q1441" s="154">
        <v>0.968773136773137</v>
      </c>
      <c r="R1441" s="154">
        <v>0.96007758202683</v>
      </c>
      <c r="S1441" s="154">
        <v>0.971303308090873</v>
      </c>
      <c r="T1441" s="154">
        <v>0.957774798927614</v>
      </c>
      <c r="U1441" s="173">
        <v>-0.0112257260640424</v>
      </c>
      <c r="V1441" s="158">
        <v>41328</v>
      </c>
      <c r="W1441" s="158">
        <v>39828</v>
      </c>
      <c r="X1441" s="158">
        <v>45800</v>
      </c>
      <c r="Y1441" s="158">
        <v>44385</v>
      </c>
      <c r="Z1441" s="155">
        <v>0.963704994192799</v>
      </c>
      <c r="AA1441" s="155">
        <v>0.96910480349345</v>
      </c>
      <c r="AB1441" s="173">
        <v>-0.00539980930065065</v>
      </c>
    </row>
    <row r="1442" spans="1:28">
      <c r="A1442" s="175" t="s">
        <v>1085</v>
      </c>
      <c r="B1442" s="181" t="s">
        <v>1850</v>
      </c>
      <c r="C1442" s="181" t="s">
        <v>1443</v>
      </c>
      <c r="D1442" s="150">
        <v>2026</v>
      </c>
      <c r="E1442" s="153">
        <v>1963</v>
      </c>
      <c r="F1442" s="153">
        <v>63</v>
      </c>
      <c r="G1442" s="151">
        <v>2310</v>
      </c>
      <c r="H1442" s="151">
        <v>2225</v>
      </c>
      <c r="I1442" s="151">
        <v>85</v>
      </c>
      <c r="J1442" s="151">
        <v>1442</v>
      </c>
      <c r="K1442" s="151">
        <v>1418</v>
      </c>
      <c r="L1442" s="151">
        <v>24</v>
      </c>
      <c r="M1442" s="172">
        <v>0.93</v>
      </c>
      <c r="N1442" s="153">
        <v>47492</v>
      </c>
      <c r="O1442" s="153">
        <v>46412</v>
      </c>
      <c r="P1442" s="153">
        <v>1080</v>
      </c>
      <c r="Q1442" s="154">
        <v>0.977259327886802</v>
      </c>
      <c r="R1442" s="154">
        <v>0.968904244817374</v>
      </c>
      <c r="S1442" s="154">
        <v>0.963203463203463</v>
      </c>
      <c r="T1442" s="154">
        <v>0.983356449375867</v>
      </c>
      <c r="U1442" s="173">
        <v>0.00570078161391097</v>
      </c>
      <c r="V1442" s="158">
        <v>13070</v>
      </c>
      <c r="W1442" s="158">
        <v>12730</v>
      </c>
      <c r="X1442" s="158">
        <v>14232</v>
      </c>
      <c r="Y1442" s="158">
        <v>13910</v>
      </c>
      <c r="Z1442" s="155">
        <v>0.97398622800306</v>
      </c>
      <c r="AA1442" s="155">
        <v>0.977374929735807</v>
      </c>
      <c r="AB1442" s="173">
        <v>-0.00338870173274619</v>
      </c>
    </row>
    <row r="1443" spans="1:28">
      <c r="A1443" s="175" t="s">
        <v>1085</v>
      </c>
      <c r="B1443" s="181" t="s">
        <v>1850</v>
      </c>
      <c r="C1443" s="181" t="s">
        <v>1444</v>
      </c>
      <c r="D1443" s="150">
        <v>2274</v>
      </c>
      <c r="E1443" s="153">
        <v>2219</v>
      </c>
      <c r="F1443" s="153">
        <v>55</v>
      </c>
      <c r="G1443" s="151">
        <v>2675</v>
      </c>
      <c r="H1443" s="151">
        <v>2617</v>
      </c>
      <c r="I1443" s="151">
        <v>58</v>
      </c>
      <c r="J1443" s="151">
        <v>1661</v>
      </c>
      <c r="K1443" s="151">
        <v>1625</v>
      </c>
      <c r="L1443" s="151">
        <v>36</v>
      </c>
      <c r="M1443" s="172">
        <v>0.93</v>
      </c>
      <c r="N1443" s="153">
        <v>57207</v>
      </c>
      <c r="O1443" s="153">
        <v>56153</v>
      </c>
      <c r="P1443" s="153">
        <v>1054</v>
      </c>
      <c r="Q1443" s="154">
        <v>0.981575681297743</v>
      </c>
      <c r="R1443" s="154">
        <v>0.975813544415128</v>
      </c>
      <c r="S1443" s="154">
        <v>0.978317757009346</v>
      </c>
      <c r="T1443" s="154">
        <v>0.978326309452137</v>
      </c>
      <c r="U1443" s="173">
        <v>-0.00250421259421818</v>
      </c>
      <c r="V1443" s="158">
        <v>15220</v>
      </c>
      <c r="W1443" s="158">
        <v>14916</v>
      </c>
      <c r="X1443" s="158">
        <v>16937</v>
      </c>
      <c r="Y1443" s="158">
        <v>16665</v>
      </c>
      <c r="Z1443" s="155">
        <v>0.980026281208936</v>
      </c>
      <c r="AA1443" s="155">
        <v>0.98394048532798</v>
      </c>
      <c r="AB1443" s="173">
        <v>-0.00391420411904453</v>
      </c>
    </row>
    <row r="1444" spans="1:28">
      <c r="A1444" s="175" t="s">
        <v>1085</v>
      </c>
      <c r="B1444" s="181" t="s">
        <v>1850</v>
      </c>
      <c r="C1444" s="181" t="s">
        <v>1445</v>
      </c>
      <c r="D1444" s="150">
        <v>4336</v>
      </c>
      <c r="E1444" s="153">
        <v>4203</v>
      </c>
      <c r="F1444" s="153">
        <v>133</v>
      </c>
      <c r="G1444" s="151">
        <v>4935</v>
      </c>
      <c r="H1444" s="151">
        <v>4799</v>
      </c>
      <c r="I1444" s="151">
        <v>136</v>
      </c>
      <c r="J1444" s="151">
        <v>3311</v>
      </c>
      <c r="K1444" s="151">
        <v>3192</v>
      </c>
      <c r="L1444" s="151">
        <v>119</v>
      </c>
      <c r="M1444" s="172">
        <v>0.93</v>
      </c>
      <c r="N1444" s="153">
        <v>103067</v>
      </c>
      <c r="O1444" s="153">
        <v>99751</v>
      </c>
      <c r="P1444" s="153">
        <v>3316</v>
      </c>
      <c r="Q1444" s="154">
        <v>0.967826753471043</v>
      </c>
      <c r="R1444" s="154">
        <v>0.969326568265683</v>
      </c>
      <c r="S1444" s="154">
        <v>0.972441742654509</v>
      </c>
      <c r="T1444" s="154">
        <v>0.964059196617336</v>
      </c>
      <c r="U1444" s="173">
        <v>-0.00311517438882603</v>
      </c>
      <c r="V1444" s="158">
        <v>28529</v>
      </c>
      <c r="W1444" s="158">
        <v>27506</v>
      </c>
      <c r="X1444" s="158">
        <v>31025</v>
      </c>
      <c r="Y1444" s="158">
        <v>29992</v>
      </c>
      <c r="Z1444" s="155">
        <v>0.964141750499492</v>
      </c>
      <c r="AA1444" s="155">
        <v>0.966704270749396</v>
      </c>
      <c r="AB1444" s="173">
        <v>-0.002562520249904</v>
      </c>
    </row>
    <row r="1445" spans="1:28">
      <c r="A1445" s="175" t="s">
        <v>1085</v>
      </c>
      <c r="B1445" s="181" t="s">
        <v>1850</v>
      </c>
      <c r="C1445" s="181" t="s">
        <v>1446</v>
      </c>
      <c r="D1445" s="150">
        <v>0</v>
      </c>
      <c r="E1445" s="153">
        <v>0</v>
      </c>
      <c r="F1445" s="153">
        <v>0</v>
      </c>
      <c r="G1445" s="151">
        <v>0</v>
      </c>
      <c r="H1445" s="151">
        <v>0</v>
      </c>
      <c r="I1445" s="151">
        <v>0</v>
      </c>
      <c r="J1445" s="151">
        <v>0</v>
      </c>
      <c r="K1445" s="151">
        <v>0</v>
      </c>
      <c r="L1445" s="151">
        <v>0</v>
      </c>
      <c r="M1445" s="172">
        <v>0.93</v>
      </c>
      <c r="N1445" s="153">
        <v>0</v>
      </c>
      <c r="O1445" s="153">
        <v>0</v>
      </c>
      <c r="P1445" s="153">
        <v>0</v>
      </c>
      <c r="Q1445" s="154">
        <v>0</v>
      </c>
      <c r="R1445" s="154">
        <v>0</v>
      </c>
      <c r="S1445" s="154">
        <v>0</v>
      </c>
      <c r="T1445" s="154">
        <v>0</v>
      </c>
      <c r="U1445" s="173">
        <v>0</v>
      </c>
      <c r="V1445" s="158">
        <v>0</v>
      </c>
      <c r="W1445" s="158">
        <v>0</v>
      </c>
      <c r="X1445" s="158">
        <v>0</v>
      </c>
      <c r="Y1445" s="158">
        <v>0</v>
      </c>
      <c r="Z1445" s="155">
        <v>0</v>
      </c>
      <c r="AA1445" s="155">
        <v>0</v>
      </c>
      <c r="AB1445" s="173">
        <v>0</v>
      </c>
    </row>
    <row r="1446" spans="1:28">
      <c r="A1446" s="175" t="s">
        <v>1085</v>
      </c>
      <c r="B1446" s="181" t="s">
        <v>1850</v>
      </c>
      <c r="C1446" s="181" t="s">
        <v>1447</v>
      </c>
      <c r="D1446" s="150">
        <v>7456</v>
      </c>
      <c r="E1446" s="153">
        <v>7110</v>
      </c>
      <c r="F1446" s="153">
        <v>346</v>
      </c>
      <c r="G1446" s="151">
        <v>7912</v>
      </c>
      <c r="H1446" s="151">
        <v>7636</v>
      </c>
      <c r="I1446" s="151">
        <v>276</v>
      </c>
      <c r="J1446" s="151">
        <v>5270</v>
      </c>
      <c r="K1446" s="151">
        <v>5103</v>
      </c>
      <c r="L1446" s="151">
        <v>167</v>
      </c>
      <c r="M1446" s="172">
        <v>0.93</v>
      </c>
      <c r="N1446" s="153">
        <v>155730</v>
      </c>
      <c r="O1446" s="153">
        <v>150210</v>
      </c>
      <c r="P1446" s="153">
        <v>5520</v>
      </c>
      <c r="Q1446" s="154">
        <v>0.964554035831246</v>
      </c>
      <c r="R1446" s="154">
        <v>0.953594420600858</v>
      </c>
      <c r="S1446" s="154">
        <v>0.965116279069767</v>
      </c>
      <c r="T1446" s="154">
        <v>0.96831119544592</v>
      </c>
      <c r="U1446" s="173">
        <v>-0.0115218584689091</v>
      </c>
      <c r="V1446" s="158">
        <v>45550</v>
      </c>
      <c r="W1446" s="158">
        <v>43819</v>
      </c>
      <c r="X1446" s="158">
        <v>46785</v>
      </c>
      <c r="Y1446" s="158">
        <v>45038</v>
      </c>
      <c r="Z1446" s="155">
        <v>0.961997804610318</v>
      </c>
      <c r="AA1446" s="155">
        <v>0.962658971892701</v>
      </c>
      <c r="AB1446" s="173">
        <v>-0.000661167282382302</v>
      </c>
    </row>
    <row r="1447" spans="1:28">
      <c r="A1447" s="175" t="s">
        <v>1085</v>
      </c>
      <c r="B1447" s="181" t="s">
        <v>1850</v>
      </c>
      <c r="C1447" s="181" t="s">
        <v>1448</v>
      </c>
      <c r="D1447" s="150">
        <v>5327</v>
      </c>
      <c r="E1447" s="153">
        <v>5098</v>
      </c>
      <c r="F1447" s="153">
        <v>229</v>
      </c>
      <c r="G1447" s="151">
        <v>6210</v>
      </c>
      <c r="H1447" s="151">
        <v>5925</v>
      </c>
      <c r="I1447" s="151">
        <v>285</v>
      </c>
      <c r="J1447" s="151">
        <v>4024</v>
      </c>
      <c r="K1447" s="151">
        <v>3818</v>
      </c>
      <c r="L1447" s="151">
        <v>206</v>
      </c>
      <c r="M1447" s="172">
        <v>0.93</v>
      </c>
      <c r="N1447" s="153">
        <v>122657</v>
      </c>
      <c r="O1447" s="153">
        <v>117993</v>
      </c>
      <c r="P1447" s="153">
        <v>4664</v>
      </c>
      <c r="Q1447" s="154">
        <v>0.961975264355071</v>
      </c>
      <c r="R1447" s="154">
        <v>0.957011451098179</v>
      </c>
      <c r="S1447" s="154">
        <v>0.954106280193237</v>
      </c>
      <c r="T1447" s="154">
        <v>0.948807157057654</v>
      </c>
      <c r="U1447" s="173">
        <v>0.00290517090494236</v>
      </c>
      <c r="V1447" s="158">
        <v>35041</v>
      </c>
      <c r="W1447" s="158">
        <v>33594</v>
      </c>
      <c r="X1447" s="158">
        <v>36775</v>
      </c>
      <c r="Y1447" s="158">
        <v>35543</v>
      </c>
      <c r="Z1447" s="155">
        <v>0.95870551639508</v>
      </c>
      <c r="AA1447" s="155">
        <v>0.96649898028552</v>
      </c>
      <c r="AB1447" s="173">
        <v>-0.00779346389044</v>
      </c>
    </row>
    <row r="1448" spans="1:28">
      <c r="A1448" s="175" t="s">
        <v>1085</v>
      </c>
      <c r="B1448" s="181" t="s">
        <v>1850</v>
      </c>
      <c r="C1448" s="181" t="s">
        <v>1449</v>
      </c>
      <c r="D1448" s="150">
        <v>5562</v>
      </c>
      <c r="E1448" s="153">
        <v>5351</v>
      </c>
      <c r="F1448" s="153">
        <v>211</v>
      </c>
      <c r="G1448" s="151">
        <v>6471</v>
      </c>
      <c r="H1448" s="151">
        <v>6281</v>
      </c>
      <c r="I1448" s="151">
        <v>190</v>
      </c>
      <c r="J1448" s="151">
        <v>4174</v>
      </c>
      <c r="K1448" s="151">
        <v>4033</v>
      </c>
      <c r="L1448" s="151">
        <v>141</v>
      </c>
      <c r="M1448" s="172">
        <v>0.93</v>
      </c>
      <c r="N1448" s="153">
        <v>133273</v>
      </c>
      <c r="O1448" s="153">
        <v>128618</v>
      </c>
      <c r="P1448" s="153">
        <v>4655</v>
      </c>
      <c r="Q1448" s="154">
        <v>0.965071694941961</v>
      </c>
      <c r="R1448" s="154">
        <v>0.962064005753326</v>
      </c>
      <c r="S1448" s="154">
        <v>0.970638232112502</v>
      </c>
      <c r="T1448" s="154">
        <v>0.96621945376138</v>
      </c>
      <c r="U1448" s="173">
        <v>-0.00857422635917571</v>
      </c>
      <c r="V1448" s="158">
        <v>36531</v>
      </c>
      <c r="W1448" s="158">
        <v>35265</v>
      </c>
      <c r="X1448" s="158">
        <v>40261</v>
      </c>
      <c r="Y1448" s="158">
        <v>39032</v>
      </c>
      <c r="Z1448" s="155">
        <v>0.965344501929868</v>
      </c>
      <c r="AA1448" s="155">
        <v>0.969474180969176</v>
      </c>
      <c r="AB1448" s="173">
        <v>-0.00412967903930839</v>
      </c>
    </row>
    <row r="1449" spans="1:28">
      <c r="A1449" s="175" t="s">
        <v>1085</v>
      </c>
      <c r="B1449" s="181" t="s">
        <v>1850</v>
      </c>
      <c r="C1449" s="181" t="s">
        <v>1450</v>
      </c>
      <c r="D1449" s="150">
        <v>5631</v>
      </c>
      <c r="E1449" s="153">
        <v>5410</v>
      </c>
      <c r="F1449" s="153">
        <v>221</v>
      </c>
      <c r="G1449" s="151">
        <v>6319</v>
      </c>
      <c r="H1449" s="151">
        <v>6081</v>
      </c>
      <c r="I1449" s="151">
        <v>238</v>
      </c>
      <c r="J1449" s="151">
        <v>3986</v>
      </c>
      <c r="K1449" s="151">
        <v>3814</v>
      </c>
      <c r="L1449" s="151">
        <v>172</v>
      </c>
      <c r="M1449" s="172">
        <v>0.93</v>
      </c>
      <c r="N1449" s="153">
        <v>127214</v>
      </c>
      <c r="O1449" s="153">
        <v>122933</v>
      </c>
      <c r="P1449" s="153">
        <v>4281</v>
      </c>
      <c r="Q1449" s="154">
        <v>0.966348043454337</v>
      </c>
      <c r="R1449" s="154">
        <v>0.960752974604866</v>
      </c>
      <c r="S1449" s="154">
        <v>0.96233581262858</v>
      </c>
      <c r="T1449" s="154">
        <v>0.9568489713999</v>
      </c>
      <c r="U1449" s="173">
        <v>-0.00158283802371451</v>
      </c>
      <c r="V1449" s="158">
        <v>35754</v>
      </c>
      <c r="W1449" s="158">
        <v>34462</v>
      </c>
      <c r="X1449" s="158">
        <v>38305</v>
      </c>
      <c r="Y1449" s="158">
        <v>37187</v>
      </c>
      <c r="Z1449" s="155">
        <v>0.963864183028472</v>
      </c>
      <c r="AA1449" s="155">
        <v>0.970813209763738</v>
      </c>
      <c r="AB1449" s="173">
        <v>-0.0069490267352661</v>
      </c>
    </row>
    <row r="1450" spans="1:28">
      <c r="A1450" s="175" t="s">
        <v>1085</v>
      </c>
      <c r="B1450" s="181" t="s">
        <v>1850</v>
      </c>
      <c r="C1450" s="181" t="s">
        <v>1451</v>
      </c>
      <c r="D1450" s="150">
        <v>4716</v>
      </c>
      <c r="E1450" s="153">
        <v>4564</v>
      </c>
      <c r="F1450" s="153">
        <v>152</v>
      </c>
      <c r="G1450" s="151">
        <v>5829</v>
      </c>
      <c r="H1450" s="151">
        <v>5683</v>
      </c>
      <c r="I1450" s="151">
        <v>146</v>
      </c>
      <c r="J1450" s="151">
        <v>3613</v>
      </c>
      <c r="K1450" s="151">
        <v>3494</v>
      </c>
      <c r="L1450" s="151">
        <v>119</v>
      </c>
      <c r="M1450" s="172">
        <v>0.93</v>
      </c>
      <c r="N1450" s="153">
        <v>115212</v>
      </c>
      <c r="O1450" s="153">
        <v>111970</v>
      </c>
      <c r="P1450" s="153">
        <v>3242</v>
      </c>
      <c r="Q1450" s="154">
        <v>0.971860570079506</v>
      </c>
      <c r="R1450" s="154">
        <v>0.967769296013571</v>
      </c>
      <c r="S1450" s="154">
        <v>0.974952822096414</v>
      </c>
      <c r="T1450" s="154">
        <v>0.967063382230833</v>
      </c>
      <c r="U1450" s="173">
        <v>-0.00718352608284356</v>
      </c>
      <c r="V1450" s="158">
        <v>31855</v>
      </c>
      <c r="W1450" s="158">
        <v>30908</v>
      </c>
      <c r="X1450" s="158">
        <v>34473</v>
      </c>
      <c r="Y1450" s="158">
        <v>33463</v>
      </c>
      <c r="Z1450" s="155">
        <v>0.970271542928897</v>
      </c>
      <c r="AA1450" s="155">
        <v>0.970701708583529</v>
      </c>
      <c r="AB1450" s="173">
        <v>-0.000430165654632497</v>
      </c>
    </row>
    <row r="1451" spans="1:28">
      <c r="A1451" s="175" t="s">
        <v>1085</v>
      </c>
      <c r="B1451" s="181" t="s">
        <v>33</v>
      </c>
      <c r="C1451" s="181" t="s">
        <v>1453</v>
      </c>
      <c r="D1451" s="150">
        <v>0</v>
      </c>
      <c r="E1451" s="153">
        <v>0</v>
      </c>
      <c r="F1451" s="153">
        <v>0</v>
      </c>
      <c r="G1451" s="151">
        <v>0</v>
      </c>
      <c r="H1451" s="151">
        <v>0</v>
      </c>
      <c r="I1451" s="151">
        <v>0</v>
      </c>
      <c r="J1451" s="151">
        <v>0</v>
      </c>
      <c r="K1451" s="151">
        <v>0</v>
      </c>
      <c r="L1451" s="151">
        <v>0</v>
      </c>
      <c r="M1451" s="172">
        <v>0.93</v>
      </c>
      <c r="N1451" s="153">
        <v>0</v>
      </c>
      <c r="O1451" s="153">
        <v>0</v>
      </c>
      <c r="P1451" s="153">
        <v>0</v>
      </c>
      <c r="Q1451" s="154">
        <v>0</v>
      </c>
      <c r="R1451" s="154">
        <v>0</v>
      </c>
      <c r="S1451" s="154">
        <v>0</v>
      </c>
      <c r="T1451" s="154">
        <v>0</v>
      </c>
      <c r="U1451" s="173">
        <v>0</v>
      </c>
      <c r="V1451" s="158">
        <v>0</v>
      </c>
      <c r="W1451" s="158">
        <v>0</v>
      </c>
      <c r="X1451" s="158">
        <v>0</v>
      </c>
      <c r="Y1451" s="158">
        <v>0</v>
      </c>
      <c r="Z1451" s="155">
        <v>0</v>
      </c>
      <c r="AA1451" s="155">
        <v>0</v>
      </c>
      <c r="AB1451" s="173">
        <v>0</v>
      </c>
    </row>
    <row r="1452" spans="1:28">
      <c r="A1452" s="175" t="s">
        <v>1085</v>
      </c>
      <c r="B1452" s="181" t="s">
        <v>33</v>
      </c>
      <c r="C1452" s="181" t="s">
        <v>1454</v>
      </c>
      <c r="D1452" s="150">
        <v>0</v>
      </c>
      <c r="E1452" s="153">
        <v>0</v>
      </c>
      <c r="F1452" s="153">
        <v>0</v>
      </c>
      <c r="G1452" s="151">
        <v>0</v>
      </c>
      <c r="H1452" s="151">
        <v>0</v>
      </c>
      <c r="I1452" s="151">
        <v>0</v>
      </c>
      <c r="J1452" s="151">
        <v>0</v>
      </c>
      <c r="K1452" s="151">
        <v>0</v>
      </c>
      <c r="L1452" s="151">
        <v>0</v>
      </c>
      <c r="M1452" s="172">
        <v>0.93</v>
      </c>
      <c r="N1452" s="153">
        <v>0</v>
      </c>
      <c r="O1452" s="153">
        <v>0</v>
      </c>
      <c r="P1452" s="153">
        <v>0</v>
      </c>
      <c r="Q1452" s="154">
        <v>0</v>
      </c>
      <c r="R1452" s="154">
        <v>0</v>
      </c>
      <c r="S1452" s="154">
        <v>0</v>
      </c>
      <c r="T1452" s="154">
        <v>0</v>
      </c>
      <c r="U1452" s="173">
        <v>0</v>
      </c>
      <c r="V1452" s="158">
        <v>0</v>
      </c>
      <c r="W1452" s="158">
        <v>0</v>
      </c>
      <c r="X1452" s="158">
        <v>0</v>
      </c>
      <c r="Y1452" s="158">
        <v>0</v>
      </c>
      <c r="Z1452" s="155">
        <v>0</v>
      </c>
      <c r="AA1452" s="155">
        <v>0</v>
      </c>
      <c r="AB1452" s="173">
        <v>0</v>
      </c>
    </row>
    <row r="1453" spans="1:28">
      <c r="A1453" s="175" t="s">
        <v>1455</v>
      </c>
      <c r="B1453" s="183" t="s">
        <v>1851</v>
      </c>
      <c r="C1453" s="183" t="s">
        <v>1457</v>
      </c>
      <c r="D1453" s="150">
        <v>3</v>
      </c>
      <c r="E1453" s="153">
        <v>1</v>
      </c>
      <c r="F1453" s="153">
        <v>2</v>
      </c>
      <c r="G1453" s="151">
        <v>1</v>
      </c>
      <c r="H1453" s="151">
        <v>0</v>
      </c>
      <c r="I1453" s="151">
        <v>1</v>
      </c>
      <c r="J1453" s="151">
        <v>1</v>
      </c>
      <c r="K1453" s="151">
        <v>1</v>
      </c>
      <c r="L1453" s="151">
        <v>0</v>
      </c>
      <c r="M1453" s="172">
        <v>0.93</v>
      </c>
      <c r="N1453" s="153">
        <v>22</v>
      </c>
      <c r="O1453" s="153">
        <v>15</v>
      </c>
      <c r="P1453" s="153">
        <v>7</v>
      </c>
      <c r="Q1453" s="154">
        <v>0.681818181818182</v>
      </c>
      <c r="R1453" s="154">
        <v>0.333333333333333</v>
      </c>
      <c r="S1453" s="154">
        <v>0</v>
      </c>
      <c r="T1453" s="154">
        <v>1</v>
      </c>
      <c r="U1453" s="173">
        <v>0.333333333333333</v>
      </c>
      <c r="V1453" s="158">
        <v>9</v>
      </c>
      <c r="W1453" s="158">
        <v>5</v>
      </c>
      <c r="X1453" s="158">
        <v>8</v>
      </c>
      <c r="Y1453" s="158">
        <v>6</v>
      </c>
      <c r="Z1453" s="155">
        <v>0.555555555555556</v>
      </c>
      <c r="AA1453" s="155">
        <v>0.75</v>
      </c>
      <c r="AB1453" s="173">
        <v>-0.194444444444444</v>
      </c>
    </row>
    <row r="1454" spans="1:28">
      <c r="A1454" s="175" t="s">
        <v>1455</v>
      </c>
      <c r="B1454" s="184" t="s">
        <v>1851</v>
      </c>
      <c r="C1454" s="184" t="s">
        <v>1458</v>
      </c>
      <c r="D1454" s="150">
        <v>0</v>
      </c>
      <c r="E1454" s="153">
        <v>0</v>
      </c>
      <c r="F1454" s="153">
        <v>0</v>
      </c>
      <c r="G1454" s="151">
        <v>0</v>
      </c>
      <c r="H1454" s="151">
        <v>0</v>
      </c>
      <c r="I1454" s="151">
        <v>0</v>
      </c>
      <c r="J1454" s="151">
        <v>0</v>
      </c>
      <c r="K1454" s="151">
        <v>0</v>
      </c>
      <c r="L1454" s="151">
        <v>0</v>
      </c>
      <c r="M1454" s="172">
        <v>0.93</v>
      </c>
      <c r="N1454" s="153">
        <v>1</v>
      </c>
      <c r="O1454" s="153">
        <v>1</v>
      </c>
      <c r="P1454" s="153">
        <v>0</v>
      </c>
      <c r="Q1454" s="154">
        <v>1</v>
      </c>
      <c r="R1454" s="154">
        <v>0</v>
      </c>
      <c r="S1454" s="154">
        <v>0</v>
      </c>
      <c r="T1454" s="154">
        <v>0</v>
      </c>
      <c r="U1454" s="173">
        <v>0</v>
      </c>
      <c r="V1454" s="158">
        <v>0</v>
      </c>
      <c r="W1454" s="158">
        <v>0</v>
      </c>
      <c r="X1454" s="158">
        <v>0</v>
      </c>
      <c r="Y1454" s="158">
        <v>0</v>
      </c>
      <c r="Z1454" s="155">
        <v>0</v>
      </c>
      <c r="AA1454" s="155">
        <v>0</v>
      </c>
      <c r="AB1454" s="173">
        <v>0</v>
      </c>
    </row>
    <row r="1455" spans="1:28">
      <c r="A1455" s="175" t="s">
        <v>1455</v>
      </c>
      <c r="B1455" s="183" t="s">
        <v>1852</v>
      </c>
      <c r="C1455" s="183" t="s">
        <v>1459</v>
      </c>
      <c r="D1455" s="150">
        <v>0</v>
      </c>
      <c r="E1455" s="153">
        <v>0</v>
      </c>
      <c r="F1455" s="153">
        <v>0</v>
      </c>
      <c r="G1455" s="151">
        <v>0</v>
      </c>
      <c r="H1455" s="151">
        <v>0</v>
      </c>
      <c r="I1455" s="151">
        <v>0</v>
      </c>
      <c r="J1455" s="151">
        <v>0</v>
      </c>
      <c r="K1455" s="151">
        <v>0</v>
      </c>
      <c r="L1455" s="151">
        <v>0</v>
      </c>
      <c r="M1455" s="172">
        <v>0.93</v>
      </c>
      <c r="N1455" s="153">
        <v>0</v>
      </c>
      <c r="O1455" s="153">
        <v>0</v>
      </c>
      <c r="P1455" s="153">
        <v>0</v>
      </c>
      <c r="Q1455" s="154">
        <v>0</v>
      </c>
      <c r="R1455" s="154">
        <v>0</v>
      </c>
      <c r="S1455" s="154">
        <v>0</v>
      </c>
      <c r="T1455" s="154">
        <v>0</v>
      </c>
      <c r="U1455" s="173">
        <v>0</v>
      </c>
      <c r="V1455" s="158">
        <v>0</v>
      </c>
      <c r="W1455" s="158">
        <v>0</v>
      </c>
      <c r="X1455" s="158">
        <v>0</v>
      </c>
      <c r="Y1455" s="158">
        <v>0</v>
      </c>
      <c r="Z1455" s="155">
        <v>0</v>
      </c>
      <c r="AA1455" s="155">
        <v>0</v>
      </c>
      <c r="AB1455" s="173">
        <v>0</v>
      </c>
    </row>
    <row r="1456" spans="1:28">
      <c r="A1456" s="175" t="s">
        <v>1455</v>
      </c>
      <c r="B1456" s="184" t="s">
        <v>1851</v>
      </c>
      <c r="C1456" s="184" t="s">
        <v>1460</v>
      </c>
      <c r="D1456" s="150">
        <v>13</v>
      </c>
      <c r="E1456" s="153">
        <v>13</v>
      </c>
      <c r="F1456" s="153">
        <v>0</v>
      </c>
      <c r="G1456" s="151">
        <v>6</v>
      </c>
      <c r="H1456" s="151">
        <v>5</v>
      </c>
      <c r="I1456" s="151">
        <v>1</v>
      </c>
      <c r="J1456" s="151">
        <v>8</v>
      </c>
      <c r="K1456" s="151">
        <v>7</v>
      </c>
      <c r="L1456" s="151">
        <v>1</v>
      </c>
      <c r="M1456" s="172">
        <v>0.93</v>
      </c>
      <c r="N1456" s="153">
        <v>207</v>
      </c>
      <c r="O1456" s="153">
        <v>205</v>
      </c>
      <c r="P1456" s="153">
        <v>2</v>
      </c>
      <c r="Q1456" s="154">
        <v>0.990338164251208</v>
      </c>
      <c r="R1456" s="154">
        <v>1</v>
      </c>
      <c r="S1456" s="154">
        <v>0.833333333333333</v>
      </c>
      <c r="T1456" s="154">
        <v>0.875</v>
      </c>
      <c r="U1456" s="173">
        <v>0.166666666666667</v>
      </c>
      <c r="V1456" s="158">
        <v>53</v>
      </c>
      <c r="W1456" s="158">
        <v>51</v>
      </c>
      <c r="X1456" s="158">
        <v>48</v>
      </c>
      <c r="Y1456" s="158">
        <v>48</v>
      </c>
      <c r="Z1456" s="155">
        <v>0.962264150943396</v>
      </c>
      <c r="AA1456" s="155">
        <v>1</v>
      </c>
      <c r="AB1456" s="173">
        <v>-0.0377358490566038</v>
      </c>
    </row>
    <row r="1457" spans="1:28">
      <c r="A1457" s="175" t="s">
        <v>1455</v>
      </c>
      <c r="B1457" s="184" t="s">
        <v>1851</v>
      </c>
      <c r="C1457" s="184" t="s">
        <v>1461</v>
      </c>
      <c r="D1457" s="150">
        <v>0</v>
      </c>
      <c r="E1457" s="153">
        <v>0</v>
      </c>
      <c r="F1457" s="153">
        <v>0</v>
      </c>
      <c r="G1457" s="151">
        <v>0</v>
      </c>
      <c r="H1457" s="151">
        <v>0</v>
      </c>
      <c r="I1457" s="151">
        <v>0</v>
      </c>
      <c r="J1457" s="151">
        <v>0</v>
      </c>
      <c r="K1457" s="151">
        <v>0</v>
      </c>
      <c r="L1457" s="151">
        <v>0</v>
      </c>
      <c r="M1457" s="172">
        <v>0.93</v>
      </c>
      <c r="N1457" s="153">
        <v>5</v>
      </c>
      <c r="O1457" s="153">
        <v>5</v>
      </c>
      <c r="P1457" s="153">
        <v>0</v>
      </c>
      <c r="Q1457" s="154">
        <v>1</v>
      </c>
      <c r="R1457" s="154">
        <v>0</v>
      </c>
      <c r="S1457" s="154">
        <v>0</v>
      </c>
      <c r="T1457" s="154">
        <v>0</v>
      </c>
      <c r="U1457" s="173">
        <v>0</v>
      </c>
      <c r="V1457" s="158">
        <v>3</v>
      </c>
      <c r="W1457" s="158">
        <v>3</v>
      </c>
      <c r="X1457" s="158">
        <v>1</v>
      </c>
      <c r="Y1457" s="158">
        <v>1</v>
      </c>
      <c r="Z1457" s="155">
        <v>1</v>
      </c>
      <c r="AA1457" s="155">
        <v>1</v>
      </c>
      <c r="AB1457" s="173">
        <v>0</v>
      </c>
    </row>
    <row r="1458" spans="1:28">
      <c r="A1458" s="175" t="s">
        <v>1455</v>
      </c>
      <c r="B1458" s="184" t="s">
        <v>1851</v>
      </c>
      <c r="C1458" s="184" t="s">
        <v>1462</v>
      </c>
      <c r="D1458" s="150">
        <v>1</v>
      </c>
      <c r="E1458" s="153">
        <v>1</v>
      </c>
      <c r="F1458" s="153">
        <v>0</v>
      </c>
      <c r="G1458" s="151">
        <v>1</v>
      </c>
      <c r="H1458" s="151">
        <v>1</v>
      </c>
      <c r="I1458" s="151">
        <v>0</v>
      </c>
      <c r="J1458" s="151">
        <v>0</v>
      </c>
      <c r="K1458" s="151">
        <v>0</v>
      </c>
      <c r="L1458" s="151">
        <v>0</v>
      </c>
      <c r="M1458" s="172">
        <v>0.93</v>
      </c>
      <c r="N1458" s="153">
        <v>15</v>
      </c>
      <c r="O1458" s="153">
        <v>15</v>
      </c>
      <c r="P1458" s="153">
        <v>0</v>
      </c>
      <c r="Q1458" s="154">
        <v>1</v>
      </c>
      <c r="R1458" s="154">
        <v>1</v>
      </c>
      <c r="S1458" s="154">
        <v>1</v>
      </c>
      <c r="T1458" s="154">
        <v>0</v>
      </c>
      <c r="U1458" s="173">
        <v>0</v>
      </c>
      <c r="V1458" s="158">
        <v>6</v>
      </c>
      <c r="W1458" s="158">
        <v>6</v>
      </c>
      <c r="X1458" s="158">
        <v>3</v>
      </c>
      <c r="Y1458" s="158">
        <v>3</v>
      </c>
      <c r="Z1458" s="155">
        <v>1</v>
      </c>
      <c r="AA1458" s="155">
        <v>1</v>
      </c>
      <c r="AB1458" s="173">
        <v>0</v>
      </c>
    </row>
    <row r="1459" spans="1:28">
      <c r="A1459" s="175" t="s">
        <v>1455</v>
      </c>
      <c r="B1459" s="184" t="s">
        <v>1851</v>
      </c>
      <c r="C1459" s="184" t="s">
        <v>1463</v>
      </c>
      <c r="D1459" s="150">
        <v>0</v>
      </c>
      <c r="E1459" s="153">
        <v>0</v>
      </c>
      <c r="F1459" s="153">
        <v>0</v>
      </c>
      <c r="G1459" s="151">
        <v>0</v>
      </c>
      <c r="H1459" s="151">
        <v>0</v>
      </c>
      <c r="I1459" s="151">
        <v>0</v>
      </c>
      <c r="J1459" s="151">
        <v>0</v>
      </c>
      <c r="K1459" s="151">
        <v>0</v>
      </c>
      <c r="L1459" s="151">
        <v>0</v>
      </c>
      <c r="M1459" s="172">
        <v>0.93</v>
      </c>
      <c r="N1459" s="153">
        <v>4</v>
      </c>
      <c r="O1459" s="153">
        <v>4</v>
      </c>
      <c r="P1459" s="153">
        <v>0</v>
      </c>
      <c r="Q1459" s="154">
        <v>1</v>
      </c>
      <c r="R1459" s="154">
        <v>0</v>
      </c>
      <c r="S1459" s="154">
        <v>0</v>
      </c>
      <c r="T1459" s="154">
        <v>0</v>
      </c>
      <c r="U1459" s="173">
        <v>0</v>
      </c>
      <c r="V1459" s="158">
        <v>2</v>
      </c>
      <c r="W1459" s="158">
        <v>2</v>
      </c>
      <c r="X1459" s="158">
        <v>2</v>
      </c>
      <c r="Y1459" s="158">
        <v>2</v>
      </c>
      <c r="Z1459" s="155">
        <v>1</v>
      </c>
      <c r="AA1459" s="155">
        <v>1</v>
      </c>
      <c r="AB1459" s="173">
        <v>0</v>
      </c>
    </row>
    <row r="1460" spans="1:28">
      <c r="A1460" s="175" t="s">
        <v>1455</v>
      </c>
      <c r="B1460" s="184" t="s">
        <v>1853</v>
      </c>
      <c r="C1460" s="184" t="s">
        <v>1464</v>
      </c>
      <c r="D1460" s="150">
        <v>0</v>
      </c>
      <c r="E1460" s="153">
        <v>0</v>
      </c>
      <c r="F1460" s="153">
        <v>0</v>
      </c>
      <c r="G1460" s="151">
        <v>0</v>
      </c>
      <c r="H1460" s="151">
        <v>0</v>
      </c>
      <c r="I1460" s="151">
        <v>0</v>
      </c>
      <c r="J1460" s="151">
        <v>0</v>
      </c>
      <c r="K1460" s="151">
        <v>0</v>
      </c>
      <c r="L1460" s="151">
        <v>0</v>
      </c>
      <c r="M1460" s="172">
        <v>0.93</v>
      </c>
      <c r="N1460" s="153">
        <v>1</v>
      </c>
      <c r="O1460" s="153">
        <v>1</v>
      </c>
      <c r="P1460" s="153">
        <v>0</v>
      </c>
      <c r="Q1460" s="154">
        <v>1</v>
      </c>
      <c r="R1460" s="154">
        <v>0</v>
      </c>
      <c r="S1460" s="154">
        <v>0</v>
      </c>
      <c r="T1460" s="154">
        <v>0</v>
      </c>
      <c r="U1460" s="173">
        <v>0</v>
      </c>
      <c r="V1460" s="158">
        <v>1</v>
      </c>
      <c r="W1460" s="158">
        <v>1</v>
      </c>
      <c r="X1460" s="158">
        <v>0</v>
      </c>
      <c r="Y1460" s="158">
        <v>0</v>
      </c>
      <c r="Z1460" s="155">
        <v>1</v>
      </c>
      <c r="AA1460" s="155">
        <v>0</v>
      </c>
      <c r="AB1460" s="173">
        <v>1</v>
      </c>
    </row>
    <row r="1461" spans="1:28">
      <c r="A1461" s="175" t="s">
        <v>1455</v>
      </c>
      <c r="B1461" s="183" t="s">
        <v>1851</v>
      </c>
      <c r="C1461" s="183" t="s">
        <v>1465</v>
      </c>
      <c r="D1461" s="150">
        <v>2</v>
      </c>
      <c r="E1461" s="153">
        <v>2</v>
      </c>
      <c r="F1461" s="153">
        <v>0</v>
      </c>
      <c r="G1461" s="151">
        <v>3</v>
      </c>
      <c r="H1461" s="151">
        <v>3</v>
      </c>
      <c r="I1461" s="151">
        <v>0</v>
      </c>
      <c r="J1461" s="151">
        <v>0</v>
      </c>
      <c r="K1461" s="151">
        <v>0</v>
      </c>
      <c r="L1461" s="151">
        <v>0</v>
      </c>
      <c r="M1461" s="172">
        <v>0.93</v>
      </c>
      <c r="N1461" s="153">
        <v>18</v>
      </c>
      <c r="O1461" s="153">
        <v>18</v>
      </c>
      <c r="P1461" s="153">
        <v>0</v>
      </c>
      <c r="Q1461" s="154">
        <v>1</v>
      </c>
      <c r="R1461" s="154">
        <v>1</v>
      </c>
      <c r="S1461" s="154">
        <v>1</v>
      </c>
      <c r="T1461" s="154">
        <v>0</v>
      </c>
      <c r="U1461" s="173">
        <v>0</v>
      </c>
      <c r="V1461" s="158">
        <v>12</v>
      </c>
      <c r="W1461" s="158">
        <v>12</v>
      </c>
      <c r="X1461" s="158">
        <v>5</v>
      </c>
      <c r="Y1461" s="158">
        <v>5</v>
      </c>
      <c r="Z1461" s="155">
        <v>1</v>
      </c>
      <c r="AA1461" s="155">
        <v>1</v>
      </c>
      <c r="AB1461" s="173">
        <v>0</v>
      </c>
    </row>
    <row r="1462" spans="1:28">
      <c r="A1462" s="175" t="s">
        <v>1455</v>
      </c>
      <c r="B1462" s="184" t="s">
        <v>1854</v>
      </c>
      <c r="C1462" s="184" t="s">
        <v>1466</v>
      </c>
      <c r="D1462" s="150">
        <v>0</v>
      </c>
      <c r="E1462" s="153">
        <v>0</v>
      </c>
      <c r="F1462" s="153">
        <v>0</v>
      </c>
      <c r="G1462" s="151">
        <v>0</v>
      </c>
      <c r="H1462" s="151">
        <v>0</v>
      </c>
      <c r="I1462" s="151">
        <v>0</v>
      </c>
      <c r="J1462" s="151">
        <v>0</v>
      </c>
      <c r="K1462" s="151">
        <v>0</v>
      </c>
      <c r="L1462" s="151">
        <v>0</v>
      </c>
      <c r="M1462" s="172">
        <v>0.93</v>
      </c>
      <c r="N1462" s="153">
        <v>1</v>
      </c>
      <c r="O1462" s="153">
        <v>1</v>
      </c>
      <c r="P1462" s="153">
        <v>0</v>
      </c>
      <c r="Q1462" s="154">
        <v>1</v>
      </c>
      <c r="R1462" s="154">
        <v>0</v>
      </c>
      <c r="S1462" s="154">
        <v>0</v>
      </c>
      <c r="T1462" s="154">
        <v>0</v>
      </c>
      <c r="U1462" s="173">
        <v>0</v>
      </c>
      <c r="V1462" s="158">
        <v>0</v>
      </c>
      <c r="W1462" s="158">
        <v>0</v>
      </c>
      <c r="X1462" s="158">
        <v>0</v>
      </c>
      <c r="Y1462" s="158">
        <v>0</v>
      </c>
      <c r="Z1462" s="155">
        <v>0</v>
      </c>
      <c r="AA1462" s="155">
        <v>0</v>
      </c>
      <c r="AB1462" s="173">
        <v>0</v>
      </c>
    </row>
    <row r="1463" spans="1:28">
      <c r="A1463" s="175" t="s">
        <v>1455</v>
      </c>
      <c r="B1463" s="183" t="s">
        <v>1851</v>
      </c>
      <c r="C1463" s="183" t="s">
        <v>1467</v>
      </c>
      <c r="D1463" s="150">
        <v>6</v>
      </c>
      <c r="E1463" s="153">
        <v>3</v>
      </c>
      <c r="F1463" s="153">
        <v>3</v>
      </c>
      <c r="G1463" s="151">
        <v>3</v>
      </c>
      <c r="H1463" s="151">
        <v>3</v>
      </c>
      <c r="I1463" s="151">
        <v>0</v>
      </c>
      <c r="J1463" s="151">
        <v>0</v>
      </c>
      <c r="K1463" s="151">
        <v>0</v>
      </c>
      <c r="L1463" s="151">
        <v>0</v>
      </c>
      <c r="M1463" s="172">
        <v>0.93</v>
      </c>
      <c r="N1463" s="153">
        <v>78</v>
      </c>
      <c r="O1463" s="153">
        <v>71</v>
      </c>
      <c r="P1463" s="153">
        <v>7</v>
      </c>
      <c r="Q1463" s="154">
        <v>0.91025641025641</v>
      </c>
      <c r="R1463" s="154">
        <v>0.5</v>
      </c>
      <c r="S1463" s="154">
        <v>1</v>
      </c>
      <c r="T1463" s="154">
        <v>0</v>
      </c>
      <c r="U1463" s="173">
        <v>-0.5</v>
      </c>
      <c r="V1463" s="158">
        <v>18</v>
      </c>
      <c r="W1463" s="158">
        <v>15</v>
      </c>
      <c r="X1463" s="158">
        <v>24</v>
      </c>
      <c r="Y1463" s="158">
        <v>23</v>
      </c>
      <c r="Z1463" s="155">
        <v>0.833333333333333</v>
      </c>
      <c r="AA1463" s="155">
        <v>0.958333333333333</v>
      </c>
      <c r="AB1463" s="173">
        <v>-0.125</v>
      </c>
    </row>
    <row r="1464" spans="1:28">
      <c r="A1464" s="175" t="s">
        <v>1455</v>
      </c>
      <c r="B1464" s="183" t="s">
        <v>1853</v>
      </c>
      <c r="C1464" s="183" t="s">
        <v>1468</v>
      </c>
      <c r="D1464" s="150">
        <v>0</v>
      </c>
      <c r="E1464" s="153">
        <v>0</v>
      </c>
      <c r="F1464" s="153">
        <v>0</v>
      </c>
      <c r="G1464" s="151">
        <v>0</v>
      </c>
      <c r="H1464" s="151">
        <v>0</v>
      </c>
      <c r="I1464" s="151">
        <v>0</v>
      </c>
      <c r="J1464" s="151">
        <v>0</v>
      </c>
      <c r="K1464" s="151">
        <v>0</v>
      </c>
      <c r="L1464" s="151">
        <v>0</v>
      </c>
      <c r="M1464" s="172">
        <v>0.93</v>
      </c>
      <c r="N1464" s="153">
        <v>0</v>
      </c>
      <c r="O1464" s="153">
        <v>0</v>
      </c>
      <c r="P1464" s="153">
        <v>0</v>
      </c>
      <c r="Q1464" s="154">
        <v>0</v>
      </c>
      <c r="R1464" s="154">
        <v>0</v>
      </c>
      <c r="S1464" s="154">
        <v>0</v>
      </c>
      <c r="T1464" s="154">
        <v>0</v>
      </c>
      <c r="U1464" s="173">
        <v>0</v>
      </c>
      <c r="V1464" s="158">
        <v>0</v>
      </c>
      <c r="W1464" s="158">
        <v>0</v>
      </c>
      <c r="X1464" s="158">
        <v>0</v>
      </c>
      <c r="Y1464" s="158">
        <v>0</v>
      </c>
      <c r="Z1464" s="155">
        <v>0</v>
      </c>
      <c r="AA1464" s="155">
        <v>0</v>
      </c>
      <c r="AB1464" s="173">
        <v>0</v>
      </c>
    </row>
    <row r="1465" spans="1:28">
      <c r="A1465" s="175" t="s">
        <v>1455</v>
      </c>
      <c r="B1465" s="184" t="s">
        <v>1851</v>
      </c>
      <c r="C1465" s="184" t="s">
        <v>1469</v>
      </c>
      <c r="D1465" s="150">
        <v>0</v>
      </c>
      <c r="E1465" s="153">
        <v>0</v>
      </c>
      <c r="F1465" s="153">
        <v>0</v>
      </c>
      <c r="G1465" s="151">
        <v>0</v>
      </c>
      <c r="H1465" s="151">
        <v>0</v>
      </c>
      <c r="I1465" s="151">
        <v>0</v>
      </c>
      <c r="J1465" s="151">
        <v>2</v>
      </c>
      <c r="K1465" s="151">
        <v>2</v>
      </c>
      <c r="L1465" s="151">
        <v>0</v>
      </c>
      <c r="M1465" s="172">
        <v>0.93</v>
      </c>
      <c r="N1465" s="153">
        <v>11</v>
      </c>
      <c r="O1465" s="153">
        <v>10</v>
      </c>
      <c r="P1465" s="153">
        <v>1</v>
      </c>
      <c r="Q1465" s="154">
        <v>0.909090909090909</v>
      </c>
      <c r="R1465" s="154">
        <v>0</v>
      </c>
      <c r="S1465" s="154">
        <v>0</v>
      </c>
      <c r="T1465" s="154">
        <v>1</v>
      </c>
      <c r="U1465" s="173">
        <v>0</v>
      </c>
      <c r="V1465" s="158">
        <v>6</v>
      </c>
      <c r="W1465" s="158">
        <v>5</v>
      </c>
      <c r="X1465" s="158">
        <v>0</v>
      </c>
      <c r="Y1465" s="158">
        <v>0</v>
      </c>
      <c r="Z1465" s="155">
        <v>0.833333333333333</v>
      </c>
      <c r="AA1465" s="155">
        <v>0</v>
      </c>
      <c r="AB1465" s="173">
        <v>0.833333333333333</v>
      </c>
    </row>
    <row r="1466" spans="1:28">
      <c r="A1466" s="175" t="s">
        <v>1455</v>
      </c>
      <c r="B1466" s="184" t="s">
        <v>1851</v>
      </c>
      <c r="C1466" s="184" t="s">
        <v>1470</v>
      </c>
      <c r="D1466" s="150">
        <v>0</v>
      </c>
      <c r="E1466" s="153">
        <v>0</v>
      </c>
      <c r="F1466" s="153">
        <v>0</v>
      </c>
      <c r="G1466" s="151">
        <v>1</v>
      </c>
      <c r="H1466" s="151">
        <v>1</v>
      </c>
      <c r="I1466" s="151">
        <v>0</v>
      </c>
      <c r="J1466" s="151">
        <v>0</v>
      </c>
      <c r="K1466" s="151">
        <v>0</v>
      </c>
      <c r="L1466" s="151">
        <v>0</v>
      </c>
      <c r="M1466" s="172">
        <v>0.93</v>
      </c>
      <c r="N1466" s="153">
        <v>13</v>
      </c>
      <c r="O1466" s="153">
        <v>13</v>
      </c>
      <c r="P1466" s="153">
        <v>0</v>
      </c>
      <c r="Q1466" s="154">
        <v>1</v>
      </c>
      <c r="R1466" s="154">
        <v>0</v>
      </c>
      <c r="S1466" s="154">
        <v>1</v>
      </c>
      <c r="T1466" s="154">
        <v>0</v>
      </c>
      <c r="U1466" s="173">
        <v>-1</v>
      </c>
      <c r="V1466" s="158">
        <v>1</v>
      </c>
      <c r="W1466" s="158">
        <v>1</v>
      </c>
      <c r="X1466" s="158">
        <v>6</v>
      </c>
      <c r="Y1466" s="158">
        <v>6</v>
      </c>
      <c r="Z1466" s="155">
        <v>1</v>
      </c>
      <c r="AA1466" s="155">
        <v>1</v>
      </c>
      <c r="AB1466" s="173">
        <v>0</v>
      </c>
    </row>
    <row r="1467" spans="1:28">
      <c r="A1467" s="175" t="s">
        <v>1455</v>
      </c>
      <c r="B1467" s="184" t="s">
        <v>1853</v>
      </c>
      <c r="C1467" s="184" t="s">
        <v>1471</v>
      </c>
      <c r="D1467" s="150">
        <v>0</v>
      </c>
      <c r="E1467" s="153">
        <v>0</v>
      </c>
      <c r="F1467" s="153">
        <v>0</v>
      </c>
      <c r="G1467" s="151">
        <v>0</v>
      </c>
      <c r="H1467" s="151">
        <v>0</v>
      </c>
      <c r="I1467" s="151">
        <v>0</v>
      </c>
      <c r="J1467" s="151">
        <v>0</v>
      </c>
      <c r="K1467" s="151">
        <v>0</v>
      </c>
      <c r="L1467" s="151">
        <v>0</v>
      </c>
      <c r="M1467" s="172">
        <v>0.93</v>
      </c>
      <c r="N1467" s="153">
        <v>0</v>
      </c>
      <c r="O1467" s="153">
        <v>0</v>
      </c>
      <c r="P1467" s="153">
        <v>0</v>
      </c>
      <c r="Q1467" s="154">
        <v>0</v>
      </c>
      <c r="R1467" s="154">
        <v>0</v>
      </c>
      <c r="S1467" s="154">
        <v>0</v>
      </c>
      <c r="T1467" s="154">
        <v>0</v>
      </c>
      <c r="U1467" s="173">
        <v>0</v>
      </c>
      <c r="V1467" s="158">
        <v>0</v>
      </c>
      <c r="W1467" s="158">
        <v>0</v>
      </c>
      <c r="X1467" s="158">
        <v>0</v>
      </c>
      <c r="Y1467" s="158">
        <v>0</v>
      </c>
      <c r="Z1467" s="155">
        <v>0</v>
      </c>
      <c r="AA1467" s="155">
        <v>0</v>
      </c>
      <c r="AB1467" s="173">
        <v>0</v>
      </c>
    </row>
    <row r="1468" spans="1:28">
      <c r="A1468" s="175" t="s">
        <v>1455</v>
      </c>
      <c r="B1468" s="184" t="s">
        <v>1852</v>
      </c>
      <c r="C1468" s="184" t="s">
        <v>1472</v>
      </c>
      <c r="D1468" s="150">
        <v>0</v>
      </c>
      <c r="E1468" s="153">
        <v>0</v>
      </c>
      <c r="F1468" s="153">
        <v>0</v>
      </c>
      <c r="G1468" s="151">
        <v>0</v>
      </c>
      <c r="H1468" s="151">
        <v>0</v>
      </c>
      <c r="I1468" s="151">
        <v>0</v>
      </c>
      <c r="J1468" s="151">
        <v>0</v>
      </c>
      <c r="K1468" s="151">
        <v>0</v>
      </c>
      <c r="L1468" s="151">
        <v>0</v>
      </c>
      <c r="M1468" s="172">
        <v>0.93</v>
      </c>
      <c r="N1468" s="153">
        <v>0</v>
      </c>
      <c r="O1468" s="153">
        <v>0</v>
      </c>
      <c r="P1468" s="153">
        <v>0</v>
      </c>
      <c r="Q1468" s="154">
        <v>0</v>
      </c>
      <c r="R1468" s="154">
        <v>0</v>
      </c>
      <c r="S1468" s="154">
        <v>0</v>
      </c>
      <c r="T1468" s="154">
        <v>0</v>
      </c>
      <c r="U1468" s="173">
        <v>0</v>
      </c>
      <c r="V1468" s="158">
        <v>0</v>
      </c>
      <c r="W1468" s="158">
        <v>0</v>
      </c>
      <c r="X1468" s="158">
        <v>0</v>
      </c>
      <c r="Y1468" s="158">
        <v>0</v>
      </c>
      <c r="Z1468" s="155">
        <v>0</v>
      </c>
      <c r="AA1468" s="155">
        <v>0</v>
      </c>
      <c r="AB1468" s="173">
        <v>0</v>
      </c>
    </row>
    <row r="1469" spans="1:28">
      <c r="A1469" s="175" t="s">
        <v>1455</v>
      </c>
      <c r="B1469" s="184" t="s">
        <v>1851</v>
      </c>
      <c r="C1469" s="184" t="s">
        <v>1473</v>
      </c>
      <c r="D1469" s="150">
        <v>2</v>
      </c>
      <c r="E1469" s="153">
        <v>2</v>
      </c>
      <c r="F1469" s="153">
        <v>0</v>
      </c>
      <c r="G1469" s="151">
        <v>3</v>
      </c>
      <c r="H1469" s="151">
        <v>2</v>
      </c>
      <c r="I1469" s="151">
        <v>1</v>
      </c>
      <c r="J1469" s="151">
        <v>2</v>
      </c>
      <c r="K1469" s="151">
        <v>2</v>
      </c>
      <c r="L1469" s="151">
        <v>0</v>
      </c>
      <c r="M1469" s="172">
        <v>0.93</v>
      </c>
      <c r="N1469" s="153">
        <v>60</v>
      </c>
      <c r="O1469" s="153">
        <v>59</v>
      </c>
      <c r="P1469" s="153">
        <v>1</v>
      </c>
      <c r="Q1469" s="154">
        <v>0.983333333333333</v>
      </c>
      <c r="R1469" s="154">
        <v>1</v>
      </c>
      <c r="S1469" s="154">
        <v>0.666666666666667</v>
      </c>
      <c r="T1469" s="154">
        <v>1</v>
      </c>
      <c r="U1469" s="173">
        <v>0.333333333333333</v>
      </c>
      <c r="V1469" s="158">
        <v>12</v>
      </c>
      <c r="W1469" s="158">
        <v>11</v>
      </c>
      <c r="X1469" s="158">
        <v>15</v>
      </c>
      <c r="Y1469" s="158">
        <v>15</v>
      </c>
      <c r="Z1469" s="155">
        <v>0.916666666666667</v>
      </c>
      <c r="AA1469" s="155">
        <v>1</v>
      </c>
      <c r="AB1469" s="173">
        <v>-0.0833333333333334</v>
      </c>
    </row>
    <row r="1470" spans="1:28">
      <c r="A1470" s="175" t="s">
        <v>1455</v>
      </c>
      <c r="B1470" s="184" t="s">
        <v>1853</v>
      </c>
      <c r="C1470" s="184" t="s">
        <v>1474</v>
      </c>
      <c r="D1470" s="150">
        <v>1</v>
      </c>
      <c r="E1470" s="153">
        <v>0</v>
      </c>
      <c r="F1470" s="153">
        <v>1</v>
      </c>
      <c r="G1470" s="151">
        <v>0</v>
      </c>
      <c r="H1470" s="151">
        <v>0</v>
      </c>
      <c r="I1470" s="151">
        <v>0</v>
      </c>
      <c r="J1470" s="151">
        <v>0</v>
      </c>
      <c r="K1470" s="151">
        <v>0</v>
      </c>
      <c r="L1470" s="151">
        <v>0</v>
      </c>
      <c r="M1470" s="172">
        <v>0.93</v>
      </c>
      <c r="N1470" s="153">
        <v>1</v>
      </c>
      <c r="O1470" s="153">
        <v>0</v>
      </c>
      <c r="P1470" s="153">
        <v>1</v>
      </c>
      <c r="Q1470" s="154">
        <v>0</v>
      </c>
      <c r="R1470" s="154">
        <v>0</v>
      </c>
      <c r="S1470" s="154">
        <v>0</v>
      </c>
      <c r="T1470" s="154">
        <v>0</v>
      </c>
      <c r="U1470" s="173">
        <v>0</v>
      </c>
      <c r="V1470" s="158">
        <v>1</v>
      </c>
      <c r="W1470" s="158">
        <v>0</v>
      </c>
      <c r="X1470" s="158">
        <v>0</v>
      </c>
      <c r="Y1470" s="158">
        <v>0</v>
      </c>
      <c r="Z1470" s="155">
        <v>0</v>
      </c>
      <c r="AA1470" s="155">
        <v>0</v>
      </c>
      <c r="AB1470" s="173">
        <v>0</v>
      </c>
    </row>
    <row r="1471" spans="1:28">
      <c r="A1471" s="175" t="s">
        <v>1455</v>
      </c>
      <c r="B1471" s="183" t="s">
        <v>1851</v>
      </c>
      <c r="C1471" s="183" t="s">
        <v>1475</v>
      </c>
      <c r="D1471" s="150">
        <v>1</v>
      </c>
      <c r="E1471" s="153">
        <v>1</v>
      </c>
      <c r="F1471" s="153">
        <v>0</v>
      </c>
      <c r="G1471" s="151">
        <v>0</v>
      </c>
      <c r="H1471" s="151">
        <v>0</v>
      </c>
      <c r="I1471" s="151">
        <v>0</v>
      </c>
      <c r="J1471" s="151">
        <v>0</v>
      </c>
      <c r="K1471" s="151">
        <v>0</v>
      </c>
      <c r="L1471" s="151">
        <v>0</v>
      </c>
      <c r="M1471" s="172">
        <v>0.93</v>
      </c>
      <c r="N1471" s="153">
        <v>5</v>
      </c>
      <c r="O1471" s="153">
        <v>5</v>
      </c>
      <c r="P1471" s="153">
        <v>0</v>
      </c>
      <c r="Q1471" s="154">
        <v>1</v>
      </c>
      <c r="R1471" s="154">
        <v>1</v>
      </c>
      <c r="S1471" s="154">
        <v>0</v>
      </c>
      <c r="T1471" s="154">
        <v>0</v>
      </c>
      <c r="U1471" s="173">
        <v>1</v>
      </c>
      <c r="V1471" s="158">
        <v>2</v>
      </c>
      <c r="W1471" s="158">
        <v>2</v>
      </c>
      <c r="X1471" s="158">
        <v>2</v>
      </c>
      <c r="Y1471" s="158">
        <v>2</v>
      </c>
      <c r="Z1471" s="155">
        <v>1</v>
      </c>
      <c r="AA1471" s="155">
        <v>1</v>
      </c>
      <c r="AB1471" s="173">
        <v>0</v>
      </c>
    </row>
    <row r="1472" spans="1:28">
      <c r="A1472" s="175" t="s">
        <v>1455</v>
      </c>
      <c r="B1472" s="183" t="s">
        <v>1855</v>
      </c>
      <c r="C1472" s="183" t="s">
        <v>1476</v>
      </c>
      <c r="D1472" s="150">
        <v>0</v>
      </c>
      <c r="E1472" s="153">
        <v>0</v>
      </c>
      <c r="F1472" s="153">
        <v>0</v>
      </c>
      <c r="G1472" s="151">
        <v>0</v>
      </c>
      <c r="H1472" s="151">
        <v>0</v>
      </c>
      <c r="I1472" s="151">
        <v>0</v>
      </c>
      <c r="J1472" s="151">
        <v>0</v>
      </c>
      <c r="K1472" s="151">
        <v>0</v>
      </c>
      <c r="L1472" s="151">
        <v>0</v>
      </c>
      <c r="M1472" s="172">
        <v>0.93</v>
      </c>
      <c r="N1472" s="153">
        <v>0</v>
      </c>
      <c r="O1472" s="153">
        <v>0</v>
      </c>
      <c r="P1472" s="153">
        <v>0</v>
      </c>
      <c r="Q1472" s="154">
        <v>0</v>
      </c>
      <c r="R1472" s="154">
        <v>0</v>
      </c>
      <c r="S1472" s="154">
        <v>0</v>
      </c>
      <c r="T1472" s="154">
        <v>0</v>
      </c>
      <c r="U1472" s="173">
        <v>0</v>
      </c>
      <c r="V1472" s="158">
        <v>0</v>
      </c>
      <c r="W1472" s="158">
        <v>0</v>
      </c>
      <c r="X1472" s="158">
        <v>0</v>
      </c>
      <c r="Y1472" s="158">
        <v>0</v>
      </c>
      <c r="Z1472" s="155">
        <v>0</v>
      </c>
      <c r="AA1472" s="155">
        <v>0</v>
      </c>
      <c r="AB1472" s="173">
        <v>0</v>
      </c>
    </row>
    <row r="1473" spans="1:28">
      <c r="A1473" s="175" t="s">
        <v>1455</v>
      </c>
      <c r="B1473" s="183" t="s">
        <v>1852</v>
      </c>
      <c r="C1473" s="183" t="s">
        <v>1477</v>
      </c>
      <c r="D1473" s="150">
        <v>0</v>
      </c>
      <c r="E1473" s="153">
        <v>0</v>
      </c>
      <c r="F1473" s="153">
        <v>0</v>
      </c>
      <c r="G1473" s="151">
        <v>0</v>
      </c>
      <c r="H1473" s="151">
        <v>0</v>
      </c>
      <c r="I1473" s="151">
        <v>0</v>
      </c>
      <c r="J1473" s="151">
        <v>0</v>
      </c>
      <c r="K1473" s="151">
        <v>0</v>
      </c>
      <c r="L1473" s="151">
        <v>0</v>
      </c>
      <c r="M1473" s="172">
        <v>0.93</v>
      </c>
      <c r="N1473" s="153">
        <v>0</v>
      </c>
      <c r="O1473" s="153">
        <v>0</v>
      </c>
      <c r="P1473" s="153">
        <v>0</v>
      </c>
      <c r="Q1473" s="154">
        <v>0</v>
      </c>
      <c r="R1473" s="154">
        <v>0</v>
      </c>
      <c r="S1473" s="154">
        <v>0</v>
      </c>
      <c r="T1473" s="154">
        <v>0</v>
      </c>
      <c r="U1473" s="173">
        <v>0</v>
      </c>
      <c r="V1473" s="158">
        <v>0</v>
      </c>
      <c r="W1473" s="158">
        <v>0</v>
      </c>
      <c r="X1473" s="158">
        <v>0</v>
      </c>
      <c r="Y1473" s="158">
        <v>0</v>
      </c>
      <c r="Z1473" s="155">
        <v>0</v>
      </c>
      <c r="AA1473" s="155">
        <v>0</v>
      </c>
      <c r="AB1473" s="173">
        <v>0</v>
      </c>
    </row>
    <row r="1474" spans="1:28">
      <c r="A1474" s="175" t="s">
        <v>1455</v>
      </c>
      <c r="B1474" s="184" t="s">
        <v>1851</v>
      </c>
      <c r="C1474" s="184" t="s">
        <v>1478</v>
      </c>
      <c r="D1474" s="150">
        <v>4</v>
      </c>
      <c r="E1474" s="153">
        <v>3</v>
      </c>
      <c r="F1474" s="153">
        <v>1</v>
      </c>
      <c r="G1474" s="151">
        <v>4</v>
      </c>
      <c r="H1474" s="151">
        <v>2</v>
      </c>
      <c r="I1474" s="151">
        <v>2</v>
      </c>
      <c r="J1474" s="151">
        <v>3</v>
      </c>
      <c r="K1474" s="151">
        <v>2</v>
      </c>
      <c r="L1474" s="151">
        <v>1</v>
      </c>
      <c r="M1474" s="172">
        <v>0.93</v>
      </c>
      <c r="N1474" s="153">
        <v>168</v>
      </c>
      <c r="O1474" s="153">
        <v>125</v>
      </c>
      <c r="P1474" s="153">
        <v>43</v>
      </c>
      <c r="Q1474" s="154">
        <v>0.744047619047619</v>
      </c>
      <c r="R1474" s="154">
        <v>0.75</v>
      </c>
      <c r="S1474" s="154">
        <v>0.5</v>
      </c>
      <c r="T1474" s="154">
        <v>0.666666666666667</v>
      </c>
      <c r="U1474" s="173">
        <v>0.25</v>
      </c>
      <c r="V1474" s="158">
        <v>36</v>
      </c>
      <c r="W1474" s="158">
        <v>32</v>
      </c>
      <c r="X1474" s="158">
        <v>28</v>
      </c>
      <c r="Y1474" s="158">
        <v>27</v>
      </c>
      <c r="Z1474" s="155">
        <v>0.888888888888889</v>
      </c>
      <c r="AA1474" s="155">
        <v>0.964285714285714</v>
      </c>
      <c r="AB1474" s="173">
        <v>-0.0753968253968255</v>
      </c>
    </row>
    <row r="1475" spans="1:28">
      <c r="A1475" s="175" t="s">
        <v>1455</v>
      </c>
      <c r="B1475" s="184" t="s">
        <v>1853</v>
      </c>
      <c r="C1475" s="184" t="s">
        <v>1479</v>
      </c>
      <c r="D1475" s="150">
        <v>0</v>
      </c>
      <c r="E1475" s="153">
        <v>0</v>
      </c>
      <c r="F1475" s="153">
        <v>0</v>
      </c>
      <c r="G1475" s="151">
        <v>0</v>
      </c>
      <c r="H1475" s="151">
        <v>0</v>
      </c>
      <c r="I1475" s="151">
        <v>0</v>
      </c>
      <c r="J1475" s="151">
        <v>0</v>
      </c>
      <c r="K1475" s="151">
        <v>0</v>
      </c>
      <c r="L1475" s="151">
        <v>0</v>
      </c>
      <c r="M1475" s="172">
        <v>0.93</v>
      </c>
      <c r="N1475" s="153">
        <v>0</v>
      </c>
      <c r="O1475" s="153">
        <v>0</v>
      </c>
      <c r="P1475" s="153">
        <v>0</v>
      </c>
      <c r="Q1475" s="154">
        <v>0</v>
      </c>
      <c r="R1475" s="154">
        <v>0</v>
      </c>
      <c r="S1475" s="154">
        <v>0</v>
      </c>
      <c r="T1475" s="154">
        <v>0</v>
      </c>
      <c r="U1475" s="173">
        <v>0</v>
      </c>
      <c r="V1475" s="158">
        <v>0</v>
      </c>
      <c r="W1475" s="158">
        <v>0</v>
      </c>
      <c r="X1475" s="158">
        <v>0</v>
      </c>
      <c r="Y1475" s="158">
        <v>0</v>
      </c>
      <c r="Z1475" s="155">
        <v>0</v>
      </c>
      <c r="AA1475" s="155">
        <v>0</v>
      </c>
      <c r="AB1475" s="173">
        <v>0</v>
      </c>
    </row>
    <row r="1476" spans="1:28">
      <c r="A1476" s="175" t="s">
        <v>1455</v>
      </c>
      <c r="B1476" s="184" t="s">
        <v>1853</v>
      </c>
      <c r="C1476" s="184" t="s">
        <v>1480</v>
      </c>
      <c r="D1476" s="150">
        <v>0</v>
      </c>
      <c r="E1476" s="153">
        <v>0</v>
      </c>
      <c r="F1476" s="153">
        <v>0</v>
      </c>
      <c r="G1476" s="151">
        <v>0</v>
      </c>
      <c r="H1476" s="151">
        <v>0</v>
      </c>
      <c r="I1476" s="151">
        <v>0</v>
      </c>
      <c r="J1476" s="151">
        <v>0</v>
      </c>
      <c r="K1476" s="151">
        <v>0</v>
      </c>
      <c r="L1476" s="151">
        <v>0</v>
      </c>
      <c r="M1476" s="172">
        <v>0.93</v>
      </c>
      <c r="N1476" s="153">
        <v>1</v>
      </c>
      <c r="O1476" s="153">
        <v>1</v>
      </c>
      <c r="P1476" s="153">
        <v>0</v>
      </c>
      <c r="Q1476" s="154">
        <v>1</v>
      </c>
      <c r="R1476" s="154">
        <v>0</v>
      </c>
      <c r="S1476" s="154">
        <v>0</v>
      </c>
      <c r="T1476" s="154">
        <v>0</v>
      </c>
      <c r="U1476" s="173">
        <v>0</v>
      </c>
      <c r="V1476" s="158">
        <v>0</v>
      </c>
      <c r="W1476" s="158">
        <v>0</v>
      </c>
      <c r="X1476" s="158">
        <v>1</v>
      </c>
      <c r="Y1476" s="158">
        <v>1</v>
      </c>
      <c r="Z1476" s="155">
        <v>0</v>
      </c>
      <c r="AA1476" s="155">
        <v>1</v>
      </c>
      <c r="AB1476" s="173">
        <v>-1</v>
      </c>
    </row>
    <row r="1477" spans="1:28">
      <c r="A1477" s="175" t="s">
        <v>1455</v>
      </c>
      <c r="B1477" s="183" t="s">
        <v>1855</v>
      </c>
      <c r="C1477" s="183" t="s">
        <v>1481</v>
      </c>
      <c r="D1477" s="150">
        <v>0</v>
      </c>
      <c r="E1477" s="153">
        <v>0</v>
      </c>
      <c r="F1477" s="153">
        <v>0</v>
      </c>
      <c r="G1477" s="151">
        <v>0</v>
      </c>
      <c r="H1477" s="151">
        <v>0</v>
      </c>
      <c r="I1477" s="151">
        <v>0</v>
      </c>
      <c r="J1477" s="151">
        <v>0</v>
      </c>
      <c r="K1477" s="151">
        <v>0</v>
      </c>
      <c r="L1477" s="151">
        <v>0</v>
      </c>
      <c r="M1477" s="172">
        <v>0.93</v>
      </c>
      <c r="N1477" s="153">
        <v>3</v>
      </c>
      <c r="O1477" s="153">
        <v>3</v>
      </c>
      <c r="P1477" s="153">
        <v>0</v>
      </c>
      <c r="Q1477" s="154">
        <v>1</v>
      </c>
      <c r="R1477" s="154">
        <v>0</v>
      </c>
      <c r="S1477" s="154">
        <v>0</v>
      </c>
      <c r="T1477" s="154">
        <v>0</v>
      </c>
      <c r="U1477" s="173">
        <v>0</v>
      </c>
      <c r="V1477" s="158">
        <v>0</v>
      </c>
      <c r="W1477" s="158">
        <v>0</v>
      </c>
      <c r="X1477" s="158">
        <v>1</v>
      </c>
      <c r="Y1477" s="158">
        <v>1</v>
      </c>
      <c r="Z1477" s="155">
        <v>0</v>
      </c>
      <c r="AA1477" s="155">
        <v>1</v>
      </c>
      <c r="AB1477" s="173">
        <v>-1</v>
      </c>
    </row>
    <row r="1478" spans="1:28">
      <c r="A1478" s="175" t="s">
        <v>1455</v>
      </c>
      <c r="B1478" s="183" t="s">
        <v>1854</v>
      </c>
      <c r="C1478" s="183" t="s">
        <v>1482</v>
      </c>
      <c r="D1478" s="150">
        <v>0</v>
      </c>
      <c r="E1478" s="153">
        <v>0</v>
      </c>
      <c r="F1478" s="153">
        <v>0</v>
      </c>
      <c r="G1478" s="151">
        <v>0</v>
      </c>
      <c r="H1478" s="151">
        <v>0</v>
      </c>
      <c r="I1478" s="151">
        <v>0</v>
      </c>
      <c r="J1478" s="151">
        <v>1</v>
      </c>
      <c r="K1478" s="151">
        <v>1</v>
      </c>
      <c r="L1478" s="151">
        <v>0</v>
      </c>
      <c r="M1478" s="172">
        <v>0.93</v>
      </c>
      <c r="N1478" s="153">
        <v>40</v>
      </c>
      <c r="O1478" s="153">
        <v>36</v>
      </c>
      <c r="P1478" s="153">
        <v>4</v>
      </c>
      <c r="Q1478" s="154">
        <v>0.9</v>
      </c>
      <c r="R1478" s="154">
        <v>0</v>
      </c>
      <c r="S1478" s="154">
        <v>0</v>
      </c>
      <c r="T1478" s="154">
        <v>1</v>
      </c>
      <c r="U1478" s="173">
        <v>0</v>
      </c>
      <c r="V1478" s="158">
        <v>12</v>
      </c>
      <c r="W1478" s="158">
        <v>12</v>
      </c>
      <c r="X1478" s="158">
        <v>13</v>
      </c>
      <c r="Y1478" s="158">
        <v>9</v>
      </c>
      <c r="Z1478" s="155">
        <v>1</v>
      </c>
      <c r="AA1478" s="155">
        <v>0.692307692307692</v>
      </c>
      <c r="AB1478" s="173">
        <v>0.307692307692308</v>
      </c>
    </row>
    <row r="1479" spans="1:28">
      <c r="A1479" s="175" t="s">
        <v>1455</v>
      </c>
      <c r="B1479" s="183" t="s">
        <v>1855</v>
      </c>
      <c r="C1479" s="183" t="s">
        <v>1483</v>
      </c>
      <c r="D1479" s="150">
        <v>0</v>
      </c>
      <c r="E1479" s="153">
        <v>0</v>
      </c>
      <c r="F1479" s="153">
        <v>0</v>
      </c>
      <c r="G1479" s="151">
        <v>0</v>
      </c>
      <c r="H1479" s="151">
        <v>0</v>
      </c>
      <c r="I1479" s="151">
        <v>0</v>
      </c>
      <c r="J1479" s="151">
        <v>0</v>
      </c>
      <c r="K1479" s="151">
        <v>0</v>
      </c>
      <c r="L1479" s="151">
        <v>0</v>
      </c>
      <c r="M1479" s="172">
        <v>0.93</v>
      </c>
      <c r="N1479" s="153">
        <v>1</v>
      </c>
      <c r="O1479" s="153">
        <v>1</v>
      </c>
      <c r="P1479" s="153">
        <v>0</v>
      </c>
      <c r="Q1479" s="154">
        <v>1</v>
      </c>
      <c r="R1479" s="154">
        <v>0</v>
      </c>
      <c r="S1479" s="154">
        <v>0</v>
      </c>
      <c r="T1479" s="154">
        <v>0</v>
      </c>
      <c r="U1479" s="173">
        <v>0</v>
      </c>
      <c r="V1479" s="158">
        <v>1</v>
      </c>
      <c r="W1479" s="158">
        <v>1</v>
      </c>
      <c r="X1479" s="158">
        <v>0</v>
      </c>
      <c r="Y1479" s="158">
        <v>0</v>
      </c>
      <c r="Z1479" s="155">
        <v>1</v>
      </c>
      <c r="AA1479" s="155">
        <v>0</v>
      </c>
      <c r="AB1479" s="173">
        <v>1</v>
      </c>
    </row>
    <row r="1480" spans="1:28">
      <c r="A1480" s="175" t="s">
        <v>1455</v>
      </c>
      <c r="B1480" s="183" t="s">
        <v>1851</v>
      </c>
      <c r="C1480" s="183" t="s">
        <v>1484</v>
      </c>
      <c r="D1480" s="150">
        <v>2</v>
      </c>
      <c r="E1480" s="153">
        <v>1</v>
      </c>
      <c r="F1480" s="153">
        <v>1</v>
      </c>
      <c r="G1480" s="151">
        <v>1</v>
      </c>
      <c r="H1480" s="151">
        <v>0</v>
      </c>
      <c r="I1480" s="151">
        <v>1</v>
      </c>
      <c r="J1480" s="151">
        <v>1</v>
      </c>
      <c r="K1480" s="151">
        <v>0</v>
      </c>
      <c r="L1480" s="151">
        <v>1</v>
      </c>
      <c r="M1480" s="172">
        <v>0.93</v>
      </c>
      <c r="N1480" s="153">
        <v>7</v>
      </c>
      <c r="O1480" s="153">
        <v>4</v>
      </c>
      <c r="P1480" s="153">
        <v>3</v>
      </c>
      <c r="Q1480" s="154">
        <v>0.571428571428571</v>
      </c>
      <c r="R1480" s="154">
        <v>0.5</v>
      </c>
      <c r="S1480" s="154">
        <v>0</v>
      </c>
      <c r="T1480" s="154">
        <v>0</v>
      </c>
      <c r="U1480" s="173">
        <v>0.5</v>
      </c>
      <c r="V1480" s="158">
        <v>5</v>
      </c>
      <c r="W1480" s="158">
        <v>2</v>
      </c>
      <c r="X1480" s="158">
        <v>1</v>
      </c>
      <c r="Y1480" s="158">
        <v>1</v>
      </c>
      <c r="Z1480" s="155">
        <v>0.4</v>
      </c>
      <c r="AA1480" s="155">
        <v>1</v>
      </c>
      <c r="AB1480" s="173">
        <v>-0.6</v>
      </c>
    </row>
    <row r="1481" spans="1:28">
      <c r="A1481" s="175" t="s">
        <v>1455</v>
      </c>
      <c r="B1481" s="183" t="s">
        <v>1853</v>
      </c>
      <c r="C1481" s="183" t="s">
        <v>1485</v>
      </c>
      <c r="D1481" s="150">
        <v>0</v>
      </c>
      <c r="E1481" s="153">
        <v>0</v>
      </c>
      <c r="F1481" s="153">
        <v>0</v>
      </c>
      <c r="G1481" s="151">
        <v>0</v>
      </c>
      <c r="H1481" s="151">
        <v>0</v>
      </c>
      <c r="I1481" s="151">
        <v>0</v>
      </c>
      <c r="J1481" s="151">
        <v>0</v>
      </c>
      <c r="K1481" s="151">
        <v>0</v>
      </c>
      <c r="L1481" s="151">
        <v>0</v>
      </c>
      <c r="M1481" s="172">
        <v>0.93</v>
      </c>
      <c r="N1481" s="153">
        <v>0</v>
      </c>
      <c r="O1481" s="153">
        <v>0</v>
      </c>
      <c r="P1481" s="153">
        <v>0</v>
      </c>
      <c r="Q1481" s="154">
        <v>0</v>
      </c>
      <c r="R1481" s="154">
        <v>0</v>
      </c>
      <c r="S1481" s="154">
        <v>0</v>
      </c>
      <c r="T1481" s="154">
        <v>0</v>
      </c>
      <c r="U1481" s="173">
        <v>0</v>
      </c>
      <c r="V1481" s="158">
        <v>0</v>
      </c>
      <c r="W1481" s="158">
        <v>0</v>
      </c>
      <c r="X1481" s="158">
        <v>0</v>
      </c>
      <c r="Y1481" s="158">
        <v>0</v>
      </c>
      <c r="Z1481" s="155">
        <v>0</v>
      </c>
      <c r="AA1481" s="155">
        <v>0</v>
      </c>
      <c r="AB1481" s="173">
        <v>0</v>
      </c>
    </row>
    <row r="1482" spans="1:28">
      <c r="A1482" s="175" t="s">
        <v>1455</v>
      </c>
      <c r="B1482" s="183" t="s">
        <v>1851</v>
      </c>
      <c r="C1482" s="183" t="s">
        <v>1486</v>
      </c>
      <c r="D1482" s="150">
        <v>10</v>
      </c>
      <c r="E1482" s="153">
        <v>7</v>
      </c>
      <c r="F1482" s="153">
        <v>3</v>
      </c>
      <c r="G1482" s="151">
        <v>13</v>
      </c>
      <c r="H1482" s="151">
        <v>13</v>
      </c>
      <c r="I1482" s="151">
        <v>0</v>
      </c>
      <c r="J1482" s="151">
        <v>9</v>
      </c>
      <c r="K1482" s="151">
        <v>9</v>
      </c>
      <c r="L1482" s="151">
        <v>0</v>
      </c>
      <c r="M1482" s="172">
        <v>0.93</v>
      </c>
      <c r="N1482" s="153">
        <v>329</v>
      </c>
      <c r="O1482" s="153">
        <v>325</v>
      </c>
      <c r="P1482" s="153">
        <v>4</v>
      </c>
      <c r="Q1482" s="154">
        <v>0.987841945288754</v>
      </c>
      <c r="R1482" s="154">
        <v>0.7</v>
      </c>
      <c r="S1482" s="154">
        <v>1</v>
      </c>
      <c r="T1482" s="154">
        <v>1</v>
      </c>
      <c r="U1482" s="173">
        <v>-0.3</v>
      </c>
      <c r="V1482" s="158">
        <v>75</v>
      </c>
      <c r="W1482" s="158">
        <v>72</v>
      </c>
      <c r="X1482" s="158">
        <v>127</v>
      </c>
      <c r="Y1482" s="158">
        <v>126</v>
      </c>
      <c r="Z1482" s="155">
        <v>0.96</v>
      </c>
      <c r="AA1482" s="155">
        <v>0.992125984251969</v>
      </c>
      <c r="AB1482" s="173">
        <v>-0.0321259842519686</v>
      </c>
    </row>
    <row r="1483" spans="1:28">
      <c r="A1483" s="175" t="s">
        <v>1455</v>
      </c>
      <c r="B1483" s="183" t="s">
        <v>1851</v>
      </c>
      <c r="C1483" s="183" t="s">
        <v>1487</v>
      </c>
      <c r="D1483" s="150">
        <v>2</v>
      </c>
      <c r="E1483" s="153">
        <v>2</v>
      </c>
      <c r="F1483" s="153">
        <v>0</v>
      </c>
      <c r="G1483" s="151">
        <v>0</v>
      </c>
      <c r="H1483" s="151">
        <v>0</v>
      </c>
      <c r="I1483" s="151">
        <v>0</v>
      </c>
      <c r="J1483" s="151">
        <v>1</v>
      </c>
      <c r="K1483" s="151">
        <v>1</v>
      </c>
      <c r="L1483" s="151">
        <v>0</v>
      </c>
      <c r="M1483" s="172">
        <v>0.93</v>
      </c>
      <c r="N1483" s="153">
        <v>6</v>
      </c>
      <c r="O1483" s="153">
        <v>6</v>
      </c>
      <c r="P1483" s="153">
        <v>0</v>
      </c>
      <c r="Q1483" s="154">
        <v>1</v>
      </c>
      <c r="R1483" s="154">
        <v>1</v>
      </c>
      <c r="S1483" s="154">
        <v>0</v>
      </c>
      <c r="T1483" s="154">
        <v>1</v>
      </c>
      <c r="U1483" s="173">
        <v>1</v>
      </c>
      <c r="V1483" s="158">
        <v>4</v>
      </c>
      <c r="W1483" s="158">
        <v>4</v>
      </c>
      <c r="X1483" s="158">
        <v>1</v>
      </c>
      <c r="Y1483" s="158">
        <v>1</v>
      </c>
      <c r="Z1483" s="155">
        <v>1</v>
      </c>
      <c r="AA1483" s="155">
        <v>1</v>
      </c>
      <c r="AB1483" s="173">
        <v>0</v>
      </c>
    </row>
    <row r="1484" spans="1:28">
      <c r="A1484" s="175" t="s">
        <v>1455</v>
      </c>
      <c r="B1484" s="183" t="s">
        <v>1853</v>
      </c>
      <c r="C1484" s="183" t="s">
        <v>1488</v>
      </c>
      <c r="D1484" s="150">
        <v>0</v>
      </c>
      <c r="E1484" s="153">
        <v>0</v>
      </c>
      <c r="F1484" s="153">
        <v>0</v>
      </c>
      <c r="G1484" s="151">
        <v>0</v>
      </c>
      <c r="H1484" s="151">
        <v>0</v>
      </c>
      <c r="I1484" s="151">
        <v>0</v>
      </c>
      <c r="J1484" s="151">
        <v>0</v>
      </c>
      <c r="K1484" s="151">
        <v>0</v>
      </c>
      <c r="L1484" s="151">
        <v>0</v>
      </c>
      <c r="M1484" s="172">
        <v>0.93</v>
      </c>
      <c r="N1484" s="153">
        <v>0</v>
      </c>
      <c r="O1484" s="153">
        <v>0</v>
      </c>
      <c r="P1484" s="153">
        <v>0</v>
      </c>
      <c r="Q1484" s="154">
        <v>0</v>
      </c>
      <c r="R1484" s="154">
        <v>0</v>
      </c>
      <c r="S1484" s="154">
        <v>0</v>
      </c>
      <c r="T1484" s="154">
        <v>0</v>
      </c>
      <c r="U1484" s="173">
        <v>0</v>
      </c>
      <c r="V1484" s="158">
        <v>0</v>
      </c>
      <c r="W1484" s="158">
        <v>0</v>
      </c>
      <c r="X1484" s="158">
        <v>0</v>
      </c>
      <c r="Y1484" s="158">
        <v>0</v>
      </c>
      <c r="Z1484" s="155">
        <v>0</v>
      </c>
      <c r="AA1484" s="155">
        <v>0</v>
      </c>
      <c r="AB1484" s="173">
        <v>0</v>
      </c>
    </row>
    <row r="1485" spans="1:28">
      <c r="A1485" s="175" t="s">
        <v>1455</v>
      </c>
      <c r="B1485" s="171" t="s">
        <v>1853</v>
      </c>
      <c r="C1485" s="171" t="s">
        <v>1489</v>
      </c>
      <c r="D1485" s="150">
        <v>0</v>
      </c>
      <c r="E1485" s="153">
        <v>0</v>
      </c>
      <c r="F1485" s="153">
        <v>0</v>
      </c>
      <c r="G1485" s="151">
        <v>0</v>
      </c>
      <c r="H1485" s="151">
        <v>0</v>
      </c>
      <c r="I1485" s="151">
        <v>0</v>
      </c>
      <c r="J1485" s="151">
        <v>0</v>
      </c>
      <c r="K1485" s="151">
        <v>0</v>
      </c>
      <c r="L1485" s="151">
        <v>0</v>
      </c>
      <c r="M1485" s="172">
        <v>0.93</v>
      </c>
      <c r="N1485" s="153">
        <v>0</v>
      </c>
      <c r="O1485" s="153">
        <v>0</v>
      </c>
      <c r="P1485" s="153">
        <v>0</v>
      </c>
      <c r="Q1485" s="154">
        <v>0</v>
      </c>
      <c r="R1485" s="154">
        <v>0</v>
      </c>
      <c r="S1485" s="154">
        <v>0</v>
      </c>
      <c r="T1485" s="154">
        <v>0</v>
      </c>
      <c r="U1485" s="173">
        <v>0</v>
      </c>
      <c r="V1485" s="158">
        <v>0</v>
      </c>
      <c r="W1485" s="158">
        <v>0</v>
      </c>
      <c r="X1485" s="158">
        <v>0</v>
      </c>
      <c r="Y1485" s="158">
        <v>0</v>
      </c>
      <c r="Z1485" s="155">
        <v>0</v>
      </c>
      <c r="AA1485" s="155">
        <v>0</v>
      </c>
      <c r="AB1485" s="173">
        <v>0</v>
      </c>
    </row>
    <row r="1486" spans="1:28">
      <c r="A1486" s="175" t="s">
        <v>1455</v>
      </c>
      <c r="B1486" s="171" t="s">
        <v>1851</v>
      </c>
      <c r="C1486" s="171" t="s">
        <v>1490</v>
      </c>
      <c r="D1486" s="150">
        <v>0</v>
      </c>
      <c r="E1486" s="153">
        <v>0</v>
      </c>
      <c r="F1486" s="153">
        <v>0</v>
      </c>
      <c r="G1486" s="151">
        <v>0</v>
      </c>
      <c r="H1486" s="151">
        <v>0</v>
      </c>
      <c r="I1486" s="151">
        <v>0</v>
      </c>
      <c r="J1486" s="151">
        <v>0</v>
      </c>
      <c r="K1486" s="151">
        <v>0</v>
      </c>
      <c r="L1486" s="151">
        <v>0</v>
      </c>
      <c r="M1486" s="172">
        <v>0.93</v>
      </c>
      <c r="N1486" s="153">
        <v>0</v>
      </c>
      <c r="O1486" s="153">
        <v>0</v>
      </c>
      <c r="P1486" s="153">
        <v>0</v>
      </c>
      <c r="Q1486" s="154">
        <v>0</v>
      </c>
      <c r="R1486" s="154">
        <v>0</v>
      </c>
      <c r="S1486" s="154">
        <v>0</v>
      </c>
      <c r="T1486" s="154">
        <v>0</v>
      </c>
      <c r="U1486" s="173">
        <v>0</v>
      </c>
      <c r="V1486" s="158">
        <v>0</v>
      </c>
      <c r="W1486" s="158">
        <v>0</v>
      </c>
      <c r="X1486" s="158">
        <v>0</v>
      </c>
      <c r="Y1486" s="158">
        <v>0</v>
      </c>
      <c r="Z1486" s="155">
        <v>0</v>
      </c>
      <c r="AA1486" s="155">
        <v>0</v>
      </c>
      <c r="AB1486" s="173">
        <v>0</v>
      </c>
    </row>
    <row r="1487" spans="1:28">
      <c r="A1487" s="175" t="s">
        <v>1455</v>
      </c>
      <c r="B1487" s="183" t="s">
        <v>1851</v>
      </c>
      <c r="C1487" s="183" t="s">
        <v>1491</v>
      </c>
      <c r="D1487" s="150">
        <v>1</v>
      </c>
      <c r="E1487" s="153">
        <v>0</v>
      </c>
      <c r="F1487" s="153">
        <v>1</v>
      </c>
      <c r="G1487" s="151">
        <v>3</v>
      </c>
      <c r="H1487" s="151">
        <v>2</v>
      </c>
      <c r="I1487" s="151">
        <v>1</v>
      </c>
      <c r="J1487" s="151">
        <v>1</v>
      </c>
      <c r="K1487" s="151">
        <v>1</v>
      </c>
      <c r="L1487" s="151">
        <v>0</v>
      </c>
      <c r="M1487" s="172">
        <v>0.93</v>
      </c>
      <c r="N1487" s="153">
        <v>44</v>
      </c>
      <c r="O1487" s="153">
        <v>42</v>
      </c>
      <c r="P1487" s="153">
        <v>2</v>
      </c>
      <c r="Q1487" s="154">
        <v>0.954545454545455</v>
      </c>
      <c r="R1487" s="154">
        <v>0</v>
      </c>
      <c r="S1487" s="154">
        <v>0.666666666666667</v>
      </c>
      <c r="T1487" s="154">
        <v>1</v>
      </c>
      <c r="U1487" s="173">
        <v>-0.666666666666667</v>
      </c>
      <c r="V1487" s="158">
        <v>11</v>
      </c>
      <c r="W1487" s="158">
        <v>9</v>
      </c>
      <c r="X1487" s="158">
        <v>21</v>
      </c>
      <c r="Y1487" s="158">
        <v>21</v>
      </c>
      <c r="Z1487" s="155">
        <v>0.818181818181818</v>
      </c>
      <c r="AA1487" s="155">
        <v>1</v>
      </c>
      <c r="AB1487" s="173">
        <v>-0.181818181818182</v>
      </c>
    </row>
    <row r="1488" spans="1:28">
      <c r="A1488" s="175" t="s">
        <v>1455</v>
      </c>
      <c r="B1488" s="178" t="s">
        <v>1855</v>
      </c>
      <c r="C1488" s="178" t="s">
        <v>1492</v>
      </c>
      <c r="D1488" s="150">
        <v>892</v>
      </c>
      <c r="E1488" s="153">
        <v>868</v>
      </c>
      <c r="F1488" s="153">
        <v>24</v>
      </c>
      <c r="G1488" s="151">
        <v>1230</v>
      </c>
      <c r="H1488" s="151">
        <v>1218</v>
      </c>
      <c r="I1488" s="151">
        <v>12</v>
      </c>
      <c r="J1488" s="151">
        <v>1429</v>
      </c>
      <c r="K1488" s="151">
        <v>1417</v>
      </c>
      <c r="L1488" s="151">
        <v>12</v>
      </c>
      <c r="M1488" s="172">
        <v>0.93</v>
      </c>
      <c r="N1488" s="153">
        <v>27628</v>
      </c>
      <c r="O1488" s="153">
        <v>27297</v>
      </c>
      <c r="P1488" s="153">
        <v>331</v>
      </c>
      <c r="Q1488" s="154">
        <v>0.988019400608079</v>
      </c>
      <c r="R1488" s="154">
        <v>0.973094170403587</v>
      </c>
      <c r="S1488" s="154">
        <v>0.990243902439024</v>
      </c>
      <c r="T1488" s="154">
        <v>0.991602519244227</v>
      </c>
      <c r="U1488" s="173">
        <v>-0.0171497320354369</v>
      </c>
      <c r="V1488" s="158">
        <v>7970</v>
      </c>
      <c r="W1488" s="158">
        <v>7875</v>
      </c>
      <c r="X1488" s="158">
        <v>8150</v>
      </c>
      <c r="Y1488" s="158">
        <v>8071</v>
      </c>
      <c r="Z1488" s="155">
        <v>0.988080301129235</v>
      </c>
      <c r="AA1488" s="155">
        <v>0.990306748466258</v>
      </c>
      <c r="AB1488" s="173">
        <v>-0.00222644733702304</v>
      </c>
    </row>
    <row r="1489" spans="1:28">
      <c r="A1489" s="175" t="s">
        <v>1455</v>
      </c>
      <c r="B1489" s="178" t="s">
        <v>1855</v>
      </c>
      <c r="C1489" s="178" t="s">
        <v>1493</v>
      </c>
      <c r="D1489" s="150">
        <v>1834</v>
      </c>
      <c r="E1489" s="153">
        <v>1767</v>
      </c>
      <c r="F1489" s="153">
        <v>67</v>
      </c>
      <c r="G1489" s="151">
        <v>3036</v>
      </c>
      <c r="H1489" s="151">
        <v>2972</v>
      </c>
      <c r="I1489" s="151">
        <v>64</v>
      </c>
      <c r="J1489" s="151">
        <v>3332</v>
      </c>
      <c r="K1489" s="151">
        <v>3282</v>
      </c>
      <c r="L1489" s="151">
        <v>50</v>
      </c>
      <c r="M1489" s="172">
        <v>0.93</v>
      </c>
      <c r="N1489" s="153">
        <v>69920</v>
      </c>
      <c r="O1489" s="153">
        <v>68971</v>
      </c>
      <c r="P1489" s="153">
        <v>949</v>
      </c>
      <c r="Q1489" s="154">
        <v>0.986427345537757</v>
      </c>
      <c r="R1489" s="154">
        <v>0.963467829880044</v>
      </c>
      <c r="S1489" s="154">
        <v>0.978919631093544</v>
      </c>
      <c r="T1489" s="154">
        <v>0.98499399759904</v>
      </c>
      <c r="U1489" s="173">
        <v>-0.0154518012135005</v>
      </c>
      <c r="V1489" s="158">
        <v>19786</v>
      </c>
      <c r="W1489" s="158">
        <v>19459</v>
      </c>
      <c r="X1489" s="158">
        <v>22318</v>
      </c>
      <c r="Y1489" s="158">
        <v>22068</v>
      </c>
      <c r="Z1489" s="155">
        <v>0.983473162842414</v>
      </c>
      <c r="AA1489" s="155">
        <v>0.988798279415718</v>
      </c>
      <c r="AB1489" s="173">
        <v>-0.00532511657330448</v>
      </c>
    </row>
    <row r="1490" spans="1:28">
      <c r="A1490" s="175" t="s">
        <v>1455</v>
      </c>
      <c r="B1490" s="178" t="s">
        <v>1856</v>
      </c>
      <c r="C1490" s="178" t="s">
        <v>1494</v>
      </c>
      <c r="D1490" s="150">
        <v>0</v>
      </c>
      <c r="E1490" s="153">
        <v>0</v>
      </c>
      <c r="F1490" s="153">
        <v>0</v>
      </c>
      <c r="G1490" s="151">
        <v>0</v>
      </c>
      <c r="H1490" s="151">
        <v>0</v>
      </c>
      <c r="I1490" s="151">
        <v>0</v>
      </c>
      <c r="J1490" s="151">
        <v>0</v>
      </c>
      <c r="K1490" s="151">
        <v>0</v>
      </c>
      <c r="L1490" s="151">
        <v>0</v>
      </c>
      <c r="M1490" s="172">
        <v>0.93</v>
      </c>
      <c r="N1490" s="153">
        <v>0</v>
      </c>
      <c r="O1490" s="153">
        <v>0</v>
      </c>
      <c r="P1490" s="153">
        <v>0</v>
      </c>
      <c r="Q1490" s="154">
        <v>0</v>
      </c>
      <c r="R1490" s="154">
        <v>0</v>
      </c>
      <c r="S1490" s="154">
        <v>0</v>
      </c>
      <c r="T1490" s="154">
        <v>0</v>
      </c>
      <c r="U1490" s="173">
        <v>0</v>
      </c>
      <c r="V1490" s="158">
        <v>0</v>
      </c>
      <c r="W1490" s="158">
        <v>0</v>
      </c>
      <c r="X1490" s="158">
        <v>0</v>
      </c>
      <c r="Y1490" s="158">
        <v>0</v>
      </c>
      <c r="Z1490" s="155">
        <v>0</v>
      </c>
      <c r="AA1490" s="155">
        <v>0</v>
      </c>
      <c r="AB1490" s="173">
        <v>0</v>
      </c>
    </row>
    <row r="1491" spans="1:28">
      <c r="A1491" s="175" t="s">
        <v>1455</v>
      </c>
      <c r="B1491" s="178" t="s">
        <v>1856</v>
      </c>
      <c r="C1491" s="178" t="s">
        <v>1495</v>
      </c>
      <c r="D1491" s="150">
        <v>188</v>
      </c>
      <c r="E1491" s="153">
        <v>99</v>
      </c>
      <c r="F1491" s="153">
        <v>89</v>
      </c>
      <c r="G1491" s="151">
        <v>89</v>
      </c>
      <c r="H1491" s="151">
        <v>85</v>
      </c>
      <c r="I1491" s="151">
        <v>4</v>
      </c>
      <c r="J1491" s="151">
        <v>57</v>
      </c>
      <c r="K1491" s="151">
        <v>28</v>
      </c>
      <c r="L1491" s="151">
        <v>29</v>
      </c>
      <c r="M1491" s="172">
        <v>0.93</v>
      </c>
      <c r="N1491" s="153">
        <v>7604</v>
      </c>
      <c r="O1491" s="153">
        <v>6192</v>
      </c>
      <c r="P1491" s="153">
        <v>1412</v>
      </c>
      <c r="Q1491" s="154">
        <v>0.814308258811152</v>
      </c>
      <c r="R1491" s="154">
        <v>0.526595744680851</v>
      </c>
      <c r="S1491" s="154">
        <v>0.955056179775281</v>
      </c>
      <c r="T1491" s="154">
        <v>0.491228070175439</v>
      </c>
      <c r="U1491" s="173">
        <v>-0.42846043509443</v>
      </c>
      <c r="V1491" s="158">
        <v>1649</v>
      </c>
      <c r="W1491" s="158">
        <v>1358</v>
      </c>
      <c r="X1491" s="158">
        <v>2911</v>
      </c>
      <c r="Y1491" s="158">
        <v>2656</v>
      </c>
      <c r="Z1491" s="155">
        <v>0.823529411764706</v>
      </c>
      <c r="AA1491" s="155">
        <v>0.912401236688423</v>
      </c>
      <c r="AB1491" s="173">
        <v>-0.0888718249237174</v>
      </c>
    </row>
    <row r="1492" spans="1:28">
      <c r="A1492" s="175" t="s">
        <v>1455</v>
      </c>
      <c r="B1492" s="178" t="s">
        <v>1857</v>
      </c>
      <c r="C1492" s="178" t="s">
        <v>1496</v>
      </c>
      <c r="D1492" s="150">
        <v>546</v>
      </c>
      <c r="E1492" s="153">
        <v>405</v>
      </c>
      <c r="F1492" s="153">
        <v>141</v>
      </c>
      <c r="G1492" s="151">
        <v>566</v>
      </c>
      <c r="H1492" s="151">
        <v>461</v>
      </c>
      <c r="I1492" s="151">
        <v>105</v>
      </c>
      <c r="J1492" s="151">
        <v>428</v>
      </c>
      <c r="K1492" s="151">
        <v>363</v>
      </c>
      <c r="L1492" s="151">
        <v>65</v>
      </c>
      <c r="M1492" s="172">
        <v>0.93</v>
      </c>
      <c r="N1492" s="153">
        <v>11268</v>
      </c>
      <c r="O1492" s="153">
        <v>10047</v>
      </c>
      <c r="P1492" s="153">
        <v>1221</v>
      </c>
      <c r="Q1492" s="154">
        <v>0.891640042598509</v>
      </c>
      <c r="R1492" s="154">
        <v>0.741758241758242</v>
      </c>
      <c r="S1492" s="154">
        <v>0.814487632508834</v>
      </c>
      <c r="T1492" s="154">
        <v>0.848130841121495</v>
      </c>
      <c r="U1492" s="173">
        <v>-0.0727293907505921</v>
      </c>
      <c r="V1492" s="158">
        <v>3318</v>
      </c>
      <c r="W1492" s="158">
        <v>2815</v>
      </c>
      <c r="X1492" s="158">
        <v>3609</v>
      </c>
      <c r="Y1492" s="158">
        <v>3297</v>
      </c>
      <c r="Z1492" s="155">
        <v>0.848402652200121</v>
      </c>
      <c r="AA1492" s="155">
        <v>0.913549459684123</v>
      </c>
      <c r="AB1492" s="173">
        <v>-0.0651468074840025</v>
      </c>
    </row>
    <row r="1493" spans="1:28">
      <c r="A1493" s="175" t="s">
        <v>1455</v>
      </c>
      <c r="B1493" s="178" t="s">
        <v>1855</v>
      </c>
      <c r="C1493" s="178" t="s">
        <v>1497</v>
      </c>
      <c r="D1493" s="150">
        <v>2101</v>
      </c>
      <c r="E1493" s="153">
        <v>1636</v>
      </c>
      <c r="F1493" s="153">
        <v>465</v>
      </c>
      <c r="G1493" s="151">
        <v>1887</v>
      </c>
      <c r="H1493" s="151">
        <v>1647</v>
      </c>
      <c r="I1493" s="151">
        <v>240</v>
      </c>
      <c r="J1493" s="151">
        <v>2302</v>
      </c>
      <c r="K1493" s="151">
        <v>1886</v>
      </c>
      <c r="L1493" s="151">
        <v>416</v>
      </c>
      <c r="M1493" s="172">
        <v>0.93</v>
      </c>
      <c r="N1493" s="153">
        <v>46763</v>
      </c>
      <c r="O1493" s="153">
        <v>38533</v>
      </c>
      <c r="P1493" s="153">
        <v>8230</v>
      </c>
      <c r="Q1493" s="154">
        <v>0.824006158715224</v>
      </c>
      <c r="R1493" s="154">
        <v>0.778676820561637</v>
      </c>
      <c r="S1493" s="154">
        <v>0.872813990461049</v>
      </c>
      <c r="T1493" s="154">
        <v>0.819287576020851</v>
      </c>
      <c r="U1493" s="173">
        <v>-0.0941371698994119</v>
      </c>
      <c r="V1493" s="158">
        <v>14297</v>
      </c>
      <c r="W1493" s="158">
        <v>11552</v>
      </c>
      <c r="X1493" s="158">
        <v>13645</v>
      </c>
      <c r="Y1493" s="158">
        <v>11155</v>
      </c>
      <c r="Z1493" s="155">
        <v>0.808001678673848</v>
      </c>
      <c r="AA1493" s="155">
        <v>0.817515573470136</v>
      </c>
      <c r="AB1493" s="173">
        <v>-0.00951389479628795</v>
      </c>
    </row>
    <row r="1494" spans="1:28">
      <c r="A1494" s="175" t="s">
        <v>1455</v>
      </c>
      <c r="B1494" s="178" t="s">
        <v>1857</v>
      </c>
      <c r="C1494" s="178" t="s">
        <v>1498</v>
      </c>
      <c r="D1494" s="150">
        <v>976</v>
      </c>
      <c r="E1494" s="153">
        <v>848</v>
      </c>
      <c r="F1494" s="153">
        <v>128</v>
      </c>
      <c r="G1494" s="151">
        <v>594</v>
      </c>
      <c r="H1494" s="151">
        <v>545</v>
      </c>
      <c r="I1494" s="151">
        <v>49</v>
      </c>
      <c r="J1494" s="151">
        <v>912</v>
      </c>
      <c r="K1494" s="151">
        <v>707</v>
      </c>
      <c r="L1494" s="151">
        <v>205</v>
      </c>
      <c r="M1494" s="172">
        <v>0.93</v>
      </c>
      <c r="N1494" s="153">
        <v>20414</v>
      </c>
      <c r="O1494" s="153">
        <v>19065</v>
      </c>
      <c r="P1494" s="153">
        <v>1349</v>
      </c>
      <c r="Q1494" s="154">
        <v>0.933917899480749</v>
      </c>
      <c r="R1494" s="154">
        <v>0.868852459016393</v>
      </c>
      <c r="S1494" s="154">
        <v>0.917508417508417</v>
      </c>
      <c r="T1494" s="154">
        <v>0.775219298245614</v>
      </c>
      <c r="U1494" s="173">
        <v>-0.0486559584920241</v>
      </c>
      <c r="V1494" s="158">
        <v>6305</v>
      </c>
      <c r="W1494" s="158">
        <v>5490</v>
      </c>
      <c r="X1494" s="158">
        <v>6078</v>
      </c>
      <c r="Y1494" s="158">
        <v>5707</v>
      </c>
      <c r="Z1494" s="155">
        <v>0.870737509912768</v>
      </c>
      <c r="AA1494" s="155">
        <v>0.938960184271142</v>
      </c>
      <c r="AB1494" s="173">
        <v>-0.0682226743583741</v>
      </c>
    </row>
    <row r="1495" spans="1:28">
      <c r="A1495" s="175" t="s">
        <v>1455</v>
      </c>
      <c r="B1495" s="178" t="s">
        <v>1855</v>
      </c>
      <c r="C1495" s="178" t="s">
        <v>1499</v>
      </c>
      <c r="D1495" s="150">
        <v>1987</v>
      </c>
      <c r="E1495" s="153">
        <v>1752</v>
      </c>
      <c r="F1495" s="153">
        <v>235</v>
      </c>
      <c r="G1495" s="151">
        <v>1014</v>
      </c>
      <c r="H1495" s="151">
        <v>913</v>
      </c>
      <c r="I1495" s="151">
        <v>101</v>
      </c>
      <c r="J1495" s="151">
        <v>1635</v>
      </c>
      <c r="K1495" s="151">
        <v>1507</v>
      </c>
      <c r="L1495" s="151">
        <v>128</v>
      </c>
      <c r="M1495" s="172">
        <v>0.93</v>
      </c>
      <c r="N1495" s="153">
        <v>37390</v>
      </c>
      <c r="O1495" s="153">
        <v>34667</v>
      </c>
      <c r="P1495" s="153">
        <v>2723</v>
      </c>
      <c r="Q1495" s="154">
        <v>0.927173040920032</v>
      </c>
      <c r="R1495" s="154">
        <v>0.881731253145445</v>
      </c>
      <c r="S1495" s="154">
        <v>0.900394477317554</v>
      </c>
      <c r="T1495" s="154">
        <v>0.9217125382263</v>
      </c>
      <c r="U1495" s="173">
        <v>-0.0186632241721089</v>
      </c>
      <c r="V1495" s="158">
        <v>11327</v>
      </c>
      <c r="W1495" s="158">
        <v>10484</v>
      </c>
      <c r="X1495" s="158">
        <v>11213</v>
      </c>
      <c r="Y1495" s="158">
        <v>10498</v>
      </c>
      <c r="Z1495" s="155">
        <v>0.92557605720844</v>
      </c>
      <c r="AA1495" s="155">
        <v>0.936234727548381</v>
      </c>
      <c r="AB1495" s="173">
        <v>-0.0106586703399413</v>
      </c>
    </row>
    <row r="1496" spans="1:28">
      <c r="A1496" s="175" t="s">
        <v>1455</v>
      </c>
      <c r="B1496" s="178" t="s">
        <v>1857</v>
      </c>
      <c r="C1496" s="178" t="s">
        <v>1500</v>
      </c>
      <c r="D1496" s="150">
        <v>419</v>
      </c>
      <c r="E1496" s="153">
        <v>356</v>
      </c>
      <c r="F1496" s="153">
        <v>63</v>
      </c>
      <c r="G1496" s="151">
        <v>442</v>
      </c>
      <c r="H1496" s="151">
        <v>440</v>
      </c>
      <c r="I1496" s="151">
        <v>2</v>
      </c>
      <c r="J1496" s="151">
        <v>350</v>
      </c>
      <c r="K1496" s="151">
        <v>349</v>
      </c>
      <c r="L1496" s="151">
        <v>1</v>
      </c>
      <c r="M1496" s="172">
        <v>0.93</v>
      </c>
      <c r="N1496" s="153">
        <v>9849</v>
      </c>
      <c r="O1496" s="153">
        <v>9676</v>
      </c>
      <c r="P1496" s="153">
        <v>173</v>
      </c>
      <c r="Q1496" s="154">
        <v>0.982434764950756</v>
      </c>
      <c r="R1496" s="154">
        <v>0.84964200477327</v>
      </c>
      <c r="S1496" s="154">
        <v>0.995475113122172</v>
      </c>
      <c r="T1496" s="154">
        <v>0.997142857142857</v>
      </c>
      <c r="U1496" s="173">
        <v>-0.145833108348902</v>
      </c>
      <c r="V1496" s="158">
        <v>2663</v>
      </c>
      <c r="W1496" s="158">
        <v>2582</v>
      </c>
      <c r="X1496" s="158">
        <v>3141</v>
      </c>
      <c r="Y1496" s="158">
        <v>3093</v>
      </c>
      <c r="Z1496" s="155">
        <v>0.969583176868194</v>
      </c>
      <c r="AA1496" s="155">
        <v>0.984718242597899</v>
      </c>
      <c r="AB1496" s="173">
        <v>-0.015135065729705</v>
      </c>
    </row>
    <row r="1497" spans="1:28">
      <c r="A1497" s="175" t="s">
        <v>1455</v>
      </c>
      <c r="B1497" s="178" t="s">
        <v>1857</v>
      </c>
      <c r="C1497" s="178" t="s">
        <v>1501</v>
      </c>
      <c r="D1497" s="150">
        <v>1074</v>
      </c>
      <c r="E1497" s="153">
        <v>996</v>
      </c>
      <c r="F1497" s="153">
        <v>78</v>
      </c>
      <c r="G1497" s="151">
        <v>930</v>
      </c>
      <c r="H1497" s="151">
        <v>881</v>
      </c>
      <c r="I1497" s="151">
        <v>49</v>
      </c>
      <c r="J1497" s="151">
        <v>1108</v>
      </c>
      <c r="K1497" s="151">
        <v>1067</v>
      </c>
      <c r="L1497" s="151">
        <v>41</v>
      </c>
      <c r="M1497" s="172">
        <v>0.93</v>
      </c>
      <c r="N1497" s="153">
        <v>22213</v>
      </c>
      <c r="O1497" s="153">
        <v>21470</v>
      </c>
      <c r="P1497" s="153">
        <v>743</v>
      </c>
      <c r="Q1497" s="154">
        <v>0.966551118714266</v>
      </c>
      <c r="R1497" s="154">
        <v>0.927374301675978</v>
      </c>
      <c r="S1497" s="154">
        <v>0.947311827956989</v>
      </c>
      <c r="T1497" s="154">
        <v>0.962996389891697</v>
      </c>
      <c r="U1497" s="173">
        <v>-0.0199375262810115</v>
      </c>
      <c r="V1497" s="158">
        <v>6565</v>
      </c>
      <c r="W1497" s="158">
        <v>6317</v>
      </c>
      <c r="X1497" s="158">
        <v>7115</v>
      </c>
      <c r="Y1497" s="158">
        <v>6817</v>
      </c>
      <c r="Z1497" s="155">
        <v>0.962223914699162</v>
      </c>
      <c r="AA1497" s="155">
        <v>0.958116654954322</v>
      </c>
      <c r="AB1497" s="173">
        <v>0.00410725974484039</v>
      </c>
    </row>
    <row r="1498" spans="1:28">
      <c r="A1498" s="175" t="s">
        <v>1455</v>
      </c>
      <c r="B1498" s="178" t="s">
        <v>1855</v>
      </c>
      <c r="C1498" s="178" t="s">
        <v>1502</v>
      </c>
      <c r="D1498" s="150">
        <v>1419</v>
      </c>
      <c r="E1498" s="153">
        <v>1267</v>
      </c>
      <c r="F1498" s="153">
        <v>152</v>
      </c>
      <c r="G1498" s="151">
        <v>2155</v>
      </c>
      <c r="H1498" s="151">
        <v>1982</v>
      </c>
      <c r="I1498" s="151">
        <v>173</v>
      </c>
      <c r="J1498" s="151">
        <v>2363</v>
      </c>
      <c r="K1498" s="151">
        <v>2222</v>
      </c>
      <c r="L1498" s="151">
        <v>141</v>
      </c>
      <c r="M1498" s="172">
        <v>0.93</v>
      </c>
      <c r="N1498" s="153">
        <v>47980</v>
      </c>
      <c r="O1498" s="153">
        <v>43824</v>
      </c>
      <c r="P1498" s="153">
        <v>4156</v>
      </c>
      <c r="Q1498" s="154">
        <v>0.913380575239683</v>
      </c>
      <c r="R1498" s="154">
        <v>0.892882311486963</v>
      </c>
      <c r="S1498" s="154">
        <v>0.919721577726218</v>
      </c>
      <c r="T1498" s="154">
        <v>0.94033008887008</v>
      </c>
      <c r="U1498" s="173">
        <v>-0.0268392662392555</v>
      </c>
      <c r="V1498" s="158">
        <v>14257</v>
      </c>
      <c r="W1498" s="158">
        <v>13141</v>
      </c>
      <c r="X1498" s="158">
        <v>14472</v>
      </c>
      <c r="Y1498" s="158">
        <v>13318</v>
      </c>
      <c r="Z1498" s="155">
        <v>0.921722662551729</v>
      </c>
      <c r="AA1498" s="155">
        <v>0.920259812050857</v>
      </c>
      <c r="AB1498" s="173">
        <v>0.00146285050087214</v>
      </c>
    </row>
    <row r="1499" spans="1:28">
      <c r="A1499" s="175" t="s">
        <v>1455</v>
      </c>
      <c r="B1499" s="178" t="s">
        <v>1855</v>
      </c>
      <c r="C1499" s="178" t="s">
        <v>1503</v>
      </c>
      <c r="D1499" s="150">
        <v>2484</v>
      </c>
      <c r="E1499" s="153">
        <v>2258</v>
      </c>
      <c r="F1499" s="153">
        <v>226</v>
      </c>
      <c r="G1499" s="151">
        <v>2022</v>
      </c>
      <c r="H1499" s="151">
        <v>1881</v>
      </c>
      <c r="I1499" s="151">
        <v>141</v>
      </c>
      <c r="J1499" s="151">
        <v>1979</v>
      </c>
      <c r="K1499" s="151">
        <v>1850</v>
      </c>
      <c r="L1499" s="151">
        <v>129</v>
      </c>
      <c r="M1499" s="172">
        <v>0.93</v>
      </c>
      <c r="N1499" s="153">
        <v>54148</v>
      </c>
      <c r="O1499" s="153">
        <v>50570</v>
      </c>
      <c r="P1499" s="153">
        <v>3578</v>
      </c>
      <c r="Q1499" s="154">
        <v>0.933921843835414</v>
      </c>
      <c r="R1499" s="154">
        <v>0.909017713365539</v>
      </c>
      <c r="S1499" s="154">
        <v>0.93026706231454</v>
      </c>
      <c r="T1499" s="154">
        <v>0.934815563415867</v>
      </c>
      <c r="U1499" s="173">
        <v>-0.0212493489490005</v>
      </c>
      <c r="V1499" s="158">
        <v>15689</v>
      </c>
      <c r="W1499" s="158">
        <v>14570</v>
      </c>
      <c r="X1499" s="158">
        <v>16866</v>
      </c>
      <c r="Y1499" s="158">
        <v>15781</v>
      </c>
      <c r="Z1499" s="155">
        <v>0.928676142520237</v>
      </c>
      <c r="AA1499" s="155">
        <v>0.935669394047196</v>
      </c>
      <c r="AB1499" s="173">
        <v>-0.0069932515269584</v>
      </c>
    </row>
    <row r="1500" spans="1:28">
      <c r="A1500" s="175" t="s">
        <v>1455</v>
      </c>
      <c r="B1500" s="178" t="s">
        <v>1856</v>
      </c>
      <c r="C1500" s="178" t="s">
        <v>1504</v>
      </c>
      <c r="D1500" s="150">
        <v>4669</v>
      </c>
      <c r="E1500" s="153">
        <v>3663</v>
      </c>
      <c r="F1500" s="153">
        <v>1006</v>
      </c>
      <c r="G1500" s="151">
        <v>475</v>
      </c>
      <c r="H1500" s="151">
        <v>436</v>
      </c>
      <c r="I1500" s="151">
        <v>39</v>
      </c>
      <c r="J1500" s="151">
        <v>226</v>
      </c>
      <c r="K1500" s="151">
        <v>221</v>
      </c>
      <c r="L1500" s="151">
        <v>5</v>
      </c>
      <c r="M1500" s="172">
        <v>0.93</v>
      </c>
      <c r="N1500" s="153">
        <v>33658</v>
      </c>
      <c r="O1500" s="153">
        <v>30618</v>
      </c>
      <c r="P1500" s="153">
        <v>3040</v>
      </c>
      <c r="Q1500" s="154">
        <v>0.909679719531761</v>
      </c>
      <c r="R1500" s="154">
        <v>0.784536303276933</v>
      </c>
      <c r="S1500" s="154">
        <v>0.917894736842105</v>
      </c>
      <c r="T1500" s="154">
        <v>0.97787610619469</v>
      </c>
      <c r="U1500" s="173">
        <v>-0.133358433565172</v>
      </c>
      <c r="V1500" s="158">
        <v>12120</v>
      </c>
      <c r="W1500" s="158">
        <v>10542</v>
      </c>
      <c r="X1500" s="158">
        <v>7638</v>
      </c>
      <c r="Y1500" s="158">
        <v>7163</v>
      </c>
      <c r="Z1500" s="155">
        <v>0.86980198019802</v>
      </c>
      <c r="AA1500" s="155">
        <v>0.937810945273632</v>
      </c>
      <c r="AB1500" s="173">
        <v>-0.068008965075612</v>
      </c>
    </row>
    <row r="1501" spans="1:28">
      <c r="A1501" s="175" t="s">
        <v>1455</v>
      </c>
      <c r="B1501" s="178" t="s">
        <v>1856</v>
      </c>
      <c r="C1501" s="178" t="s">
        <v>1505</v>
      </c>
      <c r="D1501" s="150">
        <v>734</v>
      </c>
      <c r="E1501" s="153">
        <v>530</v>
      </c>
      <c r="F1501" s="153">
        <v>204</v>
      </c>
      <c r="G1501" s="151">
        <v>263</v>
      </c>
      <c r="H1501" s="151">
        <v>246</v>
      </c>
      <c r="I1501" s="151">
        <v>17</v>
      </c>
      <c r="J1501" s="151">
        <v>442</v>
      </c>
      <c r="K1501" s="151">
        <v>405</v>
      </c>
      <c r="L1501" s="151">
        <v>37</v>
      </c>
      <c r="M1501" s="172">
        <v>0.93</v>
      </c>
      <c r="N1501" s="153">
        <v>19653</v>
      </c>
      <c r="O1501" s="153">
        <v>7984</v>
      </c>
      <c r="P1501" s="153">
        <v>11669</v>
      </c>
      <c r="Q1501" s="154">
        <v>0.406248409911973</v>
      </c>
      <c r="R1501" s="154">
        <v>0.722070844686649</v>
      </c>
      <c r="S1501" s="154">
        <v>0.935361216730038</v>
      </c>
      <c r="T1501" s="154">
        <v>0.916289592760181</v>
      </c>
      <c r="U1501" s="173">
        <v>-0.21329037204339</v>
      </c>
      <c r="V1501" s="158">
        <v>5808</v>
      </c>
      <c r="W1501" s="158">
        <v>4846</v>
      </c>
      <c r="X1501" s="158">
        <v>4683</v>
      </c>
      <c r="Y1501" s="158">
        <v>2427</v>
      </c>
      <c r="Z1501" s="155">
        <v>0.834366391184573</v>
      </c>
      <c r="AA1501" s="155">
        <v>0.518257527226137</v>
      </c>
      <c r="AB1501" s="173">
        <v>0.316108863958436</v>
      </c>
    </row>
    <row r="1502" spans="1:28">
      <c r="A1502" s="175" t="s">
        <v>1455</v>
      </c>
      <c r="B1502" s="178" t="s">
        <v>1856</v>
      </c>
      <c r="C1502" s="178" t="s">
        <v>1506</v>
      </c>
      <c r="D1502" s="150">
        <v>250</v>
      </c>
      <c r="E1502" s="153">
        <v>149</v>
      </c>
      <c r="F1502" s="153">
        <v>101</v>
      </c>
      <c r="G1502" s="151">
        <v>588</v>
      </c>
      <c r="H1502" s="151">
        <v>229</v>
      </c>
      <c r="I1502" s="151">
        <v>359</v>
      </c>
      <c r="J1502" s="151">
        <v>82</v>
      </c>
      <c r="K1502" s="151">
        <v>43</v>
      </c>
      <c r="L1502" s="151">
        <v>39</v>
      </c>
      <c r="M1502" s="172">
        <v>0.93</v>
      </c>
      <c r="N1502" s="153">
        <v>4611</v>
      </c>
      <c r="O1502" s="153">
        <v>2751</v>
      </c>
      <c r="P1502" s="153">
        <v>1860</v>
      </c>
      <c r="Q1502" s="154">
        <v>0.596616785946649</v>
      </c>
      <c r="R1502" s="154">
        <v>0.596</v>
      </c>
      <c r="S1502" s="154">
        <v>0.389455782312925</v>
      </c>
      <c r="T1502" s="154">
        <v>0.524390243902439</v>
      </c>
      <c r="U1502" s="173">
        <v>0.206544217687075</v>
      </c>
      <c r="V1502" s="158">
        <v>1271</v>
      </c>
      <c r="W1502" s="158">
        <v>602</v>
      </c>
      <c r="X1502" s="158">
        <v>1320</v>
      </c>
      <c r="Y1502" s="158">
        <v>740</v>
      </c>
      <c r="Z1502" s="155">
        <v>0.473642800944138</v>
      </c>
      <c r="AA1502" s="155">
        <v>0.560606060606061</v>
      </c>
      <c r="AB1502" s="173">
        <v>-0.0869632596619221</v>
      </c>
    </row>
    <row r="1503" spans="1:28">
      <c r="A1503" s="175" t="s">
        <v>1455</v>
      </c>
      <c r="B1503" s="178" t="s">
        <v>1857</v>
      </c>
      <c r="C1503" s="178" t="s">
        <v>1507</v>
      </c>
      <c r="D1503" s="150">
        <v>2633</v>
      </c>
      <c r="E1503" s="153">
        <v>2260</v>
      </c>
      <c r="F1503" s="153">
        <v>373</v>
      </c>
      <c r="G1503" s="151">
        <v>1924</v>
      </c>
      <c r="H1503" s="151">
        <v>1743</v>
      </c>
      <c r="I1503" s="151">
        <v>181</v>
      </c>
      <c r="J1503" s="151">
        <v>1915</v>
      </c>
      <c r="K1503" s="151">
        <v>1751</v>
      </c>
      <c r="L1503" s="151">
        <v>164</v>
      </c>
      <c r="M1503" s="172">
        <v>0.93</v>
      </c>
      <c r="N1503" s="153">
        <v>43575</v>
      </c>
      <c r="O1503" s="153">
        <v>40556</v>
      </c>
      <c r="P1503" s="153">
        <v>3019</v>
      </c>
      <c r="Q1503" s="154">
        <v>0.930717154331612</v>
      </c>
      <c r="R1503" s="154">
        <v>0.858336498290923</v>
      </c>
      <c r="S1503" s="154">
        <v>0.905925155925156</v>
      </c>
      <c r="T1503" s="154">
        <v>0.914360313315927</v>
      </c>
      <c r="U1503" s="173">
        <v>-0.0475886576342329</v>
      </c>
      <c r="V1503" s="158">
        <v>13386</v>
      </c>
      <c r="W1503" s="158">
        <v>12056</v>
      </c>
      <c r="X1503" s="158">
        <v>13515</v>
      </c>
      <c r="Y1503" s="158">
        <v>12654</v>
      </c>
      <c r="Z1503" s="155">
        <v>0.900642462274018</v>
      </c>
      <c r="AA1503" s="155">
        <v>0.936293007769145</v>
      </c>
      <c r="AB1503" s="173">
        <v>-0.0356505454951277</v>
      </c>
    </row>
    <row r="1504" spans="1:28">
      <c r="A1504" s="175" t="s">
        <v>1455</v>
      </c>
      <c r="B1504" s="178" t="s">
        <v>1856</v>
      </c>
      <c r="C1504" s="178" t="s">
        <v>1508</v>
      </c>
      <c r="D1504" s="150">
        <v>148</v>
      </c>
      <c r="E1504" s="153">
        <v>139</v>
      </c>
      <c r="F1504" s="153">
        <v>9</v>
      </c>
      <c r="G1504" s="151">
        <v>233</v>
      </c>
      <c r="H1504" s="151">
        <v>214</v>
      </c>
      <c r="I1504" s="151">
        <v>19</v>
      </c>
      <c r="J1504" s="151">
        <v>797</v>
      </c>
      <c r="K1504" s="151">
        <v>772</v>
      </c>
      <c r="L1504" s="151">
        <v>25</v>
      </c>
      <c r="M1504" s="172">
        <v>0.93</v>
      </c>
      <c r="N1504" s="153">
        <v>16591</v>
      </c>
      <c r="O1504" s="153">
        <v>12607</v>
      </c>
      <c r="P1504" s="153">
        <v>3984</v>
      </c>
      <c r="Q1504" s="154">
        <v>0.759869808932554</v>
      </c>
      <c r="R1504" s="154">
        <v>0.939189189189189</v>
      </c>
      <c r="S1504" s="154">
        <v>0.918454935622318</v>
      </c>
      <c r="T1504" s="154">
        <v>0.968632371392723</v>
      </c>
      <c r="U1504" s="173">
        <v>0.0207342535668715</v>
      </c>
      <c r="V1504" s="158">
        <v>5174</v>
      </c>
      <c r="W1504" s="158">
        <v>4847</v>
      </c>
      <c r="X1504" s="158">
        <v>2806</v>
      </c>
      <c r="Y1504" s="158">
        <v>2693</v>
      </c>
      <c r="Z1504" s="155">
        <v>0.936799381523</v>
      </c>
      <c r="AA1504" s="155">
        <v>0.959729151817534</v>
      </c>
      <c r="AB1504" s="173">
        <v>-0.0229297702945342</v>
      </c>
    </row>
    <row r="1505" spans="1:28">
      <c r="A1505" s="175" t="s">
        <v>1455</v>
      </c>
      <c r="B1505" s="178" t="s">
        <v>1856</v>
      </c>
      <c r="C1505" s="178" t="s">
        <v>1509</v>
      </c>
      <c r="D1505" s="150">
        <v>541</v>
      </c>
      <c r="E1505" s="153">
        <v>333</v>
      </c>
      <c r="F1505" s="153">
        <v>208</v>
      </c>
      <c r="G1505" s="151">
        <v>158</v>
      </c>
      <c r="H1505" s="151">
        <v>124</v>
      </c>
      <c r="I1505" s="151">
        <v>34</v>
      </c>
      <c r="J1505" s="151">
        <v>178</v>
      </c>
      <c r="K1505" s="151">
        <v>140</v>
      </c>
      <c r="L1505" s="151">
        <v>38</v>
      </c>
      <c r="M1505" s="172">
        <v>0.93</v>
      </c>
      <c r="N1505" s="153">
        <v>10547</v>
      </c>
      <c r="O1505" s="153">
        <v>7870</v>
      </c>
      <c r="P1505" s="153">
        <v>2677</v>
      </c>
      <c r="Q1505" s="154">
        <v>0.746183748933346</v>
      </c>
      <c r="R1505" s="154">
        <v>0.615526802218115</v>
      </c>
      <c r="S1505" s="154">
        <v>0.784810126582278</v>
      </c>
      <c r="T1505" s="154">
        <v>0.786516853932584</v>
      </c>
      <c r="U1505" s="173">
        <v>-0.169283324364164</v>
      </c>
      <c r="V1505" s="158">
        <v>3427</v>
      </c>
      <c r="W1505" s="158">
        <v>2448</v>
      </c>
      <c r="X1505" s="158">
        <v>2171</v>
      </c>
      <c r="Y1505" s="158">
        <v>1834</v>
      </c>
      <c r="Z1505" s="155">
        <v>0.71432740005836</v>
      </c>
      <c r="AA1505" s="155">
        <v>0.844771994472593</v>
      </c>
      <c r="AB1505" s="173">
        <v>-0.130444594414233</v>
      </c>
    </row>
    <row r="1506" spans="1:28">
      <c r="A1506" s="175" t="s">
        <v>1455</v>
      </c>
      <c r="B1506" s="178" t="s">
        <v>1856</v>
      </c>
      <c r="C1506" s="178" t="s">
        <v>1510</v>
      </c>
      <c r="D1506" s="150">
        <v>460</v>
      </c>
      <c r="E1506" s="153">
        <v>407</v>
      </c>
      <c r="F1506" s="153">
        <v>53</v>
      </c>
      <c r="G1506" s="151">
        <v>386</v>
      </c>
      <c r="H1506" s="151">
        <v>371</v>
      </c>
      <c r="I1506" s="151">
        <v>15</v>
      </c>
      <c r="J1506" s="151">
        <v>160</v>
      </c>
      <c r="K1506" s="151">
        <v>153</v>
      </c>
      <c r="L1506" s="151">
        <v>7</v>
      </c>
      <c r="M1506" s="172">
        <v>0.93</v>
      </c>
      <c r="N1506" s="153">
        <v>11364</v>
      </c>
      <c r="O1506" s="153">
        <v>11090</v>
      </c>
      <c r="P1506" s="153">
        <v>274</v>
      </c>
      <c r="Q1506" s="154">
        <v>0.97588877155931</v>
      </c>
      <c r="R1506" s="154">
        <v>0.884782608695652</v>
      </c>
      <c r="S1506" s="154">
        <v>0.961139896373057</v>
      </c>
      <c r="T1506" s="154">
        <v>0.95625</v>
      </c>
      <c r="U1506" s="173">
        <v>-0.0763572876774048</v>
      </c>
      <c r="V1506" s="158">
        <v>1989</v>
      </c>
      <c r="W1506" s="158">
        <v>1881</v>
      </c>
      <c r="X1506" s="158">
        <v>2846</v>
      </c>
      <c r="Y1506" s="158">
        <v>2759</v>
      </c>
      <c r="Z1506" s="155">
        <v>0.945701357466063</v>
      </c>
      <c r="AA1506" s="155">
        <v>0.969430780042164</v>
      </c>
      <c r="AB1506" s="173">
        <v>-0.0237294225761011</v>
      </c>
    </row>
    <row r="1507" spans="1:28">
      <c r="A1507" s="175" t="s">
        <v>1455</v>
      </c>
      <c r="B1507" s="178" t="s">
        <v>1855</v>
      </c>
      <c r="C1507" s="178" t="s">
        <v>1511</v>
      </c>
      <c r="D1507" s="150">
        <v>1950</v>
      </c>
      <c r="E1507" s="153">
        <v>1898</v>
      </c>
      <c r="F1507" s="153">
        <v>52</v>
      </c>
      <c r="G1507" s="151">
        <v>3429</v>
      </c>
      <c r="H1507" s="151">
        <v>3387</v>
      </c>
      <c r="I1507" s="151">
        <v>42</v>
      </c>
      <c r="J1507" s="151">
        <v>3499</v>
      </c>
      <c r="K1507" s="151">
        <v>3455</v>
      </c>
      <c r="L1507" s="151">
        <v>44</v>
      </c>
      <c r="M1507" s="172">
        <v>0.93</v>
      </c>
      <c r="N1507" s="153">
        <v>73659</v>
      </c>
      <c r="O1507" s="153">
        <v>72492</v>
      </c>
      <c r="P1507" s="153">
        <v>1167</v>
      </c>
      <c r="Q1507" s="154">
        <v>0.984156722192807</v>
      </c>
      <c r="R1507" s="154">
        <v>0.973333333333333</v>
      </c>
      <c r="S1507" s="154">
        <v>0.987751531058618</v>
      </c>
      <c r="T1507" s="154">
        <v>0.987424978565304</v>
      </c>
      <c r="U1507" s="173">
        <v>-0.0144181977252843</v>
      </c>
      <c r="V1507" s="158">
        <v>20848</v>
      </c>
      <c r="W1507" s="158">
        <v>20523</v>
      </c>
      <c r="X1507" s="158">
        <v>23401</v>
      </c>
      <c r="Y1507" s="158">
        <v>22997</v>
      </c>
      <c r="Z1507" s="155">
        <v>0.98441097467383</v>
      </c>
      <c r="AA1507" s="155">
        <v>0.9827357805222</v>
      </c>
      <c r="AB1507" s="173">
        <v>0.00167519415162976</v>
      </c>
    </row>
    <row r="1508" spans="1:28">
      <c r="A1508" s="175" t="s">
        <v>1455</v>
      </c>
      <c r="B1508" s="178" t="s">
        <v>1856</v>
      </c>
      <c r="C1508" s="178" t="s">
        <v>1512</v>
      </c>
      <c r="D1508" s="150">
        <v>111</v>
      </c>
      <c r="E1508" s="153">
        <v>106</v>
      </c>
      <c r="F1508" s="153">
        <v>5</v>
      </c>
      <c r="G1508" s="151">
        <v>278</v>
      </c>
      <c r="H1508" s="151">
        <v>258</v>
      </c>
      <c r="I1508" s="151">
        <v>20</v>
      </c>
      <c r="J1508" s="151">
        <v>998</v>
      </c>
      <c r="K1508" s="151">
        <v>977</v>
      </c>
      <c r="L1508" s="151">
        <v>21</v>
      </c>
      <c r="M1508" s="172">
        <v>0.93</v>
      </c>
      <c r="N1508" s="153">
        <v>15673</v>
      </c>
      <c r="O1508" s="153">
        <v>15240</v>
      </c>
      <c r="P1508" s="153">
        <v>433</v>
      </c>
      <c r="Q1508" s="154">
        <v>0.972372870541696</v>
      </c>
      <c r="R1508" s="154">
        <v>0.954954954954955</v>
      </c>
      <c r="S1508" s="154">
        <v>0.928057553956835</v>
      </c>
      <c r="T1508" s="154">
        <v>0.978957915831663</v>
      </c>
      <c r="U1508" s="173">
        <v>0.0268974009981204</v>
      </c>
      <c r="V1508" s="158">
        <v>4629</v>
      </c>
      <c r="W1508" s="158">
        <v>4486</v>
      </c>
      <c r="X1508" s="158">
        <v>2596</v>
      </c>
      <c r="Y1508" s="158">
        <v>2564</v>
      </c>
      <c r="Z1508" s="155">
        <v>0.969107798660618</v>
      </c>
      <c r="AA1508" s="155">
        <v>0.987673343605547</v>
      </c>
      <c r="AB1508" s="173">
        <v>-0.0185655449449292</v>
      </c>
    </row>
    <row r="1509" spans="1:28">
      <c r="A1509" s="175" t="s">
        <v>1455</v>
      </c>
      <c r="B1509" s="178" t="s">
        <v>1856</v>
      </c>
      <c r="C1509" s="178" t="s">
        <v>1513</v>
      </c>
      <c r="D1509" s="150">
        <v>4339</v>
      </c>
      <c r="E1509" s="153">
        <v>3285</v>
      </c>
      <c r="F1509" s="153">
        <v>1054</v>
      </c>
      <c r="G1509" s="151">
        <v>406</v>
      </c>
      <c r="H1509" s="151">
        <v>348</v>
      </c>
      <c r="I1509" s="151">
        <v>58</v>
      </c>
      <c r="J1509" s="151">
        <v>172</v>
      </c>
      <c r="K1509" s="151">
        <v>165</v>
      </c>
      <c r="L1509" s="151">
        <v>7</v>
      </c>
      <c r="M1509" s="172">
        <v>0.93</v>
      </c>
      <c r="N1509" s="153">
        <v>28707</v>
      </c>
      <c r="O1509" s="153">
        <v>24464</v>
      </c>
      <c r="P1509" s="153">
        <v>4243</v>
      </c>
      <c r="Q1509" s="154">
        <v>0.852196328421639</v>
      </c>
      <c r="R1509" s="154">
        <v>0.75708688637935</v>
      </c>
      <c r="S1509" s="154">
        <v>0.857142857142857</v>
      </c>
      <c r="T1509" s="154">
        <v>0.959302325581395</v>
      </c>
      <c r="U1509" s="173">
        <v>-0.100055970763507</v>
      </c>
      <c r="V1509" s="158">
        <v>10647</v>
      </c>
      <c r="W1509" s="158">
        <v>8816</v>
      </c>
      <c r="X1509" s="158">
        <v>6408</v>
      </c>
      <c r="Y1509" s="158">
        <v>5832</v>
      </c>
      <c r="Z1509" s="155">
        <v>0.82802667418052</v>
      </c>
      <c r="AA1509" s="155">
        <v>0.910112359550562</v>
      </c>
      <c r="AB1509" s="173">
        <v>-0.0820856853700415</v>
      </c>
    </row>
    <row r="1510" spans="1:28">
      <c r="A1510" s="175" t="s">
        <v>1455</v>
      </c>
      <c r="B1510" s="178" t="s">
        <v>1856</v>
      </c>
      <c r="C1510" s="178" t="s">
        <v>1514</v>
      </c>
      <c r="D1510" s="150">
        <v>4632</v>
      </c>
      <c r="E1510" s="153">
        <v>3536</v>
      </c>
      <c r="F1510" s="153">
        <v>1096</v>
      </c>
      <c r="G1510" s="151">
        <v>618</v>
      </c>
      <c r="H1510" s="151">
        <v>492</v>
      </c>
      <c r="I1510" s="151">
        <v>126</v>
      </c>
      <c r="J1510" s="151">
        <v>263</v>
      </c>
      <c r="K1510" s="151">
        <v>247</v>
      </c>
      <c r="L1510" s="151">
        <v>16</v>
      </c>
      <c r="M1510" s="172">
        <v>0.93</v>
      </c>
      <c r="N1510" s="153">
        <v>33879</v>
      </c>
      <c r="O1510" s="153">
        <v>30550</v>
      </c>
      <c r="P1510" s="153">
        <v>3329</v>
      </c>
      <c r="Q1510" s="154">
        <v>0.901738540098586</v>
      </c>
      <c r="R1510" s="154">
        <v>0.763385146804836</v>
      </c>
      <c r="S1510" s="154">
        <v>0.796116504854369</v>
      </c>
      <c r="T1510" s="154">
        <v>0.939163498098859</v>
      </c>
      <c r="U1510" s="173">
        <v>-0.032731358049533</v>
      </c>
      <c r="V1510" s="158">
        <v>12177</v>
      </c>
      <c r="W1510" s="158">
        <v>10519</v>
      </c>
      <c r="X1510" s="158">
        <v>7563</v>
      </c>
      <c r="Y1510" s="158">
        <v>7152</v>
      </c>
      <c r="Z1510" s="155">
        <v>0.863841668719717</v>
      </c>
      <c r="AA1510" s="155">
        <v>0.945656485521618</v>
      </c>
      <c r="AB1510" s="173">
        <v>-0.0818148168019009</v>
      </c>
    </row>
    <row r="1511" spans="1:28">
      <c r="A1511" s="175" t="s">
        <v>1455</v>
      </c>
      <c r="B1511" s="178" t="s">
        <v>1855</v>
      </c>
      <c r="C1511" s="178" t="s">
        <v>1515</v>
      </c>
      <c r="D1511" s="150">
        <v>0</v>
      </c>
      <c r="E1511" s="153">
        <v>0</v>
      </c>
      <c r="F1511" s="153">
        <v>0</v>
      </c>
      <c r="G1511" s="151">
        <v>0</v>
      </c>
      <c r="H1511" s="151">
        <v>0</v>
      </c>
      <c r="I1511" s="151">
        <v>0</v>
      </c>
      <c r="J1511" s="151">
        <v>0</v>
      </c>
      <c r="K1511" s="151">
        <v>0</v>
      </c>
      <c r="L1511" s="151">
        <v>0</v>
      </c>
      <c r="M1511" s="172">
        <v>0.93</v>
      </c>
      <c r="N1511" s="153">
        <v>0</v>
      </c>
      <c r="O1511" s="153">
        <v>0</v>
      </c>
      <c r="P1511" s="153">
        <v>0</v>
      </c>
      <c r="Q1511" s="154">
        <v>0</v>
      </c>
      <c r="R1511" s="154">
        <v>0</v>
      </c>
      <c r="S1511" s="154">
        <v>0</v>
      </c>
      <c r="T1511" s="154">
        <v>0</v>
      </c>
      <c r="U1511" s="173">
        <v>0</v>
      </c>
      <c r="V1511" s="158">
        <v>0</v>
      </c>
      <c r="W1511" s="158">
        <v>0</v>
      </c>
      <c r="X1511" s="158">
        <v>0</v>
      </c>
      <c r="Y1511" s="158">
        <v>0</v>
      </c>
      <c r="Z1511" s="155">
        <v>0</v>
      </c>
      <c r="AA1511" s="155">
        <v>0</v>
      </c>
      <c r="AB1511" s="173">
        <v>0</v>
      </c>
    </row>
    <row r="1512" spans="1:28">
      <c r="A1512" s="175" t="s">
        <v>1455</v>
      </c>
      <c r="B1512" s="178" t="s">
        <v>1855</v>
      </c>
      <c r="C1512" s="178" t="s">
        <v>1516</v>
      </c>
      <c r="D1512" s="150">
        <v>2605</v>
      </c>
      <c r="E1512" s="153">
        <v>2186</v>
      </c>
      <c r="F1512" s="153">
        <v>419</v>
      </c>
      <c r="G1512" s="151">
        <v>2036</v>
      </c>
      <c r="H1512" s="151">
        <v>1785</v>
      </c>
      <c r="I1512" s="151">
        <v>251</v>
      </c>
      <c r="J1512" s="151">
        <v>1949</v>
      </c>
      <c r="K1512" s="151">
        <v>1744</v>
      </c>
      <c r="L1512" s="151">
        <v>205</v>
      </c>
      <c r="M1512" s="172">
        <v>0.93</v>
      </c>
      <c r="N1512" s="153">
        <v>52516</v>
      </c>
      <c r="O1512" s="153">
        <v>46831</v>
      </c>
      <c r="P1512" s="153">
        <v>5685</v>
      </c>
      <c r="Q1512" s="154">
        <v>0.891747277020337</v>
      </c>
      <c r="R1512" s="154">
        <v>0.83915547024952</v>
      </c>
      <c r="S1512" s="154">
        <v>0.87671905697446</v>
      </c>
      <c r="T1512" s="154">
        <v>0.894817855310416</v>
      </c>
      <c r="U1512" s="173">
        <v>-0.0375635867249395</v>
      </c>
      <c r="V1512" s="158">
        <v>15590</v>
      </c>
      <c r="W1512" s="158">
        <v>13790</v>
      </c>
      <c r="X1512" s="158">
        <v>15825</v>
      </c>
      <c r="Y1512" s="158">
        <v>14193</v>
      </c>
      <c r="Z1512" s="155">
        <v>0.884541372674791</v>
      </c>
      <c r="AA1512" s="155">
        <v>0.896872037914692</v>
      </c>
      <c r="AB1512" s="173">
        <v>-0.0123306652399005</v>
      </c>
    </row>
    <row r="1513" spans="1:28">
      <c r="A1513" s="175" t="s">
        <v>1455</v>
      </c>
      <c r="B1513" s="178" t="s">
        <v>1855</v>
      </c>
      <c r="C1513" s="178" t="s">
        <v>1517</v>
      </c>
      <c r="D1513" s="150">
        <v>2548</v>
      </c>
      <c r="E1513" s="153">
        <v>2337</v>
      </c>
      <c r="F1513" s="153">
        <v>211</v>
      </c>
      <c r="G1513" s="151">
        <v>2139</v>
      </c>
      <c r="H1513" s="151">
        <v>2041</v>
      </c>
      <c r="I1513" s="151">
        <v>98</v>
      </c>
      <c r="J1513" s="151">
        <v>1960</v>
      </c>
      <c r="K1513" s="151">
        <v>1882</v>
      </c>
      <c r="L1513" s="151">
        <v>78</v>
      </c>
      <c r="M1513" s="172">
        <v>0.93</v>
      </c>
      <c r="N1513" s="153">
        <v>53742</v>
      </c>
      <c r="O1513" s="153">
        <v>51280</v>
      </c>
      <c r="P1513" s="153">
        <v>2462</v>
      </c>
      <c r="Q1513" s="154">
        <v>0.954188530385918</v>
      </c>
      <c r="R1513" s="154">
        <v>0.917189952904239</v>
      </c>
      <c r="S1513" s="154">
        <v>0.954184198223469</v>
      </c>
      <c r="T1513" s="154">
        <v>0.960204081632653</v>
      </c>
      <c r="U1513" s="173">
        <v>-0.0369942453192302</v>
      </c>
      <c r="V1513" s="158">
        <v>15884</v>
      </c>
      <c r="W1513" s="158">
        <v>15074</v>
      </c>
      <c r="X1513" s="158">
        <v>16248</v>
      </c>
      <c r="Y1513" s="158">
        <v>15561</v>
      </c>
      <c r="Z1513" s="155">
        <v>0.949005288340468</v>
      </c>
      <c r="AA1513" s="155">
        <v>0.957717872968981</v>
      </c>
      <c r="AB1513" s="173">
        <v>-0.00871258462851243</v>
      </c>
    </row>
    <row r="1514" spans="1:28">
      <c r="A1514" s="175" t="s">
        <v>1455</v>
      </c>
      <c r="B1514" s="178" t="s">
        <v>1856</v>
      </c>
      <c r="C1514" s="178" t="s">
        <v>1518</v>
      </c>
      <c r="D1514" s="150">
        <v>48</v>
      </c>
      <c r="E1514" s="153">
        <v>19</v>
      </c>
      <c r="F1514" s="153">
        <v>29</v>
      </c>
      <c r="G1514" s="151">
        <v>41</v>
      </c>
      <c r="H1514" s="151">
        <v>41</v>
      </c>
      <c r="I1514" s="151">
        <v>0</v>
      </c>
      <c r="J1514" s="151">
        <v>79</v>
      </c>
      <c r="K1514" s="151">
        <v>57</v>
      </c>
      <c r="L1514" s="151">
        <v>22</v>
      </c>
      <c r="M1514" s="172">
        <v>0.93</v>
      </c>
      <c r="N1514" s="153">
        <v>6006</v>
      </c>
      <c r="O1514" s="153">
        <v>556</v>
      </c>
      <c r="P1514" s="153">
        <v>5450</v>
      </c>
      <c r="Q1514" s="154">
        <v>0.0925740925740926</v>
      </c>
      <c r="R1514" s="154">
        <v>0.395833333333333</v>
      </c>
      <c r="S1514" s="154">
        <v>1</v>
      </c>
      <c r="T1514" s="154">
        <v>0.721518987341772</v>
      </c>
      <c r="U1514" s="173">
        <v>-0.604166666666667</v>
      </c>
      <c r="V1514" s="158">
        <v>559</v>
      </c>
      <c r="W1514" s="158">
        <v>129</v>
      </c>
      <c r="X1514" s="158">
        <v>2274</v>
      </c>
      <c r="Y1514" s="158">
        <v>107</v>
      </c>
      <c r="Z1514" s="155">
        <v>0.230769230769231</v>
      </c>
      <c r="AA1514" s="155">
        <v>0.0470536499560246</v>
      </c>
      <c r="AB1514" s="173">
        <v>0.183715580813206</v>
      </c>
    </row>
    <row r="1515" spans="1:28">
      <c r="A1515" s="175" t="s">
        <v>1455</v>
      </c>
      <c r="B1515" s="178" t="s">
        <v>1856</v>
      </c>
      <c r="C1515" s="178" t="s">
        <v>1519</v>
      </c>
      <c r="D1515" s="150">
        <v>1</v>
      </c>
      <c r="E1515" s="153">
        <v>1</v>
      </c>
      <c r="F1515" s="153">
        <v>0</v>
      </c>
      <c r="G1515" s="151">
        <v>0</v>
      </c>
      <c r="H1515" s="151">
        <v>0</v>
      </c>
      <c r="I1515" s="151">
        <v>0</v>
      </c>
      <c r="J1515" s="151">
        <v>0</v>
      </c>
      <c r="K1515" s="151">
        <v>0</v>
      </c>
      <c r="L1515" s="151">
        <v>0</v>
      </c>
      <c r="M1515" s="172">
        <v>0.93</v>
      </c>
      <c r="N1515" s="153">
        <v>1</v>
      </c>
      <c r="O1515" s="153">
        <v>1</v>
      </c>
      <c r="P1515" s="153">
        <v>0</v>
      </c>
      <c r="Q1515" s="154">
        <v>1</v>
      </c>
      <c r="R1515" s="154">
        <v>1</v>
      </c>
      <c r="S1515" s="154">
        <v>0</v>
      </c>
      <c r="T1515" s="154">
        <v>0</v>
      </c>
      <c r="U1515" s="173">
        <v>1</v>
      </c>
      <c r="V1515" s="158">
        <v>1</v>
      </c>
      <c r="W1515" s="158">
        <v>1</v>
      </c>
      <c r="X1515" s="158">
        <v>0</v>
      </c>
      <c r="Y1515" s="158">
        <v>0</v>
      </c>
      <c r="Z1515" s="155">
        <v>1</v>
      </c>
      <c r="AA1515" s="155">
        <v>0</v>
      </c>
      <c r="AB1515" s="173">
        <v>1</v>
      </c>
    </row>
    <row r="1516" spans="1:28">
      <c r="A1516" s="175" t="s">
        <v>1455</v>
      </c>
      <c r="B1516" s="178" t="s">
        <v>1856</v>
      </c>
      <c r="C1516" s="178" t="s">
        <v>1520</v>
      </c>
      <c r="D1516" s="150">
        <v>4330</v>
      </c>
      <c r="E1516" s="153">
        <v>3513</v>
      </c>
      <c r="F1516" s="153">
        <v>817</v>
      </c>
      <c r="G1516" s="151">
        <v>492</v>
      </c>
      <c r="H1516" s="151">
        <v>466</v>
      </c>
      <c r="I1516" s="151">
        <v>26</v>
      </c>
      <c r="J1516" s="151">
        <v>234</v>
      </c>
      <c r="K1516" s="151">
        <v>230</v>
      </c>
      <c r="L1516" s="151">
        <v>4</v>
      </c>
      <c r="M1516" s="172">
        <v>0.93</v>
      </c>
      <c r="N1516" s="153">
        <v>31965</v>
      </c>
      <c r="O1516" s="153">
        <v>29076</v>
      </c>
      <c r="P1516" s="153">
        <v>2889</v>
      </c>
      <c r="Q1516" s="154">
        <v>0.909619896762084</v>
      </c>
      <c r="R1516" s="154">
        <v>0.811316397228637</v>
      </c>
      <c r="S1516" s="154">
        <v>0.947154471544715</v>
      </c>
      <c r="T1516" s="154">
        <v>0.982905982905983</v>
      </c>
      <c r="U1516" s="173">
        <v>-0.135838074316078</v>
      </c>
      <c r="V1516" s="158">
        <v>11550</v>
      </c>
      <c r="W1516" s="158">
        <v>10365</v>
      </c>
      <c r="X1516" s="158">
        <v>7274</v>
      </c>
      <c r="Y1516" s="158">
        <v>6951</v>
      </c>
      <c r="Z1516" s="155">
        <v>0.897402597402597</v>
      </c>
      <c r="AA1516" s="155">
        <v>0.955595270827605</v>
      </c>
      <c r="AB1516" s="173">
        <v>-0.0581926734250078</v>
      </c>
    </row>
    <row r="1517" spans="1:28">
      <c r="A1517" s="175" t="s">
        <v>1455</v>
      </c>
      <c r="B1517" s="178" t="s">
        <v>1855</v>
      </c>
      <c r="C1517" s="178" t="s">
        <v>1521</v>
      </c>
      <c r="D1517" s="150">
        <v>2489</v>
      </c>
      <c r="E1517" s="153">
        <v>2213</v>
      </c>
      <c r="F1517" s="153">
        <v>276</v>
      </c>
      <c r="G1517" s="151">
        <v>2190</v>
      </c>
      <c r="H1517" s="151">
        <v>1973</v>
      </c>
      <c r="I1517" s="151">
        <v>217</v>
      </c>
      <c r="J1517" s="151">
        <v>1953</v>
      </c>
      <c r="K1517" s="151">
        <v>1816</v>
      </c>
      <c r="L1517" s="151">
        <v>137</v>
      </c>
      <c r="M1517" s="172">
        <v>0.93</v>
      </c>
      <c r="N1517" s="153">
        <v>54760</v>
      </c>
      <c r="O1517" s="153">
        <v>50141</v>
      </c>
      <c r="P1517" s="153">
        <v>4619</v>
      </c>
      <c r="Q1517" s="154">
        <v>0.915650109569028</v>
      </c>
      <c r="R1517" s="154">
        <v>0.889112093210125</v>
      </c>
      <c r="S1517" s="154">
        <v>0.900913242009132</v>
      </c>
      <c r="T1517" s="154">
        <v>0.929851510496672</v>
      </c>
      <c r="U1517" s="173">
        <v>-0.011801148799008</v>
      </c>
      <c r="V1517" s="158">
        <v>15693</v>
      </c>
      <c r="W1517" s="158">
        <v>14161</v>
      </c>
      <c r="X1517" s="158">
        <v>17156</v>
      </c>
      <c r="Y1517" s="158">
        <v>15692</v>
      </c>
      <c r="Z1517" s="155">
        <v>0.902376855923023</v>
      </c>
      <c r="AA1517" s="155">
        <v>0.914665423175565</v>
      </c>
      <c r="AB1517" s="173">
        <v>-0.0122885672525425</v>
      </c>
    </row>
    <row r="1518" spans="1:28">
      <c r="A1518" s="175" t="s">
        <v>1455</v>
      </c>
      <c r="B1518" s="178" t="s">
        <v>1856</v>
      </c>
      <c r="C1518" s="178" t="s">
        <v>1522</v>
      </c>
      <c r="D1518" s="150">
        <v>275</v>
      </c>
      <c r="E1518" s="153">
        <v>243</v>
      </c>
      <c r="F1518" s="153">
        <v>32</v>
      </c>
      <c r="G1518" s="151">
        <v>7</v>
      </c>
      <c r="H1518" s="151">
        <v>6</v>
      </c>
      <c r="I1518" s="151">
        <v>1</v>
      </c>
      <c r="J1518" s="151">
        <v>948</v>
      </c>
      <c r="K1518" s="151">
        <v>948</v>
      </c>
      <c r="L1518" s="151">
        <v>0</v>
      </c>
      <c r="M1518" s="172">
        <v>0.93</v>
      </c>
      <c r="N1518" s="153">
        <v>13822</v>
      </c>
      <c r="O1518" s="153">
        <v>12291</v>
      </c>
      <c r="P1518" s="153">
        <v>1531</v>
      </c>
      <c r="Q1518" s="154">
        <v>0.889234553610187</v>
      </c>
      <c r="R1518" s="154">
        <v>0.883636363636364</v>
      </c>
      <c r="S1518" s="154">
        <v>0.857142857142857</v>
      </c>
      <c r="T1518" s="154">
        <v>1</v>
      </c>
      <c r="U1518" s="173">
        <v>0.0264935064935066</v>
      </c>
      <c r="V1518" s="158">
        <v>2620</v>
      </c>
      <c r="W1518" s="158">
        <v>2387</v>
      </c>
      <c r="X1518" s="158">
        <v>4175</v>
      </c>
      <c r="Y1518" s="158">
        <v>4023</v>
      </c>
      <c r="Z1518" s="155">
        <v>0.911068702290076</v>
      </c>
      <c r="AA1518" s="155">
        <v>0.963592814371257</v>
      </c>
      <c r="AB1518" s="173">
        <v>-0.0525241120811811</v>
      </c>
    </row>
    <row r="1519" spans="1:28">
      <c r="A1519" s="175" t="s">
        <v>1455</v>
      </c>
      <c r="B1519" s="178" t="s">
        <v>1856</v>
      </c>
      <c r="C1519" s="178" t="s">
        <v>1523</v>
      </c>
      <c r="D1519" s="150">
        <v>248</v>
      </c>
      <c r="E1519" s="153">
        <v>247</v>
      </c>
      <c r="F1519" s="153">
        <v>1</v>
      </c>
      <c r="G1519" s="151">
        <v>138</v>
      </c>
      <c r="H1519" s="151">
        <v>137</v>
      </c>
      <c r="I1519" s="151">
        <v>1</v>
      </c>
      <c r="J1519" s="151">
        <v>527</v>
      </c>
      <c r="K1519" s="151">
        <v>527</v>
      </c>
      <c r="L1519" s="151">
        <v>0</v>
      </c>
      <c r="M1519" s="172">
        <v>0.93</v>
      </c>
      <c r="N1519" s="153">
        <v>25484</v>
      </c>
      <c r="O1519" s="153">
        <v>22366</v>
      </c>
      <c r="P1519" s="153">
        <v>3118</v>
      </c>
      <c r="Q1519" s="154">
        <v>0.877648720765971</v>
      </c>
      <c r="R1519" s="154">
        <v>0.995967741935484</v>
      </c>
      <c r="S1519" s="154">
        <v>0.992753623188406</v>
      </c>
      <c r="T1519" s="154">
        <v>1</v>
      </c>
      <c r="U1519" s="173">
        <v>0.00321411874707811</v>
      </c>
      <c r="V1519" s="158">
        <v>4946</v>
      </c>
      <c r="W1519" s="158">
        <v>4867</v>
      </c>
      <c r="X1519" s="158">
        <v>9213</v>
      </c>
      <c r="Y1519" s="158">
        <v>8329</v>
      </c>
      <c r="Z1519" s="155">
        <v>0.984027496967246</v>
      </c>
      <c r="AA1519" s="155">
        <v>0.904048626940193</v>
      </c>
      <c r="AB1519" s="173">
        <v>0.0799788700270531</v>
      </c>
    </row>
    <row r="1520" spans="1:28">
      <c r="A1520" s="175" t="s">
        <v>1455</v>
      </c>
      <c r="B1520" s="178" t="s">
        <v>1856</v>
      </c>
      <c r="C1520" s="178" t="s">
        <v>1524</v>
      </c>
      <c r="D1520" s="150">
        <v>204</v>
      </c>
      <c r="E1520" s="153">
        <v>161</v>
      </c>
      <c r="F1520" s="153">
        <v>43</v>
      </c>
      <c r="G1520" s="151">
        <v>170</v>
      </c>
      <c r="H1520" s="151">
        <v>165</v>
      </c>
      <c r="I1520" s="151">
        <v>5</v>
      </c>
      <c r="J1520" s="151">
        <v>436</v>
      </c>
      <c r="K1520" s="151">
        <v>397</v>
      </c>
      <c r="L1520" s="151">
        <v>39</v>
      </c>
      <c r="M1520" s="172">
        <v>0.93</v>
      </c>
      <c r="N1520" s="153">
        <v>13054</v>
      </c>
      <c r="O1520" s="153">
        <v>12018</v>
      </c>
      <c r="P1520" s="153">
        <v>1036</v>
      </c>
      <c r="Q1520" s="154">
        <v>0.920637352535621</v>
      </c>
      <c r="R1520" s="154">
        <v>0.78921568627451</v>
      </c>
      <c r="S1520" s="154">
        <v>0.970588235294118</v>
      </c>
      <c r="T1520" s="154">
        <v>0.910550458715596</v>
      </c>
      <c r="U1520" s="173">
        <v>-0.181372549019608</v>
      </c>
      <c r="V1520" s="158">
        <v>4278</v>
      </c>
      <c r="W1520" s="158">
        <v>3878</v>
      </c>
      <c r="X1520" s="158">
        <v>2394</v>
      </c>
      <c r="Y1520" s="158">
        <v>2331</v>
      </c>
      <c r="Z1520" s="155">
        <v>0.906498363721365</v>
      </c>
      <c r="AA1520" s="155">
        <v>0.973684210526316</v>
      </c>
      <c r="AB1520" s="173">
        <v>-0.0671858468049507</v>
      </c>
    </row>
    <row r="1521" spans="1:28">
      <c r="A1521" s="175" t="s">
        <v>1455</v>
      </c>
      <c r="B1521" s="178" t="s">
        <v>1855</v>
      </c>
      <c r="C1521" s="178" t="s">
        <v>1525</v>
      </c>
      <c r="D1521" s="150">
        <v>1</v>
      </c>
      <c r="E1521" s="153">
        <v>1</v>
      </c>
      <c r="F1521" s="153">
        <v>0</v>
      </c>
      <c r="G1521" s="151">
        <v>0</v>
      </c>
      <c r="H1521" s="151">
        <v>0</v>
      </c>
      <c r="I1521" s="151">
        <v>0</v>
      </c>
      <c r="J1521" s="151">
        <v>0</v>
      </c>
      <c r="K1521" s="151">
        <v>0</v>
      </c>
      <c r="L1521" s="151">
        <v>0</v>
      </c>
      <c r="M1521" s="172">
        <v>0.93</v>
      </c>
      <c r="N1521" s="153">
        <v>67</v>
      </c>
      <c r="O1521" s="153">
        <v>2</v>
      </c>
      <c r="P1521" s="153">
        <v>65</v>
      </c>
      <c r="Q1521" s="154">
        <v>0.0298507462686567</v>
      </c>
      <c r="R1521" s="154">
        <v>1</v>
      </c>
      <c r="S1521" s="154">
        <v>0</v>
      </c>
      <c r="T1521" s="154">
        <v>0</v>
      </c>
      <c r="U1521" s="173">
        <v>1</v>
      </c>
      <c r="V1521" s="158">
        <v>20</v>
      </c>
      <c r="W1521" s="158">
        <v>1</v>
      </c>
      <c r="X1521" s="158">
        <v>25</v>
      </c>
      <c r="Y1521" s="158">
        <v>0</v>
      </c>
      <c r="Z1521" s="155">
        <v>0.05</v>
      </c>
      <c r="AA1521" s="155">
        <v>0</v>
      </c>
      <c r="AB1521" s="173">
        <v>0.05</v>
      </c>
    </row>
    <row r="1522" spans="1:28">
      <c r="A1522" s="175" t="s">
        <v>1455</v>
      </c>
      <c r="B1522" s="178" t="s">
        <v>1856</v>
      </c>
      <c r="C1522" s="178" t="s">
        <v>1526</v>
      </c>
      <c r="D1522" s="150">
        <v>3832</v>
      </c>
      <c r="E1522" s="153">
        <v>2991</v>
      </c>
      <c r="F1522" s="153">
        <v>841</v>
      </c>
      <c r="G1522" s="151">
        <v>566</v>
      </c>
      <c r="H1522" s="151">
        <v>495</v>
      </c>
      <c r="I1522" s="151">
        <v>71</v>
      </c>
      <c r="J1522" s="151">
        <v>200</v>
      </c>
      <c r="K1522" s="151">
        <v>192</v>
      </c>
      <c r="L1522" s="151">
        <v>8</v>
      </c>
      <c r="M1522" s="172">
        <v>0.93</v>
      </c>
      <c r="N1522" s="153">
        <v>28452</v>
      </c>
      <c r="O1522" s="153">
        <v>25868</v>
      </c>
      <c r="P1522" s="153">
        <v>2584</v>
      </c>
      <c r="Q1522" s="154">
        <v>0.909180373963166</v>
      </c>
      <c r="R1522" s="154">
        <v>0.78053235908142</v>
      </c>
      <c r="S1522" s="154">
        <v>0.874558303886926</v>
      </c>
      <c r="T1522" s="154">
        <v>0.96</v>
      </c>
      <c r="U1522" s="173">
        <v>-0.0940259448055062</v>
      </c>
      <c r="V1522" s="158">
        <v>10295</v>
      </c>
      <c r="W1522" s="158">
        <v>9061</v>
      </c>
      <c r="X1522" s="158">
        <v>6502</v>
      </c>
      <c r="Y1522" s="158">
        <v>6072</v>
      </c>
      <c r="Z1522" s="155">
        <v>0.880135988343856</v>
      </c>
      <c r="AA1522" s="155">
        <v>0.93386650261458</v>
      </c>
      <c r="AB1522" s="173">
        <v>-0.053730514270724</v>
      </c>
    </row>
    <row r="1523" spans="1:28">
      <c r="A1523" s="175" t="s">
        <v>1455</v>
      </c>
      <c r="B1523" s="178" t="s">
        <v>1857</v>
      </c>
      <c r="C1523" s="178" t="s">
        <v>1527</v>
      </c>
      <c r="D1523" s="150">
        <v>2913</v>
      </c>
      <c r="E1523" s="153">
        <v>1860</v>
      </c>
      <c r="F1523" s="153">
        <v>1053</v>
      </c>
      <c r="G1523" s="151">
        <v>2140</v>
      </c>
      <c r="H1523" s="151">
        <v>1564</v>
      </c>
      <c r="I1523" s="151">
        <v>576</v>
      </c>
      <c r="J1523" s="151">
        <v>1996</v>
      </c>
      <c r="K1523" s="151">
        <v>1551</v>
      </c>
      <c r="L1523" s="151">
        <v>445</v>
      </c>
      <c r="M1523" s="172">
        <v>0.93</v>
      </c>
      <c r="N1523" s="153">
        <v>43681</v>
      </c>
      <c r="O1523" s="153">
        <v>34903</v>
      </c>
      <c r="P1523" s="153">
        <v>8778</v>
      </c>
      <c r="Q1523" s="154">
        <v>0.799043062200957</v>
      </c>
      <c r="R1523" s="154">
        <v>0.638516992790937</v>
      </c>
      <c r="S1523" s="154">
        <v>0.730841121495327</v>
      </c>
      <c r="T1523" s="154">
        <v>0.777054108216433</v>
      </c>
      <c r="U1523" s="173">
        <v>-0.0923241287043899</v>
      </c>
      <c r="V1523" s="158">
        <v>13668</v>
      </c>
      <c r="W1523" s="158">
        <v>10028</v>
      </c>
      <c r="X1523" s="158">
        <v>13222</v>
      </c>
      <c r="Y1523" s="158">
        <v>10930</v>
      </c>
      <c r="Z1523" s="155">
        <v>0.733684518583553</v>
      </c>
      <c r="AA1523" s="155">
        <v>0.826652548782333</v>
      </c>
      <c r="AB1523" s="173">
        <v>-0.0929680301987797</v>
      </c>
    </row>
    <row r="1524" spans="1:28">
      <c r="A1524" s="175" t="s">
        <v>1455</v>
      </c>
      <c r="B1524" s="178" t="s">
        <v>1856</v>
      </c>
      <c r="C1524" s="178" t="s">
        <v>1528</v>
      </c>
      <c r="D1524" s="150">
        <v>404</v>
      </c>
      <c r="E1524" s="153">
        <v>319</v>
      </c>
      <c r="F1524" s="153">
        <v>85</v>
      </c>
      <c r="G1524" s="151">
        <v>1432</v>
      </c>
      <c r="H1524" s="151">
        <v>1422</v>
      </c>
      <c r="I1524" s="151">
        <v>10</v>
      </c>
      <c r="J1524" s="151">
        <v>451</v>
      </c>
      <c r="K1524" s="151">
        <v>431</v>
      </c>
      <c r="L1524" s="151">
        <v>20</v>
      </c>
      <c r="M1524" s="172">
        <v>0.93</v>
      </c>
      <c r="N1524" s="153">
        <v>18396</v>
      </c>
      <c r="O1524" s="153">
        <v>17561</v>
      </c>
      <c r="P1524" s="153">
        <v>835</v>
      </c>
      <c r="Q1524" s="154">
        <v>0.954609697760383</v>
      </c>
      <c r="R1524" s="154">
        <v>0.78960396039604</v>
      </c>
      <c r="S1524" s="154">
        <v>0.993016759776536</v>
      </c>
      <c r="T1524" s="154">
        <v>0.955654101995565</v>
      </c>
      <c r="U1524" s="173">
        <v>-0.203412799380497</v>
      </c>
      <c r="V1524" s="158">
        <v>4075</v>
      </c>
      <c r="W1524" s="158">
        <v>3884</v>
      </c>
      <c r="X1524" s="158">
        <v>5543</v>
      </c>
      <c r="Y1524" s="158">
        <v>5367</v>
      </c>
      <c r="Z1524" s="155">
        <v>0.953128834355828</v>
      </c>
      <c r="AA1524" s="155">
        <v>0.968248241024716</v>
      </c>
      <c r="AB1524" s="173">
        <v>-0.0151194066688877</v>
      </c>
    </row>
    <row r="1525" spans="1:28">
      <c r="A1525" s="175" t="s">
        <v>1455</v>
      </c>
      <c r="B1525" s="178" t="s">
        <v>1856</v>
      </c>
      <c r="C1525" s="178" t="s">
        <v>1529</v>
      </c>
      <c r="D1525" s="150">
        <v>4293</v>
      </c>
      <c r="E1525" s="153">
        <v>3524</v>
      </c>
      <c r="F1525" s="153">
        <v>769</v>
      </c>
      <c r="G1525" s="151">
        <v>524</v>
      </c>
      <c r="H1525" s="151">
        <v>487</v>
      </c>
      <c r="I1525" s="151">
        <v>37</v>
      </c>
      <c r="J1525" s="151">
        <v>207</v>
      </c>
      <c r="K1525" s="151">
        <v>197</v>
      </c>
      <c r="L1525" s="151">
        <v>10</v>
      </c>
      <c r="M1525" s="172">
        <v>0.93</v>
      </c>
      <c r="N1525" s="153">
        <v>31180</v>
      </c>
      <c r="O1525" s="153">
        <v>28375</v>
      </c>
      <c r="P1525" s="153">
        <v>2805</v>
      </c>
      <c r="Q1525" s="154">
        <v>0.910038486209108</v>
      </c>
      <c r="R1525" s="154">
        <v>0.82087118565106</v>
      </c>
      <c r="S1525" s="154">
        <v>0.929389312977099</v>
      </c>
      <c r="T1525" s="154">
        <v>0.951690821256039</v>
      </c>
      <c r="U1525" s="173">
        <v>-0.108518127326039</v>
      </c>
      <c r="V1525" s="158">
        <v>11098</v>
      </c>
      <c r="W1525" s="158">
        <v>9952</v>
      </c>
      <c r="X1525" s="158">
        <v>7025</v>
      </c>
      <c r="Y1525" s="158">
        <v>6530</v>
      </c>
      <c r="Z1525" s="155">
        <v>0.896738151018201</v>
      </c>
      <c r="AA1525" s="155">
        <v>0.929537366548043</v>
      </c>
      <c r="AB1525" s="173">
        <v>-0.0327992155298413</v>
      </c>
    </row>
    <row r="1526" spans="1:28">
      <c r="A1526" s="175" t="s">
        <v>1455</v>
      </c>
      <c r="B1526" s="178" t="s">
        <v>1856</v>
      </c>
      <c r="C1526" s="178" t="s">
        <v>1530</v>
      </c>
      <c r="D1526" s="150">
        <v>410</v>
      </c>
      <c r="E1526" s="153">
        <v>252</v>
      </c>
      <c r="F1526" s="153">
        <v>158</v>
      </c>
      <c r="G1526" s="151">
        <v>838</v>
      </c>
      <c r="H1526" s="151">
        <v>700</v>
      </c>
      <c r="I1526" s="151">
        <v>138</v>
      </c>
      <c r="J1526" s="151">
        <v>305</v>
      </c>
      <c r="K1526" s="151">
        <v>257</v>
      </c>
      <c r="L1526" s="151">
        <v>48</v>
      </c>
      <c r="M1526" s="172">
        <v>0.93</v>
      </c>
      <c r="N1526" s="153">
        <v>14351</v>
      </c>
      <c r="O1526" s="153">
        <v>8568</v>
      </c>
      <c r="P1526" s="153">
        <v>5783</v>
      </c>
      <c r="Q1526" s="154">
        <v>0.597031565744547</v>
      </c>
      <c r="R1526" s="154">
        <v>0.614634146341463</v>
      </c>
      <c r="S1526" s="154">
        <v>0.835322195704057</v>
      </c>
      <c r="T1526" s="154">
        <v>0.842622950819672</v>
      </c>
      <c r="U1526" s="173">
        <v>-0.220688049362594</v>
      </c>
      <c r="V1526" s="158">
        <v>3776</v>
      </c>
      <c r="W1526" s="158">
        <v>2654</v>
      </c>
      <c r="X1526" s="158">
        <v>4330</v>
      </c>
      <c r="Y1526" s="158">
        <v>2403</v>
      </c>
      <c r="Z1526" s="155">
        <v>0.702860169491525</v>
      </c>
      <c r="AA1526" s="155">
        <v>0.554965357967667</v>
      </c>
      <c r="AB1526" s="173">
        <v>0.147894811523858</v>
      </c>
    </row>
    <row r="1527" spans="1:28">
      <c r="A1527" s="175" t="s">
        <v>1455</v>
      </c>
      <c r="B1527" s="178" t="s">
        <v>1856</v>
      </c>
      <c r="C1527" s="178" t="s">
        <v>1531</v>
      </c>
      <c r="D1527" s="150">
        <v>68</v>
      </c>
      <c r="E1527" s="153">
        <v>58</v>
      </c>
      <c r="F1527" s="153">
        <v>10</v>
      </c>
      <c r="G1527" s="151">
        <v>99</v>
      </c>
      <c r="H1527" s="151">
        <v>84</v>
      </c>
      <c r="I1527" s="151">
        <v>15</v>
      </c>
      <c r="J1527" s="151">
        <v>100</v>
      </c>
      <c r="K1527" s="151">
        <v>92</v>
      </c>
      <c r="L1527" s="151">
        <v>8</v>
      </c>
      <c r="M1527" s="172">
        <v>0.93</v>
      </c>
      <c r="N1527" s="153">
        <v>4016</v>
      </c>
      <c r="O1527" s="153">
        <v>3845</v>
      </c>
      <c r="P1527" s="153">
        <v>171</v>
      </c>
      <c r="Q1527" s="154">
        <v>0.9574203187251</v>
      </c>
      <c r="R1527" s="154">
        <v>0.852941176470588</v>
      </c>
      <c r="S1527" s="154">
        <v>0.848484848484849</v>
      </c>
      <c r="T1527" s="154">
        <v>0.92</v>
      </c>
      <c r="U1527" s="173">
        <v>0.00445632798573969</v>
      </c>
      <c r="V1527" s="158">
        <v>756</v>
      </c>
      <c r="W1527" s="158">
        <v>708</v>
      </c>
      <c r="X1527" s="158">
        <v>1129</v>
      </c>
      <c r="Y1527" s="158">
        <v>1091</v>
      </c>
      <c r="Z1527" s="155">
        <v>0.936507936507937</v>
      </c>
      <c r="AA1527" s="155">
        <v>0.966341895482728</v>
      </c>
      <c r="AB1527" s="173">
        <v>-0.0298339589747916</v>
      </c>
    </row>
    <row r="1528" spans="1:28">
      <c r="A1528" s="175" t="s">
        <v>1455</v>
      </c>
      <c r="B1528" s="178" t="s">
        <v>1856</v>
      </c>
      <c r="C1528" s="178" t="s">
        <v>1532</v>
      </c>
      <c r="D1528" s="150">
        <v>154</v>
      </c>
      <c r="E1528" s="153">
        <v>96</v>
      </c>
      <c r="F1528" s="153">
        <v>58</v>
      </c>
      <c r="G1528" s="151">
        <v>114</v>
      </c>
      <c r="H1528" s="151">
        <v>96</v>
      </c>
      <c r="I1528" s="151">
        <v>18</v>
      </c>
      <c r="J1528" s="151">
        <v>31</v>
      </c>
      <c r="K1528" s="151">
        <v>27</v>
      </c>
      <c r="L1528" s="151">
        <v>4</v>
      </c>
      <c r="M1528" s="172">
        <v>0.93</v>
      </c>
      <c r="N1528" s="153">
        <v>7872</v>
      </c>
      <c r="O1528" s="153">
        <v>5556</v>
      </c>
      <c r="P1528" s="153">
        <v>2316</v>
      </c>
      <c r="Q1528" s="154">
        <v>0.705792682926829</v>
      </c>
      <c r="R1528" s="154">
        <v>0.623376623376623</v>
      </c>
      <c r="S1528" s="154">
        <v>0.842105263157895</v>
      </c>
      <c r="T1528" s="154">
        <v>0.870967741935484</v>
      </c>
      <c r="U1528" s="173">
        <v>-0.218728639781271</v>
      </c>
      <c r="V1528" s="158">
        <v>1724</v>
      </c>
      <c r="W1528" s="158">
        <v>1382</v>
      </c>
      <c r="X1528" s="158">
        <v>2591</v>
      </c>
      <c r="Y1528" s="158">
        <v>2059</v>
      </c>
      <c r="Z1528" s="155">
        <v>0.801624129930394</v>
      </c>
      <c r="AA1528" s="155">
        <v>0.794673871092242</v>
      </c>
      <c r="AB1528" s="173">
        <v>0.00695025883815203</v>
      </c>
    </row>
    <row r="1529" spans="1:28">
      <c r="A1529" s="175" t="s">
        <v>1455</v>
      </c>
      <c r="B1529" s="178" t="s">
        <v>1856</v>
      </c>
      <c r="C1529" s="178" t="s">
        <v>1533</v>
      </c>
      <c r="D1529" s="150">
        <v>384</v>
      </c>
      <c r="E1529" s="153">
        <v>384</v>
      </c>
      <c r="F1529" s="153">
        <v>0</v>
      </c>
      <c r="G1529" s="151">
        <v>860</v>
      </c>
      <c r="H1529" s="151">
        <v>853</v>
      </c>
      <c r="I1529" s="151">
        <v>7</v>
      </c>
      <c r="J1529" s="151">
        <v>8</v>
      </c>
      <c r="K1529" s="151">
        <v>2</v>
      </c>
      <c r="L1529" s="151">
        <v>6</v>
      </c>
      <c r="M1529" s="172">
        <v>0.93</v>
      </c>
      <c r="N1529" s="153">
        <v>6581</v>
      </c>
      <c r="O1529" s="153">
        <v>2584</v>
      </c>
      <c r="P1529" s="153">
        <v>3997</v>
      </c>
      <c r="Q1529" s="154">
        <v>0.392645494605683</v>
      </c>
      <c r="R1529" s="154">
        <v>1</v>
      </c>
      <c r="S1529" s="154">
        <v>0.991860465116279</v>
      </c>
      <c r="T1529" s="154">
        <v>0.25</v>
      </c>
      <c r="U1529" s="173">
        <v>0.00813953488372088</v>
      </c>
      <c r="V1529" s="158">
        <v>2020</v>
      </c>
      <c r="W1529" s="158">
        <v>1553</v>
      </c>
      <c r="X1529" s="158">
        <v>2020</v>
      </c>
      <c r="Y1529" s="158">
        <v>715</v>
      </c>
      <c r="Z1529" s="155">
        <v>0.768811881188119</v>
      </c>
      <c r="AA1529" s="155">
        <v>0.353960396039604</v>
      </c>
      <c r="AB1529" s="173">
        <v>0.414851485148515</v>
      </c>
    </row>
    <row r="1530" spans="1:28">
      <c r="A1530" s="175" t="s">
        <v>1455</v>
      </c>
      <c r="B1530" s="178" t="s">
        <v>1856</v>
      </c>
      <c r="C1530" s="178" t="s">
        <v>1534</v>
      </c>
      <c r="D1530" s="150">
        <v>521</v>
      </c>
      <c r="E1530" s="153">
        <v>479</v>
      </c>
      <c r="F1530" s="153">
        <v>42</v>
      </c>
      <c r="G1530" s="151">
        <v>167</v>
      </c>
      <c r="H1530" s="151">
        <v>157</v>
      </c>
      <c r="I1530" s="151">
        <v>10</v>
      </c>
      <c r="J1530" s="151">
        <v>176</v>
      </c>
      <c r="K1530" s="151">
        <v>163</v>
      </c>
      <c r="L1530" s="151">
        <v>13</v>
      </c>
      <c r="M1530" s="172">
        <v>0.93</v>
      </c>
      <c r="N1530" s="153">
        <v>6933</v>
      </c>
      <c r="O1530" s="153">
        <v>6158</v>
      </c>
      <c r="P1530" s="153">
        <v>775</v>
      </c>
      <c r="Q1530" s="154">
        <v>0.888215779604789</v>
      </c>
      <c r="R1530" s="154">
        <v>0.919385796545106</v>
      </c>
      <c r="S1530" s="154">
        <v>0.940119760479042</v>
      </c>
      <c r="T1530" s="154">
        <v>0.926136363636364</v>
      </c>
      <c r="U1530" s="173">
        <v>-0.0207339639339363</v>
      </c>
      <c r="V1530" s="158">
        <v>1896</v>
      </c>
      <c r="W1530" s="158">
        <v>1720</v>
      </c>
      <c r="X1530" s="158">
        <v>1913</v>
      </c>
      <c r="Y1530" s="158">
        <v>1731</v>
      </c>
      <c r="Z1530" s="155">
        <v>0.907172995780591</v>
      </c>
      <c r="AA1530" s="155">
        <v>0.904861474124412</v>
      </c>
      <c r="AB1530" s="173">
        <v>0.00231152165617887</v>
      </c>
    </row>
    <row r="1531" spans="1:28">
      <c r="A1531" s="175" t="s">
        <v>1455</v>
      </c>
      <c r="B1531" s="178" t="s">
        <v>1856</v>
      </c>
      <c r="C1531" s="178" t="s">
        <v>1535</v>
      </c>
      <c r="D1531" s="150">
        <v>2085</v>
      </c>
      <c r="E1531" s="153">
        <v>1400</v>
      </c>
      <c r="F1531" s="153">
        <v>685</v>
      </c>
      <c r="G1531" s="151">
        <v>259</v>
      </c>
      <c r="H1531" s="151">
        <v>231</v>
      </c>
      <c r="I1531" s="151">
        <v>28</v>
      </c>
      <c r="J1531" s="151">
        <v>287</v>
      </c>
      <c r="K1531" s="151">
        <v>242</v>
      </c>
      <c r="L1531" s="151">
        <v>45</v>
      </c>
      <c r="M1531" s="172">
        <v>0.93</v>
      </c>
      <c r="N1531" s="153">
        <v>12915</v>
      </c>
      <c r="O1531" s="153">
        <v>11637</v>
      </c>
      <c r="P1531" s="153">
        <v>1278</v>
      </c>
      <c r="Q1531" s="154">
        <v>0.901045296167247</v>
      </c>
      <c r="R1531" s="154">
        <v>0.671462829736211</v>
      </c>
      <c r="S1531" s="154">
        <v>0.891891891891892</v>
      </c>
      <c r="T1531" s="154">
        <v>0.843205574912892</v>
      </c>
      <c r="U1531" s="173">
        <v>-0.220429062155681</v>
      </c>
      <c r="V1531" s="158">
        <v>3115</v>
      </c>
      <c r="W1531" s="158">
        <v>2325</v>
      </c>
      <c r="X1531" s="158">
        <v>1917</v>
      </c>
      <c r="Y1531" s="158">
        <v>1793</v>
      </c>
      <c r="Z1531" s="155">
        <v>0.746388443017656</v>
      </c>
      <c r="AA1531" s="155">
        <v>0.935315597287428</v>
      </c>
      <c r="AB1531" s="173">
        <v>-0.188927154269772</v>
      </c>
    </row>
    <row r="1532" spans="1:28">
      <c r="A1532" s="175" t="s">
        <v>1455</v>
      </c>
      <c r="B1532" s="178" t="s">
        <v>1856</v>
      </c>
      <c r="C1532" s="178" t="s">
        <v>1536</v>
      </c>
      <c r="D1532" s="150">
        <v>320</v>
      </c>
      <c r="E1532" s="153">
        <v>319</v>
      </c>
      <c r="F1532" s="153">
        <v>1</v>
      </c>
      <c r="G1532" s="151">
        <v>422</v>
      </c>
      <c r="H1532" s="151">
        <v>419</v>
      </c>
      <c r="I1532" s="151">
        <v>3</v>
      </c>
      <c r="J1532" s="151">
        <v>86</v>
      </c>
      <c r="K1532" s="151">
        <v>86</v>
      </c>
      <c r="L1532" s="151">
        <v>0</v>
      </c>
      <c r="M1532" s="172">
        <v>0.93</v>
      </c>
      <c r="N1532" s="153">
        <v>5178</v>
      </c>
      <c r="O1532" s="153">
        <v>4387</v>
      </c>
      <c r="P1532" s="153">
        <v>791</v>
      </c>
      <c r="Q1532" s="154">
        <v>0.847238315952105</v>
      </c>
      <c r="R1532" s="154">
        <v>0.996875</v>
      </c>
      <c r="S1532" s="154">
        <v>0.992890995260663</v>
      </c>
      <c r="T1532" s="154">
        <v>1</v>
      </c>
      <c r="U1532" s="173">
        <v>0.00398400473933647</v>
      </c>
      <c r="V1532" s="158">
        <v>1285</v>
      </c>
      <c r="W1532" s="158">
        <v>1257</v>
      </c>
      <c r="X1532" s="158">
        <v>1458</v>
      </c>
      <c r="Y1532" s="158">
        <v>1431</v>
      </c>
      <c r="Z1532" s="155">
        <v>0.978210116731517</v>
      </c>
      <c r="AA1532" s="155">
        <v>0.981481481481482</v>
      </c>
      <c r="AB1532" s="173">
        <v>-0.00327136474996403</v>
      </c>
    </row>
    <row r="1533" spans="1:28">
      <c r="A1533" s="175" t="s">
        <v>1455</v>
      </c>
      <c r="B1533" s="178" t="s">
        <v>1857</v>
      </c>
      <c r="C1533" s="178" t="s">
        <v>1537</v>
      </c>
      <c r="D1533" s="150">
        <v>1702</v>
      </c>
      <c r="E1533" s="153">
        <v>1230</v>
      </c>
      <c r="F1533" s="153">
        <v>472</v>
      </c>
      <c r="G1533" s="151">
        <v>1708</v>
      </c>
      <c r="H1533" s="151">
        <v>1179</v>
      </c>
      <c r="I1533" s="151">
        <v>529</v>
      </c>
      <c r="J1533" s="151">
        <v>1479</v>
      </c>
      <c r="K1533" s="151">
        <v>993</v>
      </c>
      <c r="L1533" s="151">
        <v>486</v>
      </c>
      <c r="M1533" s="172">
        <v>0.93</v>
      </c>
      <c r="N1533" s="153">
        <v>28374</v>
      </c>
      <c r="O1533" s="153">
        <v>20392</v>
      </c>
      <c r="P1533" s="153">
        <v>7982</v>
      </c>
      <c r="Q1533" s="154">
        <v>0.718686121096779</v>
      </c>
      <c r="R1533" s="154">
        <v>0.722679200940071</v>
      </c>
      <c r="S1533" s="154">
        <v>0.690281030444965</v>
      </c>
      <c r="T1533" s="154">
        <v>0.671399594320487</v>
      </c>
      <c r="U1533" s="173">
        <v>0.0323981704951056</v>
      </c>
      <c r="V1533" s="158">
        <v>9267</v>
      </c>
      <c r="W1533" s="158">
        <v>6386</v>
      </c>
      <c r="X1533" s="158">
        <v>8270</v>
      </c>
      <c r="Y1533" s="158">
        <v>5786</v>
      </c>
      <c r="Z1533" s="155">
        <v>0.689111902449552</v>
      </c>
      <c r="AA1533" s="155">
        <v>0.699637243047158</v>
      </c>
      <c r="AB1533" s="173">
        <v>-0.0105253405976061</v>
      </c>
    </row>
    <row r="1534" spans="1:28">
      <c r="A1534" s="175" t="s">
        <v>1455</v>
      </c>
      <c r="B1534" s="178" t="s">
        <v>1856</v>
      </c>
      <c r="C1534" s="178" t="s">
        <v>1538</v>
      </c>
      <c r="D1534" s="150">
        <v>463</v>
      </c>
      <c r="E1534" s="153">
        <v>461</v>
      </c>
      <c r="F1534" s="153">
        <v>2</v>
      </c>
      <c r="G1534" s="151">
        <v>249</v>
      </c>
      <c r="H1534" s="151">
        <v>249</v>
      </c>
      <c r="I1534" s="151">
        <v>0</v>
      </c>
      <c r="J1534" s="151">
        <v>508</v>
      </c>
      <c r="K1534" s="151">
        <v>458</v>
      </c>
      <c r="L1534" s="151">
        <v>50</v>
      </c>
      <c r="M1534" s="172">
        <v>0.93</v>
      </c>
      <c r="N1534" s="153">
        <v>16329</v>
      </c>
      <c r="O1534" s="153">
        <v>13243</v>
      </c>
      <c r="P1534" s="153">
        <v>3086</v>
      </c>
      <c r="Q1534" s="154">
        <v>0.811011084573458</v>
      </c>
      <c r="R1534" s="154">
        <v>0.995680345572354</v>
      </c>
      <c r="S1534" s="154">
        <v>1</v>
      </c>
      <c r="T1534" s="154">
        <v>0.901574803149606</v>
      </c>
      <c r="U1534" s="173">
        <v>-0.00431965442764581</v>
      </c>
      <c r="V1534" s="158">
        <v>3498</v>
      </c>
      <c r="W1534" s="158">
        <v>3182</v>
      </c>
      <c r="X1534" s="158">
        <v>4745</v>
      </c>
      <c r="Y1534" s="158">
        <v>4212</v>
      </c>
      <c r="Z1534" s="155">
        <v>0.909662664379645</v>
      </c>
      <c r="AA1534" s="155">
        <v>0.887671232876712</v>
      </c>
      <c r="AB1534" s="173">
        <v>0.0219914315029331</v>
      </c>
    </row>
    <row r="1535" spans="1:28">
      <c r="A1535" s="175" t="s">
        <v>1455</v>
      </c>
      <c r="B1535" s="178" t="s">
        <v>1856</v>
      </c>
      <c r="C1535" s="178" t="s">
        <v>1539</v>
      </c>
      <c r="D1535" s="150">
        <v>311</v>
      </c>
      <c r="E1535" s="153">
        <v>168</v>
      </c>
      <c r="F1535" s="153">
        <v>143</v>
      </c>
      <c r="G1535" s="151">
        <v>361</v>
      </c>
      <c r="H1535" s="151">
        <v>139</v>
      </c>
      <c r="I1535" s="151">
        <v>222</v>
      </c>
      <c r="J1535" s="151">
        <v>386</v>
      </c>
      <c r="K1535" s="151">
        <v>180</v>
      </c>
      <c r="L1535" s="151">
        <v>206</v>
      </c>
      <c r="M1535" s="172">
        <v>0.93</v>
      </c>
      <c r="N1535" s="153">
        <v>11607</v>
      </c>
      <c r="O1535" s="153">
        <v>3534</v>
      </c>
      <c r="P1535" s="153">
        <v>8073</v>
      </c>
      <c r="Q1535" s="154">
        <v>0.304471439648488</v>
      </c>
      <c r="R1535" s="154">
        <v>0.540192926045016</v>
      </c>
      <c r="S1535" s="154">
        <v>0.385041551246537</v>
      </c>
      <c r="T1535" s="154">
        <v>0.466321243523316</v>
      </c>
      <c r="U1535" s="173">
        <v>0.155151374798479</v>
      </c>
      <c r="V1535" s="158">
        <v>2446</v>
      </c>
      <c r="W1535" s="158">
        <v>880</v>
      </c>
      <c r="X1535" s="158">
        <v>4054</v>
      </c>
      <c r="Y1535" s="158">
        <v>1026</v>
      </c>
      <c r="Z1535" s="155">
        <v>0.35977105478332</v>
      </c>
      <c r="AA1535" s="155">
        <v>0.253083374444993</v>
      </c>
      <c r="AB1535" s="173">
        <v>0.106687680338327</v>
      </c>
    </row>
    <row r="1536" spans="1:28">
      <c r="A1536" s="175" t="s">
        <v>1455</v>
      </c>
      <c r="B1536" s="178" t="s">
        <v>1855</v>
      </c>
      <c r="C1536" s="178" t="s">
        <v>1540</v>
      </c>
      <c r="D1536" s="150">
        <v>2489</v>
      </c>
      <c r="E1536" s="153">
        <v>2151</v>
      </c>
      <c r="F1536" s="153">
        <v>338</v>
      </c>
      <c r="G1536" s="151">
        <v>1882</v>
      </c>
      <c r="H1536" s="151">
        <v>1695</v>
      </c>
      <c r="I1536" s="151">
        <v>187</v>
      </c>
      <c r="J1536" s="151">
        <v>2173</v>
      </c>
      <c r="K1536" s="151">
        <v>1806</v>
      </c>
      <c r="L1536" s="151">
        <v>367</v>
      </c>
      <c r="M1536" s="172">
        <v>0.93</v>
      </c>
      <c r="N1536" s="153">
        <v>53211</v>
      </c>
      <c r="O1536" s="153">
        <v>46638</v>
      </c>
      <c r="P1536" s="153">
        <v>6573</v>
      </c>
      <c r="Q1536" s="154">
        <v>0.876472909736709</v>
      </c>
      <c r="R1536" s="154">
        <v>0.864202490960225</v>
      </c>
      <c r="S1536" s="154">
        <v>0.900637619553666</v>
      </c>
      <c r="T1536" s="154">
        <v>0.831109065807639</v>
      </c>
      <c r="U1536" s="173">
        <v>-0.0364351285934413</v>
      </c>
      <c r="V1536" s="158">
        <v>15690</v>
      </c>
      <c r="W1536" s="158">
        <v>13541</v>
      </c>
      <c r="X1536" s="158">
        <v>16022</v>
      </c>
      <c r="Y1536" s="158">
        <v>14170</v>
      </c>
      <c r="Z1536" s="155">
        <v>0.863033779477374</v>
      </c>
      <c r="AA1536" s="155">
        <v>0.884408937710648</v>
      </c>
      <c r="AB1536" s="173">
        <v>-0.0213751582332737</v>
      </c>
    </row>
    <row r="1537" spans="1:28">
      <c r="A1537" s="175" t="s">
        <v>1455</v>
      </c>
      <c r="B1537" s="178" t="s">
        <v>1853</v>
      </c>
      <c r="C1537" s="178" t="s">
        <v>1541</v>
      </c>
      <c r="D1537" s="150">
        <v>2535</v>
      </c>
      <c r="E1537" s="153">
        <v>2410</v>
      </c>
      <c r="F1537" s="153">
        <v>125</v>
      </c>
      <c r="G1537" s="151">
        <v>2476</v>
      </c>
      <c r="H1537" s="151">
        <v>2324</v>
      </c>
      <c r="I1537" s="151">
        <v>152</v>
      </c>
      <c r="J1537" s="151">
        <v>2686</v>
      </c>
      <c r="K1537" s="151">
        <v>2613</v>
      </c>
      <c r="L1537" s="151">
        <v>73</v>
      </c>
      <c r="M1537" s="172">
        <v>0.93</v>
      </c>
      <c r="N1537" s="153">
        <v>63336</v>
      </c>
      <c r="O1537" s="153">
        <v>59418</v>
      </c>
      <c r="P1537" s="153">
        <v>3918</v>
      </c>
      <c r="Q1537" s="154">
        <v>0.938139446760136</v>
      </c>
      <c r="R1537" s="154">
        <v>0.95069033530572</v>
      </c>
      <c r="S1537" s="154">
        <v>0.938610662358643</v>
      </c>
      <c r="T1537" s="154">
        <v>0.972822040208489</v>
      </c>
      <c r="U1537" s="173">
        <v>0.0120796729470769</v>
      </c>
      <c r="V1537" s="158">
        <v>17657</v>
      </c>
      <c r="W1537" s="158">
        <v>16908</v>
      </c>
      <c r="X1537" s="158">
        <v>18943</v>
      </c>
      <c r="Y1537" s="158">
        <v>18012</v>
      </c>
      <c r="Z1537" s="155">
        <v>0.957580562949538</v>
      </c>
      <c r="AA1537" s="155">
        <v>0.950852557673019</v>
      </c>
      <c r="AB1537" s="173">
        <v>0.0067280052765194</v>
      </c>
    </row>
    <row r="1538" spans="1:28">
      <c r="A1538" s="175" t="s">
        <v>1455</v>
      </c>
      <c r="B1538" s="178" t="s">
        <v>1855</v>
      </c>
      <c r="C1538" s="178" t="s">
        <v>1542</v>
      </c>
      <c r="D1538" s="150">
        <v>2468</v>
      </c>
      <c r="E1538" s="153">
        <v>2211</v>
      </c>
      <c r="F1538" s="153">
        <v>257</v>
      </c>
      <c r="G1538" s="151">
        <v>2007</v>
      </c>
      <c r="H1538" s="151">
        <v>1798</v>
      </c>
      <c r="I1538" s="151">
        <v>209</v>
      </c>
      <c r="J1538" s="151">
        <v>1894</v>
      </c>
      <c r="K1538" s="151">
        <v>1753</v>
      </c>
      <c r="L1538" s="151">
        <v>141</v>
      </c>
      <c r="M1538" s="172">
        <v>0.93</v>
      </c>
      <c r="N1538" s="153">
        <v>52556</v>
      </c>
      <c r="O1538" s="153">
        <v>46338</v>
      </c>
      <c r="P1538" s="153">
        <v>6218</v>
      </c>
      <c r="Q1538" s="154">
        <v>0.881688104117513</v>
      </c>
      <c r="R1538" s="154">
        <v>0.895867098865478</v>
      </c>
      <c r="S1538" s="154">
        <v>0.895864474339811</v>
      </c>
      <c r="T1538" s="154">
        <v>0.925554382259768</v>
      </c>
      <c r="U1538" s="173">
        <v>2.62452566746063e-6</v>
      </c>
      <c r="V1538" s="158">
        <v>15167</v>
      </c>
      <c r="W1538" s="158">
        <v>13270</v>
      </c>
      <c r="X1538" s="158">
        <v>16140</v>
      </c>
      <c r="Y1538" s="158">
        <v>14107</v>
      </c>
      <c r="Z1538" s="155">
        <v>0.874925825806026</v>
      </c>
      <c r="AA1538" s="155">
        <v>0.874039653035936</v>
      </c>
      <c r="AB1538" s="173">
        <v>0.000886172770090732</v>
      </c>
    </row>
    <row r="1539" spans="1:28">
      <c r="A1539" s="175" t="s">
        <v>1455</v>
      </c>
      <c r="B1539" s="178" t="s">
        <v>1853</v>
      </c>
      <c r="C1539" s="178" t="s">
        <v>1543</v>
      </c>
      <c r="D1539" s="150">
        <v>1522</v>
      </c>
      <c r="E1539" s="153">
        <v>1391</v>
      </c>
      <c r="F1539" s="153">
        <v>131</v>
      </c>
      <c r="G1539" s="151">
        <v>1534</v>
      </c>
      <c r="H1539" s="151">
        <v>1428</v>
      </c>
      <c r="I1539" s="151">
        <v>106</v>
      </c>
      <c r="J1539" s="151">
        <v>1798</v>
      </c>
      <c r="K1539" s="151">
        <v>1702</v>
      </c>
      <c r="L1539" s="151">
        <v>96</v>
      </c>
      <c r="M1539" s="172">
        <v>0.93</v>
      </c>
      <c r="N1539" s="153">
        <v>41570</v>
      </c>
      <c r="O1539" s="153">
        <v>38804</v>
      </c>
      <c r="P1539" s="153">
        <v>2766</v>
      </c>
      <c r="Q1539" s="154">
        <v>0.933461630983883</v>
      </c>
      <c r="R1539" s="154">
        <v>0.913929040735874</v>
      </c>
      <c r="S1539" s="154">
        <v>0.930899608865711</v>
      </c>
      <c r="T1539" s="154">
        <v>0.946607341490545</v>
      </c>
      <c r="U1539" s="173">
        <v>-0.0169705681298367</v>
      </c>
      <c r="V1539" s="158">
        <v>11194</v>
      </c>
      <c r="W1539" s="158">
        <v>10526</v>
      </c>
      <c r="X1539" s="158">
        <v>12580</v>
      </c>
      <c r="Y1539" s="158">
        <v>11764</v>
      </c>
      <c r="Z1539" s="155">
        <v>0.940325174200465</v>
      </c>
      <c r="AA1539" s="155">
        <v>0.935135135135135</v>
      </c>
      <c r="AB1539" s="173">
        <v>0.00519003906532944</v>
      </c>
    </row>
    <row r="1540" spans="1:28">
      <c r="A1540" s="175" t="s">
        <v>1455</v>
      </c>
      <c r="B1540" s="178" t="s">
        <v>1855</v>
      </c>
      <c r="C1540" s="178" t="s">
        <v>1544</v>
      </c>
      <c r="D1540" s="150">
        <v>1865</v>
      </c>
      <c r="E1540" s="153">
        <v>1847</v>
      </c>
      <c r="F1540" s="153">
        <v>18</v>
      </c>
      <c r="G1540" s="151">
        <v>870</v>
      </c>
      <c r="H1540" s="151">
        <v>863</v>
      </c>
      <c r="I1540" s="151">
        <v>7</v>
      </c>
      <c r="J1540" s="151">
        <v>1354</v>
      </c>
      <c r="K1540" s="151">
        <v>1335</v>
      </c>
      <c r="L1540" s="151">
        <v>19</v>
      </c>
      <c r="M1540" s="172">
        <v>0.93</v>
      </c>
      <c r="N1540" s="153">
        <v>32999</v>
      </c>
      <c r="O1540" s="153">
        <v>32425</v>
      </c>
      <c r="P1540" s="153">
        <v>574</v>
      </c>
      <c r="Q1540" s="154">
        <v>0.982605533501015</v>
      </c>
      <c r="R1540" s="154">
        <v>0.990348525469169</v>
      </c>
      <c r="S1540" s="154">
        <v>0.991954022988506</v>
      </c>
      <c r="T1540" s="154">
        <v>0.985967503692762</v>
      </c>
      <c r="U1540" s="173">
        <v>-0.00160549751933692</v>
      </c>
      <c r="V1540" s="158">
        <v>10068</v>
      </c>
      <c r="W1540" s="158">
        <v>9958</v>
      </c>
      <c r="X1540" s="158">
        <v>9554</v>
      </c>
      <c r="Y1540" s="158">
        <v>9446</v>
      </c>
      <c r="Z1540" s="155">
        <v>0.989074294795391</v>
      </c>
      <c r="AA1540" s="155">
        <v>0.988695834205568</v>
      </c>
      <c r="AB1540" s="173">
        <v>0.000378460589822938</v>
      </c>
    </row>
    <row r="1541" spans="1:28">
      <c r="A1541" s="175" t="s">
        <v>1455</v>
      </c>
      <c r="B1541" s="178" t="s">
        <v>1855</v>
      </c>
      <c r="C1541" s="178" t="s">
        <v>1545</v>
      </c>
      <c r="D1541" s="150">
        <v>2167</v>
      </c>
      <c r="E1541" s="153">
        <v>2002</v>
      </c>
      <c r="F1541" s="153">
        <v>165</v>
      </c>
      <c r="G1541" s="151">
        <v>882</v>
      </c>
      <c r="H1541" s="151">
        <v>853</v>
      </c>
      <c r="I1541" s="151">
        <v>29</v>
      </c>
      <c r="J1541" s="151">
        <v>1474</v>
      </c>
      <c r="K1541" s="151">
        <v>1427</v>
      </c>
      <c r="L1541" s="151">
        <v>47</v>
      </c>
      <c r="M1541" s="172">
        <v>0.93</v>
      </c>
      <c r="N1541" s="153">
        <v>33702</v>
      </c>
      <c r="O1541" s="153">
        <v>32416</v>
      </c>
      <c r="P1541" s="153">
        <v>1286</v>
      </c>
      <c r="Q1541" s="154">
        <v>0.961842027179396</v>
      </c>
      <c r="R1541" s="154">
        <v>0.923857868020305</v>
      </c>
      <c r="S1541" s="154">
        <v>0.967120181405896</v>
      </c>
      <c r="T1541" s="154">
        <v>0.968113975576662</v>
      </c>
      <c r="U1541" s="173">
        <v>-0.0432623133855912</v>
      </c>
      <c r="V1541" s="158">
        <v>10602</v>
      </c>
      <c r="W1541" s="158">
        <v>10154</v>
      </c>
      <c r="X1541" s="158">
        <v>9746</v>
      </c>
      <c r="Y1541" s="158">
        <v>9422</v>
      </c>
      <c r="Z1541" s="155">
        <v>0.957743821920392</v>
      </c>
      <c r="AA1541" s="155">
        <v>0.966755592037759</v>
      </c>
      <c r="AB1541" s="173">
        <v>-0.00901177011736665</v>
      </c>
    </row>
    <row r="1542" spans="1:28">
      <c r="A1542" s="175" t="s">
        <v>1455</v>
      </c>
      <c r="B1542" s="178" t="s">
        <v>1853</v>
      </c>
      <c r="C1542" s="178" t="s">
        <v>1546</v>
      </c>
      <c r="D1542" s="150">
        <v>3910</v>
      </c>
      <c r="E1542" s="153">
        <v>3433</v>
      </c>
      <c r="F1542" s="153">
        <v>477</v>
      </c>
      <c r="G1542" s="151">
        <v>3643</v>
      </c>
      <c r="H1542" s="151">
        <v>3052</v>
      </c>
      <c r="I1542" s="151">
        <v>591</v>
      </c>
      <c r="J1542" s="151">
        <v>3770</v>
      </c>
      <c r="K1542" s="151">
        <v>3414</v>
      </c>
      <c r="L1542" s="151">
        <v>356</v>
      </c>
      <c r="M1542" s="172">
        <v>0.93</v>
      </c>
      <c r="N1542" s="153">
        <v>95039</v>
      </c>
      <c r="O1542" s="153">
        <v>87806</v>
      </c>
      <c r="P1542" s="153">
        <v>7233</v>
      </c>
      <c r="Q1542" s="154">
        <v>0.923894401245804</v>
      </c>
      <c r="R1542" s="154">
        <v>0.878005115089514</v>
      </c>
      <c r="S1542" s="154">
        <v>0.837771067801263</v>
      </c>
      <c r="T1542" s="154">
        <v>0.905570291777188</v>
      </c>
      <c r="U1542" s="173">
        <v>0.0402340472882514</v>
      </c>
      <c r="V1542" s="158">
        <v>26682</v>
      </c>
      <c r="W1542" s="158">
        <v>24357</v>
      </c>
      <c r="X1542" s="158">
        <v>28578</v>
      </c>
      <c r="Y1542" s="158">
        <v>26177</v>
      </c>
      <c r="Z1542" s="155">
        <v>0.912862604002698</v>
      </c>
      <c r="AA1542" s="155">
        <v>0.915984323605571</v>
      </c>
      <c r="AB1542" s="173">
        <v>-0.00312171960287222</v>
      </c>
    </row>
    <row r="1543" spans="1:28">
      <c r="A1543" s="175" t="s">
        <v>1455</v>
      </c>
      <c r="B1543" s="178" t="s">
        <v>1852</v>
      </c>
      <c r="C1543" s="178" t="s">
        <v>1547</v>
      </c>
      <c r="D1543" s="150">
        <v>1574</v>
      </c>
      <c r="E1543" s="153">
        <v>1396</v>
      </c>
      <c r="F1543" s="153">
        <v>178</v>
      </c>
      <c r="G1543" s="151">
        <v>1624</v>
      </c>
      <c r="H1543" s="151">
        <v>1382</v>
      </c>
      <c r="I1543" s="151">
        <v>242</v>
      </c>
      <c r="J1543" s="151">
        <v>1667</v>
      </c>
      <c r="K1543" s="151">
        <v>1366</v>
      </c>
      <c r="L1543" s="151">
        <v>301</v>
      </c>
      <c r="M1543" s="172">
        <v>0.93</v>
      </c>
      <c r="N1543" s="153">
        <v>39514</v>
      </c>
      <c r="O1543" s="153">
        <v>34138</v>
      </c>
      <c r="P1543" s="153">
        <v>5376</v>
      </c>
      <c r="Q1543" s="154">
        <v>0.86394695550944</v>
      </c>
      <c r="R1543" s="154">
        <v>0.886912325285896</v>
      </c>
      <c r="S1543" s="154">
        <v>0.850985221674877</v>
      </c>
      <c r="T1543" s="154">
        <v>0.819436112777445</v>
      </c>
      <c r="U1543" s="173">
        <v>0.0359271036110189</v>
      </c>
      <c r="V1543" s="158">
        <v>10622</v>
      </c>
      <c r="W1543" s="158">
        <v>9190</v>
      </c>
      <c r="X1543" s="158">
        <v>11725</v>
      </c>
      <c r="Y1543" s="158">
        <v>10138</v>
      </c>
      <c r="Z1543" s="155">
        <v>0.865185464131049</v>
      </c>
      <c r="AA1543" s="155">
        <v>0.864648187633262</v>
      </c>
      <c r="AB1543" s="173">
        <v>0.000537276497786565</v>
      </c>
    </row>
    <row r="1544" spans="1:28">
      <c r="A1544" s="175" t="s">
        <v>1455</v>
      </c>
      <c r="B1544" s="178" t="s">
        <v>1854</v>
      </c>
      <c r="C1544" s="178" t="s">
        <v>1548</v>
      </c>
      <c r="D1544" s="150">
        <v>1404</v>
      </c>
      <c r="E1544" s="153">
        <v>1344</v>
      </c>
      <c r="F1544" s="153">
        <v>60</v>
      </c>
      <c r="G1544" s="151">
        <v>1446</v>
      </c>
      <c r="H1544" s="151">
        <v>1435</v>
      </c>
      <c r="I1544" s="151">
        <v>11</v>
      </c>
      <c r="J1544" s="151">
        <v>1606</v>
      </c>
      <c r="K1544" s="151">
        <v>1584</v>
      </c>
      <c r="L1544" s="151">
        <v>22</v>
      </c>
      <c r="M1544" s="172">
        <v>0.93</v>
      </c>
      <c r="N1544" s="153">
        <v>35851</v>
      </c>
      <c r="O1544" s="153">
        <v>35394</v>
      </c>
      <c r="P1544" s="153">
        <v>457</v>
      </c>
      <c r="Q1544" s="154">
        <v>0.98725279629578</v>
      </c>
      <c r="R1544" s="154">
        <v>0.957264957264957</v>
      </c>
      <c r="S1544" s="154">
        <v>0.992392807745505</v>
      </c>
      <c r="T1544" s="154">
        <v>0.986301369863014</v>
      </c>
      <c r="U1544" s="173">
        <v>-0.0351278504805476</v>
      </c>
      <c r="V1544" s="158">
        <v>10314</v>
      </c>
      <c r="W1544" s="158">
        <v>10151</v>
      </c>
      <c r="X1544" s="158">
        <v>10542</v>
      </c>
      <c r="Y1544" s="158">
        <v>10433</v>
      </c>
      <c r="Z1544" s="155">
        <v>0.98419623812294</v>
      </c>
      <c r="AA1544" s="155">
        <v>0.989660405995067</v>
      </c>
      <c r="AB1544" s="173">
        <v>-0.00546416787212767</v>
      </c>
    </row>
    <row r="1545" spans="1:28">
      <c r="A1545" s="175" t="s">
        <v>1455</v>
      </c>
      <c r="B1545" s="178" t="s">
        <v>1852</v>
      </c>
      <c r="C1545" s="178" t="s">
        <v>1549</v>
      </c>
      <c r="D1545" s="150">
        <v>1420</v>
      </c>
      <c r="E1545" s="153">
        <v>1369</v>
      </c>
      <c r="F1545" s="153">
        <v>51</v>
      </c>
      <c r="G1545" s="151">
        <v>1371</v>
      </c>
      <c r="H1545" s="151">
        <v>1305</v>
      </c>
      <c r="I1545" s="151">
        <v>66</v>
      </c>
      <c r="J1545" s="151">
        <v>1835</v>
      </c>
      <c r="K1545" s="151">
        <v>1785</v>
      </c>
      <c r="L1545" s="151">
        <v>50</v>
      </c>
      <c r="M1545" s="172">
        <v>0.93</v>
      </c>
      <c r="N1545" s="153">
        <v>34380</v>
      </c>
      <c r="O1545" s="153">
        <v>33387</v>
      </c>
      <c r="P1545" s="153">
        <v>993</v>
      </c>
      <c r="Q1545" s="154">
        <v>0.971116928446771</v>
      </c>
      <c r="R1545" s="154">
        <v>0.964084507042254</v>
      </c>
      <c r="S1545" s="154">
        <v>0.951859956236324</v>
      </c>
      <c r="T1545" s="154">
        <v>0.97275204359673</v>
      </c>
      <c r="U1545" s="173">
        <v>0.0122245508059298</v>
      </c>
      <c r="V1545" s="158">
        <v>10003</v>
      </c>
      <c r="W1545" s="158">
        <v>9718</v>
      </c>
      <c r="X1545" s="158">
        <v>10181</v>
      </c>
      <c r="Y1545" s="158">
        <v>9845</v>
      </c>
      <c r="Z1545" s="155">
        <v>0.971508547435769</v>
      </c>
      <c r="AA1545" s="155">
        <v>0.966997348001179</v>
      </c>
      <c r="AB1545" s="173">
        <v>0.00451119943459066</v>
      </c>
    </row>
    <row r="1546" spans="1:28">
      <c r="A1546" s="175" t="s">
        <v>1455</v>
      </c>
      <c r="B1546" s="178" t="s">
        <v>1852</v>
      </c>
      <c r="C1546" s="178" t="s">
        <v>1550</v>
      </c>
      <c r="D1546" s="150">
        <v>2069</v>
      </c>
      <c r="E1546" s="153">
        <v>2057</v>
      </c>
      <c r="F1546" s="153">
        <v>12</v>
      </c>
      <c r="G1546" s="151">
        <v>2216</v>
      </c>
      <c r="H1546" s="151">
        <v>2204</v>
      </c>
      <c r="I1546" s="151">
        <v>12</v>
      </c>
      <c r="J1546" s="151">
        <v>2409</v>
      </c>
      <c r="K1546" s="151">
        <v>2397</v>
      </c>
      <c r="L1546" s="151">
        <v>12</v>
      </c>
      <c r="M1546" s="172">
        <v>0.93</v>
      </c>
      <c r="N1546" s="153">
        <v>53464</v>
      </c>
      <c r="O1546" s="153">
        <v>53196</v>
      </c>
      <c r="P1546" s="153">
        <v>268</v>
      </c>
      <c r="Q1546" s="154">
        <v>0.994987281161155</v>
      </c>
      <c r="R1546" s="154">
        <v>0.994200096665056</v>
      </c>
      <c r="S1546" s="154">
        <v>0.994584837545126</v>
      </c>
      <c r="T1546" s="154">
        <v>0.995018679950187</v>
      </c>
      <c r="U1546" s="173">
        <v>-0.000384740880070789</v>
      </c>
      <c r="V1546" s="158">
        <v>15454</v>
      </c>
      <c r="W1546" s="158">
        <v>15387</v>
      </c>
      <c r="X1546" s="158">
        <v>16095</v>
      </c>
      <c r="Y1546" s="158">
        <v>16026</v>
      </c>
      <c r="Z1546" s="155">
        <v>0.995664552866572</v>
      </c>
      <c r="AA1546" s="155">
        <v>0.995712954333644</v>
      </c>
      <c r="AB1546" s="173">
        <v>-4.8401467072301e-5</v>
      </c>
    </row>
    <row r="1547" spans="1:28">
      <c r="A1547" s="175" t="s">
        <v>1455</v>
      </c>
      <c r="B1547" s="178" t="s">
        <v>1853</v>
      </c>
      <c r="C1547" s="178" t="s">
        <v>1551</v>
      </c>
      <c r="D1547" s="150">
        <v>3683</v>
      </c>
      <c r="E1547" s="153">
        <v>3595</v>
      </c>
      <c r="F1547" s="153">
        <v>88</v>
      </c>
      <c r="G1547" s="151">
        <v>3699</v>
      </c>
      <c r="H1547" s="151">
        <v>3631</v>
      </c>
      <c r="I1547" s="151">
        <v>68</v>
      </c>
      <c r="J1547" s="151">
        <v>3884</v>
      </c>
      <c r="K1547" s="151">
        <v>3812</v>
      </c>
      <c r="L1547" s="151">
        <v>72</v>
      </c>
      <c r="M1547" s="172">
        <v>0.93</v>
      </c>
      <c r="N1547" s="153">
        <v>95335</v>
      </c>
      <c r="O1547" s="153">
        <v>93794</v>
      </c>
      <c r="P1547" s="153">
        <v>1541</v>
      </c>
      <c r="Q1547" s="154">
        <v>0.983835946924005</v>
      </c>
      <c r="R1547" s="154">
        <v>0.976106434971491</v>
      </c>
      <c r="S1547" s="154">
        <v>0.9816166531495</v>
      </c>
      <c r="T1547" s="154">
        <v>0.981462409886715</v>
      </c>
      <c r="U1547" s="173">
        <v>-0.00551021817800923</v>
      </c>
      <c r="V1547" s="158">
        <v>26393</v>
      </c>
      <c r="W1547" s="158">
        <v>25845</v>
      </c>
      <c r="X1547" s="158">
        <v>28238</v>
      </c>
      <c r="Y1547" s="158">
        <v>27803</v>
      </c>
      <c r="Z1547" s="155">
        <v>0.979236918880006</v>
      </c>
      <c r="AA1547" s="155">
        <v>0.984595226290814</v>
      </c>
      <c r="AB1547" s="173">
        <v>-0.00535830741080767</v>
      </c>
    </row>
    <row r="1548" spans="1:28">
      <c r="A1548" s="175" t="s">
        <v>1455</v>
      </c>
      <c r="B1548" s="178" t="s">
        <v>1853</v>
      </c>
      <c r="C1548" s="178" t="s">
        <v>1552</v>
      </c>
      <c r="D1548" s="150">
        <v>1878</v>
      </c>
      <c r="E1548" s="153">
        <v>1828</v>
      </c>
      <c r="F1548" s="153">
        <v>50</v>
      </c>
      <c r="G1548" s="151">
        <v>1920</v>
      </c>
      <c r="H1548" s="151">
        <v>1863</v>
      </c>
      <c r="I1548" s="151">
        <v>57</v>
      </c>
      <c r="J1548" s="151">
        <v>1986</v>
      </c>
      <c r="K1548" s="151">
        <v>1927</v>
      </c>
      <c r="L1548" s="151">
        <v>59</v>
      </c>
      <c r="M1548" s="172">
        <v>0.93</v>
      </c>
      <c r="N1548" s="153">
        <v>47655</v>
      </c>
      <c r="O1548" s="153">
        <v>46505</v>
      </c>
      <c r="P1548" s="153">
        <v>1150</v>
      </c>
      <c r="Q1548" s="154">
        <v>0.975868219494282</v>
      </c>
      <c r="R1548" s="154">
        <v>0.973375931842385</v>
      </c>
      <c r="S1548" s="154">
        <v>0.9703125</v>
      </c>
      <c r="T1548" s="154">
        <v>0.970292044310171</v>
      </c>
      <c r="U1548" s="173">
        <v>0.00306343184238544</v>
      </c>
      <c r="V1548" s="158">
        <v>13234</v>
      </c>
      <c r="W1548" s="158">
        <v>12880</v>
      </c>
      <c r="X1548" s="158">
        <v>14262</v>
      </c>
      <c r="Y1548" s="158">
        <v>13873</v>
      </c>
      <c r="Z1548" s="155">
        <v>0.973250717847967</v>
      </c>
      <c r="AA1548" s="155">
        <v>0.972724723040247</v>
      </c>
      <c r="AB1548" s="173">
        <v>0.000525994807720531</v>
      </c>
    </row>
    <row r="1549" spans="1:28">
      <c r="A1549" s="175" t="s">
        <v>1455</v>
      </c>
      <c r="B1549" s="178" t="s">
        <v>1852</v>
      </c>
      <c r="C1549" s="178" t="s">
        <v>1553</v>
      </c>
      <c r="D1549" s="150">
        <v>1781</v>
      </c>
      <c r="E1549" s="153">
        <v>1730</v>
      </c>
      <c r="F1549" s="153">
        <v>51</v>
      </c>
      <c r="G1549" s="151">
        <v>1706</v>
      </c>
      <c r="H1549" s="151">
        <v>1651</v>
      </c>
      <c r="I1549" s="151">
        <v>55</v>
      </c>
      <c r="J1549" s="151">
        <v>1845</v>
      </c>
      <c r="K1549" s="151">
        <v>1809</v>
      </c>
      <c r="L1549" s="151">
        <v>36</v>
      </c>
      <c r="M1549" s="172">
        <v>0.93</v>
      </c>
      <c r="N1549" s="153">
        <v>43480</v>
      </c>
      <c r="O1549" s="153">
        <v>42193</v>
      </c>
      <c r="P1549" s="153">
        <v>1287</v>
      </c>
      <c r="Q1549" s="154">
        <v>0.97040018399264</v>
      </c>
      <c r="R1549" s="154">
        <v>0.971364402021336</v>
      </c>
      <c r="S1549" s="154">
        <v>0.967760844079719</v>
      </c>
      <c r="T1549" s="154">
        <v>0.980487804878049</v>
      </c>
      <c r="U1549" s="173">
        <v>0.00360355794161771</v>
      </c>
      <c r="V1549" s="158">
        <v>12598</v>
      </c>
      <c r="W1549" s="158">
        <v>12298</v>
      </c>
      <c r="X1549" s="158">
        <v>13293</v>
      </c>
      <c r="Y1549" s="158">
        <v>12818</v>
      </c>
      <c r="Z1549" s="155">
        <v>0.976186696301</v>
      </c>
      <c r="AA1549" s="155">
        <v>0.96426690739487</v>
      </c>
      <c r="AB1549" s="173">
        <v>0.0119197889061307</v>
      </c>
    </row>
    <row r="1550" spans="1:28">
      <c r="A1550" s="175" t="s">
        <v>1455</v>
      </c>
      <c r="B1550" s="178" t="s">
        <v>1852</v>
      </c>
      <c r="C1550" s="178" t="s">
        <v>1554</v>
      </c>
      <c r="D1550" s="150">
        <v>1607</v>
      </c>
      <c r="E1550" s="153">
        <v>1539</v>
      </c>
      <c r="F1550" s="153">
        <v>68</v>
      </c>
      <c r="G1550" s="151">
        <v>1491</v>
      </c>
      <c r="H1550" s="151">
        <v>1464</v>
      </c>
      <c r="I1550" s="151">
        <v>27</v>
      </c>
      <c r="J1550" s="151">
        <v>1642</v>
      </c>
      <c r="K1550" s="151">
        <v>1614</v>
      </c>
      <c r="L1550" s="151">
        <v>28</v>
      </c>
      <c r="M1550" s="172">
        <v>0.93</v>
      </c>
      <c r="N1550" s="153">
        <v>37026</v>
      </c>
      <c r="O1550" s="153">
        <v>36036</v>
      </c>
      <c r="P1550" s="153">
        <v>990</v>
      </c>
      <c r="Q1550" s="154">
        <v>0.973262032085562</v>
      </c>
      <c r="R1550" s="154">
        <v>0.957685127566895</v>
      </c>
      <c r="S1550" s="154">
        <v>0.981891348088531</v>
      </c>
      <c r="T1550" s="154">
        <v>0.982947624847747</v>
      </c>
      <c r="U1550" s="173">
        <v>-0.0242062205216363</v>
      </c>
      <c r="V1550" s="158">
        <v>10783</v>
      </c>
      <c r="W1550" s="158">
        <v>10424</v>
      </c>
      <c r="X1550" s="158">
        <v>10880</v>
      </c>
      <c r="Y1550" s="158">
        <v>10532</v>
      </c>
      <c r="Z1550" s="155">
        <v>0.966706853380321</v>
      </c>
      <c r="AA1550" s="155">
        <v>0.968014705882353</v>
      </c>
      <c r="AB1550" s="173">
        <v>-0.00130785250203203</v>
      </c>
    </row>
    <row r="1551" spans="1:28">
      <c r="A1551" s="175" t="s">
        <v>1455</v>
      </c>
      <c r="B1551" s="178" t="s">
        <v>1852</v>
      </c>
      <c r="C1551" s="178" t="s">
        <v>1555</v>
      </c>
      <c r="D1551" s="150">
        <v>1</v>
      </c>
      <c r="E1551" s="153">
        <v>0</v>
      </c>
      <c r="F1551" s="153">
        <v>1</v>
      </c>
      <c r="G1551" s="151">
        <v>0</v>
      </c>
      <c r="H1551" s="151">
        <v>0</v>
      </c>
      <c r="I1551" s="151">
        <v>0</v>
      </c>
      <c r="J1551" s="151">
        <v>0</v>
      </c>
      <c r="K1551" s="151">
        <v>0</v>
      </c>
      <c r="L1551" s="151">
        <v>0</v>
      </c>
      <c r="M1551" s="172">
        <v>0.93</v>
      </c>
      <c r="N1551" s="153">
        <v>3</v>
      </c>
      <c r="O1551" s="153">
        <v>0</v>
      </c>
      <c r="P1551" s="153">
        <v>3</v>
      </c>
      <c r="Q1551" s="154">
        <v>0</v>
      </c>
      <c r="R1551" s="154">
        <v>0</v>
      </c>
      <c r="S1551" s="154">
        <v>0</v>
      </c>
      <c r="T1551" s="154">
        <v>0</v>
      </c>
      <c r="U1551" s="173">
        <v>0</v>
      </c>
      <c r="V1551" s="158">
        <v>3</v>
      </c>
      <c r="W1551" s="158">
        <v>0</v>
      </c>
      <c r="X1551" s="158">
        <v>0</v>
      </c>
      <c r="Y1551" s="158">
        <v>0</v>
      </c>
      <c r="Z1551" s="155">
        <v>0</v>
      </c>
      <c r="AA1551" s="155">
        <v>0</v>
      </c>
      <c r="AB1551" s="173">
        <v>0</v>
      </c>
    </row>
    <row r="1552" spans="1:28">
      <c r="A1552" s="175" t="s">
        <v>1455</v>
      </c>
      <c r="B1552" s="178" t="s">
        <v>1852</v>
      </c>
      <c r="C1552" s="178" t="s">
        <v>1556</v>
      </c>
      <c r="D1552" s="150">
        <v>4812</v>
      </c>
      <c r="E1552" s="153">
        <v>4681</v>
      </c>
      <c r="F1552" s="153">
        <v>131</v>
      </c>
      <c r="G1552" s="151">
        <v>4637</v>
      </c>
      <c r="H1552" s="151">
        <v>4543</v>
      </c>
      <c r="I1552" s="151">
        <v>94</v>
      </c>
      <c r="J1552" s="151">
        <v>5050</v>
      </c>
      <c r="K1552" s="151">
        <v>4989</v>
      </c>
      <c r="L1552" s="151">
        <v>61</v>
      </c>
      <c r="M1552" s="172">
        <v>0.93</v>
      </c>
      <c r="N1552" s="153">
        <v>115864</v>
      </c>
      <c r="O1552" s="153">
        <v>113953</v>
      </c>
      <c r="P1552" s="153">
        <v>1911</v>
      </c>
      <c r="Q1552" s="154">
        <v>0.983506524891252</v>
      </c>
      <c r="R1552" s="154">
        <v>0.972776392352452</v>
      </c>
      <c r="S1552" s="154">
        <v>0.979728272590037</v>
      </c>
      <c r="T1552" s="154">
        <v>0.987920792079208</v>
      </c>
      <c r="U1552" s="173">
        <v>-0.00695188023758453</v>
      </c>
      <c r="V1552" s="158">
        <v>34367</v>
      </c>
      <c r="W1552" s="158">
        <v>33760</v>
      </c>
      <c r="X1552" s="158">
        <v>35010</v>
      </c>
      <c r="Y1552" s="158">
        <v>34460</v>
      </c>
      <c r="Z1552" s="155">
        <v>0.982337707684698</v>
      </c>
      <c r="AA1552" s="155">
        <v>0.9842902027992</v>
      </c>
      <c r="AB1552" s="173">
        <v>-0.00195249511450268</v>
      </c>
    </row>
    <row r="1553" spans="1:28">
      <c r="A1553" s="175" t="s">
        <v>1455</v>
      </c>
      <c r="B1553" s="178" t="s">
        <v>1853</v>
      </c>
      <c r="C1553" s="178" t="s">
        <v>1557</v>
      </c>
      <c r="D1553" s="150">
        <v>1898</v>
      </c>
      <c r="E1553" s="153">
        <v>1798</v>
      </c>
      <c r="F1553" s="153">
        <v>100</v>
      </c>
      <c r="G1553" s="151">
        <v>2034</v>
      </c>
      <c r="H1553" s="151">
        <v>1934</v>
      </c>
      <c r="I1553" s="151">
        <v>100</v>
      </c>
      <c r="J1553" s="151">
        <v>2102</v>
      </c>
      <c r="K1553" s="151">
        <v>1979</v>
      </c>
      <c r="L1553" s="151">
        <v>123</v>
      </c>
      <c r="M1553" s="172">
        <v>0.93</v>
      </c>
      <c r="N1553" s="153">
        <v>50002</v>
      </c>
      <c r="O1553" s="153">
        <v>46569</v>
      </c>
      <c r="P1553" s="153">
        <v>3433</v>
      </c>
      <c r="Q1553" s="154">
        <v>0.931342746290148</v>
      </c>
      <c r="R1553" s="154">
        <v>0.947312961011591</v>
      </c>
      <c r="S1553" s="154">
        <v>0.950835791543756</v>
      </c>
      <c r="T1553" s="154">
        <v>0.941484300666032</v>
      </c>
      <c r="U1553" s="173">
        <v>-0.00352283053216507</v>
      </c>
      <c r="V1553" s="158">
        <v>13792</v>
      </c>
      <c r="W1553" s="158">
        <v>12984</v>
      </c>
      <c r="X1553" s="158">
        <v>14939</v>
      </c>
      <c r="Y1553" s="158">
        <v>13970</v>
      </c>
      <c r="Z1553" s="155">
        <v>0.941415313225058</v>
      </c>
      <c r="AA1553" s="155">
        <v>0.935136220630564</v>
      </c>
      <c r="AB1553" s="173">
        <v>0.00627909259449366</v>
      </c>
    </row>
    <row r="1554" spans="1:28">
      <c r="A1554" s="175" t="s">
        <v>1455</v>
      </c>
      <c r="B1554" s="178" t="s">
        <v>1852</v>
      </c>
      <c r="C1554" s="178" t="s">
        <v>1558</v>
      </c>
      <c r="D1554" s="150">
        <v>3422</v>
      </c>
      <c r="E1554" s="153">
        <v>3341</v>
      </c>
      <c r="F1554" s="153">
        <v>81</v>
      </c>
      <c r="G1554" s="151">
        <v>3569</v>
      </c>
      <c r="H1554" s="151">
        <v>3517</v>
      </c>
      <c r="I1554" s="151">
        <v>52</v>
      </c>
      <c r="J1554" s="151">
        <v>3995</v>
      </c>
      <c r="K1554" s="151">
        <v>3948</v>
      </c>
      <c r="L1554" s="151">
        <v>47</v>
      </c>
      <c r="M1554" s="172">
        <v>0.93</v>
      </c>
      <c r="N1554" s="153">
        <v>84932</v>
      </c>
      <c r="O1554" s="153">
        <v>83950</v>
      </c>
      <c r="P1554" s="153">
        <v>982</v>
      </c>
      <c r="Q1554" s="154">
        <v>0.988437809070786</v>
      </c>
      <c r="R1554" s="154">
        <v>0.976329631794272</v>
      </c>
      <c r="S1554" s="154">
        <v>0.985430092462875</v>
      </c>
      <c r="T1554" s="154">
        <v>0.988235294117647</v>
      </c>
      <c r="U1554" s="173">
        <v>-0.00910046066860237</v>
      </c>
      <c r="V1554" s="158">
        <v>25190</v>
      </c>
      <c r="W1554" s="158">
        <v>24857</v>
      </c>
      <c r="X1554" s="158">
        <v>25616</v>
      </c>
      <c r="Y1554" s="158">
        <v>25391</v>
      </c>
      <c r="Z1554" s="155">
        <v>0.986780468439857</v>
      </c>
      <c r="AA1554" s="155">
        <v>0.991216427232979</v>
      </c>
      <c r="AB1554" s="173">
        <v>-0.00443595879312231</v>
      </c>
    </row>
    <row r="1555" spans="1:28">
      <c r="A1555" s="175" t="s">
        <v>1455</v>
      </c>
      <c r="B1555" s="178" t="s">
        <v>1853</v>
      </c>
      <c r="C1555" s="178" t="s">
        <v>1559</v>
      </c>
      <c r="D1555" s="150">
        <v>4047</v>
      </c>
      <c r="E1555" s="153">
        <v>3857</v>
      </c>
      <c r="F1555" s="153">
        <v>190</v>
      </c>
      <c r="G1555" s="151">
        <v>3935</v>
      </c>
      <c r="H1555" s="151">
        <v>3798</v>
      </c>
      <c r="I1555" s="151">
        <v>137</v>
      </c>
      <c r="J1555" s="151">
        <v>4134</v>
      </c>
      <c r="K1555" s="151">
        <v>4008</v>
      </c>
      <c r="L1555" s="151">
        <v>126</v>
      </c>
      <c r="M1555" s="172">
        <v>0.93</v>
      </c>
      <c r="N1555" s="153">
        <v>100807</v>
      </c>
      <c r="O1555" s="153">
        <v>97795</v>
      </c>
      <c r="P1555" s="153">
        <v>3012</v>
      </c>
      <c r="Q1555" s="154">
        <v>0.970121122541093</v>
      </c>
      <c r="R1555" s="154">
        <v>0.953051643192488</v>
      </c>
      <c r="S1555" s="154">
        <v>0.965184243964422</v>
      </c>
      <c r="T1555" s="154">
        <v>0.969521044992743</v>
      </c>
      <c r="U1555" s="173">
        <v>-0.0121326007719336</v>
      </c>
      <c r="V1555" s="158">
        <v>28303</v>
      </c>
      <c r="W1555" s="158">
        <v>27463</v>
      </c>
      <c r="X1555" s="158">
        <v>31104</v>
      </c>
      <c r="Y1555" s="158">
        <v>30154</v>
      </c>
      <c r="Z1555" s="155">
        <v>0.970321167367417</v>
      </c>
      <c r="AA1555" s="155">
        <v>0.969457304526749</v>
      </c>
      <c r="AB1555" s="173">
        <v>0.000863862840667973</v>
      </c>
    </row>
    <row r="1556" spans="1:28">
      <c r="A1556" s="175" t="s">
        <v>1455</v>
      </c>
      <c r="B1556" s="178" t="s">
        <v>1852</v>
      </c>
      <c r="C1556" s="178" t="s">
        <v>1560</v>
      </c>
      <c r="D1556" s="150">
        <v>2107</v>
      </c>
      <c r="E1556" s="153">
        <v>2028</v>
      </c>
      <c r="F1556" s="153">
        <v>79</v>
      </c>
      <c r="G1556" s="151">
        <v>2045</v>
      </c>
      <c r="H1556" s="151">
        <v>1990</v>
      </c>
      <c r="I1556" s="151">
        <v>55</v>
      </c>
      <c r="J1556" s="151">
        <v>2328</v>
      </c>
      <c r="K1556" s="151">
        <v>2298</v>
      </c>
      <c r="L1556" s="151">
        <v>30</v>
      </c>
      <c r="M1556" s="172">
        <v>0.93</v>
      </c>
      <c r="N1556" s="153">
        <v>53179</v>
      </c>
      <c r="O1556" s="153">
        <v>52211</v>
      </c>
      <c r="P1556" s="153">
        <v>968</v>
      </c>
      <c r="Q1556" s="154">
        <v>0.981797326012148</v>
      </c>
      <c r="R1556" s="154">
        <v>0.9625059326056</v>
      </c>
      <c r="S1556" s="154">
        <v>0.973105134474328</v>
      </c>
      <c r="T1556" s="154">
        <v>0.987113402061856</v>
      </c>
      <c r="U1556" s="173">
        <v>-0.0105992018687273</v>
      </c>
      <c r="V1556" s="158">
        <v>15329</v>
      </c>
      <c r="W1556" s="158">
        <v>15029</v>
      </c>
      <c r="X1556" s="158">
        <v>15666</v>
      </c>
      <c r="Y1556" s="158">
        <v>15429</v>
      </c>
      <c r="Z1556" s="155">
        <v>0.980429251745058</v>
      </c>
      <c r="AA1556" s="155">
        <v>0.984871696667943</v>
      </c>
      <c r="AB1556" s="173">
        <v>-0.00444244492288492</v>
      </c>
    </row>
    <row r="1557" spans="1:28">
      <c r="A1557" s="175" t="s">
        <v>1455</v>
      </c>
      <c r="B1557" s="178" t="s">
        <v>1853</v>
      </c>
      <c r="C1557" s="178" t="s">
        <v>1561</v>
      </c>
      <c r="D1557" s="150">
        <v>1796</v>
      </c>
      <c r="E1557" s="153">
        <v>1666</v>
      </c>
      <c r="F1557" s="153">
        <v>130</v>
      </c>
      <c r="G1557" s="151">
        <v>1665</v>
      </c>
      <c r="H1557" s="151">
        <v>1554</v>
      </c>
      <c r="I1557" s="151">
        <v>111</v>
      </c>
      <c r="J1557" s="151">
        <v>1944</v>
      </c>
      <c r="K1557" s="151">
        <v>1811</v>
      </c>
      <c r="L1557" s="151">
        <v>133</v>
      </c>
      <c r="M1557" s="172">
        <v>0.93</v>
      </c>
      <c r="N1557" s="153">
        <v>42629</v>
      </c>
      <c r="O1557" s="153">
        <v>40496</v>
      </c>
      <c r="P1557" s="153">
        <v>2133</v>
      </c>
      <c r="Q1557" s="154">
        <v>0.949963639775739</v>
      </c>
      <c r="R1557" s="154">
        <v>0.927616926503341</v>
      </c>
      <c r="S1557" s="154">
        <v>0.933333333333333</v>
      </c>
      <c r="T1557" s="154">
        <v>0.931584362139918</v>
      </c>
      <c r="U1557" s="173">
        <v>-0.00571640682999264</v>
      </c>
      <c r="V1557" s="158">
        <v>12185</v>
      </c>
      <c r="W1557" s="158">
        <v>11518</v>
      </c>
      <c r="X1557" s="158">
        <v>13157</v>
      </c>
      <c r="Y1557" s="158">
        <v>12636</v>
      </c>
      <c r="Z1557" s="155">
        <v>0.945260566270004</v>
      </c>
      <c r="AA1557" s="155">
        <v>0.960401307288896</v>
      </c>
      <c r="AB1557" s="173">
        <v>-0.0151407410188915</v>
      </c>
    </row>
    <row r="1558" spans="1:28">
      <c r="A1558" s="175" t="s">
        <v>1455</v>
      </c>
      <c r="B1558" s="178" t="s">
        <v>1852</v>
      </c>
      <c r="C1558" s="178" t="s">
        <v>1562</v>
      </c>
      <c r="D1558" s="150">
        <v>1840</v>
      </c>
      <c r="E1558" s="153">
        <v>1761</v>
      </c>
      <c r="F1558" s="153">
        <v>79</v>
      </c>
      <c r="G1558" s="151">
        <v>1900</v>
      </c>
      <c r="H1558" s="151">
        <v>1853</v>
      </c>
      <c r="I1558" s="151">
        <v>47</v>
      </c>
      <c r="J1558" s="151">
        <v>1952</v>
      </c>
      <c r="K1558" s="151">
        <v>1899</v>
      </c>
      <c r="L1558" s="151">
        <v>53</v>
      </c>
      <c r="M1558" s="172">
        <v>0.93</v>
      </c>
      <c r="N1558" s="153">
        <v>46786</v>
      </c>
      <c r="O1558" s="153">
        <v>45751</v>
      </c>
      <c r="P1558" s="153">
        <v>1035</v>
      </c>
      <c r="Q1558" s="154">
        <v>0.977877997691617</v>
      </c>
      <c r="R1558" s="154">
        <v>0.957065217391304</v>
      </c>
      <c r="S1558" s="154">
        <v>0.975263157894737</v>
      </c>
      <c r="T1558" s="154">
        <v>0.972848360655738</v>
      </c>
      <c r="U1558" s="173">
        <v>-0.0181979405034325</v>
      </c>
      <c r="V1558" s="158">
        <v>13828</v>
      </c>
      <c r="W1558" s="158">
        <v>13451</v>
      </c>
      <c r="X1558" s="158">
        <v>13824</v>
      </c>
      <c r="Y1558" s="158">
        <v>13553</v>
      </c>
      <c r="Z1558" s="155">
        <v>0.972736476713914</v>
      </c>
      <c r="AA1558" s="155">
        <v>0.980396412037037</v>
      </c>
      <c r="AB1558" s="173">
        <v>-0.00765993532312326</v>
      </c>
    </row>
    <row r="1559" spans="1:28">
      <c r="A1559" s="175" t="s">
        <v>1455</v>
      </c>
      <c r="B1559" s="178" t="s">
        <v>1852</v>
      </c>
      <c r="C1559" s="178" t="s">
        <v>1563</v>
      </c>
      <c r="D1559" s="150">
        <v>2006</v>
      </c>
      <c r="E1559" s="153">
        <v>1904</v>
      </c>
      <c r="F1559" s="153">
        <v>102</v>
      </c>
      <c r="G1559" s="151">
        <v>2000</v>
      </c>
      <c r="H1559" s="151">
        <v>1902</v>
      </c>
      <c r="I1559" s="151">
        <v>98</v>
      </c>
      <c r="J1559" s="151">
        <v>2110</v>
      </c>
      <c r="K1559" s="151">
        <v>2008</v>
      </c>
      <c r="L1559" s="151">
        <v>102</v>
      </c>
      <c r="M1559" s="172">
        <v>0.93</v>
      </c>
      <c r="N1559" s="153">
        <v>49291</v>
      </c>
      <c r="O1559" s="153">
        <v>46734</v>
      </c>
      <c r="P1559" s="153">
        <v>2557</v>
      </c>
      <c r="Q1559" s="154">
        <v>0.948124404049421</v>
      </c>
      <c r="R1559" s="154">
        <v>0.949152542372881</v>
      </c>
      <c r="S1559" s="154">
        <v>0.951</v>
      </c>
      <c r="T1559" s="154">
        <v>0.951658767772512</v>
      </c>
      <c r="U1559" s="173">
        <v>-0.00184745762711858</v>
      </c>
      <c r="V1559" s="158">
        <v>14451</v>
      </c>
      <c r="W1559" s="158">
        <v>13717</v>
      </c>
      <c r="X1559" s="158">
        <v>14660</v>
      </c>
      <c r="Y1559" s="158">
        <v>13963</v>
      </c>
      <c r="Z1559" s="155">
        <v>0.949207667289461</v>
      </c>
      <c r="AA1559" s="155">
        <v>0.952455661664393</v>
      </c>
      <c r="AB1559" s="173">
        <v>-0.00324799437493195</v>
      </c>
    </row>
    <row r="1560" spans="1:28">
      <c r="A1560" s="175" t="s">
        <v>1455</v>
      </c>
      <c r="B1560" s="178" t="s">
        <v>1852</v>
      </c>
      <c r="C1560" s="178" t="s">
        <v>1564</v>
      </c>
      <c r="D1560" s="150">
        <v>0</v>
      </c>
      <c r="E1560" s="153">
        <v>0</v>
      </c>
      <c r="F1560" s="153">
        <v>0</v>
      </c>
      <c r="G1560" s="151">
        <v>0</v>
      </c>
      <c r="H1560" s="151">
        <v>0</v>
      </c>
      <c r="I1560" s="151">
        <v>0</v>
      </c>
      <c r="J1560" s="151">
        <v>0</v>
      </c>
      <c r="K1560" s="151">
        <v>0</v>
      </c>
      <c r="L1560" s="151">
        <v>0</v>
      </c>
      <c r="M1560" s="172">
        <v>0.93</v>
      </c>
      <c r="N1560" s="153">
        <v>1</v>
      </c>
      <c r="O1560" s="153">
        <v>1</v>
      </c>
      <c r="P1560" s="153">
        <v>0</v>
      </c>
      <c r="Q1560" s="154">
        <v>1</v>
      </c>
      <c r="R1560" s="154">
        <v>0</v>
      </c>
      <c r="S1560" s="154">
        <v>0</v>
      </c>
      <c r="T1560" s="154">
        <v>0</v>
      </c>
      <c r="U1560" s="173">
        <v>0</v>
      </c>
      <c r="V1560" s="158">
        <v>0</v>
      </c>
      <c r="W1560" s="158">
        <v>0</v>
      </c>
      <c r="X1560" s="158">
        <v>1</v>
      </c>
      <c r="Y1560" s="158">
        <v>1</v>
      </c>
      <c r="Z1560" s="155">
        <v>0</v>
      </c>
      <c r="AA1560" s="155">
        <v>1</v>
      </c>
      <c r="AB1560" s="173">
        <v>-1</v>
      </c>
    </row>
    <row r="1561" spans="1:28">
      <c r="A1561" s="175" t="s">
        <v>1455</v>
      </c>
      <c r="B1561" s="178" t="s">
        <v>1852</v>
      </c>
      <c r="C1561" s="178" t="s">
        <v>1565</v>
      </c>
      <c r="D1561" s="150">
        <v>6306</v>
      </c>
      <c r="E1561" s="153">
        <v>6044</v>
      </c>
      <c r="F1561" s="153">
        <v>262</v>
      </c>
      <c r="G1561" s="151">
        <v>6209</v>
      </c>
      <c r="H1561" s="151">
        <v>6027</v>
      </c>
      <c r="I1561" s="151">
        <v>182</v>
      </c>
      <c r="J1561" s="151">
        <v>6846</v>
      </c>
      <c r="K1561" s="151">
        <v>6668</v>
      </c>
      <c r="L1561" s="151">
        <v>178</v>
      </c>
      <c r="M1561" s="172">
        <v>0.93</v>
      </c>
      <c r="N1561" s="153">
        <v>160698</v>
      </c>
      <c r="O1561" s="153">
        <v>156202</v>
      </c>
      <c r="P1561" s="153">
        <v>4496</v>
      </c>
      <c r="Q1561" s="154">
        <v>0.97202205379034</v>
      </c>
      <c r="R1561" s="154">
        <v>0.958452267681573</v>
      </c>
      <c r="S1561" s="154">
        <v>0.970687711386697</v>
      </c>
      <c r="T1561" s="154">
        <v>0.973999415717207</v>
      </c>
      <c r="U1561" s="173">
        <v>-0.0122354437051236</v>
      </c>
      <c r="V1561" s="158">
        <v>45703</v>
      </c>
      <c r="W1561" s="158">
        <v>44256</v>
      </c>
      <c r="X1561" s="158">
        <v>49246</v>
      </c>
      <c r="Y1561" s="158">
        <v>47913</v>
      </c>
      <c r="Z1561" s="155">
        <v>0.968339058705118</v>
      </c>
      <c r="AA1561" s="155">
        <v>0.972931811720749</v>
      </c>
      <c r="AB1561" s="173">
        <v>-0.00459275301563111</v>
      </c>
    </row>
    <row r="1562" spans="1:28">
      <c r="A1562" s="175" t="s">
        <v>1455</v>
      </c>
      <c r="B1562" s="178" t="s">
        <v>1854</v>
      </c>
      <c r="C1562" s="178" t="s">
        <v>1566</v>
      </c>
      <c r="D1562" s="150">
        <v>1144</v>
      </c>
      <c r="E1562" s="153">
        <v>1112</v>
      </c>
      <c r="F1562" s="153">
        <v>32</v>
      </c>
      <c r="G1562" s="151">
        <v>1171</v>
      </c>
      <c r="H1562" s="151">
        <v>1158</v>
      </c>
      <c r="I1562" s="151">
        <v>13</v>
      </c>
      <c r="J1562" s="151">
        <v>1123</v>
      </c>
      <c r="K1562" s="151">
        <v>1109</v>
      </c>
      <c r="L1562" s="151">
        <v>14</v>
      </c>
      <c r="M1562" s="172">
        <v>0.93</v>
      </c>
      <c r="N1562" s="153">
        <v>28402</v>
      </c>
      <c r="O1562" s="153">
        <v>28040</v>
      </c>
      <c r="P1562" s="153">
        <v>362</v>
      </c>
      <c r="Q1562" s="154">
        <v>0.987254418702908</v>
      </c>
      <c r="R1562" s="154">
        <v>0.972027972027972</v>
      </c>
      <c r="S1562" s="154">
        <v>0.988898377455167</v>
      </c>
      <c r="T1562" s="154">
        <v>0.98753339269813</v>
      </c>
      <c r="U1562" s="173">
        <v>-0.0168704054271945</v>
      </c>
      <c r="V1562" s="158">
        <v>8045</v>
      </c>
      <c r="W1562" s="158">
        <v>7943</v>
      </c>
      <c r="X1562" s="158">
        <v>8681</v>
      </c>
      <c r="Y1562" s="158">
        <v>8584</v>
      </c>
      <c r="Z1562" s="155">
        <v>0.987321317588564</v>
      </c>
      <c r="AA1562" s="155">
        <v>0.988826172099988</v>
      </c>
      <c r="AB1562" s="173">
        <v>-0.00150485451142413</v>
      </c>
    </row>
    <row r="1563" spans="1:28">
      <c r="A1563" s="175" t="s">
        <v>1455</v>
      </c>
      <c r="B1563" s="178" t="s">
        <v>1852</v>
      </c>
      <c r="C1563" s="178" t="s">
        <v>1567</v>
      </c>
      <c r="D1563" s="150">
        <v>1295</v>
      </c>
      <c r="E1563" s="153">
        <v>1087</v>
      </c>
      <c r="F1563" s="153">
        <v>208</v>
      </c>
      <c r="G1563" s="151">
        <v>1334</v>
      </c>
      <c r="H1563" s="151">
        <v>1163</v>
      </c>
      <c r="I1563" s="151">
        <v>171</v>
      </c>
      <c r="J1563" s="151">
        <v>1365</v>
      </c>
      <c r="K1563" s="151">
        <v>1152</v>
      </c>
      <c r="L1563" s="151">
        <v>213</v>
      </c>
      <c r="M1563" s="172">
        <v>0.93</v>
      </c>
      <c r="N1563" s="153">
        <v>34828</v>
      </c>
      <c r="O1563" s="153">
        <v>29276</v>
      </c>
      <c r="P1563" s="153">
        <v>5552</v>
      </c>
      <c r="Q1563" s="154">
        <v>0.840588032617434</v>
      </c>
      <c r="R1563" s="154">
        <v>0.839382239382239</v>
      </c>
      <c r="S1563" s="154">
        <v>0.871814092953523</v>
      </c>
      <c r="T1563" s="154">
        <v>0.843956043956044</v>
      </c>
      <c r="U1563" s="173">
        <v>-0.0324318535712838</v>
      </c>
      <c r="V1563" s="158">
        <v>9169</v>
      </c>
      <c r="W1563" s="158">
        <v>7646</v>
      </c>
      <c r="X1563" s="158">
        <v>11337</v>
      </c>
      <c r="Y1563" s="158">
        <v>9577</v>
      </c>
      <c r="Z1563" s="155">
        <v>0.833896826262406</v>
      </c>
      <c r="AA1563" s="155">
        <v>0.844756108317897</v>
      </c>
      <c r="AB1563" s="173">
        <v>-0.0108592820554912</v>
      </c>
    </row>
    <row r="1564" spans="1:28">
      <c r="A1564" s="175" t="s">
        <v>1455</v>
      </c>
      <c r="B1564" s="178" t="s">
        <v>1854</v>
      </c>
      <c r="C1564" s="178" t="s">
        <v>1568</v>
      </c>
      <c r="D1564" s="150">
        <v>2110</v>
      </c>
      <c r="E1564" s="153">
        <v>2016</v>
      </c>
      <c r="F1564" s="153">
        <v>94</v>
      </c>
      <c r="G1564" s="151">
        <v>2223</v>
      </c>
      <c r="H1564" s="151">
        <v>2122</v>
      </c>
      <c r="I1564" s="151">
        <v>101</v>
      </c>
      <c r="J1564" s="151">
        <v>2268</v>
      </c>
      <c r="K1564" s="151">
        <v>2135</v>
      </c>
      <c r="L1564" s="151">
        <v>133</v>
      </c>
      <c r="M1564" s="172">
        <v>0.93</v>
      </c>
      <c r="N1564" s="153">
        <v>52521</v>
      </c>
      <c r="O1564" s="153">
        <v>50326</v>
      </c>
      <c r="P1564" s="153">
        <v>2195</v>
      </c>
      <c r="Q1564" s="154">
        <v>0.958207193313151</v>
      </c>
      <c r="R1564" s="154">
        <v>0.955450236966825</v>
      </c>
      <c r="S1564" s="154">
        <v>0.954565901934323</v>
      </c>
      <c r="T1564" s="154">
        <v>0.941358024691358</v>
      </c>
      <c r="U1564" s="173">
        <v>0.000884335032501626</v>
      </c>
      <c r="V1564" s="158">
        <v>15132</v>
      </c>
      <c r="W1564" s="158">
        <v>14350</v>
      </c>
      <c r="X1564" s="158">
        <v>15839</v>
      </c>
      <c r="Y1564" s="158">
        <v>14937</v>
      </c>
      <c r="Z1564" s="155">
        <v>0.94832143801216</v>
      </c>
      <c r="AA1564" s="155">
        <v>0.943051960351032</v>
      </c>
      <c r="AB1564" s="173">
        <v>0.0052694776611274</v>
      </c>
    </row>
    <row r="1565" spans="1:28">
      <c r="A1565" s="175" t="s">
        <v>1455</v>
      </c>
      <c r="B1565" s="178" t="s">
        <v>1852</v>
      </c>
      <c r="C1565" s="178" t="s">
        <v>1569</v>
      </c>
      <c r="D1565" s="150">
        <v>3705</v>
      </c>
      <c r="E1565" s="153">
        <v>3626</v>
      </c>
      <c r="F1565" s="153">
        <v>79</v>
      </c>
      <c r="G1565" s="151">
        <v>3539</v>
      </c>
      <c r="H1565" s="151">
        <v>3486</v>
      </c>
      <c r="I1565" s="151">
        <v>53</v>
      </c>
      <c r="J1565" s="151">
        <v>3876</v>
      </c>
      <c r="K1565" s="151">
        <v>3838</v>
      </c>
      <c r="L1565" s="151">
        <v>38</v>
      </c>
      <c r="M1565" s="172">
        <v>0.93</v>
      </c>
      <c r="N1565" s="153">
        <v>88383</v>
      </c>
      <c r="O1565" s="153">
        <v>87067</v>
      </c>
      <c r="P1565" s="153">
        <v>1316</v>
      </c>
      <c r="Q1565" s="154">
        <v>0.985110258760169</v>
      </c>
      <c r="R1565" s="154">
        <v>0.978677462887989</v>
      </c>
      <c r="S1565" s="154">
        <v>0.985024018084205</v>
      </c>
      <c r="T1565" s="154">
        <v>0.990196078431373</v>
      </c>
      <c r="U1565" s="173">
        <v>-0.00634655519621541</v>
      </c>
      <c r="V1565" s="158">
        <v>25529</v>
      </c>
      <c r="W1565" s="158">
        <v>25223</v>
      </c>
      <c r="X1565" s="158">
        <v>26710</v>
      </c>
      <c r="Y1565" s="158">
        <v>26277</v>
      </c>
      <c r="Z1565" s="155">
        <v>0.988013631556269</v>
      </c>
      <c r="AA1565" s="155">
        <v>0.983788843129914</v>
      </c>
      <c r="AB1565" s="173">
        <v>0.00422478842635543</v>
      </c>
    </row>
    <row r="1566" spans="1:28">
      <c r="A1566" s="175" t="s">
        <v>1455</v>
      </c>
      <c r="B1566" s="178" t="s">
        <v>1852</v>
      </c>
      <c r="C1566" s="178" t="s">
        <v>1570</v>
      </c>
      <c r="D1566" s="150">
        <v>3486</v>
      </c>
      <c r="E1566" s="153">
        <v>3148</v>
      </c>
      <c r="F1566" s="153">
        <v>338</v>
      </c>
      <c r="G1566" s="151">
        <v>3465</v>
      </c>
      <c r="H1566" s="151">
        <v>3202</v>
      </c>
      <c r="I1566" s="151">
        <v>263</v>
      </c>
      <c r="J1566" s="151">
        <v>3334</v>
      </c>
      <c r="K1566" s="151">
        <v>3097</v>
      </c>
      <c r="L1566" s="151">
        <v>237</v>
      </c>
      <c r="M1566" s="172">
        <v>0.93</v>
      </c>
      <c r="N1566" s="153">
        <v>79971</v>
      </c>
      <c r="O1566" s="153">
        <v>73675</v>
      </c>
      <c r="P1566" s="153">
        <v>6296</v>
      </c>
      <c r="Q1566" s="154">
        <v>0.921271460904578</v>
      </c>
      <c r="R1566" s="154">
        <v>0.903040734366036</v>
      </c>
      <c r="S1566" s="154">
        <v>0.924098124098124</v>
      </c>
      <c r="T1566" s="154">
        <v>0.928914217156569</v>
      </c>
      <c r="U1566" s="173">
        <v>-0.0210573897320885</v>
      </c>
      <c r="V1566" s="158">
        <v>23557</v>
      </c>
      <c r="W1566" s="158">
        <v>21724</v>
      </c>
      <c r="X1566" s="158">
        <v>24437</v>
      </c>
      <c r="Y1566" s="158">
        <v>22397</v>
      </c>
      <c r="Z1566" s="155">
        <v>0.922188733709725</v>
      </c>
      <c r="AA1566" s="155">
        <v>0.916520031100381</v>
      </c>
      <c r="AB1566" s="173">
        <v>0.00566870260934471</v>
      </c>
    </row>
    <row r="1567" spans="1:28">
      <c r="A1567" s="175" t="s">
        <v>1455</v>
      </c>
      <c r="B1567" s="178" t="s">
        <v>1852</v>
      </c>
      <c r="C1567" s="178" t="s">
        <v>1571</v>
      </c>
      <c r="D1567" s="150">
        <v>1409</v>
      </c>
      <c r="E1567" s="153">
        <v>1308</v>
      </c>
      <c r="F1567" s="153">
        <v>101</v>
      </c>
      <c r="G1567" s="151">
        <v>1329</v>
      </c>
      <c r="H1567" s="151">
        <v>1245</v>
      </c>
      <c r="I1567" s="151">
        <v>84</v>
      </c>
      <c r="J1567" s="151">
        <v>1328</v>
      </c>
      <c r="K1567" s="151">
        <v>1274</v>
      </c>
      <c r="L1567" s="151">
        <v>54</v>
      </c>
      <c r="M1567" s="172">
        <v>0.93</v>
      </c>
      <c r="N1567" s="153">
        <v>33279</v>
      </c>
      <c r="O1567" s="153">
        <v>31669</v>
      </c>
      <c r="P1567" s="153">
        <v>1610</v>
      </c>
      <c r="Q1567" s="154">
        <v>0.951621142462213</v>
      </c>
      <c r="R1567" s="154">
        <v>0.928317955997161</v>
      </c>
      <c r="S1567" s="154">
        <v>0.936794582392777</v>
      </c>
      <c r="T1567" s="154">
        <v>0.95933734939759</v>
      </c>
      <c r="U1567" s="173">
        <v>-0.00847662639561542</v>
      </c>
      <c r="V1567" s="158">
        <v>9670</v>
      </c>
      <c r="W1567" s="158">
        <v>9174</v>
      </c>
      <c r="X1567" s="158">
        <v>10035</v>
      </c>
      <c r="Y1567" s="158">
        <v>9598</v>
      </c>
      <c r="Z1567" s="155">
        <v>0.94870734229576</v>
      </c>
      <c r="AA1567" s="155">
        <v>0.956452416542103</v>
      </c>
      <c r="AB1567" s="173">
        <v>-0.00774507424634263</v>
      </c>
    </row>
    <row r="1568" spans="1:28">
      <c r="A1568" s="175" t="s">
        <v>1455</v>
      </c>
      <c r="B1568" s="178" t="s">
        <v>1854</v>
      </c>
      <c r="C1568" s="178" t="s">
        <v>1572</v>
      </c>
      <c r="D1568" s="150">
        <v>3325</v>
      </c>
      <c r="E1568" s="153">
        <v>3086</v>
      </c>
      <c r="F1568" s="153">
        <v>239</v>
      </c>
      <c r="G1568" s="151">
        <v>3622</v>
      </c>
      <c r="H1568" s="151">
        <v>3345</v>
      </c>
      <c r="I1568" s="151">
        <v>277</v>
      </c>
      <c r="J1568" s="151">
        <v>3703</v>
      </c>
      <c r="K1568" s="151">
        <v>3382</v>
      </c>
      <c r="L1568" s="151">
        <v>321</v>
      </c>
      <c r="M1568" s="172">
        <v>0.93</v>
      </c>
      <c r="N1568" s="153">
        <v>90648</v>
      </c>
      <c r="O1568" s="153">
        <v>84794</v>
      </c>
      <c r="P1568" s="153">
        <v>5854</v>
      </c>
      <c r="Q1568" s="154">
        <v>0.935420527755714</v>
      </c>
      <c r="R1568" s="154">
        <v>0.92812030075188</v>
      </c>
      <c r="S1568" s="154">
        <v>0.923522915516289</v>
      </c>
      <c r="T1568" s="154">
        <v>0.913313529570618</v>
      </c>
      <c r="U1568" s="173">
        <v>0.00459738523559039</v>
      </c>
      <c r="V1568" s="158">
        <v>25216</v>
      </c>
      <c r="W1568" s="158">
        <v>23379</v>
      </c>
      <c r="X1568" s="158">
        <v>26517</v>
      </c>
      <c r="Y1568" s="158">
        <v>24848</v>
      </c>
      <c r="Z1568" s="155">
        <v>0.92714942893401</v>
      </c>
      <c r="AA1568" s="155">
        <v>0.937059245012633</v>
      </c>
      <c r="AB1568" s="173">
        <v>-0.00990981607862318</v>
      </c>
    </row>
    <row r="1569" spans="1:28">
      <c r="A1569" s="175" t="s">
        <v>1455</v>
      </c>
      <c r="B1569" s="178" t="s">
        <v>1853</v>
      </c>
      <c r="C1569" s="178" t="s">
        <v>1573</v>
      </c>
      <c r="D1569" s="150">
        <v>1</v>
      </c>
      <c r="E1569" s="153">
        <v>1</v>
      </c>
      <c r="F1569" s="153">
        <v>0</v>
      </c>
      <c r="G1569" s="151">
        <v>1</v>
      </c>
      <c r="H1569" s="151">
        <v>1</v>
      </c>
      <c r="I1569" s="151">
        <v>0</v>
      </c>
      <c r="J1569" s="151">
        <v>3</v>
      </c>
      <c r="K1569" s="151">
        <v>2</v>
      </c>
      <c r="L1569" s="151">
        <v>1</v>
      </c>
      <c r="M1569" s="172">
        <v>0.93</v>
      </c>
      <c r="N1569" s="153">
        <v>24</v>
      </c>
      <c r="O1569" s="153">
        <v>22</v>
      </c>
      <c r="P1569" s="153">
        <v>2</v>
      </c>
      <c r="Q1569" s="154">
        <v>0.916666666666667</v>
      </c>
      <c r="R1569" s="154">
        <v>1</v>
      </c>
      <c r="S1569" s="154">
        <v>1</v>
      </c>
      <c r="T1569" s="154">
        <v>0.666666666666667</v>
      </c>
      <c r="U1569" s="173">
        <v>0</v>
      </c>
      <c r="V1569" s="158">
        <v>11</v>
      </c>
      <c r="W1569" s="158">
        <v>10</v>
      </c>
      <c r="X1569" s="158">
        <v>5</v>
      </c>
      <c r="Y1569" s="158">
        <v>5</v>
      </c>
      <c r="Z1569" s="155">
        <v>0.909090909090909</v>
      </c>
      <c r="AA1569" s="155">
        <v>1</v>
      </c>
      <c r="AB1569" s="173">
        <v>-0.0909090909090909</v>
      </c>
    </row>
    <row r="1570" spans="1:28">
      <c r="A1570" s="175" t="s">
        <v>1455</v>
      </c>
      <c r="B1570" s="178" t="s">
        <v>1854</v>
      </c>
      <c r="C1570" s="178" t="s">
        <v>1574</v>
      </c>
      <c r="D1570" s="150">
        <v>8</v>
      </c>
      <c r="E1570" s="153">
        <v>6</v>
      </c>
      <c r="F1570" s="153">
        <v>2</v>
      </c>
      <c r="G1570" s="151">
        <v>6</v>
      </c>
      <c r="H1570" s="151">
        <v>6</v>
      </c>
      <c r="I1570" s="151">
        <v>0</v>
      </c>
      <c r="J1570" s="151">
        <v>6</v>
      </c>
      <c r="K1570" s="151">
        <v>3</v>
      </c>
      <c r="L1570" s="151">
        <v>3</v>
      </c>
      <c r="M1570" s="172">
        <v>0.93</v>
      </c>
      <c r="N1570" s="153">
        <v>37</v>
      </c>
      <c r="O1570" s="153">
        <v>28</v>
      </c>
      <c r="P1570" s="153">
        <v>9</v>
      </c>
      <c r="Q1570" s="154">
        <v>0.756756756756757</v>
      </c>
      <c r="R1570" s="154">
        <v>0.75</v>
      </c>
      <c r="S1570" s="154">
        <v>1</v>
      </c>
      <c r="T1570" s="154">
        <v>0.5</v>
      </c>
      <c r="U1570" s="173">
        <v>-0.25</v>
      </c>
      <c r="V1570" s="158">
        <v>27</v>
      </c>
      <c r="W1570" s="158">
        <v>20</v>
      </c>
      <c r="X1570" s="158">
        <v>2</v>
      </c>
      <c r="Y1570" s="158">
        <v>2</v>
      </c>
      <c r="Z1570" s="155">
        <v>0.740740740740741</v>
      </c>
      <c r="AA1570" s="155">
        <v>1</v>
      </c>
      <c r="AB1570" s="173">
        <v>-0.259259259259259</v>
      </c>
    </row>
    <row r="1571" spans="1:28">
      <c r="A1571" s="175" t="s">
        <v>1455</v>
      </c>
      <c r="B1571" s="178" t="s">
        <v>1854</v>
      </c>
      <c r="C1571" s="178" t="s">
        <v>1575</v>
      </c>
      <c r="D1571" s="150">
        <v>0</v>
      </c>
      <c r="E1571" s="153">
        <v>0</v>
      </c>
      <c r="F1571" s="153">
        <v>0</v>
      </c>
      <c r="G1571" s="151">
        <v>1</v>
      </c>
      <c r="H1571" s="151">
        <v>0</v>
      </c>
      <c r="I1571" s="151">
        <v>1</v>
      </c>
      <c r="J1571" s="151">
        <v>0</v>
      </c>
      <c r="K1571" s="151">
        <v>0</v>
      </c>
      <c r="L1571" s="151">
        <v>0</v>
      </c>
      <c r="M1571" s="172">
        <v>0.93</v>
      </c>
      <c r="N1571" s="153">
        <v>2</v>
      </c>
      <c r="O1571" s="153">
        <v>1</v>
      </c>
      <c r="P1571" s="153">
        <v>1</v>
      </c>
      <c r="Q1571" s="154">
        <v>0.5</v>
      </c>
      <c r="R1571" s="154">
        <v>0</v>
      </c>
      <c r="S1571" s="154">
        <v>0</v>
      </c>
      <c r="T1571" s="154">
        <v>0</v>
      </c>
      <c r="U1571" s="173">
        <v>0</v>
      </c>
      <c r="V1571" s="158">
        <v>1</v>
      </c>
      <c r="W1571" s="158">
        <v>0</v>
      </c>
      <c r="X1571" s="158">
        <v>0</v>
      </c>
      <c r="Y1571" s="158">
        <v>0</v>
      </c>
      <c r="Z1571" s="155">
        <v>0</v>
      </c>
      <c r="AA1571" s="155">
        <v>0</v>
      </c>
      <c r="AB1571" s="173">
        <v>0</v>
      </c>
    </row>
    <row r="1572" spans="1:28">
      <c r="A1572" s="175" t="s">
        <v>1455</v>
      </c>
      <c r="B1572" s="178" t="s">
        <v>1854</v>
      </c>
      <c r="C1572" s="178" t="s">
        <v>1576</v>
      </c>
      <c r="D1572" s="150">
        <v>3609</v>
      </c>
      <c r="E1572" s="153">
        <v>3433</v>
      </c>
      <c r="F1572" s="153">
        <v>176</v>
      </c>
      <c r="G1572" s="151">
        <v>3756</v>
      </c>
      <c r="H1572" s="151">
        <v>3627</v>
      </c>
      <c r="I1572" s="151">
        <v>129</v>
      </c>
      <c r="J1572" s="151">
        <v>4098</v>
      </c>
      <c r="K1572" s="151">
        <v>3974</v>
      </c>
      <c r="L1572" s="151">
        <v>124</v>
      </c>
      <c r="M1572" s="172">
        <v>0.93</v>
      </c>
      <c r="N1572" s="153">
        <v>99483</v>
      </c>
      <c r="O1572" s="153">
        <v>96820</v>
      </c>
      <c r="P1572" s="153">
        <v>2663</v>
      </c>
      <c r="Q1572" s="154">
        <v>0.973231607410311</v>
      </c>
      <c r="R1572" s="154">
        <v>0.951233028539762</v>
      </c>
      <c r="S1572" s="154">
        <v>0.965654952076677</v>
      </c>
      <c r="T1572" s="154">
        <v>0.969741337237677</v>
      </c>
      <c r="U1572" s="173">
        <v>-0.0144219235369156</v>
      </c>
      <c r="V1572" s="158">
        <v>28085</v>
      </c>
      <c r="W1572" s="158">
        <v>27360</v>
      </c>
      <c r="X1572" s="158">
        <v>29040</v>
      </c>
      <c r="Y1572" s="158">
        <v>28270</v>
      </c>
      <c r="Z1572" s="155">
        <v>0.97418550827844</v>
      </c>
      <c r="AA1572" s="155">
        <v>0.973484848484849</v>
      </c>
      <c r="AB1572" s="173">
        <v>0.000700659793591907</v>
      </c>
    </row>
    <row r="1573" spans="1:28">
      <c r="A1573" s="175" t="s">
        <v>1455</v>
      </c>
      <c r="B1573" s="178" t="s">
        <v>1854</v>
      </c>
      <c r="C1573" s="178" t="s">
        <v>1577</v>
      </c>
      <c r="D1573" s="150">
        <v>3027</v>
      </c>
      <c r="E1573" s="153">
        <v>2780</v>
      </c>
      <c r="F1573" s="153">
        <v>247</v>
      </c>
      <c r="G1573" s="151">
        <v>3608</v>
      </c>
      <c r="H1573" s="151">
        <v>3411</v>
      </c>
      <c r="I1573" s="151">
        <v>197</v>
      </c>
      <c r="J1573" s="151">
        <v>3135</v>
      </c>
      <c r="K1573" s="151">
        <v>2968</v>
      </c>
      <c r="L1573" s="151">
        <v>167</v>
      </c>
      <c r="M1573" s="172">
        <v>0.93</v>
      </c>
      <c r="N1573" s="153">
        <v>86964</v>
      </c>
      <c r="O1573" s="153">
        <v>82473</v>
      </c>
      <c r="P1573" s="153">
        <v>4491</v>
      </c>
      <c r="Q1573" s="154">
        <v>0.948357941217055</v>
      </c>
      <c r="R1573" s="154">
        <v>0.918401057152296</v>
      </c>
      <c r="S1573" s="154">
        <v>0.94539911308204</v>
      </c>
      <c r="T1573" s="154">
        <v>0.946730462519936</v>
      </c>
      <c r="U1573" s="173">
        <v>-0.0269980559297439</v>
      </c>
      <c r="V1573" s="158">
        <v>24357</v>
      </c>
      <c r="W1573" s="158">
        <v>22989</v>
      </c>
      <c r="X1573" s="158">
        <v>25366</v>
      </c>
      <c r="Y1573" s="158">
        <v>24185</v>
      </c>
      <c r="Z1573" s="155">
        <v>0.943835447715236</v>
      </c>
      <c r="AA1573" s="155">
        <v>0.953441614759915</v>
      </c>
      <c r="AB1573" s="173">
        <v>-0.00960616704467898</v>
      </c>
    </row>
    <row r="1574" spans="1:28">
      <c r="A1574" s="175" t="s">
        <v>1455</v>
      </c>
      <c r="B1574" s="178" t="s">
        <v>1852</v>
      </c>
      <c r="C1574" s="178" t="s">
        <v>1578</v>
      </c>
      <c r="D1574" s="150">
        <v>1381</v>
      </c>
      <c r="E1574" s="153">
        <v>1367</v>
      </c>
      <c r="F1574" s="153">
        <v>14</v>
      </c>
      <c r="G1574" s="151">
        <v>1438</v>
      </c>
      <c r="H1574" s="151">
        <v>1420</v>
      </c>
      <c r="I1574" s="151">
        <v>18</v>
      </c>
      <c r="J1574" s="151">
        <v>1594</v>
      </c>
      <c r="K1574" s="151">
        <v>1571</v>
      </c>
      <c r="L1574" s="151">
        <v>23</v>
      </c>
      <c r="M1574" s="172">
        <v>0.93</v>
      </c>
      <c r="N1574" s="153">
        <v>35214</v>
      </c>
      <c r="O1574" s="153">
        <v>34793</v>
      </c>
      <c r="P1574" s="153">
        <v>421</v>
      </c>
      <c r="Q1574" s="154">
        <v>0.988044527744647</v>
      </c>
      <c r="R1574" s="154">
        <v>0.989862418537292</v>
      </c>
      <c r="S1574" s="154">
        <v>0.987482614742698</v>
      </c>
      <c r="T1574" s="154">
        <v>0.985570890840652</v>
      </c>
      <c r="U1574" s="173">
        <v>0.00237980379459368</v>
      </c>
      <c r="V1574" s="158">
        <v>10068</v>
      </c>
      <c r="W1574" s="158">
        <v>9954</v>
      </c>
      <c r="X1574" s="158">
        <v>10695</v>
      </c>
      <c r="Y1574" s="158">
        <v>10620</v>
      </c>
      <c r="Z1574" s="155">
        <v>0.988676996424315</v>
      </c>
      <c r="AA1574" s="155">
        <v>0.992987377279102</v>
      </c>
      <c r="AB1574" s="173">
        <v>-0.00431038085478774</v>
      </c>
    </row>
    <row r="1575" spans="1:28">
      <c r="A1575" s="175" t="s">
        <v>1455</v>
      </c>
      <c r="B1575" s="178" t="s">
        <v>1855</v>
      </c>
      <c r="C1575" s="178" t="s">
        <v>1579</v>
      </c>
      <c r="D1575" s="150">
        <v>1737</v>
      </c>
      <c r="E1575" s="153">
        <v>1491</v>
      </c>
      <c r="F1575" s="153">
        <v>246</v>
      </c>
      <c r="G1575" s="151">
        <v>2302</v>
      </c>
      <c r="H1575" s="151">
        <v>2098</v>
      </c>
      <c r="I1575" s="151">
        <v>204</v>
      </c>
      <c r="J1575" s="151">
        <v>2667</v>
      </c>
      <c r="K1575" s="151">
        <v>2419</v>
      </c>
      <c r="L1575" s="151">
        <v>248</v>
      </c>
      <c r="M1575" s="172">
        <v>0.93</v>
      </c>
      <c r="N1575" s="153">
        <v>53521</v>
      </c>
      <c r="O1575" s="153">
        <v>50392</v>
      </c>
      <c r="P1575" s="153">
        <v>3129</v>
      </c>
      <c r="Q1575" s="154">
        <v>0.941536966798079</v>
      </c>
      <c r="R1575" s="154">
        <v>0.858376511226252</v>
      </c>
      <c r="S1575" s="154">
        <v>0.911381407471764</v>
      </c>
      <c r="T1575" s="154">
        <v>0.907011623547057</v>
      </c>
      <c r="U1575" s="173">
        <v>-0.0530048962455115</v>
      </c>
      <c r="V1575" s="158">
        <v>15934</v>
      </c>
      <c r="W1575" s="158">
        <v>14568</v>
      </c>
      <c r="X1575" s="158">
        <v>16508</v>
      </c>
      <c r="Y1575" s="158">
        <v>15635</v>
      </c>
      <c r="Z1575" s="155">
        <v>0.91427136939877</v>
      </c>
      <c r="AA1575" s="155">
        <v>0.947116549551733</v>
      </c>
      <c r="AB1575" s="173">
        <v>-0.0328451801529626</v>
      </c>
    </row>
    <row r="1576" spans="1:28">
      <c r="A1576" s="175" t="s">
        <v>1455</v>
      </c>
      <c r="B1576" s="178" t="s">
        <v>1853</v>
      </c>
      <c r="C1576" s="178" t="s">
        <v>1580</v>
      </c>
      <c r="D1576" s="150">
        <v>1941</v>
      </c>
      <c r="E1576" s="153">
        <v>1854</v>
      </c>
      <c r="F1576" s="153">
        <v>87</v>
      </c>
      <c r="G1576" s="151">
        <v>1979</v>
      </c>
      <c r="H1576" s="151">
        <v>1916</v>
      </c>
      <c r="I1576" s="151">
        <v>63</v>
      </c>
      <c r="J1576" s="151">
        <v>2150</v>
      </c>
      <c r="K1576" s="151">
        <v>2079</v>
      </c>
      <c r="L1576" s="151">
        <v>71</v>
      </c>
      <c r="M1576" s="172">
        <v>0.93</v>
      </c>
      <c r="N1576" s="153">
        <v>51383</v>
      </c>
      <c r="O1576" s="153">
        <v>49972</v>
      </c>
      <c r="P1576" s="153">
        <v>1411</v>
      </c>
      <c r="Q1576" s="154">
        <v>0.972539555884242</v>
      </c>
      <c r="R1576" s="154">
        <v>0.955177743431221</v>
      </c>
      <c r="S1576" s="154">
        <v>0.968165740272865</v>
      </c>
      <c r="T1576" s="154">
        <v>0.966976744186047</v>
      </c>
      <c r="U1576" s="173">
        <v>-0.0129879968416441</v>
      </c>
      <c r="V1576" s="158">
        <v>14340</v>
      </c>
      <c r="W1576" s="158">
        <v>13943</v>
      </c>
      <c r="X1576" s="158">
        <v>15273</v>
      </c>
      <c r="Y1576" s="158">
        <v>14784</v>
      </c>
      <c r="Z1576" s="155">
        <v>0.97231520223152</v>
      </c>
      <c r="AA1576" s="155">
        <v>0.967982714594382</v>
      </c>
      <c r="AB1576" s="173">
        <v>0.004332487637138</v>
      </c>
    </row>
    <row r="1577" spans="1:28">
      <c r="A1577" s="175" t="s">
        <v>1455</v>
      </c>
      <c r="B1577" s="178" t="s">
        <v>1852</v>
      </c>
      <c r="C1577" s="178" t="s">
        <v>1581</v>
      </c>
      <c r="D1577" s="150">
        <v>1426</v>
      </c>
      <c r="E1577" s="153">
        <v>1346</v>
      </c>
      <c r="F1577" s="153">
        <v>80</v>
      </c>
      <c r="G1577" s="151">
        <v>1249</v>
      </c>
      <c r="H1577" s="151">
        <v>1152</v>
      </c>
      <c r="I1577" s="151">
        <v>97</v>
      </c>
      <c r="J1577" s="151">
        <v>1250</v>
      </c>
      <c r="K1577" s="151">
        <v>1218</v>
      </c>
      <c r="L1577" s="151">
        <v>32</v>
      </c>
      <c r="M1577" s="172">
        <v>0.93</v>
      </c>
      <c r="N1577" s="153">
        <v>31368</v>
      </c>
      <c r="O1577" s="153">
        <v>29882</v>
      </c>
      <c r="P1577" s="153">
        <v>1486</v>
      </c>
      <c r="Q1577" s="154">
        <v>0.95262688089773</v>
      </c>
      <c r="R1577" s="154">
        <v>0.943899018232819</v>
      </c>
      <c r="S1577" s="154">
        <v>0.922337870296237</v>
      </c>
      <c r="T1577" s="154">
        <v>0.9744</v>
      </c>
      <c r="U1577" s="173">
        <v>0.021561147936582</v>
      </c>
      <c r="V1577" s="158">
        <v>9306</v>
      </c>
      <c r="W1577" s="158">
        <v>8866</v>
      </c>
      <c r="X1577" s="158">
        <v>9545</v>
      </c>
      <c r="Y1577" s="158">
        <v>9042</v>
      </c>
      <c r="Z1577" s="155">
        <v>0.952718676122931</v>
      </c>
      <c r="AA1577" s="155">
        <v>0.947302252488214</v>
      </c>
      <c r="AB1577" s="173">
        <v>0.00541642363471773</v>
      </c>
    </row>
    <row r="1578" spans="1:28">
      <c r="A1578" s="175" t="s">
        <v>1455</v>
      </c>
      <c r="B1578" s="178" t="s">
        <v>1852</v>
      </c>
      <c r="C1578" s="178" t="s">
        <v>1582</v>
      </c>
      <c r="D1578" s="150">
        <v>2593</v>
      </c>
      <c r="E1578" s="153">
        <v>2375</v>
      </c>
      <c r="F1578" s="153">
        <v>218</v>
      </c>
      <c r="G1578" s="151">
        <v>2349</v>
      </c>
      <c r="H1578" s="151">
        <v>2071</v>
      </c>
      <c r="I1578" s="151">
        <v>278</v>
      </c>
      <c r="J1578" s="151">
        <v>2309</v>
      </c>
      <c r="K1578" s="151">
        <v>1943</v>
      </c>
      <c r="L1578" s="151">
        <v>366</v>
      </c>
      <c r="M1578" s="172">
        <v>0.93</v>
      </c>
      <c r="N1578" s="153">
        <v>57689</v>
      </c>
      <c r="O1578" s="153">
        <v>52042</v>
      </c>
      <c r="P1578" s="153">
        <v>5647</v>
      </c>
      <c r="Q1578" s="154">
        <v>0.90211305448179</v>
      </c>
      <c r="R1578" s="154">
        <v>0.915927497107597</v>
      </c>
      <c r="S1578" s="154">
        <v>0.881651766709238</v>
      </c>
      <c r="T1578" s="154">
        <v>0.841489822433954</v>
      </c>
      <c r="U1578" s="173">
        <v>0.0342757303983594</v>
      </c>
      <c r="V1578" s="158">
        <v>16362</v>
      </c>
      <c r="W1578" s="158">
        <v>14561</v>
      </c>
      <c r="X1578" s="158">
        <v>17394</v>
      </c>
      <c r="Y1578" s="158">
        <v>15777</v>
      </c>
      <c r="Z1578" s="155">
        <v>0.889927881677057</v>
      </c>
      <c r="AA1578" s="155">
        <v>0.907036909279062</v>
      </c>
      <c r="AB1578" s="173">
        <v>-0.0171090276020052</v>
      </c>
    </row>
    <row r="1579" spans="1:28">
      <c r="A1579" s="175" t="s">
        <v>1455</v>
      </c>
      <c r="B1579" s="178" t="s">
        <v>1852</v>
      </c>
      <c r="C1579" s="178" t="s">
        <v>1583</v>
      </c>
      <c r="D1579" s="150">
        <v>1997</v>
      </c>
      <c r="E1579" s="153">
        <v>1913</v>
      </c>
      <c r="F1579" s="153">
        <v>84</v>
      </c>
      <c r="G1579" s="151">
        <v>2186</v>
      </c>
      <c r="H1579" s="151">
        <v>2163</v>
      </c>
      <c r="I1579" s="151">
        <v>23</v>
      </c>
      <c r="J1579" s="151">
        <v>1878</v>
      </c>
      <c r="K1579" s="151">
        <v>1848</v>
      </c>
      <c r="L1579" s="151">
        <v>30</v>
      </c>
      <c r="M1579" s="172">
        <v>0.93</v>
      </c>
      <c r="N1579" s="153">
        <v>48235</v>
      </c>
      <c r="O1579" s="153">
        <v>47163</v>
      </c>
      <c r="P1579" s="153">
        <v>1072</v>
      </c>
      <c r="Q1579" s="154">
        <v>0.977775474240697</v>
      </c>
      <c r="R1579" s="154">
        <v>0.957936905358037</v>
      </c>
      <c r="S1579" s="154">
        <v>0.989478499542543</v>
      </c>
      <c r="T1579" s="154">
        <v>0.984025559105431</v>
      </c>
      <c r="U1579" s="173">
        <v>-0.0315415941845063</v>
      </c>
      <c r="V1579" s="158">
        <v>13005</v>
      </c>
      <c r="W1579" s="158">
        <v>12760</v>
      </c>
      <c r="X1579" s="158">
        <v>14256</v>
      </c>
      <c r="Y1579" s="158">
        <v>13910</v>
      </c>
      <c r="Z1579" s="155">
        <v>0.981161091887735</v>
      </c>
      <c r="AA1579" s="155">
        <v>0.975729517396184</v>
      </c>
      <c r="AB1579" s="173">
        <v>0.00543157449155141</v>
      </c>
    </row>
    <row r="1580" spans="1:28">
      <c r="A1580" s="175" t="s">
        <v>1455</v>
      </c>
      <c r="B1580" s="178" t="s">
        <v>1852</v>
      </c>
      <c r="C1580" s="178" t="s">
        <v>1584</v>
      </c>
      <c r="D1580" s="150">
        <v>3229</v>
      </c>
      <c r="E1580" s="153">
        <v>3083</v>
      </c>
      <c r="F1580" s="153">
        <v>146</v>
      </c>
      <c r="G1580" s="151">
        <v>3364</v>
      </c>
      <c r="H1580" s="151">
        <v>3204</v>
      </c>
      <c r="I1580" s="151">
        <v>160</v>
      </c>
      <c r="J1580" s="151">
        <v>3470</v>
      </c>
      <c r="K1580" s="151">
        <v>3322</v>
      </c>
      <c r="L1580" s="151">
        <v>148</v>
      </c>
      <c r="M1580" s="172">
        <v>0.93</v>
      </c>
      <c r="N1580" s="153">
        <v>80713</v>
      </c>
      <c r="O1580" s="153">
        <v>78135</v>
      </c>
      <c r="P1580" s="153">
        <v>2578</v>
      </c>
      <c r="Q1580" s="154">
        <v>0.968059668207104</v>
      </c>
      <c r="R1580" s="154">
        <v>0.954784763084546</v>
      </c>
      <c r="S1580" s="154">
        <v>0.95243757431629</v>
      </c>
      <c r="T1580" s="154">
        <v>0.957348703170029</v>
      </c>
      <c r="U1580" s="173">
        <v>0.00234718876825613</v>
      </c>
      <c r="V1580" s="158">
        <v>23277</v>
      </c>
      <c r="W1580" s="158">
        <v>22379</v>
      </c>
      <c r="X1580" s="158">
        <v>24203</v>
      </c>
      <c r="Y1580" s="158">
        <v>23461</v>
      </c>
      <c r="Z1580" s="155">
        <v>0.961421145336598</v>
      </c>
      <c r="AA1580" s="155">
        <v>0.969342643473949</v>
      </c>
      <c r="AB1580" s="173">
        <v>-0.0079214981373511</v>
      </c>
    </row>
    <row r="1581" spans="1:28">
      <c r="A1581" s="175" t="s">
        <v>1455</v>
      </c>
      <c r="B1581" s="178" t="s">
        <v>1852</v>
      </c>
      <c r="C1581" s="178" t="s">
        <v>1585</v>
      </c>
      <c r="D1581" s="150">
        <v>0</v>
      </c>
      <c r="E1581" s="153">
        <v>0</v>
      </c>
      <c r="F1581" s="153">
        <v>0</v>
      </c>
      <c r="G1581" s="151">
        <v>0</v>
      </c>
      <c r="H1581" s="151">
        <v>0</v>
      </c>
      <c r="I1581" s="151">
        <v>0</v>
      </c>
      <c r="J1581" s="151">
        <v>0</v>
      </c>
      <c r="K1581" s="151">
        <v>0</v>
      </c>
      <c r="L1581" s="151">
        <v>0</v>
      </c>
      <c r="M1581" s="172">
        <v>0.93</v>
      </c>
      <c r="N1581" s="153">
        <v>0</v>
      </c>
      <c r="O1581" s="153">
        <v>0</v>
      </c>
      <c r="P1581" s="153">
        <v>0</v>
      </c>
      <c r="Q1581" s="154">
        <v>0</v>
      </c>
      <c r="R1581" s="154">
        <v>0</v>
      </c>
      <c r="S1581" s="154">
        <v>0</v>
      </c>
      <c r="T1581" s="154">
        <v>0</v>
      </c>
      <c r="U1581" s="173">
        <v>0</v>
      </c>
      <c r="V1581" s="158">
        <v>0</v>
      </c>
      <c r="W1581" s="158">
        <v>0</v>
      </c>
      <c r="X1581" s="158">
        <v>0</v>
      </c>
      <c r="Y1581" s="158">
        <v>0</v>
      </c>
      <c r="Z1581" s="155">
        <v>0</v>
      </c>
      <c r="AA1581" s="155">
        <v>0</v>
      </c>
      <c r="AB1581" s="173">
        <v>0</v>
      </c>
    </row>
    <row r="1582" spans="1:28">
      <c r="A1582" s="175" t="s">
        <v>1455</v>
      </c>
      <c r="B1582" s="178" t="s">
        <v>1855</v>
      </c>
      <c r="C1582" s="178" t="s">
        <v>1586</v>
      </c>
      <c r="D1582" s="150">
        <v>2300</v>
      </c>
      <c r="E1582" s="153">
        <v>1900</v>
      </c>
      <c r="F1582" s="153">
        <v>400</v>
      </c>
      <c r="G1582" s="151">
        <v>1055</v>
      </c>
      <c r="H1582" s="151">
        <v>948</v>
      </c>
      <c r="I1582" s="151">
        <v>107</v>
      </c>
      <c r="J1582" s="151">
        <v>1667</v>
      </c>
      <c r="K1582" s="151">
        <v>1528</v>
      </c>
      <c r="L1582" s="151">
        <v>139</v>
      </c>
      <c r="M1582" s="172">
        <v>0.93</v>
      </c>
      <c r="N1582" s="153">
        <v>39622</v>
      </c>
      <c r="O1582" s="153">
        <v>35801</v>
      </c>
      <c r="P1582" s="153">
        <v>3821</v>
      </c>
      <c r="Q1582" s="154">
        <v>0.903563676745243</v>
      </c>
      <c r="R1582" s="154">
        <v>0.826086956521739</v>
      </c>
      <c r="S1582" s="154">
        <v>0.898578199052133</v>
      </c>
      <c r="T1582" s="154">
        <v>0.916616676664667</v>
      </c>
      <c r="U1582" s="173">
        <v>-0.0724912425303935</v>
      </c>
      <c r="V1582" s="158">
        <v>12254</v>
      </c>
      <c r="W1582" s="158">
        <v>10999</v>
      </c>
      <c r="X1582" s="158">
        <v>11798</v>
      </c>
      <c r="Y1582" s="158">
        <v>10618</v>
      </c>
      <c r="Z1582" s="155">
        <v>0.897584462216419</v>
      </c>
      <c r="AA1582" s="155">
        <v>0.899983047974233</v>
      </c>
      <c r="AB1582" s="173">
        <v>-0.00239858575781382</v>
      </c>
    </row>
    <row r="1583" spans="1:28">
      <c r="A1583" s="175" t="s">
        <v>1455</v>
      </c>
      <c r="B1583" s="178" t="s">
        <v>1857</v>
      </c>
      <c r="C1583" s="178" t="s">
        <v>1587</v>
      </c>
      <c r="D1583" s="150">
        <v>1586</v>
      </c>
      <c r="E1583" s="153">
        <v>1203</v>
      </c>
      <c r="F1583" s="153">
        <v>383</v>
      </c>
      <c r="G1583" s="151">
        <v>1600</v>
      </c>
      <c r="H1583" s="151">
        <v>1296</v>
      </c>
      <c r="I1583" s="151">
        <v>304</v>
      </c>
      <c r="J1583" s="151">
        <v>1282</v>
      </c>
      <c r="K1583" s="151">
        <v>1089</v>
      </c>
      <c r="L1583" s="151">
        <v>193</v>
      </c>
      <c r="M1583" s="172">
        <v>0.93</v>
      </c>
      <c r="N1583" s="153">
        <v>28814</v>
      </c>
      <c r="O1583" s="153">
        <v>25797</v>
      </c>
      <c r="P1583" s="153">
        <v>3017</v>
      </c>
      <c r="Q1583" s="154">
        <v>0.895293954327757</v>
      </c>
      <c r="R1583" s="154">
        <v>0.758511979823455</v>
      </c>
      <c r="S1583" s="154">
        <v>0.81</v>
      </c>
      <c r="T1583" s="154">
        <v>0.849453978159126</v>
      </c>
      <c r="U1583" s="173">
        <v>-0.0514880201765449</v>
      </c>
      <c r="V1583" s="158">
        <v>8714</v>
      </c>
      <c r="W1583" s="158">
        <v>7254</v>
      </c>
      <c r="X1583" s="158">
        <v>8966</v>
      </c>
      <c r="Y1583" s="158">
        <v>8157</v>
      </c>
      <c r="Z1583" s="155">
        <v>0.83245352306633</v>
      </c>
      <c r="AA1583" s="155">
        <v>0.909770243140754</v>
      </c>
      <c r="AB1583" s="173">
        <v>-0.0773167200744239</v>
      </c>
    </row>
    <row r="1584" spans="1:28">
      <c r="A1584" s="175" t="s">
        <v>1455</v>
      </c>
      <c r="B1584" s="178" t="s">
        <v>1855</v>
      </c>
      <c r="C1584" s="178" t="s">
        <v>1588</v>
      </c>
      <c r="D1584" s="150">
        <v>2159</v>
      </c>
      <c r="E1584" s="153">
        <v>2022</v>
      </c>
      <c r="F1584" s="153">
        <v>137</v>
      </c>
      <c r="G1584" s="151">
        <v>3647</v>
      </c>
      <c r="H1584" s="151">
        <v>3491</v>
      </c>
      <c r="I1584" s="151">
        <v>156</v>
      </c>
      <c r="J1584" s="151">
        <v>3952</v>
      </c>
      <c r="K1584" s="151">
        <v>3784</v>
      </c>
      <c r="L1584" s="151">
        <v>168</v>
      </c>
      <c r="M1584" s="172">
        <v>0.93</v>
      </c>
      <c r="N1584" s="153">
        <v>82500</v>
      </c>
      <c r="O1584" s="153">
        <v>79216</v>
      </c>
      <c r="P1584" s="153">
        <v>3284</v>
      </c>
      <c r="Q1584" s="154">
        <v>0.960193939393939</v>
      </c>
      <c r="R1584" s="154">
        <v>0.936544696618805</v>
      </c>
      <c r="S1584" s="154">
        <v>0.957225116534138</v>
      </c>
      <c r="T1584" s="154">
        <v>0.95748987854251</v>
      </c>
      <c r="U1584" s="173">
        <v>-0.0206804199153326</v>
      </c>
      <c r="V1584" s="158">
        <v>23067</v>
      </c>
      <c r="W1584" s="158">
        <v>22055</v>
      </c>
      <c r="X1584" s="158">
        <v>26016</v>
      </c>
      <c r="Y1584" s="158">
        <v>24850</v>
      </c>
      <c r="Z1584" s="155">
        <v>0.956127801621364</v>
      </c>
      <c r="AA1584" s="155">
        <v>0.955181426814268</v>
      </c>
      <c r="AB1584" s="173">
        <v>0.000946374807095807</v>
      </c>
    </row>
    <row r="1585" spans="1:28">
      <c r="A1585" s="175" t="s">
        <v>1455</v>
      </c>
      <c r="B1585" s="178" t="s">
        <v>1855</v>
      </c>
      <c r="C1585" s="178" t="s">
        <v>1589</v>
      </c>
      <c r="D1585" s="150">
        <v>1657</v>
      </c>
      <c r="E1585" s="153">
        <v>1604</v>
      </c>
      <c r="F1585" s="153">
        <v>53</v>
      </c>
      <c r="G1585" s="151">
        <v>2405</v>
      </c>
      <c r="H1585" s="151">
        <v>2304</v>
      </c>
      <c r="I1585" s="151">
        <v>101</v>
      </c>
      <c r="J1585" s="151">
        <v>2529</v>
      </c>
      <c r="K1585" s="151">
        <v>2298</v>
      </c>
      <c r="L1585" s="151">
        <v>231</v>
      </c>
      <c r="M1585" s="172">
        <v>0.93</v>
      </c>
      <c r="N1585" s="153">
        <v>51568</v>
      </c>
      <c r="O1585" s="153">
        <v>49818</v>
      </c>
      <c r="P1585" s="153">
        <v>1750</v>
      </c>
      <c r="Q1585" s="154">
        <v>0.966064225876513</v>
      </c>
      <c r="R1585" s="154">
        <v>0.968014484007242</v>
      </c>
      <c r="S1585" s="154">
        <v>0.958004158004158</v>
      </c>
      <c r="T1585" s="154">
        <v>0.908659549228944</v>
      </c>
      <c r="U1585" s="173">
        <v>0.0100103260030839</v>
      </c>
      <c r="V1585" s="158">
        <v>15284</v>
      </c>
      <c r="W1585" s="158">
        <v>14603</v>
      </c>
      <c r="X1585" s="158">
        <v>16643</v>
      </c>
      <c r="Y1585" s="158">
        <v>16047</v>
      </c>
      <c r="Z1585" s="155">
        <v>0.955443601151531</v>
      </c>
      <c r="AA1585" s="155">
        <v>0.964189148590999</v>
      </c>
      <c r="AB1585" s="173">
        <v>-0.0087455474394682</v>
      </c>
    </row>
    <row r="1586" spans="1:28">
      <c r="A1586" s="175" t="s">
        <v>1455</v>
      </c>
      <c r="B1586" s="178" t="s">
        <v>1852</v>
      </c>
      <c r="C1586" s="178" t="s">
        <v>1590</v>
      </c>
      <c r="D1586" s="150">
        <v>1670</v>
      </c>
      <c r="E1586" s="153">
        <v>1458</v>
      </c>
      <c r="F1586" s="153">
        <v>212</v>
      </c>
      <c r="G1586" s="151">
        <v>1460</v>
      </c>
      <c r="H1586" s="151">
        <v>1315</v>
      </c>
      <c r="I1586" s="151">
        <v>145</v>
      </c>
      <c r="J1586" s="151">
        <v>1411</v>
      </c>
      <c r="K1586" s="151">
        <v>1270</v>
      </c>
      <c r="L1586" s="151">
        <v>141</v>
      </c>
      <c r="M1586" s="172">
        <v>0.93</v>
      </c>
      <c r="N1586" s="153">
        <v>35332</v>
      </c>
      <c r="O1586" s="153">
        <v>31493</v>
      </c>
      <c r="P1586" s="153">
        <v>3839</v>
      </c>
      <c r="Q1586" s="154">
        <v>0.89134495641345</v>
      </c>
      <c r="R1586" s="154">
        <v>0.873053892215569</v>
      </c>
      <c r="S1586" s="154">
        <v>0.900684931506849</v>
      </c>
      <c r="T1586" s="154">
        <v>0.900070871722183</v>
      </c>
      <c r="U1586" s="173">
        <v>-0.0276310392912805</v>
      </c>
      <c r="V1586" s="158">
        <v>10269</v>
      </c>
      <c r="W1586" s="158">
        <v>9141</v>
      </c>
      <c r="X1586" s="158">
        <v>10605</v>
      </c>
      <c r="Y1586" s="158">
        <v>9466</v>
      </c>
      <c r="Z1586" s="155">
        <v>0.890154834940111</v>
      </c>
      <c r="AA1586" s="155">
        <v>0.892597831211693</v>
      </c>
      <c r="AB1586" s="173">
        <v>-0.00244299627158151</v>
      </c>
    </row>
    <row r="1587" spans="1:28">
      <c r="A1587" s="175" t="s">
        <v>1455</v>
      </c>
      <c r="B1587" s="178" t="s">
        <v>1857</v>
      </c>
      <c r="C1587" s="178" t="s">
        <v>1591</v>
      </c>
      <c r="D1587" s="150">
        <v>1105</v>
      </c>
      <c r="E1587" s="153">
        <v>761</v>
      </c>
      <c r="F1587" s="153">
        <v>344</v>
      </c>
      <c r="G1587" s="151">
        <v>1021</v>
      </c>
      <c r="H1587" s="151">
        <v>694</v>
      </c>
      <c r="I1587" s="151">
        <v>327</v>
      </c>
      <c r="J1587" s="151">
        <v>1046</v>
      </c>
      <c r="K1587" s="151">
        <v>800</v>
      </c>
      <c r="L1587" s="151">
        <v>246</v>
      </c>
      <c r="M1587" s="172">
        <v>0.93</v>
      </c>
      <c r="N1587" s="153">
        <v>21665</v>
      </c>
      <c r="O1587" s="153">
        <v>12766</v>
      </c>
      <c r="P1587" s="153">
        <v>8899</v>
      </c>
      <c r="Q1587" s="154">
        <v>0.589245326563582</v>
      </c>
      <c r="R1587" s="154">
        <v>0.68868778280543</v>
      </c>
      <c r="S1587" s="154">
        <v>0.679725759059745</v>
      </c>
      <c r="T1587" s="154">
        <v>0.764818355640535</v>
      </c>
      <c r="U1587" s="173">
        <v>0.00896202374568456</v>
      </c>
      <c r="V1587" s="158">
        <v>6454</v>
      </c>
      <c r="W1587" s="158">
        <v>4505</v>
      </c>
      <c r="X1587" s="158">
        <v>6761</v>
      </c>
      <c r="Y1587" s="158">
        <v>3621</v>
      </c>
      <c r="Z1587" s="155">
        <v>0.698016733808491</v>
      </c>
      <c r="AA1587" s="155">
        <v>0.535571660996894</v>
      </c>
      <c r="AB1587" s="173">
        <v>0.162445072811597</v>
      </c>
    </row>
    <row r="1588" spans="1:28">
      <c r="A1588" s="175" t="s">
        <v>1455</v>
      </c>
      <c r="B1588" s="178" t="s">
        <v>1857</v>
      </c>
      <c r="C1588" s="178" t="s">
        <v>1592</v>
      </c>
      <c r="D1588" s="150">
        <v>1883</v>
      </c>
      <c r="E1588" s="153">
        <v>1316</v>
      </c>
      <c r="F1588" s="153">
        <v>567</v>
      </c>
      <c r="G1588" s="151">
        <v>2138</v>
      </c>
      <c r="H1588" s="151">
        <v>1613</v>
      </c>
      <c r="I1588" s="151">
        <v>525</v>
      </c>
      <c r="J1588" s="151">
        <v>1709</v>
      </c>
      <c r="K1588" s="151">
        <v>1311</v>
      </c>
      <c r="L1588" s="151">
        <v>398</v>
      </c>
      <c r="M1588" s="172">
        <v>0.93</v>
      </c>
      <c r="N1588" s="153">
        <v>36365</v>
      </c>
      <c r="O1588" s="153">
        <v>29226</v>
      </c>
      <c r="P1588" s="153">
        <v>7139</v>
      </c>
      <c r="Q1588" s="154">
        <v>0.803684861817682</v>
      </c>
      <c r="R1588" s="154">
        <v>0.698884758364312</v>
      </c>
      <c r="S1588" s="154">
        <v>0.75444340505145</v>
      </c>
      <c r="T1588" s="154">
        <v>0.767115272088941</v>
      </c>
      <c r="U1588" s="173">
        <v>-0.0555586466871376</v>
      </c>
      <c r="V1588" s="158">
        <v>11514</v>
      </c>
      <c r="W1588" s="158">
        <v>8833</v>
      </c>
      <c r="X1588" s="158">
        <v>11472</v>
      </c>
      <c r="Y1588" s="158">
        <v>9518</v>
      </c>
      <c r="Z1588" s="155">
        <v>0.767153031092583</v>
      </c>
      <c r="AA1588" s="155">
        <v>0.829672245467225</v>
      </c>
      <c r="AB1588" s="173">
        <v>-0.0625192143746416</v>
      </c>
    </row>
    <row r="1589" spans="1:28">
      <c r="A1589" s="175" t="s">
        <v>1455</v>
      </c>
      <c r="B1589" s="178" t="s">
        <v>1857</v>
      </c>
      <c r="C1589" s="178" t="s">
        <v>1593</v>
      </c>
      <c r="D1589" s="150">
        <v>917</v>
      </c>
      <c r="E1589" s="153">
        <v>693</v>
      </c>
      <c r="F1589" s="153">
        <v>224</v>
      </c>
      <c r="G1589" s="151">
        <v>665</v>
      </c>
      <c r="H1589" s="151">
        <v>302</v>
      </c>
      <c r="I1589" s="151">
        <v>363</v>
      </c>
      <c r="J1589" s="151">
        <v>1370</v>
      </c>
      <c r="K1589" s="151">
        <v>1016</v>
      </c>
      <c r="L1589" s="151">
        <v>354</v>
      </c>
      <c r="M1589" s="172">
        <v>0.93</v>
      </c>
      <c r="N1589" s="153">
        <v>19761</v>
      </c>
      <c r="O1589" s="153">
        <v>16165</v>
      </c>
      <c r="P1589" s="153">
        <v>3596</v>
      </c>
      <c r="Q1589" s="154">
        <v>0.818025403572694</v>
      </c>
      <c r="R1589" s="154">
        <v>0.755725190839695</v>
      </c>
      <c r="S1589" s="154">
        <v>0.454135338345865</v>
      </c>
      <c r="T1589" s="154">
        <v>0.741605839416058</v>
      </c>
      <c r="U1589" s="173">
        <v>0.30158985249383</v>
      </c>
      <c r="V1589" s="158">
        <v>5510</v>
      </c>
      <c r="W1589" s="158">
        <v>3723</v>
      </c>
      <c r="X1589" s="158">
        <v>6121</v>
      </c>
      <c r="Y1589" s="158">
        <v>4755</v>
      </c>
      <c r="Z1589" s="155">
        <v>0.67568058076225</v>
      </c>
      <c r="AA1589" s="155">
        <v>0.776833850677994</v>
      </c>
      <c r="AB1589" s="173">
        <v>-0.101153269915743</v>
      </c>
    </row>
    <row r="1590" spans="1:28">
      <c r="A1590" s="175" t="s">
        <v>1455</v>
      </c>
      <c r="B1590" s="178" t="s">
        <v>1857</v>
      </c>
      <c r="C1590" s="178" t="s">
        <v>1594</v>
      </c>
      <c r="D1590" s="150">
        <v>847</v>
      </c>
      <c r="E1590" s="153">
        <v>830</v>
      </c>
      <c r="F1590" s="153">
        <v>17</v>
      </c>
      <c r="G1590" s="151">
        <v>694</v>
      </c>
      <c r="H1590" s="151">
        <v>691</v>
      </c>
      <c r="I1590" s="151">
        <v>3</v>
      </c>
      <c r="J1590" s="151">
        <v>1350</v>
      </c>
      <c r="K1590" s="151">
        <v>1333</v>
      </c>
      <c r="L1590" s="151">
        <v>17</v>
      </c>
      <c r="M1590" s="172">
        <v>0.93</v>
      </c>
      <c r="N1590" s="153">
        <v>19532</v>
      </c>
      <c r="O1590" s="153">
        <v>19405</v>
      </c>
      <c r="P1590" s="153">
        <v>127</v>
      </c>
      <c r="Q1590" s="154">
        <v>0.993497849682572</v>
      </c>
      <c r="R1590" s="154">
        <v>0.979929161747344</v>
      </c>
      <c r="S1590" s="154">
        <v>0.995677233429395</v>
      </c>
      <c r="T1590" s="154">
        <v>0.987407407407407</v>
      </c>
      <c r="U1590" s="173">
        <v>-0.0157480716820513</v>
      </c>
      <c r="V1590" s="158">
        <v>5440</v>
      </c>
      <c r="W1590" s="158">
        <v>5387</v>
      </c>
      <c r="X1590" s="158">
        <v>6309</v>
      </c>
      <c r="Y1590" s="158">
        <v>6257</v>
      </c>
      <c r="Z1590" s="155">
        <v>0.990257352941176</v>
      </c>
      <c r="AA1590" s="155">
        <v>0.991757806308448</v>
      </c>
      <c r="AB1590" s="173">
        <v>-0.00150045336727178</v>
      </c>
    </row>
    <row r="1591" spans="1:28">
      <c r="A1591" s="175" t="s">
        <v>1455</v>
      </c>
      <c r="B1591" s="178" t="s">
        <v>1857</v>
      </c>
      <c r="C1591" s="178" t="s">
        <v>1595</v>
      </c>
      <c r="D1591" s="150">
        <v>1626</v>
      </c>
      <c r="E1591" s="153">
        <v>1078</v>
      </c>
      <c r="F1591" s="153">
        <v>548</v>
      </c>
      <c r="G1591" s="151">
        <v>1411</v>
      </c>
      <c r="H1591" s="151">
        <v>932</v>
      </c>
      <c r="I1591" s="151">
        <v>479</v>
      </c>
      <c r="J1591" s="151">
        <v>1532</v>
      </c>
      <c r="K1591" s="151">
        <v>1074</v>
      </c>
      <c r="L1591" s="151">
        <v>458</v>
      </c>
      <c r="M1591" s="172">
        <v>0.93</v>
      </c>
      <c r="N1591" s="153">
        <v>29505</v>
      </c>
      <c r="O1591" s="153">
        <v>21092</v>
      </c>
      <c r="P1591" s="153">
        <v>8413</v>
      </c>
      <c r="Q1591" s="154">
        <v>0.714861887815624</v>
      </c>
      <c r="R1591" s="154">
        <v>0.662976629766298</v>
      </c>
      <c r="S1591" s="154">
        <v>0.660524450744153</v>
      </c>
      <c r="T1591" s="154">
        <v>0.701044386422977</v>
      </c>
      <c r="U1591" s="173">
        <v>0.00245217902214456</v>
      </c>
      <c r="V1591" s="158">
        <v>9004</v>
      </c>
      <c r="W1591" s="158">
        <v>5985</v>
      </c>
      <c r="X1591" s="158">
        <v>9149</v>
      </c>
      <c r="Y1591" s="158">
        <v>6400</v>
      </c>
      <c r="Z1591" s="155">
        <v>0.664704575744114</v>
      </c>
      <c r="AA1591" s="155">
        <v>0.699530003279047</v>
      </c>
      <c r="AB1591" s="173">
        <v>-0.0348254275349332</v>
      </c>
    </row>
    <row r="1592" spans="1:28">
      <c r="A1592" s="175" t="s">
        <v>1455</v>
      </c>
      <c r="B1592" s="178" t="s">
        <v>1855</v>
      </c>
      <c r="C1592" s="178" t="s">
        <v>1596</v>
      </c>
      <c r="D1592" s="150">
        <v>1388</v>
      </c>
      <c r="E1592" s="153">
        <v>1348</v>
      </c>
      <c r="F1592" s="153">
        <v>40</v>
      </c>
      <c r="G1592" s="151">
        <v>2125</v>
      </c>
      <c r="H1592" s="151">
        <v>2090</v>
      </c>
      <c r="I1592" s="151">
        <v>35</v>
      </c>
      <c r="J1592" s="151">
        <v>2299</v>
      </c>
      <c r="K1592" s="151">
        <v>2273</v>
      </c>
      <c r="L1592" s="151">
        <v>26</v>
      </c>
      <c r="M1592" s="172">
        <v>0.93</v>
      </c>
      <c r="N1592" s="153">
        <v>48904</v>
      </c>
      <c r="O1592" s="153">
        <v>48209</v>
      </c>
      <c r="P1592" s="153">
        <v>695</v>
      </c>
      <c r="Q1592" s="154">
        <v>0.985788483559627</v>
      </c>
      <c r="R1592" s="154">
        <v>0.971181556195965</v>
      </c>
      <c r="S1592" s="154">
        <v>0.983529411764706</v>
      </c>
      <c r="T1592" s="154">
        <v>0.988690735102218</v>
      </c>
      <c r="U1592" s="173">
        <v>-0.0123478555687404</v>
      </c>
      <c r="V1592" s="158">
        <v>13757</v>
      </c>
      <c r="W1592" s="158">
        <v>13576</v>
      </c>
      <c r="X1592" s="158">
        <v>15895</v>
      </c>
      <c r="Y1592" s="158">
        <v>15685</v>
      </c>
      <c r="Z1592" s="155">
        <v>0.986843061714036</v>
      </c>
      <c r="AA1592" s="155">
        <v>0.986788298206983</v>
      </c>
      <c r="AB1592" s="173">
        <v>5.47635070531349e-5</v>
      </c>
    </row>
    <row r="1593" spans="1:28">
      <c r="A1593" s="175" t="s">
        <v>1455</v>
      </c>
      <c r="B1593" s="178" t="s">
        <v>1852</v>
      </c>
      <c r="C1593" s="178" t="s">
        <v>1597</v>
      </c>
      <c r="D1593" s="150">
        <v>1369</v>
      </c>
      <c r="E1593" s="153">
        <v>1342</v>
      </c>
      <c r="F1593" s="153">
        <v>27</v>
      </c>
      <c r="G1593" s="151">
        <v>1401</v>
      </c>
      <c r="H1593" s="151">
        <v>1390</v>
      </c>
      <c r="I1593" s="151">
        <v>11</v>
      </c>
      <c r="J1593" s="151">
        <v>1531</v>
      </c>
      <c r="K1593" s="151">
        <v>1510</v>
      </c>
      <c r="L1593" s="151">
        <v>21</v>
      </c>
      <c r="M1593" s="172">
        <v>0.93</v>
      </c>
      <c r="N1593" s="153">
        <v>33707</v>
      </c>
      <c r="O1593" s="153">
        <v>33123</v>
      </c>
      <c r="P1593" s="153">
        <v>584</v>
      </c>
      <c r="Q1593" s="154">
        <v>0.982674221971697</v>
      </c>
      <c r="R1593" s="154">
        <v>0.980277574872169</v>
      </c>
      <c r="S1593" s="154">
        <v>0.99214846538187</v>
      </c>
      <c r="T1593" s="154">
        <v>0.986283474853037</v>
      </c>
      <c r="U1593" s="173">
        <v>-0.0118708905097006</v>
      </c>
      <c r="V1593" s="158">
        <v>9441</v>
      </c>
      <c r="W1593" s="158">
        <v>9212</v>
      </c>
      <c r="X1593" s="158">
        <v>10298</v>
      </c>
      <c r="Y1593" s="158">
        <v>10089</v>
      </c>
      <c r="Z1593" s="155">
        <v>0.975744094905201</v>
      </c>
      <c r="AA1593" s="155">
        <v>0.979704797047971</v>
      </c>
      <c r="AB1593" s="173">
        <v>-0.00396070214276978</v>
      </c>
    </row>
    <row r="1594" spans="1:28">
      <c r="A1594" s="175" t="s">
        <v>1455</v>
      </c>
      <c r="B1594" s="178" t="s">
        <v>1857</v>
      </c>
      <c r="C1594" s="178" t="s">
        <v>1598</v>
      </c>
      <c r="D1594" s="150">
        <v>751</v>
      </c>
      <c r="E1594" s="153">
        <v>612</v>
      </c>
      <c r="F1594" s="153">
        <v>139</v>
      </c>
      <c r="G1594" s="151">
        <v>871</v>
      </c>
      <c r="H1594" s="151">
        <v>806</v>
      </c>
      <c r="I1594" s="151">
        <v>65</v>
      </c>
      <c r="J1594" s="151">
        <v>657</v>
      </c>
      <c r="K1594" s="151">
        <v>621</v>
      </c>
      <c r="L1594" s="151">
        <v>36</v>
      </c>
      <c r="M1594" s="172">
        <v>0.93</v>
      </c>
      <c r="N1594" s="153">
        <v>19405</v>
      </c>
      <c r="O1594" s="153">
        <v>18184</v>
      </c>
      <c r="P1594" s="153">
        <v>1221</v>
      </c>
      <c r="Q1594" s="154">
        <v>0.937078072661685</v>
      </c>
      <c r="R1594" s="154">
        <v>0.81491344873502</v>
      </c>
      <c r="S1594" s="154">
        <v>0.925373134328358</v>
      </c>
      <c r="T1594" s="154">
        <v>0.945205479452055</v>
      </c>
      <c r="U1594" s="173">
        <v>-0.110459685593338</v>
      </c>
      <c r="V1594" s="158">
        <v>5133</v>
      </c>
      <c r="W1594" s="158">
        <v>4735</v>
      </c>
      <c r="X1594" s="158">
        <v>6055</v>
      </c>
      <c r="Y1594" s="158">
        <v>5606</v>
      </c>
      <c r="Z1594" s="155">
        <v>0.922462497564777</v>
      </c>
      <c r="AA1594" s="155">
        <v>0.925846407927333</v>
      </c>
      <c r="AB1594" s="173">
        <v>-0.00338391036255581</v>
      </c>
    </row>
    <row r="1595" spans="1:28">
      <c r="A1595" s="175" t="s">
        <v>1455</v>
      </c>
      <c r="B1595" s="178" t="s">
        <v>1857</v>
      </c>
      <c r="C1595" s="178" t="s">
        <v>1599</v>
      </c>
      <c r="D1595" s="150">
        <v>1494</v>
      </c>
      <c r="E1595" s="153">
        <v>1360</v>
      </c>
      <c r="F1595" s="153">
        <v>134</v>
      </c>
      <c r="G1595" s="151">
        <v>1163</v>
      </c>
      <c r="H1595" s="151">
        <v>1063</v>
      </c>
      <c r="I1595" s="151">
        <v>100</v>
      </c>
      <c r="J1595" s="151">
        <v>1191</v>
      </c>
      <c r="K1595" s="151">
        <v>1144</v>
      </c>
      <c r="L1595" s="151">
        <v>47</v>
      </c>
      <c r="M1595" s="172">
        <v>0.93</v>
      </c>
      <c r="N1595" s="153">
        <v>28484</v>
      </c>
      <c r="O1595" s="153">
        <v>27117</v>
      </c>
      <c r="P1595" s="153">
        <v>1367</v>
      </c>
      <c r="Q1595" s="154">
        <v>0.952008144923466</v>
      </c>
      <c r="R1595" s="154">
        <v>0.910307898259705</v>
      </c>
      <c r="S1595" s="154">
        <v>0.914015477214101</v>
      </c>
      <c r="T1595" s="154">
        <v>0.960537363560034</v>
      </c>
      <c r="U1595" s="173">
        <v>-0.003707578954396</v>
      </c>
      <c r="V1595" s="158">
        <v>8372</v>
      </c>
      <c r="W1595" s="158">
        <v>7890</v>
      </c>
      <c r="X1595" s="158">
        <v>9201</v>
      </c>
      <c r="Y1595" s="158">
        <v>8886</v>
      </c>
      <c r="Z1595" s="155">
        <v>0.942427138079312</v>
      </c>
      <c r="AA1595" s="155">
        <v>0.965764590805347</v>
      </c>
      <c r="AB1595" s="173">
        <v>-0.0233374527260353</v>
      </c>
    </row>
    <row r="1596" spans="1:28">
      <c r="A1596" s="175" t="s">
        <v>1455</v>
      </c>
      <c r="B1596" s="178" t="s">
        <v>1852</v>
      </c>
      <c r="C1596" s="178" t="s">
        <v>1600</v>
      </c>
      <c r="D1596" s="150">
        <v>1963</v>
      </c>
      <c r="E1596" s="153">
        <v>1928</v>
      </c>
      <c r="F1596" s="153">
        <v>35</v>
      </c>
      <c r="G1596" s="151">
        <v>2142</v>
      </c>
      <c r="H1596" s="151">
        <v>2099</v>
      </c>
      <c r="I1596" s="151">
        <v>43</v>
      </c>
      <c r="J1596" s="151">
        <v>1914</v>
      </c>
      <c r="K1596" s="151">
        <v>1880</v>
      </c>
      <c r="L1596" s="151">
        <v>34</v>
      </c>
      <c r="M1596" s="172">
        <v>0.93</v>
      </c>
      <c r="N1596" s="153">
        <v>47375</v>
      </c>
      <c r="O1596" s="153">
        <v>46040</v>
      </c>
      <c r="P1596" s="153">
        <v>1335</v>
      </c>
      <c r="Q1596" s="154">
        <v>0.971820580474934</v>
      </c>
      <c r="R1596" s="154">
        <v>0.982170147733062</v>
      </c>
      <c r="S1596" s="154">
        <v>0.979925303454715</v>
      </c>
      <c r="T1596" s="154">
        <v>0.982236154649948</v>
      </c>
      <c r="U1596" s="173">
        <v>0.00224484427834648</v>
      </c>
      <c r="V1596" s="158">
        <v>13162</v>
      </c>
      <c r="W1596" s="158">
        <v>12858</v>
      </c>
      <c r="X1596" s="158">
        <v>14749</v>
      </c>
      <c r="Y1596" s="158">
        <v>14343</v>
      </c>
      <c r="Z1596" s="155">
        <v>0.976903206199666</v>
      </c>
      <c r="AA1596" s="155">
        <v>0.972472710014238</v>
      </c>
      <c r="AB1596" s="173">
        <v>0.00443049618542746</v>
      </c>
    </row>
    <row r="1597" spans="1:28">
      <c r="A1597" s="175" t="s">
        <v>1455</v>
      </c>
      <c r="B1597" s="178" t="s">
        <v>1855</v>
      </c>
      <c r="C1597" s="178" t="s">
        <v>1601</v>
      </c>
      <c r="D1597" s="150">
        <v>1984</v>
      </c>
      <c r="E1597" s="153">
        <v>1877</v>
      </c>
      <c r="F1597" s="153">
        <v>107</v>
      </c>
      <c r="G1597" s="151">
        <v>3322</v>
      </c>
      <c r="H1597" s="151">
        <v>3183</v>
      </c>
      <c r="I1597" s="151">
        <v>139</v>
      </c>
      <c r="J1597" s="151">
        <v>3556</v>
      </c>
      <c r="K1597" s="151">
        <v>3472</v>
      </c>
      <c r="L1597" s="151">
        <v>84</v>
      </c>
      <c r="M1597" s="172">
        <v>0.93</v>
      </c>
      <c r="N1597" s="153">
        <v>70979</v>
      </c>
      <c r="O1597" s="153">
        <v>69207</v>
      </c>
      <c r="P1597" s="153">
        <v>1772</v>
      </c>
      <c r="Q1597" s="154">
        <v>0.975034869468434</v>
      </c>
      <c r="R1597" s="154">
        <v>0.946068548387097</v>
      </c>
      <c r="S1597" s="154">
        <v>0.958157736303432</v>
      </c>
      <c r="T1597" s="154">
        <v>0.976377952755906</v>
      </c>
      <c r="U1597" s="173">
        <v>-0.012089187916335</v>
      </c>
      <c r="V1597" s="158">
        <v>20688</v>
      </c>
      <c r="W1597" s="158">
        <v>20130</v>
      </c>
      <c r="X1597" s="158">
        <v>22910</v>
      </c>
      <c r="Y1597" s="158">
        <v>22450</v>
      </c>
      <c r="Z1597" s="155">
        <v>0.973027842227378</v>
      </c>
      <c r="AA1597" s="155">
        <v>0.979921431689219</v>
      </c>
      <c r="AB1597" s="173">
        <v>-0.00689358946184049</v>
      </c>
    </row>
    <row r="1598" spans="1:28">
      <c r="A1598" s="175" t="s">
        <v>1455</v>
      </c>
      <c r="B1598" s="178" t="s">
        <v>1852</v>
      </c>
      <c r="C1598" s="178" t="s">
        <v>1602</v>
      </c>
      <c r="D1598" s="150">
        <v>2121</v>
      </c>
      <c r="E1598" s="153">
        <v>1807</v>
      </c>
      <c r="F1598" s="153">
        <v>314</v>
      </c>
      <c r="G1598" s="151">
        <v>2052</v>
      </c>
      <c r="H1598" s="151">
        <v>1797</v>
      </c>
      <c r="I1598" s="151">
        <v>255</v>
      </c>
      <c r="J1598" s="151">
        <v>2225</v>
      </c>
      <c r="K1598" s="151">
        <v>1987</v>
      </c>
      <c r="L1598" s="151">
        <v>238</v>
      </c>
      <c r="M1598" s="172">
        <v>0.93</v>
      </c>
      <c r="N1598" s="153">
        <v>47207</v>
      </c>
      <c r="O1598" s="153">
        <v>41313</v>
      </c>
      <c r="P1598" s="153">
        <v>5894</v>
      </c>
      <c r="Q1598" s="154">
        <v>0.875145635181223</v>
      </c>
      <c r="R1598" s="154">
        <v>0.851956624233852</v>
      </c>
      <c r="S1598" s="154">
        <v>0.875730994152047</v>
      </c>
      <c r="T1598" s="154">
        <v>0.893033707865169</v>
      </c>
      <c r="U1598" s="173">
        <v>-0.0237743699181948</v>
      </c>
      <c r="V1598" s="158">
        <v>14551</v>
      </c>
      <c r="W1598" s="158">
        <v>12991</v>
      </c>
      <c r="X1598" s="158">
        <v>13598</v>
      </c>
      <c r="Y1598" s="158">
        <v>11738</v>
      </c>
      <c r="Z1598" s="155">
        <v>0.892790873479486</v>
      </c>
      <c r="AA1598" s="155">
        <v>0.86321517870275</v>
      </c>
      <c r="AB1598" s="173">
        <v>0.0295756947767355</v>
      </c>
    </row>
    <row r="1599" spans="1:28">
      <c r="A1599" s="175" t="s">
        <v>1455</v>
      </c>
      <c r="B1599" s="178" t="s">
        <v>1857</v>
      </c>
      <c r="C1599" s="178" t="s">
        <v>1603</v>
      </c>
      <c r="D1599" s="150">
        <v>3033</v>
      </c>
      <c r="E1599" s="153">
        <v>2580</v>
      </c>
      <c r="F1599" s="153">
        <v>453</v>
      </c>
      <c r="G1599" s="151">
        <v>3045</v>
      </c>
      <c r="H1599" s="151">
        <v>2733</v>
      </c>
      <c r="I1599" s="151">
        <v>312</v>
      </c>
      <c r="J1599" s="151">
        <v>2733</v>
      </c>
      <c r="K1599" s="151">
        <v>2471</v>
      </c>
      <c r="L1599" s="151">
        <v>262</v>
      </c>
      <c r="M1599" s="172">
        <v>0.93</v>
      </c>
      <c r="N1599" s="153">
        <v>58750</v>
      </c>
      <c r="O1599" s="153">
        <v>53440</v>
      </c>
      <c r="P1599" s="153">
        <v>5310</v>
      </c>
      <c r="Q1599" s="154">
        <v>0.909617021276596</v>
      </c>
      <c r="R1599" s="154">
        <v>0.850642927794263</v>
      </c>
      <c r="S1599" s="154">
        <v>0.897536945812808</v>
      </c>
      <c r="T1599" s="154">
        <v>0.904134650567142</v>
      </c>
      <c r="U1599" s="173">
        <v>-0.0468940180185448</v>
      </c>
      <c r="V1599" s="158">
        <v>18117</v>
      </c>
      <c r="W1599" s="158">
        <v>16186</v>
      </c>
      <c r="X1599" s="158">
        <v>18548</v>
      </c>
      <c r="Y1599" s="158">
        <v>16942</v>
      </c>
      <c r="Z1599" s="155">
        <v>0.893415024562565</v>
      </c>
      <c r="AA1599" s="155">
        <v>0.913413845158508</v>
      </c>
      <c r="AB1599" s="173">
        <v>-0.0199988205959422</v>
      </c>
    </row>
    <row r="1600" spans="1:28">
      <c r="A1600" s="175" t="s">
        <v>1455</v>
      </c>
      <c r="B1600" s="178" t="s">
        <v>1857</v>
      </c>
      <c r="C1600" s="178" t="s">
        <v>1604</v>
      </c>
      <c r="D1600" s="150">
        <v>1194</v>
      </c>
      <c r="E1600" s="153">
        <v>1173</v>
      </c>
      <c r="F1600" s="153">
        <v>21</v>
      </c>
      <c r="G1600" s="151">
        <v>879</v>
      </c>
      <c r="H1600" s="151">
        <v>872</v>
      </c>
      <c r="I1600" s="151">
        <v>7</v>
      </c>
      <c r="J1600" s="151">
        <v>1470</v>
      </c>
      <c r="K1600" s="151">
        <v>1446</v>
      </c>
      <c r="L1600" s="151">
        <v>24</v>
      </c>
      <c r="M1600" s="172">
        <v>0.93</v>
      </c>
      <c r="N1600" s="153">
        <v>22734</v>
      </c>
      <c r="O1600" s="153">
        <v>22468</v>
      </c>
      <c r="P1600" s="153">
        <v>266</v>
      </c>
      <c r="Q1600" s="154">
        <v>0.988299463358846</v>
      </c>
      <c r="R1600" s="154">
        <v>0.982412060301508</v>
      </c>
      <c r="S1600" s="154">
        <v>0.992036405005688</v>
      </c>
      <c r="T1600" s="154">
        <v>0.983673469387755</v>
      </c>
      <c r="U1600" s="173">
        <v>-0.00962434470418072</v>
      </c>
      <c r="V1600" s="158">
        <v>6521</v>
      </c>
      <c r="W1600" s="158">
        <v>6434</v>
      </c>
      <c r="X1600" s="158">
        <v>7159</v>
      </c>
      <c r="Y1600" s="158">
        <v>7080</v>
      </c>
      <c r="Z1600" s="155">
        <v>0.986658487961969</v>
      </c>
      <c r="AA1600" s="155">
        <v>0.988964939237324</v>
      </c>
      <c r="AB1600" s="173">
        <v>-0.00230645127535467</v>
      </c>
    </row>
    <row r="1601" spans="1:28">
      <c r="A1601" s="175" t="s">
        <v>1455</v>
      </c>
      <c r="B1601" s="178" t="s">
        <v>1855</v>
      </c>
      <c r="C1601" s="178" t="s">
        <v>1605</v>
      </c>
      <c r="D1601" s="150">
        <v>2071</v>
      </c>
      <c r="E1601" s="153">
        <v>2003</v>
      </c>
      <c r="F1601" s="153">
        <v>68</v>
      </c>
      <c r="G1601" s="151">
        <v>3202</v>
      </c>
      <c r="H1601" s="151">
        <v>3127</v>
      </c>
      <c r="I1601" s="151">
        <v>75</v>
      </c>
      <c r="J1601" s="151">
        <v>3471</v>
      </c>
      <c r="K1601" s="151">
        <v>3424</v>
      </c>
      <c r="L1601" s="151">
        <v>47</v>
      </c>
      <c r="M1601" s="172">
        <v>0.93</v>
      </c>
      <c r="N1601" s="153">
        <v>71475</v>
      </c>
      <c r="O1601" s="153">
        <v>70244</v>
      </c>
      <c r="P1601" s="153">
        <v>1231</v>
      </c>
      <c r="Q1601" s="154">
        <v>0.982777194823365</v>
      </c>
      <c r="R1601" s="154">
        <v>0.967165620473201</v>
      </c>
      <c r="S1601" s="154">
        <v>0.976577139287945</v>
      </c>
      <c r="T1601" s="154">
        <v>0.986459233650245</v>
      </c>
      <c r="U1601" s="173">
        <v>-0.00941151881474367</v>
      </c>
      <c r="V1601" s="158">
        <v>20576</v>
      </c>
      <c r="W1601" s="158">
        <v>20191</v>
      </c>
      <c r="X1601" s="158">
        <v>22473</v>
      </c>
      <c r="Y1601" s="158">
        <v>22118</v>
      </c>
      <c r="Z1601" s="155">
        <v>0.981288880248834</v>
      </c>
      <c r="AA1601" s="155">
        <v>0.984203266141592</v>
      </c>
      <c r="AB1601" s="173">
        <v>-0.00291438589275861</v>
      </c>
    </row>
    <row r="1602" spans="1:28">
      <c r="A1602" s="175" t="s">
        <v>1455</v>
      </c>
      <c r="B1602" s="178" t="s">
        <v>1857</v>
      </c>
      <c r="C1602" s="178" t="s">
        <v>1606</v>
      </c>
      <c r="D1602" s="150">
        <v>1507</v>
      </c>
      <c r="E1602" s="153">
        <v>1007</v>
      </c>
      <c r="F1602" s="153">
        <v>500</v>
      </c>
      <c r="G1602" s="151">
        <v>1480</v>
      </c>
      <c r="H1602" s="151">
        <v>1097</v>
      </c>
      <c r="I1602" s="151">
        <v>383</v>
      </c>
      <c r="J1602" s="151">
        <v>1372</v>
      </c>
      <c r="K1602" s="151">
        <v>796</v>
      </c>
      <c r="L1602" s="151">
        <v>576</v>
      </c>
      <c r="M1602" s="172">
        <v>0.93</v>
      </c>
      <c r="N1602" s="153">
        <v>28726</v>
      </c>
      <c r="O1602" s="153">
        <v>20706</v>
      </c>
      <c r="P1602" s="153">
        <v>8020</v>
      </c>
      <c r="Q1602" s="154">
        <v>0.720810415651326</v>
      </c>
      <c r="R1602" s="154">
        <v>0.66821499668215</v>
      </c>
      <c r="S1602" s="154">
        <v>0.741216216216216</v>
      </c>
      <c r="T1602" s="154">
        <v>0.580174927113703</v>
      </c>
      <c r="U1602" s="173">
        <v>-0.0730012195340662</v>
      </c>
      <c r="V1602" s="158">
        <v>8702</v>
      </c>
      <c r="W1602" s="158">
        <v>6060</v>
      </c>
      <c r="X1602" s="158">
        <v>8899</v>
      </c>
      <c r="Y1602" s="158">
        <v>6373</v>
      </c>
      <c r="Z1602" s="155">
        <v>0.696391634107102</v>
      </c>
      <c r="AA1602" s="155">
        <v>0.71614788178447</v>
      </c>
      <c r="AB1602" s="173">
        <v>-0.0197562476773684</v>
      </c>
    </row>
    <row r="1603" spans="1:28">
      <c r="A1603" s="175" t="s">
        <v>1455</v>
      </c>
      <c r="B1603" s="178" t="s">
        <v>1857</v>
      </c>
      <c r="C1603" s="178" t="s">
        <v>1607</v>
      </c>
      <c r="D1603" s="150">
        <v>1423</v>
      </c>
      <c r="E1603" s="153">
        <v>1266</v>
      </c>
      <c r="F1603" s="153">
        <v>157</v>
      </c>
      <c r="G1603" s="151">
        <v>1652</v>
      </c>
      <c r="H1603" s="151">
        <v>1558</v>
      </c>
      <c r="I1603" s="151">
        <v>94</v>
      </c>
      <c r="J1603" s="151">
        <v>1323</v>
      </c>
      <c r="K1603" s="151">
        <v>1282</v>
      </c>
      <c r="L1603" s="151">
        <v>41</v>
      </c>
      <c r="M1603" s="172">
        <v>0.93</v>
      </c>
      <c r="N1603" s="153">
        <v>31778</v>
      </c>
      <c r="O1603" s="153">
        <v>29815</v>
      </c>
      <c r="P1603" s="153">
        <v>1963</v>
      </c>
      <c r="Q1603" s="154">
        <v>0.938227704701366</v>
      </c>
      <c r="R1603" s="154">
        <v>0.889669711876318</v>
      </c>
      <c r="S1603" s="154">
        <v>0.943099273607748</v>
      </c>
      <c r="T1603" s="154">
        <v>0.969009826152683</v>
      </c>
      <c r="U1603" s="173">
        <v>-0.0534295617314305</v>
      </c>
      <c r="V1603" s="158">
        <v>9257</v>
      </c>
      <c r="W1603" s="158">
        <v>8755</v>
      </c>
      <c r="X1603" s="158">
        <v>9963</v>
      </c>
      <c r="Y1603" s="158">
        <v>9209</v>
      </c>
      <c r="Z1603" s="155">
        <v>0.945770768067408</v>
      </c>
      <c r="AA1603" s="155">
        <v>0.92431998394058</v>
      </c>
      <c r="AB1603" s="173">
        <v>0.0214507841268283</v>
      </c>
    </row>
    <row r="1604" spans="1:28">
      <c r="A1604" s="175" t="s">
        <v>1455</v>
      </c>
      <c r="B1604" s="178" t="s">
        <v>1857</v>
      </c>
      <c r="C1604" s="178" t="s">
        <v>1608</v>
      </c>
      <c r="D1604" s="150">
        <v>783</v>
      </c>
      <c r="E1604" s="153">
        <v>706</v>
      </c>
      <c r="F1604" s="153">
        <v>77</v>
      </c>
      <c r="G1604" s="151">
        <v>375</v>
      </c>
      <c r="H1604" s="151">
        <v>365</v>
      </c>
      <c r="I1604" s="151">
        <v>10</v>
      </c>
      <c r="J1604" s="151">
        <v>611</v>
      </c>
      <c r="K1604" s="151">
        <v>581</v>
      </c>
      <c r="L1604" s="151">
        <v>30</v>
      </c>
      <c r="M1604" s="172">
        <v>0.93</v>
      </c>
      <c r="N1604" s="153">
        <v>14282</v>
      </c>
      <c r="O1604" s="153">
        <v>13197</v>
      </c>
      <c r="P1604" s="153">
        <v>1085</v>
      </c>
      <c r="Q1604" s="154">
        <v>0.924030247864445</v>
      </c>
      <c r="R1604" s="154">
        <v>0.901660280970626</v>
      </c>
      <c r="S1604" s="154">
        <v>0.973333333333333</v>
      </c>
      <c r="T1604" s="154">
        <v>0.950900163666121</v>
      </c>
      <c r="U1604" s="173">
        <v>-0.0716730523627076</v>
      </c>
      <c r="V1604" s="158">
        <v>4179</v>
      </c>
      <c r="W1604" s="158">
        <v>3933</v>
      </c>
      <c r="X1604" s="158">
        <v>4820</v>
      </c>
      <c r="Y1604" s="158">
        <v>4313</v>
      </c>
      <c r="Z1604" s="155">
        <v>0.94113424264178</v>
      </c>
      <c r="AA1604" s="155">
        <v>0.894813278008299</v>
      </c>
      <c r="AB1604" s="173">
        <v>0.0463209646334816</v>
      </c>
    </row>
    <row r="1605" spans="1:28">
      <c r="A1605" s="175" t="s">
        <v>1455</v>
      </c>
      <c r="B1605" s="178" t="s">
        <v>1857</v>
      </c>
      <c r="C1605" s="178" t="s">
        <v>1609</v>
      </c>
      <c r="D1605" s="150">
        <v>1079</v>
      </c>
      <c r="E1605" s="153">
        <v>922</v>
      </c>
      <c r="F1605" s="153">
        <v>157</v>
      </c>
      <c r="G1605" s="151">
        <v>904</v>
      </c>
      <c r="H1605" s="151">
        <v>836</v>
      </c>
      <c r="I1605" s="151">
        <v>68</v>
      </c>
      <c r="J1605" s="151">
        <v>1109</v>
      </c>
      <c r="K1605" s="151">
        <v>1042</v>
      </c>
      <c r="L1605" s="151">
        <v>67</v>
      </c>
      <c r="M1605" s="172">
        <v>0.93</v>
      </c>
      <c r="N1605" s="153">
        <v>21991</v>
      </c>
      <c r="O1605" s="153">
        <v>20644</v>
      </c>
      <c r="P1605" s="153">
        <v>1347</v>
      </c>
      <c r="Q1605" s="154">
        <v>0.93874766950116</v>
      </c>
      <c r="R1605" s="154">
        <v>0.854494902687674</v>
      </c>
      <c r="S1605" s="154">
        <v>0.924778761061947</v>
      </c>
      <c r="T1605" s="154">
        <v>0.939585211902615</v>
      </c>
      <c r="U1605" s="173">
        <v>-0.0702838583742731</v>
      </c>
      <c r="V1605" s="158">
        <v>6429</v>
      </c>
      <c r="W1605" s="158">
        <v>5982</v>
      </c>
      <c r="X1605" s="158">
        <v>6765</v>
      </c>
      <c r="Y1605" s="158">
        <v>6332</v>
      </c>
      <c r="Z1605" s="155">
        <v>0.930471301913206</v>
      </c>
      <c r="AA1605" s="155">
        <v>0.935994087213599</v>
      </c>
      <c r="AB1605" s="173">
        <v>-0.00552278530039363</v>
      </c>
    </row>
    <row r="1606" spans="1:28">
      <c r="A1606" s="175" t="s">
        <v>1455</v>
      </c>
      <c r="B1606" s="178" t="s">
        <v>1857</v>
      </c>
      <c r="C1606" s="178" t="s">
        <v>1610</v>
      </c>
      <c r="D1606" s="150">
        <v>1699</v>
      </c>
      <c r="E1606" s="153">
        <v>1641</v>
      </c>
      <c r="F1606" s="153">
        <v>58</v>
      </c>
      <c r="G1606" s="151">
        <v>1338</v>
      </c>
      <c r="H1606" s="151">
        <v>1309</v>
      </c>
      <c r="I1606" s="151">
        <v>29</v>
      </c>
      <c r="J1606" s="151">
        <v>1396</v>
      </c>
      <c r="K1606" s="151">
        <v>1382</v>
      </c>
      <c r="L1606" s="151">
        <v>14</v>
      </c>
      <c r="M1606" s="172">
        <v>0.93</v>
      </c>
      <c r="N1606" s="153">
        <v>32222</v>
      </c>
      <c r="O1606" s="153">
        <v>31685</v>
      </c>
      <c r="P1606" s="153">
        <v>537</v>
      </c>
      <c r="Q1606" s="154">
        <v>0.983334367823226</v>
      </c>
      <c r="R1606" s="154">
        <v>0.965862271924662</v>
      </c>
      <c r="S1606" s="154">
        <v>0.978325859491779</v>
      </c>
      <c r="T1606" s="154">
        <v>0.989971346704871</v>
      </c>
      <c r="U1606" s="173">
        <v>-0.0124635875671172</v>
      </c>
      <c r="V1606" s="158">
        <v>9767</v>
      </c>
      <c r="W1606" s="158">
        <v>9546</v>
      </c>
      <c r="X1606" s="158">
        <v>10949</v>
      </c>
      <c r="Y1606" s="158">
        <v>10810</v>
      </c>
      <c r="Z1606" s="155">
        <v>0.977372785911744</v>
      </c>
      <c r="AA1606" s="155">
        <v>0.987304776691935</v>
      </c>
      <c r="AB1606" s="173">
        <v>-0.00993199078019169</v>
      </c>
    </row>
    <row r="1607" spans="1:28">
      <c r="A1607" s="175" t="s">
        <v>1455</v>
      </c>
      <c r="B1607" s="178" t="s">
        <v>1855</v>
      </c>
      <c r="C1607" s="178" t="s">
        <v>1611</v>
      </c>
      <c r="D1607" s="150">
        <v>2856</v>
      </c>
      <c r="E1607" s="153">
        <v>2549</v>
      </c>
      <c r="F1607" s="153">
        <v>307</v>
      </c>
      <c r="G1607" s="151">
        <v>1687</v>
      </c>
      <c r="H1607" s="151">
        <v>1518</v>
      </c>
      <c r="I1607" s="151">
        <v>169</v>
      </c>
      <c r="J1607" s="151">
        <v>2493</v>
      </c>
      <c r="K1607" s="151">
        <v>2232</v>
      </c>
      <c r="L1607" s="151">
        <v>261</v>
      </c>
      <c r="M1607" s="172">
        <v>0.93</v>
      </c>
      <c r="N1607" s="153">
        <v>55970</v>
      </c>
      <c r="O1607" s="153">
        <v>50805</v>
      </c>
      <c r="P1607" s="153">
        <v>5165</v>
      </c>
      <c r="Q1607" s="154">
        <v>0.907718420582455</v>
      </c>
      <c r="R1607" s="154">
        <v>0.89250700280112</v>
      </c>
      <c r="S1607" s="154">
        <v>0.899822169531713</v>
      </c>
      <c r="T1607" s="154">
        <v>0.895306859205776</v>
      </c>
      <c r="U1607" s="173">
        <v>-0.00731516673059263</v>
      </c>
      <c r="V1607" s="158">
        <v>17146</v>
      </c>
      <c r="W1607" s="158">
        <v>15546</v>
      </c>
      <c r="X1607" s="158">
        <v>17001</v>
      </c>
      <c r="Y1607" s="158">
        <v>15427</v>
      </c>
      <c r="Z1607" s="155">
        <v>0.906683774641316</v>
      </c>
      <c r="AA1607" s="155">
        <v>0.907417210752309</v>
      </c>
      <c r="AB1607" s="173">
        <v>-0.000733436110992858</v>
      </c>
    </row>
    <row r="1608" spans="1:28">
      <c r="A1608" s="175" t="s">
        <v>1455</v>
      </c>
      <c r="B1608" s="178" t="s">
        <v>1855</v>
      </c>
      <c r="C1608" s="178" t="s">
        <v>1612</v>
      </c>
      <c r="D1608" s="150">
        <v>4359</v>
      </c>
      <c r="E1608" s="153">
        <v>3887</v>
      </c>
      <c r="F1608" s="153">
        <v>472</v>
      </c>
      <c r="G1608" s="151">
        <v>1744</v>
      </c>
      <c r="H1608" s="151">
        <v>1549</v>
      </c>
      <c r="I1608" s="151">
        <v>195</v>
      </c>
      <c r="J1608" s="151">
        <v>3396</v>
      </c>
      <c r="K1608" s="151">
        <v>3015</v>
      </c>
      <c r="L1608" s="151">
        <v>381</v>
      </c>
      <c r="M1608" s="172">
        <v>0.93</v>
      </c>
      <c r="N1608" s="153">
        <v>73575</v>
      </c>
      <c r="O1608" s="153">
        <v>66658</v>
      </c>
      <c r="P1608" s="153">
        <v>6917</v>
      </c>
      <c r="Q1608" s="154">
        <v>0.905987088005437</v>
      </c>
      <c r="R1608" s="154">
        <v>0.891718284010094</v>
      </c>
      <c r="S1608" s="154">
        <v>0.888188073394495</v>
      </c>
      <c r="T1608" s="154">
        <v>0.887809187279152</v>
      </c>
      <c r="U1608" s="173">
        <v>0.00353021061559855</v>
      </c>
      <c r="V1608" s="158">
        <v>22521</v>
      </c>
      <c r="W1608" s="158">
        <v>20234</v>
      </c>
      <c r="X1608" s="158">
        <v>22059</v>
      </c>
      <c r="Y1608" s="158">
        <v>19844</v>
      </c>
      <c r="Z1608" s="155">
        <v>0.898450335242662</v>
      </c>
      <c r="AA1608" s="155">
        <v>0.899587469966907</v>
      </c>
      <c r="AB1608" s="173">
        <v>-0.00113713472424459</v>
      </c>
    </row>
    <row r="1609" spans="1:28">
      <c r="A1609" s="175" t="s">
        <v>1455</v>
      </c>
      <c r="B1609" s="178" t="s">
        <v>1855</v>
      </c>
      <c r="C1609" s="178" t="s">
        <v>1613</v>
      </c>
      <c r="D1609" s="150">
        <v>4996</v>
      </c>
      <c r="E1609" s="153">
        <v>4644</v>
      </c>
      <c r="F1609" s="153">
        <v>352</v>
      </c>
      <c r="G1609" s="151">
        <v>2146</v>
      </c>
      <c r="H1609" s="151">
        <v>1998</v>
      </c>
      <c r="I1609" s="151">
        <v>148</v>
      </c>
      <c r="J1609" s="151">
        <v>3660</v>
      </c>
      <c r="K1609" s="151">
        <v>3484</v>
      </c>
      <c r="L1609" s="151">
        <v>176</v>
      </c>
      <c r="M1609" s="172">
        <v>0.93</v>
      </c>
      <c r="N1609" s="153">
        <v>88042</v>
      </c>
      <c r="O1609" s="153">
        <v>83532</v>
      </c>
      <c r="P1609" s="153">
        <v>4510</v>
      </c>
      <c r="Q1609" s="154">
        <v>0.948774448558642</v>
      </c>
      <c r="R1609" s="154">
        <v>0.929543634907926</v>
      </c>
      <c r="S1609" s="154">
        <v>0.931034482758621</v>
      </c>
      <c r="T1609" s="154">
        <v>0.951912568306011</v>
      </c>
      <c r="U1609" s="173">
        <v>-0.00149084785069431</v>
      </c>
      <c r="V1609" s="158">
        <v>26487</v>
      </c>
      <c r="W1609" s="158">
        <v>25030</v>
      </c>
      <c r="X1609" s="158">
        <v>25198</v>
      </c>
      <c r="Y1609" s="158">
        <v>23950</v>
      </c>
      <c r="Z1609" s="155">
        <v>0.944991882810435</v>
      </c>
      <c r="AA1609" s="155">
        <v>0.950472259703151</v>
      </c>
      <c r="AB1609" s="173">
        <v>-0.00548037689271574</v>
      </c>
    </row>
    <row r="1610" spans="1:28">
      <c r="A1610" s="175" t="s">
        <v>1455</v>
      </c>
      <c r="B1610" s="178" t="s">
        <v>1855</v>
      </c>
      <c r="C1610" s="178" t="s">
        <v>1614</v>
      </c>
      <c r="D1610" s="150">
        <v>2311</v>
      </c>
      <c r="E1610" s="153">
        <v>2255</v>
      </c>
      <c r="F1610" s="153">
        <v>56</v>
      </c>
      <c r="G1610" s="151">
        <v>3588</v>
      </c>
      <c r="H1610" s="151">
        <v>3520</v>
      </c>
      <c r="I1610" s="151">
        <v>68</v>
      </c>
      <c r="J1610" s="151">
        <v>3973</v>
      </c>
      <c r="K1610" s="151">
        <v>3925</v>
      </c>
      <c r="L1610" s="151">
        <v>48</v>
      </c>
      <c r="M1610" s="172">
        <v>0.93</v>
      </c>
      <c r="N1610" s="153">
        <v>82413</v>
      </c>
      <c r="O1610" s="153">
        <v>81430</v>
      </c>
      <c r="P1610" s="153">
        <v>983</v>
      </c>
      <c r="Q1610" s="154">
        <v>0.988072270151554</v>
      </c>
      <c r="R1610" s="154">
        <v>0.975768065772393</v>
      </c>
      <c r="S1610" s="154">
        <v>0.981047937569677</v>
      </c>
      <c r="T1610" s="154">
        <v>0.987918449534357</v>
      </c>
      <c r="U1610" s="173">
        <v>-0.00527987179728373</v>
      </c>
      <c r="V1610" s="158">
        <v>23558</v>
      </c>
      <c r="W1610" s="158">
        <v>23195</v>
      </c>
      <c r="X1610" s="158">
        <v>26443</v>
      </c>
      <c r="Y1610" s="158">
        <v>26166</v>
      </c>
      <c r="Z1610" s="155">
        <v>0.984591221665676</v>
      </c>
      <c r="AA1610" s="155">
        <v>0.989524637900389</v>
      </c>
      <c r="AB1610" s="173">
        <v>-0.00493341623471322</v>
      </c>
    </row>
    <row r="1611" spans="1:28">
      <c r="A1611" s="175" t="s">
        <v>1455</v>
      </c>
      <c r="B1611" s="178" t="s">
        <v>1855</v>
      </c>
      <c r="C1611" s="178" t="s">
        <v>1615</v>
      </c>
      <c r="D1611" s="150">
        <v>1263</v>
      </c>
      <c r="E1611" s="153">
        <v>925</v>
      </c>
      <c r="F1611" s="153">
        <v>338</v>
      </c>
      <c r="G1611" s="151">
        <v>1776</v>
      </c>
      <c r="H1611" s="151">
        <v>1502</v>
      </c>
      <c r="I1611" s="151">
        <v>274</v>
      </c>
      <c r="J1611" s="151">
        <v>2031</v>
      </c>
      <c r="K1611" s="151">
        <v>1687</v>
      </c>
      <c r="L1611" s="151">
        <v>344</v>
      </c>
      <c r="M1611" s="172">
        <v>0.93</v>
      </c>
      <c r="N1611" s="153">
        <v>40326</v>
      </c>
      <c r="O1611" s="153">
        <v>32859</v>
      </c>
      <c r="P1611" s="153">
        <v>7467</v>
      </c>
      <c r="Q1611" s="154">
        <v>0.814834102068145</v>
      </c>
      <c r="R1611" s="154">
        <v>0.732383214568488</v>
      </c>
      <c r="S1611" s="154">
        <v>0.845720720720721</v>
      </c>
      <c r="T1611" s="154">
        <v>0.830625307730182</v>
      </c>
      <c r="U1611" s="173">
        <v>-0.113337506152233</v>
      </c>
      <c r="V1611" s="158">
        <v>11544</v>
      </c>
      <c r="W1611" s="158">
        <v>9461</v>
      </c>
      <c r="X1611" s="158">
        <v>12462</v>
      </c>
      <c r="Y1611" s="158">
        <v>10399</v>
      </c>
      <c r="Z1611" s="155">
        <v>0.819559944559945</v>
      </c>
      <c r="AA1611" s="155">
        <v>0.834456748515487</v>
      </c>
      <c r="AB1611" s="173">
        <v>-0.0148968039555426</v>
      </c>
    </row>
    <row r="1612" spans="1:28">
      <c r="A1612" s="175" t="s">
        <v>1455</v>
      </c>
      <c r="B1612" s="178" t="s">
        <v>1855</v>
      </c>
      <c r="C1612" s="178" t="s">
        <v>1616</v>
      </c>
      <c r="D1612" s="150">
        <v>2385</v>
      </c>
      <c r="E1612" s="153">
        <v>2217</v>
      </c>
      <c r="F1612" s="153">
        <v>168</v>
      </c>
      <c r="G1612" s="151">
        <v>1972</v>
      </c>
      <c r="H1612" s="151">
        <v>1806</v>
      </c>
      <c r="I1612" s="151">
        <v>166</v>
      </c>
      <c r="J1612" s="151">
        <v>2027</v>
      </c>
      <c r="K1612" s="151">
        <v>1885</v>
      </c>
      <c r="L1612" s="151">
        <v>142</v>
      </c>
      <c r="M1612" s="172">
        <v>0.93</v>
      </c>
      <c r="N1612" s="153">
        <v>53496</v>
      </c>
      <c r="O1612" s="153">
        <v>49567</v>
      </c>
      <c r="P1612" s="153">
        <v>3929</v>
      </c>
      <c r="Q1612" s="154">
        <v>0.926555256467773</v>
      </c>
      <c r="R1612" s="154">
        <v>0.929559748427673</v>
      </c>
      <c r="S1612" s="154">
        <v>0.915821501014199</v>
      </c>
      <c r="T1612" s="154">
        <v>0.929945732609768</v>
      </c>
      <c r="U1612" s="173">
        <v>0.0137382474134742</v>
      </c>
      <c r="V1612" s="158">
        <v>15631</v>
      </c>
      <c r="W1612" s="158">
        <v>14398</v>
      </c>
      <c r="X1612" s="158">
        <v>16261</v>
      </c>
      <c r="Y1612" s="158">
        <v>15187</v>
      </c>
      <c r="Z1612" s="155">
        <v>0.921118290576419</v>
      </c>
      <c r="AA1612" s="155">
        <v>0.933952401451325</v>
      </c>
      <c r="AB1612" s="173">
        <v>-0.0128341108749066</v>
      </c>
    </row>
    <row r="1613" spans="1:28">
      <c r="A1613" s="175" t="s">
        <v>1455</v>
      </c>
      <c r="B1613" s="178" t="s">
        <v>1857</v>
      </c>
      <c r="C1613" s="178" t="s">
        <v>1617</v>
      </c>
      <c r="D1613" s="150">
        <v>2141</v>
      </c>
      <c r="E1613" s="153">
        <v>1863</v>
      </c>
      <c r="F1613" s="153">
        <v>278</v>
      </c>
      <c r="G1613" s="151">
        <v>2459</v>
      </c>
      <c r="H1613" s="151">
        <v>2279</v>
      </c>
      <c r="I1613" s="151">
        <v>180</v>
      </c>
      <c r="J1613" s="151">
        <v>1943</v>
      </c>
      <c r="K1613" s="151">
        <v>1801</v>
      </c>
      <c r="L1613" s="151">
        <v>142</v>
      </c>
      <c r="M1613" s="172">
        <v>0.93</v>
      </c>
      <c r="N1613" s="153">
        <v>46636</v>
      </c>
      <c r="O1613" s="153">
        <v>42792</v>
      </c>
      <c r="P1613" s="153">
        <v>3844</v>
      </c>
      <c r="Q1613" s="154">
        <v>0.917574406038254</v>
      </c>
      <c r="R1613" s="154">
        <v>0.870154133582438</v>
      </c>
      <c r="S1613" s="154">
        <v>0.926799511996747</v>
      </c>
      <c r="T1613" s="154">
        <v>0.926917138445703</v>
      </c>
      <c r="U1613" s="173">
        <v>-0.0566453784143085</v>
      </c>
      <c r="V1613" s="158">
        <v>13812</v>
      </c>
      <c r="W1613" s="158">
        <v>12727</v>
      </c>
      <c r="X1613" s="158">
        <v>14720</v>
      </c>
      <c r="Y1613" s="158">
        <v>13456</v>
      </c>
      <c r="Z1613" s="155">
        <v>0.921445120185346</v>
      </c>
      <c r="AA1613" s="155">
        <v>0.914130434782609</v>
      </c>
      <c r="AB1613" s="173">
        <v>0.00731468540273739</v>
      </c>
    </row>
    <row r="1614" spans="1:28">
      <c r="A1614" s="175" t="s">
        <v>1455</v>
      </c>
      <c r="B1614" s="178" t="s">
        <v>1852</v>
      </c>
      <c r="C1614" s="178" t="s">
        <v>1618</v>
      </c>
      <c r="D1614" s="150">
        <v>1658</v>
      </c>
      <c r="E1614" s="153">
        <v>1604</v>
      </c>
      <c r="F1614" s="153">
        <v>54</v>
      </c>
      <c r="G1614" s="151">
        <v>1647</v>
      </c>
      <c r="H1614" s="151">
        <v>1617</v>
      </c>
      <c r="I1614" s="151">
        <v>30</v>
      </c>
      <c r="J1614" s="151">
        <v>1670</v>
      </c>
      <c r="K1614" s="151">
        <v>1648</v>
      </c>
      <c r="L1614" s="151">
        <v>22</v>
      </c>
      <c r="M1614" s="172">
        <v>0.93</v>
      </c>
      <c r="N1614" s="153">
        <v>39910</v>
      </c>
      <c r="O1614" s="153">
        <v>39001</v>
      </c>
      <c r="P1614" s="153">
        <v>909</v>
      </c>
      <c r="Q1614" s="154">
        <v>0.977223753445252</v>
      </c>
      <c r="R1614" s="154">
        <v>0.967430639324487</v>
      </c>
      <c r="S1614" s="154">
        <v>0.981785063752277</v>
      </c>
      <c r="T1614" s="154">
        <v>0.986826347305389</v>
      </c>
      <c r="U1614" s="173">
        <v>-0.0143544244277896</v>
      </c>
      <c r="V1614" s="158">
        <v>11441</v>
      </c>
      <c r="W1614" s="158">
        <v>11174</v>
      </c>
      <c r="X1614" s="158">
        <v>12080</v>
      </c>
      <c r="Y1614" s="158">
        <v>11873</v>
      </c>
      <c r="Z1614" s="155">
        <v>0.976662879118958</v>
      </c>
      <c r="AA1614" s="155">
        <v>0.982864238410596</v>
      </c>
      <c r="AB1614" s="173">
        <v>-0.0062013592916379</v>
      </c>
    </row>
    <row r="1615" spans="1:28">
      <c r="A1615" s="175" t="s">
        <v>1455</v>
      </c>
      <c r="B1615" s="178" t="s">
        <v>1855</v>
      </c>
      <c r="C1615" s="178" t="s">
        <v>1619</v>
      </c>
      <c r="D1615" s="150">
        <v>2390</v>
      </c>
      <c r="E1615" s="153">
        <v>2336</v>
      </c>
      <c r="F1615" s="153">
        <v>54</v>
      </c>
      <c r="G1615" s="151">
        <v>3972</v>
      </c>
      <c r="H1615" s="151">
        <v>3901</v>
      </c>
      <c r="I1615" s="151">
        <v>71</v>
      </c>
      <c r="J1615" s="151">
        <v>4210</v>
      </c>
      <c r="K1615" s="151">
        <v>4164</v>
      </c>
      <c r="L1615" s="151">
        <v>46</v>
      </c>
      <c r="M1615" s="172">
        <v>0.93</v>
      </c>
      <c r="N1615" s="153">
        <v>88943</v>
      </c>
      <c r="O1615" s="153">
        <v>87562</v>
      </c>
      <c r="P1615" s="153">
        <v>1381</v>
      </c>
      <c r="Q1615" s="154">
        <v>0.98447320193832</v>
      </c>
      <c r="R1615" s="154">
        <v>0.977405857740586</v>
      </c>
      <c r="S1615" s="154">
        <v>0.982124874118832</v>
      </c>
      <c r="T1615" s="154">
        <v>0.989073634204276</v>
      </c>
      <c r="U1615" s="173">
        <v>-0.00471901637824612</v>
      </c>
      <c r="V1615" s="158">
        <v>25419</v>
      </c>
      <c r="W1615" s="158">
        <v>25030</v>
      </c>
      <c r="X1615" s="158">
        <v>28120</v>
      </c>
      <c r="Y1615" s="158">
        <v>27803</v>
      </c>
      <c r="Z1615" s="155">
        <v>0.984696486879893</v>
      </c>
      <c r="AA1615" s="155">
        <v>0.988726884779516</v>
      </c>
      <c r="AB1615" s="173">
        <v>-0.00403039789962334</v>
      </c>
    </row>
    <row r="1616" spans="1:28">
      <c r="A1616" s="175" t="s">
        <v>1455</v>
      </c>
      <c r="B1616" s="178" t="s">
        <v>1857</v>
      </c>
      <c r="C1616" s="178" t="s">
        <v>1620</v>
      </c>
      <c r="D1616" s="150">
        <v>1826</v>
      </c>
      <c r="E1616" s="153">
        <v>1761</v>
      </c>
      <c r="F1616" s="153">
        <v>65</v>
      </c>
      <c r="G1616" s="151">
        <v>1494</v>
      </c>
      <c r="H1616" s="151">
        <v>1447</v>
      </c>
      <c r="I1616" s="151">
        <v>47</v>
      </c>
      <c r="J1616" s="151">
        <v>2507</v>
      </c>
      <c r="K1616" s="151">
        <v>2471</v>
      </c>
      <c r="L1616" s="151">
        <v>36</v>
      </c>
      <c r="M1616" s="172">
        <v>0.93</v>
      </c>
      <c r="N1616" s="153">
        <v>36461</v>
      </c>
      <c r="O1616" s="153">
        <v>35832</v>
      </c>
      <c r="P1616" s="153">
        <v>629</v>
      </c>
      <c r="Q1616" s="154">
        <v>0.982748690381503</v>
      </c>
      <c r="R1616" s="154">
        <v>0.964403066812705</v>
      </c>
      <c r="S1616" s="154">
        <v>0.968540829986613</v>
      </c>
      <c r="T1616" s="154">
        <v>0.985640207419226</v>
      </c>
      <c r="U1616" s="173">
        <v>-0.00413776317390779</v>
      </c>
      <c r="V1616" s="158">
        <v>10784</v>
      </c>
      <c r="W1616" s="158">
        <v>10516</v>
      </c>
      <c r="X1616" s="158">
        <v>11325</v>
      </c>
      <c r="Y1616" s="158">
        <v>11175</v>
      </c>
      <c r="Z1616" s="155">
        <v>0.975148367952522</v>
      </c>
      <c r="AA1616" s="155">
        <v>0.986754966887417</v>
      </c>
      <c r="AB1616" s="173">
        <v>-0.011606598934895</v>
      </c>
    </row>
    <row r="1617" spans="1:28">
      <c r="A1617" s="175" t="s">
        <v>1455</v>
      </c>
      <c r="B1617" s="178" t="s">
        <v>1857</v>
      </c>
      <c r="C1617" s="178" t="s">
        <v>1621</v>
      </c>
      <c r="D1617" s="150">
        <v>2552</v>
      </c>
      <c r="E1617" s="153">
        <v>2137</v>
      </c>
      <c r="F1617" s="153">
        <v>415</v>
      </c>
      <c r="G1617" s="151">
        <v>2193</v>
      </c>
      <c r="H1617" s="151">
        <v>1813</v>
      </c>
      <c r="I1617" s="151">
        <v>380</v>
      </c>
      <c r="J1617" s="151">
        <v>2611</v>
      </c>
      <c r="K1617" s="151">
        <v>2225</v>
      </c>
      <c r="L1617" s="151">
        <v>386</v>
      </c>
      <c r="M1617" s="172">
        <v>0.93</v>
      </c>
      <c r="N1617" s="153">
        <v>54154</v>
      </c>
      <c r="O1617" s="153">
        <v>47077</v>
      </c>
      <c r="P1617" s="153">
        <v>7077</v>
      </c>
      <c r="Q1617" s="154">
        <v>0.869317132621782</v>
      </c>
      <c r="R1617" s="154">
        <v>0.837382445141066</v>
      </c>
      <c r="S1617" s="154">
        <v>0.82672138622891</v>
      </c>
      <c r="T1617" s="154">
        <v>0.852163921869016</v>
      </c>
      <c r="U1617" s="173">
        <v>0.0106610589121557</v>
      </c>
      <c r="V1617" s="158">
        <v>15509</v>
      </c>
      <c r="W1617" s="158">
        <v>13307</v>
      </c>
      <c r="X1617" s="158">
        <v>16834</v>
      </c>
      <c r="Y1617" s="158">
        <v>14749</v>
      </c>
      <c r="Z1617" s="155">
        <v>0.858017925075762</v>
      </c>
      <c r="AA1617" s="155">
        <v>0.876143519068552</v>
      </c>
      <c r="AB1617" s="173">
        <v>-0.0181255939927892</v>
      </c>
    </row>
    <row r="1618" spans="1:28">
      <c r="A1618" s="175" t="s">
        <v>1455</v>
      </c>
      <c r="B1618" s="178" t="s">
        <v>1852</v>
      </c>
      <c r="C1618" s="178" t="s">
        <v>1622</v>
      </c>
      <c r="D1618" s="150">
        <v>2875</v>
      </c>
      <c r="E1618" s="153">
        <v>2776</v>
      </c>
      <c r="F1618" s="153">
        <v>99</v>
      </c>
      <c r="G1618" s="151">
        <v>2791</v>
      </c>
      <c r="H1618" s="151">
        <v>2745</v>
      </c>
      <c r="I1618" s="151">
        <v>46</v>
      </c>
      <c r="J1618" s="151">
        <v>2980</v>
      </c>
      <c r="K1618" s="151">
        <v>2937</v>
      </c>
      <c r="L1618" s="151">
        <v>43</v>
      </c>
      <c r="M1618" s="172">
        <v>0.93</v>
      </c>
      <c r="N1618" s="153">
        <v>71031</v>
      </c>
      <c r="O1618" s="153">
        <v>69436</v>
      </c>
      <c r="P1618" s="153">
        <v>1595</v>
      </c>
      <c r="Q1618" s="154">
        <v>0.977545015556588</v>
      </c>
      <c r="R1618" s="154">
        <v>0.965565217391304</v>
      </c>
      <c r="S1618" s="154">
        <v>0.983518452167682</v>
      </c>
      <c r="T1618" s="154">
        <v>0.985570469798658</v>
      </c>
      <c r="U1618" s="173">
        <v>-0.0179532347763776</v>
      </c>
      <c r="V1618" s="158">
        <v>20645</v>
      </c>
      <c r="W1618" s="158">
        <v>20182</v>
      </c>
      <c r="X1618" s="158">
        <v>21147</v>
      </c>
      <c r="Y1618" s="158">
        <v>20635</v>
      </c>
      <c r="Z1618" s="155">
        <v>0.977573262291112</v>
      </c>
      <c r="AA1618" s="155">
        <v>0.975788527923583</v>
      </c>
      <c r="AB1618" s="173">
        <v>0.00178473436752913</v>
      </c>
    </row>
    <row r="1619" spans="1:28">
      <c r="A1619" s="175" t="s">
        <v>1455</v>
      </c>
      <c r="B1619" s="178" t="s">
        <v>1852</v>
      </c>
      <c r="C1619" s="178" t="s">
        <v>1623</v>
      </c>
      <c r="D1619" s="150">
        <v>2246</v>
      </c>
      <c r="E1619" s="153">
        <v>2130</v>
      </c>
      <c r="F1619" s="153">
        <v>116</v>
      </c>
      <c r="G1619" s="151">
        <v>2202</v>
      </c>
      <c r="H1619" s="151">
        <v>2099</v>
      </c>
      <c r="I1619" s="151">
        <v>103</v>
      </c>
      <c r="J1619" s="151">
        <v>2372</v>
      </c>
      <c r="K1619" s="151">
        <v>2295</v>
      </c>
      <c r="L1619" s="151">
        <v>77</v>
      </c>
      <c r="M1619" s="172">
        <v>0.93</v>
      </c>
      <c r="N1619" s="153">
        <v>56379</v>
      </c>
      <c r="O1619" s="153">
        <v>53282</v>
      </c>
      <c r="P1619" s="153">
        <v>3097</v>
      </c>
      <c r="Q1619" s="154">
        <v>0.945068199152167</v>
      </c>
      <c r="R1619" s="154">
        <v>0.948352626892253</v>
      </c>
      <c r="S1619" s="154">
        <v>0.95322434150772</v>
      </c>
      <c r="T1619" s="154">
        <v>0.967537942664418</v>
      </c>
      <c r="U1619" s="173">
        <v>-0.00487171461546743</v>
      </c>
      <c r="V1619" s="158">
        <v>16119</v>
      </c>
      <c r="W1619" s="158">
        <v>15325</v>
      </c>
      <c r="X1619" s="158">
        <v>16831</v>
      </c>
      <c r="Y1619" s="158">
        <v>15931</v>
      </c>
      <c r="Z1619" s="155">
        <v>0.950741361126621</v>
      </c>
      <c r="AA1619" s="155">
        <v>0.946527241399798</v>
      </c>
      <c r="AB1619" s="173">
        <v>0.00421411972682273</v>
      </c>
    </row>
    <row r="1620" spans="1:28">
      <c r="A1620" s="175" t="s">
        <v>1455</v>
      </c>
      <c r="B1620" s="178" t="s">
        <v>1855</v>
      </c>
      <c r="C1620" s="178" t="s">
        <v>1624</v>
      </c>
      <c r="D1620" s="150">
        <v>5283</v>
      </c>
      <c r="E1620" s="153">
        <v>4790</v>
      </c>
      <c r="F1620" s="153">
        <v>493</v>
      </c>
      <c r="G1620" s="151">
        <v>4477</v>
      </c>
      <c r="H1620" s="151">
        <v>4100</v>
      </c>
      <c r="I1620" s="151">
        <v>377</v>
      </c>
      <c r="J1620" s="151">
        <v>4262</v>
      </c>
      <c r="K1620" s="151">
        <v>4080</v>
      </c>
      <c r="L1620" s="151">
        <v>182</v>
      </c>
      <c r="M1620" s="172">
        <v>0.93</v>
      </c>
      <c r="N1620" s="153">
        <v>112904</v>
      </c>
      <c r="O1620" s="153">
        <v>105390</v>
      </c>
      <c r="P1620" s="153">
        <v>7514</v>
      </c>
      <c r="Q1620" s="154">
        <v>0.933447884928789</v>
      </c>
      <c r="R1620" s="154">
        <v>0.906681809577891</v>
      </c>
      <c r="S1620" s="154">
        <v>0.915791824882734</v>
      </c>
      <c r="T1620" s="154">
        <v>0.957297043641483</v>
      </c>
      <c r="U1620" s="173">
        <v>-0.00911001530484268</v>
      </c>
      <c r="V1620" s="158">
        <v>33726</v>
      </c>
      <c r="W1620" s="158">
        <v>31210</v>
      </c>
      <c r="X1620" s="158">
        <v>34294</v>
      </c>
      <c r="Y1620" s="158">
        <v>32018</v>
      </c>
      <c r="Z1620" s="155">
        <v>0.925398802111131</v>
      </c>
      <c r="AA1620" s="155">
        <v>0.933632705429521</v>
      </c>
      <c r="AB1620" s="173">
        <v>-0.00823390331839025</v>
      </c>
    </row>
    <row r="1621" spans="1:28">
      <c r="A1621" s="175" t="s">
        <v>1455</v>
      </c>
      <c r="B1621" s="178" t="s">
        <v>1855</v>
      </c>
      <c r="C1621" s="178" t="s">
        <v>1625</v>
      </c>
      <c r="D1621" s="150">
        <v>2312</v>
      </c>
      <c r="E1621" s="153">
        <v>2110</v>
      </c>
      <c r="F1621" s="153">
        <v>202</v>
      </c>
      <c r="G1621" s="151">
        <v>1911</v>
      </c>
      <c r="H1621" s="151">
        <v>1721</v>
      </c>
      <c r="I1621" s="151">
        <v>190</v>
      </c>
      <c r="J1621" s="151">
        <v>1845</v>
      </c>
      <c r="K1621" s="151">
        <v>1740</v>
      </c>
      <c r="L1621" s="151">
        <v>105</v>
      </c>
      <c r="M1621" s="172">
        <v>0.93</v>
      </c>
      <c r="N1621" s="153">
        <v>50741</v>
      </c>
      <c r="O1621" s="153">
        <v>46794</v>
      </c>
      <c r="P1621" s="153">
        <v>3947</v>
      </c>
      <c r="Q1621" s="154">
        <v>0.922212806211939</v>
      </c>
      <c r="R1621" s="154">
        <v>0.912629757785467</v>
      </c>
      <c r="S1621" s="154">
        <v>0.900575614861329</v>
      </c>
      <c r="T1621" s="154">
        <v>0.943089430894309</v>
      </c>
      <c r="U1621" s="173">
        <v>0.012054142924138</v>
      </c>
      <c r="V1621" s="158">
        <v>14680</v>
      </c>
      <c r="W1621" s="158">
        <v>13382</v>
      </c>
      <c r="X1621" s="158">
        <v>15529</v>
      </c>
      <c r="Y1621" s="158">
        <v>14264</v>
      </c>
      <c r="Z1621" s="155">
        <v>0.91158038147139</v>
      </c>
      <c r="AA1621" s="155">
        <v>0.918539506729345</v>
      </c>
      <c r="AB1621" s="173">
        <v>-0.0069591252579555</v>
      </c>
    </row>
    <row r="1622" spans="1:28">
      <c r="A1622" s="175" t="s">
        <v>1455</v>
      </c>
      <c r="B1622" s="178" t="s">
        <v>1855</v>
      </c>
      <c r="C1622" s="178" t="s">
        <v>1626</v>
      </c>
      <c r="D1622" s="150">
        <v>2448</v>
      </c>
      <c r="E1622" s="153">
        <v>2059</v>
      </c>
      <c r="F1622" s="153">
        <v>389</v>
      </c>
      <c r="G1622" s="151">
        <v>2656</v>
      </c>
      <c r="H1622" s="151">
        <v>2563</v>
      </c>
      <c r="I1622" s="151">
        <v>93</v>
      </c>
      <c r="J1622" s="151">
        <v>2970</v>
      </c>
      <c r="K1622" s="151">
        <v>2901</v>
      </c>
      <c r="L1622" s="151">
        <v>69</v>
      </c>
      <c r="M1622" s="172">
        <v>0.93</v>
      </c>
      <c r="N1622" s="153">
        <v>66977</v>
      </c>
      <c r="O1622" s="153">
        <v>63920</v>
      </c>
      <c r="P1622" s="153">
        <v>3057</v>
      </c>
      <c r="Q1622" s="154">
        <v>0.95435746599579</v>
      </c>
      <c r="R1622" s="154">
        <v>0.84109477124183</v>
      </c>
      <c r="S1622" s="154">
        <v>0.964984939759036</v>
      </c>
      <c r="T1622" s="154">
        <v>0.976767676767677</v>
      </c>
      <c r="U1622" s="173">
        <v>-0.123890168517206</v>
      </c>
      <c r="V1622" s="158">
        <v>19233</v>
      </c>
      <c r="W1622" s="158">
        <v>18315</v>
      </c>
      <c r="X1622" s="158">
        <v>20689</v>
      </c>
      <c r="Y1622" s="158">
        <v>19659</v>
      </c>
      <c r="Z1622" s="155">
        <v>0.952269536733739</v>
      </c>
      <c r="AA1622" s="155">
        <v>0.950215090144521</v>
      </c>
      <c r="AB1622" s="173">
        <v>0.00205444658921772</v>
      </c>
    </row>
    <row r="1623" spans="1:28">
      <c r="A1623" s="175" t="s">
        <v>1455</v>
      </c>
      <c r="B1623" s="178" t="s">
        <v>1854</v>
      </c>
      <c r="C1623" s="178" t="s">
        <v>1627</v>
      </c>
      <c r="D1623" s="150">
        <v>1306</v>
      </c>
      <c r="E1623" s="153">
        <v>1278</v>
      </c>
      <c r="F1623" s="153">
        <v>28</v>
      </c>
      <c r="G1623" s="151">
        <v>1331</v>
      </c>
      <c r="H1623" s="151">
        <v>1298</v>
      </c>
      <c r="I1623" s="151">
        <v>33</v>
      </c>
      <c r="J1623" s="151">
        <v>1427</v>
      </c>
      <c r="K1623" s="151">
        <v>1397</v>
      </c>
      <c r="L1623" s="151">
        <v>30</v>
      </c>
      <c r="M1623" s="172">
        <v>0.93</v>
      </c>
      <c r="N1623" s="153">
        <v>29773</v>
      </c>
      <c r="O1623" s="153">
        <v>28916</v>
      </c>
      <c r="P1623" s="153">
        <v>857</v>
      </c>
      <c r="Q1623" s="154">
        <v>0.971215530850099</v>
      </c>
      <c r="R1623" s="154">
        <v>0.978560490045942</v>
      </c>
      <c r="S1623" s="154">
        <v>0.975206611570248</v>
      </c>
      <c r="T1623" s="154">
        <v>0.978976874562018</v>
      </c>
      <c r="U1623" s="173">
        <v>0.00335387847569391</v>
      </c>
      <c r="V1623" s="158">
        <v>8916</v>
      </c>
      <c r="W1623" s="158">
        <v>8724</v>
      </c>
      <c r="X1623" s="158">
        <v>8852</v>
      </c>
      <c r="Y1623" s="158">
        <v>8467</v>
      </c>
      <c r="Z1623" s="155">
        <v>0.978465679676985</v>
      </c>
      <c r="AA1623" s="155">
        <v>0.956507004066877</v>
      </c>
      <c r="AB1623" s="173">
        <v>0.0219586756101077</v>
      </c>
    </row>
    <row r="1624" spans="1:28">
      <c r="A1624" s="175" t="s">
        <v>1455</v>
      </c>
      <c r="B1624" s="178" t="s">
        <v>1854</v>
      </c>
      <c r="C1624" s="178" t="s">
        <v>1628</v>
      </c>
      <c r="D1624" s="150">
        <v>2536</v>
      </c>
      <c r="E1624" s="153">
        <v>2289</v>
      </c>
      <c r="F1624" s="153">
        <v>247</v>
      </c>
      <c r="G1624" s="151">
        <v>2809</v>
      </c>
      <c r="H1624" s="151">
        <v>2488</v>
      </c>
      <c r="I1624" s="151">
        <v>321</v>
      </c>
      <c r="J1624" s="151">
        <v>2261</v>
      </c>
      <c r="K1624" s="151">
        <v>2036</v>
      </c>
      <c r="L1624" s="151">
        <v>225</v>
      </c>
      <c r="M1624" s="172">
        <v>0.93</v>
      </c>
      <c r="N1624" s="153">
        <v>62583</v>
      </c>
      <c r="O1624" s="153">
        <v>58887</v>
      </c>
      <c r="P1624" s="153">
        <v>3696</v>
      </c>
      <c r="Q1624" s="154">
        <v>0.940942428455012</v>
      </c>
      <c r="R1624" s="154">
        <v>0.902602523659306</v>
      </c>
      <c r="S1624" s="154">
        <v>0.885724457102172</v>
      </c>
      <c r="T1624" s="154">
        <v>0.900486510393631</v>
      </c>
      <c r="U1624" s="173">
        <v>0.0168780665571344</v>
      </c>
      <c r="V1624" s="158">
        <v>18381</v>
      </c>
      <c r="W1624" s="158">
        <v>16932</v>
      </c>
      <c r="X1624" s="158">
        <v>18213</v>
      </c>
      <c r="Y1624" s="158">
        <v>17478</v>
      </c>
      <c r="Z1624" s="155">
        <v>0.921168598008813</v>
      </c>
      <c r="AA1624" s="155">
        <v>0.959644210179542</v>
      </c>
      <c r="AB1624" s="173">
        <v>-0.0384756121707286</v>
      </c>
    </row>
    <row r="1625" spans="1:28">
      <c r="A1625" s="175" t="s">
        <v>1455</v>
      </c>
      <c r="B1625" s="178" t="s">
        <v>1853</v>
      </c>
      <c r="C1625" s="178" t="s">
        <v>1629</v>
      </c>
      <c r="D1625" s="150">
        <v>3846</v>
      </c>
      <c r="E1625" s="153">
        <v>3725</v>
      </c>
      <c r="F1625" s="153">
        <v>121</v>
      </c>
      <c r="G1625" s="151">
        <v>4213</v>
      </c>
      <c r="H1625" s="151">
        <v>4073</v>
      </c>
      <c r="I1625" s="151">
        <v>140</v>
      </c>
      <c r="J1625" s="151">
        <v>4898</v>
      </c>
      <c r="K1625" s="151">
        <v>4769</v>
      </c>
      <c r="L1625" s="151">
        <v>129</v>
      </c>
      <c r="M1625" s="172">
        <v>0.93</v>
      </c>
      <c r="N1625" s="153">
        <v>109253</v>
      </c>
      <c r="O1625" s="153">
        <v>105647</v>
      </c>
      <c r="P1625" s="153">
        <v>3606</v>
      </c>
      <c r="Q1625" s="154">
        <v>0.966994041353555</v>
      </c>
      <c r="R1625" s="154">
        <v>0.968538741549662</v>
      </c>
      <c r="S1625" s="154">
        <v>0.966769522905293</v>
      </c>
      <c r="T1625" s="154">
        <v>0.973662719477338</v>
      </c>
      <c r="U1625" s="173">
        <v>0.00176921864436885</v>
      </c>
      <c r="V1625" s="158">
        <v>29906</v>
      </c>
      <c r="W1625" s="158">
        <v>29135</v>
      </c>
      <c r="X1625" s="158">
        <v>33042</v>
      </c>
      <c r="Y1625" s="158">
        <v>31830</v>
      </c>
      <c r="Z1625" s="155">
        <v>0.974219220223367</v>
      </c>
      <c r="AA1625" s="155">
        <v>0.96331941165789</v>
      </c>
      <c r="AB1625" s="173">
        <v>0.0108998085654767</v>
      </c>
    </row>
    <row r="1626" spans="1:28">
      <c r="A1626" s="175" t="s">
        <v>1455</v>
      </c>
      <c r="B1626" s="178" t="s">
        <v>1854</v>
      </c>
      <c r="C1626" s="178" t="s">
        <v>1630</v>
      </c>
      <c r="D1626" s="150">
        <v>3871</v>
      </c>
      <c r="E1626" s="153">
        <v>3485</v>
      </c>
      <c r="F1626" s="153">
        <v>386</v>
      </c>
      <c r="G1626" s="151">
        <v>3191</v>
      </c>
      <c r="H1626" s="151">
        <v>2883</v>
      </c>
      <c r="I1626" s="151">
        <v>308</v>
      </c>
      <c r="J1626" s="151">
        <v>3377</v>
      </c>
      <c r="K1626" s="151">
        <v>2854</v>
      </c>
      <c r="L1626" s="151">
        <v>523</v>
      </c>
      <c r="M1626" s="172">
        <v>0.93</v>
      </c>
      <c r="N1626" s="153">
        <v>86380</v>
      </c>
      <c r="O1626" s="153">
        <v>78053</v>
      </c>
      <c r="P1626" s="153">
        <v>8327</v>
      </c>
      <c r="Q1626" s="154">
        <v>0.903600370456124</v>
      </c>
      <c r="R1626" s="154">
        <v>0.900284164298631</v>
      </c>
      <c r="S1626" s="154">
        <v>0.903478533375118</v>
      </c>
      <c r="T1626" s="154">
        <v>0.845128812555523</v>
      </c>
      <c r="U1626" s="173">
        <v>-0.00319436907648663</v>
      </c>
      <c r="V1626" s="158">
        <v>25265</v>
      </c>
      <c r="W1626" s="158">
        <v>22421</v>
      </c>
      <c r="X1626" s="158">
        <v>25430</v>
      </c>
      <c r="Y1626" s="158">
        <v>22850</v>
      </c>
      <c r="Z1626" s="155">
        <v>0.88743320799525</v>
      </c>
      <c r="AA1626" s="155">
        <v>0.898545025560362</v>
      </c>
      <c r="AB1626" s="173">
        <v>-0.0111118175651114</v>
      </c>
    </row>
    <row r="1627" spans="1:28">
      <c r="A1627" s="175" t="s">
        <v>1455</v>
      </c>
      <c r="B1627" s="178" t="s">
        <v>1854</v>
      </c>
      <c r="C1627" s="178" t="s">
        <v>1631</v>
      </c>
      <c r="D1627" s="150">
        <v>0</v>
      </c>
      <c r="E1627" s="153">
        <v>0</v>
      </c>
      <c r="F1627" s="153">
        <v>0</v>
      </c>
      <c r="G1627" s="151">
        <v>0</v>
      </c>
      <c r="H1627" s="151">
        <v>0</v>
      </c>
      <c r="I1627" s="151">
        <v>0</v>
      </c>
      <c r="J1627" s="151">
        <v>0</v>
      </c>
      <c r="K1627" s="151">
        <v>0</v>
      </c>
      <c r="L1627" s="151">
        <v>0</v>
      </c>
      <c r="M1627" s="172">
        <v>0.93</v>
      </c>
      <c r="N1627" s="153">
        <v>7</v>
      </c>
      <c r="O1627" s="153">
        <v>7</v>
      </c>
      <c r="P1627" s="153">
        <v>0</v>
      </c>
      <c r="Q1627" s="154">
        <v>1</v>
      </c>
      <c r="R1627" s="154">
        <v>0</v>
      </c>
      <c r="S1627" s="154">
        <v>0</v>
      </c>
      <c r="T1627" s="154">
        <v>0</v>
      </c>
      <c r="U1627" s="173">
        <v>0</v>
      </c>
      <c r="V1627" s="158">
        <v>3</v>
      </c>
      <c r="W1627" s="158">
        <v>3</v>
      </c>
      <c r="X1627" s="158">
        <v>4</v>
      </c>
      <c r="Y1627" s="158">
        <v>4</v>
      </c>
      <c r="Z1627" s="155">
        <v>1</v>
      </c>
      <c r="AA1627" s="155">
        <v>1</v>
      </c>
      <c r="AB1627" s="173">
        <v>0</v>
      </c>
    </row>
    <row r="1628" spans="1:28">
      <c r="A1628" s="175" t="s">
        <v>1455</v>
      </c>
      <c r="B1628" s="178" t="s">
        <v>1854</v>
      </c>
      <c r="C1628" s="178" t="s">
        <v>1632</v>
      </c>
      <c r="D1628" s="150">
        <v>0</v>
      </c>
      <c r="E1628" s="153">
        <v>0</v>
      </c>
      <c r="F1628" s="153">
        <v>0</v>
      </c>
      <c r="G1628" s="151">
        <v>2</v>
      </c>
      <c r="H1628" s="151">
        <v>2</v>
      </c>
      <c r="I1628" s="151">
        <v>0</v>
      </c>
      <c r="J1628" s="151">
        <v>0</v>
      </c>
      <c r="K1628" s="151">
        <v>0</v>
      </c>
      <c r="L1628" s="151">
        <v>0</v>
      </c>
      <c r="M1628" s="172">
        <v>0.93</v>
      </c>
      <c r="N1628" s="153">
        <v>11</v>
      </c>
      <c r="O1628" s="153">
        <v>8</v>
      </c>
      <c r="P1628" s="153">
        <v>3</v>
      </c>
      <c r="Q1628" s="154">
        <v>0.727272727272727</v>
      </c>
      <c r="R1628" s="154">
        <v>0</v>
      </c>
      <c r="S1628" s="154">
        <v>1</v>
      </c>
      <c r="T1628" s="154">
        <v>0</v>
      </c>
      <c r="U1628" s="173">
        <v>-1</v>
      </c>
      <c r="V1628" s="158">
        <v>6</v>
      </c>
      <c r="W1628" s="158">
        <v>6</v>
      </c>
      <c r="X1628" s="158">
        <v>3</v>
      </c>
      <c r="Y1628" s="158">
        <v>0</v>
      </c>
      <c r="Z1628" s="155">
        <v>1</v>
      </c>
      <c r="AA1628" s="155">
        <v>0</v>
      </c>
      <c r="AB1628" s="173">
        <v>1</v>
      </c>
    </row>
    <row r="1629" spans="1:28">
      <c r="A1629" s="175" t="s">
        <v>1455</v>
      </c>
      <c r="B1629" s="178" t="s">
        <v>1853</v>
      </c>
      <c r="C1629" s="178" t="s">
        <v>1633</v>
      </c>
      <c r="D1629" s="150">
        <v>0</v>
      </c>
      <c r="E1629" s="153">
        <v>0</v>
      </c>
      <c r="F1629" s="153">
        <v>0</v>
      </c>
      <c r="G1629" s="151">
        <v>0</v>
      </c>
      <c r="H1629" s="151">
        <v>0</v>
      </c>
      <c r="I1629" s="151">
        <v>0</v>
      </c>
      <c r="J1629" s="151">
        <v>1</v>
      </c>
      <c r="K1629" s="151">
        <v>1</v>
      </c>
      <c r="L1629" s="151">
        <v>0</v>
      </c>
      <c r="M1629" s="172">
        <v>0.93</v>
      </c>
      <c r="N1629" s="153">
        <v>4</v>
      </c>
      <c r="O1629" s="153">
        <v>4</v>
      </c>
      <c r="P1629" s="153">
        <v>0</v>
      </c>
      <c r="Q1629" s="154">
        <v>1</v>
      </c>
      <c r="R1629" s="154">
        <v>0</v>
      </c>
      <c r="S1629" s="154">
        <v>0</v>
      </c>
      <c r="T1629" s="154">
        <v>1</v>
      </c>
      <c r="U1629" s="173">
        <v>0</v>
      </c>
      <c r="V1629" s="158">
        <v>2</v>
      </c>
      <c r="W1629" s="158">
        <v>2</v>
      </c>
      <c r="X1629" s="158">
        <v>0</v>
      </c>
      <c r="Y1629" s="158">
        <v>0</v>
      </c>
      <c r="Z1629" s="155">
        <v>1</v>
      </c>
      <c r="AA1629" s="155">
        <v>0</v>
      </c>
      <c r="AB1629" s="173">
        <v>1</v>
      </c>
    </row>
    <row r="1630" spans="1:28">
      <c r="A1630" s="175" t="s">
        <v>1455</v>
      </c>
      <c r="B1630" s="178" t="s">
        <v>1853</v>
      </c>
      <c r="C1630" s="178" t="s">
        <v>1634</v>
      </c>
      <c r="D1630" s="150">
        <v>0</v>
      </c>
      <c r="E1630" s="153">
        <v>0</v>
      </c>
      <c r="F1630" s="153">
        <v>0</v>
      </c>
      <c r="G1630" s="151">
        <v>0</v>
      </c>
      <c r="H1630" s="151">
        <v>0</v>
      </c>
      <c r="I1630" s="151">
        <v>0</v>
      </c>
      <c r="J1630" s="151">
        <v>0</v>
      </c>
      <c r="K1630" s="151">
        <v>0</v>
      </c>
      <c r="L1630" s="151">
        <v>0</v>
      </c>
      <c r="M1630" s="172">
        <v>0.93</v>
      </c>
      <c r="N1630" s="153">
        <v>0</v>
      </c>
      <c r="O1630" s="153">
        <v>0</v>
      </c>
      <c r="P1630" s="153">
        <v>0</v>
      </c>
      <c r="Q1630" s="154">
        <v>0</v>
      </c>
      <c r="R1630" s="154">
        <v>0</v>
      </c>
      <c r="S1630" s="154">
        <v>0</v>
      </c>
      <c r="T1630" s="154">
        <v>0</v>
      </c>
      <c r="U1630" s="173">
        <v>0</v>
      </c>
      <c r="V1630" s="158">
        <v>0</v>
      </c>
      <c r="W1630" s="158">
        <v>0</v>
      </c>
      <c r="X1630" s="158">
        <v>0</v>
      </c>
      <c r="Y1630" s="158">
        <v>0</v>
      </c>
      <c r="Z1630" s="155">
        <v>0</v>
      </c>
      <c r="AA1630" s="155">
        <v>0</v>
      </c>
      <c r="AB1630" s="173">
        <v>0</v>
      </c>
    </row>
    <row r="1631" spans="1:28">
      <c r="A1631" s="175" t="s">
        <v>1455</v>
      </c>
      <c r="B1631" s="178" t="s">
        <v>1853</v>
      </c>
      <c r="C1631" s="178" t="s">
        <v>1635</v>
      </c>
      <c r="D1631" s="150">
        <v>3406</v>
      </c>
      <c r="E1631" s="153">
        <v>3331</v>
      </c>
      <c r="F1631" s="153">
        <v>75</v>
      </c>
      <c r="G1631" s="151">
        <v>3738</v>
      </c>
      <c r="H1631" s="151">
        <v>3689</v>
      </c>
      <c r="I1631" s="151">
        <v>49</v>
      </c>
      <c r="J1631" s="151">
        <v>4035</v>
      </c>
      <c r="K1631" s="151">
        <v>3971</v>
      </c>
      <c r="L1631" s="151">
        <v>64</v>
      </c>
      <c r="M1631" s="172">
        <v>0.93</v>
      </c>
      <c r="N1631" s="153">
        <v>94946</v>
      </c>
      <c r="O1631" s="153">
        <v>93537</v>
      </c>
      <c r="P1631" s="153">
        <v>1409</v>
      </c>
      <c r="Q1631" s="154">
        <v>0.985159985676069</v>
      </c>
      <c r="R1631" s="154">
        <v>0.977980035231944</v>
      </c>
      <c r="S1631" s="154">
        <v>0.98689138576779</v>
      </c>
      <c r="T1631" s="154">
        <v>0.984138785625775</v>
      </c>
      <c r="U1631" s="173">
        <v>-0.00891135053584657</v>
      </c>
      <c r="V1631" s="158">
        <v>27687</v>
      </c>
      <c r="W1631" s="158">
        <v>27248</v>
      </c>
      <c r="X1631" s="158">
        <v>28757</v>
      </c>
      <c r="Y1631" s="158">
        <v>28327</v>
      </c>
      <c r="Z1631" s="155">
        <v>0.984144183190667</v>
      </c>
      <c r="AA1631" s="155">
        <v>0.98504711896234</v>
      </c>
      <c r="AB1631" s="173">
        <v>-0.000902935771672553</v>
      </c>
    </row>
    <row r="1632" spans="1:28">
      <c r="A1632" s="175" t="s">
        <v>1455</v>
      </c>
      <c r="B1632" s="178" t="s">
        <v>1853</v>
      </c>
      <c r="C1632" s="178" t="s">
        <v>1636</v>
      </c>
      <c r="D1632" s="150">
        <v>0</v>
      </c>
      <c r="E1632" s="153">
        <v>0</v>
      </c>
      <c r="F1632" s="153">
        <v>0</v>
      </c>
      <c r="G1632" s="151">
        <v>0</v>
      </c>
      <c r="H1632" s="151">
        <v>0</v>
      </c>
      <c r="I1632" s="151">
        <v>0</v>
      </c>
      <c r="J1632" s="151">
        <v>0</v>
      </c>
      <c r="K1632" s="151">
        <v>0</v>
      </c>
      <c r="L1632" s="151">
        <v>0</v>
      </c>
      <c r="M1632" s="172">
        <v>0.93</v>
      </c>
      <c r="N1632" s="153">
        <v>1</v>
      </c>
      <c r="O1632" s="153">
        <v>0</v>
      </c>
      <c r="P1632" s="153">
        <v>1</v>
      </c>
      <c r="Q1632" s="154">
        <v>0</v>
      </c>
      <c r="R1632" s="154">
        <v>0</v>
      </c>
      <c r="S1632" s="154">
        <v>0</v>
      </c>
      <c r="T1632" s="154">
        <v>0</v>
      </c>
      <c r="U1632" s="173">
        <v>0</v>
      </c>
      <c r="V1632" s="158">
        <v>0</v>
      </c>
      <c r="W1632" s="158">
        <v>0</v>
      </c>
      <c r="X1632" s="158">
        <v>1</v>
      </c>
      <c r="Y1632" s="158">
        <v>0</v>
      </c>
      <c r="Z1632" s="155">
        <v>0</v>
      </c>
      <c r="AA1632" s="155">
        <v>0</v>
      </c>
      <c r="AB1632" s="173">
        <v>0</v>
      </c>
    </row>
    <row r="1633" spans="1:28">
      <c r="A1633" s="175" t="s">
        <v>1455</v>
      </c>
      <c r="B1633" s="178" t="s">
        <v>1853</v>
      </c>
      <c r="C1633" s="178" t="s">
        <v>1637</v>
      </c>
      <c r="D1633" s="150">
        <v>4605</v>
      </c>
      <c r="E1633" s="153">
        <v>4295</v>
      </c>
      <c r="F1633" s="153">
        <v>310</v>
      </c>
      <c r="G1633" s="151">
        <v>4965</v>
      </c>
      <c r="H1633" s="151">
        <v>4642</v>
      </c>
      <c r="I1633" s="151">
        <v>323</v>
      </c>
      <c r="J1633" s="151">
        <v>5373</v>
      </c>
      <c r="K1633" s="151">
        <v>4859</v>
      </c>
      <c r="L1633" s="151">
        <v>514</v>
      </c>
      <c r="M1633" s="172">
        <v>0.93</v>
      </c>
      <c r="N1633" s="153">
        <v>127666</v>
      </c>
      <c r="O1633" s="153">
        <v>117981</v>
      </c>
      <c r="P1633" s="153">
        <v>9685</v>
      </c>
      <c r="Q1633" s="154">
        <v>0.924137985054752</v>
      </c>
      <c r="R1633" s="154">
        <v>0.932681867535288</v>
      </c>
      <c r="S1633" s="154">
        <v>0.934944612286002</v>
      </c>
      <c r="T1633" s="154">
        <v>0.904336497301321</v>
      </c>
      <c r="U1633" s="173">
        <v>-0.00226274475071431</v>
      </c>
      <c r="V1633" s="158">
        <v>36104</v>
      </c>
      <c r="W1633" s="158">
        <v>33194</v>
      </c>
      <c r="X1633" s="158">
        <v>38526</v>
      </c>
      <c r="Y1633" s="158">
        <v>35448</v>
      </c>
      <c r="Z1633" s="155">
        <v>0.919399512519388</v>
      </c>
      <c r="AA1633" s="155">
        <v>0.920105902507398</v>
      </c>
      <c r="AB1633" s="173">
        <v>-0.000706389988009204</v>
      </c>
    </row>
    <row r="1634" spans="1:28">
      <c r="A1634" s="175" t="s">
        <v>1455</v>
      </c>
      <c r="B1634" s="178" t="s">
        <v>1851</v>
      </c>
      <c r="C1634" s="178" t="s">
        <v>1638</v>
      </c>
      <c r="D1634" s="150">
        <v>4727</v>
      </c>
      <c r="E1634" s="153">
        <v>4312</v>
      </c>
      <c r="F1634" s="153">
        <v>415</v>
      </c>
      <c r="G1634" s="151">
        <v>3174</v>
      </c>
      <c r="H1634" s="151">
        <v>2926</v>
      </c>
      <c r="I1634" s="151">
        <v>248</v>
      </c>
      <c r="J1634" s="151">
        <v>4169</v>
      </c>
      <c r="K1634" s="151">
        <v>3881</v>
      </c>
      <c r="L1634" s="151">
        <v>288</v>
      </c>
      <c r="M1634" s="172">
        <v>0.93</v>
      </c>
      <c r="N1634" s="153">
        <v>107123</v>
      </c>
      <c r="O1634" s="153">
        <v>97620</v>
      </c>
      <c r="P1634" s="153">
        <v>9503</v>
      </c>
      <c r="Q1634" s="154">
        <v>0.911288892208023</v>
      </c>
      <c r="R1634" s="154">
        <v>0.912206473450391</v>
      </c>
      <c r="S1634" s="154">
        <v>0.921865154379332</v>
      </c>
      <c r="T1634" s="154">
        <v>0.9309186855361</v>
      </c>
      <c r="U1634" s="173">
        <v>-0.00965868092894062</v>
      </c>
      <c r="V1634" s="158">
        <v>30331</v>
      </c>
      <c r="W1634" s="158">
        <v>27860</v>
      </c>
      <c r="X1634" s="158">
        <v>29586</v>
      </c>
      <c r="Y1634" s="158">
        <v>27013</v>
      </c>
      <c r="Z1634" s="155">
        <v>0.918532194784214</v>
      </c>
      <c r="AA1634" s="155">
        <v>0.913033191374299</v>
      </c>
      <c r="AB1634" s="173">
        <v>0.0054990034099156</v>
      </c>
    </row>
    <row r="1635" spans="1:28">
      <c r="A1635" s="175" t="s">
        <v>1455</v>
      </c>
      <c r="B1635" s="178" t="s">
        <v>1851</v>
      </c>
      <c r="C1635" s="178" t="s">
        <v>1639</v>
      </c>
      <c r="D1635" s="150">
        <v>0</v>
      </c>
      <c r="E1635" s="153">
        <v>0</v>
      </c>
      <c r="F1635" s="153">
        <v>0</v>
      </c>
      <c r="G1635" s="151">
        <v>0</v>
      </c>
      <c r="H1635" s="151">
        <v>0</v>
      </c>
      <c r="I1635" s="151">
        <v>0</v>
      </c>
      <c r="J1635" s="151">
        <v>0</v>
      </c>
      <c r="K1635" s="151">
        <v>0</v>
      </c>
      <c r="L1635" s="151">
        <v>0</v>
      </c>
      <c r="M1635" s="172">
        <v>0.93</v>
      </c>
      <c r="N1635" s="153">
        <v>2</v>
      </c>
      <c r="O1635" s="153">
        <v>0</v>
      </c>
      <c r="P1635" s="153">
        <v>2</v>
      </c>
      <c r="Q1635" s="154">
        <v>0</v>
      </c>
      <c r="R1635" s="154">
        <v>0</v>
      </c>
      <c r="S1635" s="154">
        <v>0</v>
      </c>
      <c r="T1635" s="154">
        <v>0</v>
      </c>
      <c r="U1635" s="173">
        <v>0</v>
      </c>
      <c r="V1635" s="158">
        <v>0</v>
      </c>
      <c r="W1635" s="158">
        <v>0</v>
      </c>
      <c r="X1635" s="158">
        <v>1</v>
      </c>
      <c r="Y1635" s="158">
        <v>0</v>
      </c>
      <c r="Z1635" s="155">
        <v>0</v>
      </c>
      <c r="AA1635" s="155">
        <v>0</v>
      </c>
      <c r="AB1635" s="173">
        <v>0</v>
      </c>
    </row>
    <row r="1636" spans="1:28">
      <c r="A1636" s="175" t="s">
        <v>1455</v>
      </c>
      <c r="B1636" s="178" t="s">
        <v>1851</v>
      </c>
      <c r="C1636" s="178" t="s">
        <v>1640</v>
      </c>
      <c r="D1636" s="150">
        <v>0</v>
      </c>
      <c r="E1636" s="153">
        <v>0</v>
      </c>
      <c r="F1636" s="153">
        <v>0</v>
      </c>
      <c r="G1636" s="151">
        <v>1</v>
      </c>
      <c r="H1636" s="151">
        <v>1</v>
      </c>
      <c r="I1636" s="151">
        <v>0</v>
      </c>
      <c r="J1636" s="151">
        <v>0</v>
      </c>
      <c r="K1636" s="151">
        <v>0</v>
      </c>
      <c r="L1636" s="151">
        <v>0</v>
      </c>
      <c r="M1636" s="172">
        <v>0.93</v>
      </c>
      <c r="N1636" s="153">
        <v>13</v>
      </c>
      <c r="O1636" s="153">
        <v>13</v>
      </c>
      <c r="P1636" s="153">
        <v>0</v>
      </c>
      <c r="Q1636" s="154">
        <v>1</v>
      </c>
      <c r="R1636" s="154">
        <v>0</v>
      </c>
      <c r="S1636" s="154">
        <v>1</v>
      </c>
      <c r="T1636" s="154">
        <v>0</v>
      </c>
      <c r="U1636" s="173">
        <v>-1</v>
      </c>
      <c r="V1636" s="158">
        <v>2</v>
      </c>
      <c r="W1636" s="158">
        <v>2</v>
      </c>
      <c r="X1636" s="158">
        <v>0</v>
      </c>
      <c r="Y1636" s="158">
        <v>0</v>
      </c>
      <c r="Z1636" s="155">
        <v>1</v>
      </c>
      <c r="AA1636" s="155">
        <v>0</v>
      </c>
      <c r="AB1636" s="173">
        <v>1</v>
      </c>
    </row>
    <row r="1637" spans="1:28">
      <c r="A1637" s="175" t="s">
        <v>1455</v>
      </c>
      <c r="B1637" s="178" t="s">
        <v>1851</v>
      </c>
      <c r="C1637" s="178" t="s">
        <v>1641</v>
      </c>
      <c r="D1637" s="150">
        <v>2842</v>
      </c>
      <c r="E1637" s="153">
        <v>2691</v>
      </c>
      <c r="F1637" s="153">
        <v>151</v>
      </c>
      <c r="G1637" s="151">
        <v>2275</v>
      </c>
      <c r="H1637" s="151">
        <v>2164</v>
      </c>
      <c r="I1637" s="151">
        <v>111</v>
      </c>
      <c r="J1637" s="151">
        <v>2465</v>
      </c>
      <c r="K1637" s="151">
        <v>2356</v>
      </c>
      <c r="L1637" s="151">
        <v>109</v>
      </c>
      <c r="M1637" s="172">
        <v>0.93</v>
      </c>
      <c r="N1637" s="153">
        <v>63905</v>
      </c>
      <c r="O1637" s="153">
        <v>60787</v>
      </c>
      <c r="P1637" s="153">
        <v>3118</v>
      </c>
      <c r="Q1637" s="154">
        <v>0.951208825600501</v>
      </c>
      <c r="R1637" s="154">
        <v>0.946868402533427</v>
      </c>
      <c r="S1637" s="154">
        <v>0.951208791208791</v>
      </c>
      <c r="T1637" s="154">
        <v>0.95578093306288</v>
      </c>
      <c r="U1637" s="173">
        <v>-0.00434038867536402</v>
      </c>
      <c r="V1637" s="158">
        <v>18934</v>
      </c>
      <c r="W1637" s="158">
        <v>18021</v>
      </c>
      <c r="X1637" s="158">
        <v>18040</v>
      </c>
      <c r="Y1637" s="158">
        <v>17076</v>
      </c>
      <c r="Z1637" s="155">
        <v>0.951779866906095</v>
      </c>
      <c r="AA1637" s="155">
        <v>0.946563192904656</v>
      </c>
      <c r="AB1637" s="173">
        <v>0.00521667400143855</v>
      </c>
    </row>
    <row r="1638" spans="1:28">
      <c r="A1638" s="175" t="s">
        <v>1455</v>
      </c>
      <c r="B1638" s="178" t="s">
        <v>1851</v>
      </c>
      <c r="C1638" s="178" t="s">
        <v>1642</v>
      </c>
      <c r="D1638" s="150">
        <v>2</v>
      </c>
      <c r="E1638" s="153">
        <v>2</v>
      </c>
      <c r="F1638" s="153">
        <v>0</v>
      </c>
      <c r="G1638" s="151">
        <v>1</v>
      </c>
      <c r="H1638" s="151">
        <v>1</v>
      </c>
      <c r="I1638" s="151">
        <v>0</v>
      </c>
      <c r="J1638" s="151">
        <v>1</v>
      </c>
      <c r="K1638" s="151">
        <v>0</v>
      </c>
      <c r="L1638" s="151">
        <v>1</v>
      </c>
      <c r="M1638" s="172">
        <v>0.93</v>
      </c>
      <c r="N1638" s="153">
        <v>22</v>
      </c>
      <c r="O1638" s="153">
        <v>20</v>
      </c>
      <c r="P1638" s="153">
        <v>2</v>
      </c>
      <c r="Q1638" s="154">
        <v>0.909090909090909</v>
      </c>
      <c r="R1638" s="154">
        <v>1</v>
      </c>
      <c r="S1638" s="154">
        <v>1</v>
      </c>
      <c r="T1638" s="154">
        <v>0</v>
      </c>
      <c r="U1638" s="173">
        <v>0</v>
      </c>
      <c r="V1638" s="158">
        <v>5</v>
      </c>
      <c r="W1638" s="158">
        <v>3</v>
      </c>
      <c r="X1638" s="158">
        <v>9</v>
      </c>
      <c r="Y1638" s="158">
        <v>9</v>
      </c>
      <c r="Z1638" s="155">
        <v>0.6</v>
      </c>
      <c r="AA1638" s="155">
        <v>1</v>
      </c>
      <c r="AB1638" s="173">
        <v>-0.4</v>
      </c>
    </row>
    <row r="1639" spans="1:28">
      <c r="A1639" s="175" t="s">
        <v>1455</v>
      </c>
      <c r="B1639" s="178" t="s">
        <v>1851</v>
      </c>
      <c r="C1639" s="178" t="s">
        <v>1643</v>
      </c>
      <c r="D1639" s="150">
        <v>0</v>
      </c>
      <c r="E1639" s="153">
        <v>0</v>
      </c>
      <c r="F1639" s="153">
        <v>0</v>
      </c>
      <c r="G1639" s="151">
        <v>2</v>
      </c>
      <c r="H1639" s="151">
        <v>2</v>
      </c>
      <c r="I1639" s="151">
        <v>0</v>
      </c>
      <c r="J1639" s="151">
        <v>0</v>
      </c>
      <c r="K1639" s="151">
        <v>0</v>
      </c>
      <c r="L1639" s="151">
        <v>0</v>
      </c>
      <c r="M1639" s="172">
        <v>0.93</v>
      </c>
      <c r="N1639" s="153">
        <v>3</v>
      </c>
      <c r="O1639" s="153">
        <v>3</v>
      </c>
      <c r="P1639" s="153">
        <v>0</v>
      </c>
      <c r="Q1639" s="154">
        <v>1</v>
      </c>
      <c r="R1639" s="154">
        <v>0</v>
      </c>
      <c r="S1639" s="154">
        <v>1</v>
      </c>
      <c r="T1639" s="154">
        <v>0</v>
      </c>
      <c r="U1639" s="173">
        <v>-1</v>
      </c>
      <c r="V1639" s="158">
        <v>2</v>
      </c>
      <c r="W1639" s="158">
        <v>2</v>
      </c>
      <c r="X1639" s="158">
        <v>0</v>
      </c>
      <c r="Y1639" s="158">
        <v>0</v>
      </c>
      <c r="Z1639" s="155">
        <v>1</v>
      </c>
      <c r="AA1639" s="155">
        <v>0</v>
      </c>
      <c r="AB1639" s="173">
        <v>1</v>
      </c>
    </row>
    <row r="1640" spans="1:28">
      <c r="A1640" s="175" t="s">
        <v>1455</v>
      </c>
      <c r="B1640" s="178" t="s">
        <v>1851</v>
      </c>
      <c r="C1640" s="178" t="s">
        <v>1644</v>
      </c>
      <c r="D1640" s="150">
        <v>0</v>
      </c>
      <c r="E1640" s="153">
        <v>0</v>
      </c>
      <c r="F1640" s="153">
        <v>0</v>
      </c>
      <c r="G1640" s="151">
        <v>0</v>
      </c>
      <c r="H1640" s="151">
        <v>0</v>
      </c>
      <c r="I1640" s="151">
        <v>0</v>
      </c>
      <c r="J1640" s="151">
        <v>0</v>
      </c>
      <c r="K1640" s="151">
        <v>0</v>
      </c>
      <c r="L1640" s="151">
        <v>0</v>
      </c>
      <c r="M1640" s="172">
        <v>0.93</v>
      </c>
      <c r="N1640" s="153">
        <v>2</v>
      </c>
      <c r="O1640" s="153">
        <v>2</v>
      </c>
      <c r="P1640" s="153">
        <v>0</v>
      </c>
      <c r="Q1640" s="154">
        <v>1</v>
      </c>
      <c r="R1640" s="154">
        <v>0</v>
      </c>
      <c r="S1640" s="154">
        <v>0</v>
      </c>
      <c r="T1640" s="154">
        <v>0</v>
      </c>
      <c r="U1640" s="173">
        <v>0</v>
      </c>
      <c r="V1640" s="158">
        <v>0</v>
      </c>
      <c r="W1640" s="158">
        <v>0</v>
      </c>
      <c r="X1640" s="158">
        <v>1</v>
      </c>
      <c r="Y1640" s="158">
        <v>1</v>
      </c>
      <c r="Z1640" s="155">
        <v>0</v>
      </c>
      <c r="AA1640" s="155">
        <v>1</v>
      </c>
      <c r="AB1640" s="173">
        <v>-1</v>
      </c>
    </row>
    <row r="1641" spans="1:28">
      <c r="A1641" s="175" t="s">
        <v>1455</v>
      </c>
      <c r="B1641" s="178" t="s">
        <v>1851</v>
      </c>
      <c r="C1641" s="178" t="s">
        <v>1645</v>
      </c>
      <c r="D1641" s="150">
        <v>0</v>
      </c>
      <c r="E1641" s="153">
        <v>0</v>
      </c>
      <c r="F1641" s="153">
        <v>0</v>
      </c>
      <c r="G1641" s="151">
        <v>0</v>
      </c>
      <c r="H1641" s="151">
        <v>0</v>
      </c>
      <c r="I1641" s="151">
        <v>0</v>
      </c>
      <c r="J1641" s="151">
        <v>0</v>
      </c>
      <c r="K1641" s="151">
        <v>0</v>
      </c>
      <c r="L1641" s="151">
        <v>0</v>
      </c>
      <c r="M1641" s="172">
        <v>0.93</v>
      </c>
      <c r="N1641" s="153">
        <v>5</v>
      </c>
      <c r="O1641" s="153">
        <v>3</v>
      </c>
      <c r="P1641" s="153">
        <v>2</v>
      </c>
      <c r="Q1641" s="154">
        <v>0.6</v>
      </c>
      <c r="R1641" s="154">
        <v>0</v>
      </c>
      <c r="S1641" s="154">
        <v>0</v>
      </c>
      <c r="T1641" s="154">
        <v>0</v>
      </c>
      <c r="U1641" s="173">
        <v>0</v>
      </c>
      <c r="V1641" s="158">
        <v>0</v>
      </c>
      <c r="W1641" s="158">
        <v>0</v>
      </c>
      <c r="X1641" s="158">
        <v>1</v>
      </c>
      <c r="Y1641" s="158">
        <v>1</v>
      </c>
      <c r="Z1641" s="155">
        <v>0</v>
      </c>
      <c r="AA1641" s="155">
        <v>1</v>
      </c>
      <c r="AB1641" s="173">
        <v>-1</v>
      </c>
    </row>
    <row r="1642" spans="1:28">
      <c r="A1642" s="175" t="s">
        <v>1455</v>
      </c>
      <c r="B1642" s="178" t="s">
        <v>1851</v>
      </c>
      <c r="C1642" s="178" t="s">
        <v>1646</v>
      </c>
      <c r="D1642" s="150">
        <v>0</v>
      </c>
      <c r="E1642" s="153">
        <v>0</v>
      </c>
      <c r="F1642" s="153">
        <v>0</v>
      </c>
      <c r="G1642" s="151">
        <v>0</v>
      </c>
      <c r="H1642" s="151">
        <v>0</v>
      </c>
      <c r="I1642" s="151">
        <v>0</v>
      </c>
      <c r="J1642" s="151">
        <v>0</v>
      </c>
      <c r="K1642" s="151">
        <v>0</v>
      </c>
      <c r="L1642" s="151">
        <v>0</v>
      </c>
      <c r="M1642" s="172">
        <v>0.93</v>
      </c>
      <c r="N1642" s="153">
        <v>1</v>
      </c>
      <c r="O1642" s="153">
        <v>0</v>
      </c>
      <c r="P1642" s="153">
        <v>1</v>
      </c>
      <c r="Q1642" s="154">
        <v>0</v>
      </c>
      <c r="R1642" s="154">
        <v>0</v>
      </c>
      <c r="S1642" s="154">
        <v>0</v>
      </c>
      <c r="T1642" s="154">
        <v>0</v>
      </c>
      <c r="U1642" s="173">
        <v>0</v>
      </c>
      <c r="V1642" s="158">
        <v>1</v>
      </c>
      <c r="W1642" s="158">
        <v>0</v>
      </c>
      <c r="X1642" s="158">
        <v>0</v>
      </c>
      <c r="Y1642" s="158">
        <v>0</v>
      </c>
      <c r="Z1642" s="155">
        <v>0</v>
      </c>
      <c r="AA1642" s="155">
        <v>0</v>
      </c>
      <c r="AB1642" s="173">
        <v>0</v>
      </c>
    </row>
    <row r="1643" spans="1:28">
      <c r="A1643" s="175" t="s">
        <v>1455</v>
      </c>
      <c r="B1643" s="178" t="s">
        <v>1851</v>
      </c>
      <c r="C1643" s="178" t="s">
        <v>1647</v>
      </c>
      <c r="D1643" s="150">
        <v>1</v>
      </c>
      <c r="E1643" s="153">
        <v>0</v>
      </c>
      <c r="F1643" s="153">
        <v>1</v>
      </c>
      <c r="G1643" s="151">
        <v>0</v>
      </c>
      <c r="H1643" s="151">
        <v>0</v>
      </c>
      <c r="I1643" s="151">
        <v>0</v>
      </c>
      <c r="J1643" s="151">
        <v>3</v>
      </c>
      <c r="K1643" s="151">
        <v>3</v>
      </c>
      <c r="L1643" s="151">
        <v>0</v>
      </c>
      <c r="M1643" s="172">
        <v>0.93</v>
      </c>
      <c r="N1643" s="153">
        <v>7</v>
      </c>
      <c r="O1643" s="153">
        <v>6</v>
      </c>
      <c r="P1643" s="153">
        <v>1</v>
      </c>
      <c r="Q1643" s="154">
        <v>0.857142857142857</v>
      </c>
      <c r="R1643" s="154">
        <v>0</v>
      </c>
      <c r="S1643" s="154">
        <v>0</v>
      </c>
      <c r="T1643" s="154">
        <v>1</v>
      </c>
      <c r="U1643" s="173">
        <v>0</v>
      </c>
      <c r="V1643" s="158">
        <v>7</v>
      </c>
      <c r="W1643" s="158">
        <v>6</v>
      </c>
      <c r="X1643" s="158">
        <v>0</v>
      </c>
      <c r="Y1643" s="158">
        <v>0</v>
      </c>
      <c r="Z1643" s="155">
        <v>0.857142857142857</v>
      </c>
      <c r="AA1643" s="155">
        <v>0</v>
      </c>
      <c r="AB1643" s="173">
        <v>0.857142857142857</v>
      </c>
    </row>
    <row r="1644" spans="1:28">
      <c r="A1644" s="175" t="s">
        <v>1455</v>
      </c>
      <c r="B1644" s="178" t="s">
        <v>1851</v>
      </c>
      <c r="C1644" s="178" t="s">
        <v>1648</v>
      </c>
      <c r="D1644" s="150">
        <v>0</v>
      </c>
      <c r="E1644" s="153">
        <v>0</v>
      </c>
      <c r="F1644" s="153">
        <v>0</v>
      </c>
      <c r="G1644" s="151">
        <v>0</v>
      </c>
      <c r="H1644" s="151">
        <v>0</v>
      </c>
      <c r="I1644" s="151">
        <v>0</v>
      </c>
      <c r="J1644" s="151">
        <v>2</v>
      </c>
      <c r="K1644" s="151">
        <v>0</v>
      </c>
      <c r="L1644" s="151">
        <v>2</v>
      </c>
      <c r="M1644" s="172">
        <v>0.93</v>
      </c>
      <c r="N1644" s="153">
        <v>7</v>
      </c>
      <c r="O1644" s="153">
        <v>4</v>
      </c>
      <c r="P1644" s="153">
        <v>3</v>
      </c>
      <c r="Q1644" s="154">
        <v>0.571428571428571</v>
      </c>
      <c r="R1644" s="154">
        <v>0</v>
      </c>
      <c r="S1644" s="154">
        <v>0</v>
      </c>
      <c r="T1644" s="154">
        <v>0</v>
      </c>
      <c r="U1644" s="173">
        <v>0</v>
      </c>
      <c r="V1644" s="158">
        <v>4</v>
      </c>
      <c r="W1644" s="158">
        <v>1</v>
      </c>
      <c r="X1644" s="158">
        <v>2</v>
      </c>
      <c r="Y1644" s="158">
        <v>2</v>
      </c>
      <c r="Z1644" s="155">
        <v>0.25</v>
      </c>
      <c r="AA1644" s="155">
        <v>1</v>
      </c>
      <c r="AB1644" s="173">
        <v>-0.75</v>
      </c>
    </row>
    <row r="1645" spans="1:28">
      <c r="A1645" s="175" t="s">
        <v>1455</v>
      </c>
      <c r="B1645" s="178" t="s">
        <v>1851</v>
      </c>
      <c r="C1645" s="178" t="s">
        <v>1649</v>
      </c>
      <c r="D1645" s="150">
        <v>0</v>
      </c>
      <c r="E1645" s="153">
        <v>0</v>
      </c>
      <c r="F1645" s="153">
        <v>0</v>
      </c>
      <c r="G1645" s="151">
        <v>0</v>
      </c>
      <c r="H1645" s="151">
        <v>0</v>
      </c>
      <c r="I1645" s="151">
        <v>0</v>
      </c>
      <c r="J1645" s="151">
        <v>0</v>
      </c>
      <c r="K1645" s="151">
        <v>0</v>
      </c>
      <c r="L1645" s="151">
        <v>0</v>
      </c>
      <c r="M1645" s="172">
        <v>0.93</v>
      </c>
      <c r="N1645" s="153">
        <v>0</v>
      </c>
      <c r="O1645" s="153">
        <v>0</v>
      </c>
      <c r="P1645" s="153">
        <v>0</v>
      </c>
      <c r="Q1645" s="154">
        <v>0</v>
      </c>
      <c r="R1645" s="154">
        <v>0</v>
      </c>
      <c r="S1645" s="154">
        <v>0</v>
      </c>
      <c r="T1645" s="154">
        <v>0</v>
      </c>
      <c r="U1645" s="173">
        <v>0</v>
      </c>
      <c r="V1645" s="158">
        <v>0</v>
      </c>
      <c r="W1645" s="158">
        <v>0</v>
      </c>
      <c r="X1645" s="158">
        <v>0</v>
      </c>
      <c r="Y1645" s="158">
        <v>0</v>
      </c>
      <c r="Z1645" s="155">
        <v>0</v>
      </c>
      <c r="AA1645" s="155">
        <v>0</v>
      </c>
      <c r="AB1645" s="173">
        <v>0</v>
      </c>
    </row>
    <row r="1646" spans="1:28">
      <c r="A1646" s="175" t="s">
        <v>1455</v>
      </c>
      <c r="B1646" s="178" t="s">
        <v>1851</v>
      </c>
      <c r="C1646" s="178" t="s">
        <v>1650</v>
      </c>
      <c r="D1646" s="150">
        <v>0</v>
      </c>
      <c r="E1646" s="153">
        <v>0</v>
      </c>
      <c r="F1646" s="153">
        <v>0</v>
      </c>
      <c r="G1646" s="151">
        <v>1</v>
      </c>
      <c r="H1646" s="151">
        <v>0</v>
      </c>
      <c r="I1646" s="151">
        <v>1</v>
      </c>
      <c r="J1646" s="151">
        <v>1</v>
      </c>
      <c r="K1646" s="151">
        <v>1</v>
      </c>
      <c r="L1646" s="151">
        <v>0</v>
      </c>
      <c r="M1646" s="172">
        <v>0.93</v>
      </c>
      <c r="N1646" s="153">
        <v>5</v>
      </c>
      <c r="O1646" s="153">
        <v>4</v>
      </c>
      <c r="P1646" s="153">
        <v>1</v>
      </c>
      <c r="Q1646" s="154">
        <v>0.8</v>
      </c>
      <c r="R1646" s="154">
        <v>0</v>
      </c>
      <c r="S1646" s="154">
        <v>0</v>
      </c>
      <c r="T1646" s="154">
        <v>1</v>
      </c>
      <c r="U1646" s="173">
        <v>0</v>
      </c>
      <c r="V1646" s="158">
        <v>2</v>
      </c>
      <c r="W1646" s="158">
        <v>1</v>
      </c>
      <c r="X1646" s="158">
        <v>1</v>
      </c>
      <c r="Y1646" s="158">
        <v>1</v>
      </c>
      <c r="Z1646" s="155">
        <v>0.5</v>
      </c>
      <c r="AA1646" s="155">
        <v>1</v>
      </c>
      <c r="AB1646" s="173">
        <v>-0.5</v>
      </c>
    </row>
    <row r="1647" spans="1:28">
      <c r="A1647" s="175" t="s">
        <v>1455</v>
      </c>
      <c r="B1647" s="178" t="s">
        <v>1851</v>
      </c>
      <c r="C1647" s="178" t="s">
        <v>1651</v>
      </c>
      <c r="D1647" s="150">
        <v>4873</v>
      </c>
      <c r="E1647" s="153">
        <v>4438</v>
      </c>
      <c r="F1647" s="153">
        <v>435</v>
      </c>
      <c r="G1647" s="151">
        <v>3478</v>
      </c>
      <c r="H1647" s="151">
        <v>3180</v>
      </c>
      <c r="I1647" s="151">
        <v>298</v>
      </c>
      <c r="J1647" s="151">
        <v>4193</v>
      </c>
      <c r="K1647" s="151">
        <v>3944</v>
      </c>
      <c r="L1647" s="151">
        <v>249</v>
      </c>
      <c r="M1647" s="172">
        <v>0.93</v>
      </c>
      <c r="N1647" s="153">
        <v>111537</v>
      </c>
      <c r="O1647" s="153">
        <v>102945</v>
      </c>
      <c r="P1647" s="153">
        <v>8592</v>
      </c>
      <c r="Q1647" s="154">
        <v>0.92296726646763</v>
      </c>
      <c r="R1647" s="154">
        <v>0.910732608249538</v>
      </c>
      <c r="S1647" s="154">
        <v>0.914318573893042</v>
      </c>
      <c r="T1647" s="154">
        <v>0.940615311233007</v>
      </c>
      <c r="U1647" s="173">
        <v>-0.00358596564350366</v>
      </c>
      <c r="V1647" s="158">
        <v>31845</v>
      </c>
      <c r="W1647" s="158">
        <v>29479</v>
      </c>
      <c r="X1647" s="158">
        <v>31120</v>
      </c>
      <c r="Y1647" s="158">
        <v>28529</v>
      </c>
      <c r="Z1647" s="155">
        <v>0.925702622075679</v>
      </c>
      <c r="AA1647" s="155">
        <v>0.916741645244216</v>
      </c>
      <c r="AB1647" s="173">
        <v>0.00896097683146313</v>
      </c>
    </row>
    <row r="1648" spans="1:28">
      <c r="A1648" s="175" t="s">
        <v>1455</v>
      </c>
      <c r="B1648" s="178" t="s">
        <v>1851</v>
      </c>
      <c r="C1648" s="178" t="s">
        <v>1652</v>
      </c>
      <c r="D1648" s="150">
        <v>0</v>
      </c>
      <c r="E1648" s="153">
        <v>0</v>
      </c>
      <c r="F1648" s="153">
        <v>0</v>
      </c>
      <c r="G1648" s="151">
        <v>1</v>
      </c>
      <c r="H1648" s="151">
        <v>1</v>
      </c>
      <c r="I1648" s="151">
        <v>0</v>
      </c>
      <c r="J1648" s="151">
        <v>0</v>
      </c>
      <c r="K1648" s="151">
        <v>0</v>
      </c>
      <c r="L1648" s="151">
        <v>0</v>
      </c>
      <c r="M1648" s="172">
        <v>0.93</v>
      </c>
      <c r="N1648" s="153">
        <v>4</v>
      </c>
      <c r="O1648" s="153">
        <v>3</v>
      </c>
      <c r="P1648" s="153">
        <v>1</v>
      </c>
      <c r="Q1648" s="154">
        <v>0.75</v>
      </c>
      <c r="R1648" s="154">
        <v>0</v>
      </c>
      <c r="S1648" s="154">
        <v>1</v>
      </c>
      <c r="T1648" s="154">
        <v>0</v>
      </c>
      <c r="U1648" s="173">
        <v>-1</v>
      </c>
      <c r="V1648" s="158">
        <v>2</v>
      </c>
      <c r="W1648" s="158">
        <v>2</v>
      </c>
      <c r="X1648" s="158">
        <v>1</v>
      </c>
      <c r="Y1648" s="158">
        <v>0</v>
      </c>
      <c r="Z1648" s="155">
        <v>1</v>
      </c>
      <c r="AA1648" s="155">
        <v>0</v>
      </c>
      <c r="AB1648" s="173">
        <v>1</v>
      </c>
    </row>
    <row r="1649" spans="1:28">
      <c r="A1649" s="175" t="s">
        <v>1455</v>
      </c>
      <c r="B1649" s="178" t="s">
        <v>1851</v>
      </c>
      <c r="C1649" s="178" t="s">
        <v>1653</v>
      </c>
      <c r="D1649" s="150">
        <v>0</v>
      </c>
      <c r="E1649" s="153">
        <v>0</v>
      </c>
      <c r="F1649" s="153">
        <v>0</v>
      </c>
      <c r="G1649" s="151">
        <v>0</v>
      </c>
      <c r="H1649" s="151">
        <v>0</v>
      </c>
      <c r="I1649" s="151">
        <v>0</v>
      </c>
      <c r="J1649" s="151">
        <v>0</v>
      </c>
      <c r="K1649" s="151">
        <v>0</v>
      </c>
      <c r="L1649" s="151">
        <v>0</v>
      </c>
      <c r="M1649" s="172">
        <v>0.93</v>
      </c>
      <c r="N1649" s="153">
        <v>0</v>
      </c>
      <c r="O1649" s="153">
        <v>0</v>
      </c>
      <c r="P1649" s="153">
        <v>0</v>
      </c>
      <c r="Q1649" s="154">
        <v>0</v>
      </c>
      <c r="R1649" s="154">
        <v>0</v>
      </c>
      <c r="S1649" s="154">
        <v>0</v>
      </c>
      <c r="T1649" s="154">
        <v>0</v>
      </c>
      <c r="U1649" s="173">
        <v>0</v>
      </c>
      <c r="V1649" s="158">
        <v>0</v>
      </c>
      <c r="W1649" s="158">
        <v>0</v>
      </c>
      <c r="X1649" s="158">
        <v>0</v>
      </c>
      <c r="Y1649" s="158">
        <v>0</v>
      </c>
      <c r="Z1649" s="155">
        <v>0</v>
      </c>
      <c r="AA1649" s="155">
        <v>0</v>
      </c>
      <c r="AB1649" s="173">
        <v>0</v>
      </c>
    </row>
    <row r="1650" spans="1:28">
      <c r="A1650" s="175" t="s">
        <v>1455</v>
      </c>
      <c r="B1650" s="178" t="s">
        <v>1851</v>
      </c>
      <c r="C1650" s="178" t="s">
        <v>1654</v>
      </c>
      <c r="D1650" s="150">
        <v>7</v>
      </c>
      <c r="E1650" s="153">
        <v>1</v>
      </c>
      <c r="F1650" s="153">
        <v>6</v>
      </c>
      <c r="G1650" s="151">
        <v>2</v>
      </c>
      <c r="H1650" s="151">
        <v>2</v>
      </c>
      <c r="I1650" s="151">
        <v>0</v>
      </c>
      <c r="J1650" s="151">
        <v>0</v>
      </c>
      <c r="K1650" s="151">
        <v>0</v>
      </c>
      <c r="L1650" s="151">
        <v>0</v>
      </c>
      <c r="M1650" s="172">
        <v>0.93</v>
      </c>
      <c r="N1650" s="153">
        <v>22</v>
      </c>
      <c r="O1650" s="153">
        <v>14</v>
      </c>
      <c r="P1650" s="153">
        <v>8</v>
      </c>
      <c r="Q1650" s="154">
        <v>0.636363636363636</v>
      </c>
      <c r="R1650" s="154">
        <v>0.142857142857143</v>
      </c>
      <c r="S1650" s="154">
        <v>1</v>
      </c>
      <c r="T1650" s="154">
        <v>0</v>
      </c>
      <c r="U1650" s="173">
        <v>-0.857142857142857</v>
      </c>
      <c r="V1650" s="158">
        <v>14</v>
      </c>
      <c r="W1650" s="158">
        <v>6</v>
      </c>
      <c r="X1650" s="158">
        <v>1</v>
      </c>
      <c r="Y1650" s="158">
        <v>1</v>
      </c>
      <c r="Z1650" s="155">
        <v>0.428571428571429</v>
      </c>
      <c r="AA1650" s="155">
        <v>1</v>
      </c>
      <c r="AB1650" s="173">
        <v>-0.571428571428571</v>
      </c>
    </row>
    <row r="1651" spans="1:28">
      <c r="A1651" s="175" t="s">
        <v>1455</v>
      </c>
      <c r="B1651" s="178" t="s">
        <v>1851</v>
      </c>
      <c r="C1651" s="178" t="s">
        <v>1655</v>
      </c>
      <c r="D1651" s="150">
        <v>3160</v>
      </c>
      <c r="E1651" s="153">
        <v>3127</v>
      </c>
      <c r="F1651" s="153">
        <v>33</v>
      </c>
      <c r="G1651" s="151">
        <v>3941</v>
      </c>
      <c r="H1651" s="151">
        <v>3923</v>
      </c>
      <c r="I1651" s="151">
        <v>18</v>
      </c>
      <c r="J1651" s="151">
        <v>4294</v>
      </c>
      <c r="K1651" s="151">
        <v>4265</v>
      </c>
      <c r="L1651" s="151">
        <v>29</v>
      </c>
      <c r="M1651" s="172">
        <v>0.93</v>
      </c>
      <c r="N1651" s="153">
        <v>89214</v>
      </c>
      <c r="O1651" s="153">
        <v>88733</v>
      </c>
      <c r="P1651" s="153">
        <v>481</v>
      </c>
      <c r="Q1651" s="154">
        <v>0.994608469522721</v>
      </c>
      <c r="R1651" s="154">
        <v>0.989556962025317</v>
      </c>
      <c r="S1651" s="154">
        <v>0.99543263131185</v>
      </c>
      <c r="T1651" s="154">
        <v>0.993246390312063</v>
      </c>
      <c r="U1651" s="173">
        <v>-0.00587566928653327</v>
      </c>
      <c r="V1651" s="158">
        <v>25978</v>
      </c>
      <c r="W1651" s="158">
        <v>25792</v>
      </c>
      <c r="X1651" s="158">
        <v>26790</v>
      </c>
      <c r="Y1651" s="158">
        <v>26668</v>
      </c>
      <c r="Z1651" s="155">
        <v>0.992840095465394</v>
      </c>
      <c r="AA1651" s="155">
        <v>0.995446061963419</v>
      </c>
      <c r="AB1651" s="173">
        <v>-0.00260596649802547</v>
      </c>
    </row>
    <row r="1652" spans="1:28">
      <c r="A1652" s="175" t="s">
        <v>1455</v>
      </c>
      <c r="B1652" s="178" t="s">
        <v>1851</v>
      </c>
      <c r="C1652" s="178" t="s">
        <v>1656</v>
      </c>
      <c r="D1652" s="150">
        <v>0</v>
      </c>
      <c r="E1652" s="153">
        <v>0</v>
      </c>
      <c r="F1652" s="153">
        <v>0</v>
      </c>
      <c r="G1652" s="151">
        <v>0</v>
      </c>
      <c r="H1652" s="151">
        <v>0</v>
      </c>
      <c r="I1652" s="151">
        <v>0</v>
      </c>
      <c r="J1652" s="151">
        <v>0</v>
      </c>
      <c r="K1652" s="151">
        <v>0</v>
      </c>
      <c r="L1652" s="151">
        <v>0</v>
      </c>
      <c r="M1652" s="172">
        <v>0.93</v>
      </c>
      <c r="N1652" s="153">
        <v>4</v>
      </c>
      <c r="O1652" s="153">
        <v>4</v>
      </c>
      <c r="P1652" s="153">
        <v>0</v>
      </c>
      <c r="Q1652" s="154">
        <v>1</v>
      </c>
      <c r="R1652" s="154">
        <v>0</v>
      </c>
      <c r="S1652" s="154">
        <v>0</v>
      </c>
      <c r="T1652" s="154">
        <v>0</v>
      </c>
      <c r="U1652" s="173">
        <v>0</v>
      </c>
      <c r="V1652" s="158">
        <v>1</v>
      </c>
      <c r="W1652" s="158">
        <v>1</v>
      </c>
      <c r="X1652" s="158">
        <v>3</v>
      </c>
      <c r="Y1652" s="158">
        <v>3</v>
      </c>
      <c r="Z1652" s="155">
        <v>1</v>
      </c>
      <c r="AA1652" s="155">
        <v>1</v>
      </c>
      <c r="AB1652" s="173">
        <v>0</v>
      </c>
    </row>
    <row r="1653" spans="1:28">
      <c r="A1653" s="175" t="s">
        <v>1455</v>
      </c>
      <c r="B1653" s="178" t="s">
        <v>1851</v>
      </c>
      <c r="C1653" s="178" t="s">
        <v>1657</v>
      </c>
      <c r="D1653" s="150">
        <v>0</v>
      </c>
      <c r="E1653" s="153">
        <v>0</v>
      </c>
      <c r="F1653" s="153">
        <v>0</v>
      </c>
      <c r="G1653" s="151">
        <v>1</v>
      </c>
      <c r="H1653" s="151">
        <v>1</v>
      </c>
      <c r="I1653" s="151">
        <v>0</v>
      </c>
      <c r="J1653" s="151">
        <v>1</v>
      </c>
      <c r="K1653" s="151">
        <v>1</v>
      </c>
      <c r="L1653" s="151">
        <v>0</v>
      </c>
      <c r="M1653" s="172">
        <v>0.93</v>
      </c>
      <c r="N1653" s="153">
        <v>36</v>
      </c>
      <c r="O1653" s="153">
        <v>36</v>
      </c>
      <c r="P1653" s="153">
        <v>0</v>
      </c>
      <c r="Q1653" s="154">
        <v>1</v>
      </c>
      <c r="R1653" s="154">
        <v>0</v>
      </c>
      <c r="S1653" s="154">
        <v>1</v>
      </c>
      <c r="T1653" s="154">
        <v>1</v>
      </c>
      <c r="U1653" s="173">
        <v>-1</v>
      </c>
      <c r="V1653" s="158">
        <v>15</v>
      </c>
      <c r="W1653" s="158">
        <v>15</v>
      </c>
      <c r="X1653" s="158">
        <v>11</v>
      </c>
      <c r="Y1653" s="158">
        <v>11</v>
      </c>
      <c r="Z1653" s="155">
        <v>1</v>
      </c>
      <c r="AA1653" s="155">
        <v>1</v>
      </c>
      <c r="AB1653" s="173">
        <v>0</v>
      </c>
    </row>
    <row r="1654" spans="1:28">
      <c r="A1654" s="175" t="s">
        <v>1455</v>
      </c>
      <c r="B1654" s="178" t="s">
        <v>1851</v>
      </c>
      <c r="C1654" s="178" t="s">
        <v>1658</v>
      </c>
      <c r="D1654" s="150">
        <v>1</v>
      </c>
      <c r="E1654" s="153">
        <v>1</v>
      </c>
      <c r="F1654" s="153">
        <v>0</v>
      </c>
      <c r="G1654" s="151">
        <v>0</v>
      </c>
      <c r="H1654" s="151">
        <v>0</v>
      </c>
      <c r="I1654" s="151">
        <v>0</v>
      </c>
      <c r="J1654" s="151">
        <v>1</v>
      </c>
      <c r="K1654" s="151">
        <v>1</v>
      </c>
      <c r="L1654" s="151">
        <v>0</v>
      </c>
      <c r="M1654" s="172">
        <v>0.93</v>
      </c>
      <c r="N1654" s="153">
        <v>10</v>
      </c>
      <c r="O1654" s="153">
        <v>10</v>
      </c>
      <c r="P1654" s="153">
        <v>0</v>
      </c>
      <c r="Q1654" s="154">
        <v>1</v>
      </c>
      <c r="R1654" s="154">
        <v>1</v>
      </c>
      <c r="S1654" s="154">
        <v>0</v>
      </c>
      <c r="T1654" s="154">
        <v>1</v>
      </c>
      <c r="U1654" s="173">
        <v>1</v>
      </c>
      <c r="V1654" s="158">
        <v>3</v>
      </c>
      <c r="W1654" s="158">
        <v>3</v>
      </c>
      <c r="X1654" s="158">
        <v>1</v>
      </c>
      <c r="Y1654" s="158">
        <v>1</v>
      </c>
      <c r="Z1654" s="155">
        <v>1</v>
      </c>
      <c r="AA1654" s="155">
        <v>1</v>
      </c>
      <c r="AB1654" s="173">
        <v>0</v>
      </c>
    </row>
    <row r="1655" spans="1:28">
      <c r="A1655" s="175" t="s">
        <v>1455</v>
      </c>
      <c r="B1655" s="178" t="s">
        <v>1851</v>
      </c>
      <c r="C1655" s="178" t="s">
        <v>1659</v>
      </c>
      <c r="D1655" s="150">
        <v>1</v>
      </c>
      <c r="E1655" s="153">
        <v>0</v>
      </c>
      <c r="F1655" s="153">
        <v>1</v>
      </c>
      <c r="G1655" s="151">
        <v>0</v>
      </c>
      <c r="H1655" s="151">
        <v>0</v>
      </c>
      <c r="I1655" s="151">
        <v>0</v>
      </c>
      <c r="J1655" s="151">
        <v>0</v>
      </c>
      <c r="K1655" s="151">
        <v>0</v>
      </c>
      <c r="L1655" s="151">
        <v>0</v>
      </c>
      <c r="M1655" s="172">
        <v>0.93</v>
      </c>
      <c r="N1655" s="153">
        <v>7</v>
      </c>
      <c r="O1655" s="153">
        <v>6</v>
      </c>
      <c r="P1655" s="153">
        <v>1</v>
      </c>
      <c r="Q1655" s="154">
        <v>0.857142857142857</v>
      </c>
      <c r="R1655" s="154">
        <v>0</v>
      </c>
      <c r="S1655" s="154">
        <v>0</v>
      </c>
      <c r="T1655" s="154">
        <v>0</v>
      </c>
      <c r="U1655" s="173">
        <v>0</v>
      </c>
      <c r="V1655" s="158">
        <v>3</v>
      </c>
      <c r="W1655" s="158">
        <v>2</v>
      </c>
      <c r="X1655" s="158">
        <v>1</v>
      </c>
      <c r="Y1655" s="158">
        <v>1</v>
      </c>
      <c r="Z1655" s="155">
        <v>0.666666666666667</v>
      </c>
      <c r="AA1655" s="155">
        <v>1</v>
      </c>
      <c r="AB1655" s="173">
        <v>-0.333333333333333</v>
      </c>
    </row>
    <row r="1656" spans="1:28">
      <c r="A1656" s="175" t="s">
        <v>1455</v>
      </c>
      <c r="B1656" s="178" t="s">
        <v>1851</v>
      </c>
      <c r="C1656" s="178" t="s">
        <v>1660</v>
      </c>
      <c r="D1656" s="150">
        <v>1</v>
      </c>
      <c r="E1656" s="153">
        <v>0</v>
      </c>
      <c r="F1656" s="153">
        <v>1</v>
      </c>
      <c r="G1656" s="151">
        <v>1</v>
      </c>
      <c r="H1656" s="151">
        <v>0</v>
      </c>
      <c r="I1656" s="151">
        <v>1</v>
      </c>
      <c r="J1656" s="151">
        <v>2</v>
      </c>
      <c r="K1656" s="151">
        <v>2</v>
      </c>
      <c r="L1656" s="151">
        <v>0</v>
      </c>
      <c r="M1656" s="172">
        <v>0.93</v>
      </c>
      <c r="N1656" s="153">
        <v>14</v>
      </c>
      <c r="O1656" s="153">
        <v>9</v>
      </c>
      <c r="P1656" s="153">
        <v>5</v>
      </c>
      <c r="Q1656" s="154">
        <v>0.642857142857143</v>
      </c>
      <c r="R1656" s="154">
        <v>0</v>
      </c>
      <c r="S1656" s="154">
        <v>0</v>
      </c>
      <c r="T1656" s="154">
        <v>1</v>
      </c>
      <c r="U1656" s="173">
        <v>0</v>
      </c>
      <c r="V1656" s="158">
        <v>6</v>
      </c>
      <c r="W1656" s="158">
        <v>4</v>
      </c>
      <c r="X1656" s="158">
        <v>3</v>
      </c>
      <c r="Y1656" s="158">
        <v>3</v>
      </c>
      <c r="Z1656" s="155">
        <v>0.666666666666667</v>
      </c>
      <c r="AA1656" s="155">
        <v>1</v>
      </c>
      <c r="AB1656" s="173">
        <v>-0.333333333333333</v>
      </c>
    </row>
    <row r="1657" spans="1:28">
      <c r="A1657" s="175" t="s">
        <v>1455</v>
      </c>
      <c r="B1657" s="178" t="s">
        <v>1851</v>
      </c>
      <c r="C1657" s="178" t="s">
        <v>1661</v>
      </c>
      <c r="D1657" s="150">
        <v>3323</v>
      </c>
      <c r="E1657" s="153">
        <v>2417</v>
      </c>
      <c r="F1657" s="153">
        <v>906</v>
      </c>
      <c r="G1657" s="151">
        <v>2559</v>
      </c>
      <c r="H1657" s="151">
        <v>2054</v>
      </c>
      <c r="I1657" s="151">
        <v>505</v>
      </c>
      <c r="J1657" s="151">
        <v>2813</v>
      </c>
      <c r="K1657" s="151">
        <v>2054</v>
      </c>
      <c r="L1657" s="151">
        <v>759</v>
      </c>
      <c r="M1657" s="172">
        <v>0.93</v>
      </c>
      <c r="N1657" s="153">
        <v>68388</v>
      </c>
      <c r="O1657" s="153">
        <v>51829</v>
      </c>
      <c r="P1657" s="153">
        <v>16559</v>
      </c>
      <c r="Q1657" s="154">
        <v>0.757866877229923</v>
      </c>
      <c r="R1657" s="154">
        <v>0.727354799879627</v>
      </c>
      <c r="S1657" s="154">
        <v>0.802657288003126</v>
      </c>
      <c r="T1657" s="154">
        <v>0.730181301102026</v>
      </c>
      <c r="U1657" s="173">
        <v>-0.0753024881234994</v>
      </c>
      <c r="V1657" s="158">
        <v>20414</v>
      </c>
      <c r="W1657" s="158">
        <v>15817</v>
      </c>
      <c r="X1657" s="158">
        <v>19188</v>
      </c>
      <c r="Y1657" s="158">
        <v>14889</v>
      </c>
      <c r="Z1657" s="155">
        <v>0.774811403938474</v>
      </c>
      <c r="AA1657" s="155">
        <v>0.775953721075672</v>
      </c>
      <c r="AB1657" s="173">
        <v>-0.0011423171371987</v>
      </c>
    </row>
    <row r="1658" spans="1:28">
      <c r="A1658" s="175" t="s">
        <v>1455</v>
      </c>
      <c r="B1658" s="178" t="s">
        <v>1851</v>
      </c>
      <c r="C1658" s="178" t="s">
        <v>1662</v>
      </c>
      <c r="D1658" s="150">
        <v>0</v>
      </c>
      <c r="E1658" s="153">
        <v>0</v>
      </c>
      <c r="F1658" s="153">
        <v>0</v>
      </c>
      <c r="G1658" s="151">
        <v>0</v>
      </c>
      <c r="H1658" s="151">
        <v>0</v>
      </c>
      <c r="I1658" s="151">
        <v>0</v>
      </c>
      <c r="J1658" s="151">
        <v>0</v>
      </c>
      <c r="K1658" s="151">
        <v>0</v>
      </c>
      <c r="L1658" s="151">
        <v>0</v>
      </c>
      <c r="M1658" s="172">
        <v>0.93</v>
      </c>
      <c r="N1658" s="153">
        <v>18</v>
      </c>
      <c r="O1658" s="153">
        <v>17</v>
      </c>
      <c r="P1658" s="153">
        <v>1</v>
      </c>
      <c r="Q1658" s="154">
        <v>0.944444444444444</v>
      </c>
      <c r="R1658" s="154">
        <v>0</v>
      </c>
      <c r="S1658" s="154">
        <v>0</v>
      </c>
      <c r="T1658" s="154">
        <v>0</v>
      </c>
      <c r="U1658" s="173">
        <v>0</v>
      </c>
      <c r="V1658" s="158">
        <v>2</v>
      </c>
      <c r="W1658" s="158">
        <v>2</v>
      </c>
      <c r="X1658" s="158">
        <v>1</v>
      </c>
      <c r="Y1658" s="158">
        <v>0</v>
      </c>
      <c r="Z1658" s="155">
        <v>1</v>
      </c>
      <c r="AA1658" s="155">
        <v>0</v>
      </c>
      <c r="AB1658" s="173">
        <v>1</v>
      </c>
    </row>
    <row r="1659" spans="1:28">
      <c r="A1659" s="175" t="s">
        <v>1455</v>
      </c>
      <c r="B1659" s="178" t="s">
        <v>1854</v>
      </c>
      <c r="C1659" s="178" t="s">
        <v>1663</v>
      </c>
      <c r="D1659" s="150">
        <v>1095</v>
      </c>
      <c r="E1659" s="153">
        <v>1052</v>
      </c>
      <c r="F1659" s="153">
        <v>43</v>
      </c>
      <c r="G1659" s="151">
        <v>1222</v>
      </c>
      <c r="H1659" s="151">
        <v>1182</v>
      </c>
      <c r="I1659" s="151">
        <v>40</v>
      </c>
      <c r="J1659" s="151">
        <v>1203</v>
      </c>
      <c r="K1659" s="151">
        <v>1177</v>
      </c>
      <c r="L1659" s="151">
        <v>26</v>
      </c>
      <c r="M1659" s="172">
        <v>0.93</v>
      </c>
      <c r="N1659" s="153">
        <v>29473</v>
      </c>
      <c r="O1659" s="153">
        <v>28876</v>
      </c>
      <c r="P1659" s="153">
        <v>597</v>
      </c>
      <c r="Q1659" s="154">
        <v>0.979744172632579</v>
      </c>
      <c r="R1659" s="154">
        <v>0.960730593607306</v>
      </c>
      <c r="S1659" s="154">
        <v>0.967266775777414</v>
      </c>
      <c r="T1659" s="154">
        <v>0.978387364921031</v>
      </c>
      <c r="U1659" s="173">
        <v>-0.0065361821701081</v>
      </c>
      <c r="V1659" s="158">
        <v>8246</v>
      </c>
      <c r="W1659" s="158">
        <v>8014</v>
      </c>
      <c r="X1659" s="158">
        <v>8908</v>
      </c>
      <c r="Y1659" s="158">
        <v>8759</v>
      </c>
      <c r="Z1659" s="155">
        <v>0.971865146737812</v>
      </c>
      <c r="AA1659" s="155">
        <v>0.983273462056578</v>
      </c>
      <c r="AB1659" s="173">
        <v>-0.0114083153187661</v>
      </c>
    </row>
    <row r="1660" spans="1:28">
      <c r="A1660" s="175" t="s">
        <v>1455</v>
      </c>
      <c r="B1660" s="178" t="s">
        <v>1851</v>
      </c>
      <c r="C1660" s="178" t="s">
        <v>1664</v>
      </c>
      <c r="D1660" s="150">
        <v>2782</v>
      </c>
      <c r="E1660" s="153">
        <v>2607</v>
      </c>
      <c r="F1660" s="153">
        <v>175</v>
      </c>
      <c r="G1660" s="151">
        <v>1902</v>
      </c>
      <c r="H1660" s="151">
        <v>1818</v>
      </c>
      <c r="I1660" s="151">
        <v>84</v>
      </c>
      <c r="J1660" s="151">
        <v>2514</v>
      </c>
      <c r="K1660" s="151">
        <v>2417</v>
      </c>
      <c r="L1660" s="151">
        <v>97</v>
      </c>
      <c r="M1660" s="172">
        <v>0.93</v>
      </c>
      <c r="N1660" s="153">
        <v>63528</v>
      </c>
      <c r="O1660" s="153">
        <v>56057</v>
      </c>
      <c r="P1660" s="153">
        <v>7471</v>
      </c>
      <c r="Q1660" s="154">
        <v>0.882398312555094</v>
      </c>
      <c r="R1660" s="154">
        <v>0.937095614665708</v>
      </c>
      <c r="S1660" s="154">
        <v>0.95583596214511</v>
      </c>
      <c r="T1660" s="154">
        <v>0.961416070007955</v>
      </c>
      <c r="U1660" s="173">
        <v>-0.0187403474794023</v>
      </c>
      <c r="V1660" s="158">
        <v>17962</v>
      </c>
      <c r="W1660" s="158">
        <v>17087</v>
      </c>
      <c r="X1660" s="158">
        <v>17118</v>
      </c>
      <c r="Y1660" s="158">
        <v>16240</v>
      </c>
      <c r="Z1660" s="155">
        <v>0.95128604832424</v>
      </c>
      <c r="AA1660" s="155">
        <v>0.948708961327258</v>
      </c>
      <c r="AB1660" s="173">
        <v>0.00257708699698211</v>
      </c>
    </row>
    <row r="1661" spans="1:28">
      <c r="A1661" s="175" t="s">
        <v>1455</v>
      </c>
      <c r="B1661" s="178" t="s">
        <v>1853</v>
      </c>
      <c r="C1661" s="178" t="s">
        <v>1665</v>
      </c>
      <c r="D1661" s="150">
        <v>2393</v>
      </c>
      <c r="E1661" s="153">
        <v>2282</v>
      </c>
      <c r="F1661" s="153">
        <v>111</v>
      </c>
      <c r="G1661" s="151">
        <v>2801</v>
      </c>
      <c r="H1661" s="151">
        <v>2530</v>
      </c>
      <c r="I1661" s="151">
        <v>271</v>
      </c>
      <c r="J1661" s="151">
        <v>2395</v>
      </c>
      <c r="K1661" s="151">
        <v>2121</v>
      </c>
      <c r="L1661" s="151">
        <v>274</v>
      </c>
      <c r="M1661" s="172">
        <v>0.93</v>
      </c>
      <c r="N1661" s="153">
        <v>68062</v>
      </c>
      <c r="O1661" s="153">
        <v>60754</v>
      </c>
      <c r="P1661" s="153">
        <v>7308</v>
      </c>
      <c r="Q1661" s="154">
        <v>0.892627310393465</v>
      </c>
      <c r="R1661" s="154">
        <v>0.953614709569578</v>
      </c>
      <c r="S1661" s="154">
        <v>0.903248839700107</v>
      </c>
      <c r="T1661" s="154">
        <v>0.885594989561587</v>
      </c>
      <c r="U1661" s="173">
        <v>0.0503658698694709</v>
      </c>
      <c r="V1661" s="158">
        <v>19561</v>
      </c>
      <c r="W1661" s="158">
        <v>17956</v>
      </c>
      <c r="X1661" s="158">
        <v>20429</v>
      </c>
      <c r="Y1661" s="158">
        <v>18392</v>
      </c>
      <c r="Z1661" s="155">
        <v>0.917948980113491</v>
      </c>
      <c r="AA1661" s="155">
        <v>0.900288805129962</v>
      </c>
      <c r="AB1661" s="173">
        <v>0.0176601749835288</v>
      </c>
    </row>
    <row r="1662" spans="1:28">
      <c r="A1662" s="175" t="s">
        <v>1455</v>
      </c>
      <c r="B1662" s="178" t="s">
        <v>1853</v>
      </c>
      <c r="C1662" s="178" t="s">
        <v>1666</v>
      </c>
      <c r="D1662" s="150">
        <v>2076</v>
      </c>
      <c r="E1662" s="153">
        <v>1995</v>
      </c>
      <c r="F1662" s="153">
        <v>81</v>
      </c>
      <c r="G1662" s="151">
        <v>2074</v>
      </c>
      <c r="H1662" s="151">
        <v>2007</v>
      </c>
      <c r="I1662" s="151">
        <v>67</v>
      </c>
      <c r="J1662" s="151">
        <v>2347</v>
      </c>
      <c r="K1662" s="151">
        <v>2296</v>
      </c>
      <c r="L1662" s="151">
        <v>51</v>
      </c>
      <c r="M1662" s="172">
        <v>0.93</v>
      </c>
      <c r="N1662" s="153">
        <v>56056</v>
      </c>
      <c r="O1662" s="153">
        <v>54594</v>
      </c>
      <c r="P1662" s="153">
        <v>1462</v>
      </c>
      <c r="Q1662" s="154">
        <v>0.973918938204652</v>
      </c>
      <c r="R1662" s="154">
        <v>0.960982658959538</v>
      </c>
      <c r="S1662" s="154">
        <v>0.967695274831244</v>
      </c>
      <c r="T1662" s="154">
        <v>0.978270132083511</v>
      </c>
      <c r="U1662" s="173">
        <v>-0.00671261587170635</v>
      </c>
      <c r="V1662" s="158">
        <v>15977</v>
      </c>
      <c r="W1662" s="158">
        <v>15540</v>
      </c>
      <c r="X1662" s="158">
        <v>17134</v>
      </c>
      <c r="Y1662" s="158">
        <v>16667</v>
      </c>
      <c r="Z1662" s="155">
        <v>0.972648181761282</v>
      </c>
      <c r="AA1662" s="155">
        <v>0.972744251196451</v>
      </c>
      <c r="AB1662" s="173">
        <v>-9.6069435169599e-5</v>
      </c>
    </row>
    <row r="1663" spans="1:28">
      <c r="A1663" s="175" t="s">
        <v>1455</v>
      </c>
      <c r="B1663" s="178" t="s">
        <v>1854</v>
      </c>
      <c r="C1663" s="178" t="s">
        <v>1667</v>
      </c>
      <c r="D1663" s="150">
        <v>3109</v>
      </c>
      <c r="E1663" s="153">
        <v>3020</v>
      </c>
      <c r="F1663" s="153">
        <v>89</v>
      </c>
      <c r="G1663" s="151">
        <v>3611</v>
      </c>
      <c r="H1663" s="151">
        <v>3548</v>
      </c>
      <c r="I1663" s="151">
        <v>63</v>
      </c>
      <c r="J1663" s="151">
        <v>3499</v>
      </c>
      <c r="K1663" s="151">
        <v>3443</v>
      </c>
      <c r="L1663" s="151">
        <v>56</v>
      </c>
      <c r="M1663" s="172">
        <v>0.93</v>
      </c>
      <c r="N1663" s="153">
        <v>88855</v>
      </c>
      <c r="O1663" s="153">
        <v>87582</v>
      </c>
      <c r="P1663" s="153">
        <v>1273</v>
      </c>
      <c r="Q1663" s="154">
        <v>0.985673287941027</v>
      </c>
      <c r="R1663" s="154">
        <v>0.971373431971695</v>
      </c>
      <c r="S1663" s="154">
        <v>0.982553309332595</v>
      </c>
      <c r="T1663" s="154">
        <v>0.983995427264933</v>
      </c>
      <c r="U1663" s="173">
        <v>-0.0111798773608998</v>
      </c>
      <c r="V1663" s="158">
        <v>24345</v>
      </c>
      <c r="W1663" s="158">
        <v>23872</v>
      </c>
      <c r="X1663" s="158">
        <v>26350</v>
      </c>
      <c r="Y1663" s="158">
        <v>26068</v>
      </c>
      <c r="Z1663" s="155">
        <v>0.980570959129185</v>
      </c>
      <c r="AA1663" s="155">
        <v>0.989297912713472</v>
      </c>
      <c r="AB1663" s="173">
        <v>-0.00872695358428777</v>
      </c>
    </row>
    <row r="1664" spans="1:28">
      <c r="A1664" s="175" t="s">
        <v>1455</v>
      </c>
      <c r="B1664" s="178" t="s">
        <v>1851</v>
      </c>
      <c r="C1664" s="178" t="s">
        <v>1668</v>
      </c>
      <c r="D1664" s="150">
        <v>2745</v>
      </c>
      <c r="E1664" s="153">
        <v>2567</v>
      </c>
      <c r="F1664" s="153">
        <v>178</v>
      </c>
      <c r="G1664" s="151">
        <v>1999</v>
      </c>
      <c r="H1664" s="151">
        <v>1926</v>
      </c>
      <c r="I1664" s="151">
        <v>73</v>
      </c>
      <c r="J1664" s="151">
        <v>2258</v>
      </c>
      <c r="K1664" s="151">
        <v>2176</v>
      </c>
      <c r="L1664" s="151">
        <v>82</v>
      </c>
      <c r="M1664" s="172">
        <v>0.93</v>
      </c>
      <c r="N1664" s="153">
        <v>60014</v>
      </c>
      <c r="O1664" s="153">
        <v>56800</v>
      </c>
      <c r="P1664" s="153">
        <v>3214</v>
      </c>
      <c r="Q1664" s="154">
        <v>0.946445829306495</v>
      </c>
      <c r="R1664" s="154">
        <v>0.935154826958106</v>
      </c>
      <c r="S1664" s="154">
        <v>0.963481740870435</v>
      </c>
      <c r="T1664" s="154">
        <v>0.963684676705049</v>
      </c>
      <c r="U1664" s="173">
        <v>-0.0283269139123296</v>
      </c>
      <c r="V1664" s="158">
        <v>17414</v>
      </c>
      <c r="W1664" s="158">
        <v>16602</v>
      </c>
      <c r="X1664" s="158">
        <v>16794</v>
      </c>
      <c r="Y1664" s="158">
        <v>15938</v>
      </c>
      <c r="Z1664" s="155">
        <v>0.953370851039394</v>
      </c>
      <c r="AA1664" s="155">
        <v>0.949029415267357</v>
      </c>
      <c r="AB1664" s="173">
        <v>0.00434143577203616</v>
      </c>
    </row>
    <row r="1665" spans="1:28">
      <c r="A1665" s="175" t="s">
        <v>1455</v>
      </c>
      <c r="B1665" s="178" t="s">
        <v>1851</v>
      </c>
      <c r="C1665" s="178" t="s">
        <v>1669</v>
      </c>
      <c r="D1665" s="150">
        <v>2441</v>
      </c>
      <c r="E1665" s="153">
        <v>2305</v>
      </c>
      <c r="F1665" s="153">
        <v>136</v>
      </c>
      <c r="G1665" s="151">
        <v>1796</v>
      </c>
      <c r="H1665" s="151">
        <v>1717</v>
      </c>
      <c r="I1665" s="151">
        <v>79</v>
      </c>
      <c r="J1665" s="151">
        <v>2083</v>
      </c>
      <c r="K1665" s="151">
        <v>1996</v>
      </c>
      <c r="L1665" s="151">
        <v>87</v>
      </c>
      <c r="M1665" s="172">
        <v>0.93</v>
      </c>
      <c r="N1665" s="153">
        <v>56423</v>
      </c>
      <c r="O1665" s="153">
        <v>54310</v>
      </c>
      <c r="P1665" s="153">
        <v>2113</v>
      </c>
      <c r="Q1665" s="154">
        <v>0.962550732857168</v>
      </c>
      <c r="R1665" s="154">
        <v>0.944285129045473</v>
      </c>
      <c r="S1665" s="154">
        <v>0.956013363028953</v>
      </c>
      <c r="T1665" s="154">
        <v>0.958233317330773</v>
      </c>
      <c r="U1665" s="173">
        <v>-0.0117282339834801</v>
      </c>
      <c r="V1665" s="158">
        <v>16390</v>
      </c>
      <c r="W1665" s="158">
        <v>15660</v>
      </c>
      <c r="X1665" s="158">
        <v>16897</v>
      </c>
      <c r="Y1665" s="158">
        <v>16388</v>
      </c>
      <c r="Z1665" s="155">
        <v>0.955460646735815</v>
      </c>
      <c r="AA1665" s="155">
        <v>0.969876309404036</v>
      </c>
      <c r="AB1665" s="173">
        <v>-0.0144156626682217</v>
      </c>
    </row>
    <row r="1666" spans="1:28">
      <c r="A1666" s="175" t="s">
        <v>1455</v>
      </c>
      <c r="B1666" s="178" t="s">
        <v>1854</v>
      </c>
      <c r="C1666" s="178" t="s">
        <v>1670</v>
      </c>
      <c r="D1666" s="150">
        <v>1621</v>
      </c>
      <c r="E1666" s="153">
        <v>1561</v>
      </c>
      <c r="F1666" s="153">
        <v>60</v>
      </c>
      <c r="G1666" s="151">
        <v>1621</v>
      </c>
      <c r="H1666" s="151">
        <v>1585</v>
      </c>
      <c r="I1666" s="151">
        <v>36</v>
      </c>
      <c r="J1666" s="151">
        <v>1695</v>
      </c>
      <c r="K1666" s="151">
        <v>1655</v>
      </c>
      <c r="L1666" s="151">
        <v>40</v>
      </c>
      <c r="M1666" s="172">
        <v>0.93</v>
      </c>
      <c r="N1666" s="153">
        <v>39016</v>
      </c>
      <c r="O1666" s="153">
        <v>38226</v>
      </c>
      <c r="P1666" s="153">
        <v>790</v>
      </c>
      <c r="Q1666" s="154">
        <v>0.979751896657781</v>
      </c>
      <c r="R1666" s="154">
        <v>0.962985811227637</v>
      </c>
      <c r="S1666" s="154">
        <v>0.977791486736582</v>
      </c>
      <c r="T1666" s="154">
        <v>0.976401179941003</v>
      </c>
      <c r="U1666" s="173">
        <v>-0.0148056755089451</v>
      </c>
      <c r="V1666" s="158">
        <v>11150</v>
      </c>
      <c r="W1666" s="158">
        <v>10903</v>
      </c>
      <c r="X1666" s="158">
        <v>11777</v>
      </c>
      <c r="Y1666" s="158">
        <v>11581</v>
      </c>
      <c r="Z1666" s="155">
        <v>0.977847533632287</v>
      </c>
      <c r="AA1666" s="155">
        <v>0.983357391525855</v>
      </c>
      <c r="AB1666" s="173">
        <v>-0.00550985789356839</v>
      </c>
    </row>
    <row r="1667" spans="1:28">
      <c r="A1667" s="175" t="s">
        <v>1455</v>
      </c>
      <c r="B1667" s="178" t="s">
        <v>1854</v>
      </c>
      <c r="C1667" s="178" t="s">
        <v>1671</v>
      </c>
      <c r="D1667" s="150">
        <v>3480</v>
      </c>
      <c r="E1667" s="153">
        <v>3238</v>
      </c>
      <c r="F1667" s="153">
        <v>242</v>
      </c>
      <c r="G1667" s="151">
        <v>3650</v>
      </c>
      <c r="H1667" s="151">
        <v>3493</v>
      </c>
      <c r="I1667" s="151">
        <v>157</v>
      </c>
      <c r="J1667" s="151">
        <v>3802</v>
      </c>
      <c r="K1667" s="151">
        <v>3642</v>
      </c>
      <c r="L1667" s="151">
        <v>160</v>
      </c>
      <c r="M1667" s="172">
        <v>0.93</v>
      </c>
      <c r="N1667" s="153">
        <v>90176</v>
      </c>
      <c r="O1667" s="153">
        <v>86658</v>
      </c>
      <c r="P1667" s="153">
        <v>3518</v>
      </c>
      <c r="Q1667" s="154">
        <v>0.960987402413059</v>
      </c>
      <c r="R1667" s="154">
        <v>0.930459770114943</v>
      </c>
      <c r="S1667" s="154">
        <v>0.956986301369863</v>
      </c>
      <c r="T1667" s="154">
        <v>0.957916885849553</v>
      </c>
      <c r="U1667" s="173">
        <v>-0.0265265312549205</v>
      </c>
      <c r="V1667" s="158">
        <v>25697</v>
      </c>
      <c r="W1667" s="158">
        <v>24483</v>
      </c>
      <c r="X1667" s="158">
        <v>27090</v>
      </c>
      <c r="Y1667" s="158">
        <v>26085</v>
      </c>
      <c r="Z1667" s="155">
        <v>0.952757131182628</v>
      </c>
      <c r="AA1667" s="155">
        <v>0.962901439645626</v>
      </c>
      <c r="AB1667" s="173">
        <v>-0.0101443084629974</v>
      </c>
    </row>
    <row r="1668" spans="1:28">
      <c r="A1668" s="175" t="s">
        <v>1455</v>
      </c>
      <c r="B1668" s="178" t="s">
        <v>1854</v>
      </c>
      <c r="C1668" s="178" t="s">
        <v>1672</v>
      </c>
      <c r="D1668" s="150">
        <v>2244</v>
      </c>
      <c r="E1668" s="153">
        <v>2022</v>
      </c>
      <c r="F1668" s="153">
        <v>222</v>
      </c>
      <c r="G1668" s="151">
        <v>2339</v>
      </c>
      <c r="H1668" s="151">
        <v>2176</v>
      </c>
      <c r="I1668" s="151">
        <v>163</v>
      </c>
      <c r="J1668" s="151">
        <v>2507</v>
      </c>
      <c r="K1668" s="151">
        <v>2317</v>
      </c>
      <c r="L1668" s="151">
        <v>190</v>
      </c>
      <c r="M1668" s="172">
        <v>0.93</v>
      </c>
      <c r="N1668" s="153">
        <v>58306</v>
      </c>
      <c r="O1668" s="153">
        <v>54650</v>
      </c>
      <c r="P1668" s="153">
        <v>3656</v>
      </c>
      <c r="Q1668" s="154">
        <v>0.937296333138957</v>
      </c>
      <c r="R1668" s="154">
        <v>0.901069518716578</v>
      </c>
      <c r="S1668" s="154">
        <v>0.930312099187687</v>
      </c>
      <c r="T1668" s="154">
        <v>0.924212205823694</v>
      </c>
      <c r="U1668" s="173">
        <v>-0.0292425804711095</v>
      </c>
      <c r="V1668" s="158">
        <v>16545</v>
      </c>
      <c r="W1668" s="158">
        <v>15429</v>
      </c>
      <c r="X1668" s="158">
        <v>17406</v>
      </c>
      <c r="Y1668" s="158">
        <v>16277</v>
      </c>
      <c r="Z1668" s="155">
        <v>0.932547597461469</v>
      </c>
      <c r="AA1668" s="155">
        <v>0.935137308973917</v>
      </c>
      <c r="AB1668" s="173">
        <v>-0.00258971151244825</v>
      </c>
    </row>
    <row r="1669" spans="1:28">
      <c r="A1669" s="175" t="s">
        <v>1455</v>
      </c>
      <c r="B1669" s="178" t="s">
        <v>1851</v>
      </c>
      <c r="C1669" s="178" t="s">
        <v>1673</v>
      </c>
      <c r="D1669" s="150">
        <v>2407</v>
      </c>
      <c r="E1669" s="153">
        <v>2111</v>
      </c>
      <c r="F1669" s="153">
        <v>296</v>
      </c>
      <c r="G1669" s="151">
        <v>1742</v>
      </c>
      <c r="H1669" s="151">
        <v>1581</v>
      </c>
      <c r="I1669" s="151">
        <v>161</v>
      </c>
      <c r="J1669" s="151">
        <v>2075</v>
      </c>
      <c r="K1669" s="151">
        <v>1847</v>
      </c>
      <c r="L1669" s="151">
        <v>228</v>
      </c>
      <c r="M1669" s="172">
        <v>0.93</v>
      </c>
      <c r="N1669" s="153">
        <v>51771</v>
      </c>
      <c r="O1669" s="153">
        <v>46804</v>
      </c>
      <c r="P1669" s="153">
        <v>4967</v>
      </c>
      <c r="Q1669" s="154">
        <v>0.904058256552896</v>
      </c>
      <c r="R1669" s="154">
        <v>0.877025342750312</v>
      </c>
      <c r="S1669" s="154">
        <v>0.907577497129736</v>
      </c>
      <c r="T1669" s="154">
        <v>0.890120481927711</v>
      </c>
      <c r="U1669" s="173">
        <v>-0.0305521543794243</v>
      </c>
      <c r="V1669" s="158">
        <v>15474</v>
      </c>
      <c r="W1669" s="158">
        <v>13898</v>
      </c>
      <c r="X1669" s="158">
        <v>14441</v>
      </c>
      <c r="Y1669" s="158">
        <v>13130</v>
      </c>
      <c r="Z1669" s="155">
        <v>0.898151738399897</v>
      </c>
      <c r="AA1669" s="155">
        <v>0.90921681324008</v>
      </c>
      <c r="AB1669" s="173">
        <v>-0.0110650748401837</v>
      </c>
    </row>
    <row r="1670" spans="1:28">
      <c r="A1670" s="175" t="s">
        <v>1455</v>
      </c>
      <c r="B1670" s="178" t="s">
        <v>1851</v>
      </c>
      <c r="C1670" s="178" t="s">
        <v>1674</v>
      </c>
      <c r="D1670" s="150">
        <v>4418</v>
      </c>
      <c r="E1670" s="153">
        <v>3900</v>
      </c>
      <c r="F1670" s="153">
        <v>518</v>
      </c>
      <c r="G1670" s="151">
        <v>2953</v>
      </c>
      <c r="H1670" s="151">
        <v>2511</v>
      </c>
      <c r="I1670" s="151">
        <v>442</v>
      </c>
      <c r="J1670" s="151">
        <v>3634</v>
      </c>
      <c r="K1670" s="151">
        <v>3148</v>
      </c>
      <c r="L1670" s="151">
        <v>486</v>
      </c>
      <c r="M1670" s="172">
        <v>0.93</v>
      </c>
      <c r="N1670" s="153">
        <v>95412</v>
      </c>
      <c r="O1670" s="153">
        <v>80143</v>
      </c>
      <c r="P1670" s="153">
        <v>15269</v>
      </c>
      <c r="Q1670" s="154">
        <v>0.839967718945206</v>
      </c>
      <c r="R1670" s="154">
        <v>0.882752376641014</v>
      </c>
      <c r="S1670" s="154">
        <v>0.85032170673891</v>
      </c>
      <c r="T1670" s="154">
        <v>0.866263070996148</v>
      </c>
      <c r="U1670" s="173">
        <v>0.0324306699021044</v>
      </c>
      <c r="V1670" s="158">
        <v>27637</v>
      </c>
      <c r="W1670" s="158">
        <v>23614</v>
      </c>
      <c r="X1670" s="158">
        <v>25969</v>
      </c>
      <c r="Y1670" s="158">
        <v>21811</v>
      </c>
      <c r="Z1670" s="155">
        <v>0.854434272895032</v>
      </c>
      <c r="AA1670" s="155">
        <v>0.839886017944472</v>
      </c>
      <c r="AB1670" s="173">
        <v>0.0145482549505598</v>
      </c>
    </row>
    <row r="1671" spans="1:28">
      <c r="A1671" s="175" t="s">
        <v>1455</v>
      </c>
      <c r="B1671" s="178" t="s">
        <v>1851</v>
      </c>
      <c r="C1671" s="178" t="s">
        <v>1675</v>
      </c>
      <c r="D1671" s="150">
        <v>3717</v>
      </c>
      <c r="E1671" s="153">
        <v>3629</v>
      </c>
      <c r="F1671" s="153">
        <v>88</v>
      </c>
      <c r="G1671" s="151">
        <v>2963</v>
      </c>
      <c r="H1671" s="151">
        <v>2896</v>
      </c>
      <c r="I1671" s="151">
        <v>67</v>
      </c>
      <c r="J1671" s="151">
        <v>3260</v>
      </c>
      <c r="K1671" s="151">
        <v>3196</v>
      </c>
      <c r="L1671" s="151">
        <v>64</v>
      </c>
      <c r="M1671" s="172">
        <v>0.93</v>
      </c>
      <c r="N1671" s="153">
        <v>90952</v>
      </c>
      <c r="O1671" s="153">
        <v>88149</v>
      </c>
      <c r="P1671" s="153">
        <v>2803</v>
      </c>
      <c r="Q1671" s="154">
        <v>0.969181546310142</v>
      </c>
      <c r="R1671" s="154">
        <v>0.976324993274146</v>
      </c>
      <c r="S1671" s="154">
        <v>0.977387782652717</v>
      </c>
      <c r="T1671" s="154">
        <v>0.980368098159509</v>
      </c>
      <c r="U1671" s="173">
        <v>-0.00106278937857107</v>
      </c>
      <c r="V1671" s="158">
        <v>25145</v>
      </c>
      <c r="W1671" s="158">
        <v>24395</v>
      </c>
      <c r="X1671" s="158">
        <v>27048</v>
      </c>
      <c r="Y1671" s="158">
        <v>26250</v>
      </c>
      <c r="Z1671" s="155">
        <v>0.970172996619606</v>
      </c>
      <c r="AA1671" s="155">
        <v>0.970496894409938</v>
      </c>
      <c r="AB1671" s="173">
        <v>-0.000323897790331595</v>
      </c>
    </row>
    <row r="1672" spans="1:28">
      <c r="A1672" s="175" t="s">
        <v>1455</v>
      </c>
      <c r="B1672" s="178" t="s">
        <v>1854</v>
      </c>
      <c r="C1672" s="178" t="s">
        <v>1676</v>
      </c>
      <c r="D1672" s="150">
        <v>3679</v>
      </c>
      <c r="E1672" s="153">
        <v>3327</v>
      </c>
      <c r="F1672" s="153">
        <v>352</v>
      </c>
      <c r="G1672" s="151">
        <v>3963</v>
      </c>
      <c r="H1672" s="151">
        <v>3780</v>
      </c>
      <c r="I1672" s="151">
        <v>183</v>
      </c>
      <c r="J1672" s="151">
        <v>4081</v>
      </c>
      <c r="K1672" s="151">
        <v>3839</v>
      </c>
      <c r="L1672" s="151">
        <v>242</v>
      </c>
      <c r="M1672" s="172">
        <v>0.93</v>
      </c>
      <c r="N1672" s="153">
        <v>93125</v>
      </c>
      <c r="O1672" s="153">
        <v>86392</v>
      </c>
      <c r="P1672" s="153">
        <v>6733</v>
      </c>
      <c r="Q1672" s="154">
        <v>0.92769932885906</v>
      </c>
      <c r="R1672" s="154">
        <v>0.904321826583311</v>
      </c>
      <c r="S1672" s="154">
        <v>0.953822861468584</v>
      </c>
      <c r="T1672" s="154">
        <v>0.940700808625337</v>
      </c>
      <c r="U1672" s="173">
        <v>-0.0495010348852737</v>
      </c>
      <c r="V1672" s="158">
        <v>27247</v>
      </c>
      <c r="W1672" s="158">
        <v>25610</v>
      </c>
      <c r="X1672" s="158">
        <v>27652</v>
      </c>
      <c r="Y1672" s="158">
        <v>24789</v>
      </c>
      <c r="Z1672" s="155">
        <v>0.939919991191691</v>
      </c>
      <c r="AA1672" s="155">
        <v>0.896463185303052</v>
      </c>
      <c r="AB1672" s="173">
        <v>0.0434568058886385</v>
      </c>
    </row>
    <row r="1673" spans="1:28">
      <c r="A1673" s="175" t="s">
        <v>1455</v>
      </c>
      <c r="B1673" s="178" t="s">
        <v>1851</v>
      </c>
      <c r="C1673" s="178" t="s">
        <v>1677</v>
      </c>
      <c r="D1673" s="150">
        <v>2861</v>
      </c>
      <c r="E1673" s="153">
        <v>2714</v>
      </c>
      <c r="F1673" s="153">
        <v>147</v>
      </c>
      <c r="G1673" s="151">
        <v>2168</v>
      </c>
      <c r="H1673" s="151">
        <v>2096</v>
      </c>
      <c r="I1673" s="151">
        <v>72</v>
      </c>
      <c r="J1673" s="151">
        <v>2434</v>
      </c>
      <c r="K1673" s="151">
        <v>2338</v>
      </c>
      <c r="L1673" s="151">
        <v>96</v>
      </c>
      <c r="M1673" s="172">
        <v>0.93</v>
      </c>
      <c r="N1673" s="153">
        <v>67585</v>
      </c>
      <c r="O1673" s="153">
        <v>65167</v>
      </c>
      <c r="P1673" s="153">
        <v>2418</v>
      </c>
      <c r="Q1673" s="154">
        <v>0.964222830509728</v>
      </c>
      <c r="R1673" s="154">
        <v>0.948619363858791</v>
      </c>
      <c r="S1673" s="154">
        <v>0.966789667896679</v>
      </c>
      <c r="T1673" s="154">
        <v>0.960558751027116</v>
      </c>
      <c r="U1673" s="173">
        <v>-0.0181703040378883</v>
      </c>
      <c r="V1673" s="158">
        <v>18990</v>
      </c>
      <c r="W1673" s="158">
        <v>18216</v>
      </c>
      <c r="X1673" s="158">
        <v>20601</v>
      </c>
      <c r="Y1673" s="158">
        <v>19979</v>
      </c>
      <c r="Z1673" s="155">
        <v>0.959241706161137</v>
      </c>
      <c r="AA1673" s="155">
        <v>0.969807290908208</v>
      </c>
      <c r="AB1673" s="173">
        <v>-0.0105655847470709</v>
      </c>
    </row>
    <row r="1674" spans="1:28">
      <c r="A1674" s="175" t="s">
        <v>1455</v>
      </c>
      <c r="B1674" s="178" t="s">
        <v>1851</v>
      </c>
      <c r="C1674" s="178" t="s">
        <v>1678</v>
      </c>
      <c r="D1674" s="150">
        <v>2704</v>
      </c>
      <c r="E1674" s="153">
        <v>2422</v>
      </c>
      <c r="F1674" s="153">
        <v>282</v>
      </c>
      <c r="G1674" s="151">
        <v>2032</v>
      </c>
      <c r="H1674" s="151">
        <v>1875</v>
      </c>
      <c r="I1674" s="151">
        <v>157</v>
      </c>
      <c r="J1674" s="151">
        <v>2239</v>
      </c>
      <c r="K1674" s="151">
        <v>1970</v>
      </c>
      <c r="L1674" s="151">
        <v>269</v>
      </c>
      <c r="M1674" s="172">
        <v>0.93</v>
      </c>
      <c r="N1674" s="153">
        <v>58459</v>
      </c>
      <c r="O1674" s="153">
        <v>52822</v>
      </c>
      <c r="P1674" s="153">
        <v>5637</v>
      </c>
      <c r="Q1674" s="154">
        <v>0.903573444636412</v>
      </c>
      <c r="R1674" s="154">
        <v>0.895710059171598</v>
      </c>
      <c r="S1674" s="154">
        <v>0.922736220472441</v>
      </c>
      <c r="T1674" s="154">
        <v>0.879857079053149</v>
      </c>
      <c r="U1674" s="173">
        <v>-0.0270261613008433</v>
      </c>
      <c r="V1674" s="158">
        <v>17419</v>
      </c>
      <c r="W1674" s="158">
        <v>15700</v>
      </c>
      <c r="X1674" s="158">
        <v>16420</v>
      </c>
      <c r="Y1674" s="158">
        <v>14827</v>
      </c>
      <c r="Z1674" s="155">
        <v>0.901314656409668</v>
      </c>
      <c r="AA1674" s="155">
        <v>0.902984165651644</v>
      </c>
      <c r="AB1674" s="173">
        <v>-0.00166950924197673</v>
      </c>
    </row>
    <row r="1675" spans="1:28">
      <c r="A1675" s="175" t="s">
        <v>1455</v>
      </c>
      <c r="B1675" s="178" t="s">
        <v>1851</v>
      </c>
      <c r="C1675" s="178" t="s">
        <v>1679</v>
      </c>
      <c r="D1675" s="150">
        <v>2959</v>
      </c>
      <c r="E1675" s="153">
        <v>2562</v>
      </c>
      <c r="F1675" s="153">
        <v>397</v>
      </c>
      <c r="G1675" s="151">
        <v>2134</v>
      </c>
      <c r="H1675" s="151">
        <v>1749</v>
      </c>
      <c r="I1675" s="151">
        <v>385</v>
      </c>
      <c r="J1675" s="151">
        <v>2435</v>
      </c>
      <c r="K1675" s="151">
        <v>1990</v>
      </c>
      <c r="L1675" s="151">
        <v>445</v>
      </c>
      <c r="M1675" s="172">
        <v>0.93</v>
      </c>
      <c r="N1675" s="153">
        <v>64074</v>
      </c>
      <c r="O1675" s="153">
        <v>53779</v>
      </c>
      <c r="P1675" s="153">
        <v>10295</v>
      </c>
      <c r="Q1675" s="154">
        <v>0.839326403845554</v>
      </c>
      <c r="R1675" s="154">
        <v>0.865833051706658</v>
      </c>
      <c r="S1675" s="154">
        <v>0.819587628865979</v>
      </c>
      <c r="T1675" s="154">
        <v>0.817248459958932</v>
      </c>
      <c r="U1675" s="173">
        <v>0.0462454228406783</v>
      </c>
      <c r="V1675" s="158">
        <v>18620</v>
      </c>
      <c r="W1675" s="158">
        <v>15675</v>
      </c>
      <c r="X1675" s="158">
        <v>18015</v>
      </c>
      <c r="Y1675" s="158">
        <v>15026</v>
      </c>
      <c r="Z1675" s="155">
        <v>0.841836734693878</v>
      </c>
      <c r="AA1675" s="155">
        <v>0.834082708853733</v>
      </c>
      <c r="AB1675" s="173">
        <v>0.00775402584014451</v>
      </c>
    </row>
    <row r="1676" spans="1:28">
      <c r="A1676" s="175" t="s">
        <v>1455</v>
      </c>
      <c r="B1676" s="178" t="s">
        <v>1851</v>
      </c>
      <c r="C1676" s="178" t="s">
        <v>1680</v>
      </c>
      <c r="D1676" s="150">
        <v>3208</v>
      </c>
      <c r="E1676" s="153">
        <v>2966</v>
      </c>
      <c r="F1676" s="153">
        <v>242</v>
      </c>
      <c r="G1676" s="151">
        <v>2600</v>
      </c>
      <c r="H1676" s="151">
        <v>2435</v>
      </c>
      <c r="I1676" s="151">
        <v>165</v>
      </c>
      <c r="J1676" s="151">
        <v>2776</v>
      </c>
      <c r="K1676" s="151">
        <v>2548</v>
      </c>
      <c r="L1676" s="151">
        <v>228</v>
      </c>
      <c r="M1676" s="172">
        <v>0.93</v>
      </c>
      <c r="N1676" s="153">
        <v>75903</v>
      </c>
      <c r="O1676" s="153">
        <v>69446</v>
      </c>
      <c r="P1676" s="153">
        <v>6457</v>
      </c>
      <c r="Q1676" s="154">
        <v>0.914930898646957</v>
      </c>
      <c r="R1676" s="154">
        <v>0.924563591022444</v>
      </c>
      <c r="S1676" s="154">
        <v>0.936538461538462</v>
      </c>
      <c r="T1676" s="154">
        <v>0.917867435158501</v>
      </c>
      <c r="U1676" s="173">
        <v>-0.0119748705160176</v>
      </c>
      <c r="V1676" s="158">
        <v>21475</v>
      </c>
      <c r="W1676" s="158">
        <v>19811</v>
      </c>
      <c r="X1676" s="158">
        <v>21932</v>
      </c>
      <c r="Y1676" s="158">
        <v>20267</v>
      </c>
      <c r="Z1676" s="155">
        <v>0.922514551804424</v>
      </c>
      <c r="AA1676" s="155">
        <v>0.924083530913733</v>
      </c>
      <c r="AB1676" s="173">
        <v>-0.00156897910930964</v>
      </c>
    </row>
    <row r="1677" spans="1:28">
      <c r="A1677" s="175" t="s">
        <v>1455</v>
      </c>
      <c r="B1677" s="178" t="s">
        <v>1851</v>
      </c>
      <c r="C1677" s="178" t="s">
        <v>1681</v>
      </c>
      <c r="D1677" s="150">
        <v>3535</v>
      </c>
      <c r="E1677" s="153">
        <v>3089</v>
      </c>
      <c r="F1677" s="153">
        <v>446</v>
      </c>
      <c r="G1677" s="151">
        <v>2496</v>
      </c>
      <c r="H1677" s="151">
        <v>2263</v>
      </c>
      <c r="I1677" s="151">
        <v>233</v>
      </c>
      <c r="J1677" s="151">
        <v>3196</v>
      </c>
      <c r="K1677" s="151">
        <v>2944</v>
      </c>
      <c r="L1677" s="151">
        <v>252</v>
      </c>
      <c r="M1677" s="172">
        <v>0.93</v>
      </c>
      <c r="N1677" s="153">
        <v>82430</v>
      </c>
      <c r="O1677" s="153">
        <v>69855</v>
      </c>
      <c r="P1677" s="153">
        <v>12575</v>
      </c>
      <c r="Q1677" s="154">
        <v>0.847446318088075</v>
      </c>
      <c r="R1677" s="154">
        <v>0.873833097595474</v>
      </c>
      <c r="S1677" s="154">
        <v>0.906650641025641</v>
      </c>
      <c r="T1677" s="154">
        <v>0.921151439299124</v>
      </c>
      <c r="U1677" s="173">
        <v>-0.0328175434301673</v>
      </c>
      <c r="V1677" s="158">
        <v>22784</v>
      </c>
      <c r="W1677" s="158">
        <v>20163</v>
      </c>
      <c r="X1677" s="158">
        <v>22973</v>
      </c>
      <c r="Y1677" s="158">
        <v>19201</v>
      </c>
      <c r="Z1677" s="155">
        <v>0.884963132022472</v>
      </c>
      <c r="AA1677" s="155">
        <v>0.835807251991468</v>
      </c>
      <c r="AB1677" s="173">
        <v>0.0491558800310037</v>
      </c>
    </row>
    <row r="1678" spans="1:28">
      <c r="A1678" s="175" t="s">
        <v>1455</v>
      </c>
      <c r="B1678" s="178" t="s">
        <v>1854</v>
      </c>
      <c r="C1678" s="178" t="s">
        <v>1682</v>
      </c>
      <c r="D1678" s="150">
        <v>5056</v>
      </c>
      <c r="E1678" s="153">
        <v>4711</v>
      </c>
      <c r="F1678" s="153">
        <v>345</v>
      </c>
      <c r="G1678" s="151">
        <v>4058</v>
      </c>
      <c r="H1678" s="151">
        <v>3805</v>
      </c>
      <c r="I1678" s="151">
        <v>253</v>
      </c>
      <c r="J1678" s="151">
        <v>4642</v>
      </c>
      <c r="K1678" s="151">
        <v>4452</v>
      </c>
      <c r="L1678" s="151">
        <v>190</v>
      </c>
      <c r="M1678" s="172">
        <v>0.93</v>
      </c>
      <c r="N1678" s="153">
        <v>121473</v>
      </c>
      <c r="O1678" s="153">
        <v>116746</v>
      </c>
      <c r="P1678" s="153">
        <v>4727</v>
      </c>
      <c r="Q1678" s="154">
        <v>0.961086002650795</v>
      </c>
      <c r="R1678" s="154">
        <v>0.931764240506329</v>
      </c>
      <c r="S1678" s="154">
        <v>0.937654016757023</v>
      </c>
      <c r="T1678" s="154">
        <v>0.959069366652305</v>
      </c>
      <c r="U1678" s="173">
        <v>-0.00588977625069409</v>
      </c>
      <c r="V1678" s="158">
        <v>34440</v>
      </c>
      <c r="W1678" s="158">
        <v>32627</v>
      </c>
      <c r="X1678" s="158">
        <v>35489</v>
      </c>
      <c r="Y1678" s="158">
        <v>34380</v>
      </c>
      <c r="Z1678" s="155">
        <v>0.947357723577236</v>
      </c>
      <c r="AA1678" s="155">
        <v>0.968750880554538</v>
      </c>
      <c r="AB1678" s="173">
        <v>-0.0213931569773023</v>
      </c>
    </row>
    <row r="1679" spans="1:28">
      <c r="A1679" s="175" t="s">
        <v>1455</v>
      </c>
      <c r="B1679" s="178" t="s">
        <v>1853</v>
      </c>
      <c r="C1679" s="178" t="s">
        <v>1683</v>
      </c>
      <c r="D1679" s="150">
        <v>4417</v>
      </c>
      <c r="E1679" s="153">
        <v>4233</v>
      </c>
      <c r="F1679" s="153">
        <v>184</v>
      </c>
      <c r="G1679" s="151">
        <v>4435</v>
      </c>
      <c r="H1679" s="151">
        <v>4256</v>
      </c>
      <c r="I1679" s="151">
        <v>179</v>
      </c>
      <c r="J1679" s="151">
        <v>5113</v>
      </c>
      <c r="K1679" s="151">
        <v>4857</v>
      </c>
      <c r="L1679" s="151">
        <v>256</v>
      </c>
      <c r="M1679" s="172">
        <v>0.93</v>
      </c>
      <c r="N1679" s="153">
        <v>123949</v>
      </c>
      <c r="O1679" s="153">
        <v>119974</v>
      </c>
      <c r="P1679" s="153">
        <v>3975</v>
      </c>
      <c r="Q1679" s="154">
        <v>0.96793035845388</v>
      </c>
      <c r="R1679" s="154">
        <v>0.958342766583654</v>
      </c>
      <c r="S1679" s="154">
        <v>0.959639233370913</v>
      </c>
      <c r="T1679" s="154">
        <v>0.949931547036965</v>
      </c>
      <c r="U1679" s="173">
        <v>-0.00129646678725914</v>
      </c>
      <c r="V1679" s="158">
        <v>34962</v>
      </c>
      <c r="W1679" s="158">
        <v>33487</v>
      </c>
      <c r="X1679" s="158">
        <v>36797</v>
      </c>
      <c r="Y1679" s="158">
        <v>35658</v>
      </c>
      <c r="Z1679" s="155">
        <v>0.957811338024141</v>
      </c>
      <c r="AA1679" s="155">
        <v>0.96904638965133</v>
      </c>
      <c r="AB1679" s="173">
        <v>-0.0112350516271897</v>
      </c>
    </row>
    <row r="1680" spans="1:28">
      <c r="A1680" s="175" t="s">
        <v>1455</v>
      </c>
      <c r="B1680" s="178" t="s">
        <v>1851</v>
      </c>
      <c r="C1680" s="178" t="s">
        <v>1684</v>
      </c>
      <c r="D1680" s="150">
        <v>3638</v>
      </c>
      <c r="E1680" s="153">
        <v>3425</v>
      </c>
      <c r="F1680" s="153">
        <v>213</v>
      </c>
      <c r="G1680" s="151">
        <v>2715</v>
      </c>
      <c r="H1680" s="151">
        <v>2589</v>
      </c>
      <c r="I1680" s="151">
        <v>126</v>
      </c>
      <c r="J1680" s="151">
        <v>2978</v>
      </c>
      <c r="K1680" s="151">
        <v>2873</v>
      </c>
      <c r="L1680" s="151">
        <v>105</v>
      </c>
      <c r="M1680" s="172">
        <v>0.93</v>
      </c>
      <c r="N1680" s="153">
        <v>82345</v>
      </c>
      <c r="O1680" s="153">
        <v>78067</v>
      </c>
      <c r="P1680" s="153">
        <v>4278</v>
      </c>
      <c r="Q1680" s="154">
        <v>0.948047847471006</v>
      </c>
      <c r="R1680" s="154">
        <v>0.941451346893898</v>
      </c>
      <c r="S1680" s="154">
        <v>0.953591160220994</v>
      </c>
      <c r="T1680" s="154">
        <v>0.964741437206179</v>
      </c>
      <c r="U1680" s="173">
        <v>-0.0121398133270967</v>
      </c>
      <c r="V1680" s="158">
        <v>23533</v>
      </c>
      <c r="W1680" s="158">
        <v>22262</v>
      </c>
      <c r="X1680" s="158">
        <v>23102</v>
      </c>
      <c r="Y1680" s="158">
        <v>21885</v>
      </c>
      <c r="Z1680" s="155">
        <v>0.945990736412697</v>
      </c>
      <c r="AA1680" s="155">
        <v>0.947320578304909</v>
      </c>
      <c r="AB1680" s="173">
        <v>-0.00132984189221164</v>
      </c>
    </row>
    <row r="1681" spans="1:28">
      <c r="A1681" s="175" t="s">
        <v>1455</v>
      </c>
      <c r="B1681" s="178" t="s">
        <v>1851</v>
      </c>
      <c r="C1681" s="178" t="s">
        <v>1685</v>
      </c>
      <c r="D1681" s="150">
        <v>3353</v>
      </c>
      <c r="E1681" s="153">
        <v>3195</v>
      </c>
      <c r="F1681" s="153">
        <v>158</v>
      </c>
      <c r="G1681" s="151">
        <v>2915</v>
      </c>
      <c r="H1681" s="151">
        <v>2806</v>
      </c>
      <c r="I1681" s="151">
        <v>109</v>
      </c>
      <c r="J1681" s="151">
        <v>3518</v>
      </c>
      <c r="K1681" s="151">
        <v>3424</v>
      </c>
      <c r="L1681" s="151">
        <v>94</v>
      </c>
      <c r="M1681" s="172">
        <v>0.93</v>
      </c>
      <c r="N1681" s="153">
        <v>76443</v>
      </c>
      <c r="O1681" s="153">
        <v>73627</v>
      </c>
      <c r="P1681" s="153">
        <v>2816</v>
      </c>
      <c r="Q1681" s="154">
        <v>0.963162094632602</v>
      </c>
      <c r="R1681" s="154">
        <v>0.952878019683865</v>
      </c>
      <c r="S1681" s="154">
        <v>0.962607204116638</v>
      </c>
      <c r="T1681" s="154">
        <v>0.97328027288232</v>
      </c>
      <c r="U1681" s="173">
        <v>-0.00972918443277282</v>
      </c>
      <c r="V1681" s="158">
        <v>21920</v>
      </c>
      <c r="W1681" s="158">
        <v>21182</v>
      </c>
      <c r="X1681" s="158">
        <v>22469</v>
      </c>
      <c r="Y1681" s="158">
        <v>21699</v>
      </c>
      <c r="Z1681" s="155">
        <v>0.966332116788321</v>
      </c>
      <c r="AA1681" s="155">
        <v>0.965730562107793</v>
      </c>
      <c r="AB1681" s="173">
        <v>0.000601554680528249</v>
      </c>
    </row>
    <row r="1682" spans="1:28">
      <c r="A1682" s="175" t="s">
        <v>1455</v>
      </c>
      <c r="B1682" s="178" t="s">
        <v>1851</v>
      </c>
      <c r="C1682" s="178" t="s">
        <v>1686</v>
      </c>
      <c r="D1682" s="150">
        <v>0</v>
      </c>
      <c r="E1682" s="153">
        <v>0</v>
      </c>
      <c r="F1682" s="153">
        <v>0</v>
      </c>
      <c r="G1682" s="151">
        <v>0</v>
      </c>
      <c r="H1682" s="151">
        <v>0</v>
      </c>
      <c r="I1682" s="151">
        <v>0</v>
      </c>
      <c r="J1682" s="151">
        <v>0</v>
      </c>
      <c r="K1682" s="151">
        <v>0</v>
      </c>
      <c r="L1682" s="151">
        <v>0</v>
      </c>
      <c r="M1682" s="172">
        <v>0.93</v>
      </c>
      <c r="N1682" s="153">
        <v>0</v>
      </c>
      <c r="O1682" s="153">
        <v>0</v>
      </c>
      <c r="P1682" s="153">
        <v>0</v>
      </c>
      <c r="Q1682" s="154">
        <v>0</v>
      </c>
      <c r="R1682" s="154">
        <v>0</v>
      </c>
      <c r="S1682" s="154">
        <v>0</v>
      </c>
      <c r="T1682" s="154">
        <v>0</v>
      </c>
      <c r="U1682" s="173">
        <v>0</v>
      </c>
      <c r="V1682" s="158">
        <v>0</v>
      </c>
      <c r="W1682" s="158">
        <v>0</v>
      </c>
      <c r="X1682" s="158">
        <v>0</v>
      </c>
      <c r="Y1682" s="158">
        <v>0</v>
      </c>
      <c r="Z1682" s="155">
        <v>0</v>
      </c>
      <c r="AA1682" s="155">
        <v>0</v>
      </c>
      <c r="AB1682" s="173">
        <v>0</v>
      </c>
    </row>
    <row r="1683" spans="1:28">
      <c r="A1683" s="175" t="s">
        <v>1455</v>
      </c>
      <c r="B1683" s="178" t="s">
        <v>1851</v>
      </c>
      <c r="C1683" s="178" t="s">
        <v>1687</v>
      </c>
      <c r="D1683" s="150">
        <v>0</v>
      </c>
      <c r="E1683" s="153">
        <v>0</v>
      </c>
      <c r="F1683" s="153">
        <v>0</v>
      </c>
      <c r="G1683" s="151">
        <v>0</v>
      </c>
      <c r="H1683" s="151">
        <v>0</v>
      </c>
      <c r="I1683" s="151">
        <v>0</v>
      </c>
      <c r="J1683" s="151">
        <v>0</v>
      </c>
      <c r="K1683" s="151">
        <v>0</v>
      </c>
      <c r="L1683" s="151">
        <v>0</v>
      </c>
      <c r="M1683" s="172">
        <v>0.93</v>
      </c>
      <c r="N1683" s="153">
        <v>0</v>
      </c>
      <c r="O1683" s="153">
        <v>0</v>
      </c>
      <c r="P1683" s="153">
        <v>0</v>
      </c>
      <c r="Q1683" s="154">
        <v>0</v>
      </c>
      <c r="R1683" s="154">
        <v>0</v>
      </c>
      <c r="S1683" s="154">
        <v>0</v>
      </c>
      <c r="T1683" s="154">
        <v>0</v>
      </c>
      <c r="U1683" s="173">
        <v>0</v>
      </c>
      <c r="V1683" s="158">
        <v>0</v>
      </c>
      <c r="W1683" s="158">
        <v>0</v>
      </c>
      <c r="X1683" s="158">
        <v>0</v>
      </c>
      <c r="Y1683" s="158">
        <v>0</v>
      </c>
      <c r="Z1683" s="155">
        <v>0</v>
      </c>
      <c r="AA1683" s="155">
        <v>0</v>
      </c>
      <c r="AB1683" s="173">
        <v>0</v>
      </c>
    </row>
    <row r="1684" spans="1:28">
      <c r="A1684" s="175" t="s">
        <v>1455</v>
      </c>
      <c r="B1684" s="178" t="s">
        <v>1853</v>
      </c>
      <c r="C1684" s="178" t="s">
        <v>1688</v>
      </c>
      <c r="D1684" s="150">
        <v>0</v>
      </c>
      <c r="E1684" s="153">
        <v>0</v>
      </c>
      <c r="F1684" s="153">
        <v>0</v>
      </c>
      <c r="G1684" s="151">
        <v>0</v>
      </c>
      <c r="H1684" s="151">
        <v>0</v>
      </c>
      <c r="I1684" s="151">
        <v>0</v>
      </c>
      <c r="J1684" s="151">
        <v>0</v>
      </c>
      <c r="K1684" s="151">
        <v>0</v>
      </c>
      <c r="L1684" s="151">
        <v>0</v>
      </c>
      <c r="M1684" s="172">
        <v>0.93</v>
      </c>
      <c r="N1684" s="153">
        <v>0</v>
      </c>
      <c r="O1684" s="153">
        <v>0</v>
      </c>
      <c r="P1684" s="153">
        <v>0</v>
      </c>
      <c r="Q1684" s="154">
        <v>0</v>
      </c>
      <c r="R1684" s="154">
        <v>0</v>
      </c>
      <c r="S1684" s="154">
        <v>0</v>
      </c>
      <c r="T1684" s="154">
        <v>0</v>
      </c>
      <c r="U1684" s="173">
        <v>0</v>
      </c>
      <c r="V1684" s="158">
        <v>0</v>
      </c>
      <c r="W1684" s="158">
        <v>0</v>
      </c>
      <c r="X1684" s="158">
        <v>0</v>
      </c>
      <c r="Y1684" s="158">
        <v>0</v>
      </c>
      <c r="Z1684" s="155">
        <v>0</v>
      </c>
      <c r="AA1684" s="155">
        <v>0</v>
      </c>
      <c r="AB1684" s="173">
        <v>0</v>
      </c>
    </row>
    <row r="1685" spans="1:28">
      <c r="A1685" s="175" t="s">
        <v>1455</v>
      </c>
      <c r="B1685" s="178" t="s">
        <v>1851</v>
      </c>
      <c r="C1685" s="178" t="s">
        <v>1689</v>
      </c>
      <c r="D1685" s="150">
        <v>2998</v>
      </c>
      <c r="E1685" s="153">
        <v>2835</v>
      </c>
      <c r="F1685" s="153">
        <v>163</v>
      </c>
      <c r="G1685" s="151">
        <v>2218</v>
      </c>
      <c r="H1685" s="151">
        <v>2089</v>
      </c>
      <c r="I1685" s="151">
        <v>129</v>
      </c>
      <c r="J1685" s="151">
        <v>2592</v>
      </c>
      <c r="K1685" s="151">
        <v>2456</v>
      </c>
      <c r="L1685" s="151">
        <v>136</v>
      </c>
      <c r="M1685" s="172">
        <v>0.93</v>
      </c>
      <c r="N1685" s="153">
        <v>68980</v>
      </c>
      <c r="O1685" s="153">
        <v>65020</v>
      </c>
      <c r="P1685" s="153">
        <v>3960</v>
      </c>
      <c r="Q1685" s="154">
        <v>0.94259205566831</v>
      </c>
      <c r="R1685" s="154">
        <v>0.945630420280187</v>
      </c>
      <c r="S1685" s="154">
        <v>0.941839495040577</v>
      </c>
      <c r="T1685" s="154">
        <v>0.947530864197531</v>
      </c>
      <c r="U1685" s="173">
        <v>0.00379092523960978</v>
      </c>
      <c r="V1685" s="158">
        <v>19641</v>
      </c>
      <c r="W1685" s="158">
        <v>18507</v>
      </c>
      <c r="X1685" s="158">
        <v>19577</v>
      </c>
      <c r="Y1685" s="158">
        <v>18366</v>
      </c>
      <c r="Z1685" s="155">
        <v>0.942263632197953</v>
      </c>
      <c r="AA1685" s="155">
        <v>0.938141696889207</v>
      </c>
      <c r="AB1685" s="173">
        <v>0.0041219353087466</v>
      </c>
    </row>
    <row r="1686" spans="1:28">
      <c r="A1686" s="175" t="s">
        <v>1455</v>
      </c>
      <c r="B1686" s="178" t="s">
        <v>1851</v>
      </c>
      <c r="C1686" s="178" t="s">
        <v>1690</v>
      </c>
      <c r="D1686" s="150">
        <v>0</v>
      </c>
      <c r="E1686" s="153">
        <v>0</v>
      </c>
      <c r="F1686" s="153">
        <v>0</v>
      </c>
      <c r="G1686" s="151">
        <v>0</v>
      </c>
      <c r="H1686" s="151">
        <v>0</v>
      </c>
      <c r="I1686" s="151">
        <v>0</v>
      </c>
      <c r="J1686" s="151">
        <v>0</v>
      </c>
      <c r="K1686" s="151">
        <v>0</v>
      </c>
      <c r="L1686" s="151">
        <v>0</v>
      </c>
      <c r="M1686" s="172">
        <v>0.93</v>
      </c>
      <c r="N1686" s="153">
        <v>0</v>
      </c>
      <c r="O1686" s="153">
        <v>0</v>
      </c>
      <c r="P1686" s="153">
        <v>0</v>
      </c>
      <c r="Q1686" s="154">
        <v>0</v>
      </c>
      <c r="R1686" s="154">
        <v>0</v>
      </c>
      <c r="S1686" s="154">
        <v>0</v>
      </c>
      <c r="T1686" s="154">
        <v>0</v>
      </c>
      <c r="U1686" s="173">
        <v>0</v>
      </c>
      <c r="V1686" s="158">
        <v>0</v>
      </c>
      <c r="W1686" s="158">
        <v>0</v>
      </c>
      <c r="X1686" s="158">
        <v>0</v>
      </c>
      <c r="Y1686" s="158">
        <v>0</v>
      </c>
      <c r="Z1686" s="155">
        <v>0</v>
      </c>
      <c r="AA1686" s="155">
        <v>0</v>
      </c>
      <c r="AB1686" s="173">
        <v>0</v>
      </c>
    </row>
    <row r="1687" spans="1:28">
      <c r="A1687" s="175" t="s">
        <v>1455</v>
      </c>
      <c r="B1687" s="178" t="s">
        <v>1854</v>
      </c>
      <c r="C1687" s="178" t="s">
        <v>1691</v>
      </c>
      <c r="D1687" s="150">
        <v>3814</v>
      </c>
      <c r="E1687" s="153">
        <v>3428</v>
      </c>
      <c r="F1687" s="153">
        <v>386</v>
      </c>
      <c r="G1687" s="151">
        <v>3538</v>
      </c>
      <c r="H1687" s="151">
        <v>3202</v>
      </c>
      <c r="I1687" s="151">
        <v>336</v>
      </c>
      <c r="J1687" s="151">
        <v>4268</v>
      </c>
      <c r="K1687" s="151">
        <v>3788</v>
      </c>
      <c r="L1687" s="151">
        <v>480</v>
      </c>
      <c r="M1687" s="172">
        <v>0.93</v>
      </c>
      <c r="N1687" s="153">
        <v>99114</v>
      </c>
      <c r="O1687" s="153">
        <v>89501</v>
      </c>
      <c r="P1687" s="153">
        <v>9613</v>
      </c>
      <c r="Q1687" s="154">
        <v>0.90301067457675</v>
      </c>
      <c r="R1687" s="154">
        <v>0.898793917147352</v>
      </c>
      <c r="S1687" s="154">
        <v>0.905031091011871</v>
      </c>
      <c r="T1687" s="154">
        <v>0.887535145267104</v>
      </c>
      <c r="U1687" s="173">
        <v>-0.00623717386451916</v>
      </c>
      <c r="V1687" s="158">
        <v>28171</v>
      </c>
      <c r="W1687" s="158">
        <v>25403</v>
      </c>
      <c r="X1687" s="158">
        <v>29679</v>
      </c>
      <c r="Y1687" s="158">
        <v>27021</v>
      </c>
      <c r="Z1687" s="155">
        <v>0.901742927123638</v>
      </c>
      <c r="AA1687" s="155">
        <v>0.910441726473264</v>
      </c>
      <c r="AB1687" s="173">
        <v>-0.00869879934962614</v>
      </c>
    </row>
    <row r="1688" spans="1:28">
      <c r="A1688" s="175" t="s">
        <v>1455</v>
      </c>
      <c r="B1688" s="178" t="s">
        <v>1851</v>
      </c>
      <c r="C1688" s="178" t="s">
        <v>1692</v>
      </c>
      <c r="D1688" s="150">
        <v>2645</v>
      </c>
      <c r="E1688" s="153">
        <v>2496</v>
      </c>
      <c r="F1688" s="153">
        <v>149</v>
      </c>
      <c r="G1688" s="151">
        <v>2368</v>
      </c>
      <c r="H1688" s="151">
        <v>2282</v>
      </c>
      <c r="I1688" s="151">
        <v>86</v>
      </c>
      <c r="J1688" s="151">
        <v>2867</v>
      </c>
      <c r="K1688" s="151">
        <v>2788</v>
      </c>
      <c r="L1688" s="151">
        <v>79</v>
      </c>
      <c r="M1688" s="172">
        <v>0.93</v>
      </c>
      <c r="N1688" s="153">
        <v>62943</v>
      </c>
      <c r="O1688" s="153">
        <v>61051</v>
      </c>
      <c r="P1688" s="153">
        <v>1892</v>
      </c>
      <c r="Q1688" s="154">
        <v>0.969941057782438</v>
      </c>
      <c r="R1688" s="154">
        <v>0.943667296786389</v>
      </c>
      <c r="S1688" s="154">
        <v>0.963682432432432</v>
      </c>
      <c r="T1688" s="154">
        <v>0.972445064527381</v>
      </c>
      <c r="U1688" s="173">
        <v>-0.0200151356460431</v>
      </c>
      <c r="V1688" s="158">
        <v>17858</v>
      </c>
      <c r="W1688" s="158">
        <v>17213</v>
      </c>
      <c r="X1688" s="158">
        <v>18669</v>
      </c>
      <c r="Y1688" s="158">
        <v>18139</v>
      </c>
      <c r="Z1688" s="155">
        <v>0.963881733676784</v>
      </c>
      <c r="AA1688" s="155">
        <v>0.971610691520703</v>
      </c>
      <c r="AB1688" s="173">
        <v>-0.00772895784391925</v>
      </c>
    </row>
    <row r="1689" spans="1:28">
      <c r="A1689" s="175" t="s">
        <v>1455</v>
      </c>
      <c r="B1689" s="178" t="s">
        <v>1851</v>
      </c>
      <c r="C1689" s="178" t="s">
        <v>1693</v>
      </c>
      <c r="D1689" s="150">
        <v>0</v>
      </c>
      <c r="E1689" s="153">
        <v>0</v>
      </c>
      <c r="F1689" s="153">
        <v>0</v>
      </c>
      <c r="G1689" s="151">
        <v>0</v>
      </c>
      <c r="H1689" s="151">
        <v>0</v>
      </c>
      <c r="I1689" s="151">
        <v>0</v>
      </c>
      <c r="J1689" s="151">
        <v>0</v>
      </c>
      <c r="K1689" s="151">
        <v>0</v>
      </c>
      <c r="L1689" s="151">
        <v>0</v>
      </c>
      <c r="M1689" s="172">
        <v>0.93</v>
      </c>
      <c r="N1689" s="153">
        <v>0</v>
      </c>
      <c r="O1689" s="153">
        <v>0</v>
      </c>
      <c r="P1689" s="153">
        <v>0</v>
      </c>
      <c r="Q1689" s="154">
        <v>0</v>
      </c>
      <c r="R1689" s="154">
        <v>0</v>
      </c>
      <c r="S1689" s="154">
        <v>0</v>
      </c>
      <c r="T1689" s="154">
        <v>0</v>
      </c>
      <c r="U1689" s="173">
        <v>0</v>
      </c>
      <c r="V1689" s="158">
        <v>0</v>
      </c>
      <c r="W1689" s="158">
        <v>0</v>
      </c>
      <c r="X1689" s="158">
        <v>0</v>
      </c>
      <c r="Y1689" s="158">
        <v>0</v>
      </c>
      <c r="Z1689" s="155">
        <v>0</v>
      </c>
      <c r="AA1689" s="155">
        <v>0</v>
      </c>
      <c r="AB1689" s="173">
        <v>0</v>
      </c>
    </row>
    <row r="1690" spans="1:28">
      <c r="A1690" s="175" t="s">
        <v>1455</v>
      </c>
      <c r="B1690" s="178" t="s">
        <v>1851</v>
      </c>
      <c r="C1690" s="178" t="s">
        <v>1694</v>
      </c>
      <c r="D1690" s="150">
        <v>1</v>
      </c>
      <c r="E1690" s="153">
        <v>1</v>
      </c>
      <c r="F1690" s="153">
        <v>0</v>
      </c>
      <c r="G1690" s="151">
        <v>0</v>
      </c>
      <c r="H1690" s="151">
        <v>0</v>
      </c>
      <c r="I1690" s="151">
        <v>0</v>
      </c>
      <c r="J1690" s="151">
        <v>0</v>
      </c>
      <c r="K1690" s="151">
        <v>0</v>
      </c>
      <c r="L1690" s="151">
        <v>0</v>
      </c>
      <c r="M1690" s="172">
        <v>0.93</v>
      </c>
      <c r="N1690" s="153">
        <v>1</v>
      </c>
      <c r="O1690" s="153">
        <v>1</v>
      </c>
      <c r="P1690" s="153">
        <v>0</v>
      </c>
      <c r="Q1690" s="154">
        <v>1</v>
      </c>
      <c r="R1690" s="154">
        <v>1</v>
      </c>
      <c r="S1690" s="154">
        <v>0</v>
      </c>
      <c r="T1690" s="154">
        <v>0</v>
      </c>
      <c r="U1690" s="173">
        <v>1</v>
      </c>
      <c r="V1690" s="158">
        <v>1</v>
      </c>
      <c r="W1690" s="158">
        <v>1</v>
      </c>
      <c r="X1690" s="158">
        <v>0</v>
      </c>
      <c r="Y1690" s="158">
        <v>0</v>
      </c>
      <c r="Z1690" s="155">
        <v>1</v>
      </c>
      <c r="AA1690" s="155">
        <v>0</v>
      </c>
      <c r="AB1690" s="173">
        <v>1</v>
      </c>
    </row>
    <row r="1691" spans="1:28">
      <c r="A1691" s="175" t="s">
        <v>1455</v>
      </c>
      <c r="B1691" s="178" t="s">
        <v>1854</v>
      </c>
      <c r="C1691" s="178" t="s">
        <v>1695</v>
      </c>
      <c r="D1691" s="150">
        <v>3893</v>
      </c>
      <c r="E1691" s="153">
        <v>3444</v>
      </c>
      <c r="F1691" s="153">
        <v>449</v>
      </c>
      <c r="G1691" s="151">
        <v>4116</v>
      </c>
      <c r="H1691" s="151">
        <v>3542</v>
      </c>
      <c r="I1691" s="151">
        <v>574</v>
      </c>
      <c r="J1691" s="151">
        <v>4339</v>
      </c>
      <c r="K1691" s="151">
        <v>3848</v>
      </c>
      <c r="L1691" s="151">
        <v>491</v>
      </c>
      <c r="M1691" s="172">
        <v>0.93</v>
      </c>
      <c r="N1691" s="153">
        <v>96133</v>
      </c>
      <c r="O1691" s="153">
        <v>86173</v>
      </c>
      <c r="P1691" s="153">
        <v>9960</v>
      </c>
      <c r="Q1691" s="154">
        <v>0.896393538119064</v>
      </c>
      <c r="R1691" s="154">
        <v>0.884664782943745</v>
      </c>
      <c r="S1691" s="154">
        <v>0.860544217687075</v>
      </c>
      <c r="T1691" s="154">
        <v>0.886840285780134</v>
      </c>
      <c r="U1691" s="173">
        <v>0.0241205652566704</v>
      </c>
      <c r="V1691" s="158">
        <v>29012</v>
      </c>
      <c r="W1691" s="158">
        <v>25411</v>
      </c>
      <c r="X1691" s="158">
        <v>27737</v>
      </c>
      <c r="Y1691" s="158">
        <v>24825</v>
      </c>
      <c r="Z1691" s="155">
        <v>0.875878946642769</v>
      </c>
      <c r="AA1691" s="155">
        <v>0.895013880376393</v>
      </c>
      <c r="AB1691" s="173">
        <v>-0.019134933733624</v>
      </c>
    </row>
    <row r="1692" spans="1:28">
      <c r="A1692" s="175" t="s">
        <v>1455</v>
      </c>
      <c r="B1692" s="178" t="s">
        <v>1851</v>
      </c>
      <c r="C1692" s="178" t="s">
        <v>1696</v>
      </c>
      <c r="D1692" s="150">
        <v>3</v>
      </c>
      <c r="E1692" s="153">
        <v>3</v>
      </c>
      <c r="F1692" s="153">
        <v>0</v>
      </c>
      <c r="G1692" s="151">
        <v>2</v>
      </c>
      <c r="H1692" s="151">
        <v>2</v>
      </c>
      <c r="I1692" s="151">
        <v>0</v>
      </c>
      <c r="J1692" s="151">
        <v>0</v>
      </c>
      <c r="K1692" s="151">
        <v>0</v>
      </c>
      <c r="L1692" s="151">
        <v>0</v>
      </c>
      <c r="M1692" s="172">
        <v>0.93</v>
      </c>
      <c r="N1692" s="153">
        <v>10</v>
      </c>
      <c r="O1692" s="153">
        <v>9</v>
      </c>
      <c r="P1692" s="153">
        <v>1</v>
      </c>
      <c r="Q1692" s="154">
        <v>0.9</v>
      </c>
      <c r="R1692" s="154">
        <v>1</v>
      </c>
      <c r="S1692" s="154">
        <v>1</v>
      </c>
      <c r="T1692" s="154">
        <v>0</v>
      </c>
      <c r="U1692" s="173">
        <v>0</v>
      </c>
      <c r="V1692" s="158">
        <v>8</v>
      </c>
      <c r="W1692" s="158">
        <v>7</v>
      </c>
      <c r="X1692" s="158">
        <v>1</v>
      </c>
      <c r="Y1692" s="158">
        <v>1</v>
      </c>
      <c r="Z1692" s="155">
        <v>0.875</v>
      </c>
      <c r="AA1692" s="155">
        <v>1</v>
      </c>
      <c r="AB1692" s="173">
        <v>-0.125</v>
      </c>
    </row>
    <row r="1693" spans="1:28">
      <c r="A1693" s="175" t="s">
        <v>1455</v>
      </c>
      <c r="B1693" s="178" t="s">
        <v>1851</v>
      </c>
      <c r="C1693" s="178" t="s">
        <v>1697</v>
      </c>
      <c r="D1693" s="150">
        <v>0</v>
      </c>
      <c r="E1693" s="153">
        <v>0</v>
      </c>
      <c r="F1693" s="153">
        <v>0</v>
      </c>
      <c r="G1693" s="151">
        <v>0</v>
      </c>
      <c r="H1693" s="151">
        <v>0</v>
      </c>
      <c r="I1693" s="151">
        <v>0</v>
      </c>
      <c r="J1693" s="151">
        <v>0</v>
      </c>
      <c r="K1693" s="151">
        <v>0</v>
      </c>
      <c r="L1693" s="151">
        <v>0</v>
      </c>
      <c r="M1693" s="172">
        <v>0.93</v>
      </c>
      <c r="N1693" s="153">
        <v>3</v>
      </c>
      <c r="O1693" s="153">
        <v>3</v>
      </c>
      <c r="P1693" s="153">
        <v>0</v>
      </c>
      <c r="Q1693" s="154">
        <v>1</v>
      </c>
      <c r="R1693" s="154">
        <v>0</v>
      </c>
      <c r="S1693" s="154">
        <v>0</v>
      </c>
      <c r="T1693" s="154">
        <v>0</v>
      </c>
      <c r="U1693" s="173">
        <v>0</v>
      </c>
      <c r="V1693" s="158">
        <v>3</v>
      </c>
      <c r="W1693" s="158">
        <v>3</v>
      </c>
      <c r="X1693" s="158">
        <v>0</v>
      </c>
      <c r="Y1693" s="158">
        <v>0</v>
      </c>
      <c r="Z1693" s="155">
        <v>1</v>
      </c>
      <c r="AA1693" s="155">
        <v>0</v>
      </c>
      <c r="AB1693" s="173">
        <v>1</v>
      </c>
    </row>
    <row r="1694" spans="1:28">
      <c r="A1694" s="175" t="s">
        <v>1455</v>
      </c>
      <c r="B1694" s="178" t="s">
        <v>1851</v>
      </c>
      <c r="C1694" s="178" t="s">
        <v>1698</v>
      </c>
      <c r="D1694" s="150">
        <v>1</v>
      </c>
      <c r="E1694" s="153">
        <v>1</v>
      </c>
      <c r="F1694" s="153">
        <v>0</v>
      </c>
      <c r="G1694" s="151">
        <v>1</v>
      </c>
      <c r="H1694" s="151">
        <v>1</v>
      </c>
      <c r="I1694" s="151">
        <v>0</v>
      </c>
      <c r="J1694" s="151">
        <v>2</v>
      </c>
      <c r="K1694" s="151">
        <v>2</v>
      </c>
      <c r="L1694" s="151">
        <v>0</v>
      </c>
      <c r="M1694" s="172">
        <v>0.93</v>
      </c>
      <c r="N1694" s="153">
        <v>10</v>
      </c>
      <c r="O1694" s="153">
        <v>8</v>
      </c>
      <c r="P1694" s="153">
        <v>2</v>
      </c>
      <c r="Q1694" s="154">
        <v>0.8</v>
      </c>
      <c r="R1694" s="154">
        <v>1</v>
      </c>
      <c r="S1694" s="154">
        <v>1</v>
      </c>
      <c r="T1694" s="154">
        <v>1</v>
      </c>
      <c r="U1694" s="173">
        <v>0</v>
      </c>
      <c r="V1694" s="158">
        <v>5</v>
      </c>
      <c r="W1694" s="158">
        <v>5</v>
      </c>
      <c r="X1694" s="158">
        <v>2</v>
      </c>
      <c r="Y1694" s="158">
        <v>1</v>
      </c>
      <c r="Z1694" s="155">
        <v>1</v>
      </c>
      <c r="AA1694" s="155">
        <v>0.5</v>
      </c>
      <c r="AB1694" s="173">
        <v>0.5</v>
      </c>
    </row>
    <row r="1695" spans="1:28">
      <c r="A1695" s="175" t="s">
        <v>1455</v>
      </c>
      <c r="B1695" s="178" t="s">
        <v>1857</v>
      </c>
      <c r="C1695" s="178" t="s">
        <v>1699</v>
      </c>
      <c r="D1695" s="150">
        <v>641</v>
      </c>
      <c r="E1695" s="153">
        <v>316</v>
      </c>
      <c r="F1695" s="153">
        <v>325</v>
      </c>
      <c r="G1695" s="151">
        <v>883</v>
      </c>
      <c r="H1695" s="151">
        <v>342</v>
      </c>
      <c r="I1695" s="151">
        <v>541</v>
      </c>
      <c r="J1695" s="151">
        <v>881</v>
      </c>
      <c r="K1695" s="151">
        <v>342</v>
      </c>
      <c r="L1695" s="151">
        <v>539</v>
      </c>
      <c r="M1695" s="172">
        <v>0.93</v>
      </c>
      <c r="N1695" s="153">
        <v>15715</v>
      </c>
      <c r="O1695" s="153">
        <v>4745</v>
      </c>
      <c r="P1695" s="153">
        <v>10970</v>
      </c>
      <c r="Q1695" s="154">
        <v>0.301940820871779</v>
      </c>
      <c r="R1695" s="154">
        <v>0.492979719188768</v>
      </c>
      <c r="S1695" s="154">
        <v>0.387315968289921</v>
      </c>
      <c r="T1695" s="154">
        <v>0.388195232690125</v>
      </c>
      <c r="U1695" s="173">
        <v>0.105663750898847</v>
      </c>
      <c r="V1695" s="158">
        <v>4871</v>
      </c>
      <c r="W1695" s="158">
        <v>1786</v>
      </c>
      <c r="X1695" s="158">
        <v>4766</v>
      </c>
      <c r="Y1695" s="158">
        <v>754</v>
      </c>
      <c r="Z1695" s="155">
        <v>0.366659823444878</v>
      </c>
      <c r="AA1695" s="155">
        <v>0.158203944607637</v>
      </c>
      <c r="AB1695" s="173">
        <v>0.20845587883724</v>
      </c>
    </row>
    <row r="1696" spans="1:28">
      <c r="A1696" s="175" t="s">
        <v>1455</v>
      </c>
      <c r="B1696" s="178" t="s">
        <v>1855</v>
      </c>
      <c r="C1696" s="178" t="s">
        <v>1700</v>
      </c>
      <c r="D1696" s="150">
        <v>3676</v>
      </c>
      <c r="E1696" s="153">
        <v>3241</v>
      </c>
      <c r="F1696" s="153">
        <v>435</v>
      </c>
      <c r="G1696" s="151">
        <v>1776</v>
      </c>
      <c r="H1696" s="151">
        <v>1578</v>
      </c>
      <c r="I1696" s="151">
        <v>198</v>
      </c>
      <c r="J1696" s="151">
        <v>2839</v>
      </c>
      <c r="K1696" s="151">
        <v>2598</v>
      </c>
      <c r="L1696" s="151">
        <v>241</v>
      </c>
      <c r="M1696" s="172">
        <v>0.93</v>
      </c>
      <c r="N1696" s="153">
        <v>65150</v>
      </c>
      <c r="O1696" s="153">
        <v>60006</v>
      </c>
      <c r="P1696" s="153">
        <v>5144</v>
      </c>
      <c r="Q1696" s="154">
        <v>0.921043745203377</v>
      </c>
      <c r="R1696" s="154">
        <v>0.881664853101197</v>
      </c>
      <c r="S1696" s="154">
        <v>0.888513513513513</v>
      </c>
      <c r="T1696" s="154">
        <v>0.915110954561465</v>
      </c>
      <c r="U1696" s="173">
        <v>-0.00684866041231658</v>
      </c>
      <c r="V1696" s="158">
        <v>20177</v>
      </c>
      <c r="W1696" s="158">
        <v>18317</v>
      </c>
      <c r="X1696" s="158">
        <v>18928</v>
      </c>
      <c r="Y1696" s="158">
        <v>17497</v>
      </c>
      <c r="Z1696" s="155">
        <v>0.907815829905338</v>
      </c>
      <c r="AA1696" s="155">
        <v>0.924397717666948</v>
      </c>
      <c r="AB1696" s="173">
        <v>-0.0165818877616107</v>
      </c>
    </row>
    <row r="1697" spans="1:28">
      <c r="A1697" s="175" t="s">
        <v>1455</v>
      </c>
      <c r="B1697" s="178" t="s">
        <v>1857</v>
      </c>
      <c r="C1697" s="178" t="s">
        <v>1701</v>
      </c>
      <c r="D1697" s="150">
        <v>0</v>
      </c>
      <c r="E1697" s="153">
        <v>0</v>
      </c>
      <c r="F1697" s="153">
        <v>0</v>
      </c>
      <c r="G1697" s="151">
        <v>0</v>
      </c>
      <c r="H1697" s="151">
        <v>0</v>
      </c>
      <c r="I1697" s="151">
        <v>0</v>
      </c>
      <c r="J1697" s="151">
        <v>0</v>
      </c>
      <c r="K1697" s="151">
        <v>0</v>
      </c>
      <c r="L1697" s="151">
        <v>0</v>
      </c>
      <c r="M1697" s="172">
        <v>0.93</v>
      </c>
      <c r="N1697" s="153">
        <v>0</v>
      </c>
      <c r="O1697" s="153">
        <v>0</v>
      </c>
      <c r="P1697" s="153">
        <v>0</v>
      </c>
      <c r="Q1697" s="154">
        <v>0</v>
      </c>
      <c r="R1697" s="154">
        <v>0</v>
      </c>
      <c r="S1697" s="154">
        <v>0</v>
      </c>
      <c r="T1697" s="154">
        <v>0</v>
      </c>
      <c r="U1697" s="173">
        <v>0</v>
      </c>
      <c r="V1697" s="158">
        <v>0</v>
      </c>
      <c r="W1697" s="158">
        <v>0</v>
      </c>
      <c r="X1697" s="158">
        <v>0</v>
      </c>
      <c r="Y1697" s="158">
        <v>0</v>
      </c>
      <c r="Z1697" s="155">
        <v>0</v>
      </c>
      <c r="AA1697" s="155">
        <v>0</v>
      </c>
      <c r="AB1697" s="173">
        <v>0</v>
      </c>
    </row>
    <row r="1698" spans="1:28">
      <c r="A1698" s="175" t="s">
        <v>1455</v>
      </c>
      <c r="B1698" s="178" t="s">
        <v>1857</v>
      </c>
      <c r="C1698" s="178" t="s">
        <v>1702</v>
      </c>
      <c r="D1698" s="150">
        <v>0</v>
      </c>
      <c r="E1698" s="153">
        <v>0</v>
      </c>
      <c r="F1698" s="153">
        <v>0</v>
      </c>
      <c r="G1698" s="151">
        <v>0</v>
      </c>
      <c r="H1698" s="151">
        <v>0</v>
      </c>
      <c r="I1698" s="151">
        <v>0</v>
      </c>
      <c r="J1698" s="151">
        <v>0</v>
      </c>
      <c r="K1698" s="151">
        <v>0</v>
      </c>
      <c r="L1698" s="151">
        <v>0</v>
      </c>
      <c r="M1698" s="172">
        <v>0.93</v>
      </c>
      <c r="N1698" s="153">
        <v>0</v>
      </c>
      <c r="O1698" s="153">
        <v>0</v>
      </c>
      <c r="P1698" s="153">
        <v>0</v>
      </c>
      <c r="Q1698" s="154">
        <v>0</v>
      </c>
      <c r="R1698" s="154">
        <v>0</v>
      </c>
      <c r="S1698" s="154">
        <v>0</v>
      </c>
      <c r="T1698" s="154">
        <v>0</v>
      </c>
      <c r="U1698" s="173">
        <v>0</v>
      </c>
      <c r="V1698" s="158">
        <v>0</v>
      </c>
      <c r="W1698" s="158">
        <v>0</v>
      </c>
      <c r="X1698" s="158">
        <v>0</v>
      </c>
      <c r="Y1698" s="158">
        <v>0</v>
      </c>
      <c r="Z1698" s="155">
        <v>0</v>
      </c>
      <c r="AA1698" s="155">
        <v>0</v>
      </c>
      <c r="AB1698" s="173">
        <v>0</v>
      </c>
    </row>
    <row r="1699" spans="1:28">
      <c r="A1699" s="175" t="s">
        <v>1455</v>
      </c>
      <c r="B1699" s="178" t="s">
        <v>33</v>
      </c>
      <c r="C1699" s="178" t="s">
        <v>1703</v>
      </c>
      <c r="D1699" s="150">
        <v>2</v>
      </c>
      <c r="E1699" s="153">
        <v>0</v>
      </c>
      <c r="F1699" s="153">
        <v>2</v>
      </c>
      <c r="G1699" s="151">
        <v>0</v>
      </c>
      <c r="H1699" s="151">
        <v>0</v>
      </c>
      <c r="I1699" s="151">
        <v>0</v>
      </c>
      <c r="J1699" s="151">
        <v>0</v>
      </c>
      <c r="K1699" s="151">
        <v>0</v>
      </c>
      <c r="L1699" s="151">
        <v>0</v>
      </c>
      <c r="M1699" s="172">
        <v>0.93</v>
      </c>
      <c r="N1699" s="153">
        <v>34</v>
      </c>
      <c r="O1699" s="153">
        <v>23</v>
      </c>
      <c r="P1699" s="153">
        <v>11</v>
      </c>
      <c r="Q1699" s="154">
        <v>0.676470588235294</v>
      </c>
      <c r="R1699" s="154">
        <v>0</v>
      </c>
      <c r="S1699" s="154">
        <v>0</v>
      </c>
      <c r="T1699" s="154">
        <v>0</v>
      </c>
      <c r="U1699" s="173">
        <v>0</v>
      </c>
      <c r="V1699" s="158">
        <v>2</v>
      </c>
      <c r="W1699" s="158">
        <v>0</v>
      </c>
      <c r="X1699" s="158">
        <v>3</v>
      </c>
      <c r="Y1699" s="158">
        <v>0</v>
      </c>
      <c r="Z1699" s="155">
        <v>0</v>
      </c>
      <c r="AA1699" s="155">
        <v>0</v>
      </c>
      <c r="AB1699" s="173">
        <v>0</v>
      </c>
    </row>
    <row r="1700" spans="1:28">
      <c r="A1700" s="175" t="s">
        <v>1455</v>
      </c>
      <c r="B1700" s="178" t="s">
        <v>33</v>
      </c>
      <c r="C1700" s="178" t="s">
        <v>1704</v>
      </c>
      <c r="D1700" s="150">
        <v>0</v>
      </c>
      <c r="E1700" s="153">
        <v>0</v>
      </c>
      <c r="F1700" s="153">
        <v>0</v>
      </c>
      <c r="G1700" s="151">
        <v>0</v>
      </c>
      <c r="H1700" s="151">
        <v>0</v>
      </c>
      <c r="I1700" s="151">
        <v>0</v>
      </c>
      <c r="J1700" s="151">
        <v>1</v>
      </c>
      <c r="K1700" s="151">
        <v>0</v>
      </c>
      <c r="L1700" s="151">
        <v>1</v>
      </c>
      <c r="M1700" s="172">
        <v>0.93</v>
      </c>
      <c r="N1700" s="153">
        <v>1</v>
      </c>
      <c r="O1700" s="153">
        <v>0</v>
      </c>
      <c r="P1700" s="153">
        <v>1</v>
      </c>
      <c r="Q1700" s="154">
        <v>0</v>
      </c>
      <c r="R1700" s="154">
        <v>0</v>
      </c>
      <c r="S1700" s="154">
        <v>0</v>
      </c>
      <c r="T1700" s="154">
        <v>0</v>
      </c>
      <c r="U1700" s="173">
        <v>0</v>
      </c>
      <c r="V1700" s="158">
        <v>1</v>
      </c>
      <c r="W1700" s="158">
        <v>0</v>
      </c>
      <c r="X1700" s="158">
        <v>0</v>
      </c>
      <c r="Y1700" s="158">
        <v>0</v>
      </c>
      <c r="Z1700" s="155">
        <v>0</v>
      </c>
      <c r="AA1700" s="155">
        <v>0</v>
      </c>
      <c r="AB1700" s="173">
        <v>0</v>
      </c>
    </row>
    <row r="1701" spans="1:28">
      <c r="A1701" s="175" t="s">
        <v>1455</v>
      </c>
      <c r="B1701" s="178" t="s">
        <v>33</v>
      </c>
      <c r="C1701" s="178" t="s">
        <v>1705</v>
      </c>
      <c r="D1701" s="150">
        <v>4</v>
      </c>
      <c r="E1701" s="153">
        <v>2</v>
      </c>
      <c r="F1701" s="153">
        <v>2</v>
      </c>
      <c r="G1701" s="151">
        <v>7</v>
      </c>
      <c r="H1701" s="151">
        <v>6</v>
      </c>
      <c r="I1701" s="151">
        <v>1</v>
      </c>
      <c r="J1701" s="151">
        <v>4</v>
      </c>
      <c r="K1701" s="151">
        <v>1</v>
      </c>
      <c r="L1701" s="151">
        <v>3</v>
      </c>
      <c r="M1701" s="172">
        <v>0.93</v>
      </c>
      <c r="N1701" s="153">
        <v>178</v>
      </c>
      <c r="O1701" s="153">
        <v>155</v>
      </c>
      <c r="P1701" s="153">
        <v>23</v>
      </c>
      <c r="Q1701" s="154">
        <v>0.870786516853933</v>
      </c>
      <c r="R1701" s="154">
        <v>0.5</v>
      </c>
      <c r="S1701" s="154">
        <v>0.857142857142857</v>
      </c>
      <c r="T1701" s="154">
        <v>0.25</v>
      </c>
      <c r="U1701" s="173">
        <v>-0.357142857142857</v>
      </c>
      <c r="V1701" s="158">
        <v>37</v>
      </c>
      <c r="W1701" s="158">
        <v>27</v>
      </c>
      <c r="X1701" s="158">
        <v>77</v>
      </c>
      <c r="Y1701" s="158">
        <v>69</v>
      </c>
      <c r="Z1701" s="155">
        <v>0.72972972972973</v>
      </c>
      <c r="AA1701" s="155">
        <v>0.896103896103896</v>
      </c>
      <c r="AB1701" s="173">
        <v>-0.166374166374166</v>
      </c>
    </row>
    <row r="1702" spans="1:28">
      <c r="A1702" s="175" t="s">
        <v>1455</v>
      </c>
      <c r="B1702" s="178" t="s">
        <v>1855</v>
      </c>
      <c r="C1702" s="178" t="s">
        <v>1706</v>
      </c>
      <c r="D1702" s="150">
        <v>2051</v>
      </c>
      <c r="E1702" s="153">
        <v>1713</v>
      </c>
      <c r="F1702" s="153">
        <v>338</v>
      </c>
      <c r="G1702" s="151">
        <v>970</v>
      </c>
      <c r="H1702" s="151">
        <v>805</v>
      </c>
      <c r="I1702" s="151">
        <v>165</v>
      </c>
      <c r="J1702" s="151">
        <v>1519</v>
      </c>
      <c r="K1702" s="151">
        <v>1330</v>
      </c>
      <c r="L1702" s="151">
        <v>189</v>
      </c>
      <c r="M1702" s="172">
        <v>0.93</v>
      </c>
      <c r="N1702" s="153">
        <v>34171</v>
      </c>
      <c r="O1702" s="153">
        <v>30650</v>
      </c>
      <c r="P1702" s="153">
        <v>3521</v>
      </c>
      <c r="Q1702" s="154">
        <v>0.896959410026046</v>
      </c>
      <c r="R1702" s="154">
        <v>0.835202340321794</v>
      </c>
      <c r="S1702" s="154">
        <v>0.829896907216495</v>
      </c>
      <c r="T1702" s="154">
        <v>0.875576036866359</v>
      </c>
      <c r="U1702" s="173">
        <v>0.00530543310529941</v>
      </c>
      <c r="V1702" s="158">
        <v>10965</v>
      </c>
      <c r="W1702" s="158">
        <v>9706</v>
      </c>
      <c r="X1702" s="158">
        <v>10114</v>
      </c>
      <c r="Y1702" s="158">
        <v>9162</v>
      </c>
      <c r="Z1702" s="155">
        <v>0.885180118559052</v>
      </c>
      <c r="AA1702" s="155">
        <v>0.905873047261222</v>
      </c>
      <c r="AB1702" s="173">
        <v>-0.0206929287021705</v>
      </c>
    </row>
    <row r="1703" spans="1:28">
      <c r="A1703" s="175" t="s">
        <v>1455</v>
      </c>
      <c r="B1703" s="178" t="s">
        <v>1857</v>
      </c>
      <c r="C1703" s="178" t="s">
        <v>1707</v>
      </c>
      <c r="D1703" s="150">
        <v>476</v>
      </c>
      <c r="E1703" s="153">
        <v>358</v>
      </c>
      <c r="F1703" s="153">
        <v>118</v>
      </c>
      <c r="G1703" s="151">
        <v>338</v>
      </c>
      <c r="H1703" s="151">
        <v>303</v>
      </c>
      <c r="I1703" s="151">
        <v>35</v>
      </c>
      <c r="J1703" s="151">
        <v>364</v>
      </c>
      <c r="K1703" s="151">
        <v>330</v>
      </c>
      <c r="L1703" s="151">
        <v>34</v>
      </c>
      <c r="M1703" s="172">
        <v>0.93</v>
      </c>
      <c r="N1703" s="153">
        <v>6651</v>
      </c>
      <c r="O1703" s="153">
        <v>5287</v>
      </c>
      <c r="P1703" s="153">
        <v>1364</v>
      </c>
      <c r="Q1703" s="154">
        <v>0.794918057434972</v>
      </c>
      <c r="R1703" s="154">
        <v>0.752100840336134</v>
      </c>
      <c r="S1703" s="154">
        <v>0.896449704142012</v>
      </c>
      <c r="T1703" s="154">
        <v>0.906593406593407</v>
      </c>
      <c r="U1703" s="173">
        <v>-0.144348863805877</v>
      </c>
      <c r="V1703" s="158">
        <v>2610</v>
      </c>
      <c r="W1703" s="158">
        <v>2224</v>
      </c>
      <c r="X1703" s="158">
        <v>1726</v>
      </c>
      <c r="Y1703" s="158">
        <v>1340</v>
      </c>
      <c r="Z1703" s="155">
        <v>0.852107279693487</v>
      </c>
      <c r="AA1703" s="155">
        <v>0.776361529548088</v>
      </c>
      <c r="AB1703" s="173">
        <v>0.0757457501453985</v>
      </c>
    </row>
    <row r="1704" spans="1:28">
      <c r="A1704" s="175" t="s">
        <v>1455</v>
      </c>
      <c r="B1704" s="178" t="s">
        <v>1852</v>
      </c>
      <c r="C1704" s="178" t="s">
        <v>1708</v>
      </c>
      <c r="D1704" s="150">
        <v>1266</v>
      </c>
      <c r="E1704" s="153">
        <v>1216</v>
      </c>
      <c r="F1704" s="153">
        <v>50</v>
      </c>
      <c r="G1704" s="151">
        <v>1295</v>
      </c>
      <c r="H1704" s="151">
        <v>1270</v>
      </c>
      <c r="I1704" s="151">
        <v>25</v>
      </c>
      <c r="J1704" s="151">
        <v>1289</v>
      </c>
      <c r="K1704" s="151">
        <v>1283</v>
      </c>
      <c r="L1704" s="151">
        <v>6</v>
      </c>
      <c r="M1704" s="172">
        <v>0.93</v>
      </c>
      <c r="N1704" s="153">
        <v>30362</v>
      </c>
      <c r="O1704" s="153">
        <v>30006</v>
      </c>
      <c r="P1704" s="153">
        <v>356</v>
      </c>
      <c r="Q1704" s="154">
        <v>0.988274817205718</v>
      </c>
      <c r="R1704" s="154">
        <v>0.960505529225908</v>
      </c>
      <c r="S1704" s="154">
        <v>0.980694980694981</v>
      </c>
      <c r="T1704" s="154">
        <v>0.995345228859581</v>
      </c>
      <c r="U1704" s="173">
        <v>-0.0201894514690724</v>
      </c>
      <c r="V1704" s="158">
        <v>8791</v>
      </c>
      <c r="W1704" s="158">
        <v>8677</v>
      </c>
      <c r="X1704" s="158">
        <v>9025</v>
      </c>
      <c r="Y1704" s="158">
        <v>8937</v>
      </c>
      <c r="Z1704" s="155">
        <v>0.98703219201456</v>
      </c>
      <c r="AA1704" s="155">
        <v>0.990249307479224</v>
      </c>
      <c r="AB1704" s="173">
        <v>-0.00321711546466397</v>
      </c>
    </row>
    <row r="1705" spans="1:28">
      <c r="A1705" s="175" t="s">
        <v>1455</v>
      </c>
      <c r="B1705" s="178" t="s">
        <v>1854</v>
      </c>
      <c r="C1705" s="178" t="s">
        <v>1709</v>
      </c>
      <c r="D1705" s="150">
        <v>2048</v>
      </c>
      <c r="E1705" s="153">
        <v>1955</v>
      </c>
      <c r="F1705" s="153">
        <v>93</v>
      </c>
      <c r="G1705" s="151">
        <v>2199</v>
      </c>
      <c r="H1705" s="151">
        <v>2154</v>
      </c>
      <c r="I1705" s="151">
        <v>45</v>
      </c>
      <c r="J1705" s="151">
        <v>2254</v>
      </c>
      <c r="K1705" s="151">
        <v>2184</v>
      </c>
      <c r="L1705" s="151">
        <v>70</v>
      </c>
      <c r="M1705" s="172">
        <v>0.93</v>
      </c>
      <c r="N1705" s="153">
        <v>52403</v>
      </c>
      <c r="O1705" s="153">
        <v>50365</v>
      </c>
      <c r="P1705" s="153">
        <v>2038</v>
      </c>
      <c r="Q1705" s="154">
        <v>0.961109096807435</v>
      </c>
      <c r="R1705" s="154">
        <v>0.95458984375</v>
      </c>
      <c r="S1705" s="154">
        <v>0.979536152796726</v>
      </c>
      <c r="T1705" s="154">
        <v>0.968944099378882</v>
      </c>
      <c r="U1705" s="173">
        <v>-0.0249463090467258</v>
      </c>
      <c r="V1705" s="158">
        <v>15299</v>
      </c>
      <c r="W1705" s="158">
        <v>14741</v>
      </c>
      <c r="X1705" s="158">
        <v>15557</v>
      </c>
      <c r="Y1705" s="158">
        <v>14828</v>
      </c>
      <c r="Z1705" s="155">
        <v>0.963527027910321</v>
      </c>
      <c r="AA1705" s="155">
        <v>0.95314006556534</v>
      </c>
      <c r="AB1705" s="173">
        <v>0.0103869623449806</v>
      </c>
    </row>
    <row r="1706" spans="1:28">
      <c r="A1706" s="175" t="s">
        <v>1455</v>
      </c>
      <c r="B1706" s="178" t="s">
        <v>1852</v>
      </c>
      <c r="C1706" s="178" t="s">
        <v>1710</v>
      </c>
      <c r="D1706" s="150">
        <v>1936</v>
      </c>
      <c r="E1706" s="153">
        <v>1416</v>
      </c>
      <c r="F1706" s="153">
        <v>520</v>
      </c>
      <c r="G1706" s="151">
        <v>2023</v>
      </c>
      <c r="H1706" s="151">
        <v>1524</v>
      </c>
      <c r="I1706" s="151">
        <v>499</v>
      </c>
      <c r="J1706" s="151">
        <v>2223</v>
      </c>
      <c r="K1706" s="151">
        <v>1729</v>
      </c>
      <c r="L1706" s="151">
        <v>494</v>
      </c>
      <c r="M1706" s="172">
        <v>0.93</v>
      </c>
      <c r="N1706" s="153">
        <v>44036</v>
      </c>
      <c r="O1706" s="153">
        <v>32370</v>
      </c>
      <c r="P1706" s="153">
        <v>11666</v>
      </c>
      <c r="Q1706" s="154">
        <v>0.735080388772822</v>
      </c>
      <c r="R1706" s="154">
        <v>0.731404958677686</v>
      </c>
      <c r="S1706" s="154">
        <v>0.753336628769155</v>
      </c>
      <c r="T1706" s="154">
        <v>0.777777777777778</v>
      </c>
      <c r="U1706" s="173">
        <v>-0.0219316700914688</v>
      </c>
      <c r="V1706" s="158">
        <v>13367</v>
      </c>
      <c r="W1706" s="158">
        <v>10498</v>
      </c>
      <c r="X1706" s="158">
        <v>12848</v>
      </c>
      <c r="Y1706" s="158">
        <v>9748</v>
      </c>
      <c r="Z1706" s="155">
        <v>0.785366948455151</v>
      </c>
      <c r="AA1706" s="155">
        <v>0.758717310087173</v>
      </c>
      <c r="AB1706" s="173">
        <v>0.0266496383679776</v>
      </c>
    </row>
    <row r="1707" spans="1:28">
      <c r="A1707" s="175" t="s">
        <v>1455</v>
      </c>
      <c r="B1707" s="178" t="s">
        <v>1857</v>
      </c>
      <c r="C1707" s="178" t="s">
        <v>1711</v>
      </c>
      <c r="D1707" s="150">
        <v>417</v>
      </c>
      <c r="E1707" s="153">
        <v>390</v>
      </c>
      <c r="F1707" s="153">
        <v>27</v>
      </c>
      <c r="G1707" s="151">
        <v>520</v>
      </c>
      <c r="H1707" s="151">
        <v>511</v>
      </c>
      <c r="I1707" s="151">
        <v>9</v>
      </c>
      <c r="J1707" s="151">
        <v>414</v>
      </c>
      <c r="K1707" s="151">
        <v>411</v>
      </c>
      <c r="L1707" s="151">
        <v>3</v>
      </c>
      <c r="M1707" s="172">
        <v>0.93</v>
      </c>
      <c r="N1707" s="153">
        <v>9996</v>
      </c>
      <c r="O1707" s="153">
        <v>9873</v>
      </c>
      <c r="P1707" s="153">
        <v>123</v>
      </c>
      <c r="Q1707" s="154">
        <v>0.987695078031212</v>
      </c>
      <c r="R1707" s="154">
        <v>0.935251798561151</v>
      </c>
      <c r="S1707" s="154">
        <v>0.982692307692308</v>
      </c>
      <c r="T1707" s="154">
        <v>0.992753623188406</v>
      </c>
      <c r="U1707" s="173">
        <v>-0.0474405091311566</v>
      </c>
      <c r="V1707" s="158">
        <v>2785</v>
      </c>
      <c r="W1707" s="158">
        <v>2733</v>
      </c>
      <c r="X1707" s="158">
        <v>3209</v>
      </c>
      <c r="Y1707" s="158">
        <v>3179</v>
      </c>
      <c r="Z1707" s="155">
        <v>0.98132854578097</v>
      </c>
      <c r="AA1707" s="155">
        <v>0.990651293237769</v>
      </c>
      <c r="AB1707" s="173">
        <v>-0.00932274745679929</v>
      </c>
    </row>
    <row r="1708" spans="1:28">
      <c r="A1708" s="175" t="s">
        <v>1455</v>
      </c>
      <c r="B1708" s="178" t="s">
        <v>1857</v>
      </c>
      <c r="C1708" s="178" t="s">
        <v>1712</v>
      </c>
      <c r="D1708" s="150">
        <v>1333</v>
      </c>
      <c r="E1708" s="153">
        <v>1095</v>
      </c>
      <c r="F1708" s="153">
        <v>238</v>
      </c>
      <c r="G1708" s="151">
        <v>1376</v>
      </c>
      <c r="H1708" s="151">
        <v>1206</v>
      </c>
      <c r="I1708" s="151">
        <v>170</v>
      </c>
      <c r="J1708" s="151">
        <v>1095</v>
      </c>
      <c r="K1708" s="151">
        <v>968</v>
      </c>
      <c r="L1708" s="151">
        <v>127</v>
      </c>
      <c r="M1708" s="172">
        <v>0.93</v>
      </c>
      <c r="N1708" s="153">
        <v>26277</v>
      </c>
      <c r="O1708" s="153">
        <v>23324</v>
      </c>
      <c r="P1708" s="153">
        <v>2953</v>
      </c>
      <c r="Q1708" s="154">
        <v>0.887620352399437</v>
      </c>
      <c r="R1708" s="154">
        <v>0.82145536384096</v>
      </c>
      <c r="S1708" s="154">
        <v>0.876453488372093</v>
      </c>
      <c r="T1708" s="154">
        <v>0.884018264840183</v>
      </c>
      <c r="U1708" s="173">
        <v>-0.0549981245311327</v>
      </c>
      <c r="V1708" s="158">
        <v>7945</v>
      </c>
      <c r="W1708" s="158">
        <v>6881</v>
      </c>
      <c r="X1708" s="158">
        <v>8378</v>
      </c>
      <c r="Y1708" s="158">
        <v>7589</v>
      </c>
      <c r="Z1708" s="155">
        <v>0.866079295154185</v>
      </c>
      <c r="AA1708" s="155">
        <v>0.905824779183576</v>
      </c>
      <c r="AB1708" s="173">
        <v>-0.039745484029391</v>
      </c>
    </row>
    <row r="1709" spans="1:28">
      <c r="A1709" s="175" t="s">
        <v>1455</v>
      </c>
      <c r="B1709" s="178" t="s">
        <v>1853</v>
      </c>
      <c r="C1709" s="178" t="s">
        <v>1713</v>
      </c>
      <c r="D1709" s="150">
        <v>3299</v>
      </c>
      <c r="E1709" s="153">
        <v>3076</v>
      </c>
      <c r="F1709" s="153">
        <v>223</v>
      </c>
      <c r="G1709" s="151">
        <v>3224</v>
      </c>
      <c r="H1709" s="151">
        <v>2904</v>
      </c>
      <c r="I1709" s="151">
        <v>320</v>
      </c>
      <c r="J1709" s="151">
        <v>3415</v>
      </c>
      <c r="K1709" s="151">
        <v>3173</v>
      </c>
      <c r="L1709" s="151">
        <v>242</v>
      </c>
      <c r="M1709" s="172">
        <v>0.93</v>
      </c>
      <c r="N1709" s="153">
        <v>81049</v>
      </c>
      <c r="O1709" s="153">
        <v>73475</v>
      </c>
      <c r="P1709" s="153">
        <v>7574</v>
      </c>
      <c r="Q1709" s="154">
        <v>0.90655035842515</v>
      </c>
      <c r="R1709" s="154">
        <v>0.932403758714762</v>
      </c>
      <c r="S1709" s="154">
        <v>0.900744416873449</v>
      </c>
      <c r="T1709" s="154">
        <v>0.92913616398243</v>
      </c>
      <c r="U1709" s="173">
        <v>0.0316593418413129</v>
      </c>
      <c r="V1709" s="158">
        <v>23051</v>
      </c>
      <c r="W1709" s="158">
        <v>21331</v>
      </c>
      <c r="X1709" s="158">
        <v>23939</v>
      </c>
      <c r="Y1709" s="158">
        <v>20972</v>
      </c>
      <c r="Z1709" s="155">
        <v>0.925382846731161</v>
      </c>
      <c r="AA1709" s="155">
        <v>0.876059985797235</v>
      </c>
      <c r="AB1709" s="173">
        <v>0.0493228609339267</v>
      </c>
    </row>
    <row r="1710" spans="1:28">
      <c r="A1710" s="175" t="s">
        <v>1455</v>
      </c>
      <c r="B1710" s="178" t="s">
        <v>1852</v>
      </c>
      <c r="C1710" s="178" t="s">
        <v>1714</v>
      </c>
      <c r="D1710" s="150">
        <v>2391</v>
      </c>
      <c r="E1710" s="153">
        <v>2125</v>
      </c>
      <c r="F1710" s="153">
        <v>266</v>
      </c>
      <c r="G1710" s="151">
        <v>2246</v>
      </c>
      <c r="H1710" s="151">
        <v>2000</v>
      </c>
      <c r="I1710" s="151">
        <v>246</v>
      </c>
      <c r="J1710" s="151">
        <v>2080</v>
      </c>
      <c r="K1710" s="151">
        <v>1940</v>
      </c>
      <c r="L1710" s="151">
        <v>140</v>
      </c>
      <c r="M1710" s="172">
        <v>0.93</v>
      </c>
      <c r="N1710" s="153">
        <v>50678</v>
      </c>
      <c r="O1710" s="153">
        <v>46290</v>
      </c>
      <c r="P1710" s="153">
        <v>4388</v>
      </c>
      <c r="Q1710" s="154">
        <v>0.913414104739729</v>
      </c>
      <c r="R1710" s="154">
        <v>0.88874947720619</v>
      </c>
      <c r="S1710" s="154">
        <v>0.890471950133571</v>
      </c>
      <c r="T1710" s="154">
        <v>0.932692307692308</v>
      </c>
      <c r="U1710" s="173">
        <v>-0.00172247292738092</v>
      </c>
      <c r="V1710" s="158">
        <v>15237</v>
      </c>
      <c r="W1710" s="158">
        <v>13971</v>
      </c>
      <c r="X1710" s="158">
        <v>14898</v>
      </c>
      <c r="Y1710" s="158">
        <v>13541</v>
      </c>
      <c r="Z1710" s="155">
        <v>0.916912778105926</v>
      </c>
      <c r="AA1710" s="155">
        <v>0.908913948180964</v>
      </c>
      <c r="AB1710" s="173">
        <v>0.00799882992496248</v>
      </c>
    </row>
    <row r="1711" spans="1:28">
      <c r="A1711" s="175" t="s">
        <v>1455</v>
      </c>
      <c r="B1711" s="178" t="s">
        <v>1856</v>
      </c>
      <c r="C1711" s="178" t="s">
        <v>1715</v>
      </c>
      <c r="D1711" s="150">
        <v>121</v>
      </c>
      <c r="E1711" s="153">
        <v>81</v>
      </c>
      <c r="F1711" s="153">
        <v>40</v>
      </c>
      <c r="G1711" s="151">
        <v>65</v>
      </c>
      <c r="H1711" s="151">
        <v>55</v>
      </c>
      <c r="I1711" s="151">
        <v>10</v>
      </c>
      <c r="J1711" s="151">
        <v>332</v>
      </c>
      <c r="K1711" s="151">
        <v>277</v>
      </c>
      <c r="L1711" s="151">
        <v>55</v>
      </c>
      <c r="M1711" s="172">
        <v>0.93</v>
      </c>
      <c r="N1711" s="153">
        <v>9181</v>
      </c>
      <c r="O1711" s="153">
        <v>7920</v>
      </c>
      <c r="P1711" s="153">
        <v>1261</v>
      </c>
      <c r="Q1711" s="154">
        <v>0.862651127328178</v>
      </c>
      <c r="R1711" s="154">
        <v>0.669421487603306</v>
      </c>
      <c r="S1711" s="154">
        <v>0.846153846153846</v>
      </c>
      <c r="T1711" s="154">
        <v>0.83433734939759</v>
      </c>
      <c r="U1711" s="173">
        <v>-0.17673235855054</v>
      </c>
      <c r="V1711" s="158">
        <v>2966</v>
      </c>
      <c r="W1711" s="158">
        <v>2428</v>
      </c>
      <c r="X1711" s="158">
        <v>1391</v>
      </c>
      <c r="Y1711" s="158">
        <v>1291</v>
      </c>
      <c r="Z1711" s="155">
        <v>0.818610923803102</v>
      </c>
      <c r="AA1711" s="155">
        <v>0.928109273903666</v>
      </c>
      <c r="AB1711" s="173">
        <v>-0.109498350100565</v>
      </c>
    </row>
  </sheetData>
  <mergeCells count="26">
    <mergeCell ref="A1:AB1"/>
    <mergeCell ref="R2:T2"/>
    <mergeCell ref="Z2:AA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U2:U3"/>
    <mergeCell ref="V2:V3"/>
    <mergeCell ref="W2:W3"/>
    <mergeCell ref="X2:X3"/>
    <mergeCell ref="Y2:Y3"/>
    <mergeCell ref="AB2:AB3"/>
  </mergeCells>
  <conditionalFormatting sqref="C6">
    <cfRule type="expression" dxfId="4" priority="40">
      <formula>#REF!="TIDAK TERCAPAI"</formula>
    </cfRule>
  </conditionalFormatting>
  <conditionalFormatting sqref="C17">
    <cfRule type="expression" dxfId="4" priority="38">
      <formula>#REF!="TIDAK TERCAPAI"</formula>
    </cfRule>
  </conditionalFormatting>
  <conditionalFormatting sqref="C20">
    <cfRule type="duplicateValues" dxfId="3" priority="50"/>
    <cfRule type="expression" dxfId="4" priority="49">
      <formula>#REF!="TIDAK TERCAPAI"</formula>
    </cfRule>
  </conditionalFormatting>
  <conditionalFormatting sqref="C21">
    <cfRule type="duplicateValues" dxfId="3" priority="48"/>
    <cfRule type="expression" dxfId="4" priority="47">
      <formula>#REF!="TIDAK TERCAPAI"</formula>
    </cfRule>
  </conditionalFormatting>
  <conditionalFormatting sqref="C22">
    <cfRule type="duplicateValues" dxfId="3" priority="46"/>
    <cfRule type="expression" dxfId="4" priority="45">
      <formula>#REF!="TIDAK TERCAPAI"</formula>
    </cfRule>
  </conditionalFormatting>
  <conditionalFormatting sqref="C25">
    <cfRule type="duplicateValues" dxfId="3" priority="180"/>
    <cfRule type="expression" dxfId="4" priority="179">
      <formula>#REF!="TIDAK TERCAPAI"</formula>
    </cfRule>
  </conditionalFormatting>
  <conditionalFormatting sqref="C26">
    <cfRule type="duplicateValues" dxfId="3" priority="178"/>
    <cfRule type="expression" dxfId="4" priority="115">
      <formula>#REF!="TIDAK TERCAPAI"</formula>
    </cfRule>
  </conditionalFormatting>
  <conditionalFormatting sqref="C27">
    <cfRule type="duplicateValues" dxfId="3" priority="177"/>
    <cfRule type="expression" dxfId="4" priority="114">
      <formula>#REF!="TIDAK TERCAPAI"</formula>
    </cfRule>
  </conditionalFormatting>
  <conditionalFormatting sqref="C28">
    <cfRule type="duplicateValues" dxfId="3" priority="176"/>
    <cfRule type="expression" dxfId="4" priority="113">
      <formula>#REF!="TIDAK TERCAPAI"</formula>
    </cfRule>
  </conditionalFormatting>
  <conditionalFormatting sqref="C29">
    <cfRule type="duplicateValues" dxfId="3" priority="175"/>
    <cfRule type="expression" dxfId="4" priority="112">
      <formula>#REF!="TIDAK TERCAPAI"</formula>
    </cfRule>
  </conditionalFormatting>
  <conditionalFormatting sqref="C30">
    <cfRule type="duplicateValues" dxfId="3" priority="174"/>
    <cfRule type="expression" dxfId="4" priority="111">
      <formula>#REF!="TIDAK TERCAPAI"</formula>
    </cfRule>
  </conditionalFormatting>
  <conditionalFormatting sqref="C31">
    <cfRule type="duplicateValues" dxfId="3" priority="173"/>
    <cfRule type="expression" dxfId="4" priority="110">
      <formula>#REF!="TIDAK TERCAPAI"</formula>
    </cfRule>
  </conditionalFormatting>
  <conditionalFormatting sqref="C32">
    <cfRule type="duplicateValues" dxfId="3" priority="172"/>
    <cfRule type="expression" dxfId="4" priority="109">
      <formula>#REF!="TIDAK TERCAPAI"</formula>
    </cfRule>
  </conditionalFormatting>
  <conditionalFormatting sqref="C33">
    <cfRule type="duplicateValues" dxfId="3" priority="171"/>
    <cfRule type="expression" dxfId="4" priority="108">
      <formula>#REF!="TIDAK TERCAPAI"</formula>
    </cfRule>
  </conditionalFormatting>
  <conditionalFormatting sqref="C34">
    <cfRule type="duplicateValues" dxfId="3" priority="170"/>
    <cfRule type="expression" dxfId="4" priority="107">
      <formula>#REF!="TIDAK TERCAPAI"</formula>
    </cfRule>
  </conditionalFormatting>
  <conditionalFormatting sqref="C35">
    <cfRule type="duplicateValues" dxfId="3" priority="169"/>
    <cfRule type="expression" dxfId="4" priority="106">
      <formula>#REF!="TIDAK TERCAPAI"</formula>
    </cfRule>
  </conditionalFormatting>
  <conditionalFormatting sqref="C36">
    <cfRule type="duplicateValues" dxfId="3" priority="168"/>
    <cfRule type="expression" dxfId="4" priority="105">
      <formula>#REF!="TIDAK TERCAPAI"</formula>
    </cfRule>
  </conditionalFormatting>
  <conditionalFormatting sqref="C37">
    <cfRule type="duplicateValues" dxfId="3" priority="167"/>
    <cfRule type="expression" dxfId="4" priority="104">
      <formula>#REF!="TIDAK TERCAPAI"</formula>
    </cfRule>
  </conditionalFormatting>
  <conditionalFormatting sqref="C38">
    <cfRule type="duplicateValues" dxfId="3" priority="166"/>
    <cfRule type="expression" dxfId="4" priority="103">
      <formula>#REF!="TIDAK TERCAPAI"</formula>
    </cfRule>
  </conditionalFormatting>
  <conditionalFormatting sqref="C39">
    <cfRule type="duplicateValues" dxfId="3" priority="165"/>
    <cfRule type="expression" dxfId="4" priority="102">
      <formula>#REF!="TIDAK TERCAPAI"</formula>
    </cfRule>
  </conditionalFormatting>
  <conditionalFormatting sqref="C40">
    <cfRule type="duplicateValues" dxfId="3" priority="164"/>
    <cfRule type="expression" dxfId="4" priority="101">
      <formula>#REF!="TIDAK TERCAPAI"</formula>
    </cfRule>
  </conditionalFormatting>
  <conditionalFormatting sqref="C41">
    <cfRule type="duplicateValues" dxfId="3" priority="163"/>
    <cfRule type="expression" dxfId="4" priority="100">
      <formula>#REF!="TIDAK TERCAPAI"</formula>
    </cfRule>
  </conditionalFormatting>
  <conditionalFormatting sqref="C42">
    <cfRule type="duplicateValues" dxfId="3" priority="162"/>
    <cfRule type="expression" dxfId="4" priority="99">
      <formula>#REF!="TIDAK TERCAPAI"</formula>
    </cfRule>
  </conditionalFormatting>
  <conditionalFormatting sqref="C43">
    <cfRule type="duplicateValues" dxfId="3" priority="161"/>
    <cfRule type="expression" dxfId="4" priority="98">
      <formula>#REF!="TIDAK TERCAPAI"</formula>
    </cfRule>
  </conditionalFormatting>
  <conditionalFormatting sqref="C44">
    <cfRule type="duplicateValues" dxfId="3" priority="160"/>
    <cfRule type="expression" dxfId="4" priority="97">
      <formula>#REF!="TIDAK TERCAPAI"</formula>
    </cfRule>
  </conditionalFormatting>
  <conditionalFormatting sqref="C45">
    <cfRule type="duplicateValues" dxfId="3" priority="159"/>
    <cfRule type="expression" dxfId="4" priority="96">
      <formula>#REF!="TIDAK TERCAPAI"</formula>
    </cfRule>
  </conditionalFormatting>
  <conditionalFormatting sqref="C46">
    <cfRule type="duplicateValues" dxfId="3" priority="158"/>
    <cfRule type="expression" dxfId="4" priority="95">
      <formula>#REF!="TIDAK TERCAPAI"</formula>
    </cfRule>
  </conditionalFormatting>
  <conditionalFormatting sqref="C47">
    <cfRule type="duplicateValues" dxfId="3" priority="157"/>
    <cfRule type="expression" dxfId="4" priority="94">
      <formula>#REF!="TIDAK TERCAPAI"</formula>
    </cfRule>
  </conditionalFormatting>
  <conditionalFormatting sqref="C51">
    <cfRule type="duplicateValues" dxfId="3" priority="155"/>
    <cfRule type="expression" dxfId="4" priority="92">
      <formula>#REF!="TIDAK TERCAPAI"</formula>
    </cfRule>
  </conditionalFormatting>
  <conditionalFormatting sqref="C52">
    <cfRule type="duplicateValues" dxfId="3" priority="154"/>
    <cfRule type="expression" dxfId="4" priority="91">
      <formula>#REF!="TIDAK TERCAPAI"</formula>
    </cfRule>
  </conditionalFormatting>
  <conditionalFormatting sqref="C53">
    <cfRule type="duplicateValues" dxfId="3" priority="153"/>
    <cfRule type="expression" dxfId="4" priority="90">
      <formula>#REF!="TIDAK TERCAPAI"</formula>
    </cfRule>
  </conditionalFormatting>
  <conditionalFormatting sqref="C56">
    <cfRule type="duplicateValues" dxfId="3" priority="151"/>
    <cfRule type="expression" dxfId="4" priority="88">
      <formula>#REF!="TIDAK TERCAPAI"</formula>
    </cfRule>
  </conditionalFormatting>
  <conditionalFormatting sqref="C57">
    <cfRule type="duplicateValues" dxfId="3" priority="150"/>
    <cfRule type="expression" dxfId="4" priority="87">
      <formula>#REF!="TIDAK TERCAPAI"</formula>
    </cfRule>
  </conditionalFormatting>
  <conditionalFormatting sqref="C58">
    <cfRule type="duplicateValues" dxfId="3" priority="149"/>
    <cfRule type="expression" dxfId="4" priority="86">
      <formula>#REF!="TIDAK TERCAPAI"</formula>
    </cfRule>
  </conditionalFormatting>
  <conditionalFormatting sqref="C59">
    <cfRule type="duplicateValues" dxfId="3" priority="148"/>
    <cfRule type="expression" dxfId="4" priority="85">
      <formula>#REF!="TIDAK TERCAPAI"</formula>
    </cfRule>
  </conditionalFormatting>
  <conditionalFormatting sqref="C60">
    <cfRule type="duplicateValues" dxfId="3" priority="147"/>
    <cfRule type="expression" dxfId="4" priority="84">
      <formula>#REF!="TIDAK TERCAPAI"</formula>
    </cfRule>
  </conditionalFormatting>
  <conditionalFormatting sqref="C63">
    <cfRule type="duplicateValues" dxfId="3" priority="145"/>
    <cfRule type="expression" dxfId="4" priority="82">
      <formula>#REF!="TIDAK TERCAPAI"</formula>
    </cfRule>
  </conditionalFormatting>
  <conditionalFormatting sqref="C64">
    <cfRule type="duplicateValues" dxfId="3" priority="144"/>
    <cfRule type="expression" dxfId="4" priority="81">
      <formula>#REF!="TIDAK TERCAPAI"</formula>
    </cfRule>
  </conditionalFormatting>
  <conditionalFormatting sqref="C65">
    <cfRule type="duplicateValues" dxfId="3" priority="33"/>
    <cfRule type="expression" dxfId="4" priority="32">
      <formula>#REF!="TIDAK TERCAPAI"</formula>
    </cfRule>
  </conditionalFormatting>
  <conditionalFormatting sqref="C66">
    <cfRule type="duplicateValues" dxfId="3" priority="143"/>
    <cfRule type="expression" dxfId="4" priority="80">
      <formula>#REF!="TIDAK TERCAPAI"</formula>
    </cfRule>
  </conditionalFormatting>
  <conditionalFormatting sqref="C73">
    <cfRule type="duplicateValues" dxfId="3" priority="140"/>
    <cfRule type="expression" dxfId="4" priority="77">
      <formula>#REF!="TIDAK TERCAPAI"</formula>
    </cfRule>
  </conditionalFormatting>
  <conditionalFormatting sqref="C79">
    <cfRule type="duplicateValues" dxfId="3" priority="137"/>
    <cfRule type="expression" dxfId="4" priority="74">
      <formula>#REF!="TIDAK TERCAPAI"</formula>
    </cfRule>
  </conditionalFormatting>
  <conditionalFormatting sqref="C80">
    <cfRule type="duplicateValues" dxfId="3" priority="136"/>
    <cfRule type="expression" dxfId="4" priority="73">
      <formula>#REF!="TIDAK TERCAPAI"</formula>
    </cfRule>
  </conditionalFormatting>
  <conditionalFormatting sqref="C81">
    <cfRule type="duplicateValues" dxfId="3" priority="135"/>
    <cfRule type="expression" dxfId="4" priority="72">
      <formula>#REF!="TIDAK TERCAPAI"</formula>
    </cfRule>
  </conditionalFormatting>
  <conditionalFormatting sqref="C84">
    <cfRule type="duplicateValues" dxfId="3" priority="133"/>
    <cfRule type="expression" dxfId="4" priority="70">
      <formula>#REF!="TIDAK TERCAPAI"</formula>
    </cfRule>
  </conditionalFormatting>
  <conditionalFormatting sqref="C92">
    <cfRule type="duplicateValues" dxfId="3" priority="130"/>
    <cfRule type="expression" dxfId="4" priority="67">
      <formula>#REF!="TIDAK TERCAPAI"</formula>
    </cfRule>
  </conditionalFormatting>
  <conditionalFormatting sqref="C93">
    <cfRule type="duplicateValues" dxfId="3" priority="129"/>
    <cfRule type="expression" dxfId="4" priority="66">
      <formula>#REF!="TIDAK TERCAPAI"</formula>
    </cfRule>
  </conditionalFormatting>
  <conditionalFormatting sqref="C94">
    <cfRule type="duplicateValues" dxfId="3" priority="128"/>
    <cfRule type="expression" dxfId="4" priority="65">
      <formula>#REF!="TIDAK TERCAPAI"</formula>
    </cfRule>
  </conditionalFormatting>
  <conditionalFormatting sqref="C95">
    <cfRule type="duplicateValues" dxfId="3" priority="127"/>
    <cfRule type="expression" dxfId="4" priority="64">
      <formula>#REF!="TIDAK TERCAPAI"</formula>
    </cfRule>
  </conditionalFormatting>
  <conditionalFormatting sqref="C96">
    <cfRule type="duplicateValues" dxfId="3" priority="126"/>
    <cfRule type="expression" dxfId="4" priority="63">
      <formula>#REF!="TIDAK TERCAPAI"</formula>
    </cfRule>
  </conditionalFormatting>
  <conditionalFormatting sqref="C97">
    <cfRule type="duplicateValues" dxfId="3" priority="125"/>
    <cfRule type="expression" dxfId="4" priority="62">
      <formula>#REF!="TIDAK TERCAPAI"</formula>
    </cfRule>
  </conditionalFormatting>
  <conditionalFormatting sqref="C98">
    <cfRule type="duplicateValues" dxfId="3" priority="124"/>
    <cfRule type="expression" dxfId="4" priority="61">
      <formula>#REF!="TIDAK TERCAPAI"</formula>
    </cfRule>
  </conditionalFormatting>
  <conditionalFormatting sqref="C99">
    <cfRule type="duplicateValues" dxfId="3" priority="123"/>
    <cfRule type="expression" dxfId="4" priority="60">
      <formula>#REF!="TIDAK TERCAPAI"</formula>
    </cfRule>
  </conditionalFormatting>
  <conditionalFormatting sqref="C100">
    <cfRule type="duplicateValues" dxfId="3" priority="122"/>
    <cfRule type="expression" dxfId="4" priority="59">
      <formula>#REF!="TIDAK TERCAPAI"</formula>
    </cfRule>
  </conditionalFormatting>
  <conditionalFormatting sqref="C101">
    <cfRule type="duplicateValues" dxfId="3" priority="121"/>
    <cfRule type="expression" dxfId="4" priority="58">
      <formula>#REF!="TIDAK TERCAPAI"</formula>
    </cfRule>
  </conditionalFormatting>
  <conditionalFormatting sqref="C105">
    <cfRule type="duplicateValues" dxfId="3" priority="52"/>
    <cfRule type="expression" dxfId="4" priority="51">
      <formula>#REF!="TIDAK TERCAPAI"</formula>
    </cfRule>
  </conditionalFormatting>
  <conditionalFormatting sqref="C106">
    <cfRule type="duplicateValues" dxfId="3" priority="44"/>
    <cfRule type="expression" dxfId="4" priority="42">
      <formula>#REF!="TIDAK TERCAPAI"</formula>
    </cfRule>
  </conditionalFormatting>
  <conditionalFormatting sqref="C107">
    <cfRule type="duplicateValues" dxfId="3" priority="43"/>
    <cfRule type="expression" dxfId="4" priority="41">
      <formula>#REF!="TIDAK TERCAPAI"</formula>
    </cfRule>
  </conditionalFormatting>
  <conditionalFormatting sqref="C112">
    <cfRule type="duplicateValues" dxfId="3" priority="119"/>
    <cfRule type="expression" dxfId="4" priority="56">
      <formula>#REF!="TIDAK TERCAPAI"</formula>
    </cfRule>
  </conditionalFormatting>
  <conditionalFormatting sqref="C113">
    <cfRule type="duplicateValues" dxfId="3" priority="118"/>
    <cfRule type="expression" dxfId="4" priority="55">
      <formula>#REF!="TIDAK TERCAPAI"</formula>
    </cfRule>
  </conditionalFormatting>
  <conditionalFormatting sqref="C114">
    <cfRule type="duplicateValues" dxfId="3" priority="117"/>
    <cfRule type="expression" dxfId="4" priority="54">
      <formula>#REF!="TIDAK TERCAPAI"</formula>
    </cfRule>
  </conditionalFormatting>
  <conditionalFormatting sqref="C115">
    <cfRule type="duplicateValues" dxfId="3" priority="116"/>
    <cfRule type="expression" dxfId="4" priority="53">
      <formula>#REF!="TIDAK TERCAPAI"</formula>
    </cfRule>
  </conditionalFormatting>
  <conditionalFormatting sqref="C404">
    <cfRule type="duplicateValues" dxfId="0" priority="30"/>
  </conditionalFormatting>
  <conditionalFormatting sqref="C434">
    <cfRule type="duplicateValues" dxfId="0" priority="27"/>
  </conditionalFormatting>
  <conditionalFormatting sqref="C493">
    <cfRule type="duplicateValues" dxfId="0" priority="25"/>
  </conditionalFormatting>
  <conditionalFormatting sqref="C505">
    <cfRule type="duplicateValues" dxfId="0" priority="24"/>
  </conditionalFormatting>
  <conditionalFormatting sqref="C518">
    <cfRule type="duplicateValues" dxfId="0" priority="20"/>
  </conditionalFormatting>
  <conditionalFormatting sqref="C538">
    <cfRule type="duplicateValues" dxfId="0" priority="18"/>
  </conditionalFormatting>
  <conditionalFormatting sqref="C581">
    <cfRule type="duplicateValues" dxfId="0" priority="14"/>
  </conditionalFormatting>
  <conditionalFormatting sqref="C584">
    <cfRule type="duplicateValues" dxfId="0" priority="12"/>
  </conditionalFormatting>
  <conditionalFormatting sqref="C628">
    <cfRule type="duplicateValues" dxfId="0" priority="10"/>
  </conditionalFormatting>
  <conditionalFormatting sqref="C654">
    <cfRule type="duplicateValues" dxfId="0" priority="7"/>
  </conditionalFormatting>
  <conditionalFormatting sqref="C655">
    <cfRule type="duplicateValues" dxfId="0" priority="6"/>
  </conditionalFormatting>
  <conditionalFormatting sqref="C669">
    <cfRule type="duplicateValues" dxfId="0" priority="4"/>
  </conditionalFormatting>
  <conditionalFormatting sqref="C671">
    <cfRule type="duplicateValues" dxfId="0" priority="3"/>
  </conditionalFormatting>
  <conditionalFormatting sqref="C673">
    <cfRule type="duplicateValues" dxfId="0" priority="2"/>
  </conditionalFormatting>
  <conditionalFormatting sqref="C48:C50">
    <cfRule type="duplicateValues" dxfId="3" priority="156"/>
    <cfRule type="expression" dxfId="4" priority="93">
      <formula>#REF!="TIDAK TERCAPAI"</formula>
    </cfRule>
  </conditionalFormatting>
  <conditionalFormatting sqref="C54:C55">
    <cfRule type="duplicateValues" dxfId="3" priority="152"/>
    <cfRule type="expression" dxfId="4" priority="89">
      <formula>#REF!="TIDAK TERCAPAI"</formula>
    </cfRule>
  </conditionalFormatting>
  <conditionalFormatting sqref="C61:C62">
    <cfRule type="duplicateValues" dxfId="3" priority="146"/>
    <cfRule type="expression" dxfId="4" priority="83">
      <formula>#REF!="TIDAK TERCAPAI"</formula>
    </cfRule>
  </conditionalFormatting>
  <conditionalFormatting sqref="C67:C70">
    <cfRule type="duplicateValues" dxfId="3" priority="142"/>
    <cfRule type="expression" dxfId="4" priority="79">
      <formula>#REF!="TIDAK TERCAPAI"</formula>
    </cfRule>
  </conditionalFormatting>
  <conditionalFormatting sqref="C71:C72">
    <cfRule type="duplicateValues" dxfId="3" priority="141"/>
    <cfRule type="expression" dxfId="4" priority="78">
      <formula>#REF!="TIDAK TERCAPAI"</formula>
    </cfRule>
  </conditionalFormatting>
  <conditionalFormatting sqref="C74:C76">
    <cfRule type="duplicateValues" dxfId="3" priority="139"/>
    <cfRule type="expression" dxfId="4" priority="76">
      <formula>#REF!="TIDAK TERCAPAI"</formula>
    </cfRule>
  </conditionalFormatting>
  <conditionalFormatting sqref="C77:C78">
    <cfRule type="duplicateValues" dxfId="3" priority="138"/>
    <cfRule type="expression" dxfId="4" priority="75">
      <formula>#REF!="TIDAK TERCAPAI"</formula>
    </cfRule>
  </conditionalFormatting>
  <conditionalFormatting sqref="C82:C83">
    <cfRule type="duplicateValues" dxfId="3" priority="134"/>
    <cfRule type="expression" dxfId="4" priority="71">
      <formula>#REF!="TIDAK TERCAPAI"</formula>
    </cfRule>
  </conditionalFormatting>
  <conditionalFormatting sqref="C85:C88">
    <cfRule type="duplicateValues" dxfId="3" priority="132"/>
    <cfRule type="expression" dxfId="4" priority="69">
      <formula>#REF!="TIDAK TERCAPAI"</formula>
    </cfRule>
  </conditionalFormatting>
  <conditionalFormatting sqref="C89:C91">
    <cfRule type="duplicateValues" dxfId="3" priority="131"/>
    <cfRule type="expression" dxfId="4" priority="68">
      <formula>#REF!="TIDAK TERCAPAI"</formula>
    </cfRule>
  </conditionalFormatting>
  <conditionalFormatting sqref="C110:C111">
    <cfRule type="duplicateValues" dxfId="3" priority="120"/>
    <cfRule type="expression" dxfId="4" priority="57">
      <formula>#REF!="TIDAK TERCAPAI"</formula>
    </cfRule>
  </conditionalFormatting>
  <conditionalFormatting sqref="C400:C404">
    <cfRule type="duplicateValues" dxfId="0" priority="28"/>
  </conditionalFormatting>
  <conditionalFormatting sqref="C402:C404">
    <cfRule type="duplicateValues" dxfId="0" priority="29"/>
  </conditionalFormatting>
  <conditionalFormatting sqref="C412:C416">
    <cfRule type="duplicateValues" dxfId="0" priority="31"/>
  </conditionalFormatting>
  <conditionalFormatting sqref="C502:C504">
    <cfRule type="duplicateValues" dxfId="0" priority="26"/>
  </conditionalFormatting>
  <conditionalFormatting sqref="C512:C513">
    <cfRule type="duplicateValues" dxfId="0" priority="23"/>
  </conditionalFormatting>
  <conditionalFormatting sqref="C514:C515">
    <cfRule type="duplicateValues" dxfId="0" priority="22"/>
  </conditionalFormatting>
  <conditionalFormatting sqref="C516:C517">
    <cfRule type="duplicateValues" dxfId="0" priority="21"/>
  </conditionalFormatting>
  <conditionalFormatting sqref="C547:C551">
    <cfRule type="duplicateValues" dxfId="0" priority="16"/>
  </conditionalFormatting>
  <conditionalFormatting sqref="C550:C551">
    <cfRule type="duplicateValues" dxfId="0" priority="17"/>
  </conditionalFormatting>
  <conditionalFormatting sqref="C569:C570">
    <cfRule type="duplicateValues" dxfId="0" priority="15"/>
  </conditionalFormatting>
  <conditionalFormatting sqref="C582:C583">
    <cfRule type="duplicateValues" dxfId="0" priority="13"/>
  </conditionalFormatting>
  <conditionalFormatting sqref="C617:C619">
    <cfRule type="duplicateValues" dxfId="0" priority="11"/>
  </conditionalFormatting>
  <conditionalFormatting sqref="C630:C633">
    <cfRule type="duplicateValues" dxfId="0" priority="9"/>
  </conditionalFormatting>
  <conditionalFormatting sqref="C634:C641">
    <cfRule type="duplicateValues" dxfId="0" priority="19"/>
  </conditionalFormatting>
  <conditionalFormatting sqref="C634:C637">
    <cfRule type="duplicateValues" dxfId="0" priority="8"/>
  </conditionalFormatting>
  <conditionalFormatting sqref="C656:C657">
    <cfRule type="duplicateValues" dxfId="0" priority="5"/>
  </conditionalFormatting>
  <conditionalFormatting sqref="C674:C929">
    <cfRule type="duplicateValues" dxfId="0" priority="1"/>
  </conditionalFormatting>
  <conditionalFormatting sqref="D6:D1711">
    <cfRule type="cellIs" dxfId="5" priority="39" operator="lessThan">
      <formula>100</formula>
    </cfRule>
  </conditionalFormatting>
  <conditionalFormatting sqref="Q6:T1711">
    <cfRule type="cellIs" dxfId="1" priority="37" operator="greaterThan">
      <formula>0.9199</formula>
    </cfRule>
    <cfRule type="cellIs" dxfId="2" priority="36" operator="lessThan">
      <formula>0.9199</formula>
    </cfRule>
  </conditionalFormatting>
  <conditionalFormatting sqref="Z6:AA1711">
    <cfRule type="cellIs" dxfId="1" priority="35" operator="greaterThan">
      <formula>0.9199</formula>
    </cfRule>
    <cfRule type="cellIs" dxfId="2" priority="34" operator="less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Q1628"/>
  <sheetViews>
    <sheetView zoomScale="55" zoomScaleNormal="55" zoomScaleSheetLayoutView="50" workbookViewId="0">
      <pane ySplit="5" topLeftCell="A6" activePane="bottomLeft" state="frozen"/>
      <selection/>
      <selection pane="bottomLeft" activeCell="A5" sqref="A5:AL1628"/>
    </sheetView>
  </sheetViews>
  <sheetFormatPr defaultColWidth="10.2857142857143" defaultRowHeight="16.5"/>
  <cols>
    <col min="1" max="1" width="19.4571428571429" style="109" customWidth="1"/>
    <col min="2" max="2" width="52.1809523809524" style="110" customWidth="1"/>
    <col min="3" max="3" width="31.4285714285714" style="110" customWidth="1"/>
    <col min="4" max="4" width="16.047619047619" style="111" customWidth="1"/>
    <col min="5" max="5" width="19.0095238095238" style="111" hidden="1" customWidth="1"/>
    <col min="6" max="6" width="23.2952380952381" style="111" hidden="1" customWidth="1"/>
    <col min="7" max="7" width="19.8285714285714" style="111" hidden="1" customWidth="1"/>
    <col min="8" max="8" width="16.5333333333333" style="111" hidden="1" customWidth="1"/>
    <col min="9" max="9" width="14.7047619047619" style="111" hidden="1" customWidth="1"/>
    <col min="10" max="10" width="14.3714285714286" style="111" hidden="1" customWidth="1"/>
    <col min="11" max="11" width="16.5238095238095" style="111" hidden="1" customWidth="1"/>
    <col min="12" max="12" width="16.6952380952381" style="111" hidden="1" customWidth="1"/>
    <col min="13" max="13" width="17.0190476190476" style="111" hidden="1" customWidth="1"/>
    <col min="14" max="14" width="16.0380952380952" style="111" hidden="1" customWidth="1"/>
    <col min="15" max="15" width="17.1904761904762" style="111" hidden="1" customWidth="1"/>
    <col min="16" max="16" width="16.5142857142857" style="111" hidden="1" customWidth="1"/>
    <col min="17" max="17" width="16.3619047619048" style="111" hidden="1" customWidth="1"/>
    <col min="18" max="18" width="17.3428571428571" style="111" hidden="1" customWidth="1"/>
    <col min="19" max="19" width="10.2857142857143" style="111" customWidth="1"/>
    <col min="20" max="20" width="17.5428571428571" style="111" hidden="1" customWidth="1"/>
    <col min="21" max="21" width="18.3619047619048" style="111" hidden="1" customWidth="1"/>
    <col min="22" max="22" width="21.8285714285714" style="111" hidden="1" customWidth="1"/>
    <col min="23" max="23" width="13.5238095238095" style="111" hidden="1" customWidth="1"/>
    <col min="24" max="24" width="18.1809523809524" style="111" hidden="1" customWidth="1"/>
    <col min="25" max="25" width="11.8380952380952" style="111" customWidth="1"/>
    <col min="26" max="26" width="10.952380952381" style="111" customWidth="1"/>
    <col min="27" max="27" width="12.552380952381" style="111" customWidth="1"/>
    <col min="28" max="28" width="10.3809523809524" style="111" customWidth="1"/>
    <col min="29" max="29" width="13.9238095238095" style="110" customWidth="1"/>
    <col min="30" max="30" width="20.3238095238095" style="110" hidden="1" customWidth="1"/>
    <col min="31" max="31" width="23.8" style="110" hidden="1" customWidth="1"/>
    <col min="32" max="35" width="21.3142857142857" style="110" hidden="1" customWidth="1"/>
    <col min="36" max="36" width="17.3428571428571" style="112" customWidth="1"/>
    <col min="37" max="37" width="16.6" style="112" customWidth="1"/>
    <col min="38" max="38" width="16.0666666666667" style="112" customWidth="1"/>
    <col min="39" max="39" width="10.2857142857143" style="112" customWidth="1"/>
    <col min="40" max="40" width="15.2761904761905" style="113" customWidth="1"/>
    <col min="41" max="41" width="29.2571428571429" style="112" customWidth="1"/>
    <col min="42" max="42" width="10.2857142857143" style="112"/>
    <col min="43" max="43" width="11.3619047619048" style="87"/>
    <col min="44" max="16384" width="10.2857142857143" style="87"/>
  </cols>
  <sheetData>
    <row r="1" ht="54" customHeight="1" spans="1:43">
      <c r="A1" s="114" t="str">
        <f>CONCATENATE("网管-爪哇巴厘岛退件率",TEXT($Z$4,"MM月DD日"),"
NM-Monitoring Retur Agent Jawa-Bali ",TEXT($Z$4,"DD MMM YYYY"))</f>
        <v>网管-爪哇巴厘岛退件率09月24日
NM-Monitoring Retur Agent Jawa-Bali 24 Sep 2026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</row>
    <row r="2" ht="331" hidden="1" customHeight="1" spans="1:43">
      <c r="A2" s="115" t="s">
        <v>1877</v>
      </c>
      <c r="B2" s="116"/>
      <c r="C2" s="116"/>
      <c r="D2" s="116"/>
      <c r="E2" s="116"/>
      <c r="F2" s="116"/>
      <c r="G2" s="117" t="s">
        <v>1878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ht="51" customHeight="1" spans="1:43">
      <c r="A3" s="118" t="s">
        <v>5</v>
      </c>
      <c r="B3" s="119" t="s">
        <v>1858</v>
      </c>
      <c r="C3" s="118" t="s">
        <v>1722</v>
      </c>
      <c r="D3" s="118" t="str">
        <f>"Total"&amp;CHAR(10)&amp;"Delivery"&amp;CHAR(10)&amp;TEXT($Z$4,"dd mmm yyyy")</f>
        <v>Total
Delivery
24 Sep 2026</v>
      </c>
      <c r="E3" s="120" t="str">
        <f>"退件量-退件"&amp;CHAR(10)&amp;"登记票数"&amp;CHAR(10)&amp;"Jumlah"&amp;CHAR(10)&amp;"Regist Retur"&amp;CHAR(10)&amp;TEXT($Z$4,"dd mmm yyyy")</f>
        <v>退件量-退件
登记票数
Jumlah
Regist Retur
24 Sep 2026</v>
      </c>
      <c r="F3" s="120" t="str">
        <f>"退件量-退件"&amp;CHAR(10)&amp;"确认票数"&amp;CHAR(10)&amp;"Jumlah"&amp;CHAR(10)&amp;"Konfirmasi"&amp;CHAR(10)&amp;"Retur"&amp;CHAR(10)&amp;TEXT($Z$4,"dd mmm yyyy")</f>
        <v>退件量-退件
确认票数
Jumlah
Konfirmasi
Retur
24 Sep 2026</v>
      </c>
      <c r="G3" s="120" t="str">
        <f>"退件量-退件签"&amp;CHAR(10)&amp;"收票数"&amp;CHAR(10)&amp;"Jumlah TTD"&amp;CHAR(10)&amp;"Retur"&amp;CHAR(10)&amp;TEXT($Z$4,"dd mmm yyyy")</f>
        <v>退件量-退件签
收票数
Jumlah TTD
Retur
24 Sep 2026</v>
      </c>
      <c r="H3" s="118" t="str">
        <f>"退件量-退件作"&amp;CHAR(10)&amp;"废票数"&amp;CHAR(10)&amp;"Jumlah Void"&amp;CHAR(10)&amp;"Retur"&amp;CHAR(10)&amp;TEXT($Z$4,"dd mmm yyyy")</f>
        <v>退件量-退件作
废票数
Jumlah Void
Retur
24 Sep 2026</v>
      </c>
      <c r="I3" s="118" t="str">
        <f>"Total"&amp;CHAR(10)&amp;"Delivery"&amp;CHAR(10)&amp;TEXT($AA$4,"dd mmm yyyy")</f>
        <v>Total
Delivery
23 Sep 2026</v>
      </c>
      <c r="J3" s="120" t="str">
        <f>"退件量-退件"&amp;CHAR(10)&amp;"登记票数"&amp;CHAR(10)&amp;"Jumlah"&amp;CHAR(10)&amp;"Regist Retur"&amp;CHAR(10)&amp;TEXT($AA$4,"dd mmm yyyy")</f>
        <v>退件量-退件
登记票数
Jumlah
Regist Retur
23 Sep 2026</v>
      </c>
      <c r="K3" s="120" t="str">
        <f>"退件量-退件"&amp;CHAR(10)&amp;"确认票数"&amp;CHAR(10)&amp;"Jumlah"&amp;CHAR(10)&amp;"Konfirmasi"&amp;CHAR(10)&amp;"Retur"&amp;CHAR(10)&amp;TEXT($AA$4,"dd mmm yyyy")</f>
        <v>退件量-退件
确认票数
Jumlah
Konfirmasi
Retur
23 Sep 2026</v>
      </c>
      <c r="L3" s="120" t="str">
        <f>"退件量-退件签"&amp;CHAR(10)&amp;"收票数"&amp;CHAR(10)&amp;"Jumlah TTD"&amp;CHAR(10)&amp;"Retur"&amp;CHAR(10)&amp;TEXT($AA$4,"dd mmm yyyy")</f>
        <v>退件量-退件签
收票数
Jumlah TTD
Retur
23 Sep 2026</v>
      </c>
      <c r="M3" s="118" t="str">
        <f>"退件量-退件作"&amp;CHAR(10)&amp;"废票数"&amp;CHAR(10)&amp;"Jumlah Void"&amp;CHAR(10)&amp;"Retur"&amp;CHAR(10)&amp;TEXT($AA$4,"dd mmm yyyy")</f>
        <v>退件量-退件作
废票数
Jumlah Void
Retur
23 Sep 2026</v>
      </c>
      <c r="N3" s="118" t="str">
        <f>"Total"&amp;CHAR(10)&amp;"Delivery"&amp;CHAR(10)&amp;TEXT($AB$4,"dd mmm yyyy")</f>
        <v>Total
Delivery
22 Sep 2026</v>
      </c>
      <c r="O3" s="120" t="str">
        <f>"退件量-退件"&amp;CHAR(10)&amp;"登记票数"&amp;CHAR(10)&amp;"Jumlah"&amp;CHAR(10)&amp;"Regist Retur"&amp;CHAR(10)&amp;TEXT($AB$4,"dd mmm yyyy")</f>
        <v>退件量-退件
登记票数
Jumlah
Regist Retur
22 Sep 2026</v>
      </c>
      <c r="P3" s="120" t="str">
        <f>"退件量-退件"&amp;CHAR(10)&amp;"确认票数"&amp;CHAR(10)&amp;"Jumlah"&amp;CHAR(10)&amp;"Konfirmasi"&amp;CHAR(10)&amp;"Retur"&amp;CHAR(10)&amp;TEXT($AB$4,"dd mmm yyyy")</f>
        <v>退件量-退件
确认票数
Jumlah
Konfirmasi
Retur
22 Sep 2026</v>
      </c>
      <c r="Q3" s="120" t="str">
        <f>"退件量-退件签"&amp;CHAR(10)&amp;"收票数"&amp;CHAR(10)&amp;"Jumlah TTD"&amp;CHAR(10)&amp;"Retur"&amp;CHAR(10)&amp;TEXT($AB$4,"dd mmm yyyy")</f>
        <v>退件量-退件签
收票数
Jumlah TTD
Retur
22 Sep 2026</v>
      </c>
      <c r="R3" s="118" t="str">
        <f>"退件量-退件作"&amp;CHAR(10)&amp;"废票数"&amp;CHAR(10)&amp;"Jumlah Void"&amp;CHAR(10)&amp;"Retur"&amp;CHAR(10)&amp;TEXT($AB$4,"dd mmm yyyy")</f>
        <v>退件量-退件作
废票数
Jumlah Void
Retur
22 Sep 2026</v>
      </c>
      <c r="S3" s="120" t="s">
        <v>1725</v>
      </c>
      <c r="T3" s="120" t="s">
        <v>1879</v>
      </c>
      <c r="U3" s="120" t="s">
        <v>1880</v>
      </c>
      <c r="V3" s="120" t="s">
        <v>1881</v>
      </c>
      <c r="W3" s="120" t="s">
        <v>1882</v>
      </c>
      <c r="X3" s="121" t="s">
        <v>1883</v>
      </c>
      <c r="Y3" s="118" t="s">
        <v>1884</v>
      </c>
      <c r="Z3" s="118" t="s">
        <v>1885</v>
      </c>
      <c r="AA3" s="118"/>
      <c r="AB3" s="118"/>
      <c r="AC3" s="118" t="s">
        <v>1731</v>
      </c>
      <c r="AD3" s="120" t="str">
        <f>"Total Delivery Mingguan"&amp;CHAR(10)&amp;TEXT(AQ12,"dd mmm")&amp;" - "&amp;TEXT(AQ11,"dd mmm")</f>
        <v>Total Delivery Mingguan
18 Sep - 24 Sep</v>
      </c>
      <c r="AE3" s="120" t="str">
        <f>"退件量-退件登记票数"&amp;CHAR(10)&amp;"Jumlah Regist Retur Mingguan"&amp;CHAR(10)&amp;TEXT(AQ12,"dd mmm")&amp;" - "&amp;TEXT(AQ11,"dd mmm")</f>
        <v>退件量-退件登记票数
Jumlah Regist Retur Mingguan
18 Sep - 24 Sep</v>
      </c>
      <c r="AF3" s="120" t="str">
        <f>"退件量-退件作废票数"&amp;CHAR(10)&amp;"Jumlah Void Retur Mingguan"&amp;CHAR(10)&amp;TEXT(AQ12,"dd mmm")&amp;" - "&amp;TEXT(AQ11,"dd mmm")</f>
        <v>退件量-退件作废票数
Jumlah Void Retur Mingguan
18 Sep - 24 Sep</v>
      </c>
      <c r="AG3" s="120" t="str">
        <f>"Total Delivery Mingguan"&amp;CHAR(10)&amp;TEXT(AQ14,"dd mmm")&amp;" - "&amp;TEXT(AQ13,"dd mmm")</f>
        <v>Total Delivery Mingguan
11 Sep - 17 Sep</v>
      </c>
      <c r="AH3" s="122" t="str">
        <f>"退件量-退件登记票数"&amp;CHAR(10)&amp;"Jumlah Regist Retur Mingguan"&amp;CHAR(10)&amp;TEXT(AQ14,"dd mmm")&amp;" - "&amp;TEXT(AQ13,"dd mmm")</f>
        <v>退件量-退件登记票数
Jumlah Regist Retur Mingguan
11 Sep - 17 Sep</v>
      </c>
      <c r="AI3" s="122" t="str">
        <f>"退件量-退件作废票数"&amp;CHAR(10)&amp;"Jumlah Void Retur Mingguan"&amp;CHAR(10)&amp;TEXT(AQ14,"dd mmm")&amp;" - "&amp;TEXT(AQ13,"dd mmm")</f>
        <v>退件量-退件作废票数
Jumlah Void Retur Mingguan
11 Sep - 17 Sep</v>
      </c>
      <c r="AJ3" s="118" t="s">
        <v>1886</v>
      </c>
      <c r="AK3" s="118"/>
      <c r="AL3" s="118" t="s">
        <v>1733</v>
      </c>
    </row>
    <row r="4" ht="57" customHeight="1" spans="1:43">
      <c r="A4" s="123"/>
      <c r="B4" s="123"/>
      <c r="C4" s="124"/>
      <c r="D4" s="124"/>
      <c r="E4" s="125"/>
      <c r="F4" s="125"/>
      <c r="G4" s="125"/>
      <c r="H4" s="124"/>
      <c r="I4" s="124"/>
      <c r="J4" s="125"/>
      <c r="K4" s="125"/>
      <c r="L4" s="125"/>
      <c r="M4" s="124"/>
      <c r="N4" s="124"/>
      <c r="O4" s="125"/>
      <c r="P4" s="125"/>
      <c r="Q4" s="125"/>
      <c r="R4" s="124"/>
      <c r="S4" s="125"/>
      <c r="T4" s="125"/>
      <c r="U4" s="125"/>
      <c r="V4" s="125"/>
      <c r="W4" s="125"/>
      <c r="X4" s="118"/>
      <c r="Y4" s="124"/>
      <c r="Z4" s="126">
        <v>46289</v>
      </c>
      <c r="AA4" s="126">
        <f>Z4-1</f>
        <v>46288</v>
      </c>
      <c r="AB4" s="126">
        <f>AA4-1</f>
        <v>46287</v>
      </c>
      <c r="AC4" s="124"/>
      <c r="AD4" s="125"/>
      <c r="AE4" s="125"/>
      <c r="AF4" s="125"/>
      <c r="AG4" s="125"/>
      <c r="AH4" s="120"/>
      <c r="AI4" s="120"/>
      <c r="AJ4" s="127" t="str">
        <f>TEXT(AQ12,"dd mmm")&amp;" - "&amp;TEXT(AQ11,"dd mmm")</f>
        <v>18 Sep - 24 Sep</v>
      </c>
      <c r="AK4" s="127" t="str">
        <f>TEXT(AQ14,"dd mmm")&amp;" - "&amp;TEXT(AQ13,"dd mmm")</f>
        <v>11 Sep - 17 Sep</v>
      </c>
      <c r="AL4" s="124"/>
    </row>
    <row r="5" ht="18" spans="1:43">
      <c r="A5" s="128"/>
      <c r="B5" s="128"/>
      <c r="C5" s="128" t="s">
        <v>26</v>
      </c>
      <c r="D5" s="129">
        <v>7232379</v>
      </c>
      <c r="E5" s="129">
        <v>161893</v>
      </c>
      <c r="F5" s="129">
        <v>106806</v>
      </c>
      <c r="G5" s="129">
        <v>2863</v>
      </c>
      <c r="H5" s="129">
        <v>10</v>
      </c>
      <c r="I5" s="130">
        <v>8022640</v>
      </c>
      <c r="J5" s="130">
        <v>155285</v>
      </c>
      <c r="K5" s="130">
        <v>154608</v>
      </c>
      <c r="L5" s="131">
        <v>15453</v>
      </c>
      <c r="M5" s="131">
        <v>49</v>
      </c>
      <c r="N5" s="130">
        <v>5851650</v>
      </c>
      <c r="O5" s="130">
        <v>144351</v>
      </c>
      <c r="P5" s="130">
        <v>143852</v>
      </c>
      <c r="Q5" s="131">
        <v>56090</v>
      </c>
      <c r="R5" s="131">
        <v>73</v>
      </c>
      <c r="S5" s="132">
        <v>0.015</v>
      </c>
      <c r="T5" s="129">
        <v>175666400</v>
      </c>
      <c r="U5" s="129">
        <v>3899708</v>
      </c>
      <c r="V5" s="129">
        <v>3840098</v>
      </c>
      <c r="W5" s="129">
        <v>3835</v>
      </c>
      <c r="X5" s="133">
        <v>3331257</v>
      </c>
      <c r="Y5" s="134">
        <v>0.0221776788275959</v>
      </c>
      <c r="Z5" s="134">
        <v>0.0223830913728387</v>
      </c>
      <c r="AA5" s="134">
        <v>0.0193497402351346</v>
      </c>
      <c r="AB5" s="134">
        <v>0.0246559517401075</v>
      </c>
      <c r="AC5" s="135">
        <v>0.00303335113770416</v>
      </c>
      <c r="AD5" s="130">
        <v>47674383</v>
      </c>
      <c r="AE5" s="130">
        <v>1099936</v>
      </c>
      <c r="AF5" s="130">
        <v>562</v>
      </c>
      <c r="AG5" s="130">
        <v>52144055</v>
      </c>
      <c r="AH5" s="130">
        <v>1154350</v>
      </c>
      <c r="AI5" s="130">
        <v>1196</v>
      </c>
      <c r="AJ5" s="134">
        <v>0.0230600572219257</v>
      </c>
      <c r="AK5" s="134">
        <v>0.0221147741578594</v>
      </c>
      <c r="AL5" s="135">
        <v>0.000945283064066247</v>
      </c>
      <c r="AM5" s="112">
        <v>5</v>
      </c>
      <c r="AN5" s="136"/>
    </row>
    <row r="6" s="108" customFormat="1" ht="19" customHeight="1" spans="1:43">
      <c r="A6" s="137"/>
      <c r="B6" s="138"/>
      <c r="C6" s="138"/>
      <c r="D6" s="139"/>
      <c r="E6" s="139"/>
      <c r="F6" s="139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1"/>
      <c r="T6" s="142"/>
      <c r="U6" s="142"/>
      <c r="V6" s="142"/>
      <c r="W6" s="142"/>
      <c r="X6" s="143"/>
      <c r="Y6" s="143"/>
      <c r="Z6" s="143"/>
      <c r="AA6" s="143"/>
      <c r="AB6" s="143"/>
      <c r="AC6" s="144"/>
      <c r="AD6" s="145"/>
      <c r="AE6" s="145"/>
      <c r="AF6" s="145"/>
      <c r="AG6" s="145"/>
      <c r="AH6" s="145"/>
      <c r="AI6" s="145"/>
      <c r="AJ6" s="143"/>
      <c r="AK6" s="143"/>
      <c r="AL6" s="144"/>
      <c r="AM6" s="146"/>
      <c r="AN6" s="147"/>
      <c r="AO6" s="146"/>
      <c r="AP6" s="146"/>
    </row>
    <row r="7" ht="20.25" spans="1:43">
      <c r="A7" s="148" t="s">
        <v>1455</v>
      </c>
      <c r="B7" s="149" t="s">
        <v>1855</v>
      </c>
      <c r="C7" s="149" t="s">
        <v>1626</v>
      </c>
      <c r="D7" s="150">
        <v>4040</v>
      </c>
      <c r="E7" s="150">
        <v>122</v>
      </c>
      <c r="F7" s="150">
        <v>76</v>
      </c>
      <c r="G7" s="150">
        <v>1</v>
      </c>
      <c r="H7" s="150">
        <v>0</v>
      </c>
      <c r="I7" s="151">
        <v>2176</v>
      </c>
      <c r="J7" s="151">
        <v>204</v>
      </c>
      <c r="K7" s="151">
        <v>204</v>
      </c>
      <c r="L7" s="151">
        <v>0</v>
      </c>
      <c r="M7" s="151">
        <v>0</v>
      </c>
      <c r="N7" s="151">
        <v>3606</v>
      </c>
      <c r="O7" s="151">
        <v>199</v>
      </c>
      <c r="P7" s="151">
        <v>199</v>
      </c>
      <c r="Q7" s="151">
        <v>1</v>
      </c>
      <c r="R7" s="151">
        <v>0</v>
      </c>
      <c r="S7" s="152">
        <v>0.015</v>
      </c>
      <c r="T7" s="153">
        <v>82922</v>
      </c>
      <c r="U7" s="153">
        <v>4614</v>
      </c>
      <c r="V7" s="153">
        <v>4565</v>
      </c>
      <c r="W7" s="153">
        <v>3</v>
      </c>
      <c r="X7" s="151">
        <v>3766</v>
      </c>
      <c r="Y7" s="154">
        <v>0.0556064735534599</v>
      </c>
      <c r="Z7" s="154">
        <v>0.0301980198019802</v>
      </c>
      <c r="AA7" s="154">
        <v>0.09375</v>
      </c>
      <c r="AB7" s="155">
        <v>0.055185801442041</v>
      </c>
      <c r="AC7" s="156">
        <v>-0.0635519801980198</v>
      </c>
      <c r="AD7" s="157">
        <v>24030</v>
      </c>
      <c r="AE7" s="158">
        <v>1264</v>
      </c>
      <c r="AF7" s="158">
        <v>1</v>
      </c>
      <c r="AG7" s="158">
        <v>25876</v>
      </c>
      <c r="AH7" s="158">
        <v>1570</v>
      </c>
      <c r="AI7" s="158">
        <v>2</v>
      </c>
      <c r="AJ7" s="155">
        <v>0.0525593008739076</v>
      </c>
      <c r="AK7" s="155">
        <v>0.0605966919152883</v>
      </c>
      <c r="AL7" s="156">
        <v>-0.00803739104138068</v>
      </c>
      <c r="AM7" s="159"/>
      <c r="AN7" s="160"/>
    </row>
    <row r="8" ht="20.25" spans="1:43">
      <c r="A8" s="148" t="s">
        <v>1455</v>
      </c>
      <c r="B8" s="149" t="s">
        <v>1855</v>
      </c>
      <c r="C8" s="149" t="s">
        <v>1589</v>
      </c>
      <c r="D8" s="150">
        <v>3687</v>
      </c>
      <c r="E8" s="150">
        <v>323</v>
      </c>
      <c r="F8" s="150">
        <v>209</v>
      </c>
      <c r="G8" s="150">
        <v>0</v>
      </c>
      <c r="H8" s="150">
        <v>0</v>
      </c>
      <c r="I8" s="151">
        <v>2642</v>
      </c>
      <c r="J8" s="151">
        <v>272</v>
      </c>
      <c r="K8" s="151">
        <v>272</v>
      </c>
      <c r="L8" s="151">
        <v>0</v>
      </c>
      <c r="M8" s="151">
        <v>0</v>
      </c>
      <c r="N8" s="151">
        <v>3022</v>
      </c>
      <c r="O8" s="151">
        <v>242</v>
      </c>
      <c r="P8" s="151">
        <v>239</v>
      </c>
      <c r="Q8" s="151">
        <v>0</v>
      </c>
      <c r="R8" s="151">
        <v>0</v>
      </c>
      <c r="S8" s="152">
        <v>0.015</v>
      </c>
      <c r="T8" s="153">
        <v>66686</v>
      </c>
      <c r="U8" s="153">
        <v>5974</v>
      </c>
      <c r="V8" s="153">
        <v>5855</v>
      </c>
      <c r="W8" s="153">
        <v>1</v>
      </c>
      <c r="X8" s="151">
        <v>4691</v>
      </c>
      <c r="Y8" s="154">
        <v>0.089569024982755</v>
      </c>
      <c r="Z8" s="154">
        <v>0.0876050989964741</v>
      </c>
      <c r="AA8" s="154">
        <v>0.102952308856927</v>
      </c>
      <c r="AB8" s="155">
        <v>0.0800794176042356</v>
      </c>
      <c r="AC8" s="156">
        <v>-0.0153472098604525</v>
      </c>
      <c r="AD8" s="157">
        <v>20699</v>
      </c>
      <c r="AE8" s="158">
        <v>1845</v>
      </c>
      <c r="AF8" s="158">
        <v>1</v>
      </c>
      <c r="AG8" s="158">
        <v>20115</v>
      </c>
      <c r="AH8" s="158">
        <v>1787</v>
      </c>
      <c r="AI8" s="158">
        <v>0</v>
      </c>
      <c r="AJ8" s="155">
        <v>0.0890864292961013</v>
      </c>
      <c r="AK8" s="155">
        <v>0.088839174745215</v>
      </c>
      <c r="AL8" s="156">
        <v>0.000247254550886256</v>
      </c>
      <c r="AM8" s="159"/>
      <c r="AN8" s="161"/>
    </row>
    <row r="9" ht="20.25" spans="1:43">
      <c r="A9" s="148" t="s">
        <v>1455</v>
      </c>
      <c r="B9" s="149" t="s">
        <v>1855</v>
      </c>
      <c r="C9" s="149" t="s">
        <v>1596</v>
      </c>
      <c r="D9" s="150">
        <v>3049</v>
      </c>
      <c r="E9" s="150">
        <v>69</v>
      </c>
      <c r="F9" s="150">
        <v>52</v>
      </c>
      <c r="G9" s="150">
        <v>0</v>
      </c>
      <c r="H9" s="150">
        <v>0</v>
      </c>
      <c r="I9" s="151">
        <v>1547</v>
      </c>
      <c r="J9" s="151">
        <v>70</v>
      </c>
      <c r="K9" s="151">
        <v>70</v>
      </c>
      <c r="L9" s="151">
        <v>0</v>
      </c>
      <c r="M9" s="151">
        <v>0</v>
      </c>
      <c r="N9" s="151">
        <v>2514</v>
      </c>
      <c r="O9" s="151">
        <v>103</v>
      </c>
      <c r="P9" s="151">
        <v>102</v>
      </c>
      <c r="Q9" s="151">
        <v>2</v>
      </c>
      <c r="R9" s="151">
        <v>0</v>
      </c>
      <c r="S9" s="152">
        <v>0.015</v>
      </c>
      <c r="T9" s="153">
        <v>58486</v>
      </c>
      <c r="U9" s="153">
        <v>2230</v>
      </c>
      <c r="V9" s="153">
        <v>2211</v>
      </c>
      <c r="W9" s="153">
        <v>0</v>
      </c>
      <c r="X9" s="151">
        <v>1844</v>
      </c>
      <c r="Y9" s="154">
        <v>0.038128782956605</v>
      </c>
      <c r="Z9" s="154">
        <v>0.0226303706133158</v>
      </c>
      <c r="AA9" s="154">
        <v>0.0452488687782805</v>
      </c>
      <c r="AB9" s="155">
        <v>0.0409705648369133</v>
      </c>
      <c r="AC9" s="156">
        <v>-0.0226184981649647</v>
      </c>
      <c r="AD9" s="157">
        <v>17092</v>
      </c>
      <c r="AE9" s="158">
        <v>601</v>
      </c>
      <c r="AF9" s="158">
        <v>0</v>
      </c>
      <c r="AG9" s="158">
        <v>18192</v>
      </c>
      <c r="AH9" s="158">
        <v>796</v>
      </c>
      <c r="AI9" s="158">
        <v>0</v>
      </c>
      <c r="AJ9" s="155">
        <v>0.0351626491926047</v>
      </c>
      <c r="AK9" s="155">
        <v>0.0437554969217238</v>
      </c>
      <c r="AL9" s="156">
        <v>-0.00859284772911911</v>
      </c>
      <c r="AM9" s="159"/>
      <c r="AN9" s="161"/>
    </row>
    <row r="10" ht="20.25" spans="1:43">
      <c r="A10" s="148" t="s">
        <v>1455</v>
      </c>
      <c r="B10" s="149" t="s">
        <v>1855</v>
      </c>
      <c r="C10" s="149" t="s">
        <v>1493</v>
      </c>
      <c r="D10" s="150">
        <v>4416</v>
      </c>
      <c r="E10" s="150">
        <v>74</v>
      </c>
      <c r="F10" s="150">
        <v>50</v>
      </c>
      <c r="G10" s="150">
        <v>0</v>
      </c>
      <c r="H10" s="150">
        <v>0</v>
      </c>
      <c r="I10" s="151">
        <v>2176</v>
      </c>
      <c r="J10" s="151">
        <v>119</v>
      </c>
      <c r="K10" s="151">
        <v>119</v>
      </c>
      <c r="L10" s="151">
        <v>0</v>
      </c>
      <c r="M10" s="151">
        <v>0</v>
      </c>
      <c r="N10" s="151">
        <v>3600</v>
      </c>
      <c r="O10" s="151">
        <v>113</v>
      </c>
      <c r="P10" s="151">
        <v>113</v>
      </c>
      <c r="Q10" s="151">
        <v>4</v>
      </c>
      <c r="R10" s="151">
        <v>0</v>
      </c>
      <c r="S10" s="152">
        <v>0.015</v>
      </c>
      <c r="T10" s="153">
        <v>81609</v>
      </c>
      <c r="U10" s="153">
        <v>2117</v>
      </c>
      <c r="V10" s="153">
        <v>2093</v>
      </c>
      <c r="W10" s="153">
        <v>1</v>
      </c>
      <c r="X10" s="151">
        <v>1706</v>
      </c>
      <c r="Y10" s="154">
        <v>0.0259285127865799</v>
      </c>
      <c r="Z10" s="154">
        <v>0.0167572463768116</v>
      </c>
      <c r="AA10" s="154">
        <v>0.0546875</v>
      </c>
      <c r="AB10" s="155">
        <v>0.0313888888888889</v>
      </c>
      <c r="AC10" s="156">
        <v>-0.0379302536231884</v>
      </c>
      <c r="AD10" s="157">
        <v>24893</v>
      </c>
      <c r="AE10" s="158">
        <v>579</v>
      </c>
      <c r="AF10" s="158">
        <v>1</v>
      </c>
      <c r="AG10" s="158">
        <v>24489</v>
      </c>
      <c r="AH10" s="158">
        <v>664</v>
      </c>
      <c r="AI10" s="158">
        <v>0</v>
      </c>
      <c r="AJ10" s="155">
        <v>0.0232193789418712</v>
      </c>
      <c r="AK10" s="155">
        <v>0.0271142145453061</v>
      </c>
      <c r="AL10" s="156">
        <v>-0.00389483560343485</v>
      </c>
      <c r="AM10" s="159"/>
      <c r="AN10" s="161"/>
    </row>
    <row r="11" ht="20.25" spans="1:43">
      <c r="A11" s="148" t="s">
        <v>1455</v>
      </c>
      <c r="B11" s="149" t="s">
        <v>1855</v>
      </c>
      <c r="C11" s="149" t="s">
        <v>1499</v>
      </c>
      <c r="D11" s="150">
        <v>2256</v>
      </c>
      <c r="E11" s="150">
        <v>34</v>
      </c>
      <c r="F11" s="150">
        <v>20</v>
      </c>
      <c r="G11" s="150">
        <v>0</v>
      </c>
      <c r="H11" s="150">
        <v>0</v>
      </c>
      <c r="I11" s="151">
        <v>1149</v>
      </c>
      <c r="J11" s="151">
        <v>54</v>
      </c>
      <c r="K11" s="151">
        <v>54</v>
      </c>
      <c r="L11" s="151">
        <v>0</v>
      </c>
      <c r="M11" s="151">
        <v>0</v>
      </c>
      <c r="N11" s="151">
        <v>1941</v>
      </c>
      <c r="O11" s="151">
        <v>70</v>
      </c>
      <c r="P11" s="151">
        <v>70</v>
      </c>
      <c r="Q11" s="151">
        <v>0</v>
      </c>
      <c r="R11" s="151">
        <v>0</v>
      </c>
      <c r="S11" s="152">
        <v>0.015</v>
      </c>
      <c r="T11" s="153">
        <v>43132</v>
      </c>
      <c r="U11" s="153">
        <v>1426</v>
      </c>
      <c r="V11" s="153">
        <v>1412</v>
      </c>
      <c r="W11" s="153">
        <v>0</v>
      </c>
      <c r="X11" s="151">
        <v>1166</v>
      </c>
      <c r="Y11" s="154">
        <v>0.033061300194751</v>
      </c>
      <c r="Z11" s="154">
        <v>0.0150709219858156</v>
      </c>
      <c r="AA11" s="154">
        <v>0.0469973890339426</v>
      </c>
      <c r="AB11" s="155">
        <v>0.0360638845955693</v>
      </c>
      <c r="AC11" s="156">
        <v>-0.031926467048127</v>
      </c>
      <c r="AD11" s="157">
        <v>12941</v>
      </c>
      <c r="AE11" s="158">
        <v>439</v>
      </c>
      <c r="AF11" s="158">
        <v>0</v>
      </c>
      <c r="AG11" s="158">
        <v>13030</v>
      </c>
      <c r="AH11" s="158">
        <v>490</v>
      </c>
      <c r="AI11" s="158">
        <v>0</v>
      </c>
      <c r="AJ11" s="155">
        <v>0.0339231898616799</v>
      </c>
      <c r="AK11" s="155">
        <v>0.0376055257099002</v>
      </c>
      <c r="AL11" s="156">
        <v>-0.00368233584822029</v>
      </c>
      <c r="AM11" s="159"/>
      <c r="AN11" s="161"/>
      <c r="AP11" s="162">
        <f>Z4</f>
        <v>46289</v>
      </c>
      <c r="AQ11" s="126">
        <f>AP11</f>
        <v>46289</v>
      </c>
    </row>
    <row r="12" ht="20.25" spans="1:43">
      <c r="A12" s="148" t="s">
        <v>1455</v>
      </c>
      <c r="B12" s="149" t="s">
        <v>1855</v>
      </c>
      <c r="C12" s="149" t="s">
        <v>1511</v>
      </c>
      <c r="D12" s="150">
        <v>4584</v>
      </c>
      <c r="E12" s="150">
        <v>186</v>
      </c>
      <c r="F12" s="150">
        <v>115</v>
      </c>
      <c r="G12" s="150">
        <v>0</v>
      </c>
      <c r="H12" s="150">
        <v>0</v>
      </c>
      <c r="I12" s="151">
        <v>2386</v>
      </c>
      <c r="J12" s="151">
        <v>117</v>
      </c>
      <c r="K12" s="151">
        <v>116</v>
      </c>
      <c r="L12" s="151">
        <v>0</v>
      </c>
      <c r="M12" s="151">
        <v>0</v>
      </c>
      <c r="N12" s="151">
        <v>4080</v>
      </c>
      <c r="O12" s="151">
        <v>220</v>
      </c>
      <c r="P12" s="151">
        <v>220</v>
      </c>
      <c r="Q12" s="151">
        <v>2</v>
      </c>
      <c r="R12" s="151">
        <v>0</v>
      </c>
      <c r="S12" s="152">
        <v>0.015</v>
      </c>
      <c r="T12" s="153">
        <v>91951</v>
      </c>
      <c r="U12" s="153">
        <v>3892</v>
      </c>
      <c r="V12" s="153">
        <v>3818</v>
      </c>
      <c r="W12" s="153">
        <v>3</v>
      </c>
      <c r="X12" s="151">
        <v>3071</v>
      </c>
      <c r="Y12" s="154">
        <v>0.0422942654239758</v>
      </c>
      <c r="Z12" s="154">
        <v>0.0405759162303665</v>
      </c>
      <c r="AA12" s="154">
        <v>0.0490360435875943</v>
      </c>
      <c r="AB12" s="155">
        <v>0.053921568627451</v>
      </c>
      <c r="AC12" s="156">
        <v>-0.00846012735722781</v>
      </c>
      <c r="AD12" s="157">
        <v>27437</v>
      </c>
      <c r="AE12" s="158">
        <v>1190</v>
      </c>
      <c r="AF12" s="158">
        <v>0</v>
      </c>
      <c r="AG12" s="158">
        <v>27849</v>
      </c>
      <c r="AH12" s="158">
        <v>1241</v>
      </c>
      <c r="AI12" s="158">
        <v>0</v>
      </c>
      <c r="AJ12" s="155">
        <v>0.043372088785217</v>
      </c>
      <c r="AK12" s="155">
        <v>0.0445617436891809</v>
      </c>
      <c r="AL12" s="156">
        <v>-0.0011896549039639</v>
      </c>
      <c r="AM12" s="159"/>
      <c r="AN12" s="161"/>
      <c r="AP12" s="163"/>
      <c r="AQ12" s="126">
        <f>AQ11-6</f>
        <v>46283</v>
      </c>
    </row>
    <row r="13" ht="20.25" spans="1:43">
      <c r="A13" s="148" t="s">
        <v>1455</v>
      </c>
      <c r="B13" s="149" t="s">
        <v>1855</v>
      </c>
      <c r="C13" s="149" t="s">
        <v>1614</v>
      </c>
      <c r="D13" s="150">
        <v>5334</v>
      </c>
      <c r="E13" s="150">
        <v>148</v>
      </c>
      <c r="F13" s="150">
        <v>109</v>
      </c>
      <c r="G13" s="150">
        <v>0</v>
      </c>
      <c r="H13" s="150">
        <v>0</v>
      </c>
      <c r="I13" s="151">
        <v>2593</v>
      </c>
      <c r="J13" s="151">
        <v>94</v>
      </c>
      <c r="K13" s="151">
        <v>94</v>
      </c>
      <c r="L13" s="151">
        <v>0</v>
      </c>
      <c r="M13" s="151">
        <v>0</v>
      </c>
      <c r="N13" s="151">
        <v>4228</v>
      </c>
      <c r="O13" s="151">
        <v>169</v>
      </c>
      <c r="P13" s="151">
        <v>168</v>
      </c>
      <c r="Q13" s="151">
        <v>1</v>
      </c>
      <c r="R13" s="151">
        <v>0</v>
      </c>
      <c r="S13" s="152">
        <v>0.015</v>
      </c>
      <c r="T13" s="153">
        <v>96506</v>
      </c>
      <c r="U13" s="153">
        <v>3243</v>
      </c>
      <c r="V13" s="153">
        <v>3201</v>
      </c>
      <c r="W13" s="153">
        <v>0</v>
      </c>
      <c r="X13" s="151">
        <v>2633</v>
      </c>
      <c r="Y13" s="154">
        <v>0.0336041282407311</v>
      </c>
      <c r="Z13" s="154">
        <v>0.0277465316835396</v>
      </c>
      <c r="AA13" s="154">
        <v>0.0362514462013112</v>
      </c>
      <c r="AB13" s="155">
        <v>0.0399716177861873</v>
      </c>
      <c r="AC13" s="156">
        <v>-0.00850491451777167</v>
      </c>
      <c r="AD13" s="157">
        <v>29583</v>
      </c>
      <c r="AE13" s="158">
        <v>923</v>
      </c>
      <c r="AF13" s="158">
        <v>0</v>
      </c>
      <c r="AG13" s="158">
        <v>28984</v>
      </c>
      <c r="AH13" s="158">
        <v>998</v>
      </c>
      <c r="AI13" s="158">
        <v>0</v>
      </c>
      <c r="AJ13" s="155">
        <v>0.0312003515532569</v>
      </c>
      <c r="AK13" s="155">
        <v>0.0344327905051063</v>
      </c>
      <c r="AL13" s="156">
        <v>-0.00323243895184933</v>
      </c>
      <c r="AM13" s="159"/>
      <c r="AN13" s="161"/>
      <c r="AP13" s="163"/>
      <c r="AQ13" s="126">
        <f>AQ12-1</f>
        <v>46282</v>
      </c>
    </row>
    <row r="14" ht="20.25" spans="1:43">
      <c r="A14" s="148" t="s">
        <v>1455</v>
      </c>
      <c r="B14" s="149" t="s">
        <v>1855</v>
      </c>
      <c r="C14" s="149" t="s">
        <v>1601</v>
      </c>
      <c r="D14" s="150">
        <v>4967</v>
      </c>
      <c r="E14" s="150">
        <v>122</v>
      </c>
      <c r="F14" s="150">
        <v>77</v>
      </c>
      <c r="G14" s="150">
        <v>0</v>
      </c>
      <c r="H14" s="150">
        <v>0</v>
      </c>
      <c r="I14" s="151">
        <v>2890</v>
      </c>
      <c r="J14" s="151">
        <v>165</v>
      </c>
      <c r="K14" s="151">
        <v>164</v>
      </c>
      <c r="L14" s="151">
        <v>0</v>
      </c>
      <c r="M14" s="151">
        <v>0</v>
      </c>
      <c r="N14" s="151">
        <v>3875</v>
      </c>
      <c r="O14" s="151">
        <v>109</v>
      </c>
      <c r="P14" s="151">
        <v>108</v>
      </c>
      <c r="Q14" s="151">
        <v>7</v>
      </c>
      <c r="R14" s="151">
        <v>1</v>
      </c>
      <c r="S14" s="152">
        <v>0.015</v>
      </c>
      <c r="T14" s="153">
        <v>89867</v>
      </c>
      <c r="U14" s="153">
        <v>3393</v>
      </c>
      <c r="V14" s="153">
        <v>3346</v>
      </c>
      <c r="W14" s="153">
        <v>1</v>
      </c>
      <c r="X14" s="151">
        <v>2761</v>
      </c>
      <c r="Y14" s="154">
        <v>0.0377446671191872</v>
      </c>
      <c r="Z14" s="154">
        <v>0.0245621099255084</v>
      </c>
      <c r="AA14" s="154">
        <v>0.0570934256055363</v>
      </c>
      <c r="AB14" s="155">
        <v>0.0278709677419355</v>
      </c>
      <c r="AC14" s="156">
        <v>-0.032531315680028</v>
      </c>
      <c r="AD14" s="157">
        <v>27886</v>
      </c>
      <c r="AE14" s="158">
        <v>975</v>
      </c>
      <c r="AF14" s="158">
        <v>1</v>
      </c>
      <c r="AG14" s="158">
        <v>27010</v>
      </c>
      <c r="AH14" s="158">
        <v>1088</v>
      </c>
      <c r="AI14" s="158">
        <v>0</v>
      </c>
      <c r="AJ14" s="155">
        <v>0.0349279208204834</v>
      </c>
      <c r="AK14" s="155">
        <v>0.0402813772676786</v>
      </c>
      <c r="AL14" s="156">
        <v>-0.00535345644719524</v>
      </c>
      <c r="AM14" s="159"/>
      <c r="AN14" s="161"/>
      <c r="AP14" s="163"/>
      <c r="AQ14" s="126">
        <f>AQ13-6</f>
        <v>46276</v>
      </c>
    </row>
    <row r="15" ht="20.25" spans="1:43">
      <c r="A15" s="148" t="s">
        <v>1455</v>
      </c>
      <c r="B15" s="149" t="s">
        <v>1855</v>
      </c>
      <c r="C15" s="149" t="s">
        <v>1588</v>
      </c>
      <c r="D15" s="150">
        <v>5331</v>
      </c>
      <c r="E15" s="150">
        <v>191</v>
      </c>
      <c r="F15" s="150">
        <v>133</v>
      </c>
      <c r="G15" s="150">
        <v>0</v>
      </c>
      <c r="H15" s="150">
        <v>0</v>
      </c>
      <c r="I15" s="151">
        <v>3128</v>
      </c>
      <c r="J15" s="151">
        <v>326</v>
      </c>
      <c r="K15" s="151">
        <v>323</v>
      </c>
      <c r="L15" s="151">
        <v>0</v>
      </c>
      <c r="M15" s="151">
        <v>0</v>
      </c>
      <c r="N15" s="151">
        <v>4692</v>
      </c>
      <c r="O15" s="151">
        <v>270</v>
      </c>
      <c r="P15" s="151">
        <v>268</v>
      </c>
      <c r="Q15" s="151">
        <v>0</v>
      </c>
      <c r="R15" s="151">
        <v>0</v>
      </c>
      <c r="S15" s="152">
        <v>0.015</v>
      </c>
      <c r="T15" s="153">
        <v>109529</v>
      </c>
      <c r="U15" s="153">
        <v>6364</v>
      </c>
      <c r="V15" s="153">
        <v>6301</v>
      </c>
      <c r="W15" s="153">
        <v>1</v>
      </c>
      <c r="X15" s="151">
        <v>5186</v>
      </c>
      <c r="Y15" s="154">
        <v>0.0580942033616668</v>
      </c>
      <c r="Z15" s="154">
        <v>0.0358281748264866</v>
      </c>
      <c r="AA15" s="154">
        <v>0.104219948849105</v>
      </c>
      <c r="AB15" s="155">
        <v>0.0575447570332481</v>
      </c>
      <c r="AC15" s="156">
        <v>-0.0683917740226183</v>
      </c>
      <c r="AD15" s="157">
        <v>32410</v>
      </c>
      <c r="AE15" s="158">
        <v>1739</v>
      </c>
      <c r="AF15" s="158">
        <v>0</v>
      </c>
      <c r="AG15" s="158">
        <v>33967</v>
      </c>
      <c r="AH15" s="158">
        <v>2180</v>
      </c>
      <c r="AI15" s="158">
        <v>0</v>
      </c>
      <c r="AJ15" s="155">
        <v>0.0536562789262573</v>
      </c>
      <c r="AK15" s="155">
        <v>0.0641799393529014</v>
      </c>
      <c r="AL15" s="156">
        <v>-0.010523660426644</v>
      </c>
      <c r="AM15" s="159"/>
      <c r="AN15" s="161"/>
      <c r="AQ15" s="164">
        <v>46266</v>
      </c>
    </row>
    <row r="16" ht="20.25" spans="1:43">
      <c r="A16" s="148" t="s">
        <v>1455</v>
      </c>
      <c r="B16" s="149" t="s">
        <v>1855</v>
      </c>
      <c r="C16" s="149" t="s">
        <v>1540</v>
      </c>
      <c r="D16" s="150">
        <v>2788</v>
      </c>
      <c r="E16" s="150">
        <v>222</v>
      </c>
      <c r="F16" s="150">
        <v>160</v>
      </c>
      <c r="G16" s="150">
        <v>0</v>
      </c>
      <c r="H16" s="150">
        <v>0</v>
      </c>
      <c r="I16" s="151">
        <v>2488</v>
      </c>
      <c r="J16" s="151">
        <v>173</v>
      </c>
      <c r="K16" s="151">
        <v>173</v>
      </c>
      <c r="L16" s="151">
        <v>0</v>
      </c>
      <c r="M16" s="151">
        <v>0</v>
      </c>
      <c r="N16" s="151">
        <v>2332</v>
      </c>
      <c r="O16" s="151">
        <v>285</v>
      </c>
      <c r="P16" s="151">
        <v>285</v>
      </c>
      <c r="Q16" s="151">
        <v>8</v>
      </c>
      <c r="R16" s="151">
        <v>0</v>
      </c>
      <c r="S16" s="152">
        <v>0.015</v>
      </c>
      <c r="T16" s="153">
        <v>63683</v>
      </c>
      <c r="U16" s="153">
        <v>4198</v>
      </c>
      <c r="V16" s="153">
        <v>4132</v>
      </c>
      <c r="W16" s="153">
        <v>3</v>
      </c>
      <c r="X16" s="151">
        <v>3333</v>
      </c>
      <c r="Y16" s="154">
        <v>0.0658731529607588</v>
      </c>
      <c r="Z16" s="154">
        <v>0.0796269727403156</v>
      </c>
      <c r="AA16" s="154">
        <v>0.0695337620578778</v>
      </c>
      <c r="AB16" s="155">
        <v>0.12221269296741</v>
      </c>
      <c r="AC16" s="156">
        <v>0.0100932106824378</v>
      </c>
      <c r="AD16" s="157">
        <v>18771</v>
      </c>
      <c r="AE16" s="158">
        <v>1293</v>
      </c>
      <c r="AF16" s="158">
        <v>0</v>
      </c>
      <c r="AG16" s="158">
        <v>19111</v>
      </c>
      <c r="AH16" s="158">
        <v>1279</v>
      </c>
      <c r="AI16" s="158">
        <v>0</v>
      </c>
      <c r="AJ16" s="155">
        <v>0.0688828512066486</v>
      </c>
      <c r="AK16" s="155">
        <v>0.0669248077023704</v>
      </c>
      <c r="AL16" s="156">
        <v>0.0019580435042782</v>
      </c>
      <c r="AM16" s="159"/>
      <c r="AN16" s="161"/>
    </row>
    <row r="17" ht="20.25" spans="1:40">
      <c r="A17" s="148" t="s">
        <v>1455</v>
      </c>
      <c r="B17" s="149" t="s">
        <v>1855</v>
      </c>
      <c r="C17" s="149" t="s">
        <v>1521</v>
      </c>
      <c r="D17" s="150">
        <v>2802</v>
      </c>
      <c r="E17" s="150">
        <v>111</v>
      </c>
      <c r="F17" s="150">
        <v>83</v>
      </c>
      <c r="G17" s="150">
        <v>0</v>
      </c>
      <c r="H17" s="150">
        <v>0</v>
      </c>
      <c r="I17" s="151">
        <v>2527</v>
      </c>
      <c r="J17" s="151">
        <v>120</v>
      </c>
      <c r="K17" s="151">
        <v>120</v>
      </c>
      <c r="L17" s="151">
        <v>1</v>
      </c>
      <c r="M17" s="151">
        <v>0</v>
      </c>
      <c r="N17" s="151">
        <v>2303</v>
      </c>
      <c r="O17" s="151">
        <v>134</v>
      </c>
      <c r="P17" s="151">
        <v>133</v>
      </c>
      <c r="Q17" s="151">
        <v>2</v>
      </c>
      <c r="R17" s="151">
        <v>0</v>
      </c>
      <c r="S17" s="152">
        <v>0.015</v>
      </c>
      <c r="T17" s="153">
        <v>63951</v>
      </c>
      <c r="U17" s="153">
        <v>2934</v>
      </c>
      <c r="V17" s="153">
        <v>2905</v>
      </c>
      <c r="W17" s="153">
        <v>1</v>
      </c>
      <c r="X17" s="151">
        <v>2370</v>
      </c>
      <c r="Y17" s="154">
        <v>0.0458632390423918</v>
      </c>
      <c r="Z17" s="154">
        <v>0.0396145610278373</v>
      </c>
      <c r="AA17" s="154">
        <v>0.0474871388998813</v>
      </c>
      <c r="AB17" s="155">
        <v>0.0581849761181068</v>
      </c>
      <c r="AC17" s="156">
        <v>-0.00787257787204402</v>
      </c>
      <c r="AD17" s="157">
        <v>18410</v>
      </c>
      <c r="AE17" s="158">
        <v>855</v>
      </c>
      <c r="AF17" s="158">
        <v>0</v>
      </c>
      <c r="AG17" s="158">
        <v>20076</v>
      </c>
      <c r="AH17" s="158">
        <v>911</v>
      </c>
      <c r="AI17" s="158">
        <v>1</v>
      </c>
      <c r="AJ17" s="155">
        <v>0.0464421510048886</v>
      </c>
      <c r="AK17" s="155">
        <v>0.0453277545327755</v>
      </c>
      <c r="AL17" s="156">
        <v>0.00111439647211319</v>
      </c>
      <c r="AM17" s="159"/>
      <c r="AN17" s="161"/>
    </row>
    <row r="18" ht="20.25" spans="1:40">
      <c r="A18" s="148" t="s">
        <v>1455</v>
      </c>
      <c r="B18" s="149" t="s">
        <v>1855</v>
      </c>
      <c r="C18" s="149" t="s">
        <v>1542</v>
      </c>
      <c r="D18" s="150">
        <v>2868</v>
      </c>
      <c r="E18" s="150">
        <v>148</v>
      </c>
      <c r="F18" s="150">
        <v>102</v>
      </c>
      <c r="G18" s="150">
        <v>0</v>
      </c>
      <c r="H18" s="150">
        <v>0</v>
      </c>
      <c r="I18" s="151">
        <v>2380</v>
      </c>
      <c r="J18" s="151">
        <v>101</v>
      </c>
      <c r="K18" s="151">
        <v>101</v>
      </c>
      <c r="L18" s="151">
        <v>0</v>
      </c>
      <c r="M18" s="151">
        <v>0</v>
      </c>
      <c r="N18" s="151">
        <v>2418</v>
      </c>
      <c r="O18" s="151">
        <v>179</v>
      </c>
      <c r="P18" s="151">
        <v>179</v>
      </c>
      <c r="Q18" s="151">
        <v>3</v>
      </c>
      <c r="R18" s="151">
        <v>0</v>
      </c>
      <c r="S18" s="152">
        <v>0.015</v>
      </c>
      <c r="T18" s="153">
        <v>64806</v>
      </c>
      <c r="U18" s="153">
        <v>3535</v>
      </c>
      <c r="V18" s="153">
        <v>3488</v>
      </c>
      <c r="W18" s="153">
        <v>1</v>
      </c>
      <c r="X18" s="151">
        <v>2859</v>
      </c>
      <c r="Y18" s="154">
        <v>0.0545319877789094</v>
      </c>
      <c r="Z18" s="154">
        <v>0.0516039051603905</v>
      </c>
      <c r="AA18" s="154">
        <v>0.042436974789916</v>
      </c>
      <c r="AB18" s="155">
        <v>0.0740281224152192</v>
      </c>
      <c r="AC18" s="156">
        <v>0.00916693037047455</v>
      </c>
      <c r="AD18" s="157">
        <v>18726</v>
      </c>
      <c r="AE18" s="158">
        <v>989</v>
      </c>
      <c r="AF18" s="158">
        <v>0</v>
      </c>
      <c r="AG18" s="158">
        <v>20194</v>
      </c>
      <c r="AH18" s="158">
        <v>1148</v>
      </c>
      <c r="AI18" s="158">
        <v>0</v>
      </c>
      <c r="AJ18" s="155">
        <v>0.0528142689308982</v>
      </c>
      <c r="AK18" s="155">
        <v>0.0568485688818461</v>
      </c>
      <c r="AL18" s="156">
        <v>-0.00403429995094787</v>
      </c>
    </row>
    <row r="19" ht="20.25" spans="1:40">
      <c r="A19" s="148" t="s">
        <v>1455</v>
      </c>
      <c r="B19" s="149" t="s">
        <v>1855</v>
      </c>
      <c r="C19" s="149" t="s">
        <v>1624</v>
      </c>
      <c r="D19" s="150">
        <v>5931</v>
      </c>
      <c r="E19" s="150">
        <v>306</v>
      </c>
      <c r="F19" s="150">
        <v>233</v>
      </c>
      <c r="G19" s="150">
        <v>0</v>
      </c>
      <c r="H19" s="150">
        <v>0</v>
      </c>
      <c r="I19" s="151">
        <v>5065</v>
      </c>
      <c r="J19" s="151">
        <v>307</v>
      </c>
      <c r="K19" s="151">
        <v>307</v>
      </c>
      <c r="L19" s="151">
        <v>0</v>
      </c>
      <c r="M19" s="151">
        <v>0</v>
      </c>
      <c r="N19" s="151">
        <v>5141</v>
      </c>
      <c r="O19" s="151">
        <v>381</v>
      </c>
      <c r="P19" s="151">
        <v>381</v>
      </c>
      <c r="Q19" s="151">
        <v>18</v>
      </c>
      <c r="R19" s="151">
        <v>0</v>
      </c>
      <c r="S19" s="152">
        <v>0.015</v>
      </c>
      <c r="T19" s="153">
        <v>133523</v>
      </c>
      <c r="U19" s="153">
        <v>7679</v>
      </c>
      <c r="V19" s="153">
        <v>7606</v>
      </c>
      <c r="W19" s="153">
        <v>0</v>
      </c>
      <c r="X19" s="151">
        <v>6300</v>
      </c>
      <c r="Y19" s="154">
        <v>0.0575106910419928</v>
      </c>
      <c r="Z19" s="154">
        <v>0.0515933232169954</v>
      </c>
      <c r="AA19" s="154">
        <v>0.0606120434353406</v>
      </c>
      <c r="AB19" s="155">
        <v>0.0741100953121961</v>
      </c>
      <c r="AC19" s="156">
        <v>-0.00901872021834513</v>
      </c>
      <c r="AD19" s="157">
        <v>39877</v>
      </c>
      <c r="AE19" s="158">
        <v>2391</v>
      </c>
      <c r="AF19" s="158">
        <v>0</v>
      </c>
      <c r="AG19" s="158">
        <v>40743</v>
      </c>
      <c r="AH19" s="158">
        <v>2427</v>
      </c>
      <c r="AI19" s="158">
        <v>0</v>
      </c>
      <c r="AJ19" s="155">
        <v>0.059959375078366</v>
      </c>
      <c r="AK19" s="155">
        <v>0.0595685148369045</v>
      </c>
      <c r="AL19" s="156">
        <v>0.000390860241461476</v>
      </c>
    </row>
    <row r="20" ht="20.25" spans="1:40">
      <c r="A20" s="148" t="s">
        <v>1455</v>
      </c>
      <c r="B20" s="149" t="s">
        <v>1855</v>
      </c>
      <c r="C20" s="149" t="s">
        <v>1625</v>
      </c>
      <c r="D20" s="150">
        <v>2631</v>
      </c>
      <c r="E20" s="150">
        <v>156</v>
      </c>
      <c r="F20" s="150">
        <v>111</v>
      </c>
      <c r="G20" s="150">
        <v>0</v>
      </c>
      <c r="H20" s="150">
        <v>0</v>
      </c>
      <c r="I20" s="151">
        <v>2157</v>
      </c>
      <c r="J20" s="151">
        <v>80</v>
      </c>
      <c r="K20" s="151">
        <v>80</v>
      </c>
      <c r="L20" s="151">
        <v>0</v>
      </c>
      <c r="M20" s="151">
        <v>0</v>
      </c>
      <c r="N20" s="151">
        <v>2157</v>
      </c>
      <c r="O20" s="151">
        <v>116</v>
      </c>
      <c r="P20" s="151">
        <v>116</v>
      </c>
      <c r="Q20" s="151">
        <v>2</v>
      </c>
      <c r="R20" s="151">
        <v>0</v>
      </c>
      <c r="S20" s="152">
        <v>0.015</v>
      </c>
      <c r="T20" s="153">
        <v>59713</v>
      </c>
      <c r="U20" s="153">
        <v>2859</v>
      </c>
      <c r="V20" s="153">
        <v>2814</v>
      </c>
      <c r="W20" s="153">
        <v>0</v>
      </c>
      <c r="X20" s="151">
        <v>2308</v>
      </c>
      <c r="Y20" s="154">
        <v>0.0478790213186408</v>
      </c>
      <c r="Z20" s="154">
        <v>0.0592930444697834</v>
      </c>
      <c r="AA20" s="154">
        <v>0.0370885489105239</v>
      </c>
      <c r="AB20" s="155">
        <v>0.0537783959202596</v>
      </c>
      <c r="AC20" s="156">
        <v>0.0222044955592595</v>
      </c>
      <c r="AD20" s="157">
        <v>17188</v>
      </c>
      <c r="AE20" s="158">
        <v>840</v>
      </c>
      <c r="AF20" s="158">
        <v>0</v>
      </c>
      <c r="AG20" s="158">
        <v>18555</v>
      </c>
      <c r="AH20" s="158">
        <v>910</v>
      </c>
      <c r="AI20" s="158">
        <v>0</v>
      </c>
      <c r="AJ20" s="155">
        <v>0.04887130556202</v>
      </c>
      <c r="AK20" s="155">
        <v>0.049043384532471</v>
      </c>
      <c r="AL20" s="156">
        <v>-0.000172078970451024</v>
      </c>
    </row>
    <row r="21" ht="20.25" spans="1:40">
      <c r="A21" s="148" t="s">
        <v>1455</v>
      </c>
      <c r="B21" s="149" t="s">
        <v>1855</v>
      </c>
      <c r="C21" s="149" t="s">
        <v>1503</v>
      </c>
      <c r="D21" s="150">
        <v>2718</v>
      </c>
      <c r="E21" s="150">
        <v>130</v>
      </c>
      <c r="F21" s="150">
        <v>108</v>
      </c>
      <c r="G21" s="150">
        <v>0</v>
      </c>
      <c r="H21" s="150">
        <v>0</v>
      </c>
      <c r="I21" s="151">
        <v>2343</v>
      </c>
      <c r="J21" s="151">
        <v>151</v>
      </c>
      <c r="K21" s="151">
        <v>150</v>
      </c>
      <c r="L21" s="151">
        <v>0</v>
      </c>
      <c r="M21" s="151">
        <v>0</v>
      </c>
      <c r="N21" s="151">
        <v>2332</v>
      </c>
      <c r="O21" s="151">
        <v>163</v>
      </c>
      <c r="P21" s="151">
        <v>162</v>
      </c>
      <c r="Q21" s="151">
        <v>3</v>
      </c>
      <c r="R21" s="151">
        <v>0</v>
      </c>
      <c r="S21" s="152">
        <v>0.015</v>
      </c>
      <c r="T21" s="153">
        <v>63386</v>
      </c>
      <c r="U21" s="153">
        <v>3961</v>
      </c>
      <c r="V21" s="153">
        <v>3937</v>
      </c>
      <c r="W21" s="153">
        <v>0</v>
      </c>
      <c r="X21" s="151">
        <v>3219</v>
      </c>
      <c r="Y21" s="154">
        <v>0.0624901397785</v>
      </c>
      <c r="Z21" s="154">
        <v>0.0478292862398823</v>
      </c>
      <c r="AA21" s="154">
        <v>0.0644472897994025</v>
      </c>
      <c r="AB21" s="155">
        <v>0.0698970840480274</v>
      </c>
      <c r="AC21" s="156">
        <v>-0.0166180035595202</v>
      </c>
      <c r="AD21" s="157">
        <v>18252</v>
      </c>
      <c r="AE21" s="158">
        <v>1138</v>
      </c>
      <c r="AF21" s="158">
        <v>0</v>
      </c>
      <c r="AG21" s="158">
        <v>19782</v>
      </c>
      <c r="AH21" s="158">
        <v>1187</v>
      </c>
      <c r="AI21" s="158">
        <v>0</v>
      </c>
      <c r="AJ21" s="155">
        <v>0.0623493315801008</v>
      </c>
      <c r="AK21" s="155">
        <v>0.0600040440804772</v>
      </c>
      <c r="AL21" s="156">
        <v>0.00234528749962361</v>
      </c>
    </row>
    <row r="22" ht="20.25" spans="1:40">
      <c r="A22" s="148" t="s">
        <v>1455</v>
      </c>
      <c r="B22" s="149" t="s">
        <v>1855</v>
      </c>
      <c r="C22" s="149" t="s">
        <v>1516</v>
      </c>
      <c r="D22" s="150">
        <v>2762</v>
      </c>
      <c r="E22" s="150">
        <v>24</v>
      </c>
      <c r="F22" s="150">
        <v>19</v>
      </c>
      <c r="G22" s="150">
        <v>0</v>
      </c>
      <c r="H22" s="150">
        <v>0</v>
      </c>
      <c r="I22" s="151">
        <v>2364</v>
      </c>
      <c r="J22" s="151">
        <v>234</v>
      </c>
      <c r="K22" s="151">
        <v>233</v>
      </c>
      <c r="L22" s="151">
        <v>0</v>
      </c>
      <c r="M22" s="151">
        <v>0</v>
      </c>
      <c r="N22" s="151">
        <v>2288</v>
      </c>
      <c r="O22" s="151">
        <v>42</v>
      </c>
      <c r="P22" s="151">
        <v>42</v>
      </c>
      <c r="Q22" s="151">
        <v>0</v>
      </c>
      <c r="R22" s="151">
        <v>0</v>
      </c>
      <c r="S22" s="152">
        <v>0.015</v>
      </c>
      <c r="T22" s="153">
        <v>61800</v>
      </c>
      <c r="U22" s="153">
        <v>3084</v>
      </c>
      <c r="V22" s="153">
        <v>3074</v>
      </c>
      <c r="W22" s="153">
        <v>6</v>
      </c>
      <c r="X22" s="151">
        <v>2503</v>
      </c>
      <c r="Y22" s="154">
        <v>0.0498058252427184</v>
      </c>
      <c r="Z22" s="154">
        <v>0.00868935553946416</v>
      </c>
      <c r="AA22" s="154">
        <v>0.0989847715736041</v>
      </c>
      <c r="AB22" s="155">
        <v>0.0183566433566434</v>
      </c>
      <c r="AC22" s="156">
        <v>-0.0902954160341399</v>
      </c>
      <c r="AD22" s="157">
        <v>18005</v>
      </c>
      <c r="AE22" s="158">
        <v>819</v>
      </c>
      <c r="AF22" s="158">
        <v>0</v>
      </c>
      <c r="AG22" s="158">
        <v>18812</v>
      </c>
      <c r="AH22" s="158">
        <v>994</v>
      </c>
      <c r="AI22" s="158">
        <v>3</v>
      </c>
      <c r="AJ22" s="155">
        <v>0.0454873646209386</v>
      </c>
      <c r="AK22" s="155">
        <v>0.0526791409738465</v>
      </c>
      <c r="AL22" s="156">
        <v>-0.00719177635290785</v>
      </c>
    </row>
    <row r="23" ht="20.25" spans="1:40">
      <c r="A23" s="148" t="s">
        <v>1455</v>
      </c>
      <c r="B23" s="149" t="s">
        <v>1855</v>
      </c>
      <c r="C23" s="149" t="s">
        <v>1616</v>
      </c>
      <c r="D23" s="150">
        <v>2670</v>
      </c>
      <c r="E23" s="150">
        <v>183</v>
      </c>
      <c r="F23" s="150">
        <v>120</v>
      </c>
      <c r="G23" s="150">
        <v>0</v>
      </c>
      <c r="H23" s="150">
        <v>0</v>
      </c>
      <c r="I23" s="151">
        <v>2290</v>
      </c>
      <c r="J23" s="151">
        <v>133</v>
      </c>
      <c r="K23" s="151">
        <v>133</v>
      </c>
      <c r="L23" s="151">
        <v>0</v>
      </c>
      <c r="M23" s="151">
        <v>0</v>
      </c>
      <c r="N23" s="151">
        <v>2195</v>
      </c>
      <c r="O23" s="151">
        <v>124</v>
      </c>
      <c r="P23" s="151">
        <v>124</v>
      </c>
      <c r="Q23" s="151">
        <v>7</v>
      </c>
      <c r="R23" s="151">
        <v>0</v>
      </c>
      <c r="S23" s="152">
        <v>0.015</v>
      </c>
      <c r="T23" s="153">
        <v>61368</v>
      </c>
      <c r="U23" s="153">
        <v>3744</v>
      </c>
      <c r="V23" s="153">
        <v>3681</v>
      </c>
      <c r="W23" s="153">
        <v>0</v>
      </c>
      <c r="X23" s="151">
        <v>3115</v>
      </c>
      <c r="Y23" s="154">
        <v>0.0610089949159171</v>
      </c>
      <c r="Z23" s="154">
        <v>0.0685393258426966</v>
      </c>
      <c r="AA23" s="154">
        <v>0.0580786026200873</v>
      </c>
      <c r="AB23" s="155">
        <v>0.0564920273348519</v>
      </c>
      <c r="AC23" s="156">
        <v>0.0104607232226093</v>
      </c>
      <c r="AD23" s="157">
        <v>17895</v>
      </c>
      <c r="AE23" s="158">
        <v>1082</v>
      </c>
      <c r="AF23" s="158">
        <v>0</v>
      </c>
      <c r="AG23" s="158">
        <v>18725</v>
      </c>
      <c r="AH23" s="158">
        <v>1121</v>
      </c>
      <c r="AI23" s="158">
        <v>0</v>
      </c>
      <c r="AJ23" s="155">
        <v>0.0604638167085778</v>
      </c>
      <c r="AK23" s="155">
        <v>0.0598664886515354</v>
      </c>
      <c r="AL23" s="156">
        <v>0.000597328057042434</v>
      </c>
    </row>
    <row r="24" ht="20.25" spans="1:40">
      <c r="A24" s="148" t="s">
        <v>1455</v>
      </c>
      <c r="B24" s="149" t="s">
        <v>1855</v>
      </c>
      <c r="C24" s="149" t="s">
        <v>1517</v>
      </c>
      <c r="D24" s="150">
        <v>2743</v>
      </c>
      <c r="E24" s="150">
        <v>128</v>
      </c>
      <c r="F24" s="150">
        <v>96</v>
      </c>
      <c r="G24" s="150">
        <v>0</v>
      </c>
      <c r="H24" s="150">
        <v>0</v>
      </c>
      <c r="I24" s="151">
        <v>2393</v>
      </c>
      <c r="J24" s="151">
        <v>134</v>
      </c>
      <c r="K24" s="151">
        <v>134</v>
      </c>
      <c r="L24" s="151">
        <v>0</v>
      </c>
      <c r="M24" s="151">
        <v>0</v>
      </c>
      <c r="N24" s="151">
        <v>2259</v>
      </c>
      <c r="O24" s="151">
        <v>128</v>
      </c>
      <c r="P24" s="151">
        <v>128</v>
      </c>
      <c r="Q24" s="151">
        <v>4</v>
      </c>
      <c r="R24" s="151">
        <v>0</v>
      </c>
      <c r="S24" s="152">
        <v>0.015</v>
      </c>
      <c r="T24" s="153">
        <v>60778</v>
      </c>
      <c r="U24" s="153">
        <v>3091</v>
      </c>
      <c r="V24" s="153">
        <v>3059</v>
      </c>
      <c r="W24" s="153">
        <v>2</v>
      </c>
      <c r="X24" s="151">
        <v>2569</v>
      </c>
      <c r="Y24" s="154">
        <v>0.0508243114284774</v>
      </c>
      <c r="Z24" s="154">
        <v>0.046664236237696</v>
      </c>
      <c r="AA24" s="154">
        <v>0.055996656916005</v>
      </c>
      <c r="AB24" s="155">
        <v>0.0566622399291722</v>
      </c>
      <c r="AC24" s="156">
        <v>-0.00933242067830906</v>
      </c>
      <c r="AD24" s="157">
        <v>17839</v>
      </c>
      <c r="AE24" s="158">
        <v>889</v>
      </c>
      <c r="AF24" s="158">
        <v>0</v>
      </c>
      <c r="AG24" s="158">
        <v>18396</v>
      </c>
      <c r="AH24" s="158">
        <v>927</v>
      </c>
      <c r="AI24" s="158">
        <v>1</v>
      </c>
      <c r="AJ24" s="155">
        <v>0.0498346319860979</v>
      </c>
      <c r="AK24" s="155">
        <v>0.0503370297890846</v>
      </c>
      <c r="AL24" s="156">
        <v>-0.000502397802986707</v>
      </c>
    </row>
    <row r="25" ht="20.25" spans="1:40">
      <c r="A25" s="148" t="s">
        <v>1455</v>
      </c>
      <c r="B25" s="149" t="s">
        <v>1855</v>
      </c>
      <c r="C25" s="149" t="s">
        <v>1544</v>
      </c>
      <c r="D25" s="150">
        <v>1707</v>
      </c>
      <c r="E25" s="150">
        <v>44</v>
      </c>
      <c r="F25" s="150">
        <v>31</v>
      </c>
      <c r="G25" s="150">
        <v>0</v>
      </c>
      <c r="H25" s="150">
        <v>0</v>
      </c>
      <c r="I25" s="151">
        <v>1184</v>
      </c>
      <c r="J25" s="151">
        <v>28</v>
      </c>
      <c r="K25" s="151">
        <v>28</v>
      </c>
      <c r="L25" s="151">
        <v>0</v>
      </c>
      <c r="M25" s="151">
        <v>0</v>
      </c>
      <c r="N25" s="151">
        <v>1550</v>
      </c>
      <c r="O25" s="151">
        <v>63</v>
      </c>
      <c r="P25" s="151">
        <v>63</v>
      </c>
      <c r="Q25" s="151">
        <v>2</v>
      </c>
      <c r="R25" s="151">
        <v>0</v>
      </c>
      <c r="S25" s="152">
        <v>0.015</v>
      </c>
      <c r="T25" s="153">
        <v>35737</v>
      </c>
      <c r="U25" s="153">
        <v>1285</v>
      </c>
      <c r="V25" s="153">
        <v>1272</v>
      </c>
      <c r="W25" s="153">
        <v>2</v>
      </c>
      <c r="X25" s="151">
        <v>1081</v>
      </c>
      <c r="Y25" s="154">
        <v>0.0359011668578784</v>
      </c>
      <c r="Z25" s="154">
        <v>0.025776215582894</v>
      </c>
      <c r="AA25" s="154">
        <v>0.0236486486486486</v>
      </c>
      <c r="AB25" s="155">
        <v>0.0406451612903226</v>
      </c>
      <c r="AC25" s="156">
        <v>0.00212756693424532</v>
      </c>
      <c r="AD25" s="157">
        <v>10586</v>
      </c>
      <c r="AE25" s="158">
        <v>332</v>
      </c>
      <c r="AF25" s="158">
        <v>0</v>
      </c>
      <c r="AG25" s="158">
        <v>10482</v>
      </c>
      <c r="AH25" s="158">
        <v>368</v>
      </c>
      <c r="AI25" s="158">
        <v>0</v>
      </c>
      <c r="AJ25" s="155">
        <v>0.0313621764594748</v>
      </c>
      <c r="AK25" s="155">
        <v>0.0351078038542263</v>
      </c>
      <c r="AL25" s="156">
        <v>-0.00374562739475152</v>
      </c>
    </row>
    <row r="26" ht="20.25" spans="1:40">
      <c r="A26" s="148" t="s">
        <v>1455</v>
      </c>
      <c r="B26" s="149" t="s">
        <v>1855</v>
      </c>
      <c r="C26" s="149" t="s">
        <v>1492</v>
      </c>
      <c r="D26" s="150">
        <v>1895</v>
      </c>
      <c r="E26" s="150">
        <v>105</v>
      </c>
      <c r="F26" s="150">
        <v>74</v>
      </c>
      <c r="G26" s="150">
        <v>0</v>
      </c>
      <c r="H26" s="150">
        <v>0</v>
      </c>
      <c r="I26" s="151">
        <v>988</v>
      </c>
      <c r="J26" s="151">
        <v>72</v>
      </c>
      <c r="K26" s="151">
        <v>71</v>
      </c>
      <c r="L26" s="151">
        <v>0</v>
      </c>
      <c r="M26" s="151">
        <v>0</v>
      </c>
      <c r="N26" s="151">
        <v>1519</v>
      </c>
      <c r="O26" s="151">
        <v>135</v>
      </c>
      <c r="P26" s="151">
        <v>135</v>
      </c>
      <c r="Q26" s="151">
        <v>2</v>
      </c>
      <c r="R26" s="151">
        <v>0</v>
      </c>
      <c r="S26" s="152">
        <v>0.015</v>
      </c>
      <c r="T26" s="153">
        <v>36845</v>
      </c>
      <c r="U26" s="153">
        <v>2470</v>
      </c>
      <c r="V26" s="153">
        <v>2434</v>
      </c>
      <c r="W26" s="153">
        <v>6</v>
      </c>
      <c r="X26" s="151">
        <v>2034</v>
      </c>
      <c r="Y26" s="154">
        <v>0.0668747455557063</v>
      </c>
      <c r="Z26" s="154">
        <v>0.0554089709762533</v>
      </c>
      <c r="AA26" s="154">
        <v>0.0728744939271255</v>
      </c>
      <c r="AB26" s="155">
        <v>0.0888742593811718</v>
      </c>
      <c r="AC26" s="156">
        <v>-0.0174655229508722</v>
      </c>
      <c r="AD26" s="157">
        <v>10884</v>
      </c>
      <c r="AE26" s="158">
        <v>660</v>
      </c>
      <c r="AF26" s="158">
        <v>4</v>
      </c>
      <c r="AG26" s="158">
        <v>10149</v>
      </c>
      <c r="AH26" s="158">
        <v>768</v>
      </c>
      <c r="AI26" s="158">
        <v>2</v>
      </c>
      <c r="AJ26" s="155">
        <v>0.0602719588386623</v>
      </c>
      <c r="AK26" s="155">
        <v>0.0754754162971721</v>
      </c>
      <c r="AL26" s="156">
        <v>-0.0152034574585099</v>
      </c>
    </row>
    <row r="27" ht="20.25" spans="1:40">
      <c r="A27" s="148" t="s">
        <v>1455</v>
      </c>
      <c r="B27" s="149" t="s">
        <v>1855</v>
      </c>
      <c r="C27" s="149" t="s">
        <v>1612</v>
      </c>
      <c r="D27" s="150">
        <v>4733</v>
      </c>
      <c r="E27" s="150">
        <v>149</v>
      </c>
      <c r="F27" s="150">
        <v>114</v>
      </c>
      <c r="G27" s="150">
        <v>0</v>
      </c>
      <c r="H27" s="150">
        <v>0</v>
      </c>
      <c r="I27" s="151">
        <v>2323</v>
      </c>
      <c r="J27" s="151">
        <v>120</v>
      </c>
      <c r="K27" s="151">
        <v>117</v>
      </c>
      <c r="L27" s="151">
        <v>0</v>
      </c>
      <c r="M27" s="151">
        <v>0</v>
      </c>
      <c r="N27" s="151">
        <v>3867</v>
      </c>
      <c r="O27" s="151">
        <v>215</v>
      </c>
      <c r="P27" s="151">
        <v>214</v>
      </c>
      <c r="Q27" s="151">
        <v>3</v>
      </c>
      <c r="R27" s="151">
        <v>0</v>
      </c>
      <c r="S27" s="152">
        <v>0.015</v>
      </c>
      <c r="T27" s="153">
        <v>88407</v>
      </c>
      <c r="U27" s="153">
        <v>4212</v>
      </c>
      <c r="V27" s="153">
        <v>4172</v>
      </c>
      <c r="W27" s="153">
        <v>3</v>
      </c>
      <c r="X27" s="151">
        <v>3540</v>
      </c>
      <c r="Y27" s="154">
        <v>0.0476093522006176</v>
      </c>
      <c r="Z27" s="154">
        <v>0.031481090217621</v>
      </c>
      <c r="AA27" s="154">
        <v>0.0516573396470082</v>
      </c>
      <c r="AB27" s="155">
        <v>0.0555986552883372</v>
      </c>
      <c r="AC27" s="156">
        <v>-0.0201762494293872</v>
      </c>
      <c r="AD27" s="157">
        <v>26908</v>
      </c>
      <c r="AE27" s="158">
        <v>1216</v>
      </c>
      <c r="AF27" s="158">
        <v>1</v>
      </c>
      <c r="AG27" s="158">
        <v>26364</v>
      </c>
      <c r="AH27" s="158">
        <v>1347</v>
      </c>
      <c r="AI27" s="158">
        <v>1</v>
      </c>
      <c r="AJ27" s="155">
        <v>0.0451538575888212</v>
      </c>
      <c r="AK27" s="155">
        <v>0.0510544682142315</v>
      </c>
      <c r="AL27" s="156">
        <v>-0.00590061062541036</v>
      </c>
    </row>
    <row r="28" ht="20.25" spans="1:40">
      <c r="A28" s="148" t="s">
        <v>1455</v>
      </c>
      <c r="B28" s="149" t="s">
        <v>1855</v>
      </c>
      <c r="C28" s="149" t="s">
        <v>1613</v>
      </c>
      <c r="D28" s="150">
        <v>5371</v>
      </c>
      <c r="E28" s="150">
        <v>175</v>
      </c>
      <c r="F28" s="150">
        <v>134</v>
      </c>
      <c r="G28" s="150">
        <v>0</v>
      </c>
      <c r="H28" s="150">
        <v>0</v>
      </c>
      <c r="I28" s="151">
        <v>2563</v>
      </c>
      <c r="J28" s="151">
        <v>123</v>
      </c>
      <c r="K28" s="151">
        <v>121</v>
      </c>
      <c r="L28" s="151">
        <v>0</v>
      </c>
      <c r="M28" s="151">
        <v>0</v>
      </c>
      <c r="N28" s="151">
        <v>4238</v>
      </c>
      <c r="O28" s="151">
        <v>225</v>
      </c>
      <c r="P28" s="151">
        <v>224</v>
      </c>
      <c r="Q28" s="151">
        <v>8</v>
      </c>
      <c r="R28" s="151">
        <v>0</v>
      </c>
      <c r="S28" s="152">
        <v>0.015</v>
      </c>
      <c r="T28" s="153">
        <v>101312</v>
      </c>
      <c r="U28" s="153">
        <v>4558</v>
      </c>
      <c r="V28" s="153">
        <v>4514</v>
      </c>
      <c r="W28" s="153">
        <v>0</v>
      </c>
      <c r="X28" s="151">
        <v>3814</v>
      </c>
      <c r="Y28" s="154">
        <v>0.0449897346809855</v>
      </c>
      <c r="Z28" s="154">
        <v>0.0325823868925712</v>
      </c>
      <c r="AA28" s="154">
        <v>0.0479906359734686</v>
      </c>
      <c r="AB28" s="155">
        <v>0.0530910806984427</v>
      </c>
      <c r="AC28" s="156">
        <v>-0.0154082490808974</v>
      </c>
      <c r="AD28" s="157">
        <v>30047</v>
      </c>
      <c r="AE28" s="158">
        <v>1253</v>
      </c>
      <c r="AF28" s="158">
        <v>0</v>
      </c>
      <c r="AG28" s="158">
        <v>29316</v>
      </c>
      <c r="AH28" s="158">
        <v>1416</v>
      </c>
      <c r="AI28" s="158">
        <v>0</v>
      </c>
      <c r="AJ28" s="155">
        <v>0.0417013345758312</v>
      </c>
      <c r="AK28" s="155">
        <v>0.0483012689316414</v>
      </c>
      <c r="AL28" s="156">
        <v>-0.00659993435581023</v>
      </c>
    </row>
    <row r="29" ht="20.25" spans="1:40">
      <c r="A29" s="148" t="s">
        <v>1455</v>
      </c>
      <c r="B29" s="149" t="s">
        <v>1855</v>
      </c>
      <c r="C29" s="149" t="s">
        <v>1619</v>
      </c>
      <c r="D29" s="150">
        <v>5442</v>
      </c>
      <c r="E29" s="150">
        <v>302</v>
      </c>
      <c r="F29" s="150">
        <v>163</v>
      </c>
      <c r="G29" s="150">
        <v>0</v>
      </c>
      <c r="H29" s="150">
        <v>0</v>
      </c>
      <c r="I29" s="151">
        <v>2636</v>
      </c>
      <c r="J29" s="151">
        <v>160</v>
      </c>
      <c r="K29" s="151">
        <v>157</v>
      </c>
      <c r="L29" s="151">
        <v>0</v>
      </c>
      <c r="M29" s="151">
        <v>0</v>
      </c>
      <c r="N29" s="151">
        <v>4495</v>
      </c>
      <c r="O29" s="151">
        <v>303</v>
      </c>
      <c r="P29" s="151">
        <v>298</v>
      </c>
      <c r="Q29" s="151">
        <v>3</v>
      </c>
      <c r="R29" s="151">
        <v>2</v>
      </c>
      <c r="S29" s="152">
        <v>0.015</v>
      </c>
      <c r="T29" s="153">
        <v>106480</v>
      </c>
      <c r="U29" s="153">
        <v>6647</v>
      </c>
      <c r="V29" s="153">
        <v>6499</v>
      </c>
      <c r="W29" s="153">
        <v>15</v>
      </c>
      <c r="X29" s="151">
        <v>5286</v>
      </c>
      <c r="Y29" s="154">
        <v>0.0622839969947408</v>
      </c>
      <c r="Z29" s="154">
        <v>0.0554943035648659</v>
      </c>
      <c r="AA29" s="154">
        <v>0.0606980273141123</v>
      </c>
      <c r="AB29" s="155">
        <v>0.0669632925472747</v>
      </c>
      <c r="AC29" s="156">
        <v>-0.00520372374924644</v>
      </c>
      <c r="AD29" s="157">
        <v>31690</v>
      </c>
      <c r="AE29" s="158">
        <v>1714</v>
      </c>
      <c r="AF29" s="158">
        <v>2</v>
      </c>
      <c r="AG29" s="158">
        <v>31378</v>
      </c>
      <c r="AH29" s="158">
        <v>2275</v>
      </c>
      <c r="AI29" s="158">
        <v>13</v>
      </c>
      <c r="AJ29" s="155">
        <v>0.0540233512148943</v>
      </c>
      <c r="AK29" s="155">
        <v>0.0720887245841035</v>
      </c>
      <c r="AL29" s="156">
        <v>-0.0180653733692092</v>
      </c>
    </row>
    <row r="30" ht="20.25" spans="1:40">
      <c r="A30" s="148" t="s">
        <v>1455</v>
      </c>
      <c r="B30" s="149" t="s">
        <v>1855</v>
      </c>
      <c r="C30" s="149" t="s">
        <v>1545</v>
      </c>
      <c r="D30" s="150">
        <v>2202</v>
      </c>
      <c r="E30" s="150">
        <v>42</v>
      </c>
      <c r="F30" s="150">
        <v>31</v>
      </c>
      <c r="G30" s="150">
        <v>0</v>
      </c>
      <c r="H30" s="150">
        <v>0</v>
      </c>
      <c r="I30" s="151">
        <v>977</v>
      </c>
      <c r="J30" s="151">
        <v>53</v>
      </c>
      <c r="K30" s="151">
        <v>53</v>
      </c>
      <c r="L30" s="151">
        <v>0</v>
      </c>
      <c r="M30" s="151">
        <v>0</v>
      </c>
      <c r="N30" s="151">
        <v>1595</v>
      </c>
      <c r="O30" s="151">
        <v>63</v>
      </c>
      <c r="P30" s="151">
        <v>63</v>
      </c>
      <c r="Q30" s="151">
        <v>1</v>
      </c>
      <c r="R30" s="151">
        <v>0</v>
      </c>
      <c r="S30" s="152">
        <v>0.015</v>
      </c>
      <c r="T30" s="153">
        <v>36666</v>
      </c>
      <c r="U30" s="153">
        <v>1385</v>
      </c>
      <c r="V30" s="153">
        <v>1374</v>
      </c>
      <c r="W30" s="153">
        <v>0</v>
      </c>
      <c r="X30" s="151">
        <v>1184</v>
      </c>
      <c r="Y30" s="154">
        <v>0.0377734140620739</v>
      </c>
      <c r="Z30" s="154">
        <v>0.0190735694822888</v>
      </c>
      <c r="AA30" s="154">
        <v>0.0542476970317298</v>
      </c>
      <c r="AB30" s="155">
        <v>0.0394984326018809</v>
      </c>
      <c r="AC30" s="156">
        <v>-0.035174127549441</v>
      </c>
      <c r="AD30" s="157">
        <v>11327</v>
      </c>
      <c r="AE30" s="158">
        <v>357</v>
      </c>
      <c r="AF30" s="158">
        <v>0</v>
      </c>
      <c r="AG30" s="158">
        <v>10731</v>
      </c>
      <c r="AH30" s="158">
        <v>459</v>
      </c>
      <c r="AI30" s="158">
        <v>0</v>
      </c>
      <c r="AJ30" s="155">
        <v>0.0315176127836144</v>
      </c>
      <c r="AK30" s="155">
        <v>0.0427732736930389</v>
      </c>
      <c r="AL30" s="156">
        <v>-0.0112556609094245</v>
      </c>
    </row>
    <row r="31" ht="20.25" spans="1:40">
      <c r="A31" s="148" t="s">
        <v>1455</v>
      </c>
      <c r="B31" s="149" t="s">
        <v>1855</v>
      </c>
      <c r="C31" s="149" t="s">
        <v>1502</v>
      </c>
      <c r="D31" s="150">
        <v>3804</v>
      </c>
      <c r="E31" s="150">
        <v>403</v>
      </c>
      <c r="F31" s="150">
        <v>277</v>
      </c>
      <c r="G31" s="150">
        <v>0</v>
      </c>
      <c r="H31" s="150">
        <v>1</v>
      </c>
      <c r="I31" s="151">
        <v>2297</v>
      </c>
      <c r="J31" s="151">
        <v>244</v>
      </c>
      <c r="K31" s="151">
        <v>233</v>
      </c>
      <c r="L31" s="151">
        <v>0</v>
      </c>
      <c r="M31" s="151">
        <v>0</v>
      </c>
      <c r="N31" s="151">
        <v>3201</v>
      </c>
      <c r="O31" s="151">
        <v>516</v>
      </c>
      <c r="P31" s="151">
        <v>455</v>
      </c>
      <c r="Q31" s="151">
        <v>14</v>
      </c>
      <c r="R31" s="151">
        <v>0</v>
      </c>
      <c r="S31" s="152">
        <v>0.015</v>
      </c>
      <c r="T31" s="153">
        <v>79876</v>
      </c>
      <c r="U31" s="153">
        <v>9821</v>
      </c>
      <c r="V31" s="153">
        <v>9596</v>
      </c>
      <c r="W31" s="153">
        <v>13</v>
      </c>
      <c r="X31" s="151">
        <v>7875</v>
      </c>
      <c r="Y31" s="154">
        <v>0.122790325003756</v>
      </c>
      <c r="Z31" s="154">
        <v>0.105678233438486</v>
      </c>
      <c r="AA31" s="154">
        <v>0.106225511536787</v>
      </c>
      <c r="AB31" s="155">
        <v>0.161199625117151</v>
      </c>
      <c r="AC31" s="156">
        <v>-0.00054727809830131</v>
      </c>
      <c r="AD31" s="157">
        <v>23332</v>
      </c>
      <c r="AE31" s="158">
        <v>2703</v>
      </c>
      <c r="AF31" s="158">
        <v>2</v>
      </c>
      <c r="AG31" s="158">
        <v>24135</v>
      </c>
      <c r="AH31" s="158">
        <v>3370</v>
      </c>
      <c r="AI31" s="158">
        <v>4</v>
      </c>
      <c r="AJ31" s="155">
        <v>0.115763757929025</v>
      </c>
      <c r="AK31" s="155">
        <v>0.139465506525792</v>
      </c>
      <c r="AL31" s="156">
        <v>-0.0237017485967679</v>
      </c>
    </row>
    <row r="32" ht="20.25" spans="1:40">
      <c r="A32" s="148" t="s">
        <v>1455</v>
      </c>
      <c r="B32" s="149" t="s">
        <v>1855</v>
      </c>
      <c r="C32" s="149" t="s">
        <v>1497</v>
      </c>
      <c r="D32" s="150">
        <v>3673</v>
      </c>
      <c r="E32" s="150">
        <v>472</v>
      </c>
      <c r="F32" s="150">
        <v>351</v>
      </c>
      <c r="G32" s="150">
        <v>0</v>
      </c>
      <c r="H32" s="150">
        <v>0</v>
      </c>
      <c r="I32" s="151">
        <v>2710</v>
      </c>
      <c r="J32" s="151">
        <v>301</v>
      </c>
      <c r="K32" s="151">
        <v>297</v>
      </c>
      <c r="L32" s="151">
        <v>0</v>
      </c>
      <c r="M32" s="151">
        <v>0</v>
      </c>
      <c r="N32" s="151">
        <v>4006</v>
      </c>
      <c r="O32" s="151">
        <v>672</v>
      </c>
      <c r="P32" s="151">
        <v>669</v>
      </c>
      <c r="Q32" s="151">
        <v>4</v>
      </c>
      <c r="R32" s="151">
        <v>1</v>
      </c>
      <c r="S32" s="152">
        <v>0.015</v>
      </c>
      <c r="T32" s="153">
        <v>83512</v>
      </c>
      <c r="U32" s="153">
        <v>9515</v>
      </c>
      <c r="V32" s="153">
        <v>9346</v>
      </c>
      <c r="W32" s="153">
        <v>8</v>
      </c>
      <c r="X32" s="151">
        <v>6928</v>
      </c>
      <c r="Y32" s="154">
        <v>0.113839927196092</v>
      </c>
      <c r="Z32" s="154">
        <v>0.128505309011707</v>
      </c>
      <c r="AA32" s="154">
        <v>0.111070110701107</v>
      </c>
      <c r="AB32" s="155">
        <v>0.167498751872192</v>
      </c>
      <c r="AC32" s="156">
        <v>0.0174351983106001</v>
      </c>
      <c r="AD32" s="157">
        <v>24551</v>
      </c>
      <c r="AE32" s="158">
        <v>2795</v>
      </c>
      <c r="AF32" s="158">
        <v>2</v>
      </c>
      <c r="AG32" s="158">
        <v>24680</v>
      </c>
      <c r="AH32" s="158">
        <v>3304</v>
      </c>
      <c r="AI32" s="158">
        <v>4</v>
      </c>
      <c r="AJ32" s="155">
        <v>0.113763186835567</v>
      </c>
      <c r="AK32" s="155">
        <v>0.133711507293355</v>
      </c>
      <c r="AL32" s="156">
        <v>-0.0199483204577881</v>
      </c>
    </row>
    <row r="33" ht="20.25" spans="1:38">
      <c r="A33" s="148" t="s">
        <v>1455</v>
      </c>
      <c r="B33" s="149" t="s">
        <v>1855</v>
      </c>
      <c r="C33" s="149" t="s">
        <v>1586</v>
      </c>
      <c r="D33" s="150">
        <v>2618</v>
      </c>
      <c r="E33" s="150">
        <v>102</v>
      </c>
      <c r="F33" s="150">
        <v>74</v>
      </c>
      <c r="G33" s="150">
        <v>0</v>
      </c>
      <c r="H33" s="150">
        <v>0</v>
      </c>
      <c r="I33" s="151">
        <v>1355</v>
      </c>
      <c r="J33" s="151">
        <v>60</v>
      </c>
      <c r="K33" s="151">
        <v>60</v>
      </c>
      <c r="L33" s="151">
        <v>0</v>
      </c>
      <c r="M33" s="151">
        <v>0</v>
      </c>
      <c r="N33" s="151">
        <v>2141</v>
      </c>
      <c r="O33" s="151">
        <v>131</v>
      </c>
      <c r="P33" s="151">
        <v>131</v>
      </c>
      <c r="Q33" s="151">
        <v>0</v>
      </c>
      <c r="R33" s="151">
        <v>0</v>
      </c>
      <c r="S33" s="152">
        <v>0.015</v>
      </c>
      <c r="T33" s="153">
        <v>49085</v>
      </c>
      <c r="U33" s="153">
        <v>2159</v>
      </c>
      <c r="V33" s="153">
        <v>2130</v>
      </c>
      <c r="W33" s="153">
        <v>0</v>
      </c>
      <c r="X33" s="151">
        <v>1753</v>
      </c>
      <c r="Y33" s="154">
        <v>0.0439849241112356</v>
      </c>
      <c r="Z33" s="154">
        <v>0.038961038961039</v>
      </c>
      <c r="AA33" s="154">
        <v>0.044280442804428</v>
      </c>
      <c r="AB33" s="155">
        <v>0.0611863615133115</v>
      </c>
      <c r="AC33" s="156">
        <v>-0.00531940384338908</v>
      </c>
      <c r="AD33" s="157">
        <v>14836</v>
      </c>
      <c r="AE33" s="158">
        <v>644</v>
      </c>
      <c r="AF33" s="158">
        <v>0</v>
      </c>
      <c r="AG33" s="158">
        <v>14865</v>
      </c>
      <c r="AH33" s="158">
        <v>701</v>
      </c>
      <c r="AI33" s="158">
        <v>0</v>
      </c>
      <c r="AJ33" s="155">
        <v>0.0434079266648692</v>
      </c>
      <c r="AK33" s="155">
        <v>0.0471577531113354</v>
      </c>
      <c r="AL33" s="156">
        <v>-0.00374982644646612</v>
      </c>
    </row>
    <row r="34" ht="20.25" spans="1:38">
      <c r="A34" s="148" t="s">
        <v>1455</v>
      </c>
      <c r="B34" s="149" t="s">
        <v>1855</v>
      </c>
      <c r="C34" s="149" t="s">
        <v>1611</v>
      </c>
      <c r="D34" s="150">
        <v>3747</v>
      </c>
      <c r="E34" s="150">
        <v>186</v>
      </c>
      <c r="F34" s="150">
        <v>118</v>
      </c>
      <c r="G34" s="150">
        <v>0</v>
      </c>
      <c r="H34" s="150">
        <v>0</v>
      </c>
      <c r="I34" s="151">
        <v>2094</v>
      </c>
      <c r="J34" s="151">
        <v>154</v>
      </c>
      <c r="K34" s="151">
        <v>154</v>
      </c>
      <c r="L34" s="151">
        <v>0</v>
      </c>
      <c r="M34" s="151">
        <v>0</v>
      </c>
      <c r="N34" s="151">
        <v>3074</v>
      </c>
      <c r="O34" s="151">
        <v>219</v>
      </c>
      <c r="P34" s="151">
        <v>219</v>
      </c>
      <c r="Q34" s="151">
        <v>7</v>
      </c>
      <c r="R34" s="151">
        <v>0</v>
      </c>
      <c r="S34" s="152">
        <v>0.015</v>
      </c>
      <c r="T34" s="153">
        <v>71717</v>
      </c>
      <c r="U34" s="153">
        <v>4569</v>
      </c>
      <c r="V34" s="153">
        <v>4501</v>
      </c>
      <c r="W34" s="153">
        <v>4</v>
      </c>
      <c r="X34" s="151">
        <v>3772</v>
      </c>
      <c r="Y34" s="154">
        <v>0.0636529693099265</v>
      </c>
      <c r="Z34" s="154">
        <v>0.0496397117694155</v>
      </c>
      <c r="AA34" s="154">
        <v>0.0735434574976122</v>
      </c>
      <c r="AB34" s="155">
        <v>0.0712426805465192</v>
      </c>
      <c r="AC34" s="156">
        <v>-0.0239037457281967</v>
      </c>
      <c r="AD34" s="157">
        <v>21808</v>
      </c>
      <c r="AE34" s="158">
        <v>1247</v>
      </c>
      <c r="AF34" s="158">
        <v>3</v>
      </c>
      <c r="AG34" s="158">
        <v>21709</v>
      </c>
      <c r="AH34" s="158">
        <v>1447</v>
      </c>
      <c r="AI34" s="158">
        <v>1</v>
      </c>
      <c r="AJ34" s="155">
        <v>0.0570432868672047</v>
      </c>
      <c r="AK34" s="155">
        <v>0.0666083191303146</v>
      </c>
      <c r="AL34" s="156">
        <v>-0.00956503226310992</v>
      </c>
    </row>
    <row r="35" ht="20.25" spans="1:38">
      <c r="A35" s="148" t="s">
        <v>1455</v>
      </c>
      <c r="B35" s="149" t="s">
        <v>1855</v>
      </c>
      <c r="C35" s="149" t="s">
        <v>1579</v>
      </c>
      <c r="D35" s="150">
        <v>4268</v>
      </c>
      <c r="E35" s="150">
        <v>232</v>
      </c>
      <c r="F35" s="150">
        <v>172</v>
      </c>
      <c r="G35" s="150">
        <v>0</v>
      </c>
      <c r="H35" s="150">
        <v>0</v>
      </c>
      <c r="I35" s="151">
        <v>2922</v>
      </c>
      <c r="J35" s="151">
        <v>257</v>
      </c>
      <c r="K35" s="151">
        <v>257</v>
      </c>
      <c r="L35" s="151">
        <v>0</v>
      </c>
      <c r="M35" s="151">
        <v>0</v>
      </c>
      <c r="N35" s="151">
        <v>3866</v>
      </c>
      <c r="O35" s="151">
        <v>197</v>
      </c>
      <c r="P35" s="151">
        <v>197</v>
      </c>
      <c r="Q35" s="151">
        <v>3</v>
      </c>
      <c r="R35" s="151">
        <v>0</v>
      </c>
      <c r="S35" s="152">
        <v>0.015</v>
      </c>
      <c r="T35" s="153">
        <v>80867</v>
      </c>
      <c r="U35" s="153">
        <v>5023</v>
      </c>
      <c r="V35" s="153">
        <v>4963</v>
      </c>
      <c r="W35" s="153">
        <v>4</v>
      </c>
      <c r="X35" s="151">
        <v>3933</v>
      </c>
      <c r="Y35" s="154">
        <v>0.0620648719502393</v>
      </c>
      <c r="Z35" s="154">
        <v>0.0543580131208997</v>
      </c>
      <c r="AA35" s="154">
        <v>0.0879534565366187</v>
      </c>
      <c r="AB35" s="155">
        <v>0.0509570615623383</v>
      </c>
      <c r="AC35" s="156">
        <v>-0.033595443415719</v>
      </c>
      <c r="AD35" s="157">
        <v>25983</v>
      </c>
      <c r="AE35" s="158">
        <v>1537</v>
      </c>
      <c r="AF35" s="158">
        <v>0</v>
      </c>
      <c r="AG35" s="158">
        <v>24311</v>
      </c>
      <c r="AH35" s="158">
        <v>1547</v>
      </c>
      <c r="AI35" s="158">
        <v>2</v>
      </c>
      <c r="AJ35" s="155">
        <v>0.0591540622714852</v>
      </c>
      <c r="AK35" s="155">
        <v>0.0635514787544733</v>
      </c>
      <c r="AL35" s="156">
        <v>-0.00439741648298808</v>
      </c>
    </row>
    <row r="36" ht="20.25" spans="1:38">
      <c r="A36" s="148" t="s">
        <v>1455</v>
      </c>
      <c r="B36" s="149" t="s">
        <v>1855</v>
      </c>
      <c r="C36" s="149" t="s">
        <v>1700</v>
      </c>
      <c r="D36" s="150">
        <v>4172</v>
      </c>
      <c r="E36" s="150">
        <v>212</v>
      </c>
      <c r="F36" s="150">
        <v>154</v>
      </c>
      <c r="G36" s="150">
        <v>0</v>
      </c>
      <c r="H36" s="150">
        <v>0</v>
      </c>
      <c r="I36" s="151">
        <v>2351</v>
      </c>
      <c r="J36" s="151">
        <v>194</v>
      </c>
      <c r="K36" s="151">
        <v>194</v>
      </c>
      <c r="L36" s="151">
        <v>0</v>
      </c>
      <c r="M36" s="151">
        <v>0</v>
      </c>
      <c r="N36" s="151">
        <v>3548</v>
      </c>
      <c r="O36" s="151">
        <v>215</v>
      </c>
      <c r="P36" s="151">
        <v>215</v>
      </c>
      <c r="Q36" s="151">
        <v>2</v>
      </c>
      <c r="R36" s="151">
        <v>0</v>
      </c>
      <c r="S36" s="152">
        <v>0.015</v>
      </c>
      <c r="T36" s="153">
        <v>80670</v>
      </c>
      <c r="U36" s="153">
        <v>4598</v>
      </c>
      <c r="V36" s="153">
        <v>4540</v>
      </c>
      <c r="W36" s="153">
        <v>0</v>
      </c>
      <c r="X36" s="151">
        <v>3688</v>
      </c>
      <c r="Y36" s="154">
        <v>0.0569976447254246</v>
      </c>
      <c r="Z36" s="154">
        <v>0.0508149568552253</v>
      </c>
      <c r="AA36" s="154">
        <v>0.0825180774138664</v>
      </c>
      <c r="AB36" s="155">
        <v>0.060597519729425</v>
      </c>
      <c r="AC36" s="156">
        <v>-0.0317031205586411</v>
      </c>
      <c r="AD36" s="157">
        <v>24862</v>
      </c>
      <c r="AE36" s="158">
        <v>1437</v>
      </c>
      <c r="AF36" s="158">
        <v>0</v>
      </c>
      <c r="AG36" s="158">
        <v>23761</v>
      </c>
      <c r="AH36" s="158">
        <v>1470</v>
      </c>
      <c r="AI36" s="158">
        <v>0</v>
      </c>
      <c r="AJ36" s="155">
        <v>0.0577990507601963</v>
      </c>
      <c r="AK36" s="155">
        <v>0.0618660830773116</v>
      </c>
      <c r="AL36" s="156">
        <v>-0.00406703231711528</v>
      </c>
    </row>
    <row r="37" ht="20.25" spans="1:38">
      <c r="A37" s="148" t="s">
        <v>1455</v>
      </c>
      <c r="B37" s="149" t="s">
        <v>1855</v>
      </c>
      <c r="C37" s="149" t="s">
        <v>1605</v>
      </c>
      <c r="D37" s="150">
        <v>4677</v>
      </c>
      <c r="E37" s="150">
        <v>198</v>
      </c>
      <c r="F37" s="150">
        <v>141</v>
      </c>
      <c r="G37" s="150">
        <v>0</v>
      </c>
      <c r="H37" s="150">
        <v>0</v>
      </c>
      <c r="I37" s="151">
        <v>2438</v>
      </c>
      <c r="J37" s="151">
        <v>132</v>
      </c>
      <c r="K37" s="151">
        <v>131</v>
      </c>
      <c r="L37" s="151">
        <v>0</v>
      </c>
      <c r="M37" s="151">
        <v>0</v>
      </c>
      <c r="N37" s="151">
        <v>3747</v>
      </c>
      <c r="O37" s="151">
        <v>162</v>
      </c>
      <c r="P37" s="151">
        <v>162</v>
      </c>
      <c r="Q37" s="151">
        <v>0</v>
      </c>
      <c r="R37" s="151">
        <v>0</v>
      </c>
      <c r="S37" s="152">
        <v>0.015</v>
      </c>
      <c r="T37" s="153">
        <v>87788</v>
      </c>
      <c r="U37" s="153">
        <v>3784</v>
      </c>
      <c r="V37" s="153">
        <v>3726</v>
      </c>
      <c r="W37" s="153">
        <v>1</v>
      </c>
      <c r="X37" s="151">
        <v>3040</v>
      </c>
      <c r="Y37" s="154">
        <v>0.0430924499931654</v>
      </c>
      <c r="Z37" s="154">
        <v>0.0423348300192431</v>
      </c>
      <c r="AA37" s="154">
        <v>0.0541427399507793</v>
      </c>
      <c r="AB37" s="155">
        <v>0.0432345876701361</v>
      </c>
      <c r="AC37" s="156">
        <v>-0.0118079099315362</v>
      </c>
      <c r="AD37" s="157">
        <v>26603</v>
      </c>
      <c r="AE37" s="158">
        <v>1088</v>
      </c>
      <c r="AF37" s="158">
        <v>0</v>
      </c>
      <c r="AG37" s="158">
        <v>26185</v>
      </c>
      <c r="AH37" s="158">
        <v>1252</v>
      </c>
      <c r="AI37" s="158">
        <v>0</v>
      </c>
      <c r="AJ37" s="155">
        <v>0.0408976431229561</v>
      </c>
      <c r="AK37" s="155">
        <v>0.0478136337597861</v>
      </c>
      <c r="AL37" s="156">
        <v>-0.00691599063683008</v>
      </c>
    </row>
    <row r="38" ht="20.25" spans="1:38">
      <c r="A38" s="148" t="s">
        <v>1455</v>
      </c>
      <c r="B38" s="149" t="s">
        <v>1855</v>
      </c>
      <c r="C38" s="149" t="s">
        <v>1706</v>
      </c>
      <c r="D38" s="150">
        <v>2392</v>
      </c>
      <c r="E38" s="150">
        <v>100</v>
      </c>
      <c r="F38" s="150">
        <v>71</v>
      </c>
      <c r="G38" s="150">
        <v>0</v>
      </c>
      <c r="H38" s="150">
        <v>0</v>
      </c>
      <c r="I38" s="151">
        <v>1281</v>
      </c>
      <c r="J38" s="151">
        <v>109</v>
      </c>
      <c r="K38" s="151">
        <v>109</v>
      </c>
      <c r="L38" s="151">
        <v>0</v>
      </c>
      <c r="M38" s="151">
        <v>0</v>
      </c>
      <c r="N38" s="151">
        <v>1825</v>
      </c>
      <c r="O38" s="151">
        <v>95</v>
      </c>
      <c r="P38" s="151">
        <v>95</v>
      </c>
      <c r="Q38" s="151">
        <v>0</v>
      </c>
      <c r="R38" s="151">
        <v>1</v>
      </c>
      <c r="S38" s="152">
        <v>0.015</v>
      </c>
      <c r="T38" s="153">
        <v>41721</v>
      </c>
      <c r="U38" s="153">
        <v>2261</v>
      </c>
      <c r="V38" s="153">
        <v>2232</v>
      </c>
      <c r="W38" s="153">
        <v>1</v>
      </c>
      <c r="X38" s="151">
        <v>1783</v>
      </c>
      <c r="Y38" s="154">
        <v>0.0541693631504518</v>
      </c>
      <c r="Z38" s="154">
        <v>0.0418060200668896</v>
      </c>
      <c r="AA38" s="154">
        <v>0.0850897736143638</v>
      </c>
      <c r="AB38" s="155">
        <v>0.0515068493150685</v>
      </c>
      <c r="AC38" s="156">
        <v>-0.0432837535474741</v>
      </c>
      <c r="AD38" s="157">
        <v>13261</v>
      </c>
      <c r="AE38" s="158">
        <v>689</v>
      </c>
      <c r="AF38" s="158">
        <v>1</v>
      </c>
      <c r="AG38" s="158">
        <v>12398</v>
      </c>
      <c r="AH38" s="158">
        <v>736</v>
      </c>
      <c r="AI38" s="158">
        <v>0</v>
      </c>
      <c r="AJ38" s="155">
        <v>0.0518814569037026</v>
      </c>
      <c r="AK38" s="155">
        <v>0.0593644136150992</v>
      </c>
      <c r="AL38" s="156">
        <v>-0.00748295671139663</v>
      </c>
    </row>
    <row r="39" ht="20.25" spans="1:38">
      <c r="A39" s="148" t="s">
        <v>1455</v>
      </c>
      <c r="B39" s="149" t="s">
        <v>1855</v>
      </c>
      <c r="C39" s="149" t="s">
        <v>1615</v>
      </c>
      <c r="D39" s="150">
        <v>3488</v>
      </c>
      <c r="E39" s="150">
        <v>274</v>
      </c>
      <c r="F39" s="150">
        <v>201</v>
      </c>
      <c r="G39" s="150">
        <v>0</v>
      </c>
      <c r="H39" s="150">
        <v>0</v>
      </c>
      <c r="I39" s="151">
        <v>2406</v>
      </c>
      <c r="J39" s="151">
        <v>445</v>
      </c>
      <c r="K39" s="151">
        <v>439</v>
      </c>
      <c r="L39" s="151">
        <v>0</v>
      </c>
      <c r="M39" s="151">
        <v>0</v>
      </c>
      <c r="N39" s="151">
        <v>3367</v>
      </c>
      <c r="O39" s="151">
        <v>456</v>
      </c>
      <c r="P39" s="151">
        <v>456</v>
      </c>
      <c r="Q39" s="151">
        <v>4</v>
      </c>
      <c r="R39" s="151">
        <v>0</v>
      </c>
      <c r="S39" s="152">
        <v>0.015</v>
      </c>
      <c r="T39" s="153">
        <v>78232</v>
      </c>
      <c r="U39" s="153">
        <v>8508</v>
      </c>
      <c r="V39" s="153">
        <v>8407</v>
      </c>
      <c r="W39" s="153">
        <v>24</v>
      </c>
      <c r="X39" s="151">
        <v>6653</v>
      </c>
      <c r="Y39" s="154">
        <v>0.108446671438797</v>
      </c>
      <c r="Z39" s="154">
        <v>0.0785550458715596</v>
      </c>
      <c r="AA39" s="154">
        <v>0.184954280964256</v>
      </c>
      <c r="AB39" s="155">
        <v>0.135432135432135</v>
      </c>
      <c r="AC39" s="156">
        <v>-0.106399235092696</v>
      </c>
      <c r="AD39" s="157">
        <v>22449</v>
      </c>
      <c r="AE39" s="158">
        <v>2387</v>
      </c>
      <c r="AF39" s="158">
        <v>5</v>
      </c>
      <c r="AG39" s="158">
        <v>23681</v>
      </c>
      <c r="AH39" s="158">
        <v>2958</v>
      </c>
      <c r="AI39" s="158">
        <v>5</v>
      </c>
      <c r="AJ39" s="155">
        <v>0.106107176266203</v>
      </c>
      <c r="AK39" s="155">
        <v>0.124699125881508</v>
      </c>
      <c r="AL39" s="156">
        <v>-0.018591949615305</v>
      </c>
    </row>
    <row r="40" ht="20.25" spans="1:38">
      <c r="A40" s="148" t="s">
        <v>1455</v>
      </c>
      <c r="B40" s="149" t="s">
        <v>1857</v>
      </c>
      <c r="C40" s="165" t="s">
        <v>1608</v>
      </c>
      <c r="D40" s="150">
        <v>810</v>
      </c>
      <c r="E40" s="150">
        <v>122</v>
      </c>
      <c r="F40" s="150">
        <v>91</v>
      </c>
      <c r="G40" s="150">
        <v>0</v>
      </c>
      <c r="H40" s="150">
        <v>0</v>
      </c>
      <c r="I40" s="151">
        <v>1182</v>
      </c>
      <c r="J40" s="151">
        <v>109</v>
      </c>
      <c r="K40" s="151">
        <v>109</v>
      </c>
      <c r="L40" s="151">
        <v>0</v>
      </c>
      <c r="M40" s="151">
        <v>0</v>
      </c>
      <c r="N40" s="151">
        <v>741</v>
      </c>
      <c r="O40" s="151">
        <v>117</v>
      </c>
      <c r="P40" s="151">
        <v>117</v>
      </c>
      <c r="Q40" s="151">
        <v>0</v>
      </c>
      <c r="R40" s="151">
        <v>0</v>
      </c>
      <c r="S40" s="152">
        <v>0.015</v>
      </c>
      <c r="T40" s="153">
        <v>23572</v>
      </c>
      <c r="U40" s="153">
        <v>3165</v>
      </c>
      <c r="V40" s="153">
        <v>3126</v>
      </c>
      <c r="W40" s="153">
        <v>5</v>
      </c>
      <c r="X40" s="151">
        <v>2538</v>
      </c>
      <c r="Y40" s="154">
        <v>0.134057356185305</v>
      </c>
      <c r="Z40" s="154">
        <v>0.150617283950617</v>
      </c>
      <c r="AA40" s="154">
        <v>0.0922165820642978</v>
      </c>
      <c r="AB40" s="155">
        <v>0.157894736842105</v>
      </c>
      <c r="AC40" s="156">
        <v>0.0584007018863195</v>
      </c>
      <c r="AD40" s="157">
        <v>6629</v>
      </c>
      <c r="AE40" s="158">
        <v>709</v>
      </c>
      <c r="AF40" s="158">
        <v>0</v>
      </c>
      <c r="AG40" s="158">
        <v>6606</v>
      </c>
      <c r="AH40" s="158">
        <v>735</v>
      </c>
      <c r="AI40" s="158">
        <v>0</v>
      </c>
      <c r="AJ40" s="155">
        <v>0.106954291748378</v>
      </c>
      <c r="AK40" s="155">
        <v>0.111262488646685</v>
      </c>
      <c r="AL40" s="156">
        <v>-0.0043081968983065</v>
      </c>
    </row>
    <row r="41" ht="20.25" spans="1:38">
      <c r="A41" s="148" t="s">
        <v>1455</v>
      </c>
      <c r="B41" s="149" t="s">
        <v>1857</v>
      </c>
      <c r="C41" s="165" t="s">
        <v>1604</v>
      </c>
      <c r="D41" s="150">
        <v>991</v>
      </c>
      <c r="E41" s="150">
        <v>127</v>
      </c>
      <c r="F41" s="150">
        <v>77</v>
      </c>
      <c r="G41" s="150">
        <v>0</v>
      </c>
      <c r="H41" s="150">
        <v>0</v>
      </c>
      <c r="I41" s="151">
        <v>1709</v>
      </c>
      <c r="J41" s="151">
        <v>188</v>
      </c>
      <c r="K41" s="151">
        <v>187</v>
      </c>
      <c r="L41" s="151">
        <v>0</v>
      </c>
      <c r="M41" s="151">
        <v>0</v>
      </c>
      <c r="N41" s="151">
        <v>1628</v>
      </c>
      <c r="O41" s="151">
        <v>296</v>
      </c>
      <c r="P41" s="151">
        <v>294</v>
      </c>
      <c r="Q41" s="151">
        <v>0</v>
      </c>
      <c r="R41" s="151">
        <v>0</v>
      </c>
      <c r="S41" s="152">
        <v>0.015</v>
      </c>
      <c r="T41" s="153">
        <v>36884</v>
      </c>
      <c r="U41" s="153">
        <v>3918</v>
      </c>
      <c r="V41" s="153">
        <v>3865</v>
      </c>
      <c r="W41" s="153">
        <v>1</v>
      </c>
      <c r="X41" s="151">
        <v>2788</v>
      </c>
      <c r="Y41" s="154">
        <v>0.106197809348227</v>
      </c>
      <c r="Z41" s="154">
        <v>0.128153380423814</v>
      </c>
      <c r="AA41" s="154">
        <v>0.110005851375073</v>
      </c>
      <c r="AB41" s="155">
        <v>0.181818181818182</v>
      </c>
      <c r="AC41" s="156">
        <v>0.0181475290487412</v>
      </c>
      <c r="AD41" s="157">
        <v>10289</v>
      </c>
      <c r="AE41" s="158">
        <v>1152</v>
      </c>
      <c r="AF41" s="158">
        <v>0</v>
      </c>
      <c r="AG41" s="158">
        <v>11934</v>
      </c>
      <c r="AH41" s="158">
        <v>1314</v>
      </c>
      <c r="AI41" s="158">
        <v>1</v>
      </c>
      <c r="AJ41" s="155">
        <v>0.111964233647585</v>
      </c>
      <c r="AK41" s="155">
        <v>0.110021786492375</v>
      </c>
      <c r="AL41" s="156">
        <v>0.00194244715521008</v>
      </c>
    </row>
    <row r="42" ht="20.25" spans="1:38">
      <c r="A42" s="148" t="s">
        <v>1455</v>
      </c>
      <c r="B42" s="149" t="s">
        <v>1857</v>
      </c>
      <c r="C42" s="165" t="s">
        <v>1609</v>
      </c>
      <c r="D42" s="150">
        <v>1390</v>
      </c>
      <c r="E42" s="150">
        <v>133</v>
      </c>
      <c r="F42" s="150">
        <v>99</v>
      </c>
      <c r="G42" s="150">
        <v>0</v>
      </c>
      <c r="H42" s="150">
        <v>0</v>
      </c>
      <c r="I42" s="151">
        <v>1615</v>
      </c>
      <c r="J42" s="151">
        <v>144</v>
      </c>
      <c r="K42" s="151">
        <v>144</v>
      </c>
      <c r="L42" s="151">
        <v>0</v>
      </c>
      <c r="M42" s="151">
        <v>0</v>
      </c>
      <c r="N42" s="151">
        <v>1700</v>
      </c>
      <c r="O42" s="151">
        <v>200</v>
      </c>
      <c r="P42" s="151">
        <v>200</v>
      </c>
      <c r="Q42" s="151">
        <v>0</v>
      </c>
      <c r="R42" s="151">
        <v>0</v>
      </c>
      <c r="S42" s="152">
        <v>0.015</v>
      </c>
      <c r="T42" s="153">
        <v>36457</v>
      </c>
      <c r="U42" s="153">
        <v>3220</v>
      </c>
      <c r="V42" s="153">
        <v>3186</v>
      </c>
      <c r="W42" s="153">
        <v>3</v>
      </c>
      <c r="X42" s="151">
        <v>2472</v>
      </c>
      <c r="Y42" s="154">
        <v>0.0882409413829991</v>
      </c>
      <c r="Z42" s="154">
        <v>0.0956834532374101</v>
      </c>
      <c r="AA42" s="154">
        <v>0.0891640866873065</v>
      </c>
      <c r="AB42" s="155">
        <v>0.117647058823529</v>
      </c>
      <c r="AC42" s="156">
        <v>0.00651936655010356</v>
      </c>
      <c r="AD42" s="157">
        <v>10449</v>
      </c>
      <c r="AE42" s="158">
        <v>957</v>
      </c>
      <c r="AF42" s="158">
        <v>1</v>
      </c>
      <c r="AG42" s="158">
        <v>11032</v>
      </c>
      <c r="AH42" s="158">
        <v>1009</v>
      </c>
      <c r="AI42" s="158">
        <v>2</v>
      </c>
      <c r="AJ42" s="155">
        <v>0.0914920088046703</v>
      </c>
      <c r="AK42" s="155">
        <v>0.0912799129804206</v>
      </c>
      <c r="AL42" s="156">
        <v>0.000212095824249706</v>
      </c>
    </row>
    <row r="43" ht="20.25" spans="1:38">
      <c r="A43" s="148" t="s">
        <v>1455</v>
      </c>
      <c r="B43" s="149" t="s">
        <v>1857</v>
      </c>
      <c r="C43" s="165" t="s">
        <v>1699</v>
      </c>
      <c r="D43" s="150">
        <v>1586</v>
      </c>
      <c r="E43" s="150">
        <v>159</v>
      </c>
      <c r="F43" s="150">
        <v>118</v>
      </c>
      <c r="G43" s="150">
        <v>0</v>
      </c>
      <c r="H43" s="150">
        <v>0</v>
      </c>
      <c r="I43" s="151">
        <v>1822</v>
      </c>
      <c r="J43" s="151">
        <v>185</v>
      </c>
      <c r="K43" s="151">
        <v>185</v>
      </c>
      <c r="L43" s="151">
        <v>0</v>
      </c>
      <c r="M43" s="151">
        <v>0</v>
      </c>
      <c r="N43" s="151">
        <v>1772</v>
      </c>
      <c r="O43" s="151">
        <v>110</v>
      </c>
      <c r="P43" s="151">
        <v>110</v>
      </c>
      <c r="Q43" s="151">
        <v>0</v>
      </c>
      <c r="R43" s="151">
        <v>0</v>
      </c>
      <c r="S43" s="152">
        <v>0.015</v>
      </c>
      <c r="T43" s="153">
        <v>41448</v>
      </c>
      <c r="U43" s="153">
        <v>3912</v>
      </c>
      <c r="V43" s="153">
        <v>3870</v>
      </c>
      <c r="W43" s="153">
        <v>0</v>
      </c>
      <c r="X43" s="151">
        <v>3016</v>
      </c>
      <c r="Y43" s="154">
        <v>0.0943833236826867</v>
      </c>
      <c r="Z43" s="154">
        <v>0.100252206809584</v>
      </c>
      <c r="AA43" s="154">
        <v>0.101536772777168</v>
      </c>
      <c r="AB43" s="155">
        <v>0.0620767494356659</v>
      </c>
      <c r="AC43" s="156">
        <v>-0.0012845659675841</v>
      </c>
      <c r="AD43" s="157">
        <v>12341</v>
      </c>
      <c r="AE43" s="158">
        <v>1130</v>
      </c>
      <c r="AF43" s="158">
        <v>0</v>
      </c>
      <c r="AG43" s="158">
        <v>13354</v>
      </c>
      <c r="AH43" s="158">
        <v>1176</v>
      </c>
      <c r="AI43" s="158">
        <v>0</v>
      </c>
      <c r="AJ43" s="155">
        <v>0.0915647030224455</v>
      </c>
      <c r="AK43" s="155">
        <v>0.0880635015725625</v>
      </c>
      <c r="AL43" s="156">
        <v>0.00350120144988297</v>
      </c>
    </row>
    <row r="44" ht="20.25" spans="1:38">
      <c r="A44" s="148" t="s">
        <v>1455</v>
      </c>
      <c r="B44" s="149" t="s">
        <v>1857</v>
      </c>
      <c r="C44" s="165" t="s">
        <v>1591</v>
      </c>
      <c r="D44" s="150">
        <v>1710</v>
      </c>
      <c r="E44" s="150">
        <v>167</v>
      </c>
      <c r="F44" s="150">
        <v>117</v>
      </c>
      <c r="G44" s="150">
        <v>0</v>
      </c>
      <c r="H44" s="150">
        <v>0</v>
      </c>
      <c r="I44" s="151">
        <v>1581</v>
      </c>
      <c r="J44" s="151">
        <v>155</v>
      </c>
      <c r="K44" s="151">
        <v>154</v>
      </c>
      <c r="L44" s="151">
        <v>0</v>
      </c>
      <c r="M44" s="151">
        <v>0</v>
      </c>
      <c r="N44" s="151">
        <v>1544</v>
      </c>
      <c r="O44" s="151">
        <v>176</v>
      </c>
      <c r="P44" s="151">
        <v>176</v>
      </c>
      <c r="Q44" s="151">
        <v>0</v>
      </c>
      <c r="R44" s="151">
        <v>0</v>
      </c>
      <c r="S44" s="152">
        <v>0.015</v>
      </c>
      <c r="T44" s="153">
        <v>40308</v>
      </c>
      <c r="U44" s="153">
        <v>4106</v>
      </c>
      <c r="V44" s="153">
        <v>4054</v>
      </c>
      <c r="W44" s="153">
        <v>3</v>
      </c>
      <c r="X44" s="151">
        <v>3252</v>
      </c>
      <c r="Y44" s="154">
        <v>0.101791207700705</v>
      </c>
      <c r="Z44" s="154">
        <v>0.0976608187134503</v>
      </c>
      <c r="AA44" s="154">
        <v>0.0980392156862745</v>
      </c>
      <c r="AB44" s="155">
        <v>0.113989637305699</v>
      </c>
      <c r="AC44" s="156">
        <v>-0.000378396972824213</v>
      </c>
      <c r="AD44" s="157">
        <v>11859</v>
      </c>
      <c r="AE44" s="158">
        <v>1152</v>
      </c>
      <c r="AF44" s="158">
        <v>0</v>
      </c>
      <c r="AG44" s="158">
        <v>12299</v>
      </c>
      <c r="AH44" s="158">
        <v>1278</v>
      </c>
      <c r="AI44" s="158">
        <v>0</v>
      </c>
      <c r="AJ44" s="155">
        <v>0.0971414115861371</v>
      </c>
      <c r="AK44" s="155">
        <v>0.103910887063989</v>
      </c>
      <c r="AL44" s="156">
        <v>-0.00676947547785184</v>
      </c>
    </row>
    <row r="45" ht="20.25" spans="1:38">
      <c r="A45" s="148" t="s">
        <v>1455</v>
      </c>
      <c r="B45" s="149" t="s">
        <v>1857</v>
      </c>
      <c r="C45" s="165" t="s">
        <v>1607</v>
      </c>
      <c r="D45" s="150">
        <v>2272</v>
      </c>
      <c r="E45" s="150">
        <v>194</v>
      </c>
      <c r="F45" s="150">
        <v>123</v>
      </c>
      <c r="G45" s="150">
        <v>0</v>
      </c>
      <c r="H45" s="150">
        <v>0</v>
      </c>
      <c r="I45" s="151">
        <v>2612</v>
      </c>
      <c r="J45" s="151">
        <v>274</v>
      </c>
      <c r="K45" s="151">
        <v>268</v>
      </c>
      <c r="L45" s="151">
        <v>0</v>
      </c>
      <c r="M45" s="151">
        <v>1</v>
      </c>
      <c r="N45" s="151">
        <v>2447</v>
      </c>
      <c r="O45" s="151">
        <v>314</v>
      </c>
      <c r="P45" s="151">
        <v>313</v>
      </c>
      <c r="Q45" s="151">
        <v>0</v>
      </c>
      <c r="R45" s="151">
        <v>0</v>
      </c>
      <c r="S45" s="152">
        <v>0.015</v>
      </c>
      <c r="T45" s="153">
        <v>62700</v>
      </c>
      <c r="U45" s="153">
        <v>7864</v>
      </c>
      <c r="V45" s="153">
        <v>7782</v>
      </c>
      <c r="W45" s="153">
        <v>8</v>
      </c>
      <c r="X45" s="151">
        <v>5730</v>
      </c>
      <c r="Y45" s="154">
        <v>0.125295055821372</v>
      </c>
      <c r="Z45" s="154">
        <v>0.085387323943662</v>
      </c>
      <c r="AA45" s="154">
        <v>0.104517611026034</v>
      </c>
      <c r="AB45" s="155">
        <v>0.128320392317123</v>
      </c>
      <c r="AC45" s="156">
        <v>-0.0191302870823717</v>
      </c>
      <c r="AD45" s="157">
        <v>17492</v>
      </c>
      <c r="AE45" s="158">
        <v>2020</v>
      </c>
      <c r="AF45" s="158">
        <v>2</v>
      </c>
      <c r="AG45" s="158">
        <v>19767</v>
      </c>
      <c r="AH45" s="158">
        <v>2573</v>
      </c>
      <c r="AI45" s="158">
        <v>1</v>
      </c>
      <c r="AJ45" s="155">
        <v>0.11536702492568</v>
      </c>
      <c r="AK45" s="155">
        <v>0.130115849648404</v>
      </c>
      <c r="AL45" s="156">
        <v>-0.0147488247227236</v>
      </c>
    </row>
    <row r="46" ht="20.25" spans="1:38">
      <c r="A46" s="148" t="s">
        <v>1455</v>
      </c>
      <c r="B46" s="149" t="s">
        <v>1857</v>
      </c>
      <c r="C46" s="165" t="s">
        <v>1501</v>
      </c>
      <c r="D46" s="150">
        <v>1083</v>
      </c>
      <c r="E46" s="150">
        <v>123</v>
      </c>
      <c r="F46" s="150">
        <v>94</v>
      </c>
      <c r="G46" s="150">
        <v>0</v>
      </c>
      <c r="H46" s="150">
        <v>0</v>
      </c>
      <c r="I46" s="151">
        <v>1440</v>
      </c>
      <c r="J46" s="151">
        <v>86</v>
      </c>
      <c r="K46" s="151">
        <v>86</v>
      </c>
      <c r="L46" s="151">
        <v>0</v>
      </c>
      <c r="M46" s="151">
        <v>0</v>
      </c>
      <c r="N46" s="151">
        <v>1324</v>
      </c>
      <c r="O46" s="151">
        <v>74</v>
      </c>
      <c r="P46" s="151">
        <v>74</v>
      </c>
      <c r="Q46" s="151">
        <v>0</v>
      </c>
      <c r="R46" s="151">
        <v>0</v>
      </c>
      <c r="S46" s="152">
        <v>0.015</v>
      </c>
      <c r="T46" s="153">
        <v>31444</v>
      </c>
      <c r="U46" s="153">
        <v>2012</v>
      </c>
      <c r="V46" s="153">
        <v>1983</v>
      </c>
      <c r="W46" s="153">
        <v>1</v>
      </c>
      <c r="X46" s="151">
        <v>1599</v>
      </c>
      <c r="Y46" s="154">
        <v>0.063954967561379</v>
      </c>
      <c r="Z46" s="154">
        <v>0.113573407202216</v>
      </c>
      <c r="AA46" s="154">
        <v>0.0597222222222222</v>
      </c>
      <c r="AB46" s="155">
        <v>0.0558912386706949</v>
      </c>
      <c r="AC46" s="156">
        <v>0.0538511849799938</v>
      </c>
      <c r="AD46" s="157">
        <v>8836</v>
      </c>
      <c r="AE46" s="158">
        <v>589</v>
      </c>
      <c r="AF46" s="158">
        <v>0</v>
      </c>
      <c r="AG46" s="158">
        <v>10050</v>
      </c>
      <c r="AH46" s="158">
        <v>663</v>
      </c>
      <c r="AI46" s="158">
        <v>1</v>
      </c>
      <c r="AJ46" s="155">
        <v>0.0666591217745586</v>
      </c>
      <c r="AK46" s="155">
        <v>0.0658706467661692</v>
      </c>
      <c r="AL46" s="156">
        <v>0.000788475008389466</v>
      </c>
    </row>
    <row r="47" ht="20.25" spans="1:38">
      <c r="A47" s="148" t="s">
        <v>1455</v>
      </c>
      <c r="B47" s="149" t="s">
        <v>1857</v>
      </c>
      <c r="C47" s="165" t="s">
        <v>1593</v>
      </c>
      <c r="D47" s="150">
        <v>1161</v>
      </c>
      <c r="E47" s="150">
        <v>86</v>
      </c>
      <c r="F47" s="150">
        <v>59</v>
      </c>
      <c r="G47" s="150">
        <v>0</v>
      </c>
      <c r="H47" s="150">
        <v>0</v>
      </c>
      <c r="I47" s="151">
        <v>1086</v>
      </c>
      <c r="J47" s="151">
        <v>84</v>
      </c>
      <c r="K47" s="151">
        <v>84</v>
      </c>
      <c r="L47" s="151">
        <v>0</v>
      </c>
      <c r="M47" s="151">
        <v>0</v>
      </c>
      <c r="N47" s="151">
        <v>1455</v>
      </c>
      <c r="O47" s="151">
        <v>97</v>
      </c>
      <c r="P47" s="151">
        <v>97</v>
      </c>
      <c r="Q47" s="151">
        <v>0</v>
      </c>
      <c r="R47" s="151">
        <v>0</v>
      </c>
      <c r="S47" s="152">
        <v>0.015</v>
      </c>
      <c r="T47" s="153">
        <v>30729</v>
      </c>
      <c r="U47" s="153">
        <v>1858</v>
      </c>
      <c r="V47" s="153">
        <v>1831</v>
      </c>
      <c r="W47" s="153">
        <v>0</v>
      </c>
      <c r="X47" s="151">
        <v>1369</v>
      </c>
      <c r="Y47" s="154">
        <v>0.0604640567542061</v>
      </c>
      <c r="Z47" s="154">
        <v>0.0740740740740741</v>
      </c>
      <c r="AA47" s="154">
        <v>0.0773480662983425</v>
      </c>
      <c r="AB47" s="155">
        <v>0.0666666666666667</v>
      </c>
      <c r="AC47" s="156">
        <v>-0.00327399222426847</v>
      </c>
      <c r="AD47" s="157">
        <v>9403</v>
      </c>
      <c r="AE47" s="158">
        <v>611</v>
      </c>
      <c r="AF47" s="158">
        <v>0</v>
      </c>
      <c r="AG47" s="158">
        <v>8244</v>
      </c>
      <c r="AH47" s="158">
        <v>488</v>
      </c>
      <c r="AI47" s="158">
        <v>0</v>
      </c>
      <c r="AJ47" s="155">
        <v>0.0649792619376795</v>
      </c>
      <c r="AK47" s="155">
        <v>0.0591945657447841</v>
      </c>
      <c r="AL47" s="156">
        <v>0.00578469619289537</v>
      </c>
    </row>
    <row r="48" ht="20.25" spans="1:38">
      <c r="A48" s="148" t="s">
        <v>1455</v>
      </c>
      <c r="B48" s="149" t="s">
        <v>1857</v>
      </c>
      <c r="C48" s="165" t="s">
        <v>1621</v>
      </c>
      <c r="D48" s="150">
        <v>3321</v>
      </c>
      <c r="E48" s="150">
        <v>501</v>
      </c>
      <c r="F48" s="150">
        <v>366</v>
      </c>
      <c r="G48" s="150">
        <v>0</v>
      </c>
      <c r="H48" s="150">
        <v>0</v>
      </c>
      <c r="I48" s="151">
        <v>4268</v>
      </c>
      <c r="J48" s="151">
        <v>283</v>
      </c>
      <c r="K48" s="151">
        <v>283</v>
      </c>
      <c r="L48" s="151">
        <v>0</v>
      </c>
      <c r="M48" s="151">
        <v>0</v>
      </c>
      <c r="N48" s="151">
        <v>3919</v>
      </c>
      <c r="O48" s="151">
        <v>317</v>
      </c>
      <c r="P48" s="151">
        <v>316</v>
      </c>
      <c r="Q48" s="151">
        <v>0</v>
      </c>
      <c r="R48" s="151">
        <v>0</v>
      </c>
      <c r="S48" s="152">
        <v>0.015</v>
      </c>
      <c r="T48" s="153">
        <v>98555</v>
      </c>
      <c r="U48" s="153">
        <v>8633</v>
      </c>
      <c r="V48" s="153">
        <v>8494</v>
      </c>
      <c r="W48" s="153">
        <v>6</v>
      </c>
      <c r="X48" s="151">
        <v>6609</v>
      </c>
      <c r="Y48" s="154">
        <v>0.0875348790015727</v>
      </c>
      <c r="Z48" s="154">
        <v>0.150858175248419</v>
      </c>
      <c r="AA48" s="154">
        <v>0.0663074039362699</v>
      </c>
      <c r="AB48" s="155">
        <v>0.0808879816279663</v>
      </c>
      <c r="AC48" s="156">
        <v>0.0845507713121492</v>
      </c>
      <c r="AD48" s="157">
        <v>26961</v>
      </c>
      <c r="AE48" s="158">
        <v>2661</v>
      </c>
      <c r="AF48" s="158">
        <v>1</v>
      </c>
      <c r="AG48" s="158">
        <v>30784</v>
      </c>
      <c r="AH48" s="158">
        <v>2668</v>
      </c>
      <c r="AI48" s="158">
        <v>0</v>
      </c>
      <c r="AJ48" s="155">
        <v>0.098661028893587</v>
      </c>
      <c r="AK48" s="155">
        <v>0.0866683991683992</v>
      </c>
      <c r="AL48" s="156">
        <v>0.0119926297251879</v>
      </c>
    </row>
    <row r="49" ht="20.25" spans="1:38">
      <c r="A49" s="148" t="s">
        <v>1455</v>
      </c>
      <c r="B49" s="149" t="s">
        <v>1857</v>
      </c>
      <c r="C49" s="165" t="s">
        <v>1610</v>
      </c>
      <c r="D49" s="150">
        <v>1855</v>
      </c>
      <c r="E49" s="150">
        <v>161</v>
      </c>
      <c r="F49" s="150">
        <v>117</v>
      </c>
      <c r="G49" s="150">
        <v>0</v>
      </c>
      <c r="H49" s="150">
        <v>0</v>
      </c>
      <c r="I49" s="151">
        <v>2380</v>
      </c>
      <c r="J49" s="151">
        <v>223</v>
      </c>
      <c r="K49" s="151">
        <v>223</v>
      </c>
      <c r="L49" s="151">
        <v>0</v>
      </c>
      <c r="M49" s="151">
        <v>0</v>
      </c>
      <c r="N49" s="151">
        <v>2338</v>
      </c>
      <c r="O49" s="151">
        <v>220</v>
      </c>
      <c r="P49" s="151">
        <v>219</v>
      </c>
      <c r="Q49" s="151">
        <v>0</v>
      </c>
      <c r="R49" s="151">
        <v>0</v>
      </c>
      <c r="S49" s="152">
        <v>0.015</v>
      </c>
      <c r="T49" s="153">
        <v>55828</v>
      </c>
      <c r="U49" s="153">
        <v>4582</v>
      </c>
      <c r="V49" s="153">
        <v>4537</v>
      </c>
      <c r="W49" s="153">
        <v>3</v>
      </c>
      <c r="X49" s="151">
        <v>3243</v>
      </c>
      <c r="Y49" s="154">
        <v>0.0820197750232858</v>
      </c>
      <c r="Z49" s="154">
        <v>0.0867924528301887</v>
      </c>
      <c r="AA49" s="154">
        <v>0.0936974789915966</v>
      </c>
      <c r="AB49" s="155">
        <v>0.0940975192472198</v>
      </c>
      <c r="AC49" s="156">
        <v>-0.00690502616140796</v>
      </c>
      <c r="AD49" s="157">
        <v>15303</v>
      </c>
      <c r="AE49" s="158">
        <v>1358</v>
      </c>
      <c r="AF49" s="158">
        <v>0</v>
      </c>
      <c r="AG49" s="158">
        <v>17756</v>
      </c>
      <c r="AH49" s="158">
        <v>1554</v>
      </c>
      <c r="AI49" s="158">
        <v>1</v>
      </c>
      <c r="AJ49" s="155">
        <v>0.0887407697837025</v>
      </c>
      <c r="AK49" s="155">
        <v>0.0874633926560036</v>
      </c>
      <c r="AL49" s="156">
        <v>0.00127737712769894</v>
      </c>
    </row>
    <row r="50" ht="20.25" spans="1:38">
      <c r="A50" s="148" t="s">
        <v>1455</v>
      </c>
      <c r="B50" s="149" t="s">
        <v>1857</v>
      </c>
      <c r="C50" s="165" t="s">
        <v>1617</v>
      </c>
      <c r="D50" s="150">
        <v>2609</v>
      </c>
      <c r="E50" s="150">
        <v>417</v>
      </c>
      <c r="F50" s="150">
        <v>324</v>
      </c>
      <c r="G50" s="150">
        <v>0</v>
      </c>
      <c r="H50" s="150">
        <v>0</v>
      </c>
      <c r="I50" s="151">
        <v>2851</v>
      </c>
      <c r="J50" s="151">
        <v>340</v>
      </c>
      <c r="K50" s="151">
        <v>338</v>
      </c>
      <c r="L50" s="151">
        <v>0</v>
      </c>
      <c r="M50" s="151">
        <v>0</v>
      </c>
      <c r="N50" s="151">
        <v>3293</v>
      </c>
      <c r="O50" s="151">
        <v>483</v>
      </c>
      <c r="P50" s="151">
        <v>479</v>
      </c>
      <c r="Q50" s="151">
        <v>0</v>
      </c>
      <c r="R50" s="151">
        <v>0</v>
      </c>
      <c r="S50" s="152">
        <v>0.015</v>
      </c>
      <c r="T50" s="153">
        <v>72409</v>
      </c>
      <c r="U50" s="153">
        <v>8366</v>
      </c>
      <c r="V50" s="153">
        <v>8264</v>
      </c>
      <c r="W50" s="153">
        <v>6</v>
      </c>
      <c r="X50" s="151">
        <v>6161</v>
      </c>
      <c r="Y50" s="154">
        <v>0.115455261086329</v>
      </c>
      <c r="Z50" s="154">
        <v>0.159831353008816</v>
      </c>
      <c r="AA50" s="154">
        <v>0.119256401262715</v>
      </c>
      <c r="AB50" s="155">
        <v>0.146674764652293</v>
      </c>
      <c r="AC50" s="156">
        <v>0.0405749517461008</v>
      </c>
      <c r="AD50" s="157">
        <v>20732</v>
      </c>
      <c r="AE50" s="158">
        <v>2657</v>
      </c>
      <c r="AF50" s="158">
        <v>3</v>
      </c>
      <c r="AG50" s="158">
        <v>22075</v>
      </c>
      <c r="AH50" s="158">
        <v>2499</v>
      </c>
      <c r="AI50" s="158">
        <v>1</v>
      </c>
      <c r="AJ50" s="155">
        <v>0.1280146633224</v>
      </c>
      <c r="AK50" s="155">
        <v>0.113159682899207</v>
      </c>
      <c r="AL50" s="156">
        <v>0.0148549804231929</v>
      </c>
    </row>
    <row r="51" ht="20.25" spans="1:38">
      <c r="A51" s="148" t="s">
        <v>1455</v>
      </c>
      <c r="B51" s="149" t="s">
        <v>1857</v>
      </c>
      <c r="C51" s="165" t="s">
        <v>1606</v>
      </c>
      <c r="D51" s="150">
        <v>2181</v>
      </c>
      <c r="E51" s="150">
        <v>230</v>
      </c>
      <c r="F51" s="150">
        <v>174</v>
      </c>
      <c r="G51" s="150">
        <v>1</v>
      </c>
      <c r="H51" s="150">
        <v>0</v>
      </c>
      <c r="I51" s="151">
        <v>2302</v>
      </c>
      <c r="J51" s="151">
        <v>164</v>
      </c>
      <c r="K51" s="151">
        <v>163</v>
      </c>
      <c r="L51" s="151">
        <v>0</v>
      </c>
      <c r="M51" s="151">
        <v>0</v>
      </c>
      <c r="N51" s="151">
        <v>1882</v>
      </c>
      <c r="O51" s="151">
        <v>182</v>
      </c>
      <c r="P51" s="151">
        <v>182</v>
      </c>
      <c r="Q51" s="151">
        <v>0</v>
      </c>
      <c r="R51" s="151">
        <v>0</v>
      </c>
      <c r="S51" s="152">
        <v>0.015</v>
      </c>
      <c r="T51" s="153">
        <v>47378</v>
      </c>
      <c r="U51" s="153">
        <v>5035</v>
      </c>
      <c r="V51" s="153">
        <v>4976</v>
      </c>
      <c r="W51" s="153">
        <v>103</v>
      </c>
      <c r="X51" s="151">
        <v>3522</v>
      </c>
      <c r="Y51" s="154">
        <v>0.104098948879227</v>
      </c>
      <c r="Z51" s="154">
        <v>0.105456212746447</v>
      </c>
      <c r="AA51" s="154">
        <v>0.0712423979148566</v>
      </c>
      <c r="AB51" s="155">
        <v>0.0967056323060574</v>
      </c>
      <c r="AC51" s="156">
        <v>0.0342138148315899</v>
      </c>
      <c r="AD51" s="157">
        <v>13797</v>
      </c>
      <c r="AE51" s="158">
        <v>1591</v>
      </c>
      <c r="AF51" s="158">
        <v>2</v>
      </c>
      <c r="AG51" s="158">
        <v>15117</v>
      </c>
      <c r="AH51" s="158">
        <v>1416</v>
      </c>
      <c r="AI51" s="158">
        <v>0</v>
      </c>
      <c r="AJ51" s="155">
        <v>0.115169964485033</v>
      </c>
      <c r="AK51" s="155">
        <v>0.0936693788450089</v>
      </c>
      <c r="AL51" s="156">
        <v>0.021500585640024</v>
      </c>
    </row>
    <row r="52" ht="20.25" spans="1:38">
      <c r="A52" s="148" t="s">
        <v>1455</v>
      </c>
      <c r="B52" s="149" t="s">
        <v>1857</v>
      </c>
      <c r="C52" s="165" t="s">
        <v>1595</v>
      </c>
      <c r="D52" s="150">
        <v>2156</v>
      </c>
      <c r="E52" s="150">
        <v>191</v>
      </c>
      <c r="F52" s="150">
        <v>158</v>
      </c>
      <c r="G52" s="150">
        <v>0</v>
      </c>
      <c r="H52" s="150">
        <v>0</v>
      </c>
      <c r="I52" s="151">
        <v>1813</v>
      </c>
      <c r="J52" s="151">
        <v>277</v>
      </c>
      <c r="K52" s="151">
        <v>277</v>
      </c>
      <c r="L52" s="151">
        <v>2</v>
      </c>
      <c r="M52" s="151">
        <v>0</v>
      </c>
      <c r="N52" s="151">
        <v>2301</v>
      </c>
      <c r="O52" s="151">
        <v>196</v>
      </c>
      <c r="P52" s="151">
        <v>194</v>
      </c>
      <c r="Q52" s="151">
        <v>0</v>
      </c>
      <c r="R52" s="151">
        <v>2</v>
      </c>
      <c r="S52" s="152">
        <v>0.015</v>
      </c>
      <c r="T52" s="153">
        <v>49268</v>
      </c>
      <c r="U52" s="153">
        <v>4791</v>
      </c>
      <c r="V52" s="153">
        <v>4755</v>
      </c>
      <c r="W52" s="153">
        <v>9</v>
      </c>
      <c r="X52" s="151">
        <v>3493</v>
      </c>
      <c r="Y52" s="154">
        <v>0.0970609726394414</v>
      </c>
      <c r="Z52" s="154">
        <v>0.0885899814471243</v>
      </c>
      <c r="AA52" s="154">
        <v>0.152785438499724</v>
      </c>
      <c r="AB52" s="155">
        <v>0.0843111690569318</v>
      </c>
      <c r="AC52" s="156">
        <v>-0.0641954570525999</v>
      </c>
      <c r="AD52" s="157">
        <v>14391</v>
      </c>
      <c r="AE52" s="158">
        <v>1472</v>
      </c>
      <c r="AF52" s="158">
        <v>6</v>
      </c>
      <c r="AG52" s="158">
        <v>14999</v>
      </c>
      <c r="AH52" s="158">
        <v>1505</v>
      </c>
      <c r="AI52" s="158">
        <v>2</v>
      </c>
      <c r="AJ52" s="155">
        <v>0.101869223820443</v>
      </c>
      <c r="AK52" s="155">
        <v>0.100206680445363</v>
      </c>
      <c r="AL52" s="156">
        <v>0.0016625433750803</v>
      </c>
    </row>
    <row r="53" ht="20.25" spans="1:38">
      <c r="A53" s="148" t="s">
        <v>1455</v>
      </c>
      <c r="B53" s="149" t="s">
        <v>1857</v>
      </c>
      <c r="C53" s="165" t="s">
        <v>1537</v>
      </c>
      <c r="D53" s="150">
        <v>2440</v>
      </c>
      <c r="E53" s="150">
        <v>512</v>
      </c>
      <c r="F53" s="150">
        <v>292</v>
      </c>
      <c r="G53" s="150">
        <v>0</v>
      </c>
      <c r="H53" s="150">
        <v>0</v>
      </c>
      <c r="I53" s="151">
        <v>1777</v>
      </c>
      <c r="J53" s="151">
        <v>358</v>
      </c>
      <c r="K53" s="151">
        <v>350</v>
      </c>
      <c r="L53" s="151">
        <v>0</v>
      </c>
      <c r="M53" s="151">
        <v>0</v>
      </c>
      <c r="N53" s="151">
        <v>1753</v>
      </c>
      <c r="O53" s="151">
        <v>155</v>
      </c>
      <c r="P53" s="151">
        <v>155</v>
      </c>
      <c r="Q53" s="151">
        <v>0</v>
      </c>
      <c r="R53" s="151">
        <v>0</v>
      </c>
      <c r="S53" s="152">
        <v>0.015</v>
      </c>
      <c r="T53" s="153">
        <v>42585</v>
      </c>
      <c r="U53" s="153">
        <v>6407</v>
      </c>
      <c r="V53" s="153">
        <v>6173</v>
      </c>
      <c r="W53" s="153">
        <v>10</v>
      </c>
      <c r="X53" s="151">
        <v>3788</v>
      </c>
      <c r="Y53" s="154">
        <v>0.150217212633556</v>
      </c>
      <c r="Z53" s="154">
        <v>0.20983606557377</v>
      </c>
      <c r="AA53" s="154">
        <v>0.201463140123804</v>
      </c>
      <c r="AB53" s="155">
        <v>0.0884198516828294</v>
      </c>
      <c r="AC53" s="156">
        <v>0.00837292544996632</v>
      </c>
      <c r="AD53" s="157">
        <v>12890</v>
      </c>
      <c r="AE53" s="158">
        <v>2377</v>
      </c>
      <c r="AF53" s="158">
        <v>1</v>
      </c>
      <c r="AG53" s="158">
        <v>12516</v>
      </c>
      <c r="AH53" s="158">
        <v>1843</v>
      </c>
      <c r="AI53" s="158">
        <v>2</v>
      </c>
      <c r="AJ53" s="155">
        <v>0.18432893716059</v>
      </c>
      <c r="AK53" s="155">
        <v>0.147091722595078</v>
      </c>
      <c r="AL53" s="156">
        <v>0.0372372145655113</v>
      </c>
    </row>
    <row r="54" ht="20.25" spans="1:38">
      <c r="A54" s="148" t="s">
        <v>1455</v>
      </c>
      <c r="B54" s="149" t="s">
        <v>1857</v>
      </c>
      <c r="C54" s="165" t="s">
        <v>1712</v>
      </c>
      <c r="D54" s="150">
        <v>1906</v>
      </c>
      <c r="E54" s="150">
        <v>182</v>
      </c>
      <c r="F54" s="150">
        <v>138</v>
      </c>
      <c r="G54" s="150">
        <v>0</v>
      </c>
      <c r="H54" s="150">
        <v>0</v>
      </c>
      <c r="I54" s="151">
        <v>1781</v>
      </c>
      <c r="J54" s="151">
        <v>232</v>
      </c>
      <c r="K54" s="151">
        <v>232</v>
      </c>
      <c r="L54" s="151">
        <v>0</v>
      </c>
      <c r="M54" s="151">
        <v>1</v>
      </c>
      <c r="N54" s="151">
        <v>2224</v>
      </c>
      <c r="O54" s="151">
        <v>168</v>
      </c>
      <c r="P54" s="151">
        <v>168</v>
      </c>
      <c r="Q54" s="151">
        <v>0</v>
      </c>
      <c r="R54" s="151">
        <v>0</v>
      </c>
      <c r="S54" s="152">
        <v>0.015</v>
      </c>
      <c r="T54" s="153">
        <v>44135</v>
      </c>
      <c r="U54" s="153">
        <v>4277</v>
      </c>
      <c r="V54" s="153">
        <v>4233</v>
      </c>
      <c r="W54" s="153">
        <v>1</v>
      </c>
      <c r="X54" s="151">
        <v>3137</v>
      </c>
      <c r="Y54" s="154">
        <v>0.0968845587402288</v>
      </c>
      <c r="Z54" s="154">
        <v>0.0954879328436516</v>
      </c>
      <c r="AA54" s="154">
        <v>0.129702414373947</v>
      </c>
      <c r="AB54" s="155">
        <v>0.0755395683453237</v>
      </c>
      <c r="AC54" s="156">
        <v>-0.0342144815302956</v>
      </c>
      <c r="AD54" s="157">
        <v>12671</v>
      </c>
      <c r="AE54" s="158">
        <v>1186</v>
      </c>
      <c r="AF54" s="158">
        <v>1</v>
      </c>
      <c r="AG54" s="158">
        <v>13231</v>
      </c>
      <c r="AH54" s="158">
        <v>1371</v>
      </c>
      <c r="AI54" s="158">
        <v>0</v>
      </c>
      <c r="AJ54" s="155">
        <v>0.0935206376765843</v>
      </c>
      <c r="AK54" s="155">
        <v>0.103620285692691</v>
      </c>
      <c r="AL54" s="156">
        <v>-0.0100996480161071</v>
      </c>
    </row>
    <row r="55" ht="20.25" spans="1:38">
      <c r="A55" s="148" t="s">
        <v>1455</v>
      </c>
      <c r="B55" s="149" t="s">
        <v>1857</v>
      </c>
      <c r="C55" s="165" t="s">
        <v>1707</v>
      </c>
      <c r="D55" s="150">
        <v>840</v>
      </c>
      <c r="E55" s="150">
        <v>230</v>
      </c>
      <c r="F55" s="150">
        <v>174</v>
      </c>
      <c r="G55" s="150">
        <v>0</v>
      </c>
      <c r="H55" s="150">
        <v>0</v>
      </c>
      <c r="I55" s="151">
        <v>554</v>
      </c>
      <c r="J55" s="151">
        <v>229</v>
      </c>
      <c r="K55" s="151">
        <v>227</v>
      </c>
      <c r="L55" s="151">
        <v>0</v>
      </c>
      <c r="M55" s="151">
        <v>0</v>
      </c>
      <c r="N55" s="151">
        <v>500</v>
      </c>
      <c r="O55" s="151">
        <v>326</v>
      </c>
      <c r="P55" s="151">
        <v>321</v>
      </c>
      <c r="Q55" s="151">
        <v>0</v>
      </c>
      <c r="R55" s="151">
        <v>0</v>
      </c>
      <c r="S55" s="152">
        <v>0.015</v>
      </c>
      <c r="T55" s="153">
        <v>15492</v>
      </c>
      <c r="U55" s="153">
        <v>3435</v>
      </c>
      <c r="V55" s="153">
        <v>3364</v>
      </c>
      <c r="W55" s="153">
        <v>4</v>
      </c>
      <c r="X55" s="151">
        <v>1640</v>
      </c>
      <c r="Y55" s="154">
        <v>0.22146914536535</v>
      </c>
      <c r="Z55" s="154">
        <v>0.273809523809524</v>
      </c>
      <c r="AA55" s="154">
        <v>0.413357400722022</v>
      </c>
      <c r="AB55" s="155">
        <v>0.652</v>
      </c>
      <c r="AC55" s="156">
        <v>-0.139547876912498</v>
      </c>
      <c r="AD55" s="157">
        <v>4404</v>
      </c>
      <c r="AE55" s="158">
        <v>1193</v>
      </c>
      <c r="AF55" s="158">
        <v>0</v>
      </c>
      <c r="AG55" s="158">
        <v>4215</v>
      </c>
      <c r="AH55" s="158">
        <v>959</v>
      </c>
      <c r="AI55" s="158">
        <v>0</v>
      </c>
      <c r="AJ55" s="155">
        <v>0.270890099909173</v>
      </c>
      <c r="AK55" s="155">
        <v>0.227520759193357</v>
      </c>
      <c r="AL55" s="156">
        <v>0.0433693407158164</v>
      </c>
    </row>
    <row r="56" ht="20.25" spans="1:38">
      <c r="A56" s="148" t="s">
        <v>1455</v>
      </c>
      <c r="B56" s="149" t="s">
        <v>1857</v>
      </c>
      <c r="C56" s="165" t="s">
        <v>1603</v>
      </c>
      <c r="D56" s="150">
        <v>3571</v>
      </c>
      <c r="E56" s="150">
        <v>347</v>
      </c>
      <c r="F56" s="150">
        <v>256</v>
      </c>
      <c r="G56" s="150">
        <v>1</v>
      </c>
      <c r="H56" s="150">
        <v>0</v>
      </c>
      <c r="I56" s="151">
        <v>3525</v>
      </c>
      <c r="J56" s="151">
        <v>413</v>
      </c>
      <c r="K56" s="151">
        <v>412</v>
      </c>
      <c r="L56" s="151">
        <v>0</v>
      </c>
      <c r="M56" s="151">
        <v>0</v>
      </c>
      <c r="N56" s="151">
        <v>4124</v>
      </c>
      <c r="O56" s="151">
        <v>317</v>
      </c>
      <c r="P56" s="151">
        <v>314</v>
      </c>
      <c r="Q56" s="151">
        <v>0</v>
      </c>
      <c r="R56" s="151">
        <v>0</v>
      </c>
      <c r="S56" s="152">
        <v>0.015</v>
      </c>
      <c r="T56" s="153">
        <v>86013</v>
      </c>
      <c r="U56" s="153">
        <v>7976</v>
      </c>
      <c r="V56" s="153">
        <v>7878</v>
      </c>
      <c r="W56" s="153">
        <v>7</v>
      </c>
      <c r="X56" s="151">
        <v>4801</v>
      </c>
      <c r="Y56" s="154">
        <v>0.092648785648681</v>
      </c>
      <c r="Z56" s="154">
        <v>0.0971716605992719</v>
      </c>
      <c r="AA56" s="154">
        <v>0.117163120567376</v>
      </c>
      <c r="AB56" s="155">
        <v>0.0768671193016489</v>
      </c>
      <c r="AC56" s="156">
        <v>-0.019991459968104</v>
      </c>
      <c r="AD56" s="157">
        <v>24712</v>
      </c>
      <c r="AE56" s="158">
        <v>2431</v>
      </c>
      <c r="AF56" s="158">
        <v>2</v>
      </c>
      <c r="AG56" s="158">
        <v>27256</v>
      </c>
      <c r="AH56" s="158">
        <v>2274</v>
      </c>
      <c r="AI56" s="158">
        <v>2</v>
      </c>
      <c r="AJ56" s="155">
        <v>0.0982923276141146</v>
      </c>
      <c r="AK56" s="155">
        <v>0.0833577927795715</v>
      </c>
      <c r="AL56" s="156">
        <v>0.0149345348345431</v>
      </c>
    </row>
    <row r="57" ht="20.25" spans="1:38">
      <c r="A57" s="148" t="s">
        <v>1455</v>
      </c>
      <c r="B57" s="149" t="s">
        <v>1857</v>
      </c>
      <c r="C57" s="165" t="s">
        <v>1498</v>
      </c>
      <c r="D57" s="150">
        <v>1813</v>
      </c>
      <c r="E57" s="150">
        <v>231</v>
      </c>
      <c r="F57" s="150">
        <v>183</v>
      </c>
      <c r="G57" s="150">
        <v>0</v>
      </c>
      <c r="H57" s="150">
        <v>0</v>
      </c>
      <c r="I57" s="151">
        <v>1833</v>
      </c>
      <c r="J57" s="151">
        <v>180</v>
      </c>
      <c r="K57" s="151">
        <v>180</v>
      </c>
      <c r="L57" s="151">
        <v>0</v>
      </c>
      <c r="M57" s="151">
        <v>0</v>
      </c>
      <c r="N57" s="151">
        <v>1759</v>
      </c>
      <c r="O57" s="151">
        <v>174</v>
      </c>
      <c r="P57" s="151">
        <v>174</v>
      </c>
      <c r="Q57" s="151">
        <v>0</v>
      </c>
      <c r="R57" s="151">
        <v>0</v>
      </c>
      <c r="S57" s="152">
        <v>0.015</v>
      </c>
      <c r="T57" s="153">
        <v>41875</v>
      </c>
      <c r="U57" s="153">
        <v>4805</v>
      </c>
      <c r="V57" s="153">
        <v>4757</v>
      </c>
      <c r="W57" s="153">
        <v>0</v>
      </c>
      <c r="X57" s="151">
        <v>3411</v>
      </c>
      <c r="Y57" s="154">
        <v>0.114746268656716</v>
      </c>
      <c r="Z57" s="154">
        <v>0.127413127413127</v>
      </c>
      <c r="AA57" s="154">
        <v>0.0981996726677578</v>
      </c>
      <c r="AB57" s="155">
        <v>0.098919840818647</v>
      </c>
      <c r="AC57" s="156">
        <v>0.0292134547453696</v>
      </c>
      <c r="AD57" s="157">
        <v>11828</v>
      </c>
      <c r="AE57" s="158">
        <v>1392</v>
      </c>
      <c r="AF57" s="158">
        <v>0</v>
      </c>
      <c r="AG57" s="158">
        <v>12551</v>
      </c>
      <c r="AH57" s="158">
        <v>1341</v>
      </c>
      <c r="AI57" s="158">
        <v>0</v>
      </c>
      <c r="AJ57" s="155">
        <v>0.11768684477511</v>
      </c>
      <c r="AK57" s="155">
        <v>0.10684407616923</v>
      </c>
      <c r="AL57" s="156">
        <v>0.0108427686058804</v>
      </c>
    </row>
    <row r="58" ht="20.25" spans="1:38">
      <c r="A58" s="148" t="s">
        <v>1455</v>
      </c>
      <c r="B58" s="149" t="s">
        <v>1857</v>
      </c>
      <c r="C58" s="165" t="s">
        <v>1587</v>
      </c>
      <c r="D58" s="150">
        <v>2275</v>
      </c>
      <c r="E58" s="150">
        <v>264</v>
      </c>
      <c r="F58" s="150">
        <v>203</v>
      </c>
      <c r="G58" s="150">
        <v>0</v>
      </c>
      <c r="H58" s="150">
        <v>0</v>
      </c>
      <c r="I58" s="151">
        <v>2846</v>
      </c>
      <c r="J58" s="151">
        <v>941</v>
      </c>
      <c r="K58" s="151">
        <v>931</v>
      </c>
      <c r="L58" s="151">
        <v>0</v>
      </c>
      <c r="M58" s="151">
        <v>0</v>
      </c>
      <c r="N58" s="151">
        <v>2424</v>
      </c>
      <c r="O58" s="151">
        <v>37</v>
      </c>
      <c r="P58" s="151">
        <v>37</v>
      </c>
      <c r="Q58" s="151">
        <v>0</v>
      </c>
      <c r="R58" s="151">
        <v>0</v>
      </c>
      <c r="S58" s="152">
        <v>0.015</v>
      </c>
      <c r="T58" s="153">
        <v>57264</v>
      </c>
      <c r="U58" s="153">
        <v>7994</v>
      </c>
      <c r="V58" s="153">
        <v>7915</v>
      </c>
      <c r="W58" s="153">
        <v>1</v>
      </c>
      <c r="X58" s="151">
        <v>5375</v>
      </c>
      <c r="Y58" s="154">
        <v>0.139581587035485</v>
      </c>
      <c r="Z58" s="154">
        <v>0.116043956043956</v>
      </c>
      <c r="AA58" s="154">
        <v>0.330639494026704</v>
      </c>
      <c r="AB58" s="155">
        <v>0.0152640264026403</v>
      </c>
      <c r="AC58" s="156">
        <v>-0.214595537982748</v>
      </c>
      <c r="AD58" s="157">
        <v>17566</v>
      </c>
      <c r="AE58" s="158">
        <v>2440</v>
      </c>
      <c r="AF58" s="158">
        <v>0</v>
      </c>
      <c r="AG58" s="158">
        <v>17050</v>
      </c>
      <c r="AH58" s="158">
        <v>2446</v>
      </c>
      <c r="AI58" s="158">
        <v>1</v>
      </c>
      <c r="AJ58" s="155">
        <v>0.138904702265741</v>
      </c>
      <c r="AK58" s="155">
        <v>0.143401759530792</v>
      </c>
      <c r="AL58" s="156">
        <v>-0.00449705726505115</v>
      </c>
    </row>
    <row r="59" ht="20.25" spans="1:38">
      <c r="A59" s="148" t="s">
        <v>1455</v>
      </c>
      <c r="B59" s="149" t="s">
        <v>1857</v>
      </c>
      <c r="C59" s="165" t="s">
        <v>1527</v>
      </c>
      <c r="D59" s="150">
        <v>3078</v>
      </c>
      <c r="E59" s="150">
        <v>595</v>
      </c>
      <c r="F59" s="150">
        <v>438</v>
      </c>
      <c r="G59" s="150">
        <v>0</v>
      </c>
      <c r="H59" s="150">
        <v>0</v>
      </c>
      <c r="I59" s="151">
        <v>4760</v>
      </c>
      <c r="J59" s="151">
        <v>728</v>
      </c>
      <c r="K59" s="151">
        <v>721</v>
      </c>
      <c r="L59" s="151">
        <v>0</v>
      </c>
      <c r="M59" s="151">
        <v>0</v>
      </c>
      <c r="N59" s="151">
        <v>4560</v>
      </c>
      <c r="O59" s="151">
        <v>988</v>
      </c>
      <c r="P59" s="151">
        <v>984</v>
      </c>
      <c r="Q59" s="151">
        <v>1</v>
      </c>
      <c r="R59" s="151">
        <v>1</v>
      </c>
      <c r="S59" s="152">
        <v>0.015</v>
      </c>
      <c r="T59" s="153">
        <v>80963</v>
      </c>
      <c r="U59" s="153">
        <v>16447</v>
      </c>
      <c r="V59" s="153">
        <v>16239</v>
      </c>
      <c r="W59" s="153">
        <v>8</v>
      </c>
      <c r="X59" s="151">
        <v>11426</v>
      </c>
      <c r="Y59" s="154">
        <v>0.203043365487939</v>
      </c>
      <c r="Z59" s="154">
        <v>0.193307342430149</v>
      </c>
      <c r="AA59" s="154">
        <v>0.152941176470588</v>
      </c>
      <c r="AB59" s="155">
        <v>0.216447368421053</v>
      </c>
      <c r="AC59" s="156">
        <v>0.0403661659595612</v>
      </c>
      <c r="AD59" s="157">
        <v>24432</v>
      </c>
      <c r="AE59" s="158">
        <v>4440</v>
      </c>
      <c r="AF59" s="158">
        <v>1</v>
      </c>
      <c r="AG59" s="158">
        <v>24142</v>
      </c>
      <c r="AH59" s="158">
        <v>5217</v>
      </c>
      <c r="AI59" s="158">
        <v>1</v>
      </c>
      <c r="AJ59" s="155">
        <v>0.181687950229208</v>
      </c>
      <c r="AK59" s="155">
        <v>0.216055007870102</v>
      </c>
      <c r="AL59" s="156">
        <v>-0.0343670576408943</v>
      </c>
    </row>
    <row r="60" ht="20.25" spans="1:38">
      <c r="A60" s="148" t="s">
        <v>1455</v>
      </c>
      <c r="B60" s="149" t="s">
        <v>1857</v>
      </c>
      <c r="C60" s="165" t="s">
        <v>1598</v>
      </c>
      <c r="D60" s="150">
        <v>1310</v>
      </c>
      <c r="E60" s="150">
        <v>117</v>
      </c>
      <c r="F60" s="150">
        <v>77</v>
      </c>
      <c r="G60" s="150">
        <v>2</v>
      </c>
      <c r="H60" s="150">
        <v>0</v>
      </c>
      <c r="I60" s="151">
        <v>1631</v>
      </c>
      <c r="J60" s="151">
        <v>102</v>
      </c>
      <c r="K60" s="151">
        <v>102</v>
      </c>
      <c r="L60" s="151">
        <v>0</v>
      </c>
      <c r="M60" s="151">
        <v>0</v>
      </c>
      <c r="N60" s="151">
        <v>1201</v>
      </c>
      <c r="O60" s="151">
        <v>121</v>
      </c>
      <c r="P60" s="151">
        <v>120</v>
      </c>
      <c r="Q60" s="151">
        <v>0</v>
      </c>
      <c r="R60" s="151">
        <v>0</v>
      </c>
      <c r="S60" s="152">
        <v>0.015</v>
      </c>
      <c r="T60" s="153">
        <v>37444</v>
      </c>
      <c r="U60" s="153">
        <v>2728</v>
      </c>
      <c r="V60" s="153">
        <v>2687</v>
      </c>
      <c r="W60" s="153">
        <v>8</v>
      </c>
      <c r="X60" s="151">
        <v>2036</v>
      </c>
      <c r="Y60" s="154">
        <v>0.0726418117722466</v>
      </c>
      <c r="Z60" s="154">
        <v>0.0893129770992366</v>
      </c>
      <c r="AA60" s="154">
        <v>0.0625383200490497</v>
      </c>
      <c r="AB60" s="155">
        <v>0.1007493755204</v>
      </c>
      <c r="AC60" s="156">
        <v>0.026774657050187</v>
      </c>
      <c r="AD60" s="157">
        <v>9758</v>
      </c>
      <c r="AE60" s="158">
        <v>752</v>
      </c>
      <c r="AF60" s="158">
        <v>2</v>
      </c>
      <c r="AG60" s="158">
        <v>11440</v>
      </c>
      <c r="AH60" s="158">
        <v>905</v>
      </c>
      <c r="AI60" s="158">
        <v>6</v>
      </c>
      <c r="AJ60" s="155">
        <v>0.076860012297602</v>
      </c>
      <c r="AK60" s="155">
        <v>0.0785839160839161</v>
      </c>
      <c r="AL60" s="156">
        <v>-0.00172390378631412</v>
      </c>
    </row>
    <row r="61" ht="20.25" spans="1:38">
      <c r="A61" s="148" t="s">
        <v>1455</v>
      </c>
      <c r="B61" s="149" t="s">
        <v>1857</v>
      </c>
      <c r="C61" s="165" t="s">
        <v>1620</v>
      </c>
      <c r="D61" s="150">
        <v>2014</v>
      </c>
      <c r="E61" s="150">
        <v>225</v>
      </c>
      <c r="F61" s="150">
        <v>157</v>
      </c>
      <c r="G61" s="150">
        <v>0</v>
      </c>
      <c r="H61" s="150">
        <v>0</v>
      </c>
      <c r="I61" s="151">
        <v>2567</v>
      </c>
      <c r="J61" s="151">
        <v>175</v>
      </c>
      <c r="K61" s="151">
        <v>174</v>
      </c>
      <c r="L61" s="151">
        <v>0</v>
      </c>
      <c r="M61" s="151">
        <v>0</v>
      </c>
      <c r="N61" s="151">
        <v>3040</v>
      </c>
      <c r="O61" s="151">
        <v>114</v>
      </c>
      <c r="P61" s="151">
        <v>114</v>
      </c>
      <c r="Q61" s="151">
        <v>0</v>
      </c>
      <c r="R61" s="151">
        <v>0</v>
      </c>
      <c r="S61" s="152">
        <v>0.015</v>
      </c>
      <c r="T61" s="153">
        <v>58509</v>
      </c>
      <c r="U61" s="153">
        <v>4117</v>
      </c>
      <c r="V61" s="153">
        <v>4048</v>
      </c>
      <c r="W61" s="153">
        <v>1</v>
      </c>
      <c r="X61" s="151">
        <v>3113</v>
      </c>
      <c r="Y61" s="154">
        <v>0.0703481515664257</v>
      </c>
      <c r="Z61" s="154">
        <v>0.111717974180735</v>
      </c>
      <c r="AA61" s="154">
        <v>0.0681729645500584</v>
      </c>
      <c r="AB61" s="155">
        <v>0.0375</v>
      </c>
      <c r="AC61" s="156">
        <v>0.0435450096306764</v>
      </c>
      <c r="AD61" s="157">
        <v>16058</v>
      </c>
      <c r="AE61" s="158">
        <v>1150</v>
      </c>
      <c r="AF61" s="158">
        <v>0</v>
      </c>
      <c r="AG61" s="158">
        <v>18229</v>
      </c>
      <c r="AH61" s="158">
        <v>1316</v>
      </c>
      <c r="AI61" s="158">
        <v>0</v>
      </c>
      <c r="AJ61" s="155">
        <v>0.0716153941960394</v>
      </c>
      <c r="AK61" s="155">
        <v>0.0721926600471776</v>
      </c>
      <c r="AL61" s="156">
        <v>-0.000577265851138209</v>
      </c>
    </row>
    <row r="62" ht="20.25" spans="1:38">
      <c r="A62" s="148" t="s">
        <v>1455</v>
      </c>
      <c r="B62" s="149" t="s">
        <v>1857</v>
      </c>
      <c r="C62" s="165" t="s">
        <v>1711</v>
      </c>
      <c r="D62" s="150">
        <v>554</v>
      </c>
      <c r="E62" s="150">
        <v>36</v>
      </c>
      <c r="F62" s="150">
        <v>26</v>
      </c>
      <c r="G62" s="150">
        <v>0</v>
      </c>
      <c r="H62" s="150">
        <v>0</v>
      </c>
      <c r="I62" s="151">
        <v>722</v>
      </c>
      <c r="J62" s="151">
        <v>54</v>
      </c>
      <c r="K62" s="151">
        <v>54</v>
      </c>
      <c r="L62" s="151">
        <v>0</v>
      </c>
      <c r="M62" s="151">
        <v>0</v>
      </c>
      <c r="N62" s="151">
        <v>502</v>
      </c>
      <c r="O62" s="151">
        <v>73</v>
      </c>
      <c r="P62" s="151">
        <v>72</v>
      </c>
      <c r="Q62" s="151">
        <v>0</v>
      </c>
      <c r="R62" s="151">
        <v>0</v>
      </c>
      <c r="S62" s="152">
        <v>0.015</v>
      </c>
      <c r="T62" s="153">
        <v>14944</v>
      </c>
      <c r="U62" s="153">
        <v>1201</v>
      </c>
      <c r="V62" s="153">
        <v>1190</v>
      </c>
      <c r="W62" s="153">
        <v>0</v>
      </c>
      <c r="X62" s="151">
        <v>932</v>
      </c>
      <c r="Y62" s="154">
        <v>0.0803667023554604</v>
      </c>
      <c r="Z62" s="154">
        <v>0.0649819494584837</v>
      </c>
      <c r="AA62" s="154">
        <v>0.074792243767313</v>
      </c>
      <c r="AB62" s="155">
        <v>0.145418326693227</v>
      </c>
      <c r="AC62" s="156">
        <v>-0.00981029430882926</v>
      </c>
      <c r="AD62" s="157">
        <v>4059</v>
      </c>
      <c r="AE62" s="158">
        <v>319</v>
      </c>
      <c r="AF62" s="158">
        <v>0</v>
      </c>
      <c r="AG62" s="158">
        <v>4846</v>
      </c>
      <c r="AH62" s="158">
        <v>472</v>
      </c>
      <c r="AI62" s="158">
        <v>0</v>
      </c>
      <c r="AJ62" s="155">
        <v>0.0785907859078591</v>
      </c>
      <c r="AK62" s="155">
        <v>0.0973999174576971</v>
      </c>
      <c r="AL62" s="156">
        <v>-0.018809131549838</v>
      </c>
    </row>
    <row r="63" ht="20.25" spans="1:38">
      <c r="A63" s="148" t="s">
        <v>1455</v>
      </c>
      <c r="B63" s="149" t="s">
        <v>1857</v>
      </c>
      <c r="C63" s="165" t="s">
        <v>1500</v>
      </c>
      <c r="D63" s="150">
        <v>648</v>
      </c>
      <c r="E63" s="150">
        <v>81</v>
      </c>
      <c r="F63" s="150">
        <v>56</v>
      </c>
      <c r="G63" s="150">
        <v>0</v>
      </c>
      <c r="H63" s="150">
        <v>0</v>
      </c>
      <c r="I63" s="151">
        <v>671</v>
      </c>
      <c r="J63" s="151">
        <v>67</v>
      </c>
      <c r="K63" s="151">
        <v>67</v>
      </c>
      <c r="L63" s="151">
        <v>0</v>
      </c>
      <c r="M63" s="151">
        <v>0</v>
      </c>
      <c r="N63" s="151">
        <v>670</v>
      </c>
      <c r="O63" s="151">
        <v>93</v>
      </c>
      <c r="P63" s="151">
        <v>93</v>
      </c>
      <c r="Q63" s="151">
        <v>0</v>
      </c>
      <c r="R63" s="151">
        <v>0</v>
      </c>
      <c r="S63" s="152">
        <v>0.015</v>
      </c>
      <c r="T63" s="153">
        <v>18166</v>
      </c>
      <c r="U63" s="153">
        <v>1977</v>
      </c>
      <c r="V63" s="153">
        <v>1950</v>
      </c>
      <c r="W63" s="153">
        <v>4</v>
      </c>
      <c r="X63" s="151">
        <v>1522</v>
      </c>
      <c r="Y63" s="154">
        <v>0.108609490256523</v>
      </c>
      <c r="Z63" s="154">
        <v>0.125</v>
      </c>
      <c r="AA63" s="154">
        <v>0.0998509687034277</v>
      </c>
      <c r="AB63" s="155">
        <v>0.138805970149254</v>
      </c>
      <c r="AC63" s="156">
        <v>0.0251490312965723</v>
      </c>
      <c r="AD63" s="157">
        <v>4901</v>
      </c>
      <c r="AE63" s="158">
        <v>565</v>
      </c>
      <c r="AF63" s="158">
        <v>1</v>
      </c>
      <c r="AG63" s="158">
        <v>5558</v>
      </c>
      <c r="AH63" s="158">
        <v>624</v>
      </c>
      <c r="AI63" s="158">
        <v>1</v>
      </c>
      <c r="AJ63" s="155">
        <v>0.115078555396858</v>
      </c>
      <c r="AK63" s="155">
        <v>0.112090680100756</v>
      </c>
      <c r="AL63" s="156">
        <v>0.00298787529610212</v>
      </c>
    </row>
    <row r="64" ht="20.25" spans="1:38">
      <c r="A64" s="148" t="s">
        <v>1455</v>
      </c>
      <c r="B64" s="149" t="s">
        <v>1857</v>
      </c>
      <c r="C64" s="165" t="s">
        <v>1594</v>
      </c>
      <c r="D64" s="150">
        <v>1089</v>
      </c>
      <c r="E64" s="150">
        <v>133</v>
      </c>
      <c r="F64" s="150">
        <v>93</v>
      </c>
      <c r="G64" s="150">
        <v>0</v>
      </c>
      <c r="H64" s="150">
        <v>1</v>
      </c>
      <c r="I64" s="151">
        <v>1655</v>
      </c>
      <c r="J64" s="151">
        <v>69</v>
      </c>
      <c r="K64" s="151">
        <v>69</v>
      </c>
      <c r="L64" s="151">
        <v>0</v>
      </c>
      <c r="M64" s="151">
        <v>0</v>
      </c>
      <c r="N64" s="151">
        <v>1018</v>
      </c>
      <c r="O64" s="151">
        <v>96</v>
      </c>
      <c r="P64" s="151">
        <v>96</v>
      </c>
      <c r="Q64" s="151">
        <v>0</v>
      </c>
      <c r="R64" s="151">
        <v>0</v>
      </c>
      <c r="S64" s="152">
        <v>0.015</v>
      </c>
      <c r="T64" s="153">
        <v>28473</v>
      </c>
      <c r="U64" s="153">
        <v>2409</v>
      </c>
      <c r="V64" s="153">
        <v>2367</v>
      </c>
      <c r="W64" s="153">
        <v>1</v>
      </c>
      <c r="X64" s="151">
        <v>1848</v>
      </c>
      <c r="Y64" s="154">
        <v>0.0845713482948759</v>
      </c>
      <c r="Z64" s="154">
        <v>0.121212121212121</v>
      </c>
      <c r="AA64" s="154">
        <v>0.0416918429003021</v>
      </c>
      <c r="AB64" s="155">
        <v>0.0943025540275049</v>
      </c>
      <c r="AC64" s="156">
        <v>0.0795202783118191</v>
      </c>
      <c r="AD64" s="157">
        <v>7829</v>
      </c>
      <c r="AE64" s="158">
        <v>691</v>
      </c>
      <c r="AF64" s="158">
        <v>1</v>
      </c>
      <c r="AG64" s="158">
        <v>9542</v>
      </c>
      <c r="AH64" s="158">
        <v>713</v>
      </c>
      <c r="AI64" s="158">
        <v>0</v>
      </c>
      <c r="AJ64" s="155">
        <v>0.0881338612849662</v>
      </c>
      <c r="AK64" s="155">
        <v>0.0747222804443513</v>
      </c>
      <c r="AL64" s="156">
        <v>0.0134115808406149</v>
      </c>
    </row>
    <row r="65" ht="20.25" spans="1:38">
      <c r="A65" s="148" t="s">
        <v>1455</v>
      </c>
      <c r="B65" s="149" t="s">
        <v>1857</v>
      </c>
      <c r="C65" s="165" t="s">
        <v>1599</v>
      </c>
      <c r="D65" s="150">
        <v>2624</v>
      </c>
      <c r="E65" s="150">
        <v>248</v>
      </c>
      <c r="F65" s="150">
        <v>206</v>
      </c>
      <c r="G65" s="150">
        <v>0</v>
      </c>
      <c r="H65" s="150">
        <v>0</v>
      </c>
      <c r="I65" s="151">
        <v>1761</v>
      </c>
      <c r="J65" s="151">
        <v>250</v>
      </c>
      <c r="K65" s="151">
        <v>250</v>
      </c>
      <c r="L65" s="151">
        <v>0</v>
      </c>
      <c r="M65" s="151">
        <v>0</v>
      </c>
      <c r="N65" s="151">
        <v>2862</v>
      </c>
      <c r="O65" s="151">
        <v>193</v>
      </c>
      <c r="P65" s="151">
        <v>192</v>
      </c>
      <c r="Q65" s="151">
        <v>0</v>
      </c>
      <c r="R65" s="151">
        <v>0</v>
      </c>
      <c r="S65" s="152">
        <v>0.015</v>
      </c>
      <c r="T65" s="153">
        <v>55860</v>
      </c>
      <c r="U65" s="153">
        <v>6247</v>
      </c>
      <c r="V65" s="153">
        <v>6204</v>
      </c>
      <c r="W65" s="153">
        <v>0</v>
      </c>
      <c r="X65" s="151">
        <v>4820</v>
      </c>
      <c r="Y65" s="154">
        <v>0.111833154314357</v>
      </c>
      <c r="Z65" s="154">
        <v>0.0945121951219512</v>
      </c>
      <c r="AA65" s="154">
        <v>0.141964792731403</v>
      </c>
      <c r="AB65" s="155">
        <v>0.0674353598881901</v>
      </c>
      <c r="AC65" s="156">
        <v>-0.0474525976094514</v>
      </c>
      <c r="AD65" s="157">
        <v>15005</v>
      </c>
      <c r="AE65" s="158">
        <v>1707</v>
      </c>
      <c r="AF65" s="158">
        <v>0</v>
      </c>
      <c r="AG65" s="158">
        <v>17605</v>
      </c>
      <c r="AH65" s="158">
        <v>1867</v>
      </c>
      <c r="AI65" s="158">
        <v>0</v>
      </c>
      <c r="AJ65" s="155">
        <v>0.113762079306898</v>
      </c>
      <c r="AK65" s="155">
        <v>0.10604941777904</v>
      </c>
      <c r="AL65" s="156">
        <v>0.00771266152785766</v>
      </c>
    </row>
    <row r="66" ht="20.25" spans="1:38">
      <c r="A66" s="148" t="s">
        <v>1455</v>
      </c>
      <c r="B66" s="149" t="s">
        <v>1857</v>
      </c>
      <c r="C66" s="165" t="s">
        <v>1507</v>
      </c>
      <c r="D66" s="150">
        <v>4198</v>
      </c>
      <c r="E66" s="150">
        <v>467</v>
      </c>
      <c r="F66" s="150">
        <v>319</v>
      </c>
      <c r="G66" s="150">
        <v>0</v>
      </c>
      <c r="H66" s="150">
        <v>0</v>
      </c>
      <c r="I66" s="151">
        <v>4057</v>
      </c>
      <c r="J66" s="151">
        <v>313</v>
      </c>
      <c r="K66" s="151">
        <v>311</v>
      </c>
      <c r="L66" s="151">
        <v>0</v>
      </c>
      <c r="M66" s="151">
        <v>0</v>
      </c>
      <c r="N66" s="151">
        <v>4129</v>
      </c>
      <c r="O66" s="151">
        <v>438</v>
      </c>
      <c r="P66" s="151">
        <v>436</v>
      </c>
      <c r="Q66" s="151">
        <v>0</v>
      </c>
      <c r="R66" s="151">
        <v>0</v>
      </c>
      <c r="S66" s="152">
        <v>0.015</v>
      </c>
      <c r="T66" s="153">
        <v>90093</v>
      </c>
      <c r="U66" s="153">
        <v>9111</v>
      </c>
      <c r="V66" s="153">
        <v>8880</v>
      </c>
      <c r="W66" s="153">
        <v>2</v>
      </c>
      <c r="X66" s="151">
        <v>6331</v>
      </c>
      <c r="Y66" s="154">
        <v>0.101106634255714</v>
      </c>
      <c r="Z66" s="154">
        <v>0.111243449261553</v>
      </c>
      <c r="AA66" s="154">
        <v>0.0771506038945033</v>
      </c>
      <c r="AB66" s="155">
        <v>0.106078953741826</v>
      </c>
      <c r="AC66" s="156">
        <v>0.0340928453670498</v>
      </c>
      <c r="AD66" s="157">
        <v>27321</v>
      </c>
      <c r="AE66" s="158">
        <v>2849</v>
      </c>
      <c r="AF66" s="158">
        <v>1</v>
      </c>
      <c r="AG66" s="158">
        <v>28884</v>
      </c>
      <c r="AH66" s="158">
        <v>2985</v>
      </c>
      <c r="AI66" s="158">
        <v>1</v>
      </c>
      <c r="AJ66" s="155">
        <v>0.104242158046924</v>
      </c>
      <c r="AK66" s="155">
        <v>0.103309790887689</v>
      </c>
      <c r="AL66" s="156">
        <v>0.00093236715923492</v>
      </c>
    </row>
    <row r="67" ht="20.25" spans="1:38">
      <c r="A67" s="148" t="s">
        <v>1455</v>
      </c>
      <c r="B67" s="149" t="s">
        <v>1857</v>
      </c>
      <c r="C67" s="165" t="s">
        <v>1592</v>
      </c>
      <c r="D67" s="150">
        <v>4226</v>
      </c>
      <c r="E67" s="150">
        <v>398</v>
      </c>
      <c r="F67" s="150">
        <v>271</v>
      </c>
      <c r="G67" s="150">
        <v>0</v>
      </c>
      <c r="H67" s="150">
        <v>0</v>
      </c>
      <c r="I67" s="151">
        <v>3767</v>
      </c>
      <c r="J67" s="151">
        <v>353</v>
      </c>
      <c r="K67" s="151">
        <v>339</v>
      </c>
      <c r="L67" s="151">
        <v>0</v>
      </c>
      <c r="M67" s="151">
        <v>1</v>
      </c>
      <c r="N67" s="151">
        <v>4080</v>
      </c>
      <c r="O67" s="151">
        <v>457</v>
      </c>
      <c r="P67" s="151">
        <v>448</v>
      </c>
      <c r="Q67" s="151">
        <v>0</v>
      </c>
      <c r="R67" s="151">
        <v>1</v>
      </c>
      <c r="S67" s="152">
        <v>0.015</v>
      </c>
      <c r="T67" s="153">
        <v>86614</v>
      </c>
      <c r="U67" s="153">
        <v>9085</v>
      </c>
      <c r="V67" s="153">
        <v>8921</v>
      </c>
      <c r="W67" s="153">
        <v>20</v>
      </c>
      <c r="X67" s="151">
        <v>6182</v>
      </c>
      <c r="Y67" s="154">
        <v>0.104659754774055</v>
      </c>
      <c r="Z67" s="154">
        <v>0.094178892569806</v>
      </c>
      <c r="AA67" s="154">
        <v>0.0934430581364481</v>
      </c>
      <c r="AB67" s="155">
        <v>0.111764705882353</v>
      </c>
      <c r="AC67" s="156">
        <v>0.000735834433357868</v>
      </c>
      <c r="AD67" s="157">
        <v>25703</v>
      </c>
      <c r="AE67" s="158">
        <v>2934</v>
      </c>
      <c r="AF67" s="158">
        <v>5</v>
      </c>
      <c r="AG67" s="158">
        <v>26999</v>
      </c>
      <c r="AH67" s="158">
        <v>2742</v>
      </c>
      <c r="AI67" s="158">
        <v>6</v>
      </c>
      <c r="AJ67" s="155">
        <v>0.113955569388787</v>
      </c>
      <c r="AK67" s="155">
        <v>0.101337086558761</v>
      </c>
      <c r="AL67" s="156">
        <v>0.0126184828300259</v>
      </c>
    </row>
    <row r="68" ht="20.25" spans="1:38">
      <c r="A68" s="148" t="s">
        <v>1455</v>
      </c>
      <c r="B68" s="149" t="s">
        <v>1857</v>
      </c>
      <c r="C68" s="165" t="s">
        <v>1496</v>
      </c>
      <c r="D68" s="150">
        <v>1292</v>
      </c>
      <c r="E68" s="150">
        <v>94</v>
      </c>
      <c r="F68" s="150">
        <v>75</v>
      </c>
      <c r="G68" s="150">
        <v>0</v>
      </c>
      <c r="H68" s="150">
        <v>0</v>
      </c>
      <c r="I68" s="151">
        <v>892</v>
      </c>
      <c r="J68" s="151">
        <v>70</v>
      </c>
      <c r="K68" s="151">
        <v>70</v>
      </c>
      <c r="L68" s="151">
        <v>0</v>
      </c>
      <c r="M68" s="151">
        <v>0</v>
      </c>
      <c r="N68" s="151">
        <v>934</v>
      </c>
      <c r="O68" s="151">
        <v>75</v>
      </c>
      <c r="P68" s="151">
        <v>75</v>
      </c>
      <c r="Q68" s="151">
        <v>0</v>
      </c>
      <c r="R68" s="151">
        <v>0</v>
      </c>
      <c r="S68" s="152">
        <v>0.015</v>
      </c>
      <c r="T68" s="153">
        <v>21972</v>
      </c>
      <c r="U68" s="153">
        <v>2129</v>
      </c>
      <c r="V68" s="153">
        <v>2110</v>
      </c>
      <c r="W68" s="153">
        <v>0</v>
      </c>
      <c r="X68" s="151">
        <v>1594</v>
      </c>
      <c r="Y68" s="154">
        <v>0.0968960495175678</v>
      </c>
      <c r="Z68" s="154">
        <v>0.0727554179566563</v>
      </c>
      <c r="AA68" s="154">
        <v>0.07847533632287</v>
      </c>
      <c r="AB68" s="155">
        <v>0.0802997858672377</v>
      </c>
      <c r="AC68" s="156">
        <v>-0.00571991836621362</v>
      </c>
      <c r="AD68" s="157">
        <v>6573</v>
      </c>
      <c r="AE68" s="158">
        <v>601</v>
      </c>
      <c r="AF68" s="158">
        <v>0</v>
      </c>
      <c r="AG68" s="158">
        <v>6950</v>
      </c>
      <c r="AH68" s="158">
        <v>701</v>
      </c>
      <c r="AI68" s="158">
        <v>0</v>
      </c>
      <c r="AJ68" s="155">
        <v>0.0914346569298646</v>
      </c>
      <c r="AK68" s="155">
        <v>0.100863309352518</v>
      </c>
      <c r="AL68" s="156">
        <v>-0.00942865242265339</v>
      </c>
    </row>
    <row r="69" ht="20.25" spans="1:38">
      <c r="A69" s="148" t="s">
        <v>1455</v>
      </c>
      <c r="B69" s="149" t="s">
        <v>1852</v>
      </c>
      <c r="C69" s="165" t="s">
        <v>1553</v>
      </c>
      <c r="D69" s="150">
        <v>2507</v>
      </c>
      <c r="E69" s="150">
        <v>78</v>
      </c>
      <c r="F69" s="150">
        <v>46</v>
      </c>
      <c r="G69" s="150">
        <v>0</v>
      </c>
      <c r="H69" s="150">
        <v>0</v>
      </c>
      <c r="I69" s="151">
        <v>2535</v>
      </c>
      <c r="J69" s="151">
        <v>67</v>
      </c>
      <c r="K69" s="151">
        <v>66</v>
      </c>
      <c r="L69" s="151">
        <v>0</v>
      </c>
      <c r="M69" s="151">
        <v>0</v>
      </c>
      <c r="N69" s="151">
        <v>2350</v>
      </c>
      <c r="O69" s="151">
        <v>84</v>
      </c>
      <c r="P69" s="151">
        <v>84</v>
      </c>
      <c r="Q69" s="151">
        <v>1</v>
      </c>
      <c r="R69" s="151">
        <v>0</v>
      </c>
      <c r="S69" s="152">
        <v>0.015</v>
      </c>
      <c r="T69" s="153">
        <v>63673</v>
      </c>
      <c r="U69" s="153">
        <v>2952</v>
      </c>
      <c r="V69" s="153">
        <v>2912</v>
      </c>
      <c r="W69" s="153">
        <v>14</v>
      </c>
      <c r="X69" s="151">
        <v>2562</v>
      </c>
      <c r="Y69" s="154">
        <v>0.0461420068160759</v>
      </c>
      <c r="Z69" s="154">
        <v>0.03111288392501</v>
      </c>
      <c r="AA69" s="154">
        <v>0.0264299802761341</v>
      </c>
      <c r="AB69" s="155">
        <v>0.0357446808510638</v>
      </c>
      <c r="AC69" s="156">
        <v>0.00468290364887585</v>
      </c>
      <c r="AD69" s="157">
        <v>17724</v>
      </c>
      <c r="AE69" s="158">
        <v>605</v>
      </c>
      <c r="AF69" s="158">
        <v>1</v>
      </c>
      <c r="AG69" s="158">
        <v>19856</v>
      </c>
      <c r="AH69" s="158">
        <v>799</v>
      </c>
      <c r="AI69" s="158">
        <v>0</v>
      </c>
      <c r="AJ69" s="155">
        <v>0.0340780862107876</v>
      </c>
      <c r="AK69" s="155">
        <v>0.0402397260273973</v>
      </c>
      <c r="AL69" s="156">
        <v>-0.00616163981660963</v>
      </c>
    </row>
    <row r="70" ht="20.25" spans="1:38">
      <c r="A70" s="148" t="s">
        <v>1455</v>
      </c>
      <c r="B70" s="149" t="s">
        <v>1852</v>
      </c>
      <c r="C70" s="165" t="s">
        <v>1554</v>
      </c>
      <c r="D70" s="150">
        <v>1820</v>
      </c>
      <c r="E70" s="150">
        <v>55</v>
      </c>
      <c r="F70" s="150">
        <v>32</v>
      </c>
      <c r="G70" s="150">
        <v>0</v>
      </c>
      <c r="H70" s="150">
        <v>0</v>
      </c>
      <c r="I70" s="151">
        <v>1782</v>
      </c>
      <c r="J70" s="151">
        <v>57</v>
      </c>
      <c r="K70" s="151">
        <v>57</v>
      </c>
      <c r="L70" s="151">
        <v>0</v>
      </c>
      <c r="M70" s="151">
        <v>0</v>
      </c>
      <c r="N70" s="151">
        <v>1917</v>
      </c>
      <c r="O70" s="151">
        <v>55</v>
      </c>
      <c r="P70" s="151">
        <v>54</v>
      </c>
      <c r="Q70" s="151">
        <v>7</v>
      </c>
      <c r="R70" s="151">
        <v>0</v>
      </c>
      <c r="S70" s="152">
        <v>0.015</v>
      </c>
      <c r="T70" s="153">
        <v>43875</v>
      </c>
      <c r="U70" s="153">
        <v>1365</v>
      </c>
      <c r="V70" s="153">
        <v>1340</v>
      </c>
      <c r="W70" s="153">
        <v>0</v>
      </c>
      <c r="X70" s="151">
        <v>1146</v>
      </c>
      <c r="Y70" s="154">
        <v>0.0311111111111111</v>
      </c>
      <c r="Z70" s="154">
        <v>0.0302197802197802</v>
      </c>
      <c r="AA70" s="154">
        <v>0.031986531986532</v>
      </c>
      <c r="AB70" s="155">
        <v>0.0286906624934794</v>
      </c>
      <c r="AC70" s="156">
        <v>-0.00176675176675177</v>
      </c>
      <c r="AD70" s="157">
        <v>12860</v>
      </c>
      <c r="AE70" s="158">
        <v>383</v>
      </c>
      <c r="AF70" s="158">
        <v>0</v>
      </c>
      <c r="AG70" s="158">
        <v>13057</v>
      </c>
      <c r="AH70" s="158">
        <v>430</v>
      </c>
      <c r="AI70" s="158">
        <v>0</v>
      </c>
      <c r="AJ70" s="155">
        <v>0.0297822706065319</v>
      </c>
      <c r="AK70" s="155">
        <v>0.0329325266140767</v>
      </c>
      <c r="AL70" s="156">
        <v>-0.00315025600754485</v>
      </c>
    </row>
    <row r="71" ht="20.25" spans="1:38">
      <c r="A71" s="148" t="s">
        <v>1455</v>
      </c>
      <c r="B71" s="149" t="s">
        <v>1852</v>
      </c>
      <c r="C71" s="165" t="s">
        <v>1556</v>
      </c>
      <c r="D71" s="150">
        <v>6117</v>
      </c>
      <c r="E71" s="150">
        <v>193</v>
      </c>
      <c r="F71" s="150">
        <v>114</v>
      </c>
      <c r="G71" s="150">
        <v>0</v>
      </c>
      <c r="H71" s="150">
        <v>0</v>
      </c>
      <c r="I71" s="151">
        <v>5574</v>
      </c>
      <c r="J71" s="151">
        <v>170</v>
      </c>
      <c r="K71" s="151">
        <v>169</v>
      </c>
      <c r="L71" s="151">
        <v>1</v>
      </c>
      <c r="M71" s="151">
        <v>0</v>
      </c>
      <c r="N71" s="151">
        <v>5511</v>
      </c>
      <c r="O71" s="151">
        <v>204</v>
      </c>
      <c r="P71" s="151">
        <v>203</v>
      </c>
      <c r="Q71" s="151">
        <v>4</v>
      </c>
      <c r="R71" s="151">
        <v>0</v>
      </c>
      <c r="S71" s="152">
        <v>0.015</v>
      </c>
      <c r="T71" s="153">
        <v>138922</v>
      </c>
      <c r="U71" s="153">
        <v>4498</v>
      </c>
      <c r="V71" s="153">
        <v>4412</v>
      </c>
      <c r="W71" s="153">
        <v>1</v>
      </c>
      <c r="X71" s="151">
        <v>3710</v>
      </c>
      <c r="Y71" s="154">
        <v>0.0323706828292135</v>
      </c>
      <c r="Z71" s="154">
        <v>0.0315514140918751</v>
      </c>
      <c r="AA71" s="154">
        <v>0.0304987441693577</v>
      </c>
      <c r="AB71" s="155">
        <v>0.0370168753402286</v>
      </c>
      <c r="AC71" s="156">
        <v>0.00105266992251737</v>
      </c>
      <c r="AD71" s="157">
        <v>41228</v>
      </c>
      <c r="AE71" s="158">
        <v>1290</v>
      </c>
      <c r="AF71" s="158">
        <v>0</v>
      </c>
      <c r="AG71" s="158">
        <v>41916</v>
      </c>
      <c r="AH71" s="158">
        <v>1404</v>
      </c>
      <c r="AI71" s="158">
        <v>1</v>
      </c>
      <c r="AJ71" s="155">
        <v>0.0312894149607063</v>
      </c>
      <c r="AK71" s="155">
        <v>0.0334717053153927</v>
      </c>
      <c r="AL71" s="156">
        <v>-0.00218229035468637</v>
      </c>
    </row>
    <row r="72" ht="20.25" spans="1:38">
      <c r="A72" s="148" t="s">
        <v>1455</v>
      </c>
      <c r="B72" s="149" t="s">
        <v>1852</v>
      </c>
      <c r="C72" s="165" t="s">
        <v>1560</v>
      </c>
      <c r="D72" s="150">
        <v>2632</v>
      </c>
      <c r="E72" s="150">
        <v>47</v>
      </c>
      <c r="F72" s="150">
        <v>33</v>
      </c>
      <c r="G72" s="150">
        <v>1</v>
      </c>
      <c r="H72" s="150">
        <v>0</v>
      </c>
      <c r="I72" s="151">
        <v>2409</v>
      </c>
      <c r="J72" s="151">
        <v>71</v>
      </c>
      <c r="K72" s="151">
        <v>71</v>
      </c>
      <c r="L72" s="151">
        <v>0</v>
      </c>
      <c r="M72" s="151">
        <v>0</v>
      </c>
      <c r="N72" s="151">
        <v>2403</v>
      </c>
      <c r="O72" s="151">
        <v>89</v>
      </c>
      <c r="P72" s="151">
        <v>89</v>
      </c>
      <c r="Q72" s="151">
        <v>5</v>
      </c>
      <c r="R72" s="151">
        <v>0</v>
      </c>
      <c r="S72" s="152">
        <v>0.015</v>
      </c>
      <c r="T72" s="153">
        <v>62753</v>
      </c>
      <c r="U72" s="153">
        <v>1784</v>
      </c>
      <c r="V72" s="153">
        <v>1769</v>
      </c>
      <c r="W72" s="153">
        <v>1</v>
      </c>
      <c r="X72" s="151">
        <v>1519</v>
      </c>
      <c r="Y72" s="154">
        <v>0.0284129842397973</v>
      </c>
      <c r="Z72" s="154">
        <v>0.0178571428571429</v>
      </c>
      <c r="AA72" s="154">
        <v>0.0294728102947281</v>
      </c>
      <c r="AB72" s="155">
        <v>0.037037037037037</v>
      </c>
      <c r="AC72" s="156">
        <v>-0.0116156674375852</v>
      </c>
      <c r="AD72" s="157">
        <v>18035</v>
      </c>
      <c r="AE72" s="158">
        <v>495</v>
      </c>
      <c r="AF72" s="158">
        <v>0</v>
      </c>
      <c r="AG72" s="158">
        <v>18482</v>
      </c>
      <c r="AH72" s="158">
        <v>494</v>
      </c>
      <c r="AI72" s="158">
        <v>0</v>
      </c>
      <c r="AJ72" s="155">
        <v>0.0274466315497643</v>
      </c>
      <c r="AK72" s="155">
        <v>0.026728709014176</v>
      </c>
      <c r="AL72" s="156">
        <v>0.000717922535588392</v>
      </c>
    </row>
    <row r="73" ht="20.25" spans="1:38">
      <c r="A73" s="148" t="s">
        <v>1455</v>
      </c>
      <c r="B73" s="149" t="s">
        <v>1852</v>
      </c>
      <c r="C73" s="165" t="s">
        <v>1708</v>
      </c>
      <c r="D73" s="150">
        <v>1774</v>
      </c>
      <c r="E73" s="150">
        <v>58</v>
      </c>
      <c r="F73" s="150">
        <v>38</v>
      </c>
      <c r="G73" s="150">
        <v>0</v>
      </c>
      <c r="H73" s="150">
        <v>0</v>
      </c>
      <c r="I73" s="151">
        <v>1292</v>
      </c>
      <c r="J73" s="151">
        <v>57</v>
      </c>
      <c r="K73" s="151">
        <v>56</v>
      </c>
      <c r="L73" s="151">
        <v>0</v>
      </c>
      <c r="M73" s="151">
        <v>0</v>
      </c>
      <c r="N73" s="151">
        <v>1404</v>
      </c>
      <c r="O73" s="151">
        <v>53</v>
      </c>
      <c r="P73" s="151">
        <v>52</v>
      </c>
      <c r="Q73" s="151">
        <v>8</v>
      </c>
      <c r="R73" s="151">
        <v>0</v>
      </c>
      <c r="S73" s="152">
        <v>0.015</v>
      </c>
      <c r="T73" s="153">
        <v>34509</v>
      </c>
      <c r="U73" s="153">
        <v>1591</v>
      </c>
      <c r="V73" s="153">
        <v>1567</v>
      </c>
      <c r="W73" s="153">
        <v>6</v>
      </c>
      <c r="X73" s="151">
        <v>1360</v>
      </c>
      <c r="Y73" s="154">
        <v>0.0459300472340549</v>
      </c>
      <c r="Z73" s="154">
        <v>0.0326944757609921</v>
      </c>
      <c r="AA73" s="154">
        <v>0.0441176470588235</v>
      </c>
      <c r="AB73" s="155">
        <v>0.0377492877492877</v>
      </c>
      <c r="AC73" s="156">
        <v>-0.0114231712978314</v>
      </c>
      <c r="AD73" s="157">
        <v>10073</v>
      </c>
      <c r="AE73" s="158">
        <v>423</v>
      </c>
      <c r="AF73" s="158">
        <v>0</v>
      </c>
      <c r="AG73" s="158">
        <v>10335</v>
      </c>
      <c r="AH73" s="158">
        <v>506</v>
      </c>
      <c r="AI73" s="158">
        <v>1</v>
      </c>
      <c r="AJ73" s="155">
        <v>0.0419934478308349</v>
      </c>
      <c r="AK73" s="155">
        <v>0.0488630865989357</v>
      </c>
      <c r="AL73" s="156">
        <v>-0.00686963876810075</v>
      </c>
    </row>
    <row r="74" ht="20.25" spans="1:38">
      <c r="A74" s="148" t="s">
        <v>1455</v>
      </c>
      <c r="B74" s="149" t="s">
        <v>1852</v>
      </c>
      <c r="C74" s="165" t="s">
        <v>1714</v>
      </c>
      <c r="D74" s="150">
        <v>3177</v>
      </c>
      <c r="E74" s="150">
        <v>111</v>
      </c>
      <c r="F74" s="150">
        <v>79</v>
      </c>
      <c r="G74" s="150">
        <v>0</v>
      </c>
      <c r="H74" s="150">
        <v>0</v>
      </c>
      <c r="I74" s="151">
        <v>2878</v>
      </c>
      <c r="J74" s="151">
        <v>153</v>
      </c>
      <c r="K74" s="151">
        <v>153</v>
      </c>
      <c r="L74" s="151">
        <v>0</v>
      </c>
      <c r="M74" s="151">
        <v>0</v>
      </c>
      <c r="N74" s="151">
        <v>2782</v>
      </c>
      <c r="O74" s="151">
        <v>141</v>
      </c>
      <c r="P74" s="151">
        <v>141</v>
      </c>
      <c r="Q74" s="151">
        <v>1</v>
      </c>
      <c r="R74" s="151">
        <v>0</v>
      </c>
      <c r="S74" s="152">
        <v>0.015</v>
      </c>
      <c r="T74" s="153">
        <v>68681</v>
      </c>
      <c r="U74" s="153">
        <v>3435</v>
      </c>
      <c r="V74" s="153">
        <v>3391</v>
      </c>
      <c r="W74" s="153">
        <v>2</v>
      </c>
      <c r="X74" s="151">
        <v>2882</v>
      </c>
      <c r="Y74" s="154">
        <v>0.0499847119290633</v>
      </c>
      <c r="Z74" s="154">
        <v>0.0349386213408876</v>
      </c>
      <c r="AA74" s="154">
        <v>0.0531619179986101</v>
      </c>
      <c r="AB74" s="155">
        <v>0.0506829618979152</v>
      </c>
      <c r="AC74" s="156">
        <v>-0.0182232966577225</v>
      </c>
      <c r="AD74" s="157">
        <v>19903</v>
      </c>
      <c r="AE74" s="158">
        <v>968</v>
      </c>
      <c r="AF74" s="158">
        <v>0</v>
      </c>
      <c r="AG74" s="158">
        <v>20473</v>
      </c>
      <c r="AH74" s="158">
        <v>1118</v>
      </c>
      <c r="AI74" s="158">
        <v>1</v>
      </c>
      <c r="AJ74" s="155">
        <v>0.0486358840375823</v>
      </c>
      <c r="AK74" s="155">
        <v>0.0545596639476384</v>
      </c>
      <c r="AL74" s="156">
        <v>-0.00592377991005608</v>
      </c>
    </row>
    <row r="75" ht="20.25" spans="1:38">
      <c r="A75" s="148" t="s">
        <v>1455</v>
      </c>
      <c r="B75" s="149" t="s">
        <v>1852</v>
      </c>
      <c r="C75" s="165" t="s">
        <v>1565</v>
      </c>
      <c r="D75" s="150">
        <v>7983</v>
      </c>
      <c r="E75" s="150">
        <v>232</v>
      </c>
      <c r="F75" s="150">
        <v>163</v>
      </c>
      <c r="G75" s="150">
        <v>0</v>
      </c>
      <c r="H75" s="150">
        <v>0</v>
      </c>
      <c r="I75" s="151">
        <v>8110</v>
      </c>
      <c r="J75" s="151">
        <v>245</v>
      </c>
      <c r="K75" s="151">
        <v>243</v>
      </c>
      <c r="L75" s="151">
        <v>0</v>
      </c>
      <c r="M75" s="151">
        <v>0</v>
      </c>
      <c r="N75" s="151">
        <v>7666</v>
      </c>
      <c r="O75" s="151">
        <v>298</v>
      </c>
      <c r="P75" s="151">
        <v>298</v>
      </c>
      <c r="Q75" s="151">
        <v>5</v>
      </c>
      <c r="R75" s="151">
        <v>0</v>
      </c>
      <c r="S75" s="152">
        <v>0.015</v>
      </c>
      <c r="T75" s="153">
        <v>193612</v>
      </c>
      <c r="U75" s="153">
        <v>5963</v>
      </c>
      <c r="V75" s="153">
        <v>5890</v>
      </c>
      <c r="W75" s="153">
        <v>7</v>
      </c>
      <c r="X75" s="151">
        <v>4921</v>
      </c>
      <c r="Y75" s="154">
        <v>0.0307625560399149</v>
      </c>
      <c r="Z75" s="154">
        <v>0.029061756231993</v>
      </c>
      <c r="AA75" s="154">
        <v>0.030209617755857</v>
      </c>
      <c r="AB75" s="155">
        <v>0.0388729454735194</v>
      </c>
      <c r="AC75" s="156">
        <v>-0.00114786152386398</v>
      </c>
      <c r="AD75" s="157">
        <v>55730</v>
      </c>
      <c r="AE75" s="158">
        <v>1713</v>
      </c>
      <c r="AF75" s="158">
        <v>0</v>
      </c>
      <c r="AG75" s="158">
        <v>59910</v>
      </c>
      <c r="AH75" s="158">
        <v>1911</v>
      </c>
      <c r="AI75" s="158">
        <v>3</v>
      </c>
      <c r="AJ75" s="155">
        <v>0.0307374842993002</v>
      </c>
      <c r="AK75" s="155">
        <v>0.0318477716574862</v>
      </c>
      <c r="AL75" s="156">
        <v>-0.00111028735818603</v>
      </c>
    </row>
    <row r="76" ht="20.25" spans="1:38">
      <c r="A76" s="148" t="s">
        <v>1455</v>
      </c>
      <c r="B76" s="149" t="s">
        <v>1852</v>
      </c>
      <c r="C76" s="165" t="s">
        <v>1567</v>
      </c>
      <c r="D76" s="150">
        <v>2298</v>
      </c>
      <c r="E76" s="150">
        <v>33</v>
      </c>
      <c r="F76" s="150">
        <v>21</v>
      </c>
      <c r="G76" s="150">
        <v>0</v>
      </c>
      <c r="H76" s="150">
        <v>0</v>
      </c>
      <c r="I76" s="151">
        <v>2359</v>
      </c>
      <c r="J76" s="151">
        <v>93</v>
      </c>
      <c r="K76" s="151">
        <v>93</v>
      </c>
      <c r="L76" s="151">
        <v>0</v>
      </c>
      <c r="M76" s="151">
        <v>0</v>
      </c>
      <c r="N76" s="151">
        <v>2676</v>
      </c>
      <c r="O76" s="151">
        <v>101</v>
      </c>
      <c r="P76" s="151">
        <v>100</v>
      </c>
      <c r="Q76" s="151">
        <v>0</v>
      </c>
      <c r="R76" s="151">
        <v>0</v>
      </c>
      <c r="S76" s="152">
        <v>0.015</v>
      </c>
      <c r="T76" s="153">
        <v>59360</v>
      </c>
      <c r="U76" s="153">
        <v>1605</v>
      </c>
      <c r="V76" s="153">
        <v>1591</v>
      </c>
      <c r="W76" s="153">
        <v>1</v>
      </c>
      <c r="X76" s="151">
        <v>1317</v>
      </c>
      <c r="Y76" s="154">
        <v>0.0270215633423181</v>
      </c>
      <c r="Z76" s="154">
        <v>0.0143603133159269</v>
      </c>
      <c r="AA76" s="154">
        <v>0.0394234845273421</v>
      </c>
      <c r="AB76" s="155">
        <v>0.0377428998505232</v>
      </c>
      <c r="AC76" s="156">
        <v>-0.0250631712114152</v>
      </c>
      <c r="AD76" s="157">
        <v>16991</v>
      </c>
      <c r="AE76" s="158">
        <v>456</v>
      </c>
      <c r="AF76" s="158">
        <v>1</v>
      </c>
      <c r="AG76" s="158">
        <v>18312</v>
      </c>
      <c r="AH76" s="158">
        <v>508</v>
      </c>
      <c r="AI76" s="158">
        <v>0</v>
      </c>
      <c r="AJ76" s="155">
        <v>0.026778882938026</v>
      </c>
      <c r="AK76" s="155">
        <v>0.027741371778069</v>
      </c>
      <c r="AL76" s="156">
        <v>-0.000962488840043012</v>
      </c>
    </row>
    <row r="77" ht="20.25" spans="1:38">
      <c r="A77" s="148" t="s">
        <v>1455</v>
      </c>
      <c r="B77" s="149" t="s">
        <v>1852</v>
      </c>
      <c r="C77" s="165" t="s">
        <v>1569</v>
      </c>
      <c r="D77" s="150">
        <v>4464</v>
      </c>
      <c r="E77" s="150">
        <v>172</v>
      </c>
      <c r="F77" s="150">
        <v>121</v>
      </c>
      <c r="G77" s="150">
        <v>0</v>
      </c>
      <c r="H77" s="150">
        <v>0</v>
      </c>
      <c r="I77" s="151">
        <v>4177</v>
      </c>
      <c r="J77" s="151">
        <v>195</v>
      </c>
      <c r="K77" s="151">
        <v>192</v>
      </c>
      <c r="L77" s="151">
        <v>0</v>
      </c>
      <c r="M77" s="151">
        <v>0</v>
      </c>
      <c r="N77" s="151">
        <v>4328</v>
      </c>
      <c r="O77" s="151">
        <v>185</v>
      </c>
      <c r="P77" s="151">
        <v>183</v>
      </c>
      <c r="Q77" s="151">
        <v>4</v>
      </c>
      <c r="R77" s="151">
        <v>0</v>
      </c>
      <c r="S77" s="152">
        <v>0.015</v>
      </c>
      <c r="T77" s="153">
        <v>105031</v>
      </c>
      <c r="U77" s="153">
        <v>3908</v>
      </c>
      <c r="V77" s="153">
        <v>3832</v>
      </c>
      <c r="W77" s="153">
        <v>1</v>
      </c>
      <c r="X77" s="151">
        <v>3133</v>
      </c>
      <c r="Y77" s="154">
        <v>0.0371985413830202</v>
      </c>
      <c r="Z77" s="154">
        <v>0.0385304659498208</v>
      </c>
      <c r="AA77" s="154">
        <v>0.0466842231266459</v>
      </c>
      <c r="AB77" s="155">
        <v>0.0427449168207024</v>
      </c>
      <c r="AC77" s="156">
        <v>-0.00815375717682513</v>
      </c>
      <c r="AD77" s="157">
        <v>30136</v>
      </c>
      <c r="AE77" s="158">
        <v>1187</v>
      </c>
      <c r="AF77" s="158">
        <v>0</v>
      </c>
      <c r="AG77" s="158">
        <v>32136</v>
      </c>
      <c r="AH77" s="158">
        <v>1231</v>
      </c>
      <c r="AI77" s="158">
        <v>0</v>
      </c>
      <c r="AJ77" s="155">
        <v>0.0393881072471463</v>
      </c>
      <c r="AK77" s="155">
        <v>0.0383059497137167</v>
      </c>
      <c r="AL77" s="156">
        <v>0.00108215753342956</v>
      </c>
    </row>
    <row r="78" ht="20.25" spans="1:38">
      <c r="A78" s="148" t="s">
        <v>1455</v>
      </c>
      <c r="B78" s="149" t="s">
        <v>1852</v>
      </c>
      <c r="C78" s="165" t="s">
        <v>1570</v>
      </c>
      <c r="D78" s="150">
        <v>4291</v>
      </c>
      <c r="E78" s="150">
        <v>182</v>
      </c>
      <c r="F78" s="150">
        <v>123</v>
      </c>
      <c r="G78" s="150">
        <v>0</v>
      </c>
      <c r="H78" s="150">
        <v>0</v>
      </c>
      <c r="I78" s="151">
        <v>4296</v>
      </c>
      <c r="J78" s="151">
        <v>211</v>
      </c>
      <c r="K78" s="151">
        <v>210</v>
      </c>
      <c r="L78" s="151">
        <v>0</v>
      </c>
      <c r="M78" s="151">
        <v>0</v>
      </c>
      <c r="N78" s="151">
        <v>4225</v>
      </c>
      <c r="O78" s="151">
        <v>183</v>
      </c>
      <c r="P78" s="151">
        <v>183</v>
      </c>
      <c r="Q78" s="151">
        <v>3</v>
      </c>
      <c r="R78" s="151">
        <v>0</v>
      </c>
      <c r="S78" s="152">
        <v>0.015</v>
      </c>
      <c r="T78" s="153">
        <v>101639</v>
      </c>
      <c r="U78" s="153">
        <v>4764</v>
      </c>
      <c r="V78" s="153">
        <v>4704</v>
      </c>
      <c r="W78" s="153">
        <v>3</v>
      </c>
      <c r="X78" s="151">
        <v>3977</v>
      </c>
      <c r="Y78" s="154">
        <v>0.0468422554334458</v>
      </c>
      <c r="Z78" s="154">
        <v>0.0424143556280587</v>
      </c>
      <c r="AA78" s="154">
        <v>0.0491154562383613</v>
      </c>
      <c r="AB78" s="155">
        <v>0.0433136094674556</v>
      </c>
      <c r="AC78" s="156">
        <v>-0.00670110061030253</v>
      </c>
      <c r="AD78" s="157">
        <v>29747</v>
      </c>
      <c r="AE78" s="158">
        <v>1323</v>
      </c>
      <c r="AF78" s="158">
        <v>1</v>
      </c>
      <c r="AG78" s="158">
        <v>31087</v>
      </c>
      <c r="AH78" s="158">
        <v>1505</v>
      </c>
      <c r="AI78" s="158">
        <v>2</v>
      </c>
      <c r="AJ78" s="155">
        <v>0.0444414562813057</v>
      </c>
      <c r="AK78" s="155">
        <v>0.0483481841284138</v>
      </c>
      <c r="AL78" s="156">
        <v>-0.00390672784710813</v>
      </c>
    </row>
    <row r="79" ht="20.25" spans="1:38">
      <c r="A79" s="148" t="s">
        <v>1455</v>
      </c>
      <c r="B79" s="149" t="s">
        <v>1852</v>
      </c>
      <c r="C79" s="165" t="s">
        <v>1571</v>
      </c>
      <c r="D79" s="150">
        <v>1522</v>
      </c>
      <c r="E79" s="150">
        <v>29</v>
      </c>
      <c r="F79" s="150">
        <v>18</v>
      </c>
      <c r="G79" s="150">
        <v>0</v>
      </c>
      <c r="H79" s="150">
        <v>0</v>
      </c>
      <c r="I79" s="151">
        <v>1439</v>
      </c>
      <c r="J79" s="151">
        <v>39</v>
      </c>
      <c r="K79" s="151">
        <v>39</v>
      </c>
      <c r="L79" s="151">
        <v>0</v>
      </c>
      <c r="M79" s="151">
        <v>0</v>
      </c>
      <c r="N79" s="151">
        <v>1515</v>
      </c>
      <c r="O79" s="151">
        <v>38</v>
      </c>
      <c r="P79" s="151">
        <v>38</v>
      </c>
      <c r="Q79" s="151">
        <v>2</v>
      </c>
      <c r="R79" s="151">
        <v>0</v>
      </c>
      <c r="S79" s="152">
        <v>0.015</v>
      </c>
      <c r="T79" s="153">
        <v>36837</v>
      </c>
      <c r="U79" s="153">
        <v>786</v>
      </c>
      <c r="V79" s="153">
        <v>774</v>
      </c>
      <c r="W79" s="153">
        <v>0</v>
      </c>
      <c r="X79" s="151">
        <v>659</v>
      </c>
      <c r="Y79" s="154">
        <v>0.0213372424464533</v>
      </c>
      <c r="Z79" s="154">
        <v>0.019053876478318</v>
      </c>
      <c r="AA79" s="154">
        <v>0.0271021542738013</v>
      </c>
      <c r="AB79" s="155">
        <v>0.0250825082508251</v>
      </c>
      <c r="AC79" s="156">
        <v>-0.00804827779548325</v>
      </c>
      <c r="AD79" s="157">
        <v>10698</v>
      </c>
      <c r="AE79" s="158">
        <v>215</v>
      </c>
      <c r="AF79" s="158">
        <v>0</v>
      </c>
      <c r="AG79" s="158">
        <v>11070</v>
      </c>
      <c r="AH79" s="158">
        <v>221</v>
      </c>
      <c r="AI79" s="158">
        <v>0</v>
      </c>
      <c r="AJ79" s="155">
        <v>0.0200972144326042</v>
      </c>
      <c r="AK79" s="155">
        <v>0.0199638663053297</v>
      </c>
      <c r="AL79" s="156">
        <v>0.000133348127274505</v>
      </c>
    </row>
    <row r="80" ht="20.25" spans="1:38">
      <c r="A80" s="148" t="s">
        <v>1455</v>
      </c>
      <c r="B80" s="149" t="s">
        <v>1852</v>
      </c>
      <c r="C80" s="165" t="s">
        <v>1581</v>
      </c>
      <c r="D80" s="150">
        <v>1545</v>
      </c>
      <c r="E80" s="150">
        <v>47</v>
      </c>
      <c r="F80" s="150">
        <v>30</v>
      </c>
      <c r="G80" s="150">
        <v>0</v>
      </c>
      <c r="H80" s="150">
        <v>0</v>
      </c>
      <c r="I80" s="151">
        <v>1319</v>
      </c>
      <c r="J80" s="151">
        <v>29</v>
      </c>
      <c r="K80" s="151">
        <v>29</v>
      </c>
      <c r="L80" s="151">
        <v>0</v>
      </c>
      <c r="M80" s="151">
        <v>0</v>
      </c>
      <c r="N80" s="151">
        <v>1398</v>
      </c>
      <c r="O80" s="151">
        <v>31</v>
      </c>
      <c r="P80" s="151">
        <v>31</v>
      </c>
      <c r="Q80" s="151">
        <v>0</v>
      </c>
      <c r="R80" s="151">
        <v>0</v>
      </c>
      <c r="S80" s="152">
        <v>0.015</v>
      </c>
      <c r="T80" s="153">
        <v>34430</v>
      </c>
      <c r="U80" s="153">
        <v>831</v>
      </c>
      <c r="V80" s="153">
        <v>814</v>
      </c>
      <c r="W80" s="153">
        <v>0</v>
      </c>
      <c r="X80" s="151">
        <v>685</v>
      </c>
      <c r="Y80" s="154">
        <v>0.0241359279697938</v>
      </c>
      <c r="Z80" s="154">
        <v>0.03042071197411</v>
      </c>
      <c r="AA80" s="154">
        <v>0.021986353297953</v>
      </c>
      <c r="AB80" s="155">
        <v>0.0221745350500715</v>
      </c>
      <c r="AC80" s="156">
        <v>0.00843435867615704</v>
      </c>
      <c r="AD80" s="157">
        <v>10169</v>
      </c>
      <c r="AE80" s="158">
        <v>252</v>
      </c>
      <c r="AF80" s="158">
        <v>0</v>
      </c>
      <c r="AG80" s="158">
        <v>10531</v>
      </c>
      <c r="AH80" s="158">
        <v>239</v>
      </c>
      <c r="AI80" s="158">
        <v>0</v>
      </c>
      <c r="AJ80" s="155">
        <v>0.0247811977578916</v>
      </c>
      <c r="AK80" s="155">
        <v>0.0226949007691577</v>
      </c>
      <c r="AL80" s="156">
        <v>0.00208629698873391</v>
      </c>
    </row>
    <row r="81" ht="20.25" spans="1:38">
      <c r="A81" s="148" t="s">
        <v>1455</v>
      </c>
      <c r="B81" s="149" t="s">
        <v>1852</v>
      </c>
      <c r="C81" s="165" t="s">
        <v>1582</v>
      </c>
      <c r="D81" s="150">
        <v>3508</v>
      </c>
      <c r="E81" s="150">
        <v>114</v>
      </c>
      <c r="F81" s="150">
        <v>63</v>
      </c>
      <c r="G81" s="150">
        <v>0</v>
      </c>
      <c r="H81" s="150">
        <v>0</v>
      </c>
      <c r="I81" s="151">
        <v>3215</v>
      </c>
      <c r="J81" s="151">
        <v>103</v>
      </c>
      <c r="K81" s="151">
        <v>102</v>
      </c>
      <c r="L81" s="151">
        <v>0</v>
      </c>
      <c r="M81" s="151">
        <v>0</v>
      </c>
      <c r="N81" s="151">
        <v>3139</v>
      </c>
      <c r="O81" s="151">
        <v>66</v>
      </c>
      <c r="P81" s="151">
        <v>65</v>
      </c>
      <c r="Q81" s="151">
        <v>3</v>
      </c>
      <c r="R81" s="151">
        <v>0</v>
      </c>
      <c r="S81" s="152">
        <v>0.015</v>
      </c>
      <c r="T81" s="153">
        <v>74664</v>
      </c>
      <c r="U81" s="153">
        <v>2112</v>
      </c>
      <c r="V81" s="153">
        <v>2059</v>
      </c>
      <c r="W81" s="153">
        <v>0</v>
      </c>
      <c r="X81" s="151">
        <v>1742</v>
      </c>
      <c r="Y81" s="154">
        <v>0.0282867245258759</v>
      </c>
      <c r="Z81" s="154">
        <v>0.032497149372862</v>
      </c>
      <c r="AA81" s="154">
        <v>0.0320373250388803</v>
      </c>
      <c r="AB81" s="155">
        <v>0.0210258043963046</v>
      </c>
      <c r="AC81" s="156">
        <v>0.000459824333981777</v>
      </c>
      <c r="AD81" s="157">
        <v>21813</v>
      </c>
      <c r="AE81" s="158">
        <v>620</v>
      </c>
      <c r="AF81" s="158">
        <v>0</v>
      </c>
      <c r="AG81" s="158">
        <v>22353</v>
      </c>
      <c r="AH81" s="158">
        <v>686</v>
      </c>
      <c r="AI81" s="158">
        <v>0</v>
      </c>
      <c r="AJ81" s="155">
        <v>0.0284234172282584</v>
      </c>
      <c r="AK81" s="155">
        <v>0.0306893929226502</v>
      </c>
      <c r="AL81" s="156">
        <v>-0.00226597569439183</v>
      </c>
    </row>
    <row r="82" ht="20.25" spans="1:38">
      <c r="A82" s="148" t="s">
        <v>1455</v>
      </c>
      <c r="B82" s="149" t="s">
        <v>1852</v>
      </c>
      <c r="C82" s="165" t="s">
        <v>1584</v>
      </c>
      <c r="D82" s="150">
        <v>4166</v>
      </c>
      <c r="E82" s="150">
        <v>192</v>
      </c>
      <c r="F82" s="150">
        <v>145</v>
      </c>
      <c r="G82" s="150">
        <v>1</v>
      </c>
      <c r="H82" s="150">
        <v>0</v>
      </c>
      <c r="I82" s="151">
        <v>4108</v>
      </c>
      <c r="J82" s="151">
        <v>114</v>
      </c>
      <c r="K82" s="151">
        <v>111</v>
      </c>
      <c r="L82" s="151">
        <v>0</v>
      </c>
      <c r="M82" s="151">
        <v>0</v>
      </c>
      <c r="N82" s="151">
        <v>4249</v>
      </c>
      <c r="O82" s="151">
        <v>165</v>
      </c>
      <c r="P82" s="151">
        <v>160</v>
      </c>
      <c r="Q82" s="151">
        <v>18</v>
      </c>
      <c r="R82" s="151">
        <v>0</v>
      </c>
      <c r="S82" s="152">
        <v>0.015</v>
      </c>
      <c r="T82" s="153">
        <v>102013</v>
      </c>
      <c r="U82" s="153">
        <v>3450</v>
      </c>
      <c r="V82" s="153">
        <v>3394</v>
      </c>
      <c r="W82" s="153">
        <v>3</v>
      </c>
      <c r="X82" s="151">
        <v>2846</v>
      </c>
      <c r="Y82" s="154">
        <v>0.0337898111025065</v>
      </c>
      <c r="Z82" s="154">
        <v>0.0460873739798368</v>
      </c>
      <c r="AA82" s="154">
        <v>0.0277507302823759</v>
      </c>
      <c r="AB82" s="155">
        <v>0.038832666509767</v>
      </c>
      <c r="AC82" s="156">
        <v>0.0183366436974609</v>
      </c>
      <c r="AD82" s="157">
        <v>29540</v>
      </c>
      <c r="AE82" s="158">
        <v>998</v>
      </c>
      <c r="AF82" s="158">
        <v>0</v>
      </c>
      <c r="AG82" s="158">
        <v>31156</v>
      </c>
      <c r="AH82" s="158">
        <v>1042</v>
      </c>
      <c r="AI82" s="158">
        <v>2</v>
      </c>
      <c r="AJ82" s="155">
        <v>0.0337846987136087</v>
      </c>
      <c r="AK82" s="155">
        <v>0.0333804082680704</v>
      </c>
      <c r="AL82" s="156">
        <v>0.000404290445538309</v>
      </c>
    </row>
    <row r="83" ht="20.25" spans="1:38">
      <c r="A83" s="148" t="s">
        <v>1455</v>
      </c>
      <c r="B83" s="149" t="s">
        <v>1852</v>
      </c>
      <c r="C83" s="165" t="s">
        <v>1547</v>
      </c>
      <c r="D83" s="150">
        <v>2282</v>
      </c>
      <c r="E83" s="150">
        <v>90</v>
      </c>
      <c r="F83" s="150">
        <v>64</v>
      </c>
      <c r="G83" s="150">
        <v>0</v>
      </c>
      <c r="H83" s="150">
        <v>0</v>
      </c>
      <c r="I83" s="151">
        <v>2414</v>
      </c>
      <c r="J83" s="151">
        <v>73</v>
      </c>
      <c r="K83" s="151">
        <v>72</v>
      </c>
      <c r="L83" s="151">
        <v>0</v>
      </c>
      <c r="M83" s="151">
        <v>0</v>
      </c>
      <c r="N83" s="151">
        <v>2013</v>
      </c>
      <c r="O83" s="151">
        <v>56</v>
      </c>
      <c r="P83" s="151">
        <v>56</v>
      </c>
      <c r="Q83" s="151">
        <v>0</v>
      </c>
      <c r="R83" s="151">
        <v>0</v>
      </c>
      <c r="S83" s="152">
        <v>0.015</v>
      </c>
      <c r="T83" s="153">
        <v>54046</v>
      </c>
      <c r="U83" s="153">
        <v>1892</v>
      </c>
      <c r="V83" s="153">
        <v>1863</v>
      </c>
      <c r="W83" s="153">
        <v>0</v>
      </c>
      <c r="X83" s="151">
        <v>1432</v>
      </c>
      <c r="Y83" s="154">
        <v>0.0350072160751952</v>
      </c>
      <c r="Z83" s="154">
        <v>0.0394390885188431</v>
      </c>
      <c r="AA83" s="154">
        <v>0.0302402651201326</v>
      </c>
      <c r="AB83" s="155">
        <v>0.027819175360159</v>
      </c>
      <c r="AC83" s="156">
        <v>0.00919882339871056</v>
      </c>
      <c r="AD83" s="157">
        <v>15280</v>
      </c>
      <c r="AE83" s="158">
        <v>548</v>
      </c>
      <c r="AF83" s="158">
        <v>0</v>
      </c>
      <c r="AG83" s="158">
        <v>15992</v>
      </c>
      <c r="AH83" s="158">
        <v>558</v>
      </c>
      <c r="AI83" s="158">
        <v>0</v>
      </c>
      <c r="AJ83" s="155">
        <v>0.0358638743455497</v>
      </c>
      <c r="AK83" s="155">
        <v>0.0348924462231116</v>
      </c>
      <c r="AL83" s="156">
        <v>0.000971428122438181</v>
      </c>
    </row>
    <row r="84" ht="20.25" spans="1:38">
      <c r="A84" s="148" t="s">
        <v>1455</v>
      </c>
      <c r="B84" s="149" t="s">
        <v>1852</v>
      </c>
      <c r="C84" s="165" t="s">
        <v>1549</v>
      </c>
      <c r="D84" s="150">
        <v>2034</v>
      </c>
      <c r="E84" s="150">
        <v>60</v>
      </c>
      <c r="F84" s="150">
        <v>46</v>
      </c>
      <c r="G84" s="150">
        <v>3</v>
      </c>
      <c r="H84" s="150">
        <v>0</v>
      </c>
      <c r="I84" s="151">
        <v>1950</v>
      </c>
      <c r="J84" s="151">
        <v>75</v>
      </c>
      <c r="K84" s="151">
        <v>75</v>
      </c>
      <c r="L84" s="151">
        <v>0</v>
      </c>
      <c r="M84" s="151">
        <v>0</v>
      </c>
      <c r="N84" s="151">
        <v>1772</v>
      </c>
      <c r="O84" s="151">
        <v>57</v>
      </c>
      <c r="P84" s="151">
        <v>57</v>
      </c>
      <c r="Q84" s="151">
        <v>13</v>
      </c>
      <c r="R84" s="151">
        <v>0</v>
      </c>
      <c r="S84" s="152">
        <v>0.015</v>
      </c>
      <c r="T84" s="153">
        <v>43210</v>
      </c>
      <c r="U84" s="153">
        <v>1408</v>
      </c>
      <c r="V84" s="153">
        <v>1394</v>
      </c>
      <c r="W84" s="153">
        <v>0</v>
      </c>
      <c r="X84" s="151">
        <v>1187</v>
      </c>
      <c r="Y84" s="154">
        <v>0.0325850497570007</v>
      </c>
      <c r="Z84" s="154">
        <v>0.0294985250737463</v>
      </c>
      <c r="AA84" s="154">
        <v>0.0384615384615385</v>
      </c>
      <c r="AB84" s="155">
        <v>0.0321670428893905</v>
      </c>
      <c r="AC84" s="156">
        <v>-0.00896301338779215</v>
      </c>
      <c r="AD84" s="157">
        <v>13153</v>
      </c>
      <c r="AE84" s="158">
        <v>448</v>
      </c>
      <c r="AF84" s="158">
        <v>0</v>
      </c>
      <c r="AG84" s="158">
        <v>12697</v>
      </c>
      <c r="AH84" s="158">
        <v>368</v>
      </c>
      <c r="AI84" s="158">
        <v>0</v>
      </c>
      <c r="AJ84" s="155">
        <v>0.0340606705694518</v>
      </c>
      <c r="AK84" s="155">
        <v>0.0289832243837127</v>
      </c>
      <c r="AL84" s="156">
        <v>0.00507744618573915</v>
      </c>
    </row>
    <row r="85" ht="20.25" spans="1:38">
      <c r="A85" s="148" t="s">
        <v>1455</v>
      </c>
      <c r="B85" s="149" t="s">
        <v>1852</v>
      </c>
      <c r="C85" s="165" t="s">
        <v>1583</v>
      </c>
      <c r="D85" s="150">
        <v>2975</v>
      </c>
      <c r="E85" s="150">
        <v>189</v>
      </c>
      <c r="F85" s="150">
        <v>111</v>
      </c>
      <c r="G85" s="150">
        <v>0</v>
      </c>
      <c r="H85" s="150">
        <v>0</v>
      </c>
      <c r="I85" s="151">
        <v>3280</v>
      </c>
      <c r="J85" s="151">
        <v>270</v>
      </c>
      <c r="K85" s="151">
        <v>264</v>
      </c>
      <c r="L85" s="151">
        <v>0</v>
      </c>
      <c r="M85" s="151">
        <v>0</v>
      </c>
      <c r="N85" s="151">
        <v>3345</v>
      </c>
      <c r="O85" s="151">
        <v>233</v>
      </c>
      <c r="P85" s="151">
        <v>232</v>
      </c>
      <c r="Q85" s="151">
        <v>1</v>
      </c>
      <c r="R85" s="151">
        <v>0</v>
      </c>
      <c r="S85" s="152">
        <v>0.015</v>
      </c>
      <c r="T85" s="153">
        <v>82013</v>
      </c>
      <c r="U85" s="153">
        <v>4824</v>
      </c>
      <c r="V85" s="153">
        <v>4738</v>
      </c>
      <c r="W85" s="153">
        <v>7</v>
      </c>
      <c r="X85" s="151">
        <v>3858</v>
      </c>
      <c r="Y85" s="154">
        <v>0.058734590857547</v>
      </c>
      <c r="Z85" s="154">
        <v>0.0635294117647059</v>
      </c>
      <c r="AA85" s="154">
        <v>0.0823170731707317</v>
      </c>
      <c r="AB85" s="155">
        <v>0.0696562032884903</v>
      </c>
      <c r="AC85" s="156">
        <v>-0.0187876614060258</v>
      </c>
      <c r="AD85" s="157">
        <v>22220</v>
      </c>
      <c r="AE85" s="158">
        <v>1439</v>
      </c>
      <c r="AF85" s="158">
        <v>3</v>
      </c>
      <c r="AG85" s="158">
        <v>24512</v>
      </c>
      <c r="AH85" s="158">
        <v>1400</v>
      </c>
      <c r="AI85" s="158">
        <v>2</v>
      </c>
      <c r="AJ85" s="155">
        <v>0.0646264626462646</v>
      </c>
      <c r="AK85" s="155">
        <v>0.0570332898172324</v>
      </c>
      <c r="AL85" s="156">
        <v>0.00759317282903225</v>
      </c>
    </row>
    <row r="86" ht="20.25" spans="1:38">
      <c r="A86" s="148" t="s">
        <v>1455</v>
      </c>
      <c r="B86" s="149" t="s">
        <v>1852</v>
      </c>
      <c r="C86" s="165" t="s">
        <v>1597</v>
      </c>
      <c r="D86" s="150">
        <v>1927</v>
      </c>
      <c r="E86" s="150">
        <v>73</v>
      </c>
      <c r="F86" s="150">
        <v>53</v>
      </c>
      <c r="G86" s="150">
        <v>0</v>
      </c>
      <c r="H86" s="150">
        <v>0</v>
      </c>
      <c r="I86" s="151">
        <v>1912</v>
      </c>
      <c r="J86" s="151">
        <v>81</v>
      </c>
      <c r="K86" s="151">
        <v>81</v>
      </c>
      <c r="L86" s="151">
        <v>0</v>
      </c>
      <c r="M86" s="151">
        <v>0</v>
      </c>
      <c r="N86" s="151">
        <v>1826</v>
      </c>
      <c r="O86" s="151">
        <v>50</v>
      </c>
      <c r="P86" s="151">
        <v>49</v>
      </c>
      <c r="Q86" s="151">
        <v>3</v>
      </c>
      <c r="R86" s="151">
        <v>0</v>
      </c>
      <c r="S86" s="152">
        <v>0.015</v>
      </c>
      <c r="T86" s="153">
        <v>45265</v>
      </c>
      <c r="U86" s="153">
        <v>1400</v>
      </c>
      <c r="V86" s="153">
        <v>1379</v>
      </c>
      <c r="W86" s="153">
        <v>1</v>
      </c>
      <c r="X86" s="151">
        <v>1130</v>
      </c>
      <c r="Y86" s="154">
        <v>0.0309068816966751</v>
      </c>
      <c r="Z86" s="154">
        <v>0.0378827192527244</v>
      </c>
      <c r="AA86" s="154">
        <v>0.0423640167364017</v>
      </c>
      <c r="AB86" s="155">
        <v>0.0273822562979189</v>
      </c>
      <c r="AC86" s="156">
        <v>-0.00448129748367723</v>
      </c>
      <c r="AD86" s="157">
        <v>13472</v>
      </c>
      <c r="AE86" s="158">
        <v>445</v>
      </c>
      <c r="AF86" s="158">
        <v>1</v>
      </c>
      <c r="AG86" s="158">
        <v>13743</v>
      </c>
      <c r="AH86" s="158">
        <v>398</v>
      </c>
      <c r="AI86" s="158">
        <v>0</v>
      </c>
      <c r="AJ86" s="155">
        <v>0.0329572446555819</v>
      </c>
      <c r="AK86" s="155">
        <v>0.0289601979189406</v>
      </c>
      <c r="AL86" s="156">
        <v>0.00399704673664139</v>
      </c>
    </row>
    <row r="87" ht="20.25" spans="1:38">
      <c r="A87" s="148" t="s">
        <v>1455</v>
      </c>
      <c r="B87" s="149" t="s">
        <v>1852</v>
      </c>
      <c r="C87" s="165" t="s">
        <v>1600</v>
      </c>
      <c r="D87" s="150">
        <v>2489</v>
      </c>
      <c r="E87" s="150">
        <v>126</v>
      </c>
      <c r="F87" s="150">
        <v>86</v>
      </c>
      <c r="G87" s="150">
        <v>0</v>
      </c>
      <c r="H87" s="150">
        <v>0</v>
      </c>
      <c r="I87" s="151">
        <v>2586</v>
      </c>
      <c r="J87" s="151">
        <v>139</v>
      </c>
      <c r="K87" s="151">
        <v>137</v>
      </c>
      <c r="L87" s="151">
        <v>0</v>
      </c>
      <c r="M87" s="151">
        <v>0</v>
      </c>
      <c r="N87" s="151">
        <v>2935</v>
      </c>
      <c r="O87" s="151">
        <v>170</v>
      </c>
      <c r="P87" s="151">
        <v>170</v>
      </c>
      <c r="Q87" s="151">
        <v>0</v>
      </c>
      <c r="R87" s="151">
        <v>0</v>
      </c>
      <c r="S87" s="152">
        <v>0.015</v>
      </c>
      <c r="T87" s="153">
        <v>64450</v>
      </c>
      <c r="U87" s="153">
        <v>2681</v>
      </c>
      <c r="V87" s="153">
        <v>2639</v>
      </c>
      <c r="W87" s="153">
        <v>3</v>
      </c>
      <c r="X87" s="151">
        <v>1917</v>
      </c>
      <c r="Y87" s="154">
        <v>0.0415515903801396</v>
      </c>
      <c r="Z87" s="154">
        <v>0.0506227400562475</v>
      </c>
      <c r="AA87" s="154">
        <v>0.0537509667440062</v>
      </c>
      <c r="AB87" s="155">
        <v>0.0579216354344123</v>
      </c>
      <c r="AC87" s="156">
        <v>-0.0031282266877587</v>
      </c>
      <c r="AD87" s="157">
        <v>17995</v>
      </c>
      <c r="AE87" s="158">
        <v>878</v>
      </c>
      <c r="AF87" s="158">
        <v>0</v>
      </c>
      <c r="AG87" s="158">
        <v>19915</v>
      </c>
      <c r="AH87" s="158">
        <v>821</v>
      </c>
      <c r="AI87" s="158">
        <v>1</v>
      </c>
      <c r="AJ87" s="155">
        <v>0.048791330925257</v>
      </c>
      <c r="AK87" s="155">
        <v>0.0411749937233241</v>
      </c>
      <c r="AL87" s="156">
        <v>0.00761633720193289</v>
      </c>
    </row>
    <row r="88" ht="20.25" spans="1:38">
      <c r="A88" s="148" t="s">
        <v>1455</v>
      </c>
      <c r="B88" s="149" t="s">
        <v>1852</v>
      </c>
      <c r="C88" s="165" t="s">
        <v>1622</v>
      </c>
      <c r="D88" s="150">
        <v>3535</v>
      </c>
      <c r="E88" s="150">
        <v>94</v>
      </c>
      <c r="F88" s="150">
        <v>66</v>
      </c>
      <c r="G88" s="150">
        <v>0</v>
      </c>
      <c r="H88" s="150">
        <v>0</v>
      </c>
      <c r="I88" s="151">
        <v>3383</v>
      </c>
      <c r="J88" s="151">
        <v>131</v>
      </c>
      <c r="K88" s="151">
        <v>130</v>
      </c>
      <c r="L88" s="151">
        <v>0</v>
      </c>
      <c r="M88" s="151">
        <v>0</v>
      </c>
      <c r="N88" s="151">
        <v>3321</v>
      </c>
      <c r="O88" s="151">
        <v>122</v>
      </c>
      <c r="P88" s="151">
        <v>120</v>
      </c>
      <c r="Q88" s="151">
        <v>1</v>
      </c>
      <c r="R88" s="151">
        <v>0</v>
      </c>
      <c r="S88" s="152">
        <v>0.015</v>
      </c>
      <c r="T88" s="153">
        <v>86647</v>
      </c>
      <c r="U88" s="153">
        <v>2686</v>
      </c>
      <c r="V88" s="153">
        <v>2655</v>
      </c>
      <c r="W88" s="153">
        <v>0</v>
      </c>
      <c r="X88" s="151">
        <v>2211</v>
      </c>
      <c r="Y88" s="154">
        <v>0.0309993421584129</v>
      </c>
      <c r="Z88" s="154">
        <v>0.0265912305516266</v>
      </c>
      <c r="AA88" s="154">
        <v>0.0387230268992019</v>
      </c>
      <c r="AB88" s="155">
        <v>0.0367359229147847</v>
      </c>
      <c r="AC88" s="156">
        <v>-0.0121317963475753</v>
      </c>
      <c r="AD88" s="157">
        <v>25203</v>
      </c>
      <c r="AE88" s="158">
        <v>834</v>
      </c>
      <c r="AF88" s="158">
        <v>0</v>
      </c>
      <c r="AG88" s="158">
        <v>25773</v>
      </c>
      <c r="AH88" s="158">
        <v>794</v>
      </c>
      <c r="AI88" s="158">
        <v>0</v>
      </c>
      <c r="AJ88" s="155">
        <v>0.033091298654922</v>
      </c>
      <c r="AK88" s="155">
        <v>0.0308074341364994</v>
      </c>
      <c r="AL88" s="156">
        <v>0.00228386451842259</v>
      </c>
    </row>
    <row r="89" ht="20.25" spans="1:38">
      <c r="A89" s="148" t="s">
        <v>1455</v>
      </c>
      <c r="B89" s="149" t="s">
        <v>1852</v>
      </c>
      <c r="C89" s="165" t="s">
        <v>1590</v>
      </c>
      <c r="D89" s="150">
        <v>1931</v>
      </c>
      <c r="E89" s="150">
        <v>56</v>
      </c>
      <c r="F89" s="150">
        <v>40</v>
      </c>
      <c r="G89" s="150">
        <v>0</v>
      </c>
      <c r="H89" s="150">
        <v>0</v>
      </c>
      <c r="I89" s="151">
        <v>1732</v>
      </c>
      <c r="J89" s="151">
        <v>62</v>
      </c>
      <c r="K89" s="151">
        <v>62</v>
      </c>
      <c r="L89" s="151">
        <v>1</v>
      </c>
      <c r="M89" s="151">
        <v>0</v>
      </c>
      <c r="N89" s="151">
        <v>1709</v>
      </c>
      <c r="O89" s="151">
        <v>57</v>
      </c>
      <c r="P89" s="151">
        <v>57</v>
      </c>
      <c r="Q89" s="151">
        <v>0</v>
      </c>
      <c r="R89" s="151">
        <v>0</v>
      </c>
      <c r="S89" s="152">
        <v>0.015</v>
      </c>
      <c r="T89" s="153">
        <v>42485</v>
      </c>
      <c r="U89" s="153">
        <v>1297</v>
      </c>
      <c r="V89" s="153">
        <v>1281</v>
      </c>
      <c r="W89" s="153">
        <v>2</v>
      </c>
      <c r="X89" s="151">
        <v>1085</v>
      </c>
      <c r="Y89" s="154">
        <v>0.030481346357538</v>
      </c>
      <c r="Z89" s="154">
        <v>0.0290005178663905</v>
      </c>
      <c r="AA89" s="154">
        <v>0.035796766743649</v>
      </c>
      <c r="AB89" s="155">
        <v>0.0333528379169105</v>
      </c>
      <c r="AC89" s="156">
        <v>-0.00679624887725849</v>
      </c>
      <c r="AD89" s="157">
        <v>12141</v>
      </c>
      <c r="AE89" s="158">
        <v>368</v>
      </c>
      <c r="AF89" s="158">
        <v>0</v>
      </c>
      <c r="AG89" s="158">
        <v>12594</v>
      </c>
      <c r="AH89" s="158">
        <v>398</v>
      </c>
      <c r="AI89" s="158">
        <v>0</v>
      </c>
      <c r="AJ89" s="155">
        <v>0.0303105180792356</v>
      </c>
      <c r="AK89" s="155">
        <v>0.0316023503255519</v>
      </c>
      <c r="AL89" s="156">
        <v>-0.0012918322463162</v>
      </c>
    </row>
    <row r="90" ht="20.25" spans="1:38">
      <c r="A90" s="148" t="s">
        <v>1455</v>
      </c>
      <c r="B90" s="149" t="s">
        <v>1852</v>
      </c>
      <c r="C90" s="165" t="s">
        <v>1602</v>
      </c>
      <c r="D90" s="150">
        <v>2981</v>
      </c>
      <c r="E90" s="150">
        <v>177</v>
      </c>
      <c r="F90" s="150">
        <v>135</v>
      </c>
      <c r="G90" s="150">
        <v>0</v>
      </c>
      <c r="H90" s="150">
        <v>0</v>
      </c>
      <c r="I90" s="151">
        <v>2746</v>
      </c>
      <c r="J90" s="151">
        <v>188</v>
      </c>
      <c r="K90" s="151">
        <v>188</v>
      </c>
      <c r="L90" s="151">
        <v>0</v>
      </c>
      <c r="M90" s="151">
        <v>0</v>
      </c>
      <c r="N90" s="151">
        <v>2796</v>
      </c>
      <c r="O90" s="151">
        <v>174</v>
      </c>
      <c r="P90" s="151">
        <v>174</v>
      </c>
      <c r="Q90" s="151">
        <v>0</v>
      </c>
      <c r="R90" s="151">
        <v>0</v>
      </c>
      <c r="S90" s="152">
        <v>0.015</v>
      </c>
      <c r="T90" s="153">
        <v>68159</v>
      </c>
      <c r="U90" s="153">
        <v>4752</v>
      </c>
      <c r="V90" s="153">
        <v>4677</v>
      </c>
      <c r="W90" s="153">
        <v>0</v>
      </c>
      <c r="X90" s="151">
        <v>3815</v>
      </c>
      <c r="Y90" s="154">
        <v>0.0697193327366892</v>
      </c>
      <c r="Z90" s="154">
        <v>0.0593760483059376</v>
      </c>
      <c r="AA90" s="154">
        <v>0.068463219227968</v>
      </c>
      <c r="AB90" s="155">
        <v>0.0622317596566524</v>
      </c>
      <c r="AC90" s="156">
        <v>-0.00908717092203035</v>
      </c>
      <c r="AD90" s="157">
        <v>20689</v>
      </c>
      <c r="AE90" s="158">
        <v>1353</v>
      </c>
      <c r="AF90" s="158">
        <v>0</v>
      </c>
      <c r="AG90" s="158">
        <v>19507</v>
      </c>
      <c r="AH90" s="158">
        <v>1369</v>
      </c>
      <c r="AI90" s="158">
        <v>0</v>
      </c>
      <c r="AJ90" s="155">
        <v>0.0653970709072454</v>
      </c>
      <c r="AK90" s="155">
        <v>0.0701799354078023</v>
      </c>
      <c r="AL90" s="156">
        <v>-0.00478286450055694</v>
      </c>
    </row>
    <row r="91" ht="20.25" spans="1:38">
      <c r="A91" s="148" t="s">
        <v>1455</v>
      </c>
      <c r="B91" s="149" t="s">
        <v>1852</v>
      </c>
      <c r="C91" s="165" t="s">
        <v>1618</v>
      </c>
      <c r="D91" s="150">
        <v>2031</v>
      </c>
      <c r="E91" s="150">
        <v>37</v>
      </c>
      <c r="F91" s="150">
        <v>22</v>
      </c>
      <c r="G91" s="150">
        <v>0</v>
      </c>
      <c r="H91" s="150">
        <v>0</v>
      </c>
      <c r="I91" s="151">
        <v>1857</v>
      </c>
      <c r="J91" s="151">
        <v>56</v>
      </c>
      <c r="K91" s="151">
        <v>56</v>
      </c>
      <c r="L91" s="151">
        <v>0</v>
      </c>
      <c r="M91" s="151">
        <v>0</v>
      </c>
      <c r="N91" s="151">
        <v>1979</v>
      </c>
      <c r="O91" s="151">
        <v>61</v>
      </c>
      <c r="P91" s="151">
        <v>61</v>
      </c>
      <c r="Q91" s="151">
        <v>1</v>
      </c>
      <c r="R91" s="151">
        <v>0</v>
      </c>
      <c r="S91" s="152">
        <v>0.015</v>
      </c>
      <c r="T91" s="153">
        <v>49535</v>
      </c>
      <c r="U91" s="153">
        <v>1324</v>
      </c>
      <c r="V91" s="153">
        <v>1306</v>
      </c>
      <c r="W91" s="153">
        <v>0</v>
      </c>
      <c r="X91" s="151">
        <v>1123</v>
      </c>
      <c r="Y91" s="154">
        <v>0.026728575754517</v>
      </c>
      <c r="Z91" s="154">
        <v>0.0182176267848351</v>
      </c>
      <c r="AA91" s="154">
        <v>0.0301561658589122</v>
      </c>
      <c r="AB91" s="155">
        <v>0.0308236483072259</v>
      </c>
      <c r="AC91" s="156">
        <v>-0.0119385390740772</v>
      </c>
      <c r="AD91" s="157">
        <v>14069</v>
      </c>
      <c r="AE91" s="158">
        <v>341</v>
      </c>
      <c r="AF91" s="158">
        <v>0</v>
      </c>
      <c r="AG91" s="158">
        <v>15235</v>
      </c>
      <c r="AH91" s="158">
        <v>403</v>
      </c>
      <c r="AI91" s="158">
        <v>0</v>
      </c>
      <c r="AJ91" s="155">
        <v>0.0242376856919468</v>
      </c>
      <c r="AK91" s="155">
        <v>0.0264522481128979</v>
      </c>
      <c r="AL91" s="156">
        <v>-0.0022145624209511</v>
      </c>
    </row>
    <row r="92" ht="20.25" spans="1:38">
      <c r="A92" s="148" t="s">
        <v>1455</v>
      </c>
      <c r="B92" s="149" t="s">
        <v>1852</v>
      </c>
      <c r="C92" s="165" t="s">
        <v>1623</v>
      </c>
      <c r="D92" s="150">
        <v>3050</v>
      </c>
      <c r="E92" s="150">
        <v>91</v>
      </c>
      <c r="F92" s="150">
        <v>61</v>
      </c>
      <c r="G92" s="150">
        <v>0</v>
      </c>
      <c r="H92" s="150">
        <v>0</v>
      </c>
      <c r="I92" s="151">
        <v>2656</v>
      </c>
      <c r="J92" s="151">
        <v>103</v>
      </c>
      <c r="K92" s="151">
        <v>103</v>
      </c>
      <c r="L92" s="151">
        <v>0</v>
      </c>
      <c r="M92" s="151">
        <v>0</v>
      </c>
      <c r="N92" s="151">
        <v>2784</v>
      </c>
      <c r="O92" s="151">
        <v>110</v>
      </c>
      <c r="P92" s="151">
        <v>110</v>
      </c>
      <c r="Q92" s="151">
        <v>17</v>
      </c>
      <c r="R92" s="151">
        <v>0</v>
      </c>
      <c r="S92" s="152">
        <v>0.015</v>
      </c>
      <c r="T92" s="153">
        <v>72493</v>
      </c>
      <c r="U92" s="153">
        <v>2455</v>
      </c>
      <c r="V92" s="153">
        <v>2423</v>
      </c>
      <c r="W92" s="153">
        <v>0</v>
      </c>
      <c r="X92" s="151">
        <v>2094</v>
      </c>
      <c r="Y92" s="154">
        <v>0.0338653387223594</v>
      </c>
      <c r="Z92" s="154">
        <v>0.0298360655737705</v>
      </c>
      <c r="AA92" s="154">
        <v>0.0387801204819277</v>
      </c>
      <c r="AB92" s="155">
        <v>0.0395114942528736</v>
      </c>
      <c r="AC92" s="156">
        <v>-0.00894405490815722</v>
      </c>
      <c r="AD92" s="157">
        <v>20533</v>
      </c>
      <c r="AE92" s="158">
        <v>704</v>
      </c>
      <c r="AF92" s="158">
        <v>0</v>
      </c>
      <c r="AG92" s="158">
        <v>21710</v>
      </c>
      <c r="AH92" s="158">
        <v>791</v>
      </c>
      <c r="AI92" s="158">
        <v>0</v>
      </c>
      <c r="AJ92" s="155">
        <v>0.0342862708810208</v>
      </c>
      <c r="AK92" s="155">
        <v>0.0364348226623676</v>
      </c>
      <c r="AL92" s="156">
        <v>-0.00214855178134677</v>
      </c>
    </row>
    <row r="93" ht="20.25" spans="1:38">
      <c r="A93" s="148" t="s">
        <v>1455</v>
      </c>
      <c r="B93" s="149" t="s">
        <v>1852</v>
      </c>
      <c r="C93" s="165" t="s">
        <v>1710</v>
      </c>
      <c r="D93" s="150">
        <v>2605</v>
      </c>
      <c r="E93" s="150">
        <v>211</v>
      </c>
      <c r="F93" s="150">
        <v>140</v>
      </c>
      <c r="G93" s="150">
        <v>0</v>
      </c>
      <c r="H93" s="150">
        <v>0</v>
      </c>
      <c r="I93" s="151">
        <v>2441</v>
      </c>
      <c r="J93" s="151">
        <v>121</v>
      </c>
      <c r="K93" s="151">
        <v>121</v>
      </c>
      <c r="L93" s="151">
        <v>0</v>
      </c>
      <c r="M93" s="151">
        <v>0</v>
      </c>
      <c r="N93" s="151">
        <v>2994</v>
      </c>
      <c r="O93" s="151">
        <v>229</v>
      </c>
      <c r="P93" s="151">
        <v>224</v>
      </c>
      <c r="Q93" s="151">
        <v>3</v>
      </c>
      <c r="R93" s="151">
        <v>0</v>
      </c>
      <c r="S93" s="152">
        <v>0.015</v>
      </c>
      <c r="T93" s="153">
        <v>70583</v>
      </c>
      <c r="U93" s="153">
        <v>5371</v>
      </c>
      <c r="V93" s="153">
        <v>5251</v>
      </c>
      <c r="W93" s="153">
        <v>4</v>
      </c>
      <c r="X93" s="151">
        <v>4365</v>
      </c>
      <c r="Y93" s="154">
        <v>0.0760381394953459</v>
      </c>
      <c r="Z93" s="154">
        <v>0.0809980806142035</v>
      </c>
      <c r="AA93" s="154">
        <v>0.0495698484227775</v>
      </c>
      <c r="AB93" s="155">
        <v>0.0764863059452238</v>
      </c>
      <c r="AC93" s="156">
        <v>0.0314282321914259</v>
      </c>
      <c r="AD93" s="157">
        <v>19167</v>
      </c>
      <c r="AE93" s="158">
        <v>1580</v>
      </c>
      <c r="AF93" s="158">
        <v>0</v>
      </c>
      <c r="AG93" s="158">
        <v>21978</v>
      </c>
      <c r="AH93" s="158">
        <v>1429</v>
      </c>
      <c r="AI93" s="158">
        <v>2</v>
      </c>
      <c r="AJ93" s="155">
        <v>0.082433348985235</v>
      </c>
      <c r="AK93" s="155">
        <v>0.0649285649285649</v>
      </c>
      <c r="AL93" s="156">
        <v>0.0175047840566701</v>
      </c>
    </row>
    <row r="94" ht="20.25" spans="1:38">
      <c r="A94" s="148" t="s">
        <v>1455</v>
      </c>
      <c r="B94" s="149" t="s">
        <v>1852</v>
      </c>
      <c r="C94" s="165" t="s">
        <v>1550</v>
      </c>
      <c r="D94" s="150">
        <v>2562</v>
      </c>
      <c r="E94" s="150">
        <v>76</v>
      </c>
      <c r="F94" s="150">
        <v>58</v>
      </c>
      <c r="G94" s="150">
        <v>0</v>
      </c>
      <c r="H94" s="150">
        <v>0</v>
      </c>
      <c r="I94" s="151">
        <v>2423</v>
      </c>
      <c r="J94" s="151">
        <v>74</v>
      </c>
      <c r="K94" s="151">
        <v>74</v>
      </c>
      <c r="L94" s="151">
        <v>0</v>
      </c>
      <c r="M94" s="151">
        <v>0</v>
      </c>
      <c r="N94" s="151">
        <v>2369</v>
      </c>
      <c r="O94" s="151">
        <v>67</v>
      </c>
      <c r="P94" s="151">
        <v>67</v>
      </c>
      <c r="Q94" s="151">
        <v>4</v>
      </c>
      <c r="R94" s="151">
        <v>0</v>
      </c>
      <c r="S94" s="152">
        <v>0.015</v>
      </c>
      <c r="T94" s="153">
        <v>60633</v>
      </c>
      <c r="U94" s="153">
        <v>2064</v>
      </c>
      <c r="V94" s="153">
        <v>2045</v>
      </c>
      <c r="W94" s="153">
        <v>2</v>
      </c>
      <c r="X94" s="151">
        <v>1771</v>
      </c>
      <c r="Y94" s="154">
        <v>0.0340078834957861</v>
      </c>
      <c r="Z94" s="154">
        <v>0.029664324746292</v>
      </c>
      <c r="AA94" s="154">
        <v>0.0305406520841932</v>
      </c>
      <c r="AB94" s="155">
        <v>0.0282819755170958</v>
      </c>
      <c r="AC94" s="156">
        <v>-0.000876327337901189</v>
      </c>
      <c r="AD94" s="157">
        <v>17606</v>
      </c>
      <c r="AE94" s="158">
        <v>591</v>
      </c>
      <c r="AF94" s="158">
        <v>0</v>
      </c>
      <c r="AG94" s="158">
        <v>18297</v>
      </c>
      <c r="AH94" s="158">
        <v>625</v>
      </c>
      <c r="AI94" s="158">
        <v>1</v>
      </c>
      <c r="AJ94" s="155">
        <v>0.0335681017834829</v>
      </c>
      <c r="AK94" s="155">
        <v>0.0341039514674537</v>
      </c>
      <c r="AL94" s="156">
        <v>-0.000535849683970774</v>
      </c>
    </row>
    <row r="95" ht="20.25" spans="1:38">
      <c r="A95" s="148" t="s">
        <v>1455</v>
      </c>
      <c r="B95" s="149" t="s">
        <v>1852</v>
      </c>
      <c r="C95" s="165" t="s">
        <v>1558</v>
      </c>
      <c r="D95" s="150">
        <v>4359</v>
      </c>
      <c r="E95" s="150">
        <v>169</v>
      </c>
      <c r="F95" s="150">
        <v>99</v>
      </c>
      <c r="G95" s="150">
        <v>0</v>
      </c>
      <c r="H95" s="150">
        <v>0</v>
      </c>
      <c r="I95" s="151">
        <v>4162</v>
      </c>
      <c r="J95" s="151">
        <v>161</v>
      </c>
      <c r="K95" s="151">
        <v>161</v>
      </c>
      <c r="L95" s="151">
        <v>1</v>
      </c>
      <c r="M95" s="151">
        <v>0</v>
      </c>
      <c r="N95" s="151">
        <v>3973</v>
      </c>
      <c r="O95" s="151">
        <v>159</v>
      </c>
      <c r="P95" s="151">
        <v>159</v>
      </c>
      <c r="Q95" s="151">
        <v>0</v>
      </c>
      <c r="R95" s="151">
        <v>0</v>
      </c>
      <c r="S95" s="152">
        <v>0.015</v>
      </c>
      <c r="T95" s="153">
        <v>100257</v>
      </c>
      <c r="U95" s="153">
        <v>3974</v>
      </c>
      <c r="V95" s="153">
        <v>3904</v>
      </c>
      <c r="W95" s="153">
        <v>2</v>
      </c>
      <c r="X95" s="151">
        <v>3242</v>
      </c>
      <c r="Y95" s="154">
        <v>0.0396181812741255</v>
      </c>
      <c r="Z95" s="154">
        <v>0.0387703601743519</v>
      </c>
      <c r="AA95" s="154">
        <v>0.0386833253243633</v>
      </c>
      <c r="AB95" s="155">
        <v>0.0400201359174427</v>
      </c>
      <c r="AC95" s="156">
        <v>8.70348499886348e-5</v>
      </c>
      <c r="AD95" s="157">
        <v>29855</v>
      </c>
      <c r="AE95" s="158">
        <v>1216</v>
      </c>
      <c r="AF95" s="158">
        <v>0</v>
      </c>
      <c r="AG95" s="158">
        <v>30305</v>
      </c>
      <c r="AH95" s="158">
        <v>1214</v>
      </c>
      <c r="AI95" s="158">
        <v>1</v>
      </c>
      <c r="AJ95" s="155">
        <v>0.0407301959470775</v>
      </c>
      <c r="AK95" s="155">
        <v>0.0400263982841115</v>
      </c>
      <c r="AL95" s="156">
        <v>0.000703797662966008</v>
      </c>
    </row>
    <row r="96" ht="20.25" spans="1:38">
      <c r="A96" s="148" t="s">
        <v>1455</v>
      </c>
      <c r="B96" s="149" t="s">
        <v>1852</v>
      </c>
      <c r="C96" s="165" t="s">
        <v>1562</v>
      </c>
      <c r="D96" s="150">
        <v>2488</v>
      </c>
      <c r="E96" s="150">
        <v>92</v>
      </c>
      <c r="F96" s="150">
        <v>75</v>
      </c>
      <c r="G96" s="150">
        <v>0</v>
      </c>
      <c r="H96" s="150">
        <v>0</v>
      </c>
      <c r="I96" s="151">
        <v>2326</v>
      </c>
      <c r="J96" s="151">
        <v>76</v>
      </c>
      <c r="K96" s="151">
        <v>76</v>
      </c>
      <c r="L96" s="151">
        <v>0</v>
      </c>
      <c r="M96" s="151">
        <v>0</v>
      </c>
      <c r="N96" s="151">
        <v>2533</v>
      </c>
      <c r="O96" s="151">
        <v>101</v>
      </c>
      <c r="P96" s="151">
        <v>101</v>
      </c>
      <c r="Q96" s="151">
        <v>1</v>
      </c>
      <c r="R96" s="151">
        <v>0</v>
      </c>
      <c r="S96" s="152">
        <v>0.015</v>
      </c>
      <c r="T96" s="153">
        <v>58787</v>
      </c>
      <c r="U96" s="153">
        <v>2074</v>
      </c>
      <c r="V96" s="153">
        <v>2057</v>
      </c>
      <c r="W96" s="153">
        <v>0</v>
      </c>
      <c r="X96" s="151">
        <v>1740</v>
      </c>
      <c r="Y96" s="154">
        <v>0.0352799088233793</v>
      </c>
      <c r="Z96" s="154">
        <v>0.0369774919614148</v>
      </c>
      <c r="AA96" s="154">
        <v>0.0326741186586414</v>
      </c>
      <c r="AB96" s="155">
        <v>0.0398736675878405</v>
      </c>
      <c r="AC96" s="156">
        <v>0.00430337330277335</v>
      </c>
      <c r="AD96" s="157">
        <v>17167</v>
      </c>
      <c r="AE96" s="158">
        <v>626</v>
      </c>
      <c r="AF96" s="158">
        <v>0</v>
      </c>
      <c r="AG96" s="158">
        <v>17728</v>
      </c>
      <c r="AH96" s="158">
        <v>633</v>
      </c>
      <c r="AI96" s="158">
        <v>0</v>
      </c>
      <c r="AJ96" s="155">
        <v>0.0364653113531776</v>
      </c>
      <c r="AK96" s="155">
        <v>0.0357062274368231</v>
      </c>
      <c r="AL96" s="156">
        <v>0.0007590839163545</v>
      </c>
    </row>
    <row r="97" ht="20.25" spans="1:38">
      <c r="A97" s="148" t="s">
        <v>1455</v>
      </c>
      <c r="B97" s="149" t="s">
        <v>1852</v>
      </c>
      <c r="C97" s="165" t="s">
        <v>1563</v>
      </c>
      <c r="D97" s="150">
        <v>2780</v>
      </c>
      <c r="E97" s="150">
        <v>88</v>
      </c>
      <c r="F97" s="150">
        <v>60</v>
      </c>
      <c r="G97" s="150">
        <v>0</v>
      </c>
      <c r="H97" s="150">
        <v>0</v>
      </c>
      <c r="I97" s="151">
        <v>2665</v>
      </c>
      <c r="J97" s="151">
        <v>85</v>
      </c>
      <c r="K97" s="151">
        <v>85</v>
      </c>
      <c r="L97" s="151">
        <v>0</v>
      </c>
      <c r="M97" s="151">
        <v>0</v>
      </c>
      <c r="N97" s="151">
        <v>2577</v>
      </c>
      <c r="O97" s="151">
        <v>87</v>
      </c>
      <c r="P97" s="151">
        <v>87</v>
      </c>
      <c r="Q97" s="151">
        <v>10</v>
      </c>
      <c r="R97" s="151">
        <v>0</v>
      </c>
      <c r="S97" s="152">
        <v>0.015</v>
      </c>
      <c r="T97" s="153">
        <v>64861</v>
      </c>
      <c r="U97" s="153">
        <v>2033</v>
      </c>
      <c r="V97" s="153">
        <v>2005</v>
      </c>
      <c r="W97" s="153">
        <v>0</v>
      </c>
      <c r="X97" s="151">
        <v>1709</v>
      </c>
      <c r="Y97" s="154">
        <v>0.0313439509104084</v>
      </c>
      <c r="Z97" s="154">
        <v>0.0316546762589928</v>
      </c>
      <c r="AA97" s="154">
        <v>0.0318949343339587</v>
      </c>
      <c r="AB97" s="155">
        <v>0.0337601862630966</v>
      </c>
      <c r="AC97" s="156">
        <v>-0.000240258074965916</v>
      </c>
      <c r="AD97" s="157">
        <v>18933</v>
      </c>
      <c r="AE97" s="158">
        <v>608</v>
      </c>
      <c r="AF97" s="158">
        <v>0</v>
      </c>
      <c r="AG97" s="158">
        <v>19147</v>
      </c>
      <c r="AH97" s="158">
        <v>565</v>
      </c>
      <c r="AI97" s="158">
        <v>0</v>
      </c>
      <c r="AJ97" s="155">
        <v>0.0321132414303069</v>
      </c>
      <c r="AK97" s="155">
        <v>0.029508539196741</v>
      </c>
      <c r="AL97" s="156">
        <v>0.00260470223356587</v>
      </c>
    </row>
    <row r="98" ht="20.25" spans="1:38">
      <c r="A98" s="148" t="s">
        <v>1455</v>
      </c>
      <c r="B98" s="149" t="s">
        <v>1852</v>
      </c>
      <c r="C98" s="165" t="s">
        <v>1578</v>
      </c>
      <c r="D98" s="150">
        <v>1761</v>
      </c>
      <c r="E98" s="150">
        <v>31</v>
      </c>
      <c r="F98" s="150">
        <v>25</v>
      </c>
      <c r="G98" s="150">
        <v>0</v>
      </c>
      <c r="H98" s="150">
        <v>0</v>
      </c>
      <c r="I98" s="151">
        <v>1722</v>
      </c>
      <c r="J98" s="151">
        <v>40</v>
      </c>
      <c r="K98" s="151">
        <v>40</v>
      </c>
      <c r="L98" s="151">
        <v>0</v>
      </c>
      <c r="M98" s="151">
        <v>0</v>
      </c>
      <c r="N98" s="151">
        <v>1660</v>
      </c>
      <c r="O98" s="151">
        <v>41</v>
      </c>
      <c r="P98" s="151">
        <v>41</v>
      </c>
      <c r="Q98" s="151">
        <v>1</v>
      </c>
      <c r="R98" s="151">
        <v>0</v>
      </c>
      <c r="S98" s="152">
        <v>0.015</v>
      </c>
      <c r="T98" s="153">
        <v>42784</v>
      </c>
      <c r="U98" s="153">
        <v>1074</v>
      </c>
      <c r="V98" s="153">
        <v>1067</v>
      </c>
      <c r="W98" s="153">
        <v>1</v>
      </c>
      <c r="X98" s="151">
        <v>911</v>
      </c>
      <c r="Y98" s="154">
        <v>0.025079468960359</v>
      </c>
      <c r="Z98" s="154">
        <v>0.0176036342986939</v>
      </c>
      <c r="AA98" s="154">
        <v>0.0232288037166086</v>
      </c>
      <c r="AB98" s="155">
        <v>0.0246987951807229</v>
      </c>
      <c r="AC98" s="156">
        <v>-0.00562516941791467</v>
      </c>
      <c r="AD98" s="157">
        <v>12223</v>
      </c>
      <c r="AE98" s="158">
        <v>322</v>
      </c>
      <c r="AF98" s="158">
        <v>0</v>
      </c>
      <c r="AG98" s="158">
        <v>12665</v>
      </c>
      <c r="AH98" s="158">
        <v>311</v>
      </c>
      <c r="AI98" s="158">
        <v>0</v>
      </c>
      <c r="AJ98" s="155">
        <v>0.0263437781232103</v>
      </c>
      <c r="AK98" s="155">
        <v>0.0245558626135018</v>
      </c>
      <c r="AL98" s="156">
        <v>0.00178791550970856</v>
      </c>
    </row>
    <row r="99" ht="20.25" spans="1:38">
      <c r="A99" s="148" t="s">
        <v>1455</v>
      </c>
      <c r="B99" s="149" t="s">
        <v>1853</v>
      </c>
      <c r="C99" s="165" t="s">
        <v>1543</v>
      </c>
      <c r="D99" s="150">
        <v>2281</v>
      </c>
      <c r="E99" s="150">
        <v>96</v>
      </c>
      <c r="F99" s="150">
        <v>73</v>
      </c>
      <c r="G99" s="150">
        <v>0</v>
      </c>
      <c r="H99" s="150">
        <v>0</v>
      </c>
      <c r="I99" s="151">
        <v>1907</v>
      </c>
      <c r="J99" s="151">
        <v>101</v>
      </c>
      <c r="K99" s="151">
        <v>101</v>
      </c>
      <c r="L99" s="151">
        <v>0</v>
      </c>
      <c r="M99" s="151">
        <v>0</v>
      </c>
      <c r="N99" s="151">
        <v>2074</v>
      </c>
      <c r="O99" s="151">
        <v>83</v>
      </c>
      <c r="P99" s="151">
        <v>83</v>
      </c>
      <c r="Q99" s="151">
        <v>12</v>
      </c>
      <c r="R99" s="151">
        <v>0</v>
      </c>
      <c r="S99" s="152">
        <v>0.015</v>
      </c>
      <c r="T99" s="153">
        <v>53967</v>
      </c>
      <c r="U99" s="153">
        <v>2373</v>
      </c>
      <c r="V99" s="153">
        <v>2346</v>
      </c>
      <c r="W99" s="153">
        <v>2</v>
      </c>
      <c r="X99" s="151">
        <v>2007</v>
      </c>
      <c r="Y99" s="154">
        <v>0.0439342561194804</v>
      </c>
      <c r="Z99" s="154">
        <v>0.0420868040333187</v>
      </c>
      <c r="AA99" s="154">
        <v>0.0529627687467226</v>
      </c>
      <c r="AB99" s="155">
        <v>0.0400192864030858</v>
      </c>
      <c r="AC99" s="156">
        <v>-0.0108759647134039</v>
      </c>
      <c r="AD99" s="157">
        <v>14689</v>
      </c>
      <c r="AE99" s="158">
        <v>687</v>
      </c>
      <c r="AF99" s="158">
        <v>0</v>
      </c>
      <c r="AG99" s="158">
        <v>16132</v>
      </c>
      <c r="AH99" s="158">
        <v>700</v>
      </c>
      <c r="AI99" s="158">
        <v>0</v>
      </c>
      <c r="AJ99" s="155">
        <v>0.0467696916059636</v>
      </c>
      <c r="AK99" s="155">
        <v>0.0433920158690801</v>
      </c>
      <c r="AL99" s="156">
        <v>0.00337767573688356</v>
      </c>
    </row>
    <row r="100" ht="20.25" spans="1:38">
      <c r="A100" s="148" t="s">
        <v>1455</v>
      </c>
      <c r="B100" s="149" t="s">
        <v>1853</v>
      </c>
      <c r="C100" s="165" t="s">
        <v>1546</v>
      </c>
      <c r="D100" s="150">
        <v>5189</v>
      </c>
      <c r="E100" s="150">
        <v>189</v>
      </c>
      <c r="F100" s="150">
        <v>120</v>
      </c>
      <c r="G100" s="150">
        <v>0</v>
      </c>
      <c r="H100" s="150">
        <v>0</v>
      </c>
      <c r="I100" s="151">
        <v>3934</v>
      </c>
      <c r="J100" s="151">
        <v>114</v>
      </c>
      <c r="K100" s="151">
        <v>112</v>
      </c>
      <c r="L100" s="151">
        <v>0</v>
      </c>
      <c r="M100" s="151">
        <v>0</v>
      </c>
      <c r="N100" s="151">
        <v>4273</v>
      </c>
      <c r="O100" s="151">
        <v>165</v>
      </c>
      <c r="P100" s="151">
        <v>161</v>
      </c>
      <c r="Q100" s="151">
        <v>2</v>
      </c>
      <c r="R100" s="151">
        <v>1</v>
      </c>
      <c r="S100" s="152">
        <v>0.015</v>
      </c>
      <c r="T100" s="153">
        <v>108758</v>
      </c>
      <c r="U100" s="153">
        <v>4201</v>
      </c>
      <c r="V100" s="153">
        <v>4105</v>
      </c>
      <c r="W100" s="153">
        <v>3</v>
      </c>
      <c r="X100" s="151">
        <v>3518</v>
      </c>
      <c r="Y100" s="154">
        <v>0.0385994593501168</v>
      </c>
      <c r="Z100" s="154">
        <v>0.0364232029292735</v>
      </c>
      <c r="AA100" s="154">
        <v>0.028978139298424</v>
      </c>
      <c r="AB100" s="155">
        <v>0.0383805289024105</v>
      </c>
      <c r="AC100" s="156">
        <v>0.00744506363084947</v>
      </c>
      <c r="AD100" s="157">
        <v>30696</v>
      </c>
      <c r="AE100" s="158">
        <v>1174</v>
      </c>
      <c r="AF100" s="158">
        <v>1</v>
      </c>
      <c r="AG100" s="158">
        <v>33086</v>
      </c>
      <c r="AH100" s="158">
        <v>1310</v>
      </c>
      <c r="AI100" s="158">
        <v>2</v>
      </c>
      <c r="AJ100" s="155">
        <v>0.0382134480062549</v>
      </c>
      <c r="AK100" s="155">
        <v>0.0395333373632352</v>
      </c>
      <c r="AL100" s="156">
        <v>-0.00131988935698032</v>
      </c>
    </row>
    <row r="101" ht="20.25" spans="1:38">
      <c r="A101" s="148" t="s">
        <v>1455</v>
      </c>
      <c r="B101" s="149" t="s">
        <v>1853</v>
      </c>
      <c r="C101" s="165" t="s">
        <v>1559</v>
      </c>
      <c r="D101" s="150">
        <v>4767</v>
      </c>
      <c r="E101" s="150">
        <v>176</v>
      </c>
      <c r="F101" s="150">
        <v>124</v>
      </c>
      <c r="G101" s="150">
        <v>0</v>
      </c>
      <c r="H101" s="150">
        <v>0</v>
      </c>
      <c r="I101" s="151">
        <v>4265</v>
      </c>
      <c r="J101" s="151">
        <v>85</v>
      </c>
      <c r="K101" s="151">
        <v>83</v>
      </c>
      <c r="L101" s="151">
        <v>0</v>
      </c>
      <c r="M101" s="151">
        <v>0</v>
      </c>
      <c r="N101" s="151">
        <v>4503</v>
      </c>
      <c r="O101" s="151">
        <v>86</v>
      </c>
      <c r="P101" s="151">
        <v>86</v>
      </c>
      <c r="Q101" s="151">
        <v>2</v>
      </c>
      <c r="R101" s="151">
        <v>0</v>
      </c>
      <c r="S101" s="152">
        <v>0.015</v>
      </c>
      <c r="T101" s="153">
        <v>112863</v>
      </c>
      <c r="U101" s="153">
        <v>3197</v>
      </c>
      <c r="V101" s="153">
        <v>3136</v>
      </c>
      <c r="W101" s="153">
        <v>1</v>
      </c>
      <c r="X101" s="151">
        <v>2641</v>
      </c>
      <c r="Y101" s="154">
        <v>0.0283175176984486</v>
      </c>
      <c r="Z101" s="154">
        <v>0.0369204950702748</v>
      </c>
      <c r="AA101" s="154">
        <v>0.0199296600234467</v>
      </c>
      <c r="AB101" s="155">
        <v>0.0190983788585388</v>
      </c>
      <c r="AC101" s="156">
        <v>0.0169908350468281</v>
      </c>
      <c r="AD101" s="157">
        <v>31760</v>
      </c>
      <c r="AE101" s="158">
        <v>892</v>
      </c>
      <c r="AF101" s="158">
        <v>0</v>
      </c>
      <c r="AG101" s="158">
        <v>34444</v>
      </c>
      <c r="AH101" s="158">
        <v>966</v>
      </c>
      <c r="AI101" s="158">
        <v>0</v>
      </c>
      <c r="AJ101" s="155">
        <v>0.0280856423173804</v>
      </c>
      <c r="AK101" s="155">
        <v>0.0280455231680409</v>
      </c>
      <c r="AL101" s="156">
        <v>4.0119149339473e-5</v>
      </c>
    </row>
    <row r="102" ht="20.25" spans="1:38">
      <c r="A102" s="148" t="s">
        <v>1455</v>
      </c>
      <c r="B102" s="149" t="s">
        <v>1853</v>
      </c>
      <c r="C102" s="165" t="s">
        <v>1561</v>
      </c>
      <c r="D102" s="150">
        <v>2119</v>
      </c>
      <c r="E102" s="150">
        <v>95</v>
      </c>
      <c r="F102" s="150">
        <v>71</v>
      </c>
      <c r="G102" s="150">
        <v>0</v>
      </c>
      <c r="H102" s="150">
        <v>0</v>
      </c>
      <c r="I102" s="151">
        <v>2005</v>
      </c>
      <c r="J102" s="151">
        <v>59</v>
      </c>
      <c r="K102" s="151">
        <v>58</v>
      </c>
      <c r="L102" s="151">
        <v>0</v>
      </c>
      <c r="M102" s="151">
        <v>0</v>
      </c>
      <c r="N102" s="151">
        <v>2174</v>
      </c>
      <c r="O102" s="151">
        <v>86</v>
      </c>
      <c r="P102" s="151">
        <v>86</v>
      </c>
      <c r="Q102" s="151">
        <v>1</v>
      </c>
      <c r="R102" s="151">
        <v>0</v>
      </c>
      <c r="S102" s="152">
        <v>0.015</v>
      </c>
      <c r="T102" s="153">
        <v>52253</v>
      </c>
      <c r="U102" s="153">
        <v>1994</v>
      </c>
      <c r="V102" s="153">
        <v>1961</v>
      </c>
      <c r="W102" s="153">
        <v>14</v>
      </c>
      <c r="X102" s="151">
        <v>1590</v>
      </c>
      <c r="Y102" s="154">
        <v>0.0378925611926588</v>
      </c>
      <c r="Z102" s="154">
        <v>0.0448324681453516</v>
      </c>
      <c r="AA102" s="154">
        <v>0.029426433915212</v>
      </c>
      <c r="AB102" s="155">
        <v>0.0395584176632935</v>
      </c>
      <c r="AC102" s="156">
        <v>0.0154060342301396</v>
      </c>
      <c r="AD102" s="157">
        <v>14829</v>
      </c>
      <c r="AE102" s="158">
        <v>583</v>
      </c>
      <c r="AF102" s="158">
        <v>5</v>
      </c>
      <c r="AG102" s="158">
        <v>15562</v>
      </c>
      <c r="AH102" s="158">
        <v>613</v>
      </c>
      <c r="AI102" s="158">
        <v>4</v>
      </c>
      <c r="AJ102" s="155">
        <v>0.0389776788724796</v>
      </c>
      <c r="AK102" s="155">
        <v>0.0391337874309215</v>
      </c>
      <c r="AL102" s="156">
        <v>-0.000156108558441871</v>
      </c>
    </row>
    <row r="103" ht="20.25" spans="1:38">
      <c r="A103" s="148" t="s">
        <v>1455</v>
      </c>
      <c r="B103" s="149" t="s">
        <v>1853</v>
      </c>
      <c r="C103" s="165" t="s">
        <v>1713</v>
      </c>
      <c r="D103" s="150">
        <v>4366</v>
      </c>
      <c r="E103" s="150">
        <v>132</v>
      </c>
      <c r="F103" s="150">
        <v>83</v>
      </c>
      <c r="G103" s="150">
        <v>0</v>
      </c>
      <c r="H103" s="150">
        <v>0</v>
      </c>
      <c r="I103" s="151">
        <v>3865</v>
      </c>
      <c r="J103" s="151">
        <v>116</v>
      </c>
      <c r="K103" s="151">
        <v>116</v>
      </c>
      <c r="L103" s="151">
        <v>0</v>
      </c>
      <c r="M103" s="151">
        <v>0</v>
      </c>
      <c r="N103" s="151">
        <v>3884</v>
      </c>
      <c r="O103" s="151">
        <v>138</v>
      </c>
      <c r="P103" s="151">
        <v>138</v>
      </c>
      <c r="Q103" s="151">
        <v>1</v>
      </c>
      <c r="R103" s="151">
        <v>0</v>
      </c>
      <c r="S103" s="152">
        <v>0.015</v>
      </c>
      <c r="T103" s="153">
        <v>98625</v>
      </c>
      <c r="U103" s="153">
        <v>3287</v>
      </c>
      <c r="V103" s="153">
        <v>3238</v>
      </c>
      <c r="W103" s="153">
        <v>0</v>
      </c>
      <c r="X103" s="151">
        <v>2761</v>
      </c>
      <c r="Y103" s="154">
        <v>0.0333282636248416</v>
      </c>
      <c r="Z103" s="154">
        <v>0.0302336234539624</v>
      </c>
      <c r="AA103" s="154">
        <v>0.030012936610608</v>
      </c>
      <c r="AB103" s="155">
        <v>0.0355303810504634</v>
      </c>
      <c r="AC103" s="156">
        <v>0.000220686843354419</v>
      </c>
      <c r="AD103" s="157">
        <v>28175</v>
      </c>
      <c r="AE103" s="158">
        <v>908</v>
      </c>
      <c r="AF103" s="158">
        <v>0</v>
      </c>
      <c r="AG103" s="158">
        <v>30235</v>
      </c>
      <c r="AH103" s="158">
        <v>1016</v>
      </c>
      <c r="AI103" s="158">
        <v>0</v>
      </c>
      <c r="AJ103" s="155">
        <v>0.0322271517302573</v>
      </c>
      <c r="AK103" s="155">
        <v>0.0336034397221763</v>
      </c>
      <c r="AL103" s="156">
        <v>-0.00137628799191896</v>
      </c>
    </row>
    <row r="104" ht="20.25" spans="1:38">
      <c r="A104" s="148" t="s">
        <v>1455</v>
      </c>
      <c r="B104" s="149" t="s">
        <v>1853</v>
      </c>
      <c r="C104" s="165" t="s">
        <v>1541</v>
      </c>
      <c r="D104" s="150">
        <v>3286</v>
      </c>
      <c r="E104" s="150">
        <v>53</v>
      </c>
      <c r="F104" s="150">
        <v>32</v>
      </c>
      <c r="G104" s="150">
        <v>0</v>
      </c>
      <c r="H104" s="150">
        <v>0</v>
      </c>
      <c r="I104" s="151">
        <v>3035</v>
      </c>
      <c r="J104" s="151">
        <v>69</v>
      </c>
      <c r="K104" s="151">
        <v>69</v>
      </c>
      <c r="L104" s="151">
        <v>0</v>
      </c>
      <c r="M104" s="151">
        <v>0</v>
      </c>
      <c r="N104" s="151">
        <v>3024</v>
      </c>
      <c r="O104" s="151">
        <v>64</v>
      </c>
      <c r="P104" s="151">
        <v>64</v>
      </c>
      <c r="Q104" s="151">
        <v>3</v>
      </c>
      <c r="R104" s="151">
        <v>0</v>
      </c>
      <c r="S104" s="152">
        <v>0.015</v>
      </c>
      <c r="T104" s="153">
        <v>81120</v>
      </c>
      <c r="U104" s="153">
        <v>1980</v>
      </c>
      <c r="V104" s="153">
        <v>1957</v>
      </c>
      <c r="W104" s="153">
        <v>1</v>
      </c>
      <c r="X104" s="151">
        <v>1716</v>
      </c>
      <c r="Y104" s="154">
        <v>0.0243959566074951</v>
      </c>
      <c r="Z104" s="154">
        <v>0.0161290322580645</v>
      </c>
      <c r="AA104" s="154">
        <v>0.0227347611202636</v>
      </c>
      <c r="AB104" s="155">
        <v>0.0211640211640212</v>
      </c>
      <c r="AC104" s="156">
        <v>-0.00660572886219907</v>
      </c>
      <c r="AD104" s="157">
        <v>22324</v>
      </c>
      <c r="AE104" s="158">
        <v>503</v>
      </c>
      <c r="AF104" s="158">
        <v>1</v>
      </c>
      <c r="AG104" s="158">
        <v>24970</v>
      </c>
      <c r="AH104" s="158">
        <v>621</v>
      </c>
      <c r="AI104" s="158">
        <v>0</v>
      </c>
      <c r="AJ104" s="155">
        <v>0.022487009496506</v>
      </c>
      <c r="AK104" s="155">
        <v>0.0248698438125751</v>
      </c>
      <c r="AL104" s="156">
        <v>-0.00238283431606909</v>
      </c>
    </row>
    <row r="105" ht="20.25" spans="1:38">
      <c r="A105" s="148" t="s">
        <v>1455</v>
      </c>
      <c r="B105" s="149" t="s">
        <v>1853</v>
      </c>
      <c r="C105" s="165" t="s">
        <v>1551</v>
      </c>
      <c r="D105" s="150">
        <v>4389</v>
      </c>
      <c r="E105" s="150">
        <v>82</v>
      </c>
      <c r="F105" s="150">
        <v>60</v>
      </c>
      <c r="G105" s="150">
        <v>0</v>
      </c>
      <c r="H105" s="150">
        <v>0</v>
      </c>
      <c r="I105" s="151">
        <v>4080</v>
      </c>
      <c r="J105" s="151">
        <v>96</v>
      </c>
      <c r="K105" s="151">
        <v>93</v>
      </c>
      <c r="L105" s="151">
        <v>0</v>
      </c>
      <c r="M105" s="151">
        <v>0</v>
      </c>
      <c r="N105" s="151">
        <v>4045</v>
      </c>
      <c r="O105" s="151">
        <v>86</v>
      </c>
      <c r="P105" s="151">
        <v>86</v>
      </c>
      <c r="Q105" s="151">
        <v>4</v>
      </c>
      <c r="R105" s="151">
        <v>0</v>
      </c>
      <c r="S105" s="152">
        <v>0.015</v>
      </c>
      <c r="T105" s="153">
        <v>105811</v>
      </c>
      <c r="U105" s="153">
        <v>2033</v>
      </c>
      <c r="V105" s="153">
        <v>2008</v>
      </c>
      <c r="W105" s="153">
        <v>1</v>
      </c>
      <c r="X105" s="151">
        <v>1664</v>
      </c>
      <c r="Y105" s="154">
        <v>0.0192040525087184</v>
      </c>
      <c r="Z105" s="154">
        <v>0.0186830713146503</v>
      </c>
      <c r="AA105" s="154">
        <v>0.0235294117647059</v>
      </c>
      <c r="AB105" s="155">
        <v>0.0212608158220025</v>
      </c>
      <c r="AC105" s="156">
        <v>-0.00484634045005562</v>
      </c>
      <c r="AD105" s="157">
        <v>29256</v>
      </c>
      <c r="AE105" s="158">
        <v>539</v>
      </c>
      <c r="AF105" s="158">
        <v>0</v>
      </c>
      <c r="AG105" s="158">
        <v>31125</v>
      </c>
      <c r="AH105" s="158">
        <v>600</v>
      </c>
      <c r="AI105" s="158">
        <v>0</v>
      </c>
      <c r="AJ105" s="155">
        <v>0.0184235712332513</v>
      </c>
      <c r="AK105" s="155">
        <v>0.0192771084337349</v>
      </c>
      <c r="AL105" s="156">
        <v>-0.000853537200483642</v>
      </c>
    </row>
    <row r="106" ht="20.25" spans="1:38">
      <c r="A106" s="148" t="s">
        <v>1455</v>
      </c>
      <c r="B106" s="149" t="s">
        <v>1853</v>
      </c>
      <c r="C106" s="165" t="s">
        <v>1552</v>
      </c>
      <c r="D106" s="150">
        <v>2814</v>
      </c>
      <c r="E106" s="150">
        <v>54</v>
      </c>
      <c r="F106" s="150">
        <v>40</v>
      </c>
      <c r="G106" s="150">
        <v>0</v>
      </c>
      <c r="H106" s="150">
        <v>0</v>
      </c>
      <c r="I106" s="151">
        <v>2197</v>
      </c>
      <c r="J106" s="151">
        <v>62</v>
      </c>
      <c r="K106" s="151">
        <v>62</v>
      </c>
      <c r="L106" s="151">
        <v>0</v>
      </c>
      <c r="M106" s="151">
        <v>0</v>
      </c>
      <c r="N106" s="151">
        <v>2151</v>
      </c>
      <c r="O106" s="151">
        <v>53</v>
      </c>
      <c r="P106" s="151">
        <v>53</v>
      </c>
      <c r="Q106" s="151">
        <v>6</v>
      </c>
      <c r="R106" s="151">
        <v>0</v>
      </c>
      <c r="S106" s="152">
        <v>0.015</v>
      </c>
      <c r="T106" s="153">
        <v>55778</v>
      </c>
      <c r="U106" s="153">
        <v>1414</v>
      </c>
      <c r="V106" s="153">
        <v>1399</v>
      </c>
      <c r="W106" s="153">
        <v>0</v>
      </c>
      <c r="X106" s="151">
        <v>1214</v>
      </c>
      <c r="Y106" s="154">
        <v>0.0253504966115673</v>
      </c>
      <c r="Z106" s="154">
        <v>0.0191897654584222</v>
      </c>
      <c r="AA106" s="154">
        <v>0.0282203004096495</v>
      </c>
      <c r="AB106" s="155">
        <v>0.0246397024639702</v>
      </c>
      <c r="AC106" s="156">
        <v>-0.00903053495122735</v>
      </c>
      <c r="AD106" s="157">
        <v>15990</v>
      </c>
      <c r="AE106" s="158">
        <v>379</v>
      </c>
      <c r="AF106" s="158">
        <v>0</v>
      </c>
      <c r="AG106" s="158">
        <v>16730</v>
      </c>
      <c r="AH106" s="158">
        <v>475</v>
      </c>
      <c r="AI106" s="158">
        <v>0</v>
      </c>
      <c r="AJ106" s="155">
        <v>0.0237023139462164</v>
      </c>
      <c r="AK106" s="155">
        <v>0.0283921099820681</v>
      </c>
      <c r="AL106" s="156">
        <v>-0.00468979603585176</v>
      </c>
    </row>
    <row r="107" ht="20.25" spans="1:38">
      <c r="A107" s="148" t="s">
        <v>1455</v>
      </c>
      <c r="B107" s="149" t="s">
        <v>1853</v>
      </c>
      <c r="C107" s="165" t="s">
        <v>1557</v>
      </c>
      <c r="D107" s="150">
        <v>2374</v>
      </c>
      <c r="E107" s="150">
        <v>54</v>
      </c>
      <c r="F107" s="150">
        <v>38</v>
      </c>
      <c r="G107" s="150">
        <v>0</v>
      </c>
      <c r="H107" s="150">
        <v>0</v>
      </c>
      <c r="I107" s="151">
        <v>2326</v>
      </c>
      <c r="J107" s="151">
        <v>70</v>
      </c>
      <c r="K107" s="151">
        <v>70</v>
      </c>
      <c r="L107" s="151">
        <v>0</v>
      </c>
      <c r="M107" s="151">
        <v>0</v>
      </c>
      <c r="N107" s="151">
        <v>2566</v>
      </c>
      <c r="O107" s="151">
        <v>75</v>
      </c>
      <c r="P107" s="151">
        <v>75</v>
      </c>
      <c r="Q107" s="151">
        <v>0</v>
      </c>
      <c r="R107" s="151">
        <v>0</v>
      </c>
      <c r="S107" s="152">
        <v>0.015</v>
      </c>
      <c r="T107" s="153">
        <v>58556</v>
      </c>
      <c r="U107" s="153">
        <v>1274</v>
      </c>
      <c r="V107" s="153">
        <v>1258</v>
      </c>
      <c r="W107" s="153">
        <v>4</v>
      </c>
      <c r="X107" s="151">
        <v>1042</v>
      </c>
      <c r="Y107" s="154">
        <v>0.0216886399344218</v>
      </c>
      <c r="Z107" s="154">
        <v>0.0227464195450716</v>
      </c>
      <c r="AA107" s="154">
        <v>0.0300945829750645</v>
      </c>
      <c r="AB107" s="155">
        <v>0.029228371005456</v>
      </c>
      <c r="AC107" s="156">
        <v>-0.00734816342999288</v>
      </c>
      <c r="AD107" s="157">
        <v>16455</v>
      </c>
      <c r="AE107" s="158">
        <v>379</v>
      </c>
      <c r="AF107" s="158">
        <v>0</v>
      </c>
      <c r="AG107" s="158">
        <v>17076</v>
      </c>
      <c r="AH107" s="158">
        <v>401</v>
      </c>
      <c r="AI107" s="158">
        <v>1</v>
      </c>
      <c r="AJ107" s="155">
        <v>0.0230325129140079</v>
      </c>
      <c r="AK107" s="155">
        <v>0.0234246896228625</v>
      </c>
      <c r="AL107" s="156">
        <v>-0.000392176708854598</v>
      </c>
    </row>
    <row r="108" ht="20.25" spans="1:38">
      <c r="A108" s="148" t="s">
        <v>1455</v>
      </c>
      <c r="B108" s="149" t="s">
        <v>1853</v>
      </c>
      <c r="C108" s="165" t="s">
        <v>1580</v>
      </c>
      <c r="D108" s="150">
        <v>2568</v>
      </c>
      <c r="E108" s="150">
        <v>45</v>
      </c>
      <c r="F108" s="150">
        <v>27</v>
      </c>
      <c r="G108" s="150">
        <v>0</v>
      </c>
      <c r="H108" s="150">
        <v>0</v>
      </c>
      <c r="I108" s="151">
        <v>2073</v>
      </c>
      <c r="J108" s="151">
        <v>26</v>
      </c>
      <c r="K108" s="151">
        <v>26</v>
      </c>
      <c r="L108" s="151">
        <v>0</v>
      </c>
      <c r="M108" s="151">
        <v>0</v>
      </c>
      <c r="N108" s="151">
        <v>2247</v>
      </c>
      <c r="O108" s="151">
        <v>72</v>
      </c>
      <c r="P108" s="151">
        <v>71</v>
      </c>
      <c r="Q108" s="151">
        <v>9</v>
      </c>
      <c r="R108" s="151">
        <v>0</v>
      </c>
      <c r="S108" s="152">
        <v>0.015</v>
      </c>
      <c r="T108" s="153">
        <v>59616</v>
      </c>
      <c r="U108" s="153">
        <v>1401</v>
      </c>
      <c r="V108" s="153">
        <v>1374</v>
      </c>
      <c r="W108" s="153">
        <v>1</v>
      </c>
      <c r="X108" s="151">
        <v>1217</v>
      </c>
      <c r="Y108" s="154">
        <v>0.0234836285560923</v>
      </c>
      <c r="Z108" s="154">
        <v>0.0175233644859813</v>
      </c>
      <c r="AA108" s="154">
        <v>0.0125422093584178</v>
      </c>
      <c r="AB108" s="155">
        <v>0.0320427236315087</v>
      </c>
      <c r="AC108" s="156">
        <v>0.00498115512756355</v>
      </c>
      <c r="AD108" s="157">
        <v>16458</v>
      </c>
      <c r="AE108" s="158">
        <v>385</v>
      </c>
      <c r="AF108" s="158">
        <v>0</v>
      </c>
      <c r="AG108" s="158">
        <v>17789</v>
      </c>
      <c r="AH108" s="158">
        <v>441</v>
      </c>
      <c r="AI108" s="158">
        <v>1</v>
      </c>
      <c r="AJ108" s="155">
        <v>0.0233928788431158</v>
      </c>
      <c r="AK108" s="155">
        <v>0.0247343864185733</v>
      </c>
      <c r="AL108" s="156">
        <v>-0.00134150757545747</v>
      </c>
    </row>
    <row r="109" ht="20.25" spans="1:38">
      <c r="A109" s="148" t="s">
        <v>1455</v>
      </c>
      <c r="B109" s="149" t="s">
        <v>1853</v>
      </c>
      <c r="C109" s="165" t="s">
        <v>1629</v>
      </c>
      <c r="D109" s="150">
        <v>4301</v>
      </c>
      <c r="E109" s="150">
        <v>213</v>
      </c>
      <c r="F109" s="150">
        <v>159</v>
      </c>
      <c r="G109" s="150">
        <v>0</v>
      </c>
      <c r="H109" s="150">
        <v>0</v>
      </c>
      <c r="I109" s="151">
        <v>4167</v>
      </c>
      <c r="J109" s="151">
        <v>131</v>
      </c>
      <c r="K109" s="151">
        <v>129</v>
      </c>
      <c r="L109" s="151">
        <v>0</v>
      </c>
      <c r="M109" s="151">
        <v>0</v>
      </c>
      <c r="N109" s="151">
        <v>6054</v>
      </c>
      <c r="O109" s="151">
        <v>65</v>
      </c>
      <c r="P109" s="151">
        <v>65</v>
      </c>
      <c r="Q109" s="151">
        <v>3</v>
      </c>
      <c r="R109" s="151">
        <v>0</v>
      </c>
      <c r="S109" s="152">
        <v>0.015</v>
      </c>
      <c r="T109" s="153">
        <v>127714</v>
      </c>
      <c r="U109" s="153">
        <v>3805</v>
      </c>
      <c r="V109" s="153">
        <v>3736</v>
      </c>
      <c r="W109" s="153">
        <v>8</v>
      </c>
      <c r="X109" s="151">
        <v>3037</v>
      </c>
      <c r="Y109" s="154">
        <v>0.0297304915670952</v>
      </c>
      <c r="Z109" s="154">
        <v>0.0495233666589165</v>
      </c>
      <c r="AA109" s="154">
        <v>0.0314374850011999</v>
      </c>
      <c r="AB109" s="155">
        <v>0.0107367030062768</v>
      </c>
      <c r="AC109" s="156">
        <v>0.0180858816577166</v>
      </c>
      <c r="AD109" s="157">
        <v>34722</v>
      </c>
      <c r="AE109" s="158">
        <v>1155</v>
      </c>
      <c r="AF109" s="158">
        <v>0</v>
      </c>
      <c r="AG109" s="158">
        <v>38988</v>
      </c>
      <c r="AH109" s="158">
        <v>1118</v>
      </c>
      <c r="AI109" s="158">
        <v>1</v>
      </c>
      <c r="AJ109" s="155">
        <v>0.0332642128909625</v>
      </c>
      <c r="AK109" s="155">
        <v>0.0286498409767108</v>
      </c>
      <c r="AL109" s="156">
        <v>0.00461437191425172</v>
      </c>
    </row>
    <row r="110" ht="20.25" spans="1:38">
      <c r="A110" s="148" t="s">
        <v>1455</v>
      </c>
      <c r="B110" s="149" t="s">
        <v>1853</v>
      </c>
      <c r="C110" s="165" t="s">
        <v>1635</v>
      </c>
      <c r="D110" s="150">
        <v>3976</v>
      </c>
      <c r="E110" s="150">
        <v>149</v>
      </c>
      <c r="F110" s="150">
        <v>99</v>
      </c>
      <c r="G110" s="150">
        <v>0</v>
      </c>
      <c r="H110" s="150">
        <v>0</v>
      </c>
      <c r="I110" s="151">
        <v>4115</v>
      </c>
      <c r="J110" s="151">
        <v>121</v>
      </c>
      <c r="K110" s="151">
        <v>121</v>
      </c>
      <c r="L110" s="151">
        <v>0</v>
      </c>
      <c r="M110" s="151">
        <v>0</v>
      </c>
      <c r="N110" s="151">
        <v>4406</v>
      </c>
      <c r="O110" s="151">
        <v>154</v>
      </c>
      <c r="P110" s="151">
        <v>154</v>
      </c>
      <c r="Q110" s="151">
        <v>18</v>
      </c>
      <c r="R110" s="151">
        <v>0</v>
      </c>
      <c r="S110" s="152">
        <v>0.015</v>
      </c>
      <c r="T110" s="153">
        <v>107434</v>
      </c>
      <c r="U110" s="153">
        <v>3343</v>
      </c>
      <c r="V110" s="153">
        <v>3290</v>
      </c>
      <c r="W110" s="153">
        <v>0</v>
      </c>
      <c r="X110" s="151">
        <v>2742</v>
      </c>
      <c r="Y110" s="154">
        <v>0.0311167786734181</v>
      </c>
      <c r="Z110" s="154">
        <v>0.0374748490945674</v>
      </c>
      <c r="AA110" s="154">
        <v>0.029404617253949</v>
      </c>
      <c r="AB110" s="155">
        <v>0.0349523377212892</v>
      </c>
      <c r="AC110" s="156">
        <v>0.00807023184061844</v>
      </c>
      <c r="AD110" s="157">
        <v>30821</v>
      </c>
      <c r="AE110" s="158">
        <v>977</v>
      </c>
      <c r="AF110" s="158">
        <v>0</v>
      </c>
      <c r="AG110" s="158">
        <v>33052</v>
      </c>
      <c r="AH110" s="158">
        <v>1069</v>
      </c>
      <c r="AI110" s="158">
        <v>0</v>
      </c>
      <c r="AJ110" s="155">
        <v>0.0316991661529477</v>
      </c>
      <c r="AK110" s="155">
        <v>0.0323429747065231</v>
      </c>
      <c r="AL110" s="156">
        <v>-0.00064380855357539</v>
      </c>
    </row>
    <row r="111" ht="20.25" spans="1:38">
      <c r="A111" s="148" t="s">
        <v>1455</v>
      </c>
      <c r="B111" s="149" t="s">
        <v>1853</v>
      </c>
      <c r="C111" s="165" t="s">
        <v>1637</v>
      </c>
      <c r="D111" s="150">
        <v>7525</v>
      </c>
      <c r="E111" s="150">
        <v>141</v>
      </c>
      <c r="F111" s="150">
        <v>102</v>
      </c>
      <c r="G111" s="150">
        <v>0</v>
      </c>
      <c r="H111" s="150">
        <v>0</v>
      </c>
      <c r="I111" s="151">
        <v>6353</v>
      </c>
      <c r="J111" s="151">
        <v>162</v>
      </c>
      <c r="K111" s="151">
        <v>161</v>
      </c>
      <c r="L111" s="151">
        <v>0</v>
      </c>
      <c r="M111" s="151">
        <v>0</v>
      </c>
      <c r="N111" s="151">
        <v>6767</v>
      </c>
      <c r="O111" s="151">
        <v>154</v>
      </c>
      <c r="P111" s="151">
        <v>154</v>
      </c>
      <c r="Q111" s="151">
        <v>2</v>
      </c>
      <c r="R111" s="151">
        <v>0</v>
      </c>
      <c r="S111" s="152">
        <v>0.015</v>
      </c>
      <c r="T111" s="153">
        <v>174472</v>
      </c>
      <c r="U111" s="153">
        <v>3769</v>
      </c>
      <c r="V111" s="153">
        <v>3728</v>
      </c>
      <c r="W111" s="153">
        <v>4</v>
      </c>
      <c r="X111" s="151">
        <v>3090</v>
      </c>
      <c r="Y111" s="154">
        <v>0.021579393828236</v>
      </c>
      <c r="Z111" s="154">
        <v>0.0187375415282392</v>
      </c>
      <c r="AA111" s="154">
        <v>0.0254997638910751</v>
      </c>
      <c r="AB111" s="155">
        <v>0.0227574996305601</v>
      </c>
      <c r="AC111" s="156">
        <v>-0.00676222236283588</v>
      </c>
      <c r="AD111" s="157">
        <v>49836</v>
      </c>
      <c r="AE111" s="158">
        <v>1159</v>
      </c>
      <c r="AF111" s="158">
        <v>0</v>
      </c>
      <c r="AG111" s="158">
        <v>52772</v>
      </c>
      <c r="AH111" s="158">
        <v>1129</v>
      </c>
      <c r="AI111" s="158">
        <v>0</v>
      </c>
      <c r="AJ111" s="155">
        <v>0.0232562806003692</v>
      </c>
      <c r="AK111" s="155">
        <v>0.021393921018722</v>
      </c>
      <c r="AL111" s="156">
        <v>0.00186235958164716</v>
      </c>
    </row>
    <row r="112" ht="20.25" spans="1:38">
      <c r="A112" s="148" t="s">
        <v>1455</v>
      </c>
      <c r="B112" s="149" t="s">
        <v>1853</v>
      </c>
      <c r="C112" s="165" t="s">
        <v>1665</v>
      </c>
      <c r="D112" s="150">
        <v>3321</v>
      </c>
      <c r="E112" s="150">
        <v>77</v>
      </c>
      <c r="F112" s="150">
        <v>61</v>
      </c>
      <c r="G112" s="150">
        <v>3</v>
      </c>
      <c r="H112" s="150">
        <v>0</v>
      </c>
      <c r="I112" s="151">
        <v>2795</v>
      </c>
      <c r="J112" s="151">
        <v>81</v>
      </c>
      <c r="K112" s="151">
        <v>81</v>
      </c>
      <c r="L112" s="151">
        <v>0</v>
      </c>
      <c r="M112" s="151">
        <v>0</v>
      </c>
      <c r="N112" s="151">
        <v>2903</v>
      </c>
      <c r="O112" s="151">
        <v>115</v>
      </c>
      <c r="P112" s="151">
        <v>115</v>
      </c>
      <c r="Q112" s="151">
        <v>11</v>
      </c>
      <c r="R112" s="151">
        <v>0</v>
      </c>
      <c r="S112" s="152">
        <v>0.015</v>
      </c>
      <c r="T112" s="153">
        <v>78042</v>
      </c>
      <c r="U112" s="153">
        <v>2161</v>
      </c>
      <c r="V112" s="153">
        <v>2143</v>
      </c>
      <c r="W112" s="153">
        <v>0</v>
      </c>
      <c r="X112" s="151">
        <v>1829</v>
      </c>
      <c r="Y112" s="154">
        <v>0.0276902180876964</v>
      </c>
      <c r="Z112" s="154">
        <v>0.0231857874134297</v>
      </c>
      <c r="AA112" s="154">
        <v>0.0289803220035778</v>
      </c>
      <c r="AB112" s="155">
        <v>0.0396141922149501</v>
      </c>
      <c r="AC112" s="156">
        <v>-0.00579453459014813</v>
      </c>
      <c r="AD112" s="157">
        <v>22681</v>
      </c>
      <c r="AE112" s="158">
        <v>638</v>
      </c>
      <c r="AF112" s="158">
        <v>0</v>
      </c>
      <c r="AG112" s="158">
        <v>24315</v>
      </c>
      <c r="AH112" s="158">
        <v>689</v>
      </c>
      <c r="AI112" s="158">
        <v>0</v>
      </c>
      <c r="AJ112" s="155">
        <v>0.0281292711961554</v>
      </c>
      <c r="AK112" s="155">
        <v>0.0283364178490644</v>
      </c>
      <c r="AL112" s="156">
        <v>-0.000207146652908989</v>
      </c>
    </row>
    <row r="113" ht="20.25" spans="1:38">
      <c r="A113" s="148" t="s">
        <v>1455</v>
      </c>
      <c r="B113" s="149" t="s">
        <v>1853</v>
      </c>
      <c r="C113" s="165" t="s">
        <v>1666</v>
      </c>
      <c r="D113" s="150">
        <v>2972</v>
      </c>
      <c r="E113" s="150">
        <v>94</v>
      </c>
      <c r="F113" s="150">
        <v>57</v>
      </c>
      <c r="G113" s="150">
        <v>0</v>
      </c>
      <c r="H113" s="150">
        <v>0</v>
      </c>
      <c r="I113" s="151">
        <v>2827</v>
      </c>
      <c r="J113" s="151">
        <v>78</v>
      </c>
      <c r="K113" s="151">
        <v>78</v>
      </c>
      <c r="L113" s="151">
        <v>0</v>
      </c>
      <c r="M113" s="151">
        <v>0</v>
      </c>
      <c r="N113" s="151">
        <v>2949</v>
      </c>
      <c r="O113" s="151">
        <v>106</v>
      </c>
      <c r="P113" s="151">
        <v>104</v>
      </c>
      <c r="Q113" s="151">
        <v>0</v>
      </c>
      <c r="R113" s="151">
        <v>0</v>
      </c>
      <c r="S113" s="152">
        <v>0.015</v>
      </c>
      <c r="T113" s="153">
        <v>68647</v>
      </c>
      <c r="U113" s="153">
        <v>1823</v>
      </c>
      <c r="V113" s="153">
        <v>1783</v>
      </c>
      <c r="W113" s="153">
        <v>0</v>
      </c>
      <c r="X113" s="151">
        <v>1426</v>
      </c>
      <c r="Y113" s="154">
        <v>0.0265561495768205</v>
      </c>
      <c r="Z113" s="154">
        <v>0.031628532974428</v>
      </c>
      <c r="AA113" s="154">
        <v>0.0275910859568447</v>
      </c>
      <c r="AB113" s="155">
        <v>0.0359443879281112</v>
      </c>
      <c r="AC113" s="156">
        <v>0.00403744701758329</v>
      </c>
      <c r="AD113" s="157">
        <v>20414</v>
      </c>
      <c r="AE113" s="158">
        <v>582</v>
      </c>
      <c r="AF113" s="158">
        <v>0</v>
      </c>
      <c r="AG113" s="158">
        <v>20957</v>
      </c>
      <c r="AH113" s="158">
        <v>557</v>
      </c>
      <c r="AI113" s="158">
        <v>0</v>
      </c>
      <c r="AJ113" s="155">
        <v>0.0285098461839914</v>
      </c>
      <c r="AK113" s="155">
        <v>0.0265782316171208</v>
      </c>
      <c r="AL113" s="156">
        <v>0.00193161456687061</v>
      </c>
    </row>
    <row r="114" ht="20.25" spans="1:38">
      <c r="A114" s="148" t="s">
        <v>1455</v>
      </c>
      <c r="B114" s="149" t="s">
        <v>1853</v>
      </c>
      <c r="C114" s="165" t="s">
        <v>1683</v>
      </c>
      <c r="D114" s="150">
        <v>5919</v>
      </c>
      <c r="E114" s="150">
        <v>177</v>
      </c>
      <c r="F114" s="150">
        <v>109</v>
      </c>
      <c r="G114" s="150">
        <v>0</v>
      </c>
      <c r="H114" s="150">
        <v>0</v>
      </c>
      <c r="I114" s="151">
        <v>4943</v>
      </c>
      <c r="J114" s="151">
        <v>156</v>
      </c>
      <c r="K114" s="151">
        <v>156</v>
      </c>
      <c r="L114" s="151">
        <v>0</v>
      </c>
      <c r="M114" s="151">
        <v>0</v>
      </c>
      <c r="N114" s="151">
        <v>5988</v>
      </c>
      <c r="O114" s="151">
        <v>175</v>
      </c>
      <c r="P114" s="151">
        <v>174</v>
      </c>
      <c r="Q114" s="151">
        <v>1</v>
      </c>
      <c r="R114" s="151">
        <v>0</v>
      </c>
      <c r="S114" s="152">
        <v>0.015</v>
      </c>
      <c r="T114" s="153">
        <v>151935</v>
      </c>
      <c r="U114" s="153">
        <v>4261</v>
      </c>
      <c r="V114" s="153">
        <v>4184</v>
      </c>
      <c r="W114" s="153">
        <v>6</v>
      </c>
      <c r="X114" s="151">
        <v>3443</v>
      </c>
      <c r="Y114" s="154">
        <v>0.0280053970447889</v>
      </c>
      <c r="Z114" s="154">
        <v>0.0299036999493158</v>
      </c>
      <c r="AA114" s="154">
        <v>0.0315597815092049</v>
      </c>
      <c r="AB114" s="155">
        <v>0.0292251169004676</v>
      </c>
      <c r="AC114" s="156">
        <v>-0.00165608155988917</v>
      </c>
      <c r="AD114" s="157">
        <v>41930</v>
      </c>
      <c r="AE114" s="158">
        <v>1128</v>
      </c>
      <c r="AF114" s="158">
        <v>0</v>
      </c>
      <c r="AG114" s="158">
        <v>46070</v>
      </c>
      <c r="AH114" s="158">
        <v>1239</v>
      </c>
      <c r="AI114" s="158">
        <v>2</v>
      </c>
      <c r="AJ114" s="155">
        <v>0.0269019794896256</v>
      </c>
      <c r="AK114" s="155">
        <v>0.026850444975038</v>
      </c>
      <c r="AL114" s="156">
        <v>5.15345145875798e-5</v>
      </c>
    </row>
    <row r="115" ht="20.25" spans="1:38">
      <c r="A115" s="148" t="s">
        <v>1455</v>
      </c>
      <c r="B115" s="149" t="s">
        <v>1851</v>
      </c>
      <c r="C115" s="165" t="s">
        <v>1661</v>
      </c>
      <c r="D115" s="150">
        <v>3630</v>
      </c>
      <c r="E115" s="150">
        <v>179</v>
      </c>
      <c r="F115" s="150">
        <v>72</v>
      </c>
      <c r="G115" s="150">
        <v>0</v>
      </c>
      <c r="H115" s="150">
        <v>0</v>
      </c>
      <c r="I115" s="151">
        <v>3209</v>
      </c>
      <c r="J115" s="151">
        <v>321</v>
      </c>
      <c r="K115" s="151">
        <v>295</v>
      </c>
      <c r="L115" s="151">
        <v>1</v>
      </c>
      <c r="M115" s="151">
        <v>0</v>
      </c>
      <c r="N115" s="151">
        <v>3008</v>
      </c>
      <c r="O115" s="151">
        <v>370</v>
      </c>
      <c r="P115" s="151">
        <v>367</v>
      </c>
      <c r="Q115" s="151">
        <v>64</v>
      </c>
      <c r="R115" s="151">
        <v>0</v>
      </c>
      <c r="S115" s="152">
        <v>0.015</v>
      </c>
      <c r="T115" s="153">
        <v>87593</v>
      </c>
      <c r="U115" s="153">
        <v>8898</v>
      </c>
      <c r="V115" s="153">
        <v>8739</v>
      </c>
      <c r="W115" s="153">
        <v>14</v>
      </c>
      <c r="X115" s="151">
        <v>6884</v>
      </c>
      <c r="Y115" s="154">
        <v>0.101423629742103</v>
      </c>
      <c r="Z115" s="154">
        <v>0.0493112947658402</v>
      </c>
      <c r="AA115" s="154">
        <v>0.100031162355874</v>
      </c>
      <c r="AB115" s="155">
        <v>0.123005319148936</v>
      </c>
      <c r="AC115" s="156">
        <v>-0.0507198675900339</v>
      </c>
      <c r="AD115" s="157">
        <v>24437</v>
      </c>
      <c r="AE115" s="158">
        <v>2505</v>
      </c>
      <c r="AF115" s="158">
        <v>0</v>
      </c>
      <c r="AG115" s="158">
        <v>25992</v>
      </c>
      <c r="AH115" s="158">
        <v>3388</v>
      </c>
      <c r="AI115" s="158">
        <v>0</v>
      </c>
      <c r="AJ115" s="155">
        <v>0.102508491222327</v>
      </c>
      <c r="AK115" s="155">
        <v>0.130347799322869</v>
      </c>
      <c r="AL115" s="156">
        <v>-0.0278393081005418</v>
      </c>
    </row>
    <row r="116" ht="20.25" spans="1:38">
      <c r="A116" s="148" t="s">
        <v>1455</v>
      </c>
      <c r="B116" s="149" t="s">
        <v>1851</v>
      </c>
      <c r="C116" s="165" t="s">
        <v>1674</v>
      </c>
      <c r="D116" s="150">
        <v>4976</v>
      </c>
      <c r="E116" s="150">
        <v>221</v>
      </c>
      <c r="F116" s="150">
        <v>144</v>
      </c>
      <c r="G116" s="150">
        <v>0</v>
      </c>
      <c r="H116" s="150">
        <v>0</v>
      </c>
      <c r="I116" s="151">
        <v>3698</v>
      </c>
      <c r="J116" s="151">
        <v>206</v>
      </c>
      <c r="K116" s="151">
        <v>196</v>
      </c>
      <c r="L116" s="151">
        <v>0</v>
      </c>
      <c r="M116" s="151">
        <v>0</v>
      </c>
      <c r="N116" s="151">
        <v>4504</v>
      </c>
      <c r="O116" s="151">
        <v>248</v>
      </c>
      <c r="P116" s="151">
        <v>248</v>
      </c>
      <c r="Q116" s="151">
        <v>1</v>
      </c>
      <c r="R116" s="151">
        <v>1</v>
      </c>
      <c r="S116" s="152">
        <v>0.015</v>
      </c>
      <c r="T116" s="153">
        <v>114023</v>
      </c>
      <c r="U116" s="153">
        <v>5932</v>
      </c>
      <c r="V116" s="153">
        <v>5838</v>
      </c>
      <c r="W116" s="153">
        <v>6</v>
      </c>
      <c r="X116" s="151">
        <v>4995</v>
      </c>
      <c r="Y116" s="154">
        <v>0.0519719705673417</v>
      </c>
      <c r="Z116" s="154">
        <v>0.0444131832797428</v>
      </c>
      <c r="AA116" s="154">
        <v>0.0557057869118442</v>
      </c>
      <c r="AB116" s="155">
        <v>0.0548401420959147</v>
      </c>
      <c r="AC116" s="156">
        <v>-0.0112926036321015</v>
      </c>
      <c r="AD116" s="157">
        <v>32472</v>
      </c>
      <c r="AE116" s="158">
        <v>1433</v>
      </c>
      <c r="AF116" s="158">
        <v>1</v>
      </c>
      <c r="AG116" s="158">
        <v>33035</v>
      </c>
      <c r="AH116" s="158">
        <v>2351</v>
      </c>
      <c r="AI116" s="158">
        <v>4</v>
      </c>
      <c r="AJ116" s="155">
        <v>0.04409953190441</v>
      </c>
      <c r="AK116" s="155">
        <v>0.0710458604510368</v>
      </c>
      <c r="AL116" s="156">
        <v>-0.0269463285466268</v>
      </c>
    </row>
    <row r="117" ht="20.25" spans="1:38">
      <c r="A117" s="148" t="s">
        <v>1455</v>
      </c>
      <c r="B117" s="149" t="s">
        <v>1851</v>
      </c>
      <c r="C117" s="165" t="s">
        <v>1677</v>
      </c>
      <c r="D117" s="150">
        <v>3411</v>
      </c>
      <c r="E117" s="150">
        <v>80</v>
      </c>
      <c r="F117" s="150">
        <v>43</v>
      </c>
      <c r="G117" s="150">
        <v>0</v>
      </c>
      <c r="H117" s="150">
        <v>0</v>
      </c>
      <c r="I117" s="151">
        <v>2579</v>
      </c>
      <c r="J117" s="151">
        <v>82</v>
      </c>
      <c r="K117" s="151">
        <v>82</v>
      </c>
      <c r="L117" s="151">
        <v>0</v>
      </c>
      <c r="M117" s="151">
        <v>0</v>
      </c>
      <c r="N117" s="151">
        <v>3539</v>
      </c>
      <c r="O117" s="151">
        <v>82</v>
      </c>
      <c r="P117" s="151">
        <v>81</v>
      </c>
      <c r="Q117" s="151">
        <v>5</v>
      </c>
      <c r="R117" s="151">
        <v>0</v>
      </c>
      <c r="S117" s="152">
        <v>0.015</v>
      </c>
      <c r="T117" s="153">
        <v>78322</v>
      </c>
      <c r="U117" s="153">
        <v>1978</v>
      </c>
      <c r="V117" s="153">
        <v>1935</v>
      </c>
      <c r="W117" s="153">
        <v>2</v>
      </c>
      <c r="X117" s="151">
        <v>1676</v>
      </c>
      <c r="Y117" s="154">
        <v>0.0252291820944307</v>
      </c>
      <c r="Z117" s="154">
        <v>0.0234535326883612</v>
      </c>
      <c r="AA117" s="154">
        <v>0.0317952694842962</v>
      </c>
      <c r="AB117" s="155">
        <v>0.0231703871150042</v>
      </c>
      <c r="AC117" s="156">
        <v>-0.00834173679593505</v>
      </c>
      <c r="AD117" s="157">
        <v>22765</v>
      </c>
      <c r="AE117" s="158">
        <v>576</v>
      </c>
      <c r="AF117" s="158">
        <v>0</v>
      </c>
      <c r="AG117" s="158">
        <v>21538</v>
      </c>
      <c r="AH117" s="158">
        <v>558</v>
      </c>
      <c r="AI117" s="158">
        <v>1</v>
      </c>
      <c r="AJ117" s="155">
        <v>0.0253019986821876</v>
      </c>
      <c r="AK117" s="155">
        <v>0.0258612684557526</v>
      </c>
      <c r="AL117" s="156">
        <v>-0.000559269773565053</v>
      </c>
    </row>
    <row r="118" ht="20.25" spans="1:38">
      <c r="A118" s="148" t="s">
        <v>1455</v>
      </c>
      <c r="B118" s="149" t="s">
        <v>1851</v>
      </c>
      <c r="C118" s="165" t="s">
        <v>1684</v>
      </c>
      <c r="D118" s="150">
        <v>4223</v>
      </c>
      <c r="E118" s="150">
        <v>121</v>
      </c>
      <c r="F118" s="150">
        <v>86</v>
      </c>
      <c r="G118" s="150">
        <v>0</v>
      </c>
      <c r="H118" s="150">
        <v>0</v>
      </c>
      <c r="I118" s="151">
        <v>3000</v>
      </c>
      <c r="J118" s="151">
        <v>107</v>
      </c>
      <c r="K118" s="151">
        <v>107</v>
      </c>
      <c r="L118" s="151">
        <v>0</v>
      </c>
      <c r="M118" s="151">
        <v>0</v>
      </c>
      <c r="N118" s="151">
        <v>3525</v>
      </c>
      <c r="O118" s="151">
        <v>132</v>
      </c>
      <c r="P118" s="151">
        <v>132</v>
      </c>
      <c r="Q118" s="151">
        <v>4</v>
      </c>
      <c r="R118" s="151">
        <v>0</v>
      </c>
      <c r="S118" s="152">
        <v>0.015</v>
      </c>
      <c r="T118" s="153">
        <v>92828</v>
      </c>
      <c r="U118" s="153">
        <v>2937</v>
      </c>
      <c r="V118" s="153">
        <v>2900</v>
      </c>
      <c r="W118" s="153">
        <v>0</v>
      </c>
      <c r="X118" s="151">
        <v>2375</v>
      </c>
      <c r="Y118" s="154">
        <v>0.0316391605980954</v>
      </c>
      <c r="Z118" s="154">
        <v>0.0286526166232536</v>
      </c>
      <c r="AA118" s="154">
        <v>0.0356666666666667</v>
      </c>
      <c r="AB118" s="155">
        <v>0.0374468085106383</v>
      </c>
      <c r="AC118" s="156">
        <v>-0.00701405004341306</v>
      </c>
      <c r="AD118" s="157">
        <v>26805</v>
      </c>
      <c r="AE118" s="158">
        <v>968</v>
      </c>
      <c r="AF118" s="158">
        <v>0</v>
      </c>
      <c r="AG118" s="158">
        <v>26100</v>
      </c>
      <c r="AH118" s="158">
        <v>838</v>
      </c>
      <c r="AI118" s="158">
        <v>0</v>
      </c>
      <c r="AJ118" s="155">
        <v>0.0361126655474725</v>
      </c>
      <c r="AK118" s="155">
        <v>0.0321072796934866</v>
      </c>
      <c r="AL118" s="156">
        <v>0.0040053858539859</v>
      </c>
    </row>
    <row r="119" ht="20.25" spans="1:38">
      <c r="A119" s="148" t="s">
        <v>1455</v>
      </c>
      <c r="B119" s="149" t="s">
        <v>1851</v>
      </c>
      <c r="C119" s="165" t="s">
        <v>1689</v>
      </c>
      <c r="D119" s="150">
        <v>3274</v>
      </c>
      <c r="E119" s="150">
        <v>163</v>
      </c>
      <c r="F119" s="150">
        <v>104</v>
      </c>
      <c r="G119" s="150">
        <v>0</v>
      </c>
      <c r="H119" s="150">
        <v>0</v>
      </c>
      <c r="I119" s="151">
        <v>2846</v>
      </c>
      <c r="J119" s="151">
        <v>143</v>
      </c>
      <c r="K119" s="151">
        <v>143</v>
      </c>
      <c r="L119" s="151">
        <v>2</v>
      </c>
      <c r="M119" s="151">
        <v>0</v>
      </c>
      <c r="N119" s="151">
        <v>2941</v>
      </c>
      <c r="O119" s="151">
        <v>149</v>
      </c>
      <c r="P119" s="151">
        <v>148</v>
      </c>
      <c r="Q119" s="151">
        <v>12</v>
      </c>
      <c r="R119" s="151">
        <v>1</v>
      </c>
      <c r="S119" s="152">
        <v>0.015</v>
      </c>
      <c r="T119" s="153">
        <v>78558</v>
      </c>
      <c r="U119" s="153">
        <v>3700</v>
      </c>
      <c r="V119" s="153">
        <v>3633</v>
      </c>
      <c r="W119" s="153">
        <v>9</v>
      </c>
      <c r="X119" s="151">
        <v>3105</v>
      </c>
      <c r="Y119" s="154">
        <v>0.0469843936963772</v>
      </c>
      <c r="Z119" s="154">
        <v>0.0497861942577886</v>
      </c>
      <c r="AA119" s="154">
        <v>0.0502459592410401</v>
      </c>
      <c r="AB119" s="155">
        <v>0.0503230193811629</v>
      </c>
      <c r="AC119" s="156">
        <v>-0.000459764983251419</v>
      </c>
      <c r="AD119" s="157">
        <v>22605</v>
      </c>
      <c r="AE119" s="158">
        <v>1088</v>
      </c>
      <c r="AF119" s="158">
        <v>1</v>
      </c>
      <c r="AG119" s="158">
        <v>22498</v>
      </c>
      <c r="AH119" s="158">
        <v>1127</v>
      </c>
      <c r="AI119" s="158">
        <v>0</v>
      </c>
      <c r="AJ119" s="155">
        <v>0.0480867064808671</v>
      </c>
      <c r="AK119" s="155">
        <v>0.0500933416303671</v>
      </c>
      <c r="AL119" s="156">
        <v>-0.00200663514950009</v>
      </c>
    </row>
    <row r="120" ht="20.25" spans="1:38">
      <c r="A120" s="148" t="s">
        <v>1455</v>
      </c>
      <c r="B120" s="149" t="s">
        <v>1851</v>
      </c>
      <c r="C120" s="165" t="s">
        <v>1638</v>
      </c>
      <c r="D120" s="150">
        <v>5399</v>
      </c>
      <c r="E120" s="150">
        <v>132</v>
      </c>
      <c r="F120" s="150">
        <v>85</v>
      </c>
      <c r="G120" s="150">
        <v>0</v>
      </c>
      <c r="H120" s="150">
        <v>0</v>
      </c>
      <c r="I120" s="151">
        <v>3835</v>
      </c>
      <c r="J120" s="151">
        <v>239</v>
      </c>
      <c r="K120" s="151">
        <v>237</v>
      </c>
      <c r="L120" s="151">
        <v>11</v>
      </c>
      <c r="M120" s="151">
        <v>0</v>
      </c>
      <c r="N120" s="151">
        <v>5296</v>
      </c>
      <c r="O120" s="151">
        <v>94</v>
      </c>
      <c r="P120" s="151">
        <v>93</v>
      </c>
      <c r="Q120" s="151">
        <v>4</v>
      </c>
      <c r="R120" s="151">
        <v>0</v>
      </c>
      <c r="S120" s="152">
        <v>0.015</v>
      </c>
      <c r="T120" s="153">
        <v>129783</v>
      </c>
      <c r="U120" s="153">
        <v>4084</v>
      </c>
      <c r="V120" s="153">
        <v>4031</v>
      </c>
      <c r="W120" s="153">
        <v>4</v>
      </c>
      <c r="X120" s="151">
        <v>3429</v>
      </c>
      <c r="Y120" s="154">
        <v>0.0314370911444488</v>
      </c>
      <c r="Z120" s="154">
        <v>0.0244489720318578</v>
      </c>
      <c r="AA120" s="154">
        <v>0.0623207301173403</v>
      </c>
      <c r="AB120" s="155">
        <v>0.0177492447129909</v>
      </c>
      <c r="AC120" s="156">
        <v>-0.0378717580854825</v>
      </c>
      <c r="AD120" s="157">
        <v>37261</v>
      </c>
      <c r="AE120" s="158">
        <v>1245</v>
      </c>
      <c r="AF120" s="158">
        <v>0</v>
      </c>
      <c r="AG120" s="158">
        <v>35911</v>
      </c>
      <c r="AH120" s="158">
        <v>1199</v>
      </c>
      <c r="AI120" s="158">
        <v>3</v>
      </c>
      <c r="AJ120" s="155">
        <v>0.0334129518799818</v>
      </c>
      <c r="AK120" s="155">
        <v>0.033304558491827</v>
      </c>
      <c r="AL120" s="156">
        <v>0.000108393388154736</v>
      </c>
    </row>
    <row r="121" ht="20.25" spans="1:38">
      <c r="A121" s="148" t="s">
        <v>1455</v>
      </c>
      <c r="B121" s="149" t="s">
        <v>1851</v>
      </c>
      <c r="C121" s="165" t="s">
        <v>1651</v>
      </c>
      <c r="D121" s="150">
        <v>5850</v>
      </c>
      <c r="E121" s="150">
        <v>191</v>
      </c>
      <c r="F121" s="150">
        <v>132</v>
      </c>
      <c r="G121" s="150">
        <v>0</v>
      </c>
      <c r="H121" s="150">
        <v>0</v>
      </c>
      <c r="I121" s="151">
        <v>4791</v>
      </c>
      <c r="J121" s="151">
        <v>166</v>
      </c>
      <c r="K121" s="151">
        <v>164</v>
      </c>
      <c r="L121" s="151">
        <v>0</v>
      </c>
      <c r="M121" s="151">
        <v>0</v>
      </c>
      <c r="N121" s="151">
        <v>4939</v>
      </c>
      <c r="O121" s="151">
        <v>165</v>
      </c>
      <c r="P121" s="151">
        <v>165</v>
      </c>
      <c r="Q121" s="151">
        <v>3</v>
      </c>
      <c r="R121" s="151">
        <v>0</v>
      </c>
      <c r="S121" s="152">
        <v>0.015</v>
      </c>
      <c r="T121" s="153">
        <v>134212</v>
      </c>
      <c r="U121" s="153">
        <v>5050</v>
      </c>
      <c r="V121" s="153">
        <v>4977</v>
      </c>
      <c r="W121" s="153">
        <v>1</v>
      </c>
      <c r="X121" s="151">
        <v>4258</v>
      </c>
      <c r="Y121" s="154">
        <v>0.0376195869221828</v>
      </c>
      <c r="Z121" s="154">
        <v>0.0326495726495726</v>
      </c>
      <c r="AA121" s="154">
        <v>0.0346482988937591</v>
      </c>
      <c r="AB121" s="155">
        <v>0.0334075723830735</v>
      </c>
      <c r="AC121" s="156">
        <v>-0.00199872624418648</v>
      </c>
      <c r="AD121" s="157">
        <v>39279</v>
      </c>
      <c r="AE121" s="158">
        <v>1431</v>
      </c>
      <c r="AF121" s="158">
        <v>0</v>
      </c>
      <c r="AG121" s="158">
        <v>37842</v>
      </c>
      <c r="AH121" s="158">
        <v>1562</v>
      </c>
      <c r="AI121" s="158">
        <v>0</v>
      </c>
      <c r="AJ121" s="155">
        <v>0.0364316810509433</v>
      </c>
      <c r="AK121" s="155">
        <v>0.0412768881137361</v>
      </c>
      <c r="AL121" s="156">
        <v>-0.00484520706279281</v>
      </c>
    </row>
    <row r="122" ht="20.25" spans="1:38">
      <c r="A122" s="148" t="s">
        <v>1455</v>
      </c>
      <c r="B122" s="149" t="s">
        <v>1851</v>
      </c>
      <c r="C122" s="165" t="s">
        <v>1664</v>
      </c>
      <c r="D122" s="150">
        <v>4038</v>
      </c>
      <c r="E122" s="150">
        <v>318</v>
      </c>
      <c r="F122" s="150">
        <v>180</v>
      </c>
      <c r="G122" s="150">
        <v>0</v>
      </c>
      <c r="H122" s="150">
        <v>0</v>
      </c>
      <c r="I122" s="151">
        <v>2242</v>
      </c>
      <c r="J122" s="151">
        <v>192</v>
      </c>
      <c r="K122" s="151">
        <v>184</v>
      </c>
      <c r="L122" s="151">
        <v>0</v>
      </c>
      <c r="M122" s="151">
        <v>0</v>
      </c>
      <c r="N122" s="151">
        <v>2856</v>
      </c>
      <c r="O122" s="151">
        <v>218</v>
      </c>
      <c r="P122" s="151">
        <v>215</v>
      </c>
      <c r="Q122" s="151">
        <v>2</v>
      </c>
      <c r="R122" s="151">
        <v>2</v>
      </c>
      <c r="S122" s="152">
        <v>0.015</v>
      </c>
      <c r="T122" s="153">
        <v>78921</v>
      </c>
      <c r="U122" s="153">
        <v>6488</v>
      </c>
      <c r="V122" s="153">
        <v>6315</v>
      </c>
      <c r="W122" s="153">
        <v>8</v>
      </c>
      <c r="X122" s="151">
        <v>5027</v>
      </c>
      <c r="Y122" s="154">
        <v>0.0821074238795758</v>
      </c>
      <c r="Z122" s="154">
        <v>0.0787518573551263</v>
      </c>
      <c r="AA122" s="154">
        <v>0.0856378233719893</v>
      </c>
      <c r="AB122" s="155">
        <v>0.0756302521008403</v>
      </c>
      <c r="AC122" s="156">
        <v>-0.00688596601686299</v>
      </c>
      <c r="AD122" s="157">
        <v>22131</v>
      </c>
      <c r="AE122" s="158">
        <v>2352</v>
      </c>
      <c r="AF122" s="158">
        <v>4</v>
      </c>
      <c r="AG122" s="158">
        <v>20715</v>
      </c>
      <c r="AH122" s="158">
        <v>2267</v>
      </c>
      <c r="AI122" s="158">
        <v>3</v>
      </c>
      <c r="AJ122" s="155">
        <v>0.106095522118296</v>
      </c>
      <c r="AK122" s="155">
        <v>0.109292783007483</v>
      </c>
      <c r="AL122" s="156">
        <v>-0.0031972608891869</v>
      </c>
    </row>
    <row r="123" ht="20.25" spans="1:38">
      <c r="A123" s="148" t="s">
        <v>1455</v>
      </c>
      <c r="B123" s="149" t="s">
        <v>1851</v>
      </c>
      <c r="C123" s="165" t="s">
        <v>1675</v>
      </c>
      <c r="D123" s="150">
        <v>4238</v>
      </c>
      <c r="E123" s="150">
        <v>169</v>
      </c>
      <c r="F123" s="150">
        <v>129</v>
      </c>
      <c r="G123" s="150">
        <v>0</v>
      </c>
      <c r="H123" s="150">
        <v>0</v>
      </c>
      <c r="I123" s="151">
        <v>3243</v>
      </c>
      <c r="J123" s="151">
        <v>85</v>
      </c>
      <c r="K123" s="151">
        <v>84</v>
      </c>
      <c r="L123" s="151">
        <v>0</v>
      </c>
      <c r="M123" s="151">
        <v>0</v>
      </c>
      <c r="N123" s="151">
        <v>4022</v>
      </c>
      <c r="O123" s="151">
        <v>250</v>
      </c>
      <c r="P123" s="151">
        <v>248</v>
      </c>
      <c r="Q123" s="151">
        <v>3</v>
      </c>
      <c r="R123" s="151">
        <v>0</v>
      </c>
      <c r="S123" s="152">
        <v>0.015</v>
      </c>
      <c r="T123" s="153">
        <v>103575</v>
      </c>
      <c r="U123" s="153">
        <v>3582</v>
      </c>
      <c r="V123" s="153">
        <v>3535</v>
      </c>
      <c r="W123" s="153">
        <v>3</v>
      </c>
      <c r="X123" s="151">
        <v>2897</v>
      </c>
      <c r="Y123" s="154">
        <v>0.0345546705286025</v>
      </c>
      <c r="Z123" s="154">
        <v>0.0398773006134969</v>
      </c>
      <c r="AA123" s="154">
        <v>0.0262102991057663</v>
      </c>
      <c r="AB123" s="155">
        <v>0.0621581302834411</v>
      </c>
      <c r="AC123" s="156">
        <v>0.0136670015077307</v>
      </c>
      <c r="AD123" s="157">
        <v>30156</v>
      </c>
      <c r="AE123" s="158">
        <v>1083</v>
      </c>
      <c r="AF123" s="158">
        <v>0</v>
      </c>
      <c r="AG123" s="158">
        <v>28828</v>
      </c>
      <c r="AH123" s="158">
        <v>1023</v>
      </c>
      <c r="AI123" s="158">
        <v>2</v>
      </c>
      <c r="AJ123" s="155">
        <v>0.0359132510943096</v>
      </c>
      <c r="AK123" s="155">
        <v>0.0354169557374775</v>
      </c>
      <c r="AL123" s="156">
        <v>0.000496295356832134</v>
      </c>
    </row>
    <row r="124" ht="20.25" spans="1:38">
      <c r="A124" s="148" t="s">
        <v>1455</v>
      </c>
      <c r="B124" s="149" t="s">
        <v>1851</v>
      </c>
      <c r="C124" s="165" t="s">
        <v>1680</v>
      </c>
      <c r="D124" s="150">
        <v>3702</v>
      </c>
      <c r="E124" s="150">
        <v>22</v>
      </c>
      <c r="F124" s="150">
        <v>14</v>
      </c>
      <c r="G124" s="150">
        <v>0</v>
      </c>
      <c r="H124" s="150">
        <v>0</v>
      </c>
      <c r="I124" s="151">
        <v>3092</v>
      </c>
      <c r="J124" s="151">
        <v>174</v>
      </c>
      <c r="K124" s="151">
        <v>171</v>
      </c>
      <c r="L124" s="151">
        <v>0</v>
      </c>
      <c r="M124" s="151">
        <v>0</v>
      </c>
      <c r="N124" s="151">
        <v>3553</v>
      </c>
      <c r="O124" s="151">
        <v>171</v>
      </c>
      <c r="P124" s="151">
        <v>170</v>
      </c>
      <c r="Q124" s="151">
        <v>1</v>
      </c>
      <c r="R124" s="151">
        <v>1</v>
      </c>
      <c r="S124" s="152">
        <v>0.015</v>
      </c>
      <c r="T124" s="153">
        <v>95924</v>
      </c>
      <c r="U124" s="153">
        <v>3060</v>
      </c>
      <c r="V124" s="153">
        <v>3037</v>
      </c>
      <c r="W124" s="153">
        <v>5</v>
      </c>
      <c r="X124" s="151">
        <v>2540</v>
      </c>
      <c r="Y124" s="154">
        <v>0.0318481297694008</v>
      </c>
      <c r="Z124" s="154">
        <v>0.00594273365748244</v>
      </c>
      <c r="AA124" s="154">
        <v>0.05627425614489</v>
      </c>
      <c r="AB124" s="155">
        <v>0.0478468899521531</v>
      </c>
      <c r="AC124" s="156">
        <v>-0.0503315224874076</v>
      </c>
      <c r="AD124" s="157">
        <v>26377</v>
      </c>
      <c r="AE124" s="158">
        <v>871</v>
      </c>
      <c r="AF124" s="158">
        <v>1</v>
      </c>
      <c r="AG124" s="158">
        <v>26836</v>
      </c>
      <c r="AH124" s="158">
        <v>983</v>
      </c>
      <c r="AI124" s="158">
        <v>1</v>
      </c>
      <c r="AJ124" s="155">
        <v>0.032983280888653</v>
      </c>
      <c r="AK124" s="155">
        <v>0.0365926367565956</v>
      </c>
      <c r="AL124" s="156">
        <v>-0.00360935586794262</v>
      </c>
    </row>
    <row r="125" ht="20.25" spans="1:38">
      <c r="A125" s="148" t="s">
        <v>1455</v>
      </c>
      <c r="B125" s="149" t="s">
        <v>1851</v>
      </c>
      <c r="C125" s="165" t="s">
        <v>1681</v>
      </c>
      <c r="D125" s="150">
        <v>4446</v>
      </c>
      <c r="E125" s="150">
        <v>380</v>
      </c>
      <c r="F125" s="150">
        <v>238</v>
      </c>
      <c r="G125" s="150">
        <v>0</v>
      </c>
      <c r="H125" s="150">
        <v>0</v>
      </c>
      <c r="I125" s="151">
        <v>3178</v>
      </c>
      <c r="J125" s="151">
        <v>297</v>
      </c>
      <c r="K125" s="151">
        <v>296</v>
      </c>
      <c r="L125" s="151">
        <v>0</v>
      </c>
      <c r="M125" s="151">
        <v>1</v>
      </c>
      <c r="N125" s="151">
        <v>3972</v>
      </c>
      <c r="O125" s="151">
        <v>326</v>
      </c>
      <c r="P125" s="151">
        <v>326</v>
      </c>
      <c r="Q125" s="151">
        <v>2</v>
      </c>
      <c r="R125" s="151">
        <v>0</v>
      </c>
      <c r="S125" s="152">
        <v>0.015</v>
      </c>
      <c r="T125" s="153">
        <v>109856</v>
      </c>
      <c r="U125" s="153">
        <v>8794</v>
      </c>
      <c r="V125" s="153">
        <v>8644</v>
      </c>
      <c r="W125" s="153">
        <v>9</v>
      </c>
      <c r="X125" s="151">
        <v>6946</v>
      </c>
      <c r="Y125" s="154">
        <v>0.0799683221672007</v>
      </c>
      <c r="Z125" s="154">
        <v>0.0854700854700855</v>
      </c>
      <c r="AA125" s="154">
        <v>0.0931403398363751</v>
      </c>
      <c r="AB125" s="155">
        <v>0.0820745216515609</v>
      </c>
      <c r="AC125" s="156">
        <v>-0.00767025436628961</v>
      </c>
      <c r="AD125" s="157">
        <v>29501</v>
      </c>
      <c r="AE125" s="158">
        <v>2933</v>
      </c>
      <c r="AF125" s="158">
        <v>3</v>
      </c>
      <c r="AG125" s="158">
        <v>30731</v>
      </c>
      <c r="AH125" s="158">
        <v>2373</v>
      </c>
      <c r="AI125" s="158">
        <v>1</v>
      </c>
      <c r="AJ125" s="155">
        <v>0.099318667163825</v>
      </c>
      <c r="AK125" s="155">
        <v>0.0771859034850802</v>
      </c>
      <c r="AL125" s="156">
        <v>0.0221327636787447</v>
      </c>
    </row>
    <row r="126" ht="20.25" spans="1:38">
      <c r="A126" s="148" t="s">
        <v>1455</v>
      </c>
      <c r="B126" s="149" t="s">
        <v>1851</v>
      </c>
      <c r="C126" s="165" t="s">
        <v>1641</v>
      </c>
      <c r="D126" s="150">
        <v>3153</v>
      </c>
      <c r="E126" s="150">
        <v>94</v>
      </c>
      <c r="F126" s="150">
        <v>70</v>
      </c>
      <c r="G126" s="150">
        <v>0</v>
      </c>
      <c r="H126" s="150">
        <v>0</v>
      </c>
      <c r="I126" s="151">
        <v>2627</v>
      </c>
      <c r="J126" s="151">
        <v>84</v>
      </c>
      <c r="K126" s="151">
        <v>83</v>
      </c>
      <c r="L126" s="151">
        <v>2</v>
      </c>
      <c r="M126" s="151">
        <v>0</v>
      </c>
      <c r="N126" s="151">
        <v>2778</v>
      </c>
      <c r="O126" s="151">
        <v>105</v>
      </c>
      <c r="P126" s="151">
        <v>105</v>
      </c>
      <c r="Q126" s="151">
        <v>17</v>
      </c>
      <c r="R126" s="151">
        <v>0</v>
      </c>
      <c r="S126" s="152">
        <v>0.015</v>
      </c>
      <c r="T126" s="153">
        <v>71190</v>
      </c>
      <c r="U126" s="153">
        <v>1942</v>
      </c>
      <c r="V126" s="153">
        <v>1917</v>
      </c>
      <c r="W126" s="153">
        <v>1</v>
      </c>
      <c r="X126" s="151">
        <v>1645</v>
      </c>
      <c r="Y126" s="154">
        <v>0.0272650653181627</v>
      </c>
      <c r="Z126" s="154">
        <v>0.0298128766254361</v>
      </c>
      <c r="AA126" s="154">
        <v>0.0319756376094404</v>
      </c>
      <c r="AB126" s="155">
        <v>0.0377969762419006</v>
      </c>
      <c r="AC126" s="156">
        <v>-0.00216276098400433</v>
      </c>
      <c r="AD126" s="157">
        <v>21258</v>
      </c>
      <c r="AE126" s="158">
        <v>605</v>
      </c>
      <c r="AF126" s="158">
        <v>0</v>
      </c>
      <c r="AG126" s="158">
        <v>20336</v>
      </c>
      <c r="AH126" s="158">
        <v>572</v>
      </c>
      <c r="AI126" s="158">
        <v>0</v>
      </c>
      <c r="AJ126" s="155">
        <v>0.0284598739298147</v>
      </c>
      <c r="AK126" s="155">
        <v>0.0281274586939418</v>
      </c>
      <c r="AL126" s="156">
        <v>0.000332415235872883</v>
      </c>
    </row>
    <row r="127" ht="20.25" spans="1:38">
      <c r="A127" s="148" t="s">
        <v>1455</v>
      </c>
      <c r="B127" s="149" t="s">
        <v>1851</v>
      </c>
      <c r="C127" s="165" t="s">
        <v>1673</v>
      </c>
      <c r="D127" s="150">
        <v>2661</v>
      </c>
      <c r="E127" s="150">
        <v>86</v>
      </c>
      <c r="F127" s="150">
        <v>63</v>
      </c>
      <c r="G127" s="150">
        <v>0</v>
      </c>
      <c r="H127" s="150">
        <v>0</v>
      </c>
      <c r="I127" s="151">
        <v>2128</v>
      </c>
      <c r="J127" s="151">
        <v>67</v>
      </c>
      <c r="K127" s="151">
        <v>67</v>
      </c>
      <c r="L127" s="151">
        <v>0</v>
      </c>
      <c r="M127" s="151">
        <v>0</v>
      </c>
      <c r="N127" s="151">
        <v>2430</v>
      </c>
      <c r="O127" s="151">
        <v>87</v>
      </c>
      <c r="P127" s="151">
        <v>87</v>
      </c>
      <c r="Q127" s="151">
        <v>0</v>
      </c>
      <c r="R127" s="151">
        <v>0</v>
      </c>
      <c r="S127" s="152">
        <v>0.015</v>
      </c>
      <c r="T127" s="153">
        <v>60556</v>
      </c>
      <c r="U127" s="153">
        <v>1819</v>
      </c>
      <c r="V127" s="153">
        <v>1795</v>
      </c>
      <c r="W127" s="153">
        <v>0</v>
      </c>
      <c r="X127" s="151">
        <v>1502</v>
      </c>
      <c r="Y127" s="154">
        <v>0.0300383116454191</v>
      </c>
      <c r="Z127" s="154">
        <v>0.0323186771890267</v>
      </c>
      <c r="AA127" s="154">
        <v>0.031484962406015</v>
      </c>
      <c r="AB127" s="155">
        <v>0.0358024691358025</v>
      </c>
      <c r="AC127" s="156">
        <v>0.000833714783011641</v>
      </c>
      <c r="AD127" s="157">
        <v>17902</v>
      </c>
      <c r="AE127" s="158">
        <v>555</v>
      </c>
      <c r="AF127" s="158">
        <v>0</v>
      </c>
      <c r="AG127" s="158">
        <v>17093</v>
      </c>
      <c r="AH127" s="158">
        <v>541</v>
      </c>
      <c r="AI127" s="158">
        <v>0</v>
      </c>
      <c r="AJ127" s="155">
        <v>0.0310021226678583</v>
      </c>
      <c r="AK127" s="155">
        <v>0.0316503831978003</v>
      </c>
      <c r="AL127" s="156">
        <v>-0.000648260529941925</v>
      </c>
    </row>
    <row r="128" ht="20.25" spans="1:38">
      <c r="A128" s="148" t="s">
        <v>1455</v>
      </c>
      <c r="B128" s="149" t="s">
        <v>1851</v>
      </c>
      <c r="C128" s="165" t="s">
        <v>1678</v>
      </c>
      <c r="D128" s="150">
        <v>3194</v>
      </c>
      <c r="E128" s="150">
        <v>94</v>
      </c>
      <c r="F128" s="150">
        <v>66</v>
      </c>
      <c r="G128" s="150">
        <v>0</v>
      </c>
      <c r="H128" s="150">
        <v>0</v>
      </c>
      <c r="I128" s="151">
        <v>2468</v>
      </c>
      <c r="J128" s="151">
        <v>75</v>
      </c>
      <c r="K128" s="151">
        <v>75</v>
      </c>
      <c r="L128" s="151">
        <v>0</v>
      </c>
      <c r="M128" s="151">
        <v>1</v>
      </c>
      <c r="N128" s="151">
        <v>2633</v>
      </c>
      <c r="O128" s="151">
        <v>64</v>
      </c>
      <c r="P128" s="151">
        <v>64</v>
      </c>
      <c r="Q128" s="151">
        <v>9</v>
      </c>
      <c r="R128" s="151">
        <v>0</v>
      </c>
      <c r="S128" s="152">
        <v>0.015</v>
      </c>
      <c r="T128" s="153">
        <v>68183</v>
      </c>
      <c r="U128" s="153">
        <v>1750</v>
      </c>
      <c r="V128" s="153">
        <v>1722</v>
      </c>
      <c r="W128" s="153">
        <v>1</v>
      </c>
      <c r="X128" s="151">
        <v>1478</v>
      </c>
      <c r="Y128" s="154">
        <v>0.0256515553730402</v>
      </c>
      <c r="Z128" s="154">
        <v>0.0294301815904822</v>
      </c>
      <c r="AA128" s="154">
        <v>0.0299837925445705</v>
      </c>
      <c r="AB128" s="155">
        <v>0.0243068742878845</v>
      </c>
      <c r="AC128" s="156">
        <v>-0.00055361095408835</v>
      </c>
      <c r="AD128" s="157">
        <v>20510</v>
      </c>
      <c r="AE128" s="158">
        <v>533</v>
      </c>
      <c r="AF128" s="158">
        <v>1</v>
      </c>
      <c r="AG128" s="158">
        <v>19509</v>
      </c>
      <c r="AH128" s="158">
        <v>467</v>
      </c>
      <c r="AI128" s="158">
        <v>0</v>
      </c>
      <c r="AJ128" s="155">
        <v>0.025938566552901</v>
      </c>
      <c r="AK128" s="155">
        <v>0.0239376697934287</v>
      </c>
      <c r="AL128" s="156">
        <v>0.00200089675947235</v>
      </c>
    </row>
    <row r="129" ht="20.25" spans="1:38">
      <c r="A129" s="148" t="s">
        <v>1455</v>
      </c>
      <c r="B129" s="149" t="s">
        <v>1851</v>
      </c>
      <c r="C129" s="165" t="s">
        <v>1679</v>
      </c>
      <c r="D129" s="150">
        <v>3475</v>
      </c>
      <c r="E129" s="150">
        <v>164</v>
      </c>
      <c r="F129" s="150">
        <v>110</v>
      </c>
      <c r="G129" s="150">
        <v>0</v>
      </c>
      <c r="H129" s="150">
        <v>0</v>
      </c>
      <c r="I129" s="151">
        <v>2733</v>
      </c>
      <c r="J129" s="151">
        <v>220</v>
      </c>
      <c r="K129" s="151">
        <v>219</v>
      </c>
      <c r="L129" s="151">
        <v>1</v>
      </c>
      <c r="M129" s="151">
        <v>0</v>
      </c>
      <c r="N129" s="151">
        <v>2877</v>
      </c>
      <c r="O129" s="151">
        <v>124</v>
      </c>
      <c r="P129" s="151">
        <v>124</v>
      </c>
      <c r="Q129" s="151">
        <v>1</v>
      </c>
      <c r="R129" s="151">
        <v>0</v>
      </c>
      <c r="S129" s="152">
        <v>0.015</v>
      </c>
      <c r="T129" s="153">
        <v>76910</v>
      </c>
      <c r="U129" s="153">
        <v>2880</v>
      </c>
      <c r="V129" s="153">
        <v>2825</v>
      </c>
      <c r="W129" s="153">
        <v>0</v>
      </c>
      <c r="X129" s="151">
        <v>2111</v>
      </c>
      <c r="Y129" s="154">
        <v>0.0374463658822</v>
      </c>
      <c r="Z129" s="154">
        <v>0.0471942446043165</v>
      </c>
      <c r="AA129" s="154">
        <v>0.0804976216611782</v>
      </c>
      <c r="AB129" s="155">
        <v>0.043100451859576</v>
      </c>
      <c r="AC129" s="156">
        <v>-0.0333033770568616</v>
      </c>
      <c r="AD129" s="157">
        <v>22615</v>
      </c>
      <c r="AE129" s="158">
        <v>1154</v>
      </c>
      <c r="AF129" s="158">
        <v>0</v>
      </c>
      <c r="AG129" s="158">
        <v>21654</v>
      </c>
      <c r="AH129" s="158">
        <v>662</v>
      </c>
      <c r="AI129" s="158">
        <v>0</v>
      </c>
      <c r="AJ129" s="155">
        <v>0.0510280787088216</v>
      </c>
      <c r="AK129" s="155">
        <v>0.0305717188510206</v>
      </c>
      <c r="AL129" s="156">
        <v>0.020456359857801</v>
      </c>
    </row>
    <row r="130" ht="20.25" spans="1:38">
      <c r="A130" s="148" t="s">
        <v>1455</v>
      </c>
      <c r="B130" s="149" t="s">
        <v>1851</v>
      </c>
      <c r="C130" s="165" t="s">
        <v>1655</v>
      </c>
      <c r="D130" s="150">
        <v>4778</v>
      </c>
      <c r="E130" s="150">
        <v>120</v>
      </c>
      <c r="F130" s="150">
        <v>83</v>
      </c>
      <c r="G130" s="150">
        <v>0</v>
      </c>
      <c r="H130" s="150">
        <v>0</v>
      </c>
      <c r="I130" s="151">
        <v>3905</v>
      </c>
      <c r="J130" s="151">
        <v>144</v>
      </c>
      <c r="K130" s="151">
        <v>143</v>
      </c>
      <c r="L130" s="151">
        <v>34</v>
      </c>
      <c r="M130" s="151">
        <v>0</v>
      </c>
      <c r="N130" s="151">
        <v>4617</v>
      </c>
      <c r="O130" s="151">
        <v>122</v>
      </c>
      <c r="P130" s="151">
        <v>122</v>
      </c>
      <c r="Q130" s="151">
        <v>7</v>
      </c>
      <c r="R130" s="151">
        <v>0</v>
      </c>
      <c r="S130" s="152">
        <v>0.015</v>
      </c>
      <c r="T130" s="153">
        <v>106472</v>
      </c>
      <c r="U130" s="153">
        <v>2940</v>
      </c>
      <c r="V130" s="153">
        <v>2898</v>
      </c>
      <c r="W130" s="153">
        <v>2</v>
      </c>
      <c r="X130" s="151">
        <v>2512</v>
      </c>
      <c r="Y130" s="154">
        <v>0.0275941092493801</v>
      </c>
      <c r="Z130" s="154">
        <v>0.0251151109250733</v>
      </c>
      <c r="AA130" s="154">
        <v>0.0368758002560819</v>
      </c>
      <c r="AB130" s="155">
        <v>0.0264240849036171</v>
      </c>
      <c r="AC130" s="156">
        <v>-0.0117606893310087</v>
      </c>
      <c r="AD130" s="157">
        <v>33517</v>
      </c>
      <c r="AE130" s="158">
        <v>881</v>
      </c>
      <c r="AF130" s="158">
        <v>0</v>
      </c>
      <c r="AG130" s="158">
        <v>29964</v>
      </c>
      <c r="AH130" s="158">
        <v>822</v>
      </c>
      <c r="AI130" s="158">
        <v>0</v>
      </c>
      <c r="AJ130" s="155">
        <v>0.0262851687203509</v>
      </c>
      <c r="AK130" s="155">
        <v>0.0274329195034041</v>
      </c>
      <c r="AL130" s="156">
        <v>-0.00114775078305322</v>
      </c>
    </row>
    <row r="131" ht="20.25" spans="1:38">
      <c r="A131" s="148" t="s">
        <v>1455</v>
      </c>
      <c r="B131" s="149" t="s">
        <v>1851</v>
      </c>
      <c r="C131" s="165" t="s">
        <v>1668</v>
      </c>
      <c r="D131" s="150">
        <v>3401</v>
      </c>
      <c r="E131" s="150">
        <v>158</v>
      </c>
      <c r="F131" s="150">
        <v>111</v>
      </c>
      <c r="G131" s="150">
        <v>0</v>
      </c>
      <c r="H131" s="150">
        <v>0</v>
      </c>
      <c r="I131" s="151">
        <v>2432</v>
      </c>
      <c r="J131" s="151">
        <v>169</v>
      </c>
      <c r="K131" s="151">
        <v>166</v>
      </c>
      <c r="L131" s="151">
        <v>0</v>
      </c>
      <c r="M131" s="151">
        <v>0</v>
      </c>
      <c r="N131" s="151">
        <v>2660</v>
      </c>
      <c r="O131" s="151">
        <v>139</v>
      </c>
      <c r="P131" s="151">
        <v>139</v>
      </c>
      <c r="Q131" s="151">
        <v>30</v>
      </c>
      <c r="R131" s="151">
        <v>1</v>
      </c>
      <c r="S131" s="152">
        <v>0.015</v>
      </c>
      <c r="T131" s="153">
        <v>69055</v>
      </c>
      <c r="U131" s="153">
        <v>3603</v>
      </c>
      <c r="V131" s="153">
        <v>3549</v>
      </c>
      <c r="W131" s="153">
        <v>22</v>
      </c>
      <c r="X131" s="151">
        <v>3050</v>
      </c>
      <c r="Y131" s="154">
        <v>0.051857215263196</v>
      </c>
      <c r="Z131" s="154">
        <v>0.04645692443399</v>
      </c>
      <c r="AA131" s="154">
        <v>0.0694901315789474</v>
      </c>
      <c r="AB131" s="155">
        <v>0.0518796992481203</v>
      </c>
      <c r="AC131" s="156">
        <v>-0.0230332071449574</v>
      </c>
      <c r="AD131" s="157">
        <v>20518</v>
      </c>
      <c r="AE131" s="158">
        <v>1027</v>
      </c>
      <c r="AF131" s="158">
        <v>3</v>
      </c>
      <c r="AG131" s="158">
        <v>19277</v>
      </c>
      <c r="AH131" s="158">
        <v>1053</v>
      </c>
      <c r="AI131" s="158">
        <v>5</v>
      </c>
      <c r="AJ131" s="155">
        <v>0.0499073983819086</v>
      </c>
      <c r="AK131" s="155">
        <v>0.0543653058048452</v>
      </c>
      <c r="AL131" s="156">
        <v>-0.00445790742293659</v>
      </c>
    </row>
    <row r="132" ht="20.25" spans="1:38">
      <c r="A132" s="148" t="s">
        <v>1455</v>
      </c>
      <c r="B132" s="149" t="s">
        <v>1851</v>
      </c>
      <c r="C132" s="165" t="s">
        <v>1669</v>
      </c>
      <c r="D132" s="150">
        <v>2846</v>
      </c>
      <c r="E132" s="150">
        <v>82</v>
      </c>
      <c r="F132" s="150">
        <v>70</v>
      </c>
      <c r="G132" s="150">
        <v>0</v>
      </c>
      <c r="H132" s="150">
        <v>0</v>
      </c>
      <c r="I132" s="151">
        <v>2419</v>
      </c>
      <c r="J132" s="151">
        <v>67</v>
      </c>
      <c r="K132" s="151">
        <v>65</v>
      </c>
      <c r="L132" s="151">
        <v>1</v>
      </c>
      <c r="M132" s="151">
        <v>0</v>
      </c>
      <c r="N132" s="151">
        <v>2865</v>
      </c>
      <c r="O132" s="151">
        <v>101</v>
      </c>
      <c r="P132" s="151">
        <v>101</v>
      </c>
      <c r="Q132" s="151">
        <v>16</v>
      </c>
      <c r="R132" s="151">
        <v>0</v>
      </c>
      <c r="S132" s="152">
        <v>0.015</v>
      </c>
      <c r="T132" s="153">
        <v>66671</v>
      </c>
      <c r="U132" s="153">
        <v>2007</v>
      </c>
      <c r="V132" s="153">
        <v>1990</v>
      </c>
      <c r="W132" s="153">
        <v>2</v>
      </c>
      <c r="X132" s="151">
        <v>1699</v>
      </c>
      <c r="Y132" s="154">
        <v>0.0300730452520586</v>
      </c>
      <c r="Z132" s="154">
        <v>0.0288123682361209</v>
      </c>
      <c r="AA132" s="154">
        <v>0.027697395618024</v>
      </c>
      <c r="AB132" s="155">
        <v>0.0352530541012216</v>
      </c>
      <c r="AC132" s="156">
        <v>0.0011149726180969</v>
      </c>
      <c r="AD132" s="157">
        <v>20623</v>
      </c>
      <c r="AE132" s="158">
        <v>607</v>
      </c>
      <c r="AF132" s="158">
        <v>0</v>
      </c>
      <c r="AG132" s="158">
        <v>18678</v>
      </c>
      <c r="AH132" s="158">
        <v>570</v>
      </c>
      <c r="AI132" s="158">
        <v>0</v>
      </c>
      <c r="AJ132" s="155">
        <v>0.0294331571546332</v>
      </c>
      <c r="AK132" s="155">
        <v>0.0305171859942178</v>
      </c>
      <c r="AL132" s="156">
        <v>-0.00108402883958462</v>
      </c>
    </row>
    <row r="133" ht="20.25" spans="1:38">
      <c r="A133" s="148" t="s">
        <v>1455</v>
      </c>
      <c r="B133" s="149" t="s">
        <v>1851</v>
      </c>
      <c r="C133" s="165" t="s">
        <v>1685</v>
      </c>
      <c r="D133" s="150">
        <v>3955</v>
      </c>
      <c r="E133" s="150">
        <v>95</v>
      </c>
      <c r="F133" s="150">
        <v>68</v>
      </c>
      <c r="G133" s="150">
        <v>0</v>
      </c>
      <c r="H133" s="150">
        <v>0</v>
      </c>
      <c r="I133" s="151">
        <v>3358</v>
      </c>
      <c r="J133" s="151">
        <v>102</v>
      </c>
      <c r="K133" s="151">
        <v>102</v>
      </c>
      <c r="L133" s="151">
        <v>0</v>
      </c>
      <c r="M133" s="151">
        <v>0</v>
      </c>
      <c r="N133" s="151">
        <v>3475</v>
      </c>
      <c r="O133" s="151">
        <v>119</v>
      </c>
      <c r="P133" s="151">
        <v>119</v>
      </c>
      <c r="Q133" s="151">
        <v>4</v>
      </c>
      <c r="R133" s="151">
        <v>0</v>
      </c>
      <c r="S133" s="152">
        <v>0.015</v>
      </c>
      <c r="T133" s="153">
        <v>90704</v>
      </c>
      <c r="U133" s="153">
        <v>2997</v>
      </c>
      <c r="V133" s="153">
        <v>2968</v>
      </c>
      <c r="W133" s="153">
        <v>0</v>
      </c>
      <c r="X133" s="151">
        <v>2581</v>
      </c>
      <c r="Y133" s="154">
        <v>0.0330415417181161</v>
      </c>
      <c r="Z133" s="154">
        <v>0.0240202275600506</v>
      </c>
      <c r="AA133" s="154">
        <v>0.0303752233472305</v>
      </c>
      <c r="AB133" s="155">
        <v>0.0342446043165468</v>
      </c>
      <c r="AC133" s="156">
        <v>-0.00635499578717992</v>
      </c>
      <c r="AD133" s="157">
        <v>26597</v>
      </c>
      <c r="AE133" s="158">
        <v>814</v>
      </c>
      <c r="AF133" s="158">
        <v>0</v>
      </c>
      <c r="AG133" s="158">
        <v>25717</v>
      </c>
      <c r="AH133" s="158">
        <v>903</v>
      </c>
      <c r="AI133" s="158">
        <v>0</v>
      </c>
      <c r="AJ133" s="155">
        <v>0.0306049554461029</v>
      </c>
      <c r="AK133" s="155">
        <v>0.0351129602986351</v>
      </c>
      <c r="AL133" s="156">
        <v>-0.0045080048525322</v>
      </c>
    </row>
    <row r="134" ht="20.25" spans="1:38">
      <c r="A134" s="148" t="s">
        <v>1455</v>
      </c>
      <c r="B134" s="149" t="s">
        <v>1851</v>
      </c>
      <c r="C134" s="165" t="s">
        <v>1692</v>
      </c>
      <c r="D134" s="150">
        <v>3112</v>
      </c>
      <c r="E134" s="150">
        <v>108</v>
      </c>
      <c r="F134" s="150">
        <v>69</v>
      </c>
      <c r="G134" s="150">
        <v>0</v>
      </c>
      <c r="H134" s="150">
        <v>0</v>
      </c>
      <c r="I134" s="151">
        <v>2329</v>
      </c>
      <c r="J134" s="151">
        <v>90</v>
      </c>
      <c r="K134" s="151">
        <v>90</v>
      </c>
      <c r="L134" s="151">
        <v>1</v>
      </c>
      <c r="M134" s="151">
        <v>0</v>
      </c>
      <c r="N134" s="151">
        <v>2584</v>
      </c>
      <c r="O134" s="151">
        <v>124</v>
      </c>
      <c r="P134" s="151">
        <v>121</v>
      </c>
      <c r="Q134" s="151">
        <v>9</v>
      </c>
      <c r="R134" s="151">
        <v>0</v>
      </c>
      <c r="S134" s="152">
        <v>0.015</v>
      </c>
      <c r="T134" s="153">
        <v>70941</v>
      </c>
      <c r="U134" s="153">
        <v>2713</v>
      </c>
      <c r="V134" s="153">
        <v>2671</v>
      </c>
      <c r="W134" s="153">
        <v>0</v>
      </c>
      <c r="X134" s="151">
        <v>2319</v>
      </c>
      <c r="Y134" s="154">
        <v>0.0382430470390888</v>
      </c>
      <c r="Z134" s="154">
        <v>0.0347043701799486</v>
      </c>
      <c r="AA134" s="154">
        <v>0.038643194504079</v>
      </c>
      <c r="AB134" s="155">
        <v>0.0479876160990712</v>
      </c>
      <c r="AC134" s="156">
        <v>-0.00393882432413042</v>
      </c>
      <c r="AD134" s="157">
        <v>20450</v>
      </c>
      <c r="AE134" s="158">
        <v>789</v>
      </c>
      <c r="AF134" s="158">
        <v>0</v>
      </c>
      <c r="AG134" s="158">
        <v>20002</v>
      </c>
      <c r="AH134" s="158">
        <v>717</v>
      </c>
      <c r="AI134" s="158">
        <v>0</v>
      </c>
      <c r="AJ134" s="155">
        <v>0.0385819070904646</v>
      </c>
      <c r="AK134" s="155">
        <v>0.0358464153584642</v>
      </c>
      <c r="AL134" s="156">
        <v>0.0027354917320004</v>
      </c>
    </row>
    <row r="135" ht="20.25" spans="1:38">
      <c r="A135" s="148" t="s">
        <v>1455</v>
      </c>
      <c r="B135" s="149" t="s">
        <v>1854</v>
      </c>
      <c r="C135" s="165" t="s">
        <v>1548</v>
      </c>
      <c r="D135" s="150">
        <v>1922</v>
      </c>
      <c r="E135" s="150">
        <v>38</v>
      </c>
      <c r="F135" s="150">
        <v>24</v>
      </c>
      <c r="G135" s="150">
        <v>0</v>
      </c>
      <c r="H135" s="150">
        <v>0</v>
      </c>
      <c r="I135" s="151">
        <v>1412</v>
      </c>
      <c r="J135" s="151">
        <v>64</v>
      </c>
      <c r="K135" s="151">
        <v>64</v>
      </c>
      <c r="L135" s="151">
        <v>0</v>
      </c>
      <c r="M135" s="151">
        <v>0</v>
      </c>
      <c r="N135" s="151">
        <v>1716</v>
      </c>
      <c r="O135" s="151">
        <v>53</v>
      </c>
      <c r="P135" s="151">
        <v>53</v>
      </c>
      <c r="Q135" s="151">
        <v>0</v>
      </c>
      <c r="R135" s="151">
        <v>0</v>
      </c>
      <c r="S135" s="152">
        <v>0.015</v>
      </c>
      <c r="T135" s="153">
        <v>42019</v>
      </c>
      <c r="U135" s="153">
        <v>1356</v>
      </c>
      <c r="V135" s="153">
        <v>1341</v>
      </c>
      <c r="W135" s="153">
        <v>0</v>
      </c>
      <c r="X135" s="151">
        <v>1147</v>
      </c>
      <c r="Y135" s="154">
        <v>0.0322711154477736</v>
      </c>
      <c r="Z135" s="154">
        <v>0.0197710718002081</v>
      </c>
      <c r="AA135" s="154">
        <v>0.0453257790368272</v>
      </c>
      <c r="AB135" s="155">
        <v>0.0308857808857809</v>
      </c>
      <c r="AC135" s="156">
        <v>-0.0255547072366191</v>
      </c>
      <c r="AD135" s="157">
        <v>11956</v>
      </c>
      <c r="AE135" s="158">
        <v>378</v>
      </c>
      <c r="AF135" s="158">
        <v>0</v>
      </c>
      <c r="AG135" s="158">
        <v>12704</v>
      </c>
      <c r="AH135" s="158">
        <v>426</v>
      </c>
      <c r="AI135" s="158">
        <v>0</v>
      </c>
      <c r="AJ135" s="155">
        <v>0.031615925058548</v>
      </c>
      <c r="AK135" s="155">
        <v>0.0335327455919395</v>
      </c>
      <c r="AL135" s="156">
        <v>-0.00191682053339154</v>
      </c>
    </row>
    <row r="136" ht="20.25" spans="1:38">
      <c r="A136" s="148" t="s">
        <v>1455</v>
      </c>
      <c r="B136" s="149" t="s">
        <v>1854</v>
      </c>
      <c r="C136" s="165" t="s">
        <v>1566</v>
      </c>
      <c r="D136" s="150">
        <v>1457</v>
      </c>
      <c r="E136" s="150">
        <v>47</v>
      </c>
      <c r="F136" s="150">
        <v>30</v>
      </c>
      <c r="G136" s="150">
        <v>0</v>
      </c>
      <c r="H136" s="150">
        <v>0</v>
      </c>
      <c r="I136" s="151">
        <v>1295</v>
      </c>
      <c r="J136" s="151">
        <v>42</v>
      </c>
      <c r="K136" s="151">
        <v>42</v>
      </c>
      <c r="L136" s="151">
        <v>0</v>
      </c>
      <c r="M136" s="151">
        <v>0</v>
      </c>
      <c r="N136" s="151">
        <v>1378</v>
      </c>
      <c r="O136" s="151">
        <v>61</v>
      </c>
      <c r="P136" s="151">
        <v>61</v>
      </c>
      <c r="Q136" s="151">
        <v>5</v>
      </c>
      <c r="R136" s="151">
        <v>0</v>
      </c>
      <c r="S136" s="152">
        <v>0.015</v>
      </c>
      <c r="T136" s="153">
        <v>33173</v>
      </c>
      <c r="U136" s="153">
        <v>1088</v>
      </c>
      <c r="V136" s="153">
        <v>1070</v>
      </c>
      <c r="W136" s="153">
        <v>0</v>
      </c>
      <c r="X136" s="151">
        <v>896</v>
      </c>
      <c r="Y136" s="154">
        <v>0.0327977572121906</v>
      </c>
      <c r="Z136" s="154">
        <v>0.032258064516129</v>
      </c>
      <c r="AA136" s="154">
        <v>0.0324324324324324</v>
      </c>
      <c r="AB136" s="155">
        <v>0.044267053701016</v>
      </c>
      <c r="AC136" s="156">
        <v>-0.000174367916303403</v>
      </c>
      <c r="AD136" s="157">
        <v>9553</v>
      </c>
      <c r="AE136" s="158">
        <v>295</v>
      </c>
      <c r="AF136" s="158">
        <v>0</v>
      </c>
      <c r="AG136" s="158">
        <v>10020</v>
      </c>
      <c r="AH136" s="158">
        <v>323</v>
      </c>
      <c r="AI136" s="158">
        <v>0</v>
      </c>
      <c r="AJ136" s="155">
        <v>0.0308803517219722</v>
      </c>
      <c r="AK136" s="155">
        <v>0.0322355289421158</v>
      </c>
      <c r="AL136" s="156">
        <v>-0.00135517722014361</v>
      </c>
    </row>
    <row r="137" ht="20.25" spans="1:38">
      <c r="A137" s="148" t="s">
        <v>1455</v>
      </c>
      <c r="B137" s="149" t="s">
        <v>1854</v>
      </c>
      <c r="C137" s="165" t="s">
        <v>1568</v>
      </c>
      <c r="D137" s="150">
        <v>2710</v>
      </c>
      <c r="E137" s="150">
        <v>92</v>
      </c>
      <c r="F137" s="150">
        <v>58</v>
      </c>
      <c r="G137" s="150">
        <v>0</v>
      </c>
      <c r="H137" s="150">
        <v>0</v>
      </c>
      <c r="I137" s="151">
        <v>2938</v>
      </c>
      <c r="J137" s="151">
        <v>128</v>
      </c>
      <c r="K137" s="151">
        <v>128</v>
      </c>
      <c r="L137" s="151">
        <v>1</v>
      </c>
      <c r="M137" s="151">
        <v>0</v>
      </c>
      <c r="N137" s="151">
        <v>3294</v>
      </c>
      <c r="O137" s="151">
        <v>41</v>
      </c>
      <c r="P137" s="151">
        <v>40</v>
      </c>
      <c r="Q137" s="151">
        <v>1</v>
      </c>
      <c r="R137" s="151">
        <v>0</v>
      </c>
      <c r="S137" s="152">
        <v>0.015</v>
      </c>
      <c r="T137" s="153">
        <v>67956</v>
      </c>
      <c r="U137" s="153">
        <v>1710</v>
      </c>
      <c r="V137" s="153">
        <v>1675</v>
      </c>
      <c r="W137" s="153">
        <v>0</v>
      </c>
      <c r="X137" s="151">
        <v>1395</v>
      </c>
      <c r="Y137" s="154">
        <v>0.0251633409853435</v>
      </c>
      <c r="Z137" s="154">
        <v>0.0339483394833948</v>
      </c>
      <c r="AA137" s="154">
        <v>0.0435670524166099</v>
      </c>
      <c r="AB137" s="155">
        <v>0.0124468731026108</v>
      </c>
      <c r="AC137" s="156">
        <v>-0.0096187129332151</v>
      </c>
      <c r="AD137" s="157">
        <v>20241</v>
      </c>
      <c r="AE137" s="158">
        <v>527</v>
      </c>
      <c r="AF137" s="158">
        <v>0</v>
      </c>
      <c r="AG137" s="158">
        <v>21473</v>
      </c>
      <c r="AH137" s="158">
        <v>541</v>
      </c>
      <c r="AI137" s="158">
        <v>0</v>
      </c>
      <c r="AJ137" s="155">
        <v>0.0260362630304827</v>
      </c>
      <c r="AK137" s="155">
        <v>0.0251944302146882</v>
      </c>
      <c r="AL137" s="156">
        <v>0.000841832815794471</v>
      </c>
    </row>
    <row r="138" ht="20.25" spans="1:38">
      <c r="A138" s="148" t="s">
        <v>1455</v>
      </c>
      <c r="B138" s="149" t="s">
        <v>1854</v>
      </c>
      <c r="C138" s="165" t="s">
        <v>1627</v>
      </c>
      <c r="D138" s="150">
        <v>1602</v>
      </c>
      <c r="E138" s="150">
        <v>50</v>
      </c>
      <c r="F138" s="150">
        <v>32</v>
      </c>
      <c r="G138" s="150">
        <v>0</v>
      </c>
      <c r="H138" s="150">
        <v>0</v>
      </c>
      <c r="I138" s="151">
        <v>1590</v>
      </c>
      <c r="J138" s="151">
        <v>60</v>
      </c>
      <c r="K138" s="151">
        <v>60</v>
      </c>
      <c r="L138" s="151">
        <v>2</v>
      </c>
      <c r="M138" s="151">
        <v>0</v>
      </c>
      <c r="N138" s="151">
        <v>1739</v>
      </c>
      <c r="O138" s="151">
        <v>57</v>
      </c>
      <c r="P138" s="151">
        <v>57</v>
      </c>
      <c r="Q138" s="151">
        <v>10</v>
      </c>
      <c r="R138" s="151">
        <v>0</v>
      </c>
      <c r="S138" s="152">
        <v>0.015</v>
      </c>
      <c r="T138" s="153">
        <v>40691</v>
      </c>
      <c r="U138" s="153">
        <v>1378</v>
      </c>
      <c r="V138" s="153">
        <v>1359</v>
      </c>
      <c r="W138" s="153">
        <v>0</v>
      </c>
      <c r="X138" s="151">
        <v>1178</v>
      </c>
      <c r="Y138" s="154">
        <v>0.0338649824285469</v>
      </c>
      <c r="Z138" s="154">
        <v>0.031210986267166</v>
      </c>
      <c r="AA138" s="154">
        <v>0.0377358490566038</v>
      </c>
      <c r="AB138" s="155">
        <v>0.0327774583093732</v>
      </c>
      <c r="AC138" s="156">
        <v>-0.00652486278943773</v>
      </c>
      <c r="AD138" s="157">
        <v>11958</v>
      </c>
      <c r="AE138" s="158">
        <v>399</v>
      </c>
      <c r="AF138" s="158">
        <v>0</v>
      </c>
      <c r="AG138" s="158">
        <v>12399</v>
      </c>
      <c r="AH138" s="158">
        <v>430</v>
      </c>
      <c r="AI138" s="158">
        <v>0</v>
      </c>
      <c r="AJ138" s="155">
        <v>0.0333667837431009</v>
      </c>
      <c r="AK138" s="155">
        <v>0.0346802161464634</v>
      </c>
      <c r="AL138" s="156">
        <v>-0.00131343240336257</v>
      </c>
    </row>
    <row r="139" ht="20.25" spans="1:38">
      <c r="A139" s="148" t="s">
        <v>1455</v>
      </c>
      <c r="B139" s="149" t="s">
        <v>1854</v>
      </c>
      <c r="C139" s="165" t="s">
        <v>1663</v>
      </c>
      <c r="D139" s="150">
        <v>1648</v>
      </c>
      <c r="E139" s="150">
        <v>59</v>
      </c>
      <c r="F139" s="150">
        <v>46</v>
      </c>
      <c r="G139" s="150">
        <v>2</v>
      </c>
      <c r="H139" s="150">
        <v>0</v>
      </c>
      <c r="I139" s="151">
        <v>1330</v>
      </c>
      <c r="J139" s="151">
        <v>55</v>
      </c>
      <c r="K139" s="151">
        <v>54</v>
      </c>
      <c r="L139" s="151">
        <v>0</v>
      </c>
      <c r="M139" s="151">
        <v>0</v>
      </c>
      <c r="N139" s="151">
        <v>1498</v>
      </c>
      <c r="O139" s="151">
        <v>58</v>
      </c>
      <c r="P139" s="151">
        <v>58</v>
      </c>
      <c r="Q139" s="151">
        <v>5</v>
      </c>
      <c r="R139" s="151">
        <v>0</v>
      </c>
      <c r="S139" s="152">
        <v>0.015</v>
      </c>
      <c r="T139" s="153">
        <v>36127</v>
      </c>
      <c r="U139" s="153">
        <v>1403</v>
      </c>
      <c r="V139" s="153">
        <v>1388</v>
      </c>
      <c r="W139" s="153">
        <v>1</v>
      </c>
      <c r="X139" s="151">
        <v>1159</v>
      </c>
      <c r="Y139" s="154">
        <v>0.0388075400669859</v>
      </c>
      <c r="Z139" s="154">
        <v>0.0358009708737864</v>
      </c>
      <c r="AA139" s="154">
        <v>0.0413533834586466</v>
      </c>
      <c r="AB139" s="155">
        <v>0.0387182910547397</v>
      </c>
      <c r="AC139" s="156">
        <v>-0.00555241258486021</v>
      </c>
      <c r="AD139" s="157">
        <v>10434</v>
      </c>
      <c r="AE139" s="158">
        <v>429</v>
      </c>
      <c r="AF139" s="158">
        <v>0</v>
      </c>
      <c r="AG139" s="158">
        <v>10789</v>
      </c>
      <c r="AH139" s="158">
        <v>417</v>
      </c>
      <c r="AI139" s="158">
        <v>1</v>
      </c>
      <c r="AJ139" s="155">
        <v>0.0411155836687752</v>
      </c>
      <c r="AK139" s="155">
        <v>0.038557790342015</v>
      </c>
      <c r="AL139" s="156">
        <v>0.00255779332676014</v>
      </c>
    </row>
    <row r="140" ht="20.25" spans="1:38">
      <c r="A140" s="148" t="s">
        <v>1455</v>
      </c>
      <c r="B140" s="149" t="s">
        <v>1854</v>
      </c>
      <c r="C140" s="165" t="s">
        <v>1670</v>
      </c>
      <c r="D140" s="150">
        <v>1922</v>
      </c>
      <c r="E140" s="150">
        <v>51</v>
      </c>
      <c r="F140" s="150">
        <v>31</v>
      </c>
      <c r="G140" s="150">
        <v>0</v>
      </c>
      <c r="H140" s="150">
        <v>0</v>
      </c>
      <c r="I140" s="151">
        <v>1952</v>
      </c>
      <c r="J140" s="151">
        <v>68</v>
      </c>
      <c r="K140" s="151">
        <v>68</v>
      </c>
      <c r="L140" s="151">
        <v>0</v>
      </c>
      <c r="M140" s="151">
        <v>0</v>
      </c>
      <c r="N140" s="151">
        <v>1895</v>
      </c>
      <c r="O140" s="151">
        <v>62</v>
      </c>
      <c r="P140" s="151">
        <v>62</v>
      </c>
      <c r="Q140" s="151">
        <v>12</v>
      </c>
      <c r="R140" s="151">
        <v>0</v>
      </c>
      <c r="S140" s="152">
        <v>0.015</v>
      </c>
      <c r="T140" s="153">
        <v>46828</v>
      </c>
      <c r="U140" s="153">
        <v>1304</v>
      </c>
      <c r="V140" s="153">
        <v>1284</v>
      </c>
      <c r="W140" s="153">
        <v>0</v>
      </c>
      <c r="X140" s="151">
        <v>1102</v>
      </c>
      <c r="Y140" s="154">
        <v>0.0278465875117451</v>
      </c>
      <c r="Z140" s="154">
        <v>0.0265348595213319</v>
      </c>
      <c r="AA140" s="154">
        <v>0.0348360655737705</v>
      </c>
      <c r="AB140" s="155">
        <v>0.0327176781002639</v>
      </c>
      <c r="AC140" s="156">
        <v>-0.00830120605243854</v>
      </c>
      <c r="AD140" s="157">
        <v>13528</v>
      </c>
      <c r="AE140" s="158">
        <v>367</v>
      </c>
      <c r="AF140" s="158">
        <v>0</v>
      </c>
      <c r="AG140" s="158">
        <v>13857</v>
      </c>
      <c r="AH140" s="158">
        <v>390</v>
      </c>
      <c r="AI140" s="158">
        <v>0</v>
      </c>
      <c r="AJ140" s="155">
        <v>0.0271289178001183</v>
      </c>
      <c r="AK140" s="155">
        <v>0.0281446200476294</v>
      </c>
      <c r="AL140" s="156">
        <v>-0.00101570224751108</v>
      </c>
    </row>
    <row r="141" ht="20.25" spans="1:38">
      <c r="A141" s="148" t="s">
        <v>1455</v>
      </c>
      <c r="B141" s="149" t="s">
        <v>1854</v>
      </c>
      <c r="C141" s="165" t="s">
        <v>1672</v>
      </c>
      <c r="D141" s="150">
        <v>2558</v>
      </c>
      <c r="E141" s="150">
        <v>91</v>
      </c>
      <c r="F141" s="150">
        <v>66</v>
      </c>
      <c r="G141" s="150">
        <v>0</v>
      </c>
      <c r="H141" s="150">
        <v>0</v>
      </c>
      <c r="I141" s="151">
        <v>2718</v>
      </c>
      <c r="J141" s="151">
        <v>120</v>
      </c>
      <c r="K141" s="151">
        <v>120</v>
      </c>
      <c r="L141" s="151">
        <v>0</v>
      </c>
      <c r="M141" s="151">
        <v>0</v>
      </c>
      <c r="N141" s="151">
        <v>2968</v>
      </c>
      <c r="O141" s="151">
        <v>131</v>
      </c>
      <c r="P141" s="151">
        <v>130</v>
      </c>
      <c r="Q141" s="151">
        <v>13</v>
      </c>
      <c r="R141" s="151">
        <v>1</v>
      </c>
      <c r="S141" s="152">
        <v>0.015</v>
      </c>
      <c r="T141" s="153">
        <v>71523</v>
      </c>
      <c r="U141" s="153">
        <v>2664</v>
      </c>
      <c r="V141" s="153">
        <v>2637</v>
      </c>
      <c r="W141" s="153">
        <v>21</v>
      </c>
      <c r="X141" s="151">
        <v>2249</v>
      </c>
      <c r="Y141" s="154">
        <v>0.0369531479384254</v>
      </c>
      <c r="Z141" s="154">
        <v>0.0355746677091478</v>
      </c>
      <c r="AA141" s="154">
        <v>0.0441501103752759</v>
      </c>
      <c r="AB141" s="155">
        <v>0.043800539083558</v>
      </c>
      <c r="AC141" s="156">
        <v>-0.00857544266612817</v>
      </c>
      <c r="AD141" s="157">
        <v>19817</v>
      </c>
      <c r="AE141" s="158">
        <v>765</v>
      </c>
      <c r="AF141" s="158">
        <v>3</v>
      </c>
      <c r="AG141" s="158">
        <v>22160</v>
      </c>
      <c r="AH141" s="158">
        <v>778</v>
      </c>
      <c r="AI141" s="158">
        <v>6</v>
      </c>
      <c r="AJ141" s="155">
        <v>0.0384518342836958</v>
      </c>
      <c r="AK141" s="155">
        <v>0.0348375451263538</v>
      </c>
      <c r="AL141" s="156">
        <v>0.00361428915734202</v>
      </c>
    </row>
    <row r="142" ht="20.25" spans="1:38">
      <c r="A142" s="148" t="s">
        <v>1455</v>
      </c>
      <c r="B142" s="149" t="s">
        <v>1854</v>
      </c>
      <c r="C142" s="165" t="s">
        <v>1676</v>
      </c>
      <c r="D142" s="150">
        <v>4644</v>
      </c>
      <c r="E142" s="150">
        <v>141</v>
      </c>
      <c r="F142" s="150">
        <v>103</v>
      </c>
      <c r="G142" s="150">
        <v>0</v>
      </c>
      <c r="H142" s="150">
        <v>0</v>
      </c>
      <c r="I142" s="151">
        <v>4655</v>
      </c>
      <c r="J142" s="151">
        <v>163</v>
      </c>
      <c r="K142" s="151">
        <v>148</v>
      </c>
      <c r="L142" s="151">
        <v>0</v>
      </c>
      <c r="M142" s="151">
        <v>0</v>
      </c>
      <c r="N142" s="151">
        <v>5030</v>
      </c>
      <c r="O142" s="151">
        <v>188</v>
      </c>
      <c r="P142" s="151">
        <v>188</v>
      </c>
      <c r="Q142" s="151">
        <v>3</v>
      </c>
      <c r="R142" s="151">
        <v>0</v>
      </c>
      <c r="S142" s="152">
        <v>0.015</v>
      </c>
      <c r="T142" s="153">
        <v>121535</v>
      </c>
      <c r="U142" s="153">
        <v>4745</v>
      </c>
      <c r="V142" s="153">
        <v>4672</v>
      </c>
      <c r="W142" s="153">
        <v>6</v>
      </c>
      <c r="X142" s="151">
        <v>3906</v>
      </c>
      <c r="Y142" s="154">
        <v>0.0389928827086847</v>
      </c>
      <c r="Z142" s="154">
        <v>0.0303617571059432</v>
      </c>
      <c r="AA142" s="154">
        <v>0.035016111707841</v>
      </c>
      <c r="AB142" s="155">
        <v>0.037375745526839</v>
      </c>
      <c r="AC142" s="156">
        <v>-0.00465435460189788</v>
      </c>
      <c r="AD142" s="157">
        <v>34230</v>
      </c>
      <c r="AE142" s="158">
        <v>1304</v>
      </c>
      <c r="AF142" s="158">
        <v>2</v>
      </c>
      <c r="AG142" s="158">
        <v>37921</v>
      </c>
      <c r="AH142" s="158">
        <v>1357</v>
      </c>
      <c r="AI142" s="158">
        <v>2</v>
      </c>
      <c r="AJ142" s="155">
        <v>0.0380368098159509</v>
      </c>
      <c r="AK142" s="155">
        <v>0.0357321800585428</v>
      </c>
      <c r="AL142" s="156">
        <v>0.00230462975740816</v>
      </c>
    </row>
    <row r="143" ht="20.25" spans="1:38">
      <c r="A143" s="148" t="s">
        <v>1455</v>
      </c>
      <c r="B143" s="149" t="s">
        <v>1854</v>
      </c>
      <c r="C143" s="165" t="s">
        <v>1709</v>
      </c>
      <c r="D143" s="150">
        <v>2694</v>
      </c>
      <c r="E143" s="150">
        <v>90</v>
      </c>
      <c r="F143" s="150">
        <v>67</v>
      </c>
      <c r="G143" s="150">
        <v>0</v>
      </c>
      <c r="H143" s="150">
        <v>0</v>
      </c>
      <c r="I143" s="151">
        <v>2687</v>
      </c>
      <c r="J143" s="151">
        <v>102</v>
      </c>
      <c r="K143" s="151">
        <v>101</v>
      </c>
      <c r="L143" s="151">
        <v>0</v>
      </c>
      <c r="M143" s="151">
        <v>0</v>
      </c>
      <c r="N143" s="151">
        <v>3042</v>
      </c>
      <c r="O143" s="151">
        <v>79</v>
      </c>
      <c r="P143" s="151">
        <v>79</v>
      </c>
      <c r="Q143" s="151">
        <v>1</v>
      </c>
      <c r="R143" s="151">
        <v>0</v>
      </c>
      <c r="S143" s="152">
        <v>0.015</v>
      </c>
      <c r="T143" s="153">
        <v>66668</v>
      </c>
      <c r="U143" s="153">
        <v>2185</v>
      </c>
      <c r="V143" s="153">
        <v>2157</v>
      </c>
      <c r="W143" s="153">
        <v>2</v>
      </c>
      <c r="X143" s="151">
        <v>1808</v>
      </c>
      <c r="Y143" s="154">
        <v>0.0327443451130977</v>
      </c>
      <c r="Z143" s="154">
        <v>0.0334075723830735</v>
      </c>
      <c r="AA143" s="154">
        <v>0.0379605508001489</v>
      </c>
      <c r="AB143" s="155">
        <v>0.0259697567389875</v>
      </c>
      <c r="AC143" s="156">
        <v>-0.00455297841707537</v>
      </c>
      <c r="AD143" s="157">
        <v>19275</v>
      </c>
      <c r="AE143" s="158">
        <v>628</v>
      </c>
      <c r="AF143" s="158">
        <v>0</v>
      </c>
      <c r="AG143" s="158">
        <v>19747</v>
      </c>
      <c r="AH143" s="158">
        <v>681</v>
      </c>
      <c r="AI143" s="158">
        <v>0</v>
      </c>
      <c r="AJ143" s="155">
        <v>0.0325810635538262</v>
      </c>
      <c r="AK143" s="155">
        <v>0.0344862510761128</v>
      </c>
      <c r="AL143" s="156">
        <v>-0.00190518752228663</v>
      </c>
    </row>
    <row r="144" ht="20.25" spans="1:38">
      <c r="A144" s="148" t="s">
        <v>1455</v>
      </c>
      <c r="B144" s="149" t="s">
        <v>1854</v>
      </c>
      <c r="C144" s="165" t="s">
        <v>1577</v>
      </c>
      <c r="D144" s="150">
        <v>4183</v>
      </c>
      <c r="E144" s="150">
        <v>135</v>
      </c>
      <c r="F144" s="150">
        <v>74</v>
      </c>
      <c r="G144" s="150">
        <v>0</v>
      </c>
      <c r="H144" s="150">
        <v>0</v>
      </c>
      <c r="I144" s="151">
        <v>3665</v>
      </c>
      <c r="J144" s="151">
        <v>145</v>
      </c>
      <c r="K144" s="151">
        <v>144</v>
      </c>
      <c r="L144" s="151">
        <v>0</v>
      </c>
      <c r="M144" s="151">
        <v>0</v>
      </c>
      <c r="N144" s="151">
        <v>3881</v>
      </c>
      <c r="O144" s="151">
        <v>108</v>
      </c>
      <c r="P144" s="151">
        <v>108</v>
      </c>
      <c r="Q144" s="151">
        <v>2</v>
      </c>
      <c r="R144" s="151">
        <v>0</v>
      </c>
      <c r="S144" s="152">
        <v>0.015</v>
      </c>
      <c r="T144" s="153">
        <v>101535</v>
      </c>
      <c r="U144" s="153">
        <v>3525</v>
      </c>
      <c r="V144" s="153">
        <v>3461</v>
      </c>
      <c r="W144" s="153">
        <v>4</v>
      </c>
      <c r="X144" s="151">
        <v>2940</v>
      </c>
      <c r="Y144" s="154">
        <v>0.0346776973457428</v>
      </c>
      <c r="Z144" s="154">
        <v>0.0322734879273249</v>
      </c>
      <c r="AA144" s="154">
        <v>0.0395634379263302</v>
      </c>
      <c r="AB144" s="155">
        <v>0.0278278794125225</v>
      </c>
      <c r="AC144" s="156">
        <v>-0.00728994999900526</v>
      </c>
      <c r="AD144" s="157">
        <v>28475</v>
      </c>
      <c r="AE144" s="158">
        <v>1028</v>
      </c>
      <c r="AF144" s="158">
        <v>0</v>
      </c>
      <c r="AG144" s="158">
        <v>28898</v>
      </c>
      <c r="AH144" s="158">
        <v>989</v>
      </c>
      <c r="AI144" s="158">
        <v>1</v>
      </c>
      <c r="AJ144" s="155">
        <v>0.0361018437225636</v>
      </c>
      <c r="AK144" s="155">
        <v>0.0341892172468683</v>
      </c>
      <c r="AL144" s="156">
        <v>0.00191262647569535</v>
      </c>
    </row>
    <row r="145" ht="20.25" spans="1:38">
      <c r="A145" s="148" t="s">
        <v>1455</v>
      </c>
      <c r="B145" s="149" t="s">
        <v>1854</v>
      </c>
      <c r="C145" s="165" t="s">
        <v>1691</v>
      </c>
      <c r="D145" s="150">
        <v>5320</v>
      </c>
      <c r="E145" s="150">
        <v>527</v>
      </c>
      <c r="F145" s="150">
        <v>228</v>
      </c>
      <c r="G145" s="150">
        <v>0</v>
      </c>
      <c r="H145" s="150">
        <v>0</v>
      </c>
      <c r="I145" s="151">
        <v>4936</v>
      </c>
      <c r="J145" s="151">
        <v>372</v>
      </c>
      <c r="K145" s="151">
        <v>349</v>
      </c>
      <c r="L145" s="151">
        <v>0</v>
      </c>
      <c r="M145" s="151">
        <v>0</v>
      </c>
      <c r="N145" s="151">
        <v>4885</v>
      </c>
      <c r="O145" s="151">
        <v>793</v>
      </c>
      <c r="P145" s="151">
        <v>766</v>
      </c>
      <c r="Q145" s="151">
        <v>9</v>
      </c>
      <c r="R145" s="151">
        <v>0</v>
      </c>
      <c r="S145" s="152">
        <v>0.015</v>
      </c>
      <c r="T145" s="153">
        <v>133008</v>
      </c>
      <c r="U145" s="153">
        <v>11761</v>
      </c>
      <c r="V145" s="153">
        <v>11293</v>
      </c>
      <c r="W145" s="153">
        <v>8</v>
      </c>
      <c r="X145" s="151">
        <v>9576</v>
      </c>
      <c r="Y145" s="154">
        <v>0.0883631059785877</v>
      </c>
      <c r="Z145" s="154">
        <v>0.0990601503759398</v>
      </c>
      <c r="AA145" s="154">
        <v>0.0753646677471637</v>
      </c>
      <c r="AB145" s="155">
        <v>0.162333674513818</v>
      </c>
      <c r="AC145" s="156">
        <v>0.0236954826287761</v>
      </c>
      <c r="AD145" s="157">
        <v>37026</v>
      </c>
      <c r="AE145" s="158">
        <v>3178</v>
      </c>
      <c r="AF145" s="158">
        <v>0</v>
      </c>
      <c r="AG145" s="158">
        <v>39995</v>
      </c>
      <c r="AH145" s="158">
        <v>3664</v>
      </c>
      <c r="AI145" s="158">
        <v>2</v>
      </c>
      <c r="AJ145" s="155">
        <v>0.0858315778101874</v>
      </c>
      <c r="AK145" s="155">
        <v>0.0915614451806476</v>
      </c>
      <c r="AL145" s="156">
        <v>-0.00572986737046015</v>
      </c>
    </row>
    <row r="146" ht="20.25" spans="1:38">
      <c r="A146" s="148" t="s">
        <v>1455</v>
      </c>
      <c r="B146" s="149" t="s">
        <v>1854</v>
      </c>
      <c r="C146" s="165" t="s">
        <v>1695</v>
      </c>
      <c r="D146" s="150">
        <v>5439</v>
      </c>
      <c r="E146" s="150">
        <v>357</v>
      </c>
      <c r="F146" s="150">
        <v>239</v>
      </c>
      <c r="G146" s="150">
        <v>0</v>
      </c>
      <c r="H146" s="150">
        <v>0</v>
      </c>
      <c r="I146" s="151">
        <v>4785</v>
      </c>
      <c r="J146" s="151">
        <v>347</v>
      </c>
      <c r="K146" s="151">
        <v>326</v>
      </c>
      <c r="L146" s="151">
        <v>0</v>
      </c>
      <c r="M146" s="151">
        <v>0</v>
      </c>
      <c r="N146" s="151">
        <v>5551</v>
      </c>
      <c r="O146" s="151">
        <v>660</v>
      </c>
      <c r="P146" s="151">
        <v>651</v>
      </c>
      <c r="Q146" s="151">
        <v>6</v>
      </c>
      <c r="R146" s="151">
        <v>0</v>
      </c>
      <c r="S146" s="152">
        <v>0.015</v>
      </c>
      <c r="T146" s="153">
        <v>135727</v>
      </c>
      <c r="U146" s="153">
        <v>10753</v>
      </c>
      <c r="V146" s="153">
        <v>10529</v>
      </c>
      <c r="W146" s="153">
        <v>3</v>
      </c>
      <c r="X146" s="151">
        <v>8069</v>
      </c>
      <c r="Y146" s="154">
        <v>0.0792031062353106</v>
      </c>
      <c r="Z146" s="154">
        <v>0.0656370656370656</v>
      </c>
      <c r="AA146" s="154">
        <v>0.0725182863113898</v>
      </c>
      <c r="AB146" s="155">
        <v>0.118897495946676</v>
      </c>
      <c r="AC146" s="156">
        <v>-0.00688122067432413</v>
      </c>
      <c r="AD146" s="157">
        <v>37971</v>
      </c>
      <c r="AE146" s="158">
        <v>2823</v>
      </c>
      <c r="AF146" s="158">
        <v>0</v>
      </c>
      <c r="AG146" s="158">
        <v>40580</v>
      </c>
      <c r="AH146" s="158">
        <v>3001</v>
      </c>
      <c r="AI146" s="158">
        <v>2</v>
      </c>
      <c r="AJ146" s="155">
        <v>0.0743462115825235</v>
      </c>
      <c r="AK146" s="155">
        <v>0.0739034006899951</v>
      </c>
      <c r="AL146" s="156">
        <v>0.000442810892528442</v>
      </c>
    </row>
    <row r="147" ht="20.25" spans="1:38">
      <c r="A147" s="148" t="s">
        <v>1455</v>
      </c>
      <c r="B147" s="149" t="s">
        <v>1854</v>
      </c>
      <c r="C147" s="165" t="s">
        <v>1576</v>
      </c>
      <c r="D147" s="150">
        <v>5231</v>
      </c>
      <c r="E147" s="150">
        <v>187</v>
      </c>
      <c r="F147" s="150">
        <v>117</v>
      </c>
      <c r="G147" s="150">
        <v>0</v>
      </c>
      <c r="H147" s="150">
        <v>0</v>
      </c>
      <c r="I147" s="151">
        <v>4290</v>
      </c>
      <c r="J147" s="151">
        <v>150</v>
      </c>
      <c r="K147" s="151">
        <v>150</v>
      </c>
      <c r="L147" s="151">
        <v>1</v>
      </c>
      <c r="M147" s="151">
        <v>0</v>
      </c>
      <c r="N147" s="151">
        <v>4625</v>
      </c>
      <c r="O147" s="151">
        <v>173</v>
      </c>
      <c r="P147" s="151">
        <v>173</v>
      </c>
      <c r="Q147" s="151">
        <v>0</v>
      </c>
      <c r="R147" s="151">
        <v>0</v>
      </c>
      <c r="S147" s="152">
        <v>0.015</v>
      </c>
      <c r="T147" s="153">
        <v>127826</v>
      </c>
      <c r="U147" s="153">
        <v>5040</v>
      </c>
      <c r="V147" s="153">
        <v>4949</v>
      </c>
      <c r="W147" s="153">
        <v>1</v>
      </c>
      <c r="X147" s="151">
        <v>4212</v>
      </c>
      <c r="Y147" s="154">
        <v>0.0394207751161735</v>
      </c>
      <c r="Z147" s="154">
        <v>0.0357484228636972</v>
      </c>
      <c r="AA147" s="154">
        <v>0.034965034965035</v>
      </c>
      <c r="AB147" s="155">
        <v>0.0374054054054054</v>
      </c>
      <c r="AC147" s="156">
        <v>0.000783387898662224</v>
      </c>
      <c r="AD147" s="157">
        <v>34975</v>
      </c>
      <c r="AE147" s="158">
        <v>1386</v>
      </c>
      <c r="AF147" s="158">
        <v>0</v>
      </c>
      <c r="AG147" s="158">
        <v>36284</v>
      </c>
      <c r="AH147" s="158">
        <v>1581</v>
      </c>
      <c r="AI147" s="158">
        <v>1</v>
      </c>
      <c r="AJ147" s="155">
        <v>0.0396283059328092</v>
      </c>
      <c r="AK147" s="155">
        <v>0.043545364347922</v>
      </c>
      <c r="AL147" s="156">
        <v>-0.0039170584151128</v>
      </c>
    </row>
    <row r="148" ht="20.25" spans="1:38">
      <c r="A148" s="148" t="s">
        <v>1455</v>
      </c>
      <c r="B148" s="149" t="s">
        <v>1854</v>
      </c>
      <c r="C148" s="165" t="s">
        <v>1667</v>
      </c>
      <c r="D148" s="150">
        <v>4166</v>
      </c>
      <c r="E148" s="150">
        <v>158</v>
      </c>
      <c r="F148" s="150">
        <v>89</v>
      </c>
      <c r="G148" s="150">
        <v>0</v>
      </c>
      <c r="H148" s="150">
        <v>0</v>
      </c>
      <c r="I148" s="151">
        <v>3266</v>
      </c>
      <c r="J148" s="151">
        <v>106</v>
      </c>
      <c r="K148" s="151">
        <v>103</v>
      </c>
      <c r="L148" s="151">
        <v>0</v>
      </c>
      <c r="M148" s="151">
        <v>0</v>
      </c>
      <c r="N148" s="151">
        <v>4306</v>
      </c>
      <c r="O148" s="151">
        <v>118</v>
      </c>
      <c r="P148" s="151">
        <v>118</v>
      </c>
      <c r="Q148" s="151">
        <v>1</v>
      </c>
      <c r="R148" s="151">
        <v>0</v>
      </c>
      <c r="S148" s="152">
        <v>0.015</v>
      </c>
      <c r="T148" s="153">
        <v>104605</v>
      </c>
      <c r="U148" s="153">
        <v>3301</v>
      </c>
      <c r="V148" s="153">
        <v>3226</v>
      </c>
      <c r="W148" s="153">
        <v>1</v>
      </c>
      <c r="X148" s="151">
        <v>2655</v>
      </c>
      <c r="Y148" s="154">
        <v>0.0315472491754696</v>
      </c>
      <c r="Z148" s="154">
        <v>0.0379260681709073</v>
      </c>
      <c r="AA148" s="154">
        <v>0.0324556031843233</v>
      </c>
      <c r="AB148" s="155">
        <v>0.0274036228518347</v>
      </c>
      <c r="AC148" s="156">
        <v>0.00547046498658401</v>
      </c>
      <c r="AD148" s="157">
        <v>29485</v>
      </c>
      <c r="AE148" s="158">
        <v>971</v>
      </c>
      <c r="AF148" s="158">
        <v>0</v>
      </c>
      <c r="AG148" s="158">
        <v>29317</v>
      </c>
      <c r="AH148" s="158">
        <v>1049</v>
      </c>
      <c r="AI148" s="158">
        <v>1</v>
      </c>
      <c r="AJ148" s="155">
        <v>0.032931999321689</v>
      </c>
      <c r="AK148" s="155">
        <v>0.0357471774056008</v>
      </c>
      <c r="AL148" s="156">
        <v>-0.00281517808391185</v>
      </c>
    </row>
    <row r="149" ht="20.25" spans="1:38">
      <c r="A149" s="148" t="s">
        <v>1455</v>
      </c>
      <c r="B149" s="149" t="s">
        <v>1854</v>
      </c>
      <c r="C149" s="165" t="s">
        <v>1682</v>
      </c>
      <c r="D149" s="150">
        <v>6168</v>
      </c>
      <c r="E149" s="150">
        <v>356</v>
      </c>
      <c r="F149" s="150">
        <v>240</v>
      </c>
      <c r="G149" s="150">
        <v>1</v>
      </c>
      <c r="H149" s="150">
        <v>0</v>
      </c>
      <c r="I149" s="151">
        <v>4552</v>
      </c>
      <c r="J149" s="151">
        <v>128</v>
      </c>
      <c r="K149" s="151">
        <v>126</v>
      </c>
      <c r="L149" s="151">
        <v>2</v>
      </c>
      <c r="M149" s="151">
        <v>0</v>
      </c>
      <c r="N149" s="151">
        <v>5628</v>
      </c>
      <c r="O149" s="151">
        <v>129</v>
      </c>
      <c r="P149" s="151">
        <v>127</v>
      </c>
      <c r="Q149" s="151">
        <v>10</v>
      </c>
      <c r="R149" s="151">
        <v>0</v>
      </c>
      <c r="S149" s="152">
        <v>0.015</v>
      </c>
      <c r="T149" s="153">
        <v>147418</v>
      </c>
      <c r="U149" s="153">
        <v>6102</v>
      </c>
      <c r="V149" s="153">
        <v>5972</v>
      </c>
      <c r="W149" s="153">
        <v>2</v>
      </c>
      <c r="X149" s="151">
        <v>5159</v>
      </c>
      <c r="Y149" s="154">
        <v>0.0413789360865023</v>
      </c>
      <c r="Z149" s="154">
        <v>0.0577172503242542</v>
      </c>
      <c r="AA149" s="154">
        <v>0.0281195079086116</v>
      </c>
      <c r="AB149" s="155">
        <v>0.0229211087420043</v>
      </c>
      <c r="AC149" s="156">
        <v>0.0295977424156426</v>
      </c>
      <c r="AD149" s="157">
        <v>42072</v>
      </c>
      <c r="AE149" s="158">
        <v>1531</v>
      </c>
      <c r="AF149" s="158">
        <v>0</v>
      </c>
      <c r="AG149" s="158">
        <v>41284</v>
      </c>
      <c r="AH149" s="158">
        <v>2059</v>
      </c>
      <c r="AI149" s="158">
        <v>0</v>
      </c>
      <c r="AJ149" s="155">
        <v>0.0363899980984978</v>
      </c>
      <c r="AK149" s="155">
        <v>0.049874043212867</v>
      </c>
      <c r="AL149" s="156">
        <v>-0.0134840451143692</v>
      </c>
    </row>
    <row r="150" ht="20.25" spans="1:38">
      <c r="A150" s="148" t="s">
        <v>1455</v>
      </c>
      <c r="B150" s="149" t="s">
        <v>1854</v>
      </c>
      <c r="C150" s="165" t="s">
        <v>1572</v>
      </c>
      <c r="D150" s="150">
        <v>4034</v>
      </c>
      <c r="E150" s="150">
        <v>524</v>
      </c>
      <c r="F150" s="150">
        <v>283</v>
      </c>
      <c r="G150" s="150">
        <v>0</v>
      </c>
      <c r="H150" s="150">
        <v>1</v>
      </c>
      <c r="I150" s="151">
        <v>4021</v>
      </c>
      <c r="J150" s="151">
        <v>435</v>
      </c>
      <c r="K150" s="151">
        <v>403</v>
      </c>
      <c r="L150" s="151">
        <v>1</v>
      </c>
      <c r="M150" s="151">
        <v>0</v>
      </c>
      <c r="N150" s="151">
        <v>4458</v>
      </c>
      <c r="O150" s="151">
        <v>515</v>
      </c>
      <c r="P150" s="151">
        <v>487</v>
      </c>
      <c r="Q150" s="151">
        <v>84</v>
      </c>
      <c r="R150" s="151">
        <v>1</v>
      </c>
      <c r="S150" s="152">
        <v>0.015</v>
      </c>
      <c r="T150" s="153">
        <v>107100</v>
      </c>
      <c r="U150" s="153">
        <v>8080</v>
      </c>
      <c r="V150" s="153">
        <v>7727</v>
      </c>
      <c r="W150" s="153">
        <v>51</v>
      </c>
      <c r="X150" s="151">
        <v>6276</v>
      </c>
      <c r="Y150" s="154">
        <v>0.0749673202614379</v>
      </c>
      <c r="Z150" s="154">
        <v>0.129647992067427</v>
      </c>
      <c r="AA150" s="154">
        <v>0.108182044267595</v>
      </c>
      <c r="AB150" s="155">
        <v>0.115298340062808</v>
      </c>
      <c r="AC150" s="156">
        <v>0.0214659477998317</v>
      </c>
      <c r="AD150" s="157">
        <v>29446</v>
      </c>
      <c r="AE150" s="158">
        <v>2406</v>
      </c>
      <c r="AF150" s="158">
        <v>5</v>
      </c>
      <c r="AG150" s="158">
        <v>31787</v>
      </c>
      <c r="AH150" s="158">
        <v>2821</v>
      </c>
      <c r="AI150" s="158">
        <v>25</v>
      </c>
      <c r="AJ150" s="155">
        <v>0.0815390885009849</v>
      </c>
      <c r="AK150" s="155">
        <v>0.0879604869915374</v>
      </c>
      <c r="AL150" s="156">
        <v>-0.00642139849055257</v>
      </c>
    </row>
    <row r="151" ht="20.25" spans="1:38">
      <c r="A151" s="148" t="s">
        <v>1455</v>
      </c>
      <c r="B151" s="149" t="s">
        <v>1854</v>
      </c>
      <c r="C151" s="165" t="s">
        <v>1628</v>
      </c>
      <c r="D151" s="150">
        <v>3253</v>
      </c>
      <c r="E151" s="150">
        <v>107</v>
      </c>
      <c r="F151" s="150">
        <v>54</v>
      </c>
      <c r="G151" s="150">
        <v>2</v>
      </c>
      <c r="H151" s="150">
        <v>0</v>
      </c>
      <c r="I151" s="151">
        <v>2466</v>
      </c>
      <c r="J151" s="151">
        <v>183</v>
      </c>
      <c r="K151" s="151">
        <v>177</v>
      </c>
      <c r="L151" s="151">
        <v>1</v>
      </c>
      <c r="M151" s="151">
        <v>0</v>
      </c>
      <c r="N151" s="151">
        <v>2660</v>
      </c>
      <c r="O151" s="151">
        <v>18</v>
      </c>
      <c r="P151" s="151">
        <v>14</v>
      </c>
      <c r="Q151" s="151">
        <v>1</v>
      </c>
      <c r="R151" s="151">
        <v>0</v>
      </c>
      <c r="S151" s="152">
        <v>0.015</v>
      </c>
      <c r="T151" s="153">
        <v>72372</v>
      </c>
      <c r="U151" s="153">
        <v>3319</v>
      </c>
      <c r="V151" s="153">
        <v>3235</v>
      </c>
      <c r="W151" s="153">
        <v>3</v>
      </c>
      <c r="X151" s="151">
        <v>2607</v>
      </c>
      <c r="Y151" s="154">
        <v>0.0458188249599293</v>
      </c>
      <c r="Z151" s="154">
        <v>0.0328927144174608</v>
      </c>
      <c r="AA151" s="154">
        <v>0.0742092457420925</v>
      </c>
      <c r="AB151" s="155">
        <v>0.00676691729323308</v>
      </c>
      <c r="AC151" s="156">
        <v>-0.0413165313246317</v>
      </c>
      <c r="AD151" s="157">
        <v>20255</v>
      </c>
      <c r="AE151" s="158">
        <v>966</v>
      </c>
      <c r="AF151" s="158">
        <v>0</v>
      </c>
      <c r="AG151" s="158">
        <v>21125</v>
      </c>
      <c r="AH151" s="158">
        <v>1345</v>
      </c>
      <c r="AI151" s="158">
        <v>2</v>
      </c>
      <c r="AJ151" s="155">
        <v>0.0476919279190323</v>
      </c>
      <c r="AK151" s="155">
        <v>0.0635739644970414</v>
      </c>
      <c r="AL151" s="156">
        <v>-0.0158820365780091</v>
      </c>
    </row>
    <row r="152" ht="20.25" spans="1:38">
      <c r="A152" s="148" t="s">
        <v>1455</v>
      </c>
      <c r="B152" s="149" t="s">
        <v>1854</v>
      </c>
      <c r="C152" s="165" t="s">
        <v>1630</v>
      </c>
      <c r="D152" s="150">
        <v>4559</v>
      </c>
      <c r="E152" s="150">
        <v>240</v>
      </c>
      <c r="F152" s="150">
        <v>136</v>
      </c>
      <c r="G152" s="150">
        <v>0</v>
      </c>
      <c r="H152" s="150">
        <v>0</v>
      </c>
      <c r="I152" s="151">
        <v>4586</v>
      </c>
      <c r="J152" s="151">
        <v>179</v>
      </c>
      <c r="K152" s="151">
        <v>175</v>
      </c>
      <c r="L152" s="151">
        <v>6</v>
      </c>
      <c r="M152" s="151">
        <v>2</v>
      </c>
      <c r="N152" s="151">
        <v>4774</v>
      </c>
      <c r="O152" s="151">
        <v>108</v>
      </c>
      <c r="P152" s="151">
        <v>107</v>
      </c>
      <c r="Q152" s="151">
        <v>10</v>
      </c>
      <c r="R152" s="151">
        <v>0</v>
      </c>
      <c r="S152" s="152">
        <v>0.015</v>
      </c>
      <c r="T152" s="153">
        <v>115487</v>
      </c>
      <c r="U152" s="153">
        <v>4303</v>
      </c>
      <c r="V152" s="153">
        <v>4192</v>
      </c>
      <c r="W152" s="153">
        <v>4</v>
      </c>
      <c r="X152" s="151">
        <v>3580</v>
      </c>
      <c r="Y152" s="154">
        <v>0.0372249690441348</v>
      </c>
      <c r="Z152" s="154">
        <v>0.0526431234919939</v>
      </c>
      <c r="AA152" s="154">
        <v>0.038595726122983</v>
      </c>
      <c r="AB152" s="155">
        <v>0.022622538751571</v>
      </c>
      <c r="AC152" s="156">
        <v>0.0140473973690109</v>
      </c>
      <c r="AD152" s="157">
        <v>33768</v>
      </c>
      <c r="AE152" s="158">
        <v>1243</v>
      </c>
      <c r="AF152" s="158">
        <v>3</v>
      </c>
      <c r="AG152" s="158">
        <v>34027</v>
      </c>
      <c r="AH152" s="158">
        <v>1525</v>
      </c>
      <c r="AI152" s="158">
        <v>0</v>
      </c>
      <c r="AJ152" s="155">
        <v>0.0367211561241412</v>
      </c>
      <c r="AK152" s="155">
        <v>0.0448173509272049</v>
      </c>
      <c r="AL152" s="156">
        <v>-0.00809619480306367</v>
      </c>
    </row>
    <row r="153" ht="20.25" spans="1:38">
      <c r="A153" s="148" t="s">
        <v>1455</v>
      </c>
      <c r="B153" s="149" t="s">
        <v>1854</v>
      </c>
      <c r="C153" s="165" t="s">
        <v>1671</v>
      </c>
      <c r="D153" s="150">
        <v>4422</v>
      </c>
      <c r="E153" s="150">
        <v>78</v>
      </c>
      <c r="F153" s="150">
        <v>60</v>
      </c>
      <c r="G153" s="150">
        <v>3</v>
      </c>
      <c r="H153" s="150">
        <v>0</v>
      </c>
      <c r="I153" s="151">
        <v>4191</v>
      </c>
      <c r="J153" s="151">
        <v>151</v>
      </c>
      <c r="K153" s="151">
        <v>150</v>
      </c>
      <c r="L153" s="151">
        <v>6</v>
      </c>
      <c r="M153" s="151">
        <v>0</v>
      </c>
      <c r="N153" s="151">
        <v>4286</v>
      </c>
      <c r="O153" s="151">
        <v>99</v>
      </c>
      <c r="P153" s="151">
        <v>99</v>
      </c>
      <c r="Q153" s="151">
        <v>13</v>
      </c>
      <c r="R153" s="151">
        <v>0</v>
      </c>
      <c r="S153" s="152">
        <v>0.015</v>
      </c>
      <c r="T153" s="153">
        <v>110609</v>
      </c>
      <c r="U153" s="153">
        <v>2876</v>
      </c>
      <c r="V153" s="153">
        <v>2857</v>
      </c>
      <c r="W153" s="153">
        <v>2</v>
      </c>
      <c r="X153" s="151">
        <v>2481</v>
      </c>
      <c r="Y153" s="154">
        <v>0.0259834190707809</v>
      </c>
      <c r="Z153" s="154">
        <v>0.0176390773405699</v>
      </c>
      <c r="AA153" s="154">
        <v>0.0360295872106896</v>
      </c>
      <c r="AB153" s="155">
        <v>0.0230984601026598</v>
      </c>
      <c r="AC153" s="156">
        <v>-0.0183905098701197</v>
      </c>
      <c r="AD153" s="157">
        <v>30814</v>
      </c>
      <c r="AE153" s="158">
        <v>760</v>
      </c>
      <c r="AF153" s="158">
        <v>0</v>
      </c>
      <c r="AG153" s="158">
        <v>32644</v>
      </c>
      <c r="AH153" s="158">
        <v>985</v>
      </c>
      <c r="AI153" s="158">
        <v>1</v>
      </c>
      <c r="AJ153" s="155">
        <v>0.0246641137145453</v>
      </c>
      <c r="AK153" s="155">
        <v>0.0301433647837275</v>
      </c>
      <c r="AL153" s="156">
        <v>-0.00547925106918215</v>
      </c>
    </row>
    <row r="154" ht="20.25" spans="1:38">
      <c r="A154" s="148" t="s">
        <v>1455</v>
      </c>
      <c r="B154" s="149" t="s">
        <v>1856</v>
      </c>
      <c r="C154" s="165" t="s">
        <v>1514</v>
      </c>
      <c r="D154" s="150">
        <v>5106</v>
      </c>
      <c r="E154" s="150">
        <v>350</v>
      </c>
      <c r="F154" s="150">
        <v>230</v>
      </c>
      <c r="G154" s="150">
        <v>0</v>
      </c>
      <c r="H154" s="150">
        <v>0</v>
      </c>
      <c r="I154" s="151">
        <v>4131</v>
      </c>
      <c r="J154" s="151">
        <v>152</v>
      </c>
      <c r="K154" s="151">
        <v>148</v>
      </c>
      <c r="L154" s="151">
        <v>0</v>
      </c>
      <c r="M154" s="151">
        <v>0</v>
      </c>
      <c r="N154" s="151">
        <v>1404</v>
      </c>
      <c r="O154" s="151">
        <v>170</v>
      </c>
      <c r="P154" s="151">
        <v>170</v>
      </c>
      <c r="Q154" s="151">
        <v>0</v>
      </c>
      <c r="R154" s="151">
        <v>0</v>
      </c>
      <c r="S154" s="152">
        <v>0.015</v>
      </c>
      <c r="T154" s="153">
        <v>62099</v>
      </c>
      <c r="U154" s="153">
        <v>9086</v>
      </c>
      <c r="V154" s="153">
        <v>8951</v>
      </c>
      <c r="W154" s="153">
        <v>9</v>
      </c>
      <c r="X154" s="151">
        <v>6405</v>
      </c>
      <c r="Y154" s="154">
        <v>0.146169825601056</v>
      </c>
      <c r="Z154" s="154">
        <v>0.0685468076772425</v>
      </c>
      <c r="AA154" s="154">
        <v>0.0367949648995401</v>
      </c>
      <c r="AB154" s="155">
        <v>0.121082621082621</v>
      </c>
      <c r="AC154" s="156">
        <v>0.0317518427777024</v>
      </c>
      <c r="AD154" s="157">
        <v>20466</v>
      </c>
      <c r="AE154" s="158">
        <v>2911</v>
      </c>
      <c r="AF154" s="158">
        <v>6</v>
      </c>
      <c r="AG154" s="158">
        <v>15172</v>
      </c>
      <c r="AH154" s="158">
        <v>1461</v>
      </c>
      <c r="AI154" s="158">
        <v>0</v>
      </c>
      <c r="AJ154" s="155">
        <v>0.141942734291019</v>
      </c>
      <c r="AK154" s="155">
        <v>0.0962958080674927</v>
      </c>
      <c r="AL154" s="156">
        <v>0.0456469262235265</v>
      </c>
    </row>
    <row r="155" ht="20.25" spans="1:38">
      <c r="A155" s="148" t="s">
        <v>1455</v>
      </c>
      <c r="B155" s="149" t="s">
        <v>1856</v>
      </c>
      <c r="C155" s="165" t="s">
        <v>1506</v>
      </c>
      <c r="D155" s="150">
        <v>1016</v>
      </c>
      <c r="E155" s="150">
        <v>97</v>
      </c>
      <c r="F155" s="150">
        <v>77</v>
      </c>
      <c r="G155" s="150">
        <v>0</v>
      </c>
      <c r="H155" s="150">
        <v>0</v>
      </c>
      <c r="I155" s="151">
        <v>855</v>
      </c>
      <c r="J155" s="151">
        <v>203</v>
      </c>
      <c r="K155" s="151">
        <v>202</v>
      </c>
      <c r="L155" s="151">
        <v>0</v>
      </c>
      <c r="M155" s="151">
        <v>0</v>
      </c>
      <c r="N155" s="151">
        <v>1093</v>
      </c>
      <c r="O155" s="151">
        <v>129</v>
      </c>
      <c r="P155" s="151">
        <v>128</v>
      </c>
      <c r="Q155" s="151">
        <v>0</v>
      </c>
      <c r="R155" s="151">
        <v>0</v>
      </c>
      <c r="S155" s="152">
        <v>0.015</v>
      </c>
      <c r="T155" s="153">
        <v>23476</v>
      </c>
      <c r="U155" s="153">
        <v>3625</v>
      </c>
      <c r="V155" s="153">
        <v>3594</v>
      </c>
      <c r="W155" s="153">
        <v>0</v>
      </c>
      <c r="X155" s="151">
        <v>2902</v>
      </c>
      <c r="Y155" s="154">
        <v>0.154413017549838</v>
      </c>
      <c r="Z155" s="154">
        <v>0.0954724409448819</v>
      </c>
      <c r="AA155" s="154">
        <v>0.237426900584795</v>
      </c>
      <c r="AB155" s="155">
        <v>0.118023787740165</v>
      </c>
      <c r="AC155" s="156">
        <v>-0.141954459639913</v>
      </c>
      <c r="AD155" s="157">
        <v>6660</v>
      </c>
      <c r="AE155" s="158">
        <v>722</v>
      </c>
      <c r="AF155" s="158">
        <v>0</v>
      </c>
      <c r="AG155" s="158">
        <v>5509</v>
      </c>
      <c r="AH155" s="158">
        <v>781</v>
      </c>
      <c r="AI155" s="158">
        <v>0</v>
      </c>
      <c r="AJ155" s="155">
        <v>0.108408408408408</v>
      </c>
      <c r="AK155" s="155">
        <v>0.141768015973861</v>
      </c>
      <c r="AL155" s="156">
        <v>-0.0333596075654526</v>
      </c>
    </row>
    <row r="156" ht="20.25" spans="1:38">
      <c r="A156" s="148" t="s">
        <v>1455</v>
      </c>
      <c r="B156" s="149" t="s">
        <v>1856</v>
      </c>
      <c r="C156" s="165" t="s">
        <v>1530</v>
      </c>
      <c r="D156" s="150">
        <v>2370</v>
      </c>
      <c r="E156" s="150">
        <v>372</v>
      </c>
      <c r="F156" s="150">
        <v>293</v>
      </c>
      <c r="G156" s="150">
        <v>0</v>
      </c>
      <c r="H156" s="150">
        <v>0</v>
      </c>
      <c r="I156" s="151">
        <v>2959</v>
      </c>
      <c r="J156" s="151">
        <v>725</v>
      </c>
      <c r="K156" s="151">
        <v>719</v>
      </c>
      <c r="L156" s="151">
        <v>0</v>
      </c>
      <c r="M156" s="151">
        <v>0</v>
      </c>
      <c r="N156" s="151">
        <v>1535</v>
      </c>
      <c r="O156" s="151">
        <v>358</v>
      </c>
      <c r="P156" s="151">
        <v>357</v>
      </c>
      <c r="Q156" s="151">
        <v>0</v>
      </c>
      <c r="R156" s="151">
        <v>0</v>
      </c>
      <c r="S156" s="152">
        <v>0.015</v>
      </c>
      <c r="T156" s="153">
        <v>55093</v>
      </c>
      <c r="U156" s="153">
        <v>14083</v>
      </c>
      <c r="V156" s="153">
        <v>13949</v>
      </c>
      <c r="W156" s="153">
        <v>1</v>
      </c>
      <c r="X156" s="151">
        <v>11324</v>
      </c>
      <c r="Y156" s="154">
        <v>0.255604160238143</v>
      </c>
      <c r="Z156" s="154">
        <v>0.156962025316456</v>
      </c>
      <c r="AA156" s="154">
        <v>0.245015207840487</v>
      </c>
      <c r="AB156" s="155">
        <v>0.233224755700326</v>
      </c>
      <c r="AC156" s="156">
        <v>-0.0880531825240309</v>
      </c>
      <c r="AD156" s="157">
        <v>16071</v>
      </c>
      <c r="AE156" s="158">
        <v>3457</v>
      </c>
      <c r="AF156" s="158">
        <v>0</v>
      </c>
      <c r="AG156" s="158">
        <v>14597</v>
      </c>
      <c r="AH156" s="158">
        <v>3893</v>
      </c>
      <c r="AI156" s="158">
        <v>1</v>
      </c>
      <c r="AJ156" s="155">
        <v>0.215107958434447</v>
      </c>
      <c r="AK156" s="155">
        <v>0.26663012947866</v>
      </c>
      <c r="AL156" s="156">
        <v>-0.0515221710442129</v>
      </c>
    </row>
    <row r="157" ht="20.25" spans="1:38">
      <c r="A157" s="148" t="s">
        <v>1455</v>
      </c>
      <c r="B157" s="149" t="s">
        <v>1856</v>
      </c>
      <c r="C157" s="165" t="s">
        <v>1531</v>
      </c>
      <c r="D157" s="150">
        <v>403</v>
      </c>
      <c r="E157" s="150">
        <v>409</v>
      </c>
      <c r="F157" s="150">
        <v>252</v>
      </c>
      <c r="G157" s="150">
        <v>0</v>
      </c>
      <c r="H157" s="150">
        <v>0</v>
      </c>
      <c r="I157" s="151">
        <v>812</v>
      </c>
      <c r="J157" s="151">
        <v>45</v>
      </c>
      <c r="K157" s="151">
        <v>45</v>
      </c>
      <c r="L157" s="151">
        <v>0</v>
      </c>
      <c r="M157" s="151">
        <v>0</v>
      </c>
      <c r="N157" s="151">
        <v>1030</v>
      </c>
      <c r="O157" s="151">
        <v>100</v>
      </c>
      <c r="P157" s="151">
        <v>93</v>
      </c>
      <c r="Q157" s="151">
        <v>0</v>
      </c>
      <c r="R157" s="151">
        <v>0</v>
      </c>
      <c r="S157" s="152">
        <v>0.015</v>
      </c>
      <c r="T157" s="153">
        <v>16299</v>
      </c>
      <c r="U157" s="153">
        <v>3686</v>
      </c>
      <c r="V157" s="153">
        <v>3490</v>
      </c>
      <c r="W157" s="153">
        <v>0</v>
      </c>
      <c r="X157" s="151">
        <v>2905</v>
      </c>
      <c r="Y157" s="154">
        <v>0.22614884348733</v>
      </c>
      <c r="Z157" s="154">
        <v>1.01488833746898</v>
      </c>
      <c r="AA157" s="154">
        <v>0.0554187192118227</v>
      </c>
      <c r="AB157" s="155">
        <v>0.0970873786407767</v>
      </c>
      <c r="AC157" s="156">
        <v>0.95946961825716</v>
      </c>
      <c r="AD157" s="157">
        <v>4720</v>
      </c>
      <c r="AE157" s="158">
        <v>904</v>
      </c>
      <c r="AF157" s="158">
        <v>0</v>
      </c>
      <c r="AG157" s="158">
        <v>3974</v>
      </c>
      <c r="AH157" s="158">
        <v>901</v>
      </c>
      <c r="AI157" s="158">
        <v>0</v>
      </c>
      <c r="AJ157" s="155">
        <v>0.191525423728814</v>
      </c>
      <c r="AK157" s="155">
        <v>0.226723704076497</v>
      </c>
      <c r="AL157" s="156">
        <v>-0.0351982803476837</v>
      </c>
    </row>
    <row r="158" ht="20.25" spans="1:38">
      <c r="A158" s="148" t="s">
        <v>1455</v>
      </c>
      <c r="B158" s="149" t="s">
        <v>1856</v>
      </c>
      <c r="C158" s="165" t="s">
        <v>1534</v>
      </c>
      <c r="D158" s="150">
        <v>1251</v>
      </c>
      <c r="E158" s="150">
        <v>237</v>
      </c>
      <c r="F158" s="150">
        <v>166</v>
      </c>
      <c r="G158" s="150">
        <v>0</v>
      </c>
      <c r="H158" s="150">
        <v>0</v>
      </c>
      <c r="I158" s="151">
        <v>1018</v>
      </c>
      <c r="J158" s="151">
        <v>203</v>
      </c>
      <c r="K158" s="151">
        <v>202</v>
      </c>
      <c r="L158" s="151">
        <v>0</v>
      </c>
      <c r="M158" s="151">
        <v>0</v>
      </c>
      <c r="N158" s="151">
        <v>1710</v>
      </c>
      <c r="O158" s="151">
        <v>466</v>
      </c>
      <c r="P158" s="151">
        <v>461</v>
      </c>
      <c r="Q158" s="151">
        <v>0</v>
      </c>
      <c r="R158" s="151">
        <v>0</v>
      </c>
      <c r="S158" s="152">
        <v>0.015</v>
      </c>
      <c r="T158" s="153">
        <v>35264</v>
      </c>
      <c r="U158" s="153">
        <v>5762</v>
      </c>
      <c r="V158" s="153">
        <v>5677</v>
      </c>
      <c r="W158" s="153">
        <v>21</v>
      </c>
      <c r="X158" s="151">
        <v>4295</v>
      </c>
      <c r="Y158" s="154">
        <v>0.162800589836661</v>
      </c>
      <c r="Z158" s="154">
        <v>0.189448441247002</v>
      </c>
      <c r="AA158" s="154">
        <v>0.199410609037328</v>
      </c>
      <c r="AB158" s="155">
        <v>0.272514619883041</v>
      </c>
      <c r="AC158" s="156">
        <v>-0.00996216779032572</v>
      </c>
      <c r="AD158" s="157">
        <v>10165</v>
      </c>
      <c r="AE158" s="158">
        <v>1695</v>
      </c>
      <c r="AF158" s="158">
        <v>0</v>
      </c>
      <c r="AG158" s="158">
        <v>7497</v>
      </c>
      <c r="AH158" s="158">
        <v>1101</v>
      </c>
      <c r="AI158" s="158">
        <v>6</v>
      </c>
      <c r="AJ158" s="155">
        <v>0.166748647319233</v>
      </c>
      <c r="AK158" s="155">
        <v>0.146058423369348</v>
      </c>
      <c r="AL158" s="156">
        <v>0.0206902239498849</v>
      </c>
    </row>
    <row r="159" ht="20.25" spans="1:38">
      <c r="A159" s="148" t="s">
        <v>1455</v>
      </c>
      <c r="B159" s="149" t="s">
        <v>1856</v>
      </c>
      <c r="C159" s="165" t="s">
        <v>1539</v>
      </c>
      <c r="D159" s="150">
        <v>1161</v>
      </c>
      <c r="E159" s="150">
        <v>489</v>
      </c>
      <c r="F159" s="150">
        <v>371</v>
      </c>
      <c r="G159" s="150">
        <v>0</v>
      </c>
      <c r="H159" s="150">
        <v>0</v>
      </c>
      <c r="I159" s="151">
        <v>2976</v>
      </c>
      <c r="J159" s="151">
        <v>589</v>
      </c>
      <c r="K159" s="151">
        <v>587</v>
      </c>
      <c r="L159" s="151">
        <v>0</v>
      </c>
      <c r="M159" s="151">
        <v>0</v>
      </c>
      <c r="N159" s="151">
        <v>2414</v>
      </c>
      <c r="O159" s="151">
        <v>757</v>
      </c>
      <c r="P159" s="151">
        <v>755</v>
      </c>
      <c r="Q159" s="151">
        <v>0</v>
      </c>
      <c r="R159" s="151">
        <v>0</v>
      </c>
      <c r="S159" s="152">
        <v>0.015</v>
      </c>
      <c r="T159" s="153">
        <v>53843</v>
      </c>
      <c r="U159" s="153">
        <v>14355</v>
      </c>
      <c r="V159" s="153">
        <v>14130</v>
      </c>
      <c r="W159" s="153">
        <v>0</v>
      </c>
      <c r="X159" s="151">
        <v>9994</v>
      </c>
      <c r="Y159" s="154">
        <v>0.266608472781977</v>
      </c>
      <c r="Z159" s="154">
        <v>0.421188630490956</v>
      </c>
      <c r="AA159" s="154">
        <v>0.197916666666667</v>
      </c>
      <c r="AB159" s="155">
        <v>0.313587406793703</v>
      </c>
      <c r="AC159" s="156">
        <v>0.223271963824289</v>
      </c>
      <c r="AD159" s="157">
        <v>16408</v>
      </c>
      <c r="AE159" s="158">
        <v>3703</v>
      </c>
      <c r="AF159" s="158">
        <v>0</v>
      </c>
      <c r="AG159" s="158">
        <v>16900</v>
      </c>
      <c r="AH159" s="158">
        <v>4261</v>
      </c>
      <c r="AI159" s="158">
        <v>0</v>
      </c>
      <c r="AJ159" s="155">
        <v>0.225682593856655</v>
      </c>
      <c r="AK159" s="155">
        <v>0.252130177514793</v>
      </c>
      <c r="AL159" s="156">
        <v>-0.0264475836581376</v>
      </c>
    </row>
    <row r="160" ht="20.25" spans="1:38">
      <c r="A160" s="148" t="s">
        <v>1455</v>
      </c>
      <c r="B160" s="149" t="s">
        <v>1856</v>
      </c>
      <c r="C160" s="165" t="s">
        <v>1522</v>
      </c>
      <c r="D160" s="150">
        <v>584</v>
      </c>
      <c r="E160" s="150">
        <v>13</v>
      </c>
      <c r="F160" s="150">
        <v>8</v>
      </c>
      <c r="G160" s="150">
        <v>0</v>
      </c>
      <c r="H160" s="150">
        <v>0</v>
      </c>
      <c r="I160" s="151">
        <v>401</v>
      </c>
      <c r="J160" s="151">
        <v>207</v>
      </c>
      <c r="K160" s="151">
        <v>201</v>
      </c>
      <c r="L160" s="151">
        <v>0</v>
      </c>
      <c r="M160" s="151">
        <v>0</v>
      </c>
      <c r="N160" s="151">
        <v>449</v>
      </c>
      <c r="O160" s="151">
        <v>33</v>
      </c>
      <c r="P160" s="151">
        <v>33</v>
      </c>
      <c r="Q160" s="151">
        <v>0</v>
      </c>
      <c r="R160" s="151">
        <v>0</v>
      </c>
      <c r="S160" s="152">
        <v>0.015</v>
      </c>
      <c r="T160" s="153">
        <v>37989</v>
      </c>
      <c r="U160" s="153">
        <v>8570</v>
      </c>
      <c r="V160" s="153">
        <v>8490</v>
      </c>
      <c r="W160" s="153">
        <v>0</v>
      </c>
      <c r="X160" s="151">
        <v>3511</v>
      </c>
      <c r="Y160" s="154">
        <v>0.225591618626445</v>
      </c>
      <c r="Z160" s="154">
        <v>0.0222602739726027</v>
      </c>
      <c r="AA160" s="154">
        <v>0.516209476309227</v>
      </c>
      <c r="AB160" s="155">
        <v>0.0734966592427617</v>
      </c>
      <c r="AC160" s="156">
        <v>-0.493949202336624</v>
      </c>
      <c r="AD160" s="157">
        <v>5308</v>
      </c>
      <c r="AE160" s="158">
        <v>949</v>
      </c>
      <c r="AF160" s="158">
        <v>0</v>
      </c>
      <c r="AG160" s="158">
        <v>7883</v>
      </c>
      <c r="AH160" s="158">
        <v>2913</v>
      </c>
      <c r="AI160" s="158">
        <v>0</v>
      </c>
      <c r="AJ160" s="155">
        <v>0.178786737000754</v>
      </c>
      <c r="AK160" s="155">
        <v>0.369529366992262</v>
      </c>
      <c r="AL160" s="156">
        <v>-0.190742629991508</v>
      </c>
    </row>
    <row r="161" ht="20.25" spans="1:38">
      <c r="A161" s="148" t="s">
        <v>1455</v>
      </c>
      <c r="B161" s="149" t="s">
        <v>1856</v>
      </c>
      <c r="C161" s="165" t="s">
        <v>1528</v>
      </c>
      <c r="D161" s="150">
        <v>3630</v>
      </c>
      <c r="E161" s="150">
        <v>8</v>
      </c>
      <c r="F161" s="150">
        <v>2</v>
      </c>
      <c r="G161" s="150">
        <v>0</v>
      </c>
      <c r="H161" s="150">
        <v>0</v>
      </c>
      <c r="I161" s="151">
        <v>4131</v>
      </c>
      <c r="J161" s="151">
        <v>128</v>
      </c>
      <c r="K161" s="151">
        <v>122</v>
      </c>
      <c r="L161" s="151">
        <v>0</v>
      </c>
      <c r="M161" s="151">
        <v>0</v>
      </c>
      <c r="N161" s="151">
        <v>473</v>
      </c>
      <c r="O161" s="151">
        <v>159</v>
      </c>
      <c r="P161" s="151">
        <v>154</v>
      </c>
      <c r="Q161" s="151">
        <v>0</v>
      </c>
      <c r="R161" s="151">
        <v>0</v>
      </c>
      <c r="S161" s="152">
        <v>0.015</v>
      </c>
      <c r="T161" s="153">
        <v>56487</v>
      </c>
      <c r="U161" s="153">
        <v>10735</v>
      </c>
      <c r="V161" s="153">
        <v>10662</v>
      </c>
      <c r="W161" s="153">
        <v>0</v>
      </c>
      <c r="X161" s="151">
        <v>7208</v>
      </c>
      <c r="Y161" s="154">
        <v>0.19004372687521</v>
      </c>
      <c r="Z161" s="154">
        <v>0.00220385674931129</v>
      </c>
      <c r="AA161" s="154">
        <v>0.0309852335996127</v>
      </c>
      <c r="AB161" s="155">
        <v>0.33615221987315</v>
      </c>
      <c r="AC161" s="156">
        <v>-0.0287813768503014</v>
      </c>
      <c r="AD161" s="157">
        <v>12427</v>
      </c>
      <c r="AE161" s="158">
        <v>1501</v>
      </c>
      <c r="AF161" s="158">
        <v>0</v>
      </c>
      <c r="AG161" s="158">
        <v>14472</v>
      </c>
      <c r="AH161" s="158">
        <v>3116</v>
      </c>
      <c r="AI161" s="158">
        <v>0</v>
      </c>
      <c r="AJ161" s="155">
        <v>0.120785386658083</v>
      </c>
      <c r="AK161" s="155">
        <v>0.215312327252626</v>
      </c>
      <c r="AL161" s="156">
        <v>-0.0945269405945425</v>
      </c>
    </row>
    <row r="162" ht="20.25" spans="1:38">
      <c r="A162" s="148" t="s">
        <v>1455</v>
      </c>
      <c r="B162" s="149" t="s">
        <v>1856</v>
      </c>
      <c r="C162" s="165" t="s">
        <v>1533</v>
      </c>
      <c r="D162" s="150">
        <v>2795</v>
      </c>
      <c r="E162" s="150">
        <v>123</v>
      </c>
      <c r="F162" s="150">
        <v>77</v>
      </c>
      <c r="G162" s="150">
        <v>0</v>
      </c>
      <c r="H162" s="150">
        <v>0</v>
      </c>
      <c r="I162" s="151">
        <v>2944</v>
      </c>
      <c r="J162" s="151">
        <v>839</v>
      </c>
      <c r="K162" s="151">
        <v>810</v>
      </c>
      <c r="L162" s="151">
        <v>0</v>
      </c>
      <c r="M162" s="151">
        <v>0</v>
      </c>
      <c r="N162" s="151">
        <v>758</v>
      </c>
      <c r="O162" s="151">
        <v>826</v>
      </c>
      <c r="P162" s="151">
        <v>798</v>
      </c>
      <c r="Q162" s="151">
        <v>0</v>
      </c>
      <c r="R162" s="151">
        <v>0</v>
      </c>
      <c r="S162" s="152">
        <v>0.015</v>
      </c>
      <c r="T162" s="153">
        <v>43835</v>
      </c>
      <c r="U162" s="153">
        <v>14114</v>
      </c>
      <c r="V162" s="153">
        <v>13924</v>
      </c>
      <c r="W162" s="153">
        <v>50</v>
      </c>
      <c r="X162" s="151">
        <v>3739</v>
      </c>
      <c r="Y162" s="154">
        <v>0.320839511805635</v>
      </c>
      <c r="Z162" s="154">
        <v>0.0440071556350626</v>
      </c>
      <c r="AA162" s="154">
        <v>0.284986413043478</v>
      </c>
      <c r="AB162" s="155">
        <v>1.08970976253298</v>
      </c>
      <c r="AC162" s="156">
        <v>-0.240979257408416</v>
      </c>
      <c r="AD162" s="157">
        <v>12350</v>
      </c>
      <c r="AE162" s="158">
        <v>4052</v>
      </c>
      <c r="AF162" s="158">
        <v>0</v>
      </c>
      <c r="AG162" s="158">
        <v>16206</v>
      </c>
      <c r="AH162" s="158">
        <v>6239</v>
      </c>
      <c r="AI162" s="158">
        <v>15</v>
      </c>
      <c r="AJ162" s="155">
        <v>0.328097165991903</v>
      </c>
      <c r="AK162" s="155">
        <v>0.384055288164877</v>
      </c>
      <c r="AL162" s="156">
        <v>-0.0559581221729744</v>
      </c>
    </row>
    <row r="163" ht="20.25" spans="1:38">
      <c r="A163" s="148" t="s">
        <v>1455</v>
      </c>
      <c r="B163" s="149" t="s">
        <v>1856</v>
      </c>
      <c r="C163" s="165" t="s">
        <v>1512</v>
      </c>
      <c r="D163" s="150">
        <v>2738</v>
      </c>
      <c r="E163" s="150">
        <v>346</v>
      </c>
      <c r="F163" s="150">
        <v>180</v>
      </c>
      <c r="G163" s="150">
        <v>0</v>
      </c>
      <c r="H163" s="150">
        <v>0</v>
      </c>
      <c r="I163" s="151">
        <v>1595</v>
      </c>
      <c r="J163" s="151">
        <v>113</v>
      </c>
      <c r="K163" s="151">
        <v>107</v>
      </c>
      <c r="L163" s="151">
        <v>0</v>
      </c>
      <c r="M163" s="151">
        <v>0</v>
      </c>
      <c r="N163" s="151">
        <v>484</v>
      </c>
      <c r="O163" s="151">
        <v>392</v>
      </c>
      <c r="P163" s="151">
        <v>390</v>
      </c>
      <c r="Q163" s="151">
        <v>0</v>
      </c>
      <c r="R163" s="151">
        <v>0</v>
      </c>
      <c r="S163" s="152">
        <v>0.015</v>
      </c>
      <c r="T163" s="153">
        <v>32994</v>
      </c>
      <c r="U163" s="153">
        <v>9002</v>
      </c>
      <c r="V163" s="153">
        <v>8741</v>
      </c>
      <c r="W163" s="153">
        <v>6</v>
      </c>
      <c r="X163" s="151">
        <v>6380</v>
      </c>
      <c r="Y163" s="154">
        <v>0.272655634357762</v>
      </c>
      <c r="Z163" s="154">
        <v>0.126369612856099</v>
      </c>
      <c r="AA163" s="154">
        <v>0.070846394984326</v>
      </c>
      <c r="AB163" s="155">
        <v>0.809917355371901</v>
      </c>
      <c r="AC163" s="156">
        <v>0.0555232178717733</v>
      </c>
      <c r="AD163" s="157">
        <v>11447</v>
      </c>
      <c r="AE163" s="158">
        <v>2201</v>
      </c>
      <c r="AF163" s="158">
        <v>1</v>
      </c>
      <c r="AG163" s="158">
        <v>6956</v>
      </c>
      <c r="AH163" s="158">
        <v>1286</v>
      </c>
      <c r="AI163" s="158">
        <v>0</v>
      </c>
      <c r="AJ163" s="155">
        <v>0.192190093474273</v>
      </c>
      <c r="AK163" s="155">
        <v>0.18487636572743</v>
      </c>
      <c r="AL163" s="156">
        <v>0.00731372774684319</v>
      </c>
    </row>
    <row r="164" ht="20.25" spans="1:38">
      <c r="A164" s="148" t="s">
        <v>1455</v>
      </c>
      <c r="B164" s="149" t="s">
        <v>1856</v>
      </c>
      <c r="C164" s="165" t="s">
        <v>1518</v>
      </c>
      <c r="D164" s="150">
        <v>1165</v>
      </c>
      <c r="E164" s="150">
        <v>123</v>
      </c>
      <c r="F164" s="150">
        <v>64</v>
      </c>
      <c r="G164" s="150">
        <v>0</v>
      </c>
      <c r="H164" s="150">
        <v>0</v>
      </c>
      <c r="I164" s="151">
        <v>1299</v>
      </c>
      <c r="J164" s="151">
        <v>102</v>
      </c>
      <c r="K164" s="151">
        <v>101</v>
      </c>
      <c r="L164" s="151">
        <v>0</v>
      </c>
      <c r="M164" s="151">
        <v>0</v>
      </c>
      <c r="N164" s="151">
        <v>1494</v>
      </c>
      <c r="O164" s="151">
        <v>705</v>
      </c>
      <c r="P164" s="151">
        <v>695</v>
      </c>
      <c r="Q164" s="151">
        <v>0</v>
      </c>
      <c r="R164" s="151">
        <v>0</v>
      </c>
      <c r="S164" s="152">
        <v>0.015</v>
      </c>
      <c r="T164" s="153">
        <v>27922</v>
      </c>
      <c r="U164" s="153">
        <v>12325</v>
      </c>
      <c r="V164" s="153">
        <v>12127</v>
      </c>
      <c r="W164" s="153">
        <v>0</v>
      </c>
      <c r="X164" s="151">
        <v>5604</v>
      </c>
      <c r="Y164" s="154">
        <v>0.441408208581047</v>
      </c>
      <c r="Z164" s="154">
        <v>0.105579399141631</v>
      </c>
      <c r="AA164" s="154">
        <v>0.0785219399538106</v>
      </c>
      <c r="AB164" s="155">
        <v>0.471887550200803</v>
      </c>
      <c r="AC164" s="156">
        <v>0.0270574591878203</v>
      </c>
      <c r="AD164" s="157">
        <v>8723</v>
      </c>
      <c r="AE164" s="158">
        <v>3463</v>
      </c>
      <c r="AF164" s="158">
        <v>0</v>
      </c>
      <c r="AG164" s="158">
        <v>3795</v>
      </c>
      <c r="AH164" s="158">
        <v>3897</v>
      </c>
      <c r="AI164" s="158">
        <v>0</v>
      </c>
      <c r="AJ164" s="155">
        <v>0.396996446176774</v>
      </c>
      <c r="AK164" s="155">
        <v>1.02687747035573</v>
      </c>
      <c r="AL164" s="156">
        <v>-0.629881024178957</v>
      </c>
    </row>
    <row r="165" ht="20.25" spans="1:38">
      <c r="A165" s="148" t="s">
        <v>1455</v>
      </c>
      <c r="B165" s="149" t="s">
        <v>1856</v>
      </c>
      <c r="C165" s="165" t="s">
        <v>1536</v>
      </c>
      <c r="D165" s="150">
        <v>1024</v>
      </c>
      <c r="E165" s="150">
        <v>33</v>
      </c>
      <c r="F165" s="150">
        <v>20</v>
      </c>
      <c r="G165" s="150">
        <v>0</v>
      </c>
      <c r="H165" s="150">
        <v>0</v>
      </c>
      <c r="I165" s="151">
        <v>232</v>
      </c>
      <c r="J165" s="151">
        <v>84</v>
      </c>
      <c r="K165" s="151">
        <v>84</v>
      </c>
      <c r="L165" s="151">
        <v>0</v>
      </c>
      <c r="M165" s="151">
        <v>0</v>
      </c>
      <c r="N165" s="151">
        <v>373</v>
      </c>
      <c r="O165" s="151">
        <v>66</v>
      </c>
      <c r="P165" s="151">
        <v>66</v>
      </c>
      <c r="Q165" s="151">
        <v>0</v>
      </c>
      <c r="R165" s="151">
        <v>0</v>
      </c>
      <c r="S165" s="152">
        <v>0.015</v>
      </c>
      <c r="T165" s="153">
        <v>19187</v>
      </c>
      <c r="U165" s="153">
        <v>2381</v>
      </c>
      <c r="V165" s="153">
        <v>2368</v>
      </c>
      <c r="W165" s="153">
        <v>3</v>
      </c>
      <c r="X165" s="151">
        <v>1640</v>
      </c>
      <c r="Y165" s="154">
        <v>0.123938083077083</v>
      </c>
      <c r="Z165" s="154">
        <v>0.0322265625</v>
      </c>
      <c r="AA165" s="154">
        <v>0.362068965517241</v>
      </c>
      <c r="AB165" s="155">
        <v>0.176943699731903</v>
      </c>
      <c r="AC165" s="156">
        <v>-0.329842403017241</v>
      </c>
      <c r="AD165" s="157">
        <v>5009</v>
      </c>
      <c r="AE165" s="158">
        <v>436</v>
      </c>
      <c r="AF165" s="158">
        <v>0</v>
      </c>
      <c r="AG165" s="158">
        <v>1584</v>
      </c>
      <c r="AH165" s="158">
        <v>366</v>
      </c>
      <c r="AI165" s="158">
        <v>0</v>
      </c>
      <c r="AJ165" s="155">
        <v>0.0870433220203633</v>
      </c>
      <c r="AK165" s="155">
        <v>0.231060606060606</v>
      </c>
      <c r="AL165" s="156">
        <v>-0.144017284040243</v>
      </c>
    </row>
    <row r="166" ht="20.25" spans="1:38">
      <c r="A166" s="148" t="s">
        <v>1455</v>
      </c>
      <c r="B166" s="149" t="s">
        <v>1856</v>
      </c>
      <c r="C166" s="165" t="s">
        <v>1505</v>
      </c>
      <c r="D166" s="150">
        <v>2550</v>
      </c>
      <c r="E166" s="150">
        <v>217</v>
      </c>
      <c r="F166" s="150">
        <v>110</v>
      </c>
      <c r="G166" s="150">
        <v>0</v>
      </c>
      <c r="H166" s="150">
        <v>0</v>
      </c>
      <c r="I166" s="151">
        <v>1933</v>
      </c>
      <c r="J166" s="151">
        <v>412</v>
      </c>
      <c r="K166" s="151">
        <v>408</v>
      </c>
      <c r="L166" s="151">
        <v>0</v>
      </c>
      <c r="M166" s="151">
        <v>0</v>
      </c>
      <c r="N166" s="151">
        <v>1467</v>
      </c>
      <c r="O166" s="151">
        <v>777</v>
      </c>
      <c r="P166" s="151">
        <v>767</v>
      </c>
      <c r="Q166" s="151">
        <v>0</v>
      </c>
      <c r="R166" s="151">
        <v>0</v>
      </c>
      <c r="S166" s="152">
        <v>0.015</v>
      </c>
      <c r="T166" s="153">
        <v>81150</v>
      </c>
      <c r="U166" s="153">
        <v>20374</v>
      </c>
      <c r="V166" s="153">
        <v>20103</v>
      </c>
      <c r="W166" s="153">
        <v>49</v>
      </c>
      <c r="X166" s="151">
        <v>12178</v>
      </c>
      <c r="Y166" s="154">
        <v>0.250462107208872</v>
      </c>
      <c r="Z166" s="154">
        <v>0.0850980392156863</v>
      </c>
      <c r="AA166" s="154">
        <v>0.213140196585618</v>
      </c>
      <c r="AB166" s="155">
        <v>0.529652351738241</v>
      </c>
      <c r="AC166" s="156">
        <v>-0.128042157369932</v>
      </c>
      <c r="AD166" s="157">
        <v>17757</v>
      </c>
      <c r="AE166" s="158">
        <v>4344</v>
      </c>
      <c r="AF166" s="158">
        <v>49</v>
      </c>
      <c r="AG166" s="158">
        <v>20256</v>
      </c>
      <c r="AH166" s="158">
        <v>5851</v>
      </c>
      <c r="AI166" s="158">
        <v>0</v>
      </c>
      <c r="AJ166" s="155">
        <v>0.241876443092865</v>
      </c>
      <c r="AK166" s="155">
        <v>0.288852685624013</v>
      </c>
      <c r="AL166" s="156">
        <v>-0.0469762425311478</v>
      </c>
    </row>
    <row r="167" ht="20.25" spans="1:38">
      <c r="A167" s="148" t="s">
        <v>1455</v>
      </c>
      <c r="B167" s="149" t="s">
        <v>1856</v>
      </c>
      <c r="C167" s="165" t="s">
        <v>1508</v>
      </c>
      <c r="D167" s="150">
        <v>2747</v>
      </c>
      <c r="E167" s="150">
        <v>141</v>
      </c>
      <c r="F167" s="150">
        <v>82</v>
      </c>
      <c r="G167" s="150">
        <v>0</v>
      </c>
      <c r="H167" s="150">
        <v>0</v>
      </c>
      <c r="I167" s="151">
        <v>1944</v>
      </c>
      <c r="J167" s="151">
        <v>333</v>
      </c>
      <c r="K167" s="151">
        <v>330</v>
      </c>
      <c r="L167" s="151">
        <v>0</v>
      </c>
      <c r="M167" s="151">
        <v>0</v>
      </c>
      <c r="N167" s="151">
        <v>1238</v>
      </c>
      <c r="O167" s="151">
        <v>487</v>
      </c>
      <c r="P167" s="151">
        <v>485</v>
      </c>
      <c r="Q167" s="151">
        <v>0</v>
      </c>
      <c r="R167" s="151">
        <v>0</v>
      </c>
      <c r="S167" s="152">
        <v>0.015</v>
      </c>
      <c r="T167" s="153">
        <v>64614</v>
      </c>
      <c r="U167" s="153">
        <v>11844</v>
      </c>
      <c r="V167" s="153">
        <v>11703</v>
      </c>
      <c r="W167" s="153">
        <v>34</v>
      </c>
      <c r="X167" s="151">
        <v>8588</v>
      </c>
      <c r="Y167" s="154">
        <v>0.182777726189371</v>
      </c>
      <c r="Z167" s="154">
        <v>0.0513287222424463</v>
      </c>
      <c r="AA167" s="154">
        <v>0.171296296296296</v>
      </c>
      <c r="AB167" s="155">
        <v>0.393376413570275</v>
      </c>
      <c r="AC167" s="156">
        <v>-0.11996757405385</v>
      </c>
      <c r="AD167" s="157">
        <v>16498</v>
      </c>
      <c r="AE167" s="158">
        <v>2819</v>
      </c>
      <c r="AF167" s="158">
        <v>1</v>
      </c>
      <c r="AG167" s="158">
        <v>10728</v>
      </c>
      <c r="AH167" s="158">
        <v>1903</v>
      </c>
      <c r="AI167" s="158">
        <v>4</v>
      </c>
      <c r="AJ167" s="155">
        <v>0.170808582858528</v>
      </c>
      <c r="AK167" s="155">
        <v>0.177013422818792</v>
      </c>
      <c r="AL167" s="156">
        <v>-0.00620483996026364</v>
      </c>
    </row>
    <row r="168" ht="20.25" spans="1:38">
      <c r="A168" s="148" t="s">
        <v>1455</v>
      </c>
      <c r="B168" s="149" t="s">
        <v>1856</v>
      </c>
      <c r="C168" s="165" t="s">
        <v>1509</v>
      </c>
      <c r="D168" s="150">
        <v>1850</v>
      </c>
      <c r="E168" s="150">
        <v>129</v>
      </c>
      <c r="F168" s="150">
        <v>76</v>
      </c>
      <c r="G168" s="150">
        <v>0</v>
      </c>
      <c r="H168" s="150">
        <v>0</v>
      </c>
      <c r="I168" s="151">
        <v>1442</v>
      </c>
      <c r="J168" s="151">
        <v>258</v>
      </c>
      <c r="K168" s="151">
        <v>254</v>
      </c>
      <c r="L168" s="151">
        <v>0</v>
      </c>
      <c r="M168" s="151">
        <v>0</v>
      </c>
      <c r="N168" s="151">
        <v>969</v>
      </c>
      <c r="O168" s="151">
        <v>181</v>
      </c>
      <c r="P168" s="151">
        <v>178</v>
      </c>
      <c r="Q168" s="151">
        <v>0</v>
      </c>
      <c r="R168" s="151">
        <v>0</v>
      </c>
      <c r="S168" s="152">
        <v>0.015</v>
      </c>
      <c r="T168" s="153">
        <v>34763</v>
      </c>
      <c r="U168" s="153">
        <v>7555</v>
      </c>
      <c r="V168" s="153">
        <v>7464</v>
      </c>
      <c r="W168" s="153">
        <v>13</v>
      </c>
      <c r="X168" s="151">
        <v>4753</v>
      </c>
      <c r="Y168" s="154">
        <v>0.216954808273164</v>
      </c>
      <c r="Z168" s="154">
        <v>0.0697297297297297</v>
      </c>
      <c r="AA168" s="154">
        <v>0.178918169209431</v>
      </c>
      <c r="AB168" s="155">
        <v>0.186790505675955</v>
      </c>
      <c r="AC168" s="156">
        <v>-0.109188439479702</v>
      </c>
      <c r="AD168" s="157">
        <v>10833</v>
      </c>
      <c r="AE168" s="158">
        <v>1735</v>
      </c>
      <c r="AF168" s="158">
        <v>0</v>
      </c>
      <c r="AG168" s="158">
        <v>6931</v>
      </c>
      <c r="AH168" s="158">
        <v>1610</v>
      </c>
      <c r="AI168" s="158">
        <v>4</v>
      </c>
      <c r="AJ168" s="155">
        <v>0.160158774116127</v>
      </c>
      <c r="AK168" s="155">
        <v>0.231712595585053</v>
      </c>
      <c r="AL168" s="156">
        <v>-0.071553821468926</v>
      </c>
    </row>
    <row r="169" ht="20.25" spans="1:38">
      <c r="A169" s="148" t="s">
        <v>1455</v>
      </c>
      <c r="B169" s="149" t="s">
        <v>1856</v>
      </c>
      <c r="C169" s="165" t="s">
        <v>1524</v>
      </c>
      <c r="D169" s="150">
        <v>1640</v>
      </c>
      <c r="E169" s="150">
        <v>218</v>
      </c>
      <c r="F169" s="150">
        <v>135</v>
      </c>
      <c r="G169" s="150">
        <v>0</v>
      </c>
      <c r="H169" s="150">
        <v>0</v>
      </c>
      <c r="I169" s="151">
        <v>1514</v>
      </c>
      <c r="J169" s="151">
        <v>328</v>
      </c>
      <c r="K169" s="151">
        <v>327</v>
      </c>
      <c r="L169" s="151">
        <v>0</v>
      </c>
      <c r="M169" s="151">
        <v>0</v>
      </c>
      <c r="N169" s="151">
        <v>1064</v>
      </c>
      <c r="O169" s="151">
        <v>351</v>
      </c>
      <c r="P169" s="151">
        <v>351</v>
      </c>
      <c r="Q169" s="151">
        <v>0</v>
      </c>
      <c r="R169" s="151">
        <v>0</v>
      </c>
      <c r="S169" s="152">
        <v>0.015</v>
      </c>
      <c r="T169" s="153">
        <v>36571</v>
      </c>
      <c r="U169" s="153">
        <v>6419</v>
      </c>
      <c r="V169" s="153">
        <v>6287</v>
      </c>
      <c r="W169" s="153">
        <v>0</v>
      </c>
      <c r="X169" s="151">
        <v>4281</v>
      </c>
      <c r="Y169" s="154">
        <v>0.175521588143611</v>
      </c>
      <c r="Z169" s="154">
        <v>0.132926829268293</v>
      </c>
      <c r="AA169" s="154">
        <v>0.21664464993395</v>
      </c>
      <c r="AB169" s="155">
        <v>0.329887218045113</v>
      </c>
      <c r="AC169" s="156">
        <v>-0.0837178206656571</v>
      </c>
      <c r="AD169" s="157">
        <v>11656</v>
      </c>
      <c r="AE169" s="158">
        <v>1916</v>
      </c>
      <c r="AF169" s="158">
        <v>0</v>
      </c>
      <c r="AG169" s="158">
        <v>7377</v>
      </c>
      <c r="AH169" s="158">
        <v>1193</v>
      </c>
      <c r="AI169" s="158">
        <v>0</v>
      </c>
      <c r="AJ169" s="155">
        <v>0.164378860672615</v>
      </c>
      <c r="AK169" s="155">
        <v>0.161718855903484</v>
      </c>
      <c r="AL169" s="156">
        <v>0.00266000476913114</v>
      </c>
    </row>
    <row r="170" ht="20.25" spans="1:38">
      <c r="A170" s="148" t="s">
        <v>1455</v>
      </c>
      <c r="B170" s="149" t="s">
        <v>1856</v>
      </c>
      <c r="C170" s="165" t="s">
        <v>1504</v>
      </c>
      <c r="D170" s="150">
        <v>5318</v>
      </c>
      <c r="E170" s="150">
        <v>505</v>
      </c>
      <c r="F170" s="150">
        <v>297</v>
      </c>
      <c r="G170" s="150">
        <v>0</v>
      </c>
      <c r="H170" s="150">
        <v>0</v>
      </c>
      <c r="I170" s="151">
        <v>4058</v>
      </c>
      <c r="J170" s="151">
        <v>217</v>
      </c>
      <c r="K170" s="151">
        <v>216</v>
      </c>
      <c r="L170" s="151">
        <v>0</v>
      </c>
      <c r="M170" s="151">
        <v>0</v>
      </c>
      <c r="N170" s="151">
        <v>1401</v>
      </c>
      <c r="O170" s="151">
        <v>225</v>
      </c>
      <c r="P170" s="151">
        <v>225</v>
      </c>
      <c r="Q170" s="151">
        <v>0</v>
      </c>
      <c r="R170" s="151">
        <v>0</v>
      </c>
      <c r="S170" s="152">
        <v>0.015</v>
      </c>
      <c r="T170" s="153">
        <v>61104</v>
      </c>
      <c r="U170" s="153">
        <v>9339</v>
      </c>
      <c r="V170" s="153">
        <v>9043</v>
      </c>
      <c r="W170" s="153">
        <v>0</v>
      </c>
      <c r="X170" s="151">
        <v>6341</v>
      </c>
      <c r="Y170" s="154">
        <v>0.152837784760408</v>
      </c>
      <c r="Z170" s="154">
        <v>0.0949605114704776</v>
      </c>
      <c r="AA170" s="154">
        <v>0.0534746180384426</v>
      </c>
      <c r="AB170" s="155">
        <v>0.160599571734475</v>
      </c>
      <c r="AC170" s="156">
        <v>0.041485893432035</v>
      </c>
      <c r="AD170" s="157">
        <v>20750</v>
      </c>
      <c r="AE170" s="158">
        <v>3117</v>
      </c>
      <c r="AF170" s="158">
        <v>0</v>
      </c>
      <c r="AG170" s="158">
        <v>14623</v>
      </c>
      <c r="AH170" s="158">
        <v>1601</v>
      </c>
      <c r="AI170" s="158">
        <v>0</v>
      </c>
      <c r="AJ170" s="155">
        <v>0.15021686746988</v>
      </c>
      <c r="AK170" s="155">
        <v>0.10948505778568</v>
      </c>
      <c r="AL170" s="156">
        <v>0.0407318096841994</v>
      </c>
    </row>
    <row r="171" ht="20.25" spans="1:38">
      <c r="A171" s="148" t="s">
        <v>1455</v>
      </c>
      <c r="B171" s="149" t="s">
        <v>1856</v>
      </c>
      <c r="C171" s="165" t="s">
        <v>1520</v>
      </c>
      <c r="D171" s="150">
        <v>5286</v>
      </c>
      <c r="E171" s="150">
        <v>286</v>
      </c>
      <c r="F171" s="150">
        <v>199</v>
      </c>
      <c r="G171" s="150">
        <v>0</v>
      </c>
      <c r="H171" s="150">
        <v>0</v>
      </c>
      <c r="I171" s="151">
        <v>3963</v>
      </c>
      <c r="J171" s="151">
        <v>282</v>
      </c>
      <c r="K171" s="151">
        <v>281</v>
      </c>
      <c r="L171" s="151">
        <v>0</v>
      </c>
      <c r="M171" s="151">
        <v>0</v>
      </c>
      <c r="N171" s="151">
        <v>1268</v>
      </c>
      <c r="O171" s="151">
        <v>165</v>
      </c>
      <c r="P171" s="151">
        <v>164</v>
      </c>
      <c r="Q171" s="151">
        <v>0</v>
      </c>
      <c r="R171" s="151">
        <v>0</v>
      </c>
      <c r="S171" s="152">
        <v>0.015</v>
      </c>
      <c r="T171" s="153">
        <v>56653</v>
      </c>
      <c r="U171" s="153">
        <v>7332</v>
      </c>
      <c r="V171" s="153">
        <v>7236</v>
      </c>
      <c r="W171" s="153">
        <v>12</v>
      </c>
      <c r="X171" s="151">
        <v>4944</v>
      </c>
      <c r="Y171" s="154">
        <v>0.129207632428998</v>
      </c>
      <c r="Z171" s="154">
        <v>0.0541051835035944</v>
      </c>
      <c r="AA171" s="154">
        <v>0.0711582134746404</v>
      </c>
      <c r="AB171" s="155">
        <v>0.1301261829653</v>
      </c>
      <c r="AC171" s="156">
        <v>-0.017053029971046</v>
      </c>
      <c r="AD171" s="157">
        <v>19596</v>
      </c>
      <c r="AE171" s="158">
        <v>2517</v>
      </c>
      <c r="AF171" s="158">
        <v>0</v>
      </c>
      <c r="AG171" s="158">
        <v>13872</v>
      </c>
      <c r="AH171" s="158">
        <v>1295</v>
      </c>
      <c r="AI171" s="158">
        <v>0</v>
      </c>
      <c r="AJ171" s="155">
        <v>0.128444580526638</v>
      </c>
      <c r="AK171" s="155">
        <v>0.0933535178777393</v>
      </c>
      <c r="AL171" s="156">
        <v>0.0350910626488988</v>
      </c>
    </row>
    <row r="172" ht="20.25" spans="1:38">
      <c r="A172" s="148" t="s">
        <v>1455</v>
      </c>
      <c r="B172" s="149" t="s">
        <v>1856</v>
      </c>
      <c r="C172" s="165" t="s">
        <v>1529</v>
      </c>
      <c r="D172" s="150">
        <v>4996</v>
      </c>
      <c r="E172" s="150">
        <v>351</v>
      </c>
      <c r="F172" s="150">
        <v>190</v>
      </c>
      <c r="G172" s="150">
        <v>0</v>
      </c>
      <c r="H172" s="150">
        <v>0</v>
      </c>
      <c r="I172" s="151">
        <v>4396</v>
      </c>
      <c r="J172" s="151">
        <v>123</v>
      </c>
      <c r="K172" s="151">
        <v>122</v>
      </c>
      <c r="L172" s="151">
        <v>0</v>
      </c>
      <c r="M172" s="151">
        <v>0</v>
      </c>
      <c r="N172" s="151">
        <v>1283</v>
      </c>
      <c r="O172" s="151">
        <v>133</v>
      </c>
      <c r="P172" s="151">
        <v>131</v>
      </c>
      <c r="Q172" s="151">
        <v>0</v>
      </c>
      <c r="R172" s="151">
        <v>0</v>
      </c>
      <c r="S172" s="152">
        <v>0.015</v>
      </c>
      <c r="T172" s="153">
        <v>56795</v>
      </c>
      <c r="U172" s="153">
        <v>7088</v>
      </c>
      <c r="V172" s="153">
        <v>6922</v>
      </c>
      <c r="W172" s="153">
        <v>3</v>
      </c>
      <c r="X172" s="151">
        <v>5098</v>
      </c>
      <c r="Y172" s="154">
        <v>0.124746896733867</v>
      </c>
      <c r="Z172" s="154">
        <v>0.0702562049639712</v>
      </c>
      <c r="AA172" s="154">
        <v>0.0279799818016379</v>
      </c>
      <c r="AB172" s="155">
        <v>0.103663289166017</v>
      </c>
      <c r="AC172" s="156">
        <v>0.0422762231623333</v>
      </c>
      <c r="AD172" s="157">
        <v>19407</v>
      </c>
      <c r="AE172" s="158">
        <v>2335</v>
      </c>
      <c r="AF172" s="158">
        <v>0</v>
      </c>
      <c r="AG172" s="158">
        <v>13565</v>
      </c>
      <c r="AH172" s="158">
        <v>1094</v>
      </c>
      <c r="AI172" s="158">
        <v>1</v>
      </c>
      <c r="AJ172" s="155">
        <v>0.120317411243366</v>
      </c>
      <c r="AK172" s="155">
        <v>0.0805750092148913</v>
      </c>
      <c r="AL172" s="156">
        <v>0.0397424020284745</v>
      </c>
    </row>
    <row r="173" ht="20.25" spans="1:38">
      <c r="A173" s="148" t="s">
        <v>1455</v>
      </c>
      <c r="B173" s="149" t="s">
        <v>1856</v>
      </c>
      <c r="C173" s="165" t="s">
        <v>1513</v>
      </c>
      <c r="D173" s="150">
        <v>4903</v>
      </c>
      <c r="E173" s="150">
        <v>243</v>
      </c>
      <c r="F173" s="150">
        <v>171</v>
      </c>
      <c r="G173" s="150">
        <v>0</v>
      </c>
      <c r="H173" s="150">
        <v>0</v>
      </c>
      <c r="I173" s="151">
        <v>3733</v>
      </c>
      <c r="J173" s="151">
        <v>203</v>
      </c>
      <c r="K173" s="151">
        <v>201</v>
      </c>
      <c r="L173" s="151">
        <v>0</v>
      </c>
      <c r="M173" s="151">
        <v>0</v>
      </c>
      <c r="N173" s="151">
        <v>1099</v>
      </c>
      <c r="O173" s="151">
        <v>360</v>
      </c>
      <c r="P173" s="151">
        <v>319</v>
      </c>
      <c r="Q173" s="151">
        <v>0</v>
      </c>
      <c r="R173" s="151">
        <v>0</v>
      </c>
      <c r="S173" s="152">
        <v>0.015</v>
      </c>
      <c r="T173" s="153">
        <v>53841</v>
      </c>
      <c r="U173" s="153">
        <v>9770</v>
      </c>
      <c r="V173" s="153">
        <v>9646</v>
      </c>
      <c r="W173" s="153">
        <v>4</v>
      </c>
      <c r="X173" s="151">
        <v>6915</v>
      </c>
      <c r="Y173" s="154">
        <v>0.181385932653554</v>
      </c>
      <c r="Z173" s="154">
        <v>0.0495614929634917</v>
      </c>
      <c r="AA173" s="154">
        <v>0.0543798553442272</v>
      </c>
      <c r="AB173" s="155">
        <v>0.327570518653321</v>
      </c>
      <c r="AC173" s="156">
        <v>-0.00481836238073543</v>
      </c>
      <c r="AD173" s="157">
        <v>19336</v>
      </c>
      <c r="AE173" s="158">
        <v>3050</v>
      </c>
      <c r="AF173" s="158">
        <v>0</v>
      </c>
      <c r="AG173" s="158">
        <v>12694</v>
      </c>
      <c r="AH173" s="158">
        <v>1510</v>
      </c>
      <c r="AI173" s="158">
        <v>0</v>
      </c>
      <c r="AJ173" s="155">
        <v>0.157736863880844</v>
      </c>
      <c r="AK173" s="155">
        <v>0.118953836458169</v>
      </c>
      <c r="AL173" s="156">
        <v>0.0387830274226748</v>
      </c>
    </row>
    <row r="174" ht="20.25" spans="1:38">
      <c r="A174" s="148" t="s">
        <v>1455</v>
      </c>
      <c r="B174" s="149" t="s">
        <v>1856</v>
      </c>
      <c r="C174" s="165" t="s">
        <v>1495</v>
      </c>
      <c r="D174" s="150">
        <v>1587</v>
      </c>
      <c r="E174" s="150">
        <v>146</v>
      </c>
      <c r="F174" s="150">
        <v>86</v>
      </c>
      <c r="G174" s="150">
        <v>0</v>
      </c>
      <c r="H174" s="150">
        <v>0</v>
      </c>
      <c r="I174" s="151">
        <v>2025</v>
      </c>
      <c r="J174" s="151">
        <v>27</v>
      </c>
      <c r="K174" s="151">
        <v>26</v>
      </c>
      <c r="L174" s="151">
        <v>0</v>
      </c>
      <c r="M174" s="151">
        <v>0</v>
      </c>
      <c r="N174" s="151">
        <v>187</v>
      </c>
      <c r="O174" s="151">
        <v>2</v>
      </c>
      <c r="P174" s="151">
        <v>2</v>
      </c>
      <c r="Q174" s="151">
        <v>0</v>
      </c>
      <c r="R174" s="151">
        <v>0</v>
      </c>
      <c r="S174" s="152">
        <v>0.015</v>
      </c>
      <c r="T174" s="153">
        <v>26858</v>
      </c>
      <c r="U174" s="153">
        <v>5911</v>
      </c>
      <c r="V174" s="153">
        <v>5840</v>
      </c>
      <c r="W174" s="153">
        <v>4</v>
      </c>
      <c r="X174" s="151">
        <v>2302</v>
      </c>
      <c r="Y174" s="154">
        <v>0.219934470176484</v>
      </c>
      <c r="Z174" s="154">
        <v>0.091997479521109</v>
      </c>
      <c r="AA174" s="154">
        <v>0.0133333333333333</v>
      </c>
      <c r="AB174" s="155">
        <v>0.0106951871657754</v>
      </c>
      <c r="AC174" s="156">
        <v>0.0786641461877757</v>
      </c>
      <c r="AD174" s="157">
        <v>5144</v>
      </c>
      <c r="AE174" s="158">
        <v>656</v>
      </c>
      <c r="AF174" s="158">
        <v>0</v>
      </c>
      <c r="AG174" s="158">
        <v>4294</v>
      </c>
      <c r="AH174" s="158">
        <v>1363</v>
      </c>
      <c r="AI174" s="158">
        <v>0</v>
      </c>
      <c r="AJ174" s="155">
        <v>0.127527216174184</v>
      </c>
      <c r="AK174" s="155">
        <v>0.317419655333023</v>
      </c>
      <c r="AL174" s="156">
        <v>-0.189892439158839</v>
      </c>
    </row>
    <row r="175" ht="20.25" spans="1:38">
      <c r="A175" s="148" t="s">
        <v>1455</v>
      </c>
      <c r="B175" s="149" t="s">
        <v>1856</v>
      </c>
      <c r="C175" s="165" t="s">
        <v>1510</v>
      </c>
      <c r="D175" s="150">
        <v>1236</v>
      </c>
      <c r="E175" s="150">
        <v>751</v>
      </c>
      <c r="F175" s="150">
        <v>546</v>
      </c>
      <c r="G175" s="150">
        <v>0</v>
      </c>
      <c r="H175" s="150">
        <v>0</v>
      </c>
      <c r="I175" s="151">
        <v>2766</v>
      </c>
      <c r="J175" s="151">
        <v>384</v>
      </c>
      <c r="K175" s="151">
        <v>382</v>
      </c>
      <c r="L175" s="151">
        <v>0</v>
      </c>
      <c r="M175" s="151">
        <v>0</v>
      </c>
      <c r="N175" s="151">
        <v>1820</v>
      </c>
      <c r="O175" s="151">
        <v>126</v>
      </c>
      <c r="P175" s="151">
        <v>123</v>
      </c>
      <c r="Q175" s="151">
        <v>0</v>
      </c>
      <c r="R175" s="151">
        <v>0</v>
      </c>
      <c r="S175" s="152">
        <v>0.015</v>
      </c>
      <c r="T175" s="153">
        <v>37405</v>
      </c>
      <c r="U175" s="153">
        <v>8240</v>
      </c>
      <c r="V175" s="153">
        <v>8018</v>
      </c>
      <c r="W175" s="153">
        <v>7</v>
      </c>
      <c r="X175" s="151">
        <v>6362</v>
      </c>
      <c r="Y175" s="154">
        <v>0.220104264135811</v>
      </c>
      <c r="Z175" s="154">
        <v>0.607605177993528</v>
      </c>
      <c r="AA175" s="154">
        <v>0.13882863340564</v>
      </c>
      <c r="AB175" s="155">
        <v>0.0692307692307692</v>
      </c>
      <c r="AC175" s="156">
        <v>0.468776544587888</v>
      </c>
      <c r="AD175" s="157">
        <v>10281</v>
      </c>
      <c r="AE175" s="158">
        <v>1853</v>
      </c>
      <c r="AF175" s="158">
        <v>5</v>
      </c>
      <c r="AG175" s="158">
        <v>7310</v>
      </c>
      <c r="AH175" s="158">
        <v>2149</v>
      </c>
      <c r="AI175" s="158">
        <v>1</v>
      </c>
      <c r="AJ175" s="155">
        <v>0.179749051648672</v>
      </c>
      <c r="AK175" s="155">
        <v>0.293844049247606</v>
      </c>
      <c r="AL175" s="156">
        <v>-0.114094997598934</v>
      </c>
    </row>
    <row r="176" ht="20.25" spans="1:38">
      <c r="A176" s="148" t="s">
        <v>1455</v>
      </c>
      <c r="B176" s="149" t="s">
        <v>1856</v>
      </c>
      <c r="C176" s="165" t="s">
        <v>1523</v>
      </c>
      <c r="D176" s="150">
        <v>1628</v>
      </c>
      <c r="E176" s="150">
        <v>547</v>
      </c>
      <c r="F176" s="150">
        <v>385</v>
      </c>
      <c r="G176" s="150">
        <v>0</v>
      </c>
      <c r="H176" s="150">
        <v>0</v>
      </c>
      <c r="I176" s="151">
        <v>2479</v>
      </c>
      <c r="J176" s="151">
        <v>409</v>
      </c>
      <c r="K176" s="151">
        <v>406</v>
      </c>
      <c r="L176" s="151">
        <v>0</v>
      </c>
      <c r="M176" s="151">
        <v>0</v>
      </c>
      <c r="N176" s="151">
        <v>2691</v>
      </c>
      <c r="O176" s="151">
        <v>519</v>
      </c>
      <c r="P176" s="151">
        <v>516</v>
      </c>
      <c r="Q176" s="151">
        <v>0</v>
      </c>
      <c r="R176" s="151">
        <v>0</v>
      </c>
      <c r="S176" s="152">
        <v>0.015</v>
      </c>
      <c r="T176" s="153">
        <v>65356</v>
      </c>
      <c r="U176" s="153">
        <v>15517</v>
      </c>
      <c r="V176" s="153">
        <v>15247</v>
      </c>
      <c r="W176" s="153">
        <v>1</v>
      </c>
      <c r="X176" s="151">
        <v>8390</v>
      </c>
      <c r="Y176" s="154">
        <v>0.23740743007528</v>
      </c>
      <c r="Z176" s="154">
        <v>0.335995085995086</v>
      </c>
      <c r="AA176" s="154">
        <v>0.164985881403792</v>
      </c>
      <c r="AB176" s="155">
        <v>0.192865105908584</v>
      </c>
      <c r="AC176" s="156">
        <v>0.171009204591294</v>
      </c>
      <c r="AD176" s="157">
        <v>14377</v>
      </c>
      <c r="AE176" s="158">
        <v>2896</v>
      </c>
      <c r="AF176" s="158">
        <v>0</v>
      </c>
      <c r="AG176" s="158">
        <v>17749</v>
      </c>
      <c r="AH176" s="158">
        <v>4858</v>
      </c>
      <c r="AI176" s="158">
        <v>0</v>
      </c>
      <c r="AJ176" s="155">
        <v>0.201432844126035</v>
      </c>
      <c r="AK176" s="155">
        <v>0.273705560876669</v>
      </c>
      <c r="AL176" s="156">
        <v>-0.0722727167506345</v>
      </c>
    </row>
    <row r="177" ht="20.25" spans="1:38">
      <c r="A177" s="148" t="s">
        <v>1455</v>
      </c>
      <c r="B177" s="149" t="s">
        <v>1856</v>
      </c>
      <c r="C177" s="165" t="s">
        <v>1532</v>
      </c>
      <c r="D177" s="150">
        <v>1647</v>
      </c>
      <c r="E177" s="150">
        <v>4</v>
      </c>
      <c r="F177" s="150">
        <v>1</v>
      </c>
      <c r="G177" s="150">
        <v>0</v>
      </c>
      <c r="H177" s="150">
        <v>0</v>
      </c>
      <c r="I177" s="151">
        <v>1940</v>
      </c>
      <c r="J177" s="151">
        <v>138</v>
      </c>
      <c r="K177" s="151">
        <v>128</v>
      </c>
      <c r="L177" s="151">
        <v>0</v>
      </c>
      <c r="M177" s="151">
        <v>0</v>
      </c>
      <c r="N177" s="151">
        <v>222</v>
      </c>
      <c r="O177" s="151">
        <v>9</v>
      </c>
      <c r="P177" s="151">
        <v>9</v>
      </c>
      <c r="Q177" s="151">
        <v>0</v>
      </c>
      <c r="R177" s="151">
        <v>0</v>
      </c>
      <c r="S177" s="152">
        <v>0.015</v>
      </c>
      <c r="T177" s="153">
        <v>25921</v>
      </c>
      <c r="U177" s="153">
        <v>4134</v>
      </c>
      <c r="V177" s="153">
        <v>4071</v>
      </c>
      <c r="W177" s="153">
        <v>2</v>
      </c>
      <c r="X177" s="151">
        <v>2371</v>
      </c>
      <c r="Y177" s="154">
        <v>0.159407430268894</v>
      </c>
      <c r="Z177" s="154">
        <v>0.00242865816636308</v>
      </c>
      <c r="AA177" s="154">
        <v>0.0711340206185567</v>
      </c>
      <c r="AB177" s="155">
        <v>0.0405405405405405</v>
      </c>
      <c r="AC177" s="156">
        <v>-0.0687053624521936</v>
      </c>
      <c r="AD177" s="157">
        <v>6034</v>
      </c>
      <c r="AE177" s="158">
        <v>600</v>
      </c>
      <c r="AF177" s="158">
        <v>0</v>
      </c>
      <c r="AG177" s="158">
        <v>6479</v>
      </c>
      <c r="AH177" s="158">
        <v>1472</v>
      </c>
      <c r="AI177" s="158">
        <v>1</v>
      </c>
      <c r="AJ177" s="155">
        <v>0.0994365263506795</v>
      </c>
      <c r="AK177" s="155">
        <v>0.227041210063281</v>
      </c>
      <c r="AL177" s="156">
        <v>-0.127604683712602</v>
      </c>
    </row>
    <row r="178" ht="20.25" spans="1:38">
      <c r="A178" s="148" t="s">
        <v>1455</v>
      </c>
      <c r="B178" s="149" t="s">
        <v>1856</v>
      </c>
      <c r="C178" s="165" t="s">
        <v>1535</v>
      </c>
      <c r="D178" s="150">
        <v>2737</v>
      </c>
      <c r="E178" s="150">
        <v>244</v>
      </c>
      <c r="F178" s="150">
        <v>178</v>
      </c>
      <c r="G178" s="150">
        <v>0</v>
      </c>
      <c r="H178" s="150">
        <v>0</v>
      </c>
      <c r="I178" s="151">
        <v>1713</v>
      </c>
      <c r="J178" s="151">
        <v>35</v>
      </c>
      <c r="K178" s="151">
        <v>34</v>
      </c>
      <c r="L178" s="151">
        <v>0</v>
      </c>
      <c r="M178" s="151">
        <v>0</v>
      </c>
      <c r="N178" s="151">
        <v>2238</v>
      </c>
      <c r="O178" s="151">
        <v>69</v>
      </c>
      <c r="P178" s="151">
        <v>69</v>
      </c>
      <c r="Q178" s="151">
        <v>0</v>
      </c>
      <c r="R178" s="151">
        <v>0</v>
      </c>
      <c r="S178" s="152">
        <v>0.015</v>
      </c>
      <c r="T178" s="153">
        <v>35898</v>
      </c>
      <c r="U178" s="153">
        <v>5821</v>
      </c>
      <c r="V178" s="153">
        <v>5726</v>
      </c>
      <c r="W178" s="153">
        <v>8</v>
      </c>
      <c r="X178" s="151">
        <v>4466</v>
      </c>
      <c r="Y178" s="154">
        <v>0.16193102679815</v>
      </c>
      <c r="Z178" s="154">
        <v>0.0891487029594446</v>
      </c>
      <c r="AA178" s="154">
        <v>0.0204319906596614</v>
      </c>
      <c r="AB178" s="155">
        <v>0.0308310991957105</v>
      </c>
      <c r="AC178" s="156">
        <v>0.0687167122997832</v>
      </c>
      <c r="AD178" s="157">
        <v>8929</v>
      </c>
      <c r="AE178" s="158">
        <v>860</v>
      </c>
      <c r="AF178" s="158">
        <v>1</v>
      </c>
      <c r="AG178" s="158">
        <v>5962</v>
      </c>
      <c r="AH178" s="158">
        <v>1526</v>
      </c>
      <c r="AI178" s="158">
        <v>5</v>
      </c>
      <c r="AJ178" s="155">
        <v>0.0962033822376526</v>
      </c>
      <c r="AK178" s="155">
        <v>0.255115732975512</v>
      </c>
      <c r="AL178" s="156">
        <v>-0.158912350737859</v>
      </c>
    </row>
    <row r="179" ht="20.25" spans="1:38">
      <c r="A179" s="148" t="s">
        <v>1455</v>
      </c>
      <c r="B179" s="149" t="s">
        <v>1856</v>
      </c>
      <c r="C179" s="165" t="s">
        <v>1538</v>
      </c>
      <c r="D179" s="150">
        <v>653</v>
      </c>
      <c r="E179" s="150">
        <v>72</v>
      </c>
      <c r="F179" s="150">
        <v>33</v>
      </c>
      <c r="G179" s="150">
        <v>0</v>
      </c>
      <c r="H179" s="150">
        <v>0</v>
      </c>
      <c r="I179" s="151">
        <v>747</v>
      </c>
      <c r="J179" s="151">
        <v>103</v>
      </c>
      <c r="K179" s="151">
        <v>102</v>
      </c>
      <c r="L179" s="151">
        <v>0</v>
      </c>
      <c r="M179" s="151">
        <v>0</v>
      </c>
      <c r="N179" s="151">
        <v>569</v>
      </c>
      <c r="O179" s="151">
        <v>111</v>
      </c>
      <c r="P179" s="151">
        <v>107</v>
      </c>
      <c r="Q179" s="151">
        <v>0</v>
      </c>
      <c r="R179" s="151">
        <v>0</v>
      </c>
      <c r="S179" s="152">
        <v>0.015</v>
      </c>
      <c r="T179" s="153">
        <v>47014</v>
      </c>
      <c r="U179" s="153">
        <v>11195</v>
      </c>
      <c r="V179" s="153">
        <v>11123</v>
      </c>
      <c r="W179" s="153">
        <v>9</v>
      </c>
      <c r="X179" s="151">
        <v>7559</v>
      </c>
      <c r="Y179" s="154">
        <v>0.237929127493938</v>
      </c>
      <c r="Z179" s="154">
        <v>0.110260336906585</v>
      </c>
      <c r="AA179" s="154">
        <v>0.137884872824632</v>
      </c>
      <c r="AB179" s="155">
        <v>0.195079086115993</v>
      </c>
      <c r="AC179" s="156">
        <v>-0.0276245359180469</v>
      </c>
      <c r="AD179" s="157">
        <v>5381</v>
      </c>
      <c r="AE179" s="158">
        <v>926</v>
      </c>
      <c r="AF179" s="158">
        <v>0</v>
      </c>
      <c r="AG179" s="158">
        <v>11825</v>
      </c>
      <c r="AH179" s="158">
        <v>2521</v>
      </c>
      <c r="AI179" s="158">
        <v>0</v>
      </c>
      <c r="AJ179" s="155">
        <v>0.172086972681658</v>
      </c>
      <c r="AK179" s="155">
        <v>0.213192389006342</v>
      </c>
      <c r="AL179" s="156">
        <v>-0.0411054163246848</v>
      </c>
    </row>
    <row r="180" ht="20.25" spans="1:38">
      <c r="A180" s="148" t="s">
        <v>1455</v>
      </c>
      <c r="B180" s="149" t="s">
        <v>1856</v>
      </c>
      <c r="C180" s="165" t="s">
        <v>1526</v>
      </c>
      <c r="D180" s="150">
        <v>5705</v>
      </c>
      <c r="E180" s="150">
        <v>301</v>
      </c>
      <c r="F180" s="150">
        <v>191</v>
      </c>
      <c r="G180" s="150">
        <v>0</v>
      </c>
      <c r="H180" s="150">
        <v>0</v>
      </c>
      <c r="I180" s="151">
        <v>4348</v>
      </c>
      <c r="J180" s="151">
        <v>216</v>
      </c>
      <c r="K180" s="151">
        <v>216</v>
      </c>
      <c r="L180" s="151">
        <v>0</v>
      </c>
      <c r="M180" s="151">
        <v>0</v>
      </c>
      <c r="N180" s="151">
        <v>1390</v>
      </c>
      <c r="O180" s="151">
        <v>132</v>
      </c>
      <c r="P180" s="151">
        <v>127</v>
      </c>
      <c r="Q180" s="151">
        <v>0</v>
      </c>
      <c r="R180" s="151">
        <v>0</v>
      </c>
      <c r="S180" s="152">
        <v>0.015</v>
      </c>
      <c r="T180" s="153">
        <v>58457</v>
      </c>
      <c r="U180" s="153">
        <v>7129</v>
      </c>
      <c r="V180" s="153">
        <v>6966</v>
      </c>
      <c r="W180" s="153">
        <v>0</v>
      </c>
      <c r="X180" s="151">
        <v>4850</v>
      </c>
      <c r="Y180" s="154">
        <v>0.121952888447919</v>
      </c>
      <c r="Z180" s="154">
        <v>0.052760736196319</v>
      </c>
      <c r="AA180" s="154">
        <v>0.0496780128794848</v>
      </c>
      <c r="AB180" s="155">
        <v>0.0949640287769784</v>
      </c>
      <c r="AC180" s="156">
        <v>0.0030827233168342</v>
      </c>
      <c r="AD180" s="157">
        <v>20419</v>
      </c>
      <c r="AE180" s="158">
        <v>2319</v>
      </c>
      <c r="AF180" s="158">
        <v>0</v>
      </c>
      <c r="AG180" s="158">
        <v>14387</v>
      </c>
      <c r="AH180" s="158">
        <v>1167</v>
      </c>
      <c r="AI180" s="158">
        <v>0</v>
      </c>
      <c r="AJ180" s="155">
        <v>0.113570693961506</v>
      </c>
      <c r="AK180" s="155">
        <v>0.081114895391673</v>
      </c>
      <c r="AL180" s="156">
        <v>0.0324557985698334</v>
      </c>
    </row>
    <row r="181" ht="20.25" spans="1:38">
      <c r="A181" s="148" t="s">
        <v>1455</v>
      </c>
      <c r="B181" s="149" t="s">
        <v>1856</v>
      </c>
      <c r="C181" s="165" t="s">
        <v>1715</v>
      </c>
      <c r="D181" s="150">
        <v>1884</v>
      </c>
      <c r="E181" s="150">
        <v>220</v>
      </c>
      <c r="F181" s="150">
        <v>120</v>
      </c>
      <c r="G181" s="150">
        <v>0</v>
      </c>
      <c r="H181" s="150">
        <v>0</v>
      </c>
      <c r="I181" s="151">
        <v>1328</v>
      </c>
      <c r="J181" s="151">
        <v>183</v>
      </c>
      <c r="K181" s="151">
        <v>182</v>
      </c>
      <c r="L181" s="151">
        <v>0</v>
      </c>
      <c r="M181" s="151">
        <v>0</v>
      </c>
      <c r="N181" s="151">
        <v>858</v>
      </c>
      <c r="O181" s="151">
        <v>205</v>
      </c>
      <c r="P181" s="151">
        <v>204</v>
      </c>
      <c r="Q181" s="151">
        <v>0</v>
      </c>
      <c r="R181" s="151">
        <v>0</v>
      </c>
      <c r="S181" s="152">
        <v>0.015</v>
      </c>
      <c r="T181" s="153">
        <v>26809</v>
      </c>
      <c r="U181" s="153">
        <v>4746</v>
      </c>
      <c r="V181" s="153">
        <v>4627</v>
      </c>
      <c r="W181" s="153">
        <v>4</v>
      </c>
      <c r="X181" s="151">
        <v>2972</v>
      </c>
      <c r="Y181" s="154">
        <v>0.176880898205826</v>
      </c>
      <c r="Z181" s="154">
        <v>0.116772823779193</v>
      </c>
      <c r="AA181" s="154">
        <v>0.137801204819277</v>
      </c>
      <c r="AB181" s="155">
        <v>0.238927738927739</v>
      </c>
      <c r="AC181" s="156">
        <v>-0.0210283810400839</v>
      </c>
      <c r="AD181" s="157">
        <v>9948</v>
      </c>
      <c r="AE181" s="158">
        <v>1555</v>
      </c>
      <c r="AF181" s="158">
        <v>0</v>
      </c>
      <c r="AG181" s="158">
        <v>5030</v>
      </c>
      <c r="AH181" s="158">
        <v>940</v>
      </c>
      <c r="AI181" s="158">
        <v>2</v>
      </c>
      <c r="AJ181" s="155">
        <v>0.156312826698834</v>
      </c>
      <c r="AK181" s="155">
        <v>0.18648111332008</v>
      </c>
      <c r="AL181" s="156">
        <v>-0.0301682866212456</v>
      </c>
    </row>
    <row r="182" spans="1:38">
      <c r="A182" s="166" t="s">
        <v>24</v>
      </c>
      <c r="B182" s="167" t="s">
        <v>1734</v>
      </c>
      <c r="C182" s="167" t="s">
        <v>1735</v>
      </c>
      <c r="D182" s="150">
        <v>0</v>
      </c>
      <c r="E182" s="150">
        <v>0</v>
      </c>
      <c r="F182" s="150">
        <v>0</v>
      </c>
      <c r="G182" s="150">
        <v>0</v>
      </c>
      <c r="H182" s="150">
        <v>0</v>
      </c>
      <c r="I182" s="151">
        <v>0</v>
      </c>
      <c r="J182" s="151">
        <v>0</v>
      </c>
      <c r="K182" s="151">
        <v>0</v>
      </c>
      <c r="L182" s="151">
        <v>0</v>
      </c>
      <c r="M182" s="151">
        <v>0</v>
      </c>
      <c r="N182" s="151">
        <v>0</v>
      </c>
      <c r="O182" s="151">
        <v>0</v>
      </c>
      <c r="P182" s="151">
        <v>0</v>
      </c>
      <c r="Q182" s="151">
        <v>0</v>
      </c>
      <c r="R182" s="151">
        <v>0</v>
      </c>
      <c r="S182" s="152">
        <v>0.015</v>
      </c>
      <c r="T182" s="153">
        <v>0</v>
      </c>
      <c r="U182" s="153">
        <v>0</v>
      </c>
      <c r="V182" s="153">
        <v>0</v>
      </c>
      <c r="W182" s="153">
        <v>0</v>
      </c>
      <c r="X182" s="151">
        <v>0</v>
      </c>
      <c r="Y182" s="154">
        <v>0</v>
      </c>
      <c r="Z182" s="154">
        <v>0</v>
      </c>
      <c r="AA182" s="154">
        <v>0</v>
      </c>
      <c r="AB182" s="155">
        <v>0</v>
      </c>
      <c r="AC182" s="156">
        <v>0</v>
      </c>
      <c r="AD182" s="157">
        <v>0</v>
      </c>
      <c r="AE182" s="158">
        <v>0</v>
      </c>
      <c r="AF182" s="158">
        <v>0</v>
      </c>
      <c r="AG182" s="158">
        <v>0</v>
      </c>
      <c r="AH182" s="158">
        <v>0</v>
      </c>
      <c r="AI182" s="158">
        <v>0</v>
      </c>
      <c r="AJ182" s="155">
        <v>0</v>
      </c>
      <c r="AK182" s="155">
        <v>0</v>
      </c>
      <c r="AL182" s="156">
        <v>0</v>
      </c>
    </row>
    <row r="183" spans="1:38">
      <c r="A183" s="166" t="s">
        <v>24</v>
      </c>
      <c r="B183" s="167" t="s">
        <v>1734</v>
      </c>
      <c r="C183" s="167" t="s">
        <v>1737</v>
      </c>
      <c r="D183" s="150">
        <v>10340</v>
      </c>
      <c r="E183" s="150">
        <v>269</v>
      </c>
      <c r="F183" s="150">
        <v>192</v>
      </c>
      <c r="G183" s="150">
        <v>0</v>
      </c>
      <c r="H183" s="150">
        <v>0</v>
      </c>
      <c r="I183" s="151">
        <v>11368</v>
      </c>
      <c r="J183" s="151">
        <v>130</v>
      </c>
      <c r="K183" s="151">
        <v>130</v>
      </c>
      <c r="L183" s="151">
        <v>1</v>
      </c>
      <c r="M183" s="151">
        <v>0</v>
      </c>
      <c r="N183" s="151">
        <v>11123</v>
      </c>
      <c r="O183" s="151">
        <v>144</v>
      </c>
      <c r="P183" s="151">
        <v>144</v>
      </c>
      <c r="Q183" s="151">
        <v>49</v>
      </c>
      <c r="R183" s="151">
        <v>0</v>
      </c>
      <c r="S183" s="152">
        <v>0.015</v>
      </c>
      <c r="T183" s="153">
        <v>253063</v>
      </c>
      <c r="U183" s="153">
        <v>4754</v>
      </c>
      <c r="V183" s="153">
        <v>4671</v>
      </c>
      <c r="W183" s="153">
        <v>1</v>
      </c>
      <c r="X183" s="151">
        <v>4043</v>
      </c>
      <c r="Y183" s="154">
        <v>0.0187818843529082</v>
      </c>
      <c r="Z183" s="154">
        <v>0.0260154738878143</v>
      </c>
      <c r="AA183" s="154">
        <v>0.0114356087262491</v>
      </c>
      <c r="AB183" s="155">
        <v>0.0129461476220444</v>
      </c>
      <c r="AC183" s="156">
        <v>0.0145798651615652</v>
      </c>
      <c r="AD183" s="157">
        <v>69621</v>
      </c>
      <c r="AE183" s="158">
        <v>1312</v>
      </c>
      <c r="AF183" s="158">
        <v>0</v>
      </c>
      <c r="AG183" s="158">
        <v>73575</v>
      </c>
      <c r="AH183" s="158">
        <v>1536</v>
      </c>
      <c r="AI183" s="158">
        <v>1</v>
      </c>
      <c r="AJ183" s="155">
        <v>0.0188448887548297</v>
      </c>
      <c r="AK183" s="155">
        <v>0.0208630648997621</v>
      </c>
      <c r="AL183" s="156">
        <v>-0.00201817614493243</v>
      </c>
    </row>
    <row r="184" spans="1:38">
      <c r="A184" s="166" t="s">
        <v>24</v>
      </c>
      <c r="B184" s="167" t="s">
        <v>1734</v>
      </c>
      <c r="C184" s="167" t="s">
        <v>1736</v>
      </c>
      <c r="D184" s="150">
        <v>0</v>
      </c>
      <c r="E184" s="150">
        <v>0</v>
      </c>
      <c r="F184" s="150">
        <v>0</v>
      </c>
      <c r="G184" s="150">
        <v>0</v>
      </c>
      <c r="H184" s="150">
        <v>0</v>
      </c>
      <c r="I184" s="151">
        <v>0</v>
      </c>
      <c r="J184" s="151">
        <v>0</v>
      </c>
      <c r="K184" s="151">
        <v>0</v>
      </c>
      <c r="L184" s="151">
        <v>0</v>
      </c>
      <c r="M184" s="151">
        <v>0</v>
      </c>
      <c r="N184" s="151">
        <v>0</v>
      </c>
      <c r="O184" s="151">
        <v>0</v>
      </c>
      <c r="P184" s="151">
        <v>0</v>
      </c>
      <c r="Q184" s="151">
        <v>0</v>
      </c>
      <c r="R184" s="151">
        <v>0</v>
      </c>
      <c r="S184" s="152">
        <v>0.015</v>
      </c>
      <c r="T184" s="153">
        <v>0</v>
      </c>
      <c r="U184" s="153">
        <v>0</v>
      </c>
      <c r="V184" s="153">
        <v>0</v>
      </c>
      <c r="W184" s="153">
        <v>0</v>
      </c>
      <c r="X184" s="151">
        <v>0</v>
      </c>
      <c r="Y184" s="154">
        <v>0</v>
      </c>
      <c r="Z184" s="154">
        <v>0</v>
      </c>
      <c r="AA184" s="154">
        <v>0</v>
      </c>
      <c r="AB184" s="155">
        <v>0</v>
      </c>
      <c r="AC184" s="156">
        <v>0</v>
      </c>
      <c r="AD184" s="157">
        <v>0</v>
      </c>
      <c r="AE184" s="158">
        <v>0</v>
      </c>
      <c r="AF184" s="158">
        <v>0</v>
      </c>
      <c r="AG184" s="158">
        <v>0</v>
      </c>
      <c r="AH184" s="158">
        <v>0</v>
      </c>
      <c r="AI184" s="158">
        <v>0</v>
      </c>
      <c r="AJ184" s="155">
        <v>0</v>
      </c>
      <c r="AK184" s="155">
        <v>0</v>
      </c>
      <c r="AL184" s="156">
        <v>0</v>
      </c>
    </row>
    <row r="185" spans="1:38">
      <c r="A185" s="166" t="s">
        <v>24</v>
      </c>
      <c r="B185" s="167" t="s">
        <v>1734</v>
      </c>
      <c r="C185" s="167" t="s">
        <v>27</v>
      </c>
      <c r="D185" s="150">
        <v>12825</v>
      </c>
      <c r="E185" s="150">
        <v>202</v>
      </c>
      <c r="F185" s="150">
        <v>123</v>
      </c>
      <c r="G185" s="150">
        <v>9</v>
      </c>
      <c r="H185" s="150">
        <v>0</v>
      </c>
      <c r="I185" s="151">
        <v>13997</v>
      </c>
      <c r="J185" s="151">
        <v>235</v>
      </c>
      <c r="K185" s="151">
        <v>235</v>
      </c>
      <c r="L185" s="151">
        <v>26</v>
      </c>
      <c r="M185" s="151">
        <v>0</v>
      </c>
      <c r="N185" s="151">
        <v>12267</v>
      </c>
      <c r="O185" s="151">
        <v>207</v>
      </c>
      <c r="P185" s="151">
        <v>206</v>
      </c>
      <c r="Q185" s="151">
        <v>97</v>
      </c>
      <c r="R185" s="151">
        <v>0</v>
      </c>
      <c r="S185" s="152">
        <v>0.015</v>
      </c>
      <c r="T185" s="153">
        <v>319237</v>
      </c>
      <c r="U185" s="153">
        <v>4871</v>
      </c>
      <c r="V185" s="153">
        <v>4790</v>
      </c>
      <c r="W185" s="153">
        <v>2</v>
      </c>
      <c r="X185" s="151">
        <v>4252</v>
      </c>
      <c r="Y185" s="154">
        <v>0.0152519914671545</v>
      </c>
      <c r="Z185" s="154">
        <v>0.0157504873294347</v>
      </c>
      <c r="AA185" s="154">
        <v>0.0167893119954276</v>
      </c>
      <c r="AB185" s="155">
        <v>0.0168745414526779</v>
      </c>
      <c r="AC185" s="156">
        <v>-0.00103882466599289</v>
      </c>
      <c r="AD185" s="157">
        <v>84943</v>
      </c>
      <c r="AE185" s="158">
        <v>1437</v>
      </c>
      <c r="AF185" s="158">
        <v>1</v>
      </c>
      <c r="AG185" s="158">
        <v>94020</v>
      </c>
      <c r="AH185" s="158">
        <v>1414</v>
      </c>
      <c r="AI185" s="158">
        <v>0</v>
      </c>
      <c r="AJ185" s="155">
        <v>0.0169054542457884</v>
      </c>
      <c r="AK185" s="155">
        <v>0.0150393533290789</v>
      </c>
      <c r="AL185" s="156">
        <v>0.00186610091670943</v>
      </c>
    </row>
    <row r="186" spans="1:38">
      <c r="A186" s="166" t="s">
        <v>24</v>
      </c>
      <c r="B186" s="167" t="s">
        <v>1734</v>
      </c>
      <c r="C186" s="167" t="s">
        <v>32</v>
      </c>
      <c r="D186" s="150">
        <v>0</v>
      </c>
      <c r="E186" s="150">
        <v>0</v>
      </c>
      <c r="F186" s="150">
        <v>0</v>
      </c>
      <c r="G186" s="150">
        <v>0</v>
      </c>
      <c r="H186" s="150">
        <v>0</v>
      </c>
      <c r="I186" s="151">
        <v>0</v>
      </c>
      <c r="J186" s="151">
        <v>0</v>
      </c>
      <c r="K186" s="151">
        <v>0</v>
      </c>
      <c r="L186" s="151">
        <v>0</v>
      </c>
      <c r="M186" s="151">
        <v>0</v>
      </c>
      <c r="N186" s="151">
        <v>0</v>
      </c>
      <c r="O186" s="151">
        <v>0</v>
      </c>
      <c r="P186" s="151">
        <v>0</v>
      </c>
      <c r="Q186" s="151">
        <v>0</v>
      </c>
      <c r="R186" s="151">
        <v>0</v>
      </c>
      <c r="S186" s="152">
        <v>0.015</v>
      </c>
      <c r="T186" s="153">
        <v>0</v>
      </c>
      <c r="U186" s="153">
        <v>19</v>
      </c>
      <c r="V186" s="153">
        <v>19</v>
      </c>
      <c r="W186" s="153">
        <v>0</v>
      </c>
      <c r="X186" s="151">
        <v>18</v>
      </c>
      <c r="Y186" s="154">
        <v>0</v>
      </c>
      <c r="Z186" s="154">
        <v>0</v>
      </c>
      <c r="AA186" s="154">
        <v>0</v>
      </c>
      <c r="AB186" s="155">
        <v>0</v>
      </c>
      <c r="AC186" s="156">
        <v>0</v>
      </c>
      <c r="AD186" s="157">
        <v>0</v>
      </c>
      <c r="AE186" s="158">
        <v>0</v>
      </c>
      <c r="AF186" s="158">
        <v>0</v>
      </c>
      <c r="AG186" s="158">
        <v>0</v>
      </c>
      <c r="AH186" s="158">
        <v>3</v>
      </c>
      <c r="AI186" s="158">
        <v>0</v>
      </c>
      <c r="AJ186" s="155">
        <v>0</v>
      </c>
      <c r="AK186" s="155">
        <v>0</v>
      </c>
      <c r="AL186" s="156">
        <v>0</v>
      </c>
    </row>
    <row r="187" spans="1:38">
      <c r="A187" s="166" t="s">
        <v>24</v>
      </c>
      <c r="B187" s="167" t="s">
        <v>1734</v>
      </c>
      <c r="C187" s="167" t="s">
        <v>30</v>
      </c>
      <c r="D187" s="150">
        <v>13755</v>
      </c>
      <c r="E187" s="150">
        <v>342</v>
      </c>
      <c r="F187" s="150">
        <v>224</v>
      </c>
      <c r="G187" s="150">
        <v>0</v>
      </c>
      <c r="H187" s="150">
        <v>0</v>
      </c>
      <c r="I187" s="151">
        <v>15364</v>
      </c>
      <c r="J187" s="151">
        <v>477</v>
      </c>
      <c r="K187" s="151">
        <v>477</v>
      </c>
      <c r="L187" s="151">
        <v>138</v>
      </c>
      <c r="M187" s="151">
        <v>0</v>
      </c>
      <c r="N187" s="151">
        <v>14941</v>
      </c>
      <c r="O187" s="151">
        <v>173</v>
      </c>
      <c r="P187" s="151">
        <v>173</v>
      </c>
      <c r="Q187" s="151">
        <v>114</v>
      </c>
      <c r="R187" s="151">
        <v>0</v>
      </c>
      <c r="S187" s="152">
        <v>0.015</v>
      </c>
      <c r="T187" s="153">
        <v>352084</v>
      </c>
      <c r="U187" s="153">
        <v>9031</v>
      </c>
      <c r="V187" s="153">
        <v>8911</v>
      </c>
      <c r="W187" s="153">
        <v>3</v>
      </c>
      <c r="X187" s="151">
        <v>8218</v>
      </c>
      <c r="Y187" s="154">
        <v>0.0256416082525761</v>
      </c>
      <c r="Z187" s="154">
        <v>0.0248636859323882</v>
      </c>
      <c r="AA187" s="154">
        <v>0.0310466024472794</v>
      </c>
      <c r="AB187" s="155">
        <v>0.0115788769158691</v>
      </c>
      <c r="AC187" s="156">
        <v>-0.00618291651489113</v>
      </c>
      <c r="AD187" s="157">
        <v>93215</v>
      </c>
      <c r="AE187" s="158">
        <v>2530</v>
      </c>
      <c r="AF187" s="158">
        <v>0</v>
      </c>
      <c r="AG187" s="158">
        <v>99045</v>
      </c>
      <c r="AH187" s="158">
        <v>2735</v>
      </c>
      <c r="AI187" s="158">
        <v>2</v>
      </c>
      <c r="AJ187" s="155">
        <v>0.027141554470847</v>
      </c>
      <c r="AK187" s="155">
        <v>0.0275935180978343</v>
      </c>
      <c r="AL187" s="156">
        <v>-0.000451963626987351</v>
      </c>
    </row>
    <row r="188" spans="1:38">
      <c r="A188" s="166" t="s">
        <v>24</v>
      </c>
      <c r="B188" s="167" t="s">
        <v>1734</v>
      </c>
      <c r="C188" s="167" t="s">
        <v>28</v>
      </c>
      <c r="D188" s="150">
        <v>15086</v>
      </c>
      <c r="E188" s="150">
        <v>311</v>
      </c>
      <c r="F188" s="150">
        <v>160</v>
      </c>
      <c r="G188" s="150">
        <v>0</v>
      </c>
      <c r="H188" s="150">
        <v>0</v>
      </c>
      <c r="I188" s="151">
        <v>15195</v>
      </c>
      <c r="J188" s="151">
        <v>384</v>
      </c>
      <c r="K188" s="151">
        <v>384</v>
      </c>
      <c r="L188" s="151">
        <v>68</v>
      </c>
      <c r="M188" s="151">
        <v>0</v>
      </c>
      <c r="N188" s="151">
        <v>15275</v>
      </c>
      <c r="O188" s="151">
        <v>392</v>
      </c>
      <c r="P188" s="151">
        <v>392</v>
      </c>
      <c r="Q188" s="151">
        <v>244</v>
      </c>
      <c r="R188" s="151">
        <v>0</v>
      </c>
      <c r="S188" s="152">
        <v>0.015</v>
      </c>
      <c r="T188" s="153">
        <v>369026</v>
      </c>
      <c r="U188" s="153">
        <v>8617</v>
      </c>
      <c r="V188" s="153">
        <v>8465</v>
      </c>
      <c r="W188" s="153">
        <v>2</v>
      </c>
      <c r="X188" s="151">
        <v>7713</v>
      </c>
      <c r="Y188" s="154">
        <v>0.0233452385468775</v>
      </c>
      <c r="Z188" s="154">
        <v>0.0206151398647753</v>
      </c>
      <c r="AA188" s="154">
        <v>0.0252714708785785</v>
      </c>
      <c r="AB188" s="155">
        <v>0.0256628477905074</v>
      </c>
      <c r="AC188" s="156">
        <v>-0.00465633101380319</v>
      </c>
      <c r="AD188" s="157">
        <v>96834</v>
      </c>
      <c r="AE188" s="158">
        <v>2398</v>
      </c>
      <c r="AF188" s="158">
        <v>0</v>
      </c>
      <c r="AG188" s="158">
        <v>104369</v>
      </c>
      <c r="AH188" s="158">
        <v>2402</v>
      </c>
      <c r="AI188" s="158">
        <v>1</v>
      </c>
      <c r="AJ188" s="155">
        <v>0.0247640291633104</v>
      </c>
      <c r="AK188" s="155">
        <v>0.0230049152526133</v>
      </c>
      <c r="AL188" s="156">
        <v>0.00175911391069708</v>
      </c>
    </row>
    <row r="189" spans="1:38">
      <c r="A189" s="166" t="s">
        <v>24</v>
      </c>
      <c r="B189" s="167" t="s">
        <v>1734</v>
      </c>
      <c r="C189" s="167" t="s">
        <v>35</v>
      </c>
      <c r="D189" s="150">
        <v>3644</v>
      </c>
      <c r="E189" s="150">
        <v>145</v>
      </c>
      <c r="F189" s="150">
        <v>58</v>
      </c>
      <c r="G189" s="150">
        <v>0</v>
      </c>
      <c r="H189" s="150">
        <v>0</v>
      </c>
      <c r="I189" s="151">
        <v>3984</v>
      </c>
      <c r="J189" s="151">
        <v>78</v>
      </c>
      <c r="K189" s="151">
        <v>78</v>
      </c>
      <c r="L189" s="151">
        <v>0</v>
      </c>
      <c r="M189" s="151">
        <v>0</v>
      </c>
      <c r="N189" s="151">
        <v>1758</v>
      </c>
      <c r="O189" s="151">
        <v>133</v>
      </c>
      <c r="P189" s="151">
        <v>133</v>
      </c>
      <c r="Q189" s="151">
        <v>34</v>
      </c>
      <c r="R189" s="151">
        <v>0</v>
      </c>
      <c r="S189" s="152">
        <v>0.015</v>
      </c>
      <c r="T189" s="153">
        <v>83337</v>
      </c>
      <c r="U189" s="153">
        <v>3354</v>
      </c>
      <c r="V189" s="153">
        <v>3266</v>
      </c>
      <c r="W189" s="153">
        <v>5</v>
      </c>
      <c r="X189" s="151">
        <v>2920</v>
      </c>
      <c r="Y189" s="154">
        <v>0.0401862318058005</v>
      </c>
      <c r="Z189" s="154">
        <v>0.0397914379802415</v>
      </c>
      <c r="AA189" s="154">
        <v>0.019578313253012</v>
      </c>
      <c r="AB189" s="155">
        <v>0.0756541524459613</v>
      </c>
      <c r="AC189" s="156">
        <v>0.0202131247272294</v>
      </c>
      <c r="AD189" s="157">
        <v>21723</v>
      </c>
      <c r="AE189" s="158">
        <v>969</v>
      </c>
      <c r="AF189" s="158">
        <v>1</v>
      </c>
      <c r="AG189" s="158">
        <v>24643</v>
      </c>
      <c r="AH189" s="158">
        <v>917</v>
      </c>
      <c r="AI189" s="158">
        <v>1</v>
      </c>
      <c r="AJ189" s="155">
        <v>0.0445610643097178</v>
      </c>
      <c r="AK189" s="155">
        <v>0.0371707990098608</v>
      </c>
      <c r="AL189" s="156">
        <v>0.007390265299857</v>
      </c>
    </row>
    <row r="190" spans="1:38">
      <c r="A190" s="166" t="s">
        <v>24</v>
      </c>
      <c r="B190" s="167" t="s">
        <v>1734</v>
      </c>
      <c r="C190" s="167" t="s">
        <v>34</v>
      </c>
      <c r="D190" s="150">
        <v>18547</v>
      </c>
      <c r="E190" s="150">
        <v>307</v>
      </c>
      <c r="F190" s="150">
        <v>180</v>
      </c>
      <c r="G190" s="150">
        <v>9</v>
      </c>
      <c r="H190" s="150">
        <v>0</v>
      </c>
      <c r="I190" s="151">
        <v>18357</v>
      </c>
      <c r="J190" s="151">
        <v>386</v>
      </c>
      <c r="K190" s="151">
        <v>385</v>
      </c>
      <c r="L190" s="151">
        <v>43</v>
      </c>
      <c r="M190" s="151">
        <v>0</v>
      </c>
      <c r="N190" s="151">
        <v>18934</v>
      </c>
      <c r="O190" s="151">
        <v>318</v>
      </c>
      <c r="P190" s="151">
        <v>317</v>
      </c>
      <c r="Q190" s="151">
        <v>160</v>
      </c>
      <c r="R190" s="151">
        <v>0</v>
      </c>
      <c r="S190" s="152">
        <v>0.015</v>
      </c>
      <c r="T190" s="153">
        <v>464680</v>
      </c>
      <c r="U190" s="153">
        <v>8825</v>
      </c>
      <c r="V190" s="153">
        <v>8695</v>
      </c>
      <c r="W190" s="153">
        <v>1</v>
      </c>
      <c r="X190" s="151">
        <v>7865</v>
      </c>
      <c r="Y190" s="154">
        <v>0.0189894120685203</v>
      </c>
      <c r="Z190" s="154">
        <v>0.0165525421901116</v>
      </c>
      <c r="AA190" s="154">
        <v>0.0210274009914474</v>
      </c>
      <c r="AB190" s="155">
        <v>0.0167951832681948</v>
      </c>
      <c r="AC190" s="156">
        <v>-0.0044748588013358</v>
      </c>
      <c r="AD190" s="157">
        <v>121825</v>
      </c>
      <c r="AE190" s="158">
        <v>2370</v>
      </c>
      <c r="AF190" s="158">
        <v>0</v>
      </c>
      <c r="AG190" s="158">
        <v>132260</v>
      </c>
      <c r="AH190" s="158">
        <v>2733</v>
      </c>
      <c r="AI190" s="158">
        <v>0</v>
      </c>
      <c r="AJ190" s="155">
        <v>0.0194541350297558</v>
      </c>
      <c r="AK190" s="155">
        <v>0.0206638439437472</v>
      </c>
      <c r="AL190" s="156">
        <v>-0.00120970891399137</v>
      </c>
    </row>
    <row r="191" spans="1:38">
      <c r="A191" s="166" t="s">
        <v>24</v>
      </c>
      <c r="B191" s="167" t="s">
        <v>1734</v>
      </c>
      <c r="C191" s="167" t="s">
        <v>29</v>
      </c>
      <c r="D191" s="150">
        <v>2650</v>
      </c>
      <c r="E191" s="150">
        <v>87</v>
      </c>
      <c r="F191" s="150">
        <v>61</v>
      </c>
      <c r="G191" s="150">
        <v>0</v>
      </c>
      <c r="H191" s="150">
        <v>0</v>
      </c>
      <c r="I191" s="151">
        <v>2762</v>
      </c>
      <c r="J191" s="151">
        <v>84</v>
      </c>
      <c r="K191" s="151">
        <v>84</v>
      </c>
      <c r="L191" s="151">
        <v>2</v>
      </c>
      <c r="M191" s="151">
        <v>0</v>
      </c>
      <c r="N191" s="151">
        <v>2676</v>
      </c>
      <c r="O191" s="151">
        <v>28</v>
      </c>
      <c r="P191" s="151">
        <v>28</v>
      </c>
      <c r="Q191" s="151">
        <v>9</v>
      </c>
      <c r="R191" s="151">
        <v>0</v>
      </c>
      <c r="S191" s="152">
        <v>0.015</v>
      </c>
      <c r="T191" s="153">
        <v>67853</v>
      </c>
      <c r="U191" s="153">
        <v>1410</v>
      </c>
      <c r="V191" s="153">
        <v>1384</v>
      </c>
      <c r="W191" s="153">
        <v>2</v>
      </c>
      <c r="X191" s="151">
        <v>1188</v>
      </c>
      <c r="Y191" s="154">
        <v>0.0207507405715296</v>
      </c>
      <c r="Z191" s="154">
        <v>0.0328301886792453</v>
      </c>
      <c r="AA191" s="154">
        <v>0.0304127443881245</v>
      </c>
      <c r="AB191" s="155">
        <v>0.0104633781763827</v>
      </c>
      <c r="AC191" s="156">
        <v>0.00241744429112073</v>
      </c>
      <c r="AD191" s="157">
        <v>17873</v>
      </c>
      <c r="AE191" s="158">
        <v>438</v>
      </c>
      <c r="AF191" s="158">
        <v>0</v>
      </c>
      <c r="AG191" s="158">
        <v>19567</v>
      </c>
      <c r="AH191" s="158">
        <v>421</v>
      </c>
      <c r="AI191" s="158">
        <v>2</v>
      </c>
      <c r="AJ191" s="155">
        <v>0.0245062384602473</v>
      </c>
      <c r="AK191" s="155">
        <v>0.0214136045382532</v>
      </c>
      <c r="AL191" s="156">
        <v>0.00309263392199412</v>
      </c>
    </row>
    <row r="192" spans="1:38">
      <c r="A192" s="166" t="s">
        <v>24</v>
      </c>
      <c r="B192" s="167" t="s">
        <v>1734</v>
      </c>
      <c r="C192" s="167" t="s">
        <v>31</v>
      </c>
      <c r="D192" s="150">
        <v>9384</v>
      </c>
      <c r="E192" s="150">
        <v>95</v>
      </c>
      <c r="F192" s="150">
        <v>63</v>
      </c>
      <c r="G192" s="150">
        <v>1</v>
      </c>
      <c r="H192" s="150">
        <v>0</v>
      </c>
      <c r="I192" s="151">
        <v>9085</v>
      </c>
      <c r="J192" s="151">
        <v>90</v>
      </c>
      <c r="K192" s="151">
        <v>89</v>
      </c>
      <c r="L192" s="151">
        <v>1</v>
      </c>
      <c r="M192" s="151">
        <v>0</v>
      </c>
      <c r="N192" s="151">
        <v>9566</v>
      </c>
      <c r="O192" s="151">
        <v>71</v>
      </c>
      <c r="P192" s="151">
        <v>71</v>
      </c>
      <c r="Q192" s="151">
        <v>33</v>
      </c>
      <c r="R192" s="151">
        <v>0</v>
      </c>
      <c r="S192" s="152">
        <v>0.015</v>
      </c>
      <c r="T192" s="153">
        <v>229828</v>
      </c>
      <c r="U192" s="153">
        <v>1742</v>
      </c>
      <c r="V192" s="153">
        <v>1706</v>
      </c>
      <c r="W192" s="153">
        <v>0</v>
      </c>
      <c r="X192" s="151">
        <v>1481</v>
      </c>
      <c r="Y192" s="154">
        <v>0.00757958125206676</v>
      </c>
      <c r="Z192" s="154">
        <v>0.0101236146632566</v>
      </c>
      <c r="AA192" s="154">
        <v>0.00990643918547056</v>
      </c>
      <c r="AB192" s="155">
        <v>0.00742212000836295</v>
      </c>
      <c r="AC192" s="156">
        <v>0.000217175477786052</v>
      </c>
      <c r="AD192" s="157">
        <v>61154</v>
      </c>
      <c r="AE192" s="158">
        <v>497</v>
      </c>
      <c r="AF192" s="158">
        <v>0</v>
      </c>
      <c r="AG192" s="158">
        <v>65141</v>
      </c>
      <c r="AH192" s="158">
        <v>468</v>
      </c>
      <c r="AI192" s="158">
        <v>0</v>
      </c>
      <c r="AJ192" s="155">
        <v>0.00812702357981489</v>
      </c>
      <c r="AK192" s="155">
        <v>0.00718441534517431</v>
      </c>
      <c r="AL192" s="156">
        <v>0.000942608234640579</v>
      </c>
    </row>
    <row r="193" spans="1:38">
      <c r="A193" s="166" t="s">
        <v>24</v>
      </c>
      <c r="B193" s="167" t="s">
        <v>1738</v>
      </c>
      <c r="C193" s="167" t="s">
        <v>1739</v>
      </c>
      <c r="D193" s="150">
        <v>0</v>
      </c>
      <c r="E193" s="150">
        <v>0</v>
      </c>
      <c r="F193" s="150">
        <v>0</v>
      </c>
      <c r="G193" s="150">
        <v>0</v>
      </c>
      <c r="H193" s="150">
        <v>0</v>
      </c>
      <c r="I193" s="151">
        <v>0</v>
      </c>
      <c r="J193" s="151">
        <v>0</v>
      </c>
      <c r="K193" s="151">
        <v>0</v>
      </c>
      <c r="L193" s="151">
        <v>0</v>
      </c>
      <c r="M193" s="151">
        <v>0</v>
      </c>
      <c r="N193" s="151">
        <v>0</v>
      </c>
      <c r="O193" s="151">
        <v>0</v>
      </c>
      <c r="P193" s="151">
        <v>0</v>
      </c>
      <c r="Q193" s="151">
        <v>0</v>
      </c>
      <c r="R193" s="151">
        <v>0</v>
      </c>
      <c r="S193" s="152">
        <v>0.015</v>
      </c>
      <c r="T193" s="153">
        <v>0</v>
      </c>
      <c r="U193" s="153">
        <v>0</v>
      </c>
      <c r="V193" s="153">
        <v>0</v>
      </c>
      <c r="W193" s="153">
        <v>0</v>
      </c>
      <c r="X193" s="151">
        <v>0</v>
      </c>
      <c r="Y193" s="154">
        <v>0</v>
      </c>
      <c r="Z193" s="154">
        <v>0</v>
      </c>
      <c r="AA193" s="154">
        <v>0</v>
      </c>
      <c r="AB193" s="155">
        <v>0</v>
      </c>
      <c r="AC193" s="156">
        <v>0</v>
      </c>
      <c r="AD193" s="157">
        <v>0</v>
      </c>
      <c r="AE193" s="158">
        <v>0</v>
      </c>
      <c r="AF193" s="158">
        <v>0</v>
      </c>
      <c r="AG193" s="158">
        <v>0</v>
      </c>
      <c r="AH193" s="158">
        <v>0</v>
      </c>
      <c r="AI193" s="158">
        <v>0</v>
      </c>
      <c r="AJ193" s="155">
        <v>0</v>
      </c>
      <c r="AK193" s="155">
        <v>0</v>
      </c>
      <c r="AL193" s="156">
        <v>0</v>
      </c>
    </row>
    <row r="194" spans="1:38">
      <c r="A194" s="166" t="s">
        <v>24</v>
      </c>
      <c r="B194" s="167" t="s">
        <v>1738</v>
      </c>
      <c r="C194" s="167" t="s">
        <v>36</v>
      </c>
      <c r="D194" s="150">
        <v>12957</v>
      </c>
      <c r="E194" s="150">
        <v>375</v>
      </c>
      <c r="F194" s="150">
        <v>267</v>
      </c>
      <c r="G194" s="150">
        <v>1</v>
      </c>
      <c r="H194" s="150">
        <v>0</v>
      </c>
      <c r="I194" s="151">
        <v>13645</v>
      </c>
      <c r="J194" s="151">
        <v>233</v>
      </c>
      <c r="K194" s="151">
        <v>233</v>
      </c>
      <c r="L194" s="151">
        <v>21</v>
      </c>
      <c r="M194" s="151">
        <v>0</v>
      </c>
      <c r="N194" s="151">
        <v>13042</v>
      </c>
      <c r="O194" s="151">
        <v>317</v>
      </c>
      <c r="P194" s="151">
        <v>316</v>
      </c>
      <c r="Q194" s="151">
        <v>191</v>
      </c>
      <c r="R194" s="151">
        <v>0</v>
      </c>
      <c r="S194" s="152">
        <v>0.015</v>
      </c>
      <c r="T194" s="153">
        <v>319895</v>
      </c>
      <c r="U194" s="153">
        <v>8145</v>
      </c>
      <c r="V194" s="153">
        <v>8032</v>
      </c>
      <c r="W194" s="153">
        <v>1</v>
      </c>
      <c r="X194" s="151">
        <v>7324</v>
      </c>
      <c r="Y194" s="154">
        <v>0.0254583535222495</v>
      </c>
      <c r="Z194" s="154">
        <v>0.0289418846955314</v>
      </c>
      <c r="AA194" s="154">
        <v>0.0170758519604251</v>
      </c>
      <c r="AB194" s="155">
        <v>0.0243060880233093</v>
      </c>
      <c r="AC194" s="156">
        <v>0.0118660327351063</v>
      </c>
      <c r="AD194" s="157">
        <v>85618</v>
      </c>
      <c r="AE194" s="158">
        <v>2456</v>
      </c>
      <c r="AF194" s="158">
        <v>0</v>
      </c>
      <c r="AG194" s="158">
        <v>93279</v>
      </c>
      <c r="AH194" s="158">
        <v>2464</v>
      </c>
      <c r="AI194" s="158">
        <v>0</v>
      </c>
      <c r="AJ194" s="155">
        <v>0.0286855567754444</v>
      </c>
      <c r="AK194" s="155">
        <v>0.0264153775233439</v>
      </c>
      <c r="AL194" s="156">
        <v>0.00227017925210047</v>
      </c>
    </row>
    <row r="195" spans="1:38">
      <c r="A195" s="166" t="s">
        <v>24</v>
      </c>
      <c r="B195" s="167" t="s">
        <v>1738</v>
      </c>
      <c r="C195" s="167" t="s">
        <v>37</v>
      </c>
      <c r="D195" s="150">
        <v>15444</v>
      </c>
      <c r="E195" s="150">
        <v>505</v>
      </c>
      <c r="F195" s="150">
        <v>318</v>
      </c>
      <c r="G195" s="150">
        <v>0</v>
      </c>
      <c r="H195" s="150">
        <v>0</v>
      </c>
      <c r="I195" s="151">
        <v>16922</v>
      </c>
      <c r="J195" s="151">
        <v>347</v>
      </c>
      <c r="K195" s="151">
        <v>347</v>
      </c>
      <c r="L195" s="151">
        <v>43</v>
      </c>
      <c r="M195" s="151">
        <v>0</v>
      </c>
      <c r="N195" s="151">
        <v>17224</v>
      </c>
      <c r="O195" s="151">
        <v>387</v>
      </c>
      <c r="P195" s="151">
        <v>386</v>
      </c>
      <c r="Q195" s="151">
        <v>200</v>
      </c>
      <c r="R195" s="151">
        <v>0</v>
      </c>
      <c r="S195" s="152">
        <v>0.015</v>
      </c>
      <c r="T195" s="153">
        <v>389394</v>
      </c>
      <c r="U195" s="153">
        <v>9788</v>
      </c>
      <c r="V195" s="153">
        <v>9600</v>
      </c>
      <c r="W195" s="153">
        <v>3</v>
      </c>
      <c r="X195" s="151">
        <v>8653</v>
      </c>
      <c r="Y195" s="154">
        <v>0.0251287898632234</v>
      </c>
      <c r="Z195" s="154">
        <v>0.0326987826987827</v>
      </c>
      <c r="AA195" s="154">
        <v>0.0205058503722964</v>
      </c>
      <c r="AB195" s="155">
        <v>0.0224686483975848</v>
      </c>
      <c r="AC195" s="156">
        <v>0.0121929323264863</v>
      </c>
      <c r="AD195" s="157">
        <v>102803</v>
      </c>
      <c r="AE195" s="158">
        <v>2731</v>
      </c>
      <c r="AF195" s="158">
        <v>0</v>
      </c>
      <c r="AG195" s="158">
        <v>110143</v>
      </c>
      <c r="AH195" s="158">
        <v>2975</v>
      </c>
      <c r="AI195" s="158">
        <v>1</v>
      </c>
      <c r="AJ195" s="155">
        <v>0.0265653726058578</v>
      </c>
      <c r="AK195" s="155">
        <v>0.0270012619957691</v>
      </c>
      <c r="AL195" s="156">
        <v>-0.000435889389911331</v>
      </c>
    </row>
    <row r="196" spans="1:38">
      <c r="A196" s="166" t="s">
        <v>24</v>
      </c>
      <c r="B196" s="167" t="s">
        <v>1738</v>
      </c>
      <c r="C196" s="167" t="s">
        <v>41</v>
      </c>
      <c r="D196" s="150">
        <v>8461</v>
      </c>
      <c r="E196" s="150">
        <v>201</v>
      </c>
      <c r="F196" s="150">
        <v>99</v>
      </c>
      <c r="G196" s="150">
        <v>4</v>
      </c>
      <c r="H196" s="150">
        <v>0</v>
      </c>
      <c r="I196" s="151">
        <v>8768</v>
      </c>
      <c r="J196" s="151">
        <v>220</v>
      </c>
      <c r="K196" s="151">
        <v>220</v>
      </c>
      <c r="L196" s="151">
        <v>6</v>
      </c>
      <c r="M196" s="151">
        <v>0</v>
      </c>
      <c r="N196" s="151">
        <v>8949</v>
      </c>
      <c r="O196" s="151">
        <v>235</v>
      </c>
      <c r="P196" s="151">
        <v>235</v>
      </c>
      <c r="Q196" s="151">
        <v>78</v>
      </c>
      <c r="R196" s="151">
        <v>0</v>
      </c>
      <c r="S196" s="152">
        <v>0.015</v>
      </c>
      <c r="T196" s="153">
        <v>216777</v>
      </c>
      <c r="U196" s="153">
        <v>5504</v>
      </c>
      <c r="V196" s="153">
        <v>5400</v>
      </c>
      <c r="W196" s="153">
        <v>0</v>
      </c>
      <c r="X196" s="151">
        <v>4832</v>
      </c>
      <c r="Y196" s="154">
        <v>0.0253901474787454</v>
      </c>
      <c r="Z196" s="154">
        <v>0.0237560572036402</v>
      </c>
      <c r="AA196" s="154">
        <v>0.0250912408759124</v>
      </c>
      <c r="AB196" s="155">
        <v>0.0262599173091966</v>
      </c>
      <c r="AC196" s="156">
        <v>-0.00133518367227218</v>
      </c>
      <c r="AD196" s="157">
        <v>58532</v>
      </c>
      <c r="AE196" s="158">
        <v>1672</v>
      </c>
      <c r="AF196" s="158">
        <v>0</v>
      </c>
      <c r="AG196" s="158">
        <v>65126</v>
      </c>
      <c r="AH196" s="158">
        <v>1657</v>
      </c>
      <c r="AI196" s="158">
        <v>0</v>
      </c>
      <c r="AJ196" s="155">
        <v>0.028565570969726</v>
      </c>
      <c r="AK196" s="155">
        <v>0.0254429874397322</v>
      </c>
      <c r="AL196" s="156">
        <v>0.00312258352999375</v>
      </c>
    </row>
    <row r="197" spans="1:38">
      <c r="A197" s="166" t="s">
        <v>24</v>
      </c>
      <c r="B197" s="167" t="s">
        <v>1738</v>
      </c>
      <c r="C197" s="167" t="s">
        <v>38</v>
      </c>
      <c r="D197" s="150">
        <v>3778</v>
      </c>
      <c r="E197" s="150">
        <v>111</v>
      </c>
      <c r="F197" s="150">
        <v>47</v>
      </c>
      <c r="G197" s="150">
        <v>1</v>
      </c>
      <c r="H197" s="150">
        <v>0</v>
      </c>
      <c r="I197" s="151">
        <v>3625</v>
      </c>
      <c r="J197" s="151">
        <v>111</v>
      </c>
      <c r="K197" s="151">
        <v>111</v>
      </c>
      <c r="L197" s="151">
        <v>1</v>
      </c>
      <c r="M197" s="151">
        <v>0</v>
      </c>
      <c r="N197" s="151">
        <v>3249</v>
      </c>
      <c r="O197" s="151">
        <v>109</v>
      </c>
      <c r="P197" s="151">
        <v>109</v>
      </c>
      <c r="Q197" s="151">
        <v>44</v>
      </c>
      <c r="R197" s="151">
        <v>0</v>
      </c>
      <c r="S197" s="152">
        <v>0.015</v>
      </c>
      <c r="T197" s="153">
        <v>83566</v>
      </c>
      <c r="U197" s="153">
        <v>2497</v>
      </c>
      <c r="V197" s="153">
        <v>2433</v>
      </c>
      <c r="W197" s="153">
        <v>0</v>
      </c>
      <c r="X197" s="151">
        <v>2143</v>
      </c>
      <c r="Y197" s="154">
        <v>0.0298805734389584</v>
      </c>
      <c r="Z197" s="154">
        <v>0.0293806246691371</v>
      </c>
      <c r="AA197" s="154">
        <v>0.0306206896551724</v>
      </c>
      <c r="AB197" s="155">
        <v>0.033548784241305</v>
      </c>
      <c r="AC197" s="156">
        <v>-0.0012400649860353</v>
      </c>
      <c r="AD197" s="157">
        <v>22690</v>
      </c>
      <c r="AE197" s="158">
        <v>739</v>
      </c>
      <c r="AF197" s="158">
        <v>0</v>
      </c>
      <c r="AG197" s="158">
        <v>23369</v>
      </c>
      <c r="AH197" s="158">
        <v>655</v>
      </c>
      <c r="AI197" s="158">
        <v>0</v>
      </c>
      <c r="AJ197" s="155">
        <v>0.0325694138386955</v>
      </c>
      <c r="AK197" s="155">
        <v>0.0280285848774017</v>
      </c>
      <c r="AL197" s="156">
        <v>0.00454082896129377</v>
      </c>
    </row>
    <row r="198" spans="1:38">
      <c r="A198" s="166" t="s">
        <v>24</v>
      </c>
      <c r="B198" s="167" t="s">
        <v>1738</v>
      </c>
      <c r="C198" s="167" t="s">
        <v>40</v>
      </c>
      <c r="D198" s="150">
        <v>3183</v>
      </c>
      <c r="E198" s="150">
        <v>35</v>
      </c>
      <c r="F198" s="150">
        <v>18</v>
      </c>
      <c r="G198" s="150">
        <v>1</v>
      </c>
      <c r="H198" s="150">
        <v>0</v>
      </c>
      <c r="I198" s="151">
        <v>3260</v>
      </c>
      <c r="J198" s="151">
        <v>59</v>
      </c>
      <c r="K198" s="151">
        <v>58</v>
      </c>
      <c r="L198" s="151">
        <v>2</v>
      </c>
      <c r="M198" s="151">
        <v>0</v>
      </c>
      <c r="N198" s="151">
        <v>3694</v>
      </c>
      <c r="O198" s="151">
        <v>44</v>
      </c>
      <c r="P198" s="151">
        <v>44</v>
      </c>
      <c r="Q198" s="151">
        <v>24</v>
      </c>
      <c r="R198" s="151">
        <v>0</v>
      </c>
      <c r="S198" s="152">
        <v>0.015</v>
      </c>
      <c r="T198" s="153">
        <v>77190</v>
      </c>
      <c r="U198" s="153">
        <v>1274</v>
      </c>
      <c r="V198" s="153">
        <v>1256</v>
      </c>
      <c r="W198" s="153">
        <v>0</v>
      </c>
      <c r="X198" s="151">
        <v>1141</v>
      </c>
      <c r="Y198" s="154">
        <v>0.0165047285917865</v>
      </c>
      <c r="Z198" s="154">
        <v>0.0109959158027019</v>
      </c>
      <c r="AA198" s="154">
        <v>0.0180981595092025</v>
      </c>
      <c r="AB198" s="155">
        <v>0.0119112073632918</v>
      </c>
      <c r="AC198" s="156">
        <v>-0.0071022437065006</v>
      </c>
      <c r="AD198" s="157">
        <v>23184</v>
      </c>
      <c r="AE198" s="158">
        <v>346</v>
      </c>
      <c r="AF198" s="158">
        <v>0</v>
      </c>
      <c r="AG198" s="158">
        <v>21135</v>
      </c>
      <c r="AH198" s="158">
        <v>370</v>
      </c>
      <c r="AI198" s="158">
        <v>0</v>
      </c>
      <c r="AJ198" s="155">
        <v>0.0149240855762595</v>
      </c>
      <c r="AK198" s="155">
        <v>0.0175065057960729</v>
      </c>
      <c r="AL198" s="156">
        <v>-0.00258242021981338</v>
      </c>
    </row>
    <row r="199" spans="1:38">
      <c r="A199" s="166" t="s">
        <v>24</v>
      </c>
      <c r="B199" s="167" t="s">
        <v>1738</v>
      </c>
      <c r="C199" s="167" t="s">
        <v>39</v>
      </c>
      <c r="D199" s="150">
        <v>11053</v>
      </c>
      <c r="E199" s="150">
        <v>308</v>
      </c>
      <c r="F199" s="150">
        <v>226</v>
      </c>
      <c r="G199" s="150">
        <v>2</v>
      </c>
      <c r="H199" s="150">
        <v>0</v>
      </c>
      <c r="I199" s="151">
        <v>12721</v>
      </c>
      <c r="J199" s="151">
        <v>256</v>
      </c>
      <c r="K199" s="151">
        <v>256</v>
      </c>
      <c r="L199" s="151">
        <v>55</v>
      </c>
      <c r="M199" s="151">
        <v>0</v>
      </c>
      <c r="N199" s="151">
        <v>12368</v>
      </c>
      <c r="O199" s="151">
        <v>287</v>
      </c>
      <c r="P199" s="151">
        <v>287</v>
      </c>
      <c r="Q199" s="151">
        <v>182</v>
      </c>
      <c r="R199" s="151">
        <v>0</v>
      </c>
      <c r="S199" s="152">
        <v>0.015</v>
      </c>
      <c r="T199" s="153">
        <v>274004</v>
      </c>
      <c r="U199" s="153">
        <v>6873</v>
      </c>
      <c r="V199" s="153">
        <v>6791</v>
      </c>
      <c r="W199" s="153">
        <v>0</v>
      </c>
      <c r="X199" s="151">
        <v>6181</v>
      </c>
      <c r="Y199" s="154">
        <v>0.0250835754222566</v>
      </c>
      <c r="Z199" s="154">
        <v>0.0278657378087397</v>
      </c>
      <c r="AA199" s="154">
        <v>0.0201242040720069</v>
      </c>
      <c r="AB199" s="155">
        <v>0.0232050452781371</v>
      </c>
      <c r="AC199" s="156">
        <v>0.00774153373673279</v>
      </c>
      <c r="AD199" s="157">
        <v>74848</v>
      </c>
      <c r="AE199" s="158">
        <v>2025</v>
      </c>
      <c r="AF199" s="158">
        <v>0</v>
      </c>
      <c r="AG199" s="158">
        <v>76544</v>
      </c>
      <c r="AH199" s="158">
        <v>2050</v>
      </c>
      <c r="AI199" s="158">
        <v>0</v>
      </c>
      <c r="AJ199" s="155">
        <v>0.0270548311244121</v>
      </c>
      <c r="AK199" s="155">
        <v>0.0267819816053512</v>
      </c>
      <c r="AL199" s="156">
        <v>0.00027284951906097</v>
      </c>
    </row>
    <row r="200" spans="1:38">
      <c r="A200" s="166" t="s">
        <v>24</v>
      </c>
      <c r="B200" s="167" t="s">
        <v>1740</v>
      </c>
      <c r="C200" s="167" t="s">
        <v>1741</v>
      </c>
      <c r="D200" s="150">
        <v>0</v>
      </c>
      <c r="E200" s="150">
        <v>0</v>
      </c>
      <c r="F200" s="150">
        <v>0</v>
      </c>
      <c r="G200" s="150">
        <v>0</v>
      </c>
      <c r="H200" s="150">
        <v>0</v>
      </c>
      <c r="I200" s="151">
        <v>0</v>
      </c>
      <c r="J200" s="151">
        <v>0</v>
      </c>
      <c r="K200" s="151">
        <v>0</v>
      </c>
      <c r="L200" s="151">
        <v>0</v>
      </c>
      <c r="M200" s="151">
        <v>0</v>
      </c>
      <c r="N200" s="151">
        <v>0</v>
      </c>
      <c r="O200" s="151">
        <v>0</v>
      </c>
      <c r="P200" s="151">
        <v>0</v>
      </c>
      <c r="Q200" s="151">
        <v>0</v>
      </c>
      <c r="R200" s="151">
        <v>0</v>
      </c>
      <c r="S200" s="152">
        <v>0.015</v>
      </c>
      <c r="T200" s="153">
        <v>0</v>
      </c>
      <c r="U200" s="153">
        <v>0</v>
      </c>
      <c r="V200" s="153">
        <v>0</v>
      </c>
      <c r="W200" s="153">
        <v>0</v>
      </c>
      <c r="X200" s="151">
        <v>0</v>
      </c>
      <c r="Y200" s="154">
        <v>0</v>
      </c>
      <c r="Z200" s="154">
        <v>0</v>
      </c>
      <c r="AA200" s="154">
        <v>0</v>
      </c>
      <c r="AB200" s="155">
        <v>0</v>
      </c>
      <c r="AC200" s="156">
        <v>0</v>
      </c>
      <c r="AD200" s="157">
        <v>0</v>
      </c>
      <c r="AE200" s="158">
        <v>0</v>
      </c>
      <c r="AF200" s="158">
        <v>0</v>
      </c>
      <c r="AG200" s="158">
        <v>0</v>
      </c>
      <c r="AH200" s="158">
        <v>0</v>
      </c>
      <c r="AI200" s="158">
        <v>0</v>
      </c>
      <c r="AJ200" s="155">
        <v>0</v>
      </c>
      <c r="AK200" s="155">
        <v>0</v>
      </c>
      <c r="AL200" s="156">
        <v>0</v>
      </c>
    </row>
    <row r="201" spans="1:38">
      <c r="A201" s="166" t="s">
        <v>24</v>
      </c>
      <c r="B201" s="167" t="s">
        <v>1740</v>
      </c>
      <c r="C201" s="167" t="s">
        <v>1742</v>
      </c>
      <c r="D201" s="150">
        <v>0</v>
      </c>
      <c r="E201" s="150">
        <v>0</v>
      </c>
      <c r="F201" s="150">
        <v>0</v>
      </c>
      <c r="G201" s="150">
        <v>0</v>
      </c>
      <c r="H201" s="150">
        <v>0</v>
      </c>
      <c r="I201" s="151">
        <v>0</v>
      </c>
      <c r="J201" s="151">
        <v>0</v>
      </c>
      <c r="K201" s="151">
        <v>0</v>
      </c>
      <c r="L201" s="151">
        <v>0</v>
      </c>
      <c r="M201" s="151">
        <v>0</v>
      </c>
      <c r="N201" s="151">
        <v>0</v>
      </c>
      <c r="O201" s="151">
        <v>0</v>
      </c>
      <c r="P201" s="151">
        <v>0</v>
      </c>
      <c r="Q201" s="151">
        <v>0</v>
      </c>
      <c r="R201" s="151">
        <v>0</v>
      </c>
      <c r="S201" s="152">
        <v>0.015</v>
      </c>
      <c r="T201" s="153">
        <v>0</v>
      </c>
      <c r="U201" s="153">
        <v>0</v>
      </c>
      <c r="V201" s="153">
        <v>0</v>
      </c>
      <c r="W201" s="153">
        <v>0</v>
      </c>
      <c r="X201" s="151">
        <v>0</v>
      </c>
      <c r="Y201" s="154">
        <v>0</v>
      </c>
      <c r="Z201" s="154">
        <v>0</v>
      </c>
      <c r="AA201" s="154">
        <v>0</v>
      </c>
      <c r="AB201" s="155">
        <v>0</v>
      </c>
      <c r="AC201" s="156">
        <v>0</v>
      </c>
      <c r="AD201" s="157">
        <v>0</v>
      </c>
      <c r="AE201" s="158">
        <v>0</v>
      </c>
      <c r="AF201" s="158">
        <v>0</v>
      </c>
      <c r="AG201" s="158">
        <v>0</v>
      </c>
      <c r="AH201" s="158">
        <v>0</v>
      </c>
      <c r="AI201" s="158">
        <v>0</v>
      </c>
      <c r="AJ201" s="155">
        <v>0</v>
      </c>
      <c r="AK201" s="155">
        <v>0</v>
      </c>
      <c r="AL201" s="156">
        <v>0</v>
      </c>
    </row>
    <row r="202" spans="1:38">
      <c r="A202" s="166" t="s">
        <v>24</v>
      </c>
      <c r="B202" s="167" t="s">
        <v>1740</v>
      </c>
      <c r="C202" s="167" t="s">
        <v>1743</v>
      </c>
      <c r="D202" s="150">
        <v>0</v>
      </c>
      <c r="E202" s="150">
        <v>0</v>
      </c>
      <c r="F202" s="150">
        <v>0</v>
      </c>
      <c r="G202" s="150">
        <v>0</v>
      </c>
      <c r="H202" s="150">
        <v>0</v>
      </c>
      <c r="I202" s="151">
        <v>0</v>
      </c>
      <c r="J202" s="151">
        <v>0</v>
      </c>
      <c r="K202" s="151">
        <v>0</v>
      </c>
      <c r="L202" s="151">
        <v>0</v>
      </c>
      <c r="M202" s="151">
        <v>0</v>
      </c>
      <c r="N202" s="151">
        <v>0</v>
      </c>
      <c r="O202" s="151">
        <v>0</v>
      </c>
      <c r="P202" s="151">
        <v>0</v>
      </c>
      <c r="Q202" s="151">
        <v>0</v>
      </c>
      <c r="R202" s="151">
        <v>0</v>
      </c>
      <c r="S202" s="152">
        <v>0.015</v>
      </c>
      <c r="T202" s="153">
        <v>0</v>
      </c>
      <c r="U202" s="153">
        <v>0</v>
      </c>
      <c r="V202" s="153">
        <v>0</v>
      </c>
      <c r="W202" s="153">
        <v>0</v>
      </c>
      <c r="X202" s="151">
        <v>0</v>
      </c>
      <c r="Y202" s="154">
        <v>0</v>
      </c>
      <c r="Z202" s="154">
        <v>0</v>
      </c>
      <c r="AA202" s="154">
        <v>0</v>
      </c>
      <c r="AB202" s="155">
        <v>0</v>
      </c>
      <c r="AC202" s="156">
        <v>0</v>
      </c>
      <c r="AD202" s="157">
        <v>0</v>
      </c>
      <c r="AE202" s="158">
        <v>0</v>
      </c>
      <c r="AF202" s="158">
        <v>0</v>
      </c>
      <c r="AG202" s="158">
        <v>0</v>
      </c>
      <c r="AH202" s="158">
        <v>0</v>
      </c>
      <c r="AI202" s="158">
        <v>0</v>
      </c>
      <c r="AJ202" s="155">
        <v>0</v>
      </c>
      <c r="AK202" s="155">
        <v>0</v>
      </c>
      <c r="AL202" s="156">
        <v>0</v>
      </c>
    </row>
    <row r="203" spans="1:38">
      <c r="A203" s="166" t="s">
        <v>24</v>
      </c>
      <c r="B203" s="167" t="s">
        <v>1740</v>
      </c>
      <c r="C203" s="167" t="s">
        <v>1744</v>
      </c>
      <c r="D203" s="150">
        <v>0</v>
      </c>
      <c r="E203" s="150">
        <v>0</v>
      </c>
      <c r="F203" s="150">
        <v>0</v>
      </c>
      <c r="G203" s="150">
        <v>0</v>
      </c>
      <c r="H203" s="150">
        <v>0</v>
      </c>
      <c r="I203" s="151">
        <v>0</v>
      </c>
      <c r="J203" s="151">
        <v>0</v>
      </c>
      <c r="K203" s="151">
        <v>0</v>
      </c>
      <c r="L203" s="151">
        <v>0</v>
      </c>
      <c r="M203" s="151">
        <v>0</v>
      </c>
      <c r="N203" s="151">
        <v>0</v>
      </c>
      <c r="O203" s="151">
        <v>0</v>
      </c>
      <c r="P203" s="151">
        <v>0</v>
      </c>
      <c r="Q203" s="151">
        <v>0</v>
      </c>
      <c r="R203" s="151">
        <v>0</v>
      </c>
      <c r="S203" s="152">
        <v>0.015</v>
      </c>
      <c r="T203" s="153">
        <v>0</v>
      </c>
      <c r="U203" s="153">
        <v>0</v>
      </c>
      <c r="V203" s="153">
        <v>0</v>
      </c>
      <c r="W203" s="153">
        <v>0</v>
      </c>
      <c r="X203" s="151">
        <v>0</v>
      </c>
      <c r="Y203" s="154">
        <v>0</v>
      </c>
      <c r="Z203" s="154">
        <v>0</v>
      </c>
      <c r="AA203" s="154">
        <v>0</v>
      </c>
      <c r="AB203" s="155">
        <v>0</v>
      </c>
      <c r="AC203" s="156">
        <v>0</v>
      </c>
      <c r="AD203" s="157">
        <v>0</v>
      </c>
      <c r="AE203" s="158">
        <v>0</v>
      </c>
      <c r="AF203" s="158">
        <v>0</v>
      </c>
      <c r="AG203" s="158">
        <v>0</v>
      </c>
      <c r="AH203" s="158">
        <v>0</v>
      </c>
      <c r="AI203" s="158">
        <v>0</v>
      </c>
      <c r="AJ203" s="155">
        <v>0</v>
      </c>
      <c r="AK203" s="155">
        <v>0</v>
      </c>
      <c r="AL203" s="156">
        <v>0</v>
      </c>
    </row>
    <row r="204" spans="1:38">
      <c r="A204" s="166" t="s">
        <v>24</v>
      </c>
      <c r="B204" s="167" t="s">
        <v>1740</v>
      </c>
      <c r="C204" s="167" t="s">
        <v>43</v>
      </c>
      <c r="D204" s="150">
        <v>13470</v>
      </c>
      <c r="E204" s="150">
        <v>394</v>
      </c>
      <c r="F204" s="150">
        <v>285</v>
      </c>
      <c r="G204" s="150">
        <v>0</v>
      </c>
      <c r="H204" s="150">
        <v>0</v>
      </c>
      <c r="I204" s="151">
        <v>14575</v>
      </c>
      <c r="J204" s="151">
        <v>348</v>
      </c>
      <c r="K204" s="151">
        <v>348</v>
      </c>
      <c r="L204" s="151">
        <v>16</v>
      </c>
      <c r="M204" s="151">
        <v>0</v>
      </c>
      <c r="N204" s="151">
        <v>12941</v>
      </c>
      <c r="O204" s="151">
        <v>404</v>
      </c>
      <c r="P204" s="151">
        <v>404</v>
      </c>
      <c r="Q204" s="151">
        <v>221</v>
      </c>
      <c r="R204" s="151">
        <v>0</v>
      </c>
      <c r="S204" s="152">
        <v>0.015</v>
      </c>
      <c r="T204" s="153">
        <v>337207</v>
      </c>
      <c r="U204" s="153">
        <v>8851</v>
      </c>
      <c r="V204" s="153">
        <v>8741</v>
      </c>
      <c r="W204" s="153">
        <v>3</v>
      </c>
      <c r="X204" s="151">
        <v>7802</v>
      </c>
      <c r="Y204" s="154">
        <v>0.0262390757012755</v>
      </c>
      <c r="Z204" s="154">
        <v>0.0292501855976244</v>
      </c>
      <c r="AA204" s="154">
        <v>0.0238765008576329</v>
      </c>
      <c r="AB204" s="155">
        <v>0.0312186075264663</v>
      </c>
      <c r="AC204" s="156">
        <v>0.00537368473999142</v>
      </c>
      <c r="AD204" s="157">
        <v>85302</v>
      </c>
      <c r="AE204" s="158">
        <v>2549</v>
      </c>
      <c r="AF204" s="158">
        <v>1</v>
      </c>
      <c r="AG204" s="158">
        <v>96470</v>
      </c>
      <c r="AH204" s="158">
        <v>2588</v>
      </c>
      <c r="AI204" s="158">
        <v>0</v>
      </c>
      <c r="AJ204" s="155">
        <v>0.0298703430165764</v>
      </c>
      <c r="AK204" s="155">
        <v>0.0268269928475174</v>
      </c>
      <c r="AL204" s="156">
        <v>0.00304335016905904</v>
      </c>
    </row>
    <row r="205" spans="1:38">
      <c r="A205" s="166" t="s">
        <v>24</v>
      </c>
      <c r="B205" s="167" t="s">
        <v>1740</v>
      </c>
      <c r="C205" s="167" t="s">
        <v>45</v>
      </c>
      <c r="D205" s="150">
        <v>10023</v>
      </c>
      <c r="E205" s="150">
        <v>277</v>
      </c>
      <c r="F205" s="150">
        <v>159</v>
      </c>
      <c r="G205" s="150">
        <v>0</v>
      </c>
      <c r="H205" s="150">
        <v>0</v>
      </c>
      <c r="I205" s="151">
        <v>11317</v>
      </c>
      <c r="J205" s="151">
        <v>277</v>
      </c>
      <c r="K205" s="151">
        <v>276</v>
      </c>
      <c r="L205" s="151">
        <v>49</v>
      </c>
      <c r="M205" s="151">
        <v>0</v>
      </c>
      <c r="N205" s="151">
        <v>11115</v>
      </c>
      <c r="O205" s="151">
        <v>288</v>
      </c>
      <c r="P205" s="151">
        <v>288</v>
      </c>
      <c r="Q205" s="151">
        <v>201</v>
      </c>
      <c r="R205" s="151">
        <v>0</v>
      </c>
      <c r="S205" s="152">
        <v>0.015</v>
      </c>
      <c r="T205" s="153">
        <v>262346</v>
      </c>
      <c r="U205" s="153">
        <v>6413</v>
      </c>
      <c r="V205" s="153">
        <v>6284</v>
      </c>
      <c r="W205" s="153">
        <v>2</v>
      </c>
      <c r="X205" s="151">
        <v>5735</v>
      </c>
      <c r="Y205" s="154">
        <v>0.0244371936297866</v>
      </c>
      <c r="Z205" s="154">
        <v>0.0276364361967475</v>
      </c>
      <c r="AA205" s="154">
        <v>0.0244764513563665</v>
      </c>
      <c r="AB205" s="155">
        <v>0.0259109311740891</v>
      </c>
      <c r="AC205" s="156">
        <v>0.00315998484038095</v>
      </c>
      <c r="AD205" s="157">
        <v>68155</v>
      </c>
      <c r="AE205" s="158">
        <v>1985</v>
      </c>
      <c r="AF205" s="158">
        <v>0</v>
      </c>
      <c r="AG205" s="158">
        <v>74438</v>
      </c>
      <c r="AH205" s="158">
        <v>1752</v>
      </c>
      <c r="AI205" s="158">
        <v>0</v>
      </c>
      <c r="AJ205" s="155">
        <v>0.0291247890837063</v>
      </c>
      <c r="AK205" s="155">
        <v>0.0235363658346543</v>
      </c>
      <c r="AL205" s="156">
        <v>0.00558842324905192</v>
      </c>
    </row>
    <row r="206" spans="1:38">
      <c r="A206" s="166" t="s">
        <v>24</v>
      </c>
      <c r="B206" s="167" t="s">
        <v>1740</v>
      </c>
      <c r="C206" s="167" t="s">
        <v>44</v>
      </c>
      <c r="D206" s="150">
        <v>9530</v>
      </c>
      <c r="E206" s="150">
        <v>198</v>
      </c>
      <c r="F206" s="150">
        <v>108</v>
      </c>
      <c r="G206" s="150">
        <v>0</v>
      </c>
      <c r="H206" s="150">
        <v>0</v>
      </c>
      <c r="I206" s="151">
        <v>10993</v>
      </c>
      <c r="J206" s="151">
        <v>331</v>
      </c>
      <c r="K206" s="151">
        <v>328</v>
      </c>
      <c r="L206" s="151">
        <v>1</v>
      </c>
      <c r="M206" s="151">
        <v>0</v>
      </c>
      <c r="N206" s="151">
        <v>10433</v>
      </c>
      <c r="O206" s="151">
        <v>267</v>
      </c>
      <c r="P206" s="151">
        <v>265</v>
      </c>
      <c r="Q206" s="151">
        <v>7</v>
      </c>
      <c r="R206" s="151">
        <v>1</v>
      </c>
      <c r="S206" s="152">
        <v>0.015</v>
      </c>
      <c r="T206" s="153">
        <v>272119</v>
      </c>
      <c r="U206" s="153">
        <v>6366</v>
      </c>
      <c r="V206" s="153">
        <v>6261</v>
      </c>
      <c r="W206" s="153">
        <v>2</v>
      </c>
      <c r="X206" s="151">
        <v>5404</v>
      </c>
      <c r="Y206" s="154">
        <v>0.023386827086679</v>
      </c>
      <c r="Z206" s="154">
        <v>0.0207764952780693</v>
      </c>
      <c r="AA206" s="154">
        <v>0.0301100700445738</v>
      </c>
      <c r="AB206" s="155">
        <v>0.0254960222371322</v>
      </c>
      <c r="AC206" s="156">
        <v>-0.00933357476650457</v>
      </c>
      <c r="AD206" s="157">
        <v>65548</v>
      </c>
      <c r="AE206" s="158">
        <v>1750</v>
      </c>
      <c r="AF206" s="158">
        <v>1</v>
      </c>
      <c r="AG206" s="158">
        <v>78245</v>
      </c>
      <c r="AH206" s="158">
        <v>2280</v>
      </c>
      <c r="AI206" s="158">
        <v>0</v>
      </c>
      <c r="AJ206" s="155">
        <v>0.0266827363153719</v>
      </c>
      <c r="AK206" s="155">
        <v>0.0291392421240974</v>
      </c>
      <c r="AL206" s="156">
        <v>-0.00245650580872545</v>
      </c>
    </row>
    <row r="207" spans="1:38">
      <c r="A207" s="166" t="s">
        <v>24</v>
      </c>
      <c r="B207" s="167" t="s">
        <v>1740</v>
      </c>
      <c r="C207" s="167" t="s">
        <v>46</v>
      </c>
      <c r="D207" s="150">
        <v>8440</v>
      </c>
      <c r="E207" s="150">
        <v>174</v>
      </c>
      <c r="F207" s="150">
        <v>90</v>
      </c>
      <c r="G207" s="150">
        <v>0</v>
      </c>
      <c r="H207" s="150">
        <v>0</v>
      </c>
      <c r="I207" s="151">
        <v>9498</v>
      </c>
      <c r="J207" s="151">
        <v>166</v>
      </c>
      <c r="K207" s="151">
        <v>166</v>
      </c>
      <c r="L207" s="151">
        <v>19</v>
      </c>
      <c r="M207" s="151">
        <v>0</v>
      </c>
      <c r="N207" s="151">
        <v>9439</v>
      </c>
      <c r="O207" s="151">
        <v>174</v>
      </c>
      <c r="P207" s="151">
        <v>174</v>
      </c>
      <c r="Q207" s="151">
        <v>116</v>
      </c>
      <c r="R207" s="151">
        <v>0</v>
      </c>
      <c r="S207" s="152">
        <v>0.015</v>
      </c>
      <c r="T207" s="153">
        <v>219763</v>
      </c>
      <c r="U207" s="153">
        <v>4116</v>
      </c>
      <c r="V207" s="153">
        <v>4032</v>
      </c>
      <c r="W207" s="153">
        <v>0</v>
      </c>
      <c r="X207" s="151">
        <v>3688</v>
      </c>
      <c r="Y207" s="154">
        <v>0.0187292674381038</v>
      </c>
      <c r="Z207" s="154">
        <v>0.0206161137440758</v>
      </c>
      <c r="AA207" s="154">
        <v>0.0174773636555064</v>
      </c>
      <c r="AB207" s="155">
        <v>0.0184341561606102</v>
      </c>
      <c r="AC207" s="156">
        <v>0.00313875008856941</v>
      </c>
      <c r="AD207" s="157">
        <v>56672</v>
      </c>
      <c r="AE207" s="158">
        <v>1163</v>
      </c>
      <c r="AF207" s="158">
        <v>0</v>
      </c>
      <c r="AG207" s="158">
        <v>62767</v>
      </c>
      <c r="AH207" s="158">
        <v>1207</v>
      </c>
      <c r="AI207" s="158">
        <v>0</v>
      </c>
      <c r="AJ207" s="155">
        <v>0.0205215979672501</v>
      </c>
      <c r="AK207" s="155">
        <v>0.0192298500804563</v>
      </c>
      <c r="AL207" s="156">
        <v>0.00129174788679385</v>
      </c>
    </row>
    <row r="208" spans="1:38">
      <c r="A208" s="166" t="s">
        <v>24</v>
      </c>
      <c r="B208" s="167" t="s">
        <v>1740</v>
      </c>
      <c r="C208" s="167" t="s">
        <v>42</v>
      </c>
      <c r="D208" s="150">
        <v>16629</v>
      </c>
      <c r="E208" s="150">
        <v>323</v>
      </c>
      <c r="F208" s="150">
        <v>196</v>
      </c>
      <c r="G208" s="150">
        <v>0</v>
      </c>
      <c r="H208" s="150">
        <v>0</v>
      </c>
      <c r="I208" s="151">
        <v>19334</v>
      </c>
      <c r="J208" s="151">
        <v>392</v>
      </c>
      <c r="K208" s="151">
        <v>392</v>
      </c>
      <c r="L208" s="151">
        <v>3</v>
      </c>
      <c r="M208" s="151">
        <v>0</v>
      </c>
      <c r="N208" s="151">
        <v>19250</v>
      </c>
      <c r="O208" s="151">
        <v>338</v>
      </c>
      <c r="P208" s="151">
        <v>338</v>
      </c>
      <c r="Q208" s="151">
        <v>82</v>
      </c>
      <c r="R208" s="151">
        <v>0</v>
      </c>
      <c r="S208" s="152">
        <v>0.015</v>
      </c>
      <c r="T208" s="153">
        <v>443518</v>
      </c>
      <c r="U208" s="153">
        <v>9320</v>
      </c>
      <c r="V208" s="153">
        <v>9187</v>
      </c>
      <c r="W208" s="153">
        <v>5</v>
      </c>
      <c r="X208" s="151">
        <v>7660</v>
      </c>
      <c r="Y208" s="154">
        <v>0.0210025297733125</v>
      </c>
      <c r="Z208" s="154">
        <v>0.0194238980095015</v>
      </c>
      <c r="AA208" s="154">
        <v>0.0202751629254164</v>
      </c>
      <c r="AB208" s="155">
        <v>0.0175584415584416</v>
      </c>
      <c r="AC208" s="156">
        <v>-0.00085126491591489</v>
      </c>
      <c r="AD208" s="157">
        <v>114835</v>
      </c>
      <c r="AE208" s="158">
        <v>2289</v>
      </c>
      <c r="AF208" s="158">
        <v>0</v>
      </c>
      <c r="AG208" s="158">
        <v>125786</v>
      </c>
      <c r="AH208" s="158">
        <v>3051</v>
      </c>
      <c r="AI208" s="158">
        <v>2</v>
      </c>
      <c r="AJ208" s="155">
        <v>0.0199329472721731</v>
      </c>
      <c r="AK208" s="155">
        <v>0.024239581511456</v>
      </c>
      <c r="AL208" s="156">
        <v>-0.00430663423928285</v>
      </c>
    </row>
    <row r="209" spans="1:38">
      <c r="A209" s="166" t="s">
        <v>24</v>
      </c>
      <c r="B209" s="167" t="s">
        <v>1740</v>
      </c>
      <c r="C209" s="167" t="s">
        <v>47</v>
      </c>
      <c r="D209" s="150">
        <v>5077</v>
      </c>
      <c r="E209" s="150">
        <v>89</v>
      </c>
      <c r="F209" s="150">
        <v>51</v>
      </c>
      <c r="G209" s="150">
        <v>1</v>
      </c>
      <c r="H209" s="150">
        <v>0</v>
      </c>
      <c r="I209" s="151">
        <v>5535</v>
      </c>
      <c r="J209" s="151">
        <v>102</v>
      </c>
      <c r="K209" s="151">
        <v>102</v>
      </c>
      <c r="L209" s="151">
        <v>17</v>
      </c>
      <c r="M209" s="151">
        <v>0</v>
      </c>
      <c r="N209" s="151">
        <v>5571</v>
      </c>
      <c r="O209" s="151">
        <v>142</v>
      </c>
      <c r="P209" s="151">
        <v>139</v>
      </c>
      <c r="Q209" s="151">
        <v>64</v>
      </c>
      <c r="R209" s="151">
        <v>0</v>
      </c>
      <c r="S209" s="152">
        <v>0.015</v>
      </c>
      <c r="T209" s="153">
        <v>143241</v>
      </c>
      <c r="U209" s="153">
        <v>3359</v>
      </c>
      <c r="V209" s="153">
        <v>3314</v>
      </c>
      <c r="W209" s="153">
        <v>3</v>
      </c>
      <c r="X209" s="151">
        <v>3045</v>
      </c>
      <c r="Y209" s="154">
        <v>0.0234290461529869</v>
      </c>
      <c r="Z209" s="154">
        <v>0.0175300374236754</v>
      </c>
      <c r="AA209" s="154">
        <v>0.0184281842818428</v>
      </c>
      <c r="AB209" s="155">
        <v>0.025489140190271</v>
      </c>
      <c r="AC209" s="156">
        <v>-0.000898146858167422</v>
      </c>
      <c r="AD209" s="157">
        <v>34593</v>
      </c>
      <c r="AE209" s="158">
        <v>863</v>
      </c>
      <c r="AF209" s="158">
        <v>0</v>
      </c>
      <c r="AG209" s="158">
        <v>41657</v>
      </c>
      <c r="AH209" s="158">
        <v>1123</v>
      </c>
      <c r="AI209" s="158">
        <v>1</v>
      </c>
      <c r="AJ209" s="155">
        <v>0.0249472436620125</v>
      </c>
      <c r="AK209" s="155">
        <v>0.026934248745709</v>
      </c>
      <c r="AL209" s="156">
        <v>-0.00198700508369646</v>
      </c>
    </row>
    <row r="210" spans="1:38">
      <c r="A210" s="166" t="s">
        <v>24</v>
      </c>
      <c r="B210" s="167" t="s">
        <v>1740</v>
      </c>
      <c r="C210" s="167" t="s">
        <v>48</v>
      </c>
      <c r="D210" s="150">
        <v>13559</v>
      </c>
      <c r="E210" s="150">
        <v>172</v>
      </c>
      <c r="F210" s="150">
        <v>104</v>
      </c>
      <c r="G210" s="150">
        <v>6</v>
      </c>
      <c r="H210" s="150">
        <v>0</v>
      </c>
      <c r="I210" s="151">
        <v>11364</v>
      </c>
      <c r="J210" s="151">
        <v>150</v>
      </c>
      <c r="K210" s="151">
        <v>150</v>
      </c>
      <c r="L210" s="151">
        <v>11</v>
      </c>
      <c r="M210" s="151">
        <v>0</v>
      </c>
      <c r="N210" s="151">
        <v>11755</v>
      </c>
      <c r="O210" s="151">
        <v>184</v>
      </c>
      <c r="P210" s="151">
        <v>184</v>
      </c>
      <c r="Q210" s="151">
        <v>110</v>
      </c>
      <c r="R210" s="151">
        <v>0</v>
      </c>
      <c r="S210" s="152">
        <v>0.015</v>
      </c>
      <c r="T210" s="153">
        <v>284874</v>
      </c>
      <c r="U210" s="153">
        <v>4034</v>
      </c>
      <c r="V210" s="153">
        <v>3964</v>
      </c>
      <c r="W210" s="153">
        <v>0</v>
      </c>
      <c r="X210" s="151">
        <v>3586</v>
      </c>
      <c r="Y210" s="154">
        <v>0.0141606464612425</v>
      </c>
      <c r="Z210" s="154">
        <v>0.0126853012759053</v>
      </c>
      <c r="AA210" s="154">
        <v>0.0131995776135164</v>
      </c>
      <c r="AB210" s="155">
        <v>0.0156529136537644</v>
      </c>
      <c r="AC210" s="156">
        <v>-0.000514276337611063</v>
      </c>
      <c r="AD210" s="157">
        <v>78816</v>
      </c>
      <c r="AE210" s="158">
        <v>1105</v>
      </c>
      <c r="AF210" s="158">
        <v>0</v>
      </c>
      <c r="AG210" s="158">
        <v>81589</v>
      </c>
      <c r="AH210" s="158">
        <v>1189</v>
      </c>
      <c r="AI210" s="158">
        <v>0</v>
      </c>
      <c r="AJ210" s="155">
        <v>0.0140199959399107</v>
      </c>
      <c r="AK210" s="155">
        <v>0.0145730429347093</v>
      </c>
      <c r="AL210" s="156">
        <v>-0.000553046994798658</v>
      </c>
    </row>
    <row r="211" spans="1:38">
      <c r="A211" s="166" t="s">
        <v>24</v>
      </c>
      <c r="B211" s="167" t="s">
        <v>1745</v>
      </c>
      <c r="C211" s="167" t="s">
        <v>1746</v>
      </c>
      <c r="D211" s="150">
        <v>0</v>
      </c>
      <c r="E211" s="150">
        <v>0</v>
      </c>
      <c r="F211" s="150">
        <v>0</v>
      </c>
      <c r="G211" s="150">
        <v>0</v>
      </c>
      <c r="H211" s="150">
        <v>0</v>
      </c>
      <c r="I211" s="151">
        <v>0</v>
      </c>
      <c r="J211" s="151">
        <v>0</v>
      </c>
      <c r="K211" s="151">
        <v>0</v>
      </c>
      <c r="L211" s="151">
        <v>0</v>
      </c>
      <c r="M211" s="151">
        <v>0</v>
      </c>
      <c r="N211" s="151">
        <v>0</v>
      </c>
      <c r="O211" s="151">
        <v>0</v>
      </c>
      <c r="P211" s="151">
        <v>0</v>
      </c>
      <c r="Q211" s="151">
        <v>0</v>
      </c>
      <c r="R211" s="151">
        <v>0</v>
      </c>
      <c r="S211" s="152">
        <v>0.015</v>
      </c>
      <c r="T211" s="153">
        <v>0</v>
      </c>
      <c r="U211" s="153">
        <v>0</v>
      </c>
      <c r="V211" s="153">
        <v>0</v>
      </c>
      <c r="W211" s="153">
        <v>0</v>
      </c>
      <c r="X211" s="151">
        <v>0</v>
      </c>
      <c r="Y211" s="154">
        <v>0</v>
      </c>
      <c r="Z211" s="154">
        <v>0</v>
      </c>
      <c r="AA211" s="154">
        <v>0</v>
      </c>
      <c r="AB211" s="155">
        <v>0</v>
      </c>
      <c r="AC211" s="156">
        <v>0</v>
      </c>
      <c r="AD211" s="157">
        <v>0</v>
      </c>
      <c r="AE211" s="158">
        <v>0</v>
      </c>
      <c r="AF211" s="158">
        <v>0</v>
      </c>
      <c r="AG211" s="158">
        <v>0</v>
      </c>
      <c r="AH211" s="158">
        <v>0</v>
      </c>
      <c r="AI211" s="158">
        <v>0</v>
      </c>
      <c r="AJ211" s="155">
        <v>0</v>
      </c>
      <c r="AK211" s="155">
        <v>0</v>
      </c>
      <c r="AL211" s="156">
        <v>0</v>
      </c>
    </row>
    <row r="212" spans="1:38">
      <c r="A212" s="166" t="s">
        <v>24</v>
      </c>
      <c r="B212" s="167" t="s">
        <v>1745</v>
      </c>
      <c r="C212" s="167" t="s">
        <v>1747</v>
      </c>
      <c r="D212" s="150">
        <v>0</v>
      </c>
      <c r="E212" s="150">
        <v>0</v>
      </c>
      <c r="F212" s="150">
        <v>0</v>
      </c>
      <c r="G212" s="150">
        <v>0</v>
      </c>
      <c r="H212" s="150">
        <v>0</v>
      </c>
      <c r="I212" s="151">
        <v>0</v>
      </c>
      <c r="J212" s="151">
        <v>0</v>
      </c>
      <c r="K212" s="151">
        <v>0</v>
      </c>
      <c r="L212" s="151">
        <v>0</v>
      </c>
      <c r="M212" s="151">
        <v>0</v>
      </c>
      <c r="N212" s="151">
        <v>0</v>
      </c>
      <c r="O212" s="151">
        <v>0</v>
      </c>
      <c r="P212" s="151">
        <v>0</v>
      </c>
      <c r="Q212" s="151">
        <v>0</v>
      </c>
      <c r="R212" s="151">
        <v>0</v>
      </c>
      <c r="S212" s="152">
        <v>0.015</v>
      </c>
      <c r="T212" s="153">
        <v>0</v>
      </c>
      <c r="U212" s="153">
        <v>0</v>
      </c>
      <c r="V212" s="153">
        <v>0</v>
      </c>
      <c r="W212" s="153">
        <v>0</v>
      </c>
      <c r="X212" s="151">
        <v>0</v>
      </c>
      <c r="Y212" s="154">
        <v>0</v>
      </c>
      <c r="Z212" s="154">
        <v>0</v>
      </c>
      <c r="AA212" s="154">
        <v>0</v>
      </c>
      <c r="AB212" s="155">
        <v>0</v>
      </c>
      <c r="AC212" s="156">
        <v>0</v>
      </c>
      <c r="AD212" s="157">
        <v>0</v>
      </c>
      <c r="AE212" s="158">
        <v>0</v>
      </c>
      <c r="AF212" s="158">
        <v>0</v>
      </c>
      <c r="AG212" s="158">
        <v>0</v>
      </c>
      <c r="AH212" s="158">
        <v>0</v>
      </c>
      <c r="AI212" s="158">
        <v>0</v>
      </c>
      <c r="AJ212" s="155">
        <v>0</v>
      </c>
      <c r="AK212" s="155">
        <v>0</v>
      </c>
      <c r="AL212" s="156">
        <v>0</v>
      </c>
    </row>
    <row r="213" spans="1:38">
      <c r="A213" s="166" t="s">
        <v>24</v>
      </c>
      <c r="B213" s="167" t="s">
        <v>1745</v>
      </c>
      <c r="C213" s="167" t="s">
        <v>1748</v>
      </c>
      <c r="D213" s="150">
        <v>0</v>
      </c>
      <c r="E213" s="150">
        <v>0</v>
      </c>
      <c r="F213" s="150">
        <v>0</v>
      </c>
      <c r="G213" s="150">
        <v>0</v>
      </c>
      <c r="H213" s="150">
        <v>0</v>
      </c>
      <c r="I213" s="151">
        <v>0</v>
      </c>
      <c r="J213" s="151">
        <v>0</v>
      </c>
      <c r="K213" s="151">
        <v>0</v>
      </c>
      <c r="L213" s="151">
        <v>0</v>
      </c>
      <c r="M213" s="151">
        <v>0</v>
      </c>
      <c r="N213" s="151">
        <v>0</v>
      </c>
      <c r="O213" s="151">
        <v>0</v>
      </c>
      <c r="P213" s="151">
        <v>0</v>
      </c>
      <c r="Q213" s="151">
        <v>0</v>
      </c>
      <c r="R213" s="151">
        <v>0</v>
      </c>
      <c r="S213" s="152">
        <v>0.015</v>
      </c>
      <c r="T213" s="153">
        <v>0</v>
      </c>
      <c r="U213" s="153">
        <v>0</v>
      </c>
      <c r="V213" s="153">
        <v>0</v>
      </c>
      <c r="W213" s="153">
        <v>0</v>
      </c>
      <c r="X213" s="151">
        <v>0</v>
      </c>
      <c r="Y213" s="154">
        <v>0</v>
      </c>
      <c r="Z213" s="154">
        <v>0</v>
      </c>
      <c r="AA213" s="154">
        <v>0</v>
      </c>
      <c r="AB213" s="155">
        <v>0</v>
      </c>
      <c r="AC213" s="156">
        <v>0</v>
      </c>
      <c r="AD213" s="157">
        <v>0</v>
      </c>
      <c r="AE213" s="158">
        <v>0</v>
      </c>
      <c r="AF213" s="158">
        <v>0</v>
      </c>
      <c r="AG213" s="158">
        <v>0</v>
      </c>
      <c r="AH213" s="158">
        <v>0</v>
      </c>
      <c r="AI213" s="158">
        <v>0</v>
      </c>
      <c r="AJ213" s="155">
        <v>0</v>
      </c>
      <c r="AK213" s="155">
        <v>0</v>
      </c>
      <c r="AL213" s="156">
        <v>0</v>
      </c>
    </row>
    <row r="214" spans="1:38">
      <c r="A214" s="166" t="s">
        <v>24</v>
      </c>
      <c r="B214" s="167" t="s">
        <v>1745</v>
      </c>
      <c r="C214" s="167" t="s">
        <v>1749</v>
      </c>
      <c r="D214" s="150">
        <v>0</v>
      </c>
      <c r="E214" s="150">
        <v>0</v>
      </c>
      <c r="F214" s="150">
        <v>0</v>
      </c>
      <c r="G214" s="150">
        <v>0</v>
      </c>
      <c r="H214" s="150">
        <v>0</v>
      </c>
      <c r="I214" s="151">
        <v>0</v>
      </c>
      <c r="J214" s="151">
        <v>0</v>
      </c>
      <c r="K214" s="151">
        <v>0</v>
      </c>
      <c r="L214" s="151">
        <v>0</v>
      </c>
      <c r="M214" s="151">
        <v>0</v>
      </c>
      <c r="N214" s="151">
        <v>0</v>
      </c>
      <c r="O214" s="151">
        <v>0</v>
      </c>
      <c r="P214" s="151">
        <v>0</v>
      </c>
      <c r="Q214" s="151">
        <v>0</v>
      </c>
      <c r="R214" s="151">
        <v>0</v>
      </c>
      <c r="S214" s="152">
        <v>0.015</v>
      </c>
      <c r="T214" s="153">
        <v>0</v>
      </c>
      <c r="U214" s="153">
        <v>0</v>
      </c>
      <c r="V214" s="153">
        <v>0</v>
      </c>
      <c r="W214" s="153">
        <v>0</v>
      </c>
      <c r="X214" s="151">
        <v>0</v>
      </c>
      <c r="Y214" s="154">
        <v>0</v>
      </c>
      <c r="Z214" s="154">
        <v>0</v>
      </c>
      <c r="AA214" s="154">
        <v>0</v>
      </c>
      <c r="AB214" s="155">
        <v>0</v>
      </c>
      <c r="AC214" s="156">
        <v>0</v>
      </c>
      <c r="AD214" s="157">
        <v>0</v>
      </c>
      <c r="AE214" s="158">
        <v>0</v>
      </c>
      <c r="AF214" s="158">
        <v>0</v>
      </c>
      <c r="AG214" s="158">
        <v>0</v>
      </c>
      <c r="AH214" s="158">
        <v>0</v>
      </c>
      <c r="AI214" s="158">
        <v>0</v>
      </c>
      <c r="AJ214" s="155">
        <v>0</v>
      </c>
      <c r="AK214" s="155">
        <v>0</v>
      </c>
      <c r="AL214" s="156">
        <v>0</v>
      </c>
    </row>
    <row r="215" spans="1:38">
      <c r="A215" s="166" t="s">
        <v>24</v>
      </c>
      <c r="B215" s="167" t="s">
        <v>1745</v>
      </c>
      <c r="C215" s="167" t="s">
        <v>50</v>
      </c>
      <c r="D215" s="150">
        <v>9972</v>
      </c>
      <c r="E215" s="150">
        <v>165</v>
      </c>
      <c r="F215" s="150">
        <v>70</v>
      </c>
      <c r="G215" s="150">
        <v>0</v>
      </c>
      <c r="H215" s="150">
        <v>0</v>
      </c>
      <c r="I215" s="151">
        <v>10713</v>
      </c>
      <c r="J215" s="151">
        <v>127</v>
      </c>
      <c r="K215" s="151">
        <v>125</v>
      </c>
      <c r="L215" s="151">
        <v>33</v>
      </c>
      <c r="M215" s="151">
        <v>0</v>
      </c>
      <c r="N215" s="151">
        <v>10341</v>
      </c>
      <c r="O215" s="151">
        <v>167</v>
      </c>
      <c r="P215" s="151">
        <v>167</v>
      </c>
      <c r="Q215" s="151">
        <v>122</v>
      </c>
      <c r="R215" s="151">
        <v>0</v>
      </c>
      <c r="S215" s="152">
        <v>0.015</v>
      </c>
      <c r="T215" s="153">
        <v>265948</v>
      </c>
      <c r="U215" s="153">
        <v>4303</v>
      </c>
      <c r="V215" s="153">
        <v>4206</v>
      </c>
      <c r="W215" s="153">
        <v>1</v>
      </c>
      <c r="X215" s="151">
        <v>3947</v>
      </c>
      <c r="Y215" s="154">
        <v>0.0161760945748793</v>
      </c>
      <c r="Z215" s="154">
        <v>0.016546329723225</v>
      </c>
      <c r="AA215" s="154">
        <v>0.0118547559040418</v>
      </c>
      <c r="AB215" s="155">
        <v>0.016149308577507</v>
      </c>
      <c r="AC215" s="156">
        <v>0.00469157381918321</v>
      </c>
      <c r="AD215" s="157">
        <v>67120</v>
      </c>
      <c r="AE215" s="158">
        <v>1149</v>
      </c>
      <c r="AF215" s="158">
        <v>0</v>
      </c>
      <c r="AG215" s="158">
        <v>76165</v>
      </c>
      <c r="AH215" s="158">
        <v>1411</v>
      </c>
      <c r="AI215" s="158">
        <v>0</v>
      </c>
      <c r="AJ215" s="155">
        <v>0.0171185935637664</v>
      </c>
      <c r="AK215" s="155">
        <v>0.0185255694872973</v>
      </c>
      <c r="AL215" s="156">
        <v>-0.00140697592353093</v>
      </c>
    </row>
    <row r="216" spans="1:38">
      <c r="A216" s="166" t="s">
        <v>24</v>
      </c>
      <c r="B216" s="167" t="s">
        <v>1745</v>
      </c>
      <c r="C216" s="167" t="s">
        <v>52</v>
      </c>
      <c r="D216" s="150">
        <v>7986</v>
      </c>
      <c r="E216" s="150">
        <v>190</v>
      </c>
      <c r="F216" s="150">
        <v>131</v>
      </c>
      <c r="G216" s="150">
        <v>0</v>
      </c>
      <c r="H216" s="150">
        <v>0</v>
      </c>
      <c r="I216" s="151">
        <v>7465</v>
      </c>
      <c r="J216" s="151">
        <v>190</v>
      </c>
      <c r="K216" s="151">
        <v>190</v>
      </c>
      <c r="L216" s="151">
        <v>22</v>
      </c>
      <c r="M216" s="151">
        <v>0</v>
      </c>
      <c r="N216" s="151">
        <v>7568</v>
      </c>
      <c r="O216" s="151">
        <v>153</v>
      </c>
      <c r="P216" s="151">
        <v>153</v>
      </c>
      <c r="Q216" s="151">
        <v>94</v>
      </c>
      <c r="R216" s="151">
        <v>0</v>
      </c>
      <c r="S216" s="152">
        <v>0.015</v>
      </c>
      <c r="T216" s="153">
        <v>210994</v>
      </c>
      <c r="U216" s="153">
        <v>4405</v>
      </c>
      <c r="V216" s="153">
        <v>4346</v>
      </c>
      <c r="W216" s="153">
        <v>1</v>
      </c>
      <c r="X216" s="151">
        <v>3922</v>
      </c>
      <c r="Y216" s="154">
        <v>0.0208726314492355</v>
      </c>
      <c r="Z216" s="154">
        <v>0.0237916353618833</v>
      </c>
      <c r="AA216" s="154">
        <v>0.0254521098459478</v>
      </c>
      <c r="AB216" s="155">
        <v>0.0202167019027484</v>
      </c>
      <c r="AC216" s="156">
        <v>-0.00166047448406446</v>
      </c>
      <c r="AD216" s="157">
        <v>53385</v>
      </c>
      <c r="AE216" s="158">
        <v>1185</v>
      </c>
      <c r="AF216" s="158">
        <v>0</v>
      </c>
      <c r="AG216" s="158">
        <v>60549</v>
      </c>
      <c r="AH216" s="158">
        <v>1388</v>
      </c>
      <c r="AI216" s="158">
        <v>0</v>
      </c>
      <c r="AJ216" s="155">
        <v>0.022197246417533</v>
      </c>
      <c r="AK216" s="155">
        <v>0.0229235825529736</v>
      </c>
      <c r="AL216" s="156">
        <v>-0.000726336135440608</v>
      </c>
    </row>
    <row r="217" spans="1:38">
      <c r="A217" s="166" t="s">
        <v>24</v>
      </c>
      <c r="B217" s="167" t="s">
        <v>1745</v>
      </c>
      <c r="C217" s="167" t="s">
        <v>49</v>
      </c>
      <c r="D217" s="150">
        <v>5609</v>
      </c>
      <c r="E217" s="150">
        <v>159</v>
      </c>
      <c r="F217" s="150">
        <v>78</v>
      </c>
      <c r="G217" s="150">
        <v>0</v>
      </c>
      <c r="H217" s="150">
        <v>0</v>
      </c>
      <c r="I217" s="151">
        <v>6199</v>
      </c>
      <c r="J217" s="151">
        <v>210</v>
      </c>
      <c r="K217" s="151">
        <v>208</v>
      </c>
      <c r="L217" s="151">
        <v>0</v>
      </c>
      <c r="M217" s="151">
        <v>0</v>
      </c>
      <c r="N217" s="151">
        <v>6105</v>
      </c>
      <c r="O217" s="151">
        <v>109</v>
      </c>
      <c r="P217" s="151">
        <v>107</v>
      </c>
      <c r="Q217" s="151">
        <v>64</v>
      </c>
      <c r="R217" s="151">
        <v>0</v>
      </c>
      <c r="S217" s="152">
        <v>0.015</v>
      </c>
      <c r="T217" s="153">
        <v>151146</v>
      </c>
      <c r="U217" s="153">
        <v>3822</v>
      </c>
      <c r="V217" s="153">
        <v>3736</v>
      </c>
      <c r="W217" s="153">
        <v>4</v>
      </c>
      <c r="X217" s="151">
        <v>3357</v>
      </c>
      <c r="Y217" s="154">
        <v>0.0252603443028595</v>
      </c>
      <c r="Z217" s="154">
        <v>0.0283472989837761</v>
      </c>
      <c r="AA217" s="154">
        <v>0.0338764316825294</v>
      </c>
      <c r="AB217" s="155">
        <v>0.0178542178542179</v>
      </c>
      <c r="AC217" s="156">
        <v>-0.00552913269875337</v>
      </c>
      <c r="AD217" s="157">
        <v>37618</v>
      </c>
      <c r="AE217" s="158">
        <v>1069</v>
      </c>
      <c r="AF217" s="158">
        <v>2</v>
      </c>
      <c r="AG217" s="158">
        <v>43552</v>
      </c>
      <c r="AH217" s="158">
        <v>1128</v>
      </c>
      <c r="AI217" s="158">
        <v>0</v>
      </c>
      <c r="AJ217" s="155">
        <v>0.0283640810250412</v>
      </c>
      <c r="AK217" s="155">
        <v>0.0259000734753857</v>
      </c>
      <c r="AL217" s="156">
        <v>0.00246400754965546</v>
      </c>
    </row>
    <row r="218" spans="1:38">
      <c r="A218" s="166" t="s">
        <v>24</v>
      </c>
      <c r="B218" s="167" t="s">
        <v>1745</v>
      </c>
      <c r="C218" s="167" t="s">
        <v>53</v>
      </c>
      <c r="D218" s="150">
        <v>9894</v>
      </c>
      <c r="E218" s="150">
        <v>223</v>
      </c>
      <c r="F218" s="150">
        <v>140</v>
      </c>
      <c r="G218" s="150">
        <v>0</v>
      </c>
      <c r="H218" s="150">
        <v>0</v>
      </c>
      <c r="I218" s="151">
        <v>11205</v>
      </c>
      <c r="J218" s="151">
        <v>148</v>
      </c>
      <c r="K218" s="151">
        <v>148</v>
      </c>
      <c r="L218" s="151">
        <v>35</v>
      </c>
      <c r="M218" s="151">
        <v>0</v>
      </c>
      <c r="N218" s="151">
        <v>10634</v>
      </c>
      <c r="O218" s="151">
        <v>249</v>
      </c>
      <c r="P218" s="151">
        <v>249</v>
      </c>
      <c r="Q218" s="151">
        <v>126</v>
      </c>
      <c r="R218" s="151">
        <v>0</v>
      </c>
      <c r="S218" s="152">
        <v>0.015</v>
      </c>
      <c r="T218" s="153">
        <v>270668</v>
      </c>
      <c r="U218" s="153">
        <v>5560</v>
      </c>
      <c r="V218" s="153">
        <v>5472</v>
      </c>
      <c r="W218" s="153">
        <v>2</v>
      </c>
      <c r="X218" s="151">
        <v>5028</v>
      </c>
      <c r="Y218" s="154">
        <v>0.0205343816040315</v>
      </c>
      <c r="Z218" s="154">
        <v>0.0225389124722054</v>
      </c>
      <c r="AA218" s="154">
        <v>0.0132083891120036</v>
      </c>
      <c r="AB218" s="155">
        <v>0.0234154598457777</v>
      </c>
      <c r="AC218" s="156">
        <v>0.00933052336020181</v>
      </c>
      <c r="AD218" s="157">
        <v>67186</v>
      </c>
      <c r="AE218" s="158">
        <v>1447</v>
      </c>
      <c r="AF218" s="158">
        <v>0</v>
      </c>
      <c r="AG218" s="158">
        <v>77049</v>
      </c>
      <c r="AH218" s="158">
        <v>1661</v>
      </c>
      <c r="AI218" s="158">
        <v>1</v>
      </c>
      <c r="AJ218" s="155">
        <v>0.0215372250171167</v>
      </c>
      <c r="AK218" s="155">
        <v>0.021544731274903</v>
      </c>
      <c r="AL218" s="156">
        <v>-7.50625778632094e-6</v>
      </c>
    </row>
    <row r="219" spans="1:38">
      <c r="A219" s="166" t="s">
        <v>24</v>
      </c>
      <c r="B219" s="167" t="s">
        <v>1745</v>
      </c>
      <c r="C219" s="167" t="s">
        <v>54</v>
      </c>
      <c r="D219" s="150">
        <v>9075</v>
      </c>
      <c r="E219" s="150">
        <v>204</v>
      </c>
      <c r="F219" s="150">
        <v>87</v>
      </c>
      <c r="G219" s="150">
        <v>3</v>
      </c>
      <c r="H219" s="150">
        <v>0</v>
      </c>
      <c r="I219" s="151">
        <v>9737</v>
      </c>
      <c r="J219" s="151">
        <v>190</v>
      </c>
      <c r="K219" s="151">
        <v>190</v>
      </c>
      <c r="L219" s="151">
        <v>8</v>
      </c>
      <c r="M219" s="151">
        <v>0</v>
      </c>
      <c r="N219" s="151">
        <v>9499</v>
      </c>
      <c r="O219" s="151">
        <v>150</v>
      </c>
      <c r="P219" s="151">
        <v>150</v>
      </c>
      <c r="Q219" s="151">
        <v>49</v>
      </c>
      <c r="R219" s="151">
        <v>0</v>
      </c>
      <c r="S219" s="152">
        <v>0.015</v>
      </c>
      <c r="T219" s="153">
        <v>234246</v>
      </c>
      <c r="U219" s="153">
        <v>4220</v>
      </c>
      <c r="V219" s="153">
        <v>4103</v>
      </c>
      <c r="W219" s="153">
        <v>1</v>
      </c>
      <c r="X219" s="151">
        <v>3635</v>
      </c>
      <c r="Y219" s="154">
        <v>0.0180109799100091</v>
      </c>
      <c r="Z219" s="154">
        <v>0.0224793388429752</v>
      </c>
      <c r="AA219" s="154">
        <v>0.0195131970832905</v>
      </c>
      <c r="AB219" s="155">
        <v>0.0157911359090431</v>
      </c>
      <c r="AC219" s="156">
        <v>0.00296614175968466</v>
      </c>
      <c r="AD219" s="157">
        <v>61423</v>
      </c>
      <c r="AE219" s="158">
        <v>1274</v>
      </c>
      <c r="AF219" s="158">
        <v>1</v>
      </c>
      <c r="AG219" s="158">
        <v>68150</v>
      </c>
      <c r="AH219" s="158">
        <v>1172</v>
      </c>
      <c r="AI219" s="158">
        <v>0</v>
      </c>
      <c r="AJ219" s="155">
        <v>0.0207251355355486</v>
      </c>
      <c r="AK219" s="155">
        <v>0.0171973587674248</v>
      </c>
      <c r="AL219" s="156">
        <v>0.00352777676812378</v>
      </c>
    </row>
    <row r="220" spans="1:38">
      <c r="A220" s="166" t="s">
        <v>24</v>
      </c>
      <c r="B220" s="167" t="s">
        <v>1745</v>
      </c>
      <c r="C220" s="167" t="s">
        <v>51</v>
      </c>
      <c r="D220" s="150">
        <v>6319</v>
      </c>
      <c r="E220" s="150">
        <v>128</v>
      </c>
      <c r="F220" s="150">
        <v>75</v>
      </c>
      <c r="G220" s="150">
        <v>0</v>
      </c>
      <c r="H220" s="150">
        <v>0</v>
      </c>
      <c r="I220" s="151">
        <v>6975</v>
      </c>
      <c r="J220" s="151">
        <v>131</v>
      </c>
      <c r="K220" s="151">
        <v>131</v>
      </c>
      <c r="L220" s="151">
        <v>1</v>
      </c>
      <c r="M220" s="151">
        <v>0</v>
      </c>
      <c r="N220" s="151">
        <v>6513</v>
      </c>
      <c r="O220" s="151">
        <v>114</v>
      </c>
      <c r="P220" s="151">
        <v>114</v>
      </c>
      <c r="Q220" s="151">
        <v>70</v>
      </c>
      <c r="R220" s="151">
        <v>0</v>
      </c>
      <c r="S220" s="152">
        <v>0.015</v>
      </c>
      <c r="T220" s="153">
        <v>163194</v>
      </c>
      <c r="U220" s="153">
        <v>3255</v>
      </c>
      <c r="V220" s="153">
        <v>3201</v>
      </c>
      <c r="W220" s="153">
        <v>3</v>
      </c>
      <c r="X220" s="151">
        <v>2903</v>
      </c>
      <c r="Y220" s="154">
        <v>0.0199272032060002</v>
      </c>
      <c r="Z220" s="154">
        <v>0.0202563696787466</v>
      </c>
      <c r="AA220" s="154">
        <v>0.0187813620071685</v>
      </c>
      <c r="AB220" s="155">
        <v>0.0175034546292031</v>
      </c>
      <c r="AC220" s="156">
        <v>0.00147500767157818</v>
      </c>
      <c r="AD220" s="157">
        <v>42340</v>
      </c>
      <c r="AE220" s="158">
        <v>878</v>
      </c>
      <c r="AF220" s="158">
        <v>0</v>
      </c>
      <c r="AG220" s="158">
        <v>47465</v>
      </c>
      <c r="AH220" s="158">
        <v>1047</v>
      </c>
      <c r="AI220" s="158">
        <v>2</v>
      </c>
      <c r="AJ220" s="155">
        <v>0.0207368918280586</v>
      </c>
      <c r="AK220" s="155">
        <v>0.0220162224797219</v>
      </c>
      <c r="AL220" s="156">
        <v>-0.00127933065166333</v>
      </c>
    </row>
    <row r="221" spans="1:38">
      <c r="A221" s="166" t="s">
        <v>24</v>
      </c>
      <c r="B221" s="167" t="s">
        <v>1750</v>
      </c>
      <c r="C221" s="167" t="s">
        <v>1751</v>
      </c>
      <c r="D221" s="150">
        <v>7287</v>
      </c>
      <c r="E221" s="150">
        <v>99</v>
      </c>
      <c r="F221" s="150">
        <v>61</v>
      </c>
      <c r="G221" s="150">
        <v>0</v>
      </c>
      <c r="H221" s="150">
        <v>0</v>
      </c>
      <c r="I221" s="151">
        <v>8350</v>
      </c>
      <c r="J221" s="151">
        <v>52</v>
      </c>
      <c r="K221" s="151">
        <v>51</v>
      </c>
      <c r="L221" s="151">
        <v>1</v>
      </c>
      <c r="M221" s="151">
        <v>0</v>
      </c>
      <c r="N221" s="151">
        <v>8376</v>
      </c>
      <c r="O221" s="151">
        <v>238</v>
      </c>
      <c r="P221" s="151">
        <v>237</v>
      </c>
      <c r="Q221" s="151">
        <v>101</v>
      </c>
      <c r="R221" s="151">
        <v>0</v>
      </c>
      <c r="S221" s="152">
        <v>0.015</v>
      </c>
      <c r="T221" s="153">
        <v>190289</v>
      </c>
      <c r="U221" s="153">
        <v>3469</v>
      </c>
      <c r="V221" s="153">
        <v>3429</v>
      </c>
      <c r="W221" s="153">
        <v>1</v>
      </c>
      <c r="X221" s="151">
        <v>3103</v>
      </c>
      <c r="Y221" s="154">
        <v>0.0182249105308242</v>
      </c>
      <c r="Z221" s="154">
        <v>0.0135858377933306</v>
      </c>
      <c r="AA221" s="154">
        <v>0.00622754491017964</v>
      </c>
      <c r="AB221" s="155">
        <v>0.028414517669532</v>
      </c>
      <c r="AC221" s="156">
        <v>0.00735829288315095</v>
      </c>
      <c r="AD221" s="157">
        <v>50570</v>
      </c>
      <c r="AE221" s="158">
        <v>1158</v>
      </c>
      <c r="AF221" s="158">
        <v>0</v>
      </c>
      <c r="AG221" s="158">
        <v>52879</v>
      </c>
      <c r="AH221" s="158">
        <v>1159</v>
      </c>
      <c r="AI221" s="158">
        <v>0</v>
      </c>
      <c r="AJ221" s="155">
        <v>0.0228989519477951</v>
      </c>
      <c r="AK221" s="155">
        <v>0.0219179636528679</v>
      </c>
      <c r="AL221" s="156">
        <v>0.000980988294927265</v>
      </c>
    </row>
    <row r="222" spans="1:38">
      <c r="A222" s="166" t="s">
        <v>24</v>
      </c>
      <c r="B222" s="167" t="s">
        <v>1750</v>
      </c>
      <c r="C222" s="167" t="s">
        <v>1752</v>
      </c>
      <c r="D222" s="150">
        <v>0</v>
      </c>
      <c r="E222" s="150">
        <v>0</v>
      </c>
      <c r="F222" s="150">
        <v>0</v>
      </c>
      <c r="G222" s="150">
        <v>0</v>
      </c>
      <c r="H222" s="150">
        <v>0</v>
      </c>
      <c r="I222" s="151">
        <v>0</v>
      </c>
      <c r="J222" s="151">
        <v>0</v>
      </c>
      <c r="K222" s="151">
        <v>0</v>
      </c>
      <c r="L222" s="151">
        <v>0</v>
      </c>
      <c r="M222" s="151">
        <v>0</v>
      </c>
      <c r="N222" s="151">
        <v>0</v>
      </c>
      <c r="O222" s="151">
        <v>0</v>
      </c>
      <c r="P222" s="151">
        <v>0</v>
      </c>
      <c r="Q222" s="151">
        <v>0</v>
      </c>
      <c r="R222" s="151">
        <v>0</v>
      </c>
      <c r="S222" s="152">
        <v>0.015</v>
      </c>
      <c r="T222" s="153">
        <v>0</v>
      </c>
      <c r="U222" s="153">
        <v>0</v>
      </c>
      <c r="V222" s="153">
        <v>0</v>
      </c>
      <c r="W222" s="153">
        <v>0</v>
      </c>
      <c r="X222" s="151">
        <v>0</v>
      </c>
      <c r="Y222" s="154">
        <v>0</v>
      </c>
      <c r="Z222" s="154">
        <v>0</v>
      </c>
      <c r="AA222" s="154">
        <v>0</v>
      </c>
      <c r="AB222" s="155">
        <v>0</v>
      </c>
      <c r="AC222" s="156">
        <v>0</v>
      </c>
      <c r="AD222" s="157">
        <v>0</v>
      </c>
      <c r="AE222" s="158">
        <v>0</v>
      </c>
      <c r="AF222" s="158">
        <v>0</v>
      </c>
      <c r="AG222" s="158">
        <v>0</v>
      </c>
      <c r="AH222" s="158">
        <v>0</v>
      </c>
      <c r="AI222" s="158">
        <v>0</v>
      </c>
      <c r="AJ222" s="155">
        <v>0</v>
      </c>
      <c r="AK222" s="155">
        <v>0</v>
      </c>
      <c r="AL222" s="156">
        <v>0</v>
      </c>
    </row>
    <row r="223" spans="1:38">
      <c r="A223" s="166" t="s">
        <v>24</v>
      </c>
      <c r="B223" s="167" t="s">
        <v>1750</v>
      </c>
      <c r="C223" s="167" t="s">
        <v>1753</v>
      </c>
      <c r="D223" s="150">
        <v>0</v>
      </c>
      <c r="E223" s="150">
        <v>0</v>
      </c>
      <c r="F223" s="150">
        <v>0</v>
      </c>
      <c r="G223" s="150">
        <v>0</v>
      </c>
      <c r="H223" s="150">
        <v>0</v>
      </c>
      <c r="I223" s="151">
        <v>0</v>
      </c>
      <c r="J223" s="151">
        <v>0</v>
      </c>
      <c r="K223" s="151">
        <v>0</v>
      </c>
      <c r="L223" s="151">
        <v>0</v>
      </c>
      <c r="M223" s="151">
        <v>0</v>
      </c>
      <c r="N223" s="151">
        <v>0</v>
      </c>
      <c r="O223" s="151">
        <v>0</v>
      </c>
      <c r="P223" s="151">
        <v>0</v>
      </c>
      <c r="Q223" s="151">
        <v>0</v>
      </c>
      <c r="R223" s="151">
        <v>0</v>
      </c>
      <c r="S223" s="152">
        <v>0.015</v>
      </c>
      <c r="T223" s="153">
        <v>0</v>
      </c>
      <c r="U223" s="153">
        <v>0</v>
      </c>
      <c r="V223" s="153">
        <v>0</v>
      </c>
      <c r="W223" s="153">
        <v>0</v>
      </c>
      <c r="X223" s="151">
        <v>0</v>
      </c>
      <c r="Y223" s="154">
        <v>0</v>
      </c>
      <c r="Z223" s="154">
        <v>0</v>
      </c>
      <c r="AA223" s="154">
        <v>0</v>
      </c>
      <c r="AB223" s="155">
        <v>0</v>
      </c>
      <c r="AC223" s="156">
        <v>0</v>
      </c>
      <c r="AD223" s="157">
        <v>0</v>
      </c>
      <c r="AE223" s="158">
        <v>0</v>
      </c>
      <c r="AF223" s="158">
        <v>0</v>
      </c>
      <c r="AG223" s="158">
        <v>0</v>
      </c>
      <c r="AH223" s="158">
        <v>0</v>
      </c>
      <c r="AI223" s="158">
        <v>0</v>
      </c>
      <c r="AJ223" s="155">
        <v>0</v>
      </c>
      <c r="AK223" s="155">
        <v>0</v>
      </c>
      <c r="AL223" s="156">
        <v>0</v>
      </c>
    </row>
    <row r="224" spans="1:38">
      <c r="A224" s="166" t="s">
        <v>24</v>
      </c>
      <c r="B224" s="167" t="s">
        <v>1750</v>
      </c>
      <c r="C224" s="167" t="s">
        <v>1754</v>
      </c>
      <c r="D224" s="150">
        <v>0</v>
      </c>
      <c r="E224" s="150">
        <v>0</v>
      </c>
      <c r="F224" s="150">
        <v>0</v>
      </c>
      <c r="G224" s="150">
        <v>0</v>
      </c>
      <c r="H224" s="150">
        <v>0</v>
      </c>
      <c r="I224" s="151">
        <v>0</v>
      </c>
      <c r="J224" s="151">
        <v>0</v>
      </c>
      <c r="K224" s="151">
        <v>0</v>
      </c>
      <c r="L224" s="151">
        <v>0</v>
      </c>
      <c r="M224" s="151">
        <v>0</v>
      </c>
      <c r="N224" s="151">
        <v>0</v>
      </c>
      <c r="O224" s="151">
        <v>0</v>
      </c>
      <c r="P224" s="151">
        <v>0</v>
      </c>
      <c r="Q224" s="151">
        <v>0</v>
      </c>
      <c r="R224" s="151">
        <v>0</v>
      </c>
      <c r="S224" s="152">
        <v>0.015</v>
      </c>
      <c r="T224" s="153">
        <v>0</v>
      </c>
      <c r="U224" s="153">
        <v>0</v>
      </c>
      <c r="V224" s="153">
        <v>0</v>
      </c>
      <c r="W224" s="153">
        <v>0</v>
      </c>
      <c r="X224" s="151">
        <v>0</v>
      </c>
      <c r="Y224" s="154">
        <v>0</v>
      </c>
      <c r="Z224" s="154">
        <v>0</v>
      </c>
      <c r="AA224" s="154">
        <v>0</v>
      </c>
      <c r="AB224" s="155">
        <v>0</v>
      </c>
      <c r="AC224" s="156">
        <v>0</v>
      </c>
      <c r="AD224" s="157">
        <v>0</v>
      </c>
      <c r="AE224" s="158">
        <v>0</v>
      </c>
      <c r="AF224" s="158">
        <v>0</v>
      </c>
      <c r="AG224" s="158">
        <v>0</v>
      </c>
      <c r="AH224" s="158">
        <v>0</v>
      </c>
      <c r="AI224" s="158">
        <v>0</v>
      </c>
      <c r="AJ224" s="155">
        <v>0</v>
      </c>
      <c r="AK224" s="155">
        <v>0</v>
      </c>
      <c r="AL224" s="156">
        <v>0</v>
      </c>
    </row>
    <row r="225" spans="1:38">
      <c r="A225" s="166" t="s">
        <v>24</v>
      </c>
      <c r="B225" s="167" t="s">
        <v>1750</v>
      </c>
      <c r="C225" s="167" t="s">
        <v>1755</v>
      </c>
      <c r="D225" s="150">
        <v>0</v>
      </c>
      <c r="E225" s="150">
        <v>0</v>
      </c>
      <c r="F225" s="150">
        <v>0</v>
      </c>
      <c r="G225" s="150">
        <v>0</v>
      </c>
      <c r="H225" s="150">
        <v>0</v>
      </c>
      <c r="I225" s="151">
        <v>0</v>
      </c>
      <c r="J225" s="151">
        <v>0</v>
      </c>
      <c r="K225" s="151">
        <v>0</v>
      </c>
      <c r="L225" s="151">
        <v>0</v>
      </c>
      <c r="M225" s="151">
        <v>0</v>
      </c>
      <c r="N225" s="151">
        <v>0</v>
      </c>
      <c r="O225" s="151">
        <v>0</v>
      </c>
      <c r="P225" s="151">
        <v>0</v>
      </c>
      <c r="Q225" s="151">
        <v>0</v>
      </c>
      <c r="R225" s="151">
        <v>0</v>
      </c>
      <c r="S225" s="152">
        <v>0.015</v>
      </c>
      <c r="T225" s="153">
        <v>0</v>
      </c>
      <c r="U225" s="153">
        <v>0</v>
      </c>
      <c r="V225" s="153">
        <v>0</v>
      </c>
      <c r="W225" s="153">
        <v>0</v>
      </c>
      <c r="X225" s="151">
        <v>0</v>
      </c>
      <c r="Y225" s="154">
        <v>0</v>
      </c>
      <c r="Z225" s="154">
        <v>0</v>
      </c>
      <c r="AA225" s="154">
        <v>0</v>
      </c>
      <c r="AB225" s="155">
        <v>0</v>
      </c>
      <c r="AC225" s="156">
        <v>0</v>
      </c>
      <c r="AD225" s="157">
        <v>0</v>
      </c>
      <c r="AE225" s="158">
        <v>0</v>
      </c>
      <c r="AF225" s="158">
        <v>0</v>
      </c>
      <c r="AG225" s="158">
        <v>0</v>
      </c>
      <c r="AH225" s="158">
        <v>0</v>
      </c>
      <c r="AI225" s="158">
        <v>0</v>
      </c>
      <c r="AJ225" s="155">
        <v>0</v>
      </c>
      <c r="AK225" s="155">
        <v>0</v>
      </c>
      <c r="AL225" s="156">
        <v>0</v>
      </c>
    </row>
    <row r="226" spans="1:38">
      <c r="A226" s="166" t="s">
        <v>24</v>
      </c>
      <c r="B226" s="167" t="s">
        <v>1750</v>
      </c>
      <c r="C226" s="167" t="s">
        <v>1756</v>
      </c>
      <c r="D226" s="150">
        <v>0</v>
      </c>
      <c r="E226" s="150">
        <v>0</v>
      </c>
      <c r="F226" s="150">
        <v>0</v>
      </c>
      <c r="G226" s="150">
        <v>0</v>
      </c>
      <c r="H226" s="150">
        <v>0</v>
      </c>
      <c r="I226" s="151">
        <v>0</v>
      </c>
      <c r="J226" s="151">
        <v>0</v>
      </c>
      <c r="K226" s="151">
        <v>0</v>
      </c>
      <c r="L226" s="151">
        <v>0</v>
      </c>
      <c r="M226" s="151">
        <v>0</v>
      </c>
      <c r="N226" s="151">
        <v>0</v>
      </c>
      <c r="O226" s="151">
        <v>0</v>
      </c>
      <c r="P226" s="151">
        <v>0</v>
      </c>
      <c r="Q226" s="151">
        <v>0</v>
      </c>
      <c r="R226" s="151">
        <v>0</v>
      </c>
      <c r="S226" s="152">
        <v>0.015</v>
      </c>
      <c r="T226" s="153">
        <v>0</v>
      </c>
      <c r="U226" s="153">
        <v>0</v>
      </c>
      <c r="V226" s="153">
        <v>0</v>
      </c>
      <c r="W226" s="153">
        <v>0</v>
      </c>
      <c r="X226" s="151">
        <v>0</v>
      </c>
      <c r="Y226" s="154">
        <v>0</v>
      </c>
      <c r="Z226" s="154">
        <v>0</v>
      </c>
      <c r="AA226" s="154">
        <v>0</v>
      </c>
      <c r="AB226" s="155">
        <v>0</v>
      </c>
      <c r="AC226" s="156">
        <v>0</v>
      </c>
      <c r="AD226" s="157">
        <v>0</v>
      </c>
      <c r="AE226" s="158">
        <v>0</v>
      </c>
      <c r="AF226" s="158">
        <v>0</v>
      </c>
      <c r="AG226" s="158">
        <v>0</v>
      </c>
      <c r="AH226" s="158">
        <v>0</v>
      </c>
      <c r="AI226" s="158">
        <v>0</v>
      </c>
      <c r="AJ226" s="155">
        <v>0</v>
      </c>
      <c r="AK226" s="155">
        <v>0</v>
      </c>
      <c r="AL226" s="156">
        <v>0</v>
      </c>
    </row>
    <row r="227" spans="1:38">
      <c r="A227" s="166" t="s">
        <v>24</v>
      </c>
      <c r="B227" s="167" t="s">
        <v>1750</v>
      </c>
      <c r="C227" s="167" t="s">
        <v>56</v>
      </c>
      <c r="D227" s="150">
        <v>0</v>
      </c>
      <c r="E227" s="150">
        <v>0</v>
      </c>
      <c r="F227" s="150">
        <v>0</v>
      </c>
      <c r="G227" s="150">
        <v>0</v>
      </c>
      <c r="H227" s="150">
        <v>0</v>
      </c>
      <c r="I227" s="151">
        <v>0</v>
      </c>
      <c r="J227" s="151">
        <v>0</v>
      </c>
      <c r="K227" s="151">
        <v>0</v>
      </c>
      <c r="L227" s="151">
        <v>0</v>
      </c>
      <c r="M227" s="151">
        <v>0</v>
      </c>
      <c r="N227" s="151">
        <v>0</v>
      </c>
      <c r="O227" s="151">
        <v>0</v>
      </c>
      <c r="P227" s="151">
        <v>0</v>
      </c>
      <c r="Q227" s="151">
        <v>0</v>
      </c>
      <c r="R227" s="151">
        <v>0</v>
      </c>
      <c r="S227" s="152">
        <v>0.015</v>
      </c>
      <c r="T227" s="153">
        <v>0</v>
      </c>
      <c r="U227" s="153">
        <v>0</v>
      </c>
      <c r="V227" s="153">
        <v>0</v>
      </c>
      <c r="W227" s="153">
        <v>0</v>
      </c>
      <c r="X227" s="151">
        <v>0</v>
      </c>
      <c r="Y227" s="154">
        <v>0</v>
      </c>
      <c r="Z227" s="154">
        <v>0</v>
      </c>
      <c r="AA227" s="154">
        <v>0</v>
      </c>
      <c r="AB227" s="155">
        <v>0</v>
      </c>
      <c r="AC227" s="156">
        <v>0</v>
      </c>
      <c r="AD227" s="157">
        <v>0</v>
      </c>
      <c r="AE227" s="158">
        <v>0</v>
      </c>
      <c r="AF227" s="158">
        <v>0</v>
      </c>
      <c r="AG227" s="158">
        <v>0</v>
      </c>
      <c r="AH227" s="158">
        <v>0</v>
      </c>
      <c r="AI227" s="158">
        <v>0</v>
      </c>
      <c r="AJ227" s="155">
        <v>0</v>
      </c>
      <c r="AK227" s="155">
        <v>0</v>
      </c>
      <c r="AL227" s="156">
        <v>0</v>
      </c>
    </row>
    <row r="228" spans="1:38">
      <c r="A228" s="166" t="s">
        <v>24</v>
      </c>
      <c r="B228" s="167" t="s">
        <v>1750</v>
      </c>
      <c r="C228" s="167" t="s">
        <v>55</v>
      </c>
      <c r="D228" s="150">
        <v>14971</v>
      </c>
      <c r="E228" s="150">
        <v>357</v>
      </c>
      <c r="F228" s="150">
        <v>218</v>
      </c>
      <c r="G228" s="150">
        <v>0</v>
      </c>
      <c r="H228" s="150">
        <v>0</v>
      </c>
      <c r="I228" s="151">
        <v>16381</v>
      </c>
      <c r="J228" s="151">
        <v>454</v>
      </c>
      <c r="K228" s="151">
        <v>452</v>
      </c>
      <c r="L228" s="151">
        <v>100</v>
      </c>
      <c r="M228" s="151">
        <v>0</v>
      </c>
      <c r="N228" s="151">
        <v>18506</v>
      </c>
      <c r="O228" s="151">
        <v>235</v>
      </c>
      <c r="P228" s="151">
        <v>235</v>
      </c>
      <c r="Q228" s="151">
        <v>94</v>
      </c>
      <c r="R228" s="151">
        <v>0</v>
      </c>
      <c r="S228" s="152">
        <v>0.015</v>
      </c>
      <c r="T228" s="153">
        <v>391418</v>
      </c>
      <c r="U228" s="153">
        <v>9194</v>
      </c>
      <c r="V228" s="153">
        <v>9053</v>
      </c>
      <c r="W228" s="153">
        <v>7</v>
      </c>
      <c r="X228" s="151">
        <v>8154</v>
      </c>
      <c r="Y228" s="154">
        <v>0.0234710718464659</v>
      </c>
      <c r="Z228" s="154">
        <v>0.0238461024647652</v>
      </c>
      <c r="AA228" s="154">
        <v>0.0277150357121055</v>
      </c>
      <c r="AB228" s="155">
        <v>0.0126985842429482</v>
      </c>
      <c r="AC228" s="156">
        <v>-0.00386893324734027</v>
      </c>
      <c r="AD228" s="157">
        <v>102900</v>
      </c>
      <c r="AE228" s="158">
        <v>2581</v>
      </c>
      <c r="AF228" s="158">
        <v>0</v>
      </c>
      <c r="AG228" s="158">
        <v>110356</v>
      </c>
      <c r="AH228" s="158">
        <v>2777</v>
      </c>
      <c r="AI228" s="158">
        <v>0</v>
      </c>
      <c r="AJ228" s="155">
        <v>0.0250826044703596</v>
      </c>
      <c r="AK228" s="155">
        <v>0.0251640146435173</v>
      </c>
      <c r="AL228" s="156">
        <v>-8.14101731577734e-5</v>
      </c>
    </row>
    <row r="229" spans="1:38">
      <c r="A229" s="166" t="s">
        <v>24</v>
      </c>
      <c r="B229" s="167" t="s">
        <v>1750</v>
      </c>
      <c r="C229" s="167" t="s">
        <v>1757</v>
      </c>
      <c r="D229" s="150">
        <v>15016</v>
      </c>
      <c r="E229" s="150">
        <v>229</v>
      </c>
      <c r="F229" s="150">
        <v>141</v>
      </c>
      <c r="G229" s="150">
        <v>0</v>
      </c>
      <c r="H229" s="150">
        <v>0</v>
      </c>
      <c r="I229" s="151">
        <v>15548</v>
      </c>
      <c r="J229" s="151">
        <v>223</v>
      </c>
      <c r="K229" s="151">
        <v>223</v>
      </c>
      <c r="L229" s="151">
        <v>22</v>
      </c>
      <c r="M229" s="151">
        <v>0</v>
      </c>
      <c r="N229" s="151">
        <v>17001</v>
      </c>
      <c r="O229" s="151">
        <v>244</v>
      </c>
      <c r="P229" s="151">
        <v>244</v>
      </c>
      <c r="Q229" s="151">
        <v>145</v>
      </c>
      <c r="R229" s="151">
        <v>0</v>
      </c>
      <c r="S229" s="152">
        <v>0.015</v>
      </c>
      <c r="T229" s="153">
        <v>382213</v>
      </c>
      <c r="U229" s="153">
        <v>6781</v>
      </c>
      <c r="V229" s="153">
        <v>6693</v>
      </c>
      <c r="W229" s="153">
        <v>2</v>
      </c>
      <c r="X229" s="151">
        <v>6147</v>
      </c>
      <c r="Y229" s="154">
        <v>0.0177361837509452</v>
      </c>
      <c r="Z229" s="154">
        <v>0.015250399573788</v>
      </c>
      <c r="AA229" s="154">
        <v>0.0143426807306406</v>
      </c>
      <c r="AB229" s="155">
        <v>0.0143520969354744</v>
      </c>
      <c r="AC229" s="156">
        <v>0.000907718843147363</v>
      </c>
      <c r="AD229" s="157">
        <v>100094</v>
      </c>
      <c r="AE229" s="158">
        <v>1737</v>
      </c>
      <c r="AF229" s="158">
        <v>0</v>
      </c>
      <c r="AG229" s="158">
        <v>109211</v>
      </c>
      <c r="AH229" s="158">
        <v>2134</v>
      </c>
      <c r="AI229" s="158">
        <v>1</v>
      </c>
      <c r="AJ229" s="155">
        <v>0.0173536875337183</v>
      </c>
      <c r="AK229" s="155">
        <v>0.0195309996245799</v>
      </c>
      <c r="AL229" s="156">
        <v>-0.00217731209086163</v>
      </c>
    </row>
    <row r="230" spans="1:38">
      <c r="A230" s="166" t="s">
        <v>24</v>
      </c>
      <c r="B230" s="167" t="s">
        <v>1750</v>
      </c>
      <c r="C230" s="167" t="s">
        <v>57</v>
      </c>
      <c r="D230" s="150">
        <v>7880</v>
      </c>
      <c r="E230" s="150">
        <v>189</v>
      </c>
      <c r="F230" s="150">
        <v>121</v>
      </c>
      <c r="G230" s="150">
        <v>2</v>
      </c>
      <c r="H230" s="150">
        <v>0</v>
      </c>
      <c r="I230" s="151">
        <v>8619</v>
      </c>
      <c r="J230" s="151">
        <v>143</v>
      </c>
      <c r="K230" s="151">
        <v>142</v>
      </c>
      <c r="L230" s="151">
        <v>1</v>
      </c>
      <c r="M230" s="151">
        <v>0</v>
      </c>
      <c r="N230" s="151">
        <v>8112</v>
      </c>
      <c r="O230" s="151">
        <v>143</v>
      </c>
      <c r="P230" s="151">
        <v>143</v>
      </c>
      <c r="Q230" s="151">
        <v>54</v>
      </c>
      <c r="R230" s="151">
        <v>0</v>
      </c>
      <c r="S230" s="152">
        <v>0.015</v>
      </c>
      <c r="T230" s="153">
        <v>196901</v>
      </c>
      <c r="U230" s="153">
        <v>4233</v>
      </c>
      <c r="V230" s="153">
        <v>4164</v>
      </c>
      <c r="W230" s="153">
        <v>5</v>
      </c>
      <c r="X230" s="151">
        <v>3739</v>
      </c>
      <c r="Y230" s="154">
        <v>0.0214727197931956</v>
      </c>
      <c r="Z230" s="154">
        <v>0.0239847715736041</v>
      </c>
      <c r="AA230" s="154">
        <v>0.0165912518853695</v>
      </c>
      <c r="AB230" s="155">
        <v>0.0176282051282051</v>
      </c>
      <c r="AC230" s="156">
        <v>0.00739351968823453</v>
      </c>
      <c r="AD230" s="157">
        <v>52299</v>
      </c>
      <c r="AE230" s="158">
        <v>1180</v>
      </c>
      <c r="AF230" s="158">
        <v>0</v>
      </c>
      <c r="AG230" s="158">
        <v>56136</v>
      </c>
      <c r="AH230" s="158">
        <v>1286</v>
      </c>
      <c r="AI230" s="158">
        <v>1</v>
      </c>
      <c r="AJ230" s="155">
        <v>0.0225625728981434</v>
      </c>
      <c r="AK230" s="155">
        <v>0.0228908365398318</v>
      </c>
      <c r="AL230" s="156">
        <v>-0.000328263641688468</v>
      </c>
    </row>
    <row r="231" spans="1:38">
      <c r="A231" s="166" t="s">
        <v>24</v>
      </c>
      <c r="B231" s="167" t="s">
        <v>1750</v>
      </c>
      <c r="C231" s="167" t="s">
        <v>59</v>
      </c>
      <c r="D231" s="150">
        <v>0</v>
      </c>
      <c r="E231" s="150">
        <v>0</v>
      </c>
      <c r="F231" s="150">
        <v>0</v>
      </c>
      <c r="G231" s="150">
        <v>0</v>
      </c>
      <c r="H231" s="150">
        <v>0</v>
      </c>
      <c r="I231" s="151">
        <v>0</v>
      </c>
      <c r="J231" s="151">
        <v>0</v>
      </c>
      <c r="K231" s="151">
        <v>0</v>
      </c>
      <c r="L231" s="151">
        <v>0</v>
      </c>
      <c r="M231" s="151">
        <v>0</v>
      </c>
      <c r="N231" s="151">
        <v>0</v>
      </c>
      <c r="O231" s="151">
        <v>0</v>
      </c>
      <c r="P231" s="151">
        <v>0</v>
      </c>
      <c r="Q231" s="151">
        <v>0</v>
      </c>
      <c r="R231" s="151">
        <v>0</v>
      </c>
      <c r="S231" s="152">
        <v>0.015</v>
      </c>
      <c r="T231" s="153">
        <v>156</v>
      </c>
      <c r="U231" s="153">
        <v>721</v>
      </c>
      <c r="V231" s="153">
        <v>721</v>
      </c>
      <c r="W231" s="153">
        <v>1</v>
      </c>
      <c r="X231" s="151">
        <v>716</v>
      </c>
      <c r="Y231" s="154">
        <v>4.61538461538461</v>
      </c>
      <c r="Z231" s="154">
        <v>0</v>
      </c>
      <c r="AA231" s="154">
        <v>0</v>
      </c>
      <c r="AB231" s="155">
        <v>0</v>
      </c>
      <c r="AC231" s="156">
        <v>0</v>
      </c>
      <c r="AD231" s="157">
        <v>4</v>
      </c>
      <c r="AE231" s="158">
        <v>5</v>
      </c>
      <c r="AF231" s="158">
        <v>0</v>
      </c>
      <c r="AG231" s="158">
        <v>0</v>
      </c>
      <c r="AH231" s="158">
        <v>2</v>
      </c>
      <c r="AI231" s="158">
        <v>0</v>
      </c>
      <c r="AJ231" s="155">
        <v>1.25</v>
      </c>
      <c r="AK231" s="155">
        <v>0</v>
      </c>
      <c r="AL231" s="156">
        <v>1.25</v>
      </c>
    </row>
    <row r="232" spans="1:38">
      <c r="A232" s="166" t="s">
        <v>24</v>
      </c>
      <c r="B232" s="167" t="s">
        <v>1750</v>
      </c>
      <c r="C232" s="167" t="s">
        <v>61</v>
      </c>
      <c r="D232" s="150">
        <v>11705</v>
      </c>
      <c r="E232" s="150">
        <v>258</v>
      </c>
      <c r="F232" s="150">
        <v>109</v>
      </c>
      <c r="G232" s="150">
        <v>0</v>
      </c>
      <c r="H232" s="150">
        <v>0</v>
      </c>
      <c r="I232" s="151">
        <v>13147</v>
      </c>
      <c r="J232" s="151">
        <v>270</v>
      </c>
      <c r="K232" s="151">
        <v>270</v>
      </c>
      <c r="L232" s="151">
        <v>30</v>
      </c>
      <c r="M232" s="151">
        <v>0</v>
      </c>
      <c r="N232" s="151">
        <v>11899</v>
      </c>
      <c r="O232" s="151">
        <v>272</v>
      </c>
      <c r="P232" s="151">
        <v>272</v>
      </c>
      <c r="Q232" s="151">
        <v>154</v>
      </c>
      <c r="R232" s="151">
        <v>0</v>
      </c>
      <c r="S232" s="152">
        <v>0.015</v>
      </c>
      <c r="T232" s="153">
        <v>328119</v>
      </c>
      <c r="U232" s="153">
        <v>6094</v>
      </c>
      <c r="V232" s="153">
        <v>5945</v>
      </c>
      <c r="W232" s="153">
        <v>1</v>
      </c>
      <c r="X232" s="151">
        <v>5385</v>
      </c>
      <c r="Y232" s="154">
        <v>0.0185694824133927</v>
      </c>
      <c r="Z232" s="154">
        <v>0.0220418624519436</v>
      </c>
      <c r="AA232" s="154">
        <v>0.0205370046398418</v>
      </c>
      <c r="AB232" s="155">
        <v>0.0228590637868728</v>
      </c>
      <c r="AC232" s="156">
        <v>0.00150485781210183</v>
      </c>
      <c r="AD232" s="157">
        <v>78153</v>
      </c>
      <c r="AE232" s="158">
        <v>1831</v>
      </c>
      <c r="AF232" s="158">
        <v>0</v>
      </c>
      <c r="AG232" s="158">
        <v>94099</v>
      </c>
      <c r="AH232" s="158">
        <v>1899</v>
      </c>
      <c r="AI232" s="158">
        <v>1</v>
      </c>
      <c r="AJ232" s="155">
        <v>0.0234284032602715</v>
      </c>
      <c r="AK232" s="155">
        <v>0.0201702462300343</v>
      </c>
      <c r="AL232" s="156">
        <v>0.0032581570302372</v>
      </c>
    </row>
    <row r="233" spans="1:38">
      <c r="A233" s="166" t="s">
        <v>24</v>
      </c>
      <c r="B233" s="167" t="s">
        <v>1750</v>
      </c>
      <c r="C233" s="167" t="s">
        <v>58</v>
      </c>
      <c r="D233" s="150">
        <v>5087</v>
      </c>
      <c r="E233" s="150">
        <v>92</v>
      </c>
      <c r="F233" s="150">
        <v>48</v>
      </c>
      <c r="G233" s="150">
        <v>0</v>
      </c>
      <c r="H233" s="150">
        <v>0</v>
      </c>
      <c r="I233" s="151">
        <v>5697</v>
      </c>
      <c r="J233" s="151">
        <v>83</v>
      </c>
      <c r="K233" s="151">
        <v>83</v>
      </c>
      <c r="L233" s="151">
        <v>17</v>
      </c>
      <c r="M233" s="151">
        <v>1</v>
      </c>
      <c r="N233" s="151">
        <v>5056</v>
      </c>
      <c r="O233" s="151">
        <v>111</v>
      </c>
      <c r="P233" s="151">
        <v>111</v>
      </c>
      <c r="Q233" s="151">
        <v>63</v>
      </c>
      <c r="R233" s="151">
        <v>0</v>
      </c>
      <c r="S233" s="152">
        <v>0.015</v>
      </c>
      <c r="T233" s="153">
        <v>127805</v>
      </c>
      <c r="U233" s="153">
        <v>2490</v>
      </c>
      <c r="V233" s="153">
        <v>2446</v>
      </c>
      <c r="W233" s="153">
        <v>6</v>
      </c>
      <c r="X233" s="151">
        <v>2252</v>
      </c>
      <c r="Y233" s="154">
        <v>0.0194358593169281</v>
      </c>
      <c r="Z233" s="154">
        <v>0.0180853155101238</v>
      </c>
      <c r="AA233" s="154">
        <v>0.0143935404598912</v>
      </c>
      <c r="AB233" s="155">
        <v>0.0219541139240506</v>
      </c>
      <c r="AC233" s="156">
        <v>0.00369177505023267</v>
      </c>
      <c r="AD233" s="157">
        <v>34393</v>
      </c>
      <c r="AE233" s="158">
        <v>684</v>
      </c>
      <c r="AF233" s="158">
        <v>1</v>
      </c>
      <c r="AG233" s="158">
        <v>37476</v>
      </c>
      <c r="AH233" s="158">
        <v>696</v>
      </c>
      <c r="AI233" s="158">
        <v>1</v>
      </c>
      <c r="AJ233" s="155">
        <v>0.0198586921757334</v>
      </c>
      <c r="AK233" s="155">
        <v>0.0185452022627815</v>
      </c>
      <c r="AL233" s="156">
        <v>0.00131348991295192</v>
      </c>
    </row>
    <row r="234" spans="1:38">
      <c r="A234" s="166" t="s">
        <v>24</v>
      </c>
      <c r="B234" s="167" t="s">
        <v>1750</v>
      </c>
      <c r="C234" s="167" t="s">
        <v>60</v>
      </c>
      <c r="D234" s="150">
        <v>10517</v>
      </c>
      <c r="E234" s="150">
        <v>331</v>
      </c>
      <c r="F234" s="150">
        <v>212</v>
      </c>
      <c r="G234" s="150">
        <v>0</v>
      </c>
      <c r="H234" s="150">
        <v>0</v>
      </c>
      <c r="I234" s="151">
        <v>11855</v>
      </c>
      <c r="J234" s="151">
        <v>328</v>
      </c>
      <c r="K234" s="151">
        <v>328</v>
      </c>
      <c r="L234" s="151">
        <v>36</v>
      </c>
      <c r="M234" s="151">
        <v>0</v>
      </c>
      <c r="N234" s="151">
        <v>10785</v>
      </c>
      <c r="O234" s="151">
        <v>265</v>
      </c>
      <c r="P234" s="151">
        <v>265</v>
      </c>
      <c r="Q234" s="151">
        <v>172</v>
      </c>
      <c r="R234" s="151">
        <v>0</v>
      </c>
      <c r="S234" s="152">
        <v>0.015</v>
      </c>
      <c r="T234" s="153">
        <v>254569</v>
      </c>
      <c r="U234" s="153">
        <v>6895</v>
      </c>
      <c r="V234" s="153">
        <v>6776</v>
      </c>
      <c r="W234" s="153">
        <v>1</v>
      </c>
      <c r="X234" s="151">
        <v>6096</v>
      </c>
      <c r="Y234" s="154">
        <v>0.0270810664299267</v>
      </c>
      <c r="Z234" s="154">
        <v>0.0314728534753257</v>
      </c>
      <c r="AA234" s="154">
        <v>0.0276676507802615</v>
      </c>
      <c r="AB234" s="155">
        <v>0.0245711636532221</v>
      </c>
      <c r="AC234" s="156">
        <v>0.00380520269506417</v>
      </c>
      <c r="AD234" s="157">
        <v>70330</v>
      </c>
      <c r="AE234" s="158">
        <v>2093</v>
      </c>
      <c r="AF234" s="158">
        <v>0</v>
      </c>
      <c r="AG234" s="158">
        <v>73049</v>
      </c>
      <c r="AH234" s="158">
        <v>1968</v>
      </c>
      <c r="AI234" s="158">
        <v>0</v>
      </c>
      <c r="AJ234" s="155">
        <v>0.0297597042513863</v>
      </c>
      <c r="AK234" s="155">
        <v>0.0269408205451136</v>
      </c>
      <c r="AL234" s="156">
        <v>0.00281888370627277</v>
      </c>
    </row>
    <row r="235" spans="1:38">
      <c r="A235" s="166" t="s">
        <v>24</v>
      </c>
      <c r="B235" s="167" t="s">
        <v>1758</v>
      </c>
      <c r="C235" s="167" t="s">
        <v>1759</v>
      </c>
      <c r="D235" s="150">
        <v>0</v>
      </c>
      <c r="E235" s="150">
        <v>0</v>
      </c>
      <c r="F235" s="150">
        <v>0</v>
      </c>
      <c r="G235" s="150">
        <v>0</v>
      </c>
      <c r="H235" s="150">
        <v>0</v>
      </c>
      <c r="I235" s="151">
        <v>0</v>
      </c>
      <c r="J235" s="151">
        <v>0</v>
      </c>
      <c r="K235" s="151">
        <v>0</v>
      </c>
      <c r="L235" s="151">
        <v>0</v>
      </c>
      <c r="M235" s="151">
        <v>0</v>
      </c>
      <c r="N235" s="151">
        <v>0</v>
      </c>
      <c r="O235" s="151">
        <v>0</v>
      </c>
      <c r="P235" s="151">
        <v>0</v>
      </c>
      <c r="Q235" s="151">
        <v>0</v>
      </c>
      <c r="R235" s="151">
        <v>0</v>
      </c>
      <c r="S235" s="152">
        <v>0.015</v>
      </c>
      <c r="T235" s="153">
        <v>0</v>
      </c>
      <c r="U235" s="153">
        <v>0</v>
      </c>
      <c r="V235" s="153">
        <v>0</v>
      </c>
      <c r="W235" s="153">
        <v>0</v>
      </c>
      <c r="X235" s="151">
        <v>0</v>
      </c>
      <c r="Y235" s="154">
        <v>0</v>
      </c>
      <c r="Z235" s="154">
        <v>0</v>
      </c>
      <c r="AA235" s="154">
        <v>0</v>
      </c>
      <c r="AB235" s="155">
        <v>0</v>
      </c>
      <c r="AC235" s="156">
        <v>0</v>
      </c>
      <c r="AD235" s="157">
        <v>0</v>
      </c>
      <c r="AE235" s="158">
        <v>0</v>
      </c>
      <c r="AF235" s="158">
        <v>0</v>
      </c>
      <c r="AG235" s="158">
        <v>0</v>
      </c>
      <c r="AH235" s="158">
        <v>0</v>
      </c>
      <c r="AI235" s="158">
        <v>0</v>
      </c>
      <c r="AJ235" s="155">
        <v>0</v>
      </c>
      <c r="AK235" s="155">
        <v>0</v>
      </c>
      <c r="AL235" s="156">
        <v>0</v>
      </c>
    </row>
    <row r="236" spans="1:38">
      <c r="A236" s="166" t="s">
        <v>24</v>
      </c>
      <c r="B236" s="167" t="s">
        <v>1758</v>
      </c>
      <c r="C236" s="167" t="s">
        <v>1760</v>
      </c>
      <c r="D236" s="150">
        <v>0</v>
      </c>
      <c r="E236" s="150">
        <v>0</v>
      </c>
      <c r="F236" s="150">
        <v>0</v>
      </c>
      <c r="G236" s="150">
        <v>0</v>
      </c>
      <c r="H236" s="150">
        <v>0</v>
      </c>
      <c r="I236" s="151">
        <v>0</v>
      </c>
      <c r="J236" s="151">
        <v>0</v>
      </c>
      <c r="K236" s="151">
        <v>0</v>
      </c>
      <c r="L236" s="151">
        <v>0</v>
      </c>
      <c r="M236" s="151">
        <v>0</v>
      </c>
      <c r="N236" s="151">
        <v>0</v>
      </c>
      <c r="O236" s="151">
        <v>0</v>
      </c>
      <c r="P236" s="151">
        <v>0</v>
      </c>
      <c r="Q236" s="151">
        <v>0</v>
      </c>
      <c r="R236" s="151">
        <v>0</v>
      </c>
      <c r="S236" s="152">
        <v>0.015</v>
      </c>
      <c r="T236" s="153">
        <v>0</v>
      </c>
      <c r="U236" s="153">
        <v>0</v>
      </c>
      <c r="V236" s="153">
        <v>0</v>
      </c>
      <c r="W236" s="153">
        <v>0</v>
      </c>
      <c r="X236" s="151">
        <v>0</v>
      </c>
      <c r="Y236" s="154">
        <v>0</v>
      </c>
      <c r="Z236" s="154">
        <v>0</v>
      </c>
      <c r="AA236" s="154">
        <v>0</v>
      </c>
      <c r="AB236" s="155">
        <v>0</v>
      </c>
      <c r="AC236" s="156">
        <v>0</v>
      </c>
      <c r="AD236" s="157">
        <v>0</v>
      </c>
      <c r="AE236" s="158">
        <v>0</v>
      </c>
      <c r="AF236" s="158">
        <v>0</v>
      </c>
      <c r="AG236" s="158">
        <v>0</v>
      </c>
      <c r="AH236" s="158">
        <v>0</v>
      </c>
      <c r="AI236" s="158">
        <v>0</v>
      </c>
      <c r="AJ236" s="155">
        <v>0</v>
      </c>
      <c r="AK236" s="155">
        <v>0</v>
      </c>
      <c r="AL236" s="156">
        <v>0</v>
      </c>
    </row>
    <row r="237" spans="1:38">
      <c r="A237" s="166" t="s">
        <v>24</v>
      </c>
      <c r="B237" s="167" t="s">
        <v>1758</v>
      </c>
      <c r="C237" s="167" t="s">
        <v>1761</v>
      </c>
      <c r="D237" s="150">
        <v>0</v>
      </c>
      <c r="E237" s="150">
        <v>0</v>
      </c>
      <c r="F237" s="150">
        <v>0</v>
      </c>
      <c r="G237" s="150">
        <v>0</v>
      </c>
      <c r="H237" s="150">
        <v>0</v>
      </c>
      <c r="I237" s="151">
        <v>0</v>
      </c>
      <c r="J237" s="151">
        <v>0</v>
      </c>
      <c r="K237" s="151">
        <v>0</v>
      </c>
      <c r="L237" s="151">
        <v>0</v>
      </c>
      <c r="M237" s="151">
        <v>0</v>
      </c>
      <c r="N237" s="151">
        <v>0</v>
      </c>
      <c r="O237" s="151">
        <v>0</v>
      </c>
      <c r="P237" s="151">
        <v>0</v>
      </c>
      <c r="Q237" s="151">
        <v>0</v>
      </c>
      <c r="R237" s="151">
        <v>0</v>
      </c>
      <c r="S237" s="152">
        <v>0.015</v>
      </c>
      <c r="T237" s="153">
        <v>0</v>
      </c>
      <c r="U237" s="153">
        <v>0</v>
      </c>
      <c r="V237" s="153">
        <v>0</v>
      </c>
      <c r="W237" s="153">
        <v>0</v>
      </c>
      <c r="X237" s="151">
        <v>0</v>
      </c>
      <c r="Y237" s="154">
        <v>0</v>
      </c>
      <c r="Z237" s="154">
        <v>0</v>
      </c>
      <c r="AA237" s="154">
        <v>0</v>
      </c>
      <c r="AB237" s="155">
        <v>0</v>
      </c>
      <c r="AC237" s="156">
        <v>0</v>
      </c>
      <c r="AD237" s="157">
        <v>0</v>
      </c>
      <c r="AE237" s="158">
        <v>0</v>
      </c>
      <c r="AF237" s="158">
        <v>0</v>
      </c>
      <c r="AG237" s="158">
        <v>0</v>
      </c>
      <c r="AH237" s="158">
        <v>0</v>
      </c>
      <c r="AI237" s="158">
        <v>0</v>
      </c>
      <c r="AJ237" s="155">
        <v>0</v>
      </c>
      <c r="AK237" s="155">
        <v>0</v>
      </c>
      <c r="AL237" s="156">
        <v>0</v>
      </c>
    </row>
    <row r="238" spans="1:38">
      <c r="A238" s="166" t="s">
        <v>24</v>
      </c>
      <c r="B238" s="167" t="s">
        <v>1758</v>
      </c>
      <c r="C238" s="167" t="s">
        <v>1762</v>
      </c>
      <c r="D238" s="150">
        <v>0</v>
      </c>
      <c r="E238" s="150">
        <v>0</v>
      </c>
      <c r="F238" s="150">
        <v>0</v>
      </c>
      <c r="G238" s="150">
        <v>0</v>
      </c>
      <c r="H238" s="150">
        <v>0</v>
      </c>
      <c r="I238" s="151">
        <v>0</v>
      </c>
      <c r="J238" s="151">
        <v>0</v>
      </c>
      <c r="K238" s="151">
        <v>0</v>
      </c>
      <c r="L238" s="151">
        <v>0</v>
      </c>
      <c r="M238" s="151">
        <v>0</v>
      </c>
      <c r="N238" s="151">
        <v>0</v>
      </c>
      <c r="O238" s="151">
        <v>0</v>
      </c>
      <c r="P238" s="151">
        <v>0</v>
      </c>
      <c r="Q238" s="151">
        <v>0</v>
      </c>
      <c r="R238" s="151">
        <v>0</v>
      </c>
      <c r="S238" s="152">
        <v>0.015</v>
      </c>
      <c r="T238" s="153">
        <v>0</v>
      </c>
      <c r="U238" s="153">
        <v>0</v>
      </c>
      <c r="V238" s="153">
        <v>0</v>
      </c>
      <c r="W238" s="153">
        <v>0</v>
      </c>
      <c r="X238" s="151">
        <v>0</v>
      </c>
      <c r="Y238" s="154">
        <v>0</v>
      </c>
      <c r="Z238" s="154">
        <v>0</v>
      </c>
      <c r="AA238" s="154">
        <v>0</v>
      </c>
      <c r="AB238" s="155">
        <v>0</v>
      </c>
      <c r="AC238" s="156">
        <v>0</v>
      </c>
      <c r="AD238" s="157">
        <v>0</v>
      </c>
      <c r="AE238" s="158">
        <v>0</v>
      </c>
      <c r="AF238" s="158">
        <v>0</v>
      </c>
      <c r="AG238" s="158">
        <v>0</v>
      </c>
      <c r="AH238" s="158">
        <v>0</v>
      </c>
      <c r="AI238" s="158">
        <v>0</v>
      </c>
      <c r="AJ238" s="155">
        <v>0</v>
      </c>
      <c r="AK238" s="155">
        <v>0</v>
      </c>
      <c r="AL238" s="156">
        <v>0</v>
      </c>
    </row>
    <row r="239" spans="1:38">
      <c r="A239" s="166" t="s">
        <v>24</v>
      </c>
      <c r="B239" s="167" t="s">
        <v>1758</v>
      </c>
      <c r="C239" s="167" t="s">
        <v>62</v>
      </c>
      <c r="D239" s="150">
        <v>0</v>
      </c>
      <c r="E239" s="150">
        <v>0</v>
      </c>
      <c r="F239" s="150">
        <v>0</v>
      </c>
      <c r="G239" s="150">
        <v>0</v>
      </c>
      <c r="H239" s="150">
        <v>0</v>
      </c>
      <c r="I239" s="151">
        <v>0</v>
      </c>
      <c r="J239" s="151">
        <v>0</v>
      </c>
      <c r="K239" s="151">
        <v>0</v>
      </c>
      <c r="L239" s="151">
        <v>0</v>
      </c>
      <c r="M239" s="151">
        <v>0</v>
      </c>
      <c r="N239" s="151">
        <v>0</v>
      </c>
      <c r="O239" s="151">
        <v>0</v>
      </c>
      <c r="P239" s="151">
        <v>0</v>
      </c>
      <c r="Q239" s="151">
        <v>0</v>
      </c>
      <c r="R239" s="151">
        <v>0</v>
      </c>
      <c r="S239" s="152">
        <v>0.015</v>
      </c>
      <c r="T239" s="153">
        <v>0</v>
      </c>
      <c r="U239" s="153">
        <v>0</v>
      </c>
      <c r="V239" s="153">
        <v>0</v>
      </c>
      <c r="W239" s="153">
        <v>0</v>
      </c>
      <c r="X239" s="151">
        <v>0</v>
      </c>
      <c r="Y239" s="154">
        <v>0</v>
      </c>
      <c r="Z239" s="154">
        <v>0</v>
      </c>
      <c r="AA239" s="154">
        <v>0</v>
      </c>
      <c r="AB239" s="155">
        <v>0</v>
      </c>
      <c r="AC239" s="156">
        <v>0</v>
      </c>
      <c r="AD239" s="157">
        <v>0</v>
      </c>
      <c r="AE239" s="158">
        <v>0</v>
      </c>
      <c r="AF239" s="158">
        <v>0</v>
      </c>
      <c r="AG239" s="158">
        <v>0</v>
      </c>
      <c r="AH239" s="158">
        <v>0</v>
      </c>
      <c r="AI239" s="158">
        <v>0</v>
      </c>
      <c r="AJ239" s="155">
        <v>0</v>
      </c>
      <c r="AK239" s="155">
        <v>0</v>
      </c>
      <c r="AL239" s="156">
        <v>0</v>
      </c>
    </row>
    <row r="240" spans="1:38">
      <c r="A240" s="166" t="s">
        <v>24</v>
      </c>
      <c r="B240" s="167" t="s">
        <v>1758</v>
      </c>
      <c r="C240" s="167" t="s">
        <v>63</v>
      </c>
      <c r="D240" s="150">
        <v>7441</v>
      </c>
      <c r="E240" s="150">
        <v>237</v>
      </c>
      <c r="F240" s="150">
        <v>174</v>
      </c>
      <c r="G240" s="150">
        <v>0</v>
      </c>
      <c r="H240" s="150">
        <v>0</v>
      </c>
      <c r="I240" s="151">
        <v>8310</v>
      </c>
      <c r="J240" s="151">
        <v>276</v>
      </c>
      <c r="K240" s="151">
        <v>276</v>
      </c>
      <c r="L240" s="151">
        <v>26</v>
      </c>
      <c r="M240" s="151">
        <v>0</v>
      </c>
      <c r="N240" s="151">
        <v>7547</v>
      </c>
      <c r="O240" s="151">
        <v>297</v>
      </c>
      <c r="P240" s="151">
        <v>297</v>
      </c>
      <c r="Q240" s="151">
        <v>124</v>
      </c>
      <c r="R240" s="151">
        <v>0</v>
      </c>
      <c r="S240" s="152">
        <v>0.015</v>
      </c>
      <c r="T240" s="153">
        <v>195920</v>
      </c>
      <c r="U240" s="153">
        <v>5448</v>
      </c>
      <c r="V240" s="153">
        <v>5373</v>
      </c>
      <c r="W240" s="153">
        <v>1</v>
      </c>
      <c r="X240" s="151">
        <v>4647</v>
      </c>
      <c r="Y240" s="154">
        <v>0.0278021641486321</v>
      </c>
      <c r="Z240" s="154">
        <v>0.0318505577207365</v>
      </c>
      <c r="AA240" s="154">
        <v>0.0332129963898917</v>
      </c>
      <c r="AB240" s="155">
        <v>0.0393533854511727</v>
      </c>
      <c r="AC240" s="156">
        <v>-0.00136243866915524</v>
      </c>
      <c r="AD240" s="157">
        <v>51146</v>
      </c>
      <c r="AE240" s="158">
        <v>1740</v>
      </c>
      <c r="AF240" s="158">
        <v>0</v>
      </c>
      <c r="AG240" s="158">
        <v>55820</v>
      </c>
      <c r="AH240" s="158">
        <v>1565</v>
      </c>
      <c r="AI240" s="158">
        <v>0</v>
      </c>
      <c r="AJ240" s="155">
        <v>0.0340202557384742</v>
      </c>
      <c r="AK240" s="155">
        <v>0.0280365460408456</v>
      </c>
      <c r="AL240" s="156">
        <v>0.00598370969762859</v>
      </c>
    </row>
    <row r="241" spans="1:38">
      <c r="A241" s="166" t="s">
        <v>24</v>
      </c>
      <c r="B241" s="167" t="s">
        <v>1758</v>
      </c>
      <c r="C241" s="167" t="s">
        <v>66</v>
      </c>
      <c r="D241" s="150">
        <v>9646</v>
      </c>
      <c r="E241" s="150">
        <v>188</v>
      </c>
      <c r="F241" s="150">
        <v>98</v>
      </c>
      <c r="G241" s="150">
        <v>27</v>
      </c>
      <c r="H241" s="150">
        <v>0</v>
      </c>
      <c r="I241" s="151">
        <v>10384</v>
      </c>
      <c r="J241" s="151">
        <v>181</v>
      </c>
      <c r="K241" s="151">
        <v>180</v>
      </c>
      <c r="L241" s="151">
        <v>9</v>
      </c>
      <c r="M241" s="151">
        <v>0</v>
      </c>
      <c r="N241" s="151">
        <v>10240</v>
      </c>
      <c r="O241" s="151">
        <v>150</v>
      </c>
      <c r="P241" s="151">
        <v>150</v>
      </c>
      <c r="Q241" s="151">
        <v>80</v>
      </c>
      <c r="R241" s="151">
        <v>0</v>
      </c>
      <c r="S241" s="152">
        <v>0.015</v>
      </c>
      <c r="T241" s="153">
        <v>238988</v>
      </c>
      <c r="U241" s="153">
        <v>4011</v>
      </c>
      <c r="V241" s="153">
        <v>3917</v>
      </c>
      <c r="W241" s="153">
        <v>1</v>
      </c>
      <c r="X241" s="151">
        <v>3517</v>
      </c>
      <c r="Y241" s="154">
        <v>0.0167790851423502</v>
      </c>
      <c r="Z241" s="154">
        <v>0.0194899440182459</v>
      </c>
      <c r="AA241" s="154">
        <v>0.0174306625577812</v>
      </c>
      <c r="AB241" s="155">
        <v>0.0146484375</v>
      </c>
      <c r="AC241" s="156">
        <v>0.0020592814604647</v>
      </c>
      <c r="AD241" s="157">
        <v>64861</v>
      </c>
      <c r="AE241" s="158">
        <v>1153</v>
      </c>
      <c r="AF241" s="158">
        <v>0</v>
      </c>
      <c r="AG241" s="158">
        <v>70379</v>
      </c>
      <c r="AH241" s="158">
        <v>1174</v>
      </c>
      <c r="AI241" s="158">
        <v>0</v>
      </c>
      <c r="AJ241" s="155">
        <v>0.0177764758483526</v>
      </c>
      <c r="AK241" s="155">
        <v>0.0166811122636014</v>
      </c>
      <c r="AL241" s="156">
        <v>0.00109536358475127</v>
      </c>
    </row>
    <row r="242" spans="1:38">
      <c r="A242" s="166" t="s">
        <v>24</v>
      </c>
      <c r="B242" s="167" t="s">
        <v>1758</v>
      </c>
      <c r="C242" s="167" t="s">
        <v>64</v>
      </c>
      <c r="D242" s="150">
        <v>15985</v>
      </c>
      <c r="E242" s="150">
        <v>277</v>
      </c>
      <c r="F242" s="150">
        <v>162</v>
      </c>
      <c r="G242" s="150">
        <v>11</v>
      </c>
      <c r="H242" s="150">
        <v>0</v>
      </c>
      <c r="I242" s="151">
        <v>13592</v>
      </c>
      <c r="J242" s="151">
        <v>231</v>
      </c>
      <c r="K242" s="151">
        <v>231</v>
      </c>
      <c r="L242" s="151">
        <v>40</v>
      </c>
      <c r="M242" s="151">
        <v>0</v>
      </c>
      <c r="N242" s="151">
        <v>14025</v>
      </c>
      <c r="O242" s="151">
        <v>239</v>
      </c>
      <c r="P242" s="151">
        <v>238</v>
      </c>
      <c r="Q242" s="151">
        <v>96</v>
      </c>
      <c r="R242" s="151">
        <v>0</v>
      </c>
      <c r="S242" s="152">
        <v>0.015</v>
      </c>
      <c r="T242" s="153">
        <v>341322</v>
      </c>
      <c r="U242" s="153">
        <v>5069</v>
      </c>
      <c r="V242" s="153">
        <v>4950</v>
      </c>
      <c r="W242" s="153">
        <v>2</v>
      </c>
      <c r="X242" s="151">
        <v>4299</v>
      </c>
      <c r="Y242" s="154">
        <v>0.0148452194701777</v>
      </c>
      <c r="Z242" s="154">
        <v>0.0173287456990929</v>
      </c>
      <c r="AA242" s="154">
        <v>0.0169952913478517</v>
      </c>
      <c r="AB242" s="155">
        <v>0.0170409982174688</v>
      </c>
      <c r="AC242" s="156">
        <v>0.000333454351241224</v>
      </c>
      <c r="AD242" s="157">
        <v>98941</v>
      </c>
      <c r="AE242" s="158">
        <v>1574</v>
      </c>
      <c r="AF242" s="158">
        <v>0</v>
      </c>
      <c r="AG242" s="158">
        <v>98077</v>
      </c>
      <c r="AH242" s="158">
        <v>1393</v>
      </c>
      <c r="AI242" s="158">
        <v>0</v>
      </c>
      <c r="AJ242" s="155">
        <v>0.0159084707047634</v>
      </c>
      <c r="AK242" s="155">
        <v>0.0142031261151952</v>
      </c>
      <c r="AL242" s="156">
        <v>0.00170534458956824</v>
      </c>
    </row>
    <row r="243" spans="1:38">
      <c r="A243" s="166" t="s">
        <v>24</v>
      </c>
      <c r="B243" s="167" t="s">
        <v>1758</v>
      </c>
      <c r="C243" s="167" t="s">
        <v>1765</v>
      </c>
      <c r="D243" s="150">
        <v>7307</v>
      </c>
      <c r="E243" s="150">
        <v>111</v>
      </c>
      <c r="F243" s="150">
        <v>74</v>
      </c>
      <c r="G243" s="150">
        <v>0</v>
      </c>
      <c r="H243" s="150">
        <v>0</v>
      </c>
      <c r="I243" s="151">
        <v>8180</v>
      </c>
      <c r="J243" s="151">
        <v>156</v>
      </c>
      <c r="K243" s="151">
        <v>156</v>
      </c>
      <c r="L243" s="151">
        <v>3</v>
      </c>
      <c r="M243" s="151">
        <v>0</v>
      </c>
      <c r="N243" s="151">
        <v>8291</v>
      </c>
      <c r="O243" s="151">
        <v>124</v>
      </c>
      <c r="P243" s="151">
        <v>124</v>
      </c>
      <c r="Q243" s="151">
        <v>65</v>
      </c>
      <c r="R243" s="151">
        <v>0</v>
      </c>
      <c r="S243" s="152">
        <v>0.015</v>
      </c>
      <c r="T243" s="153">
        <v>194172</v>
      </c>
      <c r="U243" s="153">
        <v>3493</v>
      </c>
      <c r="V243" s="153">
        <v>3455</v>
      </c>
      <c r="W243" s="153">
        <v>1</v>
      </c>
      <c r="X243" s="151">
        <v>3109</v>
      </c>
      <c r="Y243" s="154">
        <v>0.0179840553735863</v>
      </c>
      <c r="Z243" s="154">
        <v>0.0151909128233201</v>
      </c>
      <c r="AA243" s="154">
        <v>0.0190709046454768</v>
      </c>
      <c r="AB243" s="155">
        <v>0.0149559763599083</v>
      </c>
      <c r="AC243" s="156">
        <v>-0.00387999182215667</v>
      </c>
      <c r="AD243" s="157">
        <v>50051</v>
      </c>
      <c r="AE243" s="158">
        <v>1120</v>
      </c>
      <c r="AF243" s="158">
        <v>1</v>
      </c>
      <c r="AG243" s="158">
        <v>54780</v>
      </c>
      <c r="AH243" s="158">
        <v>994</v>
      </c>
      <c r="AI243" s="158">
        <v>0</v>
      </c>
      <c r="AJ243" s="155">
        <v>0.0223571956604264</v>
      </c>
      <c r="AK243" s="155">
        <v>0.0181453085067543</v>
      </c>
      <c r="AL243" s="156">
        <v>0.00421188715367208</v>
      </c>
    </row>
    <row r="244" spans="1:38">
      <c r="A244" s="166" t="s">
        <v>24</v>
      </c>
      <c r="B244" s="167" t="s">
        <v>1758</v>
      </c>
      <c r="C244" s="167" t="s">
        <v>1764</v>
      </c>
      <c r="D244" s="150">
        <v>11459</v>
      </c>
      <c r="E244" s="150">
        <v>235</v>
      </c>
      <c r="F244" s="150">
        <v>121</v>
      </c>
      <c r="G244" s="150">
        <v>0</v>
      </c>
      <c r="H244" s="150">
        <v>0</v>
      </c>
      <c r="I244" s="151">
        <v>12950</v>
      </c>
      <c r="J244" s="151">
        <v>154</v>
      </c>
      <c r="K244" s="151">
        <v>154</v>
      </c>
      <c r="L244" s="151">
        <v>7</v>
      </c>
      <c r="M244" s="151">
        <v>0</v>
      </c>
      <c r="N244" s="151">
        <v>11560</v>
      </c>
      <c r="O244" s="151">
        <v>248</v>
      </c>
      <c r="P244" s="151">
        <v>247</v>
      </c>
      <c r="Q244" s="151">
        <v>74</v>
      </c>
      <c r="R244" s="151">
        <v>0</v>
      </c>
      <c r="S244" s="152">
        <v>0.015</v>
      </c>
      <c r="T244" s="153">
        <v>291838</v>
      </c>
      <c r="U244" s="153">
        <v>4898</v>
      </c>
      <c r="V244" s="153">
        <v>4779</v>
      </c>
      <c r="W244" s="153">
        <v>8</v>
      </c>
      <c r="X244" s="151">
        <v>4193</v>
      </c>
      <c r="Y244" s="154">
        <v>0.01675587140811</v>
      </c>
      <c r="Z244" s="154">
        <v>0.0205078977223143</v>
      </c>
      <c r="AA244" s="154">
        <v>0.0118918918918919</v>
      </c>
      <c r="AB244" s="155">
        <v>0.0214532871972318</v>
      </c>
      <c r="AC244" s="156">
        <v>0.00861600583042245</v>
      </c>
      <c r="AD244" s="157">
        <v>77149</v>
      </c>
      <c r="AE244" s="158">
        <v>1253</v>
      </c>
      <c r="AF244" s="158">
        <v>0</v>
      </c>
      <c r="AG244" s="158">
        <v>84394</v>
      </c>
      <c r="AH244" s="158">
        <v>1468</v>
      </c>
      <c r="AI244" s="158">
        <v>0</v>
      </c>
      <c r="AJ244" s="155">
        <v>0.0162412993039443</v>
      </c>
      <c r="AK244" s="155">
        <v>0.0173946015119558</v>
      </c>
      <c r="AL244" s="156">
        <v>-0.00115330220801151</v>
      </c>
    </row>
    <row r="245" spans="1:38">
      <c r="A245" s="166" t="s">
        <v>24</v>
      </c>
      <c r="B245" s="167" t="s">
        <v>1758</v>
      </c>
      <c r="C245" s="167" t="s">
        <v>65</v>
      </c>
      <c r="D245" s="150">
        <v>11739</v>
      </c>
      <c r="E245" s="150">
        <v>272</v>
      </c>
      <c r="F245" s="150">
        <v>165</v>
      </c>
      <c r="G245" s="150">
        <v>0</v>
      </c>
      <c r="H245" s="150">
        <v>0</v>
      </c>
      <c r="I245" s="151">
        <v>13179</v>
      </c>
      <c r="J245" s="151">
        <v>151</v>
      </c>
      <c r="K245" s="151">
        <v>151</v>
      </c>
      <c r="L245" s="151">
        <v>6</v>
      </c>
      <c r="M245" s="151">
        <v>0</v>
      </c>
      <c r="N245" s="151">
        <v>12628</v>
      </c>
      <c r="O245" s="151">
        <v>188</v>
      </c>
      <c r="P245" s="151">
        <v>188</v>
      </c>
      <c r="Q245" s="151">
        <v>77</v>
      </c>
      <c r="R245" s="151">
        <v>1</v>
      </c>
      <c r="S245" s="152">
        <v>0.015</v>
      </c>
      <c r="T245" s="153">
        <v>313823</v>
      </c>
      <c r="U245" s="153">
        <v>5690</v>
      </c>
      <c r="V245" s="153">
        <v>5580</v>
      </c>
      <c r="W245" s="153">
        <v>3</v>
      </c>
      <c r="X245" s="151">
        <v>5025</v>
      </c>
      <c r="Y245" s="154">
        <v>0.0181216800553178</v>
      </c>
      <c r="Z245" s="154">
        <v>0.0231706278217906</v>
      </c>
      <c r="AA245" s="154">
        <v>0.0114576219743531</v>
      </c>
      <c r="AB245" s="155">
        <v>0.014808362369338</v>
      </c>
      <c r="AC245" s="156">
        <v>0.0117130058474375</v>
      </c>
      <c r="AD245" s="157">
        <v>80807</v>
      </c>
      <c r="AE245" s="158">
        <v>1579</v>
      </c>
      <c r="AF245" s="158">
        <v>1</v>
      </c>
      <c r="AG245" s="158">
        <v>89692</v>
      </c>
      <c r="AH245" s="158">
        <v>1626</v>
      </c>
      <c r="AI245" s="158">
        <v>1</v>
      </c>
      <c r="AJ245" s="155">
        <v>0.0195280111871496</v>
      </c>
      <c r="AK245" s="155">
        <v>0.0181175578646925</v>
      </c>
      <c r="AL245" s="156">
        <v>0.00141045332245712</v>
      </c>
    </row>
    <row r="246" spans="1:38">
      <c r="A246" s="166" t="s">
        <v>24</v>
      </c>
      <c r="B246" s="167" t="s">
        <v>1758</v>
      </c>
      <c r="C246" s="167" t="s">
        <v>67</v>
      </c>
      <c r="D246" s="150">
        <v>14973</v>
      </c>
      <c r="E246" s="150">
        <v>226</v>
      </c>
      <c r="F246" s="150">
        <v>123</v>
      </c>
      <c r="G246" s="150">
        <v>2</v>
      </c>
      <c r="H246" s="150">
        <v>0</v>
      </c>
      <c r="I246" s="151">
        <v>13504</v>
      </c>
      <c r="J246" s="151">
        <v>180</v>
      </c>
      <c r="K246" s="151">
        <v>180</v>
      </c>
      <c r="L246" s="151">
        <v>41</v>
      </c>
      <c r="M246" s="151">
        <v>0</v>
      </c>
      <c r="N246" s="151">
        <v>8824</v>
      </c>
      <c r="O246" s="151">
        <v>175</v>
      </c>
      <c r="P246" s="151">
        <v>175</v>
      </c>
      <c r="Q246" s="151">
        <v>98</v>
      </c>
      <c r="R246" s="151">
        <v>0</v>
      </c>
      <c r="S246" s="152">
        <v>0.015</v>
      </c>
      <c r="T246" s="153">
        <v>360947</v>
      </c>
      <c r="U246" s="153">
        <v>4984</v>
      </c>
      <c r="V246" s="153">
        <v>4881</v>
      </c>
      <c r="W246" s="153">
        <v>2</v>
      </c>
      <c r="X246" s="151">
        <v>4497</v>
      </c>
      <c r="Y246" s="154">
        <v>0.0138025804342466</v>
      </c>
      <c r="Z246" s="154">
        <v>0.0150938355706939</v>
      </c>
      <c r="AA246" s="154">
        <v>0.0133293838862559</v>
      </c>
      <c r="AB246" s="155">
        <v>0.0198322756119674</v>
      </c>
      <c r="AC246" s="156">
        <v>0.00176445168443799</v>
      </c>
      <c r="AD246" s="157">
        <v>96399</v>
      </c>
      <c r="AE246" s="158">
        <v>1338</v>
      </c>
      <c r="AF246" s="158">
        <v>1</v>
      </c>
      <c r="AG246" s="158">
        <v>105821</v>
      </c>
      <c r="AH246" s="158">
        <v>1557</v>
      </c>
      <c r="AI246" s="158">
        <v>0</v>
      </c>
      <c r="AJ246" s="155">
        <v>0.0138694384796523</v>
      </c>
      <c r="AK246" s="155">
        <v>0.0147135256707081</v>
      </c>
      <c r="AL246" s="156">
        <v>-0.000844087191055803</v>
      </c>
    </row>
    <row r="247" spans="1:38">
      <c r="A247" s="166" t="s">
        <v>24</v>
      </c>
      <c r="B247" s="167" t="s">
        <v>1758</v>
      </c>
      <c r="C247" s="167" t="s">
        <v>1763</v>
      </c>
      <c r="D247" s="150">
        <v>0</v>
      </c>
      <c r="E247" s="150">
        <v>0</v>
      </c>
      <c r="F247" s="150">
        <v>0</v>
      </c>
      <c r="G247" s="150">
        <v>0</v>
      </c>
      <c r="H247" s="150">
        <v>0</v>
      </c>
      <c r="I247" s="151">
        <v>0</v>
      </c>
      <c r="J247" s="151">
        <v>0</v>
      </c>
      <c r="K247" s="151">
        <v>0</v>
      </c>
      <c r="L247" s="151">
        <v>0</v>
      </c>
      <c r="M247" s="151">
        <v>0</v>
      </c>
      <c r="N247" s="151">
        <v>0</v>
      </c>
      <c r="O247" s="151">
        <v>0</v>
      </c>
      <c r="P247" s="151">
        <v>0</v>
      </c>
      <c r="Q247" s="151">
        <v>0</v>
      </c>
      <c r="R247" s="151">
        <v>0</v>
      </c>
      <c r="S247" s="152">
        <v>0.015</v>
      </c>
      <c r="T247" s="153">
        <v>0</v>
      </c>
      <c r="U247" s="153">
        <v>1</v>
      </c>
      <c r="V247" s="153">
        <v>1</v>
      </c>
      <c r="W247" s="153">
        <v>0</v>
      </c>
      <c r="X247" s="151">
        <v>1</v>
      </c>
      <c r="Y247" s="154">
        <v>0</v>
      </c>
      <c r="Z247" s="154">
        <v>0</v>
      </c>
      <c r="AA247" s="154">
        <v>0</v>
      </c>
      <c r="AB247" s="155">
        <v>0</v>
      </c>
      <c r="AC247" s="156">
        <v>0</v>
      </c>
      <c r="AD247" s="157">
        <v>0</v>
      </c>
      <c r="AE247" s="158">
        <v>0</v>
      </c>
      <c r="AF247" s="158">
        <v>0</v>
      </c>
      <c r="AG247" s="158">
        <v>0</v>
      </c>
      <c r="AH247" s="158">
        <v>0</v>
      </c>
      <c r="AI247" s="158">
        <v>0</v>
      </c>
      <c r="AJ247" s="155">
        <v>0</v>
      </c>
      <c r="AK247" s="155">
        <v>0</v>
      </c>
      <c r="AL247" s="156">
        <v>0</v>
      </c>
    </row>
    <row r="248" spans="1:38">
      <c r="A248" s="166" t="s">
        <v>24</v>
      </c>
      <c r="B248" s="167" t="s">
        <v>1766</v>
      </c>
      <c r="C248" s="167" t="s">
        <v>1767</v>
      </c>
      <c r="D248" s="150">
        <v>0</v>
      </c>
      <c r="E248" s="150">
        <v>0</v>
      </c>
      <c r="F248" s="150">
        <v>0</v>
      </c>
      <c r="G248" s="150">
        <v>0</v>
      </c>
      <c r="H248" s="150">
        <v>0</v>
      </c>
      <c r="I248" s="151">
        <v>0</v>
      </c>
      <c r="J248" s="151">
        <v>0</v>
      </c>
      <c r="K248" s="151">
        <v>0</v>
      </c>
      <c r="L248" s="151">
        <v>0</v>
      </c>
      <c r="M248" s="151">
        <v>0</v>
      </c>
      <c r="N248" s="151">
        <v>0</v>
      </c>
      <c r="O248" s="151">
        <v>0</v>
      </c>
      <c r="P248" s="151">
        <v>0</v>
      </c>
      <c r="Q248" s="151">
        <v>0</v>
      </c>
      <c r="R248" s="151">
        <v>0</v>
      </c>
      <c r="S248" s="152">
        <v>0.015</v>
      </c>
      <c r="T248" s="153">
        <v>0</v>
      </c>
      <c r="U248" s="153">
        <v>0</v>
      </c>
      <c r="V248" s="153">
        <v>0</v>
      </c>
      <c r="W248" s="153">
        <v>0</v>
      </c>
      <c r="X248" s="151">
        <v>0</v>
      </c>
      <c r="Y248" s="154">
        <v>0</v>
      </c>
      <c r="Z248" s="154">
        <v>0</v>
      </c>
      <c r="AA248" s="154">
        <v>0</v>
      </c>
      <c r="AB248" s="155">
        <v>0</v>
      </c>
      <c r="AC248" s="156">
        <v>0</v>
      </c>
      <c r="AD248" s="157">
        <v>0</v>
      </c>
      <c r="AE248" s="158">
        <v>0</v>
      </c>
      <c r="AF248" s="158">
        <v>0</v>
      </c>
      <c r="AG248" s="158">
        <v>0</v>
      </c>
      <c r="AH248" s="158">
        <v>0</v>
      </c>
      <c r="AI248" s="158">
        <v>0</v>
      </c>
      <c r="AJ248" s="155">
        <v>0</v>
      </c>
      <c r="AK248" s="155">
        <v>0</v>
      </c>
      <c r="AL248" s="156">
        <v>0</v>
      </c>
    </row>
    <row r="249" spans="1:38">
      <c r="A249" s="166" t="s">
        <v>24</v>
      </c>
      <c r="B249" s="167" t="s">
        <v>1766</v>
      </c>
      <c r="C249" s="167" t="s">
        <v>1768</v>
      </c>
      <c r="D249" s="150">
        <v>8026</v>
      </c>
      <c r="E249" s="150">
        <v>144</v>
      </c>
      <c r="F249" s="150">
        <v>99</v>
      </c>
      <c r="G249" s="150">
        <v>0</v>
      </c>
      <c r="H249" s="150">
        <v>0</v>
      </c>
      <c r="I249" s="151">
        <v>9047</v>
      </c>
      <c r="J249" s="151">
        <v>131</v>
      </c>
      <c r="K249" s="151">
        <v>131</v>
      </c>
      <c r="L249" s="151">
        <v>13</v>
      </c>
      <c r="M249" s="151">
        <v>0</v>
      </c>
      <c r="N249" s="151">
        <v>8554</v>
      </c>
      <c r="O249" s="151">
        <v>127</v>
      </c>
      <c r="P249" s="151">
        <v>127</v>
      </c>
      <c r="Q249" s="151">
        <v>62</v>
      </c>
      <c r="R249" s="151">
        <v>0</v>
      </c>
      <c r="S249" s="152">
        <v>0.015</v>
      </c>
      <c r="T249" s="153">
        <v>218340</v>
      </c>
      <c r="U249" s="153">
        <v>3637</v>
      </c>
      <c r="V249" s="153">
        <v>3592</v>
      </c>
      <c r="W249" s="153">
        <v>1</v>
      </c>
      <c r="X249" s="151">
        <v>3251</v>
      </c>
      <c r="Y249" s="154">
        <v>0.0166529266281946</v>
      </c>
      <c r="Z249" s="154">
        <v>0.0179416895090954</v>
      </c>
      <c r="AA249" s="154">
        <v>0.014479938101028</v>
      </c>
      <c r="AB249" s="155">
        <v>0.0148468552723872</v>
      </c>
      <c r="AC249" s="156">
        <v>0.00346175140806747</v>
      </c>
      <c r="AD249" s="157">
        <v>54206</v>
      </c>
      <c r="AE249" s="158">
        <v>973</v>
      </c>
      <c r="AF249" s="158">
        <v>1</v>
      </c>
      <c r="AG249" s="158">
        <v>62081</v>
      </c>
      <c r="AH249" s="158">
        <v>1047</v>
      </c>
      <c r="AI249" s="158">
        <v>0</v>
      </c>
      <c r="AJ249" s="155">
        <v>0.0179315942884552</v>
      </c>
      <c r="AK249" s="155">
        <v>0.0168650633849326</v>
      </c>
      <c r="AL249" s="156">
        <v>0.00106653090352257</v>
      </c>
    </row>
    <row r="250" spans="1:38">
      <c r="A250" s="166" t="s">
        <v>24</v>
      </c>
      <c r="B250" s="167" t="s">
        <v>1766</v>
      </c>
      <c r="C250" s="167" t="s">
        <v>1769</v>
      </c>
      <c r="D250" s="150">
        <v>0</v>
      </c>
      <c r="E250" s="150">
        <v>0</v>
      </c>
      <c r="F250" s="150">
        <v>0</v>
      </c>
      <c r="G250" s="150">
        <v>0</v>
      </c>
      <c r="H250" s="150">
        <v>0</v>
      </c>
      <c r="I250" s="151">
        <v>0</v>
      </c>
      <c r="J250" s="151">
        <v>0</v>
      </c>
      <c r="K250" s="151">
        <v>0</v>
      </c>
      <c r="L250" s="151">
        <v>0</v>
      </c>
      <c r="M250" s="151">
        <v>0</v>
      </c>
      <c r="N250" s="151">
        <v>0</v>
      </c>
      <c r="O250" s="151">
        <v>0</v>
      </c>
      <c r="P250" s="151">
        <v>0</v>
      </c>
      <c r="Q250" s="151">
        <v>0</v>
      </c>
      <c r="R250" s="151">
        <v>0</v>
      </c>
      <c r="S250" s="152">
        <v>0.015</v>
      </c>
      <c r="T250" s="153">
        <v>0</v>
      </c>
      <c r="U250" s="153">
        <v>0</v>
      </c>
      <c r="V250" s="153">
        <v>0</v>
      </c>
      <c r="W250" s="153">
        <v>0</v>
      </c>
      <c r="X250" s="151">
        <v>0</v>
      </c>
      <c r="Y250" s="154">
        <v>0</v>
      </c>
      <c r="Z250" s="154">
        <v>0</v>
      </c>
      <c r="AA250" s="154">
        <v>0</v>
      </c>
      <c r="AB250" s="155">
        <v>0</v>
      </c>
      <c r="AC250" s="156">
        <v>0</v>
      </c>
      <c r="AD250" s="157">
        <v>0</v>
      </c>
      <c r="AE250" s="158">
        <v>0</v>
      </c>
      <c r="AF250" s="158">
        <v>0</v>
      </c>
      <c r="AG250" s="158">
        <v>0</v>
      </c>
      <c r="AH250" s="158">
        <v>0</v>
      </c>
      <c r="AI250" s="158">
        <v>0</v>
      </c>
      <c r="AJ250" s="155">
        <v>0</v>
      </c>
      <c r="AK250" s="155">
        <v>0</v>
      </c>
      <c r="AL250" s="156">
        <v>0</v>
      </c>
    </row>
    <row r="251" spans="1:38">
      <c r="A251" s="166" t="s">
        <v>24</v>
      </c>
      <c r="B251" s="167" t="s">
        <v>1766</v>
      </c>
      <c r="C251" s="167" t="s">
        <v>1770</v>
      </c>
      <c r="D251" s="150">
        <v>0</v>
      </c>
      <c r="E251" s="150">
        <v>0</v>
      </c>
      <c r="F251" s="150">
        <v>0</v>
      </c>
      <c r="G251" s="150">
        <v>0</v>
      </c>
      <c r="H251" s="150">
        <v>0</v>
      </c>
      <c r="I251" s="151">
        <v>0</v>
      </c>
      <c r="J251" s="151">
        <v>0</v>
      </c>
      <c r="K251" s="151">
        <v>0</v>
      </c>
      <c r="L251" s="151">
        <v>0</v>
      </c>
      <c r="M251" s="151">
        <v>0</v>
      </c>
      <c r="N251" s="151">
        <v>0</v>
      </c>
      <c r="O251" s="151">
        <v>0</v>
      </c>
      <c r="P251" s="151">
        <v>0</v>
      </c>
      <c r="Q251" s="151">
        <v>0</v>
      </c>
      <c r="R251" s="151">
        <v>0</v>
      </c>
      <c r="S251" s="152">
        <v>0.015</v>
      </c>
      <c r="T251" s="153">
        <v>0</v>
      </c>
      <c r="U251" s="153">
        <v>0</v>
      </c>
      <c r="V251" s="153">
        <v>0</v>
      </c>
      <c r="W251" s="153">
        <v>0</v>
      </c>
      <c r="X251" s="151">
        <v>0</v>
      </c>
      <c r="Y251" s="154">
        <v>0</v>
      </c>
      <c r="Z251" s="154">
        <v>0</v>
      </c>
      <c r="AA251" s="154">
        <v>0</v>
      </c>
      <c r="AB251" s="155">
        <v>0</v>
      </c>
      <c r="AC251" s="156">
        <v>0</v>
      </c>
      <c r="AD251" s="157">
        <v>0</v>
      </c>
      <c r="AE251" s="158">
        <v>0</v>
      </c>
      <c r="AF251" s="158">
        <v>0</v>
      </c>
      <c r="AG251" s="158">
        <v>0</v>
      </c>
      <c r="AH251" s="158">
        <v>0</v>
      </c>
      <c r="AI251" s="158">
        <v>0</v>
      </c>
      <c r="AJ251" s="155">
        <v>0</v>
      </c>
      <c r="AK251" s="155">
        <v>0</v>
      </c>
      <c r="AL251" s="156">
        <v>0</v>
      </c>
    </row>
    <row r="252" spans="1:38">
      <c r="A252" s="166" t="s">
        <v>24</v>
      </c>
      <c r="B252" s="167" t="s">
        <v>1766</v>
      </c>
      <c r="C252" s="167" t="s">
        <v>68</v>
      </c>
      <c r="D252" s="150">
        <v>7014</v>
      </c>
      <c r="E252" s="150">
        <v>132</v>
      </c>
      <c r="F252" s="150">
        <v>66</v>
      </c>
      <c r="G252" s="150">
        <v>0</v>
      </c>
      <c r="H252" s="150">
        <v>0</v>
      </c>
      <c r="I252" s="151">
        <v>7987</v>
      </c>
      <c r="J252" s="151">
        <v>198</v>
      </c>
      <c r="K252" s="151">
        <v>198</v>
      </c>
      <c r="L252" s="151">
        <v>28</v>
      </c>
      <c r="M252" s="151">
        <v>0</v>
      </c>
      <c r="N252" s="151">
        <v>7871</v>
      </c>
      <c r="O252" s="151">
        <v>171</v>
      </c>
      <c r="P252" s="151">
        <v>171</v>
      </c>
      <c r="Q252" s="151">
        <v>95</v>
      </c>
      <c r="R252" s="151">
        <v>0</v>
      </c>
      <c r="S252" s="152">
        <v>0.015</v>
      </c>
      <c r="T252" s="153">
        <v>186716</v>
      </c>
      <c r="U252" s="153">
        <v>3737</v>
      </c>
      <c r="V252" s="153">
        <v>3670</v>
      </c>
      <c r="W252" s="153">
        <v>3</v>
      </c>
      <c r="X252" s="151">
        <v>3288</v>
      </c>
      <c r="Y252" s="154">
        <v>0.0199982861672272</v>
      </c>
      <c r="Z252" s="154">
        <v>0.018819503849444</v>
      </c>
      <c r="AA252" s="154">
        <v>0.0247902842118442</v>
      </c>
      <c r="AB252" s="155">
        <v>0.0217253207978656</v>
      </c>
      <c r="AC252" s="156">
        <v>-0.00597078036240028</v>
      </c>
      <c r="AD252" s="157">
        <v>47273</v>
      </c>
      <c r="AE252" s="158">
        <v>1032</v>
      </c>
      <c r="AF252" s="158">
        <v>2</v>
      </c>
      <c r="AG252" s="158">
        <v>53987</v>
      </c>
      <c r="AH252" s="158">
        <v>1196</v>
      </c>
      <c r="AI252" s="158">
        <v>0</v>
      </c>
      <c r="AJ252" s="155">
        <v>0.021788335836524</v>
      </c>
      <c r="AK252" s="155">
        <v>0.0221534813936688</v>
      </c>
      <c r="AL252" s="156">
        <v>-0.000365145557144828</v>
      </c>
    </row>
    <row r="253" spans="1:38">
      <c r="A253" s="166" t="s">
        <v>24</v>
      </c>
      <c r="B253" s="167" t="s">
        <v>1766</v>
      </c>
      <c r="C253" s="167" t="s">
        <v>74</v>
      </c>
      <c r="D253" s="150">
        <v>8495</v>
      </c>
      <c r="E253" s="150">
        <v>149</v>
      </c>
      <c r="F253" s="150">
        <v>102</v>
      </c>
      <c r="G253" s="150">
        <v>0</v>
      </c>
      <c r="H253" s="150">
        <v>0</v>
      </c>
      <c r="I253" s="151">
        <v>9459</v>
      </c>
      <c r="J253" s="151">
        <v>165</v>
      </c>
      <c r="K253" s="151">
        <v>165</v>
      </c>
      <c r="L253" s="151">
        <v>43</v>
      </c>
      <c r="M253" s="151">
        <v>0</v>
      </c>
      <c r="N253" s="151">
        <v>9829</v>
      </c>
      <c r="O253" s="151">
        <v>181</v>
      </c>
      <c r="P253" s="151">
        <v>181</v>
      </c>
      <c r="Q253" s="151">
        <v>129</v>
      </c>
      <c r="R253" s="151">
        <v>0</v>
      </c>
      <c r="S253" s="152">
        <v>0.015</v>
      </c>
      <c r="T253" s="153">
        <v>228916</v>
      </c>
      <c r="U253" s="153">
        <v>3916</v>
      </c>
      <c r="V253" s="153">
        <v>3868</v>
      </c>
      <c r="W253" s="153">
        <v>4</v>
      </c>
      <c r="X253" s="151">
        <v>3557</v>
      </c>
      <c r="Y253" s="154">
        <v>0.0170892379737546</v>
      </c>
      <c r="Z253" s="154">
        <v>0.0175397292525015</v>
      </c>
      <c r="AA253" s="154">
        <v>0.0174437044084998</v>
      </c>
      <c r="AB253" s="155">
        <v>0.018414894699359</v>
      </c>
      <c r="AC253" s="156">
        <v>9.60248440016291e-5</v>
      </c>
      <c r="AD253" s="157">
        <v>57655</v>
      </c>
      <c r="AE253" s="158">
        <v>1091</v>
      </c>
      <c r="AF253" s="158">
        <v>1</v>
      </c>
      <c r="AG253" s="158">
        <v>64348</v>
      </c>
      <c r="AH253" s="158">
        <v>1114</v>
      </c>
      <c r="AI253" s="158">
        <v>3</v>
      </c>
      <c r="AJ253" s="155">
        <v>0.0189055589281068</v>
      </c>
      <c r="AK253" s="155">
        <v>0.0172654938770436</v>
      </c>
      <c r="AL253" s="156">
        <v>0.00164006505106326</v>
      </c>
    </row>
    <row r="254" spans="1:38">
      <c r="A254" s="166" t="s">
        <v>24</v>
      </c>
      <c r="B254" s="167" t="s">
        <v>1766</v>
      </c>
      <c r="C254" s="167" t="s">
        <v>71</v>
      </c>
      <c r="D254" s="150">
        <v>5549</v>
      </c>
      <c r="E254" s="150">
        <v>83</v>
      </c>
      <c r="F254" s="150">
        <v>60</v>
      </c>
      <c r="G254" s="150">
        <v>0</v>
      </c>
      <c r="H254" s="150">
        <v>0</v>
      </c>
      <c r="I254" s="151">
        <v>6045</v>
      </c>
      <c r="J254" s="151">
        <v>90</v>
      </c>
      <c r="K254" s="151">
        <v>90</v>
      </c>
      <c r="L254" s="151">
        <v>4</v>
      </c>
      <c r="M254" s="151">
        <v>0</v>
      </c>
      <c r="N254" s="151">
        <v>6128</v>
      </c>
      <c r="O254" s="151">
        <v>88</v>
      </c>
      <c r="P254" s="151">
        <v>88</v>
      </c>
      <c r="Q254" s="151">
        <v>25</v>
      </c>
      <c r="R254" s="151">
        <v>0</v>
      </c>
      <c r="S254" s="152">
        <v>0.015</v>
      </c>
      <c r="T254" s="153">
        <v>151863</v>
      </c>
      <c r="U254" s="153">
        <v>2545</v>
      </c>
      <c r="V254" s="153">
        <v>2522</v>
      </c>
      <c r="W254" s="153">
        <v>0</v>
      </c>
      <c r="X254" s="151">
        <v>2237</v>
      </c>
      <c r="Y254" s="154">
        <v>0.0167585257765223</v>
      </c>
      <c r="Z254" s="154">
        <v>0.0149576500270319</v>
      </c>
      <c r="AA254" s="154">
        <v>0.0148883374689826</v>
      </c>
      <c r="AB254" s="155">
        <v>0.0143603133159269</v>
      </c>
      <c r="AC254" s="156">
        <v>6.93125580492667e-5</v>
      </c>
      <c r="AD254" s="157">
        <v>36698</v>
      </c>
      <c r="AE254" s="158">
        <v>612</v>
      </c>
      <c r="AF254" s="158">
        <v>0</v>
      </c>
      <c r="AG254" s="158">
        <v>42214</v>
      </c>
      <c r="AH254" s="158">
        <v>748</v>
      </c>
      <c r="AI254" s="158">
        <v>0</v>
      </c>
      <c r="AJ254" s="155">
        <v>0.0166766581285084</v>
      </c>
      <c r="AK254" s="155">
        <v>0.0177192400625385</v>
      </c>
      <c r="AL254" s="156">
        <v>-0.00104258193403013</v>
      </c>
    </row>
    <row r="255" spans="1:38">
      <c r="A255" s="166" t="s">
        <v>24</v>
      </c>
      <c r="B255" s="167" t="s">
        <v>1766</v>
      </c>
      <c r="C255" s="167" t="s">
        <v>70</v>
      </c>
      <c r="D255" s="150">
        <v>8123</v>
      </c>
      <c r="E255" s="150">
        <v>187</v>
      </c>
      <c r="F255" s="150">
        <v>111</v>
      </c>
      <c r="G255" s="150">
        <v>0</v>
      </c>
      <c r="H255" s="150">
        <v>0</v>
      </c>
      <c r="I255" s="151">
        <v>9370</v>
      </c>
      <c r="J255" s="151">
        <v>143</v>
      </c>
      <c r="K255" s="151">
        <v>143</v>
      </c>
      <c r="L255" s="151">
        <v>2</v>
      </c>
      <c r="M255" s="151">
        <v>0</v>
      </c>
      <c r="N255" s="151">
        <v>9107</v>
      </c>
      <c r="O255" s="151">
        <v>89</v>
      </c>
      <c r="P255" s="151">
        <v>89</v>
      </c>
      <c r="Q255" s="151">
        <v>33</v>
      </c>
      <c r="R255" s="151">
        <v>0</v>
      </c>
      <c r="S255" s="152">
        <v>0.015</v>
      </c>
      <c r="T255" s="153">
        <v>213252</v>
      </c>
      <c r="U255" s="153">
        <v>3709</v>
      </c>
      <c r="V255" s="153">
        <v>3633</v>
      </c>
      <c r="W255" s="153">
        <v>0</v>
      </c>
      <c r="X255" s="151">
        <v>3282</v>
      </c>
      <c r="Y255" s="154">
        <v>0.0173925684167089</v>
      </c>
      <c r="Z255" s="154">
        <v>0.0230210513357134</v>
      </c>
      <c r="AA255" s="154">
        <v>0.0152614727854856</v>
      </c>
      <c r="AB255" s="155">
        <v>0.00977270231689909</v>
      </c>
      <c r="AC255" s="156">
        <v>0.00775957855022781</v>
      </c>
      <c r="AD255" s="157">
        <v>54315</v>
      </c>
      <c r="AE255" s="158">
        <v>1003</v>
      </c>
      <c r="AF255" s="158">
        <v>0</v>
      </c>
      <c r="AG255" s="158">
        <v>59330</v>
      </c>
      <c r="AH255" s="158">
        <v>1124</v>
      </c>
      <c r="AI255" s="158">
        <v>0</v>
      </c>
      <c r="AJ255" s="155">
        <v>0.0184663536776213</v>
      </c>
      <c r="AK255" s="155">
        <v>0.0189448845440755</v>
      </c>
      <c r="AL255" s="156">
        <v>-0.000478530866454226</v>
      </c>
    </row>
    <row r="256" spans="1:38">
      <c r="A256" s="166" t="s">
        <v>24</v>
      </c>
      <c r="B256" s="167" t="s">
        <v>1766</v>
      </c>
      <c r="C256" s="167" t="s">
        <v>69</v>
      </c>
      <c r="D256" s="150">
        <v>9193</v>
      </c>
      <c r="E256" s="150">
        <v>225</v>
      </c>
      <c r="F256" s="150">
        <v>133</v>
      </c>
      <c r="G256" s="150">
        <v>0</v>
      </c>
      <c r="H256" s="150">
        <v>0</v>
      </c>
      <c r="I256" s="151">
        <v>10411</v>
      </c>
      <c r="J256" s="151">
        <v>156</v>
      </c>
      <c r="K256" s="151">
        <v>155</v>
      </c>
      <c r="L256" s="151">
        <v>26</v>
      </c>
      <c r="M256" s="151">
        <v>0</v>
      </c>
      <c r="N256" s="151">
        <v>10528</v>
      </c>
      <c r="O256" s="151">
        <v>200</v>
      </c>
      <c r="P256" s="151">
        <v>199</v>
      </c>
      <c r="Q256" s="151">
        <v>138</v>
      </c>
      <c r="R256" s="151">
        <v>0</v>
      </c>
      <c r="S256" s="152">
        <v>0.015</v>
      </c>
      <c r="T256" s="153">
        <v>254001</v>
      </c>
      <c r="U256" s="153">
        <v>4862</v>
      </c>
      <c r="V256" s="153">
        <v>4767</v>
      </c>
      <c r="W256" s="153">
        <v>7</v>
      </c>
      <c r="X256" s="151">
        <v>4379</v>
      </c>
      <c r="Y256" s="154">
        <v>0.0191140979759922</v>
      </c>
      <c r="Z256" s="154">
        <v>0.0244751441314043</v>
      </c>
      <c r="AA256" s="154">
        <v>0.0149841513783498</v>
      </c>
      <c r="AB256" s="155">
        <v>0.0189969604863222</v>
      </c>
      <c r="AC256" s="156">
        <v>0.00949099275305451</v>
      </c>
      <c r="AD256" s="157">
        <v>63124</v>
      </c>
      <c r="AE256" s="158">
        <v>1330</v>
      </c>
      <c r="AF256" s="158">
        <v>3</v>
      </c>
      <c r="AG256" s="158">
        <v>71777</v>
      </c>
      <c r="AH256" s="158">
        <v>1385</v>
      </c>
      <c r="AI256" s="158">
        <v>1</v>
      </c>
      <c r="AJ256" s="155">
        <v>0.021022115201825</v>
      </c>
      <c r="AK256" s="155">
        <v>0.0192819426835895</v>
      </c>
      <c r="AL256" s="156">
        <v>0.00174017251823553</v>
      </c>
    </row>
    <row r="257" spans="1:38">
      <c r="A257" s="166" t="s">
        <v>24</v>
      </c>
      <c r="B257" s="167" t="s">
        <v>1766</v>
      </c>
      <c r="C257" s="167" t="s">
        <v>72</v>
      </c>
      <c r="D257" s="150">
        <v>2755</v>
      </c>
      <c r="E257" s="150">
        <v>32</v>
      </c>
      <c r="F257" s="150">
        <v>18</v>
      </c>
      <c r="G257" s="150">
        <v>0</v>
      </c>
      <c r="H257" s="150">
        <v>0</v>
      </c>
      <c r="I257" s="151">
        <v>3130</v>
      </c>
      <c r="J257" s="151">
        <v>20</v>
      </c>
      <c r="K257" s="151">
        <v>20</v>
      </c>
      <c r="L257" s="151">
        <v>2</v>
      </c>
      <c r="M257" s="151">
        <v>0</v>
      </c>
      <c r="N257" s="151">
        <v>2961</v>
      </c>
      <c r="O257" s="151">
        <v>30</v>
      </c>
      <c r="P257" s="151">
        <v>30</v>
      </c>
      <c r="Q257" s="151">
        <v>16</v>
      </c>
      <c r="R257" s="151">
        <v>0</v>
      </c>
      <c r="S257" s="152">
        <v>0.015</v>
      </c>
      <c r="T257" s="153">
        <v>68238</v>
      </c>
      <c r="U257" s="153">
        <v>703</v>
      </c>
      <c r="V257" s="153">
        <v>687</v>
      </c>
      <c r="W257" s="153">
        <v>0</v>
      </c>
      <c r="X257" s="151">
        <v>626</v>
      </c>
      <c r="Y257" s="154">
        <v>0.0103021776722647</v>
      </c>
      <c r="Z257" s="154">
        <v>0.0116152450090744</v>
      </c>
      <c r="AA257" s="154">
        <v>0.00638977635782748</v>
      </c>
      <c r="AB257" s="155">
        <v>0.0101317122593718</v>
      </c>
      <c r="AC257" s="156">
        <v>0.00522546865124693</v>
      </c>
      <c r="AD257" s="157">
        <v>17834</v>
      </c>
      <c r="AE257" s="158">
        <v>184</v>
      </c>
      <c r="AF257" s="158">
        <v>0</v>
      </c>
      <c r="AG257" s="158">
        <v>18678</v>
      </c>
      <c r="AH257" s="158">
        <v>191</v>
      </c>
      <c r="AI257" s="158">
        <v>0</v>
      </c>
      <c r="AJ257" s="155">
        <v>0.0103173713132219</v>
      </c>
      <c r="AK257" s="155">
        <v>0.0102259342542028</v>
      </c>
      <c r="AL257" s="156">
        <v>9.14370590191296e-5</v>
      </c>
    </row>
    <row r="258" spans="1:38">
      <c r="A258" s="166" t="s">
        <v>24</v>
      </c>
      <c r="B258" s="167" t="s">
        <v>1766</v>
      </c>
      <c r="C258" s="167" t="s">
        <v>73</v>
      </c>
      <c r="D258" s="150">
        <v>0</v>
      </c>
      <c r="E258" s="150">
        <v>0</v>
      </c>
      <c r="F258" s="150">
        <v>0</v>
      </c>
      <c r="G258" s="150">
        <v>0</v>
      </c>
      <c r="H258" s="150">
        <v>0</v>
      </c>
      <c r="I258" s="151">
        <v>0</v>
      </c>
      <c r="J258" s="151">
        <v>0</v>
      </c>
      <c r="K258" s="151">
        <v>0</v>
      </c>
      <c r="L258" s="151">
        <v>0</v>
      </c>
      <c r="M258" s="151">
        <v>0</v>
      </c>
      <c r="N258" s="151">
        <v>0</v>
      </c>
      <c r="O258" s="151">
        <v>0</v>
      </c>
      <c r="P258" s="151">
        <v>0</v>
      </c>
      <c r="Q258" s="151">
        <v>0</v>
      </c>
      <c r="R258" s="151">
        <v>0</v>
      </c>
      <c r="S258" s="152">
        <v>0.015</v>
      </c>
      <c r="T258" s="153">
        <v>34</v>
      </c>
      <c r="U258" s="153">
        <v>30</v>
      </c>
      <c r="V258" s="153">
        <v>30</v>
      </c>
      <c r="W258" s="153">
        <v>0</v>
      </c>
      <c r="X258" s="151">
        <v>30</v>
      </c>
      <c r="Y258" s="154">
        <v>0.882352941176471</v>
      </c>
      <c r="Z258" s="154">
        <v>0</v>
      </c>
      <c r="AA258" s="154">
        <v>0</v>
      </c>
      <c r="AB258" s="155">
        <v>0</v>
      </c>
      <c r="AC258" s="156">
        <v>0</v>
      </c>
      <c r="AD258" s="157">
        <v>0</v>
      </c>
      <c r="AE258" s="158">
        <v>0</v>
      </c>
      <c r="AF258" s="158">
        <v>0</v>
      </c>
      <c r="AG258" s="158">
        <v>0</v>
      </c>
      <c r="AH258" s="158">
        <v>0</v>
      </c>
      <c r="AI258" s="158">
        <v>0</v>
      </c>
      <c r="AJ258" s="155">
        <v>0</v>
      </c>
      <c r="AK258" s="155">
        <v>0</v>
      </c>
      <c r="AL258" s="156">
        <v>0</v>
      </c>
    </row>
    <row r="259" spans="1:38">
      <c r="A259" s="166" t="s">
        <v>24</v>
      </c>
      <c r="B259" s="167" t="s">
        <v>1766</v>
      </c>
      <c r="C259" s="167" t="s">
        <v>76</v>
      </c>
      <c r="D259" s="150">
        <v>3388</v>
      </c>
      <c r="E259" s="150">
        <v>46</v>
      </c>
      <c r="F259" s="150">
        <v>23</v>
      </c>
      <c r="G259" s="150">
        <v>0</v>
      </c>
      <c r="H259" s="150">
        <v>0</v>
      </c>
      <c r="I259" s="151">
        <v>3644</v>
      </c>
      <c r="J259" s="151">
        <v>58</v>
      </c>
      <c r="K259" s="151">
        <v>58</v>
      </c>
      <c r="L259" s="151">
        <v>8</v>
      </c>
      <c r="M259" s="151">
        <v>0</v>
      </c>
      <c r="N259" s="151">
        <v>3739</v>
      </c>
      <c r="O259" s="151">
        <v>51</v>
      </c>
      <c r="P259" s="151">
        <v>51</v>
      </c>
      <c r="Q259" s="151">
        <v>34</v>
      </c>
      <c r="R259" s="151">
        <v>0</v>
      </c>
      <c r="S259" s="152">
        <v>0.015</v>
      </c>
      <c r="T259" s="153">
        <v>90614</v>
      </c>
      <c r="U259" s="153">
        <v>1390</v>
      </c>
      <c r="V259" s="153">
        <v>1367</v>
      </c>
      <c r="W259" s="153">
        <v>1</v>
      </c>
      <c r="X259" s="151">
        <v>1256</v>
      </c>
      <c r="Y259" s="154">
        <v>0.0153287571456949</v>
      </c>
      <c r="Z259" s="154">
        <v>0.0135773317591499</v>
      </c>
      <c r="AA259" s="154">
        <v>0.0159165751920966</v>
      </c>
      <c r="AB259" s="155">
        <v>0.0136400106980476</v>
      </c>
      <c r="AC259" s="156">
        <v>-0.00233924343294666</v>
      </c>
      <c r="AD259" s="157">
        <v>22430</v>
      </c>
      <c r="AE259" s="158">
        <v>421</v>
      </c>
      <c r="AF259" s="158">
        <v>0</v>
      </c>
      <c r="AG259" s="158">
        <v>25936</v>
      </c>
      <c r="AH259" s="158">
        <v>412</v>
      </c>
      <c r="AI259" s="158">
        <v>1</v>
      </c>
      <c r="AJ259" s="155">
        <v>0.018769505127062</v>
      </c>
      <c r="AK259" s="155">
        <v>0.0158466995681678</v>
      </c>
      <c r="AL259" s="156">
        <v>0.00292280555889417</v>
      </c>
    </row>
    <row r="260" spans="1:38">
      <c r="A260" s="166" t="s">
        <v>24</v>
      </c>
      <c r="B260" s="167" t="s">
        <v>1766</v>
      </c>
      <c r="C260" s="167" t="s">
        <v>75</v>
      </c>
      <c r="D260" s="150">
        <v>7886</v>
      </c>
      <c r="E260" s="150">
        <v>96</v>
      </c>
      <c r="F260" s="150">
        <v>52</v>
      </c>
      <c r="G260" s="150">
        <v>0</v>
      </c>
      <c r="H260" s="150">
        <v>0</v>
      </c>
      <c r="I260" s="151">
        <v>8184</v>
      </c>
      <c r="J260" s="151">
        <v>89</v>
      </c>
      <c r="K260" s="151">
        <v>89</v>
      </c>
      <c r="L260" s="151">
        <v>27</v>
      </c>
      <c r="M260" s="151">
        <v>0</v>
      </c>
      <c r="N260" s="151">
        <v>8188</v>
      </c>
      <c r="O260" s="151">
        <v>118</v>
      </c>
      <c r="P260" s="151">
        <v>118</v>
      </c>
      <c r="Q260" s="151">
        <v>82</v>
      </c>
      <c r="R260" s="151">
        <v>0</v>
      </c>
      <c r="S260" s="152">
        <v>0.015</v>
      </c>
      <c r="T260" s="153">
        <v>198838</v>
      </c>
      <c r="U260" s="153">
        <v>2791</v>
      </c>
      <c r="V260" s="153">
        <v>2747</v>
      </c>
      <c r="W260" s="153">
        <v>0</v>
      </c>
      <c r="X260" s="151">
        <v>2570</v>
      </c>
      <c r="Y260" s="154">
        <v>0.0140365523692654</v>
      </c>
      <c r="Z260" s="154">
        <v>0.0121734719756531</v>
      </c>
      <c r="AA260" s="154">
        <v>0.0108748778103617</v>
      </c>
      <c r="AB260" s="155">
        <v>0.0144113336590132</v>
      </c>
      <c r="AC260" s="156">
        <v>0.00129859416529137</v>
      </c>
      <c r="AD260" s="157">
        <v>51280</v>
      </c>
      <c r="AE260" s="158">
        <v>696</v>
      </c>
      <c r="AF260" s="158">
        <v>0</v>
      </c>
      <c r="AG260" s="158">
        <v>56426</v>
      </c>
      <c r="AH260" s="158">
        <v>830</v>
      </c>
      <c r="AI260" s="158">
        <v>0</v>
      </c>
      <c r="AJ260" s="155">
        <v>0.0135725429017161</v>
      </c>
      <c r="AK260" s="155">
        <v>0.0147095310672385</v>
      </c>
      <c r="AL260" s="156">
        <v>-0.00113698816552244</v>
      </c>
    </row>
    <row r="261" spans="1:38">
      <c r="A261" s="166" t="s">
        <v>24</v>
      </c>
      <c r="B261" s="167" t="s">
        <v>1771</v>
      </c>
      <c r="C261" s="167" t="s">
        <v>1772</v>
      </c>
      <c r="D261" s="150">
        <v>0</v>
      </c>
      <c r="E261" s="150">
        <v>0</v>
      </c>
      <c r="F261" s="150">
        <v>0</v>
      </c>
      <c r="G261" s="150">
        <v>0</v>
      </c>
      <c r="H261" s="150">
        <v>0</v>
      </c>
      <c r="I261" s="151">
        <v>0</v>
      </c>
      <c r="J261" s="151">
        <v>0</v>
      </c>
      <c r="K261" s="151">
        <v>0</v>
      </c>
      <c r="L261" s="151">
        <v>0</v>
      </c>
      <c r="M261" s="151">
        <v>0</v>
      </c>
      <c r="N261" s="151">
        <v>0</v>
      </c>
      <c r="O261" s="151">
        <v>0</v>
      </c>
      <c r="P261" s="151">
        <v>0</v>
      </c>
      <c r="Q261" s="151">
        <v>0</v>
      </c>
      <c r="R261" s="151">
        <v>0</v>
      </c>
      <c r="S261" s="152">
        <v>0.015</v>
      </c>
      <c r="T261" s="153">
        <v>0</v>
      </c>
      <c r="U261" s="153">
        <v>0</v>
      </c>
      <c r="V261" s="153">
        <v>0</v>
      </c>
      <c r="W261" s="153">
        <v>0</v>
      </c>
      <c r="X261" s="151">
        <v>0</v>
      </c>
      <c r="Y261" s="154">
        <v>0</v>
      </c>
      <c r="Z261" s="154">
        <v>0</v>
      </c>
      <c r="AA261" s="154">
        <v>0</v>
      </c>
      <c r="AB261" s="155">
        <v>0</v>
      </c>
      <c r="AC261" s="156">
        <v>0</v>
      </c>
      <c r="AD261" s="157">
        <v>0</v>
      </c>
      <c r="AE261" s="158">
        <v>0</v>
      </c>
      <c r="AF261" s="158">
        <v>0</v>
      </c>
      <c r="AG261" s="158">
        <v>0</v>
      </c>
      <c r="AH261" s="158">
        <v>0</v>
      </c>
      <c r="AI261" s="158">
        <v>0</v>
      </c>
      <c r="AJ261" s="155">
        <v>0</v>
      </c>
      <c r="AK261" s="155">
        <v>0</v>
      </c>
      <c r="AL261" s="156">
        <v>0</v>
      </c>
    </row>
    <row r="262" spans="1:38">
      <c r="A262" s="166" t="s">
        <v>24</v>
      </c>
      <c r="B262" s="167" t="s">
        <v>1771</v>
      </c>
      <c r="C262" s="167" t="s">
        <v>1773</v>
      </c>
      <c r="D262" s="150">
        <v>0</v>
      </c>
      <c r="E262" s="150">
        <v>0</v>
      </c>
      <c r="F262" s="150">
        <v>0</v>
      </c>
      <c r="G262" s="150">
        <v>0</v>
      </c>
      <c r="H262" s="150">
        <v>0</v>
      </c>
      <c r="I262" s="151">
        <v>0</v>
      </c>
      <c r="J262" s="151">
        <v>0</v>
      </c>
      <c r="K262" s="151">
        <v>0</v>
      </c>
      <c r="L262" s="151">
        <v>0</v>
      </c>
      <c r="M262" s="151">
        <v>0</v>
      </c>
      <c r="N262" s="151">
        <v>0</v>
      </c>
      <c r="O262" s="151">
        <v>0</v>
      </c>
      <c r="P262" s="151">
        <v>0</v>
      </c>
      <c r="Q262" s="151">
        <v>0</v>
      </c>
      <c r="R262" s="151">
        <v>0</v>
      </c>
      <c r="S262" s="152">
        <v>0.015</v>
      </c>
      <c r="T262" s="153">
        <v>0</v>
      </c>
      <c r="U262" s="153">
        <v>0</v>
      </c>
      <c r="V262" s="153">
        <v>0</v>
      </c>
      <c r="W262" s="153">
        <v>0</v>
      </c>
      <c r="X262" s="151">
        <v>0</v>
      </c>
      <c r="Y262" s="154">
        <v>0</v>
      </c>
      <c r="Z262" s="154">
        <v>0</v>
      </c>
      <c r="AA262" s="154">
        <v>0</v>
      </c>
      <c r="AB262" s="155">
        <v>0</v>
      </c>
      <c r="AC262" s="156">
        <v>0</v>
      </c>
      <c r="AD262" s="157">
        <v>0</v>
      </c>
      <c r="AE262" s="158">
        <v>0</v>
      </c>
      <c r="AF262" s="158">
        <v>0</v>
      </c>
      <c r="AG262" s="158">
        <v>0</v>
      </c>
      <c r="AH262" s="158">
        <v>0</v>
      </c>
      <c r="AI262" s="158">
        <v>0</v>
      </c>
      <c r="AJ262" s="155">
        <v>0</v>
      </c>
      <c r="AK262" s="155">
        <v>0</v>
      </c>
      <c r="AL262" s="156">
        <v>0</v>
      </c>
    </row>
    <row r="263" spans="1:38">
      <c r="A263" s="166" t="s">
        <v>24</v>
      </c>
      <c r="B263" s="167" t="s">
        <v>1771</v>
      </c>
      <c r="C263" s="167" t="s">
        <v>1774</v>
      </c>
      <c r="D263" s="150">
        <v>0</v>
      </c>
      <c r="E263" s="150">
        <v>0</v>
      </c>
      <c r="F263" s="150">
        <v>0</v>
      </c>
      <c r="G263" s="150">
        <v>0</v>
      </c>
      <c r="H263" s="150">
        <v>0</v>
      </c>
      <c r="I263" s="151">
        <v>0</v>
      </c>
      <c r="J263" s="151">
        <v>0</v>
      </c>
      <c r="K263" s="151">
        <v>0</v>
      </c>
      <c r="L263" s="151">
        <v>0</v>
      </c>
      <c r="M263" s="151">
        <v>0</v>
      </c>
      <c r="N263" s="151">
        <v>0</v>
      </c>
      <c r="O263" s="151">
        <v>0</v>
      </c>
      <c r="P263" s="151">
        <v>0</v>
      </c>
      <c r="Q263" s="151">
        <v>0</v>
      </c>
      <c r="R263" s="151">
        <v>0</v>
      </c>
      <c r="S263" s="152">
        <v>0.015</v>
      </c>
      <c r="T263" s="153">
        <v>0</v>
      </c>
      <c r="U263" s="153">
        <v>0</v>
      </c>
      <c r="V263" s="153">
        <v>0</v>
      </c>
      <c r="W263" s="153">
        <v>0</v>
      </c>
      <c r="X263" s="151">
        <v>0</v>
      </c>
      <c r="Y263" s="154">
        <v>0</v>
      </c>
      <c r="Z263" s="154">
        <v>0</v>
      </c>
      <c r="AA263" s="154">
        <v>0</v>
      </c>
      <c r="AB263" s="155">
        <v>0</v>
      </c>
      <c r="AC263" s="156">
        <v>0</v>
      </c>
      <c r="AD263" s="157">
        <v>0</v>
      </c>
      <c r="AE263" s="158">
        <v>0</v>
      </c>
      <c r="AF263" s="158">
        <v>0</v>
      </c>
      <c r="AG263" s="158">
        <v>0</v>
      </c>
      <c r="AH263" s="158">
        <v>0</v>
      </c>
      <c r="AI263" s="158">
        <v>0</v>
      </c>
      <c r="AJ263" s="155">
        <v>0</v>
      </c>
      <c r="AK263" s="155">
        <v>0</v>
      </c>
      <c r="AL263" s="156">
        <v>0</v>
      </c>
    </row>
    <row r="264" spans="1:38">
      <c r="A264" s="166" t="s">
        <v>24</v>
      </c>
      <c r="B264" s="167" t="s">
        <v>1771</v>
      </c>
      <c r="C264" s="167" t="s">
        <v>1775</v>
      </c>
      <c r="D264" s="150">
        <v>0</v>
      </c>
      <c r="E264" s="150">
        <v>0</v>
      </c>
      <c r="F264" s="150">
        <v>0</v>
      </c>
      <c r="G264" s="150">
        <v>0</v>
      </c>
      <c r="H264" s="150">
        <v>0</v>
      </c>
      <c r="I264" s="151">
        <v>0</v>
      </c>
      <c r="J264" s="151">
        <v>0</v>
      </c>
      <c r="K264" s="151">
        <v>0</v>
      </c>
      <c r="L264" s="151">
        <v>0</v>
      </c>
      <c r="M264" s="151">
        <v>0</v>
      </c>
      <c r="N264" s="151">
        <v>0</v>
      </c>
      <c r="O264" s="151">
        <v>0</v>
      </c>
      <c r="P264" s="151">
        <v>0</v>
      </c>
      <c r="Q264" s="151">
        <v>0</v>
      </c>
      <c r="R264" s="151">
        <v>0</v>
      </c>
      <c r="S264" s="152">
        <v>0.015</v>
      </c>
      <c r="T264" s="153">
        <v>0</v>
      </c>
      <c r="U264" s="153">
        <v>0</v>
      </c>
      <c r="V264" s="153">
        <v>0</v>
      </c>
      <c r="W264" s="153">
        <v>0</v>
      </c>
      <c r="X264" s="151">
        <v>0</v>
      </c>
      <c r="Y264" s="154">
        <v>0</v>
      </c>
      <c r="Z264" s="154">
        <v>0</v>
      </c>
      <c r="AA264" s="154">
        <v>0</v>
      </c>
      <c r="AB264" s="155">
        <v>0</v>
      </c>
      <c r="AC264" s="156">
        <v>0</v>
      </c>
      <c r="AD264" s="157">
        <v>0</v>
      </c>
      <c r="AE264" s="158">
        <v>0</v>
      </c>
      <c r="AF264" s="158">
        <v>0</v>
      </c>
      <c r="AG264" s="158">
        <v>0</v>
      </c>
      <c r="AH264" s="158">
        <v>0</v>
      </c>
      <c r="AI264" s="158">
        <v>0</v>
      </c>
      <c r="AJ264" s="155">
        <v>0</v>
      </c>
      <c r="AK264" s="155">
        <v>0</v>
      </c>
      <c r="AL264" s="156">
        <v>0</v>
      </c>
    </row>
    <row r="265" spans="1:38">
      <c r="A265" s="166" t="s">
        <v>24</v>
      </c>
      <c r="B265" s="167" t="s">
        <v>1771</v>
      </c>
      <c r="C265" s="167" t="s">
        <v>81</v>
      </c>
      <c r="D265" s="150">
        <v>4698</v>
      </c>
      <c r="E265" s="150">
        <v>106</v>
      </c>
      <c r="F265" s="150">
        <v>62</v>
      </c>
      <c r="G265" s="150">
        <v>0</v>
      </c>
      <c r="H265" s="150">
        <v>0</v>
      </c>
      <c r="I265" s="151">
        <v>5315</v>
      </c>
      <c r="J265" s="151">
        <v>75</v>
      </c>
      <c r="K265" s="151">
        <v>75</v>
      </c>
      <c r="L265" s="151">
        <v>26</v>
      </c>
      <c r="M265" s="151">
        <v>0</v>
      </c>
      <c r="N265" s="151">
        <v>5077</v>
      </c>
      <c r="O265" s="151">
        <v>46</v>
      </c>
      <c r="P265" s="151">
        <v>46</v>
      </c>
      <c r="Q265" s="151">
        <v>30</v>
      </c>
      <c r="R265" s="151">
        <v>0</v>
      </c>
      <c r="S265" s="152">
        <v>0.015</v>
      </c>
      <c r="T265" s="153">
        <v>120211</v>
      </c>
      <c r="U265" s="153">
        <v>1944</v>
      </c>
      <c r="V265" s="153">
        <v>1900</v>
      </c>
      <c r="W265" s="153">
        <v>2</v>
      </c>
      <c r="X265" s="151">
        <v>1740</v>
      </c>
      <c r="Y265" s="154">
        <v>0.0161549275856619</v>
      </c>
      <c r="Z265" s="154">
        <v>0.0225627926777352</v>
      </c>
      <c r="AA265" s="154">
        <v>0.0141110065851364</v>
      </c>
      <c r="AB265" s="155">
        <v>0.00906046878077605</v>
      </c>
      <c r="AC265" s="156">
        <v>0.0084517860925988</v>
      </c>
      <c r="AD265" s="157">
        <v>30890</v>
      </c>
      <c r="AE265" s="158">
        <v>506</v>
      </c>
      <c r="AF265" s="158">
        <v>0</v>
      </c>
      <c r="AG265" s="158">
        <v>33118</v>
      </c>
      <c r="AH265" s="158">
        <v>617</v>
      </c>
      <c r="AI265" s="158">
        <v>1</v>
      </c>
      <c r="AJ265" s="155">
        <v>0.0163807057300097</v>
      </c>
      <c r="AK265" s="155">
        <v>0.0186001570143125</v>
      </c>
      <c r="AL265" s="156">
        <v>-0.00221945128430275</v>
      </c>
    </row>
    <row r="266" spans="1:38">
      <c r="A266" s="166" t="s">
        <v>24</v>
      </c>
      <c r="B266" s="167" t="s">
        <v>1771</v>
      </c>
      <c r="C266" s="167" t="s">
        <v>77</v>
      </c>
      <c r="D266" s="150">
        <v>10248</v>
      </c>
      <c r="E266" s="150">
        <v>336</v>
      </c>
      <c r="F266" s="150">
        <v>203</v>
      </c>
      <c r="G266" s="150">
        <v>0</v>
      </c>
      <c r="H266" s="150">
        <v>0</v>
      </c>
      <c r="I266" s="151">
        <v>12177</v>
      </c>
      <c r="J266" s="151">
        <v>147</v>
      </c>
      <c r="K266" s="151">
        <v>147</v>
      </c>
      <c r="L266" s="151">
        <v>3</v>
      </c>
      <c r="M266" s="151">
        <v>0</v>
      </c>
      <c r="N266" s="151">
        <v>11573</v>
      </c>
      <c r="O266" s="151">
        <v>225</v>
      </c>
      <c r="P266" s="151">
        <v>225</v>
      </c>
      <c r="Q266" s="151">
        <v>64</v>
      </c>
      <c r="R266" s="151">
        <v>0</v>
      </c>
      <c r="S266" s="152">
        <v>0.015</v>
      </c>
      <c r="T266" s="153">
        <v>262978</v>
      </c>
      <c r="U266" s="153">
        <v>5421</v>
      </c>
      <c r="V266" s="153">
        <v>5288</v>
      </c>
      <c r="W266" s="153">
        <v>1</v>
      </c>
      <c r="X266" s="151">
        <v>4671</v>
      </c>
      <c r="Y266" s="154">
        <v>0.0206100890568793</v>
      </c>
      <c r="Z266" s="154">
        <v>0.0327868852459016</v>
      </c>
      <c r="AA266" s="154">
        <v>0.0120719389012072</v>
      </c>
      <c r="AB266" s="155">
        <v>0.0194418041994297</v>
      </c>
      <c r="AC266" s="156">
        <v>0.0207149463446944</v>
      </c>
      <c r="AD266" s="157">
        <v>71222</v>
      </c>
      <c r="AE266" s="158">
        <v>1616</v>
      </c>
      <c r="AF266" s="158">
        <v>0</v>
      </c>
      <c r="AG266" s="158">
        <v>74264</v>
      </c>
      <c r="AH266" s="158">
        <v>1518</v>
      </c>
      <c r="AI266" s="158">
        <v>0</v>
      </c>
      <c r="AJ266" s="155">
        <v>0.0226896183763444</v>
      </c>
      <c r="AK266" s="155">
        <v>0.0204405903264031</v>
      </c>
      <c r="AL266" s="156">
        <v>0.00224902804994128</v>
      </c>
    </row>
    <row r="267" spans="1:38">
      <c r="A267" s="166" t="s">
        <v>24</v>
      </c>
      <c r="B267" s="167" t="s">
        <v>1771</v>
      </c>
      <c r="C267" s="167" t="s">
        <v>83</v>
      </c>
      <c r="D267" s="150">
        <v>15906</v>
      </c>
      <c r="E267" s="150">
        <v>303</v>
      </c>
      <c r="F267" s="150">
        <v>204</v>
      </c>
      <c r="G267" s="150">
        <v>1</v>
      </c>
      <c r="H267" s="150">
        <v>0</v>
      </c>
      <c r="I267" s="151">
        <v>17562</v>
      </c>
      <c r="J267" s="151">
        <v>290</v>
      </c>
      <c r="K267" s="151">
        <v>290</v>
      </c>
      <c r="L267" s="151">
        <v>56</v>
      </c>
      <c r="M267" s="151">
        <v>0</v>
      </c>
      <c r="N267" s="151">
        <v>17858</v>
      </c>
      <c r="O267" s="151">
        <v>277</v>
      </c>
      <c r="P267" s="151">
        <v>276</v>
      </c>
      <c r="Q267" s="151">
        <v>196</v>
      </c>
      <c r="R267" s="151">
        <v>0</v>
      </c>
      <c r="S267" s="152">
        <v>0.015</v>
      </c>
      <c r="T267" s="153">
        <v>410137</v>
      </c>
      <c r="U267" s="153">
        <v>6761</v>
      </c>
      <c r="V267" s="153">
        <v>6657</v>
      </c>
      <c r="W267" s="153">
        <v>9</v>
      </c>
      <c r="X267" s="151">
        <v>6075</v>
      </c>
      <c r="Y267" s="154">
        <v>0.0164627917013096</v>
      </c>
      <c r="Z267" s="154">
        <v>0.0190494153149755</v>
      </c>
      <c r="AA267" s="154">
        <v>0.0165129256348935</v>
      </c>
      <c r="AB267" s="155">
        <v>0.0155112554597379</v>
      </c>
      <c r="AC267" s="156">
        <v>0.00253648968008196</v>
      </c>
      <c r="AD267" s="157">
        <v>107439</v>
      </c>
      <c r="AE267" s="158">
        <v>1850</v>
      </c>
      <c r="AF267" s="158">
        <v>0</v>
      </c>
      <c r="AG267" s="158">
        <v>115738</v>
      </c>
      <c r="AH267" s="158">
        <v>2026</v>
      </c>
      <c r="AI267" s="158">
        <v>1</v>
      </c>
      <c r="AJ267" s="155">
        <v>0.0172190731484843</v>
      </c>
      <c r="AK267" s="155">
        <v>0.017496414315091</v>
      </c>
      <c r="AL267" s="156">
        <v>-0.000277341166606725</v>
      </c>
    </row>
    <row r="268" spans="1:38">
      <c r="A268" s="166" t="s">
        <v>24</v>
      </c>
      <c r="B268" s="167" t="s">
        <v>1771</v>
      </c>
      <c r="C268" s="167" t="s">
        <v>78</v>
      </c>
      <c r="D268" s="150">
        <v>9977</v>
      </c>
      <c r="E268" s="150">
        <v>105</v>
      </c>
      <c r="F268" s="150">
        <v>65</v>
      </c>
      <c r="G268" s="150">
        <v>0</v>
      </c>
      <c r="H268" s="150">
        <v>0</v>
      </c>
      <c r="I268" s="151">
        <v>10986</v>
      </c>
      <c r="J268" s="151">
        <v>160</v>
      </c>
      <c r="K268" s="151">
        <v>160</v>
      </c>
      <c r="L268" s="151">
        <v>24</v>
      </c>
      <c r="M268" s="151">
        <v>0</v>
      </c>
      <c r="N268" s="151">
        <v>11254</v>
      </c>
      <c r="O268" s="151">
        <v>156</v>
      </c>
      <c r="P268" s="151">
        <v>156</v>
      </c>
      <c r="Q268" s="151">
        <v>71</v>
      </c>
      <c r="R268" s="151">
        <v>0</v>
      </c>
      <c r="S268" s="152">
        <v>0.015</v>
      </c>
      <c r="T268" s="153">
        <v>275924</v>
      </c>
      <c r="U268" s="153">
        <v>4409</v>
      </c>
      <c r="V268" s="153">
        <v>4369</v>
      </c>
      <c r="W268" s="153">
        <v>4</v>
      </c>
      <c r="X268" s="151">
        <v>3985</v>
      </c>
      <c r="Y268" s="154">
        <v>0.0159645409605544</v>
      </c>
      <c r="Z268" s="154">
        <v>0.010524205673048</v>
      </c>
      <c r="AA268" s="154">
        <v>0.0145639905334062</v>
      </c>
      <c r="AB268" s="155">
        <v>0.0138617380486938</v>
      </c>
      <c r="AC268" s="156">
        <v>-0.00403978486035814</v>
      </c>
      <c r="AD268" s="157">
        <v>68524</v>
      </c>
      <c r="AE268" s="158">
        <v>1323</v>
      </c>
      <c r="AF268" s="158">
        <v>0</v>
      </c>
      <c r="AG268" s="158">
        <v>78357</v>
      </c>
      <c r="AH268" s="158">
        <v>1162</v>
      </c>
      <c r="AI268" s="158">
        <v>2</v>
      </c>
      <c r="AJ268" s="155">
        <v>0.0193071040803222</v>
      </c>
      <c r="AK268" s="155">
        <v>0.0148040379289661</v>
      </c>
      <c r="AL268" s="156">
        <v>0.00450306615135608</v>
      </c>
    </row>
    <row r="269" spans="1:38">
      <c r="A269" s="166" t="s">
        <v>24</v>
      </c>
      <c r="B269" s="167" t="s">
        <v>1771</v>
      </c>
      <c r="C269" s="167" t="s">
        <v>82</v>
      </c>
      <c r="D269" s="150">
        <v>9347</v>
      </c>
      <c r="E269" s="150">
        <v>229</v>
      </c>
      <c r="F269" s="150">
        <v>129</v>
      </c>
      <c r="G269" s="150">
        <v>0</v>
      </c>
      <c r="H269" s="150">
        <v>0</v>
      </c>
      <c r="I269" s="151">
        <v>10386</v>
      </c>
      <c r="J269" s="151">
        <v>231</v>
      </c>
      <c r="K269" s="151">
        <v>231</v>
      </c>
      <c r="L269" s="151">
        <v>50</v>
      </c>
      <c r="M269" s="151">
        <v>0</v>
      </c>
      <c r="N269" s="151">
        <v>10007</v>
      </c>
      <c r="O269" s="151">
        <v>205</v>
      </c>
      <c r="P269" s="151">
        <v>205</v>
      </c>
      <c r="Q269" s="151">
        <v>127</v>
      </c>
      <c r="R269" s="151">
        <v>0</v>
      </c>
      <c r="S269" s="152">
        <v>0.015</v>
      </c>
      <c r="T269" s="153">
        <v>234213</v>
      </c>
      <c r="U269" s="153">
        <v>5385</v>
      </c>
      <c r="V269" s="153">
        <v>5283</v>
      </c>
      <c r="W269" s="153">
        <v>16</v>
      </c>
      <c r="X269" s="151">
        <v>4804</v>
      </c>
      <c r="Y269" s="154">
        <v>0.0229235781105233</v>
      </c>
      <c r="Z269" s="154">
        <v>0.0244998395207018</v>
      </c>
      <c r="AA269" s="154">
        <v>0.0222414789139226</v>
      </c>
      <c r="AB269" s="155">
        <v>0.0204856600379734</v>
      </c>
      <c r="AC269" s="156">
        <v>0.00225836060677924</v>
      </c>
      <c r="AD269" s="157">
        <v>61721</v>
      </c>
      <c r="AE269" s="158">
        <v>1581</v>
      </c>
      <c r="AF269" s="158">
        <v>5</v>
      </c>
      <c r="AG269" s="158">
        <v>66749</v>
      </c>
      <c r="AH269" s="158">
        <v>1612</v>
      </c>
      <c r="AI269" s="158">
        <v>4</v>
      </c>
      <c r="AJ269" s="155">
        <v>0.0255342590042287</v>
      </c>
      <c r="AK269" s="155">
        <v>0.0240902485430493</v>
      </c>
      <c r="AL269" s="156">
        <v>0.00144401046117937</v>
      </c>
    </row>
    <row r="270" spans="1:38">
      <c r="A270" s="166" t="s">
        <v>24</v>
      </c>
      <c r="B270" s="167" t="s">
        <v>1771</v>
      </c>
      <c r="C270" s="167" t="s">
        <v>79</v>
      </c>
      <c r="D270" s="150">
        <v>11016</v>
      </c>
      <c r="E270" s="150">
        <v>250</v>
      </c>
      <c r="F270" s="150">
        <v>137</v>
      </c>
      <c r="G270" s="150">
        <v>3</v>
      </c>
      <c r="H270" s="150">
        <v>0</v>
      </c>
      <c r="I270" s="151">
        <v>12542</v>
      </c>
      <c r="J270" s="151">
        <v>221</v>
      </c>
      <c r="K270" s="151">
        <v>221</v>
      </c>
      <c r="L270" s="151">
        <v>5</v>
      </c>
      <c r="M270" s="151">
        <v>0</v>
      </c>
      <c r="N270" s="151">
        <v>12996</v>
      </c>
      <c r="O270" s="151">
        <v>190</v>
      </c>
      <c r="P270" s="151">
        <v>189</v>
      </c>
      <c r="Q270" s="151">
        <v>65</v>
      </c>
      <c r="R270" s="151">
        <v>0</v>
      </c>
      <c r="S270" s="152">
        <v>0.015</v>
      </c>
      <c r="T270" s="153">
        <v>293737</v>
      </c>
      <c r="U270" s="153">
        <v>4746</v>
      </c>
      <c r="V270" s="153">
        <v>4631</v>
      </c>
      <c r="W270" s="153">
        <v>10</v>
      </c>
      <c r="X270" s="151">
        <v>4059</v>
      </c>
      <c r="Y270" s="154">
        <v>0.0161232667318043</v>
      </c>
      <c r="Z270" s="154">
        <v>0.0226942628903413</v>
      </c>
      <c r="AA270" s="154">
        <v>0.0176207941317174</v>
      </c>
      <c r="AB270" s="155">
        <v>0.0146198830409357</v>
      </c>
      <c r="AC270" s="156">
        <v>0.00507346875862389</v>
      </c>
      <c r="AD270" s="157">
        <v>77057</v>
      </c>
      <c r="AE270" s="158">
        <v>1342</v>
      </c>
      <c r="AF270" s="158">
        <v>2</v>
      </c>
      <c r="AG270" s="158">
        <v>85046</v>
      </c>
      <c r="AH270" s="158">
        <v>1427</v>
      </c>
      <c r="AI270" s="158">
        <v>2</v>
      </c>
      <c r="AJ270" s="155">
        <v>0.0173897244896635</v>
      </c>
      <c r="AK270" s="155">
        <v>0.0167556381252499</v>
      </c>
      <c r="AL270" s="156">
        <v>0.00063408636441363</v>
      </c>
    </row>
    <row r="271" spans="1:38">
      <c r="A271" s="166" t="s">
        <v>24</v>
      </c>
      <c r="B271" s="167" t="s">
        <v>1776</v>
      </c>
      <c r="C271" s="167" t="s">
        <v>1777</v>
      </c>
      <c r="D271" s="150">
        <v>0</v>
      </c>
      <c r="E271" s="150">
        <v>0</v>
      </c>
      <c r="F271" s="150">
        <v>0</v>
      </c>
      <c r="G271" s="150">
        <v>0</v>
      </c>
      <c r="H271" s="150">
        <v>0</v>
      </c>
      <c r="I271" s="151">
        <v>0</v>
      </c>
      <c r="J271" s="151">
        <v>0</v>
      </c>
      <c r="K271" s="151">
        <v>0</v>
      </c>
      <c r="L271" s="151">
        <v>0</v>
      </c>
      <c r="M271" s="151">
        <v>0</v>
      </c>
      <c r="N271" s="151">
        <v>0</v>
      </c>
      <c r="O271" s="151">
        <v>0</v>
      </c>
      <c r="P271" s="151">
        <v>0</v>
      </c>
      <c r="Q271" s="151">
        <v>0</v>
      </c>
      <c r="R271" s="151">
        <v>0</v>
      </c>
      <c r="S271" s="152">
        <v>0.015</v>
      </c>
      <c r="T271" s="153">
        <v>0</v>
      </c>
      <c r="U271" s="153">
        <v>0</v>
      </c>
      <c r="V271" s="153">
        <v>0</v>
      </c>
      <c r="W271" s="153">
        <v>0</v>
      </c>
      <c r="X271" s="151">
        <v>0</v>
      </c>
      <c r="Y271" s="154">
        <v>0</v>
      </c>
      <c r="Z271" s="154">
        <v>0</v>
      </c>
      <c r="AA271" s="154">
        <v>0</v>
      </c>
      <c r="AB271" s="155">
        <v>0</v>
      </c>
      <c r="AC271" s="156">
        <v>0</v>
      </c>
      <c r="AD271" s="157">
        <v>0</v>
      </c>
      <c r="AE271" s="158">
        <v>0</v>
      </c>
      <c r="AF271" s="158">
        <v>0</v>
      </c>
      <c r="AG271" s="158">
        <v>0</v>
      </c>
      <c r="AH271" s="158">
        <v>0</v>
      </c>
      <c r="AI271" s="158">
        <v>0</v>
      </c>
      <c r="AJ271" s="155">
        <v>0</v>
      </c>
      <c r="AK271" s="155">
        <v>0</v>
      </c>
      <c r="AL271" s="156">
        <v>0</v>
      </c>
    </row>
    <row r="272" spans="1:38">
      <c r="A272" s="166" t="s">
        <v>24</v>
      </c>
      <c r="B272" s="167" t="s">
        <v>1776</v>
      </c>
      <c r="C272" s="167" t="s">
        <v>1778</v>
      </c>
      <c r="D272" s="150">
        <v>0</v>
      </c>
      <c r="E272" s="150">
        <v>0</v>
      </c>
      <c r="F272" s="150">
        <v>0</v>
      </c>
      <c r="G272" s="150">
        <v>0</v>
      </c>
      <c r="H272" s="150">
        <v>0</v>
      </c>
      <c r="I272" s="151">
        <v>0</v>
      </c>
      <c r="J272" s="151">
        <v>0</v>
      </c>
      <c r="K272" s="151">
        <v>0</v>
      </c>
      <c r="L272" s="151">
        <v>0</v>
      </c>
      <c r="M272" s="151">
        <v>0</v>
      </c>
      <c r="N272" s="151">
        <v>0</v>
      </c>
      <c r="O272" s="151">
        <v>0</v>
      </c>
      <c r="P272" s="151">
        <v>0</v>
      </c>
      <c r="Q272" s="151">
        <v>0</v>
      </c>
      <c r="R272" s="151">
        <v>0</v>
      </c>
      <c r="S272" s="152">
        <v>0.015</v>
      </c>
      <c r="T272" s="153">
        <v>0</v>
      </c>
      <c r="U272" s="153">
        <v>0</v>
      </c>
      <c r="V272" s="153">
        <v>0</v>
      </c>
      <c r="W272" s="153">
        <v>0</v>
      </c>
      <c r="X272" s="151">
        <v>0</v>
      </c>
      <c r="Y272" s="154">
        <v>0</v>
      </c>
      <c r="Z272" s="154">
        <v>0</v>
      </c>
      <c r="AA272" s="154">
        <v>0</v>
      </c>
      <c r="AB272" s="155">
        <v>0</v>
      </c>
      <c r="AC272" s="156">
        <v>0</v>
      </c>
      <c r="AD272" s="157">
        <v>0</v>
      </c>
      <c r="AE272" s="158">
        <v>0</v>
      </c>
      <c r="AF272" s="158">
        <v>0</v>
      </c>
      <c r="AG272" s="158">
        <v>0</v>
      </c>
      <c r="AH272" s="158">
        <v>0</v>
      </c>
      <c r="AI272" s="158">
        <v>0</v>
      </c>
      <c r="AJ272" s="155">
        <v>0</v>
      </c>
      <c r="AK272" s="155">
        <v>0</v>
      </c>
      <c r="AL272" s="156">
        <v>0</v>
      </c>
    </row>
    <row r="273" spans="1:38">
      <c r="A273" s="166" t="s">
        <v>24</v>
      </c>
      <c r="B273" s="167" t="s">
        <v>1776</v>
      </c>
      <c r="C273" s="167" t="s">
        <v>1779</v>
      </c>
      <c r="D273" s="150">
        <v>0</v>
      </c>
      <c r="E273" s="150">
        <v>0</v>
      </c>
      <c r="F273" s="150">
        <v>0</v>
      </c>
      <c r="G273" s="150">
        <v>0</v>
      </c>
      <c r="H273" s="150">
        <v>0</v>
      </c>
      <c r="I273" s="151">
        <v>0</v>
      </c>
      <c r="J273" s="151">
        <v>0</v>
      </c>
      <c r="K273" s="151">
        <v>0</v>
      </c>
      <c r="L273" s="151">
        <v>0</v>
      </c>
      <c r="M273" s="151">
        <v>0</v>
      </c>
      <c r="N273" s="151">
        <v>0</v>
      </c>
      <c r="O273" s="151">
        <v>0</v>
      </c>
      <c r="P273" s="151">
        <v>0</v>
      </c>
      <c r="Q273" s="151">
        <v>0</v>
      </c>
      <c r="R273" s="151">
        <v>0</v>
      </c>
      <c r="S273" s="152">
        <v>0.015</v>
      </c>
      <c r="T273" s="153">
        <v>0</v>
      </c>
      <c r="U273" s="153">
        <v>0</v>
      </c>
      <c r="V273" s="153">
        <v>0</v>
      </c>
      <c r="W273" s="153">
        <v>0</v>
      </c>
      <c r="X273" s="151">
        <v>0</v>
      </c>
      <c r="Y273" s="154">
        <v>0</v>
      </c>
      <c r="Z273" s="154">
        <v>0</v>
      </c>
      <c r="AA273" s="154">
        <v>0</v>
      </c>
      <c r="AB273" s="155">
        <v>0</v>
      </c>
      <c r="AC273" s="156">
        <v>0</v>
      </c>
      <c r="AD273" s="157">
        <v>0</v>
      </c>
      <c r="AE273" s="158">
        <v>0</v>
      </c>
      <c r="AF273" s="158">
        <v>0</v>
      </c>
      <c r="AG273" s="158">
        <v>0</v>
      </c>
      <c r="AH273" s="158">
        <v>0</v>
      </c>
      <c r="AI273" s="158">
        <v>0</v>
      </c>
      <c r="AJ273" s="155">
        <v>0</v>
      </c>
      <c r="AK273" s="155">
        <v>0</v>
      </c>
      <c r="AL273" s="156">
        <v>0</v>
      </c>
    </row>
    <row r="274" spans="1:38">
      <c r="A274" s="166" t="s">
        <v>24</v>
      </c>
      <c r="B274" s="167" t="s">
        <v>1776</v>
      </c>
      <c r="C274" s="167" t="s">
        <v>1780</v>
      </c>
      <c r="D274" s="150">
        <v>0</v>
      </c>
      <c r="E274" s="150">
        <v>0</v>
      </c>
      <c r="F274" s="150">
        <v>0</v>
      </c>
      <c r="G274" s="150">
        <v>0</v>
      </c>
      <c r="H274" s="150">
        <v>0</v>
      </c>
      <c r="I274" s="151">
        <v>0</v>
      </c>
      <c r="J274" s="151">
        <v>0</v>
      </c>
      <c r="K274" s="151">
        <v>0</v>
      </c>
      <c r="L274" s="151">
        <v>0</v>
      </c>
      <c r="M274" s="151">
        <v>0</v>
      </c>
      <c r="N274" s="151">
        <v>0</v>
      </c>
      <c r="O274" s="151">
        <v>0</v>
      </c>
      <c r="P274" s="151">
        <v>0</v>
      </c>
      <c r="Q274" s="151">
        <v>0</v>
      </c>
      <c r="R274" s="151">
        <v>0</v>
      </c>
      <c r="S274" s="152">
        <v>0.015</v>
      </c>
      <c r="T274" s="153">
        <v>0</v>
      </c>
      <c r="U274" s="153">
        <v>0</v>
      </c>
      <c r="V274" s="153">
        <v>0</v>
      </c>
      <c r="W274" s="153">
        <v>0</v>
      </c>
      <c r="X274" s="151">
        <v>0</v>
      </c>
      <c r="Y274" s="154">
        <v>0</v>
      </c>
      <c r="Z274" s="154">
        <v>0</v>
      </c>
      <c r="AA274" s="154">
        <v>0</v>
      </c>
      <c r="AB274" s="155">
        <v>0</v>
      </c>
      <c r="AC274" s="156">
        <v>0</v>
      </c>
      <c r="AD274" s="157">
        <v>0</v>
      </c>
      <c r="AE274" s="158">
        <v>0</v>
      </c>
      <c r="AF274" s="158">
        <v>0</v>
      </c>
      <c r="AG274" s="158">
        <v>0</v>
      </c>
      <c r="AH274" s="158">
        <v>0</v>
      </c>
      <c r="AI274" s="158">
        <v>0</v>
      </c>
      <c r="AJ274" s="155">
        <v>0</v>
      </c>
      <c r="AK274" s="155">
        <v>0</v>
      </c>
      <c r="AL274" s="156">
        <v>0</v>
      </c>
    </row>
    <row r="275" spans="1:38">
      <c r="A275" s="166" t="s">
        <v>24</v>
      </c>
      <c r="B275" s="167" t="s">
        <v>1776</v>
      </c>
      <c r="C275" s="167" t="s">
        <v>86</v>
      </c>
      <c r="D275" s="150">
        <v>0</v>
      </c>
      <c r="E275" s="150">
        <v>0</v>
      </c>
      <c r="F275" s="150">
        <v>0</v>
      </c>
      <c r="G275" s="150">
        <v>0</v>
      </c>
      <c r="H275" s="150">
        <v>0</v>
      </c>
      <c r="I275" s="151">
        <v>0</v>
      </c>
      <c r="J275" s="151">
        <v>0</v>
      </c>
      <c r="K275" s="151">
        <v>0</v>
      </c>
      <c r="L275" s="151">
        <v>0</v>
      </c>
      <c r="M275" s="151">
        <v>0</v>
      </c>
      <c r="N275" s="151">
        <v>0</v>
      </c>
      <c r="O275" s="151">
        <v>0</v>
      </c>
      <c r="P275" s="151">
        <v>0</v>
      </c>
      <c r="Q275" s="151">
        <v>0</v>
      </c>
      <c r="R275" s="151">
        <v>0</v>
      </c>
      <c r="S275" s="152">
        <v>0.015</v>
      </c>
      <c r="T275" s="153">
        <v>0</v>
      </c>
      <c r="U275" s="153">
        <v>1</v>
      </c>
      <c r="V275" s="153">
        <v>1</v>
      </c>
      <c r="W275" s="153">
        <v>0</v>
      </c>
      <c r="X275" s="151">
        <v>1</v>
      </c>
      <c r="Y275" s="154">
        <v>0</v>
      </c>
      <c r="Z275" s="154">
        <v>0</v>
      </c>
      <c r="AA275" s="154">
        <v>0</v>
      </c>
      <c r="AB275" s="155">
        <v>0</v>
      </c>
      <c r="AC275" s="156">
        <v>0</v>
      </c>
      <c r="AD275" s="157">
        <v>0</v>
      </c>
      <c r="AE275" s="158">
        <v>0</v>
      </c>
      <c r="AF275" s="158">
        <v>0</v>
      </c>
      <c r="AG275" s="158">
        <v>0</v>
      </c>
      <c r="AH275" s="158">
        <v>0</v>
      </c>
      <c r="AI275" s="158">
        <v>0</v>
      </c>
      <c r="AJ275" s="155">
        <v>0</v>
      </c>
      <c r="AK275" s="155">
        <v>0</v>
      </c>
      <c r="AL275" s="156">
        <v>0</v>
      </c>
    </row>
    <row r="276" spans="1:38">
      <c r="A276" s="166" t="s">
        <v>24</v>
      </c>
      <c r="B276" s="167" t="s">
        <v>1776</v>
      </c>
      <c r="C276" s="167" t="s">
        <v>84</v>
      </c>
      <c r="D276" s="150">
        <v>8312</v>
      </c>
      <c r="E276" s="150">
        <v>215</v>
      </c>
      <c r="F276" s="150">
        <v>122</v>
      </c>
      <c r="G276" s="150">
        <v>0</v>
      </c>
      <c r="H276" s="150">
        <v>0</v>
      </c>
      <c r="I276" s="151">
        <v>9543</v>
      </c>
      <c r="J276" s="151">
        <v>277</v>
      </c>
      <c r="K276" s="151">
        <v>277</v>
      </c>
      <c r="L276" s="151">
        <v>21</v>
      </c>
      <c r="M276" s="151">
        <v>0</v>
      </c>
      <c r="N276" s="151">
        <v>8617</v>
      </c>
      <c r="O276" s="151">
        <v>165</v>
      </c>
      <c r="P276" s="151">
        <v>165</v>
      </c>
      <c r="Q276" s="151">
        <v>68</v>
      </c>
      <c r="R276" s="151">
        <v>0</v>
      </c>
      <c r="S276" s="152">
        <v>0.015</v>
      </c>
      <c r="T276" s="153">
        <v>228715</v>
      </c>
      <c r="U276" s="153">
        <v>6475</v>
      </c>
      <c r="V276" s="153">
        <v>6382</v>
      </c>
      <c r="W276" s="153">
        <v>1</v>
      </c>
      <c r="X276" s="151">
        <v>5806</v>
      </c>
      <c r="Y276" s="154">
        <v>0.0283059703123975</v>
      </c>
      <c r="Z276" s="154">
        <v>0.0258662175168431</v>
      </c>
      <c r="AA276" s="154">
        <v>0.029026511579168</v>
      </c>
      <c r="AB276" s="155">
        <v>0.019148195427643</v>
      </c>
      <c r="AC276" s="156">
        <v>-0.00316029406232486</v>
      </c>
      <c r="AD276" s="157">
        <v>56386</v>
      </c>
      <c r="AE276" s="158">
        <v>1633</v>
      </c>
      <c r="AF276" s="158">
        <v>0</v>
      </c>
      <c r="AG276" s="158">
        <v>65285</v>
      </c>
      <c r="AH276" s="158">
        <v>1825</v>
      </c>
      <c r="AI276" s="158">
        <v>0</v>
      </c>
      <c r="AJ276" s="155">
        <v>0.0289610896321782</v>
      </c>
      <c r="AK276" s="155">
        <v>0.0279543539863675</v>
      </c>
      <c r="AL276" s="156">
        <v>0.00100673564581074</v>
      </c>
    </row>
    <row r="277" spans="1:38">
      <c r="A277" s="166" t="s">
        <v>24</v>
      </c>
      <c r="B277" s="167" t="s">
        <v>1776</v>
      </c>
      <c r="C277" s="167" t="s">
        <v>88</v>
      </c>
      <c r="D277" s="150">
        <v>12637</v>
      </c>
      <c r="E277" s="150">
        <v>308</v>
      </c>
      <c r="F277" s="150">
        <v>107</v>
      </c>
      <c r="G277" s="150">
        <v>0</v>
      </c>
      <c r="H277" s="150">
        <v>0</v>
      </c>
      <c r="I277" s="151">
        <v>13514</v>
      </c>
      <c r="J277" s="151">
        <v>239</v>
      </c>
      <c r="K277" s="151">
        <v>239</v>
      </c>
      <c r="L277" s="151">
        <v>4</v>
      </c>
      <c r="M277" s="151">
        <v>1</v>
      </c>
      <c r="N277" s="151">
        <v>13537</v>
      </c>
      <c r="O277" s="151">
        <v>279</v>
      </c>
      <c r="P277" s="151">
        <v>279</v>
      </c>
      <c r="Q277" s="151">
        <v>127</v>
      </c>
      <c r="R277" s="151">
        <v>0</v>
      </c>
      <c r="S277" s="152">
        <v>0.015</v>
      </c>
      <c r="T277" s="153">
        <v>331168</v>
      </c>
      <c r="U277" s="153">
        <v>6700</v>
      </c>
      <c r="V277" s="153">
        <v>6499</v>
      </c>
      <c r="W277" s="153">
        <v>2</v>
      </c>
      <c r="X277" s="151">
        <v>5866</v>
      </c>
      <c r="Y277" s="154">
        <v>0.0202253840950816</v>
      </c>
      <c r="Z277" s="154">
        <v>0.0243728733085384</v>
      </c>
      <c r="AA277" s="154">
        <v>0.0176113659908243</v>
      </c>
      <c r="AB277" s="155">
        <v>0.0206101795080151</v>
      </c>
      <c r="AC277" s="156">
        <v>0.00676150731771409</v>
      </c>
      <c r="AD277" s="157">
        <v>85208</v>
      </c>
      <c r="AE277" s="158">
        <v>1913</v>
      </c>
      <c r="AF277" s="158">
        <v>1</v>
      </c>
      <c r="AG277" s="158">
        <v>95598</v>
      </c>
      <c r="AH277" s="158">
        <v>1872</v>
      </c>
      <c r="AI277" s="158">
        <v>0</v>
      </c>
      <c r="AJ277" s="155">
        <v>0.0224392075861421</v>
      </c>
      <c r="AK277" s="155">
        <v>0.0195819996234231</v>
      </c>
      <c r="AL277" s="156">
        <v>0.00285720796271906</v>
      </c>
    </row>
    <row r="278" spans="1:38">
      <c r="A278" s="166" t="s">
        <v>24</v>
      </c>
      <c r="B278" s="167" t="s">
        <v>1776</v>
      </c>
      <c r="C278" s="167" t="s">
        <v>87</v>
      </c>
      <c r="D278" s="150">
        <v>11801</v>
      </c>
      <c r="E278" s="150">
        <v>193</v>
      </c>
      <c r="F278" s="150">
        <v>98</v>
      </c>
      <c r="G278" s="150">
        <v>1</v>
      </c>
      <c r="H278" s="150">
        <v>0</v>
      </c>
      <c r="I278" s="151">
        <v>12669</v>
      </c>
      <c r="J278" s="151">
        <v>242</v>
      </c>
      <c r="K278" s="151">
        <v>239</v>
      </c>
      <c r="L278" s="151">
        <v>4</v>
      </c>
      <c r="M278" s="151">
        <v>0</v>
      </c>
      <c r="N278" s="151">
        <v>13162</v>
      </c>
      <c r="O278" s="151">
        <v>235</v>
      </c>
      <c r="P278" s="151">
        <v>235</v>
      </c>
      <c r="Q278" s="151">
        <v>108</v>
      </c>
      <c r="R278" s="151">
        <v>0</v>
      </c>
      <c r="S278" s="152">
        <v>0.015</v>
      </c>
      <c r="T278" s="153">
        <v>296209</v>
      </c>
      <c r="U278" s="153">
        <v>5283</v>
      </c>
      <c r="V278" s="153">
        <v>5183</v>
      </c>
      <c r="W278" s="153">
        <v>5</v>
      </c>
      <c r="X278" s="151">
        <v>4643</v>
      </c>
      <c r="Y278" s="154">
        <v>0.0178184997754964</v>
      </c>
      <c r="Z278" s="154">
        <v>0.0163545462248962</v>
      </c>
      <c r="AA278" s="154">
        <v>0.0191017444155024</v>
      </c>
      <c r="AB278" s="155">
        <v>0.0178544294180216</v>
      </c>
      <c r="AC278" s="156">
        <v>-0.00274719819060621</v>
      </c>
      <c r="AD278" s="157">
        <v>77718</v>
      </c>
      <c r="AE278" s="158">
        <v>1504</v>
      </c>
      <c r="AF278" s="158">
        <v>0</v>
      </c>
      <c r="AG278" s="158">
        <v>82392</v>
      </c>
      <c r="AH278" s="158">
        <v>1491</v>
      </c>
      <c r="AI278" s="158">
        <v>4</v>
      </c>
      <c r="AJ278" s="155">
        <v>0.0193520162639286</v>
      </c>
      <c r="AK278" s="155">
        <v>0.0180478687251189</v>
      </c>
      <c r="AL278" s="156">
        <v>0.00130414753880962</v>
      </c>
    </row>
    <row r="279" spans="1:38">
      <c r="A279" s="166" t="s">
        <v>24</v>
      </c>
      <c r="B279" s="167" t="s">
        <v>1776</v>
      </c>
      <c r="C279" s="167" t="s">
        <v>85</v>
      </c>
      <c r="D279" s="150">
        <v>10845</v>
      </c>
      <c r="E279" s="150">
        <v>109</v>
      </c>
      <c r="F279" s="150">
        <v>74</v>
      </c>
      <c r="G279" s="150">
        <v>5</v>
      </c>
      <c r="H279" s="150">
        <v>0</v>
      </c>
      <c r="I279" s="151">
        <v>10726</v>
      </c>
      <c r="J279" s="151">
        <v>110</v>
      </c>
      <c r="K279" s="151">
        <v>109</v>
      </c>
      <c r="L279" s="151">
        <v>7</v>
      </c>
      <c r="M279" s="151">
        <v>0</v>
      </c>
      <c r="N279" s="151">
        <v>11112</v>
      </c>
      <c r="O279" s="151">
        <v>182</v>
      </c>
      <c r="P279" s="151">
        <v>180</v>
      </c>
      <c r="Q279" s="151">
        <v>72</v>
      </c>
      <c r="R279" s="151">
        <v>0</v>
      </c>
      <c r="S279" s="152">
        <v>0.015</v>
      </c>
      <c r="T279" s="153">
        <v>246198</v>
      </c>
      <c r="U279" s="153">
        <v>3535</v>
      </c>
      <c r="V279" s="153">
        <v>3495</v>
      </c>
      <c r="W279" s="153">
        <v>1</v>
      </c>
      <c r="X279" s="151">
        <v>3165</v>
      </c>
      <c r="Y279" s="154">
        <v>0.0143543001974021</v>
      </c>
      <c r="Z279" s="154">
        <v>0.01005071461503</v>
      </c>
      <c r="AA279" s="154">
        <v>0.0102554540369196</v>
      </c>
      <c r="AB279" s="155">
        <v>0.0163786897048236</v>
      </c>
      <c r="AC279" s="156">
        <v>-0.000204739421889666</v>
      </c>
      <c r="AD279" s="157">
        <v>71596</v>
      </c>
      <c r="AE279" s="158">
        <v>883</v>
      </c>
      <c r="AF279" s="158">
        <v>0</v>
      </c>
      <c r="AG279" s="158">
        <v>69987</v>
      </c>
      <c r="AH279" s="158">
        <v>990</v>
      </c>
      <c r="AI279" s="158">
        <v>1</v>
      </c>
      <c r="AJ279" s="155">
        <v>0.0123330912341472</v>
      </c>
      <c r="AK279" s="155">
        <v>0.0141311957935045</v>
      </c>
      <c r="AL279" s="156">
        <v>-0.00179810455935735</v>
      </c>
    </row>
    <row r="280" spans="1:38">
      <c r="A280" s="166" t="s">
        <v>24</v>
      </c>
      <c r="B280" s="167" t="s">
        <v>1776</v>
      </c>
      <c r="C280" s="167" t="s">
        <v>98</v>
      </c>
      <c r="D280" s="150">
        <v>8313</v>
      </c>
      <c r="E280" s="150">
        <v>338</v>
      </c>
      <c r="F280" s="150">
        <v>171</v>
      </c>
      <c r="G280" s="150">
        <v>1</v>
      </c>
      <c r="H280" s="150">
        <v>0</v>
      </c>
      <c r="I280" s="151">
        <v>9465</v>
      </c>
      <c r="J280" s="151">
        <v>193</v>
      </c>
      <c r="K280" s="151">
        <v>192</v>
      </c>
      <c r="L280" s="151">
        <v>10</v>
      </c>
      <c r="M280" s="151">
        <v>0</v>
      </c>
      <c r="N280" s="151">
        <v>8878</v>
      </c>
      <c r="O280" s="151">
        <v>267</v>
      </c>
      <c r="P280" s="151">
        <v>267</v>
      </c>
      <c r="Q280" s="151">
        <v>66</v>
      </c>
      <c r="R280" s="151">
        <v>0</v>
      </c>
      <c r="S280" s="152">
        <v>0.015</v>
      </c>
      <c r="T280" s="153">
        <v>221390</v>
      </c>
      <c r="U280" s="153">
        <v>5722</v>
      </c>
      <c r="V280" s="153">
        <v>5554</v>
      </c>
      <c r="W280" s="153">
        <v>0</v>
      </c>
      <c r="X280" s="151">
        <v>4690</v>
      </c>
      <c r="Y280" s="154">
        <v>0.0258457924928859</v>
      </c>
      <c r="Z280" s="154">
        <v>0.0406592084686635</v>
      </c>
      <c r="AA280" s="154">
        <v>0.0203909138932911</v>
      </c>
      <c r="AB280" s="155">
        <v>0.0300743410678081</v>
      </c>
      <c r="AC280" s="156">
        <v>0.0202682945753725</v>
      </c>
      <c r="AD280" s="157">
        <v>56554</v>
      </c>
      <c r="AE280" s="158">
        <v>1537</v>
      </c>
      <c r="AF280" s="158">
        <v>0</v>
      </c>
      <c r="AG280" s="158">
        <v>64184</v>
      </c>
      <c r="AH280" s="158">
        <v>1681</v>
      </c>
      <c r="AI280" s="158">
        <v>0</v>
      </c>
      <c r="AJ280" s="155">
        <v>0.0271775648053188</v>
      </c>
      <c r="AK280" s="155">
        <v>0.0261903278075533</v>
      </c>
      <c r="AL280" s="156">
        <v>0.000987236997765525</v>
      </c>
    </row>
    <row r="281" spans="1:38">
      <c r="A281" s="166" t="s">
        <v>24</v>
      </c>
      <c r="B281" s="167" t="s">
        <v>1776</v>
      </c>
      <c r="C281" s="167" t="s">
        <v>89</v>
      </c>
      <c r="D281" s="150">
        <v>21675</v>
      </c>
      <c r="E281" s="150">
        <v>607</v>
      </c>
      <c r="F281" s="150">
        <v>318</v>
      </c>
      <c r="G281" s="150">
        <v>21</v>
      </c>
      <c r="H281" s="150">
        <v>0</v>
      </c>
      <c r="I281" s="151">
        <v>21952</v>
      </c>
      <c r="J281" s="151">
        <v>607</v>
      </c>
      <c r="K281" s="151">
        <v>607</v>
      </c>
      <c r="L281" s="151">
        <v>113</v>
      </c>
      <c r="M281" s="151">
        <v>0</v>
      </c>
      <c r="N281" s="151">
        <v>20793</v>
      </c>
      <c r="O281" s="151">
        <v>344</v>
      </c>
      <c r="P281" s="151">
        <v>344</v>
      </c>
      <c r="Q281" s="151">
        <v>165</v>
      </c>
      <c r="R281" s="151">
        <v>0</v>
      </c>
      <c r="S281" s="152">
        <v>0.015</v>
      </c>
      <c r="T281" s="153">
        <v>506031</v>
      </c>
      <c r="U281" s="153">
        <v>12424</v>
      </c>
      <c r="V281" s="153">
        <v>12133</v>
      </c>
      <c r="W281" s="153">
        <v>0</v>
      </c>
      <c r="X281" s="151">
        <v>10970</v>
      </c>
      <c r="Y281" s="154">
        <v>0.024551855518733</v>
      </c>
      <c r="Z281" s="154">
        <v>0.0280046136101499</v>
      </c>
      <c r="AA281" s="154">
        <v>0.0276512390670554</v>
      </c>
      <c r="AB281" s="155">
        <v>0.0165440292406098</v>
      </c>
      <c r="AC281" s="156">
        <v>0.000353374543094549</v>
      </c>
      <c r="AD281" s="157">
        <v>139399</v>
      </c>
      <c r="AE281" s="158">
        <v>3554</v>
      </c>
      <c r="AF281" s="158">
        <v>0</v>
      </c>
      <c r="AG281" s="158">
        <v>145703</v>
      </c>
      <c r="AH281" s="158">
        <v>3858</v>
      </c>
      <c r="AI281" s="158">
        <v>0</v>
      </c>
      <c r="AJ281" s="155">
        <v>0.0254951613713154</v>
      </c>
      <c r="AK281" s="155">
        <v>0.0264785213756752</v>
      </c>
      <c r="AL281" s="156">
        <v>-0.000983360004359744</v>
      </c>
    </row>
    <row r="282" spans="1:38">
      <c r="A282" s="166" t="s">
        <v>24</v>
      </c>
      <c r="B282" s="167" t="s">
        <v>1776</v>
      </c>
      <c r="C282" s="167" t="s">
        <v>90</v>
      </c>
      <c r="D282" s="150">
        <v>13165</v>
      </c>
      <c r="E282" s="150">
        <v>246</v>
      </c>
      <c r="F282" s="150">
        <v>148</v>
      </c>
      <c r="G282" s="150">
        <v>0</v>
      </c>
      <c r="H282" s="150">
        <v>0</v>
      </c>
      <c r="I282" s="151">
        <v>13321</v>
      </c>
      <c r="J282" s="151">
        <v>219</v>
      </c>
      <c r="K282" s="151">
        <v>219</v>
      </c>
      <c r="L282" s="151">
        <v>1</v>
      </c>
      <c r="M282" s="151">
        <v>0</v>
      </c>
      <c r="N282" s="151">
        <v>14410</v>
      </c>
      <c r="O282" s="151">
        <v>168</v>
      </c>
      <c r="P282" s="151">
        <v>168</v>
      </c>
      <c r="Q282" s="151">
        <v>54</v>
      </c>
      <c r="R282" s="151">
        <v>0</v>
      </c>
      <c r="S282" s="152">
        <v>0.015</v>
      </c>
      <c r="T282" s="153">
        <v>276948</v>
      </c>
      <c r="U282" s="153">
        <v>4381</v>
      </c>
      <c r="V282" s="153">
        <v>4280</v>
      </c>
      <c r="W282" s="153">
        <v>2</v>
      </c>
      <c r="X282" s="151">
        <v>3688</v>
      </c>
      <c r="Y282" s="154">
        <v>0.0158116325086298</v>
      </c>
      <c r="Z282" s="154">
        <v>0.0186859096088112</v>
      </c>
      <c r="AA282" s="154">
        <v>0.0164402071916523</v>
      </c>
      <c r="AB282" s="155">
        <v>0.0116585704371964</v>
      </c>
      <c r="AC282" s="156">
        <v>0.00224570241715896</v>
      </c>
      <c r="AD282" s="157">
        <v>83380</v>
      </c>
      <c r="AE282" s="158">
        <v>1338</v>
      </c>
      <c r="AF282" s="158">
        <v>0</v>
      </c>
      <c r="AG282" s="158">
        <v>77803</v>
      </c>
      <c r="AH282" s="158">
        <v>1212</v>
      </c>
      <c r="AI282" s="158">
        <v>0</v>
      </c>
      <c r="AJ282" s="155">
        <v>0.0160470136723435</v>
      </c>
      <c r="AK282" s="155">
        <v>0.0155778054830791</v>
      </c>
      <c r="AL282" s="156">
        <v>0.000469208189264431</v>
      </c>
    </row>
    <row r="283" spans="1:38">
      <c r="A283" s="166" t="s">
        <v>24</v>
      </c>
      <c r="B283" s="167" t="s">
        <v>1781</v>
      </c>
      <c r="C283" s="167" t="s">
        <v>1782</v>
      </c>
      <c r="D283" s="150">
        <v>0</v>
      </c>
      <c r="E283" s="150">
        <v>0</v>
      </c>
      <c r="F283" s="150">
        <v>0</v>
      </c>
      <c r="G283" s="150">
        <v>0</v>
      </c>
      <c r="H283" s="150">
        <v>0</v>
      </c>
      <c r="I283" s="151">
        <v>0</v>
      </c>
      <c r="J283" s="151">
        <v>0</v>
      </c>
      <c r="K283" s="151">
        <v>0</v>
      </c>
      <c r="L283" s="151">
        <v>0</v>
      </c>
      <c r="M283" s="151">
        <v>0</v>
      </c>
      <c r="N283" s="151">
        <v>0</v>
      </c>
      <c r="O283" s="151">
        <v>0</v>
      </c>
      <c r="P283" s="151">
        <v>0</v>
      </c>
      <c r="Q283" s="151">
        <v>0</v>
      </c>
      <c r="R283" s="151">
        <v>0</v>
      </c>
      <c r="S283" s="152">
        <v>0.015</v>
      </c>
      <c r="T283" s="153">
        <v>0</v>
      </c>
      <c r="U283" s="153">
        <v>0</v>
      </c>
      <c r="V283" s="153">
        <v>0</v>
      </c>
      <c r="W283" s="153">
        <v>0</v>
      </c>
      <c r="X283" s="151">
        <v>0</v>
      </c>
      <c r="Y283" s="154">
        <v>0</v>
      </c>
      <c r="Z283" s="154">
        <v>0</v>
      </c>
      <c r="AA283" s="154">
        <v>0</v>
      </c>
      <c r="AB283" s="155">
        <v>0</v>
      </c>
      <c r="AC283" s="156">
        <v>0</v>
      </c>
      <c r="AD283" s="157">
        <v>0</v>
      </c>
      <c r="AE283" s="158">
        <v>0</v>
      </c>
      <c r="AF283" s="158">
        <v>0</v>
      </c>
      <c r="AG283" s="158">
        <v>0</v>
      </c>
      <c r="AH283" s="158">
        <v>0</v>
      </c>
      <c r="AI283" s="158">
        <v>0</v>
      </c>
      <c r="AJ283" s="155">
        <v>0</v>
      </c>
      <c r="AK283" s="155">
        <v>0</v>
      </c>
      <c r="AL283" s="156">
        <v>0</v>
      </c>
    </row>
    <row r="284" spans="1:38">
      <c r="A284" s="166" t="s">
        <v>24</v>
      </c>
      <c r="B284" s="167" t="s">
        <v>1781</v>
      </c>
      <c r="C284" s="167" t="s">
        <v>1783</v>
      </c>
      <c r="D284" s="150">
        <v>0</v>
      </c>
      <c r="E284" s="150">
        <v>0</v>
      </c>
      <c r="F284" s="150">
        <v>0</v>
      </c>
      <c r="G284" s="150">
        <v>0</v>
      </c>
      <c r="H284" s="150">
        <v>0</v>
      </c>
      <c r="I284" s="151">
        <v>0</v>
      </c>
      <c r="J284" s="151">
        <v>0</v>
      </c>
      <c r="K284" s="151">
        <v>0</v>
      </c>
      <c r="L284" s="151">
        <v>0</v>
      </c>
      <c r="M284" s="151">
        <v>0</v>
      </c>
      <c r="N284" s="151">
        <v>0</v>
      </c>
      <c r="O284" s="151">
        <v>0</v>
      </c>
      <c r="P284" s="151">
        <v>0</v>
      </c>
      <c r="Q284" s="151">
        <v>0</v>
      </c>
      <c r="R284" s="151">
        <v>0</v>
      </c>
      <c r="S284" s="152">
        <v>0.015</v>
      </c>
      <c r="T284" s="153">
        <v>0</v>
      </c>
      <c r="U284" s="153">
        <v>0</v>
      </c>
      <c r="V284" s="153">
        <v>0</v>
      </c>
      <c r="W284" s="153">
        <v>0</v>
      </c>
      <c r="X284" s="151">
        <v>0</v>
      </c>
      <c r="Y284" s="154">
        <v>0</v>
      </c>
      <c r="Z284" s="154">
        <v>0</v>
      </c>
      <c r="AA284" s="154">
        <v>0</v>
      </c>
      <c r="AB284" s="155">
        <v>0</v>
      </c>
      <c r="AC284" s="156">
        <v>0</v>
      </c>
      <c r="AD284" s="157">
        <v>0</v>
      </c>
      <c r="AE284" s="158">
        <v>0</v>
      </c>
      <c r="AF284" s="158">
        <v>0</v>
      </c>
      <c r="AG284" s="158">
        <v>0</v>
      </c>
      <c r="AH284" s="158">
        <v>0</v>
      </c>
      <c r="AI284" s="158">
        <v>0</v>
      </c>
      <c r="AJ284" s="155">
        <v>0</v>
      </c>
      <c r="AK284" s="155">
        <v>0</v>
      </c>
      <c r="AL284" s="156">
        <v>0</v>
      </c>
    </row>
    <row r="285" spans="1:38">
      <c r="A285" s="166" t="s">
        <v>24</v>
      </c>
      <c r="B285" s="167" t="s">
        <v>1781</v>
      </c>
      <c r="C285" s="167" t="s">
        <v>91</v>
      </c>
      <c r="D285" s="150">
        <v>11719</v>
      </c>
      <c r="E285" s="150">
        <v>301</v>
      </c>
      <c r="F285" s="150">
        <v>173</v>
      </c>
      <c r="G285" s="150">
        <v>1</v>
      </c>
      <c r="H285" s="150">
        <v>0</v>
      </c>
      <c r="I285" s="151">
        <v>12520</v>
      </c>
      <c r="J285" s="151">
        <v>271</v>
      </c>
      <c r="K285" s="151">
        <v>269</v>
      </c>
      <c r="L285" s="151">
        <v>14</v>
      </c>
      <c r="M285" s="151">
        <v>0</v>
      </c>
      <c r="N285" s="151">
        <v>12067</v>
      </c>
      <c r="O285" s="151">
        <v>279</v>
      </c>
      <c r="P285" s="151">
        <v>278</v>
      </c>
      <c r="Q285" s="151">
        <v>120</v>
      </c>
      <c r="R285" s="151">
        <v>0</v>
      </c>
      <c r="S285" s="152">
        <v>0.015</v>
      </c>
      <c r="T285" s="153">
        <v>293003</v>
      </c>
      <c r="U285" s="153">
        <v>6671</v>
      </c>
      <c r="V285" s="153">
        <v>6536</v>
      </c>
      <c r="W285" s="153">
        <v>15</v>
      </c>
      <c r="X285" s="151">
        <v>5542</v>
      </c>
      <c r="Y285" s="154">
        <v>0.0227164909574305</v>
      </c>
      <c r="Z285" s="154">
        <v>0.025684785391245</v>
      </c>
      <c r="AA285" s="154">
        <v>0.0216453674121406</v>
      </c>
      <c r="AB285" s="155">
        <v>0.0231209082622027</v>
      </c>
      <c r="AC285" s="156">
        <v>0.00403941797910441</v>
      </c>
      <c r="AD285" s="157">
        <v>76810</v>
      </c>
      <c r="AE285" s="158">
        <v>1923</v>
      </c>
      <c r="AF285" s="158">
        <v>0</v>
      </c>
      <c r="AG285" s="158">
        <v>82448</v>
      </c>
      <c r="AH285" s="158">
        <v>1957</v>
      </c>
      <c r="AI285" s="158">
        <v>0</v>
      </c>
      <c r="AJ285" s="155">
        <v>0.0250358026298659</v>
      </c>
      <c r="AK285" s="155">
        <v>0.0237361731030468</v>
      </c>
      <c r="AL285" s="156">
        <v>0.00129962952681913</v>
      </c>
    </row>
    <row r="286" spans="1:38">
      <c r="A286" s="166" t="s">
        <v>24</v>
      </c>
      <c r="B286" s="167" t="s">
        <v>1781</v>
      </c>
      <c r="C286" s="167" t="s">
        <v>93</v>
      </c>
      <c r="D286" s="150">
        <v>17855</v>
      </c>
      <c r="E286" s="150">
        <v>337</v>
      </c>
      <c r="F286" s="150">
        <v>212</v>
      </c>
      <c r="G286" s="150">
        <v>62</v>
      </c>
      <c r="H286" s="150">
        <v>0</v>
      </c>
      <c r="I286" s="151">
        <v>16563</v>
      </c>
      <c r="J286" s="151">
        <v>416</v>
      </c>
      <c r="K286" s="151">
        <v>416</v>
      </c>
      <c r="L286" s="151">
        <v>173</v>
      </c>
      <c r="M286" s="151">
        <v>0</v>
      </c>
      <c r="N286" s="151">
        <v>18967</v>
      </c>
      <c r="O286" s="151">
        <v>322</v>
      </c>
      <c r="P286" s="151">
        <v>322</v>
      </c>
      <c r="Q286" s="151">
        <v>209</v>
      </c>
      <c r="R286" s="151">
        <v>0</v>
      </c>
      <c r="S286" s="152">
        <v>0.015</v>
      </c>
      <c r="T286" s="153">
        <v>442354</v>
      </c>
      <c r="U286" s="153">
        <v>7478</v>
      </c>
      <c r="V286" s="153">
        <v>7353</v>
      </c>
      <c r="W286" s="153">
        <v>2</v>
      </c>
      <c r="X286" s="151">
        <v>6726</v>
      </c>
      <c r="Y286" s="154">
        <v>0.0169004914615896</v>
      </c>
      <c r="Z286" s="154">
        <v>0.0188742649117894</v>
      </c>
      <c r="AA286" s="154">
        <v>0.0251162229064783</v>
      </c>
      <c r="AB286" s="155">
        <v>0.0169768545368271</v>
      </c>
      <c r="AC286" s="156">
        <v>-0.00624195799468888</v>
      </c>
      <c r="AD286" s="157">
        <v>119555</v>
      </c>
      <c r="AE286" s="158">
        <v>2214</v>
      </c>
      <c r="AF286" s="158">
        <v>0</v>
      </c>
      <c r="AG286" s="158">
        <v>124003</v>
      </c>
      <c r="AH286" s="158">
        <v>2099</v>
      </c>
      <c r="AI286" s="158">
        <v>0</v>
      </c>
      <c r="AJ286" s="155">
        <v>0.0185186734139099</v>
      </c>
      <c r="AK286" s="155">
        <v>0.0169270098304073</v>
      </c>
      <c r="AL286" s="156">
        <v>0.00159166358350259</v>
      </c>
    </row>
    <row r="287" spans="1:38">
      <c r="A287" s="166" t="s">
        <v>24</v>
      </c>
      <c r="B287" s="167" t="s">
        <v>1781</v>
      </c>
      <c r="C287" s="167" t="s">
        <v>95</v>
      </c>
      <c r="D287" s="150">
        <v>13620</v>
      </c>
      <c r="E287" s="150">
        <v>396</v>
      </c>
      <c r="F287" s="150">
        <v>195</v>
      </c>
      <c r="G287" s="150">
        <v>4</v>
      </c>
      <c r="H287" s="150">
        <v>0</v>
      </c>
      <c r="I287" s="151">
        <v>13635</v>
      </c>
      <c r="J287" s="151">
        <v>262</v>
      </c>
      <c r="K287" s="151">
        <v>262</v>
      </c>
      <c r="L287" s="151">
        <v>2</v>
      </c>
      <c r="M287" s="151">
        <v>0</v>
      </c>
      <c r="N287" s="151">
        <v>13666</v>
      </c>
      <c r="O287" s="151">
        <v>400</v>
      </c>
      <c r="P287" s="151">
        <v>399</v>
      </c>
      <c r="Q287" s="151">
        <v>194</v>
      </c>
      <c r="R287" s="151">
        <v>0</v>
      </c>
      <c r="S287" s="152">
        <v>0.015</v>
      </c>
      <c r="T287" s="153">
        <v>322064</v>
      </c>
      <c r="U287" s="153">
        <v>7858</v>
      </c>
      <c r="V287" s="153">
        <v>7653</v>
      </c>
      <c r="W287" s="153">
        <v>7</v>
      </c>
      <c r="X287" s="151">
        <v>6855</v>
      </c>
      <c r="Y287" s="154">
        <v>0.024377142431318</v>
      </c>
      <c r="Z287" s="154">
        <v>0.0290748898678414</v>
      </c>
      <c r="AA287" s="154">
        <v>0.0192152548588192</v>
      </c>
      <c r="AB287" s="155">
        <v>0.0292697204741695</v>
      </c>
      <c r="AC287" s="156">
        <v>0.00985963500902219</v>
      </c>
      <c r="AD287" s="157">
        <v>88166</v>
      </c>
      <c r="AE287" s="158">
        <v>2332</v>
      </c>
      <c r="AF287" s="158">
        <v>1</v>
      </c>
      <c r="AG287" s="158">
        <v>93251</v>
      </c>
      <c r="AH287" s="158">
        <v>2281</v>
      </c>
      <c r="AI287" s="158">
        <v>1</v>
      </c>
      <c r="AJ287" s="155">
        <v>0.0264387632420661</v>
      </c>
      <c r="AK287" s="155">
        <v>0.0244501399448799</v>
      </c>
      <c r="AL287" s="156">
        <v>0.00198862329718616</v>
      </c>
    </row>
    <row r="288" spans="1:38">
      <c r="A288" s="166" t="s">
        <v>24</v>
      </c>
      <c r="B288" s="167" t="s">
        <v>1781</v>
      </c>
      <c r="C288" s="167" t="s">
        <v>92</v>
      </c>
      <c r="D288" s="150">
        <v>23749</v>
      </c>
      <c r="E288" s="150">
        <v>367</v>
      </c>
      <c r="F288" s="150">
        <v>240</v>
      </c>
      <c r="G288" s="150">
        <v>29</v>
      </c>
      <c r="H288" s="150">
        <v>0</v>
      </c>
      <c r="I288" s="151">
        <v>22597</v>
      </c>
      <c r="J288" s="151">
        <v>405</v>
      </c>
      <c r="K288" s="151">
        <v>404</v>
      </c>
      <c r="L288" s="151">
        <v>133</v>
      </c>
      <c r="M288" s="151">
        <v>0</v>
      </c>
      <c r="N288" s="151">
        <v>22891</v>
      </c>
      <c r="O288" s="151">
        <v>254</v>
      </c>
      <c r="P288" s="151">
        <v>254</v>
      </c>
      <c r="Q288" s="151">
        <v>141</v>
      </c>
      <c r="R288" s="151">
        <v>0</v>
      </c>
      <c r="S288" s="152">
        <v>0.015</v>
      </c>
      <c r="T288" s="153">
        <v>547039</v>
      </c>
      <c r="U288" s="153">
        <v>8810</v>
      </c>
      <c r="V288" s="153">
        <v>8682</v>
      </c>
      <c r="W288" s="153">
        <v>1</v>
      </c>
      <c r="X288" s="151">
        <v>7994</v>
      </c>
      <c r="Y288" s="154">
        <v>0.0161030566376438</v>
      </c>
      <c r="Z288" s="154">
        <v>0.0154532822434629</v>
      </c>
      <c r="AA288" s="154">
        <v>0.0179227331061645</v>
      </c>
      <c r="AB288" s="155">
        <v>0.0110960639552663</v>
      </c>
      <c r="AC288" s="156">
        <v>-0.00246945086270165</v>
      </c>
      <c r="AD288" s="157">
        <v>152208</v>
      </c>
      <c r="AE288" s="158">
        <v>2603</v>
      </c>
      <c r="AF288" s="158">
        <v>0</v>
      </c>
      <c r="AG288" s="158">
        <v>151038</v>
      </c>
      <c r="AH288" s="158">
        <v>2566</v>
      </c>
      <c r="AI288" s="158">
        <v>1</v>
      </c>
      <c r="AJ288" s="155">
        <v>0.0171015978135183</v>
      </c>
      <c r="AK288" s="155">
        <v>0.0169824812298892</v>
      </c>
      <c r="AL288" s="156">
        <v>0.000119116583629175</v>
      </c>
    </row>
    <row r="289" spans="1:38">
      <c r="A289" s="166" t="s">
        <v>24</v>
      </c>
      <c r="B289" s="167" t="s">
        <v>1781</v>
      </c>
      <c r="C289" s="167" t="s">
        <v>96</v>
      </c>
      <c r="D289" s="150">
        <v>2030</v>
      </c>
      <c r="E289" s="150">
        <v>89</v>
      </c>
      <c r="F289" s="150">
        <v>41</v>
      </c>
      <c r="G289" s="150">
        <v>0</v>
      </c>
      <c r="H289" s="150">
        <v>0</v>
      </c>
      <c r="I289" s="151">
        <v>2367</v>
      </c>
      <c r="J289" s="151">
        <v>76</v>
      </c>
      <c r="K289" s="151">
        <v>76</v>
      </c>
      <c r="L289" s="151">
        <v>7</v>
      </c>
      <c r="M289" s="151">
        <v>0</v>
      </c>
      <c r="N289" s="151">
        <v>2374</v>
      </c>
      <c r="O289" s="151">
        <v>61</v>
      </c>
      <c r="P289" s="151">
        <v>61</v>
      </c>
      <c r="Q289" s="151">
        <v>24</v>
      </c>
      <c r="R289" s="151">
        <v>0</v>
      </c>
      <c r="S289" s="152">
        <v>0.015</v>
      </c>
      <c r="T289" s="153">
        <v>54495</v>
      </c>
      <c r="U289" s="153">
        <v>1439</v>
      </c>
      <c r="V289" s="153">
        <v>1391</v>
      </c>
      <c r="W289" s="153">
        <v>0</v>
      </c>
      <c r="X289" s="151">
        <v>1225</v>
      </c>
      <c r="Y289" s="154">
        <v>0.0264060923020461</v>
      </c>
      <c r="Z289" s="154">
        <v>0.0438423645320197</v>
      </c>
      <c r="AA289" s="154">
        <v>0.0321081537811576</v>
      </c>
      <c r="AB289" s="155">
        <v>0.0256950294860994</v>
      </c>
      <c r="AC289" s="156">
        <v>0.0117342107508621</v>
      </c>
      <c r="AD289" s="157">
        <v>14168</v>
      </c>
      <c r="AE289" s="158">
        <v>469</v>
      </c>
      <c r="AF289" s="158">
        <v>0</v>
      </c>
      <c r="AG289" s="158">
        <v>15152</v>
      </c>
      <c r="AH289" s="158">
        <v>425</v>
      </c>
      <c r="AI289" s="158">
        <v>0</v>
      </c>
      <c r="AJ289" s="155">
        <v>0.033102766798419</v>
      </c>
      <c r="AK289" s="155">
        <v>0.0280491024287223</v>
      </c>
      <c r="AL289" s="156">
        <v>0.0050536643696967</v>
      </c>
    </row>
    <row r="290" spans="1:38">
      <c r="A290" s="166" t="s">
        <v>24</v>
      </c>
      <c r="B290" s="167" t="s">
        <v>1781</v>
      </c>
      <c r="C290" s="167" t="s">
        <v>94</v>
      </c>
      <c r="D290" s="150">
        <v>10650</v>
      </c>
      <c r="E290" s="150">
        <v>200</v>
      </c>
      <c r="F290" s="150">
        <v>127</v>
      </c>
      <c r="G290" s="150">
        <v>38</v>
      </c>
      <c r="H290" s="150">
        <v>0</v>
      </c>
      <c r="I290" s="151">
        <v>11202</v>
      </c>
      <c r="J290" s="151">
        <v>220</v>
      </c>
      <c r="K290" s="151">
        <v>218</v>
      </c>
      <c r="L290" s="151">
        <v>24</v>
      </c>
      <c r="M290" s="151">
        <v>0</v>
      </c>
      <c r="N290" s="151">
        <v>11442</v>
      </c>
      <c r="O290" s="151">
        <v>264</v>
      </c>
      <c r="P290" s="151">
        <v>264</v>
      </c>
      <c r="Q290" s="151">
        <v>108</v>
      </c>
      <c r="R290" s="151">
        <v>0</v>
      </c>
      <c r="S290" s="152">
        <v>0.015</v>
      </c>
      <c r="T290" s="153">
        <v>271182</v>
      </c>
      <c r="U290" s="153">
        <v>5411</v>
      </c>
      <c r="V290" s="153">
        <v>5336</v>
      </c>
      <c r="W290" s="153">
        <v>0</v>
      </c>
      <c r="X290" s="151">
        <v>4806</v>
      </c>
      <c r="Y290" s="154">
        <v>0.0199533892367488</v>
      </c>
      <c r="Z290" s="154">
        <v>0.0187793427230047</v>
      </c>
      <c r="AA290" s="154">
        <v>0.0196393501160507</v>
      </c>
      <c r="AB290" s="155">
        <v>0.0230728893550079</v>
      </c>
      <c r="AC290" s="156">
        <v>-0.000860007393046008</v>
      </c>
      <c r="AD290" s="157">
        <v>71645</v>
      </c>
      <c r="AE290" s="158">
        <v>1531</v>
      </c>
      <c r="AF290" s="158">
        <v>0</v>
      </c>
      <c r="AG290" s="158">
        <v>78644</v>
      </c>
      <c r="AH290" s="158">
        <v>1700</v>
      </c>
      <c r="AI290" s="158">
        <v>0</v>
      </c>
      <c r="AJ290" s="155">
        <v>0.0213692511689581</v>
      </c>
      <c r="AK290" s="155">
        <v>0.0216163979451706</v>
      </c>
      <c r="AL290" s="156">
        <v>-0.000247146776212584</v>
      </c>
    </row>
    <row r="291" spans="1:38">
      <c r="A291" s="166" t="s">
        <v>24</v>
      </c>
      <c r="B291" s="167" t="s">
        <v>1781</v>
      </c>
      <c r="C291" s="167" t="s">
        <v>97</v>
      </c>
      <c r="D291" s="150">
        <v>7991</v>
      </c>
      <c r="E291" s="150">
        <v>227</v>
      </c>
      <c r="F291" s="150">
        <v>121</v>
      </c>
      <c r="G291" s="150">
        <v>1</v>
      </c>
      <c r="H291" s="150">
        <v>0</v>
      </c>
      <c r="I291" s="151">
        <v>8949</v>
      </c>
      <c r="J291" s="151">
        <v>195</v>
      </c>
      <c r="K291" s="151">
        <v>195</v>
      </c>
      <c r="L291" s="151">
        <v>17</v>
      </c>
      <c r="M291" s="151">
        <v>0</v>
      </c>
      <c r="N291" s="151">
        <v>8717</v>
      </c>
      <c r="O291" s="151">
        <v>237</v>
      </c>
      <c r="P291" s="151">
        <v>237</v>
      </c>
      <c r="Q291" s="151">
        <v>148</v>
      </c>
      <c r="R291" s="151">
        <v>0</v>
      </c>
      <c r="S291" s="152">
        <v>0.015</v>
      </c>
      <c r="T291" s="153">
        <v>209445</v>
      </c>
      <c r="U291" s="153">
        <v>4804</v>
      </c>
      <c r="V291" s="153">
        <v>4698</v>
      </c>
      <c r="W291" s="153">
        <v>0</v>
      </c>
      <c r="X291" s="151">
        <v>4230</v>
      </c>
      <c r="Y291" s="154">
        <v>0.0229368091861825</v>
      </c>
      <c r="Z291" s="154">
        <v>0.028406957827556</v>
      </c>
      <c r="AA291" s="154">
        <v>0.0217901441501844</v>
      </c>
      <c r="AB291" s="155">
        <v>0.0271882528392796</v>
      </c>
      <c r="AC291" s="156">
        <v>0.00661681367737162</v>
      </c>
      <c r="AD291" s="157">
        <v>55436</v>
      </c>
      <c r="AE291" s="158">
        <v>1370</v>
      </c>
      <c r="AF291" s="158">
        <v>0</v>
      </c>
      <c r="AG291" s="158">
        <v>60322</v>
      </c>
      <c r="AH291" s="158">
        <v>1446</v>
      </c>
      <c r="AI291" s="158">
        <v>0</v>
      </c>
      <c r="AJ291" s="155">
        <v>0.0247131827693196</v>
      </c>
      <c r="AK291" s="155">
        <v>0.0239713537349557</v>
      </c>
      <c r="AL291" s="156">
        <v>0.000741829034363841</v>
      </c>
    </row>
    <row r="292" ht="33" spans="1:38">
      <c r="A292" s="166" t="s">
        <v>99</v>
      </c>
      <c r="B292" s="167" t="s">
        <v>1784</v>
      </c>
      <c r="C292" s="167" t="s">
        <v>101</v>
      </c>
      <c r="D292" s="150">
        <v>7120</v>
      </c>
      <c r="E292" s="150">
        <v>268</v>
      </c>
      <c r="F292" s="150">
        <v>131</v>
      </c>
      <c r="G292" s="150">
        <v>1</v>
      </c>
      <c r="H292" s="150">
        <v>0</v>
      </c>
      <c r="I292" s="151">
        <v>7788</v>
      </c>
      <c r="J292" s="151">
        <v>218</v>
      </c>
      <c r="K292" s="151">
        <v>218</v>
      </c>
      <c r="L292" s="151">
        <v>0</v>
      </c>
      <c r="M292" s="151">
        <v>0</v>
      </c>
      <c r="N292" s="151">
        <v>5872</v>
      </c>
      <c r="O292" s="151">
        <v>182</v>
      </c>
      <c r="P292" s="151">
        <v>182</v>
      </c>
      <c r="Q292" s="151">
        <v>73</v>
      </c>
      <c r="R292" s="151">
        <v>0</v>
      </c>
      <c r="S292" s="152">
        <v>0.015</v>
      </c>
      <c r="T292" s="153">
        <v>167598</v>
      </c>
      <c r="U292" s="153">
        <v>5482</v>
      </c>
      <c r="V292" s="153">
        <v>5345</v>
      </c>
      <c r="W292" s="153">
        <v>2</v>
      </c>
      <c r="X292" s="151">
        <v>4796</v>
      </c>
      <c r="Y292" s="154">
        <v>0.0326972875571308</v>
      </c>
      <c r="Z292" s="154">
        <v>0.0376404494382022</v>
      </c>
      <c r="AA292" s="154">
        <v>0.0279917822290704</v>
      </c>
      <c r="AB292" s="155">
        <v>0.0309945504087193</v>
      </c>
      <c r="AC292" s="156">
        <v>0.00964866720913188</v>
      </c>
      <c r="AD292" s="157">
        <v>45406</v>
      </c>
      <c r="AE292" s="158">
        <v>1555</v>
      </c>
      <c r="AF292" s="158">
        <v>0</v>
      </c>
      <c r="AG292" s="158">
        <v>48472</v>
      </c>
      <c r="AH292" s="158">
        <v>1602</v>
      </c>
      <c r="AI292" s="158">
        <v>0</v>
      </c>
      <c r="AJ292" s="155">
        <v>0.0342465753424658</v>
      </c>
      <c r="AK292" s="155">
        <v>0.0330500082521868</v>
      </c>
      <c r="AL292" s="156">
        <v>0.00119656709027892</v>
      </c>
    </row>
    <row r="293" ht="33" spans="1:38">
      <c r="A293" s="166" t="s">
        <v>99</v>
      </c>
      <c r="B293" s="167" t="s">
        <v>1784</v>
      </c>
      <c r="C293" s="167" t="s">
        <v>102</v>
      </c>
      <c r="D293" s="150">
        <v>5676</v>
      </c>
      <c r="E293" s="150">
        <v>195</v>
      </c>
      <c r="F293" s="150">
        <v>72</v>
      </c>
      <c r="G293" s="150">
        <v>0</v>
      </c>
      <c r="H293" s="150">
        <v>0</v>
      </c>
      <c r="I293" s="151">
        <v>6429</v>
      </c>
      <c r="J293" s="151">
        <v>240</v>
      </c>
      <c r="K293" s="151">
        <v>240</v>
      </c>
      <c r="L293" s="151">
        <v>29</v>
      </c>
      <c r="M293" s="151">
        <v>0</v>
      </c>
      <c r="N293" s="151">
        <v>4601</v>
      </c>
      <c r="O293" s="151">
        <v>112</v>
      </c>
      <c r="P293" s="151">
        <v>112</v>
      </c>
      <c r="Q293" s="151">
        <v>68</v>
      </c>
      <c r="R293" s="151">
        <v>0</v>
      </c>
      <c r="S293" s="152">
        <v>0.015</v>
      </c>
      <c r="T293" s="153">
        <v>135347</v>
      </c>
      <c r="U293" s="153">
        <v>4198</v>
      </c>
      <c r="V293" s="153">
        <v>4068</v>
      </c>
      <c r="W293" s="153">
        <v>2</v>
      </c>
      <c r="X293" s="151">
        <v>3656</v>
      </c>
      <c r="Y293" s="154">
        <v>0.0310017953851951</v>
      </c>
      <c r="Z293" s="154">
        <v>0.0343551797040169</v>
      </c>
      <c r="AA293" s="154">
        <v>0.0373308446103593</v>
      </c>
      <c r="AB293" s="155">
        <v>0.0243425342316888</v>
      </c>
      <c r="AC293" s="156">
        <v>-0.00297566490634239</v>
      </c>
      <c r="AD293" s="157">
        <v>36726</v>
      </c>
      <c r="AE293" s="158">
        <v>1240</v>
      </c>
      <c r="AF293" s="158">
        <v>0</v>
      </c>
      <c r="AG293" s="158">
        <v>40176</v>
      </c>
      <c r="AH293" s="158">
        <v>1206</v>
      </c>
      <c r="AI293" s="158">
        <v>2</v>
      </c>
      <c r="AJ293" s="155">
        <v>0.0337635462615041</v>
      </c>
      <c r="AK293" s="155">
        <v>0.0299681401831939</v>
      </c>
      <c r="AL293" s="156">
        <v>0.00379540607831016</v>
      </c>
    </row>
    <row r="294" ht="33" spans="1:38">
      <c r="A294" s="166" t="s">
        <v>99</v>
      </c>
      <c r="B294" s="167" t="s">
        <v>1784</v>
      </c>
      <c r="C294" s="167" t="s">
        <v>103</v>
      </c>
      <c r="D294" s="150">
        <v>11558</v>
      </c>
      <c r="E294" s="150">
        <v>301</v>
      </c>
      <c r="F294" s="150">
        <v>127</v>
      </c>
      <c r="G294" s="150">
        <v>0</v>
      </c>
      <c r="H294" s="150">
        <v>0</v>
      </c>
      <c r="I294" s="151">
        <v>12646</v>
      </c>
      <c r="J294" s="151">
        <v>365</v>
      </c>
      <c r="K294" s="151">
        <v>365</v>
      </c>
      <c r="L294" s="151">
        <v>21</v>
      </c>
      <c r="M294" s="151">
        <v>0</v>
      </c>
      <c r="N294" s="151">
        <v>9408</v>
      </c>
      <c r="O294" s="151">
        <v>256</v>
      </c>
      <c r="P294" s="151">
        <v>255</v>
      </c>
      <c r="Q294" s="151">
        <v>122</v>
      </c>
      <c r="R294" s="151">
        <v>0</v>
      </c>
      <c r="S294" s="152">
        <v>0.015</v>
      </c>
      <c r="T294" s="153">
        <v>284338</v>
      </c>
      <c r="U294" s="153">
        <v>8447</v>
      </c>
      <c r="V294" s="153">
        <v>8267</v>
      </c>
      <c r="W294" s="153">
        <v>39</v>
      </c>
      <c r="X294" s="151">
        <v>7409</v>
      </c>
      <c r="Y294" s="154">
        <v>0.0295704408133981</v>
      </c>
      <c r="Z294" s="154">
        <v>0.026042567918325</v>
      </c>
      <c r="AA294" s="154">
        <v>0.0288628815435711</v>
      </c>
      <c r="AB294" s="155">
        <v>0.0272108843537415</v>
      </c>
      <c r="AC294" s="156">
        <v>-0.00282031362524612</v>
      </c>
      <c r="AD294" s="157">
        <v>74681</v>
      </c>
      <c r="AE294" s="158">
        <v>2359</v>
      </c>
      <c r="AF294" s="158">
        <v>3</v>
      </c>
      <c r="AG294" s="158">
        <v>84686</v>
      </c>
      <c r="AH294" s="158">
        <v>2534</v>
      </c>
      <c r="AI294" s="158">
        <v>27</v>
      </c>
      <c r="AJ294" s="155">
        <v>0.0315475154323054</v>
      </c>
      <c r="AK294" s="155">
        <v>0.0296034763715372</v>
      </c>
      <c r="AL294" s="156">
        <v>0.0019440390607682</v>
      </c>
    </row>
    <row r="295" ht="33" spans="1:38">
      <c r="A295" s="166" t="s">
        <v>99</v>
      </c>
      <c r="B295" s="167" t="s">
        <v>1784</v>
      </c>
      <c r="C295" s="167" t="s">
        <v>104</v>
      </c>
      <c r="D295" s="150">
        <v>14593</v>
      </c>
      <c r="E295" s="150">
        <v>362</v>
      </c>
      <c r="F295" s="150">
        <v>206</v>
      </c>
      <c r="G295" s="150">
        <v>0</v>
      </c>
      <c r="H295" s="150">
        <v>0</v>
      </c>
      <c r="I295" s="151">
        <v>16163</v>
      </c>
      <c r="J295" s="151">
        <v>210</v>
      </c>
      <c r="K295" s="151">
        <v>210</v>
      </c>
      <c r="L295" s="151">
        <v>13</v>
      </c>
      <c r="M295" s="151">
        <v>0</v>
      </c>
      <c r="N295" s="151">
        <v>12166</v>
      </c>
      <c r="O295" s="151">
        <v>420</v>
      </c>
      <c r="P295" s="151">
        <v>420</v>
      </c>
      <c r="Q295" s="151">
        <v>229</v>
      </c>
      <c r="R295" s="151">
        <v>0</v>
      </c>
      <c r="S295" s="152">
        <v>0.015</v>
      </c>
      <c r="T295" s="153">
        <v>345865</v>
      </c>
      <c r="U295" s="153">
        <v>7927</v>
      </c>
      <c r="V295" s="153">
        <v>7771</v>
      </c>
      <c r="W295" s="153">
        <v>9</v>
      </c>
      <c r="X295" s="151">
        <v>6985</v>
      </c>
      <c r="Y295" s="154">
        <v>0.0228933254304425</v>
      </c>
      <c r="Z295" s="154">
        <v>0.024806414034126</v>
      </c>
      <c r="AA295" s="154">
        <v>0.0129926375054136</v>
      </c>
      <c r="AB295" s="155">
        <v>0.0345224395857307</v>
      </c>
      <c r="AC295" s="156">
        <v>0.0118137765287124</v>
      </c>
      <c r="AD295" s="157">
        <v>93181</v>
      </c>
      <c r="AE295" s="158">
        <v>2115</v>
      </c>
      <c r="AF295" s="158">
        <v>1</v>
      </c>
      <c r="AG295" s="158">
        <v>101017</v>
      </c>
      <c r="AH295" s="158">
        <v>2273</v>
      </c>
      <c r="AI295" s="158">
        <v>5</v>
      </c>
      <c r="AJ295" s="155">
        <v>0.0226870284714695</v>
      </c>
      <c r="AK295" s="155">
        <v>0.0224516665511746</v>
      </c>
      <c r="AL295" s="156">
        <v>0.000235361920294951</v>
      </c>
    </row>
    <row r="296" ht="33" spans="1:38">
      <c r="A296" s="166" t="s">
        <v>99</v>
      </c>
      <c r="B296" s="167" t="s">
        <v>1784</v>
      </c>
      <c r="C296" s="167" t="s">
        <v>105</v>
      </c>
      <c r="D296" s="150">
        <v>9585</v>
      </c>
      <c r="E296" s="150">
        <v>267</v>
      </c>
      <c r="F296" s="150">
        <v>127</v>
      </c>
      <c r="G296" s="150">
        <v>0</v>
      </c>
      <c r="H296" s="150">
        <v>0</v>
      </c>
      <c r="I296" s="151">
        <v>10297</v>
      </c>
      <c r="J296" s="151">
        <v>275</v>
      </c>
      <c r="K296" s="151">
        <v>274</v>
      </c>
      <c r="L296" s="151">
        <v>38</v>
      </c>
      <c r="M296" s="151">
        <v>0</v>
      </c>
      <c r="N296" s="151">
        <v>7745</v>
      </c>
      <c r="O296" s="151">
        <v>232</v>
      </c>
      <c r="P296" s="151">
        <v>232</v>
      </c>
      <c r="Q296" s="151">
        <v>128</v>
      </c>
      <c r="R296" s="151">
        <v>0</v>
      </c>
      <c r="S296" s="152">
        <v>0.015</v>
      </c>
      <c r="T296" s="153">
        <v>228494</v>
      </c>
      <c r="U296" s="153">
        <v>6076</v>
      </c>
      <c r="V296" s="153">
        <v>5934</v>
      </c>
      <c r="W296" s="153">
        <v>14</v>
      </c>
      <c r="X296" s="151">
        <v>5353</v>
      </c>
      <c r="Y296" s="154">
        <v>0.0265302371178237</v>
      </c>
      <c r="Z296" s="154">
        <v>0.0278560250391236</v>
      </c>
      <c r="AA296" s="154">
        <v>0.0267068078080994</v>
      </c>
      <c r="AB296" s="155">
        <v>0.0299548095545513</v>
      </c>
      <c r="AC296" s="156">
        <v>0.00114921723102418</v>
      </c>
      <c r="AD296" s="157">
        <v>60856</v>
      </c>
      <c r="AE296" s="158">
        <v>1747</v>
      </c>
      <c r="AF296" s="158">
        <v>0</v>
      </c>
      <c r="AG296" s="158">
        <v>68050</v>
      </c>
      <c r="AH296" s="158">
        <v>1811</v>
      </c>
      <c r="AI296" s="158">
        <v>4</v>
      </c>
      <c r="AJ296" s="155">
        <v>0.0287071118706455</v>
      </c>
      <c r="AK296" s="155">
        <v>0.0265540044085231</v>
      </c>
      <c r="AL296" s="156">
        <v>0.00215310746212231</v>
      </c>
    </row>
    <row r="297" ht="33" spans="1:38">
      <c r="A297" s="166" t="s">
        <v>99</v>
      </c>
      <c r="B297" s="167" t="s">
        <v>1784</v>
      </c>
      <c r="C297" s="167" t="s">
        <v>106</v>
      </c>
      <c r="D297" s="150">
        <v>6826</v>
      </c>
      <c r="E297" s="150">
        <v>215</v>
      </c>
      <c r="F297" s="150">
        <v>133</v>
      </c>
      <c r="G297" s="150">
        <v>0</v>
      </c>
      <c r="H297" s="150">
        <v>0</v>
      </c>
      <c r="I297" s="151">
        <v>7615</v>
      </c>
      <c r="J297" s="151">
        <v>180</v>
      </c>
      <c r="K297" s="151">
        <v>180</v>
      </c>
      <c r="L297" s="151">
        <v>15</v>
      </c>
      <c r="M297" s="151">
        <v>0</v>
      </c>
      <c r="N297" s="151">
        <v>5692</v>
      </c>
      <c r="O297" s="151">
        <v>150</v>
      </c>
      <c r="P297" s="151">
        <v>150</v>
      </c>
      <c r="Q297" s="151">
        <v>82</v>
      </c>
      <c r="R297" s="151">
        <v>0</v>
      </c>
      <c r="S297" s="152">
        <v>0.015</v>
      </c>
      <c r="T297" s="153">
        <v>172129</v>
      </c>
      <c r="U297" s="153">
        <v>4702</v>
      </c>
      <c r="V297" s="153">
        <v>4618</v>
      </c>
      <c r="W297" s="153">
        <v>2</v>
      </c>
      <c r="X297" s="151">
        <v>4166</v>
      </c>
      <c r="Y297" s="154">
        <v>0.0273051025684225</v>
      </c>
      <c r="Z297" s="154">
        <v>0.0314972165250513</v>
      </c>
      <c r="AA297" s="154">
        <v>0.0236375574523966</v>
      </c>
      <c r="AB297" s="155">
        <v>0.0263527758257203</v>
      </c>
      <c r="AC297" s="156">
        <v>0.00785965907265469</v>
      </c>
      <c r="AD297" s="157">
        <v>45493</v>
      </c>
      <c r="AE297" s="158">
        <v>1320</v>
      </c>
      <c r="AF297" s="158">
        <v>0</v>
      </c>
      <c r="AG297" s="158">
        <v>51080</v>
      </c>
      <c r="AH297" s="158">
        <v>1469</v>
      </c>
      <c r="AI297" s="158">
        <v>2</v>
      </c>
      <c r="AJ297" s="155">
        <v>0.0290154529268239</v>
      </c>
      <c r="AK297" s="155">
        <v>0.0287196554424432</v>
      </c>
      <c r="AL297" s="156">
        <v>0.000295797484380682</v>
      </c>
    </row>
    <row r="298" ht="33" spans="1:38">
      <c r="A298" s="166" t="s">
        <v>99</v>
      </c>
      <c r="B298" s="167" t="s">
        <v>1784</v>
      </c>
      <c r="C298" s="167" t="s">
        <v>107</v>
      </c>
      <c r="D298" s="150">
        <v>7537</v>
      </c>
      <c r="E298" s="150">
        <v>212</v>
      </c>
      <c r="F298" s="150">
        <v>131</v>
      </c>
      <c r="G298" s="150">
        <v>0</v>
      </c>
      <c r="H298" s="150">
        <v>0</v>
      </c>
      <c r="I298" s="151">
        <v>8043</v>
      </c>
      <c r="J298" s="151">
        <v>243</v>
      </c>
      <c r="K298" s="151">
        <v>243</v>
      </c>
      <c r="L298" s="151">
        <v>30</v>
      </c>
      <c r="M298" s="151">
        <v>0</v>
      </c>
      <c r="N298" s="151">
        <v>6162</v>
      </c>
      <c r="O298" s="151">
        <v>133</v>
      </c>
      <c r="P298" s="151">
        <v>133</v>
      </c>
      <c r="Q298" s="151">
        <v>81</v>
      </c>
      <c r="R298" s="151">
        <v>0</v>
      </c>
      <c r="S298" s="152">
        <v>0.015</v>
      </c>
      <c r="T298" s="153">
        <v>182976</v>
      </c>
      <c r="U298" s="153">
        <v>4671</v>
      </c>
      <c r="V298" s="153">
        <v>4589</v>
      </c>
      <c r="W298" s="153">
        <v>3</v>
      </c>
      <c r="X298" s="151">
        <v>4101</v>
      </c>
      <c r="Y298" s="154">
        <v>0.0255115424973767</v>
      </c>
      <c r="Z298" s="154">
        <v>0.0281279023484145</v>
      </c>
      <c r="AA298" s="154">
        <v>0.0302126072361059</v>
      </c>
      <c r="AB298" s="155">
        <v>0.0215839013307368</v>
      </c>
      <c r="AC298" s="156">
        <v>-0.00208470488769144</v>
      </c>
      <c r="AD298" s="157">
        <v>48630</v>
      </c>
      <c r="AE298" s="158">
        <v>1399</v>
      </c>
      <c r="AF298" s="158">
        <v>0</v>
      </c>
      <c r="AG298" s="158">
        <v>54768</v>
      </c>
      <c r="AH298" s="158">
        <v>1411</v>
      </c>
      <c r="AI298" s="158">
        <v>3</v>
      </c>
      <c r="AJ298" s="155">
        <v>0.0287682500514086</v>
      </c>
      <c r="AK298" s="155">
        <v>0.025708442886357</v>
      </c>
      <c r="AL298" s="156">
        <v>0.0030598071650516</v>
      </c>
    </row>
    <row r="299" ht="33" spans="1:38">
      <c r="A299" s="166" t="s">
        <v>99</v>
      </c>
      <c r="B299" s="167" t="s">
        <v>1784</v>
      </c>
      <c r="C299" s="167" t="s">
        <v>108</v>
      </c>
      <c r="D299" s="150">
        <v>9165</v>
      </c>
      <c r="E299" s="150">
        <v>140</v>
      </c>
      <c r="F299" s="150">
        <v>73</v>
      </c>
      <c r="G299" s="150">
        <v>0</v>
      </c>
      <c r="H299" s="150">
        <v>0</v>
      </c>
      <c r="I299" s="151">
        <v>10145</v>
      </c>
      <c r="J299" s="151">
        <v>114</v>
      </c>
      <c r="K299" s="151">
        <v>114</v>
      </c>
      <c r="L299" s="151">
        <v>17</v>
      </c>
      <c r="M299" s="151">
        <v>1</v>
      </c>
      <c r="N299" s="151">
        <v>7433</v>
      </c>
      <c r="O299" s="151">
        <v>109</v>
      </c>
      <c r="P299" s="151">
        <v>109</v>
      </c>
      <c r="Q299" s="151">
        <v>84</v>
      </c>
      <c r="R299" s="151">
        <v>0</v>
      </c>
      <c r="S299" s="152">
        <v>0.015</v>
      </c>
      <c r="T299" s="153">
        <v>216178</v>
      </c>
      <c r="U299" s="153">
        <v>3041</v>
      </c>
      <c r="V299" s="153">
        <v>2974</v>
      </c>
      <c r="W299" s="153">
        <v>1</v>
      </c>
      <c r="X299" s="151">
        <v>2740</v>
      </c>
      <c r="Y299" s="154">
        <v>0.01406248554432</v>
      </c>
      <c r="Z299" s="154">
        <v>0.0152755046372068</v>
      </c>
      <c r="AA299" s="154">
        <v>0.0111384918679152</v>
      </c>
      <c r="AB299" s="155">
        <v>0.0146643347235302</v>
      </c>
      <c r="AC299" s="156">
        <v>0.00413701276929154</v>
      </c>
      <c r="AD299" s="157">
        <v>59289</v>
      </c>
      <c r="AE299" s="158">
        <v>877</v>
      </c>
      <c r="AF299" s="158">
        <v>1</v>
      </c>
      <c r="AG299" s="158">
        <v>64271</v>
      </c>
      <c r="AH299" s="158">
        <v>877</v>
      </c>
      <c r="AI299" s="158">
        <v>0</v>
      </c>
      <c r="AJ299" s="155">
        <v>0.0147750847543389</v>
      </c>
      <c r="AK299" s="155">
        <v>0.01364534549019</v>
      </c>
      <c r="AL299" s="156">
        <v>0.00112973926414894</v>
      </c>
    </row>
    <row r="300" ht="33" spans="1:38">
      <c r="A300" s="166" t="s">
        <v>99</v>
      </c>
      <c r="B300" s="167" t="s">
        <v>1784</v>
      </c>
      <c r="C300" s="167" t="s">
        <v>109</v>
      </c>
      <c r="D300" s="150">
        <v>4797</v>
      </c>
      <c r="E300" s="150">
        <v>110</v>
      </c>
      <c r="F300" s="150">
        <v>74</v>
      </c>
      <c r="G300" s="150">
        <v>0</v>
      </c>
      <c r="H300" s="150">
        <v>0</v>
      </c>
      <c r="I300" s="151">
        <v>5198</v>
      </c>
      <c r="J300" s="151">
        <v>105</v>
      </c>
      <c r="K300" s="151">
        <v>105</v>
      </c>
      <c r="L300" s="151">
        <v>14</v>
      </c>
      <c r="M300" s="151">
        <v>0</v>
      </c>
      <c r="N300" s="151">
        <v>3690</v>
      </c>
      <c r="O300" s="151">
        <v>65</v>
      </c>
      <c r="P300" s="151">
        <v>65</v>
      </c>
      <c r="Q300" s="151">
        <v>39</v>
      </c>
      <c r="R300" s="151">
        <v>0</v>
      </c>
      <c r="S300" s="152">
        <v>0.015</v>
      </c>
      <c r="T300" s="153">
        <v>115811</v>
      </c>
      <c r="U300" s="153">
        <v>2482</v>
      </c>
      <c r="V300" s="153">
        <v>2446</v>
      </c>
      <c r="W300" s="153">
        <v>0</v>
      </c>
      <c r="X300" s="151">
        <v>2221</v>
      </c>
      <c r="Y300" s="154">
        <v>0.0214314702403053</v>
      </c>
      <c r="Z300" s="154">
        <v>0.0229309985407546</v>
      </c>
      <c r="AA300" s="154">
        <v>0.0202000769526741</v>
      </c>
      <c r="AB300" s="155">
        <v>0.0176151761517615</v>
      </c>
      <c r="AC300" s="156">
        <v>0.00273092158808053</v>
      </c>
      <c r="AD300" s="157">
        <v>30385</v>
      </c>
      <c r="AE300" s="158">
        <v>699</v>
      </c>
      <c r="AF300" s="158">
        <v>0</v>
      </c>
      <c r="AG300" s="158">
        <v>34338</v>
      </c>
      <c r="AH300" s="158">
        <v>717</v>
      </c>
      <c r="AI300" s="158">
        <v>0</v>
      </c>
      <c r="AJ300" s="155">
        <v>0.0230047720914925</v>
      </c>
      <c r="AK300" s="155">
        <v>0.0208806569980779</v>
      </c>
      <c r="AL300" s="156">
        <v>0.00212411509341458</v>
      </c>
    </row>
    <row r="301" ht="33" spans="1:38">
      <c r="A301" s="166" t="s">
        <v>99</v>
      </c>
      <c r="B301" s="167" t="s">
        <v>1784</v>
      </c>
      <c r="C301" s="167" t="s">
        <v>110</v>
      </c>
      <c r="D301" s="150">
        <v>6294</v>
      </c>
      <c r="E301" s="150">
        <v>203</v>
      </c>
      <c r="F301" s="150">
        <v>125</v>
      </c>
      <c r="G301" s="150">
        <v>0</v>
      </c>
      <c r="H301" s="150">
        <v>0</v>
      </c>
      <c r="I301" s="151">
        <v>6382</v>
      </c>
      <c r="J301" s="151">
        <v>167</v>
      </c>
      <c r="K301" s="151">
        <v>166</v>
      </c>
      <c r="L301" s="151">
        <v>27</v>
      </c>
      <c r="M301" s="151">
        <v>0</v>
      </c>
      <c r="N301" s="151">
        <v>4842</v>
      </c>
      <c r="O301" s="151">
        <v>160</v>
      </c>
      <c r="P301" s="151">
        <v>160</v>
      </c>
      <c r="Q301" s="151">
        <v>103</v>
      </c>
      <c r="R301" s="151">
        <v>2</v>
      </c>
      <c r="S301" s="152">
        <v>0.015</v>
      </c>
      <c r="T301" s="153">
        <v>145921</v>
      </c>
      <c r="U301" s="153">
        <v>4291</v>
      </c>
      <c r="V301" s="153">
        <v>4208</v>
      </c>
      <c r="W301" s="153">
        <v>15</v>
      </c>
      <c r="X301" s="151">
        <v>3803</v>
      </c>
      <c r="Y301" s="154">
        <v>0.0293035272510468</v>
      </c>
      <c r="Z301" s="154">
        <v>0.0322529393072768</v>
      </c>
      <c r="AA301" s="154">
        <v>0.0261673456596678</v>
      </c>
      <c r="AB301" s="155">
        <v>0.0326311441553077</v>
      </c>
      <c r="AC301" s="156">
        <v>0.00608559364760896</v>
      </c>
      <c r="AD301" s="157">
        <v>39070</v>
      </c>
      <c r="AE301" s="158">
        <v>1172</v>
      </c>
      <c r="AF301" s="158">
        <v>2</v>
      </c>
      <c r="AG301" s="158">
        <v>43072</v>
      </c>
      <c r="AH301" s="158">
        <v>1259</v>
      </c>
      <c r="AI301" s="158">
        <v>6</v>
      </c>
      <c r="AJ301" s="155">
        <v>0.0299462503199386</v>
      </c>
      <c r="AK301" s="155">
        <v>0.0290908246656761</v>
      </c>
      <c r="AL301" s="156">
        <v>0.000855425654262495</v>
      </c>
    </row>
    <row r="302" ht="33" spans="1:38">
      <c r="A302" s="166" t="s">
        <v>99</v>
      </c>
      <c r="B302" s="167" t="s">
        <v>1784</v>
      </c>
      <c r="C302" s="167" t="s">
        <v>111</v>
      </c>
      <c r="D302" s="150">
        <v>7164</v>
      </c>
      <c r="E302" s="150">
        <v>179</v>
      </c>
      <c r="F302" s="150">
        <v>84</v>
      </c>
      <c r="G302" s="150">
        <v>0</v>
      </c>
      <c r="H302" s="150">
        <v>0</v>
      </c>
      <c r="I302" s="151">
        <v>7815</v>
      </c>
      <c r="J302" s="151">
        <v>187</v>
      </c>
      <c r="K302" s="151">
        <v>187</v>
      </c>
      <c r="L302" s="151">
        <v>27</v>
      </c>
      <c r="M302" s="151">
        <v>0</v>
      </c>
      <c r="N302" s="151">
        <v>5552</v>
      </c>
      <c r="O302" s="151">
        <v>123</v>
      </c>
      <c r="P302" s="151">
        <v>123</v>
      </c>
      <c r="Q302" s="151">
        <v>67</v>
      </c>
      <c r="R302" s="151">
        <v>0</v>
      </c>
      <c r="S302" s="152">
        <v>0.015</v>
      </c>
      <c r="T302" s="153">
        <v>169013</v>
      </c>
      <c r="U302" s="153">
        <v>4036</v>
      </c>
      <c r="V302" s="153">
        <v>3938</v>
      </c>
      <c r="W302" s="153">
        <v>2</v>
      </c>
      <c r="X302" s="151">
        <v>3563</v>
      </c>
      <c r="Y302" s="154">
        <v>0.0238679864862466</v>
      </c>
      <c r="Z302" s="154">
        <v>0.0249860413176996</v>
      </c>
      <c r="AA302" s="154">
        <v>0.0239283429302623</v>
      </c>
      <c r="AB302" s="155">
        <v>0.0221541786743516</v>
      </c>
      <c r="AC302" s="156">
        <v>0.00105769838743729</v>
      </c>
      <c r="AD302" s="157">
        <v>45554</v>
      </c>
      <c r="AE302" s="158">
        <v>1119</v>
      </c>
      <c r="AF302" s="158">
        <v>0</v>
      </c>
      <c r="AG302" s="158">
        <v>50446</v>
      </c>
      <c r="AH302" s="158">
        <v>1200</v>
      </c>
      <c r="AI302" s="158">
        <v>0</v>
      </c>
      <c r="AJ302" s="155">
        <v>0.0245642534135312</v>
      </c>
      <c r="AK302" s="155">
        <v>0.0237878127106213</v>
      </c>
      <c r="AL302" s="156">
        <v>0.000776440702909935</v>
      </c>
    </row>
    <row r="303" ht="33" spans="1:38">
      <c r="A303" s="166" t="s">
        <v>99</v>
      </c>
      <c r="B303" s="167" t="s">
        <v>1784</v>
      </c>
      <c r="C303" s="167" t="s">
        <v>112</v>
      </c>
      <c r="D303" s="150">
        <v>7031</v>
      </c>
      <c r="E303" s="150">
        <v>169</v>
      </c>
      <c r="F303" s="150">
        <v>100</v>
      </c>
      <c r="G303" s="150">
        <v>0</v>
      </c>
      <c r="H303" s="150">
        <v>0</v>
      </c>
      <c r="I303" s="151">
        <v>7867</v>
      </c>
      <c r="J303" s="151">
        <v>178</v>
      </c>
      <c r="K303" s="151">
        <v>178</v>
      </c>
      <c r="L303" s="151">
        <v>16</v>
      </c>
      <c r="M303" s="151">
        <v>0</v>
      </c>
      <c r="N303" s="151">
        <v>5780</v>
      </c>
      <c r="O303" s="151">
        <v>155</v>
      </c>
      <c r="P303" s="151">
        <v>155</v>
      </c>
      <c r="Q303" s="151">
        <v>76</v>
      </c>
      <c r="R303" s="151">
        <v>1</v>
      </c>
      <c r="S303" s="152">
        <v>0.015</v>
      </c>
      <c r="T303" s="153">
        <v>173713</v>
      </c>
      <c r="U303" s="153">
        <v>4389</v>
      </c>
      <c r="V303" s="153">
        <v>4320</v>
      </c>
      <c r="W303" s="153">
        <v>4</v>
      </c>
      <c r="X303" s="151">
        <v>3920</v>
      </c>
      <c r="Y303" s="154">
        <v>0.0252427855140375</v>
      </c>
      <c r="Z303" s="154">
        <v>0.0240364101834732</v>
      </c>
      <c r="AA303" s="154">
        <v>0.0226261599084785</v>
      </c>
      <c r="AB303" s="155">
        <v>0.026643598615917</v>
      </c>
      <c r="AC303" s="156">
        <v>0.00141025027499473</v>
      </c>
      <c r="AD303" s="157">
        <v>45964</v>
      </c>
      <c r="AE303" s="158">
        <v>1275</v>
      </c>
      <c r="AF303" s="158">
        <v>2</v>
      </c>
      <c r="AG303" s="158">
        <v>51423</v>
      </c>
      <c r="AH303" s="158">
        <v>1349</v>
      </c>
      <c r="AI303" s="158">
        <v>0</v>
      </c>
      <c r="AJ303" s="155">
        <v>0.0276955878513619</v>
      </c>
      <c r="AK303" s="155">
        <v>0.0262333975069521</v>
      </c>
      <c r="AL303" s="156">
        <v>0.00146219034440979</v>
      </c>
    </row>
    <row r="304" ht="33" spans="1:38">
      <c r="A304" s="166" t="s">
        <v>99</v>
      </c>
      <c r="B304" s="167" t="s">
        <v>1784</v>
      </c>
      <c r="C304" s="167" t="s">
        <v>113</v>
      </c>
      <c r="D304" s="150">
        <v>5624</v>
      </c>
      <c r="E304" s="150">
        <v>126</v>
      </c>
      <c r="F304" s="150">
        <v>58</v>
      </c>
      <c r="G304" s="150">
        <v>0</v>
      </c>
      <c r="H304" s="150">
        <v>0</v>
      </c>
      <c r="I304" s="151">
        <v>6250</v>
      </c>
      <c r="J304" s="151">
        <v>131</v>
      </c>
      <c r="K304" s="151">
        <v>131</v>
      </c>
      <c r="L304" s="151">
        <v>7</v>
      </c>
      <c r="M304" s="151">
        <v>0</v>
      </c>
      <c r="N304" s="151">
        <v>4521</v>
      </c>
      <c r="O304" s="151">
        <v>120</v>
      </c>
      <c r="P304" s="151">
        <v>120</v>
      </c>
      <c r="Q304" s="151">
        <v>77</v>
      </c>
      <c r="R304" s="151">
        <v>0</v>
      </c>
      <c r="S304" s="152">
        <v>0.015</v>
      </c>
      <c r="T304" s="153">
        <v>137542</v>
      </c>
      <c r="U304" s="153">
        <v>2955</v>
      </c>
      <c r="V304" s="153">
        <v>2887</v>
      </c>
      <c r="W304" s="153">
        <v>0</v>
      </c>
      <c r="X304" s="151">
        <v>2634</v>
      </c>
      <c r="Y304" s="154">
        <v>0.0214843465995841</v>
      </c>
      <c r="Z304" s="154">
        <v>0.0224039829302987</v>
      </c>
      <c r="AA304" s="154">
        <v>0.02096</v>
      </c>
      <c r="AB304" s="155">
        <v>0.026542800265428</v>
      </c>
      <c r="AC304" s="156">
        <v>0.00144398293029872</v>
      </c>
      <c r="AD304" s="157">
        <v>36091</v>
      </c>
      <c r="AE304" s="158">
        <v>805</v>
      </c>
      <c r="AF304" s="158">
        <v>0</v>
      </c>
      <c r="AG304" s="158">
        <v>40706</v>
      </c>
      <c r="AH304" s="158">
        <v>873</v>
      </c>
      <c r="AI304" s="158">
        <v>0</v>
      </c>
      <c r="AJ304" s="155">
        <v>0.0223047297110083</v>
      </c>
      <c r="AK304" s="155">
        <v>0.0214464698078907</v>
      </c>
      <c r="AL304" s="156">
        <v>0.000858259903117557</v>
      </c>
    </row>
    <row r="305" ht="33" spans="1:38">
      <c r="A305" s="166" t="s">
        <v>99</v>
      </c>
      <c r="B305" s="167" t="s">
        <v>1784</v>
      </c>
      <c r="C305" s="167" t="s">
        <v>114</v>
      </c>
      <c r="D305" s="150">
        <v>5623</v>
      </c>
      <c r="E305" s="150">
        <v>103</v>
      </c>
      <c r="F305" s="150">
        <v>52</v>
      </c>
      <c r="G305" s="150">
        <v>0</v>
      </c>
      <c r="H305" s="150">
        <v>0</v>
      </c>
      <c r="I305" s="151">
        <v>6258</v>
      </c>
      <c r="J305" s="151">
        <v>105</v>
      </c>
      <c r="K305" s="151">
        <v>105</v>
      </c>
      <c r="L305" s="151">
        <v>13</v>
      </c>
      <c r="M305" s="151">
        <v>0</v>
      </c>
      <c r="N305" s="151">
        <v>4564</v>
      </c>
      <c r="O305" s="151">
        <v>99</v>
      </c>
      <c r="P305" s="151">
        <v>99</v>
      </c>
      <c r="Q305" s="151">
        <v>53</v>
      </c>
      <c r="R305" s="151">
        <v>1</v>
      </c>
      <c r="S305" s="152">
        <v>0.015</v>
      </c>
      <c r="T305" s="153">
        <v>138200</v>
      </c>
      <c r="U305" s="153">
        <v>2802</v>
      </c>
      <c r="V305" s="153">
        <v>2751</v>
      </c>
      <c r="W305" s="153">
        <v>8</v>
      </c>
      <c r="X305" s="151">
        <v>2495</v>
      </c>
      <c r="Y305" s="154">
        <v>0.0202170767004342</v>
      </c>
      <c r="Z305" s="154">
        <v>0.0183176240441046</v>
      </c>
      <c r="AA305" s="154">
        <v>0.0167785234899329</v>
      </c>
      <c r="AB305" s="155">
        <v>0.0214723926380368</v>
      </c>
      <c r="AC305" s="156">
        <v>0.00153910055417169</v>
      </c>
      <c r="AD305" s="157">
        <v>37001</v>
      </c>
      <c r="AE305" s="158">
        <v>840</v>
      </c>
      <c r="AF305" s="158">
        <v>1</v>
      </c>
      <c r="AG305" s="158">
        <v>41155</v>
      </c>
      <c r="AH305" s="158">
        <v>821</v>
      </c>
      <c r="AI305" s="158">
        <v>4</v>
      </c>
      <c r="AJ305" s="155">
        <v>0.0226750628361396</v>
      </c>
      <c r="AK305" s="155">
        <v>0.0198517798566395</v>
      </c>
      <c r="AL305" s="156">
        <v>0.00282328297950003</v>
      </c>
    </row>
    <row r="306" ht="33" spans="1:38">
      <c r="A306" s="166" t="s">
        <v>99</v>
      </c>
      <c r="B306" s="167" t="s">
        <v>1784</v>
      </c>
      <c r="C306" s="167" t="s">
        <v>115</v>
      </c>
      <c r="D306" s="150">
        <v>7706</v>
      </c>
      <c r="E306" s="150">
        <v>218</v>
      </c>
      <c r="F306" s="150">
        <v>124</v>
      </c>
      <c r="G306" s="150">
        <v>0</v>
      </c>
      <c r="H306" s="150">
        <v>0</v>
      </c>
      <c r="I306" s="151">
        <v>8288</v>
      </c>
      <c r="J306" s="151">
        <v>188</v>
      </c>
      <c r="K306" s="151">
        <v>187</v>
      </c>
      <c r="L306" s="151">
        <v>15</v>
      </c>
      <c r="M306" s="151">
        <v>0</v>
      </c>
      <c r="N306" s="151">
        <v>6135</v>
      </c>
      <c r="O306" s="151">
        <v>145</v>
      </c>
      <c r="P306" s="151">
        <v>145</v>
      </c>
      <c r="Q306" s="151">
        <v>82</v>
      </c>
      <c r="R306" s="151">
        <v>0</v>
      </c>
      <c r="S306" s="152">
        <v>0.015</v>
      </c>
      <c r="T306" s="153">
        <v>181976</v>
      </c>
      <c r="U306" s="153">
        <v>4787</v>
      </c>
      <c r="V306" s="153">
        <v>4691</v>
      </c>
      <c r="W306" s="153">
        <v>5</v>
      </c>
      <c r="X306" s="151">
        <v>4267</v>
      </c>
      <c r="Y306" s="154">
        <v>0.0262781905306194</v>
      </c>
      <c r="Z306" s="154">
        <v>0.0282896444329094</v>
      </c>
      <c r="AA306" s="154">
        <v>0.0226833976833977</v>
      </c>
      <c r="AB306" s="155">
        <v>0.0236348818255909</v>
      </c>
      <c r="AC306" s="156">
        <v>0.00560624674951174</v>
      </c>
      <c r="AD306" s="157">
        <v>48433</v>
      </c>
      <c r="AE306" s="158">
        <v>1358</v>
      </c>
      <c r="AF306" s="158">
        <v>0</v>
      </c>
      <c r="AG306" s="158">
        <v>53684</v>
      </c>
      <c r="AH306" s="158">
        <v>1460</v>
      </c>
      <c r="AI306" s="158">
        <v>0</v>
      </c>
      <c r="AJ306" s="155">
        <v>0.0280387339210869</v>
      </c>
      <c r="AK306" s="155">
        <v>0.0271961850830788</v>
      </c>
      <c r="AL306" s="156">
        <v>0.000842548838008106</v>
      </c>
    </row>
    <row r="307" ht="33" spans="1:38">
      <c r="A307" s="166" t="s">
        <v>99</v>
      </c>
      <c r="B307" s="167" t="s">
        <v>1784</v>
      </c>
      <c r="C307" s="167" t="s">
        <v>116</v>
      </c>
      <c r="D307" s="150">
        <v>6050</v>
      </c>
      <c r="E307" s="150">
        <v>182</v>
      </c>
      <c r="F307" s="150">
        <v>93</v>
      </c>
      <c r="G307" s="150">
        <v>0</v>
      </c>
      <c r="H307" s="150">
        <v>0</v>
      </c>
      <c r="I307" s="151">
        <v>6606</v>
      </c>
      <c r="J307" s="151">
        <v>191</v>
      </c>
      <c r="K307" s="151">
        <v>191</v>
      </c>
      <c r="L307" s="151">
        <v>2</v>
      </c>
      <c r="M307" s="151">
        <v>0</v>
      </c>
      <c r="N307" s="151">
        <v>5015</v>
      </c>
      <c r="O307" s="151">
        <v>176</v>
      </c>
      <c r="P307" s="151">
        <v>176</v>
      </c>
      <c r="Q307" s="151">
        <v>88</v>
      </c>
      <c r="R307" s="151">
        <v>0</v>
      </c>
      <c r="S307" s="152">
        <v>0.015</v>
      </c>
      <c r="T307" s="153">
        <v>145635</v>
      </c>
      <c r="U307" s="153">
        <v>4364</v>
      </c>
      <c r="V307" s="153">
        <v>4275</v>
      </c>
      <c r="W307" s="153">
        <v>1</v>
      </c>
      <c r="X307" s="151">
        <v>3837</v>
      </c>
      <c r="Y307" s="154">
        <v>0.0299584577883064</v>
      </c>
      <c r="Z307" s="154">
        <v>0.0300826446280992</v>
      </c>
      <c r="AA307" s="154">
        <v>0.0289131092945807</v>
      </c>
      <c r="AB307" s="155">
        <v>0.0350947158524427</v>
      </c>
      <c r="AC307" s="156">
        <v>0.00116953533351849</v>
      </c>
      <c r="AD307" s="157">
        <v>38972</v>
      </c>
      <c r="AE307" s="158">
        <v>1211</v>
      </c>
      <c r="AF307" s="158">
        <v>0</v>
      </c>
      <c r="AG307" s="158">
        <v>42910</v>
      </c>
      <c r="AH307" s="158">
        <v>1328</v>
      </c>
      <c r="AI307" s="158">
        <v>0</v>
      </c>
      <c r="AJ307" s="155">
        <v>0.0310735912963153</v>
      </c>
      <c r="AK307" s="155">
        <v>0.0309484968538802</v>
      </c>
      <c r="AL307" s="156">
        <v>0.000125094442435088</v>
      </c>
    </row>
    <row r="308" ht="33" spans="1:38">
      <c r="A308" s="166" t="s">
        <v>99</v>
      </c>
      <c r="B308" s="167" t="s">
        <v>1785</v>
      </c>
      <c r="C308" s="167" t="s">
        <v>117</v>
      </c>
      <c r="D308" s="150">
        <v>0</v>
      </c>
      <c r="E308" s="150">
        <v>0</v>
      </c>
      <c r="F308" s="150">
        <v>0</v>
      </c>
      <c r="G308" s="150">
        <v>0</v>
      </c>
      <c r="H308" s="150">
        <v>0</v>
      </c>
      <c r="I308" s="151">
        <v>0</v>
      </c>
      <c r="J308" s="151">
        <v>0</v>
      </c>
      <c r="K308" s="151">
        <v>0</v>
      </c>
      <c r="L308" s="151">
        <v>0</v>
      </c>
      <c r="M308" s="151">
        <v>0</v>
      </c>
      <c r="N308" s="151">
        <v>0</v>
      </c>
      <c r="O308" s="151">
        <v>0</v>
      </c>
      <c r="P308" s="151">
        <v>0</v>
      </c>
      <c r="Q308" s="151">
        <v>0</v>
      </c>
      <c r="R308" s="151">
        <v>0</v>
      </c>
      <c r="S308" s="152">
        <v>0.015</v>
      </c>
      <c r="T308" s="153">
        <v>34313</v>
      </c>
      <c r="U308" s="153">
        <v>611</v>
      </c>
      <c r="V308" s="153">
        <v>611</v>
      </c>
      <c r="W308" s="153">
        <v>1</v>
      </c>
      <c r="X308" s="151">
        <v>583</v>
      </c>
      <c r="Y308" s="154">
        <v>0.0177775187246816</v>
      </c>
      <c r="Z308" s="154">
        <v>0</v>
      </c>
      <c r="AA308" s="154">
        <v>0</v>
      </c>
      <c r="AB308" s="155">
        <v>0</v>
      </c>
      <c r="AC308" s="156">
        <v>0</v>
      </c>
      <c r="AD308" s="157">
        <v>0</v>
      </c>
      <c r="AE308" s="158">
        <v>0</v>
      </c>
      <c r="AF308" s="158">
        <v>0</v>
      </c>
      <c r="AG308" s="158">
        <v>0</v>
      </c>
      <c r="AH308" s="158">
        <v>0</v>
      </c>
      <c r="AI308" s="158">
        <v>0</v>
      </c>
      <c r="AJ308" s="155">
        <v>0</v>
      </c>
      <c r="AK308" s="155">
        <v>0</v>
      </c>
      <c r="AL308" s="156">
        <v>0</v>
      </c>
    </row>
    <row r="309" ht="33" spans="1:38">
      <c r="A309" s="166" t="s">
        <v>99</v>
      </c>
      <c r="B309" s="167" t="s">
        <v>1785</v>
      </c>
      <c r="C309" s="167" t="s">
        <v>118</v>
      </c>
      <c r="D309" s="150">
        <v>0</v>
      </c>
      <c r="E309" s="150">
        <v>0</v>
      </c>
      <c r="F309" s="150">
        <v>0</v>
      </c>
      <c r="G309" s="150">
        <v>0</v>
      </c>
      <c r="H309" s="150">
        <v>0</v>
      </c>
      <c r="I309" s="151">
        <v>0</v>
      </c>
      <c r="J309" s="151">
        <v>0</v>
      </c>
      <c r="K309" s="151">
        <v>0</v>
      </c>
      <c r="L309" s="151">
        <v>0</v>
      </c>
      <c r="M309" s="151">
        <v>0</v>
      </c>
      <c r="N309" s="151">
        <v>0</v>
      </c>
      <c r="O309" s="151">
        <v>0</v>
      </c>
      <c r="P309" s="151">
        <v>0</v>
      </c>
      <c r="Q309" s="151">
        <v>0</v>
      </c>
      <c r="R309" s="151">
        <v>0</v>
      </c>
      <c r="S309" s="152">
        <v>0.015</v>
      </c>
      <c r="T309" s="153">
        <v>0</v>
      </c>
      <c r="U309" s="153">
        <v>0</v>
      </c>
      <c r="V309" s="153">
        <v>0</v>
      </c>
      <c r="W309" s="153">
        <v>0</v>
      </c>
      <c r="X309" s="151">
        <v>0</v>
      </c>
      <c r="Y309" s="154">
        <v>0</v>
      </c>
      <c r="Z309" s="154">
        <v>0</v>
      </c>
      <c r="AA309" s="154">
        <v>0</v>
      </c>
      <c r="AB309" s="155">
        <v>0</v>
      </c>
      <c r="AC309" s="156">
        <v>0</v>
      </c>
      <c r="AD309" s="157">
        <v>0</v>
      </c>
      <c r="AE309" s="158">
        <v>0</v>
      </c>
      <c r="AF309" s="158">
        <v>0</v>
      </c>
      <c r="AG309" s="158">
        <v>0</v>
      </c>
      <c r="AH309" s="158">
        <v>0</v>
      </c>
      <c r="AI309" s="158">
        <v>0</v>
      </c>
      <c r="AJ309" s="155">
        <v>0</v>
      </c>
      <c r="AK309" s="155">
        <v>0</v>
      </c>
      <c r="AL309" s="156">
        <v>0</v>
      </c>
    </row>
    <row r="310" ht="33" spans="1:38">
      <c r="A310" s="166" t="s">
        <v>99</v>
      </c>
      <c r="B310" s="167" t="s">
        <v>1785</v>
      </c>
      <c r="C310" s="167" t="s">
        <v>119</v>
      </c>
      <c r="D310" s="150">
        <v>5311</v>
      </c>
      <c r="E310" s="150">
        <v>125</v>
      </c>
      <c r="F310" s="150">
        <v>84</v>
      </c>
      <c r="G310" s="150">
        <v>2</v>
      </c>
      <c r="H310" s="150">
        <v>0</v>
      </c>
      <c r="I310" s="151">
        <v>6037</v>
      </c>
      <c r="J310" s="151">
        <v>139</v>
      </c>
      <c r="K310" s="151">
        <v>138</v>
      </c>
      <c r="L310" s="151">
        <v>27</v>
      </c>
      <c r="M310" s="151">
        <v>0</v>
      </c>
      <c r="N310" s="151">
        <v>5572</v>
      </c>
      <c r="O310" s="151">
        <v>97</v>
      </c>
      <c r="P310" s="151">
        <v>96</v>
      </c>
      <c r="Q310" s="151">
        <v>47</v>
      </c>
      <c r="R310" s="151">
        <v>0</v>
      </c>
      <c r="S310" s="152">
        <v>0.015</v>
      </c>
      <c r="T310" s="153">
        <v>136740</v>
      </c>
      <c r="U310" s="153">
        <v>3093</v>
      </c>
      <c r="V310" s="153">
        <v>3047</v>
      </c>
      <c r="W310" s="153">
        <v>2</v>
      </c>
      <c r="X310" s="151">
        <v>2734</v>
      </c>
      <c r="Y310" s="154">
        <v>0.0226049436887524</v>
      </c>
      <c r="Z310" s="154">
        <v>0.0235360572396912</v>
      </c>
      <c r="AA310" s="154">
        <v>0.0230246811330131</v>
      </c>
      <c r="AB310" s="155">
        <v>0.0174084709260589</v>
      </c>
      <c r="AC310" s="156">
        <v>0.000511376106678122</v>
      </c>
      <c r="AD310" s="157">
        <v>35707</v>
      </c>
      <c r="AE310" s="158">
        <v>860</v>
      </c>
      <c r="AF310" s="158">
        <v>1</v>
      </c>
      <c r="AG310" s="158">
        <v>40045</v>
      </c>
      <c r="AH310" s="158">
        <v>962</v>
      </c>
      <c r="AI310" s="158">
        <v>0</v>
      </c>
      <c r="AJ310" s="155">
        <v>0.0240569076091523</v>
      </c>
      <c r="AK310" s="155">
        <v>0.0240229741540767</v>
      </c>
      <c r="AL310" s="156">
        <v>3.39334550756021e-5</v>
      </c>
    </row>
    <row r="311" ht="33" spans="1:38">
      <c r="A311" s="166" t="s">
        <v>99</v>
      </c>
      <c r="B311" s="167" t="s">
        <v>1785</v>
      </c>
      <c r="C311" s="167" t="s">
        <v>120</v>
      </c>
      <c r="D311" s="150">
        <v>6230</v>
      </c>
      <c r="E311" s="150">
        <v>89</v>
      </c>
      <c r="F311" s="150">
        <v>49</v>
      </c>
      <c r="G311" s="150">
        <v>0</v>
      </c>
      <c r="H311" s="150">
        <v>0</v>
      </c>
      <c r="I311" s="151">
        <v>7097</v>
      </c>
      <c r="J311" s="151">
        <v>125</v>
      </c>
      <c r="K311" s="151">
        <v>125</v>
      </c>
      <c r="L311" s="151">
        <v>7</v>
      </c>
      <c r="M311" s="151">
        <v>0</v>
      </c>
      <c r="N311" s="151">
        <v>6317</v>
      </c>
      <c r="O311" s="151">
        <v>77</v>
      </c>
      <c r="P311" s="151">
        <v>76</v>
      </c>
      <c r="Q311" s="151">
        <v>47</v>
      </c>
      <c r="R311" s="151">
        <v>0</v>
      </c>
      <c r="S311" s="152">
        <v>0.015</v>
      </c>
      <c r="T311" s="153">
        <v>160975</v>
      </c>
      <c r="U311" s="153">
        <v>2686</v>
      </c>
      <c r="V311" s="153">
        <v>2645</v>
      </c>
      <c r="W311" s="153">
        <v>7</v>
      </c>
      <c r="X311" s="151">
        <v>2388</v>
      </c>
      <c r="Y311" s="154">
        <v>0.0166423357664234</v>
      </c>
      <c r="Z311" s="154">
        <v>0.0142857142857143</v>
      </c>
      <c r="AA311" s="154">
        <v>0.0176130759475835</v>
      </c>
      <c r="AB311" s="155">
        <v>0.0121893303783442</v>
      </c>
      <c r="AC311" s="156">
        <v>-0.0033273616618692</v>
      </c>
      <c r="AD311" s="157">
        <v>41481</v>
      </c>
      <c r="AE311" s="158">
        <v>733</v>
      </c>
      <c r="AF311" s="158">
        <v>3</v>
      </c>
      <c r="AG311" s="158">
        <v>45756</v>
      </c>
      <c r="AH311" s="158">
        <v>736</v>
      </c>
      <c r="AI311" s="158">
        <v>1</v>
      </c>
      <c r="AJ311" s="155">
        <v>0.0175984185530725</v>
      </c>
      <c r="AK311" s="155">
        <v>0.0160634670862838</v>
      </c>
      <c r="AL311" s="156">
        <v>0.00153495146678873</v>
      </c>
    </row>
    <row r="312" ht="33" spans="1:38">
      <c r="A312" s="166" t="s">
        <v>99</v>
      </c>
      <c r="B312" s="167" t="s">
        <v>1785</v>
      </c>
      <c r="C312" s="167" t="s">
        <v>121</v>
      </c>
      <c r="D312" s="150">
        <v>0</v>
      </c>
      <c r="E312" s="150">
        <v>0</v>
      </c>
      <c r="F312" s="150">
        <v>0</v>
      </c>
      <c r="G312" s="150">
        <v>0</v>
      </c>
      <c r="H312" s="150">
        <v>0</v>
      </c>
      <c r="I312" s="151">
        <v>0</v>
      </c>
      <c r="J312" s="151">
        <v>0</v>
      </c>
      <c r="K312" s="151">
        <v>0</v>
      </c>
      <c r="L312" s="151">
        <v>0</v>
      </c>
      <c r="M312" s="151">
        <v>0</v>
      </c>
      <c r="N312" s="151">
        <v>0</v>
      </c>
      <c r="O312" s="151">
        <v>0</v>
      </c>
      <c r="P312" s="151">
        <v>0</v>
      </c>
      <c r="Q312" s="151">
        <v>0</v>
      </c>
      <c r="R312" s="151">
        <v>0</v>
      </c>
      <c r="S312" s="152">
        <v>0.015</v>
      </c>
      <c r="T312" s="153">
        <v>40060</v>
      </c>
      <c r="U312" s="153">
        <v>686</v>
      </c>
      <c r="V312" s="153">
        <v>686</v>
      </c>
      <c r="W312" s="153">
        <v>1</v>
      </c>
      <c r="X312" s="151">
        <v>669</v>
      </c>
      <c r="Y312" s="154">
        <v>0.0170993509735397</v>
      </c>
      <c r="Z312" s="154">
        <v>0</v>
      </c>
      <c r="AA312" s="154">
        <v>0</v>
      </c>
      <c r="AB312" s="155">
        <v>0</v>
      </c>
      <c r="AC312" s="156">
        <v>0</v>
      </c>
      <c r="AD312" s="157">
        <v>0</v>
      </c>
      <c r="AE312" s="158">
        <v>1</v>
      </c>
      <c r="AF312" s="158">
        <v>0</v>
      </c>
      <c r="AG312" s="158">
        <v>28</v>
      </c>
      <c r="AH312" s="158">
        <v>45</v>
      </c>
      <c r="AI312" s="158">
        <v>0</v>
      </c>
      <c r="AJ312" s="155">
        <v>0</v>
      </c>
      <c r="AK312" s="155">
        <v>1.60714285714286</v>
      </c>
      <c r="AL312" s="156">
        <v>-1.60714285714286</v>
      </c>
    </row>
    <row r="313" ht="33" spans="1:38">
      <c r="A313" s="166" t="s">
        <v>99</v>
      </c>
      <c r="B313" s="167" t="s">
        <v>1785</v>
      </c>
      <c r="C313" s="167" t="s">
        <v>122</v>
      </c>
      <c r="D313" s="150">
        <v>0</v>
      </c>
      <c r="E313" s="150">
        <v>0</v>
      </c>
      <c r="F313" s="150">
        <v>0</v>
      </c>
      <c r="G313" s="150">
        <v>0</v>
      </c>
      <c r="H313" s="150">
        <v>0</v>
      </c>
      <c r="I313" s="151">
        <v>0</v>
      </c>
      <c r="J313" s="151">
        <v>0</v>
      </c>
      <c r="K313" s="151">
        <v>0</v>
      </c>
      <c r="L313" s="151">
        <v>0</v>
      </c>
      <c r="M313" s="151">
        <v>0</v>
      </c>
      <c r="N313" s="151">
        <v>0</v>
      </c>
      <c r="O313" s="151">
        <v>0</v>
      </c>
      <c r="P313" s="151">
        <v>0</v>
      </c>
      <c r="Q313" s="151">
        <v>0</v>
      </c>
      <c r="R313" s="151">
        <v>0</v>
      </c>
      <c r="S313" s="152">
        <v>0.015</v>
      </c>
      <c r="T313" s="153">
        <v>76144</v>
      </c>
      <c r="U313" s="153">
        <v>1570</v>
      </c>
      <c r="V313" s="153">
        <v>1567</v>
      </c>
      <c r="W313" s="153">
        <v>7</v>
      </c>
      <c r="X313" s="151">
        <v>1543</v>
      </c>
      <c r="Y313" s="154">
        <v>0.0205268964068082</v>
      </c>
      <c r="Z313" s="154">
        <v>0</v>
      </c>
      <c r="AA313" s="154">
        <v>0</v>
      </c>
      <c r="AB313" s="155">
        <v>0</v>
      </c>
      <c r="AC313" s="156">
        <v>0</v>
      </c>
      <c r="AD313" s="157">
        <v>0</v>
      </c>
      <c r="AE313" s="158">
        <v>0</v>
      </c>
      <c r="AF313" s="158">
        <v>0</v>
      </c>
      <c r="AG313" s="158">
        <v>29</v>
      </c>
      <c r="AH313" s="158">
        <v>57</v>
      </c>
      <c r="AI313" s="158">
        <v>1</v>
      </c>
      <c r="AJ313" s="155">
        <v>0</v>
      </c>
      <c r="AK313" s="155">
        <v>1.93103448275862</v>
      </c>
      <c r="AL313" s="156">
        <v>-1.93103448275862</v>
      </c>
    </row>
    <row r="314" ht="33" spans="1:38">
      <c r="A314" s="166" t="s">
        <v>99</v>
      </c>
      <c r="B314" s="167" t="s">
        <v>1786</v>
      </c>
      <c r="C314" s="167" t="s">
        <v>123</v>
      </c>
      <c r="D314" s="150">
        <v>0</v>
      </c>
      <c r="E314" s="150">
        <v>0</v>
      </c>
      <c r="F314" s="150">
        <v>0</v>
      </c>
      <c r="G314" s="150">
        <v>0</v>
      </c>
      <c r="H314" s="150">
        <v>0</v>
      </c>
      <c r="I314" s="151">
        <v>0</v>
      </c>
      <c r="J314" s="151">
        <v>0</v>
      </c>
      <c r="K314" s="151">
        <v>0</v>
      </c>
      <c r="L314" s="151">
        <v>0</v>
      </c>
      <c r="M314" s="151">
        <v>0</v>
      </c>
      <c r="N314" s="151">
        <v>0</v>
      </c>
      <c r="O314" s="151">
        <v>0</v>
      </c>
      <c r="P314" s="151">
        <v>0</v>
      </c>
      <c r="Q314" s="151">
        <v>0</v>
      </c>
      <c r="R314" s="151">
        <v>0</v>
      </c>
      <c r="S314" s="152">
        <v>0.015</v>
      </c>
      <c r="T314" s="153">
        <v>0</v>
      </c>
      <c r="U314" s="153">
        <v>0</v>
      </c>
      <c r="V314" s="153">
        <v>0</v>
      </c>
      <c r="W314" s="153">
        <v>0</v>
      </c>
      <c r="X314" s="151">
        <v>0</v>
      </c>
      <c r="Y314" s="154">
        <v>0</v>
      </c>
      <c r="Z314" s="154">
        <v>0</v>
      </c>
      <c r="AA314" s="154">
        <v>0</v>
      </c>
      <c r="AB314" s="155">
        <v>0</v>
      </c>
      <c r="AC314" s="156">
        <v>0</v>
      </c>
      <c r="AD314" s="157">
        <v>0</v>
      </c>
      <c r="AE314" s="158">
        <v>0</v>
      </c>
      <c r="AF314" s="158">
        <v>0</v>
      </c>
      <c r="AG314" s="158">
        <v>0</v>
      </c>
      <c r="AH314" s="158">
        <v>0</v>
      </c>
      <c r="AI314" s="158">
        <v>0</v>
      </c>
      <c r="AJ314" s="155">
        <v>0</v>
      </c>
      <c r="AK314" s="155">
        <v>0</v>
      </c>
      <c r="AL314" s="156">
        <v>0</v>
      </c>
    </row>
    <row r="315" ht="33" spans="1:38">
      <c r="A315" s="166" t="s">
        <v>99</v>
      </c>
      <c r="B315" s="167" t="s">
        <v>1786</v>
      </c>
      <c r="C315" s="167" t="s">
        <v>124</v>
      </c>
      <c r="D315" s="150">
        <v>14385</v>
      </c>
      <c r="E315" s="150">
        <v>180</v>
      </c>
      <c r="F315" s="150">
        <v>109</v>
      </c>
      <c r="G315" s="150">
        <v>21</v>
      </c>
      <c r="H315" s="150">
        <v>0</v>
      </c>
      <c r="I315" s="151">
        <v>14456</v>
      </c>
      <c r="J315" s="151">
        <v>193</v>
      </c>
      <c r="K315" s="151">
        <v>193</v>
      </c>
      <c r="L315" s="151">
        <v>73</v>
      </c>
      <c r="M315" s="151">
        <v>0</v>
      </c>
      <c r="N315" s="151">
        <v>12853</v>
      </c>
      <c r="O315" s="151">
        <v>221</v>
      </c>
      <c r="P315" s="151">
        <v>221</v>
      </c>
      <c r="Q315" s="151">
        <v>177</v>
      </c>
      <c r="R315" s="151">
        <v>0</v>
      </c>
      <c r="S315" s="152">
        <v>0.015</v>
      </c>
      <c r="T315" s="153">
        <v>352627</v>
      </c>
      <c r="U315" s="153">
        <v>4381</v>
      </c>
      <c r="V315" s="153">
        <v>4302</v>
      </c>
      <c r="W315" s="153">
        <v>5</v>
      </c>
      <c r="X315" s="151">
        <v>3932</v>
      </c>
      <c r="Y315" s="154">
        <v>0.0124097133798603</v>
      </c>
      <c r="Z315" s="154">
        <v>0.0125130344108446</v>
      </c>
      <c r="AA315" s="154">
        <v>0.0133508577753182</v>
      </c>
      <c r="AB315" s="155">
        <v>0.017194429316113</v>
      </c>
      <c r="AC315" s="156">
        <v>-0.000837823364473576</v>
      </c>
      <c r="AD315" s="157">
        <v>94722</v>
      </c>
      <c r="AE315" s="158">
        <v>1286</v>
      </c>
      <c r="AF315" s="158">
        <v>0</v>
      </c>
      <c r="AG315" s="158">
        <v>100249</v>
      </c>
      <c r="AH315" s="158">
        <v>1320</v>
      </c>
      <c r="AI315" s="158">
        <v>1</v>
      </c>
      <c r="AJ315" s="155">
        <v>0.0135765714406368</v>
      </c>
      <c r="AK315" s="155">
        <v>0.0131572384761943</v>
      </c>
      <c r="AL315" s="156">
        <v>0.000419332964442534</v>
      </c>
    </row>
    <row r="316" ht="33" spans="1:38">
      <c r="A316" s="166" t="s">
        <v>99</v>
      </c>
      <c r="B316" s="167" t="s">
        <v>1786</v>
      </c>
      <c r="C316" s="167" t="s">
        <v>126</v>
      </c>
      <c r="D316" s="150">
        <v>0</v>
      </c>
      <c r="E316" s="150">
        <v>0</v>
      </c>
      <c r="F316" s="150">
        <v>0</v>
      </c>
      <c r="G316" s="150">
        <v>0</v>
      </c>
      <c r="H316" s="150">
        <v>0</v>
      </c>
      <c r="I316" s="151">
        <v>0</v>
      </c>
      <c r="J316" s="151">
        <v>0</v>
      </c>
      <c r="K316" s="151">
        <v>0</v>
      </c>
      <c r="L316" s="151">
        <v>0</v>
      </c>
      <c r="M316" s="151">
        <v>0</v>
      </c>
      <c r="N316" s="151">
        <v>0</v>
      </c>
      <c r="O316" s="151">
        <v>0</v>
      </c>
      <c r="P316" s="151">
        <v>0</v>
      </c>
      <c r="Q316" s="151">
        <v>0</v>
      </c>
      <c r="R316" s="151">
        <v>0</v>
      </c>
      <c r="S316" s="152">
        <v>0.015</v>
      </c>
      <c r="T316" s="153">
        <v>0</v>
      </c>
      <c r="U316" s="153">
        <v>0</v>
      </c>
      <c r="V316" s="153">
        <v>0</v>
      </c>
      <c r="W316" s="153">
        <v>0</v>
      </c>
      <c r="X316" s="151">
        <v>0</v>
      </c>
      <c r="Y316" s="154">
        <v>0</v>
      </c>
      <c r="Z316" s="154">
        <v>0</v>
      </c>
      <c r="AA316" s="154">
        <v>0</v>
      </c>
      <c r="AB316" s="155">
        <v>0</v>
      </c>
      <c r="AC316" s="156">
        <v>0</v>
      </c>
      <c r="AD316" s="157">
        <v>0</v>
      </c>
      <c r="AE316" s="158">
        <v>0</v>
      </c>
      <c r="AF316" s="158">
        <v>0</v>
      </c>
      <c r="AG316" s="158">
        <v>0</v>
      </c>
      <c r="AH316" s="158">
        <v>0</v>
      </c>
      <c r="AI316" s="158">
        <v>0</v>
      </c>
      <c r="AJ316" s="155">
        <v>0</v>
      </c>
      <c r="AK316" s="155">
        <v>0</v>
      </c>
      <c r="AL316" s="156">
        <v>0</v>
      </c>
    </row>
    <row r="317" ht="33" spans="1:38">
      <c r="A317" s="166" t="s">
        <v>99</v>
      </c>
      <c r="B317" s="167" t="s">
        <v>1786</v>
      </c>
      <c r="C317" s="167" t="s">
        <v>127</v>
      </c>
      <c r="D317" s="150">
        <v>12787</v>
      </c>
      <c r="E317" s="150">
        <v>250</v>
      </c>
      <c r="F317" s="150">
        <v>172</v>
      </c>
      <c r="G317" s="150">
        <v>31</v>
      </c>
      <c r="H317" s="150">
        <v>0</v>
      </c>
      <c r="I317" s="151">
        <v>13343</v>
      </c>
      <c r="J317" s="151">
        <v>263</v>
      </c>
      <c r="K317" s="151">
        <v>263</v>
      </c>
      <c r="L317" s="151">
        <v>87</v>
      </c>
      <c r="M317" s="151">
        <v>0</v>
      </c>
      <c r="N317" s="151">
        <v>11543</v>
      </c>
      <c r="O317" s="151">
        <v>156</v>
      </c>
      <c r="P317" s="151">
        <v>156</v>
      </c>
      <c r="Q317" s="151">
        <v>95</v>
      </c>
      <c r="R317" s="151">
        <v>0</v>
      </c>
      <c r="S317" s="152">
        <v>0.015</v>
      </c>
      <c r="T317" s="153">
        <v>305329</v>
      </c>
      <c r="U317" s="153">
        <v>5186</v>
      </c>
      <c r="V317" s="153">
        <v>5105</v>
      </c>
      <c r="W317" s="153">
        <v>1</v>
      </c>
      <c r="X317" s="151">
        <v>4601</v>
      </c>
      <c r="Y317" s="154">
        <v>0.0169816820544396</v>
      </c>
      <c r="Z317" s="154">
        <v>0.0195511065926331</v>
      </c>
      <c r="AA317" s="154">
        <v>0.0197107097354418</v>
      </c>
      <c r="AB317" s="155">
        <v>0.0135146842242051</v>
      </c>
      <c r="AC317" s="156">
        <v>-0.000159603142808662</v>
      </c>
      <c r="AD317" s="157">
        <v>85291</v>
      </c>
      <c r="AE317" s="158">
        <v>1639</v>
      </c>
      <c r="AF317" s="158">
        <v>0</v>
      </c>
      <c r="AG317" s="158">
        <v>89930</v>
      </c>
      <c r="AH317" s="158">
        <v>1465</v>
      </c>
      <c r="AI317" s="158">
        <v>1</v>
      </c>
      <c r="AJ317" s="155">
        <v>0.0192165644675288</v>
      </c>
      <c r="AK317" s="155">
        <v>0.0162793283665073</v>
      </c>
      <c r="AL317" s="156">
        <v>0.00293723610102153</v>
      </c>
    </row>
    <row r="318" ht="33" spans="1:38">
      <c r="A318" s="166" t="s">
        <v>99</v>
      </c>
      <c r="B318" s="167" t="s">
        <v>1786</v>
      </c>
      <c r="C318" s="167" t="s">
        <v>128</v>
      </c>
      <c r="D318" s="150">
        <v>0</v>
      </c>
      <c r="E318" s="150">
        <v>0</v>
      </c>
      <c r="F318" s="150">
        <v>0</v>
      </c>
      <c r="G318" s="150">
        <v>0</v>
      </c>
      <c r="H318" s="150">
        <v>0</v>
      </c>
      <c r="I318" s="151">
        <v>0</v>
      </c>
      <c r="J318" s="151">
        <v>0</v>
      </c>
      <c r="K318" s="151">
        <v>0</v>
      </c>
      <c r="L318" s="151">
        <v>0</v>
      </c>
      <c r="M318" s="151">
        <v>0</v>
      </c>
      <c r="N318" s="151">
        <v>0</v>
      </c>
      <c r="O318" s="151">
        <v>0</v>
      </c>
      <c r="P318" s="151">
        <v>0</v>
      </c>
      <c r="Q318" s="151">
        <v>0</v>
      </c>
      <c r="R318" s="151">
        <v>0</v>
      </c>
      <c r="S318" s="152">
        <v>0.015</v>
      </c>
      <c r="T318" s="153">
        <v>0</v>
      </c>
      <c r="U318" s="153">
        <v>8</v>
      </c>
      <c r="V318" s="153">
        <v>8</v>
      </c>
      <c r="W318" s="153">
        <v>0</v>
      </c>
      <c r="X318" s="151">
        <v>8</v>
      </c>
      <c r="Y318" s="154">
        <v>0</v>
      </c>
      <c r="Z318" s="154">
        <v>0</v>
      </c>
      <c r="AA318" s="154">
        <v>0</v>
      </c>
      <c r="AB318" s="155">
        <v>0</v>
      </c>
      <c r="AC318" s="156">
        <v>0</v>
      </c>
      <c r="AD318" s="157">
        <v>0</v>
      </c>
      <c r="AE318" s="158">
        <v>0</v>
      </c>
      <c r="AF318" s="158">
        <v>0</v>
      </c>
      <c r="AG318" s="158">
        <v>0</v>
      </c>
      <c r="AH318" s="158">
        <v>0</v>
      </c>
      <c r="AI318" s="158">
        <v>0</v>
      </c>
      <c r="AJ318" s="155">
        <v>0</v>
      </c>
      <c r="AK318" s="155">
        <v>0</v>
      </c>
      <c r="AL318" s="156">
        <v>0</v>
      </c>
    </row>
    <row r="319" ht="33" spans="1:38">
      <c r="A319" s="166" t="s">
        <v>99</v>
      </c>
      <c r="B319" s="167" t="s">
        <v>1786</v>
      </c>
      <c r="C319" s="167" t="s">
        <v>129</v>
      </c>
      <c r="D319" s="150">
        <v>5116</v>
      </c>
      <c r="E319" s="150">
        <v>147</v>
      </c>
      <c r="F319" s="150">
        <v>67</v>
      </c>
      <c r="G319" s="150">
        <v>3</v>
      </c>
      <c r="H319" s="150">
        <v>0</v>
      </c>
      <c r="I319" s="151">
        <v>5979</v>
      </c>
      <c r="J319" s="151">
        <v>142</v>
      </c>
      <c r="K319" s="151">
        <v>142</v>
      </c>
      <c r="L319" s="151">
        <v>28</v>
      </c>
      <c r="M319" s="151">
        <v>0</v>
      </c>
      <c r="N319" s="151">
        <v>4878</v>
      </c>
      <c r="O319" s="151">
        <v>141</v>
      </c>
      <c r="P319" s="151">
        <v>141</v>
      </c>
      <c r="Q319" s="151">
        <v>95</v>
      </c>
      <c r="R319" s="151">
        <v>0</v>
      </c>
      <c r="S319" s="152">
        <v>0.015</v>
      </c>
      <c r="T319" s="153">
        <v>126439</v>
      </c>
      <c r="U319" s="153">
        <v>3522</v>
      </c>
      <c r="V319" s="153">
        <v>3442</v>
      </c>
      <c r="W319" s="153">
        <v>2</v>
      </c>
      <c r="X319" s="151">
        <v>3159</v>
      </c>
      <c r="Y319" s="154">
        <v>0.0278395115431157</v>
      </c>
      <c r="Z319" s="154">
        <v>0.0287333854573886</v>
      </c>
      <c r="AA319" s="154">
        <v>0.023749790934939</v>
      </c>
      <c r="AB319" s="155">
        <v>0.0289052890528905</v>
      </c>
      <c r="AC319" s="156">
        <v>0.00498359452244963</v>
      </c>
      <c r="AD319" s="157">
        <v>33925</v>
      </c>
      <c r="AE319" s="158">
        <v>987</v>
      </c>
      <c r="AF319" s="158">
        <v>0</v>
      </c>
      <c r="AG319" s="158">
        <v>36686</v>
      </c>
      <c r="AH319" s="158">
        <v>1072</v>
      </c>
      <c r="AI319" s="158">
        <v>1</v>
      </c>
      <c r="AJ319" s="155">
        <v>0.0290935887988209</v>
      </c>
      <c r="AK319" s="155">
        <v>0.0291936978683967</v>
      </c>
      <c r="AL319" s="156">
        <v>-0.000100109069575735</v>
      </c>
    </row>
    <row r="320" ht="33" spans="1:38">
      <c r="A320" s="166" t="s">
        <v>99</v>
      </c>
      <c r="B320" s="167" t="s">
        <v>1786</v>
      </c>
      <c r="C320" s="167" t="s">
        <v>130</v>
      </c>
      <c r="D320" s="150">
        <v>7644</v>
      </c>
      <c r="E320" s="150">
        <v>132</v>
      </c>
      <c r="F320" s="150">
        <v>87</v>
      </c>
      <c r="G320" s="150">
        <v>6</v>
      </c>
      <c r="H320" s="150">
        <v>0</v>
      </c>
      <c r="I320" s="151">
        <v>7398</v>
      </c>
      <c r="J320" s="151">
        <v>114</v>
      </c>
      <c r="K320" s="151">
        <v>113</v>
      </c>
      <c r="L320" s="151">
        <v>67</v>
      </c>
      <c r="M320" s="151">
        <v>0</v>
      </c>
      <c r="N320" s="151">
        <v>7079</v>
      </c>
      <c r="O320" s="151">
        <v>93</v>
      </c>
      <c r="P320" s="151">
        <v>91</v>
      </c>
      <c r="Q320" s="151">
        <v>73</v>
      </c>
      <c r="R320" s="151">
        <v>0</v>
      </c>
      <c r="S320" s="152">
        <v>0.015</v>
      </c>
      <c r="T320" s="153">
        <v>177431</v>
      </c>
      <c r="U320" s="153">
        <v>3050</v>
      </c>
      <c r="V320" s="153">
        <v>2996</v>
      </c>
      <c r="W320" s="153">
        <v>2</v>
      </c>
      <c r="X320" s="151">
        <v>2791</v>
      </c>
      <c r="Y320" s="154">
        <v>0.0171785088287841</v>
      </c>
      <c r="Z320" s="154">
        <v>0.0172684458398744</v>
      </c>
      <c r="AA320" s="154">
        <v>0.0154095701540957</v>
      </c>
      <c r="AB320" s="155">
        <v>0.0131374487922023</v>
      </c>
      <c r="AC320" s="156">
        <v>0.00185887568577871</v>
      </c>
      <c r="AD320" s="157">
        <v>47613</v>
      </c>
      <c r="AE320" s="158">
        <v>893</v>
      </c>
      <c r="AF320" s="158">
        <v>0</v>
      </c>
      <c r="AG320" s="158">
        <v>51263</v>
      </c>
      <c r="AH320" s="158">
        <v>915</v>
      </c>
      <c r="AI320" s="158">
        <v>0</v>
      </c>
      <c r="AJ320" s="155">
        <v>0.0187553819335056</v>
      </c>
      <c r="AK320" s="155">
        <v>0.0178491309521487</v>
      </c>
      <c r="AL320" s="156">
        <v>0.000906250981356833</v>
      </c>
    </row>
    <row r="321" ht="33" spans="1:38">
      <c r="A321" s="166" t="s">
        <v>99</v>
      </c>
      <c r="B321" s="167" t="s">
        <v>1786</v>
      </c>
      <c r="C321" s="167" t="s">
        <v>131</v>
      </c>
      <c r="D321" s="150">
        <v>9040</v>
      </c>
      <c r="E321" s="150">
        <v>144</v>
      </c>
      <c r="F321" s="150">
        <v>59</v>
      </c>
      <c r="G321" s="150">
        <v>8</v>
      </c>
      <c r="H321" s="150">
        <v>0</v>
      </c>
      <c r="I321" s="151">
        <v>9280</v>
      </c>
      <c r="J321" s="151">
        <v>113</v>
      </c>
      <c r="K321" s="151">
        <v>112</v>
      </c>
      <c r="L321" s="151">
        <v>26</v>
      </c>
      <c r="M321" s="151">
        <v>0</v>
      </c>
      <c r="N321" s="151">
        <v>8140</v>
      </c>
      <c r="O321" s="151">
        <v>105</v>
      </c>
      <c r="P321" s="151">
        <v>105</v>
      </c>
      <c r="Q321" s="151">
        <v>70</v>
      </c>
      <c r="R321" s="151">
        <v>0</v>
      </c>
      <c r="S321" s="152">
        <v>0.015</v>
      </c>
      <c r="T321" s="153">
        <v>216989</v>
      </c>
      <c r="U321" s="153">
        <v>3518</v>
      </c>
      <c r="V321" s="153">
        <v>3430</v>
      </c>
      <c r="W321" s="153">
        <v>1</v>
      </c>
      <c r="X321" s="151">
        <v>3155</v>
      </c>
      <c r="Y321" s="154">
        <v>0.016208194885455</v>
      </c>
      <c r="Z321" s="154">
        <v>0.015929203539823</v>
      </c>
      <c r="AA321" s="154">
        <v>0.012176724137931</v>
      </c>
      <c r="AB321" s="155">
        <v>0.0128992628992629</v>
      </c>
      <c r="AC321" s="156">
        <v>0.00375247940189197</v>
      </c>
      <c r="AD321" s="157">
        <v>58481</v>
      </c>
      <c r="AE321" s="158">
        <v>1049</v>
      </c>
      <c r="AF321" s="158">
        <v>0</v>
      </c>
      <c r="AG321" s="158">
        <v>63661</v>
      </c>
      <c r="AH321" s="158">
        <v>1073</v>
      </c>
      <c r="AI321" s="158">
        <v>0</v>
      </c>
      <c r="AJ321" s="155">
        <v>0.0179374497700108</v>
      </c>
      <c r="AK321" s="155">
        <v>0.0168549033160019</v>
      </c>
      <c r="AL321" s="156">
        <v>0.00108254645400882</v>
      </c>
    </row>
    <row r="322" ht="33" spans="1:38">
      <c r="A322" s="166" t="s">
        <v>99</v>
      </c>
      <c r="B322" s="167" t="s">
        <v>1786</v>
      </c>
      <c r="C322" s="167" t="s">
        <v>132</v>
      </c>
      <c r="D322" s="150">
        <v>0</v>
      </c>
      <c r="E322" s="150">
        <v>0</v>
      </c>
      <c r="F322" s="150">
        <v>0</v>
      </c>
      <c r="G322" s="150">
        <v>0</v>
      </c>
      <c r="H322" s="150">
        <v>0</v>
      </c>
      <c r="I322" s="151">
        <v>0</v>
      </c>
      <c r="J322" s="151">
        <v>0</v>
      </c>
      <c r="K322" s="151">
        <v>0</v>
      </c>
      <c r="L322" s="151">
        <v>0</v>
      </c>
      <c r="M322" s="151">
        <v>0</v>
      </c>
      <c r="N322" s="151">
        <v>0</v>
      </c>
      <c r="O322" s="151">
        <v>0</v>
      </c>
      <c r="P322" s="151">
        <v>0</v>
      </c>
      <c r="Q322" s="151">
        <v>0</v>
      </c>
      <c r="R322" s="151">
        <v>0</v>
      </c>
      <c r="S322" s="152">
        <v>0.015</v>
      </c>
      <c r="T322" s="153">
        <v>1</v>
      </c>
      <c r="U322" s="153">
        <v>1</v>
      </c>
      <c r="V322" s="153">
        <v>1</v>
      </c>
      <c r="W322" s="153">
        <v>0</v>
      </c>
      <c r="X322" s="151">
        <v>1</v>
      </c>
      <c r="Y322" s="154">
        <v>1</v>
      </c>
      <c r="Z322" s="154">
        <v>0</v>
      </c>
      <c r="AA322" s="154">
        <v>0</v>
      </c>
      <c r="AB322" s="155">
        <v>0</v>
      </c>
      <c r="AC322" s="156">
        <v>0</v>
      </c>
      <c r="AD322" s="157">
        <v>0</v>
      </c>
      <c r="AE322" s="158">
        <v>0</v>
      </c>
      <c r="AF322" s="158">
        <v>0</v>
      </c>
      <c r="AG322" s="158">
        <v>0</v>
      </c>
      <c r="AH322" s="158">
        <v>0</v>
      </c>
      <c r="AI322" s="158">
        <v>0</v>
      </c>
      <c r="AJ322" s="155">
        <v>0</v>
      </c>
      <c r="AK322" s="155">
        <v>0</v>
      </c>
      <c r="AL322" s="156">
        <v>0</v>
      </c>
    </row>
    <row r="323" ht="33" spans="1:38">
      <c r="A323" s="166" t="s">
        <v>99</v>
      </c>
      <c r="B323" s="167" t="s">
        <v>1786</v>
      </c>
      <c r="C323" s="167" t="s">
        <v>133</v>
      </c>
      <c r="D323" s="150">
        <v>15547</v>
      </c>
      <c r="E323" s="150">
        <v>372</v>
      </c>
      <c r="F323" s="150">
        <v>194</v>
      </c>
      <c r="G323" s="150">
        <v>76</v>
      </c>
      <c r="H323" s="150">
        <v>0</v>
      </c>
      <c r="I323" s="151">
        <v>17504</v>
      </c>
      <c r="J323" s="151">
        <v>365</v>
      </c>
      <c r="K323" s="151">
        <v>364</v>
      </c>
      <c r="L323" s="151">
        <v>159</v>
      </c>
      <c r="M323" s="151">
        <v>0</v>
      </c>
      <c r="N323" s="151">
        <v>15195</v>
      </c>
      <c r="O323" s="151">
        <v>359</v>
      </c>
      <c r="P323" s="151">
        <v>359</v>
      </c>
      <c r="Q323" s="151">
        <v>273</v>
      </c>
      <c r="R323" s="151">
        <v>1</v>
      </c>
      <c r="S323" s="152">
        <v>0.015</v>
      </c>
      <c r="T323" s="153">
        <v>381564</v>
      </c>
      <c r="U323" s="153">
        <v>7805</v>
      </c>
      <c r="V323" s="153">
        <v>7621</v>
      </c>
      <c r="W323" s="153">
        <v>3</v>
      </c>
      <c r="X323" s="151">
        <v>7045</v>
      </c>
      <c r="Y323" s="154">
        <v>0.0204474216645176</v>
      </c>
      <c r="Z323" s="154">
        <v>0.0239274458094809</v>
      </c>
      <c r="AA323" s="154">
        <v>0.0208523765996344</v>
      </c>
      <c r="AB323" s="155">
        <v>0.0235603817045081</v>
      </c>
      <c r="AC323" s="156">
        <v>0.00307506920984656</v>
      </c>
      <c r="AD323" s="157">
        <v>108178</v>
      </c>
      <c r="AE323" s="158">
        <v>2169</v>
      </c>
      <c r="AF323" s="158">
        <v>1</v>
      </c>
      <c r="AG323" s="158">
        <v>115908</v>
      </c>
      <c r="AH323" s="158">
        <v>2415</v>
      </c>
      <c r="AI323" s="158">
        <v>1</v>
      </c>
      <c r="AJ323" s="155">
        <v>0.0200410434653996</v>
      </c>
      <c r="AK323" s="155">
        <v>0.0208268626841978</v>
      </c>
      <c r="AL323" s="156">
        <v>-0.000785819218798191</v>
      </c>
    </row>
    <row r="324" ht="33" spans="1:38">
      <c r="A324" s="166" t="s">
        <v>99</v>
      </c>
      <c r="B324" s="167" t="s">
        <v>1786</v>
      </c>
      <c r="C324" s="167" t="s">
        <v>134</v>
      </c>
      <c r="D324" s="150">
        <v>919</v>
      </c>
      <c r="E324" s="150">
        <v>0</v>
      </c>
      <c r="F324" s="150">
        <v>0</v>
      </c>
      <c r="G324" s="150">
        <v>0</v>
      </c>
      <c r="H324" s="150">
        <v>0</v>
      </c>
      <c r="I324" s="151">
        <v>852</v>
      </c>
      <c r="J324" s="151">
        <v>0</v>
      </c>
      <c r="K324" s="151">
        <v>0</v>
      </c>
      <c r="L324" s="151">
        <v>0</v>
      </c>
      <c r="M324" s="151">
        <v>0</v>
      </c>
      <c r="N324" s="151">
        <v>779</v>
      </c>
      <c r="O324" s="151">
        <v>0</v>
      </c>
      <c r="P324" s="151">
        <v>0</v>
      </c>
      <c r="Q324" s="151">
        <v>0</v>
      </c>
      <c r="R324" s="151">
        <v>0</v>
      </c>
      <c r="S324" s="152">
        <v>0.015</v>
      </c>
      <c r="T324" s="153">
        <v>21587</v>
      </c>
      <c r="U324" s="153">
        <v>0</v>
      </c>
      <c r="V324" s="153">
        <v>0</v>
      </c>
      <c r="W324" s="153">
        <v>0</v>
      </c>
      <c r="X324" s="151">
        <v>0</v>
      </c>
      <c r="Y324" s="154">
        <v>0</v>
      </c>
      <c r="Z324" s="154">
        <v>0</v>
      </c>
      <c r="AA324" s="154">
        <v>0</v>
      </c>
      <c r="AB324" s="155">
        <v>0</v>
      </c>
      <c r="AC324" s="156">
        <v>0</v>
      </c>
      <c r="AD324" s="157">
        <v>6137</v>
      </c>
      <c r="AE324" s="158">
        <v>0</v>
      </c>
      <c r="AF324" s="158">
        <v>0</v>
      </c>
      <c r="AG324" s="158">
        <v>6436</v>
      </c>
      <c r="AH324" s="158">
        <v>0</v>
      </c>
      <c r="AI324" s="158">
        <v>0</v>
      </c>
      <c r="AJ324" s="155">
        <v>0</v>
      </c>
      <c r="AK324" s="155">
        <v>0</v>
      </c>
      <c r="AL324" s="156">
        <v>0</v>
      </c>
    </row>
    <row r="325" ht="33" spans="1:38">
      <c r="A325" s="166" t="s">
        <v>99</v>
      </c>
      <c r="B325" s="167" t="s">
        <v>1786</v>
      </c>
      <c r="C325" s="167" t="s">
        <v>135</v>
      </c>
      <c r="D325" s="150">
        <v>11131</v>
      </c>
      <c r="E325" s="150">
        <v>403</v>
      </c>
      <c r="F325" s="150">
        <v>270</v>
      </c>
      <c r="G325" s="150">
        <v>1</v>
      </c>
      <c r="H325" s="150">
        <v>0</v>
      </c>
      <c r="I325" s="151">
        <v>11679</v>
      </c>
      <c r="J325" s="151">
        <v>216</v>
      </c>
      <c r="K325" s="151">
        <v>215</v>
      </c>
      <c r="L325" s="151">
        <v>52</v>
      </c>
      <c r="M325" s="151">
        <v>0</v>
      </c>
      <c r="N325" s="151">
        <v>9727</v>
      </c>
      <c r="O325" s="151">
        <v>220</v>
      </c>
      <c r="P325" s="151">
        <v>219</v>
      </c>
      <c r="Q325" s="151">
        <v>148</v>
      </c>
      <c r="R325" s="151">
        <v>0</v>
      </c>
      <c r="S325" s="152">
        <v>0.015</v>
      </c>
      <c r="T325" s="153">
        <v>265815</v>
      </c>
      <c r="U325" s="153">
        <v>6667</v>
      </c>
      <c r="V325" s="153">
        <v>6520</v>
      </c>
      <c r="W325" s="153">
        <v>28</v>
      </c>
      <c r="X325" s="151">
        <v>5840</v>
      </c>
      <c r="Y325" s="154">
        <v>0.0249760171547881</v>
      </c>
      <c r="Z325" s="154">
        <v>0.0362051927050579</v>
      </c>
      <c r="AA325" s="154">
        <v>0.0184947341381968</v>
      </c>
      <c r="AB325" s="155">
        <v>0.0226174565642027</v>
      </c>
      <c r="AC325" s="156">
        <v>0.0177104585668612</v>
      </c>
      <c r="AD325" s="157">
        <v>71586</v>
      </c>
      <c r="AE325" s="158">
        <v>1972</v>
      </c>
      <c r="AF325" s="158">
        <v>3</v>
      </c>
      <c r="AG325" s="158">
        <v>77303</v>
      </c>
      <c r="AH325" s="158">
        <v>2041</v>
      </c>
      <c r="AI325" s="158">
        <v>17</v>
      </c>
      <c r="AJ325" s="155">
        <v>0.027505378146565</v>
      </c>
      <c r="AK325" s="155">
        <v>0.0261826837250818</v>
      </c>
      <c r="AL325" s="156">
        <v>0.00132269442148315</v>
      </c>
    </row>
    <row r="326" ht="33" spans="1:38">
      <c r="A326" s="166" t="s">
        <v>99</v>
      </c>
      <c r="B326" s="167" t="s">
        <v>1786</v>
      </c>
      <c r="C326" s="167" t="s">
        <v>136</v>
      </c>
      <c r="D326" s="150">
        <v>17578</v>
      </c>
      <c r="E326" s="150">
        <v>289</v>
      </c>
      <c r="F326" s="150">
        <v>182</v>
      </c>
      <c r="G326" s="150">
        <v>33</v>
      </c>
      <c r="H326" s="150">
        <v>0</v>
      </c>
      <c r="I326" s="151">
        <v>18846</v>
      </c>
      <c r="J326" s="151">
        <v>295</v>
      </c>
      <c r="K326" s="151">
        <v>294</v>
      </c>
      <c r="L326" s="151">
        <v>174</v>
      </c>
      <c r="M326" s="151">
        <v>0</v>
      </c>
      <c r="N326" s="151">
        <v>18414</v>
      </c>
      <c r="O326" s="151">
        <v>244</v>
      </c>
      <c r="P326" s="151">
        <v>244</v>
      </c>
      <c r="Q326" s="151">
        <v>201</v>
      </c>
      <c r="R326" s="151">
        <v>0</v>
      </c>
      <c r="S326" s="152">
        <v>0.015</v>
      </c>
      <c r="T326" s="153">
        <v>402522</v>
      </c>
      <c r="U326" s="153">
        <v>7139</v>
      </c>
      <c r="V326" s="153">
        <v>7028</v>
      </c>
      <c r="W326" s="153">
        <v>2</v>
      </c>
      <c r="X326" s="151">
        <v>6582</v>
      </c>
      <c r="Y326" s="154">
        <v>0.0177307078867739</v>
      </c>
      <c r="Z326" s="154">
        <v>0.0164410058027079</v>
      </c>
      <c r="AA326" s="154">
        <v>0.0156531890056245</v>
      </c>
      <c r="AB326" s="155">
        <v>0.0132507874443358</v>
      </c>
      <c r="AC326" s="156">
        <v>0.000787816797083393</v>
      </c>
      <c r="AD326" s="157">
        <v>126685</v>
      </c>
      <c r="AE326" s="158">
        <v>2123</v>
      </c>
      <c r="AF326" s="158">
        <v>1</v>
      </c>
      <c r="AG326" s="158">
        <v>121972</v>
      </c>
      <c r="AH326" s="158">
        <v>2140</v>
      </c>
      <c r="AI326" s="158">
        <v>0</v>
      </c>
      <c r="AJ326" s="155">
        <v>0.0167502072068516</v>
      </c>
      <c r="AK326" s="155">
        <v>0.0175450103302397</v>
      </c>
      <c r="AL326" s="156">
        <v>-0.000794803123388088</v>
      </c>
    </row>
    <row r="327" ht="33" spans="1:38">
      <c r="A327" s="166" t="s">
        <v>99</v>
      </c>
      <c r="B327" s="167" t="s">
        <v>1786</v>
      </c>
      <c r="C327" s="167" t="s">
        <v>137</v>
      </c>
      <c r="D327" s="150">
        <v>8194</v>
      </c>
      <c r="E327" s="150">
        <v>255</v>
      </c>
      <c r="F327" s="150">
        <v>131</v>
      </c>
      <c r="G327" s="150">
        <v>0</v>
      </c>
      <c r="H327" s="150">
        <v>0</v>
      </c>
      <c r="I327" s="151">
        <v>9723</v>
      </c>
      <c r="J327" s="151">
        <v>218</v>
      </c>
      <c r="K327" s="151">
        <v>217</v>
      </c>
      <c r="L327" s="151">
        <v>45</v>
      </c>
      <c r="M327" s="151">
        <v>0</v>
      </c>
      <c r="N327" s="151">
        <v>8399</v>
      </c>
      <c r="O327" s="151">
        <v>185</v>
      </c>
      <c r="P327" s="151">
        <v>184</v>
      </c>
      <c r="Q327" s="151">
        <v>110</v>
      </c>
      <c r="R327" s="151">
        <v>0</v>
      </c>
      <c r="S327" s="152">
        <v>0.015</v>
      </c>
      <c r="T327" s="153">
        <v>213981</v>
      </c>
      <c r="U327" s="153">
        <v>5553</v>
      </c>
      <c r="V327" s="153">
        <v>5415</v>
      </c>
      <c r="W327" s="153">
        <v>5</v>
      </c>
      <c r="X327" s="151">
        <v>4907</v>
      </c>
      <c r="Y327" s="154">
        <v>0.0259275356223216</v>
      </c>
      <c r="Z327" s="154">
        <v>0.0311203319502075</v>
      </c>
      <c r="AA327" s="154">
        <v>0.0224210634577805</v>
      </c>
      <c r="AB327" s="155">
        <v>0.0220264317180617</v>
      </c>
      <c r="AC327" s="156">
        <v>0.00869926849242695</v>
      </c>
      <c r="AD327" s="157">
        <v>55854</v>
      </c>
      <c r="AE327" s="158">
        <v>1604</v>
      </c>
      <c r="AF327" s="158">
        <v>0</v>
      </c>
      <c r="AG327" s="158">
        <v>61919</v>
      </c>
      <c r="AH327" s="158">
        <v>1712</v>
      </c>
      <c r="AI327" s="158">
        <v>0</v>
      </c>
      <c r="AJ327" s="155">
        <v>0.0287177283632327</v>
      </c>
      <c r="AK327" s="155">
        <v>0.0276490253395565</v>
      </c>
      <c r="AL327" s="156">
        <v>0.00106870302367619</v>
      </c>
    </row>
    <row r="328" ht="33" spans="1:38">
      <c r="A328" s="166" t="s">
        <v>99</v>
      </c>
      <c r="B328" s="167" t="s">
        <v>803</v>
      </c>
      <c r="C328" s="167" t="s">
        <v>138</v>
      </c>
      <c r="D328" s="150">
        <v>8520</v>
      </c>
      <c r="E328" s="150">
        <v>163</v>
      </c>
      <c r="F328" s="150">
        <v>105</v>
      </c>
      <c r="G328" s="150">
        <v>0</v>
      </c>
      <c r="H328" s="150">
        <v>0</v>
      </c>
      <c r="I328" s="151">
        <v>9692</v>
      </c>
      <c r="J328" s="151">
        <v>126</v>
      </c>
      <c r="K328" s="151">
        <v>126</v>
      </c>
      <c r="L328" s="151">
        <v>5</v>
      </c>
      <c r="M328" s="151">
        <v>0</v>
      </c>
      <c r="N328" s="151">
        <v>7394</v>
      </c>
      <c r="O328" s="151">
        <v>105</v>
      </c>
      <c r="P328" s="151">
        <v>105</v>
      </c>
      <c r="Q328" s="151">
        <v>32</v>
      </c>
      <c r="R328" s="151">
        <v>0</v>
      </c>
      <c r="S328" s="152">
        <v>0.015</v>
      </c>
      <c r="T328" s="153">
        <v>209024</v>
      </c>
      <c r="U328" s="153">
        <v>3627</v>
      </c>
      <c r="V328" s="153">
        <v>3569</v>
      </c>
      <c r="W328" s="153">
        <v>2</v>
      </c>
      <c r="X328" s="151">
        <v>3198</v>
      </c>
      <c r="Y328" s="154">
        <v>0.0173425061236987</v>
      </c>
      <c r="Z328" s="154">
        <v>0.019131455399061</v>
      </c>
      <c r="AA328" s="154">
        <v>0.0130004127115147</v>
      </c>
      <c r="AB328" s="155">
        <v>0.014200703272924</v>
      </c>
      <c r="AC328" s="156">
        <v>0.00613104268754638</v>
      </c>
      <c r="AD328" s="157">
        <v>56746</v>
      </c>
      <c r="AE328" s="158">
        <v>1113</v>
      </c>
      <c r="AF328" s="158">
        <v>1</v>
      </c>
      <c r="AG328" s="158">
        <v>61340</v>
      </c>
      <c r="AH328" s="158">
        <v>990</v>
      </c>
      <c r="AI328" s="158">
        <v>1</v>
      </c>
      <c r="AJ328" s="155">
        <v>0.0195960948789342</v>
      </c>
      <c r="AK328" s="155">
        <v>0.0161232474731007</v>
      </c>
      <c r="AL328" s="156">
        <v>0.00347284740583345</v>
      </c>
    </row>
    <row r="329" ht="33" spans="1:38">
      <c r="A329" s="166" t="s">
        <v>99</v>
      </c>
      <c r="B329" s="167" t="s">
        <v>803</v>
      </c>
      <c r="C329" s="167" t="s">
        <v>139</v>
      </c>
      <c r="D329" s="150">
        <v>8247</v>
      </c>
      <c r="E329" s="150">
        <v>200</v>
      </c>
      <c r="F329" s="150">
        <v>118</v>
      </c>
      <c r="G329" s="150">
        <v>0</v>
      </c>
      <c r="H329" s="150">
        <v>0</v>
      </c>
      <c r="I329" s="151">
        <v>9344</v>
      </c>
      <c r="J329" s="151">
        <v>123</v>
      </c>
      <c r="K329" s="151">
        <v>123</v>
      </c>
      <c r="L329" s="151">
        <v>24</v>
      </c>
      <c r="M329" s="151">
        <v>0</v>
      </c>
      <c r="N329" s="151">
        <v>4256</v>
      </c>
      <c r="O329" s="151">
        <v>116</v>
      </c>
      <c r="P329" s="151">
        <v>116</v>
      </c>
      <c r="Q329" s="151">
        <v>40</v>
      </c>
      <c r="R329" s="151">
        <v>0</v>
      </c>
      <c r="S329" s="152">
        <v>0.015</v>
      </c>
      <c r="T329" s="153">
        <v>192976</v>
      </c>
      <c r="U329" s="153">
        <v>4029</v>
      </c>
      <c r="V329" s="153">
        <v>3944</v>
      </c>
      <c r="W329" s="153">
        <v>3</v>
      </c>
      <c r="X329" s="151">
        <v>3591</v>
      </c>
      <c r="Y329" s="154">
        <v>0.0208626979520769</v>
      </c>
      <c r="Z329" s="154">
        <v>0.0242512428761974</v>
      </c>
      <c r="AA329" s="154">
        <v>0.0131635273972603</v>
      </c>
      <c r="AB329" s="155">
        <v>0.0272556390977444</v>
      </c>
      <c r="AC329" s="156">
        <v>0.0110877154789371</v>
      </c>
      <c r="AD329" s="157">
        <v>52689</v>
      </c>
      <c r="AE329" s="158">
        <v>1091</v>
      </c>
      <c r="AF329" s="158">
        <v>0</v>
      </c>
      <c r="AG329" s="158">
        <v>58105</v>
      </c>
      <c r="AH329" s="158">
        <v>1344</v>
      </c>
      <c r="AI329" s="158">
        <v>2</v>
      </c>
      <c r="AJ329" s="155">
        <v>0.0207064093074456</v>
      </c>
      <c r="AK329" s="155">
        <v>0.0230961190947423</v>
      </c>
      <c r="AL329" s="156">
        <v>-0.0023897097872967</v>
      </c>
    </row>
    <row r="330" ht="33" spans="1:38">
      <c r="A330" s="166" t="s">
        <v>99</v>
      </c>
      <c r="B330" s="167" t="s">
        <v>803</v>
      </c>
      <c r="C330" s="167" t="s">
        <v>140</v>
      </c>
      <c r="D330" s="150">
        <v>9235</v>
      </c>
      <c r="E330" s="150">
        <v>109</v>
      </c>
      <c r="F330" s="150">
        <v>79</v>
      </c>
      <c r="G330" s="150">
        <v>0</v>
      </c>
      <c r="H330" s="150">
        <v>0</v>
      </c>
      <c r="I330" s="151">
        <v>11180</v>
      </c>
      <c r="J330" s="151">
        <v>118</v>
      </c>
      <c r="K330" s="151">
        <v>118</v>
      </c>
      <c r="L330" s="151">
        <v>24</v>
      </c>
      <c r="M330" s="151">
        <v>1</v>
      </c>
      <c r="N330" s="151">
        <v>4838</v>
      </c>
      <c r="O330" s="151">
        <v>141</v>
      </c>
      <c r="P330" s="151">
        <v>140</v>
      </c>
      <c r="Q330" s="151">
        <v>99</v>
      </c>
      <c r="R330" s="151">
        <v>1</v>
      </c>
      <c r="S330" s="152">
        <v>0.015</v>
      </c>
      <c r="T330" s="153">
        <v>212825</v>
      </c>
      <c r="U330" s="153">
        <v>3042</v>
      </c>
      <c r="V330" s="153">
        <v>3009</v>
      </c>
      <c r="W330" s="153">
        <v>10</v>
      </c>
      <c r="X330" s="151">
        <v>2760</v>
      </c>
      <c r="Y330" s="154">
        <v>0.0142464466110654</v>
      </c>
      <c r="Z330" s="154">
        <v>0.0118029236599892</v>
      </c>
      <c r="AA330" s="154">
        <v>0.0104651162790698</v>
      </c>
      <c r="AB330" s="155">
        <v>0.0289375775113683</v>
      </c>
      <c r="AC330" s="156">
        <v>0.0013378073809194</v>
      </c>
      <c r="AD330" s="157">
        <v>59692</v>
      </c>
      <c r="AE330" s="158">
        <v>873</v>
      </c>
      <c r="AF330" s="158">
        <v>2</v>
      </c>
      <c r="AG330" s="158">
        <v>63520</v>
      </c>
      <c r="AH330" s="158">
        <v>857</v>
      </c>
      <c r="AI330" s="158">
        <v>1</v>
      </c>
      <c r="AJ330" s="155">
        <v>0.0145915700596395</v>
      </c>
      <c r="AK330" s="155">
        <v>0.0134760705289673</v>
      </c>
      <c r="AL330" s="156">
        <v>0.00111549953067223</v>
      </c>
    </row>
    <row r="331" ht="33" spans="1:38">
      <c r="A331" s="166" t="s">
        <v>99</v>
      </c>
      <c r="B331" s="167" t="s">
        <v>803</v>
      </c>
      <c r="C331" s="167" t="s">
        <v>141</v>
      </c>
      <c r="D331" s="150">
        <v>8128</v>
      </c>
      <c r="E331" s="150">
        <v>105</v>
      </c>
      <c r="F331" s="150">
        <v>84</v>
      </c>
      <c r="G331" s="150">
        <v>1</v>
      </c>
      <c r="H331" s="150">
        <v>0</v>
      </c>
      <c r="I331" s="151">
        <v>9581</v>
      </c>
      <c r="J331" s="151">
        <v>92</v>
      </c>
      <c r="K331" s="151">
        <v>91</v>
      </c>
      <c r="L331" s="151">
        <v>23</v>
      </c>
      <c r="M331" s="151">
        <v>0</v>
      </c>
      <c r="N331" s="151">
        <v>4297</v>
      </c>
      <c r="O331" s="151">
        <v>110</v>
      </c>
      <c r="P331" s="151">
        <v>110</v>
      </c>
      <c r="Q331" s="151">
        <v>88</v>
      </c>
      <c r="R331" s="151">
        <v>0</v>
      </c>
      <c r="S331" s="152">
        <v>0.015</v>
      </c>
      <c r="T331" s="153">
        <v>185803</v>
      </c>
      <c r="U331" s="153">
        <v>3226</v>
      </c>
      <c r="V331" s="153">
        <v>3204</v>
      </c>
      <c r="W331" s="153">
        <v>4</v>
      </c>
      <c r="X331" s="151">
        <v>2985</v>
      </c>
      <c r="Y331" s="154">
        <v>0.0173409471321776</v>
      </c>
      <c r="Z331" s="154">
        <v>0.0129183070866142</v>
      </c>
      <c r="AA331" s="154">
        <v>0.00960233796054692</v>
      </c>
      <c r="AB331" s="155">
        <v>0.0255992552943914</v>
      </c>
      <c r="AC331" s="156">
        <v>0.00331596912606726</v>
      </c>
      <c r="AD331" s="157">
        <v>51982</v>
      </c>
      <c r="AE331" s="158">
        <v>862</v>
      </c>
      <c r="AF331" s="158">
        <v>0</v>
      </c>
      <c r="AG331" s="158">
        <v>56059</v>
      </c>
      <c r="AH331" s="158">
        <v>1024</v>
      </c>
      <c r="AI331" s="158">
        <v>1</v>
      </c>
      <c r="AJ331" s="155">
        <v>0.0165826632295795</v>
      </c>
      <c r="AK331" s="155">
        <v>0.0182486309067233</v>
      </c>
      <c r="AL331" s="156">
        <v>-0.0016659676771438</v>
      </c>
    </row>
    <row r="332" ht="33" spans="1:38">
      <c r="A332" s="166" t="s">
        <v>99</v>
      </c>
      <c r="B332" s="167" t="s">
        <v>33</v>
      </c>
      <c r="C332" s="167" t="s">
        <v>142</v>
      </c>
      <c r="D332" s="150">
        <v>8898</v>
      </c>
      <c r="E332" s="150">
        <v>197</v>
      </c>
      <c r="F332" s="150">
        <v>145</v>
      </c>
      <c r="G332" s="150">
        <v>0</v>
      </c>
      <c r="H332" s="150">
        <v>0</v>
      </c>
      <c r="I332" s="151">
        <v>10602</v>
      </c>
      <c r="J332" s="151">
        <v>110</v>
      </c>
      <c r="K332" s="151">
        <v>109</v>
      </c>
      <c r="L332" s="151">
        <v>24</v>
      </c>
      <c r="M332" s="151">
        <v>0</v>
      </c>
      <c r="N332" s="151">
        <v>4439</v>
      </c>
      <c r="O332" s="151">
        <v>137</v>
      </c>
      <c r="P332" s="151">
        <v>137</v>
      </c>
      <c r="Q332" s="151">
        <v>85</v>
      </c>
      <c r="R332" s="151">
        <v>0</v>
      </c>
      <c r="S332" s="152">
        <v>0.015</v>
      </c>
      <c r="T332" s="153">
        <v>200437</v>
      </c>
      <c r="U332" s="153">
        <v>3895</v>
      </c>
      <c r="V332" s="153">
        <v>3842</v>
      </c>
      <c r="W332" s="153">
        <v>2</v>
      </c>
      <c r="X332" s="151">
        <v>3466</v>
      </c>
      <c r="Y332" s="154">
        <v>0.0194225617026796</v>
      </c>
      <c r="Z332" s="154">
        <v>0.0221398066981344</v>
      </c>
      <c r="AA332" s="154">
        <v>0.0103754008677608</v>
      </c>
      <c r="AB332" s="155">
        <v>0.0308628069384997</v>
      </c>
      <c r="AC332" s="156">
        <v>0.0117644058303736</v>
      </c>
      <c r="AD332" s="157">
        <v>56463</v>
      </c>
      <c r="AE332" s="158">
        <v>1116</v>
      </c>
      <c r="AF332" s="158">
        <v>0</v>
      </c>
      <c r="AG332" s="158">
        <v>59692</v>
      </c>
      <c r="AH332" s="158">
        <v>1140</v>
      </c>
      <c r="AI332" s="158">
        <v>2</v>
      </c>
      <c r="AJ332" s="155">
        <v>0.0197651559428298</v>
      </c>
      <c r="AK332" s="155">
        <v>0.0190645312604704</v>
      </c>
      <c r="AL332" s="156">
        <v>0.000700624682359402</v>
      </c>
    </row>
    <row r="333" ht="33" spans="1:38">
      <c r="A333" s="166" t="s">
        <v>99</v>
      </c>
      <c r="B333" s="167" t="s">
        <v>803</v>
      </c>
      <c r="C333" s="167" t="s">
        <v>143</v>
      </c>
      <c r="D333" s="150">
        <v>2915</v>
      </c>
      <c r="E333" s="150">
        <v>52</v>
      </c>
      <c r="F333" s="150">
        <v>43</v>
      </c>
      <c r="G333" s="150">
        <v>0</v>
      </c>
      <c r="H333" s="150">
        <v>0</v>
      </c>
      <c r="I333" s="151">
        <v>3543</v>
      </c>
      <c r="J333" s="151">
        <v>15</v>
      </c>
      <c r="K333" s="151">
        <v>15</v>
      </c>
      <c r="L333" s="151">
        <v>5</v>
      </c>
      <c r="M333" s="151">
        <v>0</v>
      </c>
      <c r="N333" s="151">
        <v>1550</v>
      </c>
      <c r="O333" s="151">
        <v>22</v>
      </c>
      <c r="P333" s="151">
        <v>22</v>
      </c>
      <c r="Q333" s="151">
        <v>12</v>
      </c>
      <c r="R333" s="151">
        <v>0</v>
      </c>
      <c r="S333" s="152">
        <v>0.015</v>
      </c>
      <c r="T333" s="153">
        <v>67780</v>
      </c>
      <c r="U333" s="153">
        <v>922</v>
      </c>
      <c r="V333" s="153">
        <v>913</v>
      </c>
      <c r="W333" s="153">
        <v>0</v>
      </c>
      <c r="X333" s="151">
        <v>834</v>
      </c>
      <c r="Y333" s="154">
        <v>0.01360283269401</v>
      </c>
      <c r="Z333" s="154">
        <v>0.0178387650085763</v>
      </c>
      <c r="AA333" s="154">
        <v>0.00423370025402202</v>
      </c>
      <c r="AB333" s="155">
        <v>0.0141935483870968</v>
      </c>
      <c r="AC333" s="156">
        <v>0.0136050647545543</v>
      </c>
      <c r="AD333" s="157">
        <v>19295</v>
      </c>
      <c r="AE333" s="158">
        <v>304</v>
      </c>
      <c r="AF333" s="158">
        <v>0</v>
      </c>
      <c r="AG333" s="158">
        <v>20268</v>
      </c>
      <c r="AH333" s="158">
        <v>243</v>
      </c>
      <c r="AI333" s="158">
        <v>0</v>
      </c>
      <c r="AJ333" s="155">
        <v>0.0157553770406841</v>
      </c>
      <c r="AK333" s="155">
        <v>0.0119893428063943</v>
      </c>
      <c r="AL333" s="156">
        <v>0.0037660342342898</v>
      </c>
    </row>
    <row r="334" ht="33" spans="1:38">
      <c r="A334" s="166" t="s">
        <v>99</v>
      </c>
      <c r="B334" s="167" t="s">
        <v>803</v>
      </c>
      <c r="C334" s="167" t="s">
        <v>144</v>
      </c>
      <c r="D334" s="150">
        <v>7400</v>
      </c>
      <c r="E334" s="150">
        <v>103</v>
      </c>
      <c r="F334" s="150">
        <v>72</v>
      </c>
      <c r="G334" s="150">
        <v>0</v>
      </c>
      <c r="H334" s="150">
        <v>0</v>
      </c>
      <c r="I334" s="151">
        <v>8921</v>
      </c>
      <c r="J334" s="151">
        <v>65</v>
      </c>
      <c r="K334" s="151">
        <v>65</v>
      </c>
      <c r="L334" s="151">
        <v>12</v>
      </c>
      <c r="M334" s="151">
        <v>0</v>
      </c>
      <c r="N334" s="151">
        <v>3642</v>
      </c>
      <c r="O334" s="151">
        <v>109</v>
      </c>
      <c r="P334" s="151">
        <v>109</v>
      </c>
      <c r="Q334" s="151">
        <v>74</v>
      </c>
      <c r="R334" s="151">
        <v>0</v>
      </c>
      <c r="S334" s="152">
        <v>0.015</v>
      </c>
      <c r="T334" s="153">
        <v>165696</v>
      </c>
      <c r="U334" s="153">
        <v>2661</v>
      </c>
      <c r="V334" s="153">
        <v>2629</v>
      </c>
      <c r="W334" s="153">
        <v>0</v>
      </c>
      <c r="X334" s="151">
        <v>2437</v>
      </c>
      <c r="Y334" s="154">
        <v>0.0160595307068366</v>
      </c>
      <c r="Z334" s="154">
        <v>0.0139189189189189</v>
      </c>
      <c r="AA334" s="154">
        <v>0.00728617867952023</v>
      </c>
      <c r="AB334" s="155">
        <v>0.0299286106534871</v>
      </c>
      <c r="AC334" s="156">
        <v>0.00663274023939869</v>
      </c>
      <c r="AD334" s="157">
        <v>47092</v>
      </c>
      <c r="AE334" s="158">
        <v>796</v>
      </c>
      <c r="AF334" s="158">
        <v>0</v>
      </c>
      <c r="AG334" s="158">
        <v>50527</v>
      </c>
      <c r="AH334" s="158">
        <v>808</v>
      </c>
      <c r="AI334" s="158">
        <v>0</v>
      </c>
      <c r="AJ334" s="155">
        <v>0.016903083326255</v>
      </c>
      <c r="AK334" s="155">
        <v>0.0159914501157797</v>
      </c>
      <c r="AL334" s="156">
        <v>0.000911633210475309</v>
      </c>
    </row>
    <row r="335" ht="33" spans="1:38">
      <c r="A335" s="166" t="s">
        <v>99</v>
      </c>
      <c r="B335" s="167" t="s">
        <v>803</v>
      </c>
      <c r="C335" s="167" t="s">
        <v>145</v>
      </c>
      <c r="D335" s="150">
        <v>6844</v>
      </c>
      <c r="E335" s="150">
        <v>99</v>
      </c>
      <c r="F335" s="150">
        <v>72</v>
      </c>
      <c r="G335" s="150">
        <v>0</v>
      </c>
      <c r="H335" s="150">
        <v>0</v>
      </c>
      <c r="I335" s="151">
        <v>8026</v>
      </c>
      <c r="J335" s="151">
        <v>65</v>
      </c>
      <c r="K335" s="151">
        <v>65</v>
      </c>
      <c r="L335" s="151">
        <v>22</v>
      </c>
      <c r="M335" s="151">
        <v>0</v>
      </c>
      <c r="N335" s="151">
        <v>3518</v>
      </c>
      <c r="O335" s="151">
        <v>106</v>
      </c>
      <c r="P335" s="151">
        <v>106</v>
      </c>
      <c r="Q335" s="151">
        <v>80</v>
      </c>
      <c r="R335" s="151">
        <v>0</v>
      </c>
      <c r="S335" s="152">
        <v>0.015</v>
      </c>
      <c r="T335" s="153">
        <v>156818</v>
      </c>
      <c r="U335" s="153">
        <v>2528</v>
      </c>
      <c r="V335" s="153">
        <v>2501</v>
      </c>
      <c r="W335" s="153">
        <v>5</v>
      </c>
      <c r="X335" s="151">
        <v>2315</v>
      </c>
      <c r="Y335" s="154">
        <v>0.0160887143057557</v>
      </c>
      <c r="Z335" s="154">
        <v>0.0144652250146113</v>
      </c>
      <c r="AA335" s="154">
        <v>0.00809867929230003</v>
      </c>
      <c r="AB335" s="155">
        <v>0.0301307561114269</v>
      </c>
      <c r="AC335" s="156">
        <v>0.00636654572231131</v>
      </c>
      <c r="AD335" s="157">
        <v>44099</v>
      </c>
      <c r="AE335" s="158">
        <v>742</v>
      </c>
      <c r="AF335" s="158">
        <v>0</v>
      </c>
      <c r="AG335" s="158">
        <v>47901</v>
      </c>
      <c r="AH335" s="158">
        <v>717</v>
      </c>
      <c r="AI335" s="158">
        <v>1</v>
      </c>
      <c r="AJ335" s="155">
        <v>0.0168257783623211</v>
      </c>
      <c r="AK335" s="155">
        <v>0.0149474958769128</v>
      </c>
      <c r="AL335" s="156">
        <v>0.00187828248540834</v>
      </c>
    </row>
    <row r="336" ht="33" spans="1:38">
      <c r="A336" s="166" t="s">
        <v>99</v>
      </c>
      <c r="B336" s="167" t="s">
        <v>803</v>
      </c>
      <c r="C336" s="167" t="s">
        <v>146</v>
      </c>
      <c r="D336" s="150">
        <v>8470</v>
      </c>
      <c r="E336" s="150">
        <v>182</v>
      </c>
      <c r="F336" s="150">
        <v>111</v>
      </c>
      <c r="G336" s="150">
        <v>0</v>
      </c>
      <c r="H336" s="150">
        <v>0</v>
      </c>
      <c r="I336" s="151">
        <v>9646</v>
      </c>
      <c r="J336" s="151">
        <v>150</v>
      </c>
      <c r="K336" s="151">
        <v>150</v>
      </c>
      <c r="L336" s="151">
        <v>0</v>
      </c>
      <c r="M336" s="151">
        <v>0</v>
      </c>
      <c r="N336" s="151">
        <v>4347</v>
      </c>
      <c r="O336" s="151">
        <v>142</v>
      </c>
      <c r="P336" s="151">
        <v>142</v>
      </c>
      <c r="Q336" s="151">
        <v>36</v>
      </c>
      <c r="R336" s="151">
        <v>0</v>
      </c>
      <c r="S336" s="152">
        <v>0.015</v>
      </c>
      <c r="T336" s="153">
        <v>188577</v>
      </c>
      <c r="U336" s="153">
        <v>3972</v>
      </c>
      <c r="V336" s="153">
        <v>3901</v>
      </c>
      <c r="W336" s="153">
        <v>2</v>
      </c>
      <c r="X336" s="151">
        <v>3465</v>
      </c>
      <c r="Y336" s="154">
        <v>0.0210524083000578</v>
      </c>
      <c r="Z336" s="154">
        <v>0.0214876033057851</v>
      </c>
      <c r="AA336" s="154">
        <v>0.0155504872486005</v>
      </c>
      <c r="AB336" s="155">
        <v>0.0326662065792501</v>
      </c>
      <c r="AC336" s="156">
        <v>0.00593711605718467</v>
      </c>
      <c r="AD336" s="157">
        <v>53395</v>
      </c>
      <c r="AE336" s="158">
        <v>1244</v>
      </c>
      <c r="AF336" s="158">
        <v>1</v>
      </c>
      <c r="AG336" s="158">
        <v>57029</v>
      </c>
      <c r="AH336" s="158">
        <v>1095</v>
      </c>
      <c r="AI336" s="158">
        <v>0</v>
      </c>
      <c r="AJ336" s="155">
        <v>0.0232793332709055</v>
      </c>
      <c r="AK336" s="155">
        <v>0.0192007575093374</v>
      </c>
      <c r="AL336" s="156">
        <v>0.00407857576156816</v>
      </c>
    </row>
    <row r="337" ht="33" spans="1:38">
      <c r="A337" s="166" t="s">
        <v>99</v>
      </c>
      <c r="B337" s="167" t="s">
        <v>803</v>
      </c>
      <c r="C337" s="167" t="s">
        <v>147</v>
      </c>
      <c r="D337" s="150">
        <v>6063</v>
      </c>
      <c r="E337" s="150">
        <v>101</v>
      </c>
      <c r="F337" s="150">
        <v>77</v>
      </c>
      <c r="G337" s="150">
        <v>0</v>
      </c>
      <c r="H337" s="150">
        <v>0</v>
      </c>
      <c r="I337" s="151">
        <v>7383</v>
      </c>
      <c r="J337" s="151">
        <v>58</v>
      </c>
      <c r="K337" s="151">
        <v>58</v>
      </c>
      <c r="L337" s="151">
        <v>14</v>
      </c>
      <c r="M337" s="151">
        <v>0</v>
      </c>
      <c r="N337" s="151">
        <v>4118</v>
      </c>
      <c r="O337" s="151">
        <v>77</v>
      </c>
      <c r="P337" s="151">
        <v>77</v>
      </c>
      <c r="Q337" s="151">
        <v>59</v>
      </c>
      <c r="R337" s="151">
        <v>0</v>
      </c>
      <c r="S337" s="152">
        <v>0.015</v>
      </c>
      <c r="T337" s="153">
        <v>143844</v>
      </c>
      <c r="U337" s="153">
        <v>2122</v>
      </c>
      <c r="V337" s="153">
        <v>2098</v>
      </c>
      <c r="W337" s="153">
        <v>0</v>
      </c>
      <c r="X337" s="151">
        <v>1935</v>
      </c>
      <c r="Y337" s="154">
        <v>0.0147520925447012</v>
      </c>
      <c r="Z337" s="154">
        <v>0.01665841992413</v>
      </c>
      <c r="AA337" s="154">
        <v>0.00785588514154138</v>
      </c>
      <c r="AB337" s="155">
        <v>0.0186983972802331</v>
      </c>
      <c r="AC337" s="156">
        <v>0.00880253478258859</v>
      </c>
      <c r="AD337" s="157">
        <v>39661</v>
      </c>
      <c r="AE337" s="158">
        <v>609</v>
      </c>
      <c r="AF337" s="158">
        <v>0</v>
      </c>
      <c r="AG337" s="158">
        <v>43021</v>
      </c>
      <c r="AH337" s="158">
        <v>628</v>
      </c>
      <c r="AI337" s="158">
        <v>0</v>
      </c>
      <c r="AJ337" s="155">
        <v>0.0153551347671516</v>
      </c>
      <c r="AK337" s="155">
        <v>0.0145975221403501</v>
      </c>
      <c r="AL337" s="156">
        <v>0.000757612626801548</v>
      </c>
    </row>
    <row r="338" ht="33" spans="1:38">
      <c r="A338" s="166" t="s">
        <v>99</v>
      </c>
      <c r="B338" s="167" t="s">
        <v>803</v>
      </c>
      <c r="C338" s="167" t="s">
        <v>148</v>
      </c>
      <c r="D338" s="150">
        <v>4078</v>
      </c>
      <c r="E338" s="150">
        <v>27</v>
      </c>
      <c r="F338" s="150">
        <v>12</v>
      </c>
      <c r="G338" s="150">
        <v>0</v>
      </c>
      <c r="H338" s="150">
        <v>0</v>
      </c>
      <c r="I338" s="151">
        <v>4890</v>
      </c>
      <c r="J338" s="151">
        <v>29</v>
      </c>
      <c r="K338" s="151">
        <v>29</v>
      </c>
      <c r="L338" s="151">
        <v>6</v>
      </c>
      <c r="M338" s="151">
        <v>0</v>
      </c>
      <c r="N338" s="151">
        <v>2682</v>
      </c>
      <c r="O338" s="151">
        <v>20</v>
      </c>
      <c r="P338" s="151">
        <v>20</v>
      </c>
      <c r="Q338" s="151">
        <v>11</v>
      </c>
      <c r="R338" s="151">
        <v>0</v>
      </c>
      <c r="S338" s="152">
        <v>0.015</v>
      </c>
      <c r="T338" s="153">
        <v>96902</v>
      </c>
      <c r="U338" s="153">
        <v>630</v>
      </c>
      <c r="V338" s="153">
        <v>615</v>
      </c>
      <c r="W338" s="153">
        <v>0</v>
      </c>
      <c r="X338" s="151">
        <v>555</v>
      </c>
      <c r="Y338" s="154">
        <v>0.00650141379950878</v>
      </c>
      <c r="Z338" s="154">
        <v>0.00662089259440902</v>
      </c>
      <c r="AA338" s="154">
        <v>0.00593047034764826</v>
      </c>
      <c r="AB338" s="155">
        <v>0.00745712155108128</v>
      </c>
      <c r="AC338" s="156">
        <v>0.000690422246760762</v>
      </c>
      <c r="AD338" s="157">
        <v>26636</v>
      </c>
      <c r="AE338" s="158">
        <v>197</v>
      </c>
      <c r="AF338" s="158">
        <v>0</v>
      </c>
      <c r="AG338" s="158">
        <v>29597</v>
      </c>
      <c r="AH338" s="158">
        <v>189</v>
      </c>
      <c r="AI338" s="158">
        <v>0</v>
      </c>
      <c r="AJ338" s="155">
        <v>0.00739600540621715</v>
      </c>
      <c r="AK338" s="155">
        <v>0.00638578234280501</v>
      </c>
      <c r="AL338" s="156">
        <v>0.00101022306341214</v>
      </c>
    </row>
    <row r="339" ht="33" spans="1:38">
      <c r="A339" s="166" t="s">
        <v>99</v>
      </c>
      <c r="B339" s="167" t="s">
        <v>803</v>
      </c>
      <c r="C339" s="167" t="s">
        <v>149</v>
      </c>
      <c r="D339" s="150">
        <v>9503</v>
      </c>
      <c r="E339" s="150">
        <v>183</v>
      </c>
      <c r="F339" s="150">
        <v>108</v>
      </c>
      <c r="G339" s="150">
        <v>0</v>
      </c>
      <c r="H339" s="150">
        <v>0</v>
      </c>
      <c r="I339" s="151">
        <v>10806</v>
      </c>
      <c r="J339" s="151">
        <v>161</v>
      </c>
      <c r="K339" s="151">
        <v>161</v>
      </c>
      <c r="L339" s="151">
        <v>24</v>
      </c>
      <c r="M339" s="151">
        <v>0</v>
      </c>
      <c r="N339" s="151">
        <v>7230</v>
      </c>
      <c r="O339" s="151">
        <v>155</v>
      </c>
      <c r="P339" s="151">
        <v>155</v>
      </c>
      <c r="Q339" s="151">
        <v>97</v>
      </c>
      <c r="R339" s="151">
        <v>0</v>
      </c>
      <c r="S339" s="152">
        <v>0.015</v>
      </c>
      <c r="T339" s="153">
        <v>222749</v>
      </c>
      <c r="U339" s="153">
        <v>3923</v>
      </c>
      <c r="V339" s="153">
        <v>3848</v>
      </c>
      <c r="W339" s="153">
        <v>1</v>
      </c>
      <c r="X339" s="151">
        <v>3494</v>
      </c>
      <c r="Y339" s="154">
        <v>0.0176072619854635</v>
      </c>
      <c r="Z339" s="154">
        <v>0.0192570767126171</v>
      </c>
      <c r="AA339" s="154">
        <v>0.0148991301129002</v>
      </c>
      <c r="AB339" s="155">
        <v>0.0214384508990318</v>
      </c>
      <c r="AC339" s="156">
        <v>0.00435794659971683</v>
      </c>
      <c r="AD339" s="157">
        <v>61889</v>
      </c>
      <c r="AE339" s="158">
        <v>1185</v>
      </c>
      <c r="AF339" s="158">
        <v>0</v>
      </c>
      <c r="AG339" s="158">
        <v>66145</v>
      </c>
      <c r="AH339" s="158">
        <v>1118</v>
      </c>
      <c r="AI339" s="158">
        <v>1</v>
      </c>
      <c r="AJ339" s="155">
        <v>0.0191471828596358</v>
      </c>
      <c r="AK339" s="155">
        <v>0.0168871418852521</v>
      </c>
      <c r="AL339" s="156">
        <v>0.0022600409743837</v>
      </c>
    </row>
    <row r="340" ht="33" spans="1:38">
      <c r="A340" s="166" t="s">
        <v>99</v>
      </c>
      <c r="B340" s="167" t="s">
        <v>803</v>
      </c>
      <c r="C340" s="167" t="s">
        <v>150</v>
      </c>
      <c r="D340" s="150">
        <v>5325</v>
      </c>
      <c r="E340" s="150">
        <v>94</v>
      </c>
      <c r="F340" s="150">
        <v>55</v>
      </c>
      <c r="G340" s="150">
        <v>0</v>
      </c>
      <c r="H340" s="150">
        <v>0</v>
      </c>
      <c r="I340" s="151">
        <v>6092</v>
      </c>
      <c r="J340" s="151">
        <v>84</v>
      </c>
      <c r="K340" s="151">
        <v>84</v>
      </c>
      <c r="L340" s="151">
        <v>10</v>
      </c>
      <c r="M340" s="151">
        <v>0</v>
      </c>
      <c r="N340" s="151">
        <v>2791</v>
      </c>
      <c r="O340" s="151">
        <v>105</v>
      </c>
      <c r="P340" s="151">
        <v>105</v>
      </c>
      <c r="Q340" s="151">
        <v>52</v>
      </c>
      <c r="R340" s="151">
        <v>0</v>
      </c>
      <c r="S340" s="152">
        <v>0.015</v>
      </c>
      <c r="T340" s="153">
        <v>121483</v>
      </c>
      <c r="U340" s="153">
        <v>2549</v>
      </c>
      <c r="V340" s="153">
        <v>2510</v>
      </c>
      <c r="W340" s="153">
        <v>0</v>
      </c>
      <c r="X340" s="151">
        <v>2283</v>
      </c>
      <c r="Y340" s="154">
        <v>0.0209823596717236</v>
      </c>
      <c r="Z340" s="154">
        <v>0.0176525821596244</v>
      </c>
      <c r="AA340" s="154">
        <v>0.0137885751805647</v>
      </c>
      <c r="AB340" s="155">
        <v>0.0376209243998567</v>
      </c>
      <c r="AC340" s="156">
        <v>0.00386400697905974</v>
      </c>
      <c r="AD340" s="157">
        <v>34124</v>
      </c>
      <c r="AE340" s="158">
        <v>721</v>
      </c>
      <c r="AF340" s="158">
        <v>0</v>
      </c>
      <c r="AG340" s="158">
        <v>36954</v>
      </c>
      <c r="AH340" s="158">
        <v>702</v>
      </c>
      <c r="AI340" s="158">
        <v>0</v>
      </c>
      <c r="AJ340" s="155">
        <v>0.0211288242878912</v>
      </c>
      <c r="AK340" s="155">
        <v>0.0189965903555772</v>
      </c>
      <c r="AL340" s="156">
        <v>0.00213223393231401</v>
      </c>
    </row>
    <row r="341" ht="33" spans="1:38">
      <c r="A341" s="166" t="s">
        <v>99</v>
      </c>
      <c r="B341" s="167" t="s">
        <v>803</v>
      </c>
      <c r="C341" s="167" t="s">
        <v>151</v>
      </c>
      <c r="D341" s="150">
        <v>6515</v>
      </c>
      <c r="E341" s="150">
        <v>78</v>
      </c>
      <c r="F341" s="150">
        <v>57</v>
      </c>
      <c r="G341" s="150">
        <v>0</v>
      </c>
      <c r="H341" s="150">
        <v>0</v>
      </c>
      <c r="I341" s="151">
        <v>7002</v>
      </c>
      <c r="J341" s="151">
        <v>65</v>
      </c>
      <c r="K341" s="151">
        <v>65</v>
      </c>
      <c r="L341" s="151">
        <v>21</v>
      </c>
      <c r="M341" s="151">
        <v>0</v>
      </c>
      <c r="N341" s="151">
        <v>4996</v>
      </c>
      <c r="O341" s="151">
        <v>95</v>
      </c>
      <c r="P341" s="151">
        <v>95</v>
      </c>
      <c r="Q341" s="151">
        <v>68</v>
      </c>
      <c r="R341" s="151">
        <v>0</v>
      </c>
      <c r="S341" s="152">
        <v>0.015</v>
      </c>
      <c r="T341" s="153">
        <v>148764</v>
      </c>
      <c r="U341" s="153">
        <v>2149</v>
      </c>
      <c r="V341" s="153">
        <v>2128</v>
      </c>
      <c r="W341" s="153">
        <v>0</v>
      </c>
      <c r="X341" s="151">
        <v>1982</v>
      </c>
      <c r="Y341" s="154">
        <v>0.0144456992283079</v>
      </c>
      <c r="Z341" s="154">
        <v>0.0119723714504988</v>
      </c>
      <c r="AA341" s="154">
        <v>0.00928306198229077</v>
      </c>
      <c r="AB341" s="155">
        <v>0.0190152121697358</v>
      </c>
      <c r="AC341" s="156">
        <v>0.00268930946820808</v>
      </c>
      <c r="AD341" s="157">
        <v>41635</v>
      </c>
      <c r="AE341" s="158">
        <v>621</v>
      </c>
      <c r="AF341" s="158">
        <v>0</v>
      </c>
      <c r="AG341" s="158">
        <v>44110</v>
      </c>
      <c r="AH341" s="158">
        <v>647</v>
      </c>
      <c r="AI341" s="158">
        <v>0</v>
      </c>
      <c r="AJ341" s="155">
        <v>0.0149153356550979</v>
      </c>
      <c r="AK341" s="155">
        <v>0.0146678757651326</v>
      </c>
      <c r="AL341" s="156">
        <v>0.000247459889965251</v>
      </c>
    </row>
    <row r="342" ht="33" spans="1:38">
      <c r="A342" s="166" t="s">
        <v>99</v>
      </c>
      <c r="B342" s="167" t="s">
        <v>803</v>
      </c>
      <c r="C342" s="167" t="s">
        <v>152</v>
      </c>
      <c r="D342" s="150">
        <v>5498</v>
      </c>
      <c r="E342" s="150">
        <v>87</v>
      </c>
      <c r="F342" s="150">
        <v>51</v>
      </c>
      <c r="G342" s="150">
        <v>0</v>
      </c>
      <c r="H342" s="150">
        <v>0</v>
      </c>
      <c r="I342" s="151">
        <v>5817</v>
      </c>
      <c r="J342" s="151">
        <v>59</v>
      </c>
      <c r="K342" s="151">
        <v>59</v>
      </c>
      <c r="L342" s="151">
        <v>5</v>
      </c>
      <c r="M342" s="151">
        <v>0</v>
      </c>
      <c r="N342" s="151">
        <v>3743</v>
      </c>
      <c r="O342" s="151">
        <v>76</v>
      </c>
      <c r="P342" s="151">
        <v>76</v>
      </c>
      <c r="Q342" s="151">
        <v>29</v>
      </c>
      <c r="R342" s="151">
        <v>0</v>
      </c>
      <c r="S342" s="152">
        <v>0.015</v>
      </c>
      <c r="T342" s="153">
        <v>126764</v>
      </c>
      <c r="U342" s="153">
        <v>1814</v>
      </c>
      <c r="V342" s="153">
        <v>1778</v>
      </c>
      <c r="W342" s="153">
        <v>1</v>
      </c>
      <c r="X342" s="151">
        <v>1589</v>
      </c>
      <c r="Y342" s="154">
        <v>0.014302167807895</v>
      </c>
      <c r="Z342" s="154">
        <v>0.0158239359767188</v>
      </c>
      <c r="AA342" s="154">
        <v>0.0101426852329379</v>
      </c>
      <c r="AB342" s="155">
        <v>0.0203045685279188</v>
      </c>
      <c r="AC342" s="156">
        <v>0.00568125074378087</v>
      </c>
      <c r="AD342" s="157">
        <v>34050</v>
      </c>
      <c r="AE342" s="158">
        <v>512</v>
      </c>
      <c r="AF342" s="158">
        <v>0</v>
      </c>
      <c r="AG342" s="158">
        <v>37228</v>
      </c>
      <c r="AH342" s="158">
        <v>546</v>
      </c>
      <c r="AI342" s="158">
        <v>0</v>
      </c>
      <c r="AJ342" s="155">
        <v>0.0150367107195301</v>
      </c>
      <c r="AK342" s="155">
        <v>0.0146663801439777</v>
      </c>
      <c r="AL342" s="156">
        <v>0.000370330575552451</v>
      </c>
    </row>
    <row r="343" ht="33" spans="1:38">
      <c r="A343" s="166" t="s">
        <v>99</v>
      </c>
      <c r="B343" s="167" t="s">
        <v>803</v>
      </c>
      <c r="C343" s="167" t="s">
        <v>153</v>
      </c>
      <c r="D343" s="150">
        <v>5679</v>
      </c>
      <c r="E343" s="150">
        <v>63</v>
      </c>
      <c r="F343" s="150">
        <v>48</v>
      </c>
      <c r="G343" s="150">
        <v>0</v>
      </c>
      <c r="H343" s="150">
        <v>0</v>
      </c>
      <c r="I343" s="151">
        <v>6738</v>
      </c>
      <c r="J343" s="151">
        <v>32</v>
      </c>
      <c r="K343" s="151">
        <v>32</v>
      </c>
      <c r="L343" s="151">
        <v>0</v>
      </c>
      <c r="M343" s="151">
        <v>0</v>
      </c>
      <c r="N343" s="151">
        <v>2967</v>
      </c>
      <c r="O343" s="151">
        <v>45</v>
      </c>
      <c r="P343" s="151">
        <v>45</v>
      </c>
      <c r="Q343" s="151">
        <v>31</v>
      </c>
      <c r="R343" s="151">
        <v>0</v>
      </c>
      <c r="S343" s="152">
        <v>0.015</v>
      </c>
      <c r="T343" s="153">
        <v>133374</v>
      </c>
      <c r="U343" s="153">
        <v>1239</v>
      </c>
      <c r="V343" s="153">
        <v>1224</v>
      </c>
      <c r="W343" s="153">
        <v>0</v>
      </c>
      <c r="X343" s="151">
        <v>1102</v>
      </c>
      <c r="Y343" s="154">
        <v>0.00928966665167124</v>
      </c>
      <c r="Z343" s="154">
        <v>0.0110935023771791</v>
      </c>
      <c r="AA343" s="154">
        <v>0.00474918373404571</v>
      </c>
      <c r="AB343" s="155">
        <v>0.0151668351870576</v>
      </c>
      <c r="AC343" s="156">
        <v>0.00634431864313337</v>
      </c>
      <c r="AD343" s="157">
        <v>36587</v>
      </c>
      <c r="AE343" s="158">
        <v>377</v>
      </c>
      <c r="AF343" s="158">
        <v>0</v>
      </c>
      <c r="AG343" s="158">
        <v>41376</v>
      </c>
      <c r="AH343" s="158">
        <v>381</v>
      </c>
      <c r="AI343" s="158">
        <v>0</v>
      </c>
      <c r="AJ343" s="155">
        <v>0.0103042064121136</v>
      </c>
      <c r="AK343" s="155">
        <v>0.00920823665893271</v>
      </c>
      <c r="AL343" s="156">
        <v>0.00109596975318088</v>
      </c>
    </row>
    <row r="344" ht="33" spans="1:38">
      <c r="A344" s="166" t="s">
        <v>99</v>
      </c>
      <c r="B344" s="167" t="s">
        <v>803</v>
      </c>
      <c r="C344" s="167" t="s">
        <v>154</v>
      </c>
      <c r="D344" s="150">
        <v>4134</v>
      </c>
      <c r="E344" s="150">
        <v>55</v>
      </c>
      <c r="F344" s="150">
        <v>43</v>
      </c>
      <c r="G344" s="150">
        <v>1</v>
      </c>
      <c r="H344" s="150">
        <v>0</v>
      </c>
      <c r="I344" s="151">
        <v>5039</v>
      </c>
      <c r="J344" s="151">
        <v>58</v>
      </c>
      <c r="K344" s="151">
        <v>58</v>
      </c>
      <c r="L344" s="151">
        <v>13</v>
      </c>
      <c r="M344" s="151">
        <v>0</v>
      </c>
      <c r="N344" s="151">
        <v>2179</v>
      </c>
      <c r="O344" s="151">
        <v>50</v>
      </c>
      <c r="P344" s="151">
        <v>50</v>
      </c>
      <c r="Q344" s="151">
        <v>34</v>
      </c>
      <c r="R344" s="151">
        <v>1</v>
      </c>
      <c r="S344" s="152">
        <v>0.015</v>
      </c>
      <c r="T344" s="153">
        <v>90283</v>
      </c>
      <c r="U344" s="153">
        <v>1201</v>
      </c>
      <c r="V344" s="153">
        <v>1188</v>
      </c>
      <c r="W344" s="153">
        <v>2</v>
      </c>
      <c r="X344" s="151">
        <v>1077</v>
      </c>
      <c r="Y344" s="154">
        <v>0.0132804625455512</v>
      </c>
      <c r="Z344" s="154">
        <v>0.0133043057571359</v>
      </c>
      <c r="AA344" s="154">
        <v>0.0115102202818019</v>
      </c>
      <c r="AB344" s="155">
        <v>0.0224873795318954</v>
      </c>
      <c r="AC344" s="156">
        <v>0.001794085475334</v>
      </c>
      <c r="AD344" s="157">
        <v>26263</v>
      </c>
      <c r="AE344" s="158">
        <v>371</v>
      </c>
      <c r="AF344" s="158">
        <v>1</v>
      </c>
      <c r="AG344" s="158">
        <v>27172</v>
      </c>
      <c r="AH344" s="158">
        <v>344</v>
      </c>
      <c r="AI344" s="158">
        <v>0</v>
      </c>
      <c r="AJ344" s="155">
        <v>0.0140882610516696</v>
      </c>
      <c r="AK344" s="155">
        <v>0.0126600912704254</v>
      </c>
      <c r="AL344" s="156">
        <v>0.00142816978124421</v>
      </c>
    </row>
    <row r="345" ht="33" spans="1:38">
      <c r="A345" s="166" t="s">
        <v>99</v>
      </c>
      <c r="B345" s="167" t="s">
        <v>803</v>
      </c>
      <c r="C345" s="167" t="s">
        <v>155</v>
      </c>
      <c r="D345" s="150">
        <v>2411</v>
      </c>
      <c r="E345" s="150">
        <v>14</v>
      </c>
      <c r="F345" s="150">
        <v>11</v>
      </c>
      <c r="G345" s="150">
        <v>0</v>
      </c>
      <c r="H345" s="150">
        <v>0</v>
      </c>
      <c r="I345" s="151">
        <v>2813</v>
      </c>
      <c r="J345" s="151">
        <v>39</v>
      </c>
      <c r="K345" s="151">
        <v>39</v>
      </c>
      <c r="L345" s="151">
        <v>7</v>
      </c>
      <c r="M345" s="151">
        <v>0</v>
      </c>
      <c r="N345" s="151">
        <v>1195</v>
      </c>
      <c r="O345" s="151">
        <v>4</v>
      </c>
      <c r="P345" s="151">
        <v>4</v>
      </c>
      <c r="Q345" s="151">
        <v>4</v>
      </c>
      <c r="R345" s="151">
        <v>0</v>
      </c>
      <c r="S345" s="152">
        <v>0.015</v>
      </c>
      <c r="T345" s="153">
        <v>55084</v>
      </c>
      <c r="U345" s="153">
        <v>544</v>
      </c>
      <c r="V345" s="153">
        <v>541</v>
      </c>
      <c r="W345" s="153">
        <v>0</v>
      </c>
      <c r="X345" s="151">
        <v>492</v>
      </c>
      <c r="Y345" s="154">
        <v>0.00987582601118292</v>
      </c>
      <c r="Z345" s="154">
        <v>0.00580671920364994</v>
      </c>
      <c r="AA345" s="154">
        <v>0.0138642019196587</v>
      </c>
      <c r="AB345" s="155">
        <v>0.00334728033472803</v>
      </c>
      <c r="AC345" s="156">
        <v>-0.00805748271600879</v>
      </c>
      <c r="AD345" s="157">
        <v>15483</v>
      </c>
      <c r="AE345" s="158">
        <v>166</v>
      </c>
      <c r="AF345" s="158">
        <v>0</v>
      </c>
      <c r="AG345" s="158">
        <v>16676</v>
      </c>
      <c r="AH345" s="158">
        <v>143</v>
      </c>
      <c r="AI345" s="158">
        <v>0</v>
      </c>
      <c r="AJ345" s="155">
        <v>0.0107214364141316</v>
      </c>
      <c r="AK345" s="155">
        <v>0.00857519788918206</v>
      </c>
      <c r="AL345" s="156">
        <v>0.00214623852494957</v>
      </c>
    </row>
    <row r="346" ht="33" spans="1:38">
      <c r="A346" s="166" t="s">
        <v>99</v>
      </c>
      <c r="B346" s="167" t="s">
        <v>803</v>
      </c>
      <c r="C346" s="167" t="s">
        <v>156</v>
      </c>
      <c r="D346" s="150">
        <v>7649</v>
      </c>
      <c r="E346" s="150">
        <v>161</v>
      </c>
      <c r="F346" s="150">
        <v>110</v>
      </c>
      <c r="G346" s="150">
        <v>0</v>
      </c>
      <c r="H346" s="150">
        <v>0</v>
      </c>
      <c r="I346" s="151">
        <v>8324</v>
      </c>
      <c r="J346" s="151">
        <v>106</v>
      </c>
      <c r="K346" s="151">
        <v>106</v>
      </c>
      <c r="L346" s="151">
        <v>23</v>
      </c>
      <c r="M346" s="151">
        <v>0</v>
      </c>
      <c r="N346" s="151">
        <v>6060</v>
      </c>
      <c r="O346" s="151">
        <v>88</v>
      </c>
      <c r="P346" s="151">
        <v>88</v>
      </c>
      <c r="Q346" s="151">
        <v>62</v>
      </c>
      <c r="R346" s="151">
        <v>0</v>
      </c>
      <c r="S346" s="152">
        <v>0.015</v>
      </c>
      <c r="T346" s="153">
        <v>173542</v>
      </c>
      <c r="U346" s="153">
        <v>3383</v>
      </c>
      <c r="V346" s="153">
        <v>3332</v>
      </c>
      <c r="W346" s="153">
        <v>1</v>
      </c>
      <c r="X346" s="151">
        <v>3058</v>
      </c>
      <c r="Y346" s="154">
        <v>0.0194880778140162</v>
      </c>
      <c r="Z346" s="154">
        <v>0.021048503072297</v>
      </c>
      <c r="AA346" s="154">
        <v>0.0127342623738587</v>
      </c>
      <c r="AB346" s="155">
        <v>0.0145214521452145</v>
      </c>
      <c r="AC346" s="156">
        <v>0.00831424069843831</v>
      </c>
      <c r="AD346" s="157">
        <v>48268</v>
      </c>
      <c r="AE346" s="158">
        <v>994</v>
      </c>
      <c r="AF346" s="158">
        <v>0</v>
      </c>
      <c r="AG346" s="158">
        <v>52005</v>
      </c>
      <c r="AH346" s="158">
        <v>1000</v>
      </c>
      <c r="AI346" s="158">
        <v>1</v>
      </c>
      <c r="AJ346" s="155">
        <v>0.0205933537747576</v>
      </c>
      <c r="AK346" s="155">
        <v>0.0192096913758292</v>
      </c>
      <c r="AL346" s="156">
        <v>0.00138366239892836</v>
      </c>
    </row>
    <row r="347" ht="33" spans="1:38">
      <c r="A347" s="166" t="s">
        <v>99</v>
      </c>
      <c r="B347" s="167" t="s">
        <v>803</v>
      </c>
      <c r="C347" s="167" t="s">
        <v>157</v>
      </c>
      <c r="D347" s="150">
        <v>6629</v>
      </c>
      <c r="E347" s="150">
        <v>105</v>
      </c>
      <c r="F347" s="150">
        <v>73</v>
      </c>
      <c r="G347" s="150">
        <v>0</v>
      </c>
      <c r="H347" s="150">
        <v>0</v>
      </c>
      <c r="I347" s="151">
        <v>7022</v>
      </c>
      <c r="J347" s="151">
        <v>112</v>
      </c>
      <c r="K347" s="151">
        <v>112</v>
      </c>
      <c r="L347" s="151">
        <v>23</v>
      </c>
      <c r="M347" s="151">
        <v>0</v>
      </c>
      <c r="N347" s="151">
        <v>5182</v>
      </c>
      <c r="O347" s="151">
        <v>70</v>
      </c>
      <c r="P347" s="151">
        <v>70</v>
      </c>
      <c r="Q347" s="151">
        <v>56</v>
      </c>
      <c r="R347" s="151">
        <v>0</v>
      </c>
      <c r="S347" s="152">
        <v>0.015</v>
      </c>
      <c r="T347" s="153">
        <v>152630</v>
      </c>
      <c r="U347" s="153">
        <v>2488</v>
      </c>
      <c r="V347" s="153">
        <v>2456</v>
      </c>
      <c r="W347" s="153">
        <v>1</v>
      </c>
      <c r="X347" s="151">
        <v>2261</v>
      </c>
      <c r="Y347" s="154">
        <v>0.0162943064928258</v>
      </c>
      <c r="Z347" s="154">
        <v>0.0158394931362196</v>
      </c>
      <c r="AA347" s="154">
        <v>0.0159498718313871</v>
      </c>
      <c r="AB347" s="155">
        <v>0.0135082979544577</v>
      </c>
      <c r="AC347" s="156">
        <v>-0.000110378695167428</v>
      </c>
      <c r="AD347" s="157">
        <v>41978</v>
      </c>
      <c r="AE347" s="158">
        <v>712</v>
      </c>
      <c r="AF347" s="158">
        <v>0</v>
      </c>
      <c r="AG347" s="158">
        <v>45188</v>
      </c>
      <c r="AH347" s="158">
        <v>760</v>
      </c>
      <c r="AI347" s="158">
        <v>0</v>
      </c>
      <c r="AJ347" s="155">
        <v>0.0169612654247463</v>
      </c>
      <c r="AK347" s="155">
        <v>0.0168186244135611</v>
      </c>
      <c r="AL347" s="156">
        <v>0.000142641011185173</v>
      </c>
    </row>
    <row r="348" ht="33" spans="1:38">
      <c r="A348" s="166" t="s">
        <v>99</v>
      </c>
      <c r="B348" s="167" t="s">
        <v>803</v>
      </c>
      <c r="C348" s="167" t="s">
        <v>158</v>
      </c>
      <c r="D348" s="150">
        <v>4025</v>
      </c>
      <c r="E348" s="150">
        <v>72</v>
      </c>
      <c r="F348" s="150">
        <v>49</v>
      </c>
      <c r="G348" s="150">
        <v>0</v>
      </c>
      <c r="H348" s="150">
        <v>0</v>
      </c>
      <c r="I348" s="151">
        <v>4667</v>
      </c>
      <c r="J348" s="151">
        <v>72</v>
      </c>
      <c r="K348" s="151">
        <v>72</v>
      </c>
      <c r="L348" s="151">
        <v>9</v>
      </c>
      <c r="M348" s="151">
        <v>0</v>
      </c>
      <c r="N348" s="151">
        <v>3780</v>
      </c>
      <c r="O348" s="151">
        <v>65</v>
      </c>
      <c r="P348" s="151">
        <v>65</v>
      </c>
      <c r="Q348" s="151">
        <v>41</v>
      </c>
      <c r="R348" s="151">
        <v>0</v>
      </c>
      <c r="S348" s="152">
        <v>0.015</v>
      </c>
      <c r="T348" s="153">
        <v>98759</v>
      </c>
      <c r="U348" s="153">
        <v>1677</v>
      </c>
      <c r="V348" s="153">
        <v>1654</v>
      </c>
      <c r="W348" s="153">
        <v>1</v>
      </c>
      <c r="X348" s="151">
        <v>1505</v>
      </c>
      <c r="Y348" s="154">
        <v>0.0169706052106643</v>
      </c>
      <c r="Z348" s="154">
        <v>0.017888198757764</v>
      </c>
      <c r="AA348" s="154">
        <v>0.0154274694664667</v>
      </c>
      <c r="AB348" s="155">
        <v>0.0171957671957672</v>
      </c>
      <c r="AC348" s="156">
        <v>0.00246072929129729</v>
      </c>
      <c r="AD348" s="157">
        <v>27193</v>
      </c>
      <c r="AE348" s="158">
        <v>494</v>
      </c>
      <c r="AF348" s="158">
        <v>0</v>
      </c>
      <c r="AG348" s="158">
        <v>29020</v>
      </c>
      <c r="AH348" s="158">
        <v>528</v>
      </c>
      <c r="AI348" s="158">
        <v>1</v>
      </c>
      <c r="AJ348" s="155">
        <v>0.0181664398926194</v>
      </c>
      <c r="AK348" s="155">
        <v>0.0181598897312198</v>
      </c>
      <c r="AL348" s="156">
        <v>6.55016139957873e-6</v>
      </c>
    </row>
    <row r="349" ht="33" spans="1:38">
      <c r="A349" s="166" t="s">
        <v>99</v>
      </c>
      <c r="B349" s="167" t="s">
        <v>803</v>
      </c>
      <c r="C349" s="167" t="s">
        <v>159</v>
      </c>
      <c r="D349" s="150">
        <v>3433</v>
      </c>
      <c r="E349" s="150">
        <v>62</v>
      </c>
      <c r="F349" s="150">
        <v>44</v>
      </c>
      <c r="G349" s="150">
        <v>0</v>
      </c>
      <c r="H349" s="150">
        <v>0</v>
      </c>
      <c r="I349" s="151">
        <v>3950</v>
      </c>
      <c r="J349" s="151">
        <v>30</v>
      </c>
      <c r="K349" s="151">
        <v>30</v>
      </c>
      <c r="L349" s="151">
        <v>7</v>
      </c>
      <c r="M349" s="151">
        <v>0</v>
      </c>
      <c r="N349" s="151">
        <v>1780</v>
      </c>
      <c r="O349" s="151">
        <v>54</v>
      </c>
      <c r="P349" s="151">
        <v>54</v>
      </c>
      <c r="Q349" s="151">
        <v>32</v>
      </c>
      <c r="R349" s="151">
        <v>0</v>
      </c>
      <c r="S349" s="152">
        <v>0.015</v>
      </c>
      <c r="T349" s="153">
        <v>75385</v>
      </c>
      <c r="U349" s="153">
        <v>1249</v>
      </c>
      <c r="V349" s="153">
        <v>1231</v>
      </c>
      <c r="W349" s="153">
        <v>0</v>
      </c>
      <c r="X349" s="151">
        <v>1131</v>
      </c>
      <c r="Y349" s="154">
        <v>0.0165682828148836</v>
      </c>
      <c r="Z349" s="154">
        <v>0.0180600058258083</v>
      </c>
      <c r="AA349" s="154">
        <v>0.00759493670886076</v>
      </c>
      <c r="AB349" s="155">
        <v>0.0303370786516854</v>
      </c>
      <c r="AC349" s="156">
        <v>0.0104650691169476</v>
      </c>
      <c r="AD349" s="157">
        <v>21681</v>
      </c>
      <c r="AE349" s="158">
        <v>351</v>
      </c>
      <c r="AF349" s="158">
        <v>0</v>
      </c>
      <c r="AG349" s="158">
        <v>22697</v>
      </c>
      <c r="AH349" s="158">
        <v>365</v>
      </c>
      <c r="AI349" s="158">
        <v>0</v>
      </c>
      <c r="AJ349" s="155">
        <v>0.0161892901618929</v>
      </c>
      <c r="AK349" s="155">
        <v>0.0160814204520421</v>
      </c>
      <c r="AL349" s="156">
        <v>0.000107869709850779</v>
      </c>
    </row>
    <row r="350" ht="33" spans="1:38">
      <c r="A350" s="166" t="s">
        <v>99</v>
      </c>
      <c r="B350" s="167" t="s">
        <v>803</v>
      </c>
      <c r="C350" s="167" t="s">
        <v>160</v>
      </c>
      <c r="D350" s="150">
        <v>5720</v>
      </c>
      <c r="E350" s="150">
        <v>83</v>
      </c>
      <c r="F350" s="150">
        <v>32</v>
      </c>
      <c r="G350" s="150">
        <v>0</v>
      </c>
      <c r="H350" s="150">
        <v>0</v>
      </c>
      <c r="I350" s="151">
        <v>6640</v>
      </c>
      <c r="J350" s="151">
        <v>84</v>
      </c>
      <c r="K350" s="151">
        <v>84</v>
      </c>
      <c r="L350" s="151">
        <v>15</v>
      </c>
      <c r="M350" s="151">
        <v>0</v>
      </c>
      <c r="N350" s="151">
        <v>3002</v>
      </c>
      <c r="O350" s="151">
        <v>65</v>
      </c>
      <c r="P350" s="151">
        <v>65</v>
      </c>
      <c r="Q350" s="151">
        <v>57</v>
      </c>
      <c r="R350" s="151">
        <v>0</v>
      </c>
      <c r="S350" s="152">
        <v>0.015</v>
      </c>
      <c r="T350" s="153">
        <v>134228</v>
      </c>
      <c r="U350" s="153">
        <v>1677</v>
      </c>
      <c r="V350" s="153">
        <v>1626</v>
      </c>
      <c r="W350" s="153">
        <v>0</v>
      </c>
      <c r="X350" s="151">
        <v>1499</v>
      </c>
      <c r="Y350" s="154">
        <v>0.0124936674911345</v>
      </c>
      <c r="Z350" s="154">
        <v>0.0145104895104895</v>
      </c>
      <c r="AA350" s="154">
        <v>0.0126506024096386</v>
      </c>
      <c r="AB350" s="155">
        <v>0.0216522318454364</v>
      </c>
      <c r="AC350" s="156">
        <v>0.00185988710085096</v>
      </c>
      <c r="AD350" s="157">
        <v>36975</v>
      </c>
      <c r="AE350" s="158">
        <v>468</v>
      </c>
      <c r="AF350" s="158">
        <v>0</v>
      </c>
      <c r="AG350" s="158">
        <v>40699</v>
      </c>
      <c r="AH350" s="158">
        <v>529</v>
      </c>
      <c r="AI350" s="158">
        <v>0</v>
      </c>
      <c r="AJ350" s="155">
        <v>0.012657200811359</v>
      </c>
      <c r="AK350" s="155">
        <v>0.0129978623553404</v>
      </c>
      <c r="AL350" s="156">
        <v>-0.000340661543981399</v>
      </c>
    </row>
    <row r="351" ht="33" spans="1:38">
      <c r="A351" s="166" t="s">
        <v>99</v>
      </c>
      <c r="B351" s="167" t="s">
        <v>1787</v>
      </c>
      <c r="C351" s="167" t="s">
        <v>161</v>
      </c>
      <c r="D351" s="150">
        <v>13265</v>
      </c>
      <c r="E351" s="150">
        <v>241</v>
      </c>
      <c r="F351" s="150">
        <v>159</v>
      </c>
      <c r="G351" s="150">
        <v>22</v>
      </c>
      <c r="H351" s="150">
        <v>0</v>
      </c>
      <c r="I351" s="151">
        <v>14336</v>
      </c>
      <c r="J351" s="151">
        <v>244</v>
      </c>
      <c r="K351" s="151">
        <v>242</v>
      </c>
      <c r="L351" s="151">
        <v>62</v>
      </c>
      <c r="M351" s="151">
        <v>0</v>
      </c>
      <c r="N351" s="151">
        <v>12477</v>
      </c>
      <c r="O351" s="151">
        <v>204</v>
      </c>
      <c r="P351" s="151">
        <v>204</v>
      </c>
      <c r="Q351" s="151">
        <v>153</v>
      </c>
      <c r="R351" s="151">
        <v>0</v>
      </c>
      <c r="S351" s="152">
        <v>0.015</v>
      </c>
      <c r="T351" s="153">
        <v>329382</v>
      </c>
      <c r="U351" s="153">
        <v>5526</v>
      </c>
      <c r="V351" s="153">
        <v>5439</v>
      </c>
      <c r="W351" s="153">
        <v>0</v>
      </c>
      <c r="X351" s="151">
        <v>4999</v>
      </c>
      <c r="Y351" s="154">
        <v>0.0167768730531723</v>
      </c>
      <c r="Z351" s="154">
        <v>0.0181681115718055</v>
      </c>
      <c r="AA351" s="154">
        <v>0.0170200892857143</v>
      </c>
      <c r="AB351" s="155">
        <v>0.0163500841548449</v>
      </c>
      <c r="AC351" s="156">
        <v>0.00114802228609122</v>
      </c>
      <c r="AD351" s="157">
        <v>86892</v>
      </c>
      <c r="AE351" s="158">
        <v>1469</v>
      </c>
      <c r="AF351" s="158">
        <v>0</v>
      </c>
      <c r="AG351" s="158">
        <v>96411</v>
      </c>
      <c r="AH351" s="158">
        <v>1671</v>
      </c>
      <c r="AI351" s="158">
        <v>0</v>
      </c>
      <c r="AJ351" s="155">
        <v>0.0169060442848594</v>
      </c>
      <c r="AK351" s="155">
        <v>0.0173320471730404</v>
      </c>
      <c r="AL351" s="156">
        <v>-0.000426002888181055</v>
      </c>
    </row>
    <row r="352" ht="33" spans="1:38">
      <c r="A352" s="166" t="s">
        <v>99</v>
      </c>
      <c r="B352" s="167" t="s">
        <v>1787</v>
      </c>
      <c r="C352" s="167" t="s">
        <v>162</v>
      </c>
      <c r="D352" s="150">
        <v>10804</v>
      </c>
      <c r="E352" s="150">
        <v>166</v>
      </c>
      <c r="F352" s="150">
        <v>102</v>
      </c>
      <c r="G352" s="150">
        <v>3</v>
      </c>
      <c r="H352" s="150">
        <v>0</v>
      </c>
      <c r="I352" s="151">
        <v>11728</v>
      </c>
      <c r="J352" s="151">
        <v>139</v>
      </c>
      <c r="K352" s="151">
        <v>139</v>
      </c>
      <c r="L352" s="151">
        <v>28</v>
      </c>
      <c r="M352" s="151">
        <v>0</v>
      </c>
      <c r="N352" s="151">
        <v>10519</v>
      </c>
      <c r="O352" s="151">
        <v>132</v>
      </c>
      <c r="P352" s="151">
        <v>132</v>
      </c>
      <c r="Q352" s="151">
        <v>96</v>
      </c>
      <c r="R352" s="151">
        <v>0</v>
      </c>
      <c r="S352" s="152">
        <v>0.015</v>
      </c>
      <c r="T352" s="153">
        <v>264569</v>
      </c>
      <c r="U352" s="153">
        <v>3616</v>
      </c>
      <c r="V352" s="153">
        <v>3552</v>
      </c>
      <c r="W352" s="153">
        <v>1</v>
      </c>
      <c r="X352" s="151">
        <v>3264</v>
      </c>
      <c r="Y352" s="154">
        <v>0.0136637323344761</v>
      </c>
      <c r="Z352" s="154">
        <v>0.0153646797482414</v>
      </c>
      <c r="AA352" s="154">
        <v>0.0118519781718963</v>
      </c>
      <c r="AB352" s="155">
        <v>0.0125487213613461</v>
      </c>
      <c r="AC352" s="156">
        <v>0.00351270157634508</v>
      </c>
      <c r="AD352" s="157">
        <v>71081</v>
      </c>
      <c r="AE352" s="158">
        <v>978</v>
      </c>
      <c r="AF352" s="158">
        <v>0</v>
      </c>
      <c r="AG352" s="158">
        <v>75961</v>
      </c>
      <c r="AH352" s="158">
        <v>1025</v>
      </c>
      <c r="AI352" s="158">
        <v>0</v>
      </c>
      <c r="AJ352" s="155">
        <v>0.0137589510558377</v>
      </c>
      <c r="AK352" s="155">
        <v>0.0134937665380919</v>
      </c>
      <c r="AL352" s="156">
        <v>0.000265184517745791</v>
      </c>
    </row>
    <row r="353" ht="33" spans="1:38">
      <c r="A353" s="166" t="s">
        <v>99</v>
      </c>
      <c r="B353" s="167" t="s">
        <v>1787</v>
      </c>
      <c r="C353" s="167" t="s">
        <v>163</v>
      </c>
      <c r="D353" s="150">
        <v>20509</v>
      </c>
      <c r="E353" s="150">
        <v>448</v>
      </c>
      <c r="F353" s="150">
        <v>257</v>
      </c>
      <c r="G353" s="150">
        <v>9</v>
      </c>
      <c r="H353" s="150">
        <v>0</v>
      </c>
      <c r="I353" s="151">
        <v>21194</v>
      </c>
      <c r="J353" s="151">
        <v>333</v>
      </c>
      <c r="K353" s="151">
        <v>332</v>
      </c>
      <c r="L353" s="151">
        <v>72</v>
      </c>
      <c r="M353" s="151">
        <v>0</v>
      </c>
      <c r="N353" s="151">
        <v>19863</v>
      </c>
      <c r="O353" s="151">
        <v>309</v>
      </c>
      <c r="P353" s="151">
        <v>305</v>
      </c>
      <c r="Q353" s="151">
        <v>152</v>
      </c>
      <c r="R353" s="151">
        <v>0</v>
      </c>
      <c r="S353" s="152">
        <v>0.015</v>
      </c>
      <c r="T353" s="153">
        <v>519515</v>
      </c>
      <c r="U353" s="153">
        <v>9195</v>
      </c>
      <c r="V353" s="153">
        <v>8970</v>
      </c>
      <c r="W353" s="153">
        <v>4</v>
      </c>
      <c r="X353" s="151">
        <v>8084</v>
      </c>
      <c r="Y353" s="154">
        <v>0.0176915007266393</v>
      </c>
      <c r="Z353" s="154">
        <v>0.0218440684577503</v>
      </c>
      <c r="AA353" s="154">
        <v>0.0157119939605549</v>
      </c>
      <c r="AB353" s="155">
        <v>0.0155565624528017</v>
      </c>
      <c r="AC353" s="156">
        <v>0.00613207449719538</v>
      </c>
      <c r="AD353" s="157">
        <v>141795</v>
      </c>
      <c r="AE353" s="158">
        <v>2527</v>
      </c>
      <c r="AF353" s="158">
        <v>1</v>
      </c>
      <c r="AG353" s="158">
        <v>148785</v>
      </c>
      <c r="AH353" s="158">
        <v>2787</v>
      </c>
      <c r="AI353" s="158">
        <v>0</v>
      </c>
      <c r="AJ353" s="155">
        <v>0.0178144504390141</v>
      </c>
      <c r="AK353" s="155">
        <v>0.0187317269886077</v>
      </c>
      <c r="AL353" s="156">
        <v>-0.000917276549593653</v>
      </c>
    </row>
    <row r="354" ht="33" spans="1:38">
      <c r="A354" s="166" t="s">
        <v>99</v>
      </c>
      <c r="B354" s="167" t="s">
        <v>1787</v>
      </c>
      <c r="C354" s="167" t="s">
        <v>164</v>
      </c>
      <c r="D354" s="150">
        <v>16496</v>
      </c>
      <c r="E354" s="150">
        <v>281</v>
      </c>
      <c r="F354" s="150">
        <v>143</v>
      </c>
      <c r="G354" s="150">
        <v>7</v>
      </c>
      <c r="H354" s="150">
        <v>0</v>
      </c>
      <c r="I354" s="151">
        <v>17286</v>
      </c>
      <c r="J354" s="151">
        <v>285</v>
      </c>
      <c r="K354" s="151">
        <v>284</v>
      </c>
      <c r="L354" s="151">
        <v>149</v>
      </c>
      <c r="M354" s="151">
        <v>0</v>
      </c>
      <c r="N354" s="151">
        <v>15321</v>
      </c>
      <c r="O354" s="151">
        <v>220</v>
      </c>
      <c r="P354" s="151">
        <v>220</v>
      </c>
      <c r="Q354" s="151">
        <v>175</v>
      </c>
      <c r="R354" s="151">
        <v>0</v>
      </c>
      <c r="S354" s="152">
        <v>0.015</v>
      </c>
      <c r="T354" s="153">
        <v>395909</v>
      </c>
      <c r="U354" s="153">
        <v>6860</v>
      </c>
      <c r="V354" s="153">
        <v>6721</v>
      </c>
      <c r="W354" s="153">
        <v>7</v>
      </c>
      <c r="X354" s="151">
        <v>6283</v>
      </c>
      <c r="Y354" s="154">
        <v>0.017309533251328</v>
      </c>
      <c r="Z354" s="154">
        <v>0.0170344325897187</v>
      </c>
      <c r="AA354" s="154">
        <v>0.0164873307879209</v>
      </c>
      <c r="AB354" s="155">
        <v>0.014359376019842</v>
      </c>
      <c r="AC354" s="156">
        <v>0.000547101801797858</v>
      </c>
      <c r="AD354" s="157">
        <v>107541</v>
      </c>
      <c r="AE354" s="158">
        <v>1702</v>
      </c>
      <c r="AF354" s="158">
        <v>0</v>
      </c>
      <c r="AG354" s="158">
        <v>114582</v>
      </c>
      <c r="AH354" s="158">
        <v>1963</v>
      </c>
      <c r="AI354" s="158">
        <v>4</v>
      </c>
      <c r="AJ354" s="155">
        <v>0.0158265219776643</v>
      </c>
      <c r="AK354" s="155">
        <v>0.0170969262187778</v>
      </c>
      <c r="AL354" s="156">
        <v>-0.00127040424111349</v>
      </c>
    </row>
    <row r="355" ht="33" spans="1:38">
      <c r="A355" s="166" t="s">
        <v>99</v>
      </c>
      <c r="B355" s="167" t="s">
        <v>1787</v>
      </c>
      <c r="C355" s="167" t="s">
        <v>165</v>
      </c>
      <c r="D355" s="150">
        <v>20203</v>
      </c>
      <c r="E355" s="150">
        <v>189</v>
      </c>
      <c r="F355" s="150">
        <v>136</v>
      </c>
      <c r="G355" s="150">
        <v>25</v>
      </c>
      <c r="H355" s="150">
        <v>0</v>
      </c>
      <c r="I355" s="151">
        <v>19045</v>
      </c>
      <c r="J355" s="151">
        <v>169</v>
      </c>
      <c r="K355" s="151">
        <v>169</v>
      </c>
      <c r="L355" s="151">
        <v>61</v>
      </c>
      <c r="M355" s="151">
        <v>0</v>
      </c>
      <c r="N355" s="151">
        <v>17415</v>
      </c>
      <c r="O355" s="151">
        <v>211</v>
      </c>
      <c r="P355" s="151">
        <v>211</v>
      </c>
      <c r="Q355" s="151">
        <v>165</v>
      </c>
      <c r="R355" s="151">
        <v>0</v>
      </c>
      <c r="S355" s="152">
        <v>0.015</v>
      </c>
      <c r="T355" s="153">
        <v>465116</v>
      </c>
      <c r="U355" s="153">
        <v>4620</v>
      </c>
      <c r="V355" s="153">
        <v>4565</v>
      </c>
      <c r="W355" s="153">
        <v>4</v>
      </c>
      <c r="X355" s="151">
        <v>4262</v>
      </c>
      <c r="Y355" s="154">
        <v>0.00992440595464357</v>
      </c>
      <c r="Z355" s="154">
        <v>0.00935504628025541</v>
      </c>
      <c r="AA355" s="154">
        <v>0.00887372013651877</v>
      </c>
      <c r="AB355" s="155">
        <v>0.0121159919609532</v>
      </c>
      <c r="AC355" s="156">
        <v>0.000481326143736636</v>
      </c>
      <c r="AD355" s="157">
        <v>127700</v>
      </c>
      <c r="AE355" s="158">
        <v>1320</v>
      </c>
      <c r="AF355" s="158">
        <v>0</v>
      </c>
      <c r="AG355" s="158">
        <v>134220</v>
      </c>
      <c r="AH355" s="158">
        <v>1426</v>
      </c>
      <c r="AI355" s="158">
        <v>0</v>
      </c>
      <c r="AJ355" s="155">
        <v>0.0103367267032107</v>
      </c>
      <c r="AK355" s="155">
        <v>0.0106243480852332</v>
      </c>
      <c r="AL355" s="156">
        <v>-0.000287621382022549</v>
      </c>
    </row>
    <row r="356" ht="33" spans="1:38">
      <c r="A356" s="166" t="s">
        <v>99</v>
      </c>
      <c r="B356" s="167" t="s">
        <v>1787</v>
      </c>
      <c r="C356" s="167" t="s">
        <v>166</v>
      </c>
      <c r="D356" s="150">
        <v>7337</v>
      </c>
      <c r="E356" s="150">
        <v>142</v>
      </c>
      <c r="F356" s="150">
        <v>91</v>
      </c>
      <c r="G356" s="150">
        <v>16</v>
      </c>
      <c r="H356" s="150">
        <v>0</v>
      </c>
      <c r="I356" s="151">
        <v>7818</v>
      </c>
      <c r="J356" s="151">
        <v>173</v>
      </c>
      <c r="K356" s="151">
        <v>173</v>
      </c>
      <c r="L356" s="151">
        <v>37</v>
      </c>
      <c r="M356" s="151">
        <v>0</v>
      </c>
      <c r="N356" s="151">
        <v>6933</v>
      </c>
      <c r="O356" s="151">
        <v>122</v>
      </c>
      <c r="P356" s="151">
        <v>122</v>
      </c>
      <c r="Q356" s="151">
        <v>81</v>
      </c>
      <c r="R356" s="151">
        <v>0</v>
      </c>
      <c r="S356" s="152">
        <v>0.015</v>
      </c>
      <c r="T356" s="153">
        <v>180875</v>
      </c>
      <c r="U356" s="153">
        <v>3617</v>
      </c>
      <c r="V356" s="153">
        <v>3566</v>
      </c>
      <c r="W356" s="153">
        <v>0</v>
      </c>
      <c r="X356" s="151">
        <v>3279</v>
      </c>
      <c r="Y356" s="154">
        <v>0.0199972356599862</v>
      </c>
      <c r="Z356" s="154">
        <v>0.0193539593839444</v>
      </c>
      <c r="AA356" s="154">
        <v>0.0221284215911998</v>
      </c>
      <c r="AB356" s="155">
        <v>0.0175969998557623</v>
      </c>
      <c r="AC356" s="156">
        <v>-0.00277446220725541</v>
      </c>
      <c r="AD356" s="157">
        <v>48766</v>
      </c>
      <c r="AE356" s="158">
        <v>1130</v>
      </c>
      <c r="AF356" s="158">
        <v>0</v>
      </c>
      <c r="AG356" s="158">
        <v>52484</v>
      </c>
      <c r="AH356" s="158">
        <v>945</v>
      </c>
      <c r="AI356" s="158">
        <v>0</v>
      </c>
      <c r="AJ356" s="155">
        <v>0.0231718820489685</v>
      </c>
      <c r="AK356" s="155">
        <v>0.0180054873866321</v>
      </c>
      <c r="AL356" s="156">
        <v>0.00516639466233643</v>
      </c>
    </row>
    <row r="357" ht="33" spans="1:38">
      <c r="A357" s="166" t="s">
        <v>99</v>
      </c>
      <c r="B357" s="167" t="s">
        <v>1787</v>
      </c>
      <c r="C357" s="167" t="s">
        <v>167</v>
      </c>
      <c r="D357" s="150">
        <v>20340</v>
      </c>
      <c r="E357" s="150">
        <v>409</v>
      </c>
      <c r="F357" s="150">
        <v>227</v>
      </c>
      <c r="G357" s="150">
        <v>17</v>
      </c>
      <c r="H357" s="150">
        <v>0</v>
      </c>
      <c r="I357" s="151">
        <v>18548</v>
      </c>
      <c r="J357" s="151">
        <v>151</v>
      </c>
      <c r="K357" s="151">
        <v>151</v>
      </c>
      <c r="L357" s="151">
        <v>66</v>
      </c>
      <c r="M357" s="151">
        <v>0</v>
      </c>
      <c r="N357" s="151">
        <v>17593</v>
      </c>
      <c r="O357" s="151">
        <v>138</v>
      </c>
      <c r="P357" s="151">
        <v>138</v>
      </c>
      <c r="Q357" s="151">
        <v>101</v>
      </c>
      <c r="R357" s="151">
        <v>0</v>
      </c>
      <c r="S357" s="152">
        <v>0.015</v>
      </c>
      <c r="T357" s="153">
        <v>466337</v>
      </c>
      <c r="U357" s="153">
        <v>5619</v>
      </c>
      <c r="V357" s="153">
        <v>5433</v>
      </c>
      <c r="W357" s="153">
        <v>1</v>
      </c>
      <c r="X357" s="151">
        <v>5015</v>
      </c>
      <c r="Y357" s="154">
        <v>0.0120470818313795</v>
      </c>
      <c r="Z357" s="154">
        <v>0.0201081612586037</v>
      </c>
      <c r="AA357" s="154">
        <v>0.00814103946517145</v>
      </c>
      <c r="AB357" s="155">
        <v>0.00784402887512079</v>
      </c>
      <c r="AC357" s="156">
        <v>0.0119671217934323</v>
      </c>
      <c r="AD357" s="157">
        <v>127056</v>
      </c>
      <c r="AE357" s="158">
        <v>1685</v>
      </c>
      <c r="AF357" s="158">
        <v>0</v>
      </c>
      <c r="AG357" s="158">
        <v>132158</v>
      </c>
      <c r="AH357" s="158">
        <v>1451</v>
      </c>
      <c r="AI357" s="158">
        <v>1</v>
      </c>
      <c r="AJ357" s="155">
        <v>0.0132618687822692</v>
      </c>
      <c r="AK357" s="155">
        <v>0.0109717156736633</v>
      </c>
      <c r="AL357" s="156">
        <v>0.00229015310860589</v>
      </c>
    </row>
    <row r="358" ht="33" spans="1:38">
      <c r="A358" s="166" t="s">
        <v>99</v>
      </c>
      <c r="B358" s="167" t="s">
        <v>1787</v>
      </c>
      <c r="C358" s="167" t="s">
        <v>168</v>
      </c>
      <c r="D358" s="150">
        <v>11277</v>
      </c>
      <c r="E358" s="150">
        <v>172</v>
      </c>
      <c r="F358" s="150">
        <v>100</v>
      </c>
      <c r="G358" s="150">
        <v>3</v>
      </c>
      <c r="H358" s="150">
        <v>0</v>
      </c>
      <c r="I358" s="151">
        <v>13557</v>
      </c>
      <c r="J358" s="151">
        <v>285</v>
      </c>
      <c r="K358" s="151">
        <v>284</v>
      </c>
      <c r="L358" s="151">
        <v>46</v>
      </c>
      <c r="M358" s="151">
        <v>0</v>
      </c>
      <c r="N358" s="151">
        <v>11305</v>
      </c>
      <c r="O358" s="151">
        <v>149</v>
      </c>
      <c r="P358" s="151">
        <v>147</v>
      </c>
      <c r="Q358" s="151">
        <v>86</v>
      </c>
      <c r="R358" s="151">
        <v>0</v>
      </c>
      <c r="S358" s="152">
        <v>0.015</v>
      </c>
      <c r="T358" s="153">
        <v>293188</v>
      </c>
      <c r="U358" s="153">
        <v>5631</v>
      </c>
      <c r="V358" s="153">
        <v>5555</v>
      </c>
      <c r="W358" s="153">
        <v>3</v>
      </c>
      <c r="X358" s="151">
        <v>5085</v>
      </c>
      <c r="Y358" s="154">
        <v>0.0191958743195492</v>
      </c>
      <c r="Z358" s="154">
        <v>0.015252283408708</v>
      </c>
      <c r="AA358" s="154">
        <v>0.0210223500774508</v>
      </c>
      <c r="AB358" s="155">
        <v>0.0131800088456435</v>
      </c>
      <c r="AC358" s="156">
        <v>-0.00577006666874277</v>
      </c>
      <c r="AD358" s="157">
        <v>78132</v>
      </c>
      <c r="AE358" s="158">
        <v>1697</v>
      </c>
      <c r="AF358" s="158">
        <v>0</v>
      </c>
      <c r="AG358" s="158">
        <v>85022</v>
      </c>
      <c r="AH358" s="158">
        <v>1568</v>
      </c>
      <c r="AI358" s="158">
        <v>1</v>
      </c>
      <c r="AJ358" s="155">
        <v>0.0217196539190089</v>
      </c>
      <c r="AK358" s="155">
        <v>0.0184305238644116</v>
      </c>
      <c r="AL358" s="156">
        <v>0.00328913005459729</v>
      </c>
    </row>
    <row r="359" ht="33" spans="1:38">
      <c r="A359" s="166" t="s">
        <v>99</v>
      </c>
      <c r="B359" s="167" t="s">
        <v>1787</v>
      </c>
      <c r="C359" s="167" t="s">
        <v>169</v>
      </c>
      <c r="D359" s="150">
        <v>8207</v>
      </c>
      <c r="E359" s="150">
        <v>408</v>
      </c>
      <c r="F359" s="150">
        <v>230</v>
      </c>
      <c r="G359" s="150">
        <v>1</v>
      </c>
      <c r="H359" s="150">
        <v>0</v>
      </c>
      <c r="I359" s="151">
        <v>10245</v>
      </c>
      <c r="J359" s="151">
        <v>165</v>
      </c>
      <c r="K359" s="151">
        <v>164</v>
      </c>
      <c r="L359" s="151">
        <v>43</v>
      </c>
      <c r="M359" s="151">
        <v>0</v>
      </c>
      <c r="N359" s="151">
        <v>8604</v>
      </c>
      <c r="O359" s="151">
        <v>156</v>
      </c>
      <c r="P359" s="151">
        <v>155</v>
      </c>
      <c r="Q359" s="151">
        <v>93</v>
      </c>
      <c r="R359" s="151">
        <v>0</v>
      </c>
      <c r="S359" s="152">
        <v>0.015</v>
      </c>
      <c r="T359" s="153">
        <v>229286</v>
      </c>
      <c r="U359" s="153">
        <v>5589</v>
      </c>
      <c r="V359" s="153">
        <v>5409</v>
      </c>
      <c r="W359" s="153">
        <v>6</v>
      </c>
      <c r="X359" s="151">
        <v>4915</v>
      </c>
      <c r="Y359" s="154">
        <v>0.0243495023682213</v>
      </c>
      <c r="Z359" s="154">
        <v>0.0497136590715243</v>
      </c>
      <c r="AA359" s="154">
        <v>0.0161054172767204</v>
      </c>
      <c r="AB359" s="155">
        <v>0.0181311018131102</v>
      </c>
      <c r="AC359" s="156">
        <v>0.033608241794804</v>
      </c>
      <c r="AD359" s="157">
        <v>59261</v>
      </c>
      <c r="AE359" s="158">
        <v>1620</v>
      </c>
      <c r="AF359" s="158">
        <v>1</v>
      </c>
      <c r="AG359" s="158">
        <v>66285</v>
      </c>
      <c r="AH359" s="158">
        <v>1696</v>
      </c>
      <c r="AI359" s="158">
        <v>1</v>
      </c>
      <c r="AJ359" s="155">
        <v>0.0273198224802146</v>
      </c>
      <c r="AK359" s="155">
        <v>0.025571396243494</v>
      </c>
      <c r="AL359" s="156">
        <v>0.00174842623672064</v>
      </c>
    </row>
    <row r="360" ht="33" spans="1:38">
      <c r="A360" s="166" t="s">
        <v>99</v>
      </c>
      <c r="B360" s="167" t="s">
        <v>1787</v>
      </c>
      <c r="C360" s="167" t="s">
        <v>170</v>
      </c>
      <c r="D360" s="150">
        <v>10318</v>
      </c>
      <c r="E360" s="150">
        <v>222</v>
      </c>
      <c r="F360" s="150">
        <v>119</v>
      </c>
      <c r="G360" s="150">
        <v>0</v>
      </c>
      <c r="H360" s="150">
        <v>0</v>
      </c>
      <c r="I360" s="151">
        <v>12188</v>
      </c>
      <c r="J360" s="151">
        <v>200</v>
      </c>
      <c r="K360" s="151">
        <v>200</v>
      </c>
      <c r="L360" s="151">
        <v>16</v>
      </c>
      <c r="M360" s="151">
        <v>0</v>
      </c>
      <c r="N360" s="151">
        <v>10361</v>
      </c>
      <c r="O360" s="151">
        <v>152</v>
      </c>
      <c r="P360" s="151">
        <v>152</v>
      </c>
      <c r="Q360" s="151">
        <v>106</v>
      </c>
      <c r="R360" s="151">
        <v>0</v>
      </c>
      <c r="S360" s="152">
        <v>0.015</v>
      </c>
      <c r="T360" s="153">
        <v>261304</v>
      </c>
      <c r="U360" s="153">
        <v>4201</v>
      </c>
      <c r="V360" s="153">
        <v>4097</v>
      </c>
      <c r="W360" s="153">
        <v>10</v>
      </c>
      <c r="X360" s="151">
        <v>3689</v>
      </c>
      <c r="Y360" s="154">
        <v>0.016038790068273</v>
      </c>
      <c r="Z360" s="154">
        <v>0.0215157976352006</v>
      </c>
      <c r="AA360" s="154">
        <v>0.0164095831965868</v>
      </c>
      <c r="AB360" s="155">
        <v>0.0146703986101728</v>
      </c>
      <c r="AC360" s="156">
        <v>0.00510621443861381</v>
      </c>
      <c r="AD360" s="157">
        <v>70049</v>
      </c>
      <c r="AE360" s="158">
        <v>1160</v>
      </c>
      <c r="AF360" s="158">
        <v>1</v>
      </c>
      <c r="AG360" s="158">
        <v>75754</v>
      </c>
      <c r="AH360" s="158">
        <v>1311</v>
      </c>
      <c r="AI360" s="158">
        <v>3</v>
      </c>
      <c r="AJ360" s="155">
        <v>0.0165455609644677</v>
      </c>
      <c r="AK360" s="155">
        <v>0.0172664149747868</v>
      </c>
      <c r="AL360" s="156">
        <v>-0.000720854010319082</v>
      </c>
    </row>
    <row r="361" ht="33" spans="1:38">
      <c r="A361" s="166" t="s">
        <v>99</v>
      </c>
      <c r="B361" s="167" t="s">
        <v>1787</v>
      </c>
      <c r="C361" s="167" t="s">
        <v>171</v>
      </c>
      <c r="D361" s="150">
        <v>11476</v>
      </c>
      <c r="E361" s="150">
        <v>334</v>
      </c>
      <c r="F361" s="150">
        <v>202</v>
      </c>
      <c r="G361" s="150">
        <v>34</v>
      </c>
      <c r="H361" s="150">
        <v>0</v>
      </c>
      <c r="I361" s="151">
        <v>12506</v>
      </c>
      <c r="J361" s="151">
        <v>235</v>
      </c>
      <c r="K361" s="151">
        <v>235</v>
      </c>
      <c r="L361" s="151">
        <v>51</v>
      </c>
      <c r="M361" s="151">
        <v>0</v>
      </c>
      <c r="N361" s="151">
        <v>11404</v>
      </c>
      <c r="O361" s="151">
        <v>247</v>
      </c>
      <c r="P361" s="151">
        <v>247</v>
      </c>
      <c r="Q361" s="151">
        <v>179</v>
      </c>
      <c r="R361" s="151">
        <v>0</v>
      </c>
      <c r="S361" s="152">
        <v>0.015</v>
      </c>
      <c r="T361" s="153">
        <v>285468</v>
      </c>
      <c r="U361" s="153">
        <v>6643</v>
      </c>
      <c r="V361" s="153">
        <v>6507</v>
      </c>
      <c r="W361" s="153">
        <v>8</v>
      </c>
      <c r="X361" s="151">
        <v>6030</v>
      </c>
      <c r="Y361" s="154">
        <v>0.0232425350652262</v>
      </c>
      <c r="Z361" s="154">
        <v>0.0291042174973858</v>
      </c>
      <c r="AA361" s="154">
        <v>0.0187909803294419</v>
      </c>
      <c r="AB361" s="155">
        <v>0.0216590669940372</v>
      </c>
      <c r="AC361" s="156">
        <v>0.010313237167944</v>
      </c>
      <c r="AD361" s="157">
        <v>76801</v>
      </c>
      <c r="AE361" s="158">
        <v>1774</v>
      </c>
      <c r="AF361" s="158">
        <v>1</v>
      </c>
      <c r="AG361" s="158">
        <v>81378</v>
      </c>
      <c r="AH361" s="158">
        <v>2093</v>
      </c>
      <c r="AI361" s="158">
        <v>3</v>
      </c>
      <c r="AJ361" s="155">
        <v>0.0230856369057695</v>
      </c>
      <c r="AK361" s="155">
        <v>0.0256826169234928</v>
      </c>
      <c r="AL361" s="156">
        <v>-0.00259698001772338</v>
      </c>
    </row>
    <row r="362" ht="33" spans="1:38">
      <c r="A362" s="166" t="s">
        <v>99</v>
      </c>
      <c r="B362" s="167" t="s">
        <v>1787</v>
      </c>
      <c r="C362" s="167" t="s">
        <v>172</v>
      </c>
      <c r="D362" s="150">
        <v>4781</v>
      </c>
      <c r="E362" s="150">
        <v>115</v>
      </c>
      <c r="F362" s="150">
        <v>52</v>
      </c>
      <c r="G362" s="150">
        <v>4</v>
      </c>
      <c r="H362" s="150">
        <v>0</v>
      </c>
      <c r="I362" s="151">
        <v>4718</v>
      </c>
      <c r="J362" s="151">
        <v>170</v>
      </c>
      <c r="K362" s="151">
        <v>170</v>
      </c>
      <c r="L362" s="151">
        <v>26</v>
      </c>
      <c r="M362" s="151">
        <v>1</v>
      </c>
      <c r="N362" s="151">
        <v>4787</v>
      </c>
      <c r="O362" s="151">
        <v>62</v>
      </c>
      <c r="P362" s="151">
        <v>62</v>
      </c>
      <c r="Q362" s="151">
        <v>19</v>
      </c>
      <c r="R362" s="151">
        <v>0</v>
      </c>
      <c r="S362" s="152">
        <v>0.015</v>
      </c>
      <c r="T362" s="153">
        <v>113726</v>
      </c>
      <c r="U362" s="153">
        <v>2359</v>
      </c>
      <c r="V362" s="153">
        <v>2274</v>
      </c>
      <c r="W362" s="153">
        <v>5</v>
      </c>
      <c r="X362" s="151">
        <v>1975</v>
      </c>
      <c r="Y362" s="154">
        <v>0.0206988727291912</v>
      </c>
      <c r="Z362" s="154">
        <v>0.0240535452834135</v>
      </c>
      <c r="AA362" s="154">
        <v>0.0358202628232302</v>
      </c>
      <c r="AB362" s="155">
        <v>0.0129517443074995</v>
      </c>
      <c r="AC362" s="156">
        <v>-0.0117667175398167</v>
      </c>
      <c r="AD362" s="157">
        <v>30564</v>
      </c>
      <c r="AE362" s="158">
        <v>601</v>
      </c>
      <c r="AF362" s="158">
        <v>1</v>
      </c>
      <c r="AG362" s="158">
        <v>32592</v>
      </c>
      <c r="AH362" s="158">
        <v>597</v>
      </c>
      <c r="AI362" s="158">
        <v>0</v>
      </c>
      <c r="AJ362" s="155">
        <v>0.0196309383588536</v>
      </c>
      <c r="AK362" s="155">
        <v>0.0183173784977909</v>
      </c>
      <c r="AL362" s="156">
        <v>0.00131355986106268</v>
      </c>
    </row>
    <row r="363" ht="33" spans="1:38">
      <c r="A363" s="166" t="s">
        <v>99</v>
      </c>
      <c r="B363" s="167" t="s">
        <v>1787</v>
      </c>
      <c r="C363" s="167" t="s">
        <v>173</v>
      </c>
      <c r="D363" s="150">
        <v>8945</v>
      </c>
      <c r="E363" s="150">
        <v>98</v>
      </c>
      <c r="F363" s="150">
        <v>36</v>
      </c>
      <c r="G363" s="150">
        <v>1</v>
      </c>
      <c r="H363" s="150">
        <v>0</v>
      </c>
      <c r="I363" s="151">
        <v>10030</v>
      </c>
      <c r="J363" s="151">
        <v>130</v>
      </c>
      <c r="K363" s="151">
        <v>130</v>
      </c>
      <c r="L363" s="151">
        <v>15</v>
      </c>
      <c r="M363" s="151">
        <v>0</v>
      </c>
      <c r="N363" s="151">
        <v>9733</v>
      </c>
      <c r="O363" s="151">
        <v>114</v>
      </c>
      <c r="P363" s="151">
        <v>114</v>
      </c>
      <c r="Q363" s="151">
        <v>58</v>
      </c>
      <c r="R363" s="151">
        <v>0</v>
      </c>
      <c r="S363" s="152">
        <v>0.015</v>
      </c>
      <c r="T363" s="153">
        <v>237100</v>
      </c>
      <c r="U363" s="153">
        <v>2989</v>
      </c>
      <c r="V363" s="153">
        <v>2926</v>
      </c>
      <c r="W363" s="153">
        <v>1</v>
      </c>
      <c r="X363" s="151">
        <v>2678</v>
      </c>
      <c r="Y363" s="154">
        <v>0.0126022775200337</v>
      </c>
      <c r="Z363" s="154">
        <v>0.0109558412520961</v>
      </c>
      <c r="AA363" s="154">
        <v>0.0129611166500499</v>
      </c>
      <c r="AB363" s="155">
        <v>0.0117127298880099</v>
      </c>
      <c r="AC363" s="156">
        <v>-0.00200527539795371</v>
      </c>
      <c r="AD363" s="157">
        <v>62793</v>
      </c>
      <c r="AE363" s="158">
        <v>829</v>
      </c>
      <c r="AF363" s="158">
        <v>0</v>
      </c>
      <c r="AG363" s="158">
        <v>68644</v>
      </c>
      <c r="AH363" s="158">
        <v>880</v>
      </c>
      <c r="AI363" s="158">
        <v>1</v>
      </c>
      <c r="AJ363" s="155">
        <v>0.0132021085152804</v>
      </c>
      <c r="AK363" s="155">
        <v>0.0128051978322942</v>
      </c>
      <c r="AL363" s="156">
        <v>0.000396910682986211</v>
      </c>
    </row>
    <row r="364" ht="33" spans="1:38">
      <c r="A364" s="166" t="s">
        <v>99</v>
      </c>
      <c r="B364" s="167" t="s">
        <v>33</v>
      </c>
      <c r="C364" s="167" t="s">
        <v>174</v>
      </c>
      <c r="D364" s="150">
        <v>0</v>
      </c>
      <c r="E364" s="150">
        <v>0</v>
      </c>
      <c r="F364" s="150">
        <v>0</v>
      </c>
      <c r="G364" s="150">
        <v>0</v>
      </c>
      <c r="H364" s="150">
        <v>0</v>
      </c>
      <c r="I364" s="151">
        <v>0</v>
      </c>
      <c r="J364" s="151">
        <v>0</v>
      </c>
      <c r="K364" s="151">
        <v>0</v>
      </c>
      <c r="L364" s="151">
        <v>0</v>
      </c>
      <c r="M364" s="151">
        <v>0</v>
      </c>
      <c r="N364" s="151">
        <v>0</v>
      </c>
      <c r="O364" s="151">
        <v>0</v>
      </c>
      <c r="P364" s="151">
        <v>0</v>
      </c>
      <c r="Q364" s="151">
        <v>0</v>
      </c>
      <c r="R364" s="151">
        <v>0</v>
      </c>
      <c r="S364" s="152">
        <v>0.015</v>
      </c>
      <c r="T364" s="153">
        <v>0</v>
      </c>
      <c r="U364" s="153">
        <v>0</v>
      </c>
      <c r="V364" s="153">
        <v>0</v>
      </c>
      <c r="W364" s="153">
        <v>0</v>
      </c>
      <c r="X364" s="151">
        <v>0</v>
      </c>
      <c r="Y364" s="154">
        <v>0</v>
      </c>
      <c r="Z364" s="154">
        <v>0</v>
      </c>
      <c r="AA364" s="154">
        <v>0</v>
      </c>
      <c r="AB364" s="155">
        <v>0</v>
      </c>
      <c r="AC364" s="156">
        <v>0</v>
      </c>
      <c r="AD364" s="157">
        <v>0</v>
      </c>
      <c r="AE364" s="158">
        <v>0</v>
      </c>
      <c r="AF364" s="158">
        <v>0</v>
      </c>
      <c r="AG364" s="158">
        <v>0</v>
      </c>
      <c r="AH364" s="158">
        <v>0</v>
      </c>
      <c r="AI364" s="158">
        <v>0</v>
      </c>
      <c r="AJ364" s="155">
        <v>0</v>
      </c>
      <c r="AK364" s="155">
        <v>0</v>
      </c>
      <c r="AL364" s="156">
        <v>0</v>
      </c>
    </row>
    <row r="365" ht="33" spans="1:38">
      <c r="A365" s="166" t="s">
        <v>99</v>
      </c>
      <c r="B365" s="167" t="s">
        <v>1788</v>
      </c>
      <c r="C365" s="167" t="s">
        <v>175</v>
      </c>
      <c r="D365" s="150">
        <v>16000</v>
      </c>
      <c r="E365" s="150">
        <v>248</v>
      </c>
      <c r="F365" s="150">
        <v>176</v>
      </c>
      <c r="G365" s="150">
        <v>69</v>
      </c>
      <c r="H365" s="150">
        <v>0</v>
      </c>
      <c r="I365" s="151">
        <v>15249</v>
      </c>
      <c r="J365" s="151">
        <v>246</v>
      </c>
      <c r="K365" s="151">
        <v>246</v>
      </c>
      <c r="L365" s="151">
        <v>70</v>
      </c>
      <c r="M365" s="151">
        <v>0</v>
      </c>
      <c r="N365" s="151">
        <v>14693</v>
      </c>
      <c r="O365" s="151">
        <v>246</v>
      </c>
      <c r="P365" s="151">
        <v>245</v>
      </c>
      <c r="Q365" s="151">
        <v>188</v>
      </c>
      <c r="R365" s="151">
        <v>0</v>
      </c>
      <c r="S365" s="152">
        <v>0.015</v>
      </c>
      <c r="T365" s="153">
        <v>374608</v>
      </c>
      <c r="U365" s="153">
        <v>5620</v>
      </c>
      <c r="V365" s="153">
        <v>5547</v>
      </c>
      <c r="W365" s="153">
        <v>18</v>
      </c>
      <c r="X365" s="151">
        <v>5096</v>
      </c>
      <c r="Y365" s="154">
        <v>0.014954298893777</v>
      </c>
      <c r="Z365" s="154">
        <v>0.0155</v>
      </c>
      <c r="AA365" s="154">
        <v>0.0161322053905174</v>
      </c>
      <c r="AB365" s="155">
        <v>0.0167426665759205</v>
      </c>
      <c r="AC365" s="156">
        <v>-0.00063220539051741</v>
      </c>
      <c r="AD365" s="157">
        <v>103350</v>
      </c>
      <c r="AE365" s="158">
        <v>1561</v>
      </c>
      <c r="AF365" s="158">
        <v>1</v>
      </c>
      <c r="AG365" s="158">
        <v>107329</v>
      </c>
      <c r="AH365" s="158">
        <v>1747</v>
      </c>
      <c r="AI365" s="158">
        <v>17</v>
      </c>
      <c r="AJ365" s="155">
        <v>0.0150943396226415</v>
      </c>
      <c r="AK365" s="155">
        <v>0.0161186631758425</v>
      </c>
      <c r="AL365" s="156">
        <v>-0.00102432355320099</v>
      </c>
    </row>
    <row r="366" ht="33" spans="1:38">
      <c r="A366" s="166" t="s">
        <v>99</v>
      </c>
      <c r="B366" s="167" t="s">
        <v>1788</v>
      </c>
      <c r="C366" s="167" t="s">
        <v>176</v>
      </c>
      <c r="D366" s="150">
        <v>18404</v>
      </c>
      <c r="E366" s="150">
        <v>257</v>
      </c>
      <c r="F366" s="150">
        <v>215</v>
      </c>
      <c r="G366" s="150">
        <v>2</v>
      </c>
      <c r="H366" s="150">
        <v>0</v>
      </c>
      <c r="I366" s="151">
        <v>21766</v>
      </c>
      <c r="J366" s="151">
        <v>124</v>
      </c>
      <c r="K366" s="151">
        <v>124</v>
      </c>
      <c r="L366" s="151">
        <v>45</v>
      </c>
      <c r="M366" s="151">
        <v>0</v>
      </c>
      <c r="N366" s="151">
        <v>17970</v>
      </c>
      <c r="O366" s="151">
        <v>281</v>
      </c>
      <c r="P366" s="151">
        <v>281</v>
      </c>
      <c r="Q366" s="151">
        <v>153</v>
      </c>
      <c r="R366" s="151">
        <v>0</v>
      </c>
      <c r="S366" s="152">
        <v>0.015</v>
      </c>
      <c r="T366" s="153">
        <v>481485</v>
      </c>
      <c r="U366" s="153">
        <v>7279</v>
      </c>
      <c r="V366" s="153">
        <v>7235</v>
      </c>
      <c r="W366" s="153">
        <v>7</v>
      </c>
      <c r="X366" s="151">
        <v>6688</v>
      </c>
      <c r="Y366" s="154">
        <v>0.0151032742453036</v>
      </c>
      <c r="Z366" s="154">
        <v>0.013964355574875</v>
      </c>
      <c r="AA366" s="154">
        <v>0.0056969585592208</v>
      </c>
      <c r="AB366" s="155">
        <v>0.0156371730662215</v>
      </c>
      <c r="AC366" s="156">
        <v>0.00826739701565422</v>
      </c>
      <c r="AD366" s="157">
        <v>129526</v>
      </c>
      <c r="AE366" s="158">
        <v>1983</v>
      </c>
      <c r="AF366" s="158">
        <v>1</v>
      </c>
      <c r="AG366" s="158">
        <v>139534</v>
      </c>
      <c r="AH366" s="158">
        <v>2158</v>
      </c>
      <c r="AI366" s="158">
        <v>2</v>
      </c>
      <c r="AJ366" s="155">
        <v>0.0153019470994241</v>
      </c>
      <c r="AK366" s="155">
        <v>0.0154514311923976</v>
      </c>
      <c r="AL366" s="156">
        <v>-0.000149484092973499</v>
      </c>
    </row>
    <row r="367" ht="33" spans="1:38">
      <c r="A367" s="166" t="s">
        <v>99</v>
      </c>
      <c r="B367" s="167" t="s">
        <v>1788</v>
      </c>
      <c r="C367" s="167" t="s">
        <v>177</v>
      </c>
      <c r="D367" s="150">
        <v>7930</v>
      </c>
      <c r="E367" s="150">
        <v>202</v>
      </c>
      <c r="F367" s="150">
        <v>97</v>
      </c>
      <c r="G367" s="150">
        <v>4</v>
      </c>
      <c r="H367" s="150">
        <v>0</v>
      </c>
      <c r="I367" s="151">
        <v>9470</v>
      </c>
      <c r="J367" s="151">
        <v>175</v>
      </c>
      <c r="K367" s="151">
        <v>174</v>
      </c>
      <c r="L367" s="151">
        <v>15</v>
      </c>
      <c r="M367" s="151">
        <v>0</v>
      </c>
      <c r="N367" s="151">
        <v>8208</v>
      </c>
      <c r="O367" s="151">
        <v>171</v>
      </c>
      <c r="P367" s="151">
        <v>171</v>
      </c>
      <c r="Q367" s="151">
        <v>81</v>
      </c>
      <c r="R367" s="151">
        <v>0</v>
      </c>
      <c r="S367" s="152">
        <v>0.015</v>
      </c>
      <c r="T367" s="153">
        <v>207101</v>
      </c>
      <c r="U367" s="153">
        <v>4196</v>
      </c>
      <c r="V367" s="153">
        <v>4088</v>
      </c>
      <c r="W367" s="153">
        <v>4</v>
      </c>
      <c r="X367" s="151">
        <v>3678</v>
      </c>
      <c r="Y367" s="154">
        <v>0.0202413315242321</v>
      </c>
      <c r="Z367" s="154">
        <v>0.0254728877679697</v>
      </c>
      <c r="AA367" s="154">
        <v>0.0184794086589229</v>
      </c>
      <c r="AB367" s="155">
        <v>0.0208333333333333</v>
      </c>
      <c r="AC367" s="156">
        <v>0.00699347910904682</v>
      </c>
      <c r="AD367" s="157">
        <v>54836</v>
      </c>
      <c r="AE367" s="158">
        <v>1154</v>
      </c>
      <c r="AF367" s="158">
        <v>1</v>
      </c>
      <c r="AG367" s="158">
        <v>60010</v>
      </c>
      <c r="AH367" s="158">
        <v>1290</v>
      </c>
      <c r="AI367" s="158">
        <v>1</v>
      </c>
      <c r="AJ367" s="155">
        <v>0.0210263330658691</v>
      </c>
      <c r="AK367" s="155">
        <v>0.0214797533744376</v>
      </c>
      <c r="AL367" s="156">
        <v>-0.000453420308568455</v>
      </c>
    </row>
    <row r="368" ht="33" spans="1:38">
      <c r="A368" s="166" t="s">
        <v>99</v>
      </c>
      <c r="B368" s="167" t="s">
        <v>1788</v>
      </c>
      <c r="C368" s="167" t="s">
        <v>178</v>
      </c>
      <c r="D368" s="150">
        <v>7600</v>
      </c>
      <c r="E368" s="150">
        <v>76</v>
      </c>
      <c r="F368" s="150">
        <v>20</v>
      </c>
      <c r="G368" s="150">
        <v>7</v>
      </c>
      <c r="H368" s="150">
        <v>0</v>
      </c>
      <c r="I368" s="151">
        <v>8703</v>
      </c>
      <c r="J368" s="151">
        <v>113</v>
      </c>
      <c r="K368" s="151">
        <v>113</v>
      </c>
      <c r="L368" s="151">
        <v>18</v>
      </c>
      <c r="M368" s="151">
        <v>0</v>
      </c>
      <c r="N368" s="151">
        <v>7492</v>
      </c>
      <c r="O368" s="151">
        <v>82</v>
      </c>
      <c r="P368" s="151">
        <v>82</v>
      </c>
      <c r="Q368" s="151">
        <v>46</v>
      </c>
      <c r="R368" s="151">
        <v>0</v>
      </c>
      <c r="S368" s="152">
        <v>0.015</v>
      </c>
      <c r="T368" s="153">
        <v>197443</v>
      </c>
      <c r="U368" s="153">
        <v>2668</v>
      </c>
      <c r="V368" s="153">
        <v>2610</v>
      </c>
      <c r="W368" s="153">
        <v>1</v>
      </c>
      <c r="X368" s="151">
        <v>2421</v>
      </c>
      <c r="Y368" s="154">
        <v>0.013507695891979</v>
      </c>
      <c r="Z368" s="154">
        <v>0.01</v>
      </c>
      <c r="AA368" s="154">
        <v>0.0129840284959209</v>
      </c>
      <c r="AB368" s="155">
        <v>0.0109450080085424</v>
      </c>
      <c r="AC368" s="156">
        <v>-0.00298402849592095</v>
      </c>
      <c r="AD368" s="157">
        <v>51982</v>
      </c>
      <c r="AE368" s="158">
        <v>726</v>
      </c>
      <c r="AF368" s="158">
        <v>0</v>
      </c>
      <c r="AG368" s="158">
        <v>56265</v>
      </c>
      <c r="AH368" s="158">
        <v>709</v>
      </c>
      <c r="AI368" s="158">
        <v>1</v>
      </c>
      <c r="AJ368" s="155">
        <v>0.0139663729752607</v>
      </c>
      <c r="AK368" s="155">
        <v>0.0125833111170355</v>
      </c>
      <c r="AL368" s="156">
        <v>0.00138306185822521</v>
      </c>
    </row>
    <row r="369" ht="33" spans="1:38">
      <c r="A369" s="166" t="s">
        <v>99</v>
      </c>
      <c r="B369" s="167" t="s">
        <v>1788</v>
      </c>
      <c r="C369" s="167" t="s">
        <v>179</v>
      </c>
      <c r="D369" s="150">
        <v>10895</v>
      </c>
      <c r="E369" s="150">
        <v>334</v>
      </c>
      <c r="F369" s="150">
        <v>205</v>
      </c>
      <c r="G369" s="150">
        <v>0</v>
      </c>
      <c r="H369" s="150">
        <v>0</v>
      </c>
      <c r="I369" s="151">
        <v>11900</v>
      </c>
      <c r="J369" s="151">
        <v>99</v>
      </c>
      <c r="K369" s="151">
        <v>99</v>
      </c>
      <c r="L369" s="151">
        <v>26</v>
      </c>
      <c r="M369" s="151">
        <v>0</v>
      </c>
      <c r="N369" s="151">
        <v>9133</v>
      </c>
      <c r="O369" s="151">
        <v>213</v>
      </c>
      <c r="P369" s="151">
        <v>213</v>
      </c>
      <c r="Q369" s="151">
        <v>145</v>
      </c>
      <c r="R369" s="151">
        <v>0</v>
      </c>
      <c r="S369" s="152">
        <v>0.015</v>
      </c>
      <c r="T369" s="153">
        <v>271915</v>
      </c>
      <c r="U369" s="153">
        <v>5456</v>
      </c>
      <c r="V369" s="153">
        <v>5326</v>
      </c>
      <c r="W369" s="153">
        <v>3</v>
      </c>
      <c r="X369" s="151">
        <v>4895</v>
      </c>
      <c r="Y369" s="154">
        <v>0.0200540610117132</v>
      </c>
      <c r="Z369" s="154">
        <v>0.030656264341441</v>
      </c>
      <c r="AA369" s="154">
        <v>0.00831932773109244</v>
      </c>
      <c r="AB369" s="155">
        <v>0.0233220190517902</v>
      </c>
      <c r="AC369" s="156">
        <v>0.0223369366103486</v>
      </c>
      <c r="AD369" s="157">
        <v>70177</v>
      </c>
      <c r="AE369" s="158">
        <v>1588</v>
      </c>
      <c r="AF369" s="158">
        <v>0</v>
      </c>
      <c r="AG369" s="158">
        <v>81160</v>
      </c>
      <c r="AH369" s="158">
        <v>1470</v>
      </c>
      <c r="AI369" s="158">
        <v>0</v>
      </c>
      <c r="AJ369" s="155">
        <v>0.0226284965159525</v>
      </c>
      <c r="AK369" s="155">
        <v>0.0181123706259241</v>
      </c>
      <c r="AL369" s="156">
        <v>0.00451612589002842</v>
      </c>
    </row>
    <row r="370" ht="33" spans="1:38">
      <c r="A370" s="166" t="s">
        <v>99</v>
      </c>
      <c r="B370" s="167" t="s">
        <v>1788</v>
      </c>
      <c r="C370" s="167" t="s">
        <v>180</v>
      </c>
      <c r="D370" s="150">
        <v>0</v>
      </c>
      <c r="E370" s="150">
        <v>0</v>
      </c>
      <c r="F370" s="150">
        <v>0</v>
      </c>
      <c r="G370" s="150">
        <v>0</v>
      </c>
      <c r="H370" s="150">
        <v>0</v>
      </c>
      <c r="I370" s="151">
        <v>0</v>
      </c>
      <c r="J370" s="151">
        <v>0</v>
      </c>
      <c r="K370" s="151">
        <v>0</v>
      </c>
      <c r="L370" s="151">
        <v>0</v>
      </c>
      <c r="M370" s="151">
        <v>0</v>
      </c>
      <c r="N370" s="151">
        <v>14</v>
      </c>
      <c r="O370" s="151">
        <v>1</v>
      </c>
      <c r="P370" s="151">
        <v>1</v>
      </c>
      <c r="Q370" s="151">
        <v>1</v>
      </c>
      <c r="R370" s="151">
        <v>0</v>
      </c>
      <c r="S370" s="152">
        <v>0.015</v>
      </c>
      <c r="T370" s="153">
        <v>196135</v>
      </c>
      <c r="U370" s="153">
        <v>2499</v>
      </c>
      <c r="V370" s="153">
        <v>2498</v>
      </c>
      <c r="W370" s="153">
        <v>2</v>
      </c>
      <c r="X370" s="151">
        <v>2476</v>
      </c>
      <c r="Y370" s="154">
        <v>0.012731027098682</v>
      </c>
      <c r="Z370" s="154">
        <v>0</v>
      </c>
      <c r="AA370" s="154">
        <v>0</v>
      </c>
      <c r="AB370" s="155">
        <v>0.0714285714285714</v>
      </c>
      <c r="AC370" s="156">
        <v>0</v>
      </c>
      <c r="AD370" s="157">
        <v>577</v>
      </c>
      <c r="AE370" s="158">
        <v>2</v>
      </c>
      <c r="AF370" s="158">
        <v>0</v>
      </c>
      <c r="AG370" s="158">
        <v>77378</v>
      </c>
      <c r="AH370" s="158">
        <v>1065</v>
      </c>
      <c r="AI370" s="158">
        <v>1</v>
      </c>
      <c r="AJ370" s="155">
        <v>0.00346620450606586</v>
      </c>
      <c r="AK370" s="155">
        <v>0.0137506784874254</v>
      </c>
      <c r="AL370" s="156">
        <v>-0.0102844739813595</v>
      </c>
    </row>
    <row r="371" ht="33" spans="1:38">
      <c r="A371" s="166" t="s">
        <v>99</v>
      </c>
      <c r="B371" s="167" t="s">
        <v>1788</v>
      </c>
      <c r="C371" s="167" t="s">
        <v>181</v>
      </c>
      <c r="D371" s="150">
        <v>8149</v>
      </c>
      <c r="E371" s="150">
        <v>167</v>
      </c>
      <c r="F371" s="150">
        <v>116</v>
      </c>
      <c r="G371" s="150">
        <v>0</v>
      </c>
      <c r="H371" s="150">
        <v>0</v>
      </c>
      <c r="I371" s="151">
        <v>8998</v>
      </c>
      <c r="J371" s="151">
        <v>130</v>
      </c>
      <c r="K371" s="151">
        <v>130</v>
      </c>
      <c r="L371" s="151">
        <v>19</v>
      </c>
      <c r="M371" s="151">
        <v>0</v>
      </c>
      <c r="N371" s="151">
        <v>6736</v>
      </c>
      <c r="O371" s="151">
        <v>96</v>
      </c>
      <c r="P371" s="151">
        <v>95</v>
      </c>
      <c r="Q371" s="151">
        <v>58</v>
      </c>
      <c r="R371" s="151">
        <v>0</v>
      </c>
      <c r="S371" s="152">
        <v>0.015</v>
      </c>
      <c r="T371" s="153">
        <v>197476</v>
      </c>
      <c r="U371" s="153">
        <v>3047</v>
      </c>
      <c r="V371" s="153">
        <v>2992</v>
      </c>
      <c r="W371" s="153">
        <v>4</v>
      </c>
      <c r="X371" s="151">
        <v>2676</v>
      </c>
      <c r="Y371" s="154">
        <v>0.0154094674795925</v>
      </c>
      <c r="Z371" s="154">
        <v>0.0204933120628298</v>
      </c>
      <c r="AA371" s="154">
        <v>0.0144476550344521</v>
      </c>
      <c r="AB371" s="155">
        <v>0.0142517814726841</v>
      </c>
      <c r="AC371" s="156">
        <v>0.0060456570283777</v>
      </c>
      <c r="AD371" s="157">
        <v>52766</v>
      </c>
      <c r="AE371" s="158">
        <v>901</v>
      </c>
      <c r="AF371" s="158">
        <v>0</v>
      </c>
      <c r="AG371" s="158">
        <v>57067</v>
      </c>
      <c r="AH371" s="158">
        <v>869</v>
      </c>
      <c r="AI371" s="158">
        <v>0</v>
      </c>
      <c r="AJ371" s="155">
        <v>0.0170753894553311</v>
      </c>
      <c r="AK371" s="155">
        <v>0.0152277147913856</v>
      </c>
      <c r="AL371" s="156">
        <v>0.00184767466394552</v>
      </c>
    </row>
    <row r="372" ht="33" spans="1:38">
      <c r="A372" s="166" t="s">
        <v>99</v>
      </c>
      <c r="B372" s="167" t="s">
        <v>1788</v>
      </c>
      <c r="C372" s="167" t="s">
        <v>182</v>
      </c>
      <c r="D372" s="150">
        <v>3474</v>
      </c>
      <c r="E372" s="150">
        <v>76</v>
      </c>
      <c r="F372" s="150">
        <v>46</v>
      </c>
      <c r="G372" s="150">
        <v>1</v>
      </c>
      <c r="H372" s="150">
        <v>0</v>
      </c>
      <c r="I372" s="151">
        <v>4434</v>
      </c>
      <c r="J372" s="151">
        <v>45</v>
      </c>
      <c r="K372" s="151">
        <v>45</v>
      </c>
      <c r="L372" s="151">
        <v>5</v>
      </c>
      <c r="M372" s="151">
        <v>0</v>
      </c>
      <c r="N372" s="151">
        <v>3773</v>
      </c>
      <c r="O372" s="151">
        <v>54</v>
      </c>
      <c r="P372" s="151">
        <v>54</v>
      </c>
      <c r="Q372" s="151">
        <v>33</v>
      </c>
      <c r="R372" s="151">
        <v>0</v>
      </c>
      <c r="S372" s="152">
        <v>0.015</v>
      </c>
      <c r="T372" s="153">
        <v>94896</v>
      </c>
      <c r="U372" s="153">
        <v>1377</v>
      </c>
      <c r="V372" s="153">
        <v>1347</v>
      </c>
      <c r="W372" s="153">
        <v>0</v>
      </c>
      <c r="X372" s="151">
        <v>1224</v>
      </c>
      <c r="Y372" s="154">
        <v>0.01451062215478</v>
      </c>
      <c r="Z372" s="154">
        <v>0.0218767990788716</v>
      </c>
      <c r="AA372" s="154">
        <v>0.010148849797023</v>
      </c>
      <c r="AB372" s="155">
        <v>0.014312218393851</v>
      </c>
      <c r="AC372" s="156">
        <v>0.0117279492818486</v>
      </c>
      <c r="AD372" s="157">
        <v>25178</v>
      </c>
      <c r="AE372" s="158">
        <v>396</v>
      </c>
      <c r="AF372" s="158">
        <v>0</v>
      </c>
      <c r="AG372" s="158">
        <v>27367</v>
      </c>
      <c r="AH372" s="158">
        <v>389</v>
      </c>
      <c r="AI372" s="158">
        <v>0</v>
      </c>
      <c r="AJ372" s="155">
        <v>0.0157280165223608</v>
      </c>
      <c r="AK372" s="155">
        <v>0.0142141995834399</v>
      </c>
      <c r="AL372" s="156">
        <v>0.00151381693892088</v>
      </c>
    </row>
    <row r="373" ht="33" spans="1:38">
      <c r="A373" s="166" t="s">
        <v>99</v>
      </c>
      <c r="B373" s="167" t="s">
        <v>1788</v>
      </c>
      <c r="C373" s="167" t="s">
        <v>183</v>
      </c>
      <c r="D373" s="150">
        <v>9952</v>
      </c>
      <c r="E373" s="150">
        <v>120</v>
      </c>
      <c r="F373" s="150">
        <v>75</v>
      </c>
      <c r="G373" s="150">
        <v>0</v>
      </c>
      <c r="H373" s="150">
        <v>0</v>
      </c>
      <c r="I373" s="151">
        <v>11096</v>
      </c>
      <c r="J373" s="151">
        <v>70</v>
      </c>
      <c r="K373" s="151">
        <v>70</v>
      </c>
      <c r="L373" s="151">
        <v>19</v>
      </c>
      <c r="M373" s="151">
        <v>0</v>
      </c>
      <c r="N373" s="151">
        <v>8113</v>
      </c>
      <c r="O373" s="151">
        <v>187</v>
      </c>
      <c r="P373" s="151">
        <v>187</v>
      </c>
      <c r="Q373" s="151">
        <v>125</v>
      </c>
      <c r="R373" s="151">
        <v>0</v>
      </c>
      <c r="S373" s="152">
        <v>0.015</v>
      </c>
      <c r="T373" s="153">
        <v>239010</v>
      </c>
      <c r="U373" s="153">
        <v>3847</v>
      </c>
      <c r="V373" s="153">
        <v>3802</v>
      </c>
      <c r="W373" s="153">
        <v>4</v>
      </c>
      <c r="X373" s="151">
        <v>3479</v>
      </c>
      <c r="Y373" s="154">
        <v>0.0160788251537593</v>
      </c>
      <c r="Z373" s="154">
        <v>0.0120578778135048</v>
      </c>
      <c r="AA373" s="154">
        <v>0.00630857966834895</v>
      </c>
      <c r="AB373" s="155">
        <v>0.023049426845803</v>
      </c>
      <c r="AC373" s="156">
        <v>0.00574929814515587</v>
      </c>
      <c r="AD373" s="157">
        <v>64812</v>
      </c>
      <c r="AE373" s="158">
        <v>1019</v>
      </c>
      <c r="AF373" s="158">
        <v>0</v>
      </c>
      <c r="AG373" s="158">
        <v>71021</v>
      </c>
      <c r="AH373" s="158">
        <v>1287</v>
      </c>
      <c r="AI373" s="158">
        <v>0</v>
      </c>
      <c r="AJ373" s="155">
        <v>0.0157223970869592</v>
      </c>
      <c r="AK373" s="155">
        <v>0.0181214007124653</v>
      </c>
      <c r="AL373" s="156">
        <v>-0.00239900362550612</v>
      </c>
    </row>
    <row r="374" ht="33" spans="1:38">
      <c r="A374" s="166" t="s">
        <v>99</v>
      </c>
      <c r="B374" s="167" t="s">
        <v>1788</v>
      </c>
      <c r="C374" s="167" t="s">
        <v>184</v>
      </c>
      <c r="D374" s="150">
        <v>6675</v>
      </c>
      <c r="E374" s="150">
        <v>122</v>
      </c>
      <c r="F374" s="150">
        <v>68</v>
      </c>
      <c r="G374" s="150">
        <v>0</v>
      </c>
      <c r="H374" s="150">
        <v>0</v>
      </c>
      <c r="I374" s="151">
        <v>7213</v>
      </c>
      <c r="J374" s="151">
        <v>136</v>
      </c>
      <c r="K374" s="151">
        <v>136</v>
      </c>
      <c r="L374" s="151">
        <v>33</v>
      </c>
      <c r="M374" s="151">
        <v>0</v>
      </c>
      <c r="N374" s="151">
        <v>5341</v>
      </c>
      <c r="O374" s="151">
        <v>58</v>
      </c>
      <c r="P374" s="151">
        <v>58</v>
      </c>
      <c r="Q374" s="151">
        <v>27</v>
      </c>
      <c r="R374" s="151">
        <v>0</v>
      </c>
      <c r="S374" s="152">
        <v>0.015</v>
      </c>
      <c r="T374" s="153">
        <v>162099</v>
      </c>
      <c r="U374" s="153">
        <v>2779</v>
      </c>
      <c r="V374" s="153">
        <v>2723</v>
      </c>
      <c r="W374" s="153">
        <v>5</v>
      </c>
      <c r="X374" s="151">
        <v>2452</v>
      </c>
      <c r="Y374" s="154">
        <v>0.017112998846384</v>
      </c>
      <c r="Z374" s="154">
        <v>0.0182771535580524</v>
      </c>
      <c r="AA374" s="154">
        <v>0.0188548454179953</v>
      </c>
      <c r="AB374" s="155">
        <v>0.0108593896274106</v>
      </c>
      <c r="AC374" s="156">
        <v>-0.000577691859942851</v>
      </c>
      <c r="AD374" s="157">
        <v>42778</v>
      </c>
      <c r="AE374" s="158">
        <v>782</v>
      </c>
      <c r="AF374" s="158">
        <v>1</v>
      </c>
      <c r="AG374" s="158">
        <v>48543</v>
      </c>
      <c r="AH374" s="158">
        <v>844</v>
      </c>
      <c r="AI374" s="158">
        <v>1</v>
      </c>
      <c r="AJ374" s="155">
        <v>0.018257048015335</v>
      </c>
      <c r="AK374" s="155">
        <v>0.0173660465978617</v>
      </c>
      <c r="AL374" s="156">
        <v>0.000891001417473294</v>
      </c>
    </row>
    <row r="375" ht="33" spans="1:38">
      <c r="A375" s="166" t="s">
        <v>99</v>
      </c>
      <c r="B375" s="167" t="s">
        <v>1788</v>
      </c>
      <c r="C375" s="167" t="s">
        <v>185</v>
      </c>
      <c r="D375" s="150">
        <v>6189</v>
      </c>
      <c r="E375" s="150">
        <v>70</v>
      </c>
      <c r="F375" s="150">
        <v>30</v>
      </c>
      <c r="G375" s="150">
        <v>1</v>
      </c>
      <c r="H375" s="150">
        <v>0</v>
      </c>
      <c r="I375" s="151">
        <v>6967</v>
      </c>
      <c r="J375" s="151">
        <v>75</v>
      </c>
      <c r="K375" s="151">
        <v>74</v>
      </c>
      <c r="L375" s="151">
        <v>4</v>
      </c>
      <c r="M375" s="151">
        <v>0</v>
      </c>
      <c r="N375" s="151">
        <v>6133</v>
      </c>
      <c r="O375" s="151">
        <v>68</v>
      </c>
      <c r="P375" s="151">
        <v>68</v>
      </c>
      <c r="Q375" s="151">
        <v>23</v>
      </c>
      <c r="R375" s="151">
        <v>0</v>
      </c>
      <c r="S375" s="152">
        <v>0.015</v>
      </c>
      <c r="T375" s="153">
        <v>164000</v>
      </c>
      <c r="U375" s="153">
        <v>2102</v>
      </c>
      <c r="V375" s="153">
        <v>2061</v>
      </c>
      <c r="W375" s="153">
        <v>0</v>
      </c>
      <c r="X375" s="151">
        <v>1872</v>
      </c>
      <c r="Y375" s="154">
        <v>0.0128170731707317</v>
      </c>
      <c r="Z375" s="154">
        <v>0.0113103894005494</v>
      </c>
      <c r="AA375" s="154">
        <v>0.0107650351657815</v>
      </c>
      <c r="AB375" s="155">
        <v>0.0110875591064732</v>
      </c>
      <c r="AC375" s="156">
        <v>0.000545354234767819</v>
      </c>
      <c r="AD375" s="157">
        <v>42628</v>
      </c>
      <c r="AE375" s="158">
        <v>527</v>
      </c>
      <c r="AF375" s="158">
        <v>0</v>
      </c>
      <c r="AG375" s="158">
        <v>46981</v>
      </c>
      <c r="AH375" s="158">
        <v>618</v>
      </c>
      <c r="AI375" s="158">
        <v>0</v>
      </c>
      <c r="AJ375" s="155">
        <v>0.0123627662569203</v>
      </c>
      <c r="AK375" s="155">
        <v>0.0131542538473</v>
      </c>
      <c r="AL375" s="156">
        <v>-0.000791487590379638</v>
      </c>
    </row>
    <row r="376" ht="33" spans="1:38">
      <c r="A376" s="166" t="s">
        <v>99</v>
      </c>
      <c r="B376" s="167" t="s">
        <v>1788</v>
      </c>
      <c r="C376" s="167" t="s">
        <v>186</v>
      </c>
      <c r="D376" s="150">
        <v>5434</v>
      </c>
      <c r="E376" s="150">
        <v>95</v>
      </c>
      <c r="F376" s="150">
        <v>50</v>
      </c>
      <c r="G376" s="150">
        <v>0</v>
      </c>
      <c r="H376" s="150">
        <v>0</v>
      </c>
      <c r="I376" s="151">
        <v>6659</v>
      </c>
      <c r="J376" s="151">
        <v>150</v>
      </c>
      <c r="K376" s="151">
        <v>149</v>
      </c>
      <c r="L376" s="151">
        <v>16</v>
      </c>
      <c r="M376" s="151">
        <v>0</v>
      </c>
      <c r="N376" s="151">
        <v>5562</v>
      </c>
      <c r="O376" s="151">
        <v>95</v>
      </c>
      <c r="P376" s="151">
        <v>95</v>
      </c>
      <c r="Q376" s="151">
        <v>40</v>
      </c>
      <c r="R376" s="151">
        <v>0</v>
      </c>
      <c r="S376" s="152">
        <v>0.015</v>
      </c>
      <c r="T376" s="153">
        <v>151928</v>
      </c>
      <c r="U376" s="153">
        <v>2661</v>
      </c>
      <c r="V376" s="153">
        <v>2614</v>
      </c>
      <c r="W376" s="153">
        <v>1</v>
      </c>
      <c r="X376" s="151">
        <v>2332</v>
      </c>
      <c r="Y376" s="154">
        <v>0.0175082934021379</v>
      </c>
      <c r="Z376" s="154">
        <v>0.0174825174825175</v>
      </c>
      <c r="AA376" s="154">
        <v>0.0225259047905091</v>
      </c>
      <c r="AB376" s="155">
        <v>0.0170801869830996</v>
      </c>
      <c r="AC376" s="156">
        <v>-0.0050433873079916</v>
      </c>
      <c r="AD376" s="157">
        <v>38202</v>
      </c>
      <c r="AE376" s="158">
        <v>788</v>
      </c>
      <c r="AF376" s="158">
        <v>0</v>
      </c>
      <c r="AG376" s="158">
        <v>43241</v>
      </c>
      <c r="AH376" s="158">
        <v>762</v>
      </c>
      <c r="AI376" s="158">
        <v>0</v>
      </c>
      <c r="AJ376" s="155">
        <v>0.0206271922935972</v>
      </c>
      <c r="AK376" s="155">
        <v>0.0176221641497653</v>
      </c>
      <c r="AL376" s="156">
        <v>0.00300502814383193</v>
      </c>
    </row>
    <row r="377" ht="33" spans="1:38">
      <c r="A377" s="166" t="s">
        <v>99</v>
      </c>
      <c r="B377" s="167" t="s">
        <v>1788</v>
      </c>
      <c r="C377" s="167" t="s">
        <v>187</v>
      </c>
      <c r="D377" s="150">
        <v>13545</v>
      </c>
      <c r="E377" s="150">
        <v>181</v>
      </c>
      <c r="F377" s="150">
        <v>136</v>
      </c>
      <c r="G377" s="150">
        <v>6</v>
      </c>
      <c r="H377" s="150">
        <v>0</v>
      </c>
      <c r="I377" s="151">
        <v>14994</v>
      </c>
      <c r="J377" s="151">
        <v>144</v>
      </c>
      <c r="K377" s="151">
        <v>144</v>
      </c>
      <c r="L377" s="151">
        <v>36</v>
      </c>
      <c r="M377" s="151">
        <v>0</v>
      </c>
      <c r="N377" s="151">
        <v>13554</v>
      </c>
      <c r="O377" s="151">
        <v>138</v>
      </c>
      <c r="P377" s="151">
        <v>138</v>
      </c>
      <c r="Q377" s="151">
        <v>96</v>
      </c>
      <c r="R377" s="151">
        <v>0</v>
      </c>
      <c r="S377" s="152">
        <v>0.015</v>
      </c>
      <c r="T377" s="153">
        <v>341127</v>
      </c>
      <c r="U377" s="153">
        <v>4528</v>
      </c>
      <c r="V377" s="153">
        <v>4481</v>
      </c>
      <c r="W377" s="153">
        <v>0</v>
      </c>
      <c r="X377" s="151">
        <v>4156</v>
      </c>
      <c r="Y377" s="154">
        <v>0.0132736488170095</v>
      </c>
      <c r="Z377" s="154">
        <v>0.0133628645256552</v>
      </c>
      <c r="AA377" s="154">
        <v>0.00960384153661465</v>
      </c>
      <c r="AB377" s="155">
        <v>0.0101814962372731</v>
      </c>
      <c r="AC377" s="156">
        <v>0.00375902298904058</v>
      </c>
      <c r="AD377" s="157">
        <v>90373</v>
      </c>
      <c r="AE377" s="158">
        <v>1224</v>
      </c>
      <c r="AF377" s="158">
        <v>0</v>
      </c>
      <c r="AG377" s="158">
        <v>97936</v>
      </c>
      <c r="AH377" s="158">
        <v>1402</v>
      </c>
      <c r="AI377" s="158">
        <v>0</v>
      </c>
      <c r="AJ377" s="155">
        <v>0.0135438681907207</v>
      </c>
      <c r="AK377" s="155">
        <v>0.0143154713282143</v>
      </c>
      <c r="AL377" s="156">
        <v>-0.000771603137493665</v>
      </c>
    </row>
    <row r="378" ht="33" spans="1:38">
      <c r="A378" s="166" t="s">
        <v>99</v>
      </c>
      <c r="B378" s="167" t="s">
        <v>1788</v>
      </c>
      <c r="C378" s="167" t="s">
        <v>188</v>
      </c>
      <c r="D378" s="150">
        <v>5502</v>
      </c>
      <c r="E378" s="150">
        <v>62</v>
      </c>
      <c r="F378" s="150">
        <v>43</v>
      </c>
      <c r="G378" s="150">
        <v>0</v>
      </c>
      <c r="H378" s="150">
        <v>0</v>
      </c>
      <c r="I378" s="151">
        <v>6232</v>
      </c>
      <c r="J378" s="151">
        <v>51</v>
      </c>
      <c r="K378" s="151">
        <v>51</v>
      </c>
      <c r="L378" s="151">
        <v>24</v>
      </c>
      <c r="M378" s="151">
        <v>0</v>
      </c>
      <c r="N378" s="151">
        <v>4566</v>
      </c>
      <c r="O378" s="151">
        <v>74</v>
      </c>
      <c r="P378" s="151">
        <v>74</v>
      </c>
      <c r="Q378" s="151">
        <v>52</v>
      </c>
      <c r="R378" s="151">
        <v>0</v>
      </c>
      <c r="S378" s="152">
        <v>0.015</v>
      </c>
      <c r="T378" s="153">
        <v>130748</v>
      </c>
      <c r="U378" s="153">
        <v>1682</v>
      </c>
      <c r="V378" s="153">
        <v>1663</v>
      </c>
      <c r="W378" s="153">
        <v>0</v>
      </c>
      <c r="X378" s="151">
        <v>1545</v>
      </c>
      <c r="Y378" s="154">
        <v>0.012864441521094</v>
      </c>
      <c r="Z378" s="154">
        <v>0.0112686295892403</v>
      </c>
      <c r="AA378" s="154">
        <v>0.00818356867779204</v>
      </c>
      <c r="AB378" s="155">
        <v>0.0162067455102935</v>
      </c>
      <c r="AC378" s="156">
        <v>0.00308506091144824</v>
      </c>
      <c r="AD378" s="157">
        <v>36044</v>
      </c>
      <c r="AE378" s="158">
        <v>459</v>
      </c>
      <c r="AF378" s="158">
        <v>0</v>
      </c>
      <c r="AG378" s="158">
        <v>38428</v>
      </c>
      <c r="AH378" s="158">
        <v>457</v>
      </c>
      <c r="AI378" s="158">
        <v>0</v>
      </c>
      <c r="AJ378" s="155">
        <v>0.0127344356897126</v>
      </c>
      <c r="AK378" s="155">
        <v>0.011892370146768</v>
      </c>
      <c r="AL378" s="156">
        <v>0.000842065542944592</v>
      </c>
    </row>
    <row r="379" ht="33" spans="1:38">
      <c r="A379" s="166" t="s">
        <v>99</v>
      </c>
      <c r="B379" s="167" t="s">
        <v>1788</v>
      </c>
      <c r="C379" s="167" t="s">
        <v>189</v>
      </c>
      <c r="D379" s="150">
        <v>6142</v>
      </c>
      <c r="E379" s="150">
        <v>133</v>
      </c>
      <c r="F379" s="150">
        <v>86</v>
      </c>
      <c r="G379" s="150">
        <v>2</v>
      </c>
      <c r="H379" s="150">
        <v>0</v>
      </c>
      <c r="I379" s="151">
        <v>7453</v>
      </c>
      <c r="J379" s="151">
        <v>113</v>
      </c>
      <c r="K379" s="151">
        <v>113</v>
      </c>
      <c r="L379" s="151">
        <v>23</v>
      </c>
      <c r="M379" s="151">
        <v>0</v>
      </c>
      <c r="N379" s="151">
        <v>6517</v>
      </c>
      <c r="O379" s="151">
        <v>87</v>
      </c>
      <c r="P379" s="151">
        <v>87</v>
      </c>
      <c r="Q379" s="151">
        <v>65</v>
      </c>
      <c r="R379" s="151">
        <v>0</v>
      </c>
      <c r="S379" s="152">
        <v>0.015</v>
      </c>
      <c r="T379" s="153">
        <v>171148</v>
      </c>
      <c r="U379" s="153">
        <v>2722</v>
      </c>
      <c r="V379" s="153">
        <v>2675</v>
      </c>
      <c r="W379" s="153">
        <v>0</v>
      </c>
      <c r="X379" s="151">
        <v>2445</v>
      </c>
      <c r="Y379" s="154">
        <v>0.0159043634748872</v>
      </c>
      <c r="Z379" s="154">
        <v>0.0216541843047867</v>
      </c>
      <c r="AA379" s="154">
        <v>0.0151616798604589</v>
      </c>
      <c r="AB379" s="155">
        <v>0.0133497007825687</v>
      </c>
      <c r="AC379" s="156">
        <v>0.00649250444432784</v>
      </c>
      <c r="AD379" s="157">
        <v>44187</v>
      </c>
      <c r="AE379" s="158">
        <v>731</v>
      </c>
      <c r="AF379" s="158">
        <v>0</v>
      </c>
      <c r="AG379" s="158">
        <v>49391</v>
      </c>
      <c r="AH379" s="158">
        <v>815</v>
      </c>
      <c r="AI379" s="158">
        <v>0</v>
      </c>
      <c r="AJ379" s="155">
        <v>0.0165433272229389</v>
      </c>
      <c r="AK379" s="155">
        <v>0.0165009819602762</v>
      </c>
      <c r="AL379" s="156">
        <v>4.23452626627102e-5</v>
      </c>
    </row>
    <row r="380" ht="33" spans="1:38">
      <c r="A380" s="166" t="s">
        <v>99</v>
      </c>
      <c r="B380" s="167" t="s">
        <v>1788</v>
      </c>
      <c r="C380" s="167" t="s">
        <v>190</v>
      </c>
      <c r="D380" s="150">
        <v>5276</v>
      </c>
      <c r="E380" s="150">
        <v>101</v>
      </c>
      <c r="F380" s="150">
        <v>45</v>
      </c>
      <c r="G380" s="150">
        <v>0</v>
      </c>
      <c r="H380" s="150">
        <v>0</v>
      </c>
      <c r="I380" s="151">
        <v>6091</v>
      </c>
      <c r="J380" s="151">
        <v>112</v>
      </c>
      <c r="K380" s="151">
        <v>111</v>
      </c>
      <c r="L380" s="151">
        <v>11</v>
      </c>
      <c r="M380" s="151">
        <v>0</v>
      </c>
      <c r="N380" s="151">
        <v>5308</v>
      </c>
      <c r="O380" s="151">
        <v>92</v>
      </c>
      <c r="P380" s="151">
        <v>92</v>
      </c>
      <c r="Q380" s="151">
        <v>52</v>
      </c>
      <c r="R380" s="151">
        <v>0</v>
      </c>
      <c r="S380" s="152">
        <v>0.015</v>
      </c>
      <c r="T380" s="153">
        <v>137549</v>
      </c>
      <c r="U380" s="153">
        <v>2352</v>
      </c>
      <c r="V380" s="153">
        <v>2295</v>
      </c>
      <c r="W380" s="153">
        <v>3</v>
      </c>
      <c r="X380" s="151">
        <v>2079</v>
      </c>
      <c r="Y380" s="154">
        <v>0.0170775505456237</v>
      </c>
      <c r="Z380" s="154">
        <v>0.0191432903714936</v>
      </c>
      <c r="AA380" s="154">
        <v>0.0183877852569365</v>
      </c>
      <c r="AB380" s="155">
        <v>0.0173323285606631</v>
      </c>
      <c r="AC380" s="156">
        <v>0.000755505114557093</v>
      </c>
      <c r="AD380" s="157">
        <v>36239</v>
      </c>
      <c r="AE380" s="158">
        <v>684</v>
      </c>
      <c r="AF380" s="158">
        <v>1</v>
      </c>
      <c r="AG380" s="158">
        <v>39952</v>
      </c>
      <c r="AH380" s="158">
        <v>673</v>
      </c>
      <c r="AI380" s="158">
        <v>2</v>
      </c>
      <c r="AJ380" s="155">
        <v>0.0188470984298684</v>
      </c>
      <c r="AK380" s="155">
        <v>0.016795154185022</v>
      </c>
      <c r="AL380" s="156">
        <v>0.00205194424484635</v>
      </c>
    </row>
    <row r="381" ht="33" spans="1:38">
      <c r="A381" s="166" t="s">
        <v>99</v>
      </c>
      <c r="B381" s="167" t="s">
        <v>1789</v>
      </c>
      <c r="C381" s="167" t="s">
        <v>191</v>
      </c>
      <c r="D381" s="150">
        <v>7598</v>
      </c>
      <c r="E381" s="150">
        <v>201</v>
      </c>
      <c r="F381" s="150">
        <v>128</v>
      </c>
      <c r="G381" s="150">
        <v>1</v>
      </c>
      <c r="H381" s="150">
        <v>0</v>
      </c>
      <c r="I381" s="151">
        <v>8926</v>
      </c>
      <c r="J381" s="151">
        <v>218</v>
      </c>
      <c r="K381" s="151">
        <v>218</v>
      </c>
      <c r="L381" s="151">
        <v>74</v>
      </c>
      <c r="M381" s="151">
        <v>0</v>
      </c>
      <c r="N381" s="151">
        <v>7767</v>
      </c>
      <c r="O381" s="151">
        <v>195</v>
      </c>
      <c r="P381" s="151">
        <v>195</v>
      </c>
      <c r="Q381" s="151">
        <v>153</v>
      </c>
      <c r="R381" s="151">
        <v>1</v>
      </c>
      <c r="S381" s="152">
        <v>0.015</v>
      </c>
      <c r="T381" s="153">
        <v>192219</v>
      </c>
      <c r="U381" s="153">
        <v>5082</v>
      </c>
      <c r="V381" s="153">
        <v>5009</v>
      </c>
      <c r="W381" s="153">
        <v>34</v>
      </c>
      <c r="X381" s="151">
        <v>4557</v>
      </c>
      <c r="Y381" s="154">
        <v>0.026261711901529</v>
      </c>
      <c r="Z381" s="154">
        <v>0.026454330086865</v>
      </c>
      <c r="AA381" s="154">
        <v>0.0244230338337441</v>
      </c>
      <c r="AB381" s="155">
        <v>0.024977468778164</v>
      </c>
      <c r="AC381" s="156">
        <v>0.00203129625312085</v>
      </c>
      <c r="AD381" s="157">
        <v>51372</v>
      </c>
      <c r="AE381" s="158">
        <v>1534</v>
      </c>
      <c r="AF381" s="158">
        <v>2</v>
      </c>
      <c r="AG381" s="158">
        <v>55353</v>
      </c>
      <c r="AH381" s="158">
        <v>1507</v>
      </c>
      <c r="AI381" s="158">
        <v>30</v>
      </c>
      <c r="AJ381" s="155">
        <v>0.0298216927509149</v>
      </c>
      <c r="AK381" s="155">
        <v>0.0266832872653695</v>
      </c>
      <c r="AL381" s="156">
        <v>0.00313840548554536</v>
      </c>
    </row>
    <row r="382" ht="33" spans="1:38">
      <c r="A382" s="166" t="s">
        <v>99</v>
      </c>
      <c r="B382" s="167" t="s">
        <v>1789</v>
      </c>
      <c r="C382" s="167" t="s">
        <v>192</v>
      </c>
      <c r="D382" s="150">
        <v>8471</v>
      </c>
      <c r="E382" s="150">
        <v>219</v>
      </c>
      <c r="F382" s="150">
        <v>123</v>
      </c>
      <c r="G382" s="150">
        <v>18</v>
      </c>
      <c r="H382" s="150">
        <v>0</v>
      </c>
      <c r="I382" s="151">
        <v>10742</v>
      </c>
      <c r="J382" s="151">
        <v>238</v>
      </c>
      <c r="K382" s="151">
        <v>238</v>
      </c>
      <c r="L382" s="151">
        <v>64</v>
      </c>
      <c r="M382" s="151">
        <v>0</v>
      </c>
      <c r="N382" s="151">
        <v>8875</v>
      </c>
      <c r="O382" s="151">
        <v>138</v>
      </c>
      <c r="P382" s="151">
        <v>138</v>
      </c>
      <c r="Q382" s="151">
        <v>100</v>
      </c>
      <c r="R382" s="151">
        <v>0</v>
      </c>
      <c r="S382" s="152">
        <v>0.015</v>
      </c>
      <c r="T382" s="153">
        <v>222609</v>
      </c>
      <c r="U382" s="153">
        <v>4444</v>
      </c>
      <c r="V382" s="153">
        <v>4347</v>
      </c>
      <c r="W382" s="153">
        <v>1</v>
      </c>
      <c r="X382" s="151">
        <v>3959</v>
      </c>
      <c r="Y382" s="154">
        <v>0.0199587617751304</v>
      </c>
      <c r="Z382" s="154">
        <v>0.0258529099279896</v>
      </c>
      <c r="AA382" s="154">
        <v>0.0221560230869484</v>
      </c>
      <c r="AB382" s="155">
        <v>0.0155492957746479</v>
      </c>
      <c r="AC382" s="156">
        <v>0.00369688684104118</v>
      </c>
      <c r="AD382" s="157">
        <v>60029</v>
      </c>
      <c r="AE382" s="158">
        <v>1343</v>
      </c>
      <c r="AF382" s="158">
        <v>0</v>
      </c>
      <c r="AG382" s="158">
        <v>65299</v>
      </c>
      <c r="AH382" s="158">
        <v>1364</v>
      </c>
      <c r="AI382" s="158">
        <v>0</v>
      </c>
      <c r="AJ382" s="155">
        <v>0.0223725199486915</v>
      </c>
      <c r="AK382" s="155">
        <v>0.0208885281551019</v>
      </c>
      <c r="AL382" s="156">
        <v>0.00148399179358955</v>
      </c>
    </row>
    <row r="383" ht="33" spans="1:38">
      <c r="A383" s="166" t="s">
        <v>99</v>
      </c>
      <c r="B383" s="167" t="s">
        <v>1789</v>
      </c>
      <c r="C383" s="167" t="s">
        <v>193</v>
      </c>
      <c r="D383" s="150">
        <v>9773</v>
      </c>
      <c r="E383" s="150">
        <v>171</v>
      </c>
      <c r="F383" s="150">
        <v>84</v>
      </c>
      <c r="G383" s="150">
        <v>3</v>
      </c>
      <c r="H383" s="150">
        <v>0</v>
      </c>
      <c r="I383" s="151">
        <v>12291</v>
      </c>
      <c r="J383" s="151">
        <v>247</v>
      </c>
      <c r="K383" s="151">
        <v>244</v>
      </c>
      <c r="L383" s="151">
        <v>29</v>
      </c>
      <c r="M383" s="151">
        <v>0</v>
      </c>
      <c r="N383" s="151">
        <v>10503</v>
      </c>
      <c r="O383" s="151">
        <v>227</v>
      </c>
      <c r="P383" s="151">
        <v>227</v>
      </c>
      <c r="Q383" s="151">
        <v>143</v>
      </c>
      <c r="R383" s="151">
        <v>0</v>
      </c>
      <c r="S383" s="152">
        <v>0.015</v>
      </c>
      <c r="T383" s="153">
        <v>262500</v>
      </c>
      <c r="U383" s="153">
        <v>4737</v>
      </c>
      <c r="V383" s="153">
        <v>4644</v>
      </c>
      <c r="W383" s="153">
        <v>4</v>
      </c>
      <c r="X383" s="151">
        <v>4144</v>
      </c>
      <c r="Y383" s="154">
        <v>0.0180304761904762</v>
      </c>
      <c r="Z383" s="154">
        <v>0.0174971861250384</v>
      </c>
      <c r="AA383" s="154">
        <v>0.0200960052070621</v>
      </c>
      <c r="AB383" s="155">
        <v>0.0216128725126154</v>
      </c>
      <c r="AC383" s="156">
        <v>-0.00259881908202371</v>
      </c>
      <c r="AD383" s="157">
        <v>67947</v>
      </c>
      <c r="AE383" s="158">
        <v>1427</v>
      </c>
      <c r="AF383" s="158">
        <v>0</v>
      </c>
      <c r="AG383" s="158">
        <v>75089</v>
      </c>
      <c r="AH383" s="158">
        <v>1426</v>
      </c>
      <c r="AI383" s="158">
        <v>0</v>
      </c>
      <c r="AJ383" s="155">
        <v>0.0210016630609151</v>
      </c>
      <c r="AK383" s="155">
        <v>0.0189907975868636</v>
      </c>
      <c r="AL383" s="156">
        <v>0.00201086547405153</v>
      </c>
    </row>
    <row r="384" ht="33" spans="1:38">
      <c r="A384" s="166" t="s">
        <v>99</v>
      </c>
      <c r="B384" s="167" t="s">
        <v>1789</v>
      </c>
      <c r="C384" s="167" t="s">
        <v>194</v>
      </c>
      <c r="D384" s="150">
        <v>5401</v>
      </c>
      <c r="E384" s="150">
        <v>117</v>
      </c>
      <c r="F384" s="150">
        <v>87</v>
      </c>
      <c r="G384" s="150">
        <v>0</v>
      </c>
      <c r="H384" s="150">
        <v>0</v>
      </c>
      <c r="I384" s="151">
        <v>6697</v>
      </c>
      <c r="J384" s="151">
        <v>120</v>
      </c>
      <c r="K384" s="151">
        <v>120</v>
      </c>
      <c r="L384" s="151">
        <v>50</v>
      </c>
      <c r="M384" s="151">
        <v>0</v>
      </c>
      <c r="N384" s="151">
        <v>5524</v>
      </c>
      <c r="O384" s="151">
        <v>70</v>
      </c>
      <c r="P384" s="151">
        <v>70</v>
      </c>
      <c r="Q384" s="151">
        <v>45</v>
      </c>
      <c r="R384" s="151">
        <v>0</v>
      </c>
      <c r="S384" s="152">
        <v>0.015</v>
      </c>
      <c r="T384" s="153">
        <v>141287</v>
      </c>
      <c r="U384" s="153">
        <v>2585</v>
      </c>
      <c r="V384" s="153">
        <v>2555</v>
      </c>
      <c r="W384" s="153">
        <v>2</v>
      </c>
      <c r="X384" s="151">
        <v>2303</v>
      </c>
      <c r="Y384" s="154">
        <v>0.0182819367670062</v>
      </c>
      <c r="Z384" s="154">
        <v>0.0216626550638771</v>
      </c>
      <c r="AA384" s="154">
        <v>0.017918470957145</v>
      </c>
      <c r="AB384" s="155">
        <v>0.0126719768283852</v>
      </c>
      <c r="AC384" s="156">
        <v>0.00374418410673207</v>
      </c>
      <c r="AD384" s="157">
        <v>37649</v>
      </c>
      <c r="AE384" s="158">
        <v>706</v>
      </c>
      <c r="AF384" s="158">
        <v>0</v>
      </c>
      <c r="AG384" s="158">
        <v>41271</v>
      </c>
      <c r="AH384" s="158">
        <v>797</v>
      </c>
      <c r="AI384" s="158">
        <v>1</v>
      </c>
      <c r="AJ384" s="155">
        <v>0.0187521580918484</v>
      </c>
      <c r="AK384" s="155">
        <v>0.0192871507838434</v>
      </c>
      <c r="AL384" s="156">
        <v>-0.000534992691994987</v>
      </c>
    </row>
    <row r="385" ht="33" spans="1:38">
      <c r="A385" s="166" t="s">
        <v>99</v>
      </c>
      <c r="B385" s="167" t="s">
        <v>1789</v>
      </c>
      <c r="C385" s="167" t="s">
        <v>195</v>
      </c>
      <c r="D385" s="150">
        <v>6909</v>
      </c>
      <c r="E385" s="150">
        <v>231</v>
      </c>
      <c r="F385" s="150">
        <v>112</v>
      </c>
      <c r="G385" s="150">
        <v>1</v>
      </c>
      <c r="H385" s="150">
        <v>0</v>
      </c>
      <c r="I385" s="151">
        <v>8643</v>
      </c>
      <c r="J385" s="151">
        <v>238</v>
      </c>
      <c r="K385" s="151">
        <v>236</v>
      </c>
      <c r="L385" s="151">
        <v>79</v>
      </c>
      <c r="M385" s="151">
        <v>0</v>
      </c>
      <c r="N385" s="151">
        <v>7190</v>
      </c>
      <c r="O385" s="151">
        <v>182</v>
      </c>
      <c r="P385" s="151">
        <v>180</v>
      </c>
      <c r="Q385" s="151">
        <v>144</v>
      </c>
      <c r="R385" s="151">
        <v>1</v>
      </c>
      <c r="S385" s="152">
        <v>0.015</v>
      </c>
      <c r="T385" s="153">
        <v>186376</v>
      </c>
      <c r="U385" s="153">
        <v>5118</v>
      </c>
      <c r="V385" s="153">
        <v>4989</v>
      </c>
      <c r="W385" s="153">
        <v>11</v>
      </c>
      <c r="X385" s="151">
        <v>4547</v>
      </c>
      <c r="Y385" s="154">
        <v>0.0274015967721166</v>
      </c>
      <c r="Z385" s="154">
        <v>0.033434650455927</v>
      </c>
      <c r="AA385" s="154">
        <v>0.0275367349300012</v>
      </c>
      <c r="AB385" s="155">
        <v>0.0251738525730181</v>
      </c>
      <c r="AC385" s="156">
        <v>0.00589791552592589</v>
      </c>
      <c r="AD385" s="157">
        <v>48338</v>
      </c>
      <c r="AE385" s="158">
        <v>1506</v>
      </c>
      <c r="AF385" s="158">
        <v>3</v>
      </c>
      <c r="AG385" s="158">
        <v>53550</v>
      </c>
      <c r="AH385" s="158">
        <v>1513</v>
      </c>
      <c r="AI385" s="158">
        <v>3</v>
      </c>
      <c r="AJ385" s="155">
        <v>0.0310935495883156</v>
      </c>
      <c r="AK385" s="155">
        <v>0.0281979458450047</v>
      </c>
      <c r="AL385" s="156">
        <v>0.00289560374331094</v>
      </c>
    </row>
    <row r="386" ht="33" spans="1:38">
      <c r="A386" s="166" t="s">
        <v>99</v>
      </c>
      <c r="B386" s="167" t="s">
        <v>1789</v>
      </c>
      <c r="C386" s="167" t="s">
        <v>196</v>
      </c>
      <c r="D386" s="150">
        <v>9234</v>
      </c>
      <c r="E386" s="150">
        <v>299</v>
      </c>
      <c r="F386" s="150">
        <v>128</v>
      </c>
      <c r="G386" s="150">
        <v>9</v>
      </c>
      <c r="H386" s="150">
        <v>0</v>
      </c>
      <c r="I386" s="151">
        <v>10625</v>
      </c>
      <c r="J386" s="151">
        <v>157</v>
      </c>
      <c r="K386" s="151">
        <v>157</v>
      </c>
      <c r="L386" s="151">
        <v>7</v>
      </c>
      <c r="M386" s="151">
        <v>0</v>
      </c>
      <c r="N386" s="151">
        <v>9078</v>
      </c>
      <c r="O386" s="151">
        <v>219</v>
      </c>
      <c r="P386" s="151">
        <v>218</v>
      </c>
      <c r="Q386" s="151">
        <v>65</v>
      </c>
      <c r="R386" s="151">
        <v>1</v>
      </c>
      <c r="S386" s="152">
        <v>0.015</v>
      </c>
      <c r="T386" s="153">
        <v>230122</v>
      </c>
      <c r="U386" s="153">
        <v>5864</v>
      </c>
      <c r="V386" s="153">
        <v>5689</v>
      </c>
      <c r="W386" s="153">
        <v>40</v>
      </c>
      <c r="X386" s="151">
        <v>4935</v>
      </c>
      <c r="Y386" s="154">
        <v>0.0253083147200181</v>
      </c>
      <c r="Z386" s="154">
        <v>0.0323803335499242</v>
      </c>
      <c r="AA386" s="154">
        <v>0.0147764705882353</v>
      </c>
      <c r="AB386" s="155">
        <v>0.0240141000220313</v>
      </c>
      <c r="AC386" s="156">
        <v>0.0176038629616889</v>
      </c>
      <c r="AD386" s="157">
        <v>61353</v>
      </c>
      <c r="AE386" s="158">
        <v>1481</v>
      </c>
      <c r="AF386" s="158">
        <v>5</v>
      </c>
      <c r="AG386" s="158">
        <v>67840</v>
      </c>
      <c r="AH386" s="158">
        <v>1830</v>
      </c>
      <c r="AI386" s="158">
        <v>6</v>
      </c>
      <c r="AJ386" s="155">
        <v>0.0240575033005721</v>
      </c>
      <c r="AK386" s="155">
        <v>0.0268867924528302</v>
      </c>
      <c r="AL386" s="156">
        <v>-0.00282928915225809</v>
      </c>
    </row>
    <row r="387" ht="33" spans="1:38">
      <c r="A387" s="166" t="s">
        <v>99</v>
      </c>
      <c r="B387" s="167" t="s">
        <v>1789</v>
      </c>
      <c r="C387" s="167" t="s">
        <v>197</v>
      </c>
      <c r="D387" s="150">
        <v>9569</v>
      </c>
      <c r="E387" s="150">
        <v>279</v>
      </c>
      <c r="F387" s="150">
        <v>152</v>
      </c>
      <c r="G387" s="150">
        <v>0</v>
      </c>
      <c r="H387" s="150">
        <v>0</v>
      </c>
      <c r="I387" s="151">
        <v>10285</v>
      </c>
      <c r="J387" s="151">
        <v>301</v>
      </c>
      <c r="K387" s="151">
        <v>301</v>
      </c>
      <c r="L387" s="151">
        <v>105</v>
      </c>
      <c r="M387" s="151">
        <v>0</v>
      </c>
      <c r="N387" s="151">
        <v>9410</v>
      </c>
      <c r="O387" s="151">
        <v>187</v>
      </c>
      <c r="P387" s="151">
        <v>187</v>
      </c>
      <c r="Q387" s="151">
        <v>143</v>
      </c>
      <c r="R387" s="151">
        <v>0</v>
      </c>
      <c r="S387" s="152">
        <v>0.015</v>
      </c>
      <c r="T387" s="153">
        <v>229059</v>
      </c>
      <c r="U387" s="153">
        <v>7014</v>
      </c>
      <c r="V387" s="153">
        <v>6883</v>
      </c>
      <c r="W387" s="153">
        <v>16</v>
      </c>
      <c r="X387" s="151">
        <v>6293</v>
      </c>
      <c r="Y387" s="154">
        <v>0.0305510807259265</v>
      </c>
      <c r="Z387" s="154">
        <v>0.0291566516877417</v>
      </c>
      <c r="AA387" s="154">
        <v>0.0292659212445309</v>
      </c>
      <c r="AB387" s="155">
        <v>0.0198724760892667</v>
      </c>
      <c r="AC387" s="156">
        <v>-0.000109269556789207</v>
      </c>
      <c r="AD387" s="157">
        <v>62301</v>
      </c>
      <c r="AE387" s="158">
        <v>1787</v>
      </c>
      <c r="AF387" s="158">
        <v>2</v>
      </c>
      <c r="AG387" s="158">
        <v>64880</v>
      </c>
      <c r="AH387" s="158">
        <v>2240</v>
      </c>
      <c r="AI387" s="158">
        <v>7</v>
      </c>
      <c r="AJ387" s="155">
        <v>0.0286512255019984</v>
      </c>
      <c r="AK387" s="155">
        <v>0.0344173859432799</v>
      </c>
      <c r="AL387" s="156">
        <v>-0.00576616044128154</v>
      </c>
    </row>
    <row r="388" ht="33" spans="1:38">
      <c r="A388" s="166" t="s">
        <v>99</v>
      </c>
      <c r="B388" s="167" t="s">
        <v>1789</v>
      </c>
      <c r="C388" s="167" t="s">
        <v>198</v>
      </c>
      <c r="D388" s="150">
        <v>4432</v>
      </c>
      <c r="E388" s="150">
        <v>152</v>
      </c>
      <c r="F388" s="150">
        <v>53</v>
      </c>
      <c r="G388" s="150">
        <v>1</v>
      </c>
      <c r="H388" s="150">
        <v>0</v>
      </c>
      <c r="I388" s="151">
        <v>5508</v>
      </c>
      <c r="J388" s="151">
        <v>159</v>
      </c>
      <c r="K388" s="151">
        <v>159</v>
      </c>
      <c r="L388" s="151">
        <v>26</v>
      </c>
      <c r="M388" s="151">
        <v>0</v>
      </c>
      <c r="N388" s="151">
        <v>4581</v>
      </c>
      <c r="O388" s="151">
        <v>117</v>
      </c>
      <c r="P388" s="151">
        <v>116</v>
      </c>
      <c r="Q388" s="151">
        <v>64</v>
      </c>
      <c r="R388" s="151">
        <v>0</v>
      </c>
      <c r="S388" s="152">
        <v>0.015</v>
      </c>
      <c r="T388" s="153">
        <v>111525</v>
      </c>
      <c r="U388" s="153">
        <v>2956</v>
      </c>
      <c r="V388" s="153">
        <v>2854</v>
      </c>
      <c r="W388" s="153">
        <v>8</v>
      </c>
      <c r="X388" s="151">
        <v>2496</v>
      </c>
      <c r="Y388" s="154">
        <v>0.0264335350818202</v>
      </c>
      <c r="Z388" s="154">
        <v>0.0342960288808664</v>
      </c>
      <c r="AA388" s="154">
        <v>0.0288671023965142</v>
      </c>
      <c r="AB388" s="155">
        <v>0.0255402750491159</v>
      </c>
      <c r="AC388" s="156">
        <v>0.00542892648435227</v>
      </c>
      <c r="AD388" s="157">
        <v>30265</v>
      </c>
      <c r="AE388" s="158">
        <v>918</v>
      </c>
      <c r="AF388" s="158">
        <v>0</v>
      </c>
      <c r="AG388" s="158">
        <v>32059</v>
      </c>
      <c r="AH388" s="158">
        <v>818</v>
      </c>
      <c r="AI388" s="158">
        <v>5</v>
      </c>
      <c r="AJ388" s="155">
        <v>0.0303320667437634</v>
      </c>
      <c r="AK388" s="155">
        <v>0.0253594934339811</v>
      </c>
      <c r="AL388" s="156">
        <v>0.00497257330978233</v>
      </c>
    </row>
    <row r="389" ht="33" spans="1:38">
      <c r="A389" s="166" t="s">
        <v>99</v>
      </c>
      <c r="B389" s="167" t="s">
        <v>1789</v>
      </c>
      <c r="C389" s="167" t="s">
        <v>199</v>
      </c>
      <c r="D389" s="150">
        <v>9421</v>
      </c>
      <c r="E389" s="150">
        <v>200</v>
      </c>
      <c r="F389" s="150">
        <v>88</v>
      </c>
      <c r="G389" s="150">
        <v>26</v>
      </c>
      <c r="H389" s="150">
        <v>0</v>
      </c>
      <c r="I389" s="151">
        <v>9883</v>
      </c>
      <c r="J389" s="151">
        <v>270</v>
      </c>
      <c r="K389" s="151">
        <v>259</v>
      </c>
      <c r="L389" s="151">
        <v>99</v>
      </c>
      <c r="M389" s="151">
        <v>0</v>
      </c>
      <c r="N389" s="151">
        <v>8889</v>
      </c>
      <c r="O389" s="151">
        <v>207</v>
      </c>
      <c r="P389" s="151">
        <v>205</v>
      </c>
      <c r="Q389" s="151">
        <v>139</v>
      </c>
      <c r="R389" s="151">
        <v>0</v>
      </c>
      <c r="S389" s="152">
        <v>0.015</v>
      </c>
      <c r="T389" s="153">
        <v>227039</v>
      </c>
      <c r="U389" s="153">
        <v>5695</v>
      </c>
      <c r="V389" s="153">
        <v>5567</v>
      </c>
      <c r="W389" s="153">
        <v>25</v>
      </c>
      <c r="X389" s="151">
        <v>5033</v>
      </c>
      <c r="Y389" s="154">
        <v>0.0249736829355309</v>
      </c>
      <c r="Z389" s="154">
        <v>0.0212291688780384</v>
      </c>
      <c r="AA389" s="154">
        <v>0.0273196397854902</v>
      </c>
      <c r="AB389" s="155">
        <v>0.0232872089098886</v>
      </c>
      <c r="AC389" s="156">
        <v>-0.00609047090745181</v>
      </c>
      <c r="AD389" s="157">
        <v>59460</v>
      </c>
      <c r="AE389" s="158">
        <v>1474</v>
      </c>
      <c r="AF389" s="158">
        <v>0</v>
      </c>
      <c r="AG389" s="158">
        <v>64317</v>
      </c>
      <c r="AH389" s="158">
        <v>1729</v>
      </c>
      <c r="AI389" s="158">
        <v>11</v>
      </c>
      <c r="AJ389" s="155">
        <v>0.0247897746384124</v>
      </c>
      <c r="AK389" s="155">
        <v>0.0267114448746055</v>
      </c>
      <c r="AL389" s="156">
        <v>-0.00192167023619309</v>
      </c>
    </row>
    <row r="390" ht="33" spans="1:38">
      <c r="A390" s="166" t="s">
        <v>99</v>
      </c>
      <c r="B390" s="167" t="s">
        <v>1790</v>
      </c>
      <c r="C390" s="167" t="s">
        <v>200</v>
      </c>
      <c r="D390" s="150">
        <v>0</v>
      </c>
      <c r="E390" s="150">
        <v>0</v>
      </c>
      <c r="F390" s="150">
        <v>0</v>
      </c>
      <c r="G390" s="150">
        <v>0</v>
      </c>
      <c r="H390" s="150">
        <v>0</v>
      </c>
      <c r="I390" s="151">
        <v>0</v>
      </c>
      <c r="J390" s="151">
        <v>0</v>
      </c>
      <c r="K390" s="151">
        <v>0</v>
      </c>
      <c r="L390" s="151">
        <v>0</v>
      </c>
      <c r="M390" s="151">
        <v>0</v>
      </c>
      <c r="N390" s="151">
        <v>0</v>
      </c>
      <c r="O390" s="151">
        <v>0</v>
      </c>
      <c r="P390" s="151">
        <v>0</v>
      </c>
      <c r="Q390" s="151">
        <v>0</v>
      </c>
      <c r="R390" s="151">
        <v>0</v>
      </c>
      <c r="S390" s="152">
        <v>0.015</v>
      </c>
      <c r="T390" s="153">
        <v>0</v>
      </c>
      <c r="U390" s="153">
        <v>5</v>
      </c>
      <c r="V390" s="153">
        <v>5</v>
      </c>
      <c r="W390" s="153">
        <v>0</v>
      </c>
      <c r="X390" s="151">
        <v>5</v>
      </c>
      <c r="Y390" s="154">
        <v>0</v>
      </c>
      <c r="Z390" s="154">
        <v>0</v>
      </c>
      <c r="AA390" s="154">
        <v>0</v>
      </c>
      <c r="AB390" s="155">
        <v>0</v>
      </c>
      <c r="AC390" s="156">
        <v>0</v>
      </c>
      <c r="AD390" s="157">
        <v>0</v>
      </c>
      <c r="AE390" s="158">
        <v>0</v>
      </c>
      <c r="AF390" s="158">
        <v>0</v>
      </c>
      <c r="AG390" s="158">
        <v>0</v>
      </c>
      <c r="AH390" s="158">
        <v>4</v>
      </c>
      <c r="AI390" s="158">
        <v>0</v>
      </c>
      <c r="AJ390" s="155">
        <v>0</v>
      </c>
      <c r="AK390" s="155">
        <v>0</v>
      </c>
      <c r="AL390" s="156">
        <v>0</v>
      </c>
    </row>
    <row r="391" ht="33" spans="1:38">
      <c r="A391" s="166" t="s">
        <v>99</v>
      </c>
      <c r="B391" s="167" t="s">
        <v>1790</v>
      </c>
      <c r="C391" s="167" t="s">
        <v>201</v>
      </c>
      <c r="D391" s="150">
        <v>8741</v>
      </c>
      <c r="E391" s="150">
        <v>283</v>
      </c>
      <c r="F391" s="150">
        <v>154</v>
      </c>
      <c r="G391" s="150">
        <v>3</v>
      </c>
      <c r="H391" s="150">
        <v>0</v>
      </c>
      <c r="I391" s="151">
        <v>10153</v>
      </c>
      <c r="J391" s="151">
        <v>142</v>
      </c>
      <c r="K391" s="151">
        <v>141</v>
      </c>
      <c r="L391" s="151">
        <v>43</v>
      </c>
      <c r="M391" s="151">
        <v>0</v>
      </c>
      <c r="N391" s="151">
        <v>9212</v>
      </c>
      <c r="O391" s="151">
        <v>142</v>
      </c>
      <c r="P391" s="151">
        <v>141</v>
      </c>
      <c r="Q391" s="151">
        <v>117</v>
      </c>
      <c r="R391" s="151">
        <v>0</v>
      </c>
      <c r="S391" s="152">
        <v>0.015</v>
      </c>
      <c r="T391" s="153">
        <v>234712</v>
      </c>
      <c r="U391" s="153">
        <v>4900</v>
      </c>
      <c r="V391" s="153">
        <v>4768</v>
      </c>
      <c r="W391" s="153">
        <v>13</v>
      </c>
      <c r="X391" s="151">
        <v>4376</v>
      </c>
      <c r="Y391" s="154">
        <v>0.0208212618016974</v>
      </c>
      <c r="Z391" s="154">
        <v>0.0323761583342867</v>
      </c>
      <c r="AA391" s="154">
        <v>0.013986013986014</v>
      </c>
      <c r="AB391" s="155">
        <v>0.0154146765089014</v>
      </c>
      <c r="AC391" s="156">
        <v>0.0183901443482727</v>
      </c>
      <c r="AD391" s="157">
        <v>59911</v>
      </c>
      <c r="AE391" s="158">
        <v>1403</v>
      </c>
      <c r="AF391" s="158">
        <v>7</v>
      </c>
      <c r="AG391" s="158">
        <v>66462</v>
      </c>
      <c r="AH391" s="158">
        <v>1639</v>
      </c>
      <c r="AI391" s="158">
        <v>2</v>
      </c>
      <c r="AJ391" s="155">
        <v>0.0233012301580678</v>
      </c>
      <c r="AK391" s="155">
        <v>0.0246306159910927</v>
      </c>
      <c r="AL391" s="156">
        <v>-0.00132938583302485</v>
      </c>
    </row>
    <row r="392" ht="33" spans="1:38">
      <c r="A392" s="166" t="s">
        <v>99</v>
      </c>
      <c r="B392" s="167" t="s">
        <v>1790</v>
      </c>
      <c r="C392" s="167" t="s">
        <v>202</v>
      </c>
      <c r="D392" s="150">
        <v>0</v>
      </c>
      <c r="E392" s="150">
        <v>0</v>
      </c>
      <c r="F392" s="150">
        <v>0</v>
      </c>
      <c r="G392" s="150">
        <v>0</v>
      </c>
      <c r="H392" s="150">
        <v>0</v>
      </c>
      <c r="I392" s="151">
        <v>0</v>
      </c>
      <c r="J392" s="151">
        <v>0</v>
      </c>
      <c r="K392" s="151">
        <v>0</v>
      </c>
      <c r="L392" s="151">
        <v>0</v>
      </c>
      <c r="M392" s="151">
        <v>0</v>
      </c>
      <c r="N392" s="151">
        <v>0</v>
      </c>
      <c r="O392" s="151">
        <v>0</v>
      </c>
      <c r="P392" s="151">
        <v>0</v>
      </c>
      <c r="Q392" s="151">
        <v>0</v>
      </c>
      <c r="R392" s="151">
        <v>0</v>
      </c>
      <c r="S392" s="152">
        <v>0.015</v>
      </c>
      <c r="T392" s="153">
        <v>0</v>
      </c>
      <c r="U392" s="153">
        <v>3</v>
      </c>
      <c r="V392" s="153">
        <v>3</v>
      </c>
      <c r="W392" s="153">
        <v>0</v>
      </c>
      <c r="X392" s="151">
        <v>0</v>
      </c>
      <c r="Y392" s="154">
        <v>0</v>
      </c>
      <c r="Z392" s="154">
        <v>0</v>
      </c>
      <c r="AA392" s="154">
        <v>0</v>
      </c>
      <c r="AB392" s="155">
        <v>0</v>
      </c>
      <c r="AC392" s="156">
        <v>0</v>
      </c>
      <c r="AD392" s="157">
        <v>0</v>
      </c>
      <c r="AE392" s="158">
        <v>0</v>
      </c>
      <c r="AF392" s="158">
        <v>0</v>
      </c>
      <c r="AG392" s="158">
        <v>0</v>
      </c>
      <c r="AH392" s="158">
        <v>0</v>
      </c>
      <c r="AI392" s="158">
        <v>0</v>
      </c>
      <c r="AJ392" s="155">
        <v>0</v>
      </c>
      <c r="AK392" s="155">
        <v>0</v>
      </c>
      <c r="AL392" s="156">
        <v>0</v>
      </c>
    </row>
    <row r="393" ht="33" spans="1:38">
      <c r="A393" s="166" t="s">
        <v>99</v>
      </c>
      <c r="B393" s="167" t="s">
        <v>1790</v>
      </c>
      <c r="C393" s="167" t="s">
        <v>203</v>
      </c>
      <c r="D393" s="150">
        <v>12001</v>
      </c>
      <c r="E393" s="150">
        <v>170</v>
      </c>
      <c r="F393" s="150">
        <v>106</v>
      </c>
      <c r="G393" s="150">
        <v>23</v>
      </c>
      <c r="H393" s="150">
        <v>0</v>
      </c>
      <c r="I393" s="151">
        <v>11917</v>
      </c>
      <c r="J393" s="151">
        <v>199</v>
      </c>
      <c r="K393" s="151">
        <v>194</v>
      </c>
      <c r="L393" s="151">
        <v>31</v>
      </c>
      <c r="M393" s="151">
        <v>0</v>
      </c>
      <c r="N393" s="151">
        <v>11374</v>
      </c>
      <c r="O393" s="151">
        <v>122</v>
      </c>
      <c r="P393" s="151">
        <v>122</v>
      </c>
      <c r="Q393" s="151">
        <v>75</v>
      </c>
      <c r="R393" s="151">
        <v>0</v>
      </c>
      <c r="S393" s="152">
        <v>0.015</v>
      </c>
      <c r="T393" s="153">
        <v>277992</v>
      </c>
      <c r="U393" s="153">
        <v>4170</v>
      </c>
      <c r="V393" s="153">
        <v>4101</v>
      </c>
      <c r="W393" s="153">
        <v>3</v>
      </c>
      <c r="X393" s="151">
        <v>3761</v>
      </c>
      <c r="Y393" s="154">
        <v>0.01498963998964</v>
      </c>
      <c r="Z393" s="154">
        <v>0.0141654862094825</v>
      </c>
      <c r="AA393" s="154">
        <v>0.0166988335990602</v>
      </c>
      <c r="AB393" s="155">
        <v>0.0107262176894672</v>
      </c>
      <c r="AC393" s="156">
        <v>-0.00253334738957762</v>
      </c>
      <c r="AD393" s="157">
        <v>76237</v>
      </c>
      <c r="AE393" s="158">
        <v>1207</v>
      </c>
      <c r="AF393" s="158">
        <v>1</v>
      </c>
      <c r="AG393" s="158">
        <v>79710</v>
      </c>
      <c r="AH393" s="158">
        <v>1244</v>
      </c>
      <c r="AI393" s="158">
        <v>0</v>
      </c>
      <c r="AJ393" s="155">
        <v>0.015819090467883</v>
      </c>
      <c r="AK393" s="155">
        <v>0.0156065738301342</v>
      </c>
      <c r="AL393" s="156">
        <v>0.000212516637748813</v>
      </c>
    </row>
    <row r="394" ht="33" spans="1:38">
      <c r="A394" s="166" t="s">
        <v>99</v>
      </c>
      <c r="B394" s="167" t="s">
        <v>1790</v>
      </c>
      <c r="C394" s="167" t="s">
        <v>204</v>
      </c>
      <c r="D394" s="150">
        <v>7722</v>
      </c>
      <c r="E394" s="150">
        <v>108</v>
      </c>
      <c r="F394" s="150">
        <v>65</v>
      </c>
      <c r="G394" s="150">
        <v>0</v>
      </c>
      <c r="H394" s="150">
        <v>0</v>
      </c>
      <c r="I394" s="151">
        <v>9361</v>
      </c>
      <c r="J394" s="151">
        <v>166</v>
      </c>
      <c r="K394" s="151">
        <v>166</v>
      </c>
      <c r="L394" s="151">
        <v>61</v>
      </c>
      <c r="M394" s="151">
        <v>0</v>
      </c>
      <c r="N394" s="151">
        <v>8687</v>
      </c>
      <c r="O394" s="151">
        <v>87</v>
      </c>
      <c r="P394" s="151">
        <v>87</v>
      </c>
      <c r="Q394" s="151">
        <v>63</v>
      </c>
      <c r="R394" s="151">
        <v>0</v>
      </c>
      <c r="S394" s="152">
        <v>0.015</v>
      </c>
      <c r="T394" s="153">
        <v>207981</v>
      </c>
      <c r="U394" s="153">
        <v>2871</v>
      </c>
      <c r="V394" s="153">
        <v>2827</v>
      </c>
      <c r="W394" s="153">
        <v>8</v>
      </c>
      <c r="X394" s="151">
        <v>2497</v>
      </c>
      <c r="Y394" s="154">
        <v>0.0137656805188936</v>
      </c>
      <c r="Z394" s="154">
        <v>0.013986013986014</v>
      </c>
      <c r="AA394" s="154">
        <v>0.0177331481679308</v>
      </c>
      <c r="AB394" s="155">
        <v>0.0100149648900656</v>
      </c>
      <c r="AC394" s="156">
        <v>-0.00374713418191679</v>
      </c>
      <c r="AD394" s="157">
        <v>54489</v>
      </c>
      <c r="AE394" s="158">
        <v>894</v>
      </c>
      <c r="AF394" s="158">
        <v>0</v>
      </c>
      <c r="AG394" s="158">
        <v>58730</v>
      </c>
      <c r="AH394" s="158">
        <v>871</v>
      </c>
      <c r="AI394" s="158">
        <v>0</v>
      </c>
      <c r="AJ394" s="155">
        <v>0.0164069812255685</v>
      </c>
      <c r="AK394" s="155">
        <v>0.0148305806231909</v>
      </c>
      <c r="AL394" s="156">
        <v>0.00157640060237759</v>
      </c>
    </row>
    <row r="395" ht="33" spans="1:38">
      <c r="A395" s="166" t="s">
        <v>99</v>
      </c>
      <c r="B395" s="167" t="s">
        <v>1790</v>
      </c>
      <c r="C395" s="167" t="s">
        <v>205</v>
      </c>
      <c r="D395" s="150">
        <v>6462</v>
      </c>
      <c r="E395" s="150">
        <v>102</v>
      </c>
      <c r="F395" s="150">
        <v>60</v>
      </c>
      <c r="G395" s="150">
        <v>2</v>
      </c>
      <c r="H395" s="150">
        <v>0</v>
      </c>
      <c r="I395" s="151">
        <v>7753</v>
      </c>
      <c r="J395" s="151">
        <v>79</v>
      </c>
      <c r="K395" s="151">
        <v>78</v>
      </c>
      <c r="L395" s="151">
        <v>0</v>
      </c>
      <c r="M395" s="151">
        <v>0</v>
      </c>
      <c r="N395" s="151">
        <v>6826</v>
      </c>
      <c r="O395" s="151">
        <v>98</v>
      </c>
      <c r="P395" s="151">
        <v>98</v>
      </c>
      <c r="Q395" s="151">
        <v>49</v>
      </c>
      <c r="R395" s="151">
        <v>0</v>
      </c>
      <c r="S395" s="152">
        <v>0.015</v>
      </c>
      <c r="T395" s="153">
        <v>174809</v>
      </c>
      <c r="U395" s="153">
        <v>2808</v>
      </c>
      <c r="V395" s="153">
        <v>2762</v>
      </c>
      <c r="W395" s="153">
        <v>3</v>
      </c>
      <c r="X395" s="151">
        <v>2509</v>
      </c>
      <c r="Y395" s="154">
        <v>0.0160460845837457</v>
      </c>
      <c r="Z395" s="154">
        <v>0.0157845868152275</v>
      </c>
      <c r="AA395" s="154">
        <v>0.0101896040242487</v>
      </c>
      <c r="AB395" s="155">
        <v>0.0143568707881629</v>
      </c>
      <c r="AC395" s="156">
        <v>0.00559498279097881</v>
      </c>
      <c r="AD395" s="157">
        <v>44566</v>
      </c>
      <c r="AE395" s="158">
        <v>765</v>
      </c>
      <c r="AF395" s="158">
        <v>0</v>
      </c>
      <c r="AG395" s="158">
        <v>49563</v>
      </c>
      <c r="AH395" s="158">
        <v>834</v>
      </c>
      <c r="AI395" s="158">
        <v>1</v>
      </c>
      <c r="AJ395" s="155">
        <v>0.0171655522146928</v>
      </c>
      <c r="AK395" s="155">
        <v>0.0168068922381615</v>
      </c>
      <c r="AL395" s="156">
        <v>0.000358659976531284</v>
      </c>
    </row>
    <row r="396" ht="33" spans="1:38">
      <c r="A396" s="166" t="s">
        <v>99</v>
      </c>
      <c r="B396" s="167" t="s">
        <v>1790</v>
      </c>
      <c r="C396" s="167" t="s">
        <v>206</v>
      </c>
      <c r="D396" s="150">
        <v>0</v>
      </c>
      <c r="E396" s="150">
        <v>0</v>
      </c>
      <c r="F396" s="150">
        <v>0</v>
      </c>
      <c r="G396" s="150">
        <v>0</v>
      </c>
      <c r="H396" s="150">
        <v>0</v>
      </c>
      <c r="I396" s="151">
        <v>0</v>
      </c>
      <c r="J396" s="151">
        <v>0</v>
      </c>
      <c r="K396" s="151">
        <v>0</v>
      </c>
      <c r="L396" s="151">
        <v>0</v>
      </c>
      <c r="M396" s="151">
        <v>0</v>
      </c>
      <c r="N396" s="151">
        <v>0</v>
      </c>
      <c r="O396" s="151">
        <v>0</v>
      </c>
      <c r="P396" s="151">
        <v>0</v>
      </c>
      <c r="Q396" s="151">
        <v>0</v>
      </c>
      <c r="R396" s="151">
        <v>0</v>
      </c>
      <c r="S396" s="152">
        <v>0.015</v>
      </c>
      <c r="T396" s="153">
        <v>0</v>
      </c>
      <c r="U396" s="153">
        <v>1</v>
      </c>
      <c r="V396" s="153">
        <v>1</v>
      </c>
      <c r="W396" s="153">
        <v>0</v>
      </c>
      <c r="X396" s="151">
        <v>1</v>
      </c>
      <c r="Y396" s="154">
        <v>0</v>
      </c>
      <c r="Z396" s="154">
        <v>0</v>
      </c>
      <c r="AA396" s="154">
        <v>0</v>
      </c>
      <c r="AB396" s="155">
        <v>0</v>
      </c>
      <c r="AC396" s="156">
        <v>0</v>
      </c>
      <c r="AD396" s="157">
        <v>0</v>
      </c>
      <c r="AE396" s="158">
        <v>0</v>
      </c>
      <c r="AF396" s="158">
        <v>0</v>
      </c>
      <c r="AG396" s="158">
        <v>0</v>
      </c>
      <c r="AH396" s="158">
        <v>0</v>
      </c>
      <c r="AI396" s="158">
        <v>0</v>
      </c>
      <c r="AJ396" s="155">
        <v>0</v>
      </c>
      <c r="AK396" s="155">
        <v>0</v>
      </c>
      <c r="AL396" s="156">
        <v>0</v>
      </c>
    </row>
    <row r="397" ht="33" spans="1:38">
      <c r="A397" s="166" t="s">
        <v>99</v>
      </c>
      <c r="B397" s="167" t="s">
        <v>1790</v>
      </c>
      <c r="C397" s="167" t="s">
        <v>207</v>
      </c>
      <c r="D397" s="150">
        <v>0</v>
      </c>
      <c r="E397" s="150">
        <v>0</v>
      </c>
      <c r="F397" s="150">
        <v>0</v>
      </c>
      <c r="G397" s="150">
        <v>0</v>
      </c>
      <c r="H397" s="150">
        <v>0</v>
      </c>
      <c r="I397" s="151">
        <v>0</v>
      </c>
      <c r="J397" s="151">
        <v>0</v>
      </c>
      <c r="K397" s="151">
        <v>0</v>
      </c>
      <c r="L397" s="151">
        <v>0</v>
      </c>
      <c r="M397" s="151">
        <v>0</v>
      </c>
      <c r="N397" s="151">
        <v>0</v>
      </c>
      <c r="O397" s="151">
        <v>0</v>
      </c>
      <c r="P397" s="151">
        <v>0</v>
      </c>
      <c r="Q397" s="151">
        <v>0</v>
      </c>
      <c r="R397" s="151">
        <v>0</v>
      </c>
      <c r="S397" s="152">
        <v>0.015</v>
      </c>
      <c r="T397" s="153">
        <v>0</v>
      </c>
      <c r="U397" s="153">
        <v>6</v>
      </c>
      <c r="V397" s="153">
        <v>6</v>
      </c>
      <c r="W397" s="153">
        <v>0</v>
      </c>
      <c r="X397" s="151">
        <v>6</v>
      </c>
      <c r="Y397" s="154">
        <v>0</v>
      </c>
      <c r="Z397" s="154">
        <v>0</v>
      </c>
      <c r="AA397" s="154">
        <v>0</v>
      </c>
      <c r="AB397" s="155">
        <v>0</v>
      </c>
      <c r="AC397" s="156">
        <v>0</v>
      </c>
      <c r="AD397" s="157">
        <v>0</v>
      </c>
      <c r="AE397" s="158">
        <v>1</v>
      </c>
      <c r="AF397" s="158">
        <v>0</v>
      </c>
      <c r="AG397" s="158">
        <v>0</v>
      </c>
      <c r="AH397" s="158">
        <v>5</v>
      </c>
      <c r="AI397" s="158">
        <v>0</v>
      </c>
      <c r="AJ397" s="155">
        <v>0</v>
      </c>
      <c r="AK397" s="155">
        <v>0</v>
      </c>
      <c r="AL397" s="156">
        <v>0</v>
      </c>
    </row>
    <row r="398" ht="33" spans="1:38">
      <c r="A398" s="166" t="s">
        <v>99</v>
      </c>
      <c r="B398" s="167" t="s">
        <v>1790</v>
      </c>
      <c r="C398" s="167" t="s">
        <v>208</v>
      </c>
      <c r="D398" s="150">
        <v>0</v>
      </c>
      <c r="E398" s="150">
        <v>0</v>
      </c>
      <c r="F398" s="150">
        <v>0</v>
      </c>
      <c r="G398" s="150">
        <v>0</v>
      </c>
      <c r="H398" s="150">
        <v>0</v>
      </c>
      <c r="I398" s="151">
        <v>0</v>
      </c>
      <c r="J398" s="151">
        <v>0</v>
      </c>
      <c r="K398" s="151">
        <v>0</v>
      </c>
      <c r="L398" s="151">
        <v>0</v>
      </c>
      <c r="M398" s="151">
        <v>0</v>
      </c>
      <c r="N398" s="151">
        <v>0</v>
      </c>
      <c r="O398" s="151">
        <v>0</v>
      </c>
      <c r="P398" s="151">
        <v>0</v>
      </c>
      <c r="Q398" s="151">
        <v>0</v>
      </c>
      <c r="R398" s="151">
        <v>0</v>
      </c>
      <c r="S398" s="152">
        <v>0.015</v>
      </c>
      <c r="T398" s="153">
        <v>0</v>
      </c>
      <c r="U398" s="153">
        <v>7</v>
      </c>
      <c r="V398" s="153">
        <v>7</v>
      </c>
      <c r="W398" s="153">
        <v>0</v>
      </c>
      <c r="X398" s="151">
        <v>6</v>
      </c>
      <c r="Y398" s="154">
        <v>0</v>
      </c>
      <c r="Z398" s="154">
        <v>0</v>
      </c>
      <c r="AA398" s="154">
        <v>0</v>
      </c>
      <c r="AB398" s="155">
        <v>0</v>
      </c>
      <c r="AC398" s="156">
        <v>0</v>
      </c>
      <c r="AD398" s="157">
        <v>0</v>
      </c>
      <c r="AE398" s="158">
        <v>0</v>
      </c>
      <c r="AF398" s="158">
        <v>0</v>
      </c>
      <c r="AG398" s="158">
        <v>0</v>
      </c>
      <c r="AH398" s="158">
        <v>0</v>
      </c>
      <c r="AI398" s="158">
        <v>0</v>
      </c>
      <c r="AJ398" s="155">
        <v>0</v>
      </c>
      <c r="AK398" s="155">
        <v>0</v>
      </c>
      <c r="AL398" s="156">
        <v>0</v>
      </c>
    </row>
    <row r="399" ht="33" spans="1:38">
      <c r="A399" s="166" t="s">
        <v>99</v>
      </c>
      <c r="B399" s="167" t="s">
        <v>33</v>
      </c>
      <c r="C399" s="167" t="s">
        <v>209</v>
      </c>
      <c r="D399" s="150">
        <v>0</v>
      </c>
      <c r="E399" s="150">
        <v>0</v>
      </c>
      <c r="F399" s="150">
        <v>0</v>
      </c>
      <c r="G399" s="150">
        <v>0</v>
      </c>
      <c r="H399" s="150">
        <v>0</v>
      </c>
      <c r="I399" s="151">
        <v>0</v>
      </c>
      <c r="J399" s="151">
        <v>0</v>
      </c>
      <c r="K399" s="151">
        <v>0</v>
      </c>
      <c r="L399" s="151">
        <v>0</v>
      </c>
      <c r="M399" s="151">
        <v>0</v>
      </c>
      <c r="N399" s="151">
        <v>0</v>
      </c>
      <c r="O399" s="151">
        <v>0</v>
      </c>
      <c r="P399" s="151">
        <v>0</v>
      </c>
      <c r="Q399" s="151">
        <v>0</v>
      </c>
      <c r="R399" s="151">
        <v>0</v>
      </c>
      <c r="S399" s="152">
        <v>0.015</v>
      </c>
      <c r="T399" s="153">
        <v>0</v>
      </c>
      <c r="U399" s="153">
        <v>1</v>
      </c>
      <c r="V399" s="153">
        <v>1</v>
      </c>
      <c r="W399" s="153">
        <v>0</v>
      </c>
      <c r="X399" s="151">
        <v>1</v>
      </c>
      <c r="Y399" s="154">
        <v>0</v>
      </c>
      <c r="Z399" s="154">
        <v>0</v>
      </c>
      <c r="AA399" s="154">
        <v>0</v>
      </c>
      <c r="AB399" s="155">
        <v>0</v>
      </c>
      <c r="AC399" s="156">
        <v>0</v>
      </c>
      <c r="AD399" s="157">
        <v>0</v>
      </c>
      <c r="AE399" s="158">
        <v>1</v>
      </c>
      <c r="AF399" s="158">
        <v>0</v>
      </c>
      <c r="AG399" s="158">
        <v>0</v>
      </c>
      <c r="AH399" s="158">
        <v>0</v>
      </c>
      <c r="AI399" s="158">
        <v>0</v>
      </c>
      <c r="AJ399" s="155">
        <v>0</v>
      </c>
      <c r="AK399" s="155">
        <v>0</v>
      </c>
      <c r="AL399" s="156">
        <v>0</v>
      </c>
    </row>
    <row r="400" spans="1:38">
      <c r="A400" s="166" t="s">
        <v>210</v>
      </c>
      <c r="B400" s="167" t="s">
        <v>1791</v>
      </c>
      <c r="C400" s="167" t="s">
        <v>212</v>
      </c>
      <c r="D400" s="150">
        <v>0</v>
      </c>
      <c r="E400" s="150">
        <v>0</v>
      </c>
      <c r="F400" s="150">
        <v>0</v>
      </c>
      <c r="G400" s="150">
        <v>0</v>
      </c>
      <c r="H400" s="150">
        <v>0</v>
      </c>
      <c r="I400" s="151">
        <v>0</v>
      </c>
      <c r="J400" s="151">
        <v>0</v>
      </c>
      <c r="K400" s="151">
        <v>0</v>
      </c>
      <c r="L400" s="151">
        <v>0</v>
      </c>
      <c r="M400" s="151">
        <v>0</v>
      </c>
      <c r="N400" s="151">
        <v>0</v>
      </c>
      <c r="O400" s="151">
        <v>0</v>
      </c>
      <c r="P400" s="151">
        <v>0</v>
      </c>
      <c r="Q400" s="151">
        <v>0</v>
      </c>
      <c r="R400" s="151">
        <v>0</v>
      </c>
      <c r="S400" s="152">
        <v>0.015</v>
      </c>
      <c r="T400" s="153">
        <v>0</v>
      </c>
      <c r="U400" s="153">
        <v>2</v>
      </c>
      <c r="V400" s="153">
        <v>2</v>
      </c>
      <c r="W400" s="153">
        <v>0</v>
      </c>
      <c r="X400" s="151">
        <v>2</v>
      </c>
      <c r="Y400" s="154">
        <v>0</v>
      </c>
      <c r="Z400" s="154">
        <v>0</v>
      </c>
      <c r="AA400" s="154">
        <v>0</v>
      </c>
      <c r="AB400" s="155">
        <v>0</v>
      </c>
      <c r="AC400" s="156">
        <v>0</v>
      </c>
      <c r="AD400" s="157">
        <v>0</v>
      </c>
      <c r="AE400" s="158">
        <v>1</v>
      </c>
      <c r="AF400" s="158">
        <v>0</v>
      </c>
      <c r="AG400" s="158">
        <v>0</v>
      </c>
      <c r="AH400" s="158">
        <v>0</v>
      </c>
      <c r="AI400" s="158">
        <v>0</v>
      </c>
      <c r="AJ400" s="155">
        <v>0</v>
      </c>
      <c r="AK400" s="155">
        <v>0</v>
      </c>
      <c r="AL400" s="156">
        <v>0</v>
      </c>
    </row>
    <row r="401" spans="1:38">
      <c r="A401" s="166" t="s">
        <v>210</v>
      </c>
      <c r="B401" s="167" t="s">
        <v>1792</v>
      </c>
      <c r="C401" s="167" t="s">
        <v>213</v>
      </c>
      <c r="D401" s="150">
        <v>6527</v>
      </c>
      <c r="E401" s="150">
        <v>152</v>
      </c>
      <c r="F401" s="150">
        <v>84</v>
      </c>
      <c r="G401" s="150">
        <v>1</v>
      </c>
      <c r="H401" s="150">
        <v>0</v>
      </c>
      <c r="I401" s="151">
        <v>7195</v>
      </c>
      <c r="J401" s="151">
        <v>150</v>
      </c>
      <c r="K401" s="151">
        <v>150</v>
      </c>
      <c r="L401" s="151">
        <v>17</v>
      </c>
      <c r="M401" s="151">
        <v>0</v>
      </c>
      <c r="N401" s="151">
        <v>6903</v>
      </c>
      <c r="O401" s="151">
        <v>150</v>
      </c>
      <c r="P401" s="151">
        <v>150</v>
      </c>
      <c r="Q401" s="151">
        <v>101</v>
      </c>
      <c r="R401" s="151">
        <v>0</v>
      </c>
      <c r="S401" s="152">
        <v>0.015</v>
      </c>
      <c r="T401" s="153">
        <v>164615</v>
      </c>
      <c r="U401" s="153">
        <v>3566</v>
      </c>
      <c r="V401" s="153">
        <v>3498</v>
      </c>
      <c r="W401" s="153">
        <v>0</v>
      </c>
      <c r="X401" s="151">
        <v>3199</v>
      </c>
      <c r="Y401" s="154">
        <v>0.0216626674361389</v>
      </c>
      <c r="Z401" s="154">
        <v>0.0232878811092385</v>
      </c>
      <c r="AA401" s="154">
        <v>0.0208478109798471</v>
      </c>
      <c r="AB401" s="155">
        <v>0.0217296827466319</v>
      </c>
      <c r="AC401" s="156">
        <v>0.00244007012939143</v>
      </c>
      <c r="AD401" s="157">
        <v>43995</v>
      </c>
      <c r="AE401" s="158">
        <v>1031</v>
      </c>
      <c r="AF401" s="158">
        <v>0</v>
      </c>
      <c r="AG401" s="158">
        <v>47788</v>
      </c>
      <c r="AH401" s="158">
        <v>1047</v>
      </c>
      <c r="AI401" s="158">
        <v>0</v>
      </c>
      <c r="AJ401" s="155">
        <v>0.0234344811910444</v>
      </c>
      <c r="AK401" s="155">
        <v>0.0219092659244999</v>
      </c>
      <c r="AL401" s="156">
        <v>0.00152521526654456</v>
      </c>
    </row>
    <row r="402" spans="1:38">
      <c r="A402" s="166" t="s">
        <v>210</v>
      </c>
      <c r="B402" s="167" t="s">
        <v>1792</v>
      </c>
      <c r="C402" s="167" t="s">
        <v>214</v>
      </c>
      <c r="D402" s="150">
        <v>7206</v>
      </c>
      <c r="E402" s="150">
        <v>168</v>
      </c>
      <c r="F402" s="150">
        <v>108</v>
      </c>
      <c r="G402" s="150">
        <v>1</v>
      </c>
      <c r="H402" s="150">
        <v>0</v>
      </c>
      <c r="I402" s="151">
        <v>7904</v>
      </c>
      <c r="J402" s="151">
        <v>145</v>
      </c>
      <c r="K402" s="151">
        <v>145</v>
      </c>
      <c r="L402" s="151">
        <v>0</v>
      </c>
      <c r="M402" s="151">
        <v>0</v>
      </c>
      <c r="N402" s="151">
        <v>7320</v>
      </c>
      <c r="O402" s="151">
        <v>119</v>
      </c>
      <c r="P402" s="151">
        <v>119</v>
      </c>
      <c r="Q402" s="151">
        <v>63</v>
      </c>
      <c r="R402" s="151">
        <v>0</v>
      </c>
      <c r="S402" s="152">
        <v>0.015</v>
      </c>
      <c r="T402" s="153">
        <v>178341</v>
      </c>
      <c r="U402" s="153">
        <v>3516</v>
      </c>
      <c r="V402" s="153">
        <v>3456</v>
      </c>
      <c r="W402" s="153">
        <v>0</v>
      </c>
      <c r="X402" s="151">
        <v>3096</v>
      </c>
      <c r="Y402" s="154">
        <v>0.0197150402879876</v>
      </c>
      <c r="Z402" s="154">
        <v>0.0233139050791007</v>
      </c>
      <c r="AA402" s="154">
        <v>0.0183451417004049</v>
      </c>
      <c r="AB402" s="155">
        <v>0.0162568306010929</v>
      </c>
      <c r="AC402" s="156">
        <v>0.00496876337869589</v>
      </c>
      <c r="AD402" s="157">
        <v>48026</v>
      </c>
      <c r="AE402" s="158">
        <v>971</v>
      </c>
      <c r="AF402" s="158">
        <v>0</v>
      </c>
      <c r="AG402" s="158">
        <v>51930</v>
      </c>
      <c r="AH402" s="158">
        <v>1066</v>
      </c>
      <c r="AI402" s="158">
        <v>0</v>
      </c>
      <c r="AJ402" s="155">
        <v>0.0202182151334694</v>
      </c>
      <c r="AK402" s="155">
        <v>0.02052763335259</v>
      </c>
      <c r="AL402" s="156">
        <v>-0.000309418219120654</v>
      </c>
    </row>
    <row r="403" spans="1:38">
      <c r="A403" s="166" t="s">
        <v>210</v>
      </c>
      <c r="B403" s="167" t="s">
        <v>1792</v>
      </c>
      <c r="C403" s="167" t="s">
        <v>215</v>
      </c>
      <c r="D403" s="150">
        <v>0</v>
      </c>
      <c r="E403" s="150">
        <v>5</v>
      </c>
      <c r="F403" s="150">
        <v>5</v>
      </c>
      <c r="G403" s="150">
        <v>5</v>
      </c>
      <c r="H403" s="150">
        <v>0</v>
      </c>
      <c r="I403" s="151">
        <v>0</v>
      </c>
      <c r="J403" s="151">
        <v>21</v>
      </c>
      <c r="K403" s="151">
        <v>21</v>
      </c>
      <c r="L403" s="151">
        <v>21</v>
      </c>
      <c r="M403" s="151">
        <v>0</v>
      </c>
      <c r="N403" s="151">
        <v>0</v>
      </c>
      <c r="O403" s="151">
        <v>18</v>
      </c>
      <c r="P403" s="151">
        <v>18</v>
      </c>
      <c r="Q403" s="151">
        <v>18</v>
      </c>
      <c r="R403" s="151">
        <v>0</v>
      </c>
      <c r="S403" s="152">
        <v>0.015</v>
      </c>
      <c r="T403" s="153">
        <v>0</v>
      </c>
      <c r="U403" s="153">
        <v>1458</v>
      </c>
      <c r="V403" s="153">
        <v>1458</v>
      </c>
      <c r="W403" s="153">
        <v>0</v>
      </c>
      <c r="X403" s="151">
        <v>1457</v>
      </c>
      <c r="Y403" s="154">
        <v>0</v>
      </c>
      <c r="Z403" s="154">
        <v>0</v>
      </c>
      <c r="AA403" s="154">
        <v>0</v>
      </c>
      <c r="AB403" s="155">
        <v>0</v>
      </c>
      <c r="AC403" s="156">
        <v>0</v>
      </c>
      <c r="AD403" s="157">
        <v>0</v>
      </c>
      <c r="AE403" s="158">
        <v>186</v>
      </c>
      <c r="AF403" s="158">
        <v>0</v>
      </c>
      <c r="AG403" s="158">
        <v>0</v>
      </c>
      <c r="AH403" s="158">
        <v>1089</v>
      </c>
      <c r="AI403" s="158">
        <v>0</v>
      </c>
      <c r="AJ403" s="155">
        <v>0</v>
      </c>
      <c r="AK403" s="155">
        <v>0</v>
      </c>
      <c r="AL403" s="156">
        <v>0</v>
      </c>
    </row>
    <row r="404" spans="1:38">
      <c r="A404" s="166" t="s">
        <v>210</v>
      </c>
      <c r="B404" s="167" t="s">
        <v>1791</v>
      </c>
      <c r="C404" s="167" t="s">
        <v>216</v>
      </c>
      <c r="D404" s="150">
        <v>12070</v>
      </c>
      <c r="E404" s="150">
        <v>278</v>
      </c>
      <c r="F404" s="150">
        <v>170</v>
      </c>
      <c r="G404" s="150">
        <v>1</v>
      </c>
      <c r="H404" s="150">
        <v>0</v>
      </c>
      <c r="I404" s="151">
        <v>13300</v>
      </c>
      <c r="J404" s="151">
        <v>225</v>
      </c>
      <c r="K404" s="151">
        <v>225</v>
      </c>
      <c r="L404" s="151">
        <v>43</v>
      </c>
      <c r="M404" s="151">
        <v>0</v>
      </c>
      <c r="N404" s="151">
        <v>13372</v>
      </c>
      <c r="O404" s="151">
        <v>202</v>
      </c>
      <c r="P404" s="151">
        <v>202</v>
      </c>
      <c r="Q404" s="151">
        <v>146</v>
      </c>
      <c r="R404" s="151">
        <v>0</v>
      </c>
      <c r="S404" s="152">
        <v>0.015</v>
      </c>
      <c r="T404" s="153">
        <v>308686</v>
      </c>
      <c r="U404" s="153">
        <v>6001</v>
      </c>
      <c r="V404" s="153">
        <v>5893</v>
      </c>
      <c r="W404" s="153">
        <v>2</v>
      </c>
      <c r="X404" s="151">
        <v>5434</v>
      </c>
      <c r="Y404" s="154">
        <v>0.0194339879359608</v>
      </c>
      <c r="Z404" s="154">
        <v>0.0230323115161558</v>
      </c>
      <c r="AA404" s="154">
        <v>0.0169172932330827</v>
      </c>
      <c r="AB404" s="155">
        <v>0.0151061920430751</v>
      </c>
      <c r="AC404" s="156">
        <v>0.00611501828307305</v>
      </c>
      <c r="AD404" s="157">
        <v>81213</v>
      </c>
      <c r="AE404" s="158">
        <v>1664</v>
      </c>
      <c r="AF404" s="158">
        <v>0</v>
      </c>
      <c r="AG404" s="158">
        <v>86895</v>
      </c>
      <c r="AH404" s="158">
        <v>1720</v>
      </c>
      <c r="AI404" s="158">
        <v>2</v>
      </c>
      <c r="AJ404" s="155">
        <v>0.020489330525901</v>
      </c>
      <c r="AK404" s="155">
        <v>0.0197709879739916</v>
      </c>
      <c r="AL404" s="156">
        <v>0.000718342551909425</v>
      </c>
    </row>
    <row r="405" spans="1:38">
      <c r="A405" s="166" t="s">
        <v>210</v>
      </c>
      <c r="B405" s="167" t="s">
        <v>1793</v>
      </c>
      <c r="C405" s="167" t="s">
        <v>217</v>
      </c>
      <c r="D405" s="150">
        <v>8283</v>
      </c>
      <c r="E405" s="150">
        <v>225</v>
      </c>
      <c r="F405" s="150">
        <v>144</v>
      </c>
      <c r="G405" s="150">
        <v>0</v>
      </c>
      <c r="H405" s="150">
        <v>0</v>
      </c>
      <c r="I405" s="151">
        <v>9406</v>
      </c>
      <c r="J405" s="151">
        <v>168</v>
      </c>
      <c r="K405" s="151">
        <v>168</v>
      </c>
      <c r="L405" s="151">
        <v>31</v>
      </c>
      <c r="M405" s="151">
        <v>0</v>
      </c>
      <c r="N405" s="151">
        <v>8755</v>
      </c>
      <c r="O405" s="151">
        <v>157</v>
      </c>
      <c r="P405" s="151">
        <v>157</v>
      </c>
      <c r="Q405" s="151">
        <v>109</v>
      </c>
      <c r="R405" s="151">
        <v>0</v>
      </c>
      <c r="S405" s="152">
        <v>0.015</v>
      </c>
      <c r="T405" s="153">
        <v>209595</v>
      </c>
      <c r="U405" s="153">
        <v>4586</v>
      </c>
      <c r="V405" s="153">
        <v>4495</v>
      </c>
      <c r="W405" s="153">
        <v>4</v>
      </c>
      <c r="X405" s="151">
        <v>4109</v>
      </c>
      <c r="Y405" s="154">
        <v>0.0218612085211956</v>
      </c>
      <c r="Z405" s="154">
        <v>0.0271640709887722</v>
      </c>
      <c r="AA405" s="154">
        <v>0.0178609398256432</v>
      </c>
      <c r="AB405" s="155">
        <v>0.0179326099371788</v>
      </c>
      <c r="AC405" s="156">
        <v>0.00930313116312898</v>
      </c>
      <c r="AD405" s="157">
        <v>55124</v>
      </c>
      <c r="AE405" s="158">
        <v>1216</v>
      </c>
      <c r="AF405" s="158">
        <v>0</v>
      </c>
      <c r="AG405" s="158">
        <v>60398</v>
      </c>
      <c r="AH405" s="158">
        <v>1334</v>
      </c>
      <c r="AI405" s="158">
        <v>2</v>
      </c>
      <c r="AJ405" s="155">
        <v>0.0220593570858428</v>
      </c>
      <c r="AK405" s="155">
        <v>0.0220537103877612</v>
      </c>
      <c r="AL405" s="156">
        <v>5.64669808164261e-6</v>
      </c>
    </row>
    <row r="406" spans="1:38">
      <c r="A406" s="166" t="s">
        <v>210</v>
      </c>
      <c r="B406" s="167" t="s">
        <v>1793</v>
      </c>
      <c r="C406" s="167" t="s">
        <v>218</v>
      </c>
      <c r="D406" s="150">
        <v>6648</v>
      </c>
      <c r="E406" s="150">
        <v>100</v>
      </c>
      <c r="F406" s="150">
        <v>62</v>
      </c>
      <c r="G406" s="150">
        <v>0</v>
      </c>
      <c r="H406" s="150">
        <v>0</v>
      </c>
      <c r="I406" s="151">
        <v>6544</v>
      </c>
      <c r="J406" s="151">
        <v>107</v>
      </c>
      <c r="K406" s="151">
        <v>106</v>
      </c>
      <c r="L406" s="151">
        <v>22</v>
      </c>
      <c r="M406" s="151">
        <v>0</v>
      </c>
      <c r="N406" s="151">
        <v>6275</v>
      </c>
      <c r="O406" s="151">
        <v>40</v>
      </c>
      <c r="P406" s="151">
        <v>40</v>
      </c>
      <c r="Q406" s="151">
        <v>18</v>
      </c>
      <c r="R406" s="151">
        <v>0</v>
      </c>
      <c r="S406" s="152">
        <v>0.015</v>
      </c>
      <c r="T406" s="153">
        <v>165943</v>
      </c>
      <c r="U406" s="153">
        <v>2235</v>
      </c>
      <c r="V406" s="153">
        <v>2194</v>
      </c>
      <c r="W406" s="153">
        <v>6</v>
      </c>
      <c r="X406" s="151">
        <v>1989</v>
      </c>
      <c r="Y406" s="154">
        <v>0.0134323231471047</v>
      </c>
      <c r="Z406" s="154">
        <v>0.0150421179302046</v>
      </c>
      <c r="AA406" s="154">
        <v>0.0163508557457213</v>
      </c>
      <c r="AB406" s="155">
        <v>0.00637450199203187</v>
      </c>
      <c r="AC406" s="156">
        <v>-0.0013087378155167</v>
      </c>
      <c r="AD406" s="157">
        <v>43216</v>
      </c>
      <c r="AE406" s="158">
        <v>692</v>
      </c>
      <c r="AF406" s="158">
        <v>1</v>
      </c>
      <c r="AG406" s="158">
        <v>49090</v>
      </c>
      <c r="AH406" s="158">
        <v>598</v>
      </c>
      <c r="AI406" s="158">
        <v>3</v>
      </c>
      <c r="AJ406" s="155">
        <v>0.0159894483524621</v>
      </c>
      <c r="AK406" s="155">
        <v>0.0121205948258301</v>
      </c>
      <c r="AL406" s="156">
        <v>0.00386885352663194</v>
      </c>
    </row>
    <row r="407" spans="1:38">
      <c r="A407" s="166" t="s">
        <v>210</v>
      </c>
      <c r="B407" s="167" t="s">
        <v>1793</v>
      </c>
      <c r="C407" s="167" t="s">
        <v>219</v>
      </c>
      <c r="D407" s="150">
        <v>0</v>
      </c>
      <c r="E407" s="150">
        <v>7</v>
      </c>
      <c r="F407" s="150">
        <v>7</v>
      </c>
      <c r="G407" s="150">
        <v>7</v>
      </c>
      <c r="H407" s="150">
        <v>0</v>
      </c>
      <c r="I407" s="151">
        <v>0</v>
      </c>
      <c r="J407" s="151">
        <v>1</v>
      </c>
      <c r="K407" s="151">
        <v>1</v>
      </c>
      <c r="L407" s="151">
        <v>1</v>
      </c>
      <c r="M407" s="151">
        <v>0</v>
      </c>
      <c r="N407" s="151">
        <v>0</v>
      </c>
      <c r="O407" s="151">
        <v>13</v>
      </c>
      <c r="P407" s="151">
        <v>13</v>
      </c>
      <c r="Q407" s="151">
        <v>13</v>
      </c>
      <c r="R407" s="151">
        <v>0</v>
      </c>
      <c r="S407" s="152">
        <v>0.015</v>
      </c>
      <c r="T407" s="153">
        <v>0</v>
      </c>
      <c r="U407" s="153">
        <v>165</v>
      </c>
      <c r="V407" s="153">
        <v>165</v>
      </c>
      <c r="W407" s="153">
        <v>0</v>
      </c>
      <c r="X407" s="151">
        <v>165</v>
      </c>
      <c r="Y407" s="154">
        <v>0</v>
      </c>
      <c r="Z407" s="154">
        <v>0</v>
      </c>
      <c r="AA407" s="154">
        <v>0</v>
      </c>
      <c r="AB407" s="155">
        <v>0</v>
      </c>
      <c r="AC407" s="156">
        <v>0</v>
      </c>
      <c r="AD407" s="157">
        <v>0</v>
      </c>
      <c r="AE407" s="158">
        <v>80</v>
      </c>
      <c r="AF407" s="158">
        <v>0</v>
      </c>
      <c r="AG407" s="158">
        <v>0</v>
      </c>
      <c r="AH407" s="158">
        <v>27</v>
      </c>
      <c r="AI407" s="158">
        <v>0</v>
      </c>
      <c r="AJ407" s="155">
        <v>0</v>
      </c>
      <c r="AK407" s="155">
        <v>0</v>
      </c>
      <c r="AL407" s="156">
        <v>0</v>
      </c>
    </row>
    <row r="408" spans="1:38">
      <c r="A408" s="166" t="s">
        <v>210</v>
      </c>
      <c r="B408" s="167" t="s">
        <v>1793</v>
      </c>
      <c r="C408" s="167" t="s">
        <v>220</v>
      </c>
      <c r="D408" s="150">
        <v>8211</v>
      </c>
      <c r="E408" s="150">
        <v>127</v>
      </c>
      <c r="F408" s="150">
        <v>78</v>
      </c>
      <c r="G408" s="150">
        <v>7</v>
      </c>
      <c r="H408" s="150">
        <v>0</v>
      </c>
      <c r="I408" s="151">
        <v>8982</v>
      </c>
      <c r="J408" s="151">
        <v>171</v>
      </c>
      <c r="K408" s="151">
        <v>171</v>
      </c>
      <c r="L408" s="151">
        <v>4</v>
      </c>
      <c r="M408" s="151">
        <v>0</v>
      </c>
      <c r="N408" s="151">
        <v>8561</v>
      </c>
      <c r="O408" s="151">
        <v>171</v>
      </c>
      <c r="P408" s="151">
        <v>171</v>
      </c>
      <c r="Q408" s="151">
        <v>90</v>
      </c>
      <c r="R408" s="151">
        <v>0</v>
      </c>
      <c r="S408" s="152">
        <v>0.015</v>
      </c>
      <c r="T408" s="153">
        <v>208623</v>
      </c>
      <c r="U408" s="153">
        <v>4160</v>
      </c>
      <c r="V408" s="153">
        <v>4111</v>
      </c>
      <c r="W408" s="153">
        <v>0</v>
      </c>
      <c r="X408" s="151">
        <v>3733</v>
      </c>
      <c r="Y408" s="154">
        <v>0.0199402750415822</v>
      </c>
      <c r="Z408" s="154">
        <v>0.0154670563877725</v>
      </c>
      <c r="AA408" s="154">
        <v>0.0190380761523046</v>
      </c>
      <c r="AB408" s="155">
        <v>0.0199743020675155</v>
      </c>
      <c r="AC408" s="156">
        <v>-0.00357101976453211</v>
      </c>
      <c r="AD408" s="157">
        <v>54771</v>
      </c>
      <c r="AE408" s="158">
        <v>1153</v>
      </c>
      <c r="AF408" s="158">
        <v>0</v>
      </c>
      <c r="AG408" s="158">
        <v>60225</v>
      </c>
      <c r="AH408" s="158">
        <v>1371</v>
      </c>
      <c r="AI408" s="158">
        <v>0</v>
      </c>
      <c r="AJ408" s="155">
        <v>0.0210512862646291</v>
      </c>
      <c r="AK408" s="155">
        <v>0.0227646326276463</v>
      </c>
      <c r="AL408" s="156">
        <v>-0.00171334636301724</v>
      </c>
    </row>
    <row r="409" spans="1:38">
      <c r="A409" s="166" t="s">
        <v>210</v>
      </c>
      <c r="B409" s="167" t="s">
        <v>1793</v>
      </c>
      <c r="C409" s="167" t="s">
        <v>221</v>
      </c>
      <c r="D409" s="150">
        <v>4189</v>
      </c>
      <c r="E409" s="150">
        <v>84</v>
      </c>
      <c r="F409" s="150">
        <v>48</v>
      </c>
      <c r="G409" s="150">
        <v>0</v>
      </c>
      <c r="H409" s="150">
        <v>0</v>
      </c>
      <c r="I409" s="151">
        <v>4513</v>
      </c>
      <c r="J409" s="151">
        <v>84</v>
      </c>
      <c r="K409" s="151">
        <v>84</v>
      </c>
      <c r="L409" s="151">
        <v>1</v>
      </c>
      <c r="M409" s="151">
        <v>0</v>
      </c>
      <c r="N409" s="151">
        <v>4450</v>
      </c>
      <c r="O409" s="151">
        <v>72</v>
      </c>
      <c r="P409" s="151">
        <v>71</v>
      </c>
      <c r="Q409" s="151">
        <v>26</v>
      </c>
      <c r="R409" s="151">
        <v>0</v>
      </c>
      <c r="S409" s="152">
        <v>0.015</v>
      </c>
      <c r="T409" s="153">
        <v>106958</v>
      </c>
      <c r="U409" s="153">
        <v>2166</v>
      </c>
      <c r="V409" s="153">
        <v>2128</v>
      </c>
      <c r="W409" s="153">
        <v>0</v>
      </c>
      <c r="X409" s="151">
        <v>1903</v>
      </c>
      <c r="Y409" s="154">
        <v>0.0202509396211597</v>
      </c>
      <c r="Z409" s="154">
        <v>0.0200525185008355</v>
      </c>
      <c r="AA409" s="154">
        <v>0.0186128960779969</v>
      </c>
      <c r="AB409" s="155">
        <v>0.0161797752808989</v>
      </c>
      <c r="AC409" s="156">
        <v>0.00143962242283862</v>
      </c>
      <c r="AD409" s="157">
        <v>27789</v>
      </c>
      <c r="AE409" s="158">
        <v>611</v>
      </c>
      <c r="AF409" s="158">
        <v>0</v>
      </c>
      <c r="AG409" s="158">
        <v>30812</v>
      </c>
      <c r="AH409" s="158">
        <v>631</v>
      </c>
      <c r="AI409" s="158">
        <v>0</v>
      </c>
      <c r="AJ409" s="155">
        <v>0.0219871172046493</v>
      </c>
      <c r="AK409" s="155">
        <v>0.0204790341425419</v>
      </c>
      <c r="AL409" s="156">
        <v>0.00150808306210745</v>
      </c>
    </row>
    <row r="410" spans="1:38">
      <c r="A410" s="166" t="s">
        <v>210</v>
      </c>
      <c r="B410" s="167" t="s">
        <v>1794</v>
      </c>
      <c r="C410" s="167" t="s">
        <v>222</v>
      </c>
      <c r="D410" s="150">
        <v>8657</v>
      </c>
      <c r="E410" s="150">
        <v>137</v>
      </c>
      <c r="F410" s="150">
        <v>87</v>
      </c>
      <c r="G410" s="150">
        <v>1</v>
      </c>
      <c r="H410" s="150">
        <v>0</v>
      </c>
      <c r="I410" s="151">
        <v>9781</v>
      </c>
      <c r="J410" s="151">
        <v>166</v>
      </c>
      <c r="K410" s="151">
        <v>166</v>
      </c>
      <c r="L410" s="151">
        <v>53</v>
      </c>
      <c r="M410" s="151">
        <v>0</v>
      </c>
      <c r="N410" s="151">
        <v>9141</v>
      </c>
      <c r="O410" s="151">
        <v>116</v>
      </c>
      <c r="P410" s="151">
        <v>116</v>
      </c>
      <c r="Q410" s="151">
        <v>93</v>
      </c>
      <c r="R410" s="151">
        <v>0</v>
      </c>
      <c r="S410" s="152">
        <v>0.015</v>
      </c>
      <c r="T410" s="153">
        <v>225329</v>
      </c>
      <c r="U410" s="153">
        <v>3364</v>
      </c>
      <c r="V410" s="153">
        <v>3313</v>
      </c>
      <c r="W410" s="153">
        <v>2</v>
      </c>
      <c r="X410" s="151">
        <v>3047</v>
      </c>
      <c r="Y410" s="154">
        <v>0.0149204052740659</v>
      </c>
      <c r="Z410" s="154">
        <v>0.0158253436525355</v>
      </c>
      <c r="AA410" s="154">
        <v>0.0169716797873428</v>
      </c>
      <c r="AB410" s="155">
        <v>0.0126900776720271</v>
      </c>
      <c r="AC410" s="156">
        <v>-0.00114633613480729</v>
      </c>
      <c r="AD410" s="157">
        <v>58882</v>
      </c>
      <c r="AE410" s="158">
        <v>958</v>
      </c>
      <c r="AF410" s="158">
        <v>0</v>
      </c>
      <c r="AG410" s="158">
        <v>63895</v>
      </c>
      <c r="AH410" s="158">
        <v>924</v>
      </c>
      <c r="AI410" s="158">
        <v>2</v>
      </c>
      <c r="AJ410" s="155">
        <v>0.0162698277911756</v>
      </c>
      <c r="AK410" s="155">
        <v>0.0144299240942171</v>
      </c>
      <c r="AL410" s="156">
        <v>0.00183990369695849</v>
      </c>
    </row>
    <row r="411" spans="1:38">
      <c r="A411" s="166" t="s">
        <v>210</v>
      </c>
      <c r="B411" s="167" t="s">
        <v>1794</v>
      </c>
      <c r="C411" s="167" t="s">
        <v>223</v>
      </c>
      <c r="D411" s="150">
        <v>7916</v>
      </c>
      <c r="E411" s="150">
        <v>184</v>
      </c>
      <c r="F411" s="150">
        <v>66</v>
      </c>
      <c r="G411" s="150">
        <v>3</v>
      </c>
      <c r="H411" s="150">
        <v>0</v>
      </c>
      <c r="I411" s="151">
        <v>8447</v>
      </c>
      <c r="J411" s="151">
        <v>123</v>
      </c>
      <c r="K411" s="151">
        <v>123</v>
      </c>
      <c r="L411" s="151">
        <v>3</v>
      </c>
      <c r="M411" s="151">
        <v>0</v>
      </c>
      <c r="N411" s="151">
        <v>7852</v>
      </c>
      <c r="O411" s="151">
        <v>107</v>
      </c>
      <c r="P411" s="151">
        <v>106</v>
      </c>
      <c r="Q411" s="151">
        <v>43</v>
      </c>
      <c r="R411" s="151">
        <v>0</v>
      </c>
      <c r="S411" s="152">
        <v>0.015</v>
      </c>
      <c r="T411" s="153">
        <v>198603</v>
      </c>
      <c r="U411" s="153">
        <v>3372</v>
      </c>
      <c r="V411" s="153">
        <v>3253</v>
      </c>
      <c r="W411" s="153">
        <v>0</v>
      </c>
      <c r="X411" s="151">
        <v>2965</v>
      </c>
      <c r="Y411" s="154">
        <v>0.0169785954894941</v>
      </c>
      <c r="Z411" s="154">
        <v>0.023244062657908</v>
      </c>
      <c r="AA411" s="154">
        <v>0.0145613827394341</v>
      </c>
      <c r="AB411" s="155">
        <v>0.0136271013754457</v>
      </c>
      <c r="AC411" s="156">
        <v>0.00868267991847391</v>
      </c>
      <c r="AD411" s="157">
        <v>51393</v>
      </c>
      <c r="AE411" s="158">
        <v>936</v>
      </c>
      <c r="AF411" s="158">
        <v>0</v>
      </c>
      <c r="AG411" s="158">
        <v>55932</v>
      </c>
      <c r="AH411" s="158">
        <v>985</v>
      </c>
      <c r="AI411" s="158">
        <v>0</v>
      </c>
      <c r="AJ411" s="155">
        <v>0.0182125970462904</v>
      </c>
      <c r="AK411" s="155">
        <v>0.0176106700994064</v>
      </c>
      <c r="AL411" s="156">
        <v>0.000601926946883928</v>
      </c>
    </row>
    <row r="412" spans="1:38">
      <c r="A412" s="166" t="s">
        <v>210</v>
      </c>
      <c r="B412" s="167" t="s">
        <v>1794</v>
      </c>
      <c r="C412" s="167" t="s">
        <v>224</v>
      </c>
      <c r="D412" s="150">
        <v>0</v>
      </c>
      <c r="E412" s="150">
        <v>0</v>
      </c>
      <c r="F412" s="150">
        <v>0</v>
      </c>
      <c r="G412" s="150">
        <v>0</v>
      </c>
      <c r="H412" s="150">
        <v>0</v>
      </c>
      <c r="I412" s="151">
        <v>0</v>
      </c>
      <c r="J412" s="151">
        <v>0</v>
      </c>
      <c r="K412" s="151">
        <v>0</v>
      </c>
      <c r="L412" s="151">
        <v>0</v>
      </c>
      <c r="M412" s="151">
        <v>0</v>
      </c>
      <c r="N412" s="151">
        <v>0</v>
      </c>
      <c r="O412" s="151">
        <v>0</v>
      </c>
      <c r="P412" s="151">
        <v>0</v>
      </c>
      <c r="Q412" s="151">
        <v>0</v>
      </c>
      <c r="R412" s="151">
        <v>0</v>
      </c>
      <c r="S412" s="152">
        <v>0.015</v>
      </c>
      <c r="T412" s="153">
        <v>0</v>
      </c>
      <c r="U412" s="153">
        <v>1</v>
      </c>
      <c r="V412" s="153">
        <v>1</v>
      </c>
      <c r="W412" s="153">
        <v>0</v>
      </c>
      <c r="X412" s="151">
        <v>1</v>
      </c>
      <c r="Y412" s="154">
        <v>0</v>
      </c>
      <c r="Z412" s="154">
        <v>0</v>
      </c>
      <c r="AA412" s="154">
        <v>0</v>
      </c>
      <c r="AB412" s="155">
        <v>0</v>
      </c>
      <c r="AC412" s="156">
        <v>0</v>
      </c>
      <c r="AD412" s="157">
        <v>0</v>
      </c>
      <c r="AE412" s="158">
        <v>0</v>
      </c>
      <c r="AF412" s="158">
        <v>0</v>
      </c>
      <c r="AG412" s="158">
        <v>0</v>
      </c>
      <c r="AH412" s="158">
        <v>0</v>
      </c>
      <c r="AI412" s="158">
        <v>0</v>
      </c>
      <c r="AJ412" s="155">
        <v>0</v>
      </c>
      <c r="AK412" s="155">
        <v>0</v>
      </c>
      <c r="AL412" s="156">
        <v>0</v>
      </c>
    </row>
    <row r="413" spans="1:38">
      <c r="A413" s="166" t="s">
        <v>210</v>
      </c>
      <c r="B413" s="167" t="s">
        <v>1795</v>
      </c>
      <c r="C413" s="167" t="s">
        <v>225</v>
      </c>
      <c r="D413" s="150">
        <v>15150</v>
      </c>
      <c r="E413" s="150">
        <v>358</v>
      </c>
      <c r="F413" s="150">
        <v>239</v>
      </c>
      <c r="G413" s="150">
        <v>1</v>
      </c>
      <c r="H413" s="150">
        <v>0</v>
      </c>
      <c r="I413" s="151">
        <v>16188</v>
      </c>
      <c r="J413" s="151">
        <v>292</v>
      </c>
      <c r="K413" s="151">
        <v>292</v>
      </c>
      <c r="L413" s="151">
        <v>15</v>
      </c>
      <c r="M413" s="151">
        <v>0</v>
      </c>
      <c r="N413" s="151">
        <v>15508</v>
      </c>
      <c r="O413" s="151">
        <v>258</v>
      </c>
      <c r="P413" s="151">
        <v>258</v>
      </c>
      <c r="Q413" s="151">
        <v>126</v>
      </c>
      <c r="R413" s="151">
        <v>1</v>
      </c>
      <c r="S413" s="152">
        <v>0.015</v>
      </c>
      <c r="T413" s="153">
        <v>370990</v>
      </c>
      <c r="U413" s="153">
        <v>6790</v>
      </c>
      <c r="V413" s="153">
        <v>6669</v>
      </c>
      <c r="W413" s="153">
        <v>11</v>
      </c>
      <c r="X413" s="151">
        <v>5899</v>
      </c>
      <c r="Y413" s="154">
        <v>0.0182727297231731</v>
      </c>
      <c r="Z413" s="154">
        <v>0.0236303630363036</v>
      </c>
      <c r="AA413" s="154">
        <v>0.0180380528786756</v>
      </c>
      <c r="AB413" s="155">
        <v>0.0165720918235749</v>
      </c>
      <c r="AC413" s="156">
        <v>0.00559231015762807</v>
      </c>
      <c r="AD413" s="157">
        <v>98759</v>
      </c>
      <c r="AE413" s="158">
        <v>2036</v>
      </c>
      <c r="AF413" s="158">
        <v>1</v>
      </c>
      <c r="AG413" s="158">
        <v>103898</v>
      </c>
      <c r="AH413" s="158">
        <v>2026</v>
      </c>
      <c r="AI413" s="158">
        <v>6</v>
      </c>
      <c r="AJ413" s="155">
        <v>0.0206057169473162</v>
      </c>
      <c r="AK413" s="155">
        <v>0.0194421451808505</v>
      </c>
      <c r="AL413" s="156">
        <v>0.00116357176646574</v>
      </c>
    </row>
    <row r="414" spans="1:38">
      <c r="A414" s="166" t="s">
        <v>210</v>
      </c>
      <c r="B414" s="167" t="s">
        <v>1795</v>
      </c>
      <c r="C414" s="167" t="s">
        <v>226</v>
      </c>
      <c r="D414" s="150">
        <v>0</v>
      </c>
      <c r="E414" s="150">
        <v>6</v>
      </c>
      <c r="F414" s="150">
        <v>6</v>
      </c>
      <c r="G414" s="150">
        <v>6</v>
      </c>
      <c r="H414" s="150">
        <v>0</v>
      </c>
      <c r="I414" s="151">
        <v>0</v>
      </c>
      <c r="J414" s="151">
        <v>26</v>
      </c>
      <c r="K414" s="151">
        <v>26</v>
      </c>
      <c r="L414" s="151">
        <v>26</v>
      </c>
      <c r="M414" s="151">
        <v>0</v>
      </c>
      <c r="N414" s="151">
        <v>0</v>
      </c>
      <c r="O414" s="151">
        <v>11</v>
      </c>
      <c r="P414" s="151">
        <v>11</v>
      </c>
      <c r="Q414" s="151">
        <v>11</v>
      </c>
      <c r="R414" s="151">
        <v>0</v>
      </c>
      <c r="S414" s="152">
        <v>0.015</v>
      </c>
      <c r="T414" s="153">
        <v>0</v>
      </c>
      <c r="U414" s="153">
        <v>301</v>
      </c>
      <c r="V414" s="153">
        <v>301</v>
      </c>
      <c r="W414" s="153">
        <v>0</v>
      </c>
      <c r="X414" s="151">
        <v>299</v>
      </c>
      <c r="Y414" s="154">
        <v>0</v>
      </c>
      <c r="Z414" s="154">
        <v>0</v>
      </c>
      <c r="AA414" s="154">
        <v>0</v>
      </c>
      <c r="AB414" s="155">
        <v>0</v>
      </c>
      <c r="AC414" s="156">
        <v>0</v>
      </c>
      <c r="AD414" s="157">
        <v>0</v>
      </c>
      <c r="AE414" s="158">
        <v>88</v>
      </c>
      <c r="AF414" s="158">
        <v>0</v>
      </c>
      <c r="AG414" s="158">
        <v>0</v>
      </c>
      <c r="AH414" s="158">
        <v>107</v>
      </c>
      <c r="AI414" s="158">
        <v>0</v>
      </c>
      <c r="AJ414" s="155">
        <v>0</v>
      </c>
      <c r="AK414" s="155">
        <v>0</v>
      </c>
      <c r="AL414" s="156">
        <v>0</v>
      </c>
    </row>
    <row r="415" spans="1:38">
      <c r="A415" s="166" t="s">
        <v>210</v>
      </c>
      <c r="B415" s="167" t="s">
        <v>1795</v>
      </c>
      <c r="C415" s="167" t="s">
        <v>227</v>
      </c>
      <c r="D415" s="150">
        <v>8253</v>
      </c>
      <c r="E415" s="150">
        <v>163</v>
      </c>
      <c r="F415" s="150">
        <v>109</v>
      </c>
      <c r="G415" s="150">
        <v>2</v>
      </c>
      <c r="H415" s="150">
        <v>0</v>
      </c>
      <c r="I415" s="151">
        <v>9134</v>
      </c>
      <c r="J415" s="151">
        <v>132</v>
      </c>
      <c r="K415" s="151">
        <v>132</v>
      </c>
      <c r="L415" s="151">
        <v>11</v>
      </c>
      <c r="M415" s="151">
        <v>0</v>
      </c>
      <c r="N415" s="151">
        <v>8511</v>
      </c>
      <c r="O415" s="151">
        <v>131</v>
      </c>
      <c r="P415" s="151">
        <v>131</v>
      </c>
      <c r="Q415" s="151">
        <v>74</v>
      </c>
      <c r="R415" s="151">
        <v>0</v>
      </c>
      <c r="S415" s="152">
        <v>0.015</v>
      </c>
      <c r="T415" s="153">
        <v>186119</v>
      </c>
      <c r="U415" s="153">
        <v>3106</v>
      </c>
      <c r="V415" s="153">
        <v>3052</v>
      </c>
      <c r="W415" s="153">
        <v>3</v>
      </c>
      <c r="X415" s="151">
        <v>2732</v>
      </c>
      <c r="Y415" s="154">
        <v>0.016672129121691</v>
      </c>
      <c r="Z415" s="154">
        <v>0.0197503937961953</v>
      </c>
      <c r="AA415" s="154">
        <v>0.0144514998905189</v>
      </c>
      <c r="AB415" s="155">
        <v>0.0153918458465515</v>
      </c>
      <c r="AC415" s="156">
        <v>0.00529889390567638</v>
      </c>
      <c r="AD415" s="157">
        <v>52752</v>
      </c>
      <c r="AE415" s="158">
        <v>935</v>
      </c>
      <c r="AF415" s="158">
        <v>1</v>
      </c>
      <c r="AG415" s="158">
        <v>50898</v>
      </c>
      <c r="AH415" s="158">
        <v>860</v>
      </c>
      <c r="AI415" s="158">
        <v>1</v>
      </c>
      <c r="AJ415" s="155">
        <v>0.0177054898392478</v>
      </c>
      <c r="AK415" s="155">
        <v>0.0168768910369759</v>
      </c>
      <c r="AL415" s="156">
        <v>0.000828598802271888</v>
      </c>
    </row>
    <row r="416" spans="1:38">
      <c r="A416" s="166" t="s">
        <v>210</v>
      </c>
      <c r="B416" s="167" t="s">
        <v>1792</v>
      </c>
      <c r="C416" s="167" t="s">
        <v>228</v>
      </c>
      <c r="D416" s="150">
        <v>0</v>
      </c>
      <c r="E416" s="150">
        <v>0</v>
      </c>
      <c r="F416" s="150">
        <v>0</v>
      </c>
      <c r="G416" s="150">
        <v>0</v>
      </c>
      <c r="H416" s="150">
        <v>0</v>
      </c>
      <c r="I416" s="151">
        <v>0</v>
      </c>
      <c r="J416" s="151">
        <v>3</v>
      </c>
      <c r="K416" s="151">
        <v>3</v>
      </c>
      <c r="L416" s="151">
        <v>3</v>
      </c>
      <c r="M416" s="151">
        <v>0</v>
      </c>
      <c r="N416" s="151">
        <v>0</v>
      </c>
      <c r="O416" s="151">
        <v>17</v>
      </c>
      <c r="P416" s="151">
        <v>17</v>
      </c>
      <c r="Q416" s="151">
        <v>17</v>
      </c>
      <c r="R416" s="151">
        <v>0</v>
      </c>
      <c r="S416" s="152">
        <v>0.015</v>
      </c>
      <c r="T416" s="153">
        <v>0</v>
      </c>
      <c r="U416" s="153">
        <v>411</v>
      </c>
      <c r="V416" s="153">
        <v>411</v>
      </c>
      <c r="W416" s="153">
        <v>25</v>
      </c>
      <c r="X416" s="151">
        <v>356</v>
      </c>
      <c r="Y416" s="154">
        <v>0</v>
      </c>
      <c r="Z416" s="154">
        <v>0</v>
      </c>
      <c r="AA416" s="154">
        <v>0</v>
      </c>
      <c r="AB416" s="155">
        <v>0</v>
      </c>
      <c r="AC416" s="156">
        <v>0</v>
      </c>
      <c r="AD416" s="157">
        <v>0</v>
      </c>
      <c r="AE416" s="158">
        <v>29</v>
      </c>
      <c r="AF416" s="158">
        <v>0</v>
      </c>
      <c r="AG416" s="158">
        <v>0</v>
      </c>
      <c r="AH416" s="158">
        <v>178</v>
      </c>
      <c r="AI416" s="158">
        <v>0</v>
      </c>
      <c r="AJ416" s="155">
        <v>0</v>
      </c>
      <c r="AK416" s="155">
        <v>0</v>
      </c>
      <c r="AL416" s="156">
        <v>0</v>
      </c>
    </row>
    <row r="417" spans="1:38">
      <c r="A417" s="166" t="s">
        <v>210</v>
      </c>
      <c r="B417" s="167" t="s">
        <v>1795</v>
      </c>
      <c r="C417" s="167" t="s">
        <v>229</v>
      </c>
      <c r="D417" s="150">
        <v>6093</v>
      </c>
      <c r="E417" s="150">
        <v>88</v>
      </c>
      <c r="F417" s="150">
        <v>52</v>
      </c>
      <c r="G417" s="150">
        <v>2</v>
      </c>
      <c r="H417" s="150">
        <v>0</v>
      </c>
      <c r="I417" s="151">
        <v>6831</v>
      </c>
      <c r="J417" s="151">
        <v>192</v>
      </c>
      <c r="K417" s="151">
        <v>191</v>
      </c>
      <c r="L417" s="151">
        <v>35</v>
      </c>
      <c r="M417" s="151">
        <v>0</v>
      </c>
      <c r="N417" s="151">
        <v>6635</v>
      </c>
      <c r="O417" s="151">
        <v>102</v>
      </c>
      <c r="P417" s="151">
        <v>102</v>
      </c>
      <c r="Q417" s="151">
        <v>62</v>
      </c>
      <c r="R417" s="151">
        <v>0</v>
      </c>
      <c r="S417" s="152">
        <v>0.015</v>
      </c>
      <c r="T417" s="153">
        <v>150605</v>
      </c>
      <c r="U417" s="153">
        <v>3123</v>
      </c>
      <c r="V417" s="153">
        <v>3086</v>
      </c>
      <c r="W417" s="153">
        <v>1</v>
      </c>
      <c r="X417" s="151">
        <v>2807</v>
      </c>
      <c r="Y417" s="154">
        <v>0.0207297234487567</v>
      </c>
      <c r="Z417" s="154">
        <v>0.0144428032168062</v>
      </c>
      <c r="AA417" s="154">
        <v>0.0281071585419412</v>
      </c>
      <c r="AB417" s="155">
        <v>0.0153730218538056</v>
      </c>
      <c r="AC417" s="156">
        <v>-0.013664355325135</v>
      </c>
      <c r="AD417" s="157">
        <v>41601</v>
      </c>
      <c r="AE417" s="158">
        <v>822</v>
      </c>
      <c r="AF417" s="158">
        <v>0</v>
      </c>
      <c r="AG417" s="158">
        <v>41780</v>
      </c>
      <c r="AH417" s="158">
        <v>943</v>
      </c>
      <c r="AI417" s="158">
        <v>1</v>
      </c>
      <c r="AJ417" s="155">
        <v>0.0197591404052787</v>
      </c>
      <c r="AK417" s="155">
        <v>0.0225466730493059</v>
      </c>
      <c r="AL417" s="156">
        <v>-0.00278753264402717</v>
      </c>
    </row>
    <row r="418" spans="1:38">
      <c r="A418" s="166" t="s">
        <v>210</v>
      </c>
      <c r="B418" s="167" t="s">
        <v>1796</v>
      </c>
      <c r="C418" s="167" t="s">
        <v>230</v>
      </c>
      <c r="D418" s="150">
        <v>14961</v>
      </c>
      <c r="E418" s="150">
        <v>302</v>
      </c>
      <c r="F418" s="150">
        <v>111</v>
      </c>
      <c r="G418" s="150">
        <v>2</v>
      </c>
      <c r="H418" s="150">
        <v>0</v>
      </c>
      <c r="I418" s="151">
        <v>15212</v>
      </c>
      <c r="J418" s="151">
        <v>254</v>
      </c>
      <c r="K418" s="151">
        <v>254</v>
      </c>
      <c r="L418" s="151">
        <v>2</v>
      </c>
      <c r="M418" s="151">
        <v>0</v>
      </c>
      <c r="N418" s="151">
        <v>13948</v>
      </c>
      <c r="O418" s="151">
        <v>334</v>
      </c>
      <c r="P418" s="151">
        <v>334</v>
      </c>
      <c r="Q418" s="151">
        <v>147</v>
      </c>
      <c r="R418" s="151">
        <v>0</v>
      </c>
      <c r="S418" s="152">
        <v>0.015</v>
      </c>
      <c r="T418" s="153">
        <v>312199</v>
      </c>
      <c r="U418" s="153">
        <v>5360</v>
      </c>
      <c r="V418" s="153">
        <v>5168</v>
      </c>
      <c r="W418" s="153">
        <v>2</v>
      </c>
      <c r="X418" s="151">
        <v>4561</v>
      </c>
      <c r="Y418" s="154">
        <v>0.0171621305641594</v>
      </c>
      <c r="Z418" s="154">
        <v>0.0201858164561192</v>
      </c>
      <c r="AA418" s="154">
        <v>0.0166973442019458</v>
      </c>
      <c r="AB418" s="155">
        <v>0.023946085460281</v>
      </c>
      <c r="AC418" s="156">
        <v>0.00348847225417341</v>
      </c>
      <c r="AD418" s="157">
        <v>89014</v>
      </c>
      <c r="AE418" s="158">
        <v>1586</v>
      </c>
      <c r="AF418" s="158">
        <v>2</v>
      </c>
      <c r="AG418" s="158">
        <v>86205</v>
      </c>
      <c r="AH418" s="158">
        <v>1424</v>
      </c>
      <c r="AI418" s="158">
        <v>0</v>
      </c>
      <c r="AJ418" s="155">
        <v>0.0177949536028041</v>
      </c>
      <c r="AK418" s="155">
        <v>0.0165187634127951</v>
      </c>
      <c r="AL418" s="156">
        <v>0.00127619019000897</v>
      </c>
    </row>
    <row r="419" spans="1:38">
      <c r="A419" s="166" t="s">
        <v>210</v>
      </c>
      <c r="B419" s="167" t="s">
        <v>1796</v>
      </c>
      <c r="C419" s="167" t="s">
        <v>231</v>
      </c>
      <c r="D419" s="150">
        <v>0</v>
      </c>
      <c r="E419" s="150">
        <v>1</v>
      </c>
      <c r="F419" s="150">
        <v>1</v>
      </c>
      <c r="G419" s="150">
        <v>1</v>
      </c>
      <c r="H419" s="150">
        <v>0</v>
      </c>
      <c r="I419" s="151">
        <v>0</v>
      </c>
      <c r="J419" s="151">
        <v>6</v>
      </c>
      <c r="K419" s="151">
        <v>6</v>
      </c>
      <c r="L419" s="151">
        <v>6</v>
      </c>
      <c r="M419" s="151">
        <v>0</v>
      </c>
      <c r="N419" s="151">
        <v>1</v>
      </c>
      <c r="O419" s="151">
        <v>3</v>
      </c>
      <c r="P419" s="151">
        <v>3</v>
      </c>
      <c r="Q419" s="151">
        <v>3</v>
      </c>
      <c r="R419" s="151">
        <v>0</v>
      </c>
      <c r="S419" s="152">
        <v>0.015</v>
      </c>
      <c r="T419" s="153">
        <v>90</v>
      </c>
      <c r="U419" s="153">
        <v>143</v>
      </c>
      <c r="V419" s="153">
        <v>143</v>
      </c>
      <c r="W419" s="153">
        <v>0</v>
      </c>
      <c r="X419" s="151">
        <v>142</v>
      </c>
      <c r="Y419" s="154">
        <v>1.58888888888889</v>
      </c>
      <c r="Z419" s="154">
        <v>0</v>
      </c>
      <c r="AA419" s="154">
        <v>0</v>
      </c>
      <c r="AB419" s="155">
        <v>3</v>
      </c>
      <c r="AC419" s="156">
        <v>0</v>
      </c>
      <c r="AD419" s="157">
        <v>14</v>
      </c>
      <c r="AE419" s="158">
        <v>37</v>
      </c>
      <c r="AF419" s="158">
        <v>0</v>
      </c>
      <c r="AG419" s="158">
        <v>16</v>
      </c>
      <c r="AH419" s="158">
        <v>36</v>
      </c>
      <c r="AI419" s="158">
        <v>0</v>
      </c>
      <c r="AJ419" s="155">
        <v>2.64285714285714</v>
      </c>
      <c r="AK419" s="155">
        <v>2.25</v>
      </c>
      <c r="AL419" s="156">
        <v>0.392857142857143</v>
      </c>
    </row>
    <row r="420" spans="1:38">
      <c r="A420" s="166" t="s">
        <v>210</v>
      </c>
      <c r="B420" s="167" t="s">
        <v>1794</v>
      </c>
      <c r="C420" s="167" t="s">
        <v>232</v>
      </c>
      <c r="D420" s="150">
        <v>16173</v>
      </c>
      <c r="E420" s="150">
        <v>352</v>
      </c>
      <c r="F420" s="150">
        <v>231</v>
      </c>
      <c r="G420" s="150">
        <v>0</v>
      </c>
      <c r="H420" s="150">
        <v>0</v>
      </c>
      <c r="I420" s="151">
        <v>17991</v>
      </c>
      <c r="J420" s="151">
        <v>302</v>
      </c>
      <c r="K420" s="151">
        <v>298</v>
      </c>
      <c r="L420" s="151">
        <v>21</v>
      </c>
      <c r="M420" s="151">
        <v>0</v>
      </c>
      <c r="N420" s="151">
        <v>16468</v>
      </c>
      <c r="O420" s="151">
        <v>304</v>
      </c>
      <c r="P420" s="151">
        <v>304</v>
      </c>
      <c r="Q420" s="151">
        <v>187</v>
      </c>
      <c r="R420" s="151">
        <v>0</v>
      </c>
      <c r="S420" s="152">
        <v>0.015</v>
      </c>
      <c r="T420" s="153">
        <v>405651</v>
      </c>
      <c r="U420" s="153">
        <v>7702</v>
      </c>
      <c r="V420" s="153">
        <v>7576</v>
      </c>
      <c r="W420" s="153">
        <v>18</v>
      </c>
      <c r="X420" s="151">
        <v>6816</v>
      </c>
      <c r="Y420" s="154">
        <v>0.0189423913659772</v>
      </c>
      <c r="Z420" s="154">
        <v>0.0217646695109132</v>
      </c>
      <c r="AA420" s="154">
        <v>0.0167861708632094</v>
      </c>
      <c r="AB420" s="155">
        <v>0.0184600437211562</v>
      </c>
      <c r="AC420" s="156">
        <v>0.00497849864770387</v>
      </c>
      <c r="AD420" s="157">
        <v>105765</v>
      </c>
      <c r="AE420" s="158">
        <v>2151</v>
      </c>
      <c r="AF420" s="158">
        <v>3</v>
      </c>
      <c r="AG420" s="158">
        <v>113380</v>
      </c>
      <c r="AH420" s="158">
        <v>2360</v>
      </c>
      <c r="AI420" s="158">
        <v>7</v>
      </c>
      <c r="AJ420" s="155">
        <v>0.0203091760034038</v>
      </c>
      <c r="AK420" s="155">
        <v>0.0207532192626566</v>
      </c>
      <c r="AL420" s="156">
        <v>-0.000444043259252781</v>
      </c>
    </row>
    <row r="421" spans="1:38">
      <c r="A421" s="166" t="s">
        <v>210</v>
      </c>
      <c r="B421" s="167" t="s">
        <v>1791</v>
      </c>
      <c r="C421" s="167" t="s">
        <v>233</v>
      </c>
      <c r="D421" s="150">
        <v>12693</v>
      </c>
      <c r="E421" s="150">
        <v>257</v>
      </c>
      <c r="F421" s="150">
        <v>146</v>
      </c>
      <c r="G421" s="150">
        <v>7</v>
      </c>
      <c r="H421" s="150">
        <v>0</v>
      </c>
      <c r="I421" s="151">
        <v>14451</v>
      </c>
      <c r="J421" s="151">
        <v>281</v>
      </c>
      <c r="K421" s="151">
        <v>276</v>
      </c>
      <c r="L421" s="151">
        <v>64</v>
      </c>
      <c r="M421" s="151">
        <v>0</v>
      </c>
      <c r="N421" s="151">
        <v>13534</v>
      </c>
      <c r="O421" s="151">
        <v>238</v>
      </c>
      <c r="P421" s="151">
        <v>237</v>
      </c>
      <c r="Q421" s="151">
        <v>167</v>
      </c>
      <c r="R421" s="151">
        <v>0</v>
      </c>
      <c r="S421" s="152">
        <v>0.015</v>
      </c>
      <c r="T421" s="153">
        <v>324501</v>
      </c>
      <c r="U421" s="153">
        <v>6140</v>
      </c>
      <c r="V421" s="153">
        <v>6019</v>
      </c>
      <c r="W421" s="153">
        <v>2</v>
      </c>
      <c r="X421" s="151">
        <v>5525</v>
      </c>
      <c r="Y421" s="154">
        <v>0.0189151959470079</v>
      </c>
      <c r="Z421" s="154">
        <v>0.0202473804459151</v>
      </c>
      <c r="AA421" s="154">
        <v>0.0194450211058058</v>
      </c>
      <c r="AB421" s="155">
        <v>0.0175853406236146</v>
      </c>
      <c r="AC421" s="156">
        <v>0.000802359340109245</v>
      </c>
      <c r="AD421" s="157">
        <v>85682</v>
      </c>
      <c r="AE421" s="158">
        <v>1828</v>
      </c>
      <c r="AF421" s="158">
        <v>0</v>
      </c>
      <c r="AG421" s="158">
        <v>92758</v>
      </c>
      <c r="AH421" s="158">
        <v>1854</v>
      </c>
      <c r="AI421" s="158">
        <v>2</v>
      </c>
      <c r="AJ421" s="155">
        <v>0.0213347027380313</v>
      </c>
      <c r="AK421" s="155">
        <v>0.0199659328575433</v>
      </c>
      <c r="AL421" s="156">
        <v>0.00136876988048804</v>
      </c>
    </row>
    <row r="422" spans="1:38">
      <c r="A422" s="166" t="s">
        <v>210</v>
      </c>
      <c r="B422" s="167" t="s">
        <v>1794</v>
      </c>
      <c r="C422" s="167" t="s">
        <v>234</v>
      </c>
      <c r="D422" s="150">
        <v>13946</v>
      </c>
      <c r="E422" s="150">
        <v>241</v>
      </c>
      <c r="F422" s="150">
        <v>118</v>
      </c>
      <c r="G422" s="150">
        <v>2</v>
      </c>
      <c r="H422" s="150">
        <v>0</v>
      </c>
      <c r="I422" s="151">
        <v>15674</v>
      </c>
      <c r="J422" s="151">
        <v>246</v>
      </c>
      <c r="K422" s="151">
        <v>246</v>
      </c>
      <c r="L422" s="151">
        <v>20</v>
      </c>
      <c r="M422" s="151">
        <v>0</v>
      </c>
      <c r="N422" s="151">
        <v>15221</v>
      </c>
      <c r="O422" s="151">
        <v>189</v>
      </c>
      <c r="P422" s="151">
        <v>188</v>
      </c>
      <c r="Q422" s="151">
        <v>107</v>
      </c>
      <c r="R422" s="151">
        <v>0</v>
      </c>
      <c r="S422" s="152">
        <v>0.015</v>
      </c>
      <c r="T422" s="153">
        <v>357029</v>
      </c>
      <c r="U422" s="153">
        <v>5541</v>
      </c>
      <c r="V422" s="153">
        <v>5416</v>
      </c>
      <c r="W422" s="153">
        <v>1</v>
      </c>
      <c r="X422" s="151">
        <v>4897</v>
      </c>
      <c r="Y422" s="154">
        <v>0.0155169468026407</v>
      </c>
      <c r="Z422" s="154">
        <v>0.0172809407715474</v>
      </c>
      <c r="AA422" s="154">
        <v>0.0156947811662626</v>
      </c>
      <c r="AB422" s="155">
        <v>0.0124170553840089</v>
      </c>
      <c r="AC422" s="156">
        <v>0.0015861596052848</v>
      </c>
      <c r="AD422" s="157">
        <v>93836</v>
      </c>
      <c r="AE422" s="158">
        <v>1519</v>
      </c>
      <c r="AF422" s="158">
        <v>0</v>
      </c>
      <c r="AG422" s="158">
        <v>100097</v>
      </c>
      <c r="AH422" s="158">
        <v>1597</v>
      </c>
      <c r="AI422" s="158">
        <v>0</v>
      </c>
      <c r="AJ422" s="155">
        <v>0.0161878170424997</v>
      </c>
      <c r="AK422" s="155">
        <v>0.0159545241116117</v>
      </c>
      <c r="AL422" s="156">
        <v>0.000233292930887946</v>
      </c>
    </row>
    <row r="423" spans="1:38">
      <c r="A423" s="166" t="s">
        <v>210</v>
      </c>
      <c r="B423" s="167" t="s">
        <v>1791</v>
      </c>
      <c r="C423" s="167" t="s">
        <v>235</v>
      </c>
      <c r="D423" s="150">
        <v>6571</v>
      </c>
      <c r="E423" s="150">
        <v>129</v>
      </c>
      <c r="F423" s="150">
        <v>87</v>
      </c>
      <c r="G423" s="150">
        <v>1</v>
      </c>
      <c r="H423" s="150">
        <v>0</v>
      </c>
      <c r="I423" s="151">
        <v>7152</v>
      </c>
      <c r="J423" s="151">
        <v>132</v>
      </c>
      <c r="K423" s="151">
        <v>131</v>
      </c>
      <c r="L423" s="151">
        <v>38</v>
      </c>
      <c r="M423" s="151">
        <v>0</v>
      </c>
      <c r="N423" s="151">
        <v>6905</v>
      </c>
      <c r="O423" s="151">
        <v>82</v>
      </c>
      <c r="P423" s="151">
        <v>82</v>
      </c>
      <c r="Q423" s="151">
        <v>66</v>
      </c>
      <c r="R423" s="151">
        <v>0</v>
      </c>
      <c r="S423" s="152">
        <v>0.015</v>
      </c>
      <c r="T423" s="153">
        <v>163900</v>
      </c>
      <c r="U423" s="153">
        <v>3226</v>
      </c>
      <c r="V423" s="153">
        <v>3183</v>
      </c>
      <c r="W423" s="153">
        <v>1</v>
      </c>
      <c r="X423" s="151">
        <v>2956</v>
      </c>
      <c r="Y423" s="154">
        <v>0.0196766320927395</v>
      </c>
      <c r="Z423" s="154">
        <v>0.0196317151118551</v>
      </c>
      <c r="AA423" s="154">
        <v>0.0184563758389262</v>
      </c>
      <c r="AB423" s="155">
        <v>0.011875452570601</v>
      </c>
      <c r="AC423" s="156">
        <v>0.00117533927292894</v>
      </c>
      <c r="AD423" s="157">
        <v>43127</v>
      </c>
      <c r="AE423" s="158">
        <v>892</v>
      </c>
      <c r="AF423" s="158">
        <v>1</v>
      </c>
      <c r="AG423" s="158">
        <v>47003</v>
      </c>
      <c r="AH423" s="158">
        <v>938</v>
      </c>
      <c r="AI423" s="158">
        <v>0</v>
      </c>
      <c r="AJ423" s="155">
        <v>0.0206599114243977</v>
      </c>
      <c r="AK423" s="155">
        <v>0.0199561730102334</v>
      </c>
      <c r="AL423" s="156">
        <v>0.00070373841416432</v>
      </c>
    </row>
    <row r="424" spans="1:38">
      <c r="A424" s="166" t="s">
        <v>210</v>
      </c>
      <c r="B424" s="167" t="s">
        <v>1794</v>
      </c>
      <c r="C424" s="167" t="s">
        <v>236</v>
      </c>
      <c r="D424" s="150">
        <v>9749</v>
      </c>
      <c r="E424" s="150">
        <v>267</v>
      </c>
      <c r="F424" s="150">
        <v>128</v>
      </c>
      <c r="G424" s="150">
        <v>1</v>
      </c>
      <c r="H424" s="150">
        <v>0</v>
      </c>
      <c r="I424" s="151">
        <v>11045</v>
      </c>
      <c r="J424" s="151">
        <v>271</v>
      </c>
      <c r="K424" s="151">
        <v>271</v>
      </c>
      <c r="L424" s="151">
        <v>29</v>
      </c>
      <c r="M424" s="151">
        <v>0</v>
      </c>
      <c r="N424" s="151">
        <v>10305</v>
      </c>
      <c r="O424" s="151">
        <v>137</v>
      </c>
      <c r="P424" s="151">
        <v>137</v>
      </c>
      <c r="Q424" s="151">
        <v>76</v>
      </c>
      <c r="R424" s="151">
        <v>1</v>
      </c>
      <c r="S424" s="152">
        <v>0.015</v>
      </c>
      <c r="T424" s="153">
        <v>255986</v>
      </c>
      <c r="U424" s="153">
        <v>5542</v>
      </c>
      <c r="V424" s="153">
        <v>5401</v>
      </c>
      <c r="W424" s="153">
        <v>6</v>
      </c>
      <c r="X424" s="151">
        <v>4892</v>
      </c>
      <c r="Y424" s="154">
        <v>0.0216261826818654</v>
      </c>
      <c r="Z424" s="154">
        <v>0.0273874243512155</v>
      </c>
      <c r="AA424" s="154">
        <v>0.0245359891353554</v>
      </c>
      <c r="AB424" s="155">
        <v>0.0131974769529355</v>
      </c>
      <c r="AC424" s="156">
        <v>0.00285143521586015</v>
      </c>
      <c r="AD424" s="157">
        <v>65714</v>
      </c>
      <c r="AE424" s="158">
        <v>1597</v>
      </c>
      <c r="AF424" s="158">
        <v>3</v>
      </c>
      <c r="AG424" s="158">
        <v>74789</v>
      </c>
      <c r="AH424" s="158">
        <v>1561</v>
      </c>
      <c r="AI424" s="158">
        <v>2</v>
      </c>
      <c r="AJ424" s="155">
        <v>0.024256627202727</v>
      </c>
      <c r="AK424" s="155">
        <v>0.0208453114762866</v>
      </c>
      <c r="AL424" s="156">
        <v>0.00341131572644035</v>
      </c>
    </row>
    <row r="425" spans="1:38">
      <c r="A425" s="166" t="s">
        <v>210</v>
      </c>
      <c r="B425" s="167" t="s">
        <v>1792</v>
      </c>
      <c r="C425" s="167" t="s">
        <v>237</v>
      </c>
      <c r="D425" s="150">
        <v>9977</v>
      </c>
      <c r="E425" s="150">
        <v>169</v>
      </c>
      <c r="F425" s="150">
        <v>96</v>
      </c>
      <c r="G425" s="150">
        <v>0</v>
      </c>
      <c r="H425" s="150">
        <v>0</v>
      </c>
      <c r="I425" s="151">
        <v>10126</v>
      </c>
      <c r="J425" s="151">
        <v>133</v>
      </c>
      <c r="K425" s="151">
        <v>131</v>
      </c>
      <c r="L425" s="151">
        <v>27</v>
      </c>
      <c r="M425" s="151">
        <v>0</v>
      </c>
      <c r="N425" s="151">
        <v>9809</v>
      </c>
      <c r="O425" s="151">
        <v>102</v>
      </c>
      <c r="P425" s="151">
        <v>102</v>
      </c>
      <c r="Q425" s="151">
        <v>48</v>
      </c>
      <c r="R425" s="151">
        <v>0</v>
      </c>
      <c r="S425" s="152">
        <v>0.015</v>
      </c>
      <c r="T425" s="153">
        <v>242821</v>
      </c>
      <c r="U425" s="153">
        <v>4280</v>
      </c>
      <c r="V425" s="153">
        <v>4205</v>
      </c>
      <c r="W425" s="153">
        <v>2</v>
      </c>
      <c r="X425" s="151">
        <v>3903</v>
      </c>
      <c r="Y425" s="154">
        <v>0.0176179160780987</v>
      </c>
      <c r="Z425" s="154">
        <v>0.0169389596070963</v>
      </c>
      <c r="AA425" s="154">
        <v>0.013134505234051</v>
      </c>
      <c r="AB425" s="155">
        <v>0.0103986135181976</v>
      </c>
      <c r="AC425" s="156">
        <v>0.00380445437304536</v>
      </c>
      <c r="AD425" s="157">
        <v>63873</v>
      </c>
      <c r="AE425" s="158">
        <v>1062</v>
      </c>
      <c r="AF425" s="158">
        <v>0</v>
      </c>
      <c r="AG425" s="158">
        <v>69742</v>
      </c>
      <c r="AH425" s="158">
        <v>1586</v>
      </c>
      <c r="AI425" s="158">
        <v>1</v>
      </c>
      <c r="AJ425" s="155">
        <v>0.0166267436945188</v>
      </c>
      <c r="AK425" s="155">
        <v>0.0227266209744487</v>
      </c>
      <c r="AL425" s="156">
        <v>-0.00609987727992987</v>
      </c>
    </row>
    <row r="426" spans="1:38">
      <c r="A426" s="166" t="s">
        <v>210</v>
      </c>
      <c r="B426" s="167" t="s">
        <v>1791</v>
      </c>
      <c r="C426" s="167" t="s">
        <v>238</v>
      </c>
      <c r="D426" s="150">
        <v>11471</v>
      </c>
      <c r="E426" s="150">
        <v>246</v>
      </c>
      <c r="F426" s="150">
        <v>165</v>
      </c>
      <c r="G426" s="150">
        <v>4</v>
      </c>
      <c r="H426" s="150">
        <v>0</v>
      </c>
      <c r="I426" s="151">
        <v>12329</v>
      </c>
      <c r="J426" s="151">
        <v>263</v>
      </c>
      <c r="K426" s="151">
        <v>262</v>
      </c>
      <c r="L426" s="151">
        <v>3</v>
      </c>
      <c r="M426" s="151">
        <v>0</v>
      </c>
      <c r="N426" s="151">
        <v>11768</v>
      </c>
      <c r="O426" s="151">
        <v>251</v>
      </c>
      <c r="P426" s="151">
        <v>251</v>
      </c>
      <c r="Q426" s="151">
        <v>117</v>
      </c>
      <c r="R426" s="151">
        <v>0</v>
      </c>
      <c r="S426" s="152">
        <v>0.015</v>
      </c>
      <c r="T426" s="153">
        <v>287543</v>
      </c>
      <c r="U426" s="153">
        <v>6250</v>
      </c>
      <c r="V426" s="153">
        <v>6168</v>
      </c>
      <c r="W426" s="153">
        <v>3</v>
      </c>
      <c r="X426" s="151">
        <v>5510</v>
      </c>
      <c r="Y426" s="154">
        <v>0.021725446281078</v>
      </c>
      <c r="Z426" s="154">
        <v>0.021445384011856</v>
      </c>
      <c r="AA426" s="154">
        <v>0.0213318192878579</v>
      </c>
      <c r="AB426" s="155">
        <v>0.0213290278721958</v>
      </c>
      <c r="AC426" s="156">
        <v>0.000113564723998091</v>
      </c>
      <c r="AD426" s="157">
        <v>75621</v>
      </c>
      <c r="AE426" s="158">
        <v>1778</v>
      </c>
      <c r="AF426" s="158">
        <v>2</v>
      </c>
      <c r="AG426" s="158">
        <v>82545</v>
      </c>
      <c r="AH426" s="158">
        <v>1892</v>
      </c>
      <c r="AI426" s="158">
        <v>1</v>
      </c>
      <c r="AJ426" s="155">
        <v>0.0234855397310271</v>
      </c>
      <c r="AK426" s="155">
        <v>0.0229087164576897</v>
      </c>
      <c r="AL426" s="156">
        <v>0.00057682327333735</v>
      </c>
    </row>
    <row r="427" spans="1:38">
      <c r="A427" s="166" t="s">
        <v>210</v>
      </c>
      <c r="B427" s="167" t="s">
        <v>1795</v>
      </c>
      <c r="C427" s="167" t="s">
        <v>239</v>
      </c>
      <c r="D427" s="150">
        <v>9460</v>
      </c>
      <c r="E427" s="150">
        <v>167</v>
      </c>
      <c r="F427" s="150">
        <v>103</v>
      </c>
      <c r="G427" s="150">
        <v>2</v>
      </c>
      <c r="H427" s="150">
        <v>0</v>
      </c>
      <c r="I427" s="151">
        <v>10248</v>
      </c>
      <c r="J427" s="151">
        <v>147</v>
      </c>
      <c r="K427" s="151">
        <v>146</v>
      </c>
      <c r="L427" s="151">
        <v>7</v>
      </c>
      <c r="M427" s="151">
        <v>0</v>
      </c>
      <c r="N427" s="151">
        <v>10153</v>
      </c>
      <c r="O427" s="151">
        <v>163</v>
      </c>
      <c r="P427" s="151">
        <v>163</v>
      </c>
      <c r="Q427" s="151">
        <v>118</v>
      </c>
      <c r="R427" s="151">
        <v>0</v>
      </c>
      <c r="S427" s="152">
        <v>0.015</v>
      </c>
      <c r="T427" s="153">
        <v>244125</v>
      </c>
      <c r="U427" s="153">
        <v>4510</v>
      </c>
      <c r="V427" s="153">
        <v>4445</v>
      </c>
      <c r="W427" s="153">
        <v>5</v>
      </c>
      <c r="X427" s="151">
        <v>4118</v>
      </c>
      <c r="Y427" s="154">
        <v>0.0184536610343062</v>
      </c>
      <c r="Z427" s="154">
        <v>0.0176532769556025</v>
      </c>
      <c r="AA427" s="154">
        <v>0.014344262295082</v>
      </c>
      <c r="AB427" s="155">
        <v>0.0160543681670442</v>
      </c>
      <c r="AC427" s="156">
        <v>0.00330901466052057</v>
      </c>
      <c r="AD427" s="157">
        <v>62993</v>
      </c>
      <c r="AE427" s="158">
        <v>1129</v>
      </c>
      <c r="AF427" s="158">
        <v>0</v>
      </c>
      <c r="AG427" s="158">
        <v>68362</v>
      </c>
      <c r="AH427" s="158">
        <v>1318</v>
      </c>
      <c r="AI427" s="158">
        <v>2</v>
      </c>
      <c r="AJ427" s="155">
        <v>0.0179226263235598</v>
      </c>
      <c r="AK427" s="155">
        <v>0.019250460782306</v>
      </c>
      <c r="AL427" s="156">
        <v>-0.0013278344587462</v>
      </c>
    </row>
    <row r="428" spans="1:38">
      <c r="A428" s="166" t="s">
        <v>210</v>
      </c>
      <c r="B428" s="167" t="s">
        <v>1796</v>
      </c>
      <c r="C428" s="167" t="s">
        <v>240</v>
      </c>
      <c r="D428" s="150">
        <v>16260</v>
      </c>
      <c r="E428" s="150">
        <v>325</v>
      </c>
      <c r="F428" s="150">
        <v>183</v>
      </c>
      <c r="G428" s="150">
        <v>3</v>
      </c>
      <c r="H428" s="150">
        <v>0</v>
      </c>
      <c r="I428" s="151">
        <v>17409</v>
      </c>
      <c r="J428" s="151">
        <v>368</v>
      </c>
      <c r="K428" s="151">
        <v>367</v>
      </c>
      <c r="L428" s="151">
        <v>14</v>
      </c>
      <c r="M428" s="151">
        <v>0</v>
      </c>
      <c r="N428" s="151">
        <v>16861</v>
      </c>
      <c r="O428" s="151">
        <v>259</v>
      </c>
      <c r="P428" s="151">
        <v>259</v>
      </c>
      <c r="Q428" s="151">
        <v>130</v>
      </c>
      <c r="R428" s="151">
        <v>0</v>
      </c>
      <c r="S428" s="152">
        <v>0.015</v>
      </c>
      <c r="T428" s="153">
        <v>385628</v>
      </c>
      <c r="U428" s="153">
        <v>7423</v>
      </c>
      <c r="V428" s="153">
        <v>7278</v>
      </c>
      <c r="W428" s="153">
        <v>3</v>
      </c>
      <c r="X428" s="151">
        <v>6507</v>
      </c>
      <c r="Y428" s="154">
        <v>0.0192413413963716</v>
      </c>
      <c r="Z428" s="154">
        <v>0.0199876998769988</v>
      </c>
      <c r="AA428" s="154">
        <v>0.0211384915848125</v>
      </c>
      <c r="AB428" s="155">
        <v>0.0153608919992883</v>
      </c>
      <c r="AC428" s="156">
        <v>-0.00115079170781368</v>
      </c>
      <c r="AD428" s="157">
        <v>106541</v>
      </c>
      <c r="AE428" s="158">
        <v>2049</v>
      </c>
      <c r="AF428" s="158">
        <v>0</v>
      </c>
      <c r="AG428" s="158">
        <v>108243</v>
      </c>
      <c r="AH428" s="158">
        <v>2202</v>
      </c>
      <c r="AI428" s="158">
        <v>0</v>
      </c>
      <c r="AJ428" s="155">
        <v>0.0192320327385701</v>
      </c>
      <c r="AK428" s="155">
        <v>0.0203431168759181</v>
      </c>
      <c r="AL428" s="156">
        <v>-0.00111108413734794</v>
      </c>
    </row>
    <row r="429" spans="1:38">
      <c r="A429" s="166" t="s">
        <v>210</v>
      </c>
      <c r="B429" s="167" t="s">
        <v>1796</v>
      </c>
      <c r="C429" s="167" t="s">
        <v>241</v>
      </c>
      <c r="D429" s="150">
        <v>12436</v>
      </c>
      <c r="E429" s="150">
        <v>210</v>
      </c>
      <c r="F429" s="150">
        <v>89</v>
      </c>
      <c r="G429" s="150">
        <v>0</v>
      </c>
      <c r="H429" s="150">
        <v>0</v>
      </c>
      <c r="I429" s="151">
        <v>12665</v>
      </c>
      <c r="J429" s="151">
        <v>270</v>
      </c>
      <c r="K429" s="151">
        <v>270</v>
      </c>
      <c r="L429" s="151">
        <v>12</v>
      </c>
      <c r="M429" s="151">
        <v>0</v>
      </c>
      <c r="N429" s="151">
        <v>12227</v>
      </c>
      <c r="O429" s="151">
        <v>190</v>
      </c>
      <c r="P429" s="151">
        <v>190</v>
      </c>
      <c r="Q429" s="151">
        <v>66</v>
      </c>
      <c r="R429" s="151">
        <v>0</v>
      </c>
      <c r="S429" s="152">
        <v>0.015</v>
      </c>
      <c r="T429" s="153">
        <v>296495</v>
      </c>
      <c r="U429" s="153">
        <v>5430</v>
      </c>
      <c r="V429" s="153">
        <v>5308</v>
      </c>
      <c r="W429" s="153">
        <v>3</v>
      </c>
      <c r="X429" s="151">
        <v>4759</v>
      </c>
      <c r="Y429" s="154">
        <v>0.0183038499806068</v>
      </c>
      <c r="Z429" s="154">
        <v>0.0168864586683821</v>
      </c>
      <c r="AA429" s="154">
        <v>0.0213185945519147</v>
      </c>
      <c r="AB429" s="155">
        <v>0.0155393800605218</v>
      </c>
      <c r="AC429" s="156">
        <v>-0.00443213588353261</v>
      </c>
      <c r="AD429" s="157">
        <v>79188</v>
      </c>
      <c r="AE429" s="158">
        <v>1501</v>
      </c>
      <c r="AF429" s="158">
        <v>0</v>
      </c>
      <c r="AG429" s="158">
        <v>83784</v>
      </c>
      <c r="AH429" s="158">
        <v>1550</v>
      </c>
      <c r="AI429" s="158">
        <v>1</v>
      </c>
      <c r="AJ429" s="155">
        <v>0.0189548921553771</v>
      </c>
      <c r="AK429" s="155">
        <v>0.0184880168051179</v>
      </c>
      <c r="AL429" s="156">
        <v>0.000466875350259154</v>
      </c>
    </row>
    <row r="430" spans="1:38">
      <c r="A430" s="166" t="s">
        <v>210</v>
      </c>
      <c r="B430" s="167" t="s">
        <v>1794</v>
      </c>
      <c r="C430" s="167" t="s">
        <v>242</v>
      </c>
      <c r="D430" s="150">
        <v>16918</v>
      </c>
      <c r="E430" s="150">
        <v>269</v>
      </c>
      <c r="F430" s="150">
        <v>159</v>
      </c>
      <c r="G430" s="150">
        <v>1</v>
      </c>
      <c r="H430" s="150">
        <v>0</v>
      </c>
      <c r="I430" s="151">
        <v>19434</v>
      </c>
      <c r="J430" s="151">
        <v>238</v>
      </c>
      <c r="K430" s="151">
        <v>237</v>
      </c>
      <c r="L430" s="151">
        <v>47</v>
      </c>
      <c r="M430" s="151">
        <v>0</v>
      </c>
      <c r="N430" s="151">
        <v>18486</v>
      </c>
      <c r="O430" s="151">
        <v>225</v>
      </c>
      <c r="P430" s="151">
        <v>225</v>
      </c>
      <c r="Q430" s="151">
        <v>156</v>
      </c>
      <c r="R430" s="151">
        <v>0</v>
      </c>
      <c r="S430" s="152">
        <v>0.015</v>
      </c>
      <c r="T430" s="153">
        <v>429462</v>
      </c>
      <c r="U430" s="153">
        <v>6197</v>
      </c>
      <c r="V430" s="153">
        <v>6083</v>
      </c>
      <c r="W430" s="153">
        <v>2</v>
      </c>
      <c r="X430" s="151">
        <v>5599</v>
      </c>
      <c r="Y430" s="154">
        <v>0.0144250247984688</v>
      </c>
      <c r="Z430" s="154">
        <v>0.0159002246128384</v>
      </c>
      <c r="AA430" s="154">
        <v>0.0122465781619842</v>
      </c>
      <c r="AB430" s="155">
        <v>0.0121713729308666</v>
      </c>
      <c r="AC430" s="156">
        <v>0.00365364645085424</v>
      </c>
      <c r="AD430" s="157">
        <v>114117</v>
      </c>
      <c r="AE430" s="158">
        <v>1622</v>
      </c>
      <c r="AF430" s="158">
        <v>1</v>
      </c>
      <c r="AG430" s="158">
        <v>120513</v>
      </c>
      <c r="AH430" s="158">
        <v>1715</v>
      </c>
      <c r="AI430" s="158">
        <v>0</v>
      </c>
      <c r="AJ430" s="155">
        <v>0.0142047197174829</v>
      </c>
      <c r="AK430" s="155">
        <v>0.0142308298689768</v>
      </c>
      <c r="AL430" s="156">
        <v>-2.61101514938567e-5</v>
      </c>
    </row>
    <row r="431" spans="1:38">
      <c r="A431" s="166" t="s">
        <v>210</v>
      </c>
      <c r="B431" s="167" t="s">
        <v>1791</v>
      </c>
      <c r="C431" s="167" t="s">
        <v>243</v>
      </c>
      <c r="D431" s="150">
        <v>9788</v>
      </c>
      <c r="E431" s="150">
        <v>229</v>
      </c>
      <c r="F431" s="150">
        <v>125</v>
      </c>
      <c r="G431" s="150">
        <v>2</v>
      </c>
      <c r="H431" s="150">
        <v>0</v>
      </c>
      <c r="I431" s="151">
        <v>10837</v>
      </c>
      <c r="J431" s="151">
        <v>252</v>
      </c>
      <c r="K431" s="151">
        <v>252</v>
      </c>
      <c r="L431" s="151">
        <v>7</v>
      </c>
      <c r="M431" s="151">
        <v>0</v>
      </c>
      <c r="N431" s="151">
        <v>10441</v>
      </c>
      <c r="O431" s="151">
        <v>198</v>
      </c>
      <c r="P431" s="151">
        <v>198</v>
      </c>
      <c r="Q431" s="151">
        <v>96</v>
      </c>
      <c r="R431" s="151">
        <v>0</v>
      </c>
      <c r="S431" s="152">
        <v>0.015</v>
      </c>
      <c r="T431" s="153">
        <v>254461</v>
      </c>
      <c r="U431" s="153">
        <v>5360</v>
      </c>
      <c r="V431" s="153">
        <v>5256</v>
      </c>
      <c r="W431" s="153">
        <v>1</v>
      </c>
      <c r="X431" s="151">
        <v>4702</v>
      </c>
      <c r="Y431" s="154">
        <v>0.0210602017597982</v>
      </c>
      <c r="Z431" s="154">
        <v>0.023395995096036</v>
      </c>
      <c r="AA431" s="154">
        <v>0.0232536679892959</v>
      </c>
      <c r="AB431" s="155">
        <v>0.018963700794943</v>
      </c>
      <c r="AC431" s="156">
        <v>0.000142327106740031</v>
      </c>
      <c r="AD431" s="157">
        <v>64837</v>
      </c>
      <c r="AE431" s="158">
        <v>1476</v>
      </c>
      <c r="AF431" s="158">
        <v>0</v>
      </c>
      <c r="AG431" s="158">
        <v>73677</v>
      </c>
      <c r="AH431" s="158">
        <v>1501</v>
      </c>
      <c r="AI431" s="158">
        <v>0</v>
      </c>
      <c r="AJ431" s="155">
        <v>0.0227647793698043</v>
      </c>
      <c r="AK431" s="155">
        <v>0.0203727079007017</v>
      </c>
      <c r="AL431" s="156">
        <v>0.00239207146910257</v>
      </c>
    </row>
    <row r="432" spans="1:38">
      <c r="A432" s="166" t="s">
        <v>210</v>
      </c>
      <c r="B432" s="167" t="s">
        <v>1797</v>
      </c>
      <c r="C432" s="167" t="s">
        <v>244</v>
      </c>
      <c r="D432" s="150">
        <v>9319</v>
      </c>
      <c r="E432" s="150">
        <v>141</v>
      </c>
      <c r="F432" s="150">
        <v>101</v>
      </c>
      <c r="G432" s="150">
        <v>0</v>
      </c>
      <c r="H432" s="150">
        <v>0</v>
      </c>
      <c r="I432" s="151">
        <v>10771</v>
      </c>
      <c r="J432" s="151">
        <v>126</v>
      </c>
      <c r="K432" s="151">
        <v>126</v>
      </c>
      <c r="L432" s="151">
        <v>41</v>
      </c>
      <c r="M432" s="151">
        <v>0</v>
      </c>
      <c r="N432" s="151">
        <v>9868</v>
      </c>
      <c r="O432" s="151">
        <v>103</v>
      </c>
      <c r="P432" s="151">
        <v>102</v>
      </c>
      <c r="Q432" s="151">
        <v>74</v>
      </c>
      <c r="R432" s="151">
        <v>0</v>
      </c>
      <c r="S432" s="152">
        <v>0.015</v>
      </c>
      <c r="T432" s="153">
        <v>222000</v>
      </c>
      <c r="U432" s="153">
        <v>3093</v>
      </c>
      <c r="V432" s="153">
        <v>3049</v>
      </c>
      <c r="W432" s="153">
        <v>3</v>
      </c>
      <c r="X432" s="151">
        <v>2809</v>
      </c>
      <c r="Y432" s="154">
        <v>0.0139189189189189</v>
      </c>
      <c r="Z432" s="154">
        <v>0.0151303787960082</v>
      </c>
      <c r="AA432" s="154">
        <v>0.0116980781728716</v>
      </c>
      <c r="AB432" s="155">
        <v>0.010437778678557</v>
      </c>
      <c r="AC432" s="156">
        <v>0.00343230062313656</v>
      </c>
      <c r="AD432" s="157">
        <v>61510</v>
      </c>
      <c r="AE432" s="158">
        <v>872</v>
      </c>
      <c r="AF432" s="158">
        <v>0</v>
      </c>
      <c r="AG432" s="158">
        <v>63006</v>
      </c>
      <c r="AH432" s="158">
        <v>975</v>
      </c>
      <c r="AI432" s="158">
        <v>2</v>
      </c>
      <c r="AJ432" s="155">
        <v>0.0141765566574541</v>
      </c>
      <c r="AK432" s="155">
        <v>0.0154429736850459</v>
      </c>
      <c r="AL432" s="156">
        <v>-0.0012664170275918</v>
      </c>
    </row>
    <row r="433" spans="1:38">
      <c r="A433" s="166" t="s">
        <v>210</v>
      </c>
      <c r="B433" s="167" t="s">
        <v>1797</v>
      </c>
      <c r="C433" s="167" t="s">
        <v>245</v>
      </c>
      <c r="D433" s="150">
        <v>12099</v>
      </c>
      <c r="E433" s="150">
        <v>215</v>
      </c>
      <c r="F433" s="150">
        <v>85</v>
      </c>
      <c r="G433" s="150">
        <v>0</v>
      </c>
      <c r="H433" s="150">
        <v>0</v>
      </c>
      <c r="I433" s="151">
        <v>13460</v>
      </c>
      <c r="J433" s="151">
        <v>259</v>
      </c>
      <c r="K433" s="151">
        <v>258</v>
      </c>
      <c r="L433" s="151">
        <v>9</v>
      </c>
      <c r="M433" s="151">
        <v>0</v>
      </c>
      <c r="N433" s="151">
        <v>13712</v>
      </c>
      <c r="O433" s="151">
        <v>133</v>
      </c>
      <c r="P433" s="151">
        <v>133</v>
      </c>
      <c r="Q433" s="151">
        <v>48</v>
      </c>
      <c r="R433" s="151">
        <v>0</v>
      </c>
      <c r="S433" s="152">
        <v>0.015</v>
      </c>
      <c r="T433" s="153">
        <v>305215</v>
      </c>
      <c r="U433" s="153">
        <v>4774</v>
      </c>
      <c r="V433" s="153">
        <v>4642</v>
      </c>
      <c r="W433" s="153">
        <v>0</v>
      </c>
      <c r="X433" s="151">
        <v>4166</v>
      </c>
      <c r="Y433" s="154">
        <v>0.015641433088151</v>
      </c>
      <c r="Z433" s="154">
        <v>0.0177700636416233</v>
      </c>
      <c r="AA433" s="154">
        <v>0.0192421991084695</v>
      </c>
      <c r="AB433" s="155">
        <v>0.00969953325554259</v>
      </c>
      <c r="AC433" s="156">
        <v>-0.00147213546684627</v>
      </c>
      <c r="AD433" s="157">
        <v>81198</v>
      </c>
      <c r="AE433" s="158">
        <v>1401</v>
      </c>
      <c r="AF433" s="158">
        <v>0</v>
      </c>
      <c r="AG433" s="158">
        <v>85472</v>
      </c>
      <c r="AH433" s="158">
        <v>1489</v>
      </c>
      <c r="AI433" s="158">
        <v>0</v>
      </c>
      <c r="AJ433" s="155">
        <v>0.0172541195595951</v>
      </c>
      <c r="AK433" s="155">
        <v>0.0174209097716211</v>
      </c>
      <c r="AL433" s="156">
        <v>-0.000166790212026053</v>
      </c>
    </row>
    <row r="434" spans="1:38">
      <c r="A434" s="166" t="s">
        <v>210</v>
      </c>
      <c r="B434" s="167" t="s">
        <v>1796</v>
      </c>
      <c r="C434" s="167" t="s">
        <v>246</v>
      </c>
      <c r="D434" s="150">
        <v>10506</v>
      </c>
      <c r="E434" s="150">
        <v>163</v>
      </c>
      <c r="F434" s="150">
        <v>109</v>
      </c>
      <c r="G434" s="150">
        <v>0</v>
      </c>
      <c r="H434" s="150">
        <v>0</v>
      </c>
      <c r="I434" s="151">
        <v>11698</v>
      </c>
      <c r="J434" s="151">
        <v>142</v>
      </c>
      <c r="K434" s="151">
        <v>142</v>
      </c>
      <c r="L434" s="151">
        <v>18</v>
      </c>
      <c r="M434" s="151">
        <v>0</v>
      </c>
      <c r="N434" s="151">
        <v>10774</v>
      </c>
      <c r="O434" s="151">
        <v>112</v>
      </c>
      <c r="P434" s="151">
        <v>112</v>
      </c>
      <c r="Q434" s="151">
        <v>72</v>
      </c>
      <c r="R434" s="151">
        <v>0</v>
      </c>
      <c r="S434" s="152">
        <v>0.015</v>
      </c>
      <c r="T434" s="153">
        <v>223268</v>
      </c>
      <c r="U434" s="153">
        <v>4003</v>
      </c>
      <c r="V434" s="153">
        <v>3948</v>
      </c>
      <c r="W434" s="153">
        <v>3</v>
      </c>
      <c r="X434" s="151">
        <v>3621</v>
      </c>
      <c r="Y434" s="154">
        <v>0.0179156887686547</v>
      </c>
      <c r="Z434" s="154">
        <v>0.0155149438416143</v>
      </c>
      <c r="AA434" s="154">
        <v>0.0121388271499402</v>
      </c>
      <c r="AB434" s="155">
        <v>0.0103953963244849</v>
      </c>
      <c r="AC434" s="156">
        <v>0.00337611669167416</v>
      </c>
      <c r="AD434" s="157">
        <v>66196</v>
      </c>
      <c r="AE434" s="158">
        <v>988</v>
      </c>
      <c r="AF434" s="158">
        <v>0</v>
      </c>
      <c r="AG434" s="158">
        <v>60442</v>
      </c>
      <c r="AH434" s="158">
        <v>1208</v>
      </c>
      <c r="AI434" s="158">
        <v>2</v>
      </c>
      <c r="AJ434" s="155">
        <v>0.0149253731343284</v>
      </c>
      <c r="AK434" s="155">
        <v>0.0199530128056649</v>
      </c>
      <c r="AL434" s="156">
        <v>-0.00502763967133658</v>
      </c>
    </row>
    <row r="435" spans="1:38">
      <c r="A435" s="166" t="s">
        <v>210</v>
      </c>
      <c r="B435" s="167" t="s">
        <v>1796</v>
      </c>
      <c r="C435" s="167" t="s">
        <v>247</v>
      </c>
      <c r="D435" s="150">
        <v>12288</v>
      </c>
      <c r="E435" s="150">
        <v>223</v>
      </c>
      <c r="F435" s="150">
        <v>157</v>
      </c>
      <c r="G435" s="150">
        <v>0</v>
      </c>
      <c r="H435" s="150">
        <v>0</v>
      </c>
      <c r="I435" s="151">
        <v>14197</v>
      </c>
      <c r="J435" s="151">
        <v>196</v>
      </c>
      <c r="K435" s="151">
        <v>196</v>
      </c>
      <c r="L435" s="151">
        <v>2</v>
      </c>
      <c r="M435" s="151">
        <v>0</v>
      </c>
      <c r="N435" s="151">
        <v>13518</v>
      </c>
      <c r="O435" s="151">
        <v>150</v>
      </c>
      <c r="P435" s="151">
        <v>150</v>
      </c>
      <c r="Q435" s="151">
        <v>83</v>
      </c>
      <c r="R435" s="151">
        <v>0</v>
      </c>
      <c r="S435" s="152">
        <v>0.015</v>
      </c>
      <c r="T435" s="153">
        <v>278941</v>
      </c>
      <c r="U435" s="153">
        <v>4266</v>
      </c>
      <c r="V435" s="153">
        <v>4200</v>
      </c>
      <c r="W435" s="153">
        <v>1</v>
      </c>
      <c r="X435" s="151">
        <v>3748</v>
      </c>
      <c r="Y435" s="154">
        <v>0.0152899717144486</v>
      </c>
      <c r="Z435" s="154">
        <v>0.0181477864583333</v>
      </c>
      <c r="AA435" s="154">
        <v>0.0138057336056913</v>
      </c>
      <c r="AB435" s="155">
        <v>0.0110963160230803</v>
      </c>
      <c r="AC435" s="156">
        <v>0.00434205285264199</v>
      </c>
      <c r="AD435" s="157">
        <v>79830</v>
      </c>
      <c r="AE435" s="158">
        <v>1169</v>
      </c>
      <c r="AF435" s="158">
        <v>0</v>
      </c>
      <c r="AG435" s="158">
        <v>76964</v>
      </c>
      <c r="AH435" s="158">
        <v>1236</v>
      </c>
      <c r="AI435" s="158">
        <v>1</v>
      </c>
      <c r="AJ435" s="155">
        <v>0.0146436176875861</v>
      </c>
      <c r="AK435" s="155">
        <v>0.0160464632815342</v>
      </c>
      <c r="AL435" s="156">
        <v>-0.0014028455939481</v>
      </c>
    </row>
    <row r="436" spans="1:38">
      <c r="A436" s="166" t="s">
        <v>210</v>
      </c>
      <c r="B436" s="167" t="s">
        <v>1795</v>
      </c>
      <c r="C436" s="167" t="s">
        <v>248</v>
      </c>
      <c r="D436" s="150">
        <v>14096</v>
      </c>
      <c r="E436" s="150">
        <v>258</v>
      </c>
      <c r="F436" s="150">
        <v>152</v>
      </c>
      <c r="G436" s="150">
        <v>0</v>
      </c>
      <c r="H436" s="150">
        <v>0</v>
      </c>
      <c r="I436" s="151">
        <v>15878</v>
      </c>
      <c r="J436" s="151">
        <v>214</v>
      </c>
      <c r="K436" s="151">
        <v>214</v>
      </c>
      <c r="L436" s="151">
        <v>22</v>
      </c>
      <c r="M436" s="151">
        <v>0</v>
      </c>
      <c r="N436" s="151">
        <v>14707</v>
      </c>
      <c r="O436" s="151">
        <v>108</v>
      </c>
      <c r="P436" s="151">
        <v>108</v>
      </c>
      <c r="Q436" s="151">
        <v>56</v>
      </c>
      <c r="R436" s="151">
        <v>0</v>
      </c>
      <c r="S436" s="152">
        <v>0.015</v>
      </c>
      <c r="T436" s="153">
        <v>353202</v>
      </c>
      <c r="U436" s="153">
        <v>5651</v>
      </c>
      <c r="V436" s="153">
        <v>5543</v>
      </c>
      <c r="W436" s="153">
        <v>7</v>
      </c>
      <c r="X436" s="151">
        <v>5046</v>
      </c>
      <c r="Y436" s="154">
        <v>0.0159795244647539</v>
      </c>
      <c r="Z436" s="154">
        <v>0.0183030646992054</v>
      </c>
      <c r="AA436" s="154">
        <v>0.013477767980854</v>
      </c>
      <c r="AB436" s="155">
        <v>0.00734344189841572</v>
      </c>
      <c r="AC436" s="156">
        <v>0.00482529671835144</v>
      </c>
      <c r="AD436" s="157">
        <v>93187</v>
      </c>
      <c r="AE436" s="158">
        <v>1512</v>
      </c>
      <c r="AF436" s="158">
        <v>0</v>
      </c>
      <c r="AG436" s="158">
        <v>100013</v>
      </c>
      <c r="AH436" s="158">
        <v>1872</v>
      </c>
      <c r="AI436" s="158">
        <v>4</v>
      </c>
      <c r="AJ436" s="155">
        <v>0.0162254391706998</v>
      </c>
      <c r="AK436" s="155">
        <v>0.018677571915651</v>
      </c>
      <c r="AL436" s="156">
        <v>-0.00245213274495119</v>
      </c>
    </row>
    <row r="437" spans="1:38">
      <c r="A437" s="166" t="s">
        <v>210</v>
      </c>
      <c r="B437" s="167" t="s">
        <v>1795</v>
      </c>
      <c r="C437" s="167" t="s">
        <v>249</v>
      </c>
      <c r="D437" s="150">
        <v>2792</v>
      </c>
      <c r="E437" s="150">
        <v>26</v>
      </c>
      <c r="F437" s="150">
        <v>18</v>
      </c>
      <c r="G437" s="150">
        <v>0</v>
      </c>
      <c r="H437" s="150">
        <v>0</v>
      </c>
      <c r="I437" s="151">
        <v>3711</v>
      </c>
      <c r="J437" s="151">
        <v>29</v>
      </c>
      <c r="K437" s="151">
        <v>29</v>
      </c>
      <c r="L437" s="151">
        <v>1</v>
      </c>
      <c r="M437" s="151">
        <v>0</v>
      </c>
      <c r="N437" s="151">
        <v>3388</v>
      </c>
      <c r="O437" s="151">
        <v>26</v>
      </c>
      <c r="P437" s="151">
        <v>26</v>
      </c>
      <c r="Q437" s="151">
        <v>10</v>
      </c>
      <c r="R437" s="151">
        <v>0</v>
      </c>
      <c r="S437" s="152">
        <v>0.015</v>
      </c>
      <c r="T437" s="153">
        <v>60741</v>
      </c>
      <c r="U437" s="153">
        <v>567</v>
      </c>
      <c r="V437" s="153">
        <v>559</v>
      </c>
      <c r="W437" s="153">
        <v>1</v>
      </c>
      <c r="X437" s="151">
        <v>487</v>
      </c>
      <c r="Y437" s="154">
        <v>0.00931825290989612</v>
      </c>
      <c r="Z437" s="154">
        <v>0.00931232091690544</v>
      </c>
      <c r="AA437" s="154">
        <v>0.00781460522770143</v>
      </c>
      <c r="AB437" s="155">
        <v>0.0076741440377804</v>
      </c>
      <c r="AC437" s="156">
        <v>0.00149771568920402</v>
      </c>
      <c r="AD437" s="157">
        <v>20169</v>
      </c>
      <c r="AE437" s="158">
        <v>153</v>
      </c>
      <c r="AF437" s="158">
        <v>0</v>
      </c>
      <c r="AG437" s="158">
        <v>16430</v>
      </c>
      <c r="AH437" s="158">
        <v>192</v>
      </c>
      <c r="AI437" s="158">
        <v>1</v>
      </c>
      <c r="AJ437" s="155">
        <v>0.00758589915216421</v>
      </c>
      <c r="AK437" s="155">
        <v>0.0116250760803408</v>
      </c>
      <c r="AL437" s="156">
        <v>-0.00403917692817663</v>
      </c>
    </row>
    <row r="438" spans="1:38">
      <c r="A438" s="166" t="s">
        <v>210</v>
      </c>
      <c r="B438" s="167" t="s">
        <v>1797</v>
      </c>
      <c r="C438" s="167" t="s">
        <v>250</v>
      </c>
      <c r="D438" s="150">
        <v>9532</v>
      </c>
      <c r="E438" s="150">
        <v>178</v>
      </c>
      <c r="F438" s="150">
        <v>90</v>
      </c>
      <c r="G438" s="150">
        <v>0</v>
      </c>
      <c r="H438" s="150">
        <v>0</v>
      </c>
      <c r="I438" s="151">
        <v>10691</v>
      </c>
      <c r="J438" s="151">
        <v>211</v>
      </c>
      <c r="K438" s="151">
        <v>211</v>
      </c>
      <c r="L438" s="151">
        <v>27</v>
      </c>
      <c r="M438" s="151">
        <v>0</v>
      </c>
      <c r="N438" s="151">
        <v>9988</v>
      </c>
      <c r="O438" s="151">
        <v>178</v>
      </c>
      <c r="P438" s="151">
        <v>178</v>
      </c>
      <c r="Q438" s="151">
        <v>129</v>
      </c>
      <c r="R438" s="151">
        <v>0</v>
      </c>
      <c r="S438" s="152">
        <v>0.015</v>
      </c>
      <c r="T438" s="153">
        <v>234214</v>
      </c>
      <c r="U438" s="153">
        <v>3793</v>
      </c>
      <c r="V438" s="153">
        <v>3703</v>
      </c>
      <c r="W438" s="153">
        <v>7</v>
      </c>
      <c r="X438" s="151">
        <v>3294</v>
      </c>
      <c r="Y438" s="154">
        <v>0.0161647040740519</v>
      </c>
      <c r="Z438" s="154">
        <v>0.0186739404112463</v>
      </c>
      <c r="AA438" s="154">
        <v>0.0197362267327659</v>
      </c>
      <c r="AB438" s="155">
        <v>0.0178213856627954</v>
      </c>
      <c r="AC438" s="156">
        <v>-0.00106228632151955</v>
      </c>
      <c r="AD438" s="157">
        <v>62038</v>
      </c>
      <c r="AE438" s="158">
        <v>1164</v>
      </c>
      <c r="AF438" s="158">
        <v>1</v>
      </c>
      <c r="AG438" s="158">
        <v>65704</v>
      </c>
      <c r="AH438" s="158">
        <v>1044</v>
      </c>
      <c r="AI438" s="158">
        <v>3</v>
      </c>
      <c r="AJ438" s="155">
        <v>0.0187465746800348</v>
      </c>
      <c r="AK438" s="155">
        <v>0.0158437842444904</v>
      </c>
      <c r="AL438" s="156">
        <v>0.00290279043554438</v>
      </c>
    </row>
    <row r="439" spans="1:38">
      <c r="A439" s="166" t="s">
        <v>210</v>
      </c>
      <c r="B439" s="167" t="s">
        <v>1792</v>
      </c>
      <c r="C439" s="167" t="s">
        <v>251</v>
      </c>
      <c r="D439" s="150">
        <v>0</v>
      </c>
      <c r="E439" s="150">
        <v>0</v>
      </c>
      <c r="F439" s="150">
        <v>0</v>
      </c>
      <c r="G439" s="150">
        <v>0</v>
      </c>
      <c r="H439" s="150">
        <v>0</v>
      </c>
      <c r="I439" s="151">
        <v>0</v>
      </c>
      <c r="J439" s="151">
        <v>0</v>
      </c>
      <c r="K439" s="151">
        <v>0</v>
      </c>
      <c r="L439" s="151">
        <v>0</v>
      </c>
      <c r="M439" s="151">
        <v>0</v>
      </c>
      <c r="N439" s="151">
        <v>0</v>
      </c>
      <c r="O439" s="151">
        <v>0</v>
      </c>
      <c r="P439" s="151">
        <v>0</v>
      </c>
      <c r="Q439" s="151">
        <v>0</v>
      </c>
      <c r="R439" s="151">
        <v>0</v>
      </c>
      <c r="S439" s="152">
        <v>0.015</v>
      </c>
      <c r="T439" s="153">
        <v>0</v>
      </c>
      <c r="U439" s="153">
        <v>0</v>
      </c>
      <c r="V439" s="153">
        <v>0</v>
      </c>
      <c r="W439" s="153">
        <v>0</v>
      </c>
      <c r="X439" s="151">
        <v>0</v>
      </c>
      <c r="Y439" s="154">
        <v>0</v>
      </c>
      <c r="Z439" s="154">
        <v>0</v>
      </c>
      <c r="AA439" s="154">
        <v>0</v>
      </c>
      <c r="AB439" s="155">
        <v>0</v>
      </c>
      <c r="AC439" s="156">
        <v>0</v>
      </c>
      <c r="AD439" s="157">
        <v>0</v>
      </c>
      <c r="AE439" s="158">
        <v>0</v>
      </c>
      <c r="AF439" s="158">
        <v>0</v>
      </c>
      <c r="AG439" s="158">
        <v>0</v>
      </c>
      <c r="AH439" s="158">
        <v>0</v>
      </c>
      <c r="AI439" s="158">
        <v>0</v>
      </c>
      <c r="AJ439" s="155">
        <v>0</v>
      </c>
      <c r="AK439" s="155">
        <v>0</v>
      </c>
      <c r="AL439" s="156">
        <v>0</v>
      </c>
    </row>
    <row r="440" spans="1:38">
      <c r="A440" s="166" t="s">
        <v>210</v>
      </c>
      <c r="B440" s="167" t="s">
        <v>1796</v>
      </c>
      <c r="C440" s="167" t="s">
        <v>252</v>
      </c>
      <c r="D440" s="150">
        <v>17337</v>
      </c>
      <c r="E440" s="150">
        <v>267</v>
      </c>
      <c r="F440" s="150">
        <v>159</v>
      </c>
      <c r="G440" s="150">
        <v>40</v>
      </c>
      <c r="H440" s="150">
        <v>0</v>
      </c>
      <c r="I440" s="151">
        <v>18950</v>
      </c>
      <c r="J440" s="151">
        <v>236</v>
      </c>
      <c r="K440" s="151">
        <v>236</v>
      </c>
      <c r="L440" s="151">
        <v>25</v>
      </c>
      <c r="M440" s="151">
        <v>0</v>
      </c>
      <c r="N440" s="151">
        <v>17498</v>
      </c>
      <c r="O440" s="151">
        <v>319</v>
      </c>
      <c r="P440" s="151">
        <v>319</v>
      </c>
      <c r="Q440" s="151">
        <v>224</v>
      </c>
      <c r="R440" s="151">
        <v>0</v>
      </c>
      <c r="S440" s="152">
        <v>0.015</v>
      </c>
      <c r="T440" s="153">
        <v>401705</v>
      </c>
      <c r="U440" s="153">
        <v>6242</v>
      </c>
      <c r="V440" s="153">
        <v>6133</v>
      </c>
      <c r="W440" s="153">
        <v>1</v>
      </c>
      <c r="X440" s="151">
        <v>5649</v>
      </c>
      <c r="Y440" s="154">
        <v>0.0155362766209034</v>
      </c>
      <c r="Z440" s="154">
        <v>0.0154005883370825</v>
      </c>
      <c r="AA440" s="154">
        <v>0.0124538258575198</v>
      </c>
      <c r="AB440" s="155">
        <v>0.0182306549319922</v>
      </c>
      <c r="AC440" s="156">
        <v>0.00294676247956275</v>
      </c>
      <c r="AD440" s="157">
        <v>111651</v>
      </c>
      <c r="AE440" s="158">
        <v>1750</v>
      </c>
      <c r="AF440" s="158">
        <v>0</v>
      </c>
      <c r="AG440" s="158">
        <v>113090</v>
      </c>
      <c r="AH440" s="158">
        <v>1778</v>
      </c>
      <c r="AI440" s="158">
        <v>0</v>
      </c>
      <c r="AJ440" s="155">
        <v>0.0156738408075163</v>
      </c>
      <c r="AK440" s="155">
        <v>0.0157219913343355</v>
      </c>
      <c r="AL440" s="156">
        <v>-4.81505268192066e-5</v>
      </c>
    </row>
    <row r="441" spans="1:38">
      <c r="A441" s="166" t="s">
        <v>210</v>
      </c>
      <c r="B441" s="167" t="s">
        <v>1797</v>
      </c>
      <c r="C441" s="167" t="s">
        <v>253</v>
      </c>
      <c r="D441" s="150">
        <v>11665</v>
      </c>
      <c r="E441" s="150">
        <v>129</v>
      </c>
      <c r="F441" s="150">
        <v>73</v>
      </c>
      <c r="G441" s="150">
        <v>1</v>
      </c>
      <c r="H441" s="150">
        <v>0</v>
      </c>
      <c r="I441" s="151">
        <v>12834</v>
      </c>
      <c r="J441" s="151">
        <v>192</v>
      </c>
      <c r="K441" s="151">
        <v>190</v>
      </c>
      <c r="L441" s="151">
        <v>4</v>
      </c>
      <c r="M441" s="151">
        <v>0</v>
      </c>
      <c r="N441" s="151">
        <v>12329</v>
      </c>
      <c r="O441" s="151">
        <v>165</v>
      </c>
      <c r="P441" s="151">
        <v>165</v>
      </c>
      <c r="Q441" s="151">
        <v>81</v>
      </c>
      <c r="R441" s="151">
        <v>0</v>
      </c>
      <c r="S441" s="152">
        <v>0.015</v>
      </c>
      <c r="T441" s="153">
        <v>305417</v>
      </c>
      <c r="U441" s="153">
        <v>3825</v>
      </c>
      <c r="V441" s="153">
        <v>3766</v>
      </c>
      <c r="W441" s="153">
        <v>0</v>
      </c>
      <c r="X441" s="151">
        <v>3363</v>
      </c>
      <c r="Y441" s="154">
        <v>0.0125238608197972</v>
      </c>
      <c r="Z441" s="154">
        <v>0.0110587226746678</v>
      </c>
      <c r="AA441" s="154">
        <v>0.0149602618045816</v>
      </c>
      <c r="AB441" s="155">
        <v>0.013383080541812</v>
      </c>
      <c r="AC441" s="156">
        <v>-0.00390153912991377</v>
      </c>
      <c r="AD441" s="157">
        <v>77526</v>
      </c>
      <c r="AE441" s="158">
        <v>1110</v>
      </c>
      <c r="AF441" s="158">
        <v>0</v>
      </c>
      <c r="AG441" s="158">
        <v>86305</v>
      </c>
      <c r="AH441" s="158">
        <v>1034</v>
      </c>
      <c r="AI441" s="158">
        <v>0</v>
      </c>
      <c r="AJ441" s="155">
        <v>0.0143177772618218</v>
      </c>
      <c r="AK441" s="155">
        <v>0.011980765888419</v>
      </c>
      <c r="AL441" s="156">
        <v>0.00233701137340286</v>
      </c>
    </row>
    <row r="442" spans="1:38">
      <c r="A442" s="166" t="s">
        <v>210</v>
      </c>
      <c r="B442" s="167" t="s">
        <v>1792</v>
      </c>
      <c r="C442" s="167" t="s">
        <v>254</v>
      </c>
      <c r="D442" s="150">
        <v>9679</v>
      </c>
      <c r="E442" s="150">
        <v>225</v>
      </c>
      <c r="F442" s="150">
        <v>166</v>
      </c>
      <c r="G442" s="150">
        <v>19</v>
      </c>
      <c r="H442" s="150">
        <v>0</v>
      </c>
      <c r="I442" s="151">
        <v>10369</v>
      </c>
      <c r="J442" s="151">
        <v>228</v>
      </c>
      <c r="K442" s="151">
        <v>228</v>
      </c>
      <c r="L442" s="151">
        <v>32</v>
      </c>
      <c r="M442" s="151">
        <v>0</v>
      </c>
      <c r="N442" s="151">
        <v>10012</v>
      </c>
      <c r="O442" s="151">
        <v>177</v>
      </c>
      <c r="P442" s="151">
        <v>177</v>
      </c>
      <c r="Q442" s="151">
        <v>93</v>
      </c>
      <c r="R442" s="151">
        <v>0</v>
      </c>
      <c r="S442" s="152">
        <v>0.015</v>
      </c>
      <c r="T442" s="153">
        <v>240620</v>
      </c>
      <c r="U442" s="153">
        <v>4990</v>
      </c>
      <c r="V442" s="153">
        <v>4931</v>
      </c>
      <c r="W442" s="153">
        <v>0</v>
      </c>
      <c r="X442" s="151">
        <v>4448</v>
      </c>
      <c r="Y442" s="154">
        <v>0.0207380932590807</v>
      </c>
      <c r="Z442" s="154">
        <v>0.023246203120157</v>
      </c>
      <c r="AA442" s="154">
        <v>0.0219886199247758</v>
      </c>
      <c r="AB442" s="155">
        <v>0.0176787854574511</v>
      </c>
      <c r="AC442" s="156">
        <v>0.00125758319538127</v>
      </c>
      <c r="AD442" s="157">
        <v>63464</v>
      </c>
      <c r="AE442" s="158">
        <v>1391</v>
      </c>
      <c r="AF442" s="158">
        <v>0</v>
      </c>
      <c r="AG442" s="158">
        <v>67860</v>
      </c>
      <c r="AH442" s="158">
        <v>1437</v>
      </c>
      <c r="AI442" s="158">
        <v>0</v>
      </c>
      <c r="AJ442" s="155">
        <v>0.021917937728476</v>
      </c>
      <c r="AK442" s="155">
        <v>0.0211759504862953</v>
      </c>
      <c r="AL442" s="156">
        <v>0.000741987242180671</v>
      </c>
    </row>
    <row r="443" spans="1:38">
      <c r="A443" s="166" t="s">
        <v>210</v>
      </c>
      <c r="B443" s="167" t="s">
        <v>1797</v>
      </c>
      <c r="C443" s="167" t="s">
        <v>255</v>
      </c>
      <c r="D443" s="150">
        <v>13726</v>
      </c>
      <c r="E443" s="150">
        <v>358</v>
      </c>
      <c r="F443" s="150">
        <v>238</v>
      </c>
      <c r="G443" s="150">
        <v>2</v>
      </c>
      <c r="H443" s="150">
        <v>0</v>
      </c>
      <c r="I443" s="151">
        <v>15140</v>
      </c>
      <c r="J443" s="151">
        <v>197</v>
      </c>
      <c r="K443" s="151">
        <v>197</v>
      </c>
      <c r="L443" s="151">
        <v>32</v>
      </c>
      <c r="M443" s="151">
        <v>0</v>
      </c>
      <c r="N443" s="151">
        <v>13777</v>
      </c>
      <c r="O443" s="151">
        <v>238</v>
      </c>
      <c r="P443" s="151">
        <v>237</v>
      </c>
      <c r="Q443" s="151">
        <v>158</v>
      </c>
      <c r="R443" s="151">
        <v>0</v>
      </c>
      <c r="S443" s="152">
        <v>0.015</v>
      </c>
      <c r="T443" s="153">
        <v>344580</v>
      </c>
      <c r="U443" s="153">
        <v>6268</v>
      </c>
      <c r="V443" s="153">
        <v>6145</v>
      </c>
      <c r="W443" s="153">
        <v>1</v>
      </c>
      <c r="X443" s="151">
        <v>5594</v>
      </c>
      <c r="Y443" s="154">
        <v>0.0181873585234198</v>
      </c>
      <c r="Z443" s="154">
        <v>0.0260818883870028</v>
      </c>
      <c r="AA443" s="154">
        <v>0.0130118890356671</v>
      </c>
      <c r="AB443" s="155">
        <v>0.0172751687595267</v>
      </c>
      <c r="AC443" s="156">
        <v>0.0130699993513357</v>
      </c>
      <c r="AD443" s="157">
        <v>90301</v>
      </c>
      <c r="AE443" s="158">
        <v>1752</v>
      </c>
      <c r="AF443" s="158">
        <v>0</v>
      </c>
      <c r="AG443" s="158">
        <v>98506</v>
      </c>
      <c r="AH443" s="158">
        <v>1792</v>
      </c>
      <c r="AI443" s="158">
        <v>0</v>
      </c>
      <c r="AJ443" s="155">
        <v>0.0194017784963622</v>
      </c>
      <c r="AK443" s="155">
        <v>0.0181917852719631</v>
      </c>
      <c r="AL443" s="156">
        <v>0.00120999322439904</v>
      </c>
    </row>
    <row r="444" spans="1:38">
      <c r="A444" s="166" t="s">
        <v>210</v>
      </c>
      <c r="B444" s="167" t="s">
        <v>1795</v>
      </c>
      <c r="C444" s="167" t="s">
        <v>256</v>
      </c>
      <c r="D444" s="150">
        <v>6847</v>
      </c>
      <c r="E444" s="150">
        <v>93</v>
      </c>
      <c r="F444" s="150">
        <v>67</v>
      </c>
      <c r="G444" s="150">
        <v>4</v>
      </c>
      <c r="H444" s="150">
        <v>0</v>
      </c>
      <c r="I444" s="151">
        <v>7596</v>
      </c>
      <c r="J444" s="151">
        <v>118</v>
      </c>
      <c r="K444" s="151">
        <v>118</v>
      </c>
      <c r="L444" s="151">
        <v>24</v>
      </c>
      <c r="M444" s="151">
        <v>0</v>
      </c>
      <c r="N444" s="151">
        <v>7208</v>
      </c>
      <c r="O444" s="151">
        <v>76</v>
      </c>
      <c r="P444" s="151">
        <v>76</v>
      </c>
      <c r="Q444" s="151">
        <v>51</v>
      </c>
      <c r="R444" s="151">
        <v>0</v>
      </c>
      <c r="S444" s="152">
        <v>0.015</v>
      </c>
      <c r="T444" s="153">
        <v>163779</v>
      </c>
      <c r="U444" s="153">
        <v>2327</v>
      </c>
      <c r="V444" s="153">
        <v>2301</v>
      </c>
      <c r="W444" s="153">
        <v>1</v>
      </c>
      <c r="X444" s="151">
        <v>2096</v>
      </c>
      <c r="Y444" s="154">
        <v>0.0142020649778055</v>
      </c>
      <c r="Z444" s="154">
        <v>0.0135825909157295</v>
      </c>
      <c r="AA444" s="154">
        <v>0.0155344918378094</v>
      </c>
      <c r="AB444" s="155">
        <v>0.0105438401775805</v>
      </c>
      <c r="AC444" s="156">
        <v>-0.00195190092207986</v>
      </c>
      <c r="AD444" s="157">
        <v>45884</v>
      </c>
      <c r="AE444" s="158">
        <v>632</v>
      </c>
      <c r="AF444" s="158">
        <v>0</v>
      </c>
      <c r="AG444" s="158">
        <v>46037</v>
      </c>
      <c r="AH444" s="158">
        <v>677</v>
      </c>
      <c r="AI444" s="158">
        <v>1</v>
      </c>
      <c r="AJ444" s="155">
        <v>0.01377386452794</v>
      </c>
      <c r="AK444" s="155">
        <v>0.0146838412581185</v>
      </c>
      <c r="AL444" s="156">
        <v>-0.000909976730178449</v>
      </c>
    </row>
    <row r="445" spans="1:38">
      <c r="A445" s="166" t="s">
        <v>210</v>
      </c>
      <c r="B445" s="167" t="s">
        <v>1797</v>
      </c>
      <c r="C445" s="167" t="s">
        <v>257</v>
      </c>
      <c r="D445" s="150">
        <v>10744</v>
      </c>
      <c r="E445" s="150">
        <v>152</v>
      </c>
      <c r="F445" s="150">
        <v>97</v>
      </c>
      <c r="G445" s="150">
        <v>1</v>
      </c>
      <c r="H445" s="150">
        <v>0</v>
      </c>
      <c r="I445" s="151">
        <v>11791</v>
      </c>
      <c r="J445" s="151">
        <v>192</v>
      </c>
      <c r="K445" s="151">
        <v>192</v>
      </c>
      <c r="L445" s="151">
        <v>6</v>
      </c>
      <c r="M445" s="151">
        <v>0</v>
      </c>
      <c r="N445" s="151">
        <v>11758</v>
      </c>
      <c r="O445" s="151">
        <v>126</v>
      </c>
      <c r="P445" s="151">
        <v>126</v>
      </c>
      <c r="Q445" s="151">
        <v>76</v>
      </c>
      <c r="R445" s="151">
        <v>0</v>
      </c>
      <c r="S445" s="152">
        <v>0.015</v>
      </c>
      <c r="T445" s="153">
        <v>262299</v>
      </c>
      <c r="U445" s="153">
        <v>4074</v>
      </c>
      <c r="V445" s="153">
        <v>4019</v>
      </c>
      <c r="W445" s="153">
        <v>3</v>
      </c>
      <c r="X445" s="151">
        <v>3649</v>
      </c>
      <c r="Y445" s="154">
        <v>0.0155204556631935</v>
      </c>
      <c r="Z445" s="154">
        <v>0.0141474311243485</v>
      </c>
      <c r="AA445" s="154">
        <v>0.0162836061402765</v>
      </c>
      <c r="AB445" s="155">
        <v>0.0107161081816635</v>
      </c>
      <c r="AC445" s="156">
        <v>-0.00213617501592801</v>
      </c>
      <c r="AD445" s="157">
        <v>71251</v>
      </c>
      <c r="AE445" s="158">
        <v>1105</v>
      </c>
      <c r="AF445" s="158">
        <v>0</v>
      </c>
      <c r="AG445" s="158">
        <v>74198</v>
      </c>
      <c r="AH445" s="158">
        <v>1263</v>
      </c>
      <c r="AI445" s="158">
        <v>0</v>
      </c>
      <c r="AJ445" s="155">
        <v>0.015508554265905</v>
      </c>
      <c r="AK445" s="155">
        <v>0.0170220221569315</v>
      </c>
      <c r="AL445" s="156">
        <v>-0.00151346789102642</v>
      </c>
    </row>
    <row r="446" spans="1:38">
      <c r="A446" s="166" t="s">
        <v>210</v>
      </c>
      <c r="B446" s="167" t="s">
        <v>1792</v>
      </c>
      <c r="C446" s="167" t="s">
        <v>258</v>
      </c>
      <c r="D446" s="150">
        <v>7724</v>
      </c>
      <c r="E446" s="150">
        <v>145</v>
      </c>
      <c r="F446" s="150">
        <v>104</v>
      </c>
      <c r="G446" s="150">
        <v>0</v>
      </c>
      <c r="H446" s="150">
        <v>0</v>
      </c>
      <c r="I446" s="151">
        <v>8340</v>
      </c>
      <c r="J446" s="151">
        <v>125</v>
      </c>
      <c r="K446" s="151">
        <v>125</v>
      </c>
      <c r="L446" s="151">
        <v>0</v>
      </c>
      <c r="M446" s="151">
        <v>0</v>
      </c>
      <c r="N446" s="151">
        <v>7990</v>
      </c>
      <c r="O446" s="151">
        <v>89</v>
      </c>
      <c r="P446" s="151">
        <v>89</v>
      </c>
      <c r="Q446" s="151">
        <v>31</v>
      </c>
      <c r="R446" s="151">
        <v>0</v>
      </c>
      <c r="S446" s="152">
        <v>0.015</v>
      </c>
      <c r="T446" s="153">
        <v>191606</v>
      </c>
      <c r="U446" s="153">
        <v>2991</v>
      </c>
      <c r="V446" s="153">
        <v>2950</v>
      </c>
      <c r="W446" s="153">
        <v>2</v>
      </c>
      <c r="X446" s="151">
        <v>2597</v>
      </c>
      <c r="Y446" s="154">
        <v>0.0155997202592821</v>
      </c>
      <c r="Z446" s="154">
        <v>0.0187726566545831</v>
      </c>
      <c r="AA446" s="154">
        <v>0.0149880095923261</v>
      </c>
      <c r="AB446" s="155">
        <v>0.0111389236545682</v>
      </c>
      <c r="AC446" s="156">
        <v>0.00378464706225698</v>
      </c>
      <c r="AD446" s="157">
        <v>49615</v>
      </c>
      <c r="AE446" s="158">
        <v>822</v>
      </c>
      <c r="AF446" s="158">
        <v>0</v>
      </c>
      <c r="AG446" s="158">
        <v>52875</v>
      </c>
      <c r="AH446" s="158">
        <v>898</v>
      </c>
      <c r="AI446" s="158">
        <v>2</v>
      </c>
      <c r="AJ446" s="155">
        <v>0.0165675702912426</v>
      </c>
      <c r="AK446" s="155">
        <v>0.0169456264775414</v>
      </c>
      <c r="AL446" s="156">
        <v>-0.000378056186298804</v>
      </c>
    </row>
    <row r="447" spans="1:38">
      <c r="A447" s="166" t="s">
        <v>210</v>
      </c>
      <c r="B447" s="167" t="s">
        <v>1796</v>
      </c>
      <c r="C447" s="167" t="s">
        <v>259</v>
      </c>
      <c r="D447" s="150">
        <v>6985</v>
      </c>
      <c r="E447" s="150">
        <v>130</v>
      </c>
      <c r="F447" s="150">
        <v>87</v>
      </c>
      <c r="G447" s="150">
        <v>0</v>
      </c>
      <c r="H447" s="150">
        <v>0</v>
      </c>
      <c r="I447" s="151">
        <v>7849</v>
      </c>
      <c r="J447" s="151">
        <v>98</v>
      </c>
      <c r="K447" s="151">
        <v>97</v>
      </c>
      <c r="L447" s="151">
        <v>18</v>
      </c>
      <c r="M447" s="151">
        <v>0</v>
      </c>
      <c r="N447" s="151">
        <v>7447</v>
      </c>
      <c r="O447" s="151">
        <v>63</v>
      </c>
      <c r="P447" s="151">
        <v>63</v>
      </c>
      <c r="Q447" s="151">
        <v>44</v>
      </c>
      <c r="R447" s="151">
        <v>0</v>
      </c>
      <c r="S447" s="152">
        <v>0.015</v>
      </c>
      <c r="T447" s="153">
        <v>140071</v>
      </c>
      <c r="U447" s="153">
        <v>2430</v>
      </c>
      <c r="V447" s="153">
        <v>2386</v>
      </c>
      <c r="W447" s="153">
        <v>0</v>
      </c>
      <c r="X447" s="151">
        <v>2178</v>
      </c>
      <c r="Y447" s="154">
        <v>0.0173483447680105</v>
      </c>
      <c r="Z447" s="154">
        <v>0.0186113099498926</v>
      </c>
      <c r="AA447" s="154">
        <v>0.0124856669639445</v>
      </c>
      <c r="AB447" s="155">
        <v>0.00845978246273667</v>
      </c>
      <c r="AC447" s="156">
        <v>0.00612564298594817</v>
      </c>
      <c r="AD447" s="157">
        <v>44120</v>
      </c>
      <c r="AE447" s="158">
        <v>620</v>
      </c>
      <c r="AF447" s="158">
        <v>0</v>
      </c>
      <c r="AG447" s="158">
        <v>38298</v>
      </c>
      <c r="AH447" s="158">
        <v>772</v>
      </c>
      <c r="AI447" s="158">
        <v>0</v>
      </c>
      <c r="AJ447" s="155">
        <v>0.014052583862194</v>
      </c>
      <c r="AK447" s="155">
        <v>0.0201577105854092</v>
      </c>
      <c r="AL447" s="156">
        <v>-0.00610512672321514</v>
      </c>
    </row>
    <row r="448" spans="1:38">
      <c r="A448" s="166" t="s">
        <v>260</v>
      </c>
      <c r="B448" s="167" t="s">
        <v>1798</v>
      </c>
      <c r="C448" s="167" t="s">
        <v>262</v>
      </c>
      <c r="D448" s="150">
        <v>8169</v>
      </c>
      <c r="E448" s="150">
        <v>125</v>
      </c>
      <c r="F448" s="150">
        <v>80</v>
      </c>
      <c r="G448" s="150">
        <v>0</v>
      </c>
      <c r="H448" s="150">
        <v>0</v>
      </c>
      <c r="I448" s="151">
        <v>9297</v>
      </c>
      <c r="J448" s="151">
        <v>143</v>
      </c>
      <c r="K448" s="151">
        <v>142</v>
      </c>
      <c r="L448" s="151">
        <v>39</v>
      </c>
      <c r="M448" s="151">
        <v>0</v>
      </c>
      <c r="N448" s="151">
        <v>8986</v>
      </c>
      <c r="O448" s="151">
        <v>114</v>
      </c>
      <c r="P448" s="151">
        <v>114</v>
      </c>
      <c r="Q448" s="151">
        <v>84</v>
      </c>
      <c r="R448" s="151">
        <v>0</v>
      </c>
      <c r="S448" s="152">
        <v>0.015</v>
      </c>
      <c r="T448" s="153">
        <v>204714</v>
      </c>
      <c r="U448" s="153">
        <v>2763</v>
      </c>
      <c r="V448" s="153">
        <v>2717</v>
      </c>
      <c r="W448" s="153">
        <v>1</v>
      </c>
      <c r="X448" s="151">
        <v>2468</v>
      </c>
      <c r="Y448" s="154">
        <v>0.0134919937082955</v>
      </c>
      <c r="Z448" s="154">
        <v>0.0153017505202595</v>
      </c>
      <c r="AA448" s="154">
        <v>0.0153813057975691</v>
      </c>
      <c r="AB448" s="155">
        <v>0.0126864010683285</v>
      </c>
      <c r="AC448" s="156">
        <v>-7.95552773095905e-5</v>
      </c>
      <c r="AD448" s="157">
        <v>55767</v>
      </c>
      <c r="AE448" s="158">
        <v>877</v>
      </c>
      <c r="AF448" s="158">
        <v>0</v>
      </c>
      <c r="AG448" s="158">
        <v>58635</v>
      </c>
      <c r="AH448" s="158">
        <v>756</v>
      </c>
      <c r="AI448" s="158">
        <v>0</v>
      </c>
      <c r="AJ448" s="155">
        <v>0.0157261462872308</v>
      </c>
      <c r="AK448" s="155">
        <v>0.0128933231005372</v>
      </c>
      <c r="AL448" s="156">
        <v>0.00283282318669358</v>
      </c>
    </row>
    <row r="449" spans="1:38">
      <c r="A449" s="166" t="s">
        <v>260</v>
      </c>
      <c r="B449" s="167" t="s">
        <v>1798</v>
      </c>
      <c r="C449" s="167" t="s">
        <v>263</v>
      </c>
      <c r="D449" s="150">
        <v>6248</v>
      </c>
      <c r="E449" s="150">
        <v>112</v>
      </c>
      <c r="F449" s="150">
        <v>71</v>
      </c>
      <c r="G449" s="150">
        <v>0</v>
      </c>
      <c r="H449" s="150">
        <v>0</v>
      </c>
      <c r="I449" s="151">
        <v>6679</v>
      </c>
      <c r="J449" s="151">
        <v>93</v>
      </c>
      <c r="K449" s="151">
        <v>93</v>
      </c>
      <c r="L449" s="151">
        <v>20</v>
      </c>
      <c r="M449" s="151">
        <v>0</v>
      </c>
      <c r="N449" s="151">
        <v>6598</v>
      </c>
      <c r="O449" s="151">
        <v>98</v>
      </c>
      <c r="P449" s="151">
        <v>98</v>
      </c>
      <c r="Q449" s="151">
        <v>69</v>
      </c>
      <c r="R449" s="151">
        <v>0</v>
      </c>
      <c r="S449" s="152">
        <v>0.015</v>
      </c>
      <c r="T449" s="153">
        <v>148106</v>
      </c>
      <c r="U449" s="153">
        <v>2323</v>
      </c>
      <c r="V449" s="153">
        <v>2282</v>
      </c>
      <c r="W449" s="153">
        <v>0</v>
      </c>
      <c r="X449" s="151">
        <v>2080</v>
      </c>
      <c r="Y449" s="154">
        <v>0.0156847123006495</v>
      </c>
      <c r="Z449" s="154">
        <v>0.0179257362355954</v>
      </c>
      <c r="AA449" s="154">
        <v>0.0139242401557119</v>
      </c>
      <c r="AB449" s="155">
        <v>0.0148529857532586</v>
      </c>
      <c r="AC449" s="156">
        <v>0.00400149607988346</v>
      </c>
      <c r="AD449" s="157">
        <v>40983</v>
      </c>
      <c r="AE449" s="158">
        <v>673</v>
      </c>
      <c r="AF449" s="158">
        <v>0</v>
      </c>
      <c r="AG449" s="158">
        <v>42834</v>
      </c>
      <c r="AH449" s="158">
        <v>664</v>
      </c>
      <c r="AI449" s="158">
        <v>0</v>
      </c>
      <c r="AJ449" s="155">
        <v>0.016421443037357</v>
      </c>
      <c r="AK449" s="155">
        <v>0.0155017042536303</v>
      </c>
      <c r="AL449" s="156">
        <v>0.000919738783726658</v>
      </c>
    </row>
    <row r="450" spans="1:38">
      <c r="A450" s="166" t="s">
        <v>260</v>
      </c>
      <c r="B450" s="167" t="s">
        <v>1798</v>
      </c>
      <c r="C450" s="167" t="s">
        <v>264</v>
      </c>
      <c r="D450" s="150">
        <v>8314</v>
      </c>
      <c r="E450" s="150">
        <v>49</v>
      </c>
      <c r="F450" s="150">
        <v>20</v>
      </c>
      <c r="G450" s="150">
        <v>0</v>
      </c>
      <c r="H450" s="150">
        <v>0</v>
      </c>
      <c r="I450" s="151">
        <v>9356</v>
      </c>
      <c r="J450" s="151">
        <v>189</v>
      </c>
      <c r="K450" s="151">
        <v>189</v>
      </c>
      <c r="L450" s="151">
        <v>0</v>
      </c>
      <c r="M450" s="151">
        <v>0</v>
      </c>
      <c r="N450" s="151">
        <v>8552</v>
      </c>
      <c r="O450" s="151">
        <v>162</v>
      </c>
      <c r="P450" s="151">
        <v>161</v>
      </c>
      <c r="Q450" s="151">
        <v>59</v>
      </c>
      <c r="R450" s="151">
        <v>0</v>
      </c>
      <c r="S450" s="152">
        <v>0.015</v>
      </c>
      <c r="T450" s="153">
        <v>201235</v>
      </c>
      <c r="U450" s="153">
        <v>3420</v>
      </c>
      <c r="V450" s="153">
        <v>3382</v>
      </c>
      <c r="W450" s="153">
        <v>8</v>
      </c>
      <c r="X450" s="151">
        <v>2961</v>
      </c>
      <c r="Y450" s="154">
        <v>0.0169553010162248</v>
      </c>
      <c r="Z450" s="154">
        <v>0.00589367332210729</v>
      </c>
      <c r="AA450" s="154">
        <v>0.0202009405728944</v>
      </c>
      <c r="AB450" s="155">
        <v>0.0189429373246024</v>
      </c>
      <c r="AC450" s="156">
        <v>-0.0143072672507871</v>
      </c>
      <c r="AD450" s="157">
        <v>56176</v>
      </c>
      <c r="AE450" s="158">
        <v>1058</v>
      </c>
      <c r="AF450" s="158">
        <v>0</v>
      </c>
      <c r="AG450" s="158">
        <v>58714</v>
      </c>
      <c r="AH450" s="158">
        <v>935</v>
      </c>
      <c r="AI450" s="158">
        <v>3</v>
      </c>
      <c r="AJ450" s="155">
        <v>0.0188336656223298</v>
      </c>
      <c r="AK450" s="155">
        <v>0.015873556562319</v>
      </c>
      <c r="AL450" s="156">
        <v>0.00296010906001078</v>
      </c>
    </row>
    <row r="451" spans="1:38">
      <c r="A451" s="166" t="s">
        <v>260</v>
      </c>
      <c r="B451" s="167" t="s">
        <v>1798</v>
      </c>
      <c r="C451" s="167" t="s">
        <v>265</v>
      </c>
      <c r="D451" s="150">
        <v>11340</v>
      </c>
      <c r="E451" s="150">
        <v>195</v>
      </c>
      <c r="F451" s="150">
        <v>102</v>
      </c>
      <c r="G451" s="150">
        <v>0</v>
      </c>
      <c r="H451" s="150">
        <v>0</v>
      </c>
      <c r="I451" s="151">
        <v>12856</v>
      </c>
      <c r="J451" s="151">
        <v>185</v>
      </c>
      <c r="K451" s="151">
        <v>185</v>
      </c>
      <c r="L451" s="151">
        <v>1</v>
      </c>
      <c r="M451" s="151">
        <v>0</v>
      </c>
      <c r="N451" s="151">
        <v>12174</v>
      </c>
      <c r="O451" s="151">
        <v>236</v>
      </c>
      <c r="P451" s="151">
        <v>236</v>
      </c>
      <c r="Q451" s="151">
        <v>79</v>
      </c>
      <c r="R451" s="151">
        <v>0</v>
      </c>
      <c r="S451" s="152">
        <v>0.015</v>
      </c>
      <c r="T451" s="153">
        <v>284476</v>
      </c>
      <c r="U451" s="153">
        <v>4965</v>
      </c>
      <c r="V451" s="153">
        <v>4872</v>
      </c>
      <c r="W451" s="153">
        <v>0</v>
      </c>
      <c r="X451" s="151">
        <v>4348</v>
      </c>
      <c r="Y451" s="154">
        <v>0.0174531419170686</v>
      </c>
      <c r="Z451" s="154">
        <v>0.0171957671957672</v>
      </c>
      <c r="AA451" s="154">
        <v>0.0143901680149347</v>
      </c>
      <c r="AB451" s="155">
        <v>0.0193855758173156</v>
      </c>
      <c r="AC451" s="156">
        <v>0.00280559918083253</v>
      </c>
      <c r="AD451" s="157">
        <v>76744</v>
      </c>
      <c r="AE451" s="158">
        <v>1403</v>
      </c>
      <c r="AF451" s="158">
        <v>0</v>
      </c>
      <c r="AG451" s="158">
        <v>81611</v>
      </c>
      <c r="AH451" s="158">
        <v>1453</v>
      </c>
      <c r="AI451" s="158">
        <v>0</v>
      </c>
      <c r="AJ451" s="155">
        <v>0.0182815594704472</v>
      </c>
      <c r="AK451" s="155">
        <v>0.0178039725037066</v>
      </c>
      <c r="AL451" s="156">
        <v>0.000477586966740592</v>
      </c>
    </row>
    <row r="452" spans="1:38">
      <c r="A452" s="166" t="s">
        <v>260</v>
      </c>
      <c r="B452" s="167" t="s">
        <v>1798</v>
      </c>
      <c r="C452" s="167" t="s">
        <v>266</v>
      </c>
      <c r="D452" s="150">
        <v>10284</v>
      </c>
      <c r="E452" s="150">
        <v>204</v>
      </c>
      <c r="F452" s="150">
        <v>127</v>
      </c>
      <c r="G452" s="150">
        <v>0</v>
      </c>
      <c r="H452" s="150">
        <v>0</v>
      </c>
      <c r="I452" s="151">
        <v>11346</v>
      </c>
      <c r="J452" s="151">
        <v>225</v>
      </c>
      <c r="K452" s="151">
        <v>224</v>
      </c>
      <c r="L452" s="151">
        <v>34</v>
      </c>
      <c r="M452" s="151">
        <v>0</v>
      </c>
      <c r="N452" s="151">
        <v>11186</v>
      </c>
      <c r="O452" s="151">
        <v>222</v>
      </c>
      <c r="P452" s="151">
        <v>222</v>
      </c>
      <c r="Q452" s="151">
        <v>158</v>
      </c>
      <c r="R452" s="151">
        <v>0</v>
      </c>
      <c r="S452" s="152">
        <v>0.015</v>
      </c>
      <c r="T452" s="153">
        <v>256660</v>
      </c>
      <c r="U452" s="153">
        <v>4628</v>
      </c>
      <c r="V452" s="153">
        <v>4548</v>
      </c>
      <c r="W452" s="153">
        <v>2</v>
      </c>
      <c r="X452" s="151">
        <v>4048</v>
      </c>
      <c r="Y452" s="154">
        <v>0.018023844775189</v>
      </c>
      <c r="Z452" s="154">
        <v>0.0198366394399067</v>
      </c>
      <c r="AA452" s="154">
        <v>0.0198307773664728</v>
      </c>
      <c r="AB452" s="155">
        <v>0.0198462363668872</v>
      </c>
      <c r="AC452" s="156">
        <v>5.86207343388628e-6</v>
      </c>
      <c r="AD452" s="157">
        <v>69077</v>
      </c>
      <c r="AE452" s="158">
        <v>1339</v>
      </c>
      <c r="AF452" s="158">
        <v>0</v>
      </c>
      <c r="AG452" s="158">
        <v>73813</v>
      </c>
      <c r="AH452" s="158">
        <v>1323</v>
      </c>
      <c r="AI452" s="158">
        <v>1</v>
      </c>
      <c r="AJ452" s="155">
        <v>0.0193841654964749</v>
      </c>
      <c r="AK452" s="155">
        <v>0.0179101242328587</v>
      </c>
      <c r="AL452" s="156">
        <v>0.00147404126361624</v>
      </c>
    </row>
    <row r="453" spans="1:38">
      <c r="A453" s="166" t="s">
        <v>260</v>
      </c>
      <c r="B453" s="167" t="s">
        <v>1798</v>
      </c>
      <c r="C453" s="167" t="s">
        <v>267</v>
      </c>
      <c r="D453" s="150">
        <v>10904</v>
      </c>
      <c r="E453" s="150">
        <v>264</v>
      </c>
      <c r="F453" s="150">
        <v>137</v>
      </c>
      <c r="G453" s="150">
        <v>0</v>
      </c>
      <c r="H453" s="150">
        <v>0</v>
      </c>
      <c r="I453" s="151">
        <v>11493</v>
      </c>
      <c r="J453" s="151">
        <v>275</v>
      </c>
      <c r="K453" s="151">
        <v>275</v>
      </c>
      <c r="L453" s="151">
        <v>0</v>
      </c>
      <c r="M453" s="151">
        <v>0</v>
      </c>
      <c r="N453" s="151">
        <v>11215</v>
      </c>
      <c r="O453" s="151">
        <v>179</v>
      </c>
      <c r="P453" s="151">
        <v>179</v>
      </c>
      <c r="Q453" s="151">
        <v>86</v>
      </c>
      <c r="R453" s="151">
        <v>0</v>
      </c>
      <c r="S453" s="152">
        <v>0.015</v>
      </c>
      <c r="T453" s="153">
        <v>264069</v>
      </c>
      <c r="U453" s="153">
        <v>5728</v>
      </c>
      <c r="V453" s="153">
        <v>5601</v>
      </c>
      <c r="W453" s="153">
        <v>6</v>
      </c>
      <c r="X453" s="151">
        <v>5014</v>
      </c>
      <c r="Y453" s="154">
        <v>0.0216685790456282</v>
      </c>
      <c r="Z453" s="154">
        <v>0.0242112986060161</v>
      </c>
      <c r="AA453" s="154">
        <v>0.0239276081092839</v>
      </c>
      <c r="AB453" s="155">
        <v>0.0159607668301382</v>
      </c>
      <c r="AC453" s="156">
        <v>0.000283690496732228</v>
      </c>
      <c r="AD453" s="157">
        <v>71534</v>
      </c>
      <c r="AE453" s="158">
        <v>1671</v>
      </c>
      <c r="AF453" s="158">
        <v>1</v>
      </c>
      <c r="AG453" s="158">
        <v>76385</v>
      </c>
      <c r="AH453" s="158">
        <v>1580</v>
      </c>
      <c r="AI453" s="158">
        <v>1</v>
      </c>
      <c r="AJ453" s="155">
        <v>0.0233455419800375</v>
      </c>
      <c r="AK453" s="155">
        <v>0.0206715978267985</v>
      </c>
      <c r="AL453" s="156">
        <v>0.00267394415323901</v>
      </c>
    </row>
    <row r="454" spans="1:38">
      <c r="A454" s="166" t="s">
        <v>260</v>
      </c>
      <c r="B454" s="167" t="s">
        <v>1798</v>
      </c>
      <c r="C454" s="167" t="s">
        <v>268</v>
      </c>
      <c r="D454" s="150">
        <v>12504</v>
      </c>
      <c r="E454" s="150">
        <v>103</v>
      </c>
      <c r="F454" s="150">
        <v>60</v>
      </c>
      <c r="G454" s="150">
        <v>0</v>
      </c>
      <c r="H454" s="150">
        <v>0</v>
      </c>
      <c r="I454" s="151">
        <v>14498</v>
      </c>
      <c r="J454" s="151">
        <v>146</v>
      </c>
      <c r="K454" s="151">
        <v>146</v>
      </c>
      <c r="L454" s="151">
        <v>27</v>
      </c>
      <c r="M454" s="151">
        <v>0</v>
      </c>
      <c r="N454" s="151">
        <v>14200</v>
      </c>
      <c r="O454" s="151">
        <v>152</v>
      </c>
      <c r="P454" s="151">
        <v>152</v>
      </c>
      <c r="Q454" s="151">
        <v>103</v>
      </c>
      <c r="R454" s="151">
        <v>0</v>
      </c>
      <c r="S454" s="152">
        <v>0.015</v>
      </c>
      <c r="T454" s="153">
        <v>308056</v>
      </c>
      <c r="U454" s="153">
        <v>2972</v>
      </c>
      <c r="V454" s="153">
        <v>2928</v>
      </c>
      <c r="W454" s="153">
        <v>3</v>
      </c>
      <c r="X454" s="151">
        <v>2630</v>
      </c>
      <c r="Y454" s="154">
        <v>0.00963785805178279</v>
      </c>
      <c r="Z454" s="154">
        <v>0.00823736404350608</v>
      </c>
      <c r="AA454" s="154">
        <v>0.0100703545316595</v>
      </c>
      <c r="AB454" s="155">
        <v>0.0107042253521127</v>
      </c>
      <c r="AC454" s="156">
        <v>-0.00183299048815346</v>
      </c>
      <c r="AD454" s="157">
        <v>87643</v>
      </c>
      <c r="AE454" s="158">
        <v>838</v>
      </c>
      <c r="AF454" s="158">
        <v>0</v>
      </c>
      <c r="AG454" s="158">
        <v>91196</v>
      </c>
      <c r="AH454" s="158">
        <v>880</v>
      </c>
      <c r="AI454" s="158">
        <v>0</v>
      </c>
      <c r="AJ454" s="155">
        <v>0.00956151660714489</v>
      </c>
      <c r="AK454" s="155">
        <v>0.00964954603272073</v>
      </c>
      <c r="AL454" s="156">
        <v>-8.80294255758383e-5</v>
      </c>
    </row>
    <row r="455" spans="1:38">
      <c r="A455" s="166" t="s">
        <v>260</v>
      </c>
      <c r="B455" s="167" t="s">
        <v>1798</v>
      </c>
      <c r="C455" s="167" t="s">
        <v>269</v>
      </c>
      <c r="D455" s="150">
        <v>8812</v>
      </c>
      <c r="E455" s="150">
        <v>104</v>
      </c>
      <c r="F455" s="150">
        <v>70</v>
      </c>
      <c r="G455" s="150">
        <v>0</v>
      </c>
      <c r="H455" s="150">
        <v>0</v>
      </c>
      <c r="I455" s="151">
        <v>10094</v>
      </c>
      <c r="J455" s="151">
        <v>156</v>
      </c>
      <c r="K455" s="151">
        <v>156</v>
      </c>
      <c r="L455" s="151">
        <v>29</v>
      </c>
      <c r="M455" s="151">
        <v>0</v>
      </c>
      <c r="N455" s="151">
        <v>9463</v>
      </c>
      <c r="O455" s="151">
        <v>111</v>
      </c>
      <c r="P455" s="151">
        <v>111</v>
      </c>
      <c r="Q455" s="151">
        <v>90</v>
      </c>
      <c r="R455" s="151">
        <v>0</v>
      </c>
      <c r="S455" s="152">
        <v>0.015</v>
      </c>
      <c r="T455" s="153">
        <v>220120</v>
      </c>
      <c r="U455" s="153">
        <v>2671</v>
      </c>
      <c r="V455" s="153">
        <v>2636</v>
      </c>
      <c r="W455" s="153">
        <v>0</v>
      </c>
      <c r="X455" s="151">
        <v>2399</v>
      </c>
      <c r="Y455" s="154">
        <v>0.0121342903870616</v>
      </c>
      <c r="Z455" s="154">
        <v>0.011802088061734</v>
      </c>
      <c r="AA455" s="154">
        <v>0.0154547255795522</v>
      </c>
      <c r="AB455" s="155">
        <v>0.0117298953820142</v>
      </c>
      <c r="AC455" s="156">
        <v>-0.00365263751781821</v>
      </c>
      <c r="AD455" s="157">
        <v>59192</v>
      </c>
      <c r="AE455" s="158">
        <v>721</v>
      </c>
      <c r="AF455" s="158">
        <v>0</v>
      </c>
      <c r="AG455" s="158">
        <v>62576</v>
      </c>
      <c r="AH455" s="158">
        <v>773</v>
      </c>
      <c r="AI455" s="158">
        <v>0</v>
      </c>
      <c r="AJ455" s="155">
        <v>0.0121807000946074</v>
      </c>
      <c r="AK455" s="155">
        <v>0.0123529787778062</v>
      </c>
      <c r="AL455" s="156">
        <v>-0.000172278683198808</v>
      </c>
    </row>
    <row r="456" spans="1:38">
      <c r="A456" s="166" t="s">
        <v>260</v>
      </c>
      <c r="B456" s="167" t="s">
        <v>1798</v>
      </c>
      <c r="C456" s="167" t="s">
        <v>270</v>
      </c>
      <c r="D456" s="150">
        <v>0</v>
      </c>
      <c r="E456" s="150">
        <v>0</v>
      </c>
      <c r="F456" s="150">
        <v>0</v>
      </c>
      <c r="G456" s="150">
        <v>0</v>
      </c>
      <c r="H456" s="150">
        <v>0</v>
      </c>
      <c r="I456" s="151">
        <v>0</v>
      </c>
      <c r="J456" s="151">
        <v>0</v>
      </c>
      <c r="K456" s="151">
        <v>0</v>
      </c>
      <c r="L456" s="151">
        <v>0</v>
      </c>
      <c r="M456" s="151">
        <v>0</v>
      </c>
      <c r="N456" s="151">
        <v>0</v>
      </c>
      <c r="O456" s="151">
        <v>0</v>
      </c>
      <c r="P456" s="151">
        <v>0</v>
      </c>
      <c r="Q456" s="151">
        <v>0</v>
      </c>
      <c r="R456" s="151">
        <v>0</v>
      </c>
      <c r="S456" s="152">
        <v>0.015</v>
      </c>
      <c r="T456" s="153">
        <v>0</v>
      </c>
      <c r="U456" s="153">
        <v>1</v>
      </c>
      <c r="V456" s="153">
        <v>1</v>
      </c>
      <c r="W456" s="153">
        <v>0</v>
      </c>
      <c r="X456" s="151">
        <v>1</v>
      </c>
      <c r="Y456" s="154">
        <v>0</v>
      </c>
      <c r="Z456" s="154">
        <v>0</v>
      </c>
      <c r="AA456" s="154">
        <v>0</v>
      </c>
      <c r="AB456" s="155">
        <v>0</v>
      </c>
      <c r="AC456" s="156">
        <v>0</v>
      </c>
      <c r="AD456" s="157">
        <v>0</v>
      </c>
      <c r="AE456" s="158">
        <v>1</v>
      </c>
      <c r="AF456" s="158">
        <v>0</v>
      </c>
      <c r="AG456" s="158">
        <v>0</v>
      </c>
      <c r="AH456" s="158">
        <v>0</v>
      </c>
      <c r="AI456" s="158">
        <v>0</v>
      </c>
      <c r="AJ456" s="155">
        <v>0</v>
      </c>
      <c r="AK456" s="155">
        <v>0</v>
      </c>
      <c r="AL456" s="156">
        <v>0</v>
      </c>
    </row>
    <row r="457" spans="1:38">
      <c r="A457" s="166" t="s">
        <v>260</v>
      </c>
      <c r="B457" s="167" t="s">
        <v>1798</v>
      </c>
      <c r="C457" s="167" t="s">
        <v>271</v>
      </c>
      <c r="D457" s="150">
        <v>2275</v>
      </c>
      <c r="E457" s="150">
        <v>56</v>
      </c>
      <c r="F457" s="150">
        <v>38</v>
      </c>
      <c r="G457" s="150">
        <v>2</v>
      </c>
      <c r="H457" s="150">
        <v>0</v>
      </c>
      <c r="I457" s="151">
        <v>2514</v>
      </c>
      <c r="J457" s="151">
        <v>48</v>
      </c>
      <c r="K457" s="151">
        <v>48</v>
      </c>
      <c r="L457" s="151">
        <v>11</v>
      </c>
      <c r="M457" s="151">
        <v>0</v>
      </c>
      <c r="N457" s="151">
        <v>2486</v>
      </c>
      <c r="O457" s="151">
        <v>56</v>
      </c>
      <c r="P457" s="151">
        <v>56</v>
      </c>
      <c r="Q457" s="151">
        <v>38</v>
      </c>
      <c r="R457" s="151">
        <v>0</v>
      </c>
      <c r="S457" s="152">
        <v>0.015</v>
      </c>
      <c r="T457" s="153">
        <v>54278</v>
      </c>
      <c r="U457" s="153">
        <v>988</v>
      </c>
      <c r="V457" s="153">
        <v>970</v>
      </c>
      <c r="W457" s="153">
        <v>0</v>
      </c>
      <c r="X457" s="151">
        <v>869</v>
      </c>
      <c r="Y457" s="154">
        <v>0.0182025866833708</v>
      </c>
      <c r="Z457" s="154">
        <v>0.0246153846153846</v>
      </c>
      <c r="AA457" s="154">
        <v>0.0190930787589499</v>
      </c>
      <c r="AB457" s="155">
        <v>0.0225261464199517</v>
      </c>
      <c r="AC457" s="156">
        <v>0.00552230585643473</v>
      </c>
      <c r="AD457" s="157">
        <v>15436</v>
      </c>
      <c r="AE457" s="158">
        <v>300</v>
      </c>
      <c r="AF457" s="158">
        <v>0</v>
      </c>
      <c r="AG457" s="158">
        <v>15364</v>
      </c>
      <c r="AH457" s="158">
        <v>263</v>
      </c>
      <c r="AI457" s="158">
        <v>0</v>
      </c>
      <c r="AJ457" s="155">
        <v>0.0194350868100544</v>
      </c>
      <c r="AK457" s="155">
        <v>0.0171179380369695</v>
      </c>
      <c r="AL457" s="156">
        <v>0.00231714877308488</v>
      </c>
    </row>
    <row r="458" spans="1:38">
      <c r="A458" s="166" t="s">
        <v>260</v>
      </c>
      <c r="B458" s="167" t="s">
        <v>1798</v>
      </c>
      <c r="C458" s="167" t="s">
        <v>272</v>
      </c>
      <c r="D458" s="150">
        <v>369</v>
      </c>
      <c r="E458" s="150">
        <v>0</v>
      </c>
      <c r="F458" s="150">
        <v>0</v>
      </c>
      <c r="G458" s="150">
        <v>0</v>
      </c>
      <c r="H458" s="150">
        <v>0</v>
      </c>
      <c r="I458" s="151">
        <v>397</v>
      </c>
      <c r="J458" s="151">
        <v>0</v>
      </c>
      <c r="K458" s="151">
        <v>0</v>
      </c>
      <c r="L458" s="151">
        <v>0</v>
      </c>
      <c r="M458" s="151">
        <v>0</v>
      </c>
      <c r="N458" s="151">
        <v>381</v>
      </c>
      <c r="O458" s="151">
        <v>0</v>
      </c>
      <c r="P458" s="151">
        <v>0</v>
      </c>
      <c r="Q458" s="151">
        <v>0</v>
      </c>
      <c r="R458" s="151">
        <v>0</v>
      </c>
      <c r="S458" s="152">
        <v>0.015</v>
      </c>
      <c r="T458" s="153">
        <v>10953</v>
      </c>
      <c r="U458" s="153">
        <v>0</v>
      </c>
      <c r="V458" s="153">
        <v>0</v>
      </c>
      <c r="W458" s="153">
        <v>0</v>
      </c>
      <c r="X458" s="151">
        <v>0</v>
      </c>
      <c r="Y458" s="154">
        <v>0</v>
      </c>
      <c r="Z458" s="154">
        <v>0</v>
      </c>
      <c r="AA458" s="154">
        <v>0</v>
      </c>
      <c r="AB458" s="155">
        <v>0</v>
      </c>
      <c r="AC458" s="156">
        <v>0</v>
      </c>
      <c r="AD458" s="157">
        <v>2729</v>
      </c>
      <c r="AE458" s="158">
        <v>0</v>
      </c>
      <c r="AF458" s="158">
        <v>0</v>
      </c>
      <c r="AG458" s="158">
        <v>2902</v>
      </c>
      <c r="AH458" s="158">
        <v>0</v>
      </c>
      <c r="AI458" s="158">
        <v>0</v>
      </c>
      <c r="AJ458" s="155">
        <v>0</v>
      </c>
      <c r="AK458" s="155">
        <v>0</v>
      </c>
      <c r="AL458" s="156">
        <v>0</v>
      </c>
    </row>
    <row r="459" spans="1:38">
      <c r="A459" s="166" t="s">
        <v>260</v>
      </c>
      <c r="B459" s="167" t="s">
        <v>1798</v>
      </c>
      <c r="C459" s="167" t="s">
        <v>273</v>
      </c>
      <c r="D459" s="150">
        <v>153</v>
      </c>
      <c r="E459" s="150">
        <v>0</v>
      </c>
      <c r="F459" s="150">
        <v>0</v>
      </c>
      <c r="G459" s="150">
        <v>0</v>
      </c>
      <c r="H459" s="150">
        <v>0</v>
      </c>
      <c r="I459" s="151">
        <v>26</v>
      </c>
      <c r="J459" s="151">
        <v>0</v>
      </c>
      <c r="K459" s="151">
        <v>0</v>
      </c>
      <c r="L459" s="151">
        <v>0</v>
      </c>
      <c r="M459" s="151">
        <v>0</v>
      </c>
      <c r="N459" s="151">
        <v>140</v>
      </c>
      <c r="O459" s="151">
        <v>1</v>
      </c>
      <c r="P459" s="151">
        <v>1</v>
      </c>
      <c r="Q459" s="151">
        <v>1</v>
      </c>
      <c r="R459" s="151">
        <v>0</v>
      </c>
      <c r="S459" s="152">
        <v>0.015</v>
      </c>
      <c r="T459" s="153">
        <v>2860</v>
      </c>
      <c r="U459" s="153">
        <v>4</v>
      </c>
      <c r="V459" s="153">
        <v>4</v>
      </c>
      <c r="W459" s="153">
        <v>0</v>
      </c>
      <c r="X459" s="151">
        <v>4</v>
      </c>
      <c r="Y459" s="154">
        <v>0.0013986013986014</v>
      </c>
      <c r="Z459" s="154">
        <v>0</v>
      </c>
      <c r="AA459" s="154">
        <v>0</v>
      </c>
      <c r="AB459" s="155">
        <v>0.00714285714285714</v>
      </c>
      <c r="AC459" s="156">
        <v>0</v>
      </c>
      <c r="AD459" s="157">
        <v>780</v>
      </c>
      <c r="AE459" s="158">
        <v>2</v>
      </c>
      <c r="AF459" s="158">
        <v>0</v>
      </c>
      <c r="AG459" s="158">
        <v>861</v>
      </c>
      <c r="AH459" s="158">
        <v>2</v>
      </c>
      <c r="AI459" s="158">
        <v>0</v>
      </c>
      <c r="AJ459" s="155">
        <v>0.00256410256410256</v>
      </c>
      <c r="AK459" s="155">
        <v>0.00232288037166086</v>
      </c>
      <c r="AL459" s="156">
        <v>0.000241222192441705</v>
      </c>
    </row>
    <row r="460" spans="1:38">
      <c r="A460" s="166" t="s">
        <v>260</v>
      </c>
      <c r="B460" s="167" t="s">
        <v>1798</v>
      </c>
      <c r="C460" s="167" t="s">
        <v>274</v>
      </c>
      <c r="D460" s="150">
        <v>0</v>
      </c>
      <c r="E460" s="150">
        <v>6</v>
      </c>
      <c r="F460" s="150">
        <v>5</v>
      </c>
      <c r="G460" s="150">
        <v>5</v>
      </c>
      <c r="H460" s="150">
        <v>0</v>
      </c>
      <c r="I460" s="151">
        <v>0</v>
      </c>
      <c r="J460" s="151">
        <v>14</v>
      </c>
      <c r="K460" s="151">
        <v>14</v>
      </c>
      <c r="L460" s="151">
        <v>13</v>
      </c>
      <c r="M460" s="151">
        <v>0</v>
      </c>
      <c r="N460" s="151">
        <v>0</v>
      </c>
      <c r="O460" s="151">
        <v>18</v>
      </c>
      <c r="P460" s="151">
        <v>18</v>
      </c>
      <c r="Q460" s="151">
        <v>18</v>
      </c>
      <c r="R460" s="151">
        <v>0</v>
      </c>
      <c r="S460" s="152">
        <v>0.015</v>
      </c>
      <c r="T460" s="153">
        <v>0</v>
      </c>
      <c r="U460" s="153">
        <v>348</v>
      </c>
      <c r="V460" s="153">
        <v>347</v>
      </c>
      <c r="W460" s="153">
        <v>0</v>
      </c>
      <c r="X460" s="151">
        <v>331</v>
      </c>
      <c r="Y460" s="154">
        <v>0</v>
      </c>
      <c r="Z460" s="154">
        <v>0</v>
      </c>
      <c r="AA460" s="154">
        <v>0</v>
      </c>
      <c r="AB460" s="155">
        <v>0</v>
      </c>
      <c r="AC460" s="156">
        <v>0</v>
      </c>
      <c r="AD460" s="157">
        <v>0</v>
      </c>
      <c r="AE460" s="158">
        <v>141</v>
      </c>
      <c r="AF460" s="158">
        <v>0</v>
      </c>
      <c r="AG460" s="158">
        <v>0</v>
      </c>
      <c r="AH460" s="158">
        <v>63</v>
      </c>
      <c r="AI460" s="158">
        <v>0</v>
      </c>
      <c r="AJ460" s="155">
        <v>0</v>
      </c>
      <c r="AK460" s="155">
        <v>0</v>
      </c>
      <c r="AL460" s="156">
        <v>0</v>
      </c>
    </row>
    <row r="461" spans="1:38">
      <c r="A461" s="166" t="s">
        <v>260</v>
      </c>
      <c r="B461" s="167" t="s">
        <v>1798</v>
      </c>
      <c r="C461" s="167" t="s">
        <v>275</v>
      </c>
      <c r="D461" s="150">
        <v>250</v>
      </c>
      <c r="E461" s="150">
        <v>0</v>
      </c>
      <c r="F461" s="150">
        <v>0</v>
      </c>
      <c r="G461" s="150">
        <v>0</v>
      </c>
      <c r="H461" s="150">
        <v>0</v>
      </c>
      <c r="I461" s="151">
        <v>0</v>
      </c>
      <c r="J461" s="151">
        <v>1</v>
      </c>
      <c r="K461" s="151">
        <v>1</v>
      </c>
      <c r="L461" s="151">
        <v>1</v>
      </c>
      <c r="M461" s="151">
        <v>0</v>
      </c>
      <c r="N461" s="151">
        <v>345</v>
      </c>
      <c r="O461" s="151">
        <v>1</v>
      </c>
      <c r="P461" s="151">
        <v>1</v>
      </c>
      <c r="Q461" s="151">
        <v>0</v>
      </c>
      <c r="R461" s="151">
        <v>0</v>
      </c>
      <c r="S461" s="152">
        <v>0.015</v>
      </c>
      <c r="T461" s="153">
        <v>2922</v>
      </c>
      <c r="U461" s="153">
        <v>4</v>
      </c>
      <c r="V461" s="153">
        <v>4</v>
      </c>
      <c r="W461" s="153">
        <v>0</v>
      </c>
      <c r="X461" s="151">
        <v>3</v>
      </c>
      <c r="Y461" s="154">
        <v>0.00136892539356605</v>
      </c>
      <c r="Z461" s="154">
        <v>0</v>
      </c>
      <c r="AA461" s="154">
        <v>0</v>
      </c>
      <c r="AB461" s="155">
        <v>0.00289855072463768</v>
      </c>
      <c r="AC461" s="156">
        <v>0</v>
      </c>
      <c r="AD461" s="157">
        <v>931</v>
      </c>
      <c r="AE461" s="158">
        <v>2</v>
      </c>
      <c r="AF461" s="158">
        <v>0</v>
      </c>
      <c r="AG461" s="158">
        <v>802</v>
      </c>
      <c r="AH461" s="158">
        <v>1</v>
      </c>
      <c r="AI461" s="158">
        <v>0</v>
      </c>
      <c r="AJ461" s="155">
        <v>0.00214822771213749</v>
      </c>
      <c r="AK461" s="155">
        <v>0.00124688279301746</v>
      </c>
      <c r="AL461" s="156">
        <v>0.00090134491912003</v>
      </c>
    </row>
    <row r="462" spans="1:38">
      <c r="A462" s="166" t="s">
        <v>260</v>
      </c>
      <c r="B462" s="167" t="s">
        <v>1799</v>
      </c>
      <c r="C462" s="167" t="s">
        <v>276</v>
      </c>
      <c r="D462" s="150">
        <v>7508</v>
      </c>
      <c r="E462" s="150">
        <v>212</v>
      </c>
      <c r="F462" s="150">
        <v>126</v>
      </c>
      <c r="G462" s="150">
        <v>1</v>
      </c>
      <c r="H462" s="150">
        <v>0</v>
      </c>
      <c r="I462" s="151">
        <v>8753</v>
      </c>
      <c r="J462" s="151">
        <v>206</v>
      </c>
      <c r="K462" s="151">
        <v>206</v>
      </c>
      <c r="L462" s="151">
        <v>52</v>
      </c>
      <c r="M462" s="151">
        <v>0</v>
      </c>
      <c r="N462" s="151">
        <v>8765</v>
      </c>
      <c r="O462" s="151">
        <v>171</v>
      </c>
      <c r="P462" s="151">
        <v>171</v>
      </c>
      <c r="Q462" s="151">
        <v>135</v>
      </c>
      <c r="R462" s="151">
        <v>0</v>
      </c>
      <c r="S462" s="152">
        <v>0.015</v>
      </c>
      <c r="T462" s="153">
        <v>200219</v>
      </c>
      <c r="U462" s="153">
        <v>4893</v>
      </c>
      <c r="V462" s="153">
        <v>4806</v>
      </c>
      <c r="W462" s="153">
        <v>1</v>
      </c>
      <c r="X462" s="151">
        <v>4449</v>
      </c>
      <c r="Y462" s="154">
        <v>0.0244332455960723</v>
      </c>
      <c r="Z462" s="154">
        <v>0.028236547682472</v>
      </c>
      <c r="AA462" s="154">
        <v>0.0235347880726608</v>
      </c>
      <c r="AB462" s="155">
        <v>0.0195094124358243</v>
      </c>
      <c r="AC462" s="156">
        <v>0.00470175960981123</v>
      </c>
      <c r="AD462" s="157">
        <v>52080</v>
      </c>
      <c r="AE462" s="158">
        <v>1271</v>
      </c>
      <c r="AF462" s="158">
        <v>0</v>
      </c>
      <c r="AG462" s="158">
        <v>56095</v>
      </c>
      <c r="AH462" s="158">
        <v>1439</v>
      </c>
      <c r="AI462" s="158">
        <v>0</v>
      </c>
      <c r="AJ462" s="155">
        <v>0.0244047619047619</v>
      </c>
      <c r="AK462" s="155">
        <v>0.0256529102415545</v>
      </c>
      <c r="AL462" s="156">
        <v>-0.0012481483367926</v>
      </c>
    </row>
    <row r="463" spans="1:38">
      <c r="A463" s="166" t="s">
        <v>260</v>
      </c>
      <c r="B463" s="167" t="s">
        <v>1799</v>
      </c>
      <c r="C463" s="167" t="s">
        <v>277</v>
      </c>
      <c r="D463" s="150">
        <v>10480</v>
      </c>
      <c r="E463" s="150">
        <v>240</v>
      </c>
      <c r="F463" s="150">
        <v>164</v>
      </c>
      <c r="G463" s="150">
        <v>1</v>
      </c>
      <c r="H463" s="150">
        <v>0</v>
      </c>
      <c r="I463" s="151">
        <v>11742</v>
      </c>
      <c r="J463" s="151">
        <v>286</v>
      </c>
      <c r="K463" s="151">
        <v>286</v>
      </c>
      <c r="L463" s="151">
        <v>5</v>
      </c>
      <c r="M463" s="151">
        <v>0</v>
      </c>
      <c r="N463" s="151">
        <v>12046</v>
      </c>
      <c r="O463" s="151">
        <v>215</v>
      </c>
      <c r="P463" s="151">
        <v>211</v>
      </c>
      <c r="Q463" s="151">
        <v>86</v>
      </c>
      <c r="R463" s="151">
        <v>0</v>
      </c>
      <c r="S463" s="152">
        <v>0.015</v>
      </c>
      <c r="T463" s="153">
        <v>262887</v>
      </c>
      <c r="U463" s="153">
        <v>5753</v>
      </c>
      <c r="V463" s="153">
        <v>5673</v>
      </c>
      <c r="W463" s="153">
        <v>0</v>
      </c>
      <c r="X463" s="151">
        <v>5001</v>
      </c>
      <c r="Y463" s="154">
        <v>0.0218839273147778</v>
      </c>
      <c r="Z463" s="154">
        <v>0.0229007633587786</v>
      </c>
      <c r="AA463" s="154">
        <v>0.0243570090274229</v>
      </c>
      <c r="AB463" s="155">
        <v>0.0178482483812054</v>
      </c>
      <c r="AC463" s="156">
        <v>-0.0014562456686443</v>
      </c>
      <c r="AD463" s="157">
        <v>71984</v>
      </c>
      <c r="AE463" s="158">
        <v>1659</v>
      </c>
      <c r="AF463" s="158">
        <v>0</v>
      </c>
      <c r="AG463" s="158">
        <v>75575</v>
      </c>
      <c r="AH463" s="158">
        <v>1630</v>
      </c>
      <c r="AI463" s="158">
        <v>0</v>
      </c>
      <c r="AJ463" s="155">
        <v>0.02304678817515</v>
      </c>
      <c r="AK463" s="155">
        <v>0.0215679788289778</v>
      </c>
      <c r="AL463" s="156">
        <v>0.0014788093461722</v>
      </c>
    </row>
    <row r="464" spans="1:38">
      <c r="A464" s="166" t="s">
        <v>260</v>
      </c>
      <c r="B464" s="167" t="s">
        <v>1799</v>
      </c>
      <c r="C464" s="167" t="s">
        <v>278</v>
      </c>
      <c r="D464" s="150">
        <v>8179</v>
      </c>
      <c r="E464" s="150">
        <v>220</v>
      </c>
      <c r="F464" s="150">
        <v>116</v>
      </c>
      <c r="G464" s="150">
        <v>1</v>
      </c>
      <c r="H464" s="150">
        <v>0</v>
      </c>
      <c r="I464" s="151">
        <v>9017</v>
      </c>
      <c r="J464" s="151">
        <v>263</v>
      </c>
      <c r="K464" s="151">
        <v>263</v>
      </c>
      <c r="L464" s="151">
        <v>3</v>
      </c>
      <c r="M464" s="151">
        <v>1</v>
      </c>
      <c r="N464" s="151">
        <v>9513</v>
      </c>
      <c r="O464" s="151">
        <v>213</v>
      </c>
      <c r="P464" s="151">
        <v>213</v>
      </c>
      <c r="Q464" s="151">
        <v>118</v>
      </c>
      <c r="R464" s="151">
        <v>0</v>
      </c>
      <c r="S464" s="152">
        <v>0.015</v>
      </c>
      <c r="T464" s="153">
        <v>212928</v>
      </c>
      <c r="U464" s="153">
        <v>4753</v>
      </c>
      <c r="V464" s="153">
        <v>4648</v>
      </c>
      <c r="W464" s="153">
        <v>10</v>
      </c>
      <c r="X464" s="151">
        <v>4111</v>
      </c>
      <c r="Y464" s="154">
        <v>0.0222751352569883</v>
      </c>
      <c r="Z464" s="154">
        <v>0.026898153808534</v>
      </c>
      <c r="AA464" s="154">
        <v>0.0290562271265388</v>
      </c>
      <c r="AB464" s="155">
        <v>0.0223904131188899</v>
      </c>
      <c r="AC464" s="156">
        <v>-0.00215807331800471</v>
      </c>
      <c r="AD464" s="157">
        <v>55179</v>
      </c>
      <c r="AE464" s="158">
        <v>1404</v>
      </c>
      <c r="AF464" s="158">
        <v>1</v>
      </c>
      <c r="AG464" s="158">
        <v>61533</v>
      </c>
      <c r="AH464" s="158">
        <v>1352</v>
      </c>
      <c r="AI464" s="158">
        <v>3</v>
      </c>
      <c r="AJ464" s="155">
        <v>0.0254263397306946</v>
      </c>
      <c r="AK464" s="155">
        <v>0.0219231956836169</v>
      </c>
      <c r="AL464" s="156">
        <v>0.00350314404707773</v>
      </c>
    </row>
    <row r="465" spans="1:38">
      <c r="A465" s="166" t="s">
        <v>260</v>
      </c>
      <c r="B465" s="167" t="s">
        <v>1799</v>
      </c>
      <c r="C465" s="167" t="s">
        <v>279</v>
      </c>
      <c r="D465" s="150">
        <v>0</v>
      </c>
      <c r="E465" s="150">
        <v>0</v>
      </c>
      <c r="F465" s="150">
        <v>0</v>
      </c>
      <c r="G465" s="150">
        <v>0</v>
      </c>
      <c r="H465" s="150">
        <v>0</v>
      </c>
      <c r="I465" s="151">
        <v>0</v>
      </c>
      <c r="J465" s="151">
        <v>0</v>
      </c>
      <c r="K465" s="151">
        <v>0</v>
      </c>
      <c r="L465" s="151">
        <v>0</v>
      </c>
      <c r="M465" s="151">
        <v>0</v>
      </c>
      <c r="N465" s="151">
        <v>0</v>
      </c>
      <c r="O465" s="151">
        <v>1</v>
      </c>
      <c r="P465" s="151">
        <v>1</v>
      </c>
      <c r="Q465" s="151">
        <v>0</v>
      </c>
      <c r="R465" s="151">
        <v>0</v>
      </c>
      <c r="S465" s="152">
        <v>0.015</v>
      </c>
      <c r="T465" s="153">
        <v>0</v>
      </c>
      <c r="U465" s="153">
        <v>8</v>
      </c>
      <c r="V465" s="153">
        <v>8</v>
      </c>
      <c r="W465" s="153">
        <v>0</v>
      </c>
      <c r="X465" s="151">
        <v>7</v>
      </c>
      <c r="Y465" s="154">
        <v>0</v>
      </c>
      <c r="Z465" s="154">
        <v>0</v>
      </c>
      <c r="AA465" s="154">
        <v>0</v>
      </c>
      <c r="AB465" s="155">
        <v>0</v>
      </c>
      <c r="AC465" s="156">
        <v>0</v>
      </c>
      <c r="AD465" s="157">
        <v>0</v>
      </c>
      <c r="AE465" s="158">
        <v>2</v>
      </c>
      <c r="AF465" s="158">
        <v>0</v>
      </c>
      <c r="AG465" s="158">
        <v>0</v>
      </c>
      <c r="AH465" s="158">
        <v>2</v>
      </c>
      <c r="AI465" s="158">
        <v>0</v>
      </c>
      <c r="AJ465" s="155">
        <v>0</v>
      </c>
      <c r="AK465" s="155">
        <v>0</v>
      </c>
      <c r="AL465" s="156">
        <v>0</v>
      </c>
    </row>
    <row r="466" spans="1:38">
      <c r="A466" s="166" t="s">
        <v>260</v>
      </c>
      <c r="B466" s="167" t="s">
        <v>1799</v>
      </c>
      <c r="C466" s="167" t="s">
        <v>280</v>
      </c>
      <c r="D466" s="150">
        <v>0</v>
      </c>
      <c r="E466" s="150">
        <v>0</v>
      </c>
      <c r="F466" s="150">
        <v>0</v>
      </c>
      <c r="G466" s="150">
        <v>0</v>
      </c>
      <c r="H466" s="150">
        <v>0</v>
      </c>
      <c r="I466" s="151">
        <v>0</v>
      </c>
      <c r="J466" s="151">
        <v>0</v>
      </c>
      <c r="K466" s="151">
        <v>0</v>
      </c>
      <c r="L466" s="151">
        <v>0</v>
      </c>
      <c r="M466" s="151">
        <v>0</v>
      </c>
      <c r="N466" s="151">
        <v>0</v>
      </c>
      <c r="O466" s="151">
        <v>0</v>
      </c>
      <c r="P466" s="151">
        <v>0</v>
      </c>
      <c r="Q466" s="151">
        <v>0</v>
      </c>
      <c r="R466" s="151">
        <v>0</v>
      </c>
      <c r="S466" s="152">
        <v>0.015</v>
      </c>
      <c r="T466" s="153">
        <v>0</v>
      </c>
      <c r="U466" s="153">
        <v>1</v>
      </c>
      <c r="V466" s="153">
        <v>1</v>
      </c>
      <c r="W466" s="153">
        <v>0</v>
      </c>
      <c r="X466" s="151">
        <v>1</v>
      </c>
      <c r="Y466" s="154">
        <v>0</v>
      </c>
      <c r="Z466" s="154">
        <v>0</v>
      </c>
      <c r="AA466" s="154">
        <v>0</v>
      </c>
      <c r="AB466" s="155">
        <v>0</v>
      </c>
      <c r="AC466" s="156">
        <v>0</v>
      </c>
      <c r="AD466" s="157">
        <v>0</v>
      </c>
      <c r="AE466" s="158">
        <v>0</v>
      </c>
      <c r="AF466" s="158">
        <v>0</v>
      </c>
      <c r="AG466" s="158">
        <v>0</v>
      </c>
      <c r="AH466" s="158">
        <v>0</v>
      </c>
      <c r="AI466" s="158">
        <v>0</v>
      </c>
      <c r="AJ466" s="155">
        <v>0</v>
      </c>
      <c r="AK466" s="155">
        <v>0</v>
      </c>
      <c r="AL466" s="156">
        <v>0</v>
      </c>
    </row>
    <row r="467" spans="1:38">
      <c r="A467" s="166" t="s">
        <v>260</v>
      </c>
      <c r="B467" s="167" t="s">
        <v>1799</v>
      </c>
      <c r="C467" s="167" t="s">
        <v>281</v>
      </c>
      <c r="D467" s="150">
        <v>3875</v>
      </c>
      <c r="E467" s="150">
        <v>70</v>
      </c>
      <c r="F467" s="150">
        <v>33</v>
      </c>
      <c r="G467" s="150">
        <v>1</v>
      </c>
      <c r="H467" s="150">
        <v>0</v>
      </c>
      <c r="I467" s="151">
        <v>4108</v>
      </c>
      <c r="J467" s="151">
        <v>97</v>
      </c>
      <c r="K467" s="151">
        <v>97</v>
      </c>
      <c r="L467" s="151">
        <v>4</v>
      </c>
      <c r="M467" s="151">
        <v>0</v>
      </c>
      <c r="N467" s="151">
        <v>4149</v>
      </c>
      <c r="O467" s="151">
        <v>57</v>
      </c>
      <c r="P467" s="151">
        <v>57</v>
      </c>
      <c r="Q467" s="151">
        <v>36</v>
      </c>
      <c r="R467" s="151">
        <v>0</v>
      </c>
      <c r="S467" s="152">
        <v>0.015</v>
      </c>
      <c r="T467" s="153">
        <v>92884</v>
      </c>
      <c r="U467" s="153">
        <v>1757</v>
      </c>
      <c r="V467" s="153">
        <v>1718</v>
      </c>
      <c r="W467" s="153">
        <v>0</v>
      </c>
      <c r="X467" s="151">
        <v>1544</v>
      </c>
      <c r="Y467" s="154">
        <v>0.0189160673528272</v>
      </c>
      <c r="Z467" s="154">
        <v>0.0180645161290323</v>
      </c>
      <c r="AA467" s="154">
        <v>0.0236124634858812</v>
      </c>
      <c r="AB467" s="155">
        <v>0.0137382501807664</v>
      </c>
      <c r="AC467" s="156">
        <v>-0.00554794735684895</v>
      </c>
      <c r="AD467" s="157">
        <v>25654</v>
      </c>
      <c r="AE467" s="158">
        <v>461</v>
      </c>
      <c r="AF467" s="158">
        <v>0</v>
      </c>
      <c r="AG467" s="158">
        <v>26641</v>
      </c>
      <c r="AH467" s="158">
        <v>529</v>
      </c>
      <c r="AI467" s="158">
        <v>0</v>
      </c>
      <c r="AJ467" s="155">
        <v>0.0179699072269432</v>
      </c>
      <c r="AK467" s="155">
        <v>0.0198566119890395</v>
      </c>
      <c r="AL467" s="156">
        <v>-0.00188670476209628</v>
      </c>
    </row>
    <row r="468" spans="1:38">
      <c r="A468" s="166" t="s">
        <v>260</v>
      </c>
      <c r="B468" s="167" t="s">
        <v>1799</v>
      </c>
      <c r="C468" s="167" t="s">
        <v>282</v>
      </c>
      <c r="D468" s="150">
        <v>4263</v>
      </c>
      <c r="E468" s="150">
        <v>105</v>
      </c>
      <c r="F468" s="150">
        <v>63</v>
      </c>
      <c r="G468" s="150">
        <v>0</v>
      </c>
      <c r="H468" s="150">
        <v>0</v>
      </c>
      <c r="I468" s="151">
        <v>4718</v>
      </c>
      <c r="J468" s="151">
        <v>123</v>
      </c>
      <c r="K468" s="151">
        <v>123</v>
      </c>
      <c r="L468" s="151">
        <v>0</v>
      </c>
      <c r="M468" s="151">
        <v>0</v>
      </c>
      <c r="N468" s="151">
        <v>4889</v>
      </c>
      <c r="O468" s="151">
        <v>109</v>
      </c>
      <c r="P468" s="151">
        <v>109</v>
      </c>
      <c r="Q468" s="151">
        <v>60</v>
      </c>
      <c r="R468" s="151">
        <v>0</v>
      </c>
      <c r="S468" s="152">
        <v>0.015</v>
      </c>
      <c r="T468" s="153">
        <v>110993</v>
      </c>
      <c r="U468" s="153">
        <v>2663</v>
      </c>
      <c r="V468" s="153">
        <v>2621</v>
      </c>
      <c r="W468" s="153">
        <v>0</v>
      </c>
      <c r="X468" s="151">
        <v>2354</v>
      </c>
      <c r="Y468" s="154">
        <v>0.0239925040317858</v>
      </c>
      <c r="Z468" s="154">
        <v>0.0246305418719212</v>
      </c>
      <c r="AA468" s="154">
        <v>0.0260703688003391</v>
      </c>
      <c r="AB468" s="155">
        <v>0.0222949478420945</v>
      </c>
      <c r="AC468" s="156">
        <v>-0.00143982692841794</v>
      </c>
      <c r="AD468" s="157">
        <v>29063</v>
      </c>
      <c r="AE468" s="158">
        <v>755</v>
      </c>
      <c r="AF468" s="158">
        <v>0</v>
      </c>
      <c r="AG468" s="158">
        <v>31227</v>
      </c>
      <c r="AH468" s="158">
        <v>770</v>
      </c>
      <c r="AI468" s="158">
        <v>0</v>
      </c>
      <c r="AJ468" s="155">
        <v>0.0259780476895021</v>
      </c>
      <c r="AK468" s="155">
        <v>0.0246581483972204</v>
      </c>
      <c r="AL468" s="156">
        <v>0.00131989929228176</v>
      </c>
    </row>
    <row r="469" spans="1:38">
      <c r="A469" s="166" t="s">
        <v>260</v>
      </c>
      <c r="B469" s="167" t="s">
        <v>1799</v>
      </c>
      <c r="C469" s="167" t="s">
        <v>283</v>
      </c>
      <c r="D469" s="150">
        <v>259</v>
      </c>
      <c r="E469" s="150">
        <v>5</v>
      </c>
      <c r="F469" s="150">
        <v>2</v>
      </c>
      <c r="G469" s="150">
        <v>0</v>
      </c>
      <c r="H469" s="150">
        <v>0</v>
      </c>
      <c r="I469" s="151">
        <v>184</v>
      </c>
      <c r="J469" s="151">
        <v>2</v>
      </c>
      <c r="K469" s="151">
        <v>2</v>
      </c>
      <c r="L469" s="151">
        <v>2</v>
      </c>
      <c r="M469" s="151">
        <v>0</v>
      </c>
      <c r="N469" s="151">
        <v>211</v>
      </c>
      <c r="O469" s="151">
        <v>6</v>
      </c>
      <c r="P469" s="151">
        <v>6</v>
      </c>
      <c r="Q469" s="151">
        <v>6</v>
      </c>
      <c r="R469" s="151">
        <v>0</v>
      </c>
      <c r="S469" s="152">
        <v>0.015</v>
      </c>
      <c r="T469" s="153">
        <v>5686</v>
      </c>
      <c r="U469" s="153">
        <v>57</v>
      </c>
      <c r="V469" s="153">
        <v>54</v>
      </c>
      <c r="W469" s="153">
        <v>0</v>
      </c>
      <c r="X469" s="151">
        <v>48</v>
      </c>
      <c r="Y469" s="154">
        <v>0.0100246218782976</v>
      </c>
      <c r="Z469" s="154">
        <v>0.0193050193050193</v>
      </c>
      <c r="AA469" s="154">
        <v>0.0108695652173913</v>
      </c>
      <c r="AB469" s="155">
        <v>0.028436018957346</v>
      </c>
      <c r="AC469" s="156">
        <v>0.008435454087628</v>
      </c>
      <c r="AD469" s="157">
        <v>1614</v>
      </c>
      <c r="AE469" s="158">
        <v>30</v>
      </c>
      <c r="AF469" s="158">
        <v>0</v>
      </c>
      <c r="AG469" s="158">
        <v>1753</v>
      </c>
      <c r="AH469" s="158">
        <v>16</v>
      </c>
      <c r="AI469" s="158">
        <v>0</v>
      </c>
      <c r="AJ469" s="155">
        <v>0.0185873605947955</v>
      </c>
      <c r="AK469" s="155">
        <v>0.00912721049629207</v>
      </c>
      <c r="AL469" s="156">
        <v>0.00946015009850347</v>
      </c>
    </row>
    <row r="470" spans="1:38">
      <c r="A470" s="166" t="s">
        <v>260</v>
      </c>
      <c r="B470" s="167" t="s">
        <v>1799</v>
      </c>
      <c r="C470" s="167" t="s">
        <v>284</v>
      </c>
      <c r="D470" s="150">
        <v>105</v>
      </c>
      <c r="E470" s="150">
        <v>0</v>
      </c>
      <c r="F470" s="150">
        <v>0</v>
      </c>
      <c r="G470" s="150">
        <v>0</v>
      </c>
      <c r="H470" s="150">
        <v>0</v>
      </c>
      <c r="I470" s="151">
        <v>29</v>
      </c>
      <c r="J470" s="151">
        <v>0</v>
      </c>
      <c r="K470" s="151">
        <v>0</v>
      </c>
      <c r="L470" s="151">
        <v>0</v>
      </c>
      <c r="M470" s="151">
        <v>0</v>
      </c>
      <c r="N470" s="151">
        <v>66</v>
      </c>
      <c r="O470" s="151">
        <v>0</v>
      </c>
      <c r="P470" s="151">
        <v>0</v>
      </c>
      <c r="Q470" s="151">
        <v>0</v>
      </c>
      <c r="R470" s="151">
        <v>0</v>
      </c>
      <c r="S470" s="152">
        <v>0.015</v>
      </c>
      <c r="T470" s="153">
        <v>1532</v>
      </c>
      <c r="U470" s="153">
        <v>1</v>
      </c>
      <c r="V470" s="153">
        <v>1</v>
      </c>
      <c r="W470" s="153">
        <v>0</v>
      </c>
      <c r="X470" s="151">
        <v>1</v>
      </c>
      <c r="Y470" s="154">
        <v>0.000652741514360313</v>
      </c>
      <c r="Z470" s="154">
        <v>0</v>
      </c>
      <c r="AA470" s="154">
        <v>0</v>
      </c>
      <c r="AB470" s="155">
        <v>0</v>
      </c>
      <c r="AC470" s="156">
        <v>0</v>
      </c>
      <c r="AD470" s="157">
        <v>466</v>
      </c>
      <c r="AE470" s="158">
        <v>0</v>
      </c>
      <c r="AF470" s="158">
        <v>0</v>
      </c>
      <c r="AG470" s="158">
        <v>398</v>
      </c>
      <c r="AH470" s="158">
        <v>1</v>
      </c>
      <c r="AI470" s="158">
        <v>0</v>
      </c>
      <c r="AJ470" s="155">
        <v>0</v>
      </c>
      <c r="AK470" s="155">
        <v>0.00251256281407035</v>
      </c>
      <c r="AL470" s="156">
        <v>-0.00251256281407035</v>
      </c>
    </row>
    <row r="471" spans="1:38">
      <c r="A471" s="166" t="s">
        <v>260</v>
      </c>
      <c r="B471" s="167" t="s">
        <v>1799</v>
      </c>
      <c r="C471" s="167" t="s">
        <v>285</v>
      </c>
      <c r="D471" s="150">
        <v>741</v>
      </c>
      <c r="E471" s="150">
        <v>9</v>
      </c>
      <c r="F471" s="150">
        <v>9</v>
      </c>
      <c r="G471" s="150">
        <v>9</v>
      </c>
      <c r="H471" s="150">
        <v>0</v>
      </c>
      <c r="I471" s="151">
        <v>579</v>
      </c>
      <c r="J471" s="151">
        <v>0</v>
      </c>
      <c r="K471" s="151">
        <v>0</v>
      </c>
      <c r="L471" s="151">
        <v>0</v>
      </c>
      <c r="M471" s="151">
        <v>0</v>
      </c>
      <c r="N471" s="151">
        <v>625</v>
      </c>
      <c r="O471" s="151">
        <v>2</v>
      </c>
      <c r="P471" s="151">
        <v>2</v>
      </c>
      <c r="Q471" s="151">
        <v>2</v>
      </c>
      <c r="R471" s="151">
        <v>0</v>
      </c>
      <c r="S471" s="152">
        <v>0.015</v>
      </c>
      <c r="T471" s="153">
        <v>16367</v>
      </c>
      <c r="U471" s="153">
        <v>83</v>
      </c>
      <c r="V471" s="153">
        <v>82</v>
      </c>
      <c r="W471" s="153">
        <v>0</v>
      </c>
      <c r="X471" s="151">
        <v>81</v>
      </c>
      <c r="Y471" s="154">
        <v>0.00507117981303843</v>
      </c>
      <c r="Z471" s="154">
        <v>0.0121457489878543</v>
      </c>
      <c r="AA471" s="154">
        <v>0</v>
      </c>
      <c r="AB471" s="155">
        <v>0.0032</v>
      </c>
      <c r="AC471" s="156">
        <v>0.0121457489878543</v>
      </c>
      <c r="AD471" s="157">
        <v>4660</v>
      </c>
      <c r="AE471" s="158">
        <v>17</v>
      </c>
      <c r="AF471" s="158">
        <v>0</v>
      </c>
      <c r="AG471" s="158">
        <v>4700</v>
      </c>
      <c r="AH471" s="158">
        <v>25</v>
      </c>
      <c r="AI471" s="158">
        <v>0</v>
      </c>
      <c r="AJ471" s="155">
        <v>0.0036480686695279</v>
      </c>
      <c r="AK471" s="155">
        <v>0.00531914893617021</v>
      </c>
      <c r="AL471" s="156">
        <v>-0.00167108026664232</v>
      </c>
    </row>
    <row r="472" spans="1:38">
      <c r="A472" s="166" t="s">
        <v>260</v>
      </c>
      <c r="B472" s="167" t="s">
        <v>1799</v>
      </c>
      <c r="C472" s="167" t="s">
        <v>286</v>
      </c>
      <c r="D472" s="150">
        <v>21</v>
      </c>
      <c r="E472" s="150">
        <v>0</v>
      </c>
      <c r="F472" s="150">
        <v>0</v>
      </c>
      <c r="G472" s="150">
        <v>0</v>
      </c>
      <c r="H472" s="150">
        <v>0</v>
      </c>
      <c r="I472" s="151">
        <v>48</v>
      </c>
      <c r="J472" s="151">
        <v>0</v>
      </c>
      <c r="K472" s="151">
        <v>0</v>
      </c>
      <c r="L472" s="151">
        <v>0</v>
      </c>
      <c r="M472" s="151">
        <v>0</v>
      </c>
      <c r="N472" s="151">
        <v>0</v>
      </c>
      <c r="O472" s="151">
        <v>0</v>
      </c>
      <c r="P472" s="151">
        <v>0</v>
      </c>
      <c r="Q472" s="151">
        <v>0</v>
      </c>
      <c r="R472" s="151">
        <v>0</v>
      </c>
      <c r="S472" s="152">
        <v>0.015</v>
      </c>
      <c r="T472" s="153">
        <v>567</v>
      </c>
      <c r="U472" s="153">
        <v>1</v>
      </c>
      <c r="V472" s="153">
        <v>1</v>
      </c>
      <c r="W472" s="153">
        <v>0</v>
      </c>
      <c r="X472" s="151">
        <v>1</v>
      </c>
      <c r="Y472" s="154">
        <v>0.0017636684303351</v>
      </c>
      <c r="Z472" s="154">
        <v>0</v>
      </c>
      <c r="AA472" s="154">
        <v>0</v>
      </c>
      <c r="AB472" s="155">
        <v>0</v>
      </c>
      <c r="AC472" s="156">
        <v>0</v>
      </c>
      <c r="AD472" s="157">
        <v>147</v>
      </c>
      <c r="AE472" s="158">
        <v>0</v>
      </c>
      <c r="AF472" s="158">
        <v>0</v>
      </c>
      <c r="AG472" s="158">
        <v>134</v>
      </c>
      <c r="AH472" s="158">
        <v>1</v>
      </c>
      <c r="AI472" s="158">
        <v>0</v>
      </c>
      <c r="AJ472" s="155">
        <v>0</v>
      </c>
      <c r="AK472" s="155">
        <v>0.00746268656716418</v>
      </c>
      <c r="AL472" s="156">
        <v>-0.00746268656716418</v>
      </c>
    </row>
    <row r="473" spans="1:38">
      <c r="A473" s="166" t="s">
        <v>260</v>
      </c>
      <c r="B473" s="167" t="s">
        <v>1799</v>
      </c>
      <c r="C473" s="167" t="s">
        <v>287</v>
      </c>
      <c r="D473" s="150">
        <v>100</v>
      </c>
      <c r="E473" s="150">
        <v>0</v>
      </c>
      <c r="F473" s="150">
        <v>0</v>
      </c>
      <c r="G473" s="150">
        <v>0</v>
      </c>
      <c r="H473" s="150">
        <v>0</v>
      </c>
      <c r="I473" s="151">
        <v>78</v>
      </c>
      <c r="J473" s="151">
        <v>0</v>
      </c>
      <c r="K473" s="151">
        <v>0</v>
      </c>
      <c r="L473" s="151">
        <v>0</v>
      </c>
      <c r="M473" s="151">
        <v>0</v>
      </c>
      <c r="N473" s="151">
        <v>92</v>
      </c>
      <c r="O473" s="151">
        <v>0</v>
      </c>
      <c r="P473" s="151">
        <v>0</v>
      </c>
      <c r="Q473" s="151">
        <v>0</v>
      </c>
      <c r="R473" s="151">
        <v>0</v>
      </c>
      <c r="S473" s="152">
        <v>0.015</v>
      </c>
      <c r="T473" s="153">
        <v>1999</v>
      </c>
      <c r="U473" s="153">
        <v>3</v>
      </c>
      <c r="V473" s="153">
        <v>3</v>
      </c>
      <c r="W473" s="153">
        <v>0</v>
      </c>
      <c r="X473" s="151">
        <v>3</v>
      </c>
      <c r="Y473" s="154">
        <v>0.00150075037518759</v>
      </c>
      <c r="Z473" s="154">
        <v>0</v>
      </c>
      <c r="AA473" s="154">
        <v>0</v>
      </c>
      <c r="AB473" s="155">
        <v>0</v>
      </c>
      <c r="AC473" s="156">
        <v>0</v>
      </c>
      <c r="AD473" s="157">
        <v>591</v>
      </c>
      <c r="AE473" s="158">
        <v>1</v>
      </c>
      <c r="AF473" s="158">
        <v>0</v>
      </c>
      <c r="AG473" s="158">
        <v>609</v>
      </c>
      <c r="AH473" s="158">
        <v>1</v>
      </c>
      <c r="AI473" s="158">
        <v>0</v>
      </c>
      <c r="AJ473" s="155">
        <v>0.00169204737732657</v>
      </c>
      <c r="AK473" s="155">
        <v>0.00164203612479475</v>
      </c>
      <c r="AL473" s="156">
        <v>5.00112525318197e-5</v>
      </c>
    </row>
    <row r="474" spans="1:38">
      <c r="A474" s="166" t="s">
        <v>260</v>
      </c>
      <c r="B474" s="167" t="s">
        <v>1799</v>
      </c>
      <c r="C474" s="167" t="s">
        <v>288</v>
      </c>
      <c r="D474" s="150">
        <v>336</v>
      </c>
      <c r="E474" s="150">
        <v>1</v>
      </c>
      <c r="F474" s="150">
        <v>1</v>
      </c>
      <c r="G474" s="150">
        <v>0</v>
      </c>
      <c r="H474" s="150">
        <v>0</v>
      </c>
      <c r="I474" s="151">
        <v>289</v>
      </c>
      <c r="J474" s="151">
        <v>1</v>
      </c>
      <c r="K474" s="151">
        <v>1</v>
      </c>
      <c r="L474" s="151">
        <v>0</v>
      </c>
      <c r="M474" s="151">
        <v>0</v>
      </c>
      <c r="N474" s="151">
        <v>282</v>
      </c>
      <c r="O474" s="151">
        <v>0</v>
      </c>
      <c r="P474" s="151">
        <v>0</v>
      </c>
      <c r="Q474" s="151">
        <v>0</v>
      </c>
      <c r="R474" s="151">
        <v>0</v>
      </c>
      <c r="S474" s="152">
        <v>0.015</v>
      </c>
      <c r="T474" s="153">
        <v>5697</v>
      </c>
      <c r="U474" s="153">
        <v>27</v>
      </c>
      <c r="V474" s="153">
        <v>27</v>
      </c>
      <c r="W474" s="153">
        <v>0</v>
      </c>
      <c r="X474" s="151">
        <v>25</v>
      </c>
      <c r="Y474" s="154">
        <v>0.004739336492891</v>
      </c>
      <c r="Z474" s="154">
        <v>0.00297619047619048</v>
      </c>
      <c r="AA474" s="154">
        <v>0.00346020761245675</v>
      </c>
      <c r="AB474" s="155">
        <v>0</v>
      </c>
      <c r="AC474" s="156">
        <v>-0.000484017136266271</v>
      </c>
      <c r="AD474" s="157">
        <v>2043</v>
      </c>
      <c r="AE474" s="158">
        <v>16</v>
      </c>
      <c r="AF474" s="158">
        <v>0</v>
      </c>
      <c r="AG474" s="158">
        <v>2014</v>
      </c>
      <c r="AH474" s="158">
        <v>4</v>
      </c>
      <c r="AI474" s="158">
        <v>0</v>
      </c>
      <c r="AJ474" s="155">
        <v>0.00783162016642193</v>
      </c>
      <c r="AK474" s="155">
        <v>0.00198609731876862</v>
      </c>
      <c r="AL474" s="156">
        <v>0.00584552284765331</v>
      </c>
    </row>
    <row r="475" spans="1:38">
      <c r="A475" s="166" t="s">
        <v>260</v>
      </c>
      <c r="B475" s="167" t="s">
        <v>1799</v>
      </c>
      <c r="C475" s="167" t="s">
        <v>289</v>
      </c>
      <c r="D475" s="150">
        <v>709</v>
      </c>
      <c r="E475" s="150">
        <v>10</v>
      </c>
      <c r="F475" s="150">
        <v>7</v>
      </c>
      <c r="G475" s="150">
        <v>7</v>
      </c>
      <c r="H475" s="150">
        <v>0</v>
      </c>
      <c r="I475" s="151">
        <v>614</v>
      </c>
      <c r="J475" s="151">
        <v>2</v>
      </c>
      <c r="K475" s="151">
        <v>2</v>
      </c>
      <c r="L475" s="151">
        <v>0</v>
      </c>
      <c r="M475" s="151">
        <v>0</v>
      </c>
      <c r="N475" s="151">
        <v>641</v>
      </c>
      <c r="O475" s="151">
        <v>2</v>
      </c>
      <c r="P475" s="151">
        <v>2</v>
      </c>
      <c r="Q475" s="151">
        <v>1</v>
      </c>
      <c r="R475" s="151">
        <v>0</v>
      </c>
      <c r="S475" s="152">
        <v>0.015</v>
      </c>
      <c r="T475" s="153">
        <v>14232</v>
      </c>
      <c r="U475" s="153">
        <v>89</v>
      </c>
      <c r="V475" s="153">
        <v>86</v>
      </c>
      <c r="W475" s="153">
        <v>0</v>
      </c>
      <c r="X475" s="151">
        <v>78</v>
      </c>
      <c r="Y475" s="154">
        <v>0.00625351320966835</v>
      </c>
      <c r="Z475" s="154">
        <v>0.0141043723554302</v>
      </c>
      <c r="AA475" s="154">
        <v>0.00325732899022801</v>
      </c>
      <c r="AB475" s="155">
        <v>0.0031201248049922</v>
      </c>
      <c r="AC475" s="156">
        <v>0.0108470433652022</v>
      </c>
      <c r="AD475" s="157">
        <v>4476</v>
      </c>
      <c r="AE475" s="158">
        <v>25</v>
      </c>
      <c r="AF475" s="158">
        <v>0</v>
      </c>
      <c r="AG475" s="158">
        <v>4053</v>
      </c>
      <c r="AH475" s="158">
        <v>23</v>
      </c>
      <c r="AI475" s="158">
        <v>0</v>
      </c>
      <c r="AJ475" s="155">
        <v>0.00558534405719392</v>
      </c>
      <c r="AK475" s="155">
        <v>0.00567480878361707</v>
      </c>
      <c r="AL475" s="156">
        <v>-8.94647264231508e-5</v>
      </c>
    </row>
    <row r="476" spans="1:38">
      <c r="A476" s="166" t="s">
        <v>260</v>
      </c>
      <c r="B476" s="167" t="s">
        <v>1799</v>
      </c>
      <c r="C476" s="167" t="s">
        <v>290</v>
      </c>
      <c r="D476" s="150">
        <v>0</v>
      </c>
      <c r="E476" s="150">
        <v>0</v>
      </c>
      <c r="F476" s="150">
        <v>0</v>
      </c>
      <c r="G476" s="150">
        <v>0</v>
      </c>
      <c r="H476" s="150">
        <v>0</v>
      </c>
      <c r="I476" s="151">
        <v>0</v>
      </c>
      <c r="J476" s="151">
        <v>0</v>
      </c>
      <c r="K476" s="151">
        <v>0</v>
      </c>
      <c r="L476" s="151">
        <v>0</v>
      </c>
      <c r="M476" s="151">
        <v>0</v>
      </c>
      <c r="N476" s="151">
        <v>0</v>
      </c>
      <c r="O476" s="151">
        <v>0</v>
      </c>
      <c r="P476" s="151">
        <v>0</v>
      </c>
      <c r="Q476" s="151">
        <v>0</v>
      </c>
      <c r="R476" s="151">
        <v>0</v>
      </c>
      <c r="S476" s="152">
        <v>0.015</v>
      </c>
      <c r="T476" s="153">
        <v>0</v>
      </c>
      <c r="U476" s="153">
        <v>0</v>
      </c>
      <c r="V476" s="153">
        <v>0</v>
      </c>
      <c r="W476" s="153">
        <v>0</v>
      </c>
      <c r="X476" s="151">
        <v>0</v>
      </c>
      <c r="Y476" s="154">
        <v>0</v>
      </c>
      <c r="Z476" s="154">
        <v>0</v>
      </c>
      <c r="AA476" s="154">
        <v>0</v>
      </c>
      <c r="AB476" s="155">
        <v>0</v>
      </c>
      <c r="AC476" s="156">
        <v>0</v>
      </c>
      <c r="AD476" s="157">
        <v>0</v>
      </c>
      <c r="AE476" s="158">
        <v>0</v>
      </c>
      <c r="AF476" s="158">
        <v>0</v>
      </c>
      <c r="AG476" s="158">
        <v>0</v>
      </c>
      <c r="AH476" s="158">
        <v>0</v>
      </c>
      <c r="AI476" s="158">
        <v>0</v>
      </c>
      <c r="AJ476" s="155">
        <v>0</v>
      </c>
      <c r="AK476" s="155">
        <v>0</v>
      </c>
      <c r="AL476" s="156">
        <v>0</v>
      </c>
    </row>
    <row r="477" spans="1:38">
      <c r="A477" s="166" t="s">
        <v>260</v>
      </c>
      <c r="B477" s="167" t="s">
        <v>1799</v>
      </c>
      <c r="C477" s="167" t="s">
        <v>291</v>
      </c>
      <c r="D477" s="150">
        <v>9361</v>
      </c>
      <c r="E477" s="150">
        <v>188</v>
      </c>
      <c r="F477" s="150">
        <v>126</v>
      </c>
      <c r="G477" s="150">
        <v>0</v>
      </c>
      <c r="H477" s="150">
        <v>0</v>
      </c>
      <c r="I477" s="151">
        <v>10015</v>
      </c>
      <c r="J477" s="151">
        <v>198</v>
      </c>
      <c r="K477" s="151">
        <v>197</v>
      </c>
      <c r="L477" s="151">
        <v>59</v>
      </c>
      <c r="M477" s="151">
        <v>0</v>
      </c>
      <c r="N477" s="151">
        <v>9957</v>
      </c>
      <c r="O477" s="151">
        <v>177</v>
      </c>
      <c r="P477" s="151">
        <v>177</v>
      </c>
      <c r="Q477" s="151">
        <v>139</v>
      </c>
      <c r="R477" s="151">
        <v>0</v>
      </c>
      <c r="S477" s="152">
        <v>0.015</v>
      </c>
      <c r="T477" s="153">
        <v>236312</v>
      </c>
      <c r="U477" s="153">
        <v>4464</v>
      </c>
      <c r="V477" s="153">
        <v>4399</v>
      </c>
      <c r="W477" s="153">
        <v>2</v>
      </c>
      <c r="X477" s="151">
        <v>4057</v>
      </c>
      <c r="Y477" s="154">
        <v>0.0188818172585396</v>
      </c>
      <c r="Z477" s="154">
        <v>0.0200833244311505</v>
      </c>
      <c r="AA477" s="154">
        <v>0.0197703444832751</v>
      </c>
      <c r="AB477" s="155">
        <v>0.0177764386863513</v>
      </c>
      <c r="AC477" s="156">
        <v>0.000312979947875429</v>
      </c>
      <c r="AD477" s="157">
        <v>63067</v>
      </c>
      <c r="AE477" s="158">
        <v>1208</v>
      </c>
      <c r="AF477" s="158">
        <v>0</v>
      </c>
      <c r="AG477" s="158">
        <v>66742</v>
      </c>
      <c r="AH477" s="158">
        <v>1253</v>
      </c>
      <c r="AI477" s="158">
        <v>1</v>
      </c>
      <c r="AJ477" s="155">
        <v>0.0191542328000381</v>
      </c>
      <c r="AK477" s="155">
        <v>0.018758802553115</v>
      </c>
      <c r="AL477" s="156">
        <v>0.000395430246923074</v>
      </c>
    </row>
    <row r="478" spans="1:38">
      <c r="A478" s="166" t="s">
        <v>260</v>
      </c>
      <c r="B478" s="167" t="s">
        <v>1799</v>
      </c>
      <c r="C478" s="167" t="s">
        <v>292</v>
      </c>
      <c r="D478" s="150">
        <v>9530</v>
      </c>
      <c r="E478" s="150">
        <v>234</v>
      </c>
      <c r="F478" s="150">
        <v>163</v>
      </c>
      <c r="G478" s="150">
        <v>0</v>
      </c>
      <c r="H478" s="150">
        <v>0</v>
      </c>
      <c r="I478" s="151">
        <v>10197</v>
      </c>
      <c r="J478" s="151">
        <v>230</v>
      </c>
      <c r="K478" s="151">
        <v>230</v>
      </c>
      <c r="L478" s="151">
        <v>58</v>
      </c>
      <c r="M478" s="151">
        <v>0</v>
      </c>
      <c r="N478" s="151">
        <v>10744</v>
      </c>
      <c r="O478" s="151">
        <v>217</v>
      </c>
      <c r="P478" s="151">
        <v>217</v>
      </c>
      <c r="Q478" s="151">
        <v>179</v>
      </c>
      <c r="R478" s="151">
        <v>0</v>
      </c>
      <c r="S478" s="152">
        <v>0.015</v>
      </c>
      <c r="T478" s="153">
        <v>249737</v>
      </c>
      <c r="U478" s="153">
        <v>5800</v>
      </c>
      <c r="V478" s="153">
        <v>5727</v>
      </c>
      <c r="W478" s="153">
        <v>8</v>
      </c>
      <c r="X478" s="151">
        <v>5283</v>
      </c>
      <c r="Y478" s="154">
        <v>0.0231923984031201</v>
      </c>
      <c r="Z478" s="154">
        <v>0.0245540398740818</v>
      </c>
      <c r="AA478" s="154">
        <v>0.0225556536236148</v>
      </c>
      <c r="AB478" s="155">
        <v>0.0201973194341028</v>
      </c>
      <c r="AC478" s="156">
        <v>0.00199838625046706</v>
      </c>
      <c r="AD478" s="157">
        <v>65653</v>
      </c>
      <c r="AE478" s="158">
        <v>1505</v>
      </c>
      <c r="AF478" s="158">
        <v>0</v>
      </c>
      <c r="AG478" s="158">
        <v>72014</v>
      </c>
      <c r="AH478" s="158">
        <v>1758</v>
      </c>
      <c r="AI478" s="158">
        <v>1</v>
      </c>
      <c r="AJ478" s="155">
        <v>0.0229235526175498</v>
      </c>
      <c r="AK478" s="155">
        <v>0.0243980337156664</v>
      </c>
      <c r="AL478" s="156">
        <v>-0.00147448109811655</v>
      </c>
    </row>
    <row r="479" spans="1:38">
      <c r="A479" s="166" t="s">
        <v>260</v>
      </c>
      <c r="B479" s="167" t="s">
        <v>1799</v>
      </c>
      <c r="C479" s="167" t="s">
        <v>293</v>
      </c>
      <c r="D479" s="150">
        <v>1577</v>
      </c>
      <c r="E479" s="150">
        <v>0</v>
      </c>
      <c r="F479" s="150">
        <v>0</v>
      </c>
      <c r="G479" s="150">
        <v>0</v>
      </c>
      <c r="H479" s="150">
        <v>0</v>
      </c>
      <c r="I479" s="151">
        <v>1424</v>
      </c>
      <c r="J479" s="151">
        <v>1</v>
      </c>
      <c r="K479" s="151">
        <v>1</v>
      </c>
      <c r="L479" s="151">
        <v>0</v>
      </c>
      <c r="M479" s="151">
        <v>0</v>
      </c>
      <c r="N479" s="151">
        <v>1272</v>
      </c>
      <c r="O479" s="151">
        <v>1</v>
      </c>
      <c r="P479" s="151">
        <v>1</v>
      </c>
      <c r="Q479" s="151">
        <v>0</v>
      </c>
      <c r="R479" s="151">
        <v>0</v>
      </c>
      <c r="S479" s="152">
        <v>0.015</v>
      </c>
      <c r="T479" s="153">
        <v>33906</v>
      </c>
      <c r="U479" s="153">
        <v>21</v>
      </c>
      <c r="V479" s="153">
        <v>21</v>
      </c>
      <c r="W479" s="153">
        <v>0</v>
      </c>
      <c r="X479" s="151">
        <v>19</v>
      </c>
      <c r="Y479" s="154">
        <v>0.000619359405414971</v>
      </c>
      <c r="Z479" s="154">
        <v>0</v>
      </c>
      <c r="AA479" s="154">
        <v>0.000702247191011236</v>
      </c>
      <c r="AB479" s="155">
        <v>0.000786163522012579</v>
      </c>
      <c r="AC479" s="156">
        <v>-0.000702247191011236</v>
      </c>
      <c r="AD479" s="157">
        <v>9597</v>
      </c>
      <c r="AE479" s="158">
        <v>2</v>
      </c>
      <c r="AF479" s="158">
        <v>0</v>
      </c>
      <c r="AG479" s="158">
        <v>10112</v>
      </c>
      <c r="AH479" s="158">
        <v>8</v>
      </c>
      <c r="AI479" s="158">
        <v>0</v>
      </c>
      <c r="AJ479" s="155">
        <v>0.000208398457851412</v>
      </c>
      <c r="AK479" s="155">
        <v>0.000791139240506329</v>
      </c>
      <c r="AL479" s="156">
        <v>-0.000582740782654917</v>
      </c>
    </row>
    <row r="480" spans="1:38">
      <c r="A480" s="166" t="s">
        <v>260</v>
      </c>
      <c r="B480" s="167" t="s">
        <v>1800</v>
      </c>
      <c r="C480" s="167" t="s">
        <v>294</v>
      </c>
      <c r="D480" s="150">
        <v>10542</v>
      </c>
      <c r="E480" s="150">
        <v>175</v>
      </c>
      <c r="F480" s="150">
        <v>37</v>
      </c>
      <c r="G480" s="150">
        <v>2</v>
      </c>
      <c r="H480" s="150">
        <v>0</v>
      </c>
      <c r="I480" s="151">
        <v>12135</v>
      </c>
      <c r="J480" s="151">
        <v>169</v>
      </c>
      <c r="K480" s="151">
        <v>169</v>
      </c>
      <c r="L480" s="151">
        <v>0</v>
      </c>
      <c r="M480" s="151">
        <v>0</v>
      </c>
      <c r="N480" s="151">
        <v>11537</v>
      </c>
      <c r="O480" s="151">
        <v>135</v>
      </c>
      <c r="P480" s="151">
        <v>135</v>
      </c>
      <c r="Q480" s="151">
        <v>36</v>
      </c>
      <c r="R480" s="151">
        <v>0</v>
      </c>
      <c r="S480" s="152">
        <v>0.015</v>
      </c>
      <c r="T480" s="153">
        <v>280789</v>
      </c>
      <c r="U480" s="153">
        <v>3675</v>
      </c>
      <c r="V480" s="153">
        <v>3536</v>
      </c>
      <c r="W480" s="153">
        <v>0</v>
      </c>
      <c r="X480" s="151">
        <v>3158</v>
      </c>
      <c r="Y480" s="154">
        <v>0.0130881195488427</v>
      </c>
      <c r="Z480" s="154">
        <v>0.0166002656042497</v>
      </c>
      <c r="AA480" s="154">
        <v>0.0139266584260404</v>
      </c>
      <c r="AB480" s="155">
        <v>0.0117014821877438</v>
      </c>
      <c r="AC480" s="156">
        <v>0.00267360717820929</v>
      </c>
      <c r="AD480" s="157">
        <v>73038</v>
      </c>
      <c r="AE480" s="158">
        <v>1065</v>
      </c>
      <c r="AF480" s="158">
        <v>0</v>
      </c>
      <c r="AG480" s="158">
        <v>79687</v>
      </c>
      <c r="AH480" s="158">
        <v>1046</v>
      </c>
      <c r="AI480" s="158">
        <v>0</v>
      </c>
      <c r="AJ480" s="155">
        <v>0.0145814507516635</v>
      </c>
      <c r="AK480" s="155">
        <v>0.0131263568712588</v>
      </c>
      <c r="AL480" s="156">
        <v>0.00145509388040472</v>
      </c>
    </row>
    <row r="481" spans="1:38">
      <c r="A481" s="166" t="s">
        <v>260</v>
      </c>
      <c r="B481" s="167" t="s">
        <v>1800</v>
      </c>
      <c r="C481" s="167" t="s">
        <v>295</v>
      </c>
      <c r="D481" s="150">
        <v>13091</v>
      </c>
      <c r="E481" s="150">
        <v>284</v>
      </c>
      <c r="F481" s="150">
        <v>177</v>
      </c>
      <c r="G481" s="150">
        <v>0</v>
      </c>
      <c r="H481" s="150">
        <v>0</v>
      </c>
      <c r="I481" s="151">
        <v>14920</v>
      </c>
      <c r="J481" s="151">
        <v>271</v>
      </c>
      <c r="K481" s="151">
        <v>269</v>
      </c>
      <c r="L481" s="151">
        <v>2</v>
      </c>
      <c r="M481" s="151">
        <v>0</v>
      </c>
      <c r="N481" s="151">
        <v>14541</v>
      </c>
      <c r="O481" s="151">
        <v>272</v>
      </c>
      <c r="P481" s="151">
        <v>272</v>
      </c>
      <c r="Q481" s="151">
        <v>170</v>
      </c>
      <c r="R481" s="151">
        <v>0</v>
      </c>
      <c r="S481" s="152">
        <v>0.015</v>
      </c>
      <c r="T481" s="153">
        <v>346100</v>
      </c>
      <c r="U481" s="153">
        <v>6750</v>
      </c>
      <c r="V481" s="153">
        <v>6639</v>
      </c>
      <c r="W481" s="153">
        <v>0</v>
      </c>
      <c r="X481" s="151">
        <v>5876</v>
      </c>
      <c r="Y481" s="154">
        <v>0.0195030338052586</v>
      </c>
      <c r="Z481" s="154">
        <v>0.0216942937896265</v>
      </c>
      <c r="AA481" s="154">
        <v>0.0181635388739946</v>
      </c>
      <c r="AB481" s="155">
        <v>0.0187057286293928</v>
      </c>
      <c r="AC481" s="156">
        <v>0.00353075491563182</v>
      </c>
      <c r="AD481" s="157">
        <v>89717</v>
      </c>
      <c r="AE481" s="158">
        <v>1868</v>
      </c>
      <c r="AF481" s="158">
        <v>0</v>
      </c>
      <c r="AG481" s="158">
        <v>99848</v>
      </c>
      <c r="AH481" s="158">
        <v>2008</v>
      </c>
      <c r="AI481" s="158">
        <v>0</v>
      </c>
      <c r="AJ481" s="155">
        <v>0.0208210261154519</v>
      </c>
      <c r="AK481" s="155">
        <v>0.0201105680634565</v>
      </c>
      <c r="AL481" s="156">
        <v>0.000710458051995468</v>
      </c>
    </row>
    <row r="482" spans="1:38">
      <c r="A482" s="166" t="s">
        <v>260</v>
      </c>
      <c r="B482" s="167" t="s">
        <v>1800</v>
      </c>
      <c r="C482" s="167" t="s">
        <v>296</v>
      </c>
      <c r="D482" s="150">
        <v>15305</v>
      </c>
      <c r="E482" s="150">
        <v>226</v>
      </c>
      <c r="F482" s="150">
        <v>140</v>
      </c>
      <c r="G482" s="150">
        <v>0</v>
      </c>
      <c r="H482" s="150">
        <v>0</v>
      </c>
      <c r="I482" s="151">
        <v>16088</v>
      </c>
      <c r="J482" s="151">
        <v>232</v>
      </c>
      <c r="K482" s="151">
        <v>232</v>
      </c>
      <c r="L482" s="151">
        <v>13</v>
      </c>
      <c r="M482" s="151">
        <v>0</v>
      </c>
      <c r="N482" s="151">
        <v>15465</v>
      </c>
      <c r="O482" s="151">
        <v>231</v>
      </c>
      <c r="P482" s="151">
        <v>231</v>
      </c>
      <c r="Q482" s="151">
        <v>179</v>
      </c>
      <c r="R482" s="151">
        <v>0</v>
      </c>
      <c r="S482" s="152">
        <v>0.015</v>
      </c>
      <c r="T482" s="153">
        <v>351286</v>
      </c>
      <c r="U482" s="153">
        <v>4923</v>
      </c>
      <c r="V482" s="153">
        <v>4836</v>
      </c>
      <c r="W482" s="153">
        <v>7</v>
      </c>
      <c r="X482" s="151">
        <v>4370</v>
      </c>
      <c r="Y482" s="154">
        <v>0.0139942952466082</v>
      </c>
      <c r="Z482" s="154">
        <v>0.0147664162038549</v>
      </c>
      <c r="AA482" s="154">
        <v>0.0144206862257583</v>
      </c>
      <c r="AB482" s="155">
        <v>0.0149369544131911</v>
      </c>
      <c r="AC482" s="156">
        <v>0.000345729978096621</v>
      </c>
      <c r="AD482" s="157">
        <v>96437</v>
      </c>
      <c r="AE482" s="158">
        <v>1415</v>
      </c>
      <c r="AF482" s="158">
        <v>1</v>
      </c>
      <c r="AG482" s="158">
        <v>99326</v>
      </c>
      <c r="AH482" s="158">
        <v>1363</v>
      </c>
      <c r="AI482" s="158">
        <v>2</v>
      </c>
      <c r="AJ482" s="155">
        <v>0.0146624220994017</v>
      </c>
      <c r="AK482" s="155">
        <v>0.0137023538650504</v>
      </c>
      <c r="AL482" s="156">
        <v>0.000960068234351243</v>
      </c>
    </row>
    <row r="483" spans="1:38">
      <c r="A483" s="166" t="s">
        <v>260</v>
      </c>
      <c r="B483" s="167" t="s">
        <v>1800</v>
      </c>
      <c r="C483" s="167" t="s">
        <v>297</v>
      </c>
      <c r="D483" s="150">
        <v>11454</v>
      </c>
      <c r="E483" s="150">
        <v>181</v>
      </c>
      <c r="F483" s="150">
        <v>117</v>
      </c>
      <c r="G483" s="150">
        <v>3</v>
      </c>
      <c r="H483" s="150">
        <v>0</v>
      </c>
      <c r="I483" s="151">
        <v>12815</v>
      </c>
      <c r="J483" s="151">
        <v>188</v>
      </c>
      <c r="K483" s="151">
        <v>188</v>
      </c>
      <c r="L483" s="151">
        <v>44</v>
      </c>
      <c r="M483" s="151">
        <v>0</v>
      </c>
      <c r="N483" s="151">
        <v>13068</v>
      </c>
      <c r="O483" s="151">
        <v>196</v>
      </c>
      <c r="P483" s="151">
        <v>196</v>
      </c>
      <c r="Q483" s="151">
        <v>141</v>
      </c>
      <c r="R483" s="151">
        <v>0</v>
      </c>
      <c r="S483" s="152">
        <v>0.015</v>
      </c>
      <c r="T483" s="153">
        <v>302012</v>
      </c>
      <c r="U483" s="153">
        <v>4058</v>
      </c>
      <c r="V483" s="153">
        <v>3994</v>
      </c>
      <c r="W483" s="153">
        <v>4</v>
      </c>
      <c r="X483" s="151">
        <v>3635</v>
      </c>
      <c r="Y483" s="154">
        <v>0.0134233076831384</v>
      </c>
      <c r="Z483" s="154">
        <v>0.0158023397939584</v>
      </c>
      <c r="AA483" s="154">
        <v>0.01467030823254</v>
      </c>
      <c r="AB483" s="155">
        <v>0.0149984695439241</v>
      </c>
      <c r="AC483" s="156">
        <v>0.00113203156141845</v>
      </c>
      <c r="AD483" s="157">
        <v>79157</v>
      </c>
      <c r="AE483" s="158">
        <v>1178</v>
      </c>
      <c r="AF483" s="158">
        <v>1</v>
      </c>
      <c r="AG483" s="158">
        <v>89666</v>
      </c>
      <c r="AH483" s="158">
        <v>1188</v>
      </c>
      <c r="AI483" s="158">
        <v>2</v>
      </c>
      <c r="AJ483" s="155">
        <v>0.0148691840266812</v>
      </c>
      <c r="AK483" s="155">
        <v>0.0132268641402538</v>
      </c>
      <c r="AL483" s="156">
        <v>0.00164231988642732</v>
      </c>
    </row>
    <row r="484" spans="1:38">
      <c r="A484" s="166" t="s">
        <v>260</v>
      </c>
      <c r="B484" s="167" t="s">
        <v>1800</v>
      </c>
      <c r="C484" s="167" t="s">
        <v>298</v>
      </c>
      <c r="D484" s="150">
        <v>8472</v>
      </c>
      <c r="E484" s="150">
        <v>182</v>
      </c>
      <c r="F484" s="150">
        <v>117</v>
      </c>
      <c r="G484" s="150">
        <v>1</v>
      </c>
      <c r="H484" s="150">
        <v>0</v>
      </c>
      <c r="I484" s="151">
        <v>9636</v>
      </c>
      <c r="J484" s="151">
        <v>192</v>
      </c>
      <c r="K484" s="151">
        <v>192</v>
      </c>
      <c r="L484" s="151">
        <v>12</v>
      </c>
      <c r="M484" s="151">
        <v>0</v>
      </c>
      <c r="N484" s="151">
        <v>9375</v>
      </c>
      <c r="O484" s="151">
        <v>165</v>
      </c>
      <c r="P484" s="151">
        <v>165</v>
      </c>
      <c r="Q484" s="151">
        <v>91</v>
      </c>
      <c r="R484" s="151">
        <v>0</v>
      </c>
      <c r="S484" s="152">
        <v>0.015</v>
      </c>
      <c r="T484" s="153">
        <v>219904</v>
      </c>
      <c r="U484" s="153">
        <v>3933</v>
      </c>
      <c r="V484" s="153">
        <v>3868</v>
      </c>
      <c r="W484" s="153">
        <v>0</v>
      </c>
      <c r="X484" s="151">
        <v>3458</v>
      </c>
      <c r="Y484" s="154">
        <v>0.0178850771245634</v>
      </c>
      <c r="Z484" s="154">
        <v>0.0214825306893296</v>
      </c>
      <c r="AA484" s="154">
        <v>0.0199252801992528</v>
      </c>
      <c r="AB484" s="155">
        <v>0.0176</v>
      </c>
      <c r="AC484" s="156">
        <v>0.00155725049007675</v>
      </c>
      <c r="AD484" s="157">
        <v>57936</v>
      </c>
      <c r="AE484" s="158">
        <v>1102</v>
      </c>
      <c r="AF484" s="158">
        <v>0</v>
      </c>
      <c r="AG484" s="158">
        <v>63563</v>
      </c>
      <c r="AH484" s="158">
        <v>1122</v>
      </c>
      <c r="AI484" s="158">
        <v>0</v>
      </c>
      <c r="AJ484" s="155">
        <v>0.019020988677161</v>
      </c>
      <c r="AK484" s="155">
        <v>0.0176517785504146</v>
      </c>
      <c r="AL484" s="156">
        <v>0.00136921012674646</v>
      </c>
    </row>
    <row r="485" spans="1:38">
      <c r="A485" s="166" t="s">
        <v>260</v>
      </c>
      <c r="B485" s="167" t="s">
        <v>1800</v>
      </c>
      <c r="C485" s="167" t="s">
        <v>299</v>
      </c>
      <c r="D485" s="150">
        <v>5987</v>
      </c>
      <c r="E485" s="150">
        <v>79</v>
      </c>
      <c r="F485" s="150">
        <v>45</v>
      </c>
      <c r="G485" s="150">
        <v>0</v>
      </c>
      <c r="H485" s="150">
        <v>0</v>
      </c>
      <c r="I485" s="151">
        <v>6705</v>
      </c>
      <c r="J485" s="151">
        <v>99</v>
      </c>
      <c r="K485" s="151">
        <v>99</v>
      </c>
      <c r="L485" s="151">
        <v>0</v>
      </c>
      <c r="M485" s="151">
        <v>0</v>
      </c>
      <c r="N485" s="151">
        <v>6679</v>
      </c>
      <c r="O485" s="151">
        <v>107</v>
      </c>
      <c r="P485" s="151">
        <v>107</v>
      </c>
      <c r="Q485" s="151">
        <v>55</v>
      </c>
      <c r="R485" s="151">
        <v>0</v>
      </c>
      <c r="S485" s="152">
        <v>0.015</v>
      </c>
      <c r="T485" s="153">
        <v>148577</v>
      </c>
      <c r="U485" s="153">
        <v>2123</v>
      </c>
      <c r="V485" s="153">
        <v>2088</v>
      </c>
      <c r="W485" s="153">
        <v>0</v>
      </c>
      <c r="X485" s="151">
        <v>1862</v>
      </c>
      <c r="Y485" s="154">
        <v>0.0142888872436514</v>
      </c>
      <c r="Z485" s="154">
        <v>0.0131952563888425</v>
      </c>
      <c r="AA485" s="154">
        <v>0.0147651006711409</v>
      </c>
      <c r="AB485" s="155">
        <v>0.0160203623296901</v>
      </c>
      <c r="AC485" s="156">
        <v>-0.00156984428229845</v>
      </c>
      <c r="AD485" s="157">
        <v>40468</v>
      </c>
      <c r="AE485" s="158">
        <v>589</v>
      </c>
      <c r="AF485" s="158">
        <v>0</v>
      </c>
      <c r="AG485" s="158">
        <v>43439</v>
      </c>
      <c r="AH485" s="158">
        <v>588</v>
      </c>
      <c r="AI485" s="158">
        <v>0</v>
      </c>
      <c r="AJ485" s="155">
        <v>0.0145547098942374</v>
      </c>
      <c r="AK485" s="155">
        <v>0.0135362232095582</v>
      </c>
      <c r="AL485" s="156">
        <v>0.00101848668467919</v>
      </c>
    </row>
    <row r="486" spans="1:38">
      <c r="A486" s="166" t="s">
        <v>260</v>
      </c>
      <c r="B486" s="167" t="s">
        <v>1800</v>
      </c>
      <c r="C486" s="167" t="s">
        <v>300</v>
      </c>
      <c r="D486" s="150">
        <v>15279</v>
      </c>
      <c r="E486" s="150">
        <v>284</v>
      </c>
      <c r="F486" s="150">
        <v>137</v>
      </c>
      <c r="G486" s="150">
        <v>0</v>
      </c>
      <c r="H486" s="150">
        <v>0</v>
      </c>
      <c r="I486" s="151">
        <v>16741</v>
      </c>
      <c r="J486" s="151">
        <v>278</v>
      </c>
      <c r="K486" s="151">
        <v>277</v>
      </c>
      <c r="L486" s="151">
        <v>1</v>
      </c>
      <c r="M486" s="151">
        <v>0</v>
      </c>
      <c r="N486" s="151">
        <v>17364</v>
      </c>
      <c r="O486" s="151">
        <v>277</v>
      </c>
      <c r="P486" s="151">
        <v>277</v>
      </c>
      <c r="Q486" s="151">
        <v>152</v>
      </c>
      <c r="R486" s="151">
        <v>0</v>
      </c>
      <c r="S486" s="152">
        <v>0.015</v>
      </c>
      <c r="T486" s="153">
        <v>397794</v>
      </c>
      <c r="U486" s="153">
        <v>6896</v>
      </c>
      <c r="V486" s="153">
        <v>6742</v>
      </c>
      <c r="W486" s="153">
        <v>2</v>
      </c>
      <c r="X486" s="151">
        <v>6059</v>
      </c>
      <c r="Y486" s="154">
        <v>0.0173305781384335</v>
      </c>
      <c r="Z486" s="154">
        <v>0.0185876039007788</v>
      </c>
      <c r="AA486" s="154">
        <v>0.0166059375186667</v>
      </c>
      <c r="AB486" s="155">
        <v>0.0159525454964294</v>
      </c>
      <c r="AC486" s="156">
        <v>0.0019816663821121</v>
      </c>
      <c r="AD486" s="157">
        <v>103943</v>
      </c>
      <c r="AE486" s="158">
        <v>1986</v>
      </c>
      <c r="AF486" s="158">
        <v>0</v>
      </c>
      <c r="AG486" s="158">
        <v>115087</v>
      </c>
      <c r="AH486" s="158">
        <v>2060</v>
      </c>
      <c r="AI486" s="158">
        <v>2</v>
      </c>
      <c r="AJ486" s="155">
        <v>0.0191066257468035</v>
      </c>
      <c r="AK486" s="155">
        <v>0.0178821239583967</v>
      </c>
      <c r="AL486" s="156">
        <v>0.00122450178840685</v>
      </c>
    </row>
    <row r="487" spans="1:38">
      <c r="A487" s="166" t="s">
        <v>260</v>
      </c>
      <c r="B487" s="167" t="s">
        <v>1800</v>
      </c>
      <c r="C487" s="167" t="s">
        <v>301</v>
      </c>
      <c r="D487" s="150">
        <v>0</v>
      </c>
      <c r="E487" s="150">
        <v>0</v>
      </c>
      <c r="F487" s="150">
        <v>0</v>
      </c>
      <c r="G487" s="150">
        <v>0</v>
      </c>
      <c r="H487" s="150">
        <v>0</v>
      </c>
      <c r="I487" s="151">
        <v>0</v>
      </c>
      <c r="J487" s="151">
        <v>0</v>
      </c>
      <c r="K487" s="151">
        <v>0</v>
      </c>
      <c r="L487" s="151">
        <v>0</v>
      </c>
      <c r="M487" s="151">
        <v>0</v>
      </c>
      <c r="N487" s="151">
        <v>0</v>
      </c>
      <c r="O487" s="151">
        <v>0</v>
      </c>
      <c r="P487" s="151">
        <v>0</v>
      </c>
      <c r="Q487" s="151">
        <v>0</v>
      </c>
      <c r="R487" s="151">
        <v>0</v>
      </c>
      <c r="S487" s="152">
        <v>0.015</v>
      </c>
      <c r="T487" s="153">
        <v>0</v>
      </c>
      <c r="U487" s="153">
        <v>2</v>
      </c>
      <c r="V487" s="153">
        <v>2</v>
      </c>
      <c r="W487" s="153">
        <v>0</v>
      </c>
      <c r="X487" s="151">
        <v>2</v>
      </c>
      <c r="Y487" s="154">
        <v>0</v>
      </c>
      <c r="Z487" s="154">
        <v>0</v>
      </c>
      <c r="AA487" s="154">
        <v>0</v>
      </c>
      <c r="AB487" s="155">
        <v>0</v>
      </c>
      <c r="AC487" s="156">
        <v>0</v>
      </c>
      <c r="AD487" s="157">
        <v>0</v>
      </c>
      <c r="AE487" s="158">
        <v>0</v>
      </c>
      <c r="AF487" s="158">
        <v>0</v>
      </c>
      <c r="AG487" s="158">
        <v>0</v>
      </c>
      <c r="AH487" s="158">
        <v>0</v>
      </c>
      <c r="AI487" s="158">
        <v>0</v>
      </c>
      <c r="AJ487" s="155">
        <v>0</v>
      </c>
      <c r="AK487" s="155">
        <v>0</v>
      </c>
      <c r="AL487" s="156">
        <v>0</v>
      </c>
    </row>
    <row r="488" spans="1:38">
      <c r="A488" s="166" t="s">
        <v>260</v>
      </c>
      <c r="B488" s="167" t="s">
        <v>1800</v>
      </c>
      <c r="C488" s="167" t="s">
        <v>302</v>
      </c>
      <c r="D488" s="150">
        <v>0</v>
      </c>
      <c r="E488" s="150">
        <v>0</v>
      </c>
      <c r="F488" s="150">
        <v>0</v>
      </c>
      <c r="G488" s="150">
        <v>0</v>
      </c>
      <c r="H488" s="150">
        <v>0</v>
      </c>
      <c r="I488" s="151">
        <v>0</v>
      </c>
      <c r="J488" s="151">
        <v>0</v>
      </c>
      <c r="K488" s="151">
        <v>0</v>
      </c>
      <c r="L488" s="151">
        <v>0</v>
      </c>
      <c r="M488" s="151">
        <v>0</v>
      </c>
      <c r="N488" s="151">
        <v>0</v>
      </c>
      <c r="O488" s="151">
        <v>0</v>
      </c>
      <c r="P488" s="151">
        <v>0</v>
      </c>
      <c r="Q488" s="151">
        <v>0</v>
      </c>
      <c r="R488" s="151">
        <v>0</v>
      </c>
      <c r="S488" s="152">
        <v>0.015</v>
      </c>
      <c r="T488" s="153">
        <v>0</v>
      </c>
      <c r="U488" s="153">
        <v>4</v>
      </c>
      <c r="V488" s="153">
        <v>4</v>
      </c>
      <c r="W488" s="153">
        <v>0</v>
      </c>
      <c r="X488" s="151">
        <v>4</v>
      </c>
      <c r="Y488" s="154">
        <v>0</v>
      </c>
      <c r="Z488" s="154">
        <v>0</v>
      </c>
      <c r="AA488" s="154">
        <v>0</v>
      </c>
      <c r="AB488" s="155">
        <v>0</v>
      </c>
      <c r="AC488" s="156">
        <v>0</v>
      </c>
      <c r="AD488" s="157">
        <v>0</v>
      </c>
      <c r="AE488" s="158">
        <v>2</v>
      </c>
      <c r="AF488" s="158">
        <v>0</v>
      </c>
      <c r="AG488" s="158">
        <v>0</v>
      </c>
      <c r="AH488" s="158">
        <v>0</v>
      </c>
      <c r="AI488" s="158">
        <v>0</v>
      </c>
      <c r="AJ488" s="155">
        <v>0</v>
      </c>
      <c r="AK488" s="155">
        <v>0</v>
      </c>
      <c r="AL488" s="156">
        <v>0</v>
      </c>
    </row>
    <row r="489" spans="1:38">
      <c r="A489" s="166" t="s">
        <v>260</v>
      </c>
      <c r="B489" s="167" t="s">
        <v>1800</v>
      </c>
      <c r="C489" s="167" t="s">
        <v>303</v>
      </c>
      <c r="D489" s="150">
        <v>0</v>
      </c>
      <c r="E489" s="150">
        <v>0</v>
      </c>
      <c r="F489" s="150">
        <v>0</v>
      </c>
      <c r="G489" s="150">
        <v>0</v>
      </c>
      <c r="H489" s="150">
        <v>0</v>
      </c>
      <c r="I489" s="151">
        <v>0</v>
      </c>
      <c r="J489" s="151">
        <v>0</v>
      </c>
      <c r="K489" s="151">
        <v>0</v>
      </c>
      <c r="L489" s="151">
        <v>0</v>
      </c>
      <c r="M489" s="151">
        <v>0</v>
      </c>
      <c r="N489" s="151">
        <v>0</v>
      </c>
      <c r="O489" s="151">
        <v>0</v>
      </c>
      <c r="P489" s="151">
        <v>0</v>
      </c>
      <c r="Q489" s="151">
        <v>0</v>
      </c>
      <c r="R489" s="151">
        <v>0</v>
      </c>
      <c r="S489" s="152">
        <v>0.015</v>
      </c>
      <c r="T489" s="153">
        <v>0</v>
      </c>
      <c r="U489" s="153">
        <v>0</v>
      </c>
      <c r="V489" s="153">
        <v>0</v>
      </c>
      <c r="W489" s="153">
        <v>0</v>
      </c>
      <c r="X489" s="151">
        <v>0</v>
      </c>
      <c r="Y489" s="154">
        <v>0</v>
      </c>
      <c r="Z489" s="154">
        <v>0</v>
      </c>
      <c r="AA489" s="154">
        <v>0</v>
      </c>
      <c r="AB489" s="155">
        <v>0</v>
      </c>
      <c r="AC489" s="156">
        <v>0</v>
      </c>
      <c r="AD489" s="157">
        <v>0</v>
      </c>
      <c r="AE489" s="158">
        <v>0</v>
      </c>
      <c r="AF489" s="158">
        <v>0</v>
      </c>
      <c r="AG489" s="158">
        <v>0</v>
      </c>
      <c r="AH489" s="158">
        <v>0</v>
      </c>
      <c r="AI489" s="158">
        <v>0</v>
      </c>
      <c r="AJ489" s="155">
        <v>0</v>
      </c>
      <c r="AK489" s="155">
        <v>0</v>
      </c>
      <c r="AL489" s="156">
        <v>0</v>
      </c>
    </row>
    <row r="490" spans="1:38">
      <c r="A490" s="166" t="s">
        <v>260</v>
      </c>
      <c r="B490" s="167" t="s">
        <v>1800</v>
      </c>
      <c r="C490" s="167" t="s">
        <v>304</v>
      </c>
      <c r="D490" s="150">
        <v>0</v>
      </c>
      <c r="E490" s="150">
        <v>0</v>
      </c>
      <c r="F490" s="150">
        <v>0</v>
      </c>
      <c r="G490" s="150">
        <v>0</v>
      </c>
      <c r="H490" s="150">
        <v>0</v>
      </c>
      <c r="I490" s="151">
        <v>0</v>
      </c>
      <c r="J490" s="151">
        <v>0</v>
      </c>
      <c r="K490" s="151">
        <v>0</v>
      </c>
      <c r="L490" s="151">
        <v>0</v>
      </c>
      <c r="M490" s="151">
        <v>0</v>
      </c>
      <c r="N490" s="151">
        <v>0</v>
      </c>
      <c r="O490" s="151">
        <v>0</v>
      </c>
      <c r="P490" s="151">
        <v>0</v>
      </c>
      <c r="Q490" s="151">
        <v>0</v>
      </c>
      <c r="R490" s="151">
        <v>0</v>
      </c>
      <c r="S490" s="152">
        <v>0.015</v>
      </c>
      <c r="T490" s="153">
        <v>0</v>
      </c>
      <c r="U490" s="153">
        <v>0</v>
      </c>
      <c r="V490" s="153">
        <v>0</v>
      </c>
      <c r="W490" s="153">
        <v>0</v>
      </c>
      <c r="X490" s="151">
        <v>0</v>
      </c>
      <c r="Y490" s="154">
        <v>0</v>
      </c>
      <c r="Z490" s="154">
        <v>0</v>
      </c>
      <c r="AA490" s="154">
        <v>0</v>
      </c>
      <c r="AB490" s="155">
        <v>0</v>
      </c>
      <c r="AC490" s="156">
        <v>0</v>
      </c>
      <c r="AD490" s="157">
        <v>0</v>
      </c>
      <c r="AE490" s="158">
        <v>0</v>
      </c>
      <c r="AF490" s="158">
        <v>0</v>
      </c>
      <c r="AG490" s="158">
        <v>0</v>
      </c>
      <c r="AH490" s="158">
        <v>0</v>
      </c>
      <c r="AI490" s="158">
        <v>0</v>
      </c>
      <c r="AJ490" s="155">
        <v>0</v>
      </c>
      <c r="AK490" s="155">
        <v>0</v>
      </c>
      <c r="AL490" s="156">
        <v>0</v>
      </c>
    </row>
    <row r="491" spans="1:38">
      <c r="A491" s="166" t="s">
        <v>260</v>
      </c>
      <c r="B491" s="167" t="s">
        <v>1800</v>
      </c>
      <c r="C491" s="167" t="s">
        <v>305</v>
      </c>
      <c r="D491" s="150">
        <v>2199</v>
      </c>
      <c r="E491" s="150">
        <v>16</v>
      </c>
      <c r="F491" s="150">
        <v>7</v>
      </c>
      <c r="G491" s="150">
        <v>1</v>
      </c>
      <c r="H491" s="150">
        <v>0</v>
      </c>
      <c r="I491" s="151">
        <v>2376</v>
      </c>
      <c r="J491" s="151">
        <v>27</v>
      </c>
      <c r="K491" s="151">
        <v>27</v>
      </c>
      <c r="L491" s="151">
        <v>0</v>
      </c>
      <c r="M491" s="151">
        <v>0</v>
      </c>
      <c r="N491" s="151">
        <v>2410</v>
      </c>
      <c r="O491" s="151">
        <v>40</v>
      </c>
      <c r="P491" s="151">
        <v>40</v>
      </c>
      <c r="Q491" s="151">
        <v>19</v>
      </c>
      <c r="R491" s="151">
        <v>0</v>
      </c>
      <c r="S491" s="152">
        <v>0.015</v>
      </c>
      <c r="T491" s="153">
        <v>58079</v>
      </c>
      <c r="U491" s="153">
        <v>647</v>
      </c>
      <c r="V491" s="153">
        <v>638</v>
      </c>
      <c r="W491" s="153">
        <v>1</v>
      </c>
      <c r="X491" s="151">
        <v>574</v>
      </c>
      <c r="Y491" s="154">
        <v>0.0111227810396185</v>
      </c>
      <c r="Z491" s="154">
        <v>0.00727603456116417</v>
      </c>
      <c r="AA491" s="154">
        <v>0.0113636363636364</v>
      </c>
      <c r="AB491" s="155">
        <v>0.016597510373444</v>
      </c>
      <c r="AC491" s="156">
        <v>-0.0040876018024722</v>
      </c>
      <c r="AD491" s="157">
        <v>15224</v>
      </c>
      <c r="AE491" s="158">
        <v>200</v>
      </c>
      <c r="AF491" s="158">
        <v>0</v>
      </c>
      <c r="AG491" s="158">
        <v>16562</v>
      </c>
      <c r="AH491" s="158">
        <v>189</v>
      </c>
      <c r="AI491" s="158">
        <v>0</v>
      </c>
      <c r="AJ491" s="155">
        <v>0.0131371518654756</v>
      </c>
      <c r="AK491" s="155">
        <v>0.0114116652578191</v>
      </c>
      <c r="AL491" s="156">
        <v>0.00172548660765646</v>
      </c>
    </row>
    <row r="492" spans="1:38">
      <c r="A492" s="166" t="s">
        <v>260</v>
      </c>
      <c r="B492" s="167" t="s">
        <v>1800</v>
      </c>
      <c r="C492" s="167" t="s">
        <v>306</v>
      </c>
      <c r="D492" s="150">
        <v>185</v>
      </c>
      <c r="E492" s="150">
        <v>0</v>
      </c>
      <c r="F492" s="150">
        <v>0</v>
      </c>
      <c r="G492" s="150">
        <v>0</v>
      </c>
      <c r="H492" s="150">
        <v>0</v>
      </c>
      <c r="I492" s="151">
        <v>34</v>
      </c>
      <c r="J492" s="151">
        <v>1</v>
      </c>
      <c r="K492" s="151">
        <v>1</v>
      </c>
      <c r="L492" s="151">
        <v>1</v>
      </c>
      <c r="M492" s="151">
        <v>0</v>
      </c>
      <c r="N492" s="151">
        <v>159</v>
      </c>
      <c r="O492" s="151">
        <v>0</v>
      </c>
      <c r="P492" s="151">
        <v>0</v>
      </c>
      <c r="Q492" s="151">
        <v>0</v>
      </c>
      <c r="R492" s="151">
        <v>0</v>
      </c>
      <c r="S492" s="152">
        <v>0.015</v>
      </c>
      <c r="T492" s="153">
        <v>2272</v>
      </c>
      <c r="U492" s="153">
        <v>3</v>
      </c>
      <c r="V492" s="153">
        <v>3</v>
      </c>
      <c r="W492" s="153">
        <v>0</v>
      </c>
      <c r="X492" s="151">
        <v>2</v>
      </c>
      <c r="Y492" s="154">
        <v>0.00132042253521127</v>
      </c>
      <c r="Z492" s="154">
        <v>0</v>
      </c>
      <c r="AA492" s="154">
        <v>0.0294117647058824</v>
      </c>
      <c r="AB492" s="155">
        <v>0</v>
      </c>
      <c r="AC492" s="156">
        <v>-0.0294117647058824</v>
      </c>
      <c r="AD492" s="157">
        <v>837</v>
      </c>
      <c r="AE492" s="158">
        <v>2</v>
      </c>
      <c r="AF492" s="158">
        <v>0</v>
      </c>
      <c r="AG492" s="158">
        <v>729</v>
      </c>
      <c r="AH492" s="158">
        <v>0</v>
      </c>
      <c r="AI492" s="158">
        <v>0</v>
      </c>
      <c r="AJ492" s="155">
        <v>0.002389486260454</v>
      </c>
      <c r="AK492" s="155">
        <v>0</v>
      </c>
      <c r="AL492" s="156">
        <v>0.002389486260454</v>
      </c>
    </row>
    <row r="493" spans="1:38">
      <c r="A493" s="166" t="s">
        <v>260</v>
      </c>
      <c r="B493" s="167" t="s">
        <v>1800</v>
      </c>
      <c r="C493" s="167" t="s">
        <v>307</v>
      </c>
      <c r="D493" s="150">
        <v>14249</v>
      </c>
      <c r="E493" s="150">
        <v>354</v>
      </c>
      <c r="F493" s="150">
        <v>242</v>
      </c>
      <c r="G493" s="150">
        <v>64</v>
      </c>
      <c r="H493" s="150">
        <v>0</v>
      </c>
      <c r="I493" s="151">
        <v>16148</v>
      </c>
      <c r="J493" s="151">
        <v>224</v>
      </c>
      <c r="K493" s="151">
        <v>224</v>
      </c>
      <c r="L493" s="151">
        <v>28</v>
      </c>
      <c r="M493" s="151">
        <v>0</v>
      </c>
      <c r="N493" s="151">
        <v>15704</v>
      </c>
      <c r="O493" s="151">
        <v>216</v>
      </c>
      <c r="P493" s="151">
        <v>216</v>
      </c>
      <c r="Q493" s="151">
        <v>120</v>
      </c>
      <c r="R493" s="151">
        <v>0</v>
      </c>
      <c r="S493" s="152">
        <v>0.015</v>
      </c>
      <c r="T493" s="153">
        <v>367782</v>
      </c>
      <c r="U493" s="153">
        <v>6036</v>
      </c>
      <c r="V493" s="153">
        <v>5924</v>
      </c>
      <c r="W493" s="153">
        <v>0</v>
      </c>
      <c r="X493" s="151">
        <v>5333</v>
      </c>
      <c r="Y493" s="154">
        <v>0.016411896177627</v>
      </c>
      <c r="Z493" s="154">
        <v>0.0248438486911362</v>
      </c>
      <c r="AA493" s="154">
        <v>0.0138716868962101</v>
      </c>
      <c r="AB493" s="155">
        <v>0.0137544574630667</v>
      </c>
      <c r="AC493" s="156">
        <v>0.0109721617949262</v>
      </c>
      <c r="AD493" s="157">
        <v>99468</v>
      </c>
      <c r="AE493" s="158">
        <v>1711</v>
      </c>
      <c r="AF493" s="158">
        <v>0</v>
      </c>
      <c r="AG493" s="158">
        <v>104313</v>
      </c>
      <c r="AH493" s="158">
        <v>1653</v>
      </c>
      <c r="AI493" s="158">
        <v>0</v>
      </c>
      <c r="AJ493" s="155">
        <v>0.0172015120440745</v>
      </c>
      <c r="AK493" s="155">
        <v>0.0158465387823186</v>
      </c>
      <c r="AL493" s="156">
        <v>0.00135497326175588</v>
      </c>
    </row>
    <row r="494" spans="1:38">
      <c r="A494" s="166" t="s">
        <v>260</v>
      </c>
      <c r="B494" s="167" t="s">
        <v>1801</v>
      </c>
      <c r="C494" s="167" t="s">
        <v>308</v>
      </c>
      <c r="D494" s="150">
        <v>5471</v>
      </c>
      <c r="E494" s="150">
        <v>148</v>
      </c>
      <c r="F494" s="150">
        <v>80</v>
      </c>
      <c r="G494" s="150">
        <v>0</v>
      </c>
      <c r="H494" s="150">
        <v>0</v>
      </c>
      <c r="I494" s="151">
        <v>5857</v>
      </c>
      <c r="J494" s="151">
        <v>119</v>
      </c>
      <c r="K494" s="151">
        <v>119</v>
      </c>
      <c r="L494" s="151">
        <v>0</v>
      </c>
      <c r="M494" s="151">
        <v>0</v>
      </c>
      <c r="N494" s="151">
        <v>6332</v>
      </c>
      <c r="O494" s="151">
        <v>184</v>
      </c>
      <c r="P494" s="151">
        <v>184</v>
      </c>
      <c r="Q494" s="151">
        <v>22</v>
      </c>
      <c r="R494" s="151">
        <v>0</v>
      </c>
      <c r="S494" s="152">
        <v>0.015</v>
      </c>
      <c r="T494" s="153">
        <v>143689</v>
      </c>
      <c r="U494" s="153">
        <v>2889</v>
      </c>
      <c r="V494" s="153">
        <v>2819</v>
      </c>
      <c r="W494" s="153">
        <v>2</v>
      </c>
      <c r="X494" s="151">
        <v>2337</v>
      </c>
      <c r="Y494" s="154">
        <v>0.0200920042591987</v>
      </c>
      <c r="Z494" s="154">
        <v>0.0270517272893438</v>
      </c>
      <c r="AA494" s="154">
        <v>0.0203175687211883</v>
      </c>
      <c r="AB494" s="155">
        <v>0.0290587492103601</v>
      </c>
      <c r="AC494" s="156">
        <v>0.00673415856815549</v>
      </c>
      <c r="AD494" s="157">
        <v>37810</v>
      </c>
      <c r="AE494" s="158">
        <v>839</v>
      </c>
      <c r="AF494" s="158">
        <v>0</v>
      </c>
      <c r="AG494" s="158">
        <v>40339</v>
      </c>
      <c r="AH494" s="158">
        <v>882</v>
      </c>
      <c r="AI494" s="158">
        <v>0</v>
      </c>
      <c r="AJ494" s="155">
        <v>0.0221898968526845</v>
      </c>
      <c r="AK494" s="155">
        <v>0.0218646966955056</v>
      </c>
      <c r="AL494" s="156">
        <v>0.000325200157178886</v>
      </c>
    </row>
    <row r="495" spans="1:38">
      <c r="A495" s="166" t="s">
        <v>260</v>
      </c>
      <c r="B495" s="167" t="s">
        <v>1801</v>
      </c>
      <c r="C495" s="167" t="s">
        <v>309</v>
      </c>
      <c r="D495" s="150">
        <v>9711</v>
      </c>
      <c r="E495" s="150">
        <v>250</v>
      </c>
      <c r="F495" s="150">
        <v>118</v>
      </c>
      <c r="G495" s="150">
        <v>1</v>
      </c>
      <c r="H495" s="150">
        <v>0</v>
      </c>
      <c r="I495" s="151">
        <v>10714</v>
      </c>
      <c r="J495" s="151">
        <v>244</v>
      </c>
      <c r="K495" s="151">
        <v>244</v>
      </c>
      <c r="L495" s="151">
        <v>0</v>
      </c>
      <c r="M495" s="151">
        <v>0</v>
      </c>
      <c r="N495" s="151">
        <v>10956</v>
      </c>
      <c r="O495" s="151">
        <v>429</v>
      </c>
      <c r="P495" s="151">
        <v>428</v>
      </c>
      <c r="Q495" s="151">
        <v>12</v>
      </c>
      <c r="R495" s="151">
        <v>0</v>
      </c>
      <c r="S495" s="152">
        <v>0.015</v>
      </c>
      <c r="T495" s="153">
        <v>251255</v>
      </c>
      <c r="U495" s="153">
        <v>5561</v>
      </c>
      <c r="V495" s="153">
        <v>5422</v>
      </c>
      <c r="W495" s="153">
        <v>1</v>
      </c>
      <c r="X495" s="151">
        <v>4447</v>
      </c>
      <c r="Y495" s="154">
        <v>0.0221289128574556</v>
      </c>
      <c r="Z495" s="154">
        <v>0.0257440016476161</v>
      </c>
      <c r="AA495" s="154">
        <v>0.022773940638417</v>
      </c>
      <c r="AB495" s="155">
        <v>0.0391566265060241</v>
      </c>
      <c r="AC495" s="156">
        <v>0.00297006100919908</v>
      </c>
      <c r="AD495" s="157">
        <v>66849</v>
      </c>
      <c r="AE495" s="158">
        <v>1610</v>
      </c>
      <c r="AF495" s="158">
        <v>0</v>
      </c>
      <c r="AG495" s="158">
        <v>70889</v>
      </c>
      <c r="AH495" s="158">
        <v>1804</v>
      </c>
      <c r="AI495" s="158">
        <v>0</v>
      </c>
      <c r="AJ495" s="155">
        <v>0.0240841299047106</v>
      </c>
      <c r="AK495" s="155">
        <v>0.0254482359745518</v>
      </c>
      <c r="AL495" s="156">
        <v>-0.00136410606984115</v>
      </c>
    </row>
    <row r="496" spans="1:38">
      <c r="A496" s="166" t="s">
        <v>260</v>
      </c>
      <c r="B496" s="167" t="s">
        <v>1801</v>
      </c>
      <c r="C496" s="167" t="s">
        <v>310</v>
      </c>
      <c r="D496" s="150">
        <v>8883</v>
      </c>
      <c r="E496" s="150">
        <v>219</v>
      </c>
      <c r="F496" s="150">
        <v>132</v>
      </c>
      <c r="G496" s="150">
        <v>0</v>
      </c>
      <c r="H496" s="150">
        <v>0</v>
      </c>
      <c r="I496" s="151">
        <v>9973</v>
      </c>
      <c r="J496" s="151">
        <v>227</v>
      </c>
      <c r="K496" s="151">
        <v>226</v>
      </c>
      <c r="L496" s="151">
        <v>1</v>
      </c>
      <c r="M496" s="151">
        <v>0</v>
      </c>
      <c r="N496" s="151">
        <v>9771</v>
      </c>
      <c r="O496" s="151">
        <v>202</v>
      </c>
      <c r="P496" s="151">
        <v>202</v>
      </c>
      <c r="Q496" s="151">
        <v>103</v>
      </c>
      <c r="R496" s="151">
        <v>0</v>
      </c>
      <c r="S496" s="152">
        <v>0.015</v>
      </c>
      <c r="T496" s="153">
        <v>226680</v>
      </c>
      <c r="U496" s="153">
        <v>4946</v>
      </c>
      <c r="V496" s="153">
        <v>4858</v>
      </c>
      <c r="W496" s="153">
        <v>3</v>
      </c>
      <c r="X496" s="151">
        <v>4345</v>
      </c>
      <c r="Y496" s="154">
        <v>0.0218060702311629</v>
      </c>
      <c r="Z496" s="154">
        <v>0.0246538331644715</v>
      </c>
      <c r="AA496" s="154">
        <v>0.0227614559310137</v>
      </c>
      <c r="AB496" s="155">
        <v>0.0206734213488896</v>
      </c>
      <c r="AC496" s="156">
        <v>0.00189237723345772</v>
      </c>
      <c r="AD496" s="157">
        <v>59869</v>
      </c>
      <c r="AE496" s="158">
        <v>1386</v>
      </c>
      <c r="AF496" s="158">
        <v>0</v>
      </c>
      <c r="AG496" s="158">
        <v>63925</v>
      </c>
      <c r="AH496" s="158">
        <v>1437</v>
      </c>
      <c r="AI496" s="158">
        <v>1</v>
      </c>
      <c r="AJ496" s="155">
        <v>0.0231505453573636</v>
      </c>
      <c r="AK496" s="155">
        <v>0.0224638247946813</v>
      </c>
      <c r="AL496" s="156">
        <v>0.000686720562682312</v>
      </c>
    </row>
    <row r="497" spans="1:38">
      <c r="A497" s="166" t="s">
        <v>260</v>
      </c>
      <c r="B497" s="167" t="s">
        <v>1801</v>
      </c>
      <c r="C497" s="167" t="s">
        <v>311</v>
      </c>
      <c r="D497" s="150">
        <v>9301</v>
      </c>
      <c r="E497" s="150">
        <v>202</v>
      </c>
      <c r="F497" s="150">
        <v>110</v>
      </c>
      <c r="G497" s="150">
        <v>0</v>
      </c>
      <c r="H497" s="150">
        <v>0</v>
      </c>
      <c r="I497" s="151">
        <v>10522</v>
      </c>
      <c r="J497" s="151">
        <v>228</v>
      </c>
      <c r="K497" s="151">
        <v>226</v>
      </c>
      <c r="L497" s="151">
        <v>1</v>
      </c>
      <c r="M497" s="151">
        <v>0</v>
      </c>
      <c r="N497" s="151">
        <v>9942</v>
      </c>
      <c r="O497" s="151">
        <v>191</v>
      </c>
      <c r="P497" s="151">
        <v>191</v>
      </c>
      <c r="Q497" s="151">
        <v>93</v>
      </c>
      <c r="R497" s="151">
        <v>0</v>
      </c>
      <c r="S497" s="152">
        <v>0.015</v>
      </c>
      <c r="T497" s="153">
        <v>234910</v>
      </c>
      <c r="U497" s="153">
        <v>4855</v>
      </c>
      <c r="V497" s="153">
        <v>4761</v>
      </c>
      <c r="W497" s="153">
        <v>5</v>
      </c>
      <c r="X497" s="151">
        <v>4267</v>
      </c>
      <c r="Y497" s="154">
        <v>0.0206462049295475</v>
      </c>
      <c r="Z497" s="154">
        <v>0.0217180948285131</v>
      </c>
      <c r="AA497" s="154">
        <v>0.0216688842425394</v>
      </c>
      <c r="AB497" s="155">
        <v>0.0192114262723798</v>
      </c>
      <c r="AC497" s="156">
        <v>4.92105859736212e-5</v>
      </c>
      <c r="AD497" s="157">
        <v>62478</v>
      </c>
      <c r="AE497" s="158">
        <v>1293</v>
      </c>
      <c r="AF497" s="158">
        <v>0</v>
      </c>
      <c r="AG497" s="158">
        <v>67438</v>
      </c>
      <c r="AH497" s="158">
        <v>1392</v>
      </c>
      <c r="AI497" s="158">
        <v>4</v>
      </c>
      <c r="AJ497" s="155">
        <v>0.0206952847402286</v>
      </c>
      <c r="AK497" s="155">
        <v>0.0205818677896735</v>
      </c>
      <c r="AL497" s="156">
        <v>0.000113416950555084</v>
      </c>
    </row>
    <row r="498" spans="1:38">
      <c r="A498" s="166" t="s">
        <v>260</v>
      </c>
      <c r="B498" s="167" t="s">
        <v>1801</v>
      </c>
      <c r="C498" s="167" t="s">
        <v>312</v>
      </c>
      <c r="D498" s="150">
        <v>9293</v>
      </c>
      <c r="E498" s="150">
        <v>160</v>
      </c>
      <c r="F498" s="150">
        <v>101</v>
      </c>
      <c r="G498" s="150">
        <v>1</v>
      </c>
      <c r="H498" s="150">
        <v>0</v>
      </c>
      <c r="I498" s="151">
        <v>10675</v>
      </c>
      <c r="J498" s="151">
        <v>170</v>
      </c>
      <c r="K498" s="151">
        <v>168</v>
      </c>
      <c r="L498" s="151">
        <v>26</v>
      </c>
      <c r="M498" s="151">
        <v>0</v>
      </c>
      <c r="N498" s="151">
        <v>9799</v>
      </c>
      <c r="O498" s="151">
        <v>128</v>
      </c>
      <c r="P498" s="151">
        <v>128</v>
      </c>
      <c r="Q498" s="151">
        <v>74</v>
      </c>
      <c r="R498" s="151">
        <v>0</v>
      </c>
      <c r="S498" s="152">
        <v>0.015</v>
      </c>
      <c r="T498" s="153">
        <v>235394</v>
      </c>
      <c r="U498" s="153">
        <v>3439</v>
      </c>
      <c r="V498" s="153">
        <v>3378</v>
      </c>
      <c r="W498" s="153">
        <v>1</v>
      </c>
      <c r="X498" s="151">
        <v>3040</v>
      </c>
      <c r="Y498" s="154">
        <v>0.0146053000501287</v>
      </c>
      <c r="Z498" s="154">
        <v>0.0172172603034542</v>
      </c>
      <c r="AA498" s="154">
        <v>0.0159250585480094</v>
      </c>
      <c r="AB498" s="155">
        <v>0.0130625574038167</v>
      </c>
      <c r="AC498" s="156">
        <v>0.00129220175544484</v>
      </c>
      <c r="AD498" s="157">
        <v>63313</v>
      </c>
      <c r="AE498" s="158">
        <v>1021</v>
      </c>
      <c r="AF498" s="158">
        <v>0</v>
      </c>
      <c r="AG498" s="158">
        <v>67245</v>
      </c>
      <c r="AH498" s="158">
        <v>971</v>
      </c>
      <c r="AI498" s="158">
        <v>0</v>
      </c>
      <c r="AJ498" s="155">
        <v>0.0161262300001579</v>
      </c>
      <c r="AK498" s="155">
        <v>0.0144397352963046</v>
      </c>
      <c r="AL498" s="156">
        <v>0.00168649470385339</v>
      </c>
    </row>
    <row r="499" spans="1:38">
      <c r="A499" s="166" t="s">
        <v>260</v>
      </c>
      <c r="B499" s="167" t="s">
        <v>1801</v>
      </c>
      <c r="C499" s="167" t="s">
        <v>313</v>
      </c>
      <c r="D499" s="150">
        <v>9917</v>
      </c>
      <c r="E499" s="150">
        <v>246</v>
      </c>
      <c r="F499" s="150">
        <v>170</v>
      </c>
      <c r="G499" s="150">
        <v>0</v>
      </c>
      <c r="H499" s="150">
        <v>0</v>
      </c>
      <c r="I499" s="151">
        <v>11113</v>
      </c>
      <c r="J499" s="151">
        <v>257</v>
      </c>
      <c r="K499" s="151">
        <v>256</v>
      </c>
      <c r="L499" s="151">
        <v>71</v>
      </c>
      <c r="M499" s="151">
        <v>0</v>
      </c>
      <c r="N499" s="151">
        <v>10651</v>
      </c>
      <c r="O499" s="151">
        <v>197</v>
      </c>
      <c r="P499" s="151">
        <v>197</v>
      </c>
      <c r="Q499" s="151">
        <v>159</v>
      </c>
      <c r="R499" s="151">
        <v>0</v>
      </c>
      <c r="S499" s="152">
        <v>0.015</v>
      </c>
      <c r="T499" s="153">
        <v>252355</v>
      </c>
      <c r="U499" s="153">
        <v>5375</v>
      </c>
      <c r="V499" s="153">
        <v>5298</v>
      </c>
      <c r="W499" s="153">
        <v>4</v>
      </c>
      <c r="X499" s="151">
        <v>4851</v>
      </c>
      <c r="Y499" s="154">
        <v>0.0212835093419984</v>
      </c>
      <c r="Z499" s="154">
        <v>0.0248058888776848</v>
      </c>
      <c r="AA499" s="154">
        <v>0.0231260685683434</v>
      </c>
      <c r="AB499" s="155">
        <v>0.0184959158764435</v>
      </c>
      <c r="AC499" s="156">
        <v>0.0016798203093414</v>
      </c>
      <c r="AD499" s="157">
        <v>65688</v>
      </c>
      <c r="AE499" s="158">
        <v>1457</v>
      </c>
      <c r="AF499" s="158">
        <v>1</v>
      </c>
      <c r="AG499" s="158">
        <v>71307</v>
      </c>
      <c r="AH499" s="158">
        <v>1494</v>
      </c>
      <c r="AI499" s="158">
        <v>2</v>
      </c>
      <c r="AJ499" s="155">
        <v>0.0221653878942881</v>
      </c>
      <c r="AK499" s="155">
        <v>0.0209236119876029</v>
      </c>
      <c r="AL499" s="156">
        <v>0.00124177590668525</v>
      </c>
    </row>
    <row r="500" spans="1:38">
      <c r="A500" s="166" t="s">
        <v>260</v>
      </c>
      <c r="B500" s="167" t="s">
        <v>1801</v>
      </c>
      <c r="C500" s="167" t="s">
        <v>314</v>
      </c>
      <c r="D500" s="150">
        <v>0</v>
      </c>
      <c r="E500" s="150">
        <v>0</v>
      </c>
      <c r="F500" s="150">
        <v>0</v>
      </c>
      <c r="G500" s="150">
        <v>0</v>
      </c>
      <c r="H500" s="150">
        <v>0</v>
      </c>
      <c r="I500" s="151">
        <v>0</v>
      </c>
      <c r="J500" s="151">
        <v>0</v>
      </c>
      <c r="K500" s="151">
        <v>0</v>
      </c>
      <c r="L500" s="151">
        <v>0</v>
      </c>
      <c r="M500" s="151">
        <v>0</v>
      </c>
      <c r="N500" s="151">
        <v>0</v>
      </c>
      <c r="O500" s="151">
        <v>0</v>
      </c>
      <c r="P500" s="151">
        <v>0</v>
      </c>
      <c r="Q500" s="151">
        <v>0</v>
      </c>
      <c r="R500" s="151">
        <v>0</v>
      </c>
      <c r="S500" s="152">
        <v>0.015</v>
      </c>
      <c r="T500" s="153">
        <v>0</v>
      </c>
      <c r="U500" s="153">
        <v>3</v>
      </c>
      <c r="V500" s="153">
        <v>3</v>
      </c>
      <c r="W500" s="153">
        <v>0</v>
      </c>
      <c r="X500" s="151">
        <v>2</v>
      </c>
      <c r="Y500" s="154">
        <v>0</v>
      </c>
      <c r="Z500" s="154">
        <v>0</v>
      </c>
      <c r="AA500" s="154">
        <v>0</v>
      </c>
      <c r="AB500" s="155">
        <v>0</v>
      </c>
      <c r="AC500" s="156">
        <v>0</v>
      </c>
      <c r="AD500" s="157">
        <v>0</v>
      </c>
      <c r="AE500" s="158">
        <v>2</v>
      </c>
      <c r="AF500" s="158">
        <v>0</v>
      </c>
      <c r="AG500" s="158">
        <v>0</v>
      </c>
      <c r="AH500" s="158">
        <v>1</v>
      </c>
      <c r="AI500" s="158">
        <v>0</v>
      </c>
      <c r="AJ500" s="155">
        <v>0</v>
      </c>
      <c r="AK500" s="155">
        <v>0</v>
      </c>
      <c r="AL500" s="156">
        <v>0</v>
      </c>
    </row>
    <row r="501" spans="1:38">
      <c r="A501" s="166" t="s">
        <v>260</v>
      </c>
      <c r="B501" s="167" t="s">
        <v>1801</v>
      </c>
      <c r="C501" s="167" t="s">
        <v>315</v>
      </c>
      <c r="D501" s="150">
        <v>76</v>
      </c>
      <c r="E501" s="150">
        <v>0</v>
      </c>
      <c r="F501" s="150">
        <v>0</v>
      </c>
      <c r="G501" s="150">
        <v>0</v>
      </c>
      <c r="H501" s="150">
        <v>0</v>
      </c>
      <c r="I501" s="151">
        <v>45</v>
      </c>
      <c r="J501" s="151">
        <v>2</v>
      </c>
      <c r="K501" s="151">
        <v>2</v>
      </c>
      <c r="L501" s="151">
        <v>1</v>
      </c>
      <c r="M501" s="151">
        <v>0</v>
      </c>
      <c r="N501" s="151">
        <v>71</v>
      </c>
      <c r="O501" s="151">
        <v>0</v>
      </c>
      <c r="P501" s="151">
        <v>0</v>
      </c>
      <c r="Q501" s="151">
        <v>0</v>
      </c>
      <c r="R501" s="151">
        <v>0</v>
      </c>
      <c r="S501" s="152">
        <v>0.015</v>
      </c>
      <c r="T501" s="153">
        <v>1468</v>
      </c>
      <c r="U501" s="153">
        <v>8</v>
      </c>
      <c r="V501" s="153">
        <v>8</v>
      </c>
      <c r="W501" s="153">
        <v>0</v>
      </c>
      <c r="X501" s="151">
        <v>7</v>
      </c>
      <c r="Y501" s="154">
        <v>0.00544959128065395</v>
      </c>
      <c r="Z501" s="154">
        <v>0</v>
      </c>
      <c r="AA501" s="154">
        <v>0.0444444444444444</v>
      </c>
      <c r="AB501" s="155">
        <v>0</v>
      </c>
      <c r="AC501" s="156">
        <v>-0.0444444444444444</v>
      </c>
      <c r="AD501" s="157">
        <v>444</v>
      </c>
      <c r="AE501" s="158">
        <v>2</v>
      </c>
      <c r="AF501" s="158">
        <v>0</v>
      </c>
      <c r="AG501" s="158">
        <v>483</v>
      </c>
      <c r="AH501" s="158">
        <v>1</v>
      </c>
      <c r="AI501" s="158">
        <v>0</v>
      </c>
      <c r="AJ501" s="155">
        <v>0.0045045045045045</v>
      </c>
      <c r="AK501" s="155">
        <v>0.0020703933747412</v>
      </c>
      <c r="AL501" s="156">
        <v>0.0024341111297633</v>
      </c>
    </row>
    <row r="502" spans="1:38">
      <c r="A502" s="166" t="s">
        <v>260</v>
      </c>
      <c r="B502" s="167" t="s">
        <v>1801</v>
      </c>
      <c r="C502" s="167" t="s">
        <v>316</v>
      </c>
      <c r="D502" s="150">
        <v>949</v>
      </c>
      <c r="E502" s="150">
        <v>0</v>
      </c>
      <c r="F502" s="150">
        <v>0</v>
      </c>
      <c r="G502" s="150">
        <v>0</v>
      </c>
      <c r="H502" s="150">
        <v>0</v>
      </c>
      <c r="I502" s="151">
        <v>1017</v>
      </c>
      <c r="J502" s="151">
        <v>2</v>
      </c>
      <c r="K502" s="151">
        <v>2</v>
      </c>
      <c r="L502" s="151">
        <v>2</v>
      </c>
      <c r="M502" s="151">
        <v>0</v>
      </c>
      <c r="N502" s="151">
        <v>549</v>
      </c>
      <c r="O502" s="151">
        <v>46</v>
      </c>
      <c r="P502" s="151">
        <v>46</v>
      </c>
      <c r="Q502" s="151">
        <v>27</v>
      </c>
      <c r="R502" s="151">
        <v>0</v>
      </c>
      <c r="S502" s="152">
        <v>0.015</v>
      </c>
      <c r="T502" s="153">
        <v>17650</v>
      </c>
      <c r="U502" s="153">
        <v>494</v>
      </c>
      <c r="V502" s="153">
        <v>494</v>
      </c>
      <c r="W502" s="153">
        <v>0</v>
      </c>
      <c r="X502" s="151">
        <v>470</v>
      </c>
      <c r="Y502" s="154">
        <v>0.0279886685552408</v>
      </c>
      <c r="Z502" s="154">
        <v>0</v>
      </c>
      <c r="AA502" s="154">
        <v>0.00196656833824975</v>
      </c>
      <c r="AB502" s="155">
        <v>0.0837887067395264</v>
      </c>
      <c r="AC502" s="156">
        <v>-0.00196656833824975</v>
      </c>
      <c r="AD502" s="157">
        <v>5332</v>
      </c>
      <c r="AE502" s="158">
        <v>86</v>
      </c>
      <c r="AF502" s="158">
        <v>0</v>
      </c>
      <c r="AG502" s="158">
        <v>4286</v>
      </c>
      <c r="AH502" s="158">
        <v>371</v>
      </c>
      <c r="AI502" s="158">
        <v>0</v>
      </c>
      <c r="AJ502" s="155">
        <v>0.0161290322580645</v>
      </c>
      <c r="AK502" s="155">
        <v>0.0865608959402707</v>
      </c>
      <c r="AL502" s="156">
        <v>-0.0704318636822061</v>
      </c>
    </row>
    <row r="503" spans="1:38">
      <c r="A503" s="166" t="s">
        <v>260</v>
      </c>
      <c r="B503" s="167" t="s">
        <v>1801</v>
      </c>
      <c r="C503" s="167" t="s">
        <v>317</v>
      </c>
      <c r="D503" s="150">
        <v>0</v>
      </c>
      <c r="E503" s="150">
        <v>0</v>
      </c>
      <c r="F503" s="150">
        <v>0</v>
      </c>
      <c r="G503" s="150">
        <v>0</v>
      </c>
      <c r="H503" s="150">
        <v>0</v>
      </c>
      <c r="I503" s="151">
        <v>0</v>
      </c>
      <c r="J503" s="151">
        <v>0</v>
      </c>
      <c r="K503" s="151">
        <v>0</v>
      </c>
      <c r="L503" s="151">
        <v>0</v>
      </c>
      <c r="M503" s="151">
        <v>0</v>
      </c>
      <c r="N503" s="151">
        <v>0</v>
      </c>
      <c r="O503" s="151">
        <v>1</v>
      </c>
      <c r="P503" s="151">
        <v>1</v>
      </c>
      <c r="Q503" s="151">
        <v>0</v>
      </c>
      <c r="R503" s="151">
        <v>0</v>
      </c>
      <c r="S503" s="152">
        <v>0.015</v>
      </c>
      <c r="T503" s="153">
        <v>0</v>
      </c>
      <c r="U503" s="153">
        <v>2</v>
      </c>
      <c r="V503" s="153">
        <v>2</v>
      </c>
      <c r="W503" s="153">
        <v>0</v>
      </c>
      <c r="X503" s="151">
        <v>1</v>
      </c>
      <c r="Y503" s="154">
        <v>0</v>
      </c>
      <c r="Z503" s="154">
        <v>0</v>
      </c>
      <c r="AA503" s="154">
        <v>0</v>
      </c>
      <c r="AB503" s="155">
        <v>0</v>
      </c>
      <c r="AC503" s="156">
        <v>0</v>
      </c>
      <c r="AD503" s="157">
        <v>0</v>
      </c>
      <c r="AE503" s="158">
        <v>1</v>
      </c>
      <c r="AF503" s="158">
        <v>0</v>
      </c>
      <c r="AG503" s="158">
        <v>0</v>
      </c>
      <c r="AH503" s="158">
        <v>0</v>
      </c>
      <c r="AI503" s="158">
        <v>0</v>
      </c>
      <c r="AJ503" s="155">
        <v>0</v>
      </c>
      <c r="AK503" s="155">
        <v>0</v>
      </c>
      <c r="AL503" s="156">
        <v>0</v>
      </c>
    </row>
    <row r="504" spans="1:38">
      <c r="A504" s="166" t="s">
        <v>260</v>
      </c>
      <c r="B504" s="167" t="s">
        <v>1801</v>
      </c>
      <c r="C504" s="167" t="s">
        <v>318</v>
      </c>
      <c r="D504" s="150">
        <v>48</v>
      </c>
      <c r="E504" s="150">
        <v>0</v>
      </c>
      <c r="F504" s="150">
        <v>0</v>
      </c>
      <c r="G504" s="150">
        <v>0</v>
      </c>
      <c r="H504" s="150">
        <v>0</v>
      </c>
      <c r="I504" s="151">
        <v>0</v>
      </c>
      <c r="J504" s="151">
        <v>0</v>
      </c>
      <c r="K504" s="151">
        <v>0</v>
      </c>
      <c r="L504" s="151">
        <v>0</v>
      </c>
      <c r="M504" s="151">
        <v>0</v>
      </c>
      <c r="N504" s="151">
        <v>0</v>
      </c>
      <c r="O504" s="151">
        <v>0</v>
      </c>
      <c r="P504" s="151">
        <v>0</v>
      </c>
      <c r="Q504" s="151">
        <v>0</v>
      </c>
      <c r="R504" s="151">
        <v>0</v>
      </c>
      <c r="S504" s="152">
        <v>0.015</v>
      </c>
      <c r="T504" s="153">
        <v>63</v>
      </c>
      <c r="U504" s="153">
        <v>0</v>
      </c>
      <c r="V504" s="153">
        <v>0</v>
      </c>
      <c r="W504" s="153">
        <v>0</v>
      </c>
      <c r="X504" s="151">
        <v>0</v>
      </c>
      <c r="Y504" s="154">
        <v>0</v>
      </c>
      <c r="Z504" s="154">
        <v>0</v>
      </c>
      <c r="AA504" s="154">
        <v>0</v>
      </c>
      <c r="AB504" s="155">
        <v>0</v>
      </c>
      <c r="AC504" s="156">
        <v>0</v>
      </c>
      <c r="AD504" s="157">
        <v>61</v>
      </c>
      <c r="AE504" s="158">
        <v>0</v>
      </c>
      <c r="AF504" s="158">
        <v>0</v>
      </c>
      <c r="AG504" s="158">
        <v>2</v>
      </c>
      <c r="AH504" s="158">
        <v>0</v>
      </c>
      <c r="AI504" s="158">
        <v>0</v>
      </c>
      <c r="AJ504" s="155">
        <v>0</v>
      </c>
      <c r="AK504" s="155">
        <v>0</v>
      </c>
      <c r="AL504" s="156">
        <v>0</v>
      </c>
    </row>
    <row r="505" spans="1:38">
      <c r="A505" s="166" t="s">
        <v>260</v>
      </c>
      <c r="B505" s="167" t="s">
        <v>1801</v>
      </c>
      <c r="C505" s="167" t="s">
        <v>319</v>
      </c>
      <c r="D505" s="150">
        <v>101</v>
      </c>
      <c r="E505" s="150">
        <v>5</v>
      </c>
      <c r="F505" s="150">
        <v>5</v>
      </c>
      <c r="G505" s="150">
        <v>5</v>
      </c>
      <c r="H505" s="150">
        <v>0</v>
      </c>
      <c r="I505" s="151">
        <v>149</v>
      </c>
      <c r="J505" s="151">
        <v>11</v>
      </c>
      <c r="K505" s="151">
        <v>11</v>
      </c>
      <c r="L505" s="151">
        <v>11</v>
      </c>
      <c r="M505" s="151">
        <v>0</v>
      </c>
      <c r="N505" s="151">
        <v>118</v>
      </c>
      <c r="O505" s="151">
        <v>16</v>
      </c>
      <c r="P505" s="151">
        <v>16</v>
      </c>
      <c r="Q505" s="151">
        <v>15</v>
      </c>
      <c r="R505" s="151">
        <v>0</v>
      </c>
      <c r="S505" s="152">
        <v>0.015</v>
      </c>
      <c r="T505" s="153">
        <v>3565</v>
      </c>
      <c r="U505" s="153">
        <v>283</v>
      </c>
      <c r="V505" s="153">
        <v>283</v>
      </c>
      <c r="W505" s="153">
        <v>0</v>
      </c>
      <c r="X505" s="151">
        <v>280</v>
      </c>
      <c r="Y505" s="154">
        <v>0.079382889200561</v>
      </c>
      <c r="Z505" s="154">
        <v>0.0495049504950495</v>
      </c>
      <c r="AA505" s="154">
        <v>0.0738255033557047</v>
      </c>
      <c r="AB505" s="155">
        <v>0.135593220338983</v>
      </c>
      <c r="AC505" s="156">
        <v>-0.0243205528606552</v>
      </c>
      <c r="AD505" s="157">
        <v>845</v>
      </c>
      <c r="AE505" s="158">
        <v>47</v>
      </c>
      <c r="AF505" s="158">
        <v>0</v>
      </c>
      <c r="AG505" s="158">
        <v>949</v>
      </c>
      <c r="AH505" s="158">
        <v>108</v>
      </c>
      <c r="AI505" s="158">
        <v>0</v>
      </c>
      <c r="AJ505" s="155">
        <v>0.0556213017751479</v>
      </c>
      <c r="AK505" s="155">
        <v>0.113804004214963</v>
      </c>
      <c r="AL505" s="156">
        <v>-0.0581827024398152</v>
      </c>
    </row>
    <row r="506" spans="1:38">
      <c r="A506" s="166" t="s">
        <v>260</v>
      </c>
      <c r="B506" s="167" t="s">
        <v>1801</v>
      </c>
      <c r="C506" s="167" t="s">
        <v>320</v>
      </c>
      <c r="D506" s="150">
        <v>8176</v>
      </c>
      <c r="E506" s="150">
        <v>144</v>
      </c>
      <c r="F506" s="150">
        <v>93</v>
      </c>
      <c r="G506" s="150">
        <v>0</v>
      </c>
      <c r="H506" s="150">
        <v>0</v>
      </c>
      <c r="I506" s="151">
        <v>9815</v>
      </c>
      <c r="J506" s="151">
        <v>161</v>
      </c>
      <c r="K506" s="151">
        <v>161</v>
      </c>
      <c r="L506" s="151">
        <v>2</v>
      </c>
      <c r="M506" s="151">
        <v>0</v>
      </c>
      <c r="N506" s="151">
        <v>8283</v>
      </c>
      <c r="O506" s="151">
        <v>111</v>
      </c>
      <c r="P506" s="151">
        <v>111</v>
      </c>
      <c r="Q506" s="151">
        <v>30</v>
      </c>
      <c r="R506" s="151">
        <v>0</v>
      </c>
      <c r="S506" s="152">
        <v>0.015</v>
      </c>
      <c r="T506" s="153">
        <v>216163</v>
      </c>
      <c r="U506" s="153">
        <v>3130</v>
      </c>
      <c r="V506" s="153">
        <v>3079</v>
      </c>
      <c r="W506" s="153">
        <v>0</v>
      </c>
      <c r="X506" s="151">
        <v>2709</v>
      </c>
      <c r="Y506" s="154">
        <v>0.0144798138441824</v>
      </c>
      <c r="Z506" s="154">
        <v>0.0176125244618395</v>
      </c>
      <c r="AA506" s="154">
        <v>0.0164034640855833</v>
      </c>
      <c r="AB506" s="155">
        <v>0.0134009416877943</v>
      </c>
      <c r="AC506" s="156">
        <v>0.00120906037625624</v>
      </c>
      <c r="AD506" s="157">
        <v>58501</v>
      </c>
      <c r="AE506" s="158">
        <v>926</v>
      </c>
      <c r="AF506" s="158">
        <v>0</v>
      </c>
      <c r="AG506" s="158">
        <v>62750</v>
      </c>
      <c r="AH506" s="158">
        <v>962</v>
      </c>
      <c r="AI506" s="158">
        <v>0</v>
      </c>
      <c r="AJ506" s="155">
        <v>0.0158287892514658</v>
      </c>
      <c r="AK506" s="155">
        <v>0.0153306772908367</v>
      </c>
      <c r="AL506" s="156">
        <v>0.000498111960629136</v>
      </c>
    </row>
    <row r="507" spans="1:38">
      <c r="A507" s="166" t="s">
        <v>260</v>
      </c>
      <c r="B507" s="167" t="s">
        <v>1802</v>
      </c>
      <c r="C507" s="167" t="s">
        <v>321</v>
      </c>
      <c r="D507" s="150">
        <v>0</v>
      </c>
      <c r="E507" s="150">
        <v>0</v>
      </c>
      <c r="F507" s="150">
        <v>0</v>
      </c>
      <c r="G507" s="150">
        <v>0</v>
      </c>
      <c r="H507" s="150">
        <v>0</v>
      </c>
      <c r="I507" s="151">
        <v>0</v>
      </c>
      <c r="J507" s="151">
        <v>0</v>
      </c>
      <c r="K507" s="151">
        <v>0</v>
      </c>
      <c r="L507" s="151">
        <v>0</v>
      </c>
      <c r="M507" s="151">
        <v>0</v>
      </c>
      <c r="N507" s="151">
        <v>0</v>
      </c>
      <c r="O507" s="151">
        <v>0</v>
      </c>
      <c r="P507" s="151">
        <v>0</v>
      </c>
      <c r="Q507" s="151">
        <v>0</v>
      </c>
      <c r="R507" s="151">
        <v>0</v>
      </c>
      <c r="S507" s="152">
        <v>0.015</v>
      </c>
      <c r="T507" s="153">
        <v>0</v>
      </c>
      <c r="U507" s="153">
        <v>0</v>
      </c>
      <c r="V507" s="153">
        <v>0</v>
      </c>
      <c r="W507" s="153">
        <v>0</v>
      </c>
      <c r="X507" s="151">
        <v>0</v>
      </c>
      <c r="Y507" s="154">
        <v>0</v>
      </c>
      <c r="Z507" s="154">
        <v>0</v>
      </c>
      <c r="AA507" s="154">
        <v>0</v>
      </c>
      <c r="AB507" s="155">
        <v>0</v>
      </c>
      <c r="AC507" s="156">
        <v>0</v>
      </c>
      <c r="AD507" s="157">
        <v>0</v>
      </c>
      <c r="AE507" s="158">
        <v>0</v>
      </c>
      <c r="AF507" s="158">
        <v>0</v>
      </c>
      <c r="AG507" s="158">
        <v>0</v>
      </c>
      <c r="AH507" s="158">
        <v>0</v>
      </c>
      <c r="AI507" s="158">
        <v>0</v>
      </c>
      <c r="AJ507" s="155">
        <v>0</v>
      </c>
      <c r="AK507" s="155">
        <v>0</v>
      </c>
      <c r="AL507" s="156">
        <v>0</v>
      </c>
    </row>
    <row r="508" spans="1:38">
      <c r="A508" s="166" t="s">
        <v>260</v>
      </c>
      <c r="B508" s="167" t="s">
        <v>1802</v>
      </c>
      <c r="C508" s="167" t="s">
        <v>322</v>
      </c>
      <c r="D508" s="150">
        <v>11311</v>
      </c>
      <c r="E508" s="150">
        <v>247</v>
      </c>
      <c r="F508" s="150">
        <v>129</v>
      </c>
      <c r="G508" s="150">
        <v>1</v>
      </c>
      <c r="H508" s="150">
        <v>0</v>
      </c>
      <c r="I508" s="151">
        <v>13036</v>
      </c>
      <c r="J508" s="151">
        <v>319</v>
      </c>
      <c r="K508" s="151">
        <v>319</v>
      </c>
      <c r="L508" s="151">
        <v>0</v>
      </c>
      <c r="M508" s="151">
        <v>0</v>
      </c>
      <c r="N508" s="151">
        <v>12922</v>
      </c>
      <c r="O508" s="151">
        <v>249</v>
      </c>
      <c r="P508" s="151">
        <v>249</v>
      </c>
      <c r="Q508" s="151">
        <v>127</v>
      </c>
      <c r="R508" s="151">
        <v>0</v>
      </c>
      <c r="S508" s="152">
        <v>0.015</v>
      </c>
      <c r="T508" s="153">
        <v>300512</v>
      </c>
      <c r="U508" s="153">
        <v>6303</v>
      </c>
      <c r="V508" s="153">
        <v>6184</v>
      </c>
      <c r="W508" s="153">
        <v>0</v>
      </c>
      <c r="X508" s="151">
        <v>5527</v>
      </c>
      <c r="Y508" s="154">
        <v>0.0209742040251304</v>
      </c>
      <c r="Z508" s="154">
        <v>0.0218371496773053</v>
      </c>
      <c r="AA508" s="154">
        <v>0.0244706965326787</v>
      </c>
      <c r="AB508" s="155">
        <v>0.0192694629314348</v>
      </c>
      <c r="AC508" s="156">
        <v>-0.00263354685537346</v>
      </c>
      <c r="AD508" s="157">
        <v>78326</v>
      </c>
      <c r="AE508" s="158">
        <v>1706</v>
      </c>
      <c r="AF508" s="158">
        <v>0</v>
      </c>
      <c r="AG508" s="158">
        <v>85128</v>
      </c>
      <c r="AH508" s="158">
        <v>1822</v>
      </c>
      <c r="AI508" s="158">
        <v>0</v>
      </c>
      <c r="AJ508" s="155">
        <v>0.0217807624543574</v>
      </c>
      <c r="AK508" s="155">
        <v>0.0214030636218401</v>
      </c>
      <c r="AL508" s="156">
        <v>0.000377698832517377</v>
      </c>
    </row>
    <row r="509" spans="1:38">
      <c r="A509" s="166" t="s">
        <v>260</v>
      </c>
      <c r="B509" s="167" t="s">
        <v>1802</v>
      </c>
      <c r="C509" s="167" t="s">
        <v>323</v>
      </c>
      <c r="D509" s="150">
        <v>16836</v>
      </c>
      <c r="E509" s="150">
        <v>371</v>
      </c>
      <c r="F509" s="150">
        <v>233</v>
      </c>
      <c r="G509" s="150">
        <v>2</v>
      </c>
      <c r="H509" s="150">
        <v>0</v>
      </c>
      <c r="I509" s="151">
        <v>18496</v>
      </c>
      <c r="J509" s="151">
        <v>371</v>
      </c>
      <c r="K509" s="151">
        <v>368</v>
      </c>
      <c r="L509" s="151">
        <v>50</v>
      </c>
      <c r="M509" s="151">
        <v>0</v>
      </c>
      <c r="N509" s="151">
        <v>18441</v>
      </c>
      <c r="O509" s="151">
        <v>344</v>
      </c>
      <c r="P509" s="151">
        <v>344</v>
      </c>
      <c r="Q509" s="151">
        <v>238</v>
      </c>
      <c r="R509" s="151">
        <v>0</v>
      </c>
      <c r="S509" s="152">
        <v>0.015</v>
      </c>
      <c r="T509" s="153">
        <v>420060</v>
      </c>
      <c r="U509" s="153">
        <v>8388</v>
      </c>
      <c r="V509" s="153">
        <v>8246</v>
      </c>
      <c r="W509" s="153">
        <v>9</v>
      </c>
      <c r="X509" s="151">
        <v>7477</v>
      </c>
      <c r="Y509" s="154">
        <v>0.0199471504070847</v>
      </c>
      <c r="Z509" s="154">
        <v>0.0220361130909955</v>
      </c>
      <c r="AA509" s="154">
        <v>0.0200583910034602</v>
      </c>
      <c r="AB509" s="155">
        <v>0.0186540860040128</v>
      </c>
      <c r="AC509" s="156">
        <v>0.00197772208753528</v>
      </c>
      <c r="AD509" s="157">
        <v>113740</v>
      </c>
      <c r="AE509" s="158">
        <v>2384</v>
      </c>
      <c r="AF509" s="158">
        <v>0</v>
      </c>
      <c r="AG509" s="158">
        <v>118964</v>
      </c>
      <c r="AH509" s="158">
        <v>2434</v>
      </c>
      <c r="AI509" s="158">
        <v>6</v>
      </c>
      <c r="AJ509" s="155">
        <v>0.0209600844030244</v>
      </c>
      <c r="AK509" s="155">
        <v>0.0204095356578461</v>
      </c>
      <c r="AL509" s="156">
        <v>0.000550548745178368</v>
      </c>
    </row>
    <row r="510" spans="1:38">
      <c r="A510" s="166" t="s">
        <v>260</v>
      </c>
      <c r="B510" s="167" t="s">
        <v>1802</v>
      </c>
      <c r="C510" s="167" t="s">
        <v>324</v>
      </c>
      <c r="D510" s="150">
        <v>0</v>
      </c>
      <c r="E510" s="150">
        <v>0</v>
      </c>
      <c r="F510" s="150">
        <v>0</v>
      </c>
      <c r="G510" s="150">
        <v>0</v>
      </c>
      <c r="H510" s="150">
        <v>0</v>
      </c>
      <c r="I510" s="151">
        <v>0</v>
      </c>
      <c r="J510" s="151">
        <v>1</v>
      </c>
      <c r="K510" s="151">
        <v>1</v>
      </c>
      <c r="L510" s="151">
        <v>1</v>
      </c>
      <c r="M510" s="151">
        <v>0</v>
      </c>
      <c r="N510" s="151">
        <v>0</v>
      </c>
      <c r="O510" s="151">
        <v>0</v>
      </c>
      <c r="P510" s="151">
        <v>0</v>
      </c>
      <c r="Q510" s="151">
        <v>0</v>
      </c>
      <c r="R510" s="151">
        <v>0</v>
      </c>
      <c r="S510" s="152">
        <v>0.015</v>
      </c>
      <c r="T510" s="153">
        <v>0</v>
      </c>
      <c r="U510" s="153">
        <v>4</v>
      </c>
      <c r="V510" s="153">
        <v>4</v>
      </c>
      <c r="W510" s="153">
        <v>0</v>
      </c>
      <c r="X510" s="151">
        <v>4</v>
      </c>
      <c r="Y510" s="154">
        <v>0</v>
      </c>
      <c r="Z510" s="154">
        <v>0</v>
      </c>
      <c r="AA510" s="154">
        <v>0</v>
      </c>
      <c r="AB510" s="155">
        <v>0</v>
      </c>
      <c r="AC510" s="156">
        <v>0</v>
      </c>
      <c r="AD510" s="157">
        <v>0</v>
      </c>
      <c r="AE510" s="158">
        <v>1</v>
      </c>
      <c r="AF510" s="158">
        <v>0</v>
      </c>
      <c r="AG510" s="158">
        <v>0</v>
      </c>
      <c r="AH510" s="158">
        <v>0</v>
      </c>
      <c r="AI510" s="158">
        <v>0</v>
      </c>
      <c r="AJ510" s="155">
        <v>0</v>
      </c>
      <c r="AK510" s="155">
        <v>0</v>
      </c>
      <c r="AL510" s="156">
        <v>0</v>
      </c>
    </row>
    <row r="511" spans="1:38">
      <c r="A511" s="166" t="s">
        <v>260</v>
      </c>
      <c r="B511" s="167" t="s">
        <v>1802</v>
      </c>
      <c r="C511" s="167" t="s">
        <v>325</v>
      </c>
      <c r="D511" s="150">
        <v>0</v>
      </c>
      <c r="E511" s="150">
        <v>0</v>
      </c>
      <c r="F511" s="150">
        <v>0</v>
      </c>
      <c r="G511" s="150">
        <v>0</v>
      </c>
      <c r="H511" s="150">
        <v>0</v>
      </c>
      <c r="I511" s="151">
        <v>0</v>
      </c>
      <c r="J511" s="151">
        <v>0</v>
      </c>
      <c r="K511" s="151">
        <v>0</v>
      </c>
      <c r="L511" s="151">
        <v>0</v>
      </c>
      <c r="M511" s="151">
        <v>0</v>
      </c>
      <c r="N511" s="151">
        <v>0</v>
      </c>
      <c r="O511" s="151">
        <v>0</v>
      </c>
      <c r="P511" s="151">
        <v>0</v>
      </c>
      <c r="Q511" s="151">
        <v>0</v>
      </c>
      <c r="R511" s="151">
        <v>0</v>
      </c>
      <c r="S511" s="152">
        <v>0.015</v>
      </c>
      <c r="T511" s="153">
        <v>0</v>
      </c>
      <c r="U511" s="153">
        <v>0</v>
      </c>
      <c r="V511" s="153">
        <v>0</v>
      </c>
      <c r="W511" s="153">
        <v>0</v>
      </c>
      <c r="X511" s="151">
        <v>0</v>
      </c>
      <c r="Y511" s="154">
        <v>0</v>
      </c>
      <c r="Z511" s="154">
        <v>0</v>
      </c>
      <c r="AA511" s="154">
        <v>0</v>
      </c>
      <c r="AB511" s="155">
        <v>0</v>
      </c>
      <c r="AC511" s="156">
        <v>0</v>
      </c>
      <c r="AD511" s="157">
        <v>0</v>
      </c>
      <c r="AE511" s="158">
        <v>0</v>
      </c>
      <c r="AF511" s="158">
        <v>0</v>
      </c>
      <c r="AG511" s="158">
        <v>0</v>
      </c>
      <c r="AH511" s="158">
        <v>0</v>
      </c>
      <c r="AI511" s="158">
        <v>0</v>
      </c>
      <c r="AJ511" s="155">
        <v>0</v>
      </c>
      <c r="AK511" s="155">
        <v>0</v>
      </c>
      <c r="AL511" s="156">
        <v>0</v>
      </c>
    </row>
    <row r="512" spans="1:38">
      <c r="A512" s="166" t="s">
        <v>260</v>
      </c>
      <c r="B512" s="167" t="s">
        <v>1802</v>
      </c>
      <c r="C512" s="167" t="s">
        <v>326</v>
      </c>
      <c r="D512" s="150">
        <v>1</v>
      </c>
      <c r="E512" s="150">
        <v>0</v>
      </c>
      <c r="F512" s="150">
        <v>0</v>
      </c>
      <c r="G512" s="150">
        <v>0</v>
      </c>
      <c r="H512" s="150">
        <v>0</v>
      </c>
      <c r="I512" s="151">
        <v>86</v>
      </c>
      <c r="J512" s="151">
        <v>0</v>
      </c>
      <c r="K512" s="151">
        <v>0</v>
      </c>
      <c r="L512" s="151">
        <v>0</v>
      </c>
      <c r="M512" s="151">
        <v>0</v>
      </c>
      <c r="N512" s="151">
        <v>1</v>
      </c>
      <c r="O512" s="151">
        <v>0</v>
      </c>
      <c r="P512" s="151">
        <v>0</v>
      </c>
      <c r="Q512" s="151">
        <v>0</v>
      </c>
      <c r="R512" s="151">
        <v>0</v>
      </c>
      <c r="S512" s="152">
        <v>0.015</v>
      </c>
      <c r="T512" s="153">
        <v>1295</v>
      </c>
      <c r="U512" s="153">
        <v>7</v>
      </c>
      <c r="V512" s="153">
        <v>7</v>
      </c>
      <c r="W512" s="153">
        <v>0</v>
      </c>
      <c r="X512" s="151">
        <v>7</v>
      </c>
      <c r="Y512" s="154">
        <v>0.00540540540540541</v>
      </c>
      <c r="Z512" s="154">
        <v>0</v>
      </c>
      <c r="AA512" s="154">
        <v>0</v>
      </c>
      <c r="AB512" s="155">
        <v>0</v>
      </c>
      <c r="AC512" s="156">
        <v>0</v>
      </c>
      <c r="AD512" s="157">
        <v>287</v>
      </c>
      <c r="AE512" s="158">
        <v>1</v>
      </c>
      <c r="AF512" s="158">
        <v>0</v>
      </c>
      <c r="AG512" s="158">
        <v>457</v>
      </c>
      <c r="AH512" s="158">
        <v>1</v>
      </c>
      <c r="AI512" s="158">
        <v>0</v>
      </c>
      <c r="AJ512" s="155">
        <v>0.00348432055749129</v>
      </c>
      <c r="AK512" s="155">
        <v>0.00218818380743982</v>
      </c>
      <c r="AL512" s="156">
        <v>0.00129613675005146</v>
      </c>
    </row>
    <row r="513" spans="1:38">
      <c r="A513" s="166" t="s">
        <v>260</v>
      </c>
      <c r="B513" s="167" t="s">
        <v>1802</v>
      </c>
      <c r="C513" s="167" t="s">
        <v>327</v>
      </c>
      <c r="D513" s="150">
        <v>110</v>
      </c>
      <c r="E513" s="150">
        <v>0</v>
      </c>
      <c r="F513" s="150">
        <v>0</v>
      </c>
      <c r="G513" s="150">
        <v>0</v>
      </c>
      <c r="H513" s="150">
        <v>0</v>
      </c>
      <c r="I513" s="151">
        <v>3</v>
      </c>
      <c r="J513" s="151">
        <v>0</v>
      </c>
      <c r="K513" s="151">
        <v>0</v>
      </c>
      <c r="L513" s="151">
        <v>0</v>
      </c>
      <c r="M513" s="151">
        <v>0</v>
      </c>
      <c r="N513" s="151">
        <v>211</v>
      </c>
      <c r="O513" s="151">
        <v>0</v>
      </c>
      <c r="P513" s="151">
        <v>0</v>
      </c>
      <c r="Q513" s="151">
        <v>0</v>
      </c>
      <c r="R513" s="151">
        <v>0</v>
      </c>
      <c r="S513" s="152">
        <v>0.015</v>
      </c>
      <c r="T513" s="153">
        <v>2477</v>
      </c>
      <c r="U513" s="153">
        <v>5</v>
      </c>
      <c r="V513" s="153">
        <v>5</v>
      </c>
      <c r="W513" s="153">
        <v>0</v>
      </c>
      <c r="X513" s="151">
        <v>3</v>
      </c>
      <c r="Y513" s="154">
        <v>0.0020185708518369</v>
      </c>
      <c r="Z513" s="154">
        <v>0</v>
      </c>
      <c r="AA513" s="154">
        <v>0</v>
      </c>
      <c r="AB513" s="155">
        <v>0</v>
      </c>
      <c r="AC513" s="156">
        <v>0</v>
      </c>
      <c r="AD513" s="157">
        <v>675</v>
      </c>
      <c r="AE513" s="158">
        <v>0</v>
      </c>
      <c r="AF513" s="158">
        <v>0</v>
      </c>
      <c r="AG513" s="158">
        <v>744</v>
      </c>
      <c r="AH513" s="158">
        <v>2</v>
      </c>
      <c r="AI513" s="158">
        <v>0</v>
      </c>
      <c r="AJ513" s="155">
        <v>0</v>
      </c>
      <c r="AK513" s="155">
        <v>0.00268817204301075</v>
      </c>
      <c r="AL513" s="156">
        <v>-0.00268817204301075</v>
      </c>
    </row>
    <row r="514" spans="1:38">
      <c r="A514" s="166" t="s">
        <v>260</v>
      </c>
      <c r="B514" s="167" t="s">
        <v>1802</v>
      </c>
      <c r="C514" s="167" t="s">
        <v>328</v>
      </c>
      <c r="D514" s="150">
        <v>247</v>
      </c>
      <c r="E514" s="150">
        <v>1</v>
      </c>
      <c r="F514" s="150">
        <v>1</v>
      </c>
      <c r="G514" s="150">
        <v>1</v>
      </c>
      <c r="H514" s="150">
        <v>0</v>
      </c>
      <c r="I514" s="151">
        <v>138</v>
      </c>
      <c r="J514" s="151">
        <v>7</v>
      </c>
      <c r="K514" s="151">
        <v>7</v>
      </c>
      <c r="L514" s="151">
        <v>7</v>
      </c>
      <c r="M514" s="151">
        <v>0</v>
      </c>
      <c r="N514" s="151">
        <v>136</v>
      </c>
      <c r="O514" s="151">
        <v>2</v>
      </c>
      <c r="P514" s="151">
        <v>2</v>
      </c>
      <c r="Q514" s="151">
        <v>2</v>
      </c>
      <c r="R514" s="151">
        <v>0</v>
      </c>
      <c r="S514" s="152">
        <v>0.015</v>
      </c>
      <c r="T514" s="153">
        <v>3423</v>
      </c>
      <c r="U514" s="153">
        <v>20</v>
      </c>
      <c r="V514" s="153">
        <v>20</v>
      </c>
      <c r="W514" s="153">
        <v>0</v>
      </c>
      <c r="X514" s="151">
        <v>20</v>
      </c>
      <c r="Y514" s="154">
        <v>0.0058428279287175</v>
      </c>
      <c r="Z514" s="154">
        <v>0.00404858299595142</v>
      </c>
      <c r="AA514" s="154">
        <v>0.0507246376811594</v>
      </c>
      <c r="AB514" s="155">
        <v>0.0147058823529412</v>
      </c>
      <c r="AC514" s="156">
        <v>-0.046676054685208</v>
      </c>
      <c r="AD514" s="157">
        <v>1093</v>
      </c>
      <c r="AE514" s="158">
        <v>12</v>
      </c>
      <c r="AF514" s="158">
        <v>0</v>
      </c>
      <c r="AG514" s="158">
        <v>1015</v>
      </c>
      <c r="AH514" s="158">
        <v>4</v>
      </c>
      <c r="AI514" s="158">
        <v>0</v>
      </c>
      <c r="AJ514" s="155">
        <v>0.0109789569990851</v>
      </c>
      <c r="AK514" s="155">
        <v>0.00394088669950739</v>
      </c>
      <c r="AL514" s="156">
        <v>0.0070380702995777</v>
      </c>
    </row>
    <row r="515" spans="1:38">
      <c r="A515" s="166" t="s">
        <v>260</v>
      </c>
      <c r="B515" s="167" t="s">
        <v>1802</v>
      </c>
      <c r="C515" s="167" t="s">
        <v>329</v>
      </c>
      <c r="D515" s="150">
        <v>218</v>
      </c>
      <c r="E515" s="150">
        <v>0</v>
      </c>
      <c r="F515" s="150">
        <v>0</v>
      </c>
      <c r="G515" s="150">
        <v>0</v>
      </c>
      <c r="H515" s="150">
        <v>0</v>
      </c>
      <c r="I515" s="151">
        <v>231</v>
      </c>
      <c r="J515" s="151">
        <v>0</v>
      </c>
      <c r="K515" s="151">
        <v>0</v>
      </c>
      <c r="L515" s="151">
        <v>0</v>
      </c>
      <c r="M515" s="151">
        <v>0</v>
      </c>
      <c r="N515" s="151">
        <v>231</v>
      </c>
      <c r="O515" s="151">
        <v>0</v>
      </c>
      <c r="P515" s="151">
        <v>0</v>
      </c>
      <c r="Q515" s="151">
        <v>0</v>
      </c>
      <c r="R515" s="151">
        <v>0</v>
      </c>
      <c r="S515" s="152">
        <v>0.015</v>
      </c>
      <c r="T515" s="153">
        <v>6678</v>
      </c>
      <c r="U515" s="153">
        <v>6</v>
      </c>
      <c r="V515" s="153">
        <v>6</v>
      </c>
      <c r="W515" s="153">
        <v>0</v>
      </c>
      <c r="X515" s="151">
        <v>6</v>
      </c>
      <c r="Y515" s="154">
        <v>0.000898472596585804</v>
      </c>
      <c r="Z515" s="154">
        <v>0</v>
      </c>
      <c r="AA515" s="154">
        <v>0</v>
      </c>
      <c r="AB515" s="155">
        <v>0</v>
      </c>
      <c r="AC515" s="156">
        <v>0</v>
      </c>
      <c r="AD515" s="157">
        <v>2123</v>
      </c>
      <c r="AE515" s="158">
        <v>1</v>
      </c>
      <c r="AF515" s="158">
        <v>0</v>
      </c>
      <c r="AG515" s="158">
        <v>1757</v>
      </c>
      <c r="AH515" s="158">
        <v>3</v>
      </c>
      <c r="AI515" s="158">
        <v>0</v>
      </c>
      <c r="AJ515" s="155">
        <v>0.000471031559114461</v>
      </c>
      <c r="AK515" s="155">
        <v>0.00170745589072282</v>
      </c>
      <c r="AL515" s="156">
        <v>-0.00123642433160836</v>
      </c>
    </row>
    <row r="516" spans="1:38">
      <c r="A516" s="166" t="s">
        <v>260</v>
      </c>
      <c r="B516" s="167" t="s">
        <v>1802</v>
      </c>
      <c r="C516" s="167" t="s">
        <v>330</v>
      </c>
      <c r="D516" s="150">
        <v>0</v>
      </c>
      <c r="E516" s="150">
        <v>0</v>
      </c>
      <c r="F516" s="150">
        <v>0</v>
      </c>
      <c r="G516" s="150">
        <v>0</v>
      </c>
      <c r="H516" s="150">
        <v>0</v>
      </c>
      <c r="I516" s="151">
        <v>1</v>
      </c>
      <c r="J516" s="151">
        <v>2</v>
      </c>
      <c r="K516" s="151">
        <v>2</v>
      </c>
      <c r="L516" s="151">
        <v>2</v>
      </c>
      <c r="M516" s="151">
        <v>0</v>
      </c>
      <c r="N516" s="151">
        <v>29</v>
      </c>
      <c r="O516" s="151">
        <v>0</v>
      </c>
      <c r="P516" s="151">
        <v>0</v>
      </c>
      <c r="Q516" s="151">
        <v>0</v>
      </c>
      <c r="R516" s="151">
        <v>0</v>
      </c>
      <c r="S516" s="152">
        <v>0.015</v>
      </c>
      <c r="T516" s="153">
        <v>260</v>
      </c>
      <c r="U516" s="153">
        <v>16</v>
      </c>
      <c r="V516" s="153">
        <v>16</v>
      </c>
      <c r="W516" s="153">
        <v>0</v>
      </c>
      <c r="X516" s="151">
        <v>16</v>
      </c>
      <c r="Y516" s="154">
        <v>0.0615384615384615</v>
      </c>
      <c r="Z516" s="154">
        <v>0</v>
      </c>
      <c r="AA516" s="154">
        <v>2</v>
      </c>
      <c r="AB516" s="155">
        <v>0</v>
      </c>
      <c r="AC516" s="156">
        <v>-2</v>
      </c>
      <c r="AD516" s="157">
        <v>65</v>
      </c>
      <c r="AE516" s="158">
        <v>2</v>
      </c>
      <c r="AF516" s="158">
        <v>0</v>
      </c>
      <c r="AG516" s="158">
        <v>79</v>
      </c>
      <c r="AH516" s="158">
        <v>0</v>
      </c>
      <c r="AI516" s="158">
        <v>0</v>
      </c>
      <c r="AJ516" s="155">
        <v>0.0307692307692308</v>
      </c>
      <c r="AK516" s="155">
        <v>0</v>
      </c>
      <c r="AL516" s="156">
        <v>0.0307692307692308</v>
      </c>
    </row>
    <row r="517" spans="1:38">
      <c r="A517" s="166" t="s">
        <v>260</v>
      </c>
      <c r="B517" s="167" t="s">
        <v>1802</v>
      </c>
      <c r="C517" s="167" t="s">
        <v>331</v>
      </c>
      <c r="D517" s="150">
        <v>9292</v>
      </c>
      <c r="E517" s="150">
        <v>182</v>
      </c>
      <c r="F517" s="150">
        <v>109</v>
      </c>
      <c r="G517" s="150">
        <v>0</v>
      </c>
      <c r="H517" s="150">
        <v>0</v>
      </c>
      <c r="I517" s="151">
        <v>10506</v>
      </c>
      <c r="J517" s="151">
        <v>201</v>
      </c>
      <c r="K517" s="151">
        <v>201</v>
      </c>
      <c r="L517" s="151">
        <v>21</v>
      </c>
      <c r="M517" s="151">
        <v>0</v>
      </c>
      <c r="N517" s="151">
        <v>10469</v>
      </c>
      <c r="O517" s="151">
        <v>142</v>
      </c>
      <c r="P517" s="151">
        <v>142</v>
      </c>
      <c r="Q517" s="151">
        <v>100</v>
      </c>
      <c r="R517" s="151">
        <v>0</v>
      </c>
      <c r="S517" s="152">
        <v>0.015</v>
      </c>
      <c r="T517" s="153">
        <v>240966</v>
      </c>
      <c r="U517" s="153">
        <v>4258</v>
      </c>
      <c r="V517" s="153">
        <v>4185</v>
      </c>
      <c r="W517" s="153">
        <v>0</v>
      </c>
      <c r="X517" s="151">
        <v>3808</v>
      </c>
      <c r="Y517" s="154">
        <v>0.0176705427321697</v>
      </c>
      <c r="Z517" s="154">
        <v>0.0195867412828239</v>
      </c>
      <c r="AA517" s="154">
        <v>0.019131924614506</v>
      </c>
      <c r="AB517" s="155">
        <v>0.0135638551915178</v>
      </c>
      <c r="AC517" s="156">
        <v>0.000454816668317939</v>
      </c>
      <c r="AD517" s="157">
        <v>63304</v>
      </c>
      <c r="AE517" s="158">
        <v>1189</v>
      </c>
      <c r="AF517" s="158">
        <v>0</v>
      </c>
      <c r="AG517" s="158">
        <v>68176</v>
      </c>
      <c r="AH517" s="158">
        <v>1278</v>
      </c>
      <c r="AI517" s="158">
        <v>0</v>
      </c>
      <c r="AJ517" s="155">
        <v>0.0187823834196891</v>
      </c>
      <c r="AK517" s="155">
        <v>0.0187455996245013</v>
      </c>
      <c r="AL517" s="156">
        <v>3.67837951878308e-5</v>
      </c>
    </row>
    <row r="518" spans="1:38">
      <c r="A518" s="166" t="s">
        <v>260</v>
      </c>
      <c r="B518" s="167" t="s">
        <v>1802</v>
      </c>
      <c r="C518" s="167" t="s">
        <v>332</v>
      </c>
      <c r="D518" s="150">
        <v>0</v>
      </c>
      <c r="E518" s="150">
        <v>0</v>
      </c>
      <c r="F518" s="150">
        <v>0</v>
      </c>
      <c r="G518" s="150">
        <v>0</v>
      </c>
      <c r="H518" s="150">
        <v>0</v>
      </c>
      <c r="I518" s="151">
        <v>0</v>
      </c>
      <c r="J518" s="151">
        <v>0</v>
      </c>
      <c r="K518" s="151">
        <v>0</v>
      </c>
      <c r="L518" s="151">
        <v>0</v>
      </c>
      <c r="M518" s="151">
        <v>0</v>
      </c>
      <c r="N518" s="151">
        <v>0</v>
      </c>
      <c r="O518" s="151">
        <v>0</v>
      </c>
      <c r="P518" s="151">
        <v>0</v>
      </c>
      <c r="Q518" s="151">
        <v>0</v>
      </c>
      <c r="R518" s="151">
        <v>0</v>
      </c>
      <c r="S518" s="152">
        <v>0.015</v>
      </c>
      <c r="T518" s="153">
        <v>1</v>
      </c>
      <c r="U518" s="153">
        <v>1</v>
      </c>
      <c r="V518" s="153">
        <v>1</v>
      </c>
      <c r="W518" s="153">
        <v>0</v>
      </c>
      <c r="X518" s="151">
        <v>1</v>
      </c>
      <c r="Y518" s="154">
        <v>1</v>
      </c>
      <c r="Z518" s="154">
        <v>0</v>
      </c>
      <c r="AA518" s="154">
        <v>0</v>
      </c>
      <c r="AB518" s="155">
        <v>0</v>
      </c>
      <c r="AC518" s="156">
        <v>0</v>
      </c>
      <c r="AD518" s="157">
        <v>0</v>
      </c>
      <c r="AE518" s="158">
        <v>0</v>
      </c>
      <c r="AF518" s="158">
        <v>0</v>
      </c>
      <c r="AG518" s="158">
        <v>1</v>
      </c>
      <c r="AH518" s="158">
        <v>1</v>
      </c>
      <c r="AI518" s="158">
        <v>0</v>
      </c>
      <c r="AJ518" s="155">
        <v>0</v>
      </c>
      <c r="AK518" s="155">
        <v>1</v>
      </c>
      <c r="AL518" s="156">
        <v>-1</v>
      </c>
    </row>
    <row r="519" spans="1:38">
      <c r="A519" s="166" t="s">
        <v>260</v>
      </c>
      <c r="B519" s="167" t="s">
        <v>1802</v>
      </c>
      <c r="C519" s="167" t="s">
        <v>333</v>
      </c>
      <c r="D519" s="150">
        <v>153</v>
      </c>
      <c r="E519" s="150">
        <v>1</v>
      </c>
      <c r="F519" s="150">
        <v>0</v>
      </c>
      <c r="G519" s="150">
        <v>0</v>
      </c>
      <c r="H519" s="150">
        <v>0</v>
      </c>
      <c r="I519" s="151">
        <v>209</v>
      </c>
      <c r="J519" s="151">
        <v>0</v>
      </c>
      <c r="K519" s="151">
        <v>0</v>
      </c>
      <c r="L519" s="151">
        <v>0</v>
      </c>
      <c r="M519" s="151">
        <v>0</v>
      </c>
      <c r="N519" s="151">
        <v>127</v>
      </c>
      <c r="O519" s="151">
        <v>2</v>
      </c>
      <c r="P519" s="151">
        <v>2</v>
      </c>
      <c r="Q519" s="151">
        <v>2</v>
      </c>
      <c r="R519" s="151">
        <v>0</v>
      </c>
      <c r="S519" s="152">
        <v>0.015</v>
      </c>
      <c r="T519" s="153">
        <v>4074</v>
      </c>
      <c r="U519" s="153">
        <v>45</v>
      </c>
      <c r="V519" s="153">
        <v>44</v>
      </c>
      <c r="W519" s="153">
        <v>0</v>
      </c>
      <c r="X519" s="151">
        <v>39</v>
      </c>
      <c r="Y519" s="154">
        <v>0.0110456553755523</v>
      </c>
      <c r="Z519" s="154">
        <v>0.0065359477124183</v>
      </c>
      <c r="AA519" s="154">
        <v>0</v>
      </c>
      <c r="AB519" s="155">
        <v>0.015748031496063</v>
      </c>
      <c r="AC519" s="156">
        <v>0.0065359477124183</v>
      </c>
      <c r="AD519" s="157">
        <v>1133</v>
      </c>
      <c r="AE519" s="158">
        <v>10</v>
      </c>
      <c r="AF519" s="158">
        <v>0</v>
      </c>
      <c r="AG519" s="158">
        <v>1262</v>
      </c>
      <c r="AH519" s="158">
        <v>21</v>
      </c>
      <c r="AI519" s="158">
        <v>0</v>
      </c>
      <c r="AJ519" s="155">
        <v>0.0088261253309797</v>
      </c>
      <c r="AK519" s="155">
        <v>0.0166402535657686</v>
      </c>
      <c r="AL519" s="156">
        <v>-0.00781412823478892</v>
      </c>
    </row>
    <row r="520" spans="1:38">
      <c r="A520" s="166" t="s">
        <v>260</v>
      </c>
      <c r="B520" s="167" t="s">
        <v>1802</v>
      </c>
      <c r="C520" s="167" t="s">
        <v>334</v>
      </c>
      <c r="D520" s="150">
        <v>8032</v>
      </c>
      <c r="E520" s="150">
        <v>209</v>
      </c>
      <c r="F520" s="150">
        <v>134</v>
      </c>
      <c r="G520" s="150">
        <v>0</v>
      </c>
      <c r="H520" s="150">
        <v>0</v>
      </c>
      <c r="I520" s="151">
        <v>8863</v>
      </c>
      <c r="J520" s="151">
        <v>197</v>
      </c>
      <c r="K520" s="151">
        <v>197</v>
      </c>
      <c r="L520" s="151">
        <v>33</v>
      </c>
      <c r="M520" s="151">
        <v>0</v>
      </c>
      <c r="N520" s="151">
        <v>8977</v>
      </c>
      <c r="O520" s="151">
        <v>176</v>
      </c>
      <c r="P520" s="151">
        <v>176</v>
      </c>
      <c r="Q520" s="151">
        <v>120</v>
      </c>
      <c r="R520" s="151">
        <v>0</v>
      </c>
      <c r="S520" s="152">
        <v>0.015</v>
      </c>
      <c r="T520" s="153">
        <v>194695</v>
      </c>
      <c r="U520" s="153">
        <v>4160</v>
      </c>
      <c r="V520" s="153">
        <v>4085</v>
      </c>
      <c r="W520" s="153">
        <v>0</v>
      </c>
      <c r="X520" s="151">
        <v>3679</v>
      </c>
      <c r="Y520" s="154">
        <v>0.0213667531266853</v>
      </c>
      <c r="Z520" s="154">
        <v>0.0260209163346614</v>
      </c>
      <c r="AA520" s="154">
        <v>0.0222272368272594</v>
      </c>
      <c r="AB520" s="155">
        <v>0.0196056589060934</v>
      </c>
      <c r="AC520" s="156">
        <v>0.00379367950740196</v>
      </c>
      <c r="AD520" s="157">
        <v>55029</v>
      </c>
      <c r="AE520" s="158">
        <v>1264</v>
      </c>
      <c r="AF520" s="158">
        <v>0</v>
      </c>
      <c r="AG520" s="158">
        <v>55715</v>
      </c>
      <c r="AH520" s="158">
        <v>1151</v>
      </c>
      <c r="AI520" s="158">
        <v>0</v>
      </c>
      <c r="AJ520" s="155">
        <v>0.0229697068818259</v>
      </c>
      <c r="AK520" s="155">
        <v>0.0206587095037243</v>
      </c>
      <c r="AL520" s="156">
        <v>0.00231099737810164</v>
      </c>
    </row>
    <row r="521" spans="1:38">
      <c r="A521" s="166" t="s">
        <v>260</v>
      </c>
      <c r="B521" s="167" t="s">
        <v>1803</v>
      </c>
      <c r="C521" s="167" t="s">
        <v>335</v>
      </c>
      <c r="D521" s="150">
        <v>8453</v>
      </c>
      <c r="E521" s="150">
        <v>174</v>
      </c>
      <c r="F521" s="150">
        <v>87</v>
      </c>
      <c r="G521" s="150">
        <v>0</v>
      </c>
      <c r="H521" s="150">
        <v>0</v>
      </c>
      <c r="I521" s="151">
        <v>9440</v>
      </c>
      <c r="J521" s="151">
        <v>185</v>
      </c>
      <c r="K521" s="151">
        <v>185</v>
      </c>
      <c r="L521" s="151">
        <v>3</v>
      </c>
      <c r="M521" s="151">
        <v>0</v>
      </c>
      <c r="N521" s="151">
        <v>9462</v>
      </c>
      <c r="O521" s="151">
        <v>98</v>
      </c>
      <c r="P521" s="151">
        <v>98</v>
      </c>
      <c r="Q521" s="151">
        <v>52</v>
      </c>
      <c r="R521" s="151">
        <v>0</v>
      </c>
      <c r="S521" s="152">
        <v>0.015</v>
      </c>
      <c r="T521" s="153">
        <v>219571</v>
      </c>
      <c r="U521" s="153">
        <v>3285</v>
      </c>
      <c r="V521" s="153">
        <v>3198</v>
      </c>
      <c r="W521" s="153">
        <v>3</v>
      </c>
      <c r="X521" s="151">
        <v>2826</v>
      </c>
      <c r="Y521" s="154">
        <v>0.0149473291099462</v>
      </c>
      <c r="Z521" s="154">
        <v>0.0205844079025198</v>
      </c>
      <c r="AA521" s="154">
        <v>0.0195974576271186</v>
      </c>
      <c r="AB521" s="155">
        <v>0.0103572183470725</v>
      </c>
      <c r="AC521" s="156">
        <v>0.000986950275401171</v>
      </c>
      <c r="AD521" s="157">
        <v>58262</v>
      </c>
      <c r="AE521" s="158">
        <v>964</v>
      </c>
      <c r="AF521" s="158">
        <v>0</v>
      </c>
      <c r="AG521" s="158">
        <v>63797</v>
      </c>
      <c r="AH521" s="158">
        <v>970</v>
      </c>
      <c r="AI521" s="158">
        <v>0</v>
      </c>
      <c r="AJ521" s="155">
        <v>0.0165459476159418</v>
      </c>
      <c r="AK521" s="155">
        <v>0.0152044766995313</v>
      </c>
      <c r="AL521" s="156">
        <v>0.00134147091641045</v>
      </c>
    </row>
    <row r="522" spans="1:38">
      <c r="A522" s="166" t="s">
        <v>260</v>
      </c>
      <c r="B522" s="167" t="s">
        <v>1803</v>
      </c>
      <c r="C522" s="167" t="s">
        <v>336</v>
      </c>
      <c r="D522" s="150">
        <v>15445</v>
      </c>
      <c r="E522" s="150">
        <v>197</v>
      </c>
      <c r="F522" s="150">
        <v>143</v>
      </c>
      <c r="G522" s="150">
        <v>1</v>
      </c>
      <c r="H522" s="150">
        <v>0</v>
      </c>
      <c r="I522" s="151">
        <v>17678</v>
      </c>
      <c r="J522" s="151">
        <v>249</v>
      </c>
      <c r="K522" s="151">
        <v>249</v>
      </c>
      <c r="L522" s="151">
        <v>76</v>
      </c>
      <c r="M522" s="151">
        <v>0</v>
      </c>
      <c r="N522" s="151">
        <v>16851</v>
      </c>
      <c r="O522" s="151">
        <v>195</v>
      </c>
      <c r="P522" s="151">
        <v>195</v>
      </c>
      <c r="Q522" s="151">
        <v>151</v>
      </c>
      <c r="R522" s="151">
        <v>0</v>
      </c>
      <c r="S522" s="152">
        <v>0.015</v>
      </c>
      <c r="T522" s="153">
        <v>402825</v>
      </c>
      <c r="U522" s="153">
        <v>5171</v>
      </c>
      <c r="V522" s="153">
        <v>5115</v>
      </c>
      <c r="W522" s="153">
        <v>5</v>
      </c>
      <c r="X522" s="151">
        <v>4715</v>
      </c>
      <c r="Y522" s="154">
        <v>0.012824427480916</v>
      </c>
      <c r="Z522" s="154">
        <v>0.0127549368727744</v>
      </c>
      <c r="AA522" s="154">
        <v>0.0140853037673945</v>
      </c>
      <c r="AB522" s="155">
        <v>0.0115720135303543</v>
      </c>
      <c r="AC522" s="156">
        <v>-0.00133036689462014</v>
      </c>
      <c r="AD522" s="157">
        <v>105395</v>
      </c>
      <c r="AE522" s="158">
        <v>1400</v>
      </c>
      <c r="AF522" s="158">
        <v>0</v>
      </c>
      <c r="AG522" s="158">
        <v>116968</v>
      </c>
      <c r="AH522" s="158">
        <v>1449</v>
      </c>
      <c r="AI522" s="158">
        <v>0</v>
      </c>
      <c r="AJ522" s="155">
        <v>0.0132833625883581</v>
      </c>
      <c r="AK522" s="155">
        <v>0.0123880035565283</v>
      </c>
      <c r="AL522" s="156">
        <v>0.000895359031829799</v>
      </c>
    </row>
    <row r="523" spans="1:38">
      <c r="A523" s="166" t="s">
        <v>260</v>
      </c>
      <c r="B523" s="167" t="s">
        <v>1803</v>
      </c>
      <c r="C523" s="167" t="s">
        <v>337</v>
      </c>
      <c r="D523" s="150">
        <v>8092</v>
      </c>
      <c r="E523" s="150">
        <v>156</v>
      </c>
      <c r="F523" s="150">
        <v>102</v>
      </c>
      <c r="G523" s="150">
        <v>0</v>
      </c>
      <c r="H523" s="150">
        <v>0</v>
      </c>
      <c r="I523" s="151">
        <v>9126</v>
      </c>
      <c r="J523" s="151">
        <v>186</v>
      </c>
      <c r="K523" s="151">
        <v>186</v>
      </c>
      <c r="L523" s="151">
        <v>39</v>
      </c>
      <c r="M523" s="151">
        <v>0</v>
      </c>
      <c r="N523" s="151">
        <v>9059</v>
      </c>
      <c r="O523" s="151">
        <v>167</v>
      </c>
      <c r="P523" s="151">
        <v>167</v>
      </c>
      <c r="Q523" s="151">
        <v>141</v>
      </c>
      <c r="R523" s="151">
        <v>0</v>
      </c>
      <c r="S523" s="152">
        <v>0.015</v>
      </c>
      <c r="T523" s="153">
        <v>209125</v>
      </c>
      <c r="U523" s="153">
        <v>3860</v>
      </c>
      <c r="V523" s="153">
        <v>3806</v>
      </c>
      <c r="W523" s="153">
        <v>6</v>
      </c>
      <c r="X523" s="151">
        <v>3499</v>
      </c>
      <c r="Y523" s="154">
        <v>0.0184291691572026</v>
      </c>
      <c r="Z523" s="154">
        <v>0.0192782995551162</v>
      </c>
      <c r="AA523" s="154">
        <v>0.0203813280736358</v>
      </c>
      <c r="AB523" s="155">
        <v>0.0184347058174191</v>
      </c>
      <c r="AC523" s="156">
        <v>-0.0011030285185196</v>
      </c>
      <c r="AD523" s="157">
        <v>55708</v>
      </c>
      <c r="AE523" s="158">
        <v>1077</v>
      </c>
      <c r="AF523" s="158">
        <v>1</v>
      </c>
      <c r="AG523" s="158">
        <v>60597</v>
      </c>
      <c r="AH523" s="158">
        <v>1056</v>
      </c>
      <c r="AI523" s="158">
        <v>2</v>
      </c>
      <c r="AJ523" s="155">
        <v>0.0193149996409851</v>
      </c>
      <c r="AK523" s="155">
        <v>0.0173936003432513</v>
      </c>
      <c r="AL523" s="156">
        <v>0.00192139929773382</v>
      </c>
    </row>
    <row r="524" spans="1:38">
      <c r="A524" s="166" t="s">
        <v>260</v>
      </c>
      <c r="B524" s="167" t="s">
        <v>1803</v>
      </c>
      <c r="C524" s="167" t="s">
        <v>338</v>
      </c>
      <c r="D524" s="150">
        <v>6572</v>
      </c>
      <c r="E524" s="150">
        <v>129</v>
      </c>
      <c r="F524" s="150">
        <v>73</v>
      </c>
      <c r="G524" s="150">
        <v>0</v>
      </c>
      <c r="H524" s="150">
        <v>0</v>
      </c>
      <c r="I524" s="151">
        <v>7339</v>
      </c>
      <c r="J524" s="151">
        <v>98</v>
      </c>
      <c r="K524" s="151">
        <v>98</v>
      </c>
      <c r="L524" s="151">
        <v>13</v>
      </c>
      <c r="M524" s="151">
        <v>0</v>
      </c>
      <c r="N524" s="151">
        <v>7364</v>
      </c>
      <c r="O524" s="151">
        <v>85</v>
      </c>
      <c r="P524" s="151">
        <v>85</v>
      </c>
      <c r="Q524" s="151">
        <v>63</v>
      </c>
      <c r="R524" s="151">
        <v>0</v>
      </c>
      <c r="S524" s="152">
        <v>0.015</v>
      </c>
      <c r="T524" s="153">
        <v>168621</v>
      </c>
      <c r="U524" s="153">
        <v>2289</v>
      </c>
      <c r="V524" s="153">
        <v>2231</v>
      </c>
      <c r="W524" s="153">
        <v>2</v>
      </c>
      <c r="X524" s="151">
        <v>2030</v>
      </c>
      <c r="Y524" s="154">
        <v>0.0135629607225672</v>
      </c>
      <c r="Z524" s="154">
        <v>0.0196287279367012</v>
      </c>
      <c r="AA524" s="154">
        <v>0.0133533178907208</v>
      </c>
      <c r="AB524" s="155">
        <v>0.0115426398696361</v>
      </c>
      <c r="AC524" s="156">
        <v>0.00627541004598035</v>
      </c>
      <c r="AD524" s="157">
        <v>44356</v>
      </c>
      <c r="AE524" s="158">
        <v>629</v>
      </c>
      <c r="AF524" s="158">
        <v>0</v>
      </c>
      <c r="AG524" s="158">
        <v>47441</v>
      </c>
      <c r="AH524" s="158">
        <v>640</v>
      </c>
      <c r="AI524" s="158">
        <v>1</v>
      </c>
      <c r="AJ524" s="155">
        <v>0.0141807196320678</v>
      </c>
      <c r="AK524" s="155">
        <v>0.0134693619443098</v>
      </c>
      <c r="AL524" s="156">
        <v>0.000711357687758041</v>
      </c>
    </row>
    <row r="525" spans="1:38">
      <c r="A525" s="166" t="s">
        <v>260</v>
      </c>
      <c r="B525" s="167" t="s">
        <v>1803</v>
      </c>
      <c r="C525" s="167" t="s">
        <v>339</v>
      </c>
      <c r="D525" s="150">
        <v>0</v>
      </c>
      <c r="E525" s="150">
        <v>0</v>
      </c>
      <c r="F525" s="150">
        <v>0</v>
      </c>
      <c r="G525" s="150">
        <v>0</v>
      </c>
      <c r="H525" s="150">
        <v>0</v>
      </c>
      <c r="I525" s="151">
        <v>0</v>
      </c>
      <c r="J525" s="151">
        <v>0</v>
      </c>
      <c r="K525" s="151">
        <v>0</v>
      </c>
      <c r="L525" s="151">
        <v>0</v>
      </c>
      <c r="M525" s="151">
        <v>0</v>
      </c>
      <c r="N525" s="151">
        <v>0</v>
      </c>
      <c r="O525" s="151">
        <v>0</v>
      </c>
      <c r="P525" s="151">
        <v>0</v>
      </c>
      <c r="Q525" s="151">
        <v>0</v>
      </c>
      <c r="R525" s="151">
        <v>0</v>
      </c>
      <c r="S525" s="152">
        <v>0.015</v>
      </c>
      <c r="T525" s="153">
        <v>0</v>
      </c>
      <c r="U525" s="153">
        <v>0</v>
      </c>
      <c r="V525" s="153">
        <v>0</v>
      </c>
      <c r="W525" s="153">
        <v>0</v>
      </c>
      <c r="X525" s="151">
        <v>0</v>
      </c>
      <c r="Y525" s="154">
        <v>0</v>
      </c>
      <c r="Z525" s="154">
        <v>0</v>
      </c>
      <c r="AA525" s="154">
        <v>0</v>
      </c>
      <c r="AB525" s="155">
        <v>0</v>
      </c>
      <c r="AC525" s="156">
        <v>0</v>
      </c>
      <c r="AD525" s="157">
        <v>0</v>
      </c>
      <c r="AE525" s="158">
        <v>0</v>
      </c>
      <c r="AF525" s="158">
        <v>0</v>
      </c>
      <c r="AG525" s="158">
        <v>0</v>
      </c>
      <c r="AH525" s="158">
        <v>0</v>
      </c>
      <c r="AI525" s="158">
        <v>0</v>
      </c>
      <c r="AJ525" s="155">
        <v>0</v>
      </c>
      <c r="AK525" s="155">
        <v>0</v>
      </c>
      <c r="AL525" s="156">
        <v>0</v>
      </c>
    </row>
    <row r="526" spans="1:38">
      <c r="A526" s="166" t="s">
        <v>260</v>
      </c>
      <c r="B526" s="167" t="s">
        <v>1803</v>
      </c>
      <c r="C526" s="167" t="s">
        <v>340</v>
      </c>
      <c r="D526" s="150">
        <v>464</v>
      </c>
      <c r="E526" s="150">
        <v>0</v>
      </c>
      <c r="F526" s="150">
        <v>0</v>
      </c>
      <c r="G526" s="150">
        <v>0</v>
      </c>
      <c r="H526" s="150">
        <v>0</v>
      </c>
      <c r="I526" s="151">
        <v>492</v>
      </c>
      <c r="J526" s="151">
        <v>0</v>
      </c>
      <c r="K526" s="151">
        <v>0</v>
      </c>
      <c r="L526" s="151">
        <v>0</v>
      </c>
      <c r="M526" s="151">
        <v>0</v>
      </c>
      <c r="N526" s="151">
        <v>495</v>
      </c>
      <c r="O526" s="151">
        <v>2</v>
      </c>
      <c r="P526" s="151">
        <v>2</v>
      </c>
      <c r="Q526" s="151">
        <v>0</v>
      </c>
      <c r="R526" s="151">
        <v>0</v>
      </c>
      <c r="S526" s="152">
        <v>0.015</v>
      </c>
      <c r="T526" s="153">
        <v>11654</v>
      </c>
      <c r="U526" s="153">
        <v>15</v>
      </c>
      <c r="V526" s="153">
        <v>15</v>
      </c>
      <c r="W526" s="153">
        <v>0</v>
      </c>
      <c r="X526" s="151">
        <v>12</v>
      </c>
      <c r="Y526" s="154">
        <v>0.00128711172129741</v>
      </c>
      <c r="Z526" s="154">
        <v>0</v>
      </c>
      <c r="AA526" s="154">
        <v>0</v>
      </c>
      <c r="AB526" s="155">
        <v>0.00404040404040404</v>
      </c>
      <c r="AC526" s="156">
        <v>0</v>
      </c>
      <c r="AD526" s="157">
        <v>3522</v>
      </c>
      <c r="AE526" s="158">
        <v>3</v>
      </c>
      <c r="AF526" s="158">
        <v>0</v>
      </c>
      <c r="AG526" s="158">
        <v>3304</v>
      </c>
      <c r="AH526" s="158">
        <v>0</v>
      </c>
      <c r="AI526" s="158">
        <v>0</v>
      </c>
      <c r="AJ526" s="155">
        <v>0.000851788756388416</v>
      </c>
      <c r="AK526" s="155">
        <v>0</v>
      </c>
      <c r="AL526" s="156">
        <v>0.000851788756388416</v>
      </c>
    </row>
    <row r="527" spans="1:38">
      <c r="A527" s="166" t="s">
        <v>260</v>
      </c>
      <c r="B527" s="167" t="s">
        <v>1803</v>
      </c>
      <c r="C527" s="167" t="s">
        <v>341</v>
      </c>
      <c r="D527" s="150">
        <v>261</v>
      </c>
      <c r="E527" s="150">
        <v>0</v>
      </c>
      <c r="F527" s="150">
        <v>0</v>
      </c>
      <c r="G527" s="150">
        <v>0</v>
      </c>
      <c r="H527" s="150">
        <v>0</v>
      </c>
      <c r="I527" s="151">
        <v>214</v>
      </c>
      <c r="J527" s="151">
        <v>0</v>
      </c>
      <c r="K527" s="151">
        <v>0</v>
      </c>
      <c r="L527" s="151">
        <v>0</v>
      </c>
      <c r="M527" s="151">
        <v>0</v>
      </c>
      <c r="N527" s="151">
        <v>223</v>
      </c>
      <c r="O527" s="151">
        <v>0</v>
      </c>
      <c r="P527" s="151">
        <v>0</v>
      </c>
      <c r="Q527" s="151">
        <v>0</v>
      </c>
      <c r="R527" s="151">
        <v>0</v>
      </c>
      <c r="S527" s="152">
        <v>0.015</v>
      </c>
      <c r="T527" s="153">
        <v>5570</v>
      </c>
      <c r="U527" s="153">
        <v>2</v>
      </c>
      <c r="V527" s="153">
        <v>2</v>
      </c>
      <c r="W527" s="153">
        <v>0</v>
      </c>
      <c r="X527" s="151">
        <v>2</v>
      </c>
      <c r="Y527" s="154">
        <v>0.000359066427289048</v>
      </c>
      <c r="Z527" s="154">
        <v>0</v>
      </c>
      <c r="AA527" s="154">
        <v>0</v>
      </c>
      <c r="AB527" s="155">
        <v>0</v>
      </c>
      <c r="AC527" s="156">
        <v>0</v>
      </c>
      <c r="AD527" s="157">
        <v>1607</v>
      </c>
      <c r="AE527" s="158">
        <v>0</v>
      </c>
      <c r="AF527" s="158">
        <v>0</v>
      </c>
      <c r="AG527" s="158">
        <v>1556</v>
      </c>
      <c r="AH527" s="158">
        <v>1</v>
      </c>
      <c r="AI527" s="158">
        <v>0</v>
      </c>
      <c r="AJ527" s="155">
        <v>0</v>
      </c>
      <c r="AK527" s="155">
        <v>0.0006426735218509</v>
      </c>
      <c r="AL527" s="156">
        <v>-0.0006426735218509</v>
      </c>
    </row>
    <row r="528" spans="1:38">
      <c r="A528" s="166" t="s">
        <v>260</v>
      </c>
      <c r="B528" s="167" t="s">
        <v>1803</v>
      </c>
      <c r="C528" s="167" t="s">
        <v>342</v>
      </c>
      <c r="D528" s="150">
        <v>14</v>
      </c>
      <c r="E528" s="150">
        <v>0</v>
      </c>
      <c r="F528" s="150">
        <v>0</v>
      </c>
      <c r="G528" s="150">
        <v>0</v>
      </c>
      <c r="H528" s="150">
        <v>0</v>
      </c>
      <c r="I528" s="151">
        <v>225</v>
      </c>
      <c r="J528" s="151">
        <v>0</v>
      </c>
      <c r="K528" s="151">
        <v>0</v>
      </c>
      <c r="L528" s="151">
        <v>0</v>
      </c>
      <c r="M528" s="151">
        <v>0</v>
      </c>
      <c r="N528" s="151">
        <v>251</v>
      </c>
      <c r="O528" s="151">
        <v>1</v>
      </c>
      <c r="P528" s="151">
        <v>1</v>
      </c>
      <c r="Q528" s="151">
        <v>0</v>
      </c>
      <c r="R528" s="151">
        <v>0</v>
      </c>
      <c r="S528" s="152">
        <v>0.015</v>
      </c>
      <c r="T528" s="153">
        <v>2324</v>
      </c>
      <c r="U528" s="153">
        <v>2</v>
      </c>
      <c r="V528" s="153">
        <v>2</v>
      </c>
      <c r="W528" s="153">
        <v>0</v>
      </c>
      <c r="X528" s="151">
        <v>0</v>
      </c>
      <c r="Y528" s="154">
        <v>0.000860585197934596</v>
      </c>
      <c r="Z528" s="154">
        <v>0</v>
      </c>
      <c r="AA528" s="154">
        <v>0</v>
      </c>
      <c r="AB528" s="155">
        <v>0.00398406374501992</v>
      </c>
      <c r="AC528" s="156">
        <v>0</v>
      </c>
      <c r="AD528" s="157">
        <v>674</v>
      </c>
      <c r="AE528" s="158">
        <v>1</v>
      </c>
      <c r="AF528" s="158">
        <v>0</v>
      </c>
      <c r="AG528" s="158">
        <v>672</v>
      </c>
      <c r="AH528" s="158">
        <v>0</v>
      </c>
      <c r="AI528" s="158">
        <v>0</v>
      </c>
      <c r="AJ528" s="155">
        <v>0.00148367952522255</v>
      </c>
      <c r="AK528" s="155">
        <v>0</v>
      </c>
      <c r="AL528" s="156">
        <v>0.00148367952522255</v>
      </c>
    </row>
    <row r="529" spans="1:38">
      <c r="A529" s="166" t="s">
        <v>260</v>
      </c>
      <c r="B529" s="167" t="s">
        <v>1803</v>
      </c>
      <c r="C529" s="167" t="s">
        <v>343</v>
      </c>
      <c r="D529" s="150">
        <v>318</v>
      </c>
      <c r="E529" s="150">
        <v>0</v>
      </c>
      <c r="F529" s="150">
        <v>0</v>
      </c>
      <c r="G529" s="150">
        <v>0</v>
      </c>
      <c r="H529" s="150">
        <v>0</v>
      </c>
      <c r="I529" s="151">
        <v>255</v>
      </c>
      <c r="J529" s="151">
        <v>0</v>
      </c>
      <c r="K529" s="151">
        <v>0</v>
      </c>
      <c r="L529" s="151">
        <v>0</v>
      </c>
      <c r="M529" s="151">
        <v>0</v>
      </c>
      <c r="N529" s="151">
        <v>245</v>
      </c>
      <c r="O529" s="151">
        <v>1</v>
      </c>
      <c r="P529" s="151">
        <v>1</v>
      </c>
      <c r="Q529" s="151">
        <v>1</v>
      </c>
      <c r="R529" s="151">
        <v>0</v>
      </c>
      <c r="S529" s="152">
        <v>0.015</v>
      </c>
      <c r="T529" s="153">
        <v>7166</v>
      </c>
      <c r="U529" s="153">
        <v>10</v>
      </c>
      <c r="V529" s="153">
        <v>10</v>
      </c>
      <c r="W529" s="153">
        <v>0</v>
      </c>
      <c r="X529" s="151">
        <v>10</v>
      </c>
      <c r="Y529" s="154">
        <v>0.00139547864917667</v>
      </c>
      <c r="Z529" s="154">
        <v>0</v>
      </c>
      <c r="AA529" s="154">
        <v>0</v>
      </c>
      <c r="AB529" s="155">
        <v>0.00408163265306122</v>
      </c>
      <c r="AC529" s="156">
        <v>0</v>
      </c>
      <c r="AD529" s="157">
        <v>2006</v>
      </c>
      <c r="AE529" s="158">
        <v>3</v>
      </c>
      <c r="AF529" s="158">
        <v>0</v>
      </c>
      <c r="AG529" s="158">
        <v>1905</v>
      </c>
      <c r="AH529" s="158">
        <v>1</v>
      </c>
      <c r="AI529" s="158">
        <v>0</v>
      </c>
      <c r="AJ529" s="155">
        <v>0.00149551345962114</v>
      </c>
      <c r="AK529" s="155">
        <v>0.0005249343832021</v>
      </c>
      <c r="AL529" s="156">
        <v>0.000970579076419037</v>
      </c>
    </row>
    <row r="530" spans="1:38">
      <c r="A530" s="166" t="s">
        <v>260</v>
      </c>
      <c r="B530" s="167" t="s">
        <v>1803</v>
      </c>
      <c r="C530" s="167" t="s">
        <v>344</v>
      </c>
      <c r="D530" s="150">
        <v>256</v>
      </c>
      <c r="E530" s="150">
        <v>0</v>
      </c>
      <c r="F530" s="150">
        <v>0</v>
      </c>
      <c r="G530" s="150">
        <v>0</v>
      </c>
      <c r="H530" s="150">
        <v>0</v>
      </c>
      <c r="I530" s="151">
        <v>271</v>
      </c>
      <c r="J530" s="151">
        <v>1</v>
      </c>
      <c r="K530" s="151">
        <v>1</v>
      </c>
      <c r="L530" s="151">
        <v>0</v>
      </c>
      <c r="M530" s="151">
        <v>0</v>
      </c>
      <c r="N530" s="151">
        <v>529</v>
      </c>
      <c r="O530" s="151">
        <v>1</v>
      </c>
      <c r="P530" s="151">
        <v>1</v>
      </c>
      <c r="Q530" s="151">
        <v>0</v>
      </c>
      <c r="R530" s="151">
        <v>0</v>
      </c>
      <c r="S530" s="152">
        <v>0.015</v>
      </c>
      <c r="T530" s="153">
        <v>7489</v>
      </c>
      <c r="U530" s="153">
        <v>17</v>
      </c>
      <c r="V530" s="153">
        <v>17</v>
      </c>
      <c r="W530" s="153">
        <v>0</v>
      </c>
      <c r="X530" s="151">
        <v>15</v>
      </c>
      <c r="Y530" s="154">
        <v>0.00226999599412472</v>
      </c>
      <c r="Z530" s="154">
        <v>0</v>
      </c>
      <c r="AA530" s="154">
        <v>0.003690036900369</v>
      </c>
      <c r="AB530" s="155">
        <v>0.00189035916824197</v>
      </c>
      <c r="AC530" s="156">
        <v>-0.003690036900369</v>
      </c>
      <c r="AD530" s="157">
        <v>1913</v>
      </c>
      <c r="AE530" s="158">
        <v>4</v>
      </c>
      <c r="AF530" s="158">
        <v>0</v>
      </c>
      <c r="AG530" s="158">
        <v>2047</v>
      </c>
      <c r="AH530" s="158">
        <v>0</v>
      </c>
      <c r="AI530" s="158">
        <v>0</v>
      </c>
      <c r="AJ530" s="155">
        <v>0.00209095661265029</v>
      </c>
      <c r="AK530" s="155">
        <v>0</v>
      </c>
      <c r="AL530" s="156">
        <v>0.00209095661265029</v>
      </c>
    </row>
    <row r="531" spans="1:38">
      <c r="A531" s="166" t="s">
        <v>260</v>
      </c>
      <c r="B531" s="167" t="s">
        <v>1803</v>
      </c>
      <c r="C531" s="167" t="s">
        <v>345</v>
      </c>
      <c r="D531" s="150">
        <v>10759</v>
      </c>
      <c r="E531" s="150">
        <v>133</v>
      </c>
      <c r="F531" s="150">
        <v>86</v>
      </c>
      <c r="G531" s="150">
        <v>0</v>
      </c>
      <c r="H531" s="150">
        <v>0</v>
      </c>
      <c r="I531" s="151">
        <v>11304</v>
      </c>
      <c r="J531" s="151">
        <v>156</v>
      </c>
      <c r="K531" s="151">
        <v>155</v>
      </c>
      <c r="L531" s="151">
        <v>44</v>
      </c>
      <c r="M531" s="151">
        <v>0</v>
      </c>
      <c r="N531" s="151">
        <v>11439</v>
      </c>
      <c r="O531" s="151">
        <v>151</v>
      </c>
      <c r="P531" s="151">
        <v>151</v>
      </c>
      <c r="Q531" s="151">
        <v>118</v>
      </c>
      <c r="R531" s="151">
        <v>0</v>
      </c>
      <c r="S531" s="152">
        <v>0.015</v>
      </c>
      <c r="T531" s="153">
        <v>268786</v>
      </c>
      <c r="U531" s="153">
        <v>3828</v>
      </c>
      <c r="V531" s="153">
        <v>3780</v>
      </c>
      <c r="W531" s="153">
        <v>3</v>
      </c>
      <c r="X531" s="151">
        <v>3522</v>
      </c>
      <c r="Y531" s="154">
        <v>0.0142306518940719</v>
      </c>
      <c r="Z531" s="154">
        <v>0.0123617436564736</v>
      </c>
      <c r="AA531" s="154">
        <v>0.0138004246284501</v>
      </c>
      <c r="AB531" s="155">
        <v>0.013200454585191</v>
      </c>
      <c r="AC531" s="156">
        <v>-0.00143868097197646</v>
      </c>
      <c r="AD531" s="157">
        <v>72269</v>
      </c>
      <c r="AE531" s="158">
        <v>1000</v>
      </c>
      <c r="AF531" s="158">
        <v>1</v>
      </c>
      <c r="AG531" s="158">
        <v>76679</v>
      </c>
      <c r="AH531" s="158">
        <v>1105</v>
      </c>
      <c r="AI531" s="158">
        <v>0</v>
      </c>
      <c r="AJ531" s="155">
        <v>0.0138233544119885</v>
      </c>
      <c r="AK531" s="155">
        <v>0.0144107252311585</v>
      </c>
      <c r="AL531" s="156">
        <v>-0.000587370819169923</v>
      </c>
    </row>
    <row r="532" spans="1:38">
      <c r="A532" s="166" t="s">
        <v>260</v>
      </c>
      <c r="B532" s="167" t="s">
        <v>1803</v>
      </c>
      <c r="C532" s="167" t="s">
        <v>346</v>
      </c>
      <c r="D532" s="150">
        <v>0</v>
      </c>
      <c r="E532" s="150">
        <v>0</v>
      </c>
      <c r="F532" s="150">
        <v>0</v>
      </c>
      <c r="G532" s="150">
        <v>0</v>
      </c>
      <c r="H532" s="150">
        <v>0</v>
      </c>
      <c r="I532" s="151">
        <v>47</v>
      </c>
      <c r="J532" s="151">
        <v>0</v>
      </c>
      <c r="K532" s="151">
        <v>0</v>
      </c>
      <c r="L532" s="151">
        <v>0</v>
      </c>
      <c r="M532" s="151">
        <v>0</v>
      </c>
      <c r="N532" s="151">
        <v>182</v>
      </c>
      <c r="O532" s="151">
        <v>0</v>
      </c>
      <c r="P532" s="151">
        <v>0</v>
      </c>
      <c r="Q532" s="151">
        <v>0</v>
      </c>
      <c r="R532" s="151">
        <v>0</v>
      </c>
      <c r="S532" s="152">
        <v>0.015</v>
      </c>
      <c r="T532" s="153">
        <v>1357</v>
      </c>
      <c r="U532" s="153">
        <v>2</v>
      </c>
      <c r="V532" s="153">
        <v>2</v>
      </c>
      <c r="W532" s="153">
        <v>0</v>
      </c>
      <c r="X532" s="151">
        <v>0</v>
      </c>
      <c r="Y532" s="154">
        <v>0.00147383935151069</v>
      </c>
      <c r="Z532" s="154">
        <v>0</v>
      </c>
      <c r="AA532" s="154">
        <v>0</v>
      </c>
      <c r="AB532" s="155">
        <v>0</v>
      </c>
      <c r="AC532" s="156">
        <v>0</v>
      </c>
      <c r="AD532" s="157">
        <v>348</v>
      </c>
      <c r="AE532" s="158">
        <v>1</v>
      </c>
      <c r="AF532" s="158">
        <v>0</v>
      </c>
      <c r="AG532" s="158">
        <v>350</v>
      </c>
      <c r="AH532" s="158">
        <v>1</v>
      </c>
      <c r="AI532" s="158">
        <v>0</v>
      </c>
      <c r="AJ532" s="155">
        <v>0.0028735632183908</v>
      </c>
      <c r="AK532" s="155">
        <v>0.00285714285714286</v>
      </c>
      <c r="AL532" s="156">
        <v>1.64203612479474e-5</v>
      </c>
    </row>
    <row r="533" spans="1:38">
      <c r="A533" s="166" t="s">
        <v>260</v>
      </c>
      <c r="B533" s="167" t="s">
        <v>1803</v>
      </c>
      <c r="C533" s="167" t="s">
        <v>347</v>
      </c>
      <c r="D533" s="150">
        <v>4224</v>
      </c>
      <c r="E533" s="150">
        <v>65</v>
      </c>
      <c r="F533" s="150">
        <v>48</v>
      </c>
      <c r="G533" s="150">
        <v>1</v>
      </c>
      <c r="H533" s="150">
        <v>0</v>
      </c>
      <c r="I533" s="151">
        <v>4201</v>
      </c>
      <c r="J533" s="151">
        <v>60</v>
      </c>
      <c r="K533" s="151">
        <v>60</v>
      </c>
      <c r="L533" s="151">
        <v>10</v>
      </c>
      <c r="M533" s="151">
        <v>0</v>
      </c>
      <c r="N533" s="151">
        <v>4197</v>
      </c>
      <c r="O533" s="151">
        <v>48</v>
      </c>
      <c r="P533" s="151">
        <v>48</v>
      </c>
      <c r="Q533" s="151">
        <v>29</v>
      </c>
      <c r="R533" s="151">
        <v>0</v>
      </c>
      <c r="S533" s="152">
        <v>0.015</v>
      </c>
      <c r="T533" s="153">
        <v>101960</v>
      </c>
      <c r="U533" s="153">
        <v>1646</v>
      </c>
      <c r="V533" s="153">
        <v>1629</v>
      </c>
      <c r="W533" s="153">
        <v>2</v>
      </c>
      <c r="X533" s="151">
        <v>1480</v>
      </c>
      <c r="Y533" s="154">
        <v>0.016123970184386</v>
      </c>
      <c r="Z533" s="154">
        <v>0.0153882575757576</v>
      </c>
      <c r="AA533" s="154">
        <v>0.014282313734825</v>
      </c>
      <c r="AB533" s="155">
        <v>0.0114367405289492</v>
      </c>
      <c r="AC533" s="156">
        <v>0.00110594384093253</v>
      </c>
      <c r="AD533" s="157">
        <v>27337</v>
      </c>
      <c r="AE533" s="158">
        <v>416</v>
      </c>
      <c r="AF533" s="158">
        <v>0</v>
      </c>
      <c r="AG533" s="158">
        <v>28987</v>
      </c>
      <c r="AH533" s="158">
        <v>514</v>
      </c>
      <c r="AI533" s="158">
        <v>2</v>
      </c>
      <c r="AJ533" s="155">
        <v>0.0152174708270842</v>
      </c>
      <c r="AK533" s="155">
        <v>0.0176630903508469</v>
      </c>
      <c r="AL533" s="156">
        <v>-0.00244561952376276</v>
      </c>
    </row>
    <row r="534" spans="1:38">
      <c r="A534" s="166" t="s">
        <v>260</v>
      </c>
      <c r="B534" s="167" t="s">
        <v>1803</v>
      </c>
      <c r="C534" s="167" t="s">
        <v>348</v>
      </c>
      <c r="D534" s="150">
        <v>2588</v>
      </c>
      <c r="E534" s="150">
        <v>41</v>
      </c>
      <c r="F534" s="150">
        <v>28</v>
      </c>
      <c r="G534" s="150">
        <v>0</v>
      </c>
      <c r="H534" s="150">
        <v>0</v>
      </c>
      <c r="I534" s="151">
        <v>3102</v>
      </c>
      <c r="J534" s="151">
        <v>86</v>
      </c>
      <c r="K534" s="151">
        <v>86</v>
      </c>
      <c r="L534" s="151">
        <v>1</v>
      </c>
      <c r="M534" s="151">
        <v>0</v>
      </c>
      <c r="N534" s="151">
        <v>3104</v>
      </c>
      <c r="O534" s="151">
        <v>52</v>
      </c>
      <c r="P534" s="151">
        <v>52</v>
      </c>
      <c r="Q534" s="151">
        <v>25</v>
      </c>
      <c r="R534" s="151">
        <v>0</v>
      </c>
      <c r="S534" s="152">
        <v>0.015</v>
      </c>
      <c r="T534" s="153">
        <v>66946</v>
      </c>
      <c r="U534" s="153">
        <v>1309</v>
      </c>
      <c r="V534" s="153">
        <v>1296</v>
      </c>
      <c r="W534" s="153">
        <v>0</v>
      </c>
      <c r="X534" s="151">
        <v>1126</v>
      </c>
      <c r="Y534" s="154">
        <v>0.0195530726256983</v>
      </c>
      <c r="Z534" s="154">
        <v>0.0158423493044822</v>
      </c>
      <c r="AA534" s="154">
        <v>0.0277240490006447</v>
      </c>
      <c r="AB534" s="155">
        <v>0.0167525773195876</v>
      </c>
      <c r="AC534" s="156">
        <v>-0.0118816996961625</v>
      </c>
      <c r="AD534" s="157">
        <v>18352</v>
      </c>
      <c r="AE534" s="158">
        <v>377</v>
      </c>
      <c r="AF534" s="158">
        <v>0</v>
      </c>
      <c r="AG534" s="158">
        <v>18732</v>
      </c>
      <c r="AH534" s="158">
        <v>374</v>
      </c>
      <c r="AI534" s="158">
        <v>0</v>
      </c>
      <c r="AJ534" s="155">
        <v>0.0205427201394943</v>
      </c>
      <c r="AK534" s="155">
        <v>0.0199658338671792</v>
      </c>
      <c r="AL534" s="156">
        <v>0.000576886272315176</v>
      </c>
    </row>
    <row r="535" spans="1:38">
      <c r="A535" s="166" t="s">
        <v>260</v>
      </c>
      <c r="B535" s="167" t="s">
        <v>1803</v>
      </c>
      <c r="C535" s="167" t="s">
        <v>349</v>
      </c>
      <c r="D535" s="150">
        <v>394</v>
      </c>
      <c r="E535" s="150">
        <v>0</v>
      </c>
      <c r="F535" s="150">
        <v>0</v>
      </c>
      <c r="G535" s="150">
        <v>0</v>
      </c>
      <c r="H535" s="150">
        <v>0</v>
      </c>
      <c r="I535" s="151">
        <v>509</v>
      </c>
      <c r="J535" s="151">
        <v>0</v>
      </c>
      <c r="K535" s="151">
        <v>0</v>
      </c>
      <c r="L535" s="151">
        <v>0</v>
      </c>
      <c r="M535" s="151">
        <v>0</v>
      </c>
      <c r="N535" s="151">
        <v>251</v>
      </c>
      <c r="O535" s="151">
        <v>0</v>
      </c>
      <c r="P535" s="151">
        <v>0</v>
      </c>
      <c r="Q535" s="151">
        <v>0</v>
      </c>
      <c r="R535" s="151">
        <v>0</v>
      </c>
      <c r="S535" s="152">
        <v>0.015</v>
      </c>
      <c r="T535" s="153">
        <v>9589</v>
      </c>
      <c r="U535" s="153">
        <v>4</v>
      </c>
      <c r="V535" s="153">
        <v>4</v>
      </c>
      <c r="W535" s="153">
        <v>0</v>
      </c>
      <c r="X535" s="151">
        <v>4</v>
      </c>
      <c r="Y535" s="154">
        <v>0.000417144644905621</v>
      </c>
      <c r="Z535" s="154">
        <v>0</v>
      </c>
      <c r="AA535" s="154">
        <v>0</v>
      </c>
      <c r="AB535" s="155">
        <v>0</v>
      </c>
      <c r="AC535" s="156">
        <v>0</v>
      </c>
      <c r="AD535" s="157">
        <v>2916</v>
      </c>
      <c r="AE535" s="158">
        <v>2</v>
      </c>
      <c r="AF535" s="158">
        <v>0</v>
      </c>
      <c r="AG535" s="158">
        <v>2787</v>
      </c>
      <c r="AH535" s="158">
        <v>1</v>
      </c>
      <c r="AI535" s="158">
        <v>0</v>
      </c>
      <c r="AJ535" s="155">
        <v>0.000685871056241427</v>
      </c>
      <c r="AK535" s="155">
        <v>0.00035880875493362</v>
      </c>
      <c r="AL535" s="156">
        <v>0.000327062301307806</v>
      </c>
    </row>
    <row r="536" spans="1:38">
      <c r="A536" s="166" t="s">
        <v>350</v>
      </c>
      <c r="B536" s="167" t="s">
        <v>1804</v>
      </c>
      <c r="C536" s="167" t="s">
        <v>352</v>
      </c>
      <c r="D536" s="150">
        <v>10075</v>
      </c>
      <c r="E536" s="150">
        <v>249</v>
      </c>
      <c r="F536" s="150">
        <v>147</v>
      </c>
      <c r="G536" s="150">
        <v>0</v>
      </c>
      <c r="H536" s="150">
        <v>0</v>
      </c>
      <c r="I536" s="151">
        <v>11151</v>
      </c>
      <c r="J536" s="151">
        <v>206</v>
      </c>
      <c r="K536" s="151">
        <v>205</v>
      </c>
      <c r="L536" s="151">
        <v>3</v>
      </c>
      <c r="M536" s="151">
        <v>0</v>
      </c>
      <c r="N536" s="151">
        <v>9974</v>
      </c>
      <c r="O536" s="151">
        <v>158</v>
      </c>
      <c r="P536" s="151">
        <v>158</v>
      </c>
      <c r="Q536" s="151">
        <v>9</v>
      </c>
      <c r="R536" s="151">
        <v>0</v>
      </c>
      <c r="S536" s="152">
        <v>0.015</v>
      </c>
      <c r="T536" s="153">
        <v>251298</v>
      </c>
      <c r="U536" s="153">
        <v>4662</v>
      </c>
      <c r="V536" s="153">
        <v>4559</v>
      </c>
      <c r="W536" s="153">
        <v>4</v>
      </c>
      <c r="X536" s="151">
        <v>3920</v>
      </c>
      <c r="Y536" s="154">
        <v>0.0185357623220241</v>
      </c>
      <c r="Z536" s="154">
        <v>0.0247146401985112</v>
      </c>
      <c r="AA536" s="154">
        <v>0.0184736794906286</v>
      </c>
      <c r="AB536" s="155">
        <v>0.0158411870864247</v>
      </c>
      <c r="AC536" s="156">
        <v>0.00624096070788252</v>
      </c>
      <c r="AD536" s="157">
        <v>65051</v>
      </c>
      <c r="AE536" s="158">
        <v>1359</v>
      </c>
      <c r="AF536" s="158">
        <v>0</v>
      </c>
      <c r="AG536" s="158">
        <v>72205</v>
      </c>
      <c r="AH536" s="158">
        <v>1367</v>
      </c>
      <c r="AI536" s="158">
        <v>4</v>
      </c>
      <c r="AJ536" s="155">
        <v>0.0208913006717806</v>
      </c>
      <c r="AK536" s="155">
        <v>0.0188768090852434</v>
      </c>
      <c r="AL536" s="156">
        <v>0.0020144915865372</v>
      </c>
    </row>
    <row r="537" spans="1:38">
      <c r="A537" s="166" t="s">
        <v>350</v>
      </c>
      <c r="B537" s="167" t="s">
        <v>1804</v>
      </c>
      <c r="C537" s="167" t="s">
        <v>353</v>
      </c>
      <c r="D537" s="150">
        <v>0</v>
      </c>
      <c r="E537" s="150">
        <v>0</v>
      </c>
      <c r="F537" s="150">
        <v>0</v>
      </c>
      <c r="G537" s="150">
        <v>0</v>
      </c>
      <c r="H537" s="150">
        <v>0</v>
      </c>
      <c r="I537" s="151">
        <v>0</v>
      </c>
      <c r="J537" s="151">
        <v>0</v>
      </c>
      <c r="K537" s="151">
        <v>0</v>
      </c>
      <c r="L537" s="151">
        <v>0</v>
      </c>
      <c r="M537" s="151">
        <v>0</v>
      </c>
      <c r="N537" s="151">
        <v>0</v>
      </c>
      <c r="O537" s="151">
        <v>0</v>
      </c>
      <c r="P537" s="151">
        <v>0</v>
      </c>
      <c r="Q537" s="151">
        <v>0</v>
      </c>
      <c r="R537" s="151">
        <v>0</v>
      </c>
      <c r="S537" s="152">
        <v>0.015</v>
      </c>
      <c r="T537" s="153">
        <v>0</v>
      </c>
      <c r="U537" s="153">
        <v>0</v>
      </c>
      <c r="V537" s="153">
        <v>0</v>
      </c>
      <c r="W537" s="153">
        <v>0</v>
      </c>
      <c r="X537" s="151">
        <v>0</v>
      </c>
      <c r="Y537" s="154">
        <v>0</v>
      </c>
      <c r="Z537" s="154">
        <v>0</v>
      </c>
      <c r="AA537" s="154">
        <v>0</v>
      </c>
      <c r="AB537" s="155">
        <v>0</v>
      </c>
      <c r="AC537" s="156">
        <v>0</v>
      </c>
      <c r="AD537" s="157">
        <v>0</v>
      </c>
      <c r="AE537" s="158">
        <v>0</v>
      </c>
      <c r="AF537" s="158">
        <v>0</v>
      </c>
      <c r="AG537" s="158">
        <v>0</v>
      </c>
      <c r="AH537" s="158">
        <v>0</v>
      </c>
      <c r="AI537" s="158">
        <v>0</v>
      </c>
      <c r="AJ537" s="155">
        <v>0</v>
      </c>
      <c r="AK537" s="155">
        <v>0</v>
      </c>
      <c r="AL537" s="156">
        <v>0</v>
      </c>
    </row>
    <row r="538" spans="1:38">
      <c r="A538" s="166" t="s">
        <v>350</v>
      </c>
      <c r="B538" s="167" t="s">
        <v>1804</v>
      </c>
      <c r="C538" s="167" t="s">
        <v>354</v>
      </c>
      <c r="D538" s="150">
        <v>12350</v>
      </c>
      <c r="E538" s="150">
        <v>330</v>
      </c>
      <c r="F538" s="150">
        <v>165</v>
      </c>
      <c r="G538" s="150">
        <v>0</v>
      </c>
      <c r="H538" s="150">
        <v>0</v>
      </c>
      <c r="I538" s="151">
        <v>13925</v>
      </c>
      <c r="J538" s="151">
        <v>289</v>
      </c>
      <c r="K538" s="151">
        <v>288</v>
      </c>
      <c r="L538" s="151">
        <v>0</v>
      </c>
      <c r="M538" s="151">
        <v>0</v>
      </c>
      <c r="N538" s="151">
        <v>12612</v>
      </c>
      <c r="O538" s="151">
        <v>323</v>
      </c>
      <c r="P538" s="151">
        <v>323</v>
      </c>
      <c r="Q538" s="151">
        <v>143</v>
      </c>
      <c r="R538" s="151">
        <v>0</v>
      </c>
      <c r="S538" s="152">
        <v>0.015</v>
      </c>
      <c r="T538" s="153">
        <v>311908</v>
      </c>
      <c r="U538" s="153">
        <v>6571</v>
      </c>
      <c r="V538" s="153">
        <v>6402</v>
      </c>
      <c r="W538" s="153">
        <v>1</v>
      </c>
      <c r="X538" s="151">
        <v>5675</v>
      </c>
      <c r="Y538" s="154">
        <v>0.0210639034587122</v>
      </c>
      <c r="Z538" s="154">
        <v>0.0267206477732794</v>
      </c>
      <c r="AA538" s="154">
        <v>0.020754039497307</v>
      </c>
      <c r="AB538" s="155">
        <v>0.0256105296542975</v>
      </c>
      <c r="AC538" s="156">
        <v>0.00596660827597235</v>
      </c>
      <c r="AD538" s="157">
        <v>82011</v>
      </c>
      <c r="AE538" s="158">
        <v>1835</v>
      </c>
      <c r="AF538" s="158">
        <v>0</v>
      </c>
      <c r="AG538" s="158">
        <v>90117</v>
      </c>
      <c r="AH538" s="158">
        <v>1864</v>
      </c>
      <c r="AI538" s="158">
        <v>1</v>
      </c>
      <c r="AJ538" s="155">
        <v>0.0223750472497592</v>
      </c>
      <c r="AK538" s="155">
        <v>0.0206731249375811</v>
      </c>
      <c r="AL538" s="156">
        <v>0.00170192231217803</v>
      </c>
    </row>
    <row r="539" spans="1:38">
      <c r="A539" s="166" t="s">
        <v>350</v>
      </c>
      <c r="B539" s="167" t="s">
        <v>1804</v>
      </c>
      <c r="C539" s="167" t="s">
        <v>355</v>
      </c>
      <c r="D539" s="150">
        <v>0</v>
      </c>
      <c r="E539" s="150">
        <v>0</v>
      </c>
      <c r="F539" s="150">
        <v>0</v>
      </c>
      <c r="G539" s="150">
        <v>0</v>
      </c>
      <c r="H539" s="150">
        <v>0</v>
      </c>
      <c r="I539" s="151">
        <v>0</v>
      </c>
      <c r="J539" s="151">
        <v>1</v>
      </c>
      <c r="K539" s="151">
        <v>1</v>
      </c>
      <c r="L539" s="151">
        <v>1</v>
      </c>
      <c r="M539" s="151">
        <v>0</v>
      </c>
      <c r="N539" s="151">
        <v>0</v>
      </c>
      <c r="O539" s="151">
        <v>0</v>
      </c>
      <c r="P539" s="151">
        <v>0</v>
      </c>
      <c r="Q539" s="151">
        <v>0</v>
      </c>
      <c r="R539" s="151">
        <v>0</v>
      </c>
      <c r="S539" s="152">
        <v>0.015</v>
      </c>
      <c r="T539" s="153">
        <v>1</v>
      </c>
      <c r="U539" s="153">
        <v>3</v>
      </c>
      <c r="V539" s="153">
        <v>3</v>
      </c>
      <c r="W539" s="153">
        <v>0</v>
      </c>
      <c r="X539" s="151">
        <v>3</v>
      </c>
      <c r="Y539" s="154">
        <v>3</v>
      </c>
      <c r="Z539" s="154">
        <v>0</v>
      </c>
      <c r="AA539" s="154">
        <v>0</v>
      </c>
      <c r="AB539" s="155">
        <v>0</v>
      </c>
      <c r="AC539" s="156">
        <v>0</v>
      </c>
      <c r="AD539" s="157">
        <v>0</v>
      </c>
      <c r="AE539" s="158">
        <v>1</v>
      </c>
      <c r="AF539" s="158">
        <v>0</v>
      </c>
      <c r="AG539" s="158">
        <v>1</v>
      </c>
      <c r="AH539" s="158">
        <v>1</v>
      </c>
      <c r="AI539" s="158">
        <v>0</v>
      </c>
      <c r="AJ539" s="155">
        <v>0</v>
      </c>
      <c r="AK539" s="155">
        <v>1</v>
      </c>
      <c r="AL539" s="156">
        <v>-1</v>
      </c>
    </row>
    <row r="540" spans="1:38">
      <c r="A540" s="166" t="s">
        <v>350</v>
      </c>
      <c r="B540" s="167" t="s">
        <v>1804</v>
      </c>
      <c r="C540" s="167" t="s">
        <v>356</v>
      </c>
      <c r="D540" s="150">
        <v>9727</v>
      </c>
      <c r="E540" s="150">
        <v>156</v>
      </c>
      <c r="F540" s="150">
        <v>105</v>
      </c>
      <c r="G540" s="150">
        <v>2</v>
      </c>
      <c r="H540" s="150">
        <v>0</v>
      </c>
      <c r="I540" s="151">
        <v>11010</v>
      </c>
      <c r="J540" s="151">
        <v>187</v>
      </c>
      <c r="K540" s="151">
        <v>187</v>
      </c>
      <c r="L540" s="151">
        <v>40</v>
      </c>
      <c r="M540" s="151">
        <v>0</v>
      </c>
      <c r="N540" s="151">
        <v>9512</v>
      </c>
      <c r="O540" s="151">
        <v>151</v>
      </c>
      <c r="P540" s="151">
        <v>151</v>
      </c>
      <c r="Q540" s="151">
        <v>109</v>
      </c>
      <c r="R540" s="151">
        <v>0</v>
      </c>
      <c r="S540" s="152">
        <v>0.015</v>
      </c>
      <c r="T540" s="153">
        <v>247293</v>
      </c>
      <c r="U540" s="153">
        <v>4380</v>
      </c>
      <c r="V540" s="153">
        <v>4328</v>
      </c>
      <c r="W540" s="153">
        <v>1</v>
      </c>
      <c r="X540" s="151">
        <v>3984</v>
      </c>
      <c r="Y540" s="154">
        <v>0.0177077394022475</v>
      </c>
      <c r="Z540" s="154">
        <v>0.0160378328364347</v>
      </c>
      <c r="AA540" s="154">
        <v>0.0169845594913715</v>
      </c>
      <c r="AB540" s="155">
        <v>0.0158746846089151</v>
      </c>
      <c r="AC540" s="156">
        <v>-0.000946726654936815</v>
      </c>
      <c r="AD540" s="157">
        <v>63496</v>
      </c>
      <c r="AE540" s="158">
        <v>1173</v>
      </c>
      <c r="AF540" s="158">
        <v>1</v>
      </c>
      <c r="AG540" s="158">
        <v>71632</v>
      </c>
      <c r="AH540" s="158">
        <v>1302</v>
      </c>
      <c r="AI540" s="158">
        <v>0</v>
      </c>
      <c r="AJ540" s="155">
        <v>0.018457855612952</v>
      </c>
      <c r="AK540" s="155">
        <v>0.018176234085325</v>
      </c>
      <c r="AL540" s="156">
        <v>0.000281621527627004</v>
      </c>
    </row>
    <row r="541" spans="1:38">
      <c r="A541" s="166" t="s">
        <v>350</v>
      </c>
      <c r="B541" s="167" t="s">
        <v>1804</v>
      </c>
      <c r="C541" s="167" t="s">
        <v>357</v>
      </c>
      <c r="D541" s="150">
        <v>5067</v>
      </c>
      <c r="E541" s="150">
        <v>58</v>
      </c>
      <c r="F541" s="150">
        <v>34</v>
      </c>
      <c r="G541" s="150">
        <v>0</v>
      </c>
      <c r="H541" s="150">
        <v>0</v>
      </c>
      <c r="I541" s="151">
        <v>5577</v>
      </c>
      <c r="J541" s="151">
        <v>129</v>
      </c>
      <c r="K541" s="151">
        <v>129</v>
      </c>
      <c r="L541" s="151">
        <v>0</v>
      </c>
      <c r="M541" s="151">
        <v>0</v>
      </c>
      <c r="N541" s="151">
        <v>4997</v>
      </c>
      <c r="O541" s="151">
        <v>77</v>
      </c>
      <c r="P541" s="151">
        <v>77</v>
      </c>
      <c r="Q541" s="151">
        <v>51</v>
      </c>
      <c r="R541" s="151">
        <v>0</v>
      </c>
      <c r="S541" s="152">
        <v>0.015</v>
      </c>
      <c r="T541" s="153">
        <v>124355</v>
      </c>
      <c r="U541" s="153">
        <v>2077</v>
      </c>
      <c r="V541" s="153">
        <v>2050</v>
      </c>
      <c r="W541" s="153">
        <v>4</v>
      </c>
      <c r="X541" s="151">
        <v>1826</v>
      </c>
      <c r="Y541" s="154">
        <v>0.0166700172892123</v>
      </c>
      <c r="Z541" s="154">
        <v>0.011446615354253</v>
      </c>
      <c r="AA541" s="154">
        <v>0.0231307154384077</v>
      </c>
      <c r="AB541" s="155">
        <v>0.0154092455473284</v>
      </c>
      <c r="AC541" s="156">
        <v>-0.0116841000841547</v>
      </c>
      <c r="AD541" s="157">
        <v>32688</v>
      </c>
      <c r="AE541" s="158">
        <v>590</v>
      </c>
      <c r="AF541" s="158">
        <v>0</v>
      </c>
      <c r="AG541" s="158">
        <v>35488</v>
      </c>
      <c r="AH541" s="158">
        <v>582</v>
      </c>
      <c r="AI541" s="158">
        <v>1</v>
      </c>
      <c r="AJ541" s="155">
        <v>0.0180494371023005</v>
      </c>
      <c r="AK541" s="155">
        <v>0.01637173128945</v>
      </c>
      <c r="AL541" s="156">
        <v>0.00167770581285058</v>
      </c>
    </row>
    <row r="542" spans="1:38">
      <c r="A542" s="166" t="s">
        <v>350</v>
      </c>
      <c r="B542" s="167" t="s">
        <v>1804</v>
      </c>
      <c r="C542" s="167" t="s">
        <v>358</v>
      </c>
      <c r="D542" s="150">
        <v>4430</v>
      </c>
      <c r="E542" s="150">
        <v>94</v>
      </c>
      <c r="F542" s="150">
        <v>59</v>
      </c>
      <c r="G542" s="150">
        <v>0</v>
      </c>
      <c r="H542" s="150">
        <v>0</v>
      </c>
      <c r="I542" s="151">
        <v>5065</v>
      </c>
      <c r="J542" s="151">
        <v>134</v>
      </c>
      <c r="K542" s="151">
        <v>134</v>
      </c>
      <c r="L542" s="151">
        <v>8</v>
      </c>
      <c r="M542" s="151">
        <v>0</v>
      </c>
      <c r="N542" s="151">
        <v>4495</v>
      </c>
      <c r="O542" s="151">
        <v>86</v>
      </c>
      <c r="P542" s="151">
        <v>86</v>
      </c>
      <c r="Q542" s="151">
        <v>30</v>
      </c>
      <c r="R542" s="151">
        <v>0</v>
      </c>
      <c r="S542" s="152">
        <v>0.015</v>
      </c>
      <c r="T542" s="153">
        <v>111330</v>
      </c>
      <c r="U542" s="153">
        <v>2426</v>
      </c>
      <c r="V542" s="153">
        <v>2389</v>
      </c>
      <c r="W542" s="153">
        <v>2</v>
      </c>
      <c r="X542" s="151">
        <v>2106</v>
      </c>
      <c r="Y542" s="154">
        <v>0.0217731069792509</v>
      </c>
      <c r="Z542" s="154">
        <v>0.0212189616252822</v>
      </c>
      <c r="AA542" s="154">
        <v>0.0264560710760118</v>
      </c>
      <c r="AB542" s="155">
        <v>0.0191323692992214</v>
      </c>
      <c r="AC542" s="156">
        <v>-0.00523710945072968</v>
      </c>
      <c r="AD542" s="157">
        <v>29028</v>
      </c>
      <c r="AE542" s="158">
        <v>696</v>
      </c>
      <c r="AF542" s="158">
        <v>0</v>
      </c>
      <c r="AG542" s="158">
        <v>31828</v>
      </c>
      <c r="AH542" s="158">
        <v>641</v>
      </c>
      <c r="AI542" s="158">
        <v>0</v>
      </c>
      <c r="AJ542" s="155">
        <v>0.0239768499379909</v>
      </c>
      <c r="AK542" s="155">
        <v>0.0201394998114867</v>
      </c>
      <c r="AL542" s="156">
        <v>0.00383735012650416</v>
      </c>
    </row>
    <row r="543" spans="1:38">
      <c r="A543" s="166" t="s">
        <v>350</v>
      </c>
      <c r="B543" s="167" t="s">
        <v>1804</v>
      </c>
      <c r="C543" s="167" t="s">
        <v>359</v>
      </c>
      <c r="D543" s="150">
        <v>6142</v>
      </c>
      <c r="E543" s="150">
        <v>94</v>
      </c>
      <c r="F543" s="150">
        <v>57</v>
      </c>
      <c r="G543" s="150">
        <v>3</v>
      </c>
      <c r="H543" s="150">
        <v>0</v>
      </c>
      <c r="I543" s="151">
        <v>6863</v>
      </c>
      <c r="J543" s="151">
        <v>112</v>
      </c>
      <c r="K543" s="151">
        <v>112</v>
      </c>
      <c r="L543" s="151">
        <v>18</v>
      </c>
      <c r="M543" s="151">
        <v>0</v>
      </c>
      <c r="N543" s="151">
        <v>5896</v>
      </c>
      <c r="O543" s="151">
        <v>100</v>
      </c>
      <c r="P543" s="151">
        <v>100</v>
      </c>
      <c r="Q543" s="151">
        <v>71</v>
      </c>
      <c r="R543" s="151">
        <v>0</v>
      </c>
      <c r="S543" s="152">
        <v>0.015</v>
      </c>
      <c r="T543" s="153">
        <v>155751</v>
      </c>
      <c r="U543" s="153">
        <v>2676</v>
      </c>
      <c r="V543" s="153">
        <v>2638</v>
      </c>
      <c r="W543" s="153">
        <v>4</v>
      </c>
      <c r="X543" s="151">
        <v>2423</v>
      </c>
      <c r="Y543" s="154">
        <v>0.0171555880861118</v>
      </c>
      <c r="Z543" s="154">
        <v>0.0153044610875936</v>
      </c>
      <c r="AA543" s="154">
        <v>0.0163193938510855</v>
      </c>
      <c r="AB543" s="155">
        <v>0.0169606512890095</v>
      </c>
      <c r="AC543" s="156">
        <v>-0.00101493276349191</v>
      </c>
      <c r="AD543" s="157">
        <v>39401</v>
      </c>
      <c r="AE543" s="158">
        <v>736</v>
      </c>
      <c r="AF543" s="158">
        <v>1</v>
      </c>
      <c r="AG543" s="158">
        <v>45179</v>
      </c>
      <c r="AH543" s="158">
        <v>824</v>
      </c>
      <c r="AI543" s="158">
        <v>1</v>
      </c>
      <c r="AJ543" s="155">
        <v>0.0186543488743941</v>
      </c>
      <c r="AK543" s="155">
        <v>0.0182164279864539</v>
      </c>
      <c r="AL543" s="156">
        <v>0.000437920887940167</v>
      </c>
    </row>
    <row r="544" spans="1:38">
      <c r="A544" s="166" t="s">
        <v>350</v>
      </c>
      <c r="B544" s="167" t="s">
        <v>1804</v>
      </c>
      <c r="C544" s="167" t="s">
        <v>360</v>
      </c>
      <c r="D544" s="150">
        <v>9597</v>
      </c>
      <c r="E544" s="150">
        <v>145</v>
      </c>
      <c r="F544" s="150">
        <v>89</v>
      </c>
      <c r="G544" s="150">
        <v>0</v>
      </c>
      <c r="H544" s="150">
        <v>0</v>
      </c>
      <c r="I544" s="151">
        <v>10287</v>
      </c>
      <c r="J544" s="151">
        <v>127</v>
      </c>
      <c r="K544" s="151">
        <v>127</v>
      </c>
      <c r="L544" s="151">
        <v>4</v>
      </c>
      <c r="M544" s="151">
        <v>0</v>
      </c>
      <c r="N544" s="151">
        <v>9813</v>
      </c>
      <c r="O544" s="151">
        <v>133</v>
      </c>
      <c r="P544" s="151">
        <v>133</v>
      </c>
      <c r="Q544" s="151">
        <v>54</v>
      </c>
      <c r="R544" s="151">
        <v>0</v>
      </c>
      <c r="S544" s="152">
        <v>0.015</v>
      </c>
      <c r="T544" s="153">
        <v>246054</v>
      </c>
      <c r="U544" s="153">
        <v>3522</v>
      </c>
      <c r="V544" s="153">
        <v>3465</v>
      </c>
      <c r="W544" s="153">
        <v>3</v>
      </c>
      <c r="X544" s="151">
        <v>3070</v>
      </c>
      <c r="Y544" s="154">
        <v>0.014301738642737</v>
      </c>
      <c r="Z544" s="154">
        <v>0.0151088881942274</v>
      </c>
      <c r="AA544" s="154">
        <v>0.0123456790123457</v>
      </c>
      <c r="AB544" s="155">
        <v>0.0135534495057577</v>
      </c>
      <c r="AC544" s="156">
        <v>0.00276320918188168</v>
      </c>
      <c r="AD544" s="157">
        <v>61423</v>
      </c>
      <c r="AE544" s="158">
        <v>909</v>
      </c>
      <c r="AF544" s="158">
        <v>1</v>
      </c>
      <c r="AG544" s="158">
        <v>70566</v>
      </c>
      <c r="AH544" s="158">
        <v>1074</v>
      </c>
      <c r="AI544" s="158">
        <v>1</v>
      </c>
      <c r="AJ544" s="155">
        <v>0.0147827361086238</v>
      </c>
      <c r="AK544" s="155">
        <v>0.0152056231046113</v>
      </c>
      <c r="AL544" s="156">
        <v>-0.000422886995987481</v>
      </c>
    </row>
    <row r="545" spans="1:38">
      <c r="A545" s="166" t="s">
        <v>350</v>
      </c>
      <c r="B545" s="167" t="s">
        <v>1804</v>
      </c>
      <c r="C545" s="167" t="s">
        <v>361</v>
      </c>
      <c r="D545" s="150">
        <v>0</v>
      </c>
      <c r="E545" s="150">
        <v>0</v>
      </c>
      <c r="F545" s="150">
        <v>0</v>
      </c>
      <c r="G545" s="150">
        <v>0</v>
      </c>
      <c r="H545" s="150">
        <v>0</v>
      </c>
      <c r="I545" s="151">
        <v>0</v>
      </c>
      <c r="J545" s="151">
        <v>0</v>
      </c>
      <c r="K545" s="151">
        <v>0</v>
      </c>
      <c r="L545" s="151">
        <v>0</v>
      </c>
      <c r="M545" s="151">
        <v>0</v>
      </c>
      <c r="N545" s="151">
        <v>0</v>
      </c>
      <c r="O545" s="151">
        <v>0</v>
      </c>
      <c r="P545" s="151">
        <v>0</v>
      </c>
      <c r="Q545" s="151">
        <v>0</v>
      </c>
      <c r="R545" s="151">
        <v>0</v>
      </c>
      <c r="S545" s="152">
        <v>0.015</v>
      </c>
      <c r="T545" s="153">
        <v>0</v>
      </c>
      <c r="U545" s="153">
        <v>0</v>
      </c>
      <c r="V545" s="153">
        <v>0</v>
      </c>
      <c r="W545" s="153">
        <v>0</v>
      </c>
      <c r="X545" s="151">
        <v>0</v>
      </c>
      <c r="Y545" s="154">
        <v>0</v>
      </c>
      <c r="Z545" s="154">
        <v>0</v>
      </c>
      <c r="AA545" s="154">
        <v>0</v>
      </c>
      <c r="AB545" s="155">
        <v>0</v>
      </c>
      <c r="AC545" s="156">
        <v>0</v>
      </c>
      <c r="AD545" s="157">
        <v>0</v>
      </c>
      <c r="AE545" s="158">
        <v>0</v>
      </c>
      <c r="AF545" s="158">
        <v>0</v>
      </c>
      <c r="AG545" s="158">
        <v>0</v>
      </c>
      <c r="AH545" s="158">
        <v>0</v>
      </c>
      <c r="AI545" s="158">
        <v>0</v>
      </c>
      <c r="AJ545" s="155">
        <v>0</v>
      </c>
      <c r="AK545" s="155">
        <v>0</v>
      </c>
      <c r="AL545" s="156">
        <v>0</v>
      </c>
    </row>
    <row r="546" spans="1:38">
      <c r="A546" s="166" t="s">
        <v>350</v>
      </c>
      <c r="B546" s="167" t="s">
        <v>1804</v>
      </c>
      <c r="C546" s="167" t="s">
        <v>362</v>
      </c>
      <c r="D546" s="150">
        <v>15217</v>
      </c>
      <c r="E546" s="150">
        <v>197</v>
      </c>
      <c r="F546" s="150">
        <v>110</v>
      </c>
      <c r="G546" s="150">
        <v>1</v>
      </c>
      <c r="H546" s="150">
        <v>0</v>
      </c>
      <c r="I546" s="151">
        <v>17565</v>
      </c>
      <c r="J546" s="151">
        <v>237</v>
      </c>
      <c r="K546" s="151">
        <v>237</v>
      </c>
      <c r="L546" s="151">
        <v>3</v>
      </c>
      <c r="M546" s="151">
        <v>0</v>
      </c>
      <c r="N546" s="151">
        <v>15775</v>
      </c>
      <c r="O546" s="151">
        <v>202</v>
      </c>
      <c r="P546" s="151">
        <v>202</v>
      </c>
      <c r="Q546" s="151">
        <v>90</v>
      </c>
      <c r="R546" s="151">
        <v>0</v>
      </c>
      <c r="S546" s="152">
        <v>0.015</v>
      </c>
      <c r="T546" s="153">
        <v>394941</v>
      </c>
      <c r="U546" s="153">
        <v>5934</v>
      </c>
      <c r="V546" s="153">
        <v>5843</v>
      </c>
      <c r="W546" s="153">
        <v>4</v>
      </c>
      <c r="X546" s="151">
        <v>5297</v>
      </c>
      <c r="Y546" s="154">
        <v>0.0150149009598902</v>
      </c>
      <c r="Z546" s="154">
        <v>0.0129460471840704</v>
      </c>
      <c r="AA546" s="154">
        <v>0.0134927412467976</v>
      </c>
      <c r="AB546" s="155">
        <v>0.0128050713153724</v>
      </c>
      <c r="AC546" s="156">
        <v>-0.000546694062727162</v>
      </c>
      <c r="AD546" s="157">
        <v>102146</v>
      </c>
      <c r="AE546" s="158">
        <v>1553</v>
      </c>
      <c r="AF546" s="158">
        <v>1</v>
      </c>
      <c r="AG546" s="158">
        <v>112492</v>
      </c>
      <c r="AH546" s="158">
        <v>1725</v>
      </c>
      <c r="AI546" s="158">
        <v>1</v>
      </c>
      <c r="AJ546" s="155">
        <v>0.0151939380886183</v>
      </c>
      <c r="AK546" s="155">
        <v>0.0153255342602141</v>
      </c>
      <c r="AL546" s="156">
        <v>-0.000131596171595808</v>
      </c>
    </row>
    <row r="547" spans="1:38">
      <c r="A547" s="166" t="s">
        <v>350</v>
      </c>
      <c r="B547" s="167" t="s">
        <v>1804</v>
      </c>
      <c r="C547" s="167" t="s">
        <v>363</v>
      </c>
      <c r="D547" s="150">
        <v>6490</v>
      </c>
      <c r="E547" s="150">
        <v>112</v>
      </c>
      <c r="F547" s="150">
        <v>79</v>
      </c>
      <c r="G547" s="150">
        <v>0</v>
      </c>
      <c r="H547" s="150">
        <v>0</v>
      </c>
      <c r="I547" s="151">
        <v>7010</v>
      </c>
      <c r="J547" s="151">
        <v>118</v>
      </c>
      <c r="K547" s="151">
        <v>116</v>
      </c>
      <c r="L547" s="151">
        <v>6</v>
      </c>
      <c r="M547" s="151">
        <v>0</v>
      </c>
      <c r="N547" s="151">
        <v>6486</v>
      </c>
      <c r="O547" s="151">
        <v>106</v>
      </c>
      <c r="P547" s="151">
        <v>106</v>
      </c>
      <c r="Q547" s="151">
        <v>64</v>
      </c>
      <c r="R547" s="151">
        <v>0</v>
      </c>
      <c r="S547" s="152">
        <v>0.015</v>
      </c>
      <c r="T547" s="153">
        <v>160234</v>
      </c>
      <c r="U547" s="153">
        <v>2754</v>
      </c>
      <c r="V547" s="153">
        <v>2718</v>
      </c>
      <c r="W547" s="153">
        <v>0</v>
      </c>
      <c r="X547" s="151">
        <v>2452</v>
      </c>
      <c r="Y547" s="154">
        <v>0.0171873634809092</v>
      </c>
      <c r="Z547" s="154">
        <v>0.0172573189522342</v>
      </c>
      <c r="AA547" s="154">
        <v>0.0168330955777461</v>
      </c>
      <c r="AB547" s="155">
        <v>0.0163428923835954</v>
      </c>
      <c r="AC547" s="156">
        <v>0.000424223374488129</v>
      </c>
      <c r="AD547" s="157">
        <v>41285</v>
      </c>
      <c r="AE547" s="158">
        <v>793</v>
      </c>
      <c r="AF547" s="158">
        <v>0</v>
      </c>
      <c r="AG547" s="158">
        <v>45996</v>
      </c>
      <c r="AH547" s="158">
        <v>821</v>
      </c>
      <c r="AI547" s="158">
        <v>0</v>
      </c>
      <c r="AJ547" s="155">
        <v>0.019207944774131</v>
      </c>
      <c r="AK547" s="155">
        <v>0.0178493782068006</v>
      </c>
      <c r="AL547" s="156">
        <v>0.00135856656733045</v>
      </c>
    </row>
    <row r="548" spans="1:38">
      <c r="A548" s="166" t="s">
        <v>350</v>
      </c>
      <c r="B548" s="167" t="s">
        <v>1804</v>
      </c>
      <c r="C548" s="167" t="s">
        <v>364</v>
      </c>
      <c r="D548" s="150">
        <v>1</v>
      </c>
      <c r="E548" s="150">
        <v>0</v>
      </c>
      <c r="F548" s="150">
        <v>0</v>
      </c>
      <c r="G548" s="150">
        <v>0</v>
      </c>
      <c r="H548" s="150">
        <v>0</v>
      </c>
      <c r="I548" s="151">
        <v>3</v>
      </c>
      <c r="J548" s="151">
        <v>0</v>
      </c>
      <c r="K548" s="151">
        <v>0</v>
      </c>
      <c r="L548" s="151">
        <v>0</v>
      </c>
      <c r="M548" s="151">
        <v>0</v>
      </c>
      <c r="N548" s="151">
        <v>1</v>
      </c>
      <c r="O548" s="151">
        <v>0</v>
      </c>
      <c r="P548" s="151">
        <v>0</v>
      </c>
      <c r="Q548" s="151">
        <v>0</v>
      </c>
      <c r="R548" s="151">
        <v>0</v>
      </c>
      <c r="S548" s="152">
        <v>0.015</v>
      </c>
      <c r="T548" s="153">
        <v>51</v>
      </c>
      <c r="U548" s="153">
        <v>2</v>
      </c>
      <c r="V548" s="153">
        <v>2</v>
      </c>
      <c r="W548" s="153">
        <v>0</v>
      </c>
      <c r="X548" s="151">
        <v>2</v>
      </c>
      <c r="Y548" s="154">
        <v>0.0392156862745098</v>
      </c>
      <c r="Z548" s="154">
        <v>0</v>
      </c>
      <c r="AA548" s="154">
        <v>0</v>
      </c>
      <c r="AB548" s="155">
        <v>0</v>
      </c>
      <c r="AC548" s="156">
        <v>0</v>
      </c>
      <c r="AD548" s="157">
        <v>14</v>
      </c>
      <c r="AE548" s="158">
        <v>0</v>
      </c>
      <c r="AF548" s="158">
        <v>0</v>
      </c>
      <c r="AG548" s="158">
        <v>11</v>
      </c>
      <c r="AH548" s="158">
        <v>0</v>
      </c>
      <c r="AI548" s="158">
        <v>0</v>
      </c>
      <c r="AJ548" s="155">
        <v>0</v>
      </c>
      <c r="AK548" s="155">
        <v>0</v>
      </c>
      <c r="AL548" s="156">
        <v>0</v>
      </c>
    </row>
    <row r="549" spans="1:38">
      <c r="A549" s="166" t="s">
        <v>350</v>
      </c>
      <c r="B549" s="167" t="s">
        <v>1804</v>
      </c>
      <c r="C549" s="167" t="s">
        <v>365</v>
      </c>
      <c r="D549" s="150">
        <v>11117</v>
      </c>
      <c r="E549" s="150">
        <v>220</v>
      </c>
      <c r="F549" s="150">
        <v>139</v>
      </c>
      <c r="G549" s="150">
        <v>3</v>
      </c>
      <c r="H549" s="150">
        <v>0</v>
      </c>
      <c r="I549" s="151">
        <v>12422</v>
      </c>
      <c r="J549" s="151">
        <v>199</v>
      </c>
      <c r="K549" s="151">
        <v>198</v>
      </c>
      <c r="L549" s="151">
        <v>65</v>
      </c>
      <c r="M549" s="151">
        <v>0</v>
      </c>
      <c r="N549" s="151">
        <v>11276</v>
      </c>
      <c r="O549" s="151">
        <v>216</v>
      </c>
      <c r="P549" s="151">
        <v>216</v>
      </c>
      <c r="Q549" s="151">
        <v>177</v>
      </c>
      <c r="R549" s="151">
        <v>0</v>
      </c>
      <c r="S549" s="152">
        <v>0.015</v>
      </c>
      <c r="T549" s="153">
        <v>282285</v>
      </c>
      <c r="U549" s="153">
        <v>5081</v>
      </c>
      <c r="V549" s="153">
        <v>4998</v>
      </c>
      <c r="W549" s="153">
        <v>0</v>
      </c>
      <c r="X549" s="151">
        <v>4647</v>
      </c>
      <c r="Y549" s="154">
        <v>0.0179995394725189</v>
      </c>
      <c r="Z549" s="154">
        <v>0.0197895115588738</v>
      </c>
      <c r="AA549" s="154">
        <v>0.0160199645789728</v>
      </c>
      <c r="AB549" s="155">
        <v>0.0191557289819085</v>
      </c>
      <c r="AC549" s="156">
        <v>0.00376954697990101</v>
      </c>
      <c r="AD549" s="157">
        <v>73348</v>
      </c>
      <c r="AE549" s="158">
        <v>1349</v>
      </c>
      <c r="AF549" s="158">
        <v>0</v>
      </c>
      <c r="AG549" s="158">
        <v>80867</v>
      </c>
      <c r="AH549" s="158">
        <v>1540</v>
      </c>
      <c r="AI549" s="158">
        <v>0</v>
      </c>
      <c r="AJ549" s="155">
        <v>0.0183917761902165</v>
      </c>
      <c r="AK549" s="155">
        <v>0.0190436148243412</v>
      </c>
      <c r="AL549" s="156">
        <v>-0.000651838634124702</v>
      </c>
    </row>
    <row r="550" spans="1:38">
      <c r="A550" s="166" t="s">
        <v>350</v>
      </c>
      <c r="B550" s="167" t="s">
        <v>1804</v>
      </c>
      <c r="C550" s="167" t="s">
        <v>366</v>
      </c>
      <c r="D550" s="150">
        <v>0</v>
      </c>
      <c r="E550" s="150">
        <v>0</v>
      </c>
      <c r="F550" s="150">
        <v>0</v>
      </c>
      <c r="G550" s="150">
        <v>0</v>
      </c>
      <c r="H550" s="150">
        <v>0</v>
      </c>
      <c r="I550" s="151">
        <v>0</v>
      </c>
      <c r="J550" s="151">
        <v>0</v>
      </c>
      <c r="K550" s="151">
        <v>0</v>
      </c>
      <c r="L550" s="151">
        <v>0</v>
      </c>
      <c r="M550" s="151">
        <v>0</v>
      </c>
      <c r="N550" s="151">
        <v>0</v>
      </c>
      <c r="O550" s="151">
        <v>0</v>
      </c>
      <c r="P550" s="151">
        <v>0</v>
      </c>
      <c r="Q550" s="151">
        <v>0</v>
      </c>
      <c r="R550" s="151">
        <v>0</v>
      </c>
      <c r="S550" s="152">
        <v>0.015</v>
      </c>
      <c r="T550" s="153">
        <v>0</v>
      </c>
      <c r="U550" s="153">
        <v>0</v>
      </c>
      <c r="V550" s="153">
        <v>0</v>
      </c>
      <c r="W550" s="153">
        <v>0</v>
      </c>
      <c r="X550" s="151">
        <v>0</v>
      </c>
      <c r="Y550" s="154">
        <v>0</v>
      </c>
      <c r="Z550" s="154">
        <v>0</v>
      </c>
      <c r="AA550" s="154">
        <v>0</v>
      </c>
      <c r="AB550" s="155">
        <v>0</v>
      </c>
      <c r="AC550" s="156">
        <v>0</v>
      </c>
      <c r="AD550" s="157">
        <v>0</v>
      </c>
      <c r="AE550" s="158">
        <v>0</v>
      </c>
      <c r="AF550" s="158">
        <v>0</v>
      </c>
      <c r="AG550" s="158">
        <v>0</v>
      </c>
      <c r="AH550" s="158">
        <v>0</v>
      </c>
      <c r="AI550" s="158">
        <v>0</v>
      </c>
      <c r="AJ550" s="155">
        <v>0</v>
      </c>
      <c r="AK550" s="155">
        <v>0</v>
      </c>
      <c r="AL550" s="156">
        <v>0</v>
      </c>
    </row>
    <row r="551" spans="1:38">
      <c r="A551" s="166" t="s">
        <v>350</v>
      </c>
      <c r="B551" s="167" t="s">
        <v>1804</v>
      </c>
      <c r="C551" s="167" t="s">
        <v>367</v>
      </c>
      <c r="D551" s="150">
        <v>7838</v>
      </c>
      <c r="E551" s="150">
        <v>129</v>
      </c>
      <c r="F551" s="150">
        <v>78</v>
      </c>
      <c r="G551" s="150">
        <v>1</v>
      </c>
      <c r="H551" s="150">
        <v>0</v>
      </c>
      <c r="I551" s="151">
        <v>8533</v>
      </c>
      <c r="J551" s="151">
        <v>130</v>
      </c>
      <c r="K551" s="151">
        <v>130</v>
      </c>
      <c r="L551" s="151">
        <v>5</v>
      </c>
      <c r="M551" s="151">
        <v>0</v>
      </c>
      <c r="N551" s="151">
        <v>7784</v>
      </c>
      <c r="O551" s="151">
        <v>132</v>
      </c>
      <c r="P551" s="151">
        <v>132</v>
      </c>
      <c r="Q551" s="151">
        <v>69</v>
      </c>
      <c r="R551" s="151">
        <v>0</v>
      </c>
      <c r="S551" s="152">
        <v>0.015</v>
      </c>
      <c r="T551" s="153">
        <v>189526</v>
      </c>
      <c r="U551" s="153">
        <v>3312</v>
      </c>
      <c r="V551" s="153">
        <v>3259</v>
      </c>
      <c r="W551" s="153">
        <v>0</v>
      </c>
      <c r="X551" s="151">
        <v>2946</v>
      </c>
      <c r="Y551" s="154">
        <v>0.0174751749100387</v>
      </c>
      <c r="Z551" s="154">
        <v>0.0164582801735137</v>
      </c>
      <c r="AA551" s="154">
        <v>0.0152349701160202</v>
      </c>
      <c r="AB551" s="155">
        <v>0.0169578622816033</v>
      </c>
      <c r="AC551" s="156">
        <v>0.00122331005749349</v>
      </c>
      <c r="AD551" s="157">
        <v>50278</v>
      </c>
      <c r="AE551" s="158">
        <v>978</v>
      </c>
      <c r="AF551" s="158">
        <v>0</v>
      </c>
      <c r="AG551" s="158">
        <v>54851</v>
      </c>
      <c r="AH551" s="158">
        <v>964</v>
      </c>
      <c r="AI551" s="158">
        <v>0</v>
      </c>
      <c r="AJ551" s="155">
        <v>0.0194518477266399</v>
      </c>
      <c r="AK551" s="155">
        <v>0.0175748846876082</v>
      </c>
      <c r="AL551" s="156">
        <v>0.00187696303903163</v>
      </c>
    </row>
    <row r="552" spans="1:38">
      <c r="A552" s="166" t="s">
        <v>350</v>
      </c>
      <c r="B552" s="167" t="s">
        <v>1804</v>
      </c>
      <c r="C552" s="167" t="s">
        <v>368</v>
      </c>
      <c r="D552" s="150">
        <v>0</v>
      </c>
      <c r="E552" s="150">
        <v>0</v>
      </c>
      <c r="F552" s="150">
        <v>0</v>
      </c>
      <c r="G552" s="150">
        <v>0</v>
      </c>
      <c r="H552" s="150">
        <v>0</v>
      </c>
      <c r="I552" s="151">
        <v>1</v>
      </c>
      <c r="J552" s="151">
        <v>1</v>
      </c>
      <c r="K552" s="151">
        <v>1</v>
      </c>
      <c r="L552" s="151">
        <v>1</v>
      </c>
      <c r="M552" s="151">
        <v>0</v>
      </c>
      <c r="N552" s="151">
        <v>0</v>
      </c>
      <c r="O552" s="151">
        <v>0</v>
      </c>
      <c r="P552" s="151">
        <v>0</v>
      </c>
      <c r="Q552" s="151">
        <v>0</v>
      </c>
      <c r="R552" s="151">
        <v>0</v>
      </c>
      <c r="S552" s="152">
        <v>0.015</v>
      </c>
      <c r="T552" s="153">
        <v>1</v>
      </c>
      <c r="U552" s="153">
        <v>1</v>
      </c>
      <c r="V552" s="153">
        <v>1</v>
      </c>
      <c r="W552" s="153">
        <v>0</v>
      </c>
      <c r="X552" s="151">
        <v>1</v>
      </c>
      <c r="Y552" s="154">
        <v>1</v>
      </c>
      <c r="Z552" s="154">
        <v>0</v>
      </c>
      <c r="AA552" s="154">
        <v>1</v>
      </c>
      <c r="AB552" s="155">
        <v>0</v>
      </c>
      <c r="AC552" s="156">
        <v>-1</v>
      </c>
      <c r="AD552" s="157">
        <v>1</v>
      </c>
      <c r="AE552" s="158">
        <v>1</v>
      </c>
      <c r="AF552" s="158">
        <v>0</v>
      </c>
      <c r="AG552" s="158">
        <v>0</v>
      </c>
      <c r="AH552" s="158">
        <v>0</v>
      </c>
      <c r="AI552" s="158">
        <v>0</v>
      </c>
      <c r="AJ552" s="155">
        <v>1</v>
      </c>
      <c r="AK552" s="155">
        <v>0</v>
      </c>
      <c r="AL552" s="156">
        <v>1</v>
      </c>
    </row>
    <row r="553" spans="1:38">
      <c r="A553" s="166" t="s">
        <v>350</v>
      </c>
      <c r="B553" s="167" t="s">
        <v>1804</v>
      </c>
      <c r="C553" s="167" t="s">
        <v>369</v>
      </c>
      <c r="D553" s="150">
        <v>10035</v>
      </c>
      <c r="E553" s="150">
        <v>223</v>
      </c>
      <c r="F553" s="150">
        <v>145</v>
      </c>
      <c r="G553" s="150">
        <v>2</v>
      </c>
      <c r="H553" s="150">
        <v>0</v>
      </c>
      <c r="I553" s="151">
        <v>11576</v>
      </c>
      <c r="J553" s="151">
        <v>159</v>
      </c>
      <c r="K553" s="151">
        <v>159</v>
      </c>
      <c r="L553" s="151">
        <v>33</v>
      </c>
      <c r="M553" s="151">
        <v>0</v>
      </c>
      <c r="N553" s="151">
        <v>9633</v>
      </c>
      <c r="O553" s="151">
        <v>218</v>
      </c>
      <c r="P553" s="151">
        <v>218</v>
      </c>
      <c r="Q553" s="151">
        <v>144</v>
      </c>
      <c r="R553" s="151">
        <v>0</v>
      </c>
      <c r="S553" s="152">
        <v>0.015</v>
      </c>
      <c r="T553" s="153">
        <v>257492</v>
      </c>
      <c r="U553" s="153">
        <v>4429</v>
      </c>
      <c r="V553" s="153">
        <v>4350</v>
      </c>
      <c r="W553" s="153">
        <v>4</v>
      </c>
      <c r="X553" s="151">
        <v>3948</v>
      </c>
      <c r="Y553" s="154">
        <v>0.0171849999223277</v>
      </c>
      <c r="Z553" s="154">
        <v>0.0222222222222222</v>
      </c>
      <c r="AA553" s="154">
        <v>0.0137353144436766</v>
      </c>
      <c r="AB553" s="155">
        <v>0.0226305408491643</v>
      </c>
      <c r="AC553" s="156">
        <v>0.00848690777854565</v>
      </c>
      <c r="AD553" s="157">
        <v>65721</v>
      </c>
      <c r="AE553" s="158">
        <v>1254</v>
      </c>
      <c r="AF553" s="158">
        <v>1</v>
      </c>
      <c r="AG553" s="158">
        <v>72563</v>
      </c>
      <c r="AH553" s="158">
        <v>1255</v>
      </c>
      <c r="AI553" s="158">
        <v>0</v>
      </c>
      <c r="AJ553" s="155">
        <v>0.0190654433134006</v>
      </c>
      <c r="AK553" s="155">
        <v>0.0172953157945509</v>
      </c>
      <c r="AL553" s="156">
        <v>0.00177012751884965</v>
      </c>
    </row>
    <row r="554" spans="1:38">
      <c r="A554" s="166" t="s">
        <v>350</v>
      </c>
      <c r="B554" s="167" t="s">
        <v>1804</v>
      </c>
      <c r="C554" s="167" t="s">
        <v>370</v>
      </c>
      <c r="D554" s="150">
        <v>181</v>
      </c>
      <c r="E554" s="150">
        <v>12</v>
      </c>
      <c r="F554" s="150">
        <v>12</v>
      </c>
      <c r="G554" s="150">
        <v>12</v>
      </c>
      <c r="H554" s="150">
        <v>0</v>
      </c>
      <c r="I554" s="151">
        <v>177</v>
      </c>
      <c r="J554" s="151">
        <v>2</v>
      </c>
      <c r="K554" s="151">
        <v>2</v>
      </c>
      <c r="L554" s="151">
        <v>1</v>
      </c>
      <c r="M554" s="151">
        <v>0</v>
      </c>
      <c r="N554" s="151">
        <v>216</v>
      </c>
      <c r="O554" s="151">
        <v>12</v>
      </c>
      <c r="P554" s="151">
        <v>12</v>
      </c>
      <c r="Q554" s="151">
        <v>12</v>
      </c>
      <c r="R554" s="151">
        <v>0</v>
      </c>
      <c r="S554" s="152">
        <v>0.015</v>
      </c>
      <c r="T554" s="153">
        <v>4001</v>
      </c>
      <c r="U554" s="153">
        <v>93</v>
      </c>
      <c r="V554" s="153">
        <v>93</v>
      </c>
      <c r="W554" s="153">
        <v>0</v>
      </c>
      <c r="X554" s="151">
        <v>92</v>
      </c>
      <c r="Y554" s="154">
        <v>0.0232441889527618</v>
      </c>
      <c r="Z554" s="154">
        <v>0.0662983425414365</v>
      </c>
      <c r="AA554" s="154">
        <v>0.0112994350282486</v>
      </c>
      <c r="AB554" s="155">
        <v>0.0555555555555556</v>
      </c>
      <c r="AC554" s="156">
        <v>0.0549989075131879</v>
      </c>
      <c r="AD554" s="157">
        <v>1179</v>
      </c>
      <c r="AE554" s="158">
        <v>47</v>
      </c>
      <c r="AF554" s="158">
        <v>0</v>
      </c>
      <c r="AG554" s="158">
        <v>1172</v>
      </c>
      <c r="AH554" s="158">
        <v>31</v>
      </c>
      <c r="AI554" s="158">
        <v>0</v>
      </c>
      <c r="AJ554" s="155">
        <v>0.0398642917726887</v>
      </c>
      <c r="AK554" s="155">
        <v>0.0264505119453925</v>
      </c>
      <c r="AL554" s="156">
        <v>0.0134137798272962</v>
      </c>
    </row>
    <row r="555" spans="1:38">
      <c r="A555" s="166" t="s">
        <v>350</v>
      </c>
      <c r="B555" s="167" t="s">
        <v>1804</v>
      </c>
      <c r="C555" s="167" t="s">
        <v>371</v>
      </c>
      <c r="D555" s="150">
        <v>0</v>
      </c>
      <c r="E555" s="150">
        <v>0</v>
      </c>
      <c r="F555" s="150">
        <v>0</v>
      </c>
      <c r="G555" s="150">
        <v>0</v>
      </c>
      <c r="H555" s="150">
        <v>0</v>
      </c>
      <c r="I555" s="151">
        <v>26</v>
      </c>
      <c r="J555" s="151">
        <v>0</v>
      </c>
      <c r="K555" s="151">
        <v>0</v>
      </c>
      <c r="L555" s="151">
        <v>0</v>
      </c>
      <c r="M555" s="151">
        <v>0</v>
      </c>
      <c r="N555" s="151">
        <v>34</v>
      </c>
      <c r="O555" s="151">
        <v>2</v>
      </c>
      <c r="P555" s="151">
        <v>2</v>
      </c>
      <c r="Q555" s="151">
        <v>2</v>
      </c>
      <c r="R555" s="151">
        <v>0</v>
      </c>
      <c r="S555" s="152">
        <v>0.015</v>
      </c>
      <c r="T555" s="153">
        <v>405</v>
      </c>
      <c r="U555" s="153">
        <v>6</v>
      </c>
      <c r="V555" s="153">
        <v>6</v>
      </c>
      <c r="W555" s="153">
        <v>0</v>
      </c>
      <c r="X555" s="151">
        <v>6</v>
      </c>
      <c r="Y555" s="154">
        <v>0.0148148148148148</v>
      </c>
      <c r="Z555" s="154">
        <v>0</v>
      </c>
      <c r="AA555" s="154">
        <v>0</v>
      </c>
      <c r="AB555" s="155">
        <v>0.0588235294117647</v>
      </c>
      <c r="AC555" s="156">
        <v>0</v>
      </c>
      <c r="AD555" s="157">
        <v>103</v>
      </c>
      <c r="AE555" s="158">
        <v>2</v>
      </c>
      <c r="AF555" s="158">
        <v>0</v>
      </c>
      <c r="AG555" s="158">
        <v>117</v>
      </c>
      <c r="AH555" s="158">
        <v>4</v>
      </c>
      <c r="AI555" s="158">
        <v>0</v>
      </c>
      <c r="AJ555" s="155">
        <v>0.0194174757281553</v>
      </c>
      <c r="AK555" s="155">
        <v>0.0341880341880342</v>
      </c>
      <c r="AL555" s="156">
        <v>-0.0147705584598789</v>
      </c>
    </row>
    <row r="556" spans="1:38">
      <c r="A556" s="166" t="s">
        <v>350</v>
      </c>
      <c r="B556" s="167" t="s">
        <v>1804</v>
      </c>
      <c r="C556" s="167" t="s">
        <v>372</v>
      </c>
      <c r="D556" s="150">
        <v>0</v>
      </c>
      <c r="E556" s="150">
        <v>0</v>
      </c>
      <c r="F556" s="150">
        <v>0</v>
      </c>
      <c r="G556" s="150">
        <v>0</v>
      </c>
      <c r="H556" s="150">
        <v>0</v>
      </c>
      <c r="I556" s="151">
        <v>81</v>
      </c>
      <c r="J556" s="151">
        <v>0</v>
      </c>
      <c r="K556" s="151">
        <v>0</v>
      </c>
      <c r="L556" s="151">
        <v>0</v>
      </c>
      <c r="M556" s="151">
        <v>0</v>
      </c>
      <c r="N556" s="151">
        <v>195</v>
      </c>
      <c r="O556" s="151">
        <v>0</v>
      </c>
      <c r="P556" s="151">
        <v>0</v>
      </c>
      <c r="Q556" s="151">
        <v>0</v>
      </c>
      <c r="R556" s="151">
        <v>0</v>
      </c>
      <c r="S556" s="152">
        <v>0.015</v>
      </c>
      <c r="T556" s="153">
        <v>1852</v>
      </c>
      <c r="U556" s="153">
        <v>1</v>
      </c>
      <c r="V556" s="153">
        <v>1</v>
      </c>
      <c r="W556" s="153">
        <v>0</v>
      </c>
      <c r="X556" s="151">
        <v>1</v>
      </c>
      <c r="Y556" s="154">
        <v>0.000539956803455724</v>
      </c>
      <c r="Z556" s="154">
        <v>0</v>
      </c>
      <c r="AA556" s="154">
        <v>0</v>
      </c>
      <c r="AB556" s="155">
        <v>0</v>
      </c>
      <c r="AC556" s="156">
        <v>0</v>
      </c>
      <c r="AD556" s="157">
        <v>497</v>
      </c>
      <c r="AE556" s="158">
        <v>0</v>
      </c>
      <c r="AF556" s="158">
        <v>0</v>
      </c>
      <c r="AG556" s="158">
        <v>428</v>
      </c>
      <c r="AH556" s="158">
        <v>0</v>
      </c>
      <c r="AI556" s="158">
        <v>0</v>
      </c>
      <c r="AJ556" s="155">
        <v>0</v>
      </c>
      <c r="AK556" s="155">
        <v>0</v>
      </c>
      <c r="AL556" s="156">
        <v>0</v>
      </c>
    </row>
    <row r="557" spans="1:38">
      <c r="A557" s="166" t="s">
        <v>350</v>
      </c>
      <c r="B557" s="167" t="s">
        <v>1804</v>
      </c>
      <c r="C557" s="167" t="s">
        <v>373</v>
      </c>
      <c r="D557" s="150">
        <v>40</v>
      </c>
      <c r="E557" s="150">
        <v>4</v>
      </c>
      <c r="F557" s="150">
        <v>4</v>
      </c>
      <c r="G557" s="150">
        <v>4</v>
      </c>
      <c r="H557" s="150">
        <v>0</v>
      </c>
      <c r="I557" s="151">
        <v>745</v>
      </c>
      <c r="J557" s="151">
        <v>3</v>
      </c>
      <c r="K557" s="151">
        <v>3</v>
      </c>
      <c r="L557" s="151">
        <v>3</v>
      </c>
      <c r="M557" s="151">
        <v>0</v>
      </c>
      <c r="N557" s="151">
        <v>322</v>
      </c>
      <c r="O557" s="151">
        <v>2</v>
      </c>
      <c r="P557" s="151">
        <v>2</v>
      </c>
      <c r="Q557" s="151">
        <v>2</v>
      </c>
      <c r="R557" s="151">
        <v>0</v>
      </c>
      <c r="S557" s="152">
        <v>0.015</v>
      </c>
      <c r="T557" s="153">
        <v>11708</v>
      </c>
      <c r="U557" s="153">
        <v>99</v>
      </c>
      <c r="V557" s="153">
        <v>99</v>
      </c>
      <c r="W557" s="153">
        <v>0</v>
      </c>
      <c r="X557" s="151">
        <v>98</v>
      </c>
      <c r="Y557" s="154">
        <v>0.00845575674752306</v>
      </c>
      <c r="Z557" s="154">
        <v>0.1</v>
      </c>
      <c r="AA557" s="154">
        <v>0.00402684563758389</v>
      </c>
      <c r="AB557" s="155">
        <v>0.0062111801242236</v>
      </c>
      <c r="AC557" s="156">
        <v>0.0959731543624161</v>
      </c>
      <c r="AD557" s="157">
        <v>2456</v>
      </c>
      <c r="AE557" s="158">
        <v>30</v>
      </c>
      <c r="AF557" s="158">
        <v>0</v>
      </c>
      <c r="AG557" s="158">
        <v>3946</v>
      </c>
      <c r="AH557" s="158">
        <v>30</v>
      </c>
      <c r="AI557" s="158">
        <v>0</v>
      </c>
      <c r="AJ557" s="155">
        <v>0.012214983713355</v>
      </c>
      <c r="AK557" s="155">
        <v>0.00760263558033452</v>
      </c>
      <c r="AL557" s="156">
        <v>0.00461234813302053</v>
      </c>
    </row>
    <row r="558" spans="1:38">
      <c r="A558" s="166" t="s">
        <v>350</v>
      </c>
      <c r="B558" s="167" t="s">
        <v>1804</v>
      </c>
      <c r="C558" s="167" t="s">
        <v>374</v>
      </c>
      <c r="D558" s="150">
        <v>869</v>
      </c>
      <c r="E558" s="150">
        <v>4</v>
      </c>
      <c r="F558" s="150">
        <v>4</v>
      </c>
      <c r="G558" s="150">
        <v>2</v>
      </c>
      <c r="H558" s="150">
        <v>0</v>
      </c>
      <c r="I558" s="151">
        <v>983</v>
      </c>
      <c r="J558" s="151">
        <v>4</v>
      </c>
      <c r="K558" s="151">
        <v>4</v>
      </c>
      <c r="L558" s="151">
        <v>3</v>
      </c>
      <c r="M558" s="151">
        <v>0</v>
      </c>
      <c r="N558" s="151">
        <v>868</v>
      </c>
      <c r="O558" s="151">
        <v>1</v>
      </c>
      <c r="P558" s="151">
        <v>1</v>
      </c>
      <c r="Q558" s="151">
        <v>1</v>
      </c>
      <c r="R558" s="151">
        <v>0</v>
      </c>
      <c r="S558" s="152">
        <v>0.015</v>
      </c>
      <c r="T558" s="153">
        <v>12955</v>
      </c>
      <c r="U558" s="153">
        <v>35</v>
      </c>
      <c r="V558" s="153">
        <v>35</v>
      </c>
      <c r="W558" s="153">
        <v>0</v>
      </c>
      <c r="X558" s="151">
        <v>31</v>
      </c>
      <c r="Y558" s="154">
        <v>0.00270165959089155</v>
      </c>
      <c r="Z558" s="154">
        <v>0.0046029919447641</v>
      </c>
      <c r="AA558" s="154">
        <v>0.00406917599186165</v>
      </c>
      <c r="AB558" s="155">
        <v>0.00115207373271889</v>
      </c>
      <c r="AC558" s="156">
        <v>0.000533815952902449</v>
      </c>
      <c r="AD558" s="157">
        <v>4548</v>
      </c>
      <c r="AE558" s="158">
        <v>14</v>
      </c>
      <c r="AF558" s="158">
        <v>0</v>
      </c>
      <c r="AG558" s="158">
        <v>3607</v>
      </c>
      <c r="AH558" s="158">
        <v>7</v>
      </c>
      <c r="AI558" s="158">
        <v>0</v>
      </c>
      <c r="AJ558" s="155">
        <v>0.00307827616534741</v>
      </c>
      <c r="AK558" s="155">
        <v>0.00194067091766011</v>
      </c>
      <c r="AL558" s="156">
        <v>0.0011376052476873</v>
      </c>
    </row>
    <row r="559" spans="1:38">
      <c r="A559" s="166" t="s">
        <v>375</v>
      </c>
      <c r="B559" s="167" t="s">
        <v>1805</v>
      </c>
      <c r="C559" s="167" t="s">
        <v>377</v>
      </c>
      <c r="D559" s="150">
        <v>4194</v>
      </c>
      <c r="E559" s="150">
        <v>100</v>
      </c>
      <c r="F559" s="150">
        <v>68</v>
      </c>
      <c r="G559" s="150">
        <v>2</v>
      </c>
      <c r="H559" s="150">
        <v>0</v>
      </c>
      <c r="I559" s="151">
        <v>5213</v>
      </c>
      <c r="J559" s="151">
        <v>71</v>
      </c>
      <c r="K559" s="151">
        <v>70</v>
      </c>
      <c r="L559" s="151">
        <v>22</v>
      </c>
      <c r="M559" s="151">
        <v>0</v>
      </c>
      <c r="N559" s="151">
        <v>2790</v>
      </c>
      <c r="O559" s="151">
        <v>70</v>
      </c>
      <c r="P559" s="151">
        <v>70</v>
      </c>
      <c r="Q559" s="151">
        <v>58</v>
      </c>
      <c r="R559" s="151">
        <v>0</v>
      </c>
      <c r="S559" s="152">
        <v>0.015</v>
      </c>
      <c r="T559" s="153">
        <v>102725</v>
      </c>
      <c r="U559" s="153">
        <v>1774</v>
      </c>
      <c r="V559" s="153">
        <v>1741</v>
      </c>
      <c r="W559" s="153">
        <v>0</v>
      </c>
      <c r="X559" s="151">
        <v>1598</v>
      </c>
      <c r="Y559" s="154">
        <v>0.0172694086152348</v>
      </c>
      <c r="Z559" s="154">
        <v>0.0238435860753457</v>
      </c>
      <c r="AA559" s="154">
        <v>0.0136197966621907</v>
      </c>
      <c r="AB559" s="155">
        <v>0.025089605734767</v>
      </c>
      <c r="AC559" s="156">
        <v>0.0102237894131551</v>
      </c>
      <c r="AD559" s="157">
        <v>27595</v>
      </c>
      <c r="AE559" s="158">
        <v>483</v>
      </c>
      <c r="AF559" s="158">
        <v>0</v>
      </c>
      <c r="AG559" s="158">
        <v>31241</v>
      </c>
      <c r="AH559" s="158">
        <v>569</v>
      </c>
      <c r="AI559" s="158">
        <v>0</v>
      </c>
      <c r="AJ559" s="155">
        <v>0.017503170864287</v>
      </c>
      <c r="AK559" s="155">
        <v>0.0182132454146794</v>
      </c>
      <c r="AL559" s="156">
        <v>-0.000710074550392421</v>
      </c>
    </row>
    <row r="560" spans="1:38">
      <c r="A560" s="166" t="s">
        <v>375</v>
      </c>
      <c r="B560" s="167" t="s">
        <v>1805</v>
      </c>
      <c r="C560" s="167" t="s">
        <v>378</v>
      </c>
      <c r="D560" s="150">
        <v>2973</v>
      </c>
      <c r="E560" s="150">
        <v>34</v>
      </c>
      <c r="F560" s="150">
        <v>29</v>
      </c>
      <c r="G560" s="150">
        <v>2</v>
      </c>
      <c r="H560" s="150">
        <v>0</v>
      </c>
      <c r="I560" s="151">
        <v>3857</v>
      </c>
      <c r="J560" s="151">
        <v>61</v>
      </c>
      <c r="K560" s="151">
        <v>61</v>
      </c>
      <c r="L560" s="151">
        <v>24</v>
      </c>
      <c r="M560" s="151">
        <v>0</v>
      </c>
      <c r="N560" s="151">
        <v>2087</v>
      </c>
      <c r="O560" s="151">
        <v>30</v>
      </c>
      <c r="P560" s="151">
        <v>30</v>
      </c>
      <c r="Q560" s="151">
        <v>25</v>
      </c>
      <c r="R560" s="151">
        <v>0</v>
      </c>
      <c r="S560" s="152">
        <v>0.015</v>
      </c>
      <c r="T560" s="153">
        <v>76583</v>
      </c>
      <c r="U560" s="153">
        <v>1209</v>
      </c>
      <c r="V560" s="153">
        <v>1202</v>
      </c>
      <c r="W560" s="153">
        <v>0</v>
      </c>
      <c r="X560" s="151">
        <v>1122</v>
      </c>
      <c r="Y560" s="154">
        <v>0.0157867934136819</v>
      </c>
      <c r="Z560" s="154">
        <v>0.0114362596703666</v>
      </c>
      <c r="AA560" s="154">
        <v>0.0158154005703915</v>
      </c>
      <c r="AB560" s="155">
        <v>0.0143747005270724</v>
      </c>
      <c r="AC560" s="156">
        <v>-0.00437914090002486</v>
      </c>
      <c r="AD560" s="157">
        <v>20744</v>
      </c>
      <c r="AE560" s="158">
        <v>344</v>
      </c>
      <c r="AF560" s="158">
        <v>0</v>
      </c>
      <c r="AG560" s="158">
        <v>23699</v>
      </c>
      <c r="AH560" s="158">
        <v>380</v>
      </c>
      <c r="AI560" s="158">
        <v>0</v>
      </c>
      <c r="AJ560" s="155">
        <v>0.0165831083686849</v>
      </c>
      <c r="AK560" s="155">
        <v>0.0160344318325668</v>
      </c>
      <c r="AL560" s="156">
        <v>0.000548676536118148</v>
      </c>
    </row>
    <row r="561" spans="1:38">
      <c r="A561" s="166" t="s">
        <v>375</v>
      </c>
      <c r="B561" s="167" t="s">
        <v>1805</v>
      </c>
      <c r="C561" s="167" t="s">
        <v>379</v>
      </c>
      <c r="D561" s="150">
        <v>3579</v>
      </c>
      <c r="E561" s="150">
        <v>44</v>
      </c>
      <c r="F561" s="150">
        <v>25</v>
      </c>
      <c r="G561" s="150">
        <v>2</v>
      </c>
      <c r="H561" s="150">
        <v>0</v>
      </c>
      <c r="I561" s="151">
        <v>4817</v>
      </c>
      <c r="J561" s="151">
        <v>73</v>
      </c>
      <c r="K561" s="151">
        <v>73</v>
      </c>
      <c r="L561" s="151">
        <v>7</v>
      </c>
      <c r="M561" s="151">
        <v>0</v>
      </c>
      <c r="N561" s="151">
        <v>2494</v>
      </c>
      <c r="O561" s="151">
        <v>40</v>
      </c>
      <c r="P561" s="151">
        <v>40</v>
      </c>
      <c r="Q561" s="151">
        <v>15</v>
      </c>
      <c r="R561" s="151">
        <v>0</v>
      </c>
      <c r="S561" s="152">
        <v>0.015</v>
      </c>
      <c r="T561" s="153">
        <v>93144</v>
      </c>
      <c r="U561" s="153">
        <v>1489</v>
      </c>
      <c r="V561" s="153">
        <v>1469</v>
      </c>
      <c r="W561" s="153">
        <v>0</v>
      </c>
      <c r="X561" s="151">
        <v>1320</v>
      </c>
      <c r="Y561" s="154">
        <v>0.015986000171777</v>
      </c>
      <c r="Z561" s="154">
        <v>0.0122939368538698</v>
      </c>
      <c r="AA561" s="154">
        <v>0.0151546605771227</v>
      </c>
      <c r="AB561" s="155">
        <v>0.0160384923817161</v>
      </c>
      <c r="AC561" s="156">
        <v>-0.00286072372325289</v>
      </c>
      <c r="AD561" s="157">
        <v>25393</v>
      </c>
      <c r="AE561" s="158">
        <v>399</v>
      </c>
      <c r="AF561" s="158">
        <v>0</v>
      </c>
      <c r="AG561" s="158">
        <v>28613</v>
      </c>
      <c r="AH561" s="158">
        <v>460</v>
      </c>
      <c r="AI561" s="158">
        <v>0</v>
      </c>
      <c r="AJ561" s="155">
        <v>0.0157129917693853</v>
      </c>
      <c r="AK561" s="155">
        <v>0.0160766085345822</v>
      </c>
      <c r="AL561" s="156">
        <v>-0.00036361676519692</v>
      </c>
    </row>
    <row r="562" spans="1:38">
      <c r="A562" s="166" t="s">
        <v>375</v>
      </c>
      <c r="B562" s="167" t="s">
        <v>1805</v>
      </c>
      <c r="C562" s="167" t="s">
        <v>380</v>
      </c>
      <c r="D562" s="150">
        <v>4811</v>
      </c>
      <c r="E562" s="150">
        <v>83</v>
      </c>
      <c r="F562" s="150">
        <v>61</v>
      </c>
      <c r="G562" s="150">
        <v>0</v>
      </c>
      <c r="H562" s="150">
        <v>0</v>
      </c>
      <c r="I562" s="151">
        <v>6758</v>
      </c>
      <c r="J562" s="151">
        <v>139</v>
      </c>
      <c r="K562" s="151">
        <v>139</v>
      </c>
      <c r="L562" s="151">
        <v>22</v>
      </c>
      <c r="M562" s="151">
        <v>0</v>
      </c>
      <c r="N562" s="151">
        <v>3432</v>
      </c>
      <c r="O562" s="151">
        <v>2</v>
      </c>
      <c r="P562" s="151">
        <v>2</v>
      </c>
      <c r="Q562" s="151">
        <v>1</v>
      </c>
      <c r="R562" s="151">
        <v>0</v>
      </c>
      <c r="S562" s="152">
        <v>0.015</v>
      </c>
      <c r="T562" s="153">
        <v>128571</v>
      </c>
      <c r="U562" s="153">
        <v>1798</v>
      </c>
      <c r="V562" s="153">
        <v>1776</v>
      </c>
      <c r="W562" s="153">
        <v>1</v>
      </c>
      <c r="X562" s="151">
        <v>1578</v>
      </c>
      <c r="Y562" s="154">
        <v>0.0139767132557109</v>
      </c>
      <c r="Z562" s="154">
        <v>0.0172521305341925</v>
      </c>
      <c r="AA562" s="154">
        <v>0.0205682154483575</v>
      </c>
      <c r="AB562" s="155">
        <v>0.000582750582750583</v>
      </c>
      <c r="AC562" s="156">
        <v>-0.00331608491416503</v>
      </c>
      <c r="AD562" s="157">
        <v>34395</v>
      </c>
      <c r="AE562" s="158">
        <v>559</v>
      </c>
      <c r="AF562" s="158">
        <v>0</v>
      </c>
      <c r="AG562" s="158">
        <v>41130</v>
      </c>
      <c r="AH562" s="158">
        <v>484</v>
      </c>
      <c r="AI562" s="158">
        <v>0</v>
      </c>
      <c r="AJ562" s="155">
        <v>0.0162523622619567</v>
      </c>
      <c r="AK562" s="155">
        <v>0.0117675662533431</v>
      </c>
      <c r="AL562" s="156">
        <v>0.00448479600861362</v>
      </c>
    </row>
    <row r="563" spans="1:38">
      <c r="A563" s="166" t="s">
        <v>375</v>
      </c>
      <c r="B563" s="167" t="s">
        <v>1805</v>
      </c>
      <c r="C563" s="167" t="s">
        <v>381</v>
      </c>
      <c r="D563" s="150">
        <v>2993</v>
      </c>
      <c r="E563" s="150">
        <v>38</v>
      </c>
      <c r="F563" s="150">
        <v>22</v>
      </c>
      <c r="G563" s="150">
        <v>1</v>
      </c>
      <c r="H563" s="150">
        <v>0</v>
      </c>
      <c r="I563" s="151">
        <v>3979</v>
      </c>
      <c r="J563" s="151">
        <v>43</v>
      </c>
      <c r="K563" s="151">
        <v>43</v>
      </c>
      <c r="L563" s="151">
        <v>3</v>
      </c>
      <c r="M563" s="151">
        <v>0</v>
      </c>
      <c r="N563" s="151">
        <v>2219</v>
      </c>
      <c r="O563" s="151">
        <v>32</v>
      </c>
      <c r="P563" s="151">
        <v>32</v>
      </c>
      <c r="Q563" s="151">
        <v>21</v>
      </c>
      <c r="R563" s="151">
        <v>0</v>
      </c>
      <c r="S563" s="152">
        <v>0.015</v>
      </c>
      <c r="T563" s="153">
        <v>77501</v>
      </c>
      <c r="U563" s="153">
        <v>946</v>
      </c>
      <c r="V563" s="153">
        <v>929</v>
      </c>
      <c r="W563" s="153">
        <v>0</v>
      </c>
      <c r="X563" s="151">
        <v>847</v>
      </c>
      <c r="Y563" s="154">
        <v>0.012206294112334</v>
      </c>
      <c r="Z563" s="154">
        <v>0.0126962913464751</v>
      </c>
      <c r="AA563" s="154">
        <v>0.0108067353606434</v>
      </c>
      <c r="AB563" s="155">
        <v>0.0144209103199639</v>
      </c>
      <c r="AC563" s="156">
        <v>0.00188955598583173</v>
      </c>
      <c r="AD563" s="157">
        <v>21067</v>
      </c>
      <c r="AE563" s="158">
        <v>280</v>
      </c>
      <c r="AF563" s="158">
        <v>0</v>
      </c>
      <c r="AG563" s="158">
        <v>23831</v>
      </c>
      <c r="AH563" s="158">
        <v>260</v>
      </c>
      <c r="AI563" s="158">
        <v>0</v>
      </c>
      <c r="AJ563" s="155">
        <v>0.0132909289409978</v>
      </c>
      <c r="AK563" s="155">
        <v>0.010910159036549</v>
      </c>
      <c r="AL563" s="156">
        <v>0.00238076990444874</v>
      </c>
    </row>
    <row r="564" spans="1:38">
      <c r="A564" s="166" t="s">
        <v>375</v>
      </c>
      <c r="B564" s="167" t="s">
        <v>1805</v>
      </c>
      <c r="C564" s="167" t="s">
        <v>382</v>
      </c>
      <c r="D564" s="150">
        <v>4382</v>
      </c>
      <c r="E564" s="150">
        <v>100</v>
      </c>
      <c r="F564" s="150">
        <v>74</v>
      </c>
      <c r="G564" s="150">
        <v>0</v>
      </c>
      <c r="H564" s="150">
        <v>0</v>
      </c>
      <c r="I564" s="151">
        <v>5318</v>
      </c>
      <c r="J564" s="151">
        <v>50</v>
      </c>
      <c r="K564" s="151">
        <v>49</v>
      </c>
      <c r="L564" s="151">
        <v>12</v>
      </c>
      <c r="M564" s="151">
        <v>0</v>
      </c>
      <c r="N564" s="151">
        <v>2988</v>
      </c>
      <c r="O564" s="151">
        <v>35</v>
      </c>
      <c r="P564" s="151">
        <v>35</v>
      </c>
      <c r="Q564" s="151">
        <v>23</v>
      </c>
      <c r="R564" s="151">
        <v>0</v>
      </c>
      <c r="S564" s="152">
        <v>0.015</v>
      </c>
      <c r="T564" s="153">
        <v>104177</v>
      </c>
      <c r="U564" s="153">
        <v>1596</v>
      </c>
      <c r="V564" s="153">
        <v>1569</v>
      </c>
      <c r="W564" s="153">
        <v>0</v>
      </c>
      <c r="X564" s="151">
        <v>1415</v>
      </c>
      <c r="Y564" s="154">
        <v>0.0153200802480394</v>
      </c>
      <c r="Z564" s="154">
        <v>0.0228206298493838</v>
      </c>
      <c r="AA564" s="154">
        <v>0.00940203083866115</v>
      </c>
      <c r="AB564" s="155">
        <v>0.0117135207496653</v>
      </c>
      <c r="AC564" s="156">
        <v>0.0134185990107227</v>
      </c>
      <c r="AD564" s="157">
        <v>28837</v>
      </c>
      <c r="AE564" s="158">
        <v>462</v>
      </c>
      <c r="AF564" s="158">
        <v>0</v>
      </c>
      <c r="AG564" s="158">
        <v>31148</v>
      </c>
      <c r="AH564" s="158">
        <v>450</v>
      </c>
      <c r="AI564" s="158">
        <v>0</v>
      </c>
      <c r="AJ564" s="155">
        <v>0.0160210840239969</v>
      </c>
      <c r="AK564" s="155">
        <v>0.0144471555156029</v>
      </c>
      <c r="AL564" s="156">
        <v>0.00157392850839402</v>
      </c>
    </row>
    <row r="565" spans="1:38">
      <c r="A565" s="166" t="s">
        <v>375</v>
      </c>
      <c r="B565" s="167" t="s">
        <v>1805</v>
      </c>
      <c r="C565" s="167" t="s">
        <v>383</v>
      </c>
      <c r="D565" s="150">
        <v>3208</v>
      </c>
      <c r="E565" s="150">
        <v>42</v>
      </c>
      <c r="F565" s="150">
        <v>33</v>
      </c>
      <c r="G565" s="150">
        <v>0</v>
      </c>
      <c r="H565" s="150">
        <v>0</v>
      </c>
      <c r="I565" s="151">
        <v>4415</v>
      </c>
      <c r="J565" s="151">
        <v>38</v>
      </c>
      <c r="K565" s="151">
        <v>38</v>
      </c>
      <c r="L565" s="151">
        <v>14</v>
      </c>
      <c r="M565" s="151">
        <v>0</v>
      </c>
      <c r="N565" s="151">
        <v>2165</v>
      </c>
      <c r="O565" s="151">
        <v>35</v>
      </c>
      <c r="P565" s="151">
        <v>35</v>
      </c>
      <c r="Q565" s="151">
        <v>28</v>
      </c>
      <c r="R565" s="151">
        <v>0</v>
      </c>
      <c r="S565" s="152">
        <v>0.015</v>
      </c>
      <c r="T565" s="153">
        <v>81748</v>
      </c>
      <c r="U565" s="153">
        <v>1067</v>
      </c>
      <c r="V565" s="153">
        <v>1057</v>
      </c>
      <c r="W565" s="153">
        <v>7</v>
      </c>
      <c r="X565" s="151">
        <v>974</v>
      </c>
      <c r="Y565" s="154">
        <v>0.0129666780838675</v>
      </c>
      <c r="Z565" s="154">
        <v>0.0130922693266833</v>
      </c>
      <c r="AA565" s="154">
        <v>0.00860702151755379</v>
      </c>
      <c r="AB565" s="155">
        <v>0.0161662817551963</v>
      </c>
      <c r="AC565" s="156">
        <v>0.0044852478091295</v>
      </c>
      <c r="AD565" s="157">
        <v>22391</v>
      </c>
      <c r="AE565" s="158">
        <v>289</v>
      </c>
      <c r="AF565" s="158">
        <v>0</v>
      </c>
      <c r="AG565" s="158">
        <v>24487</v>
      </c>
      <c r="AH565" s="158">
        <v>321</v>
      </c>
      <c r="AI565" s="158">
        <v>3</v>
      </c>
      <c r="AJ565" s="155">
        <v>0.0129069715510696</v>
      </c>
      <c r="AK565" s="155">
        <v>0.0129864826234328</v>
      </c>
      <c r="AL565" s="156">
        <v>-7.9511072363217e-5</v>
      </c>
    </row>
    <row r="566" spans="1:38">
      <c r="A566" s="166" t="s">
        <v>375</v>
      </c>
      <c r="B566" s="167" t="s">
        <v>1805</v>
      </c>
      <c r="C566" s="167" t="s">
        <v>384</v>
      </c>
      <c r="D566" s="150">
        <v>1913</v>
      </c>
      <c r="E566" s="150">
        <v>30</v>
      </c>
      <c r="F566" s="150">
        <v>23</v>
      </c>
      <c r="G566" s="150">
        <v>0</v>
      </c>
      <c r="H566" s="150">
        <v>0</v>
      </c>
      <c r="I566" s="151">
        <v>2719</v>
      </c>
      <c r="J566" s="151">
        <v>41</v>
      </c>
      <c r="K566" s="151">
        <v>41</v>
      </c>
      <c r="L566" s="151">
        <v>9</v>
      </c>
      <c r="M566" s="151">
        <v>0</v>
      </c>
      <c r="N566" s="151">
        <v>1349</v>
      </c>
      <c r="O566" s="151">
        <v>20</v>
      </c>
      <c r="P566" s="151">
        <v>20</v>
      </c>
      <c r="Q566" s="151">
        <v>11</v>
      </c>
      <c r="R566" s="151">
        <v>0</v>
      </c>
      <c r="S566" s="152">
        <v>0.015</v>
      </c>
      <c r="T566" s="153">
        <v>51418</v>
      </c>
      <c r="U566" s="153">
        <v>826</v>
      </c>
      <c r="V566" s="153">
        <v>819</v>
      </c>
      <c r="W566" s="153">
        <v>2</v>
      </c>
      <c r="X566" s="151">
        <v>743</v>
      </c>
      <c r="Y566" s="154">
        <v>0.0160255163561399</v>
      </c>
      <c r="Z566" s="154">
        <v>0.0156821745948772</v>
      </c>
      <c r="AA566" s="154">
        <v>0.0150790731886723</v>
      </c>
      <c r="AB566" s="155">
        <v>0.0148257968865827</v>
      </c>
      <c r="AC566" s="156">
        <v>0.000603101406204849</v>
      </c>
      <c r="AD566" s="157">
        <v>13739</v>
      </c>
      <c r="AE566" s="158">
        <v>227</v>
      </c>
      <c r="AF566" s="158">
        <v>1</v>
      </c>
      <c r="AG566" s="158">
        <v>15808</v>
      </c>
      <c r="AH566" s="158">
        <v>242</v>
      </c>
      <c r="AI566" s="158">
        <v>0</v>
      </c>
      <c r="AJ566" s="155">
        <v>0.0164495232549676</v>
      </c>
      <c r="AK566" s="155">
        <v>0.0153087044534413</v>
      </c>
      <c r="AL566" s="156">
        <v>0.00114081880152631</v>
      </c>
    </row>
    <row r="567" spans="1:38">
      <c r="A567" s="166" t="s">
        <v>375</v>
      </c>
      <c r="B567" s="167" t="s">
        <v>1805</v>
      </c>
      <c r="C567" s="167" t="s">
        <v>385</v>
      </c>
      <c r="D567" s="150">
        <v>2747</v>
      </c>
      <c r="E567" s="150">
        <v>81</v>
      </c>
      <c r="F567" s="150">
        <v>61</v>
      </c>
      <c r="G567" s="150">
        <v>0</v>
      </c>
      <c r="H567" s="150">
        <v>0</v>
      </c>
      <c r="I567" s="151">
        <v>3718</v>
      </c>
      <c r="J567" s="151">
        <v>43</v>
      </c>
      <c r="K567" s="151">
        <v>43</v>
      </c>
      <c r="L567" s="151">
        <v>11</v>
      </c>
      <c r="M567" s="151">
        <v>1</v>
      </c>
      <c r="N567" s="151">
        <v>1946</v>
      </c>
      <c r="O567" s="151">
        <v>40</v>
      </c>
      <c r="P567" s="151">
        <v>40</v>
      </c>
      <c r="Q567" s="151">
        <v>32</v>
      </c>
      <c r="R567" s="151">
        <v>0</v>
      </c>
      <c r="S567" s="152">
        <v>0.015</v>
      </c>
      <c r="T567" s="153">
        <v>71815</v>
      </c>
      <c r="U567" s="153">
        <v>1339</v>
      </c>
      <c r="V567" s="153">
        <v>1318</v>
      </c>
      <c r="W567" s="153">
        <v>2</v>
      </c>
      <c r="X567" s="151">
        <v>1203</v>
      </c>
      <c r="Y567" s="154">
        <v>0.0186172805124278</v>
      </c>
      <c r="Z567" s="154">
        <v>0.0294867127775755</v>
      </c>
      <c r="AA567" s="154">
        <v>0.0112963959117805</v>
      </c>
      <c r="AB567" s="155">
        <v>0.0205549845837616</v>
      </c>
      <c r="AC567" s="156">
        <v>0.018190316865795</v>
      </c>
      <c r="AD567" s="157">
        <v>19844</v>
      </c>
      <c r="AE567" s="158">
        <v>411</v>
      </c>
      <c r="AF567" s="158">
        <v>1</v>
      </c>
      <c r="AG567" s="158">
        <v>21680</v>
      </c>
      <c r="AH567" s="158">
        <v>381</v>
      </c>
      <c r="AI567" s="158">
        <v>0</v>
      </c>
      <c r="AJ567" s="155">
        <v>0.0206611570247934</v>
      </c>
      <c r="AK567" s="155">
        <v>0.0175738007380074</v>
      </c>
      <c r="AL567" s="156">
        <v>0.00308735628678601</v>
      </c>
    </row>
    <row r="568" spans="1:38">
      <c r="A568" s="166" t="s">
        <v>375</v>
      </c>
      <c r="B568" s="167" t="s">
        <v>1805</v>
      </c>
      <c r="C568" s="167" t="s">
        <v>386</v>
      </c>
      <c r="D568" s="150">
        <v>4580</v>
      </c>
      <c r="E568" s="150">
        <v>102</v>
      </c>
      <c r="F568" s="150">
        <v>78</v>
      </c>
      <c r="G568" s="150">
        <v>12</v>
      </c>
      <c r="H568" s="150">
        <v>0</v>
      </c>
      <c r="I568" s="151">
        <v>6059</v>
      </c>
      <c r="J568" s="151">
        <v>82</v>
      </c>
      <c r="K568" s="151">
        <v>82</v>
      </c>
      <c r="L568" s="151">
        <v>12</v>
      </c>
      <c r="M568" s="151">
        <v>0</v>
      </c>
      <c r="N568" s="151">
        <v>3351</v>
      </c>
      <c r="O568" s="151">
        <v>49</v>
      </c>
      <c r="P568" s="151">
        <v>49</v>
      </c>
      <c r="Q568" s="151">
        <v>30</v>
      </c>
      <c r="R568" s="151">
        <v>0</v>
      </c>
      <c r="S568" s="152">
        <v>0.015</v>
      </c>
      <c r="T568" s="153">
        <v>119616</v>
      </c>
      <c r="U568" s="153">
        <v>2195</v>
      </c>
      <c r="V568" s="153">
        <v>2171</v>
      </c>
      <c r="W568" s="153">
        <v>0</v>
      </c>
      <c r="X568" s="151">
        <v>1999</v>
      </c>
      <c r="Y568" s="154">
        <v>0.0183503879079722</v>
      </c>
      <c r="Z568" s="154">
        <v>0.0222707423580786</v>
      </c>
      <c r="AA568" s="154">
        <v>0.0135335864003961</v>
      </c>
      <c r="AB568" s="155">
        <v>0.014622500746046</v>
      </c>
      <c r="AC568" s="156">
        <v>0.0087371559576825</v>
      </c>
      <c r="AD568" s="157">
        <v>32483</v>
      </c>
      <c r="AE568" s="158">
        <v>586</v>
      </c>
      <c r="AF568" s="158">
        <v>0</v>
      </c>
      <c r="AG568" s="158">
        <v>36135</v>
      </c>
      <c r="AH568" s="158">
        <v>586</v>
      </c>
      <c r="AI568" s="158">
        <v>0</v>
      </c>
      <c r="AJ568" s="155">
        <v>0.0180402056460302</v>
      </c>
      <c r="AK568" s="155">
        <v>0.0162169641621696</v>
      </c>
      <c r="AL568" s="156">
        <v>0.00182324148386059</v>
      </c>
    </row>
    <row r="569" spans="1:38">
      <c r="A569" s="166" t="s">
        <v>375</v>
      </c>
      <c r="B569" s="167" t="s">
        <v>1805</v>
      </c>
      <c r="C569" s="167" t="s">
        <v>387</v>
      </c>
      <c r="D569" s="150">
        <v>6243</v>
      </c>
      <c r="E569" s="150">
        <v>103</v>
      </c>
      <c r="F569" s="150">
        <v>77</v>
      </c>
      <c r="G569" s="150">
        <v>0</v>
      </c>
      <c r="H569" s="150">
        <v>0</v>
      </c>
      <c r="I569" s="151">
        <v>8029</v>
      </c>
      <c r="J569" s="151">
        <v>56</v>
      </c>
      <c r="K569" s="151">
        <v>56</v>
      </c>
      <c r="L569" s="151">
        <v>9</v>
      </c>
      <c r="M569" s="151">
        <v>0</v>
      </c>
      <c r="N569" s="151">
        <v>3780</v>
      </c>
      <c r="O569" s="151">
        <v>25</v>
      </c>
      <c r="P569" s="151">
        <v>25</v>
      </c>
      <c r="Q569" s="151">
        <v>17</v>
      </c>
      <c r="R569" s="151">
        <v>0</v>
      </c>
      <c r="S569" s="152">
        <v>0.015</v>
      </c>
      <c r="T569" s="153">
        <v>140156</v>
      </c>
      <c r="U569" s="153">
        <v>1566</v>
      </c>
      <c r="V569" s="153">
        <v>1540</v>
      </c>
      <c r="W569" s="153">
        <v>2</v>
      </c>
      <c r="X569" s="151">
        <v>1378</v>
      </c>
      <c r="Y569" s="154">
        <v>0.0111589942635349</v>
      </c>
      <c r="Z569" s="154">
        <v>0.0164984782956912</v>
      </c>
      <c r="AA569" s="154">
        <v>0.00697471665213601</v>
      </c>
      <c r="AB569" s="155">
        <v>0.00661375661375661</v>
      </c>
      <c r="AC569" s="156">
        <v>0.00952376164355517</v>
      </c>
      <c r="AD569" s="157">
        <v>37433</v>
      </c>
      <c r="AE569" s="158">
        <v>424</v>
      </c>
      <c r="AF569" s="158">
        <v>0</v>
      </c>
      <c r="AG569" s="158">
        <v>41941</v>
      </c>
      <c r="AH569" s="158">
        <v>485</v>
      </c>
      <c r="AI569" s="158">
        <v>0</v>
      </c>
      <c r="AJ569" s="155">
        <v>0.0113269040686026</v>
      </c>
      <c r="AK569" s="155">
        <v>0.0115638635225674</v>
      </c>
      <c r="AL569" s="156">
        <v>-0.000236959453964845</v>
      </c>
    </row>
    <row r="570" spans="1:38">
      <c r="A570" s="166" t="s">
        <v>375</v>
      </c>
      <c r="B570" s="167" t="s">
        <v>1805</v>
      </c>
      <c r="C570" s="167" t="s">
        <v>388</v>
      </c>
      <c r="D570" s="150">
        <v>4821</v>
      </c>
      <c r="E570" s="150">
        <v>58</v>
      </c>
      <c r="F570" s="150">
        <v>43</v>
      </c>
      <c r="G570" s="150">
        <v>0</v>
      </c>
      <c r="H570" s="150">
        <v>0</v>
      </c>
      <c r="I570" s="151">
        <v>6738</v>
      </c>
      <c r="J570" s="151">
        <v>67</v>
      </c>
      <c r="K570" s="151">
        <v>67</v>
      </c>
      <c r="L570" s="151">
        <v>11</v>
      </c>
      <c r="M570" s="151">
        <v>0</v>
      </c>
      <c r="N570" s="151">
        <v>3275</v>
      </c>
      <c r="O570" s="151">
        <v>47</v>
      </c>
      <c r="P570" s="151">
        <v>47</v>
      </c>
      <c r="Q570" s="151">
        <v>34</v>
      </c>
      <c r="R570" s="151">
        <v>0</v>
      </c>
      <c r="S570" s="152">
        <v>0.015</v>
      </c>
      <c r="T570" s="153">
        <v>132173</v>
      </c>
      <c r="U570" s="153">
        <v>1531</v>
      </c>
      <c r="V570" s="153">
        <v>1516</v>
      </c>
      <c r="W570" s="153">
        <v>0</v>
      </c>
      <c r="X570" s="151">
        <v>1387</v>
      </c>
      <c r="Y570" s="154">
        <v>0.0115833037004532</v>
      </c>
      <c r="Z570" s="154">
        <v>0.0120306990250985</v>
      </c>
      <c r="AA570" s="154">
        <v>0.00994360344315821</v>
      </c>
      <c r="AB570" s="155">
        <v>0.0143511450381679</v>
      </c>
      <c r="AC570" s="156">
        <v>0.00208709558194032</v>
      </c>
      <c r="AD570" s="157">
        <v>34922</v>
      </c>
      <c r="AE570" s="158">
        <v>443</v>
      </c>
      <c r="AF570" s="158">
        <v>0</v>
      </c>
      <c r="AG570" s="158">
        <v>40662</v>
      </c>
      <c r="AH570" s="158">
        <v>466</v>
      </c>
      <c r="AI570" s="158">
        <v>0</v>
      </c>
      <c r="AJ570" s="155">
        <v>0.0126854132065747</v>
      </c>
      <c r="AK570" s="155">
        <v>0.0114603315134524</v>
      </c>
      <c r="AL570" s="156">
        <v>0.00122508169312229</v>
      </c>
    </row>
    <row r="571" spans="1:38">
      <c r="A571" s="166" t="s">
        <v>375</v>
      </c>
      <c r="B571" s="167" t="s">
        <v>1805</v>
      </c>
      <c r="C571" s="167" t="s">
        <v>389</v>
      </c>
      <c r="D571" s="150">
        <v>4586</v>
      </c>
      <c r="E571" s="150">
        <v>83</v>
      </c>
      <c r="F571" s="150">
        <v>64</v>
      </c>
      <c r="G571" s="150">
        <v>0</v>
      </c>
      <c r="H571" s="150">
        <v>0</v>
      </c>
      <c r="I571" s="151">
        <v>6121</v>
      </c>
      <c r="J571" s="151">
        <v>110</v>
      </c>
      <c r="K571" s="151">
        <v>110</v>
      </c>
      <c r="L571" s="151">
        <v>17</v>
      </c>
      <c r="M571" s="151">
        <v>0</v>
      </c>
      <c r="N571" s="151">
        <v>3140</v>
      </c>
      <c r="O571" s="151">
        <v>64</v>
      </c>
      <c r="P571" s="151">
        <v>64</v>
      </c>
      <c r="Q571" s="151">
        <v>42</v>
      </c>
      <c r="R571" s="151">
        <v>0</v>
      </c>
      <c r="S571" s="152">
        <v>0.015</v>
      </c>
      <c r="T571" s="153">
        <v>121560</v>
      </c>
      <c r="U571" s="153">
        <v>1842</v>
      </c>
      <c r="V571" s="153">
        <v>1823</v>
      </c>
      <c r="W571" s="153">
        <v>0</v>
      </c>
      <c r="X571" s="151">
        <v>1626</v>
      </c>
      <c r="Y571" s="154">
        <v>0.0151530108588351</v>
      </c>
      <c r="Z571" s="154">
        <v>0.018098560837331</v>
      </c>
      <c r="AA571" s="154">
        <v>0.017970919784349</v>
      </c>
      <c r="AB571" s="155">
        <v>0.0203821656050955</v>
      </c>
      <c r="AC571" s="156">
        <v>0.000127641052982044</v>
      </c>
      <c r="AD571" s="157">
        <v>31826</v>
      </c>
      <c r="AE571" s="158">
        <v>565</v>
      </c>
      <c r="AF571" s="158">
        <v>0</v>
      </c>
      <c r="AG571" s="158">
        <v>37644</v>
      </c>
      <c r="AH571" s="158">
        <v>556</v>
      </c>
      <c r="AI571" s="158">
        <v>0</v>
      </c>
      <c r="AJ571" s="155">
        <v>0.0177527807453026</v>
      </c>
      <c r="AK571" s="155">
        <v>0.0147699500584422</v>
      </c>
      <c r="AL571" s="156">
        <v>0.00298283068686033</v>
      </c>
    </row>
    <row r="572" spans="1:38">
      <c r="A572" s="166" t="s">
        <v>375</v>
      </c>
      <c r="B572" s="167" t="s">
        <v>1806</v>
      </c>
      <c r="C572" s="167" t="s">
        <v>390</v>
      </c>
      <c r="D572" s="150">
        <v>8125</v>
      </c>
      <c r="E572" s="150">
        <v>78</v>
      </c>
      <c r="F572" s="150">
        <v>56</v>
      </c>
      <c r="G572" s="150">
        <v>12</v>
      </c>
      <c r="H572" s="150">
        <v>0</v>
      </c>
      <c r="I572" s="151">
        <v>8437</v>
      </c>
      <c r="J572" s="151">
        <v>123</v>
      </c>
      <c r="K572" s="151">
        <v>123</v>
      </c>
      <c r="L572" s="151">
        <v>17</v>
      </c>
      <c r="M572" s="151">
        <v>1</v>
      </c>
      <c r="N572" s="151">
        <v>8706</v>
      </c>
      <c r="O572" s="151">
        <v>147</v>
      </c>
      <c r="P572" s="151">
        <v>147</v>
      </c>
      <c r="Q572" s="151">
        <v>62</v>
      </c>
      <c r="R572" s="151">
        <v>1</v>
      </c>
      <c r="S572" s="152">
        <v>0.015</v>
      </c>
      <c r="T572" s="153">
        <v>215916</v>
      </c>
      <c r="U572" s="153">
        <v>5310</v>
      </c>
      <c r="V572" s="153">
        <v>5285</v>
      </c>
      <c r="W572" s="153">
        <v>41</v>
      </c>
      <c r="X572" s="151">
        <v>4919</v>
      </c>
      <c r="Y572" s="154">
        <v>0.0244030085774097</v>
      </c>
      <c r="Z572" s="154">
        <v>0.0096</v>
      </c>
      <c r="AA572" s="154">
        <v>0.0144601161550314</v>
      </c>
      <c r="AB572" s="155">
        <v>0.0167700436480588</v>
      </c>
      <c r="AC572" s="156">
        <v>-0.00486011615503141</v>
      </c>
      <c r="AD572" s="157">
        <v>55369</v>
      </c>
      <c r="AE572" s="158">
        <v>1929</v>
      </c>
      <c r="AF572" s="158">
        <v>12</v>
      </c>
      <c r="AG572" s="158">
        <v>66207</v>
      </c>
      <c r="AH572" s="158">
        <v>1941</v>
      </c>
      <c r="AI572" s="158">
        <v>23</v>
      </c>
      <c r="AJ572" s="155">
        <v>0.0346222615542993</v>
      </c>
      <c r="AK572" s="155">
        <v>0.0289697464014379</v>
      </c>
      <c r="AL572" s="156">
        <v>0.00565251515286142</v>
      </c>
    </row>
    <row r="573" spans="1:38">
      <c r="A573" s="166" t="s">
        <v>375</v>
      </c>
      <c r="B573" s="167" t="s">
        <v>1806</v>
      </c>
      <c r="C573" s="167" t="s">
        <v>391</v>
      </c>
      <c r="D573" s="150">
        <v>5438</v>
      </c>
      <c r="E573" s="150">
        <v>147</v>
      </c>
      <c r="F573" s="150">
        <v>95</v>
      </c>
      <c r="G573" s="150">
        <v>9</v>
      </c>
      <c r="H573" s="150">
        <v>0</v>
      </c>
      <c r="I573" s="151">
        <v>5913</v>
      </c>
      <c r="J573" s="151">
        <v>123</v>
      </c>
      <c r="K573" s="151">
        <v>123</v>
      </c>
      <c r="L573" s="151">
        <v>28</v>
      </c>
      <c r="M573" s="151">
        <v>1</v>
      </c>
      <c r="N573" s="151">
        <v>6041</v>
      </c>
      <c r="O573" s="151">
        <v>348</v>
      </c>
      <c r="P573" s="151">
        <v>348</v>
      </c>
      <c r="Q573" s="151">
        <v>185</v>
      </c>
      <c r="R573" s="151">
        <v>0</v>
      </c>
      <c r="S573" s="152">
        <v>0.015</v>
      </c>
      <c r="T573" s="153">
        <v>144863</v>
      </c>
      <c r="U573" s="153">
        <v>3723</v>
      </c>
      <c r="V573" s="153">
        <v>3666</v>
      </c>
      <c r="W573" s="153">
        <v>14</v>
      </c>
      <c r="X573" s="151">
        <v>3243</v>
      </c>
      <c r="Y573" s="154">
        <v>0.0256035012391018</v>
      </c>
      <c r="Z573" s="154">
        <v>0.0270319970577418</v>
      </c>
      <c r="AA573" s="154">
        <v>0.0206325046507695</v>
      </c>
      <c r="AB573" s="155">
        <v>0.0576063565634829</v>
      </c>
      <c r="AC573" s="156">
        <v>0.00639949240697233</v>
      </c>
      <c r="AD573" s="157">
        <v>37931</v>
      </c>
      <c r="AE573" s="158">
        <v>1238</v>
      </c>
      <c r="AF573" s="158">
        <v>3</v>
      </c>
      <c r="AG573" s="158">
        <v>42415</v>
      </c>
      <c r="AH573" s="158">
        <v>1126</v>
      </c>
      <c r="AI573" s="158">
        <v>3</v>
      </c>
      <c r="AJ573" s="155">
        <v>0.0325591205082914</v>
      </c>
      <c r="AK573" s="155">
        <v>0.0264764823765177</v>
      </c>
      <c r="AL573" s="156">
        <v>0.00608263813177363</v>
      </c>
    </row>
    <row r="574" spans="1:38">
      <c r="A574" s="166" t="s">
        <v>375</v>
      </c>
      <c r="B574" s="167" t="s">
        <v>1806</v>
      </c>
      <c r="C574" s="167" t="s">
        <v>392</v>
      </c>
      <c r="D574" s="150">
        <v>7285</v>
      </c>
      <c r="E574" s="150">
        <v>164</v>
      </c>
      <c r="F574" s="150">
        <v>104</v>
      </c>
      <c r="G574" s="150">
        <v>4</v>
      </c>
      <c r="H574" s="150">
        <v>0</v>
      </c>
      <c r="I574" s="151">
        <v>7979</v>
      </c>
      <c r="J574" s="151">
        <v>103</v>
      </c>
      <c r="K574" s="151">
        <v>103</v>
      </c>
      <c r="L574" s="151">
        <v>20</v>
      </c>
      <c r="M574" s="151">
        <v>0</v>
      </c>
      <c r="N574" s="151">
        <v>7948</v>
      </c>
      <c r="O574" s="151">
        <v>99</v>
      </c>
      <c r="P574" s="151">
        <v>99</v>
      </c>
      <c r="Q574" s="151">
        <v>60</v>
      </c>
      <c r="R574" s="151">
        <v>0</v>
      </c>
      <c r="S574" s="152">
        <v>0.015</v>
      </c>
      <c r="T574" s="153">
        <v>198665</v>
      </c>
      <c r="U574" s="153">
        <v>3743</v>
      </c>
      <c r="V574" s="153">
        <v>3681</v>
      </c>
      <c r="W574" s="153">
        <v>0</v>
      </c>
      <c r="X574" s="151">
        <v>3406</v>
      </c>
      <c r="Y574" s="154">
        <v>0.0188407620869303</v>
      </c>
      <c r="Z574" s="154">
        <v>0.0225120109814688</v>
      </c>
      <c r="AA574" s="154">
        <v>0.0129088858252914</v>
      </c>
      <c r="AB574" s="155">
        <v>0.012455963764469</v>
      </c>
      <c r="AC574" s="156">
        <v>0.00960312515617738</v>
      </c>
      <c r="AD574" s="157">
        <v>49234</v>
      </c>
      <c r="AE574" s="158">
        <v>1080</v>
      </c>
      <c r="AF574" s="158">
        <v>0</v>
      </c>
      <c r="AG574" s="158">
        <v>60979</v>
      </c>
      <c r="AH574" s="158">
        <v>1124</v>
      </c>
      <c r="AI574" s="158">
        <v>0</v>
      </c>
      <c r="AJ574" s="155">
        <v>0.0219360604460332</v>
      </c>
      <c r="AK574" s="155">
        <v>0.0184325751488217</v>
      </c>
      <c r="AL574" s="156">
        <v>0.0035034852972115</v>
      </c>
    </row>
    <row r="575" spans="1:38">
      <c r="A575" s="166" t="s">
        <v>375</v>
      </c>
      <c r="B575" s="167" t="s">
        <v>1806</v>
      </c>
      <c r="C575" s="167" t="s">
        <v>393</v>
      </c>
      <c r="D575" s="150">
        <v>7837</v>
      </c>
      <c r="E575" s="150">
        <v>276</v>
      </c>
      <c r="F575" s="150">
        <v>117</v>
      </c>
      <c r="G575" s="150">
        <v>17</v>
      </c>
      <c r="H575" s="150">
        <v>0</v>
      </c>
      <c r="I575" s="151">
        <v>9428</v>
      </c>
      <c r="J575" s="151">
        <v>368</v>
      </c>
      <c r="K575" s="151">
        <v>368</v>
      </c>
      <c r="L575" s="151">
        <v>73</v>
      </c>
      <c r="M575" s="151">
        <v>12</v>
      </c>
      <c r="N575" s="151">
        <v>9455</v>
      </c>
      <c r="O575" s="151">
        <v>835</v>
      </c>
      <c r="P575" s="151">
        <v>834</v>
      </c>
      <c r="Q575" s="151">
        <v>456</v>
      </c>
      <c r="R575" s="151">
        <v>0</v>
      </c>
      <c r="S575" s="152">
        <v>0.015</v>
      </c>
      <c r="T575" s="153">
        <v>215613</v>
      </c>
      <c r="U575" s="153">
        <v>6576</v>
      </c>
      <c r="V575" s="153">
        <v>6413</v>
      </c>
      <c r="W575" s="153">
        <v>21</v>
      </c>
      <c r="X575" s="151">
        <v>5527</v>
      </c>
      <c r="Y575" s="154">
        <v>0.030401691920246</v>
      </c>
      <c r="Z575" s="154">
        <v>0.0352175577389307</v>
      </c>
      <c r="AA575" s="154">
        <v>0.037759864234196</v>
      </c>
      <c r="AB575" s="155">
        <v>0.0883130618720254</v>
      </c>
      <c r="AC575" s="156">
        <v>-0.0025423064952653</v>
      </c>
      <c r="AD575" s="157">
        <v>57826</v>
      </c>
      <c r="AE575" s="158">
        <v>2488</v>
      </c>
      <c r="AF575" s="158">
        <v>13</v>
      </c>
      <c r="AG575" s="158">
        <v>64557</v>
      </c>
      <c r="AH575" s="158">
        <v>2773</v>
      </c>
      <c r="AI575" s="158">
        <v>7</v>
      </c>
      <c r="AJ575" s="155">
        <v>0.0428008162418289</v>
      </c>
      <c r="AK575" s="155">
        <v>0.0428458571494958</v>
      </c>
      <c r="AL575" s="156">
        <v>-4.50409076668545e-5</v>
      </c>
    </row>
    <row r="576" spans="1:38">
      <c r="A576" s="166" t="s">
        <v>375</v>
      </c>
      <c r="B576" s="167" t="s">
        <v>1806</v>
      </c>
      <c r="C576" s="167" t="s">
        <v>394</v>
      </c>
      <c r="D576" s="150">
        <v>6103</v>
      </c>
      <c r="E576" s="150">
        <v>141</v>
      </c>
      <c r="F576" s="150">
        <v>81</v>
      </c>
      <c r="G576" s="150">
        <v>5</v>
      </c>
      <c r="H576" s="150">
        <v>0</v>
      </c>
      <c r="I576" s="151">
        <v>6387</v>
      </c>
      <c r="J576" s="151">
        <v>59</v>
      </c>
      <c r="K576" s="151">
        <v>59</v>
      </c>
      <c r="L576" s="151">
        <v>23</v>
      </c>
      <c r="M576" s="151">
        <v>0</v>
      </c>
      <c r="N576" s="151">
        <v>6648</v>
      </c>
      <c r="O576" s="151">
        <v>83</v>
      </c>
      <c r="P576" s="151">
        <v>83</v>
      </c>
      <c r="Q576" s="151">
        <v>51</v>
      </c>
      <c r="R576" s="151">
        <v>0</v>
      </c>
      <c r="S576" s="152">
        <v>0.015</v>
      </c>
      <c r="T576" s="153">
        <v>164918</v>
      </c>
      <c r="U576" s="153">
        <v>3206</v>
      </c>
      <c r="V576" s="153">
        <v>3143</v>
      </c>
      <c r="W576" s="153">
        <v>6</v>
      </c>
      <c r="X576" s="151">
        <v>2947</v>
      </c>
      <c r="Y576" s="154">
        <v>0.0194035823863981</v>
      </c>
      <c r="Z576" s="154">
        <v>0.0231033917745371</v>
      </c>
      <c r="AA576" s="154">
        <v>0.00923751369970252</v>
      </c>
      <c r="AB576" s="155">
        <v>0.0124849578820698</v>
      </c>
      <c r="AC576" s="156">
        <v>0.0138658780748346</v>
      </c>
      <c r="AD576" s="157">
        <v>42296</v>
      </c>
      <c r="AE576" s="158">
        <v>865</v>
      </c>
      <c r="AF576" s="158">
        <v>2</v>
      </c>
      <c r="AG576" s="158">
        <v>48375</v>
      </c>
      <c r="AH576" s="158">
        <v>1122</v>
      </c>
      <c r="AI576" s="158">
        <v>2</v>
      </c>
      <c r="AJ576" s="155">
        <v>0.020403820692264</v>
      </c>
      <c r="AK576" s="155">
        <v>0.0231524547803618</v>
      </c>
      <c r="AL576" s="156">
        <v>-0.00274863408809771</v>
      </c>
    </row>
    <row r="577" spans="1:38">
      <c r="A577" s="166" t="s">
        <v>375</v>
      </c>
      <c r="B577" s="167" t="s">
        <v>1806</v>
      </c>
      <c r="C577" s="167" t="s">
        <v>395</v>
      </c>
      <c r="D577" s="150">
        <v>7579</v>
      </c>
      <c r="E577" s="150">
        <v>21</v>
      </c>
      <c r="F577" s="150">
        <v>13</v>
      </c>
      <c r="G577" s="150">
        <v>2</v>
      </c>
      <c r="H577" s="150">
        <v>0</v>
      </c>
      <c r="I577" s="151">
        <v>7933</v>
      </c>
      <c r="J577" s="151">
        <v>170</v>
      </c>
      <c r="K577" s="151">
        <v>169</v>
      </c>
      <c r="L577" s="151">
        <v>5</v>
      </c>
      <c r="M577" s="151">
        <v>0</v>
      </c>
      <c r="N577" s="151">
        <v>8062</v>
      </c>
      <c r="O577" s="151">
        <v>596</v>
      </c>
      <c r="P577" s="151">
        <v>596</v>
      </c>
      <c r="Q577" s="151">
        <v>335</v>
      </c>
      <c r="R577" s="151">
        <v>6</v>
      </c>
      <c r="S577" s="152">
        <v>0.015</v>
      </c>
      <c r="T577" s="153">
        <v>206637</v>
      </c>
      <c r="U577" s="153">
        <v>8883</v>
      </c>
      <c r="V577" s="153">
        <v>8865</v>
      </c>
      <c r="W577" s="153">
        <v>42</v>
      </c>
      <c r="X577" s="151">
        <v>8252</v>
      </c>
      <c r="Y577" s="154">
        <v>0.042785174000784</v>
      </c>
      <c r="Z577" s="154">
        <v>0.00277081409156881</v>
      </c>
      <c r="AA577" s="154">
        <v>0.0214294718265473</v>
      </c>
      <c r="AB577" s="155">
        <v>0.0731828330439097</v>
      </c>
      <c r="AC577" s="156">
        <v>-0.0186586577349785</v>
      </c>
      <c r="AD577" s="157">
        <v>50894</v>
      </c>
      <c r="AE577" s="158">
        <v>2333</v>
      </c>
      <c r="AF577" s="158">
        <v>15</v>
      </c>
      <c r="AG577" s="158">
        <v>63011</v>
      </c>
      <c r="AH577" s="158">
        <v>3579</v>
      </c>
      <c r="AI577" s="158">
        <v>13</v>
      </c>
      <c r="AJ577" s="155">
        <v>0.0455456438872952</v>
      </c>
      <c r="AK577" s="155">
        <v>0.0565932932345146</v>
      </c>
      <c r="AL577" s="156">
        <v>-0.0110476493472194</v>
      </c>
    </row>
    <row r="578" spans="1:38">
      <c r="A578" s="166" t="s">
        <v>375</v>
      </c>
      <c r="B578" s="167" t="s">
        <v>1806</v>
      </c>
      <c r="C578" s="167" t="s">
        <v>396</v>
      </c>
      <c r="D578" s="150">
        <v>11562</v>
      </c>
      <c r="E578" s="150">
        <v>305</v>
      </c>
      <c r="F578" s="150">
        <v>188</v>
      </c>
      <c r="G578" s="150">
        <v>14</v>
      </c>
      <c r="H578" s="150">
        <v>0</v>
      </c>
      <c r="I578" s="151">
        <v>12112</v>
      </c>
      <c r="J578" s="151">
        <v>354</v>
      </c>
      <c r="K578" s="151">
        <v>354</v>
      </c>
      <c r="L578" s="151">
        <v>83</v>
      </c>
      <c r="M578" s="151">
        <v>0</v>
      </c>
      <c r="N578" s="151">
        <v>11875</v>
      </c>
      <c r="O578" s="151">
        <v>126</v>
      </c>
      <c r="P578" s="151">
        <v>126</v>
      </c>
      <c r="Q578" s="151">
        <v>103</v>
      </c>
      <c r="R578" s="151">
        <v>0</v>
      </c>
      <c r="S578" s="152">
        <v>0.015</v>
      </c>
      <c r="T578" s="153">
        <v>293958</v>
      </c>
      <c r="U578" s="153">
        <v>6964</v>
      </c>
      <c r="V578" s="153">
        <v>6843</v>
      </c>
      <c r="W578" s="153">
        <v>73</v>
      </c>
      <c r="X578" s="151">
        <v>6131</v>
      </c>
      <c r="Y578" s="154">
        <v>0.0234421243851162</v>
      </c>
      <c r="Z578" s="154">
        <v>0.0263795191143401</v>
      </c>
      <c r="AA578" s="154">
        <v>0.029227212681638</v>
      </c>
      <c r="AB578" s="155">
        <v>0.0106105263157895</v>
      </c>
      <c r="AC578" s="156">
        <v>-0.00284769356729796</v>
      </c>
      <c r="AD578" s="157">
        <v>78944</v>
      </c>
      <c r="AE578" s="158">
        <v>1914</v>
      </c>
      <c r="AF578" s="158">
        <v>0</v>
      </c>
      <c r="AG578" s="158">
        <v>86717</v>
      </c>
      <c r="AH578" s="158">
        <v>1801</v>
      </c>
      <c r="AI578" s="158">
        <v>1</v>
      </c>
      <c r="AJ578" s="155">
        <v>0.0242450344548034</v>
      </c>
      <c r="AK578" s="155">
        <v>0.0207571756403012</v>
      </c>
      <c r="AL578" s="156">
        <v>0.00348785881450219</v>
      </c>
    </row>
    <row r="579" spans="1:38">
      <c r="A579" s="166" t="s">
        <v>375</v>
      </c>
      <c r="B579" s="167" t="s">
        <v>1807</v>
      </c>
      <c r="C579" s="167" t="s">
        <v>397</v>
      </c>
      <c r="D579" s="150">
        <v>5681</v>
      </c>
      <c r="E579" s="150">
        <v>109</v>
      </c>
      <c r="F579" s="150">
        <v>79</v>
      </c>
      <c r="G579" s="150">
        <v>0</v>
      </c>
      <c r="H579" s="150">
        <v>0</v>
      </c>
      <c r="I579" s="151">
        <v>6804</v>
      </c>
      <c r="J579" s="151">
        <v>93</v>
      </c>
      <c r="K579" s="151">
        <v>93</v>
      </c>
      <c r="L579" s="151">
        <v>2</v>
      </c>
      <c r="M579" s="151">
        <v>0</v>
      </c>
      <c r="N579" s="151">
        <v>3656</v>
      </c>
      <c r="O579" s="151">
        <v>70</v>
      </c>
      <c r="P579" s="151">
        <v>70</v>
      </c>
      <c r="Q579" s="151">
        <v>37</v>
      </c>
      <c r="R579" s="151">
        <v>0</v>
      </c>
      <c r="S579" s="152">
        <v>0.015</v>
      </c>
      <c r="T579" s="153">
        <v>126409</v>
      </c>
      <c r="U579" s="153">
        <v>2173</v>
      </c>
      <c r="V579" s="153">
        <v>2143</v>
      </c>
      <c r="W579" s="153">
        <v>0</v>
      </c>
      <c r="X579" s="151">
        <v>1896</v>
      </c>
      <c r="Y579" s="154">
        <v>0.0171902317081853</v>
      </c>
      <c r="Z579" s="154">
        <v>0.0191867628938567</v>
      </c>
      <c r="AA579" s="154">
        <v>0.013668430335097</v>
      </c>
      <c r="AB579" s="155">
        <v>0.0191466083150985</v>
      </c>
      <c r="AC579" s="156">
        <v>0.00551833255875971</v>
      </c>
      <c r="AD579" s="157">
        <v>36157</v>
      </c>
      <c r="AE579" s="158">
        <v>614</v>
      </c>
      <c r="AF579" s="158">
        <v>0</v>
      </c>
      <c r="AG579" s="158">
        <v>38091</v>
      </c>
      <c r="AH579" s="158">
        <v>659</v>
      </c>
      <c r="AI579" s="158">
        <v>0</v>
      </c>
      <c r="AJ579" s="155">
        <v>0.016981497358741</v>
      </c>
      <c r="AK579" s="155">
        <v>0.0173006747000604</v>
      </c>
      <c r="AL579" s="156">
        <v>-0.000319177341319338</v>
      </c>
    </row>
    <row r="580" spans="1:38">
      <c r="A580" s="166" t="s">
        <v>375</v>
      </c>
      <c r="B580" s="167" t="s">
        <v>1807</v>
      </c>
      <c r="C580" s="167" t="s">
        <v>398</v>
      </c>
      <c r="D580" s="150">
        <v>9347</v>
      </c>
      <c r="E580" s="150">
        <v>253</v>
      </c>
      <c r="F580" s="150">
        <v>180</v>
      </c>
      <c r="G580" s="150">
        <v>0</v>
      </c>
      <c r="H580" s="150">
        <v>0</v>
      </c>
      <c r="I580" s="151">
        <v>11063</v>
      </c>
      <c r="J580" s="151">
        <v>270</v>
      </c>
      <c r="K580" s="151">
        <v>270</v>
      </c>
      <c r="L580" s="151">
        <v>10</v>
      </c>
      <c r="M580" s="151">
        <v>0</v>
      </c>
      <c r="N580" s="151">
        <v>6157</v>
      </c>
      <c r="O580" s="151">
        <v>375</v>
      </c>
      <c r="P580" s="151">
        <v>375</v>
      </c>
      <c r="Q580" s="151">
        <v>99</v>
      </c>
      <c r="R580" s="151">
        <v>0</v>
      </c>
      <c r="S580" s="152">
        <v>0.015</v>
      </c>
      <c r="T580" s="153">
        <v>222176</v>
      </c>
      <c r="U580" s="153">
        <v>9153</v>
      </c>
      <c r="V580" s="153">
        <v>9071</v>
      </c>
      <c r="W580" s="153">
        <v>18</v>
      </c>
      <c r="X580" s="151">
        <v>8030</v>
      </c>
      <c r="Y580" s="154">
        <v>0.0411160521388449</v>
      </c>
      <c r="Z580" s="154">
        <v>0.0270675082914304</v>
      </c>
      <c r="AA580" s="154">
        <v>0.0244056765795896</v>
      </c>
      <c r="AB580" s="155">
        <v>0.0609062855286666</v>
      </c>
      <c r="AC580" s="156">
        <v>0.00266183171184078</v>
      </c>
      <c r="AD580" s="157">
        <v>61478</v>
      </c>
      <c r="AE580" s="158">
        <v>2773</v>
      </c>
      <c r="AF580" s="158">
        <v>1</v>
      </c>
      <c r="AG580" s="158">
        <v>67121</v>
      </c>
      <c r="AH580" s="158">
        <v>2820</v>
      </c>
      <c r="AI580" s="158">
        <v>4</v>
      </c>
      <c r="AJ580" s="155">
        <v>0.0450893002374833</v>
      </c>
      <c r="AK580" s="155">
        <v>0.041954082924867</v>
      </c>
      <c r="AL580" s="156">
        <v>0.0031352173126163</v>
      </c>
    </row>
    <row r="581" spans="1:38">
      <c r="A581" s="166" t="s">
        <v>375</v>
      </c>
      <c r="B581" s="167" t="s">
        <v>1807</v>
      </c>
      <c r="C581" s="167" t="s">
        <v>399</v>
      </c>
      <c r="D581" s="150">
        <v>3802</v>
      </c>
      <c r="E581" s="150">
        <v>219</v>
      </c>
      <c r="F581" s="150">
        <v>126</v>
      </c>
      <c r="G581" s="150">
        <v>0</v>
      </c>
      <c r="H581" s="150">
        <v>0</v>
      </c>
      <c r="I581" s="151">
        <v>4274</v>
      </c>
      <c r="J581" s="151">
        <v>69</v>
      </c>
      <c r="K581" s="151">
        <v>68</v>
      </c>
      <c r="L581" s="151">
        <v>0</v>
      </c>
      <c r="M581" s="151">
        <v>0</v>
      </c>
      <c r="N581" s="151">
        <v>2186</v>
      </c>
      <c r="O581" s="151">
        <v>204</v>
      </c>
      <c r="P581" s="151">
        <v>204</v>
      </c>
      <c r="Q581" s="151">
        <v>84</v>
      </c>
      <c r="R581" s="151">
        <v>0</v>
      </c>
      <c r="S581" s="152">
        <v>0.015</v>
      </c>
      <c r="T581" s="153">
        <v>85133</v>
      </c>
      <c r="U581" s="153">
        <v>3585</v>
      </c>
      <c r="V581" s="153">
        <v>3490</v>
      </c>
      <c r="W581" s="153">
        <v>3</v>
      </c>
      <c r="X581" s="151">
        <v>3042</v>
      </c>
      <c r="Y581" s="154">
        <v>0.0420753409371219</v>
      </c>
      <c r="Z581" s="154">
        <v>0.0576012624934245</v>
      </c>
      <c r="AA581" s="154">
        <v>0.0161441272812354</v>
      </c>
      <c r="AB581" s="155">
        <v>0.0933211344922232</v>
      </c>
      <c r="AC581" s="156">
        <v>0.0414571352121891</v>
      </c>
      <c r="AD581" s="157">
        <v>24058</v>
      </c>
      <c r="AE581" s="158">
        <v>954</v>
      </c>
      <c r="AF581" s="158">
        <v>0</v>
      </c>
      <c r="AG581" s="158">
        <v>25665</v>
      </c>
      <c r="AH581" s="158">
        <v>1141</v>
      </c>
      <c r="AI581" s="158">
        <v>2</v>
      </c>
      <c r="AJ581" s="155">
        <v>0.0396541690913625</v>
      </c>
      <c r="AK581" s="155">
        <v>0.0443795051626729</v>
      </c>
      <c r="AL581" s="156">
        <v>-0.00472533607131036</v>
      </c>
    </row>
    <row r="582" spans="1:38">
      <c r="A582" s="166" t="s">
        <v>375</v>
      </c>
      <c r="B582" s="167" t="s">
        <v>1807</v>
      </c>
      <c r="C582" s="167" t="s">
        <v>400</v>
      </c>
      <c r="D582" s="150">
        <v>4674</v>
      </c>
      <c r="E582" s="150">
        <v>116</v>
      </c>
      <c r="F582" s="150">
        <v>85</v>
      </c>
      <c r="G582" s="150">
        <v>0</v>
      </c>
      <c r="H582" s="150">
        <v>0</v>
      </c>
      <c r="I582" s="151">
        <v>6371</v>
      </c>
      <c r="J582" s="151">
        <v>121</v>
      </c>
      <c r="K582" s="151">
        <v>121</v>
      </c>
      <c r="L582" s="151">
        <v>23</v>
      </c>
      <c r="M582" s="151">
        <v>0</v>
      </c>
      <c r="N582" s="151">
        <v>3062</v>
      </c>
      <c r="O582" s="151">
        <v>89</v>
      </c>
      <c r="P582" s="151">
        <v>89</v>
      </c>
      <c r="Q582" s="151">
        <v>59</v>
      </c>
      <c r="R582" s="151">
        <v>0</v>
      </c>
      <c r="S582" s="152">
        <v>0.015</v>
      </c>
      <c r="T582" s="153">
        <v>114609</v>
      </c>
      <c r="U582" s="153">
        <v>2693</v>
      </c>
      <c r="V582" s="153">
        <v>2660</v>
      </c>
      <c r="W582" s="153">
        <v>6</v>
      </c>
      <c r="X582" s="151">
        <v>2372</v>
      </c>
      <c r="Y582" s="154">
        <v>0.0234449301538274</v>
      </c>
      <c r="Z582" s="154">
        <v>0.0248181429182713</v>
      </c>
      <c r="AA582" s="154">
        <v>0.0189923088997018</v>
      </c>
      <c r="AB582" s="155">
        <v>0.0290659699542783</v>
      </c>
      <c r="AC582" s="156">
        <v>0.00582583401856951</v>
      </c>
      <c r="AD582" s="157">
        <v>31865</v>
      </c>
      <c r="AE582" s="158">
        <v>820</v>
      </c>
      <c r="AF582" s="158">
        <v>6</v>
      </c>
      <c r="AG582" s="158">
        <v>34671</v>
      </c>
      <c r="AH582" s="158">
        <v>871</v>
      </c>
      <c r="AI582" s="158">
        <v>0</v>
      </c>
      <c r="AJ582" s="155">
        <v>0.0255452691040326</v>
      </c>
      <c r="AK582" s="155">
        <v>0.0251218597675291</v>
      </c>
      <c r="AL582" s="156">
        <v>0.000423409336503582</v>
      </c>
    </row>
    <row r="583" spans="1:38">
      <c r="A583" s="166" t="s">
        <v>375</v>
      </c>
      <c r="B583" s="167" t="s">
        <v>1807</v>
      </c>
      <c r="C583" s="167" t="s">
        <v>401</v>
      </c>
      <c r="D583" s="150">
        <v>6031</v>
      </c>
      <c r="E583" s="150">
        <v>321</v>
      </c>
      <c r="F583" s="150">
        <v>236</v>
      </c>
      <c r="G583" s="150">
        <v>2</v>
      </c>
      <c r="H583" s="150">
        <v>1</v>
      </c>
      <c r="I583" s="151">
        <v>8145</v>
      </c>
      <c r="J583" s="151">
        <v>158</v>
      </c>
      <c r="K583" s="151">
        <v>158</v>
      </c>
      <c r="L583" s="151">
        <v>38</v>
      </c>
      <c r="M583" s="151">
        <v>0</v>
      </c>
      <c r="N583" s="151">
        <v>4271</v>
      </c>
      <c r="O583" s="151">
        <v>237</v>
      </c>
      <c r="P583" s="151">
        <v>237</v>
      </c>
      <c r="Q583" s="151">
        <v>157</v>
      </c>
      <c r="R583" s="151">
        <v>0</v>
      </c>
      <c r="S583" s="152">
        <v>0.015</v>
      </c>
      <c r="T583" s="153">
        <v>154088</v>
      </c>
      <c r="U583" s="153">
        <v>5968</v>
      </c>
      <c r="V583" s="153">
        <v>5880</v>
      </c>
      <c r="W583" s="153">
        <v>18</v>
      </c>
      <c r="X583" s="151">
        <v>5154</v>
      </c>
      <c r="Y583" s="154">
        <v>0.0386142983230362</v>
      </c>
      <c r="Z583" s="154">
        <v>0.0530591941634886</v>
      </c>
      <c r="AA583" s="154">
        <v>0.0193984039287907</v>
      </c>
      <c r="AB583" s="155">
        <v>0.0554905174432217</v>
      </c>
      <c r="AC583" s="156">
        <v>0.033660790234698</v>
      </c>
      <c r="AD583" s="157">
        <v>42624</v>
      </c>
      <c r="AE583" s="158">
        <v>1678</v>
      </c>
      <c r="AF583" s="158">
        <v>2</v>
      </c>
      <c r="AG583" s="158">
        <v>46150</v>
      </c>
      <c r="AH583" s="158">
        <v>1879</v>
      </c>
      <c r="AI583" s="158">
        <v>9</v>
      </c>
      <c r="AJ583" s="155">
        <v>0.0393205705705706</v>
      </c>
      <c r="AK583" s="155">
        <v>0.0405200433369447</v>
      </c>
      <c r="AL583" s="156">
        <v>-0.00119947276637418</v>
      </c>
    </row>
    <row r="584" spans="1:38">
      <c r="A584" s="166" t="s">
        <v>375</v>
      </c>
      <c r="B584" s="167" t="s">
        <v>1807</v>
      </c>
      <c r="C584" s="167" t="s">
        <v>402</v>
      </c>
      <c r="D584" s="150">
        <v>6231</v>
      </c>
      <c r="E584" s="150">
        <v>131</v>
      </c>
      <c r="F584" s="150">
        <v>79</v>
      </c>
      <c r="G584" s="150">
        <v>0</v>
      </c>
      <c r="H584" s="150">
        <v>0</v>
      </c>
      <c r="I584" s="151">
        <v>7801</v>
      </c>
      <c r="J584" s="151">
        <v>117</v>
      </c>
      <c r="K584" s="151">
        <v>117</v>
      </c>
      <c r="L584" s="151">
        <v>6</v>
      </c>
      <c r="M584" s="151">
        <v>0</v>
      </c>
      <c r="N584" s="151">
        <v>4417</v>
      </c>
      <c r="O584" s="151">
        <v>82</v>
      </c>
      <c r="P584" s="151">
        <v>82</v>
      </c>
      <c r="Q584" s="151">
        <v>43</v>
      </c>
      <c r="R584" s="151">
        <v>0</v>
      </c>
      <c r="S584" s="152">
        <v>0.015</v>
      </c>
      <c r="T584" s="153">
        <v>152201</v>
      </c>
      <c r="U584" s="153">
        <v>2857</v>
      </c>
      <c r="V584" s="153">
        <v>2805</v>
      </c>
      <c r="W584" s="153">
        <v>0</v>
      </c>
      <c r="X584" s="151">
        <v>2537</v>
      </c>
      <c r="Y584" s="154">
        <v>0.0187712301496048</v>
      </c>
      <c r="Z584" s="154">
        <v>0.0210239126945916</v>
      </c>
      <c r="AA584" s="154">
        <v>0.0149980771695936</v>
      </c>
      <c r="AB584" s="155">
        <v>0.0185646366311976</v>
      </c>
      <c r="AC584" s="156">
        <v>0.00602583552499792</v>
      </c>
      <c r="AD584" s="157">
        <v>42033</v>
      </c>
      <c r="AE584" s="158">
        <v>810</v>
      </c>
      <c r="AF584" s="158">
        <v>0</v>
      </c>
      <c r="AG584" s="158">
        <v>46096</v>
      </c>
      <c r="AH584" s="158">
        <v>857</v>
      </c>
      <c r="AI584" s="158">
        <v>0</v>
      </c>
      <c r="AJ584" s="155">
        <v>0.0192705731211191</v>
      </c>
      <c r="AK584" s="155">
        <v>0.0185916348490108</v>
      </c>
      <c r="AL584" s="156">
        <v>0.000678938272108361</v>
      </c>
    </row>
    <row r="585" spans="1:38">
      <c r="A585" s="166" t="s">
        <v>375</v>
      </c>
      <c r="B585" s="167" t="s">
        <v>1807</v>
      </c>
      <c r="C585" s="167" t="s">
        <v>403</v>
      </c>
      <c r="D585" s="150">
        <v>6721</v>
      </c>
      <c r="E585" s="150">
        <v>195</v>
      </c>
      <c r="F585" s="150">
        <v>112</v>
      </c>
      <c r="G585" s="150">
        <v>0</v>
      </c>
      <c r="H585" s="150">
        <v>0</v>
      </c>
      <c r="I585" s="151">
        <v>9007</v>
      </c>
      <c r="J585" s="151">
        <v>181</v>
      </c>
      <c r="K585" s="151">
        <v>180</v>
      </c>
      <c r="L585" s="151">
        <v>8</v>
      </c>
      <c r="M585" s="151">
        <v>0</v>
      </c>
      <c r="N585" s="151">
        <v>4620</v>
      </c>
      <c r="O585" s="151">
        <v>134</v>
      </c>
      <c r="P585" s="151">
        <v>134</v>
      </c>
      <c r="Q585" s="151">
        <v>64</v>
      </c>
      <c r="R585" s="151">
        <v>0</v>
      </c>
      <c r="S585" s="152">
        <v>0.015</v>
      </c>
      <c r="T585" s="153">
        <v>170252</v>
      </c>
      <c r="U585" s="153">
        <v>3978</v>
      </c>
      <c r="V585" s="153">
        <v>3892</v>
      </c>
      <c r="W585" s="153">
        <v>4</v>
      </c>
      <c r="X585" s="151">
        <v>3463</v>
      </c>
      <c r="Y585" s="154">
        <v>0.0233418696990344</v>
      </c>
      <c r="Z585" s="154">
        <v>0.0290135396518375</v>
      </c>
      <c r="AA585" s="154">
        <v>0.0200954812923282</v>
      </c>
      <c r="AB585" s="155">
        <v>0.029004329004329</v>
      </c>
      <c r="AC585" s="156">
        <v>0.00891805835950934</v>
      </c>
      <c r="AD585" s="157">
        <v>46965</v>
      </c>
      <c r="AE585" s="158">
        <v>1068</v>
      </c>
      <c r="AF585" s="158">
        <v>0</v>
      </c>
      <c r="AG585" s="158">
        <v>51650</v>
      </c>
      <c r="AH585" s="158">
        <v>1248</v>
      </c>
      <c r="AI585" s="158">
        <v>0</v>
      </c>
      <c r="AJ585" s="155">
        <v>0.022740338549984</v>
      </c>
      <c r="AK585" s="155">
        <v>0.024162633107454</v>
      </c>
      <c r="AL585" s="156">
        <v>-0.00142229455746999</v>
      </c>
    </row>
    <row r="586" spans="1:38">
      <c r="A586" s="166" t="s">
        <v>375</v>
      </c>
      <c r="B586" s="167" t="s">
        <v>1807</v>
      </c>
      <c r="C586" s="167" t="s">
        <v>404</v>
      </c>
      <c r="D586" s="150">
        <v>9162</v>
      </c>
      <c r="E586" s="150">
        <v>227</v>
      </c>
      <c r="F586" s="150">
        <v>172</v>
      </c>
      <c r="G586" s="150">
        <v>0</v>
      </c>
      <c r="H586" s="150">
        <v>0</v>
      </c>
      <c r="I586" s="151">
        <v>11473</v>
      </c>
      <c r="J586" s="151">
        <v>217</v>
      </c>
      <c r="K586" s="151">
        <v>217</v>
      </c>
      <c r="L586" s="151">
        <v>7</v>
      </c>
      <c r="M586" s="151">
        <v>0</v>
      </c>
      <c r="N586" s="151">
        <v>6314</v>
      </c>
      <c r="O586" s="151">
        <v>198</v>
      </c>
      <c r="P586" s="151">
        <v>198</v>
      </c>
      <c r="Q586" s="151">
        <v>91</v>
      </c>
      <c r="R586" s="151">
        <v>0</v>
      </c>
      <c r="S586" s="152">
        <v>0.015</v>
      </c>
      <c r="T586" s="153">
        <v>222308</v>
      </c>
      <c r="U586" s="153">
        <v>5436</v>
      </c>
      <c r="V586" s="153">
        <v>5381</v>
      </c>
      <c r="W586" s="153">
        <v>1</v>
      </c>
      <c r="X586" s="151">
        <v>4829</v>
      </c>
      <c r="Y586" s="154">
        <v>0.0244480630476636</v>
      </c>
      <c r="Z586" s="154">
        <v>0.0247762497271338</v>
      </c>
      <c r="AA586" s="154">
        <v>0.0189139719341062</v>
      </c>
      <c r="AB586" s="155">
        <v>0.0313588850174216</v>
      </c>
      <c r="AC586" s="156">
        <v>0.00586227779302765</v>
      </c>
      <c r="AD586" s="157">
        <v>61142</v>
      </c>
      <c r="AE586" s="158">
        <v>1512</v>
      </c>
      <c r="AF586" s="158">
        <v>0</v>
      </c>
      <c r="AG586" s="158">
        <v>68083</v>
      </c>
      <c r="AH586" s="158">
        <v>1562</v>
      </c>
      <c r="AI586" s="158">
        <v>0</v>
      </c>
      <c r="AJ586" s="155">
        <v>0.024729318635308</v>
      </c>
      <c r="AK586" s="155">
        <v>0.0229425847862168</v>
      </c>
      <c r="AL586" s="156">
        <v>0.00178673384909115</v>
      </c>
    </row>
    <row r="587" spans="1:38">
      <c r="A587" s="166" t="s">
        <v>375</v>
      </c>
      <c r="B587" s="167" t="s">
        <v>1807</v>
      </c>
      <c r="C587" s="167" t="s">
        <v>405</v>
      </c>
      <c r="D587" s="150">
        <v>3860</v>
      </c>
      <c r="E587" s="150">
        <v>151</v>
      </c>
      <c r="F587" s="150">
        <v>81</v>
      </c>
      <c r="G587" s="150">
        <v>1</v>
      </c>
      <c r="H587" s="150">
        <v>0</v>
      </c>
      <c r="I587" s="151">
        <v>5237</v>
      </c>
      <c r="J587" s="151">
        <v>136</v>
      </c>
      <c r="K587" s="151">
        <v>136</v>
      </c>
      <c r="L587" s="151">
        <v>3</v>
      </c>
      <c r="M587" s="151">
        <v>0</v>
      </c>
      <c r="N587" s="151">
        <v>2284</v>
      </c>
      <c r="O587" s="151">
        <v>87</v>
      </c>
      <c r="P587" s="151">
        <v>87</v>
      </c>
      <c r="Q587" s="151">
        <v>36</v>
      </c>
      <c r="R587" s="151">
        <v>0</v>
      </c>
      <c r="S587" s="152">
        <v>0.015</v>
      </c>
      <c r="T587" s="153">
        <v>94185</v>
      </c>
      <c r="U587" s="153">
        <v>2633</v>
      </c>
      <c r="V587" s="153">
        <v>2562</v>
      </c>
      <c r="W587" s="153">
        <v>2</v>
      </c>
      <c r="X587" s="151">
        <v>2251</v>
      </c>
      <c r="Y587" s="154">
        <v>0.0279343844561236</v>
      </c>
      <c r="Z587" s="154">
        <v>0.039119170984456</v>
      </c>
      <c r="AA587" s="154">
        <v>0.0259690662593088</v>
      </c>
      <c r="AB587" s="155">
        <v>0.0380910683012259</v>
      </c>
      <c r="AC587" s="156">
        <v>0.0131501047251472</v>
      </c>
      <c r="AD587" s="157">
        <v>26894</v>
      </c>
      <c r="AE587" s="158">
        <v>822</v>
      </c>
      <c r="AF587" s="158">
        <v>0</v>
      </c>
      <c r="AG587" s="158">
        <v>28468</v>
      </c>
      <c r="AH587" s="158">
        <v>840</v>
      </c>
      <c r="AI587" s="158">
        <v>2</v>
      </c>
      <c r="AJ587" s="155">
        <v>0.0305644381646464</v>
      </c>
      <c r="AK587" s="155">
        <v>0.0294365603484614</v>
      </c>
      <c r="AL587" s="156">
        <v>0.00112787781618496</v>
      </c>
    </row>
    <row r="588" spans="1:38">
      <c r="A588" s="166" t="s">
        <v>375</v>
      </c>
      <c r="B588" s="167" t="s">
        <v>1807</v>
      </c>
      <c r="C588" s="167" t="s">
        <v>406</v>
      </c>
      <c r="D588" s="150">
        <v>4687</v>
      </c>
      <c r="E588" s="150">
        <v>105</v>
      </c>
      <c r="F588" s="150">
        <v>75</v>
      </c>
      <c r="G588" s="150">
        <v>0</v>
      </c>
      <c r="H588" s="150">
        <v>0</v>
      </c>
      <c r="I588" s="151">
        <v>5958</v>
      </c>
      <c r="J588" s="151">
        <v>72</v>
      </c>
      <c r="K588" s="151">
        <v>72</v>
      </c>
      <c r="L588" s="151">
        <v>15</v>
      </c>
      <c r="M588" s="151">
        <v>0</v>
      </c>
      <c r="N588" s="151">
        <v>3244</v>
      </c>
      <c r="O588" s="151">
        <v>101</v>
      </c>
      <c r="P588" s="151">
        <v>101</v>
      </c>
      <c r="Q588" s="151">
        <v>73</v>
      </c>
      <c r="R588" s="151">
        <v>0</v>
      </c>
      <c r="S588" s="152">
        <v>0.015</v>
      </c>
      <c r="T588" s="153">
        <v>113087</v>
      </c>
      <c r="U588" s="153">
        <v>2405</v>
      </c>
      <c r="V588" s="153">
        <v>2373</v>
      </c>
      <c r="W588" s="153">
        <v>0</v>
      </c>
      <c r="X588" s="151">
        <v>2184</v>
      </c>
      <c r="Y588" s="154">
        <v>0.0212668122772732</v>
      </c>
      <c r="Z588" s="154">
        <v>0.0224023895882227</v>
      </c>
      <c r="AA588" s="154">
        <v>0.0120845921450151</v>
      </c>
      <c r="AB588" s="155">
        <v>0.031134401972873</v>
      </c>
      <c r="AC588" s="156">
        <v>0.0103177974432076</v>
      </c>
      <c r="AD588" s="157">
        <v>31431</v>
      </c>
      <c r="AE588" s="158">
        <v>716</v>
      </c>
      <c r="AF588" s="158">
        <v>0</v>
      </c>
      <c r="AG588" s="158">
        <v>33678</v>
      </c>
      <c r="AH588" s="158">
        <v>682</v>
      </c>
      <c r="AI588" s="158">
        <v>0</v>
      </c>
      <c r="AJ588" s="155">
        <v>0.0227800579046165</v>
      </c>
      <c r="AK588" s="155">
        <v>0.0202506087059802</v>
      </c>
      <c r="AL588" s="156">
        <v>0.00252944919863629</v>
      </c>
    </row>
    <row r="589" spans="1:38">
      <c r="A589" s="166" t="s">
        <v>375</v>
      </c>
      <c r="B589" s="167" t="s">
        <v>1807</v>
      </c>
      <c r="C589" s="167" t="s">
        <v>407</v>
      </c>
      <c r="D589" s="150">
        <v>4693</v>
      </c>
      <c r="E589" s="150">
        <v>249</v>
      </c>
      <c r="F589" s="150">
        <v>130</v>
      </c>
      <c r="G589" s="150">
        <v>2</v>
      </c>
      <c r="H589" s="150">
        <v>0</v>
      </c>
      <c r="I589" s="151">
        <v>6587</v>
      </c>
      <c r="J589" s="151">
        <v>261</v>
      </c>
      <c r="K589" s="151">
        <v>261</v>
      </c>
      <c r="L589" s="151">
        <v>10</v>
      </c>
      <c r="M589" s="151">
        <v>0</v>
      </c>
      <c r="N589" s="151">
        <v>3191</v>
      </c>
      <c r="O589" s="151">
        <v>292</v>
      </c>
      <c r="P589" s="151">
        <v>292</v>
      </c>
      <c r="Q589" s="151">
        <v>117</v>
      </c>
      <c r="R589" s="151">
        <v>0</v>
      </c>
      <c r="S589" s="152">
        <v>0.015</v>
      </c>
      <c r="T589" s="153">
        <v>125152</v>
      </c>
      <c r="U589" s="153">
        <v>5205</v>
      </c>
      <c r="V589" s="153">
        <v>5081</v>
      </c>
      <c r="W589" s="153">
        <v>0</v>
      </c>
      <c r="X589" s="151">
        <v>4246</v>
      </c>
      <c r="Y589" s="154">
        <v>0.0415894272564561</v>
      </c>
      <c r="Z589" s="154">
        <v>0.0530577455785212</v>
      </c>
      <c r="AA589" s="154">
        <v>0.039623500834978</v>
      </c>
      <c r="AB589" s="155">
        <v>0.0915073644625509</v>
      </c>
      <c r="AC589" s="156">
        <v>0.0134342447435432</v>
      </c>
      <c r="AD589" s="157">
        <v>34189</v>
      </c>
      <c r="AE589" s="158">
        <v>1300</v>
      </c>
      <c r="AF589" s="158">
        <v>0</v>
      </c>
      <c r="AG589" s="158">
        <v>37975</v>
      </c>
      <c r="AH589" s="158">
        <v>1570</v>
      </c>
      <c r="AI589" s="158">
        <v>0</v>
      </c>
      <c r="AJ589" s="155">
        <v>0.0380239258240955</v>
      </c>
      <c r="AK589" s="155">
        <v>0.0413429888084266</v>
      </c>
      <c r="AL589" s="156">
        <v>-0.00331906298433112</v>
      </c>
    </row>
    <row r="590" spans="1:38">
      <c r="A590" s="166" t="s">
        <v>375</v>
      </c>
      <c r="B590" s="167" t="s">
        <v>1807</v>
      </c>
      <c r="C590" s="167" t="s">
        <v>408</v>
      </c>
      <c r="D590" s="150">
        <v>7750</v>
      </c>
      <c r="E590" s="150">
        <v>185</v>
      </c>
      <c r="F590" s="150">
        <v>91</v>
      </c>
      <c r="G590" s="150">
        <v>6</v>
      </c>
      <c r="H590" s="150">
        <v>0</v>
      </c>
      <c r="I590" s="151">
        <v>10490</v>
      </c>
      <c r="J590" s="151">
        <v>279</v>
      </c>
      <c r="K590" s="151">
        <v>277</v>
      </c>
      <c r="L590" s="151">
        <v>8</v>
      </c>
      <c r="M590" s="151">
        <v>0</v>
      </c>
      <c r="N590" s="151">
        <v>5813</v>
      </c>
      <c r="O590" s="151">
        <v>359</v>
      </c>
      <c r="P590" s="151">
        <v>358</v>
      </c>
      <c r="Q590" s="151">
        <v>210</v>
      </c>
      <c r="R590" s="151">
        <v>1</v>
      </c>
      <c r="S590" s="152">
        <v>0.015</v>
      </c>
      <c r="T590" s="153">
        <v>201883</v>
      </c>
      <c r="U590" s="153">
        <v>6480</v>
      </c>
      <c r="V590" s="153">
        <v>6377</v>
      </c>
      <c r="W590" s="153">
        <v>8</v>
      </c>
      <c r="X590" s="151">
        <v>5564</v>
      </c>
      <c r="Y590" s="154">
        <v>0.0320581723077228</v>
      </c>
      <c r="Z590" s="154">
        <v>0.0238709677419355</v>
      </c>
      <c r="AA590" s="154">
        <v>0.0265967588179218</v>
      </c>
      <c r="AB590" s="155">
        <v>0.0615861001204197</v>
      </c>
      <c r="AC590" s="156">
        <v>-0.00272579107598634</v>
      </c>
      <c r="AD590" s="157">
        <v>54665</v>
      </c>
      <c r="AE590" s="158">
        <v>1790</v>
      </c>
      <c r="AF590" s="158">
        <v>2</v>
      </c>
      <c r="AG590" s="158">
        <v>60581</v>
      </c>
      <c r="AH590" s="158">
        <v>2208</v>
      </c>
      <c r="AI590" s="158">
        <v>1</v>
      </c>
      <c r="AJ590" s="155">
        <v>0.0327083142778743</v>
      </c>
      <c r="AK590" s="155">
        <v>0.0364305640382298</v>
      </c>
      <c r="AL590" s="156">
        <v>-0.00372224976035548</v>
      </c>
    </row>
    <row r="591" spans="1:38">
      <c r="A591" s="166" t="s">
        <v>375</v>
      </c>
      <c r="B591" s="167" t="s">
        <v>1808</v>
      </c>
      <c r="C591" s="167" t="s">
        <v>409</v>
      </c>
      <c r="D591" s="150">
        <v>7</v>
      </c>
      <c r="E591" s="150">
        <v>0</v>
      </c>
      <c r="F591" s="150">
        <v>0</v>
      </c>
      <c r="G591" s="150">
        <v>0</v>
      </c>
      <c r="H591" s="150">
        <v>0</v>
      </c>
      <c r="I591" s="151">
        <v>42</v>
      </c>
      <c r="J591" s="151">
        <v>0</v>
      </c>
      <c r="K591" s="151">
        <v>0</v>
      </c>
      <c r="L591" s="151">
        <v>0</v>
      </c>
      <c r="M591" s="151">
        <v>0</v>
      </c>
      <c r="N591" s="151">
        <v>3</v>
      </c>
      <c r="O591" s="151">
        <v>0</v>
      </c>
      <c r="P591" s="151">
        <v>0</v>
      </c>
      <c r="Q591" s="151">
        <v>0</v>
      </c>
      <c r="R591" s="151">
        <v>0</v>
      </c>
      <c r="S591" s="152">
        <v>0.015</v>
      </c>
      <c r="T591" s="153">
        <v>376</v>
      </c>
      <c r="U591" s="153">
        <v>6</v>
      </c>
      <c r="V591" s="153">
        <v>5</v>
      </c>
      <c r="W591" s="153">
        <v>0</v>
      </c>
      <c r="X591" s="151">
        <v>5</v>
      </c>
      <c r="Y591" s="154">
        <v>0.0159574468085106</v>
      </c>
      <c r="Z591" s="154">
        <v>0</v>
      </c>
      <c r="AA591" s="154">
        <v>0</v>
      </c>
      <c r="AB591" s="155">
        <v>0</v>
      </c>
      <c r="AC591" s="156">
        <v>0</v>
      </c>
      <c r="AD591" s="157">
        <v>112</v>
      </c>
      <c r="AE591" s="158">
        <v>0</v>
      </c>
      <c r="AF591" s="158">
        <v>0</v>
      </c>
      <c r="AG591" s="158">
        <v>127</v>
      </c>
      <c r="AH591" s="158">
        <v>1</v>
      </c>
      <c r="AI591" s="158">
        <v>0</v>
      </c>
      <c r="AJ591" s="155">
        <v>0</v>
      </c>
      <c r="AK591" s="155">
        <v>0.0078740157480315</v>
      </c>
      <c r="AL591" s="156">
        <v>-0.0078740157480315</v>
      </c>
    </row>
    <row r="592" spans="1:38">
      <c r="A592" s="166" t="s">
        <v>375</v>
      </c>
      <c r="B592" s="167" t="s">
        <v>1809</v>
      </c>
      <c r="C592" s="167" t="s">
        <v>410</v>
      </c>
      <c r="D592" s="150">
        <v>3468</v>
      </c>
      <c r="E592" s="150">
        <v>75</v>
      </c>
      <c r="F592" s="150">
        <v>50</v>
      </c>
      <c r="G592" s="150">
        <v>10</v>
      </c>
      <c r="H592" s="150">
        <v>0</v>
      </c>
      <c r="I592" s="151">
        <v>4148</v>
      </c>
      <c r="J592" s="151">
        <v>103</v>
      </c>
      <c r="K592" s="151">
        <v>103</v>
      </c>
      <c r="L592" s="151">
        <v>14</v>
      </c>
      <c r="M592" s="151">
        <v>0</v>
      </c>
      <c r="N592" s="151">
        <v>2379</v>
      </c>
      <c r="O592" s="151">
        <v>38</v>
      </c>
      <c r="P592" s="151">
        <v>38</v>
      </c>
      <c r="Q592" s="151">
        <v>25</v>
      </c>
      <c r="R592" s="151">
        <v>0</v>
      </c>
      <c r="S592" s="152">
        <v>0.015</v>
      </c>
      <c r="T592" s="153">
        <v>86275</v>
      </c>
      <c r="U592" s="153">
        <v>1620</v>
      </c>
      <c r="V592" s="153">
        <v>1595</v>
      </c>
      <c r="W592" s="153">
        <v>1</v>
      </c>
      <c r="X592" s="151">
        <v>1431</v>
      </c>
      <c r="Y592" s="154">
        <v>0.0187655751955955</v>
      </c>
      <c r="Z592" s="154">
        <v>0.0216262975778547</v>
      </c>
      <c r="AA592" s="154">
        <v>0.024831243972999</v>
      </c>
      <c r="AB592" s="155">
        <v>0.0159730979403111</v>
      </c>
      <c r="AC592" s="156">
        <v>-0.00320494639514437</v>
      </c>
      <c r="AD592" s="157">
        <v>22827</v>
      </c>
      <c r="AE592" s="158">
        <v>454</v>
      </c>
      <c r="AF592" s="158">
        <v>0</v>
      </c>
      <c r="AG592" s="158">
        <v>25638</v>
      </c>
      <c r="AH592" s="158">
        <v>448</v>
      </c>
      <c r="AI592" s="158">
        <v>0</v>
      </c>
      <c r="AJ592" s="155">
        <v>0.0198887282603934</v>
      </c>
      <c r="AK592" s="155">
        <v>0.0174740619393088</v>
      </c>
      <c r="AL592" s="156">
        <v>0.00241466632108455</v>
      </c>
    </row>
    <row r="593" spans="1:38">
      <c r="A593" s="166" t="s">
        <v>375</v>
      </c>
      <c r="B593" s="167" t="s">
        <v>1809</v>
      </c>
      <c r="C593" s="167" t="s">
        <v>411</v>
      </c>
      <c r="D593" s="150">
        <v>3482</v>
      </c>
      <c r="E593" s="150">
        <v>53</v>
      </c>
      <c r="F593" s="150">
        <v>41</v>
      </c>
      <c r="G593" s="150">
        <v>0</v>
      </c>
      <c r="H593" s="150">
        <v>0</v>
      </c>
      <c r="I593" s="151">
        <v>4323</v>
      </c>
      <c r="J593" s="151">
        <v>35</v>
      </c>
      <c r="K593" s="151">
        <v>35</v>
      </c>
      <c r="L593" s="151">
        <v>11</v>
      </c>
      <c r="M593" s="151">
        <v>0</v>
      </c>
      <c r="N593" s="151">
        <v>1718</v>
      </c>
      <c r="O593" s="151">
        <v>45</v>
      </c>
      <c r="P593" s="151">
        <v>45</v>
      </c>
      <c r="Q593" s="151">
        <v>35</v>
      </c>
      <c r="R593" s="151">
        <v>0</v>
      </c>
      <c r="S593" s="152">
        <v>0.015</v>
      </c>
      <c r="T593" s="153">
        <v>80398</v>
      </c>
      <c r="U593" s="153">
        <v>1142</v>
      </c>
      <c r="V593" s="153">
        <v>1130</v>
      </c>
      <c r="W593" s="153">
        <v>1</v>
      </c>
      <c r="X593" s="151">
        <v>1047</v>
      </c>
      <c r="Y593" s="154">
        <v>0.0141918953207791</v>
      </c>
      <c r="Z593" s="154">
        <v>0.0152211372774268</v>
      </c>
      <c r="AA593" s="154">
        <v>0.00809622947027527</v>
      </c>
      <c r="AB593" s="155">
        <v>0.0261932479627474</v>
      </c>
      <c r="AC593" s="156">
        <v>0.00712490780715149</v>
      </c>
      <c r="AD593" s="157">
        <v>22682</v>
      </c>
      <c r="AE593" s="158">
        <v>336</v>
      </c>
      <c r="AF593" s="158">
        <v>0</v>
      </c>
      <c r="AG593" s="158">
        <v>24316</v>
      </c>
      <c r="AH593" s="158">
        <v>322</v>
      </c>
      <c r="AI593" s="158">
        <v>1</v>
      </c>
      <c r="AJ593" s="155">
        <v>0.0148135085089498</v>
      </c>
      <c r="AK593" s="155">
        <v>0.0132011844053298</v>
      </c>
      <c r="AL593" s="156">
        <v>0.00161232410362</v>
      </c>
    </row>
    <row r="594" spans="1:38">
      <c r="A594" s="166" t="s">
        <v>375</v>
      </c>
      <c r="B594" s="167" t="s">
        <v>1809</v>
      </c>
      <c r="C594" s="167" t="s">
        <v>412</v>
      </c>
      <c r="D594" s="150">
        <v>2602</v>
      </c>
      <c r="E594" s="150">
        <v>52</v>
      </c>
      <c r="F594" s="150">
        <v>35</v>
      </c>
      <c r="G594" s="150">
        <v>0</v>
      </c>
      <c r="H594" s="150">
        <v>0</v>
      </c>
      <c r="I594" s="151">
        <v>3396</v>
      </c>
      <c r="J594" s="151">
        <v>26</v>
      </c>
      <c r="K594" s="151">
        <v>26</v>
      </c>
      <c r="L594" s="151">
        <v>2</v>
      </c>
      <c r="M594" s="151">
        <v>0</v>
      </c>
      <c r="N594" s="151">
        <v>1709</v>
      </c>
      <c r="O594" s="151">
        <v>41</v>
      </c>
      <c r="P594" s="151">
        <v>41</v>
      </c>
      <c r="Q594" s="151">
        <v>21</v>
      </c>
      <c r="R594" s="151">
        <v>0</v>
      </c>
      <c r="S594" s="152">
        <v>0.015</v>
      </c>
      <c r="T594" s="153">
        <v>61962</v>
      </c>
      <c r="U594" s="153">
        <v>1174</v>
      </c>
      <c r="V594" s="153">
        <v>1157</v>
      </c>
      <c r="W594" s="153">
        <v>1</v>
      </c>
      <c r="X594" s="151">
        <v>1052</v>
      </c>
      <c r="Y594" s="154">
        <v>0.0189309576837416</v>
      </c>
      <c r="Z594" s="154">
        <v>0.0199846272098386</v>
      </c>
      <c r="AA594" s="154">
        <v>0.00765606595995289</v>
      </c>
      <c r="AB594" s="155">
        <v>0.023990637799883</v>
      </c>
      <c r="AC594" s="156">
        <v>0.0123285612498857</v>
      </c>
      <c r="AD594" s="157">
        <v>17574</v>
      </c>
      <c r="AE594" s="158">
        <v>328</v>
      </c>
      <c r="AF594" s="158">
        <v>0</v>
      </c>
      <c r="AG594" s="158">
        <v>18330</v>
      </c>
      <c r="AH594" s="158">
        <v>394</v>
      </c>
      <c r="AI594" s="158">
        <v>0</v>
      </c>
      <c r="AJ594" s="155">
        <v>0.0186639353590531</v>
      </c>
      <c r="AK594" s="155">
        <v>0.0214948172394981</v>
      </c>
      <c r="AL594" s="156">
        <v>-0.00283088188044494</v>
      </c>
    </row>
    <row r="595" spans="1:38">
      <c r="A595" s="166" t="s">
        <v>375</v>
      </c>
      <c r="B595" s="167" t="s">
        <v>1809</v>
      </c>
      <c r="C595" s="167" t="s">
        <v>413</v>
      </c>
      <c r="D595" s="150">
        <v>4308</v>
      </c>
      <c r="E595" s="150">
        <v>75</v>
      </c>
      <c r="F595" s="150">
        <v>48</v>
      </c>
      <c r="G595" s="150">
        <v>0</v>
      </c>
      <c r="H595" s="150">
        <v>0</v>
      </c>
      <c r="I595" s="151">
        <v>4720</v>
      </c>
      <c r="J595" s="151">
        <v>75</v>
      </c>
      <c r="K595" s="151">
        <v>75</v>
      </c>
      <c r="L595" s="151">
        <v>7</v>
      </c>
      <c r="M595" s="151">
        <v>0</v>
      </c>
      <c r="N595" s="151">
        <v>2770</v>
      </c>
      <c r="O595" s="151">
        <v>50</v>
      </c>
      <c r="P595" s="151">
        <v>50</v>
      </c>
      <c r="Q595" s="151">
        <v>29</v>
      </c>
      <c r="R595" s="151">
        <v>0</v>
      </c>
      <c r="S595" s="152">
        <v>0.015</v>
      </c>
      <c r="T595" s="153">
        <v>99575</v>
      </c>
      <c r="U595" s="153">
        <v>1730</v>
      </c>
      <c r="V595" s="153">
        <v>1702</v>
      </c>
      <c r="W595" s="153">
        <v>2</v>
      </c>
      <c r="X595" s="151">
        <v>1546</v>
      </c>
      <c r="Y595" s="154">
        <v>0.0173537534521717</v>
      </c>
      <c r="Z595" s="154">
        <v>0.0174094707520891</v>
      </c>
      <c r="AA595" s="154">
        <v>0.0158898305084746</v>
      </c>
      <c r="AB595" s="155">
        <v>0.0180505415162455</v>
      </c>
      <c r="AC595" s="156">
        <v>0.00151964024361456</v>
      </c>
      <c r="AD595" s="157">
        <v>27711</v>
      </c>
      <c r="AE595" s="158">
        <v>477</v>
      </c>
      <c r="AF595" s="158">
        <v>0</v>
      </c>
      <c r="AG595" s="158">
        <v>29646</v>
      </c>
      <c r="AH595" s="158">
        <v>548</v>
      </c>
      <c r="AI595" s="158">
        <v>0</v>
      </c>
      <c r="AJ595" s="155">
        <v>0.0172133809678467</v>
      </c>
      <c r="AK595" s="155">
        <v>0.0184847871550968</v>
      </c>
      <c r="AL595" s="156">
        <v>-0.00127140618725011</v>
      </c>
    </row>
    <row r="596" spans="1:38">
      <c r="A596" s="166" t="s">
        <v>375</v>
      </c>
      <c r="B596" s="167" t="s">
        <v>1809</v>
      </c>
      <c r="C596" s="167" t="s">
        <v>414</v>
      </c>
      <c r="D596" s="150">
        <v>4864</v>
      </c>
      <c r="E596" s="150">
        <v>66</v>
      </c>
      <c r="F596" s="150">
        <v>55</v>
      </c>
      <c r="G596" s="150">
        <v>8</v>
      </c>
      <c r="H596" s="150">
        <v>0</v>
      </c>
      <c r="I596" s="151">
        <v>6067</v>
      </c>
      <c r="J596" s="151">
        <v>42</v>
      </c>
      <c r="K596" s="151">
        <v>42</v>
      </c>
      <c r="L596" s="151">
        <v>15</v>
      </c>
      <c r="M596" s="151">
        <v>0</v>
      </c>
      <c r="N596" s="151">
        <v>2709</v>
      </c>
      <c r="O596" s="151">
        <v>61</v>
      </c>
      <c r="P596" s="151">
        <v>61</v>
      </c>
      <c r="Q596" s="151">
        <v>49</v>
      </c>
      <c r="R596" s="151">
        <v>1</v>
      </c>
      <c r="S596" s="152">
        <v>0.015</v>
      </c>
      <c r="T596" s="153">
        <v>118102</v>
      </c>
      <c r="U596" s="153">
        <v>1520</v>
      </c>
      <c r="V596" s="153">
        <v>1509</v>
      </c>
      <c r="W596" s="153">
        <v>1</v>
      </c>
      <c r="X596" s="151">
        <v>1391</v>
      </c>
      <c r="Y596" s="154">
        <v>0.0128617635603123</v>
      </c>
      <c r="Z596" s="154">
        <v>0.0135690789473684</v>
      </c>
      <c r="AA596" s="154">
        <v>0.00692269655513433</v>
      </c>
      <c r="AB596" s="155">
        <v>0.0221483942414175</v>
      </c>
      <c r="AC596" s="156">
        <v>0.00664638239223409</v>
      </c>
      <c r="AD596" s="157">
        <v>32223</v>
      </c>
      <c r="AE596" s="158">
        <v>398</v>
      </c>
      <c r="AF596" s="158">
        <v>1</v>
      </c>
      <c r="AG596" s="158">
        <v>36207</v>
      </c>
      <c r="AH596" s="158">
        <v>471</v>
      </c>
      <c r="AI596" s="158">
        <v>0</v>
      </c>
      <c r="AJ596" s="155">
        <v>0.0123203922663936</v>
      </c>
      <c r="AK596" s="155">
        <v>0.0130085342613307</v>
      </c>
      <c r="AL596" s="156">
        <v>-0.000688141994937112</v>
      </c>
    </row>
    <row r="597" spans="1:38">
      <c r="A597" s="166" t="s">
        <v>375</v>
      </c>
      <c r="B597" s="167" t="s">
        <v>1809</v>
      </c>
      <c r="C597" s="167" t="s">
        <v>415</v>
      </c>
      <c r="D597" s="150">
        <v>4150</v>
      </c>
      <c r="E597" s="150">
        <v>99</v>
      </c>
      <c r="F597" s="150">
        <v>66</v>
      </c>
      <c r="G597" s="150">
        <v>0</v>
      </c>
      <c r="H597" s="150">
        <v>0</v>
      </c>
      <c r="I597" s="151">
        <v>5130</v>
      </c>
      <c r="J597" s="151">
        <v>64</v>
      </c>
      <c r="K597" s="151">
        <v>64</v>
      </c>
      <c r="L597" s="151">
        <v>2</v>
      </c>
      <c r="M597" s="151">
        <v>0</v>
      </c>
      <c r="N597" s="151">
        <v>1879</v>
      </c>
      <c r="O597" s="151">
        <v>59</v>
      </c>
      <c r="P597" s="151">
        <v>59</v>
      </c>
      <c r="Q597" s="151">
        <v>15</v>
      </c>
      <c r="R597" s="151">
        <v>0</v>
      </c>
      <c r="S597" s="152">
        <v>0.015</v>
      </c>
      <c r="T597" s="153">
        <v>94447</v>
      </c>
      <c r="U597" s="153">
        <v>1745</v>
      </c>
      <c r="V597" s="153">
        <v>1712</v>
      </c>
      <c r="W597" s="153">
        <v>7</v>
      </c>
      <c r="X597" s="151">
        <v>1496</v>
      </c>
      <c r="Y597" s="154">
        <v>0.0184018550086292</v>
      </c>
      <c r="Z597" s="154">
        <v>0.023855421686747</v>
      </c>
      <c r="AA597" s="154">
        <v>0.0124756335282651</v>
      </c>
      <c r="AB597" s="155">
        <v>0.0313996806812134</v>
      </c>
      <c r="AC597" s="156">
        <v>0.0113797881584819</v>
      </c>
      <c r="AD597" s="157">
        <v>26841</v>
      </c>
      <c r="AE597" s="158">
        <v>500</v>
      </c>
      <c r="AF597" s="158">
        <v>2</v>
      </c>
      <c r="AG597" s="158">
        <v>28175</v>
      </c>
      <c r="AH597" s="158">
        <v>522</v>
      </c>
      <c r="AI597" s="158">
        <v>2</v>
      </c>
      <c r="AJ597" s="155">
        <v>0.0185537051525651</v>
      </c>
      <c r="AK597" s="155">
        <v>0.0184560780834073</v>
      </c>
      <c r="AL597" s="156">
        <v>9.76270691578317e-5</v>
      </c>
    </row>
    <row r="598" spans="1:38">
      <c r="A598" s="166" t="s">
        <v>375</v>
      </c>
      <c r="B598" s="167" t="s">
        <v>1809</v>
      </c>
      <c r="C598" s="167" t="s">
        <v>416</v>
      </c>
      <c r="D598" s="150">
        <v>5086</v>
      </c>
      <c r="E598" s="150">
        <v>107</v>
      </c>
      <c r="F598" s="150">
        <v>77</v>
      </c>
      <c r="G598" s="150">
        <v>3</v>
      </c>
      <c r="H598" s="150">
        <v>0</v>
      </c>
      <c r="I598" s="151">
        <v>6302</v>
      </c>
      <c r="J598" s="151">
        <v>115</v>
      </c>
      <c r="K598" s="151">
        <v>114</v>
      </c>
      <c r="L598" s="151">
        <v>18</v>
      </c>
      <c r="M598" s="151">
        <v>1</v>
      </c>
      <c r="N598" s="151">
        <v>3041</v>
      </c>
      <c r="O598" s="151">
        <v>83</v>
      </c>
      <c r="P598" s="151">
        <v>83</v>
      </c>
      <c r="Q598" s="151">
        <v>60</v>
      </c>
      <c r="R598" s="151">
        <v>0</v>
      </c>
      <c r="S598" s="152">
        <v>0.015</v>
      </c>
      <c r="T598" s="153">
        <v>124815</v>
      </c>
      <c r="U598" s="153">
        <v>2423</v>
      </c>
      <c r="V598" s="153">
        <v>2392</v>
      </c>
      <c r="W598" s="153">
        <v>6</v>
      </c>
      <c r="X598" s="151">
        <v>2158</v>
      </c>
      <c r="Y598" s="154">
        <v>0.0193646596963506</v>
      </c>
      <c r="Z598" s="154">
        <v>0.0210381439244986</v>
      </c>
      <c r="AA598" s="154">
        <v>0.0180894953982863</v>
      </c>
      <c r="AB598" s="155">
        <v>0.0272936534034857</v>
      </c>
      <c r="AC598" s="156">
        <v>0.00294864852621236</v>
      </c>
      <c r="AD598" s="157">
        <v>34725</v>
      </c>
      <c r="AE598" s="158">
        <v>747</v>
      </c>
      <c r="AF598" s="158">
        <v>4</v>
      </c>
      <c r="AG598" s="158">
        <v>37337</v>
      </c>
      <c r="AH598" s="158">
        <v>688</v>
      </c>
      <c r="AI598" s="158">
        <v>0</v>
      </c>
      <c r="AJ598" s="155">
        <v>0.0213966882649388</v>
      </c>
      <c r="AK598" s="155">
        <v>0.0184267616573372</v>
      </c>
      <c r="AL598" s="156">
        <v>0.00296992660760158</v>
      </c>
    </row>
    <row r="599" spans="1:38">
      <c r="A599" s="166" t="s">
        <v>375</v>
      </c>
      <c r="B599" s="167" t="s">
        <v>1809</v>
      </c>
      <c r="C599" s="167" t="s">
        <v>417</v>
      </c>
      <c r="D599" s="150">
        <v>4495</v>
      </c>
      <c r="E599" s="150">
        <v>97</v>
      </c>
      <c r="F599" s="150">
        <v>74</v>
      </c>
      <c r="G599" s="150">
        <v>1</v>
      </c>
      <c r="H599" s="150">
        <v>0</v>
      </c>
      <c r="I599" s="151">
        <v>5114</v>
      </c>
      <c r="J599" s="151">
        <v>95</v>
      </c>
      <c r="K599" s="151">
        <v>94</v>
      </c>
      <c r="L599" s="151">
        <v>25</v>
      </c>
      <c r="M599" s="151">
        <v>0</v>
      </c>
      <c r="N599" s="151">
        <v>3858</v>
      </c>
      <c r="O599" s="151">
        <v>101</v>
      </c>
      <c r="P599" s="151">
        <v>101</v>
      </c>
      <c r="Q599" s="151">
        <v>87</v>
      </c>
      <c r="R599" s="151">
        <v>0</v>
      </c>
      <c r="S599" s="152">
        <v>0.015</v>
      </c>
      <c r="T599" s="153">
        <v>113142</v>
      </c>
      <c r="U599" s="153">
        <v>2430</v>
      </c>
      <c r="V599" s="153">
        <v>2406</v>
      </c>
      <c r="W599" s="153">
        <v>0</v>
      </c>
      <c r="X599" s="151">
        <v>2227</v>
      </c>
      <c r="Y599" s="154">
        <v>0.0214774354351169</v>
      </c>
      <c r="Z599" s="154">
        <v>0.021579532814238</v>
      </c>
      <c r="AA599" s="154">
        <v>0.0185764567852953</v>
      </c>
      <c r="AB599" s="155">
        <v>0.0261793675479523</v>
      </c>
      <c r="AC599" s="156">
        <v>0.00300307602894278</v>
      </c>
      <c r="AD599" s="157">
        <v>29829</v>
      </c>
      <c r="AE599" s="158">
        <v>718</v>
      </c>
      <c r="AF599" s="158">
        <v>0</v>
      </c>
      <c r="AG599" s="158">
        <v>34922</v>
      </c>
      <c r="AH599" s="158">
        <v>743</v>
      </c>
      <c r="AI599" s="158">
        <v>0</v>
      </c>
      <c r="AJ599" s="155">
        <v>0.024070535385028</v>
      </c>
      <c r="AK599" s="155">
        <v>0.0212759864841647</v>
      </c>
      <c r="AL599" s="156">
        <v>0.00279454890086328</v>
      </c>
    </row>
    <row r="600" spans="1:38">
      <c r="A600" s="166" t="s">
        <v>375</v>
      </c>
      <c r="B600" s="167" t="s">
        <v>1809</v>
      </c>
      <c r="C600" s="167" t="s">
        <v>418</v>
      </c>
      <c r="D600" s="150">
        <v>3856</v>
      </c>
      <c r="E600" s="150">
        <v>58</v>
      </c>
      <c r="F600" s="150">
        <v>40</v>
      </c>
      <c r="G600" s="150">
        <v>0</v>
      </c>
      <c r="H600" s="150">
        <v>0</v>
      </c>
      <c r="I600" s="151">
        <v>4638</v>
      </c>
      <c r="J600" s="151">
        <v>65</v>
      </c>
      <c r="K600" s="151">
        <v>65</v>
      </c>
      <c r="L600" s="151">
        <v>0</v>
      </c>
      <c r="M600" s="151">
        <v>0</v>
      </c>
      <c r="N600" s="151">
        <v>1796</v>
      </c>
      <c r="O600" s="151">
        <v>68</v>
      </c>
      <c r="P600" s="151">
        <v>68</v>
      </c>
      <c r="Q600" s="151">
        <v>26</v>
      </c>
      <c r="R600" s="151">
        <v>0</v>
      </c>
      <c r="S600" s="152">
        <v>0.015</v>
      </c>
      <c r="T600" s="153">
        <v>84496</v>
      </c>
      <c r="U600" s="153">
        <v>1598</v>
      </c>
      <c r="V600" s="153">
        <v>1580</v>
      </c>
      <c r="W600" s="153">
        <v>1</v>
      </c>
      <c r="X600" s="151">
        <v>1413</v>
      </c>
      <c r="Y600" s="154">
        <v>0.0189003029729218</v>
      </c>
      <c r="Z600" s="154">
        <v>0.0150414937759336</v>
      </c>
      <c r="AA600" s="154">
        <v>0.0140146614920224</v>
      </c>
      <c r="AB600" s="155">
        <v>0.0378619153674833</v>
      </c>
      <c r="AC600" s="156">
        <v>0.00102683228391119</v>
      </c>
      <c r="AD600" s="157">
        <v>24589</v>
      </c>
      <c r="AE600" s="158">
        <v>471</v>
      </c>
      <c r="AF600" s="158">
        <v>1</v>
      </c>
      <c r="AG600" s="158">
        <v>25195</v>
      </c>
      <c r="AH600" s="158">
        <v>467</v>
      </c>
      <c r="AI600" s="158">
        <v>0</v>
      </c>
      <c r="AJ600" s="155">
        <v>0.0191142380739355</v>
      </c>
      <c r="AK600" s="155">
        <v>0.0185354236951776</v>
      </c>
      <c r="AL600" s="156">
        <v>0.000578814378757883</v>
      </c>
    </row>
    <row r="601" spans="1:38">
      <c r="A601" s="166" t="s">
        <v>375</v>
      </c>
      <c r="B601" s="167" t="s">
        <v>1809</v>
      </c>
      <c r="C601" s="167" t="s">
        <v>419</v>
      </c>
      <c r="D601" s="150">
        <v>4212</v>
      </c>
      <c r="E601" s="150">
        <v>61</v>
      </c>
      <c r="F601" s="150">
        <v>33</v>
      </c>
      <c r="G601" s="150">
        <v>1</v>
      </c>
      <c r="H601" s="150">
        <v>0</v>
      </c>
      <c r="I601" s="151">
        <v>5085</v>
      </c>
      <c r="J601" s="151">
        <v>55</v>
      </c>
      <c r="K601" s="151">
        <v>54</v>
      </c>
      <c r="L601" s="151">
        <v>7</v>
      </c>
      <c r="M601" s="151">
        <v>0</v>
      </c>
      <c r="N601" s="151">
        <v>2873</v>
      </c>
      <c r="O601" s="151">
        <v>56</v>
      </c>
      <c r="P601" s="151">
        <v>56</v>
      </c>
      <c r="Q601" s="151">
        <v>43</v>
      </c>
      <c r="R601" s="151">
        <v>0</v>
      </c>
      <c r="S601" s="152">
        <v>0.015</v>
      </c>
      <c r="T601" s="153">
        <v>108670</v>
      </c>
      <c r="U601" s="153">
        <v>1365</v>
      </c>
      <c r="V601" s="153">
        <v>1336</v>
      </c>
      <c r="W601" s="153">
        <v>0</v>
      </c>
      <c r="X601" s="151">
        <v>1232</v>
      </c>
      <c r="Y601" s="154">
        <v>0.0125609643875955</v>
      </c>
      <c r="Z601" s="154">
        <v>0.0144824311490978</v>
      </c>
      <c r="AA601" s="154">
        <v>0.0108161258603736</v>
      </c>
      <c r="AB601" s="155">
        <v>0.0194918203967978</v>
      </c>
      <c r="AC601" s="156">
        <v>0.00366630528872417</v>
      </c>
      <c r="AD601" s="157">
        <v>27721</v>
      </c>
      <c r="AE601" s="158">
        <v>382</v>
      </c>
      <c r="AF601" s="158">
        <v>0</v>
      </c>
      <c r="AG601" s="158">
        <v>32772</v>
      </c>
      <c r="AH601" s="158">
        <v>385</v>
      </c>
      <c r="AI601" s="158">
        <v>0</v>
      </c>
      <c r="AJ601" s="155">
        <v>0.0137801666606544</v>
      </c>
      <c r="AK601" s="155">
        <v>0.0117478335164165</v>
      </c>
      <c r="AL601" s="156">
        <v>0.00203233314423792</v>
      </c>
    </row>
    <row r="602" spans="1:38">
      <c r="A602" s="166" t="s">
        <v>375</v>
      </c>
      <c r="B602" s="167" t="s">
        <v>1809</v>
      </c>
      <c r="C602" s="167" t="s">
        <v>420</v>
      </c>
      <c r="D602" s="150">
        <v>3925</v>
      </c>
      <c r="E602" s="150">
        <v>51</v>
      </c>
      <c r="F602" s="150">
        <v>39</v>
      </c>
      <c r="G602" s="150">
        <v>2</v>
      </c>
      <c r="H602" s="150">
        <v>0</v>
      </c>
      <c r="I602" s="151">
        <v>4925</v>
      </c>
      <c r="J602" s="151">
        <v>81</v>
      </c>
      <c r="K602" s="151">
        <v>81</v>
      </c>
      <c r="L602" s="151">
        <v>12</v>
      </c>
      <c r="M602" s="151">
        <v>0</v>
      </c>
      <c r="N602" s="151">
        <v>2697</v>
      </c>
      <c r="O602" s="151">
        <v>58</v>
      </c>
      <c r="P602" s="151">
        <v>58</v>
      </c>
      <c r="Q602" s="151">
        <v>36</v>
      </c>
      <c r="R602" s="151">
        <v>0</v>
      </c>
      <c r="S602" s="152">
        <v>0.015</v>
      </c>
      <c r="T602" s="153">
        <v>97509</v>
      </c>
      <c r="U602" s="153">
        <v>1574</v>
      </c>
      <c r="V602" s="153">
        <v>1561</v>
      </c>
      <c r="W602" s="153">
        <v>2</v>
      </c>
      <c r="X602" s="151">
        <v>1397</v>
      </c>
      <c r="Y602" s="154">
        <v>0.0161215887764206</v>
      </c>
      <c r="Z602" s="154">
        <v>0.0129936305732484</v>
      </c>
      <c r="AA602" s="154">
        <v>0.0164467005076142</v>
      </c>
      <c r="AB602" s="155">
        <v>0.021505376344086</v>
      </c>
      <c r="AC602" s="156">
        <v>-0.0034530699343658</v>
      </c>
      <c r="AD602" s="157">
        <v>26400</v>
      </c>
      <c r="AE602" s="158">
        <v>429</v>
      </c>
      <c r="AF602" s="158">
        <v>1</v>
      </c>
      <c r="AG602" s="158">
        <v>29812</v>
      </c>
      <c r="AH602" s="158">
        <v>474</v>
      </c>
      <c r="AI602" s="158">
        <v>0</v>
      </c>
      <c r="AJ602" s="155">
        <v>0.0162121212121212</v>
      </c>
      <c r="AK602" s="155">
        <v>0.0158996377297732</v>
      </c>
      <c r="AL602" s="156">
        <v>0.000312483482347966</v>
      </c>
    </row>
    <row r="603" spans="1:38">
      <c r="A603" s="166" t="s">
        <v>375</v>
      </c>
      <c r="B603" s="167" t="s">
        <v>1809</v>
      </c>
      <c r="C603" s="167" t="s">
        <v>421</v>
      </c>
      <c r="D603" s="150">
        <v>3071</v>
      </c>
      <c r="E603" s="150">
        <v>20</v>
      </c>
      <c r="F603" s="150">
        <v>16</v>
      </c>
      <c r="G603" s="150">
        <v>5</v>
      </c>
      <c r="H603" s="150">
        <v>0</v>
      </c>
      <c r="I603" s="151">
        <v>3642</v>
      </c>
      <c r="J603" s="151">
        <v>42</v>
      </c>
      <c r="K603" s="151">
        <v>42</v>
      </c>
      <c r="L603" s="151">
        <v>25</v>
      </c>
      <c r="M603" s="151">
        <v>0</v>
      </c>
      <c r="N603" s="151">
        <v>2048</v>
      </c>
      <c r="O603" s="151">
        <v>36</v>
      </c>
      <c r="P603" s="151">
        <v>36</v>
      </c>
      <c r="Q603" s="151">
        <v>33</v>
      </c>
      <c r="R603" s="151">
        <v>0</v>
      </c>
      <c r="S603" s="152">
        <v>0.015</v>
      </c>
      <c r="T603" s="153">
        <v>77752</v>
      </c>
      <c r="U603" s="153">
        <v>1145</v>
      </c>
      <c r="V603" s="153">
        <v>1140</v>
      </c>
      <c r="W603" s="153">
        <v>0</v>
      </c>
      <c r="X603" s="151">
        <v>1079</v>
      </c>
      <c r="Y603" s="154">
        <v>0.0147263092910793</v>
      </c>
      <c r="Z603" s="154">
        <v>0.00651253663301856</v>
      </c>
      <c r="AA603" s="154">
        <v>0.0115321252059308</v>
      </c>
      <c r="AB603" s="155">
        <v>0.017578125</v>
      </c>
      <c r="AC603" s="156">
        <v>-0.00501958857291225</v>
      </c>
      <c r="AD603" s="157">
        <v>20904</v>
      </c>
      <c r="AE603" s="158">
        <v>296</v>
      </c>
      <c r="AF603" s="158">
        <v>0</v>
      </c>
      <c r="AG603" s="158">
        <v>25264</v>
      </c>
      <c r="AH603" s="158">
        <v>383</v>
      </c>
      <c r="AI603" s="158">
        <v>0</v>
      </c>
      <c r="AJ603" s="155">
        <v>0.01415996938385</v>
      </c>
      <c r="AK603" s="155">
        <v>0.0151599113362888</v>
      </c>
      <c r="AL603" s="156">
        <v>-0.000999941952438809</v>
      </c>
    </row>
    <row r="604" spans="1:38">
      <c r="A604" s="166" t="s">
        <v>375</v>
      </c>
      <c r="B604" s="167" t="s">
        <v>1809</v>
      </c>
      <c r="C604" s="167" t="s">
        <v>422</v>
      </c>
      <c r="D604" s="150">
        <v>4851</v>
      </c>
      <c r="E604" s="150">
        <v>81</v>
      </c>
      <c r="F604" s="150">
        <v>51</v>
      </c>
      <c r="G604" s="150">
        <v>1</v>
      </c>
      <c r="H604" s="150">
        <v>0</v>
      </c>
      <c r="I604" s="151">
        <v>5501</v>
      </c>
      <c r="J604" s="151">
        <v>81</v>
      </c>
      <c r="K604" s="151">
        <v>81</v>
      </c>
      <c r="L604" s="151">
        <v>6</v>
      </c>
      <c r="M604" s="151">
        <v>0</v>
      </c>
      <c r="N604" s="151">
        <v>2572</v>
      </c>
      <c r="O604" s="151">
        <v>54</v>
      </c>
      <c r="P604" s="151">
        <v>54</v>
      </c>
      <c r="Q604" s="151">
        <v>35</v>
      </c>
      <c r="R604" s="151">
        <v>0</v>
      </c>
      <c r="S604" s="152">
        <v>0.015</v>
      </c>
      <c r="T604" s="153">
        <v>113538</v>
      </c>
      <c r="U604" s="153">
        <v>1978</v>
      </c>
      <c r="V604" s="153">
        <v>1948</v>
      </c>
      <c r="W604" s="153">
        <v>5</v>
      </c>
      <c r="X604" s="151">
        <v>1770</v>
      </c>
      <c r="Y604" s="154">
        <v>0.0173774419137205</v>
      </c>
      <c r="Z604" s="154">
        <v>0.0166975881261596</v>
      </c>
      <c r="AA604" s="154">
        <v>0.0147245955280858</v>
      </c>
      <c r="AB604" s="155">
        <v>0.02099533437014</v>
      </c>
      <c r="AC604" s="156">
        <v>0.00197299259807375</v>
      </c>
      <c r="AD604" s="157">
        <v>31674</v>
      </c>
      <c r="AE604" s="158">
        <v>561</v>
      </c>
      <c r="AF604" s="158">
        <v>0</v>
      </c>
      <c r="AG604" s="158">
        <v>34178</v>
      </c>
      <c r="AH604" s="158">
        <v>613</v>
      </c>
      <c r="AI604" s="158">
        <v>2</v>
      </c>
      <c r="AJ604" s="155">
        <v>0.0177116878196628</v>
      </c>
      <c r="AK604" s="155">
        <v>0.0178769968985897</v>
      </c>
      <c r="AL604" s="156">
        <v>-0.000165309078926923</v>
      </c>
    </row>
    <row r="605" spans="1:38">
      <c r="A605" s="166" t="s">
        <v>375</v>
      </c>
      <c r="B605" s="167" t="s">
        <v>1809</v>
      </c>
      <c r="C605" s="167" t="s">
        <v>423</v>
      </c>
      <c r="D605" s="150">
        <v>2517</v>
      </c>
      <c r="E605" s="150">
        <v>37</v>
      </c>
      <c r="F605" s="150">
        <v>22</v>
      </c>
      <c r="G605" s="150">
        <v>0</v>
      </c>
      <c r="H605" s="150">
        <v>0</v>
      </c>
      <c r="I605" s="151">
        <v>3032</v>
      </c>
      <c r="J605" s="151">
        <v>29</v>
      </c>
      <c r="K605" s="151">
        <v>29</v>
      </c>
      <c r="L605" s="151">
        <v>5</v>
      </c>
      <c r="M605" s="151">
        <v>0</v>
      </c>
      <c r="N605" s="151">
        <v>1833</v>
      </c>
      <c r="O605" s="151">
        <v>14</v>
      </c>
      <c r="P605" s="151">
        <v>14</v>
      </c>
      <c r="Q605" s="151">
        <v>9</v>
      </c>
      <c r="R605" s="151">
        <v>0</v>
      </c>
      <c r="S605" s="152">
        <v>0.015</v>
      </c>
      <c r="T605" s="153">
        <v>62429</v>
      </c>
      <c r="U605" s="153">
        <v>709</v>
      </c>
      <c r="V605" s="153">
        <v>694</v>
      </c>
      <c r="W605" s="153">
        <v>0</v>
      </c>
      <c r="X605" s="151">
        <v>633</v>
      </c>
      <c r="Y605" s="154">
        <v>0.0113569014400359</v>
      </c>
      <c r="Z605" s="154">
        <v>0.0147000397298371</v>
      </c>
      <c r="AA605" s="154">
        <v>0.0095646437994723</v>
      </c>
      <c r="AB605" s="155">
        <v>0.00763775231860338</v>
      </c>
      <c r="AC605" s="156">
        <v>0.00513539593036481</v>
      </c>
      <c r="AD605" s="157">
        <v>16960</v>
      </c>
      <c r="AE605" s="158">
        <v>186</v>
      </c>
      <c r="AF605" s="158">
        <v>0</v>
      </c>
      <c r="AG605" s="158">
        <v>19509</v>
      </c>
      <c r="AH605" s="158">
        <v>217</v>
      </c>
      <c r="AI605" s="158">
        <v>0</v>
      </c>
      <c r="AJ605" s="155">
        <v>0.0109669811320755</v>
      </c>
      <c r="AK605" s="155">
        <v>0.0111230714029422</v>
      </c>
      <c r="AL605" s="156">
        <v>-0.000156090270866761</v>
      </c>
    </row>
    <row r="606" spans="1:38">
      <c r="A606" s="166" t="s">
        <v>375</v>
      </c>
      <c r="B606" s="167" t="s">
        <v>1809</v>
      </c>
      <c r="C606" s="167" t="s">
        <v>424</v>
      </c>
      <c r="D606" s="150">
        <v>3720</v>
      </c>
      <c r="E606" s="150">
        <v>79</v>
      </c>
      <c r="F606" s="150">
        <v>67</v>
      </c>
      <c r="G606" s="150">
        <v>1</v>
      </c>
      <c r="H606" s="150">
        <v>0</v>
      </c>
      <c r="I606" s="151">
        <v>4493</v>
      </c>
      <c r="J606" s="151">
        <v>111</v>
      </c>
      <c r="K606" s="151">
        <v>111</v>
      </c>
      <c r="L606" s="151">
        <v>32</v>
      </c>
      <c r="M606" s="151">
        <v>0</v>
      </c>
      <c r="N606" s="151">
        <v>2930</v>
      </c>
      <c r="O606" s="151">
        <v>56</v>
      </c>
      <c r="P606" s="151">
        <v>56</v>
      </c>
      <c r="Q606" s="151">
        <v>36</v>
      </c>
      <c r="R606" s="151">
        <v>0</v>
      </c>
      <c r="S606" s="152">
        <v>0.015</v>
      </c>
      <c r="T606" s="153">
        <v>93715</v>
      </c>
      <c r="U606" s="153">
        <v>2077</v>
      </c>
      <c r="V606" s="153">
        <v>2064</v>
      </c>
      <c r="W606" s="153">
        <v>0</v>
      </c>
      <c r="X606" s="151">
        <v>1876</v>
      </c>
      <c r="Y606" s="154">
        <v>0.0221629408312437</v>
      </c>
      <c r="Z606" s="154">
        <v>0.0212365591397849</v>
      </c>
      <c r="AA606" s="154">
        <v>0.0247050968172713</v>
      </c>
      <c r="AB606" s="155">
        <v>0.0191126279863481</v>
      </c>
      <c r="AC606" s="156">
        <v>-0.00346853767748637</v>
      </c>
      <c r="AD606" s="157">
        <v>24839</v>
      </c>
      <c r="AE606" s="158">
        <v>626</v>
      </c>
      <c r="AF606" s="158">
        <v>0</v>
      </c>
      <c r="AG606" s="158">
        <v>28132</v>
      </c>
      <c r="AH606" s="158">
        <v>598</v>
      </c>
      <c r="AI606" s="158">
        <v>0</v>
      </c>
      <c r="AJ606" s="155">
        <v>0.0252023028302267</v>
      </c>
      <c r="AK606" s="155">
        <v>0.0212569316081331</v>
      </c>
      <c r="AL606" s="156">
        <v>0.00394537122209358</v>
      </c>
    </row>
    <row r="607" spans="1:38">
      <c r="A607" s="166" t="s">
        <v>375</v>
      </c>
      <c r="B607" s="167" t="s">
        <v>1809</v>
      </c>
      <c r="C607" s="167" t="s">
        <v>425</v>
      </c>
      <c r="D607" s="150">
        <v>2114</v>
      </c>
      <c r="E607" s="150">
        <v>51</v>
      </c>
      <c r="F607" s="150">
        <v>36</v>
      </c>
      <c r="G607" s="150">
        <v>0</v>
      </c>
      <c r="H607" s="150">
        <v>0</v>
      </c>
      <c r="I607" s="151">
        <v>2755</v>
      </c>
      <c r="J607" s="151">
        <v>23</v>
      </c>
      <c r="K607" s="151">
        <v>23</v>
      </c>
      <c r="L607" s="151">
        <v>3</v>
      </c>
      <c r="M607" s="151">
        <v>0</v>
      </c>
      <c r="N607" s="151">
        <v>854</v>
      </c>
      <c r="O607" s="151">
        <v>23</v>
      </c>
      <c r="P607" s="151">
        <v>23</v>
      </c>
      <c r="Q607" s="151">
        <v>15</v>
      </c>
      <c r="R607" s="151">
        <v>0</v>
      </c>
      <c r="S607" s="152">
        <v>0.015</v>
      </c>
      <c r="T607" s="153">
        <v>50060</v>
      </c>
      <c r="U607" s="153">
        <v>850</v>
      </c>
      <c r="V607" s="153">
        <v>833</v>
      </c>
      <c r="W607" s="153">
        <v>6</v>
      </c>
      <c r="X607" s="151">
        <v>748</v>
      </c>
      <c r="Y607" s="154">
        <v>0.0168597682780663</v>
      </c>
      <c r="Z607" s="154">
        <v>0.0241248817407758</v>
      </c>
      <c r="AA607" s="154">
        <v>0.00834845735027223</v>
      </c>
      <c r="AB607" s="155">
        <v>0.0269320843091335</v>
      </c>
      <c r="AC607" s="156">
        <v>0.0157764243905036</v>
      </c>
      <c r="AD607" s="157">
        <v>13970</v>
      </c>
      <c r="AE607" s="158">
        <v>260</v>
      </c>
      <c r="AF607" s="158">
        <v>2</v>
      </c>
      <c r="AG607" s="158">
        <v>14943</v>
      </c>
      <c r="AH607" s="158">
        <v>279</v>
      </c>
      <c r="AI607" s="158">
        <v>2</v>
      </c>
      <c r="AJ607" s="155">
        <v>0.0184681460272011</v>
      </c>
      <c r="AK607" s="155">
        <v>0.0185371076758348</v>
      </c>
      <c r="AL607" s="156">
        <v>-6.89616486336947e-5</v>
      </c>
    </row>
    <row r="608" spans="1:38">
      <c r="A608" s="166" t="s">
        <v>375</v>
      </c>
      <c r="B608" s="167" t="s">
        <v>1809</v>
      </c>
      <c r="C608" s="167" t="s">
        <v>426</v>
      </c>
      <c r="D608" s="150">
        <v>2203</v>
      </c>
      <c r="E608" s="150">
        <v>58</v>
      </c>
      <c r="F608" s="150">
        <v>44</v>
      </c>
      <c r="G608" s="150">
        <v>0</v>
      </c>
      <c r="H608" s="150">
        <v>0</v>
      </c>
      <c r="I608" s="151">
        <v>2731</v>
      </c>
      <c r="J608" s="151">
        <v>47</v>
      </c>
      <c r="K608" s="151">
        <v>47</v>
      </c>
      <c r="L608" s="151">
        <v>6</v>
      </c>
      <c r="M608" s="151">
        <v>0</v>
      </c>
      <c r="N608" s="151">
        <v>1120</v>
      </c>
      <c r="O608" s="151">
        <v>44</v>
      </c>
      <c r="P608" s="151">
        <v>44</v>
      </c>
      <c r="Q608" s="151">
        <v>35</v>
      </c>
      <c r="R608" s="151">
        <v>0</v>
      </c>
      <c r="S608" s="152">
        <v>0.015</v>
      </c>
      <c r="T608" s="153">
        <v>49789</v>
      </c>
      <c r="U608" s="153">
        <v>1073</v>
      </c>
      <c r="V608" s="153">
        <v>1059</v>
      </c>
      <c r="W608" s="153">
        <v>0</v>
      </c>
      <c r="X608" s="151">
        <v>957</v>
      </c>
      <c r="Y608" s="154">
        <v>0.0215509449878487</v>
      </c>
      <c r="Z608" s="154">
        <v>0.0263277349069451</v>
      </c>
      <c r="AA608" s="154">
        <v>0.0172098132552179</v>
      </c>
      <c r="AB608" s="155">
        <v>0.0392857142857143</v>
      </c>
      <c r="AC608" s="156">
        <v>0.00911792165172721</v>
      </c>
      <c r="AD608" s="157">
        <v>14130</v>
      </c>
      <c r="AE608" s="158">
        <v>316</v>
      </c>
      <c r="AF608" s="158">
        <v>0</v>
      </c>
      <c r="AG608" s="158">
        <v>14665</v>
      </c>
      <c r="AH608" s="158">
        <v>320</v>
      </c>
      <c r="AI608" s="158">
        <v>0</v>
      </c>
      <c r="AJ608" s="155">
        <v>0.0223637650389243</v>
      </c>
      <c r="AK608" s="155">
        <v>0.0218206614387999</v>
      </c>
      <c r="AL608" s="156">
        <v>0.000543103600124412</v>
      </c>
    </row>
    <row r="609" spans="1:38">
      <c r="A609" s="166" t="s">
        <v>375</v>
      </c>
      <c r="B609" s="167" t="s">
        <v>1809</v>
      </c>
      <c r="C609" s="167" t="s">
        <v>427</v>
      </c>
      <c r="D609" s="150">
        <v>4033</v>
      </c>
      <c r="E609" s="150">
        <v>175</v>
      </c>
      <c r="F609" s="150">
        <v>132</v>
      </c>
      <c r="G609" s="150">
        <v>4</v>
      </c>
      <c r="H609" s="150">
        <v>0</v>
      </c>
      <c r="I609" s="151">
        <v>4683</v>
      </c>
      <c r="J609" s="151">
        <v>84</v>
      </c>
      <c r="K609" s="151">
        <v>84</v>
      </c>
      <c r="L609" s="151">
        <v>18</v>
      </c>
      <c r="M609" s="151">
        <v>0</v>
      </c>
      <c r="N609" s="151">
        <v>3060</v>
      </c>
      <c r="O609" s="151">
        <v>116</v>
      </c>
      <c r="P609" s="151">
        <v>116</v>
      </c>
      <c r="Q609" s="151">
        <v>91</v>
      </c>
      <c r="R609" s="151">
        <v>0</v>
      </c>
      <c r="S609" s="152">
        <v>0.015</v>
      </c>
      <c r="T609" s="153">
        <v>100096</v>
      </c>
      <c r="U609" s="153">
        <v>3116</v>
      </c>
      <c r="V609" s="153">
        <v>3072</v>
      </c>
      <c r="W609" s="153">
        <v>5</v>
      </c>
      <c r="X609" s="151">
        <v>2796</v>
      </c>
      <c r="Y609" s="154">
        <v>0.0310801630434783</v>
      </c>
      <c r="Z609" s="154">
        <v>0.0433920158690801</v>
      </c>
      <c r="AA609" s="154">
        <v>0.0179372197309417</v>
      </c>
      <c r="AB609" s="155">
        <v>0.0379084967320261</v>
      </c>
      <c r="AC609" s="156">
        <v>0.0254547961381384</v>
      </c>
      <c r="AD609" s="157">
        <v>26998</v>
      </c>
      <c r="AE609" s="158">
        <v>872</v>
      </c>
      <c r="AF609" s="158">
        <v>0</v>
      </c>
      <c r="AG609" s="158">
        <v>30799</v>
      </c>
      <c r="AH609" s="158">
        <v>948</v>
      </c>
      <c r="AI609" s="158">
        <v>3</v>
      </c>
      <c r="AJ609" s="155">
        <v>0.0322986887917624</v>
      </c>
      <c r="AK609" s="155">
        <v>0.0306828143770902</v>
      </c>
      <c r="AL609" s="156">
        <v>0.00161587441467219</v>
      </c>
    </row>
    <row r="610" spans="1:38">
      <c r="A610" s="166" t="s">
        <v>375</v>
      </c>
      <c r="B610" s="167" t="s">
        <v>1809</v>
      </c>
      <c r="C610" s="167" t="s">
        <v>428</v>
      </c>
      <c r="D610" s="150">
        <v>4871</v>
      </c>
      <c r="E610" s="150">
        <v>154</v>
      </c>
      <c r="F610" s="150">
        <v>85</v>
      </c>
      <c r="G610" s="150">
        <v>12</v>
      </c>
      <c r="H610" s="150">
        <v>0</v>
      </c>
      <c r="I610" s="151">
        <v>5642</v>
      </c>
      <c r="J610" s="151">
        <v>106</v>
      </c>
      <c r="K610" s="151">
        <v>106</v>
      </c>
      <c r="L610" s="151">
        <v>18</v>
      </c>
      <c r="M610" s="151">
        <v>0</v>
      </c>
      <c r="N610" s="151">
        <v>3752</v>
      </c>
      <c r="O610" s="151">
        <v>98</v>
      </c>
      <c r="P610" s="151">
        <v>98</v>
      </c>
      <c r="Q610" s="151">
        <v>47</v>
      </c>
      <c r="R610" s="151">
        <v>0</v>
      </c>
      <c r="S610" s="152">
        <v>0.015</v>
      </c>
      <c r="T610" s="153">
        <v>120208</v>
      </c>
      <c r="U610" s="153">
        <v>3177</v>
      </c>
      <c r="V610" s="153">
        <v>3107</v>
      </c>
      <c r="W610" s="153">
        <v>4</v>
      </c>
      <c r="X610" s="151">
        <v>2691</v>
      </c>
      <c r="Y610" s="154">
        <v>0.0263959137495009</v>
      </c>
      <c r="Z610" s="154">
        <v>0.03161568466434</v>
      </c>
      <c r="AA610" s="154">
        <v>0.0187876639489543</v>
      </c>
      <c r="AB610" s="155">
        <v>0.0261194029850746</v>
      </c>
      <c r="AC610" s="156">
        <v>0.0128280207153857</v>
      </c>
      <c r="AD610" s="157">
        <v>31710</v>
      </c>
      <c r="AE610" s="158">
        <v>865</v>
      </c>
      <c r="AF610" s="158">
        <v>2</v>
      </c>
      <c r="AG610" s="158">
        <v>36611</v>
      </c>
      <c r="AH610" s="158">
        <v>1088</v>
      </c>
      <c r="AI610" s="158">
        <v>2</v>
      </c>
      <c r="AJ610" s="155">
        <v>0.0272153894670451</v>
      </c>
      <c r="AK610" s="155">
        <v>0.0296632159733413</v>
      </c>
      <c r="AL610" s="156">
        <v>-0.00244782650629625</v>
      </c>
    </row>
    <row r="611" spans="1:38">
      <c r="A611" s="166" t="s">
        <v>375</v>
      </c>
      <c r="B611" s="167" t="s">
        <v>1809</v>
      </c>
      <c r="C611" s="167" t="s">
        <v>429</v>
      </c>
      <c r="D611" s="150">
        <v>4999</v>
      </c>
      <c r="E611" s="150">
        <v>28</v>
      </c>
      <c r="F611" s="150">
        <v>21</v>
      </c>
      <c r="G611" s="150">
        <v>2</v>
      </c>
      <c r="H611" s="150">
        <v>0</v>
      </c>
      <c r="I611" s="151">
        <v>6329</v>
      </c>
      <c r="J611" s="151">
        <v>61</v>
      </c>
      <c r="K611" s="151">
        <v>61</v>
      </c>
      <c r="L611" s="151">
        <v>9</v>
      </c>
      <c r="M611" s="151">
        <v>0</v>
      </c>
      <c r="N611" s="151">
        <v>3314</v>
      </c>
      <c r="O611" s="151">
        <v>43</v>
      </c>
      <c r="P611" s="151">
        <v>42</v>
      </c>
      <c r="Q611" s="151">
        <v>25</v>
      </c>
      <c r="R611" s="151">
        <v>0</v>
      </c>
      <c r="S611" s="152">
        <v>0.015</v>
      </c>
      <c r="T611" s="153">
        <v>123523</v>
      </c>
      <c r="U611" s="153">
        <v>1458</v>
      </c>
      <c r="V611" s="153">
        <v>1450</v>
      </c>
      <c r="W611" s="153">
        <v>3</v>
      </c>
      <c r="X611" s="151">
        <v>1334</v>
      </c>
      <c r="Y611" s="154">
        <v>0.0117791828242514</v>
      </c>
      <c r="Z611" s="154">
        <v>0.00560112022404481</v>
      </c>
      <c r="AA611" s="154">
        <v>0.00963817348712277</v>
      </c>
      <c r="AB611" s="155">
        <v>0.0129752564876282</v>
      </c>
      <c r="AC611" s="156">
        <v>-0.00403705326307796</v>
      </c>
      <c r="AD611" s="157">
        <v>34046</v>
      </c>
      <c r="AE611" s="158">
        <v>391</v>
      </c>
      <c r="AF611" s="158">
        <v>0</v>
      </c>
      <c r="AG611" s="158">
        <v>37619</v>
      </c>
      <c r="AH611" s="158">
        <v>450</v>
      </c>
      <c r="AI611" s="158">
        <v>2</v>
      </c>
      <c r="AJ611" s="155">
        <v>0.0114844621982024</v>
      </c>
      <c r="AK611" s="155">
        <v>0.01190887583402</v>
      </c>
      <c r="AL611" s="156">
        <v>-0.000424413635817611</v>
      </c>
    </row>
    <row r="612" spans="1:38">
      <c r="A612" s="166" t="s">
        <v>375</v>
      </c>
      <c r="B612" s="167" t="s">
        <v>1809</v>
      </c>
      <c r="C612" s="167" t="s">
        <v>430</v>
      </c>
      <c r="D612" s="150">
        <v>2587</v>
      </c>
      <c r="E612" s="150">
        <v>51</v>
      </c>
      <c r="F612" s="150">
        <v>38</v>
      </c>
      <c r="G612" s="150">
        <v>1</v>
      </c>
      <c r="H612" s="150">
        <v>0</v>
      </c>
      <c r="I612" s="151">
        <v>3542</v>
      </c>
      <c r="J612" s="151">
        <v>41</v>
      </c>
      <c r="K612" s="151">
        <v>41</v>
      </c>
      <c r="L612" s="151">
        <v>4</v>
      </c>
      <c r="M612" s="151">
        <v>0</v>
      </c>
      <c r="N612" s="151">
        <v>2345</v>
      </c>
      <c r="O612" s="151">
        <v>53</v>
      </c>
      <c r="P612" s="151">
        <v>53</v>
      </c>
      <c r="Q612" s="151">
        <v>39</v>
      </c>
      <c r="R612" s="151">
        <v>0</v>
      </c>
      <c r="S612" s="152">
        <v>0.015</v>
      </c>
      <c r="T612" s="153">
        <v>71279</v>
      </c>
      <c r="U612" s="153">
        <v>1206</v>
      </c>
      <c r="V612" s="153">
        <v>1193</v>
      </c>
      <c r="W612" s="153">
        <v>1</v>
      </c>
      <c r="X612" s="151">
        <v>1081</v>
      </c>
      <c r="Y612" s="154">
        <v>0.0169053999074061</v>
      </c>
      <c r="Z612" s="154">
        <v>0.0197139543873212</v>
      </c>
      <c r="AA612" s="154">
        <v>0.0115753811405985</v>
      </c>
      <c r="AB612" s="155">
        <v>0.0226012793176972</v>
      </c>
      <c r="AC612" s="156">
        <v>0.00813857324672269</v>
      </c>
      <c r="AD612" s="157">
        <v>18836</v>
      </c>
      <c r="AE612" s="158">
        <v>328</v>
      </c>
      <c r="AF612" s="158">
        <v>0</v>
      </c>
      <c r="AG612" s="158">
        <v>21873</v>
      </c>
      <c r="AH612" s="158">
        <v>408</v>
      </c>
      <c r="AI612" s="158">
        <v>1</v>
      </c>
      <c r="AJ612" s="155">
        <v>0.017413463580378</v>
      </c>
      <c r="AK612" s="155">
        <v>0.0186074155351346</v>
      </c>
      <c r="AL612" s="156">
        <v>-0.00119395195475664</v>
      </c>
    </row>
    <row r="613" spans="1:38">
      <c r="A613" s="166" t="s">
        <v>375</v>
      </c>
      <c r="B613" s="167" t="s">
        <v>1809</v>
      </c>
      <c r="C613" s="167" t="s">
        <v>431</v>
      </c>
      <c r="D613" s="150">
        <v>1784</v>
      </c>
      <c r="E613" s="150">
        <v>29</v>
      </c>
      <c r="F613" s="150">
        <v>20</v>
      </c>
      <c r="G613" s="150">
        <v>0</v>
      </c>
      <c r="H613" s="150">
        <v>0</v>
      </c>
      <c r="I613" s="151">
        <v>2226</v>
      </c>
      <c r="J613" s="151">
        <v>14</v>
      </c>
      <c r="K613" s="151">
        <v>14</v>
      </c>
      <c r="L613" s="151">
        <v>3</v>
      </c>
      <c r="M613" s="151">
        <v>0</v>
      </c>
      <c r="N613" s="151">
        <v>757</v>
      </c>
      <c r="O613" s="151">
        <v>29</v>
      </c>
      <c r="P613" s="151">
        <v>29</v>
      </c>
      <c r="Q613" s="151">
        <v>19</v>
      </c>
      <c r="R613" s="151">
        <v>0</v>
      </c>
      <c r="S613" s="152">
        <v>0.015</v>
      </c>
      <c r="T613" s="153">
        <v>42288</v>
      </c>
      <c r="U613" s="153">
        <v>606</v>
      </c>
      <c r="V613" s="153">
        <v>597</v>
      </c>
      <c r="W613" s="153">
        <v>2</v>
      </c>
      <c r="X613" s="151">
        <v>549</v>
      </c>
      <c r="Y613" s="154">
        <v>0.0142830117290957</v>
      </c>
      <c r="Z613" s="154">
        <v>0.0162556053811659</v>
      </c>
      <c r="AA613" s="154">
        <v>0.00628930817610063</v>
      </c>
      <c r="AB613" s="155">
        <v>0.0383091149273448</v>
      </c>
      <c r="AC613" s="156">
        <v>0.00996629720506529</v>
      </c>
      <c r="AD613" s="157">
        <v>11542</v>
      </c>
      <c r="AE613" s="158">
        <v>173</v>
      </c>
      <c r="AF613" s="158">
        <v>1</v>
      </c>
      <c r="AG613" s="158">
        <v>12918</v>
      </c>
      <c r="AH613" s="158">
        <v>181</v>
      </c>
      <c r="AI613" s="158">
        <v>1</v>
      </c>
      <c r="AJ613" s="155">
        <v>0.0149020966903483</v>
      </c>
      <c r="AK613" s="155">
        <v>0.013934045517882</v>
      </c>
      <c r="AL613" s="156">
        <v>0.000968051172466268</v>
      </c>
    </row>
    <row r="614" spans="1:38">
      <c r="A614" s="166" t="s">
        <v>375</v>
      </c>
      <c r="B614" s="167" t="s">
        <v>1809</v>
      </c>
      <c r="C614" s="167" t="s">
        <v>432</v>
      </c>
      <c r="D614" s="150">
        <v>2097</v>
      </c>
      <c r="E614" s="150">
        <v>35</v>
      </c>
      <c r="F614" s="150">
        <v>25</v>
      </c>
      <c r="G614" s="150">
        <v>0</v>
      </c>
      <c r="H614" s="150">
        <v>0</v>
      </c>
      <c r="I614" s="151">
        <v>2591</v>
      </c>
      <c r="J614" s="151">
        <v>25</v>
      </c>
      <c r="K614" s="151">
        <v>25</v>
      </c>
      <c r="L614" s="151">
        <v>3</v>
      </c>
      <c r="M614" s="151">
        <v>0</v>
      </c>
      <c r="N614" s="151">
        <v>1022</v>
      </c>
      <c r="O614" s="151">
        <v>38</v>
      </c>
      <c r="P614" s="151">
        <v>38</v>
      </c>
      <c r="Q614" s="151">
        <v>22</v>
      </c>
      <c r="R614" s="151">
        <v>0</v>
      </c>
      <c r="S614" s="152">
        <v>0.015</v>
      </c>
      <c r="T614" s="153">
        <v>51168</v>
      </c>
      <c r="U614" s="153">
        <v>875</v>
      </c>
      <c r="V614" s="153">
        <v>865</v>
      </c>
      <c r="W614" s="153">
        <v>1</v>
      </c>
      <c r="X614" s="151">
        <v>792</v>
      </c>
      <c r="Y614" s="154">
        <v>0.0170809881175735</v>
      </c>
      <c r="Z614" s="154">
        <v>0.016690510252742</v>
      </c>
      <c r="AA614" s="154">
        <v>0.0096487842531841</v>
      </c>
      <c r="AB614" s="155">
        <v>0.0371819960861057</v>
      </c>
      <c r="AC614" s="156">
        <v>0.00704172599955791</v>
      </c>
      <c r="AD614" s="157">
        <v>14012</v>
      </c>
      <c r="AE614" s="158">
        <v>286</v>
      </c>
      <c r="AF614" s="158">
        <v>0</v>
      </c>
      <c r="AG614" s="158">
        <v>15712</v>
      </c>
      <c r="AH614" s="158">
        <v>266</v>
      </c>
      <c r="AI614" s="158">
        <v>0</v>
      </c>
      <c r="AJ614" s="155">
        <v>0.0204110762203825</v>
      </c>
      <c r="AK614" s="155">
        <v>0.0169297352342159</v>
      </c>
      <c r="AL614" s="156">
        <v>0.00348134098616664</v>
      </c>
    </row>
    <row r="615" spans="1:38">
      <c r="A615" s="166" t="s">
        <v>375</v>
      </c>
      <c r="B615" s="167" t="s">
        <v>1809</v>
      </c>
      <c r="C615" s="167" t="s">
        <v>433</v>
      </c>
      <c r="D615" s="150">
        <v>6075</v>
      </c>
      <c r="E615" s="150">
        <v>140</v>
      </c>
      <c r="F615" s="150">
        <v>96</v>
      </c>
      <c r="G615" s="150">
        <v>2</v>
      </c>
      <c r="H615" s="150">
        <v>0</v>
      </c>
      <c r="I615" s="151">
        <v>7533</v>
      </c>
      <c r="J615" s="151">
        <v>190</v>
      </c>
      <c r="K615" s="151">
        <v>188</v>
      </c>
      <c r="L615" s="151">
        <v>32</v>
      </c>
      <c r="M615" s="151">
        <v>1</v>
      </c>
      <c r="N615" s="151">
        <v>3856</v>
      </c>
      <c r="O615" s="151">
        <v>157</v>
      </c>
      <c r="P615" s="151">
        <v>157</v>
      </c>
      <c r="Q615" s="151">
        <v>108</v>
      </c>
      <c r="R615" s="151">
        <v>0</v>
      </c>
      <c r="S615" s="152">
        <v>0.015</v>
      </c>
      <c r="T615" s="153">
        <v>154722</v>
      </c>
      <c r="U615" s="153">
        <v>3311</v>
      </c>
      <c r="V615" s="153">
        <v>3261</v>
      </c>
      <c r="W615" s="153">
        <v>3</v>
      </c>
      <c r="X615" s="151">
        <v>2910</v>
      </c>
      <c r="Y615" s="154">
        <v>0.0213802820542651</v>
      </c>
      <c r="Z615" s="154">
        <v>0.0230452674897119</v>
      </c>
      <c r="AA615" s="154">
        <v>0.025089605734767</v>
      </c>
      <c r="AB615" s="155">
        <v>0.0407157676348548</v>
      </c>
      <c r="AC615" s="156">
        <v>-0.00204433824505509</v>
      </c>
      <c r="AD615" s="157">
        <v>42585</v>
      </c>
      <c r="AE615" s="158">
        <v>1061</v>
      </c>
      <c r="AF615" s="158">
        <v>2</v>
      </c>
      <c r="AG615" s="158">
        <v>48195</v>
      </c>
      <c r="AH615" s="158">
        <v>940</v>
      </c>
      <c r="AI615" s="158">
        <v>0</v>
      </c>
      <c r="AJ615" s="155">
        <v>0.0248679112363508</v>
      </c>
      <c r="AK615" s="155">
        <v>0.0195040979354705</v>
      </c>
      <c r="AL615" s="156">
        <v>0.00536381330088034</v>
      </c>
    </row>
    <row r="616" spans="1:38">
      <c r="A616" s="166" t="s">
        <v>375</v>
      </c>
      <c r="B616" s="167" t="s">
        <v>1810</v>
      </c>
      <c r="C616" s="167" t="s">
        <v>434</v>
      </c>
      <c r="D616" s="150">
        <v>2924</v>
      </c>
      <c r="E616" s="150">
        <v>29</v>
      </c>
      <c r="F616" s="150">
        <v>22</v>
      </c>
      <c r="G616" s="150">
        <v>1</v>
      </c>
      <c r="H616" s="150">
        <v>0</v>
      </c>
      <c r="I616" s="151">
        <v>3484</v>
      </c>
      <c r="J616" s="151">
        <v>29</v>
      </c>
      <c r="K616" s="151">
        <v>29</v>
      </c>
      <c r="L616" s="151">
        <v>17</v>
      </c>
      <c r="M616" s="151">
        <v>0</v>
      </c>
      <c r="N616" s="151">
        <v>2923</v>
      </c>
      <c r="O616" s="151">
        <v>18</v>
      </c>
      <c r="P616" s="151">
        <v>18</v>
      </c>
      <c r="Q616" s="151">
        <v>15</v>
      </c>
      <c r="R616" s="151">
        <v>0</v>
      </c>
      <c r="S616" s="152">
        <v>0.015</v>
      </c>
      <c r="T616" s="153">
        <v>74736</v>
      </c>
      <c r="U616" s="153">
        <v>701</v>
      </c>
      <c r="V616" s="153">
        <v>694</v>
      </c>
      <c r="W616" s="153">
        <v>0</v>
      </c>
      <c r="X616" s="151">
        <v>650</v>
      </c>
      <c r="Y616" s="154">
        <v>0.00937968315135945</v>
      </c>
      <c r="Z616" s="154">
        <v>0.00991792065663475</v>
      </c>
      <c r="AA616" s="154">
        <v>0.00832376578645235</v>
      </c>
      <c r="AB616" s="155">
        <v>0.00615805679096818</v>
      </c>
      <c r="AC616" s="156">
        <v>0.00159415487018239</v>
      </c>
      <c r="AD616" s="157">
        <v>20382</v>
      </c>
      <c r="AE616" s="158">
        <v>213</v>
      </c>
      <c r="AF616" s="158">
        <v>0</v>
      </c>
      <c r="AG616" s="158">
        <v>21603</v>
      </c>
      <c r="AH616" s="158">
        <v>207</v>
      </c>
      <c r="AI616" s="158">
        <v>0</v>
      </c>
      <c r="AJ616" s="155">
        <v>0.010450397409479</v>
      </c>
      <c r="AK616" s="155">
        <v>0.00958200249965283</v>
      </c>
      <c r="AL616" s="156">
        <v>0.000868394909826127</v>
      </c>
    </row>
    <row r="617" spans="1:38">
      <c r="A617" s="166" t="s">
        <v>375</v>
      </c>
      <c r="B617" s="167" t="s">
        <v>1810</v>
      </c>
      <c r="C617" s="167" t="s">
        <v>435</v>
      </c>
      <c r="D617" s="150">
        <v>5900</v>
      </c>
      <c r="E617" s="150">
        <v>151</v>
      </c>
      <c r="F617" s="150">
        <v>110</v>
      </c>
      <c r="G617" s="150">
        <v>13</v>
      </c>
      <c r="H617" s="150">
        <v>0</v>
      </c>
      <c r="I617" s="151">
        <v>6435</v>
      </c>
      <c r="J617" s="151">
        <v>181</v>
      </c>
      <c r="K617" s="151">
        <v>180</v>
      </c>
      <c r="L617" s="151">
        <v>31</v>
      </c>
      <c r="M617" s="151">
        <v>0</v>
      </c>
      <c r="N617" s="151">
        <v>5984</v>
      </c>
      <c r="O617" s="151">
        <v>127</v>
      </c>
      <c r="P617" s="151">
        <v>127</v>
      </c>
      <c r="Q617" s="151">
        <v>82</v>
      </c>
      <c r="R617" s="151">
        <v>0</v>
      </c>
      <c r="S617" s="152">
        <v>0.015</v>
      </c>
      <c r="T617" s="153">
        <v>156579</v>
      </c>
      <c r="U617" s="153">
        <v>3556</v>
      </c>
      <c r="V617" s="153">
        <v>3513</v>
      </c>
      <c r="W617" s="153">
        <v>3</v>
      </c>
      <c r="X617" s="151">
        <v>3166</v>
      </c>
      <c r="Y617" s="154">
        <v>0.0226914209440602</v>
      </c>
      <c r="Z617" s="154">
        <v>0.025593220338983</v>
      </c>
      <c r="AA617" s="154">
        <v>0.0281274281274281</v>
      </c>
      <c r="AB617" s="155">
        <v>0.0212232620320856</v>
      </c>
      <c r="AC617" s="156">
        <v>-0.00253420778844508</v>
      </c>
      <c r="AD617" s="157">
        <v>40397</v>
      </c>
      <c r="AE617" s="158">
        <v>1027</v>
      </c>
      <c r="AF617" s="158">
        <v>0</v>
      </c>
      <c r="AG617" s="158">
        <v>48310</v>
      </c>
      <c r="AH617" s="158">
        <v>1075</v>
      </c>
      <c r="AI617" s="158">
        <v>1</v>
      </c>
      <c r="AJ617" s="155">
        <v>0.0254226799019729</v>
      </c>
      <c r="AK617" s="155">
        <v>0.0222314220658249</v>
      </c>
      <c r="AL617" s="156">
        <v>0.00319125783614804</v>
      </c>
    </row>
    <row r="618" spans="1:38">
      <c r="A618" s="166" t="s">
        <v>375</v>
      </c>
      <c r="B618" s="167" t="s">
        <v>1810</v>
      </c>
      <c r="C618" s="167" t="s">
        <v>436</v>
      </c>
      <c r="D618" s="150">
        <v>6639</v>
      </c>
      <c r="E618" s="150">
        <v>108</v>
      </c>
      <c r="F618" s="150">
        <v>79</v>
      </c>
      <c r="G618" s="150">
        <v>3</v>
      </c>
      <c r="H618" s="150">
        <v>0</v>
      </c>
      <c r="I618" s="151">
        <v>7332</v>
      </c>
      <c r="J618" s="151">
        <v>131</v>
      </c>
      <c r="K618" s="151">
        <v>131</v>
      </c>
      <c r="L618" s="151">
        <v>44</v>
      </c>
      <c r="M618" s="151">
        <v>0</v>
      </c>
      <c r="N618" s="151">
        <v>7481</v>
      </c>
      <c r="O618" s="151">
        <v>89</v>
      </c>
      <c r="P618" s="151">
        <v>89</v>
      </c>
      <c r="Q618" s="151">
        <v>67</v>
      </c>
      <c r="R618" s="151">
        <v>0</v>
      </c>
      <c r="S618" s="152">
        <v>0.015</v>
      </c>
      <c r="T618" s="153">
        <v>173402</v>
      </c>
      <c r="U618" s="153">
        <v>2755</v>
      </c>
      <c r="V618" s="153">
        <v>2726</v>
      </c>
      <c r="W618" s="153">
        <v>1</v>
      </c>
      <c r="X618" s="151">
        <v>2524</v>
      </c>
      <c r="Y618" s="154">
        <v>0.0158821697558275</v>
      </c>
      <c r="Z618" s="154">
        <v>0.0162675101671939</v>
      </c>
      <c r="AA618" s="154">
        <v>0.0178668848881615</v>
      </c>
      <c r="AB618" s="155">
        <v>0.0118968052399412</v>
      </c>
      <c r="AC618" s="156">
        <v>-0.00159937472096763</v>
      </c>
      <c r="AD618" s="157">
        <v>47238</v>
      </c>
      <c r="AE618" s="158">
        <v>806</v>
      </c>
      <c r="AF618" s="158">
        <v>1</v>
      </c>
      <c r="AG618" s="158">
        <v>50992</v>
      </c>
      <c r="AH618" s="158">
        <v>756</v>
      </c>
      <c r="AI618" s="158">
        <v>0</v>
      </c>
      <c r="AJ618" s="155">
        <v>0.017041365002752</v>
      </c>
      <c r="AK618" s="155">
        <v>0.0148258550360841</v>
      </c>
      <c r="AL618" s="156">
        <v>0.00221550996666793</v>
      </c>
    </row>
    <row r="619" spans="1:38">
      <c r="A619" s="166" t="s">
        <v>375</v>
      </c>
      <c r="B619" s="167" t="s">
        <v>1810</v>
      </c>
      <c r="C619" s="167" t="s">
        <v>437</v>
      </c>
      <c r="D619" s="150">
        <v>6063</v>
      </c>
      <c r="E619" s="150">
        <v>96</v>
      </c>
      <c r="F619" s="150">
        <v>64</v>
      </c>
      <c r="G619" s="150">
        <v>16</v>
      </c>
      <c r="H619" s="150">
        <v>0</v>
      </c>
      <c r="I619" s="151">
        <v>7062</v>
      </c>
      <c r="J619" s="151">
        <v>74</v>
      </c>
      <c r="K619" s="151">
        <v>74</v>
      </c>
      <c r="L619" s="151">
        <v>14</v>
      </c>
      <c r="M619" s="151">
        <v>0</v>
      </c>
      <c r="N619" s="151">
        <v>6373</v>
      </c>
      <c r="O619" s="151">
        <v>124</v>
      </c>
      <c r="P619" s="151">
        <v>124</v>
      </c>
      <c r="Q619" s="151">
        <v>85</v>
      </c>
      <c r="R619" s="151">
        <v>0</v>
      </c>
      <c r="S619" s="152">
        <v>0.015</v>
      </c>
      <c r="T619" s="153">
        <v>166148</v>
      </c>
      <c r="U619" s="153">
        <v>2758</v>
      </c>
      <c r="V619" s="153">
        <v>2725</v>
      </c>
      <c r="W619" s="153">
        <v>6</v>
      </c>
      <c r="X619" s="151">
        <v>2542</v>
      </c>
      <c r="Y619" s="154">
        <v>0.0165635457543877</v>
      </c>
      <c r="Z619" s="154">
        <v>0.0158337456704602</v>
      </c>
      <c r="AA619" s="154">
        <v>0.0104786179552535</v>
      </c>
      <c r="AB619" s="155">
        <v>0.0194570845755531</v>
      </c>
      <c r="AC619" s="156">
        <v>0.0053551277152067</v>
      </c>
      <c r="AD619" s="157">
        <v>44180</v>
      </c>
      <c r="AE619" s="158">
        <v>706</v>
      </c>
      <c r="AF619" s="158">
        <v>1</v>
      </c>
      <c r="AG619" s="158">
        <v>51330</v>
      </c>
      <c r="AH619" s="158">
        <v>811</v>
      </c>
      <c r="AI619" s="158">
        <v>2</v>
      </c>
      <c r="AJ619" s="155">
        <v>0.0159574468085106</v>
      </c>
      <c r="AK619" s="155">
        <v>0.0157607636859536</v>
      </c>
      <c r="AL619" s="156">
        <v>0.000196683122557002</v>
      </c>
    </row>
    <row r="620" spans="1:38">
      <c r="A620" s="166" t="s">
        <v>375</v>
      </c>
      <c r="B620" s="167" t="s">
        <v>1810</v>
      </c>
      <c r="C620" s="167" t="s">
        <v>438</v>
      </c>
      <c r="D620" s="150">
        <v>5972</v>
      </c>
      <c r="E620" s="150">
        <v>89</v>
      </c>
      <c r="F620" s="150">
        <v>75</v>
      </c>
      <c r="G620" s="150">
        <v>2</v>
      </c>
      <c r="H620" s="150">
        <v>0</v>
      </c>
      <c r="I620" s="151">
        <v>7020</v>
      </c>
      <c r="J620" s="151">
        <v>76</v>
      </c>
      <c r="K620" s="151">
        <v>73</v>
      </c>
      <c r="L620" s="151">
        <v>31</v>
      </c>
      <c r="M620" s="151">
        <v>0</v>
      </c>
      <c r="N620" s="151">
        <v>5935</v>
      </c>
      <c r="O620" s="151">
        <v>58</v>
      </c>
      <c r="P620" s="151">
        <v>58</v>
      </c>
      <c r="Q620" s="151">
        <v>45</v>
      </c>
      <c r="R620" s="151">
        <v>0</v>
      </c>
      <c r="S620" s="152">
        <v>0.015</v>
      </c>
      <c r="T620" s="153">
        <v>153912</v>
      </c>
      <c r="U620" s="153">
        <v>2089</v>
      </c>
      <c r="V620" s="153">
        <v>2072</v>
      </c>
      <c r="W620" s="153">
        <v>0</v>
      </c>
      <c r="X620" s="151">
        <v>1925</v>
      </c>
      <c r="Y620" s="154">
        <v>0.0135726908882998</v>
      </c>
      <c r="Z620" s="154">
        <v>0.0149028801071668</v>
      </c>
      <c r="AA620" s="154">
        <v>0.0108262108262108</v>
      </c>
      <c r="AB620" s="155">
        <v>0.00977253580454928</v>
      </c>
      <c r="AC620" s="156">
        <v>0.00407666928095595</v>
      </c>
      <c r="AD620" s="157">
        <v>41358</v>
      </c>
      <c r="AE620" s="158">
        <v>539</v>
      </c>
      <c r="AF620" s="158">
        <v>0</v>
      </c>
      <c r="AG620" s="158">
        <v>45963</v>
      </c>
      <c r="AH620" s="158">
        <v>658</v>
      </c>
      <c r="AI620" s="158">
        <v>0</v>
      </c>
      <c r="AJ620" s="155">
        <v>0.0130325450940568</v>
      </c>
      <c r="AK620" s="155">
        <v>0.0143158627591759</v>
      </c>
      <c r="AL620" s="156">
        <v>-0.00128331766511909</v>
      </c>
    </row>
    <row r="621" spans="1:38">
      <c r="A621" s="166" t="s">
        <v>375</v>
      </c>
      <c r="B621" s="167" t="s">
        <v>1810</v>
      </c>
      <c r="C621" s="167" t="s">
        <v>439</v>
      </c>
      <c r="D621" s="150">
        <v>4286</v>
      </c>
      <c r="E621" s="150">
        <v>59</v>
      </c>
      <c r="F621" s="150">
        <v>39</v>
      </c>
      <c r="G621" s="150">
        <v>1</v>
      </c>
      <c r="H621" s="150">
        <v>0</v>
      </c>
      <c r="I621" s="151">
        <v>5317</v>
      </c>
      <c r="J621" s="151">
        <v>59</v>
      </c>
      <c r="K621" s="151">
        <v>59</v>
      </c>
      <c r="L621" s="151">
        <v>10</v>
      </c>
      <c r="M621" s="151">
        <v>0</v>
      </c>
      <c r="N621" s="151">
        <v>4308</v>
      </c>
      <c r="O621" s="151">
        <v>59</v>
      </c>
      <c r="P621" s="151">
        <v>59</v>
      </c>
      <c r="Q621" s="151">
        <v>46</v>
      </c>
      <c r="R621" s="151">
        <v>0</v>
      </c>
      <c r="S621" s="152">
        <v>0.015</v>
      </c>
      <c r="T621" s="153">
        <v>112964</v>
      </c>
      <c r="U621" s="153">
        <v>1718</v>
      </c>
      <c r="V621" s="153">
        <v>1698</v>
      </c>
      <c r="W621" s="153">
        <v>3</v>
      </c>
      <c r="X621" s="151">
        <v>1579</v>
      </c>
      <c r="Y621" s="154">
        <v>0.0151818278389575</v>
      </c>
      <c r="Z621" s="154">
        <v>0.01376574895007</v>
      </c>
      <c r="AA621" s="154">
        <v>0.0110964829791236</v>
      </c>
      <c r="AB621" s="155">
        <v>0.0136954503249768</v>
      </c>
      <c r="AC621" s="156">
        <v>0.00266926597094643</v>
      </c>
      <c r="AD621" s="157">
        <v>30468</v>
      </c>
      <c r="AE621" s="158">
        <v>476</v>
      </c>
      <c r="AF621" s="158">
        <v>0</v>
      </c>
      <c r="AG621" s="158">
        <v>32950</v>
      </c>
      <c r="AH621" s="158">
        <v>499</v>
      </c>
      <c r="AI621" s="158">
        <v>2</v>
      </c>
      <c r="AJ621" s="155">
        <v>0.0156229486674544</v>
      </c>
      <c r="AK621" s="155">
        <v>0.0150834597875569</v>
      </c>
      <c r="AL621" s="156">
        <v>0.000539488879897474</v>
      </c>
    </row>
    <row r="622" spans="1:38">
      <c r="A622" s="166" t="s">
        <v>375</v>
      </c>
      <c r="B622" s="167" t="s">
        <v>1810</v>
      </c>
      <c r="C622" s="167" t="s">
        <v>440</v>
      </c>
      <c r="D622" s="150">
        <v>6959</v>
      </c>
      <c r="E622" s="150">
        <v>123</v>
      </c>
      <c r="F622" s="150">
        <v>78</v>
      </c>
      <c r="G622" s="150">
        <v>6</v>
      </c>
      <c r="H622" s="150">
        <v>0</v>
      </c>
      <c r="I622" s="151">
        <v>6823</v>
      </c>
      <c r="J622" s="151">
        <v>102</v>
      </c>
      <c r="K622" s="151">
        <v>102</v>
      </c>
      <c r="L622" s="151">
        <v>16</v>
      </c>
      <c r="M622" s="151">
        <v>0</v>
      </c>
      <c r="N622" s="151">
        <v>7119</v>
      </c>
      <c r="O622" s="151">
        <v>106</v>
      </c>
      <c r="P622" s="151">
        <v>106</v>
      </c>
      <c r="Q622" s="151">
        <v>78</v>
      </c>
      <c r="R622" s="151">
        <v>0</v>
      </c>
      <c r="S622" s="152">
        <v>0.015</v>
      </c>
      <c r="T622" s="153">
        <v>172519</v>
      </c>
      <c r="U622" s="153">
        <v>2698</v>
      </c>
      <c r="V622" s="153">
        <v>2651</v>
      </c>
      <c r="W622" s="153">
        <v>0</v>
      </c>
      <c r="X622" s="151">
        <v>2443</v>
      </c>
      <c r="Y622" s="154">
        <v>0.0156388571693553</v>
      </c>
      <c r="Z622" s="154">
        <v>0.0176749532978876</v>
      </c>
      <c r="AA622" s="154">
        <v>0.0149494357320827</v>
      </c>
      <c r="AB622" s="155">
        <v>0.014889731703891</v>
      </c>
      <c r="AC622" s="156">
        <v>0.00272551756580497</v>
      </c>
      <c r="AD622" s="157">
        <v>45906</v>
      </c>
      <c r="AE622" s="158">
        <v>728</v>
      </c>
      <c r="AF622" s="158">
        <v>0</v>
      </c>
      <c r="AG622" s="158">
        <v>54712</v>
      </c>
      <c r="AH622" s="158">
        <v>844</v>
      </c>
      <c r="AI622" s="158">
        <v>0</v>
      </c>
      <c r="AJ622" s="155">
        <v>0.0158584934431229</v>
      </c>
      <c r="AK622" s="155">
        <v>0.0154262319052493</v>
      </c>
      <c r="AL622" s="156">
        <v>0.0004322615378736</v>
      </c>
    </row>
    <row r="623" spans="1:38">
      <c r="A623" s="166" t="s">
        <v>375</v>
      </c>
      <c r="B623" s="167" t="s">
        <v>1810</v>
      </c>
      <c r="C623" s="167" t="s">
        <v>441</v>
      </c>
      <c r="D623" s="150">
        <v>4346</v>
      </c>
      <c r="E623" s="150">
        <v>100</v>
      </c>
      <c r="F623" s="150">
        <v>73</v>
      </c>
      <c r="G623" s="150">
        <v>4</v>
      </c>
      <c r="H623" s="150">
        <v>0</v>
      </c>
      <c r="I623" s="151">
        <v>4615</v>
      </c>
      <c r="J623" s="151">
        <v>82</v>
      </c>
      <c r="K623" s="151">
        <v>82</v>
      </c>
      <c r="L623" s="151">
        <v>24</v>
      </c>
      <c r="M623" s="151">
        <v>0</v>
      </c>
      <c r="N623" s="151">
        <v>4043</v>
      </c>
      <c r="O623" s="151">
        <v>107</v>
      </c>
      <c r="P623" s="151">
        <v>107</v>
      </c>
      <c r="Q623" s="151">
        <v>78</v>
      </c>
      <c r="R623" s="151">
        <v>0</v>
      </c>
      <c r="S623" s="152">
        <v>0.015</v>
      </c>
      <c r="T623" s="153">
        <v>112844</v>
      </c>
      <c r="U623" s="153">
        <v>2315</v>
      </c>
      <c r="V623" s="153">
        <v>2287</v>
      </c>
      <c r="W623" s="153">
        <v>4</v>
      </c>
      <c r="X623" s="151">
        <v>2100</v>
      </c>
      <c r="Y623" s="154">
        <v>0.0204796001559675</v>
      </c>
      <c r="Z623" s="154">
        <v>0.0230096640589047</v>
      </c>
      <c r="AA623" s="154">
        <v>0.0177681473456121</v>
      </c>
      <c r="AB623" s="155">
        <v>0.0264654959188721</v>
      </c>
      <c r="AC623" s="156">
        <v>0.00524151671329261</v>
      </c>
      <c r="AD623" s="157">
        <v>29557</v>
      </c>
      <c r="AE623" s="158">
        <v>608</v>
      </c>
      <c r="AF623" s="158">
        <v>1</v>
      </c>
      <c r="AG623" s="158">
        <v>34784</v>
      </c>
      <c r="AH623" s="158">
        <v>775</v>
      </c>
      <c r="AI623" s="158">
        <v>0</v>
      </c>
      <c r="AJ623" s="155">
        <v>0.0205365903170146</v>
      </c>
      <c r="AK623" s="155">
        <v>0.0222803587856486</v>
      </c>
      <c r="AL623" s="156">
        <v>-0.00174376846863399</v>
      </c>
    </row>
    <row r="624" spans="1:38">
      <c r="A624" s="166" t="s">
        <v>375</v>
      </c>
      <c r="B624" s="167" t="s">
        <v>1810</v>
      </c>
      <c r="C624" s="167" t="s">
        <v>442</v>
      </c>
      <c r="D624" s="150">
        <v>5292</v>
      </c>
      <c r="E624" s="150">
        <v>123</v>
      </c>
      <c r="F624" s="150">
        <v>103</v>
      </c>
      <c r="G624" s="150">
        <v>26</v>
      </c>
      <c r="H624" s="150">
        <v>0</v>
      </c>
      <c r="I624" s="151">
        <v>5435</v>
      </c>
      <c r="J624" s="151">
        <v>88</v>
      </c>
      <c r="K624" s="151">
        <v>87</v>
      </c>
      <c r="L624" s="151">
        <v>22</v>
      </c>
      <c r="M624" s="151">
        <v>0</v>
      </c>
      <c r="N624" s="151">
        <v>5849</v>
      </c>
      <c r="O624" s="151">
        <v>107</v>
      </c>
      <c r="P624" s="151">
        <v>107</v>
      </c>
      <c r="Q624" s="151">
        <v>71</v>
      </c>
      <c r="R624" s="151">
        <v>0</v>
      </c>
      <c r="S624" s="152">
        <v>0.015</v>
      </c>
      <c r="T624" s="153">
        <v>144729</v>
      </c>
      <c r="U624" s="153">
        <v>2610</v>
      </c>
      <c r="V624" s="153">
        <v>2589</v>
      </c>
      <c r="W624" s="153">
        <v>4</v>
      </c>
      <c r="X624" s="151">
        <v>2372</v>
      </c>
      <c r="Y624" s="154">
        <v>0.0180060665105128</v>
      </c>
      <c r="Z624" s="154">
        <v>0.0232426303854875</v>
      </c>
      <c r="AA624" s="154">
        <v>0.0161913523459062</v>
      </c>
      <c r="AB624" s="155">
        <v>0.0182937254231493</v>
      </c>
      <c r="AC624" s="156">
        <v>0.00705127803958136</v>
      </c>
      <c r="AD624" s="157">
        <v>37728</v>
      </c>
      <c r="AE624" s="158">
        <v>800</v>
      </c>
      <c r="AF624" s="158">
        <v>1</v>
      </c>
      <c r="AG624" s="158">
        <v>45037</v>
      </c>
      <c r="AH624" s="158">
        <v>765</v>
      </c>
      <c r="AI624" s="158">
        <v>0</v>
      </c>
      <c r="AJ624" s="155">
        <v>0.0211779050042409</v>
      </c>
      <c r="AK624" s="155">
        <v>0.0169860337056198</v>
      </c>
      <c r="AL624" s="156">
        <v>0.00419187129862106</v>
      </c>
    </row>
    <row r="625" spans="1:38">
      <c r="A625" s="166" t="s">
        <v>375</v>
      </c>
      <c r="B625" s="167" t="s">
        <v>1810</v>
      </c>
      <c r="C625" s="167" t="s">
        <v>443</v>
      </c>
      <c r="D625" s="150">
        <v>9894</v>
      </c>
      <c r="E625" s="150">
        <v>157</v>
      </c>
      <c r="F625" s="150">
        <v>103</v>
      </c>
      <c r="G625" s="150">
        <v>1</v>
      </c>
      <c r="H625" s="150">
        <v>0</v>
      </c>
      <c r="I625" s="151">
        <v>10780</v>
      </c>
      <c r="J625" s="151">
        <v>165</v>
      </c>
      <c r="K625" s="151">
        <v>165</v>
      </c>
      <c r="L625" s="151">
        <v>2</v>
      </c>
      <c r="M625" s="151">
        <v>0</v>
      </c>
      <c r="N625" s="151">
        <v>10468</v>
      </c>
      <c r="O625" s="151">
        <v>151</v>
      </c>
      <c r="P625" s="151">
        <v>151</v>
      </c>
      <c r="Q625" s="151">
        <v>86</v>
      </c>
      <c r="R625" s="151">
        <v>0</v>
      </c>
      <c r="S625" s="152">
        <v>0.015</v>
      </c>
      <c r="T625" s="153">
        <v>267479</v>
      </c>
      <c r="U625" s="153">
        <v>4224</v>
      </c>
      <c r="V625" s="153">
        <v>4169</v>
      </c>
      <c r="W625" s="153">
        <v>2</v>
      </c>
      <c r="X625" s="151">
        <v>3787</v>
      </c>
      <c r="Y625" s="154">
        <v>0.015784416720565</v>
      </c>
      <c r="Z625" s="154">
        <v>0.0158682029512836</v>
      </c>
      <c r="AA625" s="154">
        <v>0.0153061224489796</v>
      </c>
      <c r="AB625" s="155">
        <v>0.0144249140236912</v>
      </c>
      <c r="AC625" s="156">
        <v>0.000562080502304014</v>
      </c>
      <c r="AD625" s="157">
        <v>68624</v>
      </c>
      <c r="AE625" s="158">
        <v>1164</v>
      </c>
      <c r="AF625" s="158">
        <v>0</v>
      </c>
      <c r="AG625" s="158">
        <v>81663</v>
      </c>
      <c r="AH625" s="158">
        <v>1241</v>
      </c>
      <c r="AI625" s="158">
        <v>2</v>
      </c>
      <c r="AJ625" s="155">
        <v>0.0169619958032175</v>
      </c>
      <c r="AK625" s="155">
        <v>0.0151721097681937</v>
      </c>
      <c r="AL625" s="156">
        <v>0.00178988603502386</v>
      </c>
    </row>
    <row r="626" spans="1:38">
      <c r="A626" s="166" t="s">
        <v>375</v>
      </c>
      <c r="B626" s="167" t="s">
        <v>1810</v>
      </c>
      <c r="C626" s="167" t="s">
        <v>444</v>
      </c>
      <c r="D626" s="150">
        <v>6383</v>
      </c>
      <c r="E626" s="150">
        <v>97</v>
      </c>
      <c r="F626" s="150">
        <v>62</v>
      </c>
      <c r="G626" s="150">
        <v>0</v>
      </c>
      <c r="H626" s="150">
        <v>0</v>
      </c>
      <c r="I626" s="151">
        <v>8247</v>
      </c>
      <c r="J626" s="151">
        <v>77</v>
      </c>
      <c r="K626" s="151">
        <v>77</v>
      </c>
      <c r="L626" s="151">
        <v>23</v>
      </c>
      <c r="M626" s="151">
        <v>0</v>
      </c>
      <c r="N626" s="151">
        <v>6730</v>
      </c>
      <c r="O626" s="151">
        <v>83</v>
      </c>
      <c r="P626" s="151">
        <v>83</v>
      </c>
      <c r="Q626" s="151">
        <v>51</v>
      </c>
      <c r="R626" s="151">
        <v>0</v>
      </c>
      <c r="S626" s="152">
        <v>0.015</v>
      </c>
      <c r="T626" s="153">
        <v>167840</v>
      </c>
      <c r="U626" s="153">
        <v>2116</v>
      </c>
      <c r="V626" s="153">
        <v>2081</v>
      </c>
      <c r="W626" s="153">
        <v>0</v>
      </c>
      <c r="X626" s="151">
        <v>1899</v>
      </c>
      <c r="Y626" s="154">
        <v>0.0126072449952336</v>
      </c>
      <c r="Z626" s="154">
        <v>0.01519661601128</v>
      </c>
      <c r="AA626" s="154">
        <v>0.009336728507336</v>
      </c>
      <c r="AB626" s="155">
        <v>0.012332838038633</v>
      </c>
      <c r="AC626" s="156">
        <v>0.00585988750394396</v>
      </c>
      <c r="AD626" s="157">
        <v>45860</v>
      </c>
      <c r="AE626" s="158">
        <v>607</v>
      </c>
      <c r="AF626" s="158">
        <v>0</v>
      </c>
      <c r="AG626" s="158">
        <v>48867</v>
      </c>
      <c r="AH626" s="158">
        <v>632</v>
      </c>
      <c r="AI626" s="158">
        <v>0</v>
      </c>
      <c r="AJ626" s="155">
        <v>0.0132359354557348</v>
      </c>
      <c r="AK626" s="155">
        <v>0.0129330632123928</v>
      </c>
      <c r="AL626" s="156">
        <v>0.000302872243342023</v>
      </c>
    </row>
    <row r="627" spans="1:38">
      <c r="A627" s="166" t="s">
        <v>375</v>
      </c>
      <c r="B627" s="167" t="s">
        <v>1810</v>
      </c>
      <c r="C627" s="167" t="s">
        <v>445</v>
      </c>
      <c r="D627" s="150">
        <v>11382</v>
      </c>
      <c r="E627" s="150">
        <v>262</v>
      </c>
      <c r="F627" s="150">
        <v>184</v>
      </c>
      <c r="G627" s="150">
        <v>22</v>
      </c>
      <c r="H627" s="150">
        <v>0</v>
      </c>
      <c r="I627" s="151">
        <v>10851</v>
      </c>
      <c r="J627" s="151">
        <v>72</v>
      </c>
      <c r="K627" s="151">
        <v>72</v>
      </c>
      <c r="L627" s="151">
        <v>23</v>
      </c>
      <c r="M627" s="151">
        <v>0</v>
      </c>
      <c r="N627" s="151">
        <v>11599</v>
      </c>
      <c r="O627" s="151">
        <v>109</v>
      </c>
      <c r="P627" s="151">
        <v>109</v>
      </c>
      <c r="Q627" s="151">
        <v>52</v>
      </c>
      <c r="R627" s="151">
        <v>0</v>
      </c>
      <c r="S627" s="152">
        <v>0.015</v>
      </c>
      <c r="T627" s="153">
        <v>279875</v>
      </c>
      <c r="U627" s="153">
        <v>3401</v>
      </c>
      <c r="V627" s="153">
        <v>3321</v>
      </c>
      <c r="W627" s="153">
        <v>12</v>
      </c>
      <c r="X627" s="151">
        <v>2948</v>
      </c>
      <c r="Y627" s="154">
        <v>0.0121089772219741</v>
      </c>
      <c r="Z627" s="154">
        <v>0.0230188016165876</v>
      </c>
      <c r="AA627" s="154">
        <v>0.00663533314901852</v>
      </c>
      <c r="AB627" s="155">
        <v>0.00939736184153806</v>
      </c>
      <c r="AC627" s="156">
        <v>0.0163834684675691</v>
      </c>
      <c r="AD627" s="157">
        <v>76392</v>
      </c>
      <c r="AE627" s="158">
        <v>1092</v>
      </c>
      <c r="AF627" s="158">
        <v>1</v>
      </c>
      <c r="AG627" s="158">
        <v>86729</v>
      </c>
      <c r="AH627" s="158">
        <v>891</v>
      </c>
      <c r="AI627" s="158">
        <v>9</v>
      </c>
      <c r="AJ627" s="155">
        <v>0.0142816001675568</v>
      </c>
      <c r="AK627" s="155">
        <v>0.0101696087813765</v>
      </c>
      <c r="AL627" s="156">
        <v>0.00411199138618034</v>
      </c>
    </row>
    <row r="628" spans="1:38">
      <c r="A628" s="166" t="s">
        <v>375</v>
      </c>
      <c r="B628" s="167" t="s">
        <v>1810</v>
      </c>
      <c r="C628" s="167" t="s">
        <v>446</v>
      </c>
      <c r="D628" s="150">
        <v>6524</v>
      </c>
      <c r="E628" s="150">
        <v>159</v>
      </c>
      <c r="F628" s="150">
        <v>106</v>
      </c>
      <c r="G628" s="150">
        <v>8</v>
      </c>
      <c r="H628" s="150">
        <v>0</v>
      </c>
      <c r="I628" s="151">
        <v>6851</v>
      </c>
      <c r="J628" s="151">
        <v>104</v>
      </c>
      <c r="K628" s="151">
        <v>104</v>
      </c>
      <c r="L628" s="151">
        <v>30</v>
      </c>
      <c r="M628" s="151">
        <v>0</v>
      </c>
      <c r="N628" s="151">
        <v>6195</v>
      </c>
      <c r="O628" s="151">
        <v>86</v>
      </c>
      <c r="P628" s="151">
        <v>86</v>
      </c>
      <c r="Q628" s="151">
        <v>69</v>
      </c>
      <c r="R628" s="151">
        <v>0</v>
      </c>
      <c r="S628" s="152">
        <v>0.015</v>
      </c>
      <c r="T628" s="153">
        <v>166727</v>
      </c>
      <c r="U628" s="153">
        <v>3129</v>
      </c>
      <c r="V628" s="153">
        <v>3076</v>
      </c>
      <c r="W628" s="153">
        <v>11</v>
      </c>
      <c r="X628" s="151">
        <v>2842</v>
      </c>
      <c r="Y628" s="154">
        <v>0.018701230154684</v>
      </c>
      <c r="Z628" s="154">
        <v>0.0243715511955855</v>
      </c>
      <c r="AA628" s="154">
        <v>0.015180265654649</v>
      </c>
      <c r="AB628" s="155">
        <v>0.0138821630347054</v>
      </c>
      <c r="AC628" s="156">
        <v>0.00919128554093657</v>
      </c>
      <c r="AD628" s="157">
        <v>42624</v>
      </c>
      <c r="AE628" s="158">
        <v>839</v>
      </c>
      <c r="AF628" s="158">
        <v>2</v>
      </c>
      <c r="AG628" s="158">
        <v>50830</v>
      </c>
      <c r="AH628" s="158">
        <v>954</v>
      </c>
      <c r="AI628" s="158">
        <v>5</v>
      </c>
      <c r="AJ628" s="155">
        <v>0.0196368243243243</v>
      </c>
      <c r="AK628" s="155">
        <v>0.0186700767263427</v>
      </c>
      <c r="AL628" s="156">
        <v>0.000966747597981613</v>
      </c>
    </row>
    <row r="629" spans="1:38">
      <c r="A629" s="166" t="s">
        <v>375</v>
      </c>
      <c r="B629" s="167" t="s">
        <v>1810</v>
      </c>
      <c r="C629" s="167" t="s">
        <v>447</v>
      </c>
      <c r="D629" s="150">
        <v>4399</v>
      </c>
      <c r="E629" s="150">
        <v>35</v>
      </c>
      <c r="F629" s="150">
        <v>24</v>
      </c>
      <c r="G629" s="150">
        <v>0</v>
      </c>
      <c r="H629" s="150">
        <v>0</v>
      </c>
      <c r="I629" s="151">
        <v>5114</v>
      </c>
      <c r="J629" s="151">
        <v>32</v>
      </c>
      <c r="K629" s="151">
        <v>32</v>
      </c>
      <c r="L629" s="151">
        <v>8</v>
      </c>
      <c r="M629" s="151">
        <v>0</v>
      </c>
      <c r="N629" s="151">
        <v>4170</v>
      </c>
      <c r="O629" s="151">
        <v>24</v>
      </c>
      <c r="P629" s="151">
        <v>24</v>
      </c>
      <c r="Q629" s="151">
        <v>16</v>
      </c>
      <c r="R629" s="151">
        <v>0</v>
      </c>
      <c r="S629" s="152">
        <v>0.015</v>
      </c>
      <c r="T629" s="153">
        <v>106370</v>
      </c>
      <c r="U629" s="153">
        <v>965</v>
      </c>
      <c r="V629" s="153">
        <v>953</v>
      </c>
      <c r="W629" s="153">
        <v>1</v>
      </c>
      <c r="X629" s="151">
        <v>891</v>
      </c>
      <c r="Y629" s="154">
        <v>0.00906270565008931</v>
      </c>
      <c r="Z629" s="154">
        <v>0.00795635371675381</v>
      </c>
      <c r="AA629" s="154">
        <v>0.00625733281188893</v>
      </c>
      <c r="AB629" s="155">
        <v>0.00575539568345324</v>
      </c>
      <c r="AC629" s="156">
        <v>0.00169902090486488</v>
      </c>
      <c r="AD629" s="157">
        <v>29277</v>
      </c>
      <c r="AE629" s="158">
        <v>279</v>
      </c>
      <c r="AF629" s="158">
        <v>1</v>
      </c>
      <c r="AG629" s="158">
        <v>30717</v>
      </c>
      <c r="AH629" s="158">
        <v>291</v>
      </c>
      <c r="AI629" s="158">
        <v>0</v>
      </c>
      <c r="AJ629" s="155">
        <v>0.00949550841957851</v>
      </c>
      <c r="AK629" s="155">
        <v>0.00947358140443403</v>
      </c>
      <c r="AL629" s="156">
        <v>2.19270151444826e-5</v>
      </c>
    </row>
    <row r="630" spans="1:38">
      <c r="A630" s="166" t="s">
        <v>375</v>
      </c>
      <c r="B630" s="167" t="s">
        <v>1810</v>
      </c>
      <c r="C630" s="167" t="s">
        <v>448</v>
      </c>
      <c r="D630" s="150">
        <v>4273</v>
      </c>
      <c r="E630" s="150">
        <v>42</v>
      </c>
      <c r="F630" s="150">
        <v>35</v>
      </c>
      <c r="G630" s="150">
        <v>2</v>
      </c>
      <c r="H630" s="150">
        <v>0</v>
      </c>
      <c r="I630" s="151">
        <v>4879</v>
      </c>
      <c r="J630" s="151">
        <v>32</v>
      </c>
      <c r="K630" s="151">
        <v>32</v>
      </c>
      <c r="L630" s="151">
        <v>11</v>
      </c>
      <c r="M630" s="151">
        <v>0</v>
      </c>
      <c r="N630" s="151">
        <v>4035</v>
      </c>
      <c r="O630" s="151">
        <v>32</v>
      </c>
      <c r="P630" s="151">
        <v>32</v>
      </c>
      <c r="Q630" s="151">
        <v>27</v>
      </c>
      <c r="R630" s="151">
        <v>0</v>
      </c>
      <c r="S630" s="152">
        <v>0.015</v>
      </c>
      <c r="T630" s="153">
        <v>108692</v>
      </c>
      <c r="U630" s="153">
        <v>848</v>
      </c>
      <c r="V630" s="153">
        <v>841</v>
      </c>
      <c r="W630" s="153">
        <v>0</v>
      </c>
      <c r="X630" s="151">
        <v>776</v>
      </c>
      <c r="Y630" s="154">
        <v>0.00780186214256799</v>
      </c>
      <c r="Z630" s="154">
        <v>0.00982915984086122</v>
      </c>
      <c r="AA630" s="154">
        <v>0.00655872104939537</v>
      </c>
      <c r="AB630" s="155">
        <v>0.00793060718711276</v>
      </c>
      <c r="AC630" s="156">
        <v>0.00327043879146585</v>
      </c>
      <c r="AD630" s="157">
        <v>29181</v>
      </c>
      <c r="AE630" s="158">
        <v>242</v>
      </c>
      <c r="AF630" s="158">
        <v>0</v>
      </c>
      <c r="AG630" s="158">
        <v>32036</v>
      </c>
      <c r="AH630" s="158">
        <v>249</v>
      </c>
      <c r="AI630" s="158">
        <v>0</v>
      </c>
      <c r="AJ630" s="155">
        <v>0.00829306740687434</v>
      </c>
      <c r="AK630" s="155">
        <v>0.00777250593082782</v>
      </c>
      <c r="AL630" s="156">
        <v>0.000520561476046517</v>
      </c>
    </row>
    <row r="631" spans="1:38">
      <c r="A631" s="166" t="s">
        <v>375</v>
      </c>
      <c r="B631" s="167" t="s">
        <v>1810</v>
      </c>
      <c r="C631" s="167" t="s">
        <v>449</v>
      </c>
      <c r="D631" s="150">
        <v>5512</v>
      </c>
      <c r="E631" s="150">
        <v>57</v>
      </c>
      <c r="F631" s="150">
        <v>35</v>
      </c>
      <c r="G631" s="150">
        <v>15</v>
      </c>
      <c r="H631" s="150">
        <v>0</v>
      </c>
      <c r="I631" s="151">
        <v>5693</v>
      </c>
      <c r="J631" s="151">
        <v>67</v>
      </c>
      <c r="K631" s="151">
        <v>67</v>
      </c>
      <c r="L631" s="151">
        <v>14</v>
      </c>
      <c r="M631" s="151">
        <v>0</v>
      </c>
      <c r="N631" s="151">
        <v>5874</v>
      </c>
      <c r="O631" s="151">
        <v>43</v>
      </c>
      <c r="P631" s="151">
        <v>43</v>
      </c>
      <c r="Q631" s="151">
        <v>24</v>
      </c>
      <c r="R631" s="151">
        <v>0</v>
      </c>
      <c r="S631" s="152">
        <v>0.015</v>
      </c>
      <c r="T631" s="153">
        <v>146707</v>
      </c>
      <c r="U631" s="153">
        <v>1848</v>
      </c>
      <c r="V631" s="153">
        <v>1826</v>
      </c>
      <c r="W631" s="153">
        <v>2</v>
      </c>
      <c r="X631" s="151">
        <v>1705</v>
      </c>
      <c r="Y631" s="154">
        <v>0.0125829033379457</v>
      </c>
      <c r="Z631" s="154">
        <v>0.0103410740203193</v>
      </c>
      <c r="AA631" s="154">
        <v>0.0117688389249956</v>
      </c>
      <c r="AB631" s="155">
        <v>0.0073203949608444</v>
      </c>
      <c r="AC631" s="156">
        <v>-0.0014277649046763</v>
      </c>
      <c r="AD631" s="157">
        <v>39609</v>
      </c>
      <c r="AE631" s="158">
        <v>480</v>
      </c>
      <c r="AF631" s="158">
        <v>1</v>
      </c>
      <c r="AG631" s="158">
        <v>44968</v>
      </c>
      <c r="AH631" s="158">
        <v>563</v>
      </c>
      <c r="AI631" s="158">
        <v>0</v>
      </c>
      <c r="AJ631" s="155">
        <v>0.0120932111388826</v>
      </c>
      <c r="AK631" s="155">
        <v>0.012520014232343</v>
      </c>
      <c r="AL631" s="156">
        <v>-0.000426803093460423</v>
      </c>
    </row>
    <row r="632" spans="1:38">
      <c r="A632" s="166" t="s">
        <v>375</v>
      </c>
      <c r="B632" s="167" t="s">
        <v>1810</v>
      </c>
      <c r="C632" s="167" t="s">
        <v>450</v>
      </c>
      <c r="D632" s="150">
        <v>5490</v>
      </c>
      <c r="E632" s="150">
        <v>78</v>
      </c>
      <c r="F632" s="150">
        <v>59</v>
      </c>
      <c r="G632" s="150">
        <v>7</v>
      </c>
      <c r="H632" s="150">
        <v>0</v>
      </c>
      <c r="I632" s="151">
        <v>5518</v>
      </c>
      <c r="J632" s="151">
        <v>88</v>
      </c>
      <c r="K632" s="151">
        <v>88</v>
      </c>
      <c r="L632" s="151">
        <v>3</v>
      </c>
      <c r="M632" s="151">
        <v>0</v>
      </c>
      <c r="N632" s="151">
        <v>5754</v>
      </c>
      <c r="O632" s="151">
        <v>78</v>
      </c>
      <c r="P632" s="151">
        <v>78</v>
      </c>
      <c r="Q632" s="151">
        <v>39</v>
      </c>
      <c r="R632" s="151">
        <v>0</v>
      </c>
      <c r="S632" s="152">
        <v>0.015</v>
      </c>
      <c r="T632" s="153">
        <v>147064</v>
      </c>
      <c r="U632" s="153">
        <v>2138</v>
      </c>
      <c r="V632" s="153">
        <v>2119</v>
      </c>
      <c r="W632" s="153">
        <v>7</v>
      </c>
      <c r="X632" s="151">
        <v>1873</v>
      </c>
      <c r="Y632" s="154">
        <v>0.014490289941794</v>
      </c>
      <c r="Z632" s="154">
        <v>0.014207650273224</v>
      </c>
      <c r="AA632" s="154">
        <v>0.0159478071765132</v>
      </c>
      <c r="AB632" s="155">
        <v>0.013555787278415</v>
      </c>
      <c r="AC632" s="156">
        <v>-0.00174015690328918</v>
      </c>
      <c r="AD632" s="157">
        <v>39201</v>
      </c>
      <c r="AE632" s="158">
        <v>581</v>
      </c>
      <c r="AF632" s="158">
        <v>0</v>
      </c>
      <c r="AG632" s="158">
        <v>45192</v>
      </c>
      <c r="AH632" s="158">
        <v>735</v>
      </c>
      <c r="AI632" s="158">
        <v>2</v>
      </c>
      <c r="AJ632" s="155">
        <v>0.014821050483406</v>
      </c>
      <c r="AK632" s="155">
        <v>0.0162196848999823</v>
      </c>
      <c r="AL632" s="156">
        <v>-0.00139863441657626</v>
      </c>
    </row>
    <row r="633" spans="1:38">
      <c r="A633" s="166" t="s">
        <v>375</v>
      </c>
      <c r="B633" s="167" t="s">
        <v>1810</v>
      </c>
      <c r="C633" s="167" t="s">
        <v>451</v>
      </c>
      <c r="D633" s="150">
        <v>3830</v>
      </c>
      <c r="E633" s="150">
        <v>58</v>
      </c>
      <c r="F633" s="150">
        <v>43</v>
      </c>
      <c r="G633" s="150">
        <v>5</v>
      </c>
      <c r="H633" s="150">
        <v>0</v>
      </c>
      <c r="I633" s="151">
        <v>3761</v>
      </c>
      <c r="J633" s="151">
        <v>51</v>
      </c>
      <c r="K633" s="151">
        <v>51</v>
      </c>
      <c r="L633" s="151">
        <v>5</v>
      </c>
      <c r="M633" s="151">
        <v>0</v>
      </c>
      <c r="N633" s="151">
        <v>3800</v>
      </c>
      <c r="O633" s="151">
        <v>57</v>
      </c>
      <c r="P633" s="151">
        <v>57</v>
      </c>
      <c r="Q633" s="151">
        <v>43</v>
      </c>
      <c r="R633" s="151">
        <v>0</v>
      </c>
      <c r="S633" s="152">
        <v>0.015</v>
      </c>
      <c r="T633" s="153">
        <v>97066</v>
      </c>
      <c r="U633" s="153">
        <v>1644</v>
      </c>
      <c r="V633" s="153">
        <v>1629</v>
      </c>
      <c r="W633" s="153">
        <v>2</v>
      </c>
      <c r="X633" s="151">
        <v>1501</v>
      </c>
      <c r="Y633" s="154">
        <v>0.0169163249747594</v>
      </c>
      <c r="Z633" s="154">
        <v>0.0151436031331593</v>
      </c>
      <c r="AA633" s="154">
        <v>0.0135602233448551</v>
      </c>
      <c r="AB633" s="155">
        <v>0.015</v>
      </c>
      <c r="AC633" s="156">
        <v>0.00158337978830418</v>
      </c>
      <c r="AD633" s="157">
        <v>25078</v>
      </c>
      <c r="AE633" s="158">
        <v>415</v>
      </c>
      <c r="AF633" s="158">
        <v>0</v>
      </c>
      <c r="AG633" s="158">
        <v>30853</v>
      </c>
      <c r="AH633" s="158">
        <v>512</v>
      </c>
      <c r="AI633" s="158">
        <v>2</v>
      </c>
      <c r="AJ633" s="155">
        <v>0.0165483690884441</v>
      </c>
      <c r="AK633" s="155">
        <v>0.0165299970829417</v>
      </c>
      <c r="AL633" s="156">
        <v>1.83720055023616e-5</v>
      </c>
    </row>
    <row r="634" spans="1:38">
      <c r="A634" s="166" t="s">
        <v>375</v>
      </c>
      <c r="B634" s="167" t="s">
        <v>1811</v>
      </c>
      <c r="C634" s="167" t="s">
        <v>452</v>
      </c>
      <c r="D634" s="150">
        <v>3990</v>
      </c>
      <c r="E634" s="150">
        <v>128</v>
      </c>
      <c r="F634" s="150">
        <v>60</v>
      </c>
      <c r="G634" s="150">
        <v>0</v>
      </c>
      <c r="H634" s="150">
        <v>0</v>
      </c>
      <c r="I634" s="151">
        <v>4612</v>
      </c>
      <c r="J634" s="151">
        <v>82</v>
      </c>
      <c r="K634" s="151">
        <v>82</v>
      </c>
      <c r="L634" s="151">
        <v>11</v>
      </c>
      <c r="M634" s="151">
        <v>0</v>
      </c>
      <c r="N634" s="151">
        <v>3885</v>
      </c>
      <c r="O634" s="151">
        <v>55</v>
      </c>
      <c r="P634" s="151">
        <v>55</v>
      </c>
      <c r="Q634" s="151">
        <v>31</v>
      </c>
      <c r="R634" s="151">
        <v>0</v>
      </c>
      <c r="S634" s="152">
        <v>0.015</v>
      </c>
      <c r="T634" s="153">
        <v>107356</v>
      </c>
      <c r="U634" s="153">
        <v>2074</v>
      </c>
      <c r="V634" s="153">
        <v>2004</v>
      </c>
      <c r="W634" s="153">
        <v>3</v>
      </c>
      <c r="X634" s="151">
        <v>1809</v>
      </c>
      <c r="Y634" s="154">
        <v>0.019290957189165</v>
      </c>
      <c r="Z634" s="154">
        <v>0.0320802005012531</v>
      </c>
      <c r="AA634" s="154">
        <v>0.0177797051170859</v>
      </c>
      <c r="AB634" s="155">
        <v>0.0141570141570142</v>
      </c>
      <c r="AC634" s="156">
        <v>0.0143004953841673</v>
      </c>
      <c r="AD634" s="157">
        <v>27302</v>
      </c>
      <c r="AE634" s="158">
        <v>656</v>
      </c>
      <c r="AF634" s="158">
        <v>0</v>
      </c>
      <c r="AG634" s="158">
        <v>30439</v>
      </c>
      <c r="AH634" s="158">
        <v>635</v>
      </c>
      <c r="AI634" s="158">
        <v>1</v>
      </c>
      <c r="AJ634" s="155">
        <v>0.0240275437696872</v>
      </c>
      <c r="AK634" s="155">
        <v>0.0208285423305628</v>
      </c>
      <c r="AL634" s="156">
        <v>0.00319900143912444</v>
      </c>
    </row>
    <row r="635" spans="1:38">
      <c r="A635" s="166" t="s">
        <v>375</v>
      </c>
      <c r="B635" s="167" t="s">
        <v>1811</v>
      </c>
      <c r="C635" s="167" t="s">
        <v>453</v>
      </c>
      <c r="D635" s="150">
        <v>9074</v>
      </c>
      <c r="E635" s="150">
        <v>188</v>
      </c>
      <c r="F635" s="150">
        <v>152</v>
      </c>
      <c r="G635" s="150">
        <v>0</v>
      </c>
      <c r="H635" s="150">
        <v>0</v>
      </c>
      <c r="I635" s="151">
        <v>10690</v>
      </c>
      <c r="J635" s="151">
        <v>135</v>
      </c>
      <c r="K635" s="151">
        <v>135</v>
      </c>
      <c r="L635" s="151">
        <v>60</v>
      </c>
      <c r="M635" s="151">
        <v>0</v>
      </c>
      <c r="N635" s="151">
        <v>8557</v>
      </c>
      <c r="O635" s="151">
        <v>132</v>
      </c>
      <c r="P635" s="151">
        <v>132</v>
      </c>
      <c r="Q635" s="151">
        <v>109</v>
      </c>
      <c r="R635" s="151">
        <v>0</v>
      </c>
      <c r="S635" s="152">
        <v>0.015</v>
      </c>
      <c r="T635" s="153">
        <v>229488</v>
      </c>
      <c r="U635" s="153">
        <v>4159</v>
      </c>
      <c r="V635" s="153">
        <v>4123</v>
      </c>
      <c r="W635" s="153">
        <v>2</v>
      </c>
      <c r="X635" s="151">
        <v>3830</v>
      </c>
      <c r="Y635" s="154">
        <v>0.0181142369099909</v>
      </c>
      <c r="Z635" s="154">
        <v>0.0207185364778488</v>
      </c>
      <c r="AA635" s="154">
        <v>0.0126286248830683</v>
      </c>
      <c r="AB635" s="155">
        <v>0.015425967044525</v>
      </c>
      <c r="AC635" s="156">
        <v>0.00808991159478051</v>
      </c>
      <c r="AD635" s="157">
        <v>61632</v>
      </c>
      <c r="AE635" s="158">
        <v>1203</v>
      </c>
      <c r="AF635" s="158">
        <v>0</v>
      </c>
      <c r="AG635" s="158">
        <v>66058</v>
      </c>
      <c r="AH635" s="158">
        <v>1199</v>
      </c>
      <c r="AI635" s="158">
        <v>2</v>
      </c>
      <c r="AJ635" s="155">
        <v>0.0195190809968847</v>
      </c>
      <c r="AK635" s="155">
        <v>0.0181204396136728</v>
      </c>
      <c r="AL635" s="156">
        <v>0.0013986413832119</v>
      </c>
    </row>
    <row r="636" spans="1:38">
      <c r="A636" s="166" t="s">
        <v>375</v>
      </c>
      <c r="B636" s="167" t="s">
        <v>1811</v>
      </c>
      <c r="C636" s="167" t="s">
        <v>454</v>
      </c>
      <c r="D636" s="150">
        <v>5266</v>
      </c>
      <c r="E636" s="150">
        <v>129</v>
      </c>
      <c r="F636" s="150">
        <v>93</v>
      </c>
      <c r="G636" s="150">
        <v>1</v>
      </c>
      <c r="H636" s="150">
        <v>0</v>
      </c>
      <c r="I636" s="151">
        <v>5839</v>
      </c>
      <c r="J636" s="151">
        <v>106</v>
      </c>
      <c r="K636" s="151">
        <v>106</v>
      </c>
      <c r="L636" s="151">
        <v>34</v>
      </c>
      <c r="M636" s="151">
        <v>0</v>
      </c>
      <c r="N636" s="151">
        <v>5130</v>
      </c>
      <c r="O636" s="151">
        <v>92</v>
      </c>
      <c r="P636" s="151">
        <v>92</v>
      </c>
      <c r="Q636" s="151">
        <v>57</v>
      </c>
      <c r="R636" s="151">
        <v>0</v>
      </c>
      <c r="S636" s="152">
        <v>0.015</v>
      </c>
      <c r="T636" s="153">
        <v>133042</v>
      </c>
      <c r="U636" s="153">
        <v>2664</v>
      </c>
      <c r="V636" s="153">
        <v>2627</v>
      </c>
      <c r="W636" s="153">
        <v>0</v>
      </c>
      <c r="X636" s="151">
        <v>2394</v>
      </c>
      <c r="Y636" s="154">
        <v>0.0200237518978969</v>
      </c>
      <c r="Z636" s="154">
        <v>0.0244967717432586</v>
      </c>
      <c r="AA636" s="154">
        <v>0.0181537934577839</v>
      </c>
      <c r="AB636" s="155">
        <v>0.0179337231968811</v>
      </c>
      <c r="AC636" s="156">
        <v>0.00634297828547477</v>
      </c>
      <c r="AD636" s="157">
        <v>36038</v>
      </c>
      <c r="AE636" s="158">
        <v>803</v>
      </c>
      <c r="AF636" s="158">
        <v>0</v>
      </c>
      <c r="AG636" s="158">
        <v>37645</v>
      </c>
      <c r="AH636" s="158">
        <v>770</v>
      </c>
      <c r="AI636" s="158">
        <v>0</v>
      </c>
      <c r="AJ636" s="155">
        <v>0.0222820356290582</v>
      </c>
      <c r="AK636" s="155">
        <v>0.0204542435914464</v>
      </c>
      <c r="AL636" s="156">
        <v>0.00182779203761181</v>
      </c>
    </row>
    <row r="637" spans="1:38">
      <c r="A637" s="166" t="s">
        <v>375</v>
      </c>
      <c r="B637" s="167" t="s">
        <v>1811</v>
      </c>
      <c r="C637" s="167" t="s">
        <v>455</v>
      </c>
      <c r="D637" s="150">
        <v>3198</v>
      </c>
      <c r="E637" s="150">
        <v>85</v>
      </c>
      <c r="F637" s="150">
        <v>36</v>
      </c>
      <c r="G637" s="150">
        <v>0</v>
      </c>
      <c r="H637" s="150">
        <v>0</v>
      </c>
      <c r="I637" s="151">
        <v>3812</v>
      </c>
      <c r="J637" s="151">
        <v>102</v>
      </c>
      <c r="K637" s="151">
        <v>102</v>
      </c>
      <c r="L637" s="151">
        <v>3</v>
      </c>
      <c r="M637" s="151">
        <v>0</v>
      </c>
      <c r="N637" s="151">
        <v>3588</v>
      </c>
      <c r="O637" s="151">
        <v>62</v>
      </c>
      <c r="P637" s="151">
        <v>62</v>
      </c>
      <c r="Q637" s="151">
        <v>34</v>
      </c>
      <c r="R637" s="151">
        <v>0</v>
      </c>
      <c r="S637" s="152">
        <v>0.015</v>
      </c>
      <c r="T637" s="153">
        <v>83545</v>
      </c>
      <c r="U637" s="153">
        <v>1804</v>
      </c>
      <c r="V637" s="153">
        <v>1755</v>
      </c>
      <c r="W637" s="153">
        <v>0</v>
      </c>
      <c r="X637" s="151">
        <v>1574</v>
      </c>
      <c r="Y637" s="154">
        <v>0.0215931533903884</v>
      </c>
      <c r="Z637" s="154">
        <v>0.0265791119449656</v>
      </c>
      <c r="AA637" s="154">
        <v>0.0267576075550892</v>
      </c>
      <c r="AB637" s="155">
        <v>0.0172798216276477</v>
      </c>
      <c r="AC637" s="156">
        <v>-0.000178495610123588</v>
      </c>
      <c r="AD637" s="157">
        <v>22468</v>
      </c>
      <c r="AE637" s="158">
        <v>540</v>
      </c>
      <c r="AF637" s="158">
        <v>0</v>
      </c>
      <c r="AG637" s="158">
        <v>23781</v>
      </c>
      <c r="AH637" s="158">
        <v>438</v>
      </c>
      <c r="AI637" s="158">
        <v>0</v>
      </c>
      <c r="AJ637" s="155">
        <v>0.0240341819476589</v>
      </c>
      <c r="AK637" s="155">
        <v>0.0184180648416803</v>
      </c>
      <c r="AL637" s="156">
        <v>0.00561611710597856</v>
      </c>
    </row>
    <row r="638" spans="1:38">
      <c r="A638" s="166" t="s">
        <v>375</v>
      </c>
      <c r="B638" s="167" t="s">
        <v>1811</v>
      </c>
      <c r="C638" s="167" t="s">
        <v>456</v>
      </c>
      <c r="D638" s="150">
        <v>4676</v>
      </c>
      <c r="E638" s="150">
        <v>85</v>
      </c>
      <c r="F638" s="150">
        <v>58</v>
      </c>
      <c r="G638" s="150">
        <v>2</v>
      </c>
      <c r="H638" s="150">
        <v>0</v>
      </c>
      <c r="I638" s="151">
        <v>5254</v>
      </c>
      <c r="J638" s="151">
        <v>50</v>
      </c>
      <c r="K638" s="151">
        <v>50</v>
      </c>
      <c r="L638" s="151">
        <v>12</v>
      </c>
      <c r="M638" s="151">
        <v>0</v>
      </c>
      <c r="N638" s="151">
        <v>4548</v>
      </c>
      <c r="O638" s="151">
        <v>79</v>
      </c>
      <c r="P638" s="151">
        <v>79</v>
      </c>
      <c r="Q638" s="151">
        <v>60</v>
      </c>
      <c r="R638" s="151">
        <v>0</v>
      </c>
      <c r="S638" s="152">
        <v>0.015</v>
      </c>
      <c r="T638" s="153">
        <v>121244</v>
      </c>
      <c r="U638" s="153">
        <v>1822</v>
      </c>
      <c r="V638" s="153">
        <v>1794</v>
      </c>
      <c r="W638" s="153">
        <v>0</v>
      </c>
      <c r="X638" s="151">
        <v>1663</v>
      </c>
      <c r="Y638" s="154">
        <v>0.0150275477549405</v>
      </c>
      <c r="Z638" s="154">
        <v>0.0181779298545766</v>
      </c>
      <c r="AA638" s="154">
        <v>0.00951655881233346</v>
      </c>
      <c r="AB638" s="155">
        <v>0.0173702726473175</v>
      </c>
      <c r="AC638" s="156">
        <v>0.0086613710422431</v>
      </c>
      <c r="AD638" s="157">
        <v>30908</v>
      </c>
      <c r="AE638" s="158">
        <v>502</v>
      </c>
      <c r="AF638" s="158">
        <v>0</v>
      </c>
      <c r="AG638" s="158">
        <v>34405</v>
      </c>
      <c r="AH638" s="158">
        <v>507</v>
      </c>
      <c r="AI638" s="158">
        <v>0</v>
      </c>
      <c r="AJ638" s="155">
        <v>0.0162417497088133</v>
      </c>
      <c r="AK638" s="155">
        <v>0.014736230199099</v>
      </c>
      <c r="AL638" s="156">
        <v>0.00150551950971428</v>
      </c>
    </row>
    <row r="639" spans="1:38">
      <c r="A639" s="166" t="s">
        <v>375</v>
      </c>
      <c r="B639" s="167" t="s">
        <v>1811</v>
      </c>
      <c r="C639" s="167" t="s">
        <v>457</v>
      </c>
      <c r="D639" s="150">
        <v>5881</v>
      </c>
      <c r="E639" s="150">
        <v>141</v>
      </c>
      <c r="F639" s="150">
        <v>63</v>
      </c>
      <c r="G639" s="150">
        <v>0</v>
      </c>
      <c r="H639" s="150">
        <v>0</v>
      </c>
      <c r="I639" s="151">
        <v>6507</v>
      </c>
      <c r="J639" s="151">
        <v>130</v>
      </c>
      <c r="K639" s="151">
        <v>130</v>
      </c>
      <c r="L639" s="151">
        <v>0</v>
      </c>
      <c r="M639" s="151">
        <v>0</v>
      </c>
      <c r="N639" s="151">
        <v>5348</v>
      </c>
      <c r="O639" s="151">
        <v>121</v>
      </c>
      <c r="P639" s="151">
        <v>121</v>
      </c>
      <c r="Q639" s="151">
        <v>64</v>
      </c>
      <c r="R639" s="151">
        <v>0</v>
      </c>
      <c r="S639" s="152">
        <v>0.015</v>
      </c>
      <c r="T639" s="153">
        <v>146261</v>
      </c>
      <c r="U639" s="153">
        <v>3365</v>
      </c>
      <c r="V639" s="153">
        <v>3286</v>
      </c>
      <c r="W639" s="153">
        <v>1</v>
      </c>
      <c r="X639" s="151">
        <v>2990</v>
      </c>
      <c r="Y639" s="154">
        <v>0.0229999794887222</v>
      </c>
      <c r="Z639" s="154">
        <v>0.0239755143683047</v>
      </c>
      <c r="AA639" s="154">
        <v>0.0199784847087752</v>
      </c>
      <c r="AB639" s="155">
        <v>0.0226252804786836</v>
      </c>
      <c r="AC639" s="156">
        <v>0.00399702965952954</v>
      </c>
      <c r="AD639" s="157">
        <v>39351</v>
      </c>
      <c r="AE639" s="158">
        <v>946</v>
      </c>
      <c r="AF639" s="158">
        <v>0</v>
      </c>
      <c r="AG639" s="158">
        <v>42508</v>
      </c>
      <c r="AH639" s="158">
        <v>1025</v>
      </c>
      <c r="AI639" s="158">
        <v>1</v>
      </c>
      <c r="AJ639" s="155">
        <v>0.024040049808137</v>
      </c>
      <c r="AK639" s="155">
        <v>0.0240895831372918</v>
      </c>
      <c r="AL639" s="156">
        <v>-4.95333291547807e-5</v>
      </c>
    </row>
    <row r="640" spans="1:38">
      <c r="A640" s="166" t="s">
        <v>375</v>
      </c>
      <c r="B640" s="167" t="s">
        <v>1811</v>
      </c>
      <c r="C640" s="167" t="s">
        <v>458</v>
      </c>
      <c r="D640" s="150">
        <v>4321</v>
      </c>
      <c r="E640" s="150">
        <v>68</v>
      </c>
      <c r="F640" s="150">
        <v>43</v>
      </c>
      <c r="G640" s="150">
        <v>0</v>
      </c>
      <c r="H640" s="150">
        <v>0</v>
      </c>
      <c r="I640" s="151">
        <v>5376</v>
      </c>
      <c r="J640" s="151">
        <v>68</v>
      </c>
      <c r="K640" s="151">
        <v>68</v>
      </c>
      <c r="L640" s="151">
        <v>0</v>
      </c>
      <c r="M640" s="151">
        <v>0</v>
      </c>
      <c r="N640" s="151">
        <v>3672</v>
      </c>
      <c r="O640" s="151">
        <v>102</v>
      </c>
      <c r="P640" s="151">
        <v>102</v>
      </c>
      <c r="Q640" s="151">
        <v>60</v>
      </c>
      <c r="R640" s="151">
        <v>0</v>
      </c>
      <c r="S640" s="152">
        <v>0.015</v>
      </c>
      <c r="T640" s="153">
        <v>112329</v>
      </c>
      <c r="U640" s="153">
        <v>1955</v>
      </c>
      <c r="V640" s="153">
        <v>1930</v>
      </c>
      <c r="W640" s="153">
        <v>1</v>
      </c>
      <c r="X640" s="151">
        <v>1760</v>
      </c>
      <c r="Y640" s="154">
        <v>0.0173953297901699</v>
      </c>
      <c r="Z640" s="154">
        <v>0.015737097894006</v>
      </c>
      <c r="AA640" s="154">
        <v>0.0126488095238095</v>
      </c>
      <c r="AB640" s="155">
        <v>0.0277777777777778</v>
      </c>
      <c r="AC640" s="156">
        <v>0.00308828837019649</v>
      </c>
      <c r="AD640" s="157">
        <v>29710</v>
      </c>
      <c r="AE640" s="158">
        <v>595</v>
      </c>
      <c r="AF640" s="158">
        <v>0</v>
      </c>
      <c r="AG640" s="158">
        <v>33219</v>
      </c>
      <c r="AH640" s="158">
        <v>607</v>
      </c>
      <c r="AI640" s="158">
        <v>0</v>
      </c>
      <c r="AJ640" s="155">
        <v>0.0200269269606193</v>
      </c>
      <c r="AK640" s="155">
        <v>0.0182726752761974</v>
      </c>
      <c r="AL640" s="156">
        <v>0.00175425168442197</v>
      </c>
    </row>
    <row r="641" spans="1:38">
      <c r="A641" s="166" t="s">
        <v>375</v>
      </c>
      <c r="B641" s="167" t="s">
        <v>1811</v>
      </c>
      <c r="C641" s="167" t="s">
        <v>459</v>
      </c>
      <c r="D641" s="150">
        <v>8474</v>
      </c>
      <c r="E641" s="150">
        <v>134</v>
      </c>
      <c r="F641" s="150">
        <v>97</v>
      </c>
      <c r="G641" s="150">
        <v>1</v>
      </c>
      <c r="H641" s="150">
        <v>0</v>
      </c>
      <c r="I641" s="151">
        <v>9761</v>
      </c>
      <c r="J641" s="151">
        <v>115</v>
      </c>
      <c r="K641" s="151">
        <v>115</v>
      </c>
      <c r="L641" s="151">
        <v>39</v>
      </c>
      <c r="M641" s="151">
        <v>0</v>
      </c>
      <c r="N641" s="151">
        <v>8832</v>
      </c>
      <c r="O641" s="151">
        <v>99</v>
      </c>
      <c r="P641" s="151">
        <v>99</v>
      </c>
      <c r="Q641" s="151">
        <v>78</v>
      </c>
      <c r="R641" s="151">
        <v>0</v>
      </c>
      <c r="S641" s="152">
        <v>0.015</v>
      </c>
      <c r="T641" s="153">
        <v>227131</v>
      </c>
      <c r="U641" s="153">
        <v>3548</v>
      </c>
      <c r="V641" s="153">
        <v>3510</v>
      </c>
      <c r="W641" s="153">
        <v>0</v>
      </c>
      <c r="X641" s="151">
        <v>3293</v>
      </c>
      <c r="Y641" s="154">
        <v>0.0156209412189441</v>
      </c>
      <c r="Z641" s="154">
        <v>0.0158130752891197</v>
      </c>
      <c r="AA641" s="154">
        <v>0.0117815797561725</v>
      </c>
      <c r="AB641" s="155">
        <v>0.0112092391304348</v>
      </c>
      <c r="AC641" s="156">
        <v>0.00403149553294714</v>
      </c>
      <c r="AD641" s="157">
        <v>57259</v>
      </c>
      <c r="AE641" s="158">
        <v>882</v>
      </c>
      <c r="AF641" s="158">
        <v>0</v>
      </c>
      <c r="AG641" s="158">
        <v>64699</v>
      </c>
      <c r="AH641" s="158">
        <v>1081</v>
      </c>
      <c r="AI641" s="158">
        <v>0</v>
      </c>
      <c r="AJ641" s="155">
        <v>0.0154036919960181</v>
      </c>
      <c r="AK641" s="155">
        <v>0.0167081407749733</v>
      </c>
      <c r="AL641" s="156">
        <v>-0.00130444877895525</v>
      </c>
    </row>
    <row r="642" spans="1:38">
      <c r="A642" s="166" t="s">
        <v>375</v>
      </c>
      <c r="B642" s="167" t="s">
        <v>1811</v>
      </c>
      <c r="C642" s="167" t="s">
        <v>460</v>
      </c>
      <c r="D642" s="150">
        <v>4483</v>
      </c>
      <c r="E642" s="150">
        <v>78</v>
      </c>
      <c r="F642" s="150">
        <v>43</v>
      </c>
      <c r="G642" s="150">
        <v>4</v>
      </c>
      <c r="H642" s="150">
        <v>0</v>
      </c>
      <c r="I642" s="151">
        <v>5325</v>
      </c>
      <c r="J642" s="151">
        <v>107</v>
      </c>
      <c r="K642" s="151">
        <v>107</v>
      </c>
      <c r="L642" s="151">
        <v>30</v>
      </c>
      <c r="M642" s="151">
        <v>0</v>
      </c>
      <c r="N642" s="151">
        <v>4779</v>
      </c>
      <c r="O642" s="151">
        <v>72</v>
      </c>
      <c r="P642" s="151">
        <v>72</v>
      </c>
      <c r="Q642" s="151">
        <v>51</v>
      </c>
      <c r="R642" s="151">
        <v>0</v>
      </c>
      <c r="S642" s="152">
        <v>0.015</v>
      </c>
      <c r="T642" s="153">
        <v>123245</v>
      </c>
      <c r="U642" s="153">
        <v>2303</v>
      </c>
      <c r="V642" s="153">
        <v>2268</v>
      </c>
      <c r="W642" s="153">
        <v>0</v>
      </c>
      <c r="X642" s="151">
        <v>2101</v>
      </c>
      <c r="Y642" s="154">
        <v>0.0186863564444805</v>
      </c>
      <c r="Z642" s="154">
        <v>0.0173990631273701</v>
      </c>
      <c r="AA642" s="154">
        <v>0.020093896713615</v>
      </c>
      <c r="AB642" s="155">
        <v>0.0150659133709981</v>
      </c>
      <c r="AC642" s="156">
        <v>-0.00269483358624496</v>
      </c>
      <c r="AD642" s="157">
        <v>31975</v>
      </c>
      <c r="AE642" s="158">
        <v>616</v>
      </c>
      <c r="AF642" s="158">
        <v>0</v>
      </c>
      <c r="AG642" s="158">
        <v>35797</v>
      </c>
      <c r="AH642" s="158">
        <v>655</v>
      </c>
      <c r="AI642" s="158">
        <v>0</v>
      </c>
      <c r="AJ642" s="155">
        <v>0.0192650508209539</v>
      </c>
      <c r="AK642" s="155">
        <v>0.0182976227058133</v>
      </c>
      <c r="AL642" s="156">
        <v>0.000967428115140532</v>
      </c>
    </row>
    <row r="643" spans="1:38">
      <c r="A643" s="166" t="s">
        <v>375</v>
      </c>
      <c r="B643" s="167" t="s">
        <v>1811</v>
      </c>
      <c r="C643" s="167" t="s">
        <v>461</v>
      </c>
      <c r="D643" s="150">
        <v>6353</v>
      </c>
      <c r="E643" s="150">
        <v>111</v>
      </c>
      <c r="F643" s="150">
        <v>75</v>
      </c>
      <c r="G643" s="150">
        <v>1</v>
      </c>
      <c r="H643" s="150">
        <v>0</v>
      </c>
      <c r="I643" s="151">
        <v>6855</v>
      </c>
      <c r="J643" s="151">
        <v>125</v>
      </c>
      <c r="K643" s="151">
        <v>125</v>
      </c>
      <c r="L643" s="151">
        <v>8</v>
      </c>
      <c r="M643" s="151">
        <v>0</v>
      </c>
      <c r="N643" s="151">
        <v>6158</v>
      </c>
      <c r="O643" s="151">
        <v>167</v>
      </c>
      <c r="P643" s="151">
        <v>166</v>
      </c>
      <c r="Q643" s="151">
        <v>68</v>
      </c>
      <c r="R643" s="151">
        <v>0</v>
      </c>
      <c r="S643" s="152">
        <v>0.015</v>
      </c>
      <c r="T643" s="153">
        <v>161256</v>
      </c>
      <c r="U643" s="153">
        <v>3635</v>
      </c>
      <c r="V643" s="153">
        <v>3598</v>
      </c>
      <c r="W643" s="153">
        <v>0</v>
      </c>
      <c r="X643" s="151">
        <v>3227</v>
      </c>
      <c r="Y643" s="154">
        <v>0.0225417968943791</v>
      </c>
      <c r="Z643" s="154">
        <v>0.0174720604438848</v>
      </c>
      <c r="AA643" s="154">
        <v>0.0182348650619985</v>
      </c>
      <c r="AB643" s="155">
        <v>0.027119194543683</v>
      </c>
      <c r="AC643" s="156">
        <v>-0.000762804618113764</v>
      </c>
      <c r="AD643" s="157">
        <v>41461</v>
      </c>
      <c r="AE643" s="158">
        <v>1195</v>
      </c>
      <c r="AF643" s="158">
        <v>0</v>
      </c>
      <c r="AG643" s="158">
        <v>46060</v>
      </c>
      <c r="AH643" s="158">
        <v>937</v>
      </c>
      <c r="AI643" s="158">
        <v>0</v>
      </c>
      <c r="AJ643" s="155">
        <v>0.028822266708473</v>
      </c>
      <c r="AK643" s="155">
        <v>0.020343030829353</v>
      </c>
      <c r="AL643" s="156">
        <v>0.00847923587912</v>
      </c>
    </row>
    <row r="644" spans="1:38">
      <c r="A644" s="166" t="s">
        <v>375</v>
      </c>
      <c r="B644" s="167" t="s">
        <v>1811</v>
      </c>
      <c r="C644" s="167" t="s">
        <v>462</v>
      </c>
      <c r="D644" s="150">
        <v>5339</v>
      </c>
      <c r="E644" s="150">
        <v>143</v>
      </c>
      <c r="F644" s="150">
        <v>87</v>
      </c>
      <c r="G644" s="150">
        <v>0</v>
      </c>
      <c r="H644" s="150">
        <v>0</v>
      </c>
      <c r="I644" s="151">
        <v>6211</v>
      </c>
      <c r="J644" s="151">
        <v>23</v>
      </c>
      <c r="K644" s="151">
        <v>23</v>
      </c>
      <c r="L644" s="151">
        <v>3</v>
      </c>
      <c r="M644" s="151">
        <v>0</v>
      </c>
      <c r="N644" s="151">
        <v>5097</v>
      </c>
      <c r="O644" s="151">
        <v>108</v>
      </c>
      <c r="P644" s="151">
        <v>108</v>
      </c>
      <c r="Q644" s="151">
        <v>70</v>
      </c>
      <c r="R644" s="151">
        <v>0</v>
      </c>
      <c r="S644" s="152">
        <v>0.015</v>
      </c>
      <c r="T644" s="153">
        <v>141787</v>
      </c>
      <c r="U644" s="153">
        <v>2272</v>
      </c>
      <c r="V644" s="153">
        <v>2216</v>
      </c>
      <c r="W644" s="153">
        <v>0</v>
      </c>
      <c r="X644" s="151">
        <v>2053</v>
      </c>
      <c r="Y644" s="154">
        <v>0.0160240360540811</v>
      </c>
      <c r="Z644" s="154">
        <v>0.0267840419554224</v>
      </c>
      <c r="AA644" s="154">
        <v>0.00370310739011431</v>
      </c>
      <c r="AB644" s="155">
        <v>0.0211889346674514</v>
      </c>
      <c r="AC644" s="156">
        <v>0.0230809345653081</v>
      </c>
      <c r="AD644" s="157">
        <v>36676</v>
      </c>
      <c r="AE644" s="158">
        <v>646</v>
      </c>
      <c r="AF644" s="158">
        <v>0</v>
      </c>
      <c r="AG644" s="158">
        <v>40680</v>
      </c>
      <c r="AH644" s="158">
        <v>690</v>
      </c>
      <c r="AI644" s="158">
        <v>0</v>
      </c>
      <c r="AJ644" s="155">
        <v>0.0176136983313338</v>
      </c>
      <c r="AK644" s="155">
        <v>0.0169616519174041</v>
      </c>
      <c r="AL644" s="156">
        <v>0.000652046413929713</v>
      </c>
    </row>
    <row r="645" spans="1:38">
      <c r="A645" s="166" t="s">
        <v>375</v>
      </c>
      <c r="B645" s="167" t="s">
        <v>1811</v>
      </c>
      <c r="C645" s="167" t="s">
        <v>463</v>
      </c>
      <c r="D645" s="150">
        <v>6536</v>
      </c>
      <c r="E645" s="150">
        <v>209</v>
      </c>
      <c r="F645" s="150">
        <v>146</v>
      </c>
      <c r="G645" s="150">
        <v>2</v>
      </c>
      <c r="H645" s="150">
        <v>0</v>
      </c>
      <c r="I645" s="151">
        <v>7097</v>
      </c>
      <c r="J645" s="151">
        <v>121</v>
      </c>
      <c r="K645" s="151">
        <v>121</v>
      </c>
      <c r="L645" s="151">
        <v>25</v>
      </c>
      <c r="M645" s="151">
        <v>0</v>
      </c>
      <c r="N645" s="151">
        <v>6317</v>
      </c>
      <c r="O645" s="151">
        <v>138</v>
      </c>
      <c r="P645" s="151">
        <v>138</v>
      </c>
      <c r="Q645" s="151">
        <v>112</v>
      </c>
      <c r="R645" s="151">
        <v>0</v>
      </c>
      <c r="S645" s="152">
        <v>0.015</v>
      </c>
      <c r="T645" s="153">
        <v>166127</v>
      </c>
      <c r="U645" s="153">
        <v>3461</v>
      </c>
      <c r="V645" s="153">
        <v>3394</v>
      </c>
      <c r="W645" s="153">
        <v>0</v>
      </c>
      <c r="X645" s="151">
        <v>3083</v>
      </c>
      <c r="Y645" s="154">
        <v>0.0208334587393982</v>
      </c>
      <c r="Z645" s="154">
        <v>0.0319767441860465</v>
      </c>
      <c r="AA645" s="154">
        <v>0.0170494575172608</v>
      </c>
      <c r="AB645" s="155">
        <v>0.0218458128858635</v>
      </c>
      <c r="AC645" s="156">
        <v>0.0149272866687857</v>
      </c>
      <c r="AD645" s="157">
        <v>42798</v>
      </c>
      <c r="AE645" s="158">
        <v>1087</v>
      </c>
      <c r="AF645" s="158">
        <v>0</v>
      </c>
      <c r="AG645" s="158">
        <v>47280</v>
      </c>
      <c r="AH645" s="158">
        <v>964</v>
      </c>
      <c r="AI645" s="158">
        <v>0</v>
      </c>
      <c r="AJ645" s="155">
        <v>0.0253983831020141</v>
      </c>
      <c r="AK645" s="155">
        <v>0.0203891708967851</v>
      </c>
      <c r="AL645" s="156">
        <v>0.005009212205229</v>
      </c>
    </row>
    <row r="646" spans="1:38">
      <c r="A646" s="166" t="s">
        <v>375</v>
      </c>
      <c r="B646" s="167" t="s">
        <v>1811</v>
      </c>
      <c r="C646" s="167" t="s">
        <v>464</v>
      </c>
      <c r="D646" s="150">
        <v>6024</v>
      </c>
      <c r="E646" s="150">
        <v>107</v>
      </c>
      <c r="F646" s="150">
        <v>64</v>
      </c>
      <c r="G646" s="150">
        <v>7</v>
      </c>
      <c r="H646" s="150">
        <v>0</v>
      </c>
      <c r="I646" s="151">
        <v>7109</v>
      </c>
      <c r="J646" s="151">
        <v>111</v>
      </c>
      <c r="K646" s="151">
        <v>111</v>
      </c>
      <c r="L646" s="151">
        <v>34</v>
      </c>
      <c r="M646" s="151">
        <v>0</v>
      </c>
      <c r="N646" s="151">
        <v>6315</v>
      </c>
      <c r="O646" s="151">
        <v>76</v>
      </c>
      <c r="P646" s="151">
        <v>76</v>
      </c>
      <c r="Q646" s="151">
        <v>48</v>
      </c>
      <c r="R646" s="151">
        <v>0</v>
      </c>
      <c r="S646" s="152">
        <v>0.015</v>
      </c>
      <c r="T646" s="153">
        <v>164184</v>
      </c>
      <c r="U646" s="153">
        <v>2372</v>
      </c>
      <c r="V646" s="153">
        <v>2329</v>
      </c>
      <c r="W646" s="153">
        <v>2</v>
      </c>
      <c r="X646" s="151">
        <v>2141</v>
      </c>
      <c r="Y646" s="154">
        <v>0.0144350241192808</v>
      </c>
      <c r="Z646" s="154">
        <v>0.0177622841965471</v>
      </c>
      <c r="AA646" s="154">
        <v>0.0156140104093403</v>
      </c>
      <c r="AB646" s="155">
        <v>0.0120348376880443</v>
      </c>
      <c r="AC646" s="156">
        <v>0.00214827378720687</v>
      </c>
      <c r="AD646" s="157">
        <v>41941</v>
      </c>
      <c r="AE646" s="158">
        <v>662</v>
      </c>
      <c r="AF646" s="158">
        <v>0</v>
      </c>
      <c r="AG646" s="158">
        <v>46351</v>
      </c>
      <c r="AH646" s="158">
        <v>719</v>
      </c>
      <c r="AI646" s="158">
        <v>1</v>
      </c>
      <c r="AJ646" s="155">
        <v>0.0157840776328652</v>
      </c>
      <c r="AK646" s="155">
        <v>0.015490496429419</v>
      </c>
      <c r="AL646" s="156">
        <v>0.000293581203446218</v>
      </c>
    </row>
    <row r="647" spans="1:38">
      <c r="A647" s="166" t="s">
        <v>375</v>
      </c>
      <c r="B647" s="167" t="s">
        <v>1811</v>
      </c>
      <c r="C647" s="167" t="s">
        <v>465</v>
      </c>
      <c r="D647" s="150">
        <v>6262</v>
      </c>
      <c r="E647" s="150">
        <v>82</v>
      </c>
      <c r="F647" s="150">
        <v>60</v>
      </c>
      <c r="G647" s="150">
        <v>0</v>
      </c>
      <c r="H647" s="150">
        <v>0</v>
      </c>
      <c r="I647" s="151">
        <v>7073</v>
      </c>
      <c r="J647" s="151">
        <v>140</v>
      </c>
      <c r="K647" s="151">
        <v>140</v>
      </c>
      <c r="L647" s="151">
        <v>36</v>
      </c>
      <c r="M647" s="151">
        <v>0</v>
      </c>
      <c r="N647" s="151">
        <v>6650</v>
      </c>
      <c r="O647" s="151">
        <v>83</v>
      </c>
      <c r="P647" s="151">
        <v>83</v>
      </c>
      <c r="Q647" s="151">
        <v>70</v>
      </c>
      <c r="R647" s="151">
        <v>0</v>
      </c>
      <c r="S647" s="152">
        <v>0.015</v>
      </c>
      <c r="T647" s="153">
        <v>175122</v>
      </c>
      <c r="U647" s="153">
        <v>2602</v>
      </c>
      <c r="V647" s="153">
        <v>2578</v>
      </c>
      <c r="W647" s="153">
        <v>0</v>
      </c>
      <c r="X647" s="151">
        <v>2369</v>
      </c>
      <c r="Y647" s="154">
        <v>0.014858213131417</v>
      </c>
      <c r="Z647" s="154">
        <v>0.0130948578728841</v>
      </c>
      <c r="AA647" s="154">
        <v>0.0197935812243744</v>
      </c>
      <c r="AB647" s="155">
        <v>0.0124812030075188</v>
      </c>
      <c r="AC647" s="156">
        <v>-0.00669872335149032</v>
      </c>
      <c r="AD647" s="157">
        <v>43178</v>
      </c>
      <c r="AE647" s="158">
        <v>755</v>
      </c>
      <c r="AF647" s="158">
        <v>0</v>
      </c>
      <c r="AG647" s="158">
        <v>49415</v>
      </c>
      <c r="AH647" s="158">
        <v>831</v>
      </c>
      <c r="AI647" s="158">
        <v>0</v>
      </c>
      <c r="AJ647" s="155">
        <v>0.0174857566353235</v>
      </c>
      <c r="AK647" s="155">
        <v>0.0168167560457351</v>
      </c>
      <c r="AL647" s="156">
        <v>0.000669000589588443</v>
      </c>
    </row>
    <row r="648" spans="1:38">
      <c r="A648" s="166" t="s">
        <v>375</v>
      </c>
      <c r="B648" s="167" t="s">
        <v>1811</v>
      </c>
      <c r="C648" s="167" t="s">
        <v>466</v>
      </c>
      <c r="D648" s="150">
        <v>6392</v>
      </c>
      <c r="E648" s="150">
        <v>135</v>
      </c>
      <c r="F648" s="150">
        <v>81</v>
      </c>
      <c r="G648" s="150">
        <v>4</v>
      </c>
      <c r="H648" s="150">
        <v>0</v>
      </c>
      <c r="I648" s="151">
        <v>6600</v>
      </c>
      <c r="J648" s="151">
        <v>69</v>
      </c>
      <c r="K648" s="151">
        <v>69</v>
      </c>
      <c r="L648" s="151">
        <v>6</v>
      </c>
      <c r="M648" s="151">
        <v>0</v>
      </c>
      <c r="N648" s="151">
        <v>6556</v>
      </c>
      <c r="O648" s="151">
        <v>115</v>
      </c>
      <c r="P648" s="151">
        <v>115</v>
      </c>
      <c r="Q648" s="151">
        <v>75</v>
      </c>
      <c r="R648" s="151">
        <v>0</v>
      </c>
      <c r="S648" s="152">
        <v>0.015</v>
      </c>
      <c r="T648" s="153">
        <v>159620</v>
      </c>
      <c r="U648" s="153">
        <v>3496</v>
      </c>
      <c r="V648" s="153">
        <v>3441</v>
      </c>
      <c r="W648" s="153">
        <v>1</v>
      </c>
      <c r="X648" s="151">
        <v>3222</v>
      </c>
      <c r="Y648" s="154">
        <v>0.0218957524119784</v>
      </c>
      <c r="Z648" s="154">
        <v>0.0211201501877347</v>
      </c>
      <c r="AA648" s="154">
        <v>0.0104545454545455</v>
      </c>
      <c r="AB648" s="155">
        <v>0.0175411836485662</v>
      </c>
      <c r="AC648" s="156">
        <v>0.0106656047331892</v>
      </c>
      <c r="AD648" s="157">
        <v>41574</v>
      </c>
      <c r="AE648" s="158">
        <v>1017</v>
      </c>
      <c r="AF648" s="158">
        <v>0</v>
      </c>
      <c r="AG648" s="158">
        <v>46877</v>
      </c>
      <c r="AH648" s="158">
        <v>908</v>
      </c>
      <c r="AI648" s="158">
        <v>0</v>
      </c>
      <c r="AJ648" s="155">
        <v>0.0244624043873575</v>
      </c>
      <c r="AK648" s="155">
        <v>0.0193698402201506</v>
      </c>
      <c r="AL648" s="156">
        <v>0.00509256416720688</v>
      </c>
    </row>
    <row r="649" spans="1:38">
      <c r="A649" s="166" t="s">
        <v>375</v>
      </c>
      <c r="B649" s="167" t="s">
        <v>1811</v>
      </c>
      <c r="C649" s="167" t="s">
        <v>467</v>
      </c>
      <c r="D649" s="150">
        <v>8838</v>
      </c>
      <c r="E649" s="150">
        <v>159</v>
      </c>
      <c r="F649" s="150">
        <v>124</v>
      </c>
      <c r="G649" s="150">
        <v>0</v>
      </c>
      <c r="H649" s="150">
        <v>0</v>
      </c>
      <c r="I649" s="151">
        <v>10044</v>
      </c>
      <c r="J649" s="151">
        <v>106</v>
      </c>
      <c r="K649" s="151">
        <v>105</v>
      </c>
      <c r="L649" s="151">
        <v>40</v>
      </c>
      <c r="M649" s="151">
        <v>0</v>
      </c>
      <c r="N649" s="151">
        <v>8378</v>
      </c>
      <c r="O649" s="151">
        <v>112</v>
      </c>
      <c r="P649" s="151">
        <v>112</v>
      </c>
      <c r="Q649" s="151">
        <v>86</v>
      </c>
      <c r="R649" s="151">
        <v>0</v>
      </c>
      <c r="S649" s="152">
        <v>0.015</v>
      </c>
      <c r="T649" s="153">
        <v>223060</v>
      </c>
      <c r="U649" s="153">
        <v>3501</v>
      </c>
      <c r="V649" s="153">
        <v>3465</v>
      </c>
      <c r="W649" s="153">
        <v>0</v>
      </c>
      <c r="X649" s="151">
        <v>3220</v>
      </c>
      <c r="Y649" s="154">
        <v>0.015695328611136</v>
      </c>
      <c r="Z649" s="154">
        <v>0.0179904955872369</v>
      </c>
      <c r="AA649" s="154">
        <v>0.0105535643170052</v>
      </c>
      <c r="AB649" s="155">
        <v>0.0133683456672237</v>
      </c>
      <c r="AC649" s="156">
        <v>0.00743693127023175</v>
      </c>
      <c r="AD649" s="157">
        <v>60186</v>
      </c>
      <c r="AE649" s="158">
        <v>985</v>
      </c>
      <c r="AF649" s="158">
        <v>0</v>
      </c>
      <c r="AG649" s="158">
        <v>64298</v>
      </c>
      <c r="AH649" s="158">
        <v>1092</v>
      </c>
      <c r="AI649" s="158">
        <v>0</v>
      </c>
      <c r="AJ649" s="155">
        <v>0.0163659322766092</v>
      </c>
      <c r="AK649" s="155">
        <v>0.0169834209462192</v>
      </c>
      <c r="AL649" s="156">
        <v>-0.000617488669609988</v>
      </c>
    </row>
    <row r="650" spans="1:38">
      <c r="A650" s="166" t="s">
        <v>375</v>
      </c>
      <c r="B650" s="167" t="s">
        <v>1811</v>
      </c>
      <c r="C650" s="167" t="s">
        <v>468</v>
      </c>
      <c r="D650" s="150">
        <v>1755</v>
      </c>
      <c r="E650" s="150">
        <v>47</v>
      </c>
      <c r="F650" s="150">
        <v>18</v>
      </c>
      <c r="G650" s="150">
        <v>0</v>
      </c>
      <c r="H650" s="150">
        <v>0</v>
      </c>
      <c r="I650" s="151">
        <v>1993</v>
      </c>
      <c r="J650" s="151">
        <v>40</v>
      </c>
      <c r="K650" s="151">
        <v>40</v>
      </c>
      <c r="L650" s="151">
        <v>2</v>
      </c>
      <c r="M650" s="151">
        <v>0</v>
      </c>
      <c r="N650" s="151">
        <v>1569</v>
      </c>
      <c r="O650" s="151">
        <v>47</v>
      </c>
      <c r="P650" s="151">
        <v>47</v>
      </c>
      <c r="Q650" s="151">
        <v>21</v>
      </c>
      <c r="R650" s="151">
        <v>0</v>
      </c>
      <c r="S650" s="152">
        <v>0.015</v>
      </c>
      <c r="T650" s="153">
        <v>41434</v>
      </c>
      <c r="U650" s="153">
        <v>1098</v>
      </c>
      <c r="V650" s="153">
        <v>1069</v>
      </c>
      <c r="W650" s="153">
        <v>0</v>
      </c>
      <c r="X650" s="151">
        <v>978</v>
      </c>
      <c r="Y650" s="154">
        <v>0.0264999758652315</v>
      </c>
      <c r="Z650" s="154">
        <v>0.0267806267806268</v>
      </c>
      <c r="AA650" s="154">
        <v>0.0200702458605118</v>
      </c>
      <c r="AB650" s="155">
        <v>0.029955385595921</v>
      </c>
      <c r="AC650" s="156">
        <v>0.00671038092011499</v>
      </c>
      <c r="AD650" s="157">
        <v>11216</v>
      </c>
      <c r="AE650" s="158">
        <v>322</v>
      </c>
      <c r="AF650" s="158">
        <v>0</v>
      </c>
      <c r="AG650" s="158">
        <v>11842</v>
      </c>
      <c r="AH650" s="158">
        <v>295</v>
      </c>
      <c r="AI650" s="158">
        <v>0</v>
      </c>
      <c r="AJ650" s="155">
        <v>0.0287089871611983</v>
      </c>
      <c r="AK650" s="155">
        <v>0.0249113325451782</v>
      </c>
      <c r="AL650" s="156">
        <v>0.00379765461602011</v>
      </c>
    </row>
    <row r="651" spans="1:38">
      <c r="A651" s="166" t="s">
        <v>375</v>
      </c>
      <c r="B651" s="167" t="s">
        <v>1811</v>
      </c>
      <c r="C651" s="167" t="s">
        <v>469</v>
      </c>
      <c r="D651" s="150">
        <v>6253</v>
      </c>
      <c r="E651" s="150">
        <v>115</v>
      </c>
      <c r="F651" s="150">
        <v>66</v>
      </c>
      <c r="G651" s="150">
        <v>1</v>
      </c>
      <c r="H651" s="150">
        <v>0</v>
      </c>
      <c r="I651" s="151">
        <v>7428</v>
      </c>
      <c r="J651" s="151">
        <v>107</v>
      </c>
      <c r="K651" s="151">
        <v>105</v>
      </c>
      <c r="L651" s="151">
        <v>15</v>
      </c>
      <c r="M651" s="151">
        <v>0</v>
      </c>
      <c r="N651" s="151">
        <v>6332</v>
      </c>
      <c r="O651" s="151">
        <v>94</v>
      </c>
      <c r="P651" s="151">
        <v>94</v>
      </c>
      <c r="Q651" s="151">
        <v>58</v>
      </c>
      <c r="R651" s="151">
        <v>0</v>
      </c>
      <c r="S651" s="152">
        <v>0.015</v>
      </c>
      <c r="T651" s="153">
        <v>166442</v>
      </c>
      <c r="U651" s="153">
        <v>2700</v>
      </c>
      <c r="V651" s="153">
        <v>2649</v>
      </c>
      <c r="W651" s="153">
        <v>1</v>
      </c>
      <c r="X651" s="151">
        <v>2404</v>
      </c>
      <c r="Y651" s="154">
        <v>0.0162158589779022</v>
      </c>
      <c r="Z651" s="154">
        <v>0.0183911722373261</v>
      </c>
      <c r="AA651" s="154">
        <v>0.0144049542272482</v>
      </c>
      <c r="AB651" s="155">
        <v>0.0148452305748579</v>
      </c>
      <c r="AC651" s="156">
        <v>0.00398621801007783</v>
      </c>
      <c r="AD651" s="157">
        <v>44214</v>
      </c>
      <c r="AE651" s="158">
        <v>747</v>
      </c>
      <c r="AF651" s="158">
        <v>0</v>
      </c>
      <c r="AG651" s="158">
        <v>48245</v>
      </c>
      <c r="AH651" s="158">
        <v>809</v>
      </c>
      <c r="AI651" s="158">
        <v>1</v>
      </c>
      <c r="AJ651" s="155">
        <v>0.0168951010991993</v>
      </c>
      <c r="AK651" s="155">
        <v>0.0167478495180848</v>
      </c>
      <c r="AL651" s="156">
        <v>0.000147251581114574</v>
      </c>
    </row>
    <row r="652" spans="1:38">
      <c r="A652" s="166" t="s">
        <v>375</v>
      </c>
      <c r="B652" s="167" t="s">
        <v>1811</v>
      </c>
      <c r="C652" s="167" t="s">
        <v>470</v>
      </c>
      <c r="D652" s="150">
        <v>6041</v>
      </c>
      <c r="E652" s="150">
        <v>169</v>
      </c>
      <c r="F652" s="150">
        <v>121</v>
      </c>
      <c r="G652" s="150">
        <v>0</v>
      </c>
      <c r="H652" s="150">
        <v>0</v>
      </c>
      <c r="I652" s="151">
        <v>7116</v>
      </c>
      <c r="J652" s="151">
        <v>103</v>
      </c>
      <c r="K652" s="151">
        <v>103</v>
      </c>
      <c r="L652" s="151">
        <v>0</v>
      </c>
      <c r="M652" s="151">
        <v>0</v>
      </c>
      <c r="N652" s="151">
        <v>6066</v>
      </c>
      <c r="O652" s="151">
        <v>83</v>
      </c>
      <c r="P652" s="151">
        <v>83</v>
      </c>
      <c r="Q652" s="151">
        <v>49</v>
      </c>
      <c r="R652" s="151">
        <v>0</v>
      </c>
      <c r="S652" s="152">
        <v>0.015</v>
      </c>
      <c r="T652" s="153">
        <v>162732</v>
      </c>
      <c r="U652" s="153">
        <v>2653</v>
      </c>
      <c r="V652" s="153">
        <v>2605</v>
      </c>
      <c r="W652" s="153">
        <v>3</v>
      </c>
      <c r="X652" s="151">
        <v>2304</v>
      </c>
      <c r="Y652" s="154">
        <v>0.0162844431334956</v>
      </c>
      <c r="Z652" s="154">
        <v>0.0279755007449098</v>
      </c>
      <c r="AA652" s="154">
        <v>0.0144744238336144</v>
      </c>
      <c r="AB652" s="155">
        <v>0.0136828222881635</v>
      </c>
      <c r="AC652" s="156">
        <v>0.0135010769112954</v>
      </c>
      <c r="AD652" s="157">
        <v>41457</v>
      </c>
      <c r="AE652" s="158">
        <v>780</v>
      </c>
      <c r="AF652" s="158">
        <v>0</v>
      </c>
      <c r="AG652" s="158">
        <v>46819</v>
      </c>
      <c r="AH652" s="158">
        <v>767</v>
      </c>
      <c r="AI652" s="158">
        <v>0</v>
      </c>
      <c r="AJ652" s="155">
        <v>0.0188146754468485</v>
      </c>
      <c r="AK652" s="155">
        <v>0.0163822379803071</v>
      </c>
      <c r="AL652" s="156">
        <v>0.0024324374665414</v>
      </c>
    </row>
    <row r="653" spans="1:38">
      <c r="A653" s="166" t="s">
        <v>375</v>
      </c>
      <c r="B653" s="167" t="s">
        <v>1811</v>
      </c>
      <c r="C653" s="167" t="s">
        <v>471</v>
      </c>
      <c r="D653" s="150">
        <v>6201</v>
      </c>
      <c r="E653" s="150">
        <v>123</v>
      </c>
      <c r="F653" s="150">
        <v>86</v>
      </c>
      <c r="G653" s="150">
        <v>0</v>
      </c>
      <c r="H653" s="150">
        <v>0</v>
      </c>
      <c r="I653" s="151">
        <v>7126</v>
      </c>
      <c r="J653" s="151">
        <v>91</v>
      </c>
      <c r="K653" s="151">
        <v>91</v>
      </c>
      <c r="L653" s="151">
        <v>14</v>
      </c>
      <c r="M653" s="151">
        <v>0</v>
      </c>
      <c r="N653" s="151">
        <v>6319</v>
      </c>
      <c r="O653" s="151">
        <v>83</v>
      </c>
      <c r="P653" s="151">
        <v>83</v>
      </c>
      <c r="Q653" s="151">
        <v>63</v>
      </c>
      <c r="R653" s="151">
        <v>0</v>
      </c>
      <c r="S653" s="152">
        <v>0.015</v>
      </c>
      <c r="T653" s="153">
        <v>164636</v>
      </c>
      <c r="U653" s="153">
        <v>2276</v>
      </c>
      <c r="V653" s="153">
        <v>2238</v>
      </c>
      <c r="W653" s="153">
        <v>2</v>
      </c>
      <c r="X653" s="151">
        <v>2024</v>
      </c>
      <c r="Y653" s="154">
        <v>0.0138122889283024</v>
      </c>
      <c r="Z653" s="154">
        <v>0.0198355104015481</v>
      </c>
      <c r="AA653" s="154">
        <v>0.012770137524558</v>
      </c>
      <c r="AB653" s="155">
        <v>0.0131349897135623</v>
      </c>
      <c r="AC653" s="156">
        <v>0.00706537287699018</v>
      </c>
      <c r="AD653" s="157">
        <v>42272</v>
      </c>
      <c r="AE653" s="158">
        <v>654</v>
      </c>
      <c r="AF653" s="158">
        <v>0</v>
      </c>
      <c r="AG653" s="158">
        <v>46444</v>
      </c>
      <c r="AH653" s="158">
        <v>673</v>
      </c>
      <c r="AI653" s="158">
        <v>1</v>
      </c>
      <c r="AJ653" s="155">
        <v>0.0154712339137017</v>
      </c>
      <c r="AK653" s="155">
        <v>0.0144690379812247</v>
      </c>
      <c r="AL653" s="156">
        <v>0.00100219593247704</v>
      </c>
    </row>
    <row r="654" spans="1:38">
      <c r="A654" s="166" t="s">
        <v>375</v>
      </c>
      <c r="B654" s="167" t="s">
        <v>1812</v>
      </c>
      <c r="C654" s="167" t="s">
        <v>472</v>
      </c>
      <c r="D654" s="150">
        <v>6942</v>
      </c>
      <c r="E654" s="150">
        <v>107</v>
      </c>
      <c r="F654" s="150">
        <v>83</v>
      </c>
      <c r="G654" s="150">
        <v>3</v>
      </c>
      <c r="H654" s="150">
        <v>0</v>
      </c>
      <c r="I654" s="151">
        <v>8051</v>
      </c>
      <c r="J654" s="151">
        <v>78</v>
      </c>
      <c r="K654" s="151">
        <v>78</v>
      </c>
      <c r="L654" s="151">
        <v>23</v>
      </c>
      <c r="M654" s="151">
        <v>0</v>
      </c>
      <c r="N654" s="151">
        <v>7625</v>
      </c>
      <c r="O654" s="151">
        <v>64</v>
      </c>
      <c r="P654" s="151">
        <v>64</v>
      </c>
      <c r="Q654" s="151">
        <v>51</v>
      </c>
      <c r="R654" s="151">
        <v>0</v>
      </c>
      <c r="S654" s="152">
        <v>0.015</v>
      </c>
      <c r="T654" s="153">
        <v>179662</v>
      </c>
      <c r="U654" s="153">
        <v>2358</v>
      </c>
      <c r="V654" s="153">
        <v>2334</v>
      </c>
      <c r="W654" s="153">
        <v>0</v>
      </c>
      <c r="X654" s="151">
        <v>2143</v>
      </c>
      <c r="Y654" s="154">
        <v>0.0131246451670359</v>
      </c>
      <c r="Z654" s="154">
        <v>0.0154134255257851</v>
      </c>
      <c r="AA654" s="154">
        <v>0.00968823748602658</v>
      </c>
      <c r="AB654" s="155">
        <v>0.00839344262295082</v>
      </c>
      <c r="AC654" s="156">
        <v>0.0057251880397585</v>
      </c>
      <c r="AD654" s="157">
        <v>49173</v>
      </c>
      <c r="AE654" s="158">
        <v>638</v>
      </c>
      <c r="AF654" s="158">
        <v>0</v>
      </c>
      <c r="AG654" s="158">
        <v>53273</v>
      </c>
      <c r="AH654" s="158">
        <v>717</v>
      </c>
      <c r="AI654" s="158">
        <v>0</v>
      </c>
      <c r="AJ654" s="155">
        <v>0.0129745998820491</v>
      </c>
      <c r="AK654" s="155">
        <v>0.0134589754659959</v>
      </c>
      <c r="AL654" s="156">
        <v>-0.000484375583946817</v>
      </c>
    </row>
    <row r="655" spans="1:38">
      <c r="A655" s="166" t="s">
        <v>375</v>
      </c>
      <c r="B655" s="167" t="s">
        <v>1812</v>
      </c>
      <c r="C655" s="167" t="s">
        <v>473</v>
      </c>
      <c r="D655" s="150">
        <v>5927</v>
      </c>
      <c r="E655" s="150">
        <v>71</v>
      </c>
      <c r="F655" s="150">
        <v>53</v>
      </c>
      <c r="G655" s="150">
        <v>0</v>
      </c>
      <c r="H655" s="150">
        <v>0</v>
      </c>
      <c r="I655" s="151">
        <v>6512</v>
      </c>
      <c r="J655" s="151">
        <v>86</v>
      </c>
      <c r="K655" s="151">
        <v>86</v>
      </c>
      <c r="L655" s="151">
        <v>17</v>
      </c>
      <c r="M655" s="151">
        <v>0</v>
      </c>
      <c r="N655" s="151">
        <v>6278</v>
      </c>
      <c r="O655" s="151">
        <v>56</v>
      </c>
      <c r="P655" s="151">
        <v>56</v>
      </c>
      <c r="Q655" s="151">
        <v>41</v>
      </c>
      <c r="R655" s="151">
        <v>0</v>
      </c>
      <c r="S655" s="152">
        <v>0.015</v>
      </c>
      <c r="T655" s="153">
        <v>148836</v>
      </c>
      <c r="U655" s="153">
        <v>1707</v>
      </c>
      <c r="V655" s="153">
        <v>1689</v>
      </c>
      <c r="W655" s="153">
        <v>0</v>
      </c>
      <c r="X655" s="151">
        <v>1540</v>
      </c>
      <c r="Y655" s="154">
        <v>0.0114689994356204</v>
      </c>
      <c r="Z655" s="154">
        <v>0.011979078791969</v>
      </c>
      <c r="AA655" s="154">
        <v>0.0132063882063882</v>
      </c>
      <c r="AB655" s="155">
        <v>0.00892003822873527</v>
      </c>
      <c r="AC655" s="156">
        <v>-0.00122730941441925</v>
      </c>
      <c r="AD655" s="157">
        <v>40735</v>
      </c>
      <c r="AE655" s="158">
        <v>481</v>
      </c>
      <c r="AF655" s="158">
        <v>0</v>
      </c>
      <c r="AG655" s="158">
        <v>43933</v>
      </c>
      <c r="AH655" s="158">
        <v>500</v>
      </c>
      <c r="AI655" s="158">
        <v>0</v>
      </c>
      <c r="AJ655" s="155">
        <v>0.0118080274947834</v>
      </c>
      <c r="AK655" s="155">
        <v>0.0113809664716728</v>
      </c>
      <c r="AL655" s="156">
        <v>0.000427061023110581</v>
      </c>
    </row>
    <row r="656" spans="1:38">
      <c r="A656" s="166" t="s">
        <v>375</v>
      </c>
      <c r="B656" s="167" t="s">
        <v>1812</v>
      </c>
      <c r="C656" s="167" t="s">
        <v>474</v>
      </c>
      <c r="D656" s="150">
        <v>5967</v>
      </c>
      <c r="E656" s="150">
        <v>82</v>
      </c>
      <c r="F656" s="150">
        <v>56</v>
      </c>
      <c r="G656" s="150">
        <v>3</v>
      </c>
      <c r="H656" s="150">
        <v>0</v>
      </c>
      <c r="I656" s="151">
        <v>6775</v>
      </c>
      <c r="J656" s="151">
        <v>115</v>
      </c>
      <c r="K656" s="151">
        <v>115</v>
      </c>
      <c r="L656" s="151">
        <v>52</v>
      </c>
      <c r="M656" s="151">
        <v>0</v>
      </c>
      <c r="N656" s="151">
        <v>6651</v>
      </c>
      <c r="O656" s="151">
        <v>68</v>
      </c>
      <c r="P656" s="151">
        <v>68</v>
      </c>
      <c r="Q656" s="151">
        <v>60</v>
      </c>
      <c r="R656" s="151">
        <v>0</v>
      </c>
      <c r="S656" s="152">
        <v>0.015</v>
      </c>
      <c r="T656" s="153">
        <v>161791</v>
      </c>
      <c r="U656" s="153">
        <v>2180</v>
      </c>
      <c r="V656" s="153">
        <v>2153</v>
      </c>
      <c r="W656" s="153">
        <v>5</v>
      </c>
      <c r="X656" s="151">
        <v>1999</v>
      </c>
      <c r="Y656" s="154">
        <v>0.0134432694031188</v>
      </c>
      <c r="Z656" s="154">
        <v>0.0137422490363667</v>
      </c>
      <c r="AA656" s="154">
        <v>0.0169741697416974</v>
      </c>
      <c r="AB656" s="155">
        <v>0.0102240264621861</v>
      </c>
      <c r="AC656" s="156">
        <v>-0.00323192070533073</v>
      </c>
      <c r="AD656" s="157">
        <v>42152</v>
      </c>
      <c r="AE656" s="158">
        <v>652</v>
      </c>
      <c r="AF656" s="158">
        <v>1</v>
      </c>
      <c r="AG656" s="158">
        <v>46112</v>
      </c>
      <c r="AH656" s="158">
        <v>677</v>
      </c>
      <c r="AI656" s="158">
        <v>1</v>
      </c>
      <c r="AJ656" s="155">
        <v>0.0154441070411843</v>
      </c>
      <c r="AK656" s="155">
        <v>0.0146599583622484</v>
      </c>
      <c r="AL656" s="156">
        <v>0.000784148678935847</v>
      </c>
    </row>
    <row r="657" spans="1:38">
      <c r="A657" s="166" t="s">
        <v>375</v>
      </c>
      <c r="B657" s="167" t="s">
        <v>1812</v>
      </c>
      <c r="C657" s="167" t="s">
        <v>475</v>
      </c>
      <c r="D657" s="150">
        <v>1642</v>
      </c>
      <c r="E657" s="150">
        <v>16</v>
      </c>
      <c r="F657" s="150">
        <v>12</v>
      </c>
      <c r="G657" s="150">
        <v>0</v>
      </c>
      <c r="H657" s="150">
        <v>0</v>
      </c>
      <c r="I657" s="151">
        <v>2006</v>
      </c>
      <c r="J657" s="151">
        <v>12</v>
      </c>
      <c r="K657" s="151">
        <v>12</v>
      </c>
      <c r="L657" s="151">
        <v>6</v>
      </c>
      <c r="M657" s="151">
        <v>0</v>
      </c>
      <c r="N657" s="151">
        <v>1784</v>
      </c>
      <c r="O657" s="151">
        <v>9</v>
      </c>
      <c r="P657" s="151">
        <v>9</v>
      </c>
      <c r="Q657" s="151">
        <v>8</v>
      </c>
      <c r="R657" s="151">
        <v>0</v>
      </c>
      <c r="S657" s="152">
        <v>0.015</v>
      </c>
      <c r="T657" s="153">
        <v>41989</v>
      </c>
      <c r="U657" s="153">
        <v>375</v>
      </c>
      <c r="V657" s="153">
        <v>371</v>
      </c>
      <c r="W657" s="153">
        <v>0</v>
      </c>
      <c r="X657" s="151">
        <v>349</v>
      </c>
      <c r="Y657" s="154">
        <v>0.00893091047655338</v>
      </c>
      <c r="Z657" s="154">
        <v>0.0097442143727162</v>
      </c>
      <c r="AA657" s="154">
        <v>0.00598205383848455</v>
      </c>
      <c r="AB657" s="155">
        <v>0.00504484304932735</v>
      </c>
      <c r="AC657" s="156">
        <v>0.00376216053423165</v>
      </c>
      <c r="AD657" s="157">
        <v>11558</v>
      </c>
      <c r="AE657" s="158">
        <v>100</v>
      </c>
      <c r="AF657" s="158">
        <v>0</v>
      </c>
      <c r="AG657" s="158">
        <v>12328</v>
      </c>
      <c r="AH657" s="158">
        <v>85</v>
      </c>
      <c r="AI657" s="158">
        <v>0</v>
      </c>
      <c r="AJ657" s="155">
        <v>0.00865201591970929</v>
      </c>
      <c r="AK657" s="155">
        <v>0.00689487345879299</v>
      </c>
      <c r="AL657" s="156">
        <v>0.0017571424609163</v>
      </c>
    </row>
    <row r="658" spans="1:38">
      <c r="A658" s="166" t="s">
        <v>375</v>
      </c>
      <c r="B658" s="167" t="s">
        <v>1812</v>
      </c>
      <c r="C658" s="167" t="s">
        <v>476</v>
      </c>
      <c r="D658" s="150">
        <v>4736</v>
      </c>
      <c r="E658" s="150">
        <v>59</v>
      </c>
      <c r="F658" s="150">
        <v>45</v>
      </c>
      <c r="G658" s="150">
        <v>2</v>
      </c>
      <c r="H658" s="150">
        <v>0</v>
      </c>
      <c r="I658" s="151">
        <v>5803</v>
      </c>
      <c r="J658" s="151">
        <v>53</v>
      </c>
      <c r="K658" s="151">
        <v>52</v>
      </c>
      <c r="L658" s="151">
        <v>11</v>
      </c>
      <c r="M658" s="151">
        <v>0</v>
      </c>
      <c r="N658" s="151">
        <v>4374</v>
      </c>
      <c r="O658" s="151">
        <v>37</v>
      </c>
      <c r="P658" s="151">
        <v>37</v>
      </c>
      <c r="Q658" s="151">
        <v>31</v>
      </c>
      <c r="R658" s="151">
        <v>0</v>
      </c>
      <c r="S658" s="152">
        <v>0.015</v>
      </c>
      <c r="T658" s="153">
        <v>125121</v>
      </c>
      <c r="U658" s="153">
        <v>1277</v>
      </c>
      <c r="V658" s="153">
        <v>1261</v>
      </c>
      <c r="W658" s="153">
        <v>3</v>
      </c>
      <c r="X658" s="151">
        <v>1151</v>
      </c>
      <c r="Y658" s="154">
        <v>0.010182143684913</v>
      </c>
      <c r="Z658" s="154">
        <v>0.0124577702702703</v>
      </c>
      <c r="AA658" s="154">
        <v>0.00913320696191625</v>
      </c>
      <c r="AB658" s="155">
        <v>0.00845907636031093</v>
      </c>
      <c r="AC658" s="156">
        <v>0.00332456330835402</v>
      </c>
      <c r="AD658" s="157">
        <v>32657</v>
      </c>
      <c r="AE658" s="158">
        <v>369</v>
      </c>
      <c r="AF658" s="158">
        <v>0</v>
      </c>
      <c r="AG658" s="158">
        <v>35667</v>
      </c>
      <c r="AH658" s="158">
        <v>319</v>
      </c>
      <c r="AI658" s="158">
        <v>1</v>
      </c>
      <c r="AJ658" s="155">
        <v>0.0112992620265181</v>
      </c>
      <c r="AK658" s="155">
        <v>0.00891580452519135</v>
      </c>
      <c r="AL658" s="156">
        <v>0.0023834575013267</v>
      </c>
    </row>
    <row r="659" spans="1:38">
      <c r="A659" s="166" t="s">
        <v>375</v>
      </c>
      <c r="B659" s="167" t="s">
        <v>1812</v>
      </c>
      <c r="C659" s="167" t="s">
        <v>477</v>
      </c>
      <c r="D659" s="150">
        <v>5162</v>
      </c>
      <c r="E659" s="150">
        <v>50</v>
      </c>
      <c r="F659" s="150">
        <v>39</v>
      </c>
      <c r="G659" s="150">
        <v>0</v>
      </c>
      <c r="H659" s="150">
        <v>0</v>
      </c>
      <c r="I659" s="151">
        <v>6694</v>
      </c>
      <c r="J659" s="151">
        <v>45</v>
      </c>
      <c r="K659" s="151">
        <v>45</v>
      </c>
      <c r="L659" s="151">
        <v>18</v>
      </c>
      <c r="M659" s="151">
        <v>0</v>
      </c>
      <c r="N659" s="151">
        <v>5584</v>
      </c>
      <c r="O659" s="151">
        <v>25</v>
      </c>
      <c r="P659" s="151">
        <v>25</v>
      </c>
      <c r="Q659" s="151">
        <v>20</v>
      </c>
      <c r="R659" s="151">
        <v>0</v>
      </c>
      <c r="S659" s="152">
        <v>0.015</v>
      </c>
      <c r="T659" s="153">
        <v>142554</v>
      </c>
      <c r="U659" s="153">
        <v>1225</v>
      </c>
      <c r="V659" s="153">
        <v>1214</v>
      </c>
      <c r="W659" s="153">
        <v>2</v>
      </c>
      <c r="X659" s="151">
        <v>1129</v>
      </c>
      <c r="Y659" s="154">
        <v>0.00857920507316526</v>
      </c>
      <c r="Z659" s="154">
        <v>0.00968616815187912</v>
      </c>
      <c r="AA659" s="154">
        <v>0.00672243800418285</v>
      </c>
      <c r="AB659" s="155">
        <v>0.00447707736389685</v>
      </c>
      <c r="AC659" s="156">
        <v>0.00296373014769627</v>
      </c>
      <c r="AD659" s="157">
        <v>37498</v>
      </c>
      <c r="AE659" s="158">
        <v>323</v>
      </c>
      <c r="AF659" s="158">
        <v>0</v>
      </c>
      <c r="AG659" s="158">
        <v>41998</v>
      </c>
      <c r="AH659" s="158">
        <v>379</v>
      </c>
      <c r="AI659" s="158">
        <v>2</v>
      </c>
      <c r="AJ659" s="155">
        <v>0.00861379273561257</v>
      </c>
      <c r="AK659" s="155">
        <v>0.00897661793418734</v>
      </c>
      <c r="AL659" s="156">
        <v>-0.000362825198574777</v>
      </c>
    </row>
    <row r="660" spans="1:38">
      <c r="A660" s="166" t="s">
        <v>375</v>
      </c>
      <c r="B660" s="167" t="s">
        <v>1812</v>
      </c>
      <c r="C660" s="167" t="s">
        <v>478</v>
      </c>
      <c r="D660" s="150">
        <v>10616</v>
      </c>
      <c r="E660" s="150">
        <v>131</v>
      </c>
      <c r="F660" s="150">
        <v>108</v>
      </c>
      <c r="G660" s="150">
        <v>36</v>
      </c>
      <c r="H660" s="150">
        <v>0</v>
      </c>
      <c r="I660" s="151">
        <v>12938</v>
      </c>
      <c r="J660" s="151">
        <v>163</v>
      </c>
      <c r="K660" s="151">
        <v>163</v>
      </c>
      <c r="L660" s="151">
        <v>88</v>
      </c>
      <c r="M660" s="151">
        <v>0</v>
      </c>
      <c r="N660" s="151">
        <v>10995</v>
      </c>
      <c r="O660" s="151">
        <v>165</v>
      </c>
      <c r="P660" s="151">
        <v>164</v>
      </c>
      <c r="Q660" s="151">
        <v>130</v>
      </c>
      <c r="R660" s="151">
        <v>0</v>
      </c>
      <c r="S660" s="152">
        <v>0.015</v>
      </c>
      <c r="T660" s="153">
        <v>282819</v>
      </c>
      <c r="U660" s="153">
        <v>3756</v>
      </c>
      <c r="V660" s="153">
        <v>3730</v>
      </c>
      <c r="W660" s="153">
        <v>2</v>
      </c>
      <c r="X660" s="151">
        <v>3515</v>
      </c>
      <c r="Y660" s="154">
        <v>0.0132735070840361</v>
      </c>
      <c r="Z660" s="154">
        <v>0.0123398643556895</v>
      </c>
      <c r="AA660" s="154">
        <v>0.0125985469160612</v>
      </c>
      <c r="AB660" s="155">
        <v>0.0150068212824011</v>
      </c>
      <c r="AC660" s="156">
        <v>-0.00025868256037169</v>
      </c>
      <c r="AD660" s="157">
        <v>75078</v>
      </c>
      <c r="AE660" s="158">
        <v>1033</v>
      </c>
      <c r="AF660" s="158">
        <v>0</v>
      </c>
      <c r="AG660" s="158">
        <v>82842</v>
      </c>
      <c r="AH660" s="158">
        <v>1130</v>
      </c>
      <c r="AI660" s="158">
        <v>2</v>
      </c>
      <c r="AJ660" s="155">
        <v>0.013759023948427</v>
      </c>
      <c r="AK660" s="155">
        <v>0.0136162815962917</v>
      </c>
      <c r="AL660" s="156">
        <v>0.000142742352135234</v>
      </c>
    </row>
    <row r="661" spans="1:38">
      <c r="A661" s="166" t="s">
        <v>375</v>
      </c>
      <c r="B661" s="167" t="s">
        <v>1812</v>
      </c>
      <c r="C661" s="167" t="s">
        <v>479</v>
      </c>
      <c r="D661" s="150">
        <v>6384</v>
      </c>
      <c r="E661" s="150">
        <v>109</v>
      </c>
      <c r="F661" s="150">
        <v>41</v>
      </c>
      <c r="G661" s="150">
        <v>2</v>
      </c>
      <c r="H661" s="150">
        <v>0</v>
      </c>
      <c r="I661" s="151">
        <v>7154</v>
      </c>
      <c r="J661" s="151">
        <v>143</v>
      </c>
      <c r="K661" s="151">
        <v>143</v>
      </c>
      <c r="L661" s="151">
        <v>28</v>
      </c>
      <c r="M661" s="151">
        <v>0</v>
      </c>
      <c r="N661" s="151">
        <v>6788</v>
      </c>
      <c r="O661" s="151">
        <v>5</v>
      </c>
      <c r="P661" s="151">
        <v>5</v>
      </c>
      <c r="Q661" s="151">
        <v>2</v>
      </c>
      <c r="R661" s="151">
        <v>0</v>
      </c>
      <c r="S661" s="152">
        <v>0.015</v>
      </c>
      <c r="T661" s="153">
        <v>166739</v>
      </c>
      <c r="U661" s="153">
        <v>2021</v>
      </c>
      <c r="V661" s="153">
        <v>1953</v>
      </c>
      <c r="W661" s="153">
        <v>2</v>
      </c>
      <c r="X661" s="151">
        <v>1760</v>
      </c>
      <c r="Y661" s="154">
        <v>0.0121087448047547</v>
      </c>
      <c r="Z661" s="154">
        <v>0.0170739348370927</v>
      </c>
      <c r="AA661" s="154">
        <v>0.0199888174447861</v>
      </c>
      <c r="AB661" s="155">
        <v>0.000736593989393047</v>
      </c>
      <c r="AC661" s="156">
        <v>-0.0029148826076934</v>
      </c>
      <c r="AD661" s="157">
        <v>43945</v>
      </c>
      <c r="AE661" s="158">
        <v>641</v>
      </c>
      <c r="AF661" s="158">
        <v>0</v>
      </c>
      <c r="AG661" s="158">
        <v>47167</v>
      </c>
      <c r="AH661" s="158">
        <v>575</v>
      </c>
      <c r="AI661" s="158">
        <v>1</v>
      </c>
      <c r="AJ661" s="155">
        <v>0.0145864148367277</v>
      </c>
      <c r="AK661" s="155">
        <v>0.0121695253037081</v>
      </c>
      <c r="AL661" s="156">
        <v>0.00241688953301963</v>
      </c>
    </row>
    <row r="662" spans="1:38">
      <c r="A662" s="166" t="s">
        <v>375</v>
      </c>
      <c r="B662" s="167" t="s">
        <v>1812</v>
      </c>
      <c r="C662" s="167" t="s">
        <v>480</v>
      </c>
      <c r="D662" s="150">
        <v>4180</v>
      </c>
      <c r="E662" s="150">
        <v>36</v>
      </c>
      <c r="F662" s="150">
        <v>27</v>
      </c>
      <c r="G662" s="150">
        <v>1</v>
      </c>
      <c r="H662" s="150">
        <v>0</v>
      </c>
      <c r="I662" s="151">
        <v>5080</v>
      </c>
      <c r="J662" s="151">
        <v>36</v>
      </c>
      <c r="K662" s="151">
        <v>36</v>
      </c>
      <c r="L662" s="151">
        <v>8</v>
      </c>
      <c r="M662" s="151">
        <v>0</v>
      </c>
      <c r="N662" s="151">
        <v>4839</v>
      </c>
      <c r="O662" s="151">
        <v>46</v>
      </c>
      <c r="P662" s="151">
        <v>46</v>
      </c>
      <c r="Q662" s="151">
        <v>34</v>
      </c>
      <c r="R662" s="151">
        <v>0</v>
      </c>
      <c r="S662" s="152">
        <v>0.015</v>
      </c>
      <c r="T662" s="153">
        <v>117253</v>
      </c>
      <c r="U662" s="153">
        <v>1017</v>
      </c>
      <c r="V662" s="153">
        <v>1008</v>
      </c>
      <c r="W662" s="153">
        <v>1</v>
      </c>
      <c r="X662" s="151">
        <v>922</v>
      </c>
      <c r="Y662" s="154">
        <v>0.00866502349620052</v>
      </c>
      <c r="Z662" s="154">
        <v>0.00861244019138756</v>
      </c>
      <c r="AA662" s="154">
        <v>0.00708661417322835</v>
      </c>
      <c r="AB662" s="155">
        <v>0.00950609630088861</v>
      </c>
      <c r="AC662" s="156">
        <v>0.00152582601815921</v>
      </c>
      <c r="AD662" s="157">
        <v>30881</v>
      </c>
      <c r="AE662" s="158">
        <v>276</v>
      </c>
      <c r="AF662" s="158">
        <v>0</v>
      </c>
      <c r="AG662" s="158">
        <v>34507</v>
      </c>
      <c r="AH662" s="158">
        <v>299</v>
      </c>
      <c r="AI662" s="158">
        <v>1</v>
      </c>
      <c r="AJ662" s="155">
        <v>0.00893753440626923</v>
      </c>
      <c r="AK662" s="155">
        <v>0.00863592894195381</v>
      </c>
      <c r="AL662" s="156">
        <v>0.000301605464315421</v>
      </c>
    </row>
    <row r="663" spans="1:38">
      <c r="A663" s="166" t="s">
        <v>375</v>
      </c>
      <c r="B663" s="167" t="s">
        <v>1812</v>
      </c>
      <c r="C663" s="167" t="s">
        <v>481</v>
      </c>
      <c r="D663" s="150">
        <v>4281</v>
      </c>
      <c r="E663" s="150">
        <v>70</v>
      </c>
      <c r="F663" s="150">
        <v>38</v>
      </c>
      <c r="G663" s="150">
        <v>3</v>
      </c>
      <c r="H663" s="150">
        <v>0</v>
      </c>
      <c r="I663" s="151">
        <v>4951</v>
      </c>
      <c r="J663" s="151">
        <v>85</v>
      </c>
      <c r="K663" s="151">
        <v>85</v>
      </c>
      <c r="L663" s="151">
        <v>23</v>
      </c>
      <c r="M663" s="151">
        <v>0</v>
      </c>
      <c r="N663" s="151">
        <v>4824</v>
      </c>
      <c r="O663" s="151">
        <v>68</v>
      </c>
      <c r="P663" s="151">
        <v>68</v>
      </c>
      <c r="Q663" s="151">
        <v>33</v>
      </c>
      <c r="R663" s="151">
        <v>0</v>
      </c>
      <c r="S663" s="152">
        <v>0.015</v>
      </c>
      <c r="T663" s="153">
        <v>113984</v>
      </c>
      <c r="U663" s="153">
        <v>1713</v>
      </c>
      <c r="V663" s="153">
        <v>1681</v>
      </c>
      <c r="W663" s="153">
        <v>0</v>
      </c>
      <c r="X663" s="151">
        <v>1538</v>
      </c>
      <c r="Y663" s="154">
        <v>0.0150284250421112</v>
      </c>
      <c r="Z663" s="154">
        <v>0.0163513197850969</v>
      </c>
      <c r="AA663" s="154">
        <v>0.0171682488386185</v>
      </c>
      <c r="AB663" s="155">
        <v>0.0140961857379768</v>
      </c>
      <c r="AC663" s="156">
        <v>-0.000816929053521522</v>
      </c>
      <c r="AD663" s="157">
        <v>30393</v>
      </c>
      <c r="AE663" s="158">
        <v>479</v>
      </c>
      <c r="AF663" s="158">
        <v>0</v>
      </c>
      <c r="AG663" s="158">
        <v>33070</v>
      </c>
      <c r="AH663" s="158">
        <v>488</v>
      </c>
      <c r="AI663" s="158">
        <v>0</v>
      </c>
      <c r="AJ663" s="155">
        <v>0.0157602079426184</v>
      </c>
      <c r="AK663" s="155">
        <v>0.0147565769579679</v>
      </c>
      <c r="AL663" s="156">
        <v>0.00100363098465042</v>
      </c>
    </row>
    <row r="664" spans="1:38">
      <c r="A664" s="166" t="s">
        <v>375</v>
      </c>
      <c r="B664" s="167" t="s">
        <v>1812</v>
      </c>
      <c r="C664" s="167" t="s">
        <v>482</v>
      </c>
      <c r="D664" s="150">
        <v>3705</v>
      </c>
      <c r="E664" s="150">
        <v>38</v>
      </c>
      <c r="F664" s="150">
        <v>32</v>
      </c>
      <c r="G664" s="150">
        <v>11</v>
      </c>
      <c r="H664" s="150">
        <v>0</v>
      </c>
      <c r="I664" s="151">
        <v>4634</v>
      </c>
      <c r="J664" s="151">
        <v>62</v>
      </c>
      <c r="K664" s="151">
        <v>62</v>
      </c>
      <c r="L664" s="151">
        <v>32</v>
      </c>
      <c r="M664" s="151">
        <v>0</v>
      </c>
      <c r="N664" s="151">
        <v>3766</v>
      </c>
      <c r="O664" s="151">
        <v>35</v>
      </c>
      <c r="P664" s="151">
        <v>35</v>
      </c>
      <c r="Q664" s="151">
        <v>29</v>
      </c>
      <c r="R664" s="151">
        <v>0</v>
      </c>
      <c r="S664" s="152">
        <v>0.015</v>
      </c>
      <c r="T664" s="153">
        <v>93812</v>
      </c>
      <c r="U664" s="153">
        <v>876</v>
      </c>
      <c r="V664" s="153">
        <v>870</v>
      </c>
      <c r="W664" s="153">
        <v>0</v>
      </c>
      <c r="X664" s="151">
        <v>808</v>
      </c>
      <c r="Y664" s="154">
        <v>0.0093378245853409</v>
      </c>
      <c r="Z664" s="154">
        <v>0.0102564102564103</v>
      </c>
      <c r="AA664" s="154">
        <v>0.0133793698748382</v>
      </c>
      <c r="AB664" s="155">
        <v>0.00929368029739777</v>
      </c>
      <c r="AC664" s="156">
        <v>-0.0031229596184279</v>
      </c>
      <c r="AD664" s="157">
        <v>25973</v>
      </c>
      <c r="AE664" s="158">
        <v>268</v>
      </c>
      <c r="AF664" s="158">
        <v>0</v>
      </c>
      <c r="AG664" s="158">
        <v>27553</v>
      </c>
      <c r="AH664" s="158">
        <v>227</v>
      </c>
      <c r="AI664" s="158">
        <v>0</v>
      </c>
      <c r="AJ664" s="155">
        <v>0.0103184075770993</v>
      </c>
      <c r="AK664" s="155">
        <v>0.00823866729575727</v>
      </c>
      <c r="AL664" s="156">
        <v>0.00207974028134203</v>
      </c>
    </row>
    <row r="665" spans="1:38">
      <c r="A665" s="166" t="s">
        <v>375</v>
      </c>
      <c r="B665" s="167" t="s">
        <v>1812</v>
      </c>
      <c r="C665" s="167" t="s">
        <v>483</v>
      </c>
      <c r="D665" s="150">
        <v>6297</v>
      </c>
      <c r="E665" s="150">
        <v>65</v>
      </c>
      <c r="F665" s="150">
        <v>41</v>
      </c>
      <c r="G665" s="150">
        <v>0</v>
      </c>
      <c r="H665" s="150">
        <v>0</v>
      </c>
      <c r="I665" s="151">
        <v>7144</v>
      </c>
      <c r="J665" s="151">
        <v>59</v>
      </c>
      <c r="K665" s="151">
        <v>59</v>
      </c>
      <c r="L665" s="151">
        <v>15</v>
      </c>
      <c r="M665" s="151">
        <v>0</v>
      </c>
      <c r="N665" s="151">
        <v>6487</v>
      </c>
      <c r="O665" s="151">
        <v>66</v>
      </c>
      <c r="P665" s="151">
        <v>66</v>
      </c>
      <c r="Q665" s="151">
        <v>48</v>
      </c>
      <c r="R665" s="151">
        <v>0</v>
      </c>
      <c r="S665" s="152">
        <v>0.015</v>
      </c>
      <c r="T665" s="153">
        <v>167805</v>
      </c>
      <c r="U665" s="153">
        <v>1742</v>
      </c>
      <c r="V665" s="153">
        <v>1718</v>
      </c>
      <c r="W665" s="153">
        <v>1</v>
      </c>
      <c r="X665" s="151">
        <v>1595</v>
      </c>
      <c r="Y665" s="154">
        <v>0.0103751378087661</v>
      </c>
      <c r="Z665" s="154">
        <v>0.0103223757344767</v>
      </c>
      <c r="AA665" s="154">
        <v>0.00825867861142217</v>
      </c>
      <c r="AB665" s="155">
        <v>0.010174194542932</v>
      </c>
      <c r="AC665" s="156">
        <v>0.00206369712305456</v>
      </c>
      <c r="AD665" s="157">
        <v>43568</v>
      </c>
      <c r="AE665" s="158">
        <v>472</v>
      </c>
      <c r="AF665" s="158">
        <v>0</v>
      </c>
      <c r="AG665" s="158">
        <v>48904</v>
      </c>
      <c r="AH665" s="158">
        <v>544</v>
      </c>
      <c r="AI665" s="158">
        <v>1</v>
      </c>
      <c r="AJ665" s="155">
        <v>0.0108336393683437</v>
      </c>
      <c r="AK665" s="155">
        <v>0.0111033862260756</v>
      </c>
      <c r="AL665" s="156">
        <v>-0.000269746857731838</v>
      </c>
    </row>
    <row r="666" spans="1:38">
      <c r="A666" s="166" t="s">
        <v>375</v>
      </c>
      <c r="B666" s="167" t="s">
        <v>1812</v>
      </c>
      <c r="C666" s="167" t="s">
        <v>484</v>
      </c>
      <c r="D666" s="150">
        <v>6990</v>
      </c>
      <c r="E666" s="150">
        <v>96</v>
      </c>
      <c r="F666" s="150">
        <v>60</v>
      </c>
      <c r="G666" s="150">
        <v>0</v>
      </c>
      <c r="H666" s="150">
        <v>0</v>
      </c>
      <c r="I666" s="151">
        <v>7747</v>
      </c>
      <c r="J666" s="151">
        <v>118</v>
      </c>
      <c r="K666" s="151">
        <v>118</v>
      </c>
      <c r="L666" s="151">
        <v>35</v>
      </c>
      <c r="M666" s="151">
        <v>0</v>
      </c>
      <c r="N666" s="151">
        <v>7527</v>
      </c>
      <c r="O666" s="151">
        <v>105</v>
      </c>
      <c r="P666" s="151">
        <v>105</v>
      </c>
      <c r="Q666" s="151">
        <v>80</v>
      </c>
      <c r="R666" s="151">
        <v>0</v>
      </c>
      <c r="S666" s="152">
        <v>0.015</v>
      </c>
      <c r="T666" s="153">
        <v>181064</v>
      </c>
      <c r="U666" s="153">
        <v>2695</v>
      </c>
      <c r="V666" s="153">
        <v>2659</v>
      </c>
      <c r="W666" s="153">
        <v>8</v>
      </c>
      <c r="X666" s="151">
        <v>2455</v>
      </c>
      <c r="Y666" s="154">
        <v>0.0148400565545884</v>
      </c>
      <c r="Z666" s="154">
        <v>0.0137339055793991</v>
      </c>
      <c r="AA666" s="154">
        <v>0.0152317025945527</v>
      </c>
      <c r="AB666" s="155">
        <v>0.013949780789159</v>
      </c>
      <c r="AC666" s="156">
        <v>-0.00149779701515359</v>
      </c>
      <c r="AD666" s="157">
        <v>48937</v>
      </c>
      <c r="AE666" s="158">
        <v>789</v>
      </c>
      <c r="AF666" s="158">
        <v>0</v>
      </c>
      <c r="AG666" s="158">
        <v>52574</v>
      </c>
      <c r="AH666" s="158">
        <v>796</v>
      </c>
      <c r="AI666" s="158">
        <v>0</v>
      </c>
      <c r="AJ666" s="155">
        <v>0.0161227700921593</v>
      </c>
      <c r="AK666" s="155">
        <v>0.0151405637767718</v>
      </c>
      <c r="AL666" s="156">
        <v>0.000982206315387518</v>
      </c>
    </row>
    <row r="667" spans="1:38">
      <c r="A667" s="166" t="s">
        <v>375</v>
      </c>
      <c r="B667" s="167" t="s">
        <v>1812</v>
      </c>
      <c r="C667" s="167" t="s">
        <v>485</v>
      </c>
      <c r="D667" s="150">
        <v>5781</v>
      </c>
      <c r="E667" s="150">
        <v>105</v>
      </c>
      <c r="F667" s="150">
        <v>65</v>
      </c>
      <c r="G667" s="150">
        <v>2</v>
      </c>
      <c r="H667" s="150">
        <v>0</v>
      </c>
      <c r="I667" s="151">
        <v>6775</v>
      </c>
      <c r="J667" s="151">
        <v>119</v>
      </c>
      <c r="K667" s="151">
        <v>119</v>
      </c>
      <c r="L667" s="151">
        <v>27</v>
      </c>
      <c r="M667" s="151">
        <v>1</v>
      </c>
      <c r="N667" s="151">
        <v>6339</v>
      </c>
      <c r="O667" s="151">
        <v>99</v>
      </c>
      <c r="P667" s="151">
        <v>99</v>
      </c>
      <c r="Q667" s="151">
        <v>76</v>
      </c>
      <c r="R667" s="151">
        <v>0</v>
      </c>
      <c r="S667" s="152">
        <v>0.015</v>
      </c>
      <c r="T667" s="153">
        <v>158922</v>
      </c>
      <c r="U667" s="153">
        <v>2419</v>
      </c>
      <c r="V667" s="153">
        <v>2378</v>
      </c>
      <c r="W667" s="153">
        <v>11</v>
      </c>
      <c r="X667" s="151">
        <v>2162</v>
      </c>
      <c r="Y667" s="154">
        <v>0.0151520871874253</v>
      </c>
      <c r="Z667" s="154">
        <v>0.0181629475869227</v>
      </c>
      <c r="AA667" s="154">
        <v>0.0174169741697417</v>
      </c>
      <c r="AB667" s="155">
        <v>0.0156176053005206</v>
      </c>
      <c r="AC667" s="156">
        <v>0.000745973417180981</v>
      </c>
      <c r="AD667" s="157">
        <v>41550</v>
      </c>
      <c r="AE667" s="158">
        <v>701</v>
      </c>
      <c r="AF667" s="158">
        <v>2</v>
      </c>
      <c r="AG667" s="158">
        <v>46084</v>
      </c>
      <c r="AH667" s="158">
        <v>765</v>
      </c>
      <c r="AI667" s="158">
        <v>6</v>
      </c>
      <c r="AJ667" s="155">
        <v>0.0168231046931408</v>
      </c>
      <c r="AK667" s="155">
        <v>0.0164699244857217</v>
      </c>
      <c r="AL667" s="156">
        <v>0.000353180207419066</v>
      </c>
    </row>
    <row r="668" spans="1:38">
      <c r="A668" s="166" t="s">
        <v>375</v>
      </c>
      <c r="B668" s="167" t="s">
        <v>1812</v>
      </c>
      <c r="C668" s="167" t="s">
        <v>486</v>
      </c>
      <c r="D668" s="150">
        <v>2726</v>
      </c>
      <c r="E668" s="150">
        <v>32</v>
      </c>
      <c r="F668" s="150">
        <v>20</v>
      </c>
      <c r="G668" s="150">
        <v>1</v>
      </c>
      <c r="H668" s="150">
        <v>0</v>
      </c>
      <c r="I668" s="151">
        <v>3037</v>
      </c>
      <c r="J668" s="151">
        <v>35</v>
      </c>
      <c r="K668" s="151">
        <v>35</v>
      </c>
      <c r="L668" s="151">
        <v>13</v>
      </c>
      <c r="M668" s="151">
        <v>0</v>
      </c>
      <c r="N668" s="151">
        <v>2940</v>
      </c>
      <c r="O668" s="151">
        <v>20</v>
      </c>
      <c r="P668" s="151">
        <v>20</v>
      </c>
      <c r="Q668" s="151">
        <v>16</v>
      </c>
      <c r="R668" s="151">
        <v>0</v>
      </c>
      <c r="S668" s="152">
        <v>0.015</v>
      </c>
      <c r="T668" s="153">
        <v>69153</v>
      </c>
      <c r="U668" s="153">
        <v>854</v>
      </c>
      <c r="V668" s="153">
        <v>842</v>
      </c>
      <c r="W668" s="153">
        <v>1</v>
      </c>
      <c r="X668" s="151">
        <v>788</v>
      </c>
      <c r="Y668" s="154">
        <v>0.0123349673911472</v>
      </c>
      <c r="Z668" s="154">
        <v>0.0117388114453412</v>
      </c>
      <c r="AA668" s="154">
        <v>0.0115245307869608</v>
      </c>
      <c r="AB668" s="155">
        <v>0.00680272108843537</v>
      </c>
      <c r="AC668" s="156">
        <v>0.000214280658380344</v>
      </c>
      <c r="AD668" s="157">
        <v>18685</v>
      </c>
      <c r="AE668" s="158">
        <v>192</v>
      </c>
      <c r="AF668" s="158">
        <v>0</v>
      </c>
      <c r="AG668" s="158">
        <v>19608</v>
      </c>
      <c r="AH668" s="158">
        <v>255</v>
      </c>
      <c r="AI668" s="158">
        <v>1</v>
      </c>
      <c r="AJ668" s="155">
        <v>0.0102756221568103</v>
      </c>
      <c r="AK668" s="155">
        <v>0.0129538963688291</v>
      </c>
      <c r="AL668" s="156">
        <v>-0.00267827421201877</v>
      </c>
    </row>
    <row r="669" spans="1:38">
      <c r="A669" s="166" t="s">
        <v>375</v>
      </c>
      <c r="B669" s="167" t="s">
        <v>1813</v>
      </c>
      <c r="C669" s="167" t="s">
        <v>487</v>
      </c>
      <c r="D669" s="150">
        <v>6311</v>
      </c>
      <c r="E669" s="150">
        <v>67</v>
      </c>
      <c r="F669" s="150">
        <v>57</v>
      </c>
      <c r="G669" s="150">
        <v>3</v>
      </c>
      <c r="H669" s="150">
        <v>0</v>
      </c>
      <c r="I669" s="151">
        <v>8050</v>
      </c>
      <c r="J669" s="151">
        <v>80</v>
      </c>
      <c r="K669" s="151">
        <v>80</v>
      </c>
      <c r="L669" s="151">
        <v>13</v>
      </c>
      <c r="M669" s="151">
        <v>0</v>
      </c>
      <c r="N669" s="151">
        <v>3548</v>
      </c>
      <c r="O669" s="151">
        <v>59</v>
      </c>
      <c r="P669" s="151">
        <v>59</v>
      </c>
      <c r="Q669" s="151">
        <v>43</v>
      </c>
      <c r="R669" s="151">
        <v>0</v>
      </c>
      <c r="S669" s="152">
        <v>0.015</v>
      </c>
      <c r="T669" s="153">
        <v>150914</v>
      </c>
      <c r="U669" s="153">
        <v>1756</v>
      </c>
      <c r="V669" s="153">
        <v>1746</v>
      </c>
      <c r="W669" s="153">
        <v>0</v>
      </c>
      <c r="X669" s="151">
        <v>1586</v>
      </c>
      <c r="Y669" s="154">
        <v>0.0116357660654412</v>
      </c>
      <c r="Z669" s="154">
        <v>0.0106163840912692</v>
      </c>
      <c r="AA669" s="154">
        <v>0.00993788819875776</v>
      </c>
      <c r="AB669" s="155">
        <v>0.0166290868094701</v>
      </c>
      <c r="AC669" s="156">
        <v>0.000678495892511448</v>
      </c>
      <c r="AD669" s="157">
        <v>41772</v>
      </c>
      <c r="AE669" s="158">
        <v>540</v>
      </c>
      <c r="AF669" s="158">
        <v>0</v>
      </c>
      <c r="AG669" s="158">
        <v>45624</v>
      </c>
      <c r="AH669" s="158">
        <v>477</v>
      </c>
      <c r="AI669" s="158">
        <v>0</v>
      </c>
      <c r="AJ669" s="155">
        <v>0.0129273197357081</v>
      </c>
      <c r="AK669" s="155">
        <v>0.0104550236717517</v>
      </c>
      <c r="AL669" s="156">
        <v>0.00247229606395642</v>
      </c>
    </row>
    <row r="670" spans="1:38">
      <c r="A670" s="166" t="s">
        <v>375</v>
      </c>
      <c r="B670" s="167" t="s">
        <v>1813</v>
      </c>
      <c r="C670" s="167" t="s">
        <v>488</v>
      </c>
      <c r="D670" s="150">
        <v>5373</v>
      </c>
      <c r="E670" s="150">
        <v>58</v>
      </c>
      <c r="F670" s="150">
        <v>44</v>
      </c>
      <c r="G670" s="150">
        <v>1</v>
      </c>
      <c r="H670" s="150">
        <v>0</v>
      </c>
      <c r="I670" s="151">
        <v>6908</v>
      </c>
      <c r="J670" s="151">
        <v>67</v>
      </c>
      <c r="K670" s="151">
        <v>67</v>
      </c>
      <c r="L670" s="151">
        <v>7</v>
      </c>
      <c r="M670" s="151">
        <v>0</v>
      </c>
      <c r="N670" s="151">
        <v>2664</v>
      </c>
      <c r="O670" s="151">
        <v>41</v>
      </c>
      <c r="P670" s="151">
        <v>41</v>
      </c>
      <c r="Q670" s="151">
        <v>26</v>
      </c>
      <c r="R670" s="151">
        <v>0</v>
      </c>
      <c r="S670" s="152">
        <v>0.015</v>
      </c>
      <c r="T670" s="153">
        <v>129590</v>
      </c>
      <c r="U670" s="153">
        <v>1599</v>
      </c>
      <c r="V670" s="153">
        <v>1585</v>
      </c>
      <c r="W670" s="153">
        <v>0</v>
      </c>
      <c r="X670" s="151">
        <v>1451</v>
      </c>
      <c r="Y670" s="154">
        <v>0.0123389150397407</v>
      </c>
      <c r="Z670" s="154">
        <v>0.0107947143123023</v>
      </c>
      <c r="AA670" s="154">
        <v>0.00969889982628836</v>
      </c>
      <c r="AB670" s="155">
        <v>0.0153903903903904</v>
      </c>
      <c r="AC670" s="156">
        <v>0.00109581448601389</v>
      </c>
      <c r="AD670" s="157">
        <v>35738</v>
      </c>
      <c r="AE670" s="158">
        <v>420</v>
      </c>
      <c r="AF670" s="158">
        <v>0</v>
      </c>
      <c r="AG670" s="158">
        <v>39411</v>
      </c>
      <c r="AH670" s="158">
        <v>507</v>
      </c>
      <c r="AI670" s="158">
        <v>0</v>
      </c>
      <c r="AJ670" s="155">
        <v>0.0117521965414964</v>
      </c>
      <c r="AK670" s="155">
        <v>0.0128644287127959</v>
      </c>
      <c r="AL670" s="156">
        <v>-0.00111223217129947</v>
      </c>
    </row>
    <row r="671" spans="1:38">
      <c r="A671" s="166" t="s">
        <v>375</v>
      </c>
      <c r="B671" s="167" t="s">
        <v>1813</v>
      </c>
      <c r="C671" s="167" t="s">
        <v>489</v>
      </c>
      <c r="D671" s="150">
        <v>4869</v>
      </c>
      <c r="E671" s="150">
        <v>46</v>
      </c>
      <c r="F671" s="150">
        <v>36</v>
      </c>
      <c r="G671" s="150">
        <v>0</v>
      </c>
      <c r="H671" s="150">
        <v>0</v>
      </c>
      <c r="I671" s="151">
        <v>6477</v>
      </c>
      <c r="J671" s="151">
        <v>57</v>
      </c>
      <c r="K671" s="151">
        <v>57</v>
      </c>
      <c r="L671" s="151">
        <v>10</v>
      </c>
      <c r="M671" s="151">
        <v>0</v>
      </c>
      <c r="N671" s="151">
        <v>2926</v>
      </c>
      <c r="O671" s="151">
        <v>45</v>
      </c>
      <c r="P671" s="151">
        <v>45</v>
      </c>
      <c r="Q671" s="151">
        <v>34</v>
      </c>
      <c r="R671" s="151">
        <v>0</v>
      </c>
      <c r="S671" s="152">
        <v>0.015</v>
      </c>
      <c r="T671" s="153">
        <v>123535</v>
      </c>
      <c r="U671" s="153">
        <v>1306</v>
      </c>
      <c r="V671" s="153">
        <v>1296</v>
      </c>
      <c r="W671" s="153">
        <v>2</v>
      </c>
      <c r="X671" s="151">
        <v>1178</v>
      </c>
      <c r="Y671" s="154">
        <v>0.0105557129558425</v>
      </c>
      <c r="Z671" s="154">
        <v>0.00944752515917026</v>
      </c>
      <c r="AA671" s="154">
        <v>0.00880037054191755</v>
      </c>
      <c r="AB671" s="155">
        <v>0.0153793574846206</v>
      </c>
      <c r="AC671" s="156">
        <v>0.000647154617252706</v>
      </c>
      <c r="AD671" s="157">
        <v>33779</v>
      </c>
      <c r="AE671" s="158">
        <v>397</v>
      </c>
      <c r="AF671" s="158">
        <v>0</v>
      </c>
      <c r="AG671" s="158">
        <v>37372</v>
      </c>
      <c r="AH671" s="158">
        <v>365</v>
      </c>
      <c r="AI671" s="158">
        <v>0</v>
      </c>
      <c r="AJ671" s="155">
        <v>0.0117528642055715</v>
      </c>
      <c r="AK671" s="155">
        <v>0.00976667023440009</v>
      </c>
      <c r="AL671" s="156">
        <v>0.00198619397117142</v>
      </c>
    </row>
    <row r="672" spans="1:38">
      <c r="A672" s="166" t="s">
        <v>375</v>
      </c>
      <c r="B672" s="167" t="s">
        <v>1813</v>
      </c>
      <c r="C672" s="167" t="s">
        <v>490</v>
      </c>
      <c r="D672" s="150">
        <v>4414</v>
      </c>
      <c r="E672" s="150">
        <v>70</v>
      </c>
      <c r="F672" s="150">
        <v>54</v>
      </c>
      <c r="G672" s="150">
        <v>0</v>
      </c>
      <c r="H672" s="150">
        <v>0</v>
      </c>
      <c r="I672" s="151">
        <v>6148</v>
      </c>
      <c r="J672" s="151">
        <v>80</v>
      </c>
      <c r="K672" s="151">
        <v>79</v>
      </c>
      <c r="L672" s="151">
        <v>9</v>
      </c>
      <c r="M672" s="151">
        <v>0</v>
      </c>
      <c r="N672" s="151">
        <v>2559</v>
      </c>
      <c r="O672" s="151">
        <v>46</v>
      </c>
      <c r="P672" s="151">
        <v>46</v>
      </c>
      <c r="Q672" s="151">
        <v>24</v>
      </c>
      <c r="R672" s="151">
        <v>0</v>
      </c>
      <c r="S672" s="152">
        <v>0.015</v>
      </c>
      <c r="T672" s="153">
        <v>119852</v>
      </c>
      <c r="U672" s="153">
        <v>1686</v>
      </c>
      <c r="V672" s="153">
        <v>1669</v>
      </c>
      <c r="W672" s="153">
        <v>1</v>
      </c>
      <c r="X672" s="151">
        <v>1495</v>
      </c>
      <c r="Y672" s="154">
        <v>0.0140590061075326</v>
      </c>
      <c r="Z672" s="154">
        <v>0.0158586316266425</v>
      </c>
      <c r="AA672" s="154">
        <v>0.0130123617436565</v>
      </c>
      <c r="AB672" s="155">
        <v>0.0179757717858538</v>
      </c>
      <c r="AC672" s="156">
        <v>0.00284626988298603</v>
      </c>
      <c r="AD672" s="157">
        <v>31707</v>
      </c>
      <c r="AE672" s="158">
        <v>431</v>
      </c>
      <c r="AF672" s="158">
        <v>0</v>
      </c>
      <c r="AG672" s="158">
        <v>36518</v>
      </c>
      <c r="AH672" s="158">
        <v>533</v>
      </c>
      <c r="AI672" s="158">
        <v>0</v>
      </c>
      <c r="AJ672" s="155">
        <v>0.0135932128552055</v>
      </c>
      <c r="AK672" s="155">
        <v>0.0145955419245304</v>
      </c>
      <c r="AL672" s="156">
        <v>-0.00100232906932489</v>
      </c>
    </row>
    <row r="673" spans="1:38">
      <c r="A673" s="166" t="s">
        <v>375</v>
      </c>
      <c r="B673" s="167" t="s">
        <v>1813</v>
      </c>
      <c r="C673" s="167" t="s">
        <v>491</v>
      </c>
      <c r="D673" s="150">
        <v>5261</v>
      </c>
      <c r="E673" s="150">
        <v>76</v>
      </c>
      <c r="F673" s="150">
        <v>59</v>
      </c>
      <c r="G673" s="150">
        <v>0</v>
      </c>
      <c r="H673" s="150">
        <v>0</v>
      </c>
      <c r="I673" s="151">
        <v>6894</v>
      </c>
      <c r="J673" s="151">
        <v>97</v>
      </c>
      <c r="K673" s="151">
        <v>97</v>
      </c>
      <c r="L673" s="151">
        <v>15</v>
      </c>
      <c r="M673" s="151">
        <v>0</v>
      </c>
      <c r="N673" s="151">
        <v>3441</v>
      </c>
      <c r="O673" s="151">
        <v>83</v>
      </c>
      <c r="P673" s="151">
        <v>83</v>
      </c>
      <c r="Q673" s="151">
        <v>72</v>
      </c>
      <c r="R673" s="151">
        <v>0</v>
      </c>
      <c r="S673" s="152">
        <v>0.015</v>
      </c>
      <c r="T673" s="153">
        <v>132693</v>
      </c>
      <c r="U673" s="153">
        <v>2032</v>
      </c>
      <c r="V673" s="153">
        <v>2015</v>
      </c>
      <c r="W673" s="153">
        <v>1</v>
      </c>
      <c r="X673" s="151">
        <v>1839</v>
      </c>
      <c r="Y673" s="154">
        <v>0.0153060070990934</v>
      </c>
      <c r="Z673" s="154">
        <v>0.0144459228283596</v>
      </c>
      <c r="AA673" s="154">
        <v>0.0140702059762112</v>
      </c>
      <c r="AB673" s="155">
        <v>0.024120895088637</v>
      </c>
      <c r="AC673" s="156">
        <v>0.00037571685214843</v>
      </c>
      <c r="AD673" s="157">
        <v>36416</v>
      </c>
      <c r="AE673" s="158">
        <v>666</v>
      </c>
      <c r="AF673" s="158">
        <v>0</v>
      </c>
      <c r="AG673" s="158">
        <v>40018</v>
      </c>
      <c r="AH673" s="158">
        <v>565</v>
      </c>
      <c r="AI673" s="158">
        <v>1</v>
      </c>
      <c r="AJ673" s="155">
        <v>0.0182886643233743</v>
      </c>
      <c r="AK673" s="155">
        <v>0.0140936578539657</v>
      </c>
      <c r="AL673" s="156">
        <v>0.00419500646940863</v>
      </c>
    </row>
    <row r="674" spans="1:38">
      <c r="A674" s="166" t="s">
        <v>375</v>
      </c>
      <c r="B674" s="167" t="s">
        <v>1813</v>
      </c>
      <c r="C674" s="167" t="s">
        <v>492</v>
      </c>
      <c r="D674" s="150">
        <v>3028</v>
      </c>
      <c r="E674" s="150">
        <v>54</v>
      </c>
      <c r="F674" s="150">
        <v>40</v>
      </c>
      <c r="G674" s="150">
        <v>0</v>
      </c>
      <c r="H674" s="150">
        <v>0</v>
      </c>
      <c r="I674" s="151">
        <v>3985</v>
      </c>
      <c r="J674" s="151">
        <v>68</v>
      </c>
      <c r="K674" s="151">
        <v>68</v>
      </c>
      <c r="L674" s="151">
        <v>1</v>
      </c>
      <c r="M674" s="151">
        <v>0</v>
      </c>
      <c r="N674" s="151">
        <v>1811</v>
      </c>
      <c r="O674" s="151">
        <v>33</v>
      </c>
      <c r="P674" s="151">
        <v>33</v>
      </c>
      <c r="Q674" s="151">
        <v>13</v>
      </c>
      <c r="R674" s="151">
        <v>0</v>
      </c>
      <c r="S674" s="152">
        <v>0.015</v>
      </c>
      <c r="T674" s="153">
        <v>74329</v>
      </c>
      <c r="U674" s="153">
        <v>1109</v>
      </c>
      <c r="V674" s="153">
        <v>1095</v>
      </c>
      <c r="W674" s="153">
        <v>0</v>
      </c>
      <c r="X674" s="151">
        <v>961</v>
      </c>
      <c r="Y674" s="154">
        <v>0.0149201522958737</v>
      </c>
      <c r="Z674" s="154">
        <v>0.0178335535006605</v>
      </c>
      <c r="AA674" s="154">
        <v>0.0170639899623588</v>
      </c>
      <c r="AB674" s="155">
        <v>0.0182219768083932</v>
      </c>
      <c r="AC674" s="156">
        <v>0.000769563538301654</v>
      </c>
      <c r="AD674" s="157">
        <v>20526</v>
      </c>
      <c r="AE674" s="158">
        <v>344</v>
      </c>
      <c r="AF674" s="158">
        <v>0</v>
      </c>
      <c r="AG674" s="158">
        <v>22437</v>
      </c>
      <c r="AH674" s="158">
        <v>349</v>
      </c>
      <c r="AI674" s="158">
        <v>0</v>
      </c>
      <c r="AJ674" s="155">
        <v>0.0167592321933158</v>
      </c>
      <c r="AK674" s="155">
        <v>0.0155546641707893</v>
      </c>
      <c r="AL674" s="156">
        <v>0.00120456802252648</v>
      </c>
    </row>
    <row r="675" spans="1:38">
      <c r="A675" s="166" t="s">
        <v>375</v>
      </c>
      <c r="B675" s="167" t="s">
        <v>1813</v>
      </c>
      <c r="C675" s="167" t="s">
        <v>493</v>
      </c>
      <c r="D675" s="150">
        <v>4308</v>
      </c>
      <c r="E675" s="150">
        <v>53</v>
      </c>
      <c r="F675" s="150">
        <v>43</v>
      </c>
      <c r="G675" s="150">
        <v>0</v>
      </c>
      <c r="H675" s="150">
        <v>0</v>
      </c>
      <c r="I675" s="151">
        <v>5593</v>
      </c>
      <c r="J675" s="151">
        <v>60</v>
      </c>
      <c r="K675" s="151">
        <v>60</v>
      </c>
      <c r="L675" s="151">
        <v>14</v>
      </c>
      <c r="M675" s="151">
        <v>0</v>
      </c>
      <c r="N675" s="151">
        <v>2370</v>
      </c>
      <c r="O675" s="151">
        <v>42</v>
      </c>
      <c r="P675" s="151">
        <v>42</v>
      </c>
      <c r="Q675" s="151">
        <v>27</v>
      </c>
      <c r="R675" s="151">
        <v>0</v>
      </c>
      <c r="S675" s="152">
        <v>0.015</v>
      </c>
      <c r="T675" s="153">
        <v>104756</v>
      </c>
      <c r="U675" s="153">
        <v>1500</v>
      </c>
      <c r="V675" s="153">
        <v>1490</v>
      </c>
      <c r="W675" s="153">
        <v>2</v>
      </c>
      <c r="X675" s="151">
        <v>1369</v>
      </c>
      <c r="Y675" s="154">
        <v>0.01429989690328</v>
      </c>
      <c r="Z675" s="154">
        <v>0.0123026926648097</v>
      </c>
      <c r="AA675" s="154">
        <v>0.0107276953334525</v>
      </c>
      <c r="AB675" s="155">
        <v>0.0177215189873418</v>
      </c>
      <c r="AC675" s="156">
        <v>0.00157499733135713</v>
      </c>
      <c r="AD675" s="157">
        <v>28848</v>
      </c>
      <c r="AE675" s="158">
        <v>422</v>
      </c>
      <c r="AF675" s="158">
        <v>1</v>
      </c>
      <c r="AG675" s="158">
        <v>31434</v>
      </c>
      <c r="AH675" s="158">
        <v>465</v>
      </c>
      <c r="AI675" s="158">
        <v>1</v>
      </c>
      <c r="AJ675" s="155">
        <v>0.0145937326677759</v>
      </c>
      <c r="AK675" s="155">
        <v>0.0147610867213845</v>
      </c>
      <c r="AL675" s="156">
        <v>-0.00016735405360856</v>
      </c>
    </row>
    <row r="676" spans="1:38">
      <c r="A676" s="166" t="s">
        <v>375</v>
      </c>
      <c r="B676" s="167" t="s">
        <v>1813</v>
      </c>
      <c r="C676" s="167" t="s">
        <v>494</v>
      </c>
      <c r="D676" s="150">
        <v>4232</v>
      </c>
      <c r="E676" s="150">
        <v>62</v>
      </c>
      <c r="F676" s="150">
        <v>43</v>
      </c>
      <c r="G676" s="150">
        <v>0</v>
      </c>
      <c r="H676" s="150">
        <v>0</v>
      </c>
      <c r="I676" s="151">
        <v>5893</v>
      </c>
      <c r="J676" s="151">
        <v>70</v>
      </c>
      <c r="K676" s="151">
        <v>70</v>
      </c>
      <c r="L676" s="151">
        <v>12</v>
      </c>
      <c r="M676" s="151">
        <v>0</v>
      </c>
      <c r="N676" s="151">
        <v>2442</v>
      </c>
      <c r="O676" s="151">
        <v>27</v>
      </c>
      <c r="P676" s="151">
        <v>27</v>
      </c>
      <c r="Q676" s="151">
        <v>14</v>
      </c>
      <c r="R676" s="151">
        <v>0</v>
      </c>
      <c r="S676" s="152">
        <v>0.015</v>
      </c>
      <c r="T676" s="153">
        <v>105537</v>
      </c>
      <c r="U676" s="153">
        <v>1317</v>
      </c>
      <c r="V676" s="153">
        <v>1298</v>
      </c>
      <c r="W676" s="153">
        <v>0</v>
      </c>
      <c r="X676" s="151">
        <v>1173</v>
      </c>
      <c r="Y676" s="154">
        <v>0.0124790357883965</v>
      </c>
      <c r="Z676" s="154">
        <v>0.0146502835538752</v>
      </c>
      <c r="AA676" s="154">
        <v>0.0118784999151536</v>
      </c>
      <c r="AB676" s="155">
        <v>0.0110565110565111</v>
      </c>
      <c r="AC676" s="156">
        <v>0.00277178363872166</v>
      </c>
      <c r="AD676" s="157">
        <v>29447</v>
      </c>
      <c r="AE676" s="158">
        <v>376</v>
      </c>
      <c r="AF676" s="158">
        <v>0</v>
      </c>
      <c r="AG676" s="158">
        <v>32177</v>
      </c>
      <c r="AH676" s="158">
        <v>407</v>
      </c>
      <c r="AI676" s="158">
        <v>0</v>
      </c>
      <c r="AJ676" s="155">
        <v>0.0127687030936938</v>
      </c>
      <c r="AK676" s="155">
        <v>0.0126487864002238</v>
      </c>
      <c r="AL676" s="156">
        <v>0.000119916693469993</v>
      </c>
    </row>
    <row r="677" spans="1:38">
      <c r="A677" s="166" t="s">
        <v>375</v>
      </c>
      <c r="B677" s="167" t="s">
        <v>1813</v>
      </c>
      <c r="C677" s="167" t="s">
        <v>495</v>
      </c>
      <c r="D677" s="150">
        <v>4716</v>
      </c>
      <c r="E677" s="150">
        <v>67</v>
      </c>
      <c r="F677" s="150">
        <v>53</v>
      </c>
      <c r="G677" s="150">
        <v>0</v>
      </c>
      <c r="H677" s="150">
        <v>0</v>
      </c>
      <c r="I677" s="151">
        <v>6118</v>
      </c>
      <c r="J677" s="151">
        <v>81</v>
      </c>
      <c r="K677" s="151">
        <v>81</v>
      </c>
      <c r="L677" s="151">
        <v>16</v>
      </c>
      <c r="M677" s="151">
        <v>0</v>
      </c>
      <c r="N677" s="151">
        <v>3132</v>
      </c>
      <c r="O677" s="151">
        <v>64</v>
      </c>
      <c r="P677" s="151">
        <v>64</v>
      </c>
      <c r="Q677" s="151">
        <v>44</v>
      </c>
      <c r="R677" s="151">
        <v>0</v>
      </c>
      <c r="S677" s="152">
        <v>0.015</v>
      </c>
      <c r="T677" s="153">
        <v>122119</v>
      </c>
      <c r="U677" s="153">
        <v>1675</v>
      </c>
      <c r="V677" s="153">
        <v>1661</v>
      </c>
      <c r="W677" s="153">
        <v>0</v>
      </c>
      <c r="X677" s="151">
        <v>1505</v>
      </c>
      <c r="Y677" s="154">
        <v>0.0137161293492413</v>
      </c>
      <c r="Z677" s="154">
        <v>0.0142069550466497</v>
      </c>
      <c r="AA677" s="154">
        <v>0.0132396207911082</v>
      </c>
      <c r="AB677" s="155">
        <v>0.0204342273307791</v>
      </c>
      <c r="AC677" s="156">
        <v>0.000967334255541498</v>
      </c>
      <c r="AD677" s="157">
        <v>33474</v>
      </c>
      <c r="AE677" s="158">
        <v>558</v>
      </c>
      <c r="AF677" s="158">
        <v>0</v>
      </c>
      <c r="AG677" s="158">
        <v>37157</v>
      </c>
      <c r="AH677" s="158">
        <v>455</v>
      </c>
      <c r="AI677" s="158">
        <v>0</v>
      </c>
      <c r="AJ677" s="155">
        <v>0.0166696540598674</v>
      </c>
      <c r="AK677" s="155">
        <v>0.0122453373523158</v>
      </c>
      <c r="AL677" s="156">
        <v>0.00442431670755151</v>
      </c>
    </row>
    <row r="678" spans="1:38">
      <c r="A678" s="166" t="s">
        <v>375</v>
      </c>
      <c r="B678" s="167" t="s">
        <v>1813</v>
      </c>
      <c r="C678" s="167" t="s">
        <v>496</v>
      </c>
      <c r="D678" s="150">
        <v>5628</v>
      </c>
      <c r="E678" s="150">
        <v>48</v>
      </c>
      <c r="F678" s="150">
        <v>33</v>
      </c>
      <c r="G678" s="150">
        <v>0</v>
      </c>
      <c r="H678" s="150">
        <v>0</v>
      </c>
      <c r="I678" s="151">
        <v>7476</v>
      </c>
      <c r="J678" s="151">
        <v>63</v>
      </c>
      <c r="K678" s="151">
        <v>63</v>
      </c>
      <c r="L678" s="151">
        <v>5</v>
      </c>
      <c r="M678" s="151">
        <v>0</v>
      </c>
      <c r="N678" s="151">
        <v>3158</v>
      </c>
      <c r="O678" s="151">
        <v>53</v>
      </c>
      <c r="P678" s="151">
        <v>53</v>
      </c>
      <c r="Q678" s="151">
        <v>33</v>
      </c>
      <c r="R678" s="151">
        <v>0</v>
      </c>
      <c r="S678" s="152">
        <v>0.015</v>
      </c>
      <c r="T678" s="153">
        <v>136613</v>
      </c>
      <c r="U678" s="153">
        <v>1662</v>
      </c>
      <c r="V678" s="153">
        <v>1646</v>
      </c>
      <c r="W678" s="153">
        <v>4</v>
      </c>
      <c r="X678" s="151">
        <v>1504</v>
      </c>
      <c r="Y678" s="154">
        <v>0.0121364731028526</v>
      </c>
      <c r="Z678" s="154">
        <v>0.00852878464818763</v>
      </c>
      <c r="AA678" s="154">
        <v>0.00842696629213483</v>
      </c>
      <c r="AB678" s="155">
        <v>0.0167827739075364</v>
      </c>
      <c r="AC678" s="156">
        <v>0.000101818356052802</v>
      </c>
      <c r="AD678" s="157">
        <v>38246</v>
      </c>
      <c r="AE678" s="158">
        <v>513</v>
      </c>
      <c r="AF678" s="158">
        <v>0</v>
      </c>
      <c r="AG678" s="158">
        <v>42004</v>
      </c>
      <c r="AH678" s="158">
        <v>481</v>
      </c>
      <c r="AI678" s="158">
        <v>3</v>
      </c>
      <c r="AJ678" s="155">
        <v>0.0134131673900539</v>
      </c>
      <c r="AK678" s="155">
        <v>0.0113798685839444</v>
      </c>
      <c r="AL678" s="156">
        <v>0.00203329880610948</v>
      </c>
    </row>
    <row r="679" spans="1:38">
      <c r="A679" s="166" t="s">
        <v>375</v>
      </c>
      <c r="B679" s="167" t="s">
        <v>1813</v>
      </c>
      <c r="C679" s="167" t="s">
        <v>497</v>
      </c>
      <c r="D679" s="150">
        <v>1346</v>
      </c>
      <c r="E679" s="150">
        <v>22</v>
      </c>
      <c r="F679" s="150">
        <v>18</v>
      </c>
      <c r="G679" s="150">
        <v>0</v>
      </c>
      <c r="H679" s="150">
        <v>0</v>
      </c>
      <c r="I679" s="151">
        <v>1851</v>
      </c>
      <c r="J679" s="151">
        <v>15</v>
      </c>
      <c r="K679" s="151">
        <v>15</v>
      </c>
      <c r="L679" s="151">
        <v>2</v>
      </c>
      <c r="M679" s="151">
        <v>0</v>
      </c>
      <c r="N679" s="151">
        <v>665</v>
      </c>
      <c r="O679" s="151">
        <v>12</v>
      </c>
      <c r="P679" s="151">
        <v>12</v>
      </c>
      <c r="Q679" s="151">
        <v>10</v>
      </c>
      <c r="R679" s="151">
        <v>0</v>
      </c>
      <c r="S679" s="152">
        <v>0.015</v>
      </c>
      <c r="T679" s="153">
        <v>33988</v>
      </c>
      <c r="U679" s="153">
        <v>433</v>
      </c>
      <c r="V679" s="153">
        <v>428</v>
      </c>
      <c r="W679" s="153">
        <v>0</v>
      </c>
      <c r="X679" s="151">
        <v>387</v>
      </c>
      <c r="Y679" s="154">
        <v>0.0127397905142992</v>
      </c>
      <c r="Z679" s="154">
        <v>0.0163447251114413</v>
      </c>
      <c r="AA679" s="154">
        <v>0.00810372771474878</v>
      </c>
      <c r="AB679" s="155">
        <v>0.0180451127819549</v>
      </c>
      <c r="AC679" s="156">
        <v>0.00824099739669252</v>
      </c>
      <c r="AD679" s="157">
        <v>9262</v>
      </c>
      <c r="AE679" s="158">
        <v>133</v>
      </c>
      <c r="AF679" s="158">
        <v>0</v>
      </c>
      <c r="AG679" s="158">
        <v>10617</v>
      </c>
      <c r="AH679" s="158">
        <v>114</v>
      </c>
      <c r="AI679" s="158">
        <v>0</v>
      </c>
      <c r="AJ679" s="155">
        <v>0.0143597495141438</v>
      </c>
      <c r="AK679" s="155">
        <v>0.0107374964679288</v>
      </c>
      <c r="AL679" s="156">
        <v>0.00362225304621502</v>
      </c>
    </row>
    <row r="680" spans="1:38">
      <c r="A680" s="166" t="s">
        <v>375</v>
      </c>
      <c r="B680" s="167" t="s">
        <v>1813</v>
      </c>
      <c r="C680" s="167" t="s">
        <v>498</v>
      </c>
      <c r="D680" s="150">
        <v>5644</v>
      </c>
      <c r="E680" s="150">
        <v>67</v>
      </c>
      <c r="F680" s="150">
        <v>47</v>
      </c>
      <c r="G680" s="150">
        <v>0</v>
      </c>
      <c r="H680" s="150">
        <v>0</v>
      </c>
      <c r="I680" s="151">
        <v>7399</v>
      </c>
      <c r="J680" s="151">
        <v>79</v>
      </c>
      <c r="K680" s="151">
        <v>78</v>
      </c>
      <c r="L680" s="151">
        <v>26</v>
      </c>
      <c r="M680" s="151">
        <v>0</v>
      </c>
      <c r="N680" s="151">
        <v>3394</v>
      </c>
      <c r="O680" s="151">
        <v>78</v>
      </c>
      <c r="P680" s="151">
        <v>78</v>
      </c>
      <c r="Q680" s="151">
        <v>59</v>
      </c>
      <c r="R680" s="151">
        <v>0</v>
      </c>
      <c r="S680" s="152">
        <v>0.015</v>
      </c>
      <c r="T680" s="153">
        <v>141839</v>
      </c>
      <c r="U680" s="153">
        <v>2060</v>
      </c>
      <c r="V680" s="153">
        <v>2038</v>
      </c>
      <c r="W680" s="153">
        <v>1</v>
      </c>
      <c r="X680" s="151">
        <v>1897</v>
      </c>
      <c r="Y680" s="154">
        <v>0.014516458801881</v>
      </c>
      <c r="Z680" s="154">
        <v>0.0118710134656272</v>
      </c>
      <c r="AA680" s="154">
        <v>0.010677118529531</v>
      </c>
      <c r="AB680" s="155">
        <v>0.0229817324690631</v>
      </c>
      <c r="AC680" s="156">
        <v>0.0011938949360962</v>
      </c>
      <c r="AD680" s="157">
        <v>38498</v>
      </c>
      <c r="AE680" s="158">
        <v>539</v>
      </c>
      <c r="AF680" s="158">
        <v>0</v>
      </c>
      <c r="AG680" s="158">
        <v>42881</v>
      </c>
      <c r="AH680" s="158">
        <v>641</v>
      </c>
      <c r="AI680" s="158">
        <v>1</v>
      </c>
      <c r="AJ680" s="155">
        <v>0.0140007273105096</v>
      </c>
      <c r="AK680" s="155">
        <v>0.014925025069378</v>
      </c>
      <c r="AL680" s="156">
        <v>-0.00092429775886841</v>
      </c>
    </row>
    <row r="681" spans="1:38">
      <c r="A681" s="166" t="s">
        <v>375</v>
      </c>
      <c r="B681" s="167" t="s">
        <v>1813</v>
      </c>
      <c r="C681" s="167" t="s">
        <v>499</v>
      </c>
      <c r="D681" s="150">
        <v>4824</v>
      </c>
      <c r="E681" s="150">
        <v>57</v>
      </c>
      <c r="F681" s="150">
        <v>35</v>
      </c>
      <c r="G681" s="150">
        <v>1</v>
      </c>
      <c r="H681" s="150">
        <v>0</v>
      </c>
      <c r="I681" s="151">
        <v>6106</v>
      </c>
      <c r="J681" s="151">
        <v>68</v>
      </c>
      <c r="K681" s="151">
        <v>68</v>
      </c>
      <c r="L681" s="151">
        <v>4</v>
      </c>
      <c r="M681" s="151">
        <v>0</v>
      </c>
      <c r="N681" s="151">
        <v>3164</v>
      </c>
      <c r="O681" s="151">
        <v>50</v>
      </c>
      <c r="P681" s="151">
        <v>50</v>
      </c>
      <c r="Q681" s="151">
        <v>21</v>
      </c>
      <c r="R681" s="151">
        <v>0</v>
      </c>
      <c r="S681" s="152">
        <v>0.015</v>
      </c>
      <c r="T681" s="153">
        <v>117638</v>
      </c>
      <c r="U681" s="153">
        <v>1195</v>
      </c>
      <c r="V681" s="153">
        <v>1173</v>
      </c>
      <c r="W681" s="153">
        <v>0</v>
      </c>
      <c r="X681" s="151">
        <v>1025</v>
      </c>
      <c r="Y681" s="154">
        <v>0.0101582821877285</v>
      </c>
      <c r="Z681" s="154">
        <v>0.01181592039801</v>
      </c>
      <c r="AA681" s="154">
        <v>0.0111365869636423</v>
      </c>
      <c r="AB681" s="155">
        <v>0.015802781289507</v>
      </c>
      <c r="AC681" s="156">
        <v>0.000679333434367631</v>
      </c>
      <c r="AD681" s="157">
        <v>33547</v>
      </c>
      <c r="AE681" s="158">
        <v>403</v>
      </c>
      <c r="AF681" s="158">
        <v>0</v>
      </c>
      <c r="AG681" s="158">
        <v>35951</v>
      </c>
      <c r="AH681" s="158">
        <v>335</v>
      </c>
      <c r="AI681" s="158">
        <v>0</v>
      </c>
      <c r="AJ681" s="155">
        <v>0.0120129966912093</v>
      </c>
      <c r="AK681" s="155">
        <v>0.0093182387138049</v>
      </c>
      <c r="AL681" s="156">
        <v>0.00269475797740445</v>
      </c>
    </row>
    <row r="682" spans="1:38">
      <c r="A682" s="166" t="s">
        <v>375</v>
      </c>
      <c r="B682" s="167" t="s">
        <v>1813</v>
      </c>
      <c r="C682" s="167" t="s">
        <v>500</v>
      </c>
      <c r="D682" s="150">
        <v>3329</v>
      </c>
      <c r="E682" s="150">
        <v>72</v>
      </c>
      <c r="F682" s="150">
        <v>55</v>
      </c>
      <c r="G682" s="150">
        <v>0</v>
      </c>
      <c r="H682" s="150">
        <v>0</v>
      </c>
      <c r="I682" s="151">
        <v>4192</v>
      </c>
      <c r="J682" s="151">
        <v>50</v>
      </c>
      <c r="K682" s="151">
        <v>50</v>
      </c>
      <c r="L682" s="151">
        <v>11</v>
      </c>
      <c r="M682" s="151">
        <v>0</v>
      </c>
      <c r="N682" s="151">
        <v>1783</v>
      </c>
      <c r="O682" s="151">
        <v>44</v>
      </c>
      <c r="P682" s="151">
        <v>44</v>
      </c>
      <c r="Q682" s="151">
        <v>28</v>
      </c>
      <c r="R682" s="151">
        <v>0</v>
      </c>
      <c r="S682" s="152">
        <v>0.015</v>
      </c>
      <c r="T682" s="153">
        <v>81502</v>
      </c>
      <c r="U682" s="153">
        <v>1297</v>
      </c>
      <c r="V682" s="153">
        <v>1280</v>
      </c>
      <c r="W682" s="153">
        <v>0</v>
      </c>
      <c r="X682" s="151">
        <v>1160</v>
      </c>
      <c r="Y682" s="154">
        <v>0.0159137199087139</v>
      </c>
      <c r="Z682" s="154">
        <v>0.021628116551517</v>
      </c>
      <c r="AA682" s="154">
        <v>0.0119274809160305</v>
      </c>
      <c r="AB682" s="155">
        <v>0.0246775098149187</v>
      </c>
      <c r="AC682" s="156">
        <v>0.00970063563548644</v>
      </c>
      <c r="AD682" s="157">
        <v>22059</v>
      </c>
      <c r="AE682" s="158">
        <v>391</v>
      </c>
      <c r="AF682" s="158">
        <v>0</v>
      </c>
      <c r="AG682" s="158">
        <v>24729</v>
      </c>
      <c r="AH682" s="158">
        <v>411</v>
      </c>
      <c r="AI682" s="158">
        <v>0</v>
      </c>
      <c r="AJ682" s="155">
        <v>0.0177251915318011</v>
      </c>
      <c r="AK682" s="155">
        <v>0.016620162562174</v>
      </c>
      <c r="AL682" s="156">
        <v>0.00110502896962712</v>
      </c>
    </row>
    <row r="683" spans="1:38">
      <c r="A683" s="166" t="s">
        <v>375</v>
      </c>
      <c r="B683" s="167" t="s">
        <v>1813</v>
      </c>
      <c r="C683" s="167" t="s">
        <v>501</v>
      </c>
      <c r="D683" s="150">
        <v>1857</v>
      </c>
      <c r="E683" s="150">
        <v>25</v>
      </c>
      <c r="F683" s="150">
        <v>14</v>
      </c>
      <c r="G683" s="150">
        <v>0</v>
      </c>
      <c r="H683" s="150">
        <v>0</v>
      </c>
      <c r="I683" s="151">
        <v>2191</v>
      </c>
      <c r="J683" s="151">
        <v>37</v>
      </c>
      <c r="K683" s="151">
        <v>37</v>
      </c>
      <c r="L683" s="151">
        <v>10</v>
      </c>
      <c r="M683" s="151">
        <v>0</v>
      </c>
      <c r="N683" s="151">
        <v>894</v>
      </c>
      <c r="O683" s="151">
        <v>20</v>
      </c>
      <c r="P683" s="151">
        <v>20</v>
      </c>
      <c r="Q683" s="151">
        <v>13</v>
      </c>
      <c r="R683" s="151">
        <v>0</v>
      </c>
      <c r="S683" s="152">
        <v>0.015</v>
      </c>
      <c r="T683" s="153">
        <v>42544</v>
      </c>
      <c r="U683" s="153">
        <v>601</v>
      </c>
      <c r="V683" s="153">
        <v>590</v>
      </c>
      <c r="W683" s="153">
        <v>2</v>
      </c>
      <c r="X683" s="151">
        <v>533</v>
      </c>
      <c r="Y683" s="154">
        <v>0.0140795411808951</v>
      </c>
      <c r="Z683" s="154">
        <v>0.0134625740441572</v>
      </c>
      <c r="AA683" s="154">
        <v>0.016887266088544</v>
      </c>
      <c r="AB683" s="155">
        <v>0.0223713646532438</v>
      </c>
      <c r="AC683" s="156">
        <v>-0.0034246920443868</v>
      </c>
      <c r="AD683" s="157">
        <v>11868</v>
      </c>
      <c r="AE683" s="158">
        <v>172</v>
      </c>
      <c r="AF683" s="158">
        <v>0</v>
      </c>
      <c r="AG683" s="158">
        <v>13050</v>
      </c>
      <c r="AH683" s="158">
        <v>180</v>
      </c>
      <c r="AI683" s="158">
        <v>1</v>
      </c>
      <c r="AJ683" s="155">
        <v>0.0144927536231884</v>
      </c>
      <c r="AK683" s="155">
        <v>0.0137164750957854</v>
      </c>
      <c r="AL683" s="156">
        <v>0.000776278527402965</v>
      </c>
    </row>
    <row r="684" spans="1:38">
      <c r="A684" s="166" t="s">
        <v>375</v>
      </c>
      <c r="B684" s="167" t="s">
        <v>1813</v>
      </c>
      <c r="C684" s="167" t="s">
        <v>502</v>
      </c>
      <c r="D684" s="150">
        <v>2791</v>
      </c>
      <c r="E684" s="150">
        <v>44</v>
      </c>
      <c r="F684" s="150">
        <v>35</v>
      </c>
      <c r="G684" s="150">
        <v>1</v>
      </c>
      <c r="H684" s="150">
        <v>0</v>
      </c>
      <c r="I684" s="151">
        <v>3557</v>
      </c>
      <c r="J684" s="151">
        <v>33</v>
      </c>
      <c r="K684" s="151">
        <v>33</v>
      </c>
      <c r="L684" s="151">
        <v>10</v>
      </c>
      <c r="M684" s="151">
        <v>0</v>
      </c>
      <c r="N684" s="151">
        <v>1962</v>
      </c>
      <c r="O684" s="151">
        <v>33</v>
      </c>
      <c r="P684" s="151">
        <v>33</v>
      </c>
      <c r="Q684" s="151">
        <v>23</v>
      </c>
      <c r="R684" s="151">
        <v>0</v>
      </c>
      <c r="S684" s="152">
        <v>0.015</v>
      </c>
      <c r="T684" s="153">
        <v>68526</v>
      </c>
      <c r="U684" s="153">
        <v>794</v>
      </c>
      <c r="V684" s="153">
        <v>785</v>
      </c>
      <c r="W684" s="153">
        <v>0</v>
      </c>
      <c r="X684" s="151">
        <v>713</v>
      </c>
      <c r="Y684" s="154">
        <v>0.0115868429501211</v>
      </c>
      <c r="Z684" s="154">
        <v>0.0157649587961304</v>
      </c>
      <c r="AA684" s="154">
        <v>0.00927748102333427</v>
      </c>
      <c r="AB684" s="155">
        <v>0.0168195718654434</v>
      </c>
      <c r="AC684" s="156">
        <v>0.00648747777279615</v>
      </c>
      <c r="AD684" s="157">
        <v>19261</v>
      </c>
      <c r="AE684" s="158">
        <v>244</v>
      </c>
      <c r="AF684" s="158">
        <v>0</v>
      </c>
      <c r="AG684" s="158">
        <v>20835</v>
      </c>
      <c r="AH684" s="158">
        <v>221</v>
      </c>
      <c r="AI684" s="158">
        <v>0</v>
      </c>
      <c r="AJ684" s="155">
        <v>0.0126680857691709</v>
      </c>
      <c r="AK684" s="155">
        <v>0.0106071514278858</v>
      </c>
      <c r="AL684" s="156">
        <v>0.00206093434128509</v>
      </c>
    </row>
    <row r="685" spans="1:38">
      <c r="A685" s="166" t="s">
        <v>375</v>
      </c>
      <c r="B685" s="167" t="s">
        <v>1813</v>
      </c>
      <c r="C685" s="167" t="s">
        <v>503</v>
      </c>
      <c r="D685" s="150">
        <v>3873</v>
      </c>
      <c r="E685" s="150">
        <v>57</v>
      </c>
      <c r="F685" s="150">
        <v>39</v>
      </c>
      <c r="G685" s="150">
        <v>0</v>
      </c>
      <c r="H685" s="150">
        <v>0</v>
      </c>
      <c r="I685" s="151">
        <v>4863</v>
      </c>
      <c r="J685" s="151">
        <v>71</v>
      </c>
      <c r="K685" s="151">
        <v>71</v>
      </c>
      <c r="L685" s="151">
        <v>11</v>
      </c>
      <c r="M685" s="151">
        <v>0</v>
      </c>
      <c r="N685" s="151">
        <v>2007</v>
      </c>
      <c r="O685" s="151">
        <v>31</v>
      </c>
      <c r="P685" s="151">
        <v>31</v>
      </c>
      <c r="Q685" s="151">
        <v>22</v>
      </c>
      <c r="R685" s="151">
        <v>0</v>
      </c>
      <c r="S685" s="152">
        <v>0.015</v>
      </c>
      <c r="T685" s="153">
        <v>90162</v>
      </c>
      <c r="U685" s="153">
        <v>1268</v>
      </c>
      <c r="V685" s="153">
        <v>1250</v>
      </c>
      <c r="W685" s="153">
        <v>1</v>
      </c>
      <c r="X685" s="151">
        <v>1123</v>
      </c>
      <c r="Y685" s="154">
        <v>0.0140524833078237</v>
      </c>
      <c r="Z685" s="154">
        <v>0.0147172734314485</v>
      </c>
      <c r="AA685" s="154">
        <v>0.0146000411268764</v>
      </c>
      <c r="AB685" s="155">
        <v>0.0154459392127554</v>
      </c>
      <c r="AC685" s="156">
        <v>0.000117232304572076</v>
      </c>
      <c r="AD685" s="157">
        <v>25287</v>
      </c>
      <c r="AE685" s="158">
        <v>393</v>
      </c>
      <c r="AF685" s="158">
        <v>0</v>
      </c>
      <c r="AG685" s="158">
        <v>27484</v>
      </c>
      <c r="AH685" s="158">
        <v>371</v>
      </c>
      <c r="AI685" s="158">
        <v>0</v>
      </c>
      <c r="AJ685" s="155">
        <v>0.0155415826313916</v>
      </c>
      <c r="AK685" s="155">
        <v>0.013498762916606</v>
      </c>
      <c r="AL685" s="156">
        <v>0.0020428197147856</v>
      </c>
    </row>
    <row r="686" spans="1:38">
      <c r="A686" s="166" t="s">
        <v>375</v>
      </c>
      <c r="B686" s="167" t="s">
        <v>1814</v>
      </c>
      <c r="C686" s="167" t="s">
        <v>504</v>
      </c>
      <c r="D686" s="150">
        <v>3132</v>
      </c>
      <c r="E686" s="150">
        <v>38</v>
      </c>
      <c r="F686" s="150">
        <v>23</v>
      </c>
      <c r="G686" s="150">
        <v>0</v>
      </c>
      <c r="H686" s="150">
        <v>0</v>
      </c>
      <c r="I686" s="151">
        <v>3525</v>
      </c>
      <c r="J686" s="151">
        <v>51</v>
      </c>
      <c r="K686" s="151">
        <v>51</v>
      </c>
      <c r="L686" s="151">
        <v>14</v>
      </c>
      <c r="M686" s="151">
        <v>0</v>
      </c>
      <c r="N686" s="151">
        <v>2886</v>
      </c>
      <c r="O686" s="151">
        <v>29</v>
      </c>
      <c r="P686" s="151">
        <v>29</v>
      </c>
      <c r="Q686" s="151">
        <v>16</v>
      </c>
      <c r="R686" s="151">
        <v>0</v>
      </c>
      <c r="S686" s="152">
        <v>0.015</v>
      </c>
      <c r="T686" s="153">
        <v>75475</v>
      </c>
      <c r="U686" s="153">
        <v>974</v>
      </c>
      <c r="V686" s="153">
        <v>958</v>
      </c>
      <c r="W686" s="153">
        <v>0</v>
      </c>
      <c r="X686" s="151">
        <v>876</v>
      </c>
      <c r="Y686" s="154">
        <v>0.0129049354090759</v>
      </c>
      <c r="Z686" s="154">
        <v>0.0121328224776501</v>
      </c>
      <c r="AA686" s="154">
        <v>0.014468085106383</v>
      </c>
      <c r="AB686" s="155">
        <v>0.01004851004851</v>
      </c>
      <c r="AC686" s="156">
        <v>-0.00233526262873292</v>
      </c>
      <c r="AD686" s="157">
        <v>20291</v>
      </c>
      <c r="AE686" s="158">
        <v>292</v>
      </c>
      <c r="AF686" s="158">
        <v>0</v>
      </c>
      <c r="AG686" s="158">
        <v>22372</v>
      </c>
      <c r="AH686" s="158">
        <v>311</v>
      </c>
      <c r="AI686" s="158">
        <v>0</v>
      </c>
      <c r="AJ686" s="155">
        <v>0.0143906165294958</v>
      </c>
      <c r="AK686" s="155">
        <v>0.0139013052029322</v>
      </c>
      <c r="AL686" s="156">
        <v>0.0004893113265636</v>
      </c>
    </row>
    <row r="687" spans="1:38">
      <c r="A687" s="166" t="s">
        <v>375</v>
      </c>
      <c r="B687" s="167" t="s">
        <v>1814</v>
      </c>
      <c r="C687" s="167" t="s">
        <v>505</v>
      </c>
      <c r="D687" s="150">
        <v>2499</v>
      </c>
      <c r="E687" s="150">
        <v>45</v>
      </c>
      <c r="F687" s="150">
        <v>34</v>
      </c>
      <c r="G687" s="150">
        <v>0</v>
      </c>
      <c r="H687" s="150">
        <v>0</v>
      </c>
      <c r="I687" s="151">
        <v>2879</v>
      </c>
      <c r="J687" s="151">
        <v>32</v>
      </c>
      <c r="K687" s="151">
        <v>32</v>
      </c>
      <c r="L687" s="151">
        <v>5</v>
      </c>
      <c r="M687" s="151">
        <v>0</v>
      </c>
      <c r="N687" s="151">
        <v>2344</v>
      </c>
      <c r="O687" s="151">
        <v>30</v>
      </c>
      <c r="P687" s="151">
        <v>30</v>
      </c>
      <c r="Q687" s="151">
        <v>12</v>
      </c>
      <c r="R687" s="151">
        <v>0</v>
      </c>
      <c r="S687" s="152">
        <v>0.015</v>
      </c>
      <c r="T687" s="153">
        <v>62863</v>
      </c>
      <c r="U687" s="153">
        <v>1049</v>
      </c>
      <c r="V687" s="153">
        <v>1038</v>
      </c>
      <c r="W687" s="153">
        <v>0</v>
      </c>
      <c r="X687" s="151">
        <v>942</v>
      </c>
      <c r="Y687" s="154">
        <v>0.0166870814310485</v>
      </c>
      <c r="Z687" s="154">
        <v>0.0180072028811525</v>
      </c>
      <c r="AA687" s="154">
        <v>0.0111149704758597</v>
      </c>
      <c r="AB687" s="155">
        <v>0.0127986348122867</v>
      </c>
      <c r="AC687" s="156">
        <v>0.00689223240529279</v>
      </c>
      <c r="AD687" s="157">
        <v>17013</v>
      </c>
      <c r="AE687" s="158">
        <v>271</v>
      </c>
      <c r="AF687" s="158">
        <v>0</v>
      </c>
      <c r="AG687" s="158">
        <v>18611</v>
      </c>
      <c r="AH687" s="158">
        <v>338</v>
      </c>
      <c r="AI687" s="158">
        <v>0</v>
      </c>
      <c r="AJ687" s="155">
        <v>0.0159289954740493</v>
      </c>
      <c r="AK687" s="155">
        <v>0.018161302455537</v>
      </c>
      <c r="AL687" s="156">
        <v>-0.00223230698148779</v>
      </c>
    </row>
    <row r="688" spans="1:38">
      <c r="A688" s="166" t="s">
        <v>375</v>
      </c>
      <c r="B688" s="167" t="s">
        <v>1814</v>
      </c>
      <c r="C688" s="167" t="s">
        <v>506</v>
      </c>
      <c r="D688" s="150">
        <v>4310</v>
      </c>
      <c r="E688" s="150">
        <v>63</v>
      </c>
      <c r="F688" s="150">
        <v>29</v>
      </c>
      <c r="G688" s="150">
        <v>0</v>
      </c>
      <c r="H688" s="150">
        <v>0</v>
      </c>
      <c r="I688" s="151">
        <v>4545</v>
      </c>
      <c r="J688" s="151">
        <v>60</v>
      </c>
      <c r="K688" s="151">
        <v>60</v>
      </c>
      <c r="L688" s="151">
        <v>9</v>
      </c>
      <c r="M688" s="151">
        <v>0</v>
      </c>
      <c r="N688" s="151">
        <v>4104</v>
      </c>
      <c r="O688" s="151">
        <v>42</v>
      </c>
      <c r="P688" s="151">
        <v>42</v>
      </c>
      <c r="Q688" s="151">
        <v>23</v>
      </c>
      <c r="R688" s="151">
        <v>0</v>
      </c>
      <c r="S688" s="152">
        <v>0.015</v>
      </c>
      <c r="T688" s="153">
        <v>101097</v>
      </c>
      <c r="U688" s="153">
        <v>1269</v>
      </c>
      <c r="V688" s="153">
        <v>1235</v>
      </c>
      <c r="W688" s="153">
        <v>1</v>
      </c>
      <c r="X688" s="151">
        <v>1122</v>
      </c>
      <c r="Y688" s="154">
        <v>0.0125424097648793</v>
      </c>
      <c r="Z688" s="154">
        <v>0.0146171693735499</v>
      </c>
      <c r="AA688" s="154">
        <v>0.0132013201320132</v>
      </c>
      <c r="AB688" s="155">
        <v>0.010233918128655</v>
      </c>
      <c r="AC688" s="156">
        <v>0.00141584924153668</v>
      </c>
      <c r="AD688" s="157">
        <v>28053</v>
      </c>
      <c r="AE688" s="158">
        <v>369</v>
      </c>
      <c r="AF688" s="158">
        <v>0</v>
      </c>
      <c r="AG688" s="158">
        <v>29952</v>
      </c>
      <c r="AH688" s="158">
        <v>401</v>
      </c>
      <c r="AI688" s="158">
        <v>0</v>
      </c>
      <c r="AJ688" s="155">
        <v>0.013153673403914</v>
      </c>
      <c r="AK688" s="155">
        <v>0.0133880876068376</v>
      </c>
      <c r="AL688" s="156">
        <v>-0.000234414202923586</v>
      </c>
    </row>
    <row r="689" spans="1:38">
      <c r="A689" s="166" t="s">
        <v>375</v>
      </c>
      <c r="B689" s="167" t="s">
        <v>1814</v>
      </c>
      <c r="C689" s="167" t="s">
        <v>507</v>
      </c>
      <c r="D689" s="150">
        <v>2743</v>
      </c>
      <c r="E689" s="150">
        <v>52</v>
      </c>
      <c r="F689" s="150">
        <v>35</v>
      </c>
      <c r="G689" s="150">
        <v>0</v>
      </c>
      <c r="H689" s="150">
        <v>0</v>
      </c>
      <c r="I689" s="151">
        <v>3239</v>
      </c>
      <c r="J689" s="151">
        <v>43</v>
      </c>
      <c r="K689" s="151">
        <v>43</v>
      </c>
      <c r="L689" s="151">
        <v>6</v>
      </c>
      <c r="M689" s="151">
        <v>0</v>
      </c>
      <c r="N689" s="151">
        <v>2756</v>
      </c>
      <c r="O689" s="151">
        <v>52</v>
      </c>
      <c r="P689" s="151">
        <v>52</v>
      </c>
      <c r="Q689" s="151">
        <v>42</v>
      </c>
      <c r="R689" s="151">
        <v>0</v>
      </c>
      <c r="S689" s="152">
        <v>0.015</v>
      </c>
      <c r="T689" s="153">
        <v>73085</v>
      </c>
      <c r="U689" s="153">
        <v>1201</v>
      </c>
      <c r="V689" s="153">
        <v>1184</v>
      </c>
      <c r="W689" s="153">
        <v>0</v>
      </c>
      <c r="X689" s="151">
        <v>1088</v>
      </c>
      <c r="Y689" s="154">
        <v>0.0164329205719368</v>
      </c>
      <c r="Z689" s="154">
        <v>0.018957345971564</v>
      </c>
      <c r="AA689" s="154">
        <v>0.0132757023772769</v>
      </c>
      <c r="AB689" s="155">
        <v>0.0188679245283019</v>
      </c>
      <c r="AC689" s="156">
        <v>0.00568164359428705</v>
      </c>
      <c r="AD689" s="157">
        <v>19187</v>
      </c>
      <c r="AE689" s="158">
        <v>389</v>
      </c>
      <c r="AF689" s="158">
        <v>0</v>
      </c>
      <c r="AG689" s="158">
        <v>21826</v>
      </c>
      <c r="AH689" s="158">
        <v>347</v>
      </c>
      <c r="AI689" s="158">
        <v>0</v>
      </c>
      <c r="AJ689" s="155">
        <v>0.0202741439516339</v>
      </c>
      <c r="AK689" s="155">
        <v>0.0158984697150188</v>
      </c>
      <c r="AL689" s="156">
        <v>0.00437567423661513</v>
      </c>
    </row>
    <row r="690" spans="1:38">
      <c r="A690" s="166" t="s">
        <v>375</v>
      </c>
      <c r="B690" s="167" t="s">
        <v>1814</v>
      </c>
      <c r="C690" s="167" t="s">
        <v>508</v>
      </c>
      <c r="D690" s="150">
        <v>1677</v>
      </c>
      <c r="E690" s="150">
        <v>33</v>
      </c>
      <c r="F690" s="150">
        <v>27</v>
      </c>
      <c r="G690" s="150">
        <v>0</v>
      </c>
      <c r="H690" s="150">
        <v>0</v>
      </c>
      <c r="I690" s="151">
        <v>1809</v>
      </c>
      <c r="J690" s="151">
        <v>28</v>
      </c>
      <c r="K690" s="151">
        <v>28</v>
      </c>
      <c r="L690" s="151">
        <v>8</v>
      </c>
      <c r="M690" s="151">
        <v>0</v>
      </c>
      <c r="N690" s="151">
        <v>1628</v>
      </c>
      <c r="O690" s="151">
        <v>21</v>
      </c>
      <c r="P690" s="151">
        <v>21</v>
      </c>
      <c r="Q690" s="151">
        <v>12</v>
      </c>
      <c r="R690" s="151">
        <v>0</v>
      </c>
      <c r="S690" s="152">
        <v>0.015</v>
      </c>
      <c r="T690" s="153">
        <v>40117</v>
      </c>
      <c r="U690" s="153">
        <v>588</v>
      </c>
      <c r="V690" s="153">
        <v>582</v>
      </c>
      <c r="W690" s="153">
        <v>0</v>
      </c>
      <c r="X690" s="151">
        <v>521</v>
      </c>
      <c r="Y690" s="154">
        <v>0.0146571279008899</v>
      </c>
      <c r="Z690" s="154">
        <v>0.0196779964221825</v>
      </c>
      <c r="AA690" s="154">
        <v>0.0154781647318961</v>
      </c>
      <c r="AB690" s="155">
        <v>0.0128992628992629</v>
      </c>
      <c r="AC690" s="156">
        <v>0.00419983169028639</v>
      </c>
      <c r="AD690" s="157">
        <v>10995</v>
      </c>
      <c r="AE690" s="158">
        <v>178</v>
      </c>
      <c r="AF690" s="158">
        <v>0</v>
      </c>
      <c r="AG690" s="158">
        <v>11920</v>
      </c>
      <c r="AH690" s="158">
        <v>168</v>
      </c>
      <c r="AI690" s="158">
        <v>0</v>
      </c>
      <c r="AJ690" s="155">
        <v>0.0161891768985903</v>
      </c>
      <c r="AK690" s="155">
        <v>0.0140939597315436</v>
      </c>
      <c r="AL690" s="156">
        <v>0.00209521716704664</v>
      </c>
    </row>
    <row r="691" spans="1:38">
      <c r="A691" s="166" t="s">
        <v>375</v>
      </c>
      <c r="B691" s="167" t="s">
        <v>1814</v>
      </c>
      <c r="C691" s="167" t="s">
        <v>509</v>
      </c>
      <c r="D691" s="150">
        <v>5119</v>
      </c>
      <c r="E691" s="150">
        <v>74</v>
      </c>
      <c r="F691" s="150">
        <v>55</v>
      </c>
      <c r="G691" s="150">
        <v>4</v>
      </c>
      <c r="H691" s="150">
        <v>0</v>
      </c>
      <c r="I691" s="151">
        <v>5906</v>
      </c>
      <c r="J691" s="151">
        <v>63</v>
      </c>
      <c r="K691" s="151">
        <v>63</v>
      </c>
      <c r="L691" s="151">
        <v>16</v>
      </c>
      <c r="M691" s="151">
        <v>0</v>
      </c>
      <c r="N691" s="151">
        <v>4921</v>
      </c>
      <c r="O691" s="151">
        <v>54</v>
      </c>
      <c r="P691" s="151">
        <v>54</v>
      </c>
      <c r="Q691" s="151">
        <v>46</v>
      </c>
      <c r="R691" s="151">
        <v>0</v>
      </c>
      <c r="S691" s="152">
        <v>0.015</v>
      </c>
      <c r="T691" s="153">
        <v>128864</v>
      </c>
      <c r="U691" s="153">
        <v>1650</v>
      </c>
      <c r="V691" s="153">
        <v>1631</v>
      </c>
      <c r="W691" s="153">
        <v>0</v>
      </c>
      <c r="X691" s="151">
        <v>1512</v>
      </c>
      <c r="Y691" s="154">
        <v>0.0128041966724609</v>
      </c>
      <c r="Z691" s="154">
        <v>0.0144559484274272</v>
      </c>
      <c r="AA691" s="154">
        <v>0.0106671181848967</v>
      </c>
      <c r="AB691" s="155">
        <v>0.010973379394432</v>
      </c>
      <c r="AC691" s="156">
        <v>0.00378883024253052</v>
      </c>
      <c r="AD691" s="157">
        <v>35057</v>
      </c>
      <c r="AE691" s="158">
        <v>461</v>
      </c>
      <c r="AF691" s="158">
        <v>0</v>
      </c>
      <c r="AG691" s="158">
        <v>38345</v>
      </c>
      <c r="AH691" s="158">
        <v>507</v>
      </c>
      <c r="AI691" s="158">
        <v>0</v>
      </c>
      <c r="AJ691" s="155">
        <v>0.0131500128362381</v>
      </c>
      <c r="AK691" s="155">
        <v>0.0132220628504368</v>
      </c>
      <c r="AL691" s="156">
        <v>-7.20500141986966e-5</v>
      </c>
    </row>
    <row r="692" spans="1:38">
      <c r="A692" s="166" t="s">
        <v>375</v>
      </c>
      <c r="B692" s="167" t="s">
        <v>1814</v>
      </c>
      <c r="C692" s="167" t="s">
        <v>510</v>
      </c>
      <c r="D692" s="150">
        <v>2939</v>
      </c>
      <c r="E692" s="150">
        <v>44</v>
      </c>
      <c r="F692" s="150">
        <v>31</v>
      </c>
      <c r="G692" s="150">
        <v>0</v>
      </c>
      <c r="H692" s="150">
        <v>1</v>
      </c>
      <c r="I692" s="151">
        <v>3509</v>
      </c>
      <c r="J692" s="151">
        <v>68</v>
      </c>
      <c r="K692" s="151">
        <v>68</v>
      </c>
      <c r="L692" s="151">
        <v>22</v>
      </c>
      <c r="M692" s="151">
        <v>0</v>
      </c>
      <c r="N692" s="151">
        <v>2897</v>
      </c>
      <c r="O692" s="151">
        <v>57</v>
      </c>
      <c r="P692" s="151">
        <v>57</v>
      </c>
      <c r="Q692" s="151">
        <v>51</v>
      </c>
      <c r="R692" s="151">
        <v>0</v>
      </c>
      <c r="S692" s="152">
        <v>0.015</v>
      </c>
      <c r="T692" s="153">
        <v>78388</v>
      </c>
      <c r="U692" s="153">
        <v>1303</v>
      </c>
      <c r="V692" s="153">
        <v>1290</v>
      </c>
      <c r="W692" s="153">
        <v>4</v>
      </c>
      <c r="X692" s="151">
        <v>1179</v>
      </c>
      <c r="Y692" s="154">
        <v>0.0165714139919375</v>
      </c>
      <c r="Z692" s="154">
        <v>0.0146308268118408</v>
      </c>
      <c r="AA692" s="154">
        <v>0.0193787403818752</v>
      </c>
      <c r="AB692" s="155">
        <v>0.0196755264066275</v>
      </c>
      <c r="AC692" s="156">
        <v>-0.00474791357003442</v>
      </c>
      <c r="AD692" s="157">
        <v>20663</v>
      </c>
      <c r="AE692" s="158">
        <v>403</v>
      </c>
      <c r="AF692" s="158">
        <v>1</v>
      </c>
      <c r="AG692" s="158">
        <v>23897</v>
      </c>
      <c r="AH692" s="158">
        <v>403</v>
      </c>
      <c r="AI692" s="158">
        <v>0</v>
      </c>
      <c r="AJ692" s="155">
        <v>0.0194550646082369</v>
      </c>
      <c r="AK692" s="155">
        <v>0.0168640415114868</v>
      </c>
      <c r="AL692" s="156">
        <v>0.00259102309675015</v>
      </c>
    </row>
    <row r="693" spans="1:38">
      <c r="A693" s="166" t="s">
        <v>375</v>
      </c>
      <c r="B693" s="167" t="s">
        <v>1814</v>
      </c>
      <c r="C693" s="167" t="s">
        <v>511</v>
      </c>
      <c r="D693" s="150">
        <v>5082</v>
      </c>
      <c r="E693" s="150">
        <v>113</v>
      </c>
      <c r="F693" s="150">
        <v>80</v>
      </c>
      <c r="G693" s="150">
        <v>0</v>
      </c>
      <c r="H693" s="150">
        <v>0</v>
      </c>
      <c r="I693" s="151">
        <v>6353</v>
      </c>
      <c r="J693" s="151">
        <v>73</v>
      </c>
      <c r="K693" s="151">
        <v>73</v>
      </c>
      <c r="L693" s="151">
        <v>14</v>
      </c>
      <c r="M693" s="151">
        <v>0</v>
      </c>
      <c r="N693" s="151">
        <v>5084</v>
      </c>
      <c r="O693" s="151">
        <v>80</v>
      </c>
      <c r="P693" s="151">
        <v>80</v>
      </c>
      <c r="Q693" s="151">
        <v>59</v>
      </c>
      <c r="R693" s="151">
        <v>0</v>
      </c>
      <c r="S693" s="152">
        <v>0.015</v>
      </c>
      <c r="T693" s="153">
        <v>136383</v>
      </c>
      <c r="U693" s="153">
        <v>2137</v>
      </c>
      <c r="V693" s="153">
        <v>2104</v>
      </c>
      <c r="W693" s="153">
        <v>2</v>
      </c>
      <c r="X693" s="151">
        <v>1904</v>
      </c>
      <c r="Y693" s="154">
        <v>0.0156544437356562</v>
      </c>
      <c r="Z693" s="154">
        <v>0.0222353404171586</v>
      </c>
      <c r="AA693" s="154">
        <v>0.0114906343459783</v>
      </c>
      <c r="AB693" s="155">
        <v>0.01573564122738</v>
      </c>
      <c r="AC693" s="156">
        <v>0.0107447060711803</v>
      </c>
      <c r="AD693" s="157">
        <v>35727</v>
      </c>
      <c r="AE693" s="158">
        <v>584</v>
      </c>
      <c r="AF693" s="158">
        <v>1</v>
      </c>
      <c r="AG693" s="158">
        <v>40382</v>
      </c>
      <c r="AH693" s="158">
        <v>636</v>
      </c>
      <c r="AI693" s="158">
        <v>1</v>
      </c>
      <c r="AJ693" s="155">
        <v>0.0163181907241022</v>
      </c>
      <c r="AK693" s="155">
        <v>0.015724827893616</v>
      </c>
      <c r="AL693" s="156">
        <v>0.000593362830486253</v>
      </c>
    </row>
    <row r="694" spans="1:38">
      <c r="A694" s="166" t="s">
        <v>375</v>
      </c>
      <c r="B694" s="167" t="s">
        <v>1814</v>
      </c>
      <c r="C694" s="167" t="s">
        <v>512</v>
      </c>
      <c r="D694" s="150">
        <v>3372</v>
      </c>
      <c r="E694" s="150">
        <v>43</v>
      </c>
      <c r="F694" s="150">
        <v>27</v>
      </c>
      <c r="G694" s="150">
        <v>1</v>
      </c>
      <c r="H694" s="150">
        <v>0</v>
      </c>
      <c r="I694" s="151">
        <v>3884</v>
      </c>
      <c r="J694" s="151">
        <v>45</v>
      </c>
      <c r="K694" s="151">
        <v>45</v>
      </c>
      <c r="L694" s="151">
        <v>0</v>
      </c>
      <c r="M694" s="151">
        <v>0</v>
      </c>
      <c r="N694" s="151">
        <v>3232</v>
      </c>
      <c r="O694" s="151">
        <v>52</v>
      </c>
      <c r="P694" s="151">
        <v>52</v>
      </c>
      <c r="Q694" s="151">
        <v>39</v>
      </c>
      <c r="R694" s="151">
        <v>0</v>
      </c>
      <c r="S694" s="152">
        <v>0.015</v>
      </c>
      <c r="T694" s="153">
        <v>86930</v>
      </c>
      <c r="U694" s="153">
        <v>1286</v>
      </c>
      <c r="V694" s="153">
        <v>1269</v>
      </c>
      <c r="W694" s="153">
        <v>0</v>
      </c>
      <c r="X694" s="151">
        <v>1172</v>
      </c>
      <c r="Y694" s="154">
        <v>0.0147935120211665</v>
      </c>
      <c r="Z694" s="154">
        <v>0.0127520759193357</v>
      </c>
      <c r="AA694" s="154">
        <v>0.0115859938208033</v>
      </c>
      <c r="AB694" s="155">
        <v>0.0160891089108911</v>
      </c>
      <c r="AC694" s="156">
        <v>0.00116608209853241</v>
      </c>
      <c r="AD694" s="157">
        <v>23347</v>
      </c>
      <c r="AE694" s="158">
        <v>388</v>
      </c>
      <c r="AF694" s="158">
        <v>0</v>
      </c>
      <c r="AG694" s="158">
        <v>25789</v>
      </c>
      <c r="AH694" s="158">
        <v>339</v>
      </c>
      <c r="AI694" s="158">
        <v>0</v>
      </c>
      <c r="AJ694" s="155">
        <v>0.0166188375380135</v>
      </c>
      <c r="AK694" s="155">
        <v>0.0131451394005196</v>
      </c>
      <c r="AL694" s="156">
        <v>0.00347369813749385</v>
      </c>
    </row>
    <row r="695" spans="1:38">
      <c r="A695" s="166" t="s">
        <v>375</v>
      </c>
      <c r="B695" s="167" t="s">
        <v>1814</v>
      </c>
      <c r="C695" s="167" t="s">
        <v>513</v>
      </c>
      <c r="D695" s="150">
        <v>2010</v>
      </c>
      <c r="E695" s="150">
        <v>28</v>
      </c>
      <c r="F695" s="150">
        <v>22</v>
      </c>
      <c r="G695" s="150">
        <v>0</v>
      </c>
      <c r="H695" s="150">
        <v>0</v>
      </c>
      <c r="I695" s="151">
        <v>2242</v>
      </c>
      <c r="J695" s="151">
        <v>34</v>
      </c>
      <c r="K695" s="151">
        <v>34</v>
      </c>
      <c r="L695" s="151">
        <v>7</v>
      </c>
      <c r="M695" s="151">
        <v>0</v>
      </c>
      <c r="N695" s="151">
        <v>2018</v>
      </c>
      <c r="O695" s="151">
        <v>28</v>
      </c>
      <c r="P695" s="151">
        <v>28</v>
      </c>
      <c r="Q695" s="151">
        <v>22</v>
      </c>
      <c r="R695" s="151">
        <v>0</v>
      </c>
      <c r="S695" s="152">
        <v>0.015</v>
      </c>
      <c r="T695" s="153">
        <v>49483</v>
      </c>
      <c r="U695" s="153">
        <v>633</v>
      </c>
      <c r="V695" s="153">
        <v>627</v>
      </c>
      <c r="W695" s="153">
        <v>0</v>
      </c>
      <c r="X695" s="151">
        <v>568</v>
      </c>
      <c r="Y695" s="154">
        <v>0.0127922720934462</v>
      </c>
      <c r="Z695" s="154">
        <v>0.0139303482587065</v>
      </c>
      <c r="AA695" s="154">
        <v>0.0151650312221231</v>
      </c>
      <c r="AB695" s="155">
        <v>0.0138751238850347</v>
      </c>
      <c r="AC695" s="156">
        <v>-0.00123468296341664</v>
      </c>
      <c r="AD695" s="157">
        <v>13889</v>
      </c>
      <c r="AE695" s="158">
        <v>184</v>
      </c>
      <c r="AF695" s="158">
        <v>0</v>
      </c>
      <c r="AG695" s="158">
        <v>14713</v>
      </c>
      <c r="AH695" s="158">
        <v>218</v>
      </c>
      <c r="AI695" s="158">
        <v>0</v>
      </c>
      <c r="AJ695" s="155">
        <v>0.0132478940168479</v>
      </c>
      <c r="AK695" s="155">
        <v>0.014816828654931</v>
      </c>
      <c r="AL695" s="156">
        <v>-0.00156893463808315</v>
      </c>
    </row>
    <row r="696" spans="1:38">
      <c r="A696" s="166" t="s">
        <v>375</v>
      </c>
      <c r="B696" s="167" t="s">
        <v>1814</v>
      </c>
      <c r="C696" s="167" t="s">
        <v>514</v>
      </c>
      <c r="D696" s="150">
        <v>3065</v>
      </c>
      <c r="E696" s="150">
        <v>67</v>
      </c>
      <c r="F696" s="150">
        <v>36</v>
      </c>
      <c r="G696" s="150">
        <v>0</v>
      </c>
      <c r="H696" s="150">
        <v>0</v>
      </c>
      <c r="I696" s="151">
        <v>3510</v>
      </c>
      <c r="J696" s="151">
        <v>57</v>
      </c>
      <c r="K696" s="151">
        <v>57</v>
      </c>
      <c r="L696" s="151">
        <v>1</v>
      </c>
      <c r="M696" s="151">
        <v>0</v>
      </c>
      <c r="N696" s="151">
        <v>2742</v>
      </c>
      <c r="O696" s="151">
        <v>42</v>
      </c>
      <c r="P696" s="151">
        <v>42</v>
      </c>
      <c r="Q696" s="151">
        <v>19</v>
      </c>
      <c r="R696" s="151">
        <v>0</v>
      </c>
      <c r="S696" s="152">
        <v>0.015</v>
      </c>
      <c r="T696" s="153">
        <v>77056</v>
      </c>
      <c r="U696" s="153">
        <v>1380</v>
      </c>
      <c r="V696" s="153">
        <v>1348</v>
      </c>
      <c r="W696" s="153">
        <v>0</v>
      </c>
      <c r="X696" s="151">
        <v>1212</v>
      </c>
      <c r="Y696" s="154">
        <v>0.0179090531561462</v>
      </c>
      <c r="Z696" s="154">
        <v>0.0218597063621533</v>
      </c>
      <c r="AA696" s="154">
        <v>0.0162393162393162</v>
      </c>
      <c r="AB696" s="155">
        <v>0.0153172866520788</v>
      </c>
      <c r="AC696" s="156">
        <v>0.0056203901228371</v>
      </c>
      <c r="AD696" s="157">
        <v>20584</v>
      </c>
      <c r="AE696" s="158">
        <v>402</v>
      </c>
      <c r="AF696" s="158">
        <v>0</v>
      </c>
      <c r="AG696" s="158">
        <v>22529</v>
      </c>
      <c r="AH696" s="158">
        <v>407</v>
      </c>
      <c r="AI696" s="158">
        <v>0</v>
      </c>
      <c r="AJ696" s="155">
        <v>0.019529731830548</v>
      </c>
      <c r="AK696" s="155">
        <v>0.0180656043321941</v>
      </c>
      <c r="AL696" s="156">
        <v>0.00146412749835394</v>
      </c>
    </row>
    <row r="697" spans="1:38">
      <c r="A697" s="166" t="s">
        <v>375</v>
      </c>
      <c r="B697" s="167" t="s">
        <v>1814</v>
      </c>
      <c r="C697" s="167" t="s">
        <v>515</v>
      </c>
      <c r="D697" s="150">
        <v>3484</v>
      </c>
      <c r="E697" s="150">
        <v>102</v>
      </c>
      <c r="F697" s="150">
        <v>76</v>
      </c>
      <c r="G697" s="150">
        <v>0</v>
      </c>
      <c r="H697" s="150">
        <v>0</v>
      </c>
      <c r="I697" s="151">
        <v>4221</v>
      </c>
      <c r="J697" s="151">
        <v>81</v>
      </c>
      <c r="K697" s="151">
        <v>81</v>
      </c>
      <c r="L697" s="151">
        <v>13</v>
      </c>
      <c r="M697" s="151">
        <v>0</v>
      </c>
      <c r="N697" s="151">
        <v>3639</v>
      </c>
      <c r="O697" s="151">
        <v>66</v>
      </c>
      <c r="P697" s="151">
        <v>66</v>
      </c>
      <c r="Q697" s="151">
        <v>41</v>
      </c>
      <c r="R697" s="151">
        <v>0</v>
      </c>
      <c r="S697" s="152">
        <v>0.015</v>
      </c>
      <c r="T697" s="153">
        <v>91317</v>
      </c>
      <c r="U697" s="153">
        <v>1823</v>
      </c>
      <c r="V697" s="153">
        <v>1797</v>
      </c>
      <c r="W697" s="153">
        <v>0</v>
      </c>
      <c r="X697" s="151">
        <v>1607</v>
      </c>
      <c r="Y697" s="154">
        <v>0.0199634241159915</v>
      </c>
      <c r="Z697" s="154">
        <v>0.0292766934557979</v>
      </c>
      <c r="AA697" s="154">
        <v>0.0191897654584222</v>
      </c>
      <c r="AB697" s="155">
        <v>0.0181368507831822</v>
      </c>
      <c r="AC697" s="156">
        <v>0.0100869279973758</v>
      </c>
      <c r="AD697" s="157">
        <v>24286</v>
      </c>
      <c r="AE697" s="158">
        <v>533</v>
      </c>
      <c r="AF697" s="158">
        <v>0</v>
      </c>
      <c r="AG697" s="158">
        <v>27448</v>
      </c>
      <c r="AH697" s="158">
        <v>552</v>
      </c>
      <c r="AI697" s="158">
        <v>0</v>
      </c>
      <c r="AJ697" s="155">
        <v>0.021946800625875</v>
      </c>
      <c r="AK697" s="155">
        <v>0.0201107548819586</v>
      </c>
      <c r="AL697" s="156">
        <v>0.00183604574391638</v>
      </c>
    </row>
    <row r="698" spans="1:38">
      <c r="A698" s="166" t="s">
        <v>375</v>
      </c>
      <c r="B698" s="167" t="s">
        <v>1815</v>
      </c>
      <c r="C698" s="167" t="s">
        <v>516</v>
      </c>
      <c r="D698" s="150">
        <v>4027</v>
      </c>
      <c r="E698" s="150">
        <v>126</v>
      </c>
      <c r="F698" s="150">
        <v>98</v>
      </c>
      <c r="G698" s="150">
        <v>1</v>
      </c>
      <c r="H698" s="150">
        <v>0</v>
      </c>
      <c r="I698" s="151">
        <v>5322</v>
      </c>
      <c r="J698" s="151">
        <v>110</v>
      </c>
      <c r="K698" s="151">
        <v>110</v>
      </c>
      <c r="L698" s="151">
        <v>15</v>
      </c>
      <c r="M698" s="151">
        <v>1</v>
      </c>
      <c r="N698" s="151">
        <v>2332</v>
      </c>
      <c r="O698" s="151">
        <v>73</v>
      </c>
      <c r="P698" s="151">
        <v>73</v>
      </c>
      <c r="Q698" s="151">
        <v>45</v>
      </c>
      <c r="R698" s="151">
        <v>0</v>
      </c>
      <c r="S698" s="152">
        <v>0.015</v>
      </c>
      <c r="T698" s="153">
        <v>105385</v>
      </c>
      <c r="U698" s="153">
        <v>2477</v>
      </c>
      <c r="V698" s="153">
        <v>2449</v>
      </c>
      <c r="W698" s="153">
        <v>1</v>
      </c>
      <c r="X698" s="151">
        <v>2196</v>
      </c>
      <c r="Y698" s="154">
        <v>0.0234948047634863</v>
      </c>
      <c r="Z698" s="154">
        <v>0.0312888005959772</v>
      </c>
      <c r="AA698" s="154">
        <v>0.0204810221721157</v>
      </c>
      <c r="AB698" s="155">
        <v>0.031303602058319</v>
      </c>
      <c r="AC698" s="156">
        <v>0.0108077784238614</v>
      </c>
      <c r="AD698" s="157">
        <v>28192</v>
      </c>
      <c r="AE698" s="158">
        <v>688</v>
      </c>
      <c r="AF698" s="158">
        <v>1</v>
      </c>
      <c r="AG698" s="158">
        <v>32045</v>
      </c>
      <c r="AH698" s="158">
        <v>758</v>
      </c>
      <c r="AI698" s="158">
        <v>0</v>
      </c>
      <c r="AJ698" s="155">
        <v>0.0243686152099886</v>
      </c>
      <c r="AK698" s="155">
        <v>0.0236542362303011</v>
      </c>
      <c r="AL698" s="156">
        <v>0.00071437897968751</v>
      </c>
    </row>
    <row r="699" spans="1:38">
      <c r="A699" s="166" t="s">
        <v>375</v>
      </c>
      <c r="B699" s="167" t="s">
        <v>1815</v>
      </c>
      <c r="C699" s="167" t="s">
        <v>517</v>
      </c>
      <c r="D699" s="150">
        <v>3561</v>
      </c>
      <c r="E699" s="150">
        <v>72</v>
      </c>
      <c r="F699" s="150">
        <v>46</v>
      </c>
      <c r="G699" s="150">
        <v>1</v>
      </c>
      <c r="H699" s="150">
        <v>0</v>
      </c>
      <c r="I699" s="151">
        <v>4542</v>
      </c>
      <c r="J699" s="151">
        <v>88</v>
      </c>
      <c r="K699" s="151">
        <v>88</v>
      </c>
      <c r="L699" s="151">
        <v>10</v>
      </c>
      <c r="M699" s="151">
        <v>0</v>
      </c>
      <c r="N699" s="151">
        <v>2098</v>
      </c>
      <c r="O699" s="151">
        <v>69</v>
      </c>
      <c r="P699" s="151">
        <v>69</v>
      </c>
      <c r="Q699" s="151">
        <v>44</v>
      </c>
      <c r="R699" s="151">
        <v>0</v>
      </c>
      <c r="S699" s="152">
        <v>0.015</v>
      </c>
      <c r="T699" s="153">
        <v>91416</v>
      </c>
      <c r="U699" s="153">
        <v>1826</v>
      </c>
      <c r="V699" s="153">
        <v>1800</v>
      </c>
      <c r="W699" s="153">
        <v>2</v>
      </c>
      <c r="X699" s="151">
        <v>1630</v>
      </c>
      <c r="Y699" s="154">
        <v>0.0199527435022316</v>
      </c>
      <c r="Z699" s="154">
        <v>0.0202190395956192</v>
      </c>
      <c r="AA699" s="154">
        <v>0.019374724790841</v>
      </c>
      <c r="AB699" s="155">
        <v>0.0328884652049571</v>
      </c>
      <c r="AC699" s="156">
        <v>0.00084431480477817</v>
      </c>
      <c r="AD699" s="157">
        <v>24303</v>
      </c>
      <c r="AE699" s="158">
        <v>563</v>
      </c>
      <c r="AF699" s="158">
        <v>1</v>
      </c>
      <c r="AG699" s="158">
        <v>27667</v>
      </c>
      <c r="AH699" s="158">
        <v>569</v>
      </c>
      <c r="AI699" s="158">
        <v>1</v>
      </c>
      <c r="AJ699" s="155">
        <v>0.0231247171131136</v>
      </c>
      <c r="AK699" s="155">
        <v>0.0205298731340586</v>
      </c>
      <c r="AL699" s="156">
        <v>0.00259484397905498</v>
      </c>
    </row>
    <row r="700" spans="1:38">
      <c r="A700" s="166" t="s">
        <v>375</v>
      </c>
      <c r="B700" s="167" t="s">
        <v>1815</v>
      </c>
      <c r="C700" s="167" t="s">
        <v>518</v>
      </c>
      <c r="D700" s="150">
        <v>4462</v>
      </c>
      <c r="E700" s="150">
        <v>95</v>
      </c>
      <c r="F700" s="150">
        <v>77</v>
      </c>
      <c r="G700" s="150">
        <v>0</v>
      </c>
      <c r="H700" s="150">
        <v>1</v>
      </c>
      <c r="I700" s="151">
        <v>5379</v>
      </c>
      <c r="J700" s="151">
        <v>44</v>
      </c>
      <c r="K700" s="151">
        <v>44</v>
      </c>
      <c r="L700" s="151">
        <v>5</v>
      </c>
      <c r="M700" s="151">
        <v>0</v>
      </c>
      <c r="N700" s="151">
        <v>2199</v>
      </c>
      <c r="O700" s="151">
        <v>43</v>
      </c>
      <c r="P700" s="151">
        <v>43</v>
      </c>
      <c r="Q700" s="151">
        <v>19</v>
      </c>
      <c r="R700" s="151">
        <v>0</v>
      </c>
      <c r="S700" s="152">
        <v>0.015</v>
      </c>
      <c r="T700" s="153">
        <v>107957</v>
      </c>
      <c r="U700" s="153">
        <v>1606</v>
      </c>
      <c r="V700" s="153">
        <v>1587</v>
      </c>
      <c r="W700" s="153">
        <v>1</v>
      </c>
      <c r="X700" s="151">
        <v>1430</v>
      </c>
      <c r="Y700" s="154">
        <v>0.01486703039173</v>
      </c>
      <c r="Z700" s="154">
        <v>0.0210667861945316</v>
      </c>
      <c r="AA700" s="154">
        <v>0.0081799591002045</v>
      </c>
      <c r="AB700" s="155">
        <v>0.0195543428831287</v>
      </c>
      <c r="AC700" s="156">
        <v>0.0128868270943271</v>
      </c>
      <c r="AD700" s="157">
        <v>28612</v>
      </c>
      <c r="AE700" s="158">
        <v>442</v>
      </c>
      <c r="AF700" s="158">
        <v>1</v>
      </c>
      <c r="AG700" s="158">
        <v>35121</v>
      </c>
      <c r="AH700" s="158">
        <v>493</v>
      </c>
      <c r="AI700" s="158">
        <v>0</v>
      </c>
      <c r="AJ700" s="155">
        <v>0.0154131133790018</v>
      </c>
      <c r="AK700" s="155">
        <v>0.0140371857293357</v>
      </c>
      <c r="AL700" s="156">
        <v>0.00137592764966609</v>
      </c>
    </row>
    <row r="701" spans="1:38">
      <c r="A701" s="166" t="s">
        <v>375</v>
      </c>
      <c r="B701" s="167" t="s">
        <v>1815</v>
      </c>
      <c r="C701" s="167" t="s">
        <v>519</v>
      </c>
      <c r="D701" s="150">
        <v>4495</v>
      </c>
      <c r="E701" s="150">
        <v>58</v>
      </c>
      <c r="F701" s="150">
        <v>46</v>
      </c>
      <c r="G701" s="150">
        <v>6</v>
      </c>
      <c r="H701" s="150">
        <v>0</v>
      </c>
      <c r="I701" s="151">
        <v>5849</v>
      </c>
      <c r="J701" s="151">
        <v>74</v>
      </c>
      <c r="K701" s="151">
        <v>74</v>
      </c>
      <c r="L701" s="151">
        <v>2</v>
      </c>
      <c r="M701" s="151">
        <v>0</v>
      </c>
      <c r="N701" s="151">
        <v>2193</v>
      </c>
      <c r="O701" s="151">
        <v>114</v>
      </c>
      <c r="P701" s="151">
        <v>114</v>
      </c>
      <c r="Q701" s="151">
        <v>53</v>
      </c>
      <c r="R701" s="151">
        <v>0</v>
      </c>
      <c r="S701" s="152">
        <v>0.015</v>
      </c>
      <c r="T701" s="153">
        <v>108057</v>
      </c>
      <c r="U701" s="153">
        <v>2228</v>
      </c>
      <c r="V701" s="153">
        <v>2211</v>
      </c>
      <c r="W701" s="153">
        <v>3</v>
      </c>
      <c r="X701" s="151">
        <v>1953</v>
      </c>
      <c r="Y701" s="154">
        <v>0.0205909843878694</v>
      </c>
      <c r="Z701" s="154">
        <v>0.0129032258064516</v>
      </c>
      <c r="AA701" s="154">
        <v>0.0126517353393743</v>
      </c>
      <c r="AB701" s="155">
        <v>0.0519835841313269</v>
      </c>
      <c r="AC701" s="156">
        <v>0.000251490467077361</v>
      </c>
      <c r="AD701" s="157">
        <v>30084</v>
      </c>
      <c r="AE701" s="158">
        <v>604</v>
      </c>
      <c r="AF701" s="158">
        <v>0</v>
      </c>
      <c r="AG701" s="158">
        <v>32612</v>
      </c>
      <c r="AH701" s="158">
        <v>580</v>
      </c>
      <c r="AI701" s="158">
        <v>1</v>
      </c>
      <c r="AJ701" s="155">
        <v>0.0200771174046005</v>
      </c>
      <c r="AK701" s="155">
        <v>0.0177542009076414</v>
      </c>
      <c r="AL701" s="156">
        <v>0.00232291649695909</v>
      </c>
    </row>
    <row r="702" spans="1:38">
      <c r="A702" s="166" t="s">
        <v>375</v>
      </c>
      <c r="B702" s="167" t="s">
        <v>1815</v>
      </c>
      <c r="C702" s="167" t="s">
        <v>520</v>
      </c>
      <c r="D702" s="150">
        <v>3270</v>
      </c>
      <c r="E702" s="150">
        <v>41</v>
      </c>
      <c r="F702" s="150">
        <v>6</v>
      </c>
      <c r="G702" s="150">
        <v>0</v>
      </c>
      <c r="H702" s="150">
        <v>0</v>
      </c>
      <c r="I702" s="151">
        <v>3990</v>
      </c>
      <c r="J702" s="151">
        <v>36</v>
      </c>
      <c r="K702" s="151">
        <v>36</v>
      </c>
      <c r="L702" s="151">
        <v>2</v>
      </c>
      <c r="M702" s="151">
        <v>0</v>
      </c>
      <c r="N702" s="151">
        <v>1749</v>
      </c>
      <c r="O702" s="151">
        <v>49</v>
      </c>
      <c r="P702" s="151">
        <v>49</v>
      </c>
      <c r="Q702" s="151">
        <v>22</v>
      </c>
      <c r="R702" s="151">
        <v>4</v>
      </c>
      <c r="S702" s="152">
        <v>0.015</v>
      </c>
      <c r="T702" s="153">
        <v>81442</v>
      </c>
      <c r="U702" s="153">
        <v>1192</v>
      </c>
      <c r="V702" s="153">
        <v>1157</v>
      </c>
      <c r="W702" s="153">
        <v>4</v>
      </c>
      <c r="X702" s="151">
        <v>1071</v>
      </c>
      <c r="Y702" s="154">
        <v>0.0145870680975418</v>
      </c>
      <c r="Z702" s="154">
        <v>0.0125382262996942</v>
      </c>
      <c r="AA702" s="154">
        <v>0.00902255639097744</v>
      </c>
      <c r="AB702" s="155">
        <v>0.0257289879931389</v>
      </c>
      <c r="AC702" s="156">
        <v>0.00351566990871674</v>
      </c>
      <c r="AD702" s="157">
        <v>22445</v>
      </c>
      <c r="AE702" s="158">
        <v>348</v>
      </c>
      <c r="AF702" s="158">
        <v>4</v>
      </c>
      <c r="AG702" s="158">
        <v>26149</v>
      </c>
      <c r="AH702" s="158">
        <v>312</v>
      </c>
      <c r="AI702" s="158">
        <v>0</v>
      </c>
      <c r="AJ702" s="155">
        <v>0.0153263533080864</v>
      </c>
      <c r="AK702" s="155">
        <v>0.0119316226241921</v>
      </c>
      <c r="AL702" s="156">
        <v>0.0033947306838943</v>
      </c>
    </row>
    <row r="703" spans="1:38">
      <c r="A703" s="166" t="s">
        <v>375</v>
      </c>
      <c r="B703" s="167" t="s">
        <v>1815</v>
      </c>
      <c r="C703" s="167" t="s">
        <v>521</v>
      </c>
      <c r="D703" s="150">
        <v>4343</v>
      </c>
      <c r="E703" s="150">
        <v>79</v>
      </c>
      <c r="F703" s="150">
        <v>58</v>
      </c>
      <c r="G703" s="150">
        <v>1</v>
      </c>
      <c r="H703" s="150">
        <v>0</v>
      </c>
      <c r="I703" s="151">
        <v>5455</v>
      </c>
      <c r="J703" s="151">
        <v>74</v>
      </c>
      <c r="K703" s="151">
        <v>74</v>
      </c>
      <c r="L703" s="151">
        <v>8</v>
      </c>
      <c r="M703" s="151">
        <v>0</v>
      </c>
      <c r="N703" s="151">
        <v>2414</v>
      </c>
      <c r="O703" s="151">
        <v>112</v>
      </c>
      <c r="P703" s="151">
        <v>112</v>
      </c>
      <c r="Q703" s="151">
        <v>75</v>
      </c>
      <c r="R703" s="151">
        <v>0</v>
      </c>
      <c r="S703" s="152">
        <v>0.015</v>
      </c>
      <c r="T703" s="153">
        <v>111270</v>
      </c>
      <c r="U703" s="153">
        <v>2756</v>
      </c>
      <c r="V703" s="153">
        <v>2735</v>
      </c>
      <c r="W703" s="153">
        <v>1</v>
      </c>
      <c r="X703" s="151">
        <v>2513</v>
      </c>
      <c r="Y703" s="154">
        <v>0.0247595937808933</v>
      </c>
      <c r="Z703" s="154">
        <v>0.0181901911121345</v>
      </c>
      <c r="AA703" s="154">
        <v>0.0135655362053162</v>
      </c>
      <c r="AB703" s="155">
        <v>0.0463960231980116</v>
      </c>
      <c r="AC703" s="156">
        <v>0.00462465490681825</v>
      </c>
      <c r="AD703" s="157">
        <v>29912</v>
      </c>
      <c r="AE703" s="158">
        <v>682</v>
      </c>
      <c r="AF703" s="158">
        <v>0</v>
      </c>
      <c r="AG703" s="158">
        <v>33552</v>
      </c>
      <c r="AH703" s="158">
        <v>809</v>
      </c>
      <c r="AI703" s="158">
        <v>0</v>
      </c>
      <c r="AJ703" s="155">
        <v>0.0228002139609521</v>
      </c>
      <c r="AK703" s="155">
        <v>0.0241118264186934</v>
      </c>
      <c r="AL703" s="156">
        <v>-0.00131161245774124</v>
      </c>
    </row>
    <row r="704" spans="1:38">
      <c r="A704" s="166" t="s">
        <v>375</v>
      </c>
      <c r="B704" s="167" t="s">
        <v>1815</v>
      </c>
      <c r="C704" s="167" t="s">
        <v>522</v>
      </c>
      <c r="D704" s="150">
        <v>3673</v>
      </c>
      <c r="E704" s="150">
        <v>58</v>
      </c>
      <c r="F704" s="150">
        <v>48</v>
      </c>
      <c r="G704" s="150">
        <v>0</v>
      </c>
      <c r="H704" s="150">
        <v>0</v>
      </c>
      <c r="I704" s="151">
        <v>4678</v>
      </c>
      <c r="J704" s="151">
        <v>46</v>
      </c>
      <c r="K704" s="151">
        <v>46</v>
      </c>
      <c r="L704" s="151">
        <v>6</v>
      </c>
      <c r="M704" s="151">
        <v>0</v>
      </c>
      <c r="N704" s="151">
        <v>2225</v>
      </c>
      <c r="O704" s="151">
        <v>40</v>
      </c>
      <c r="P704" s="151">
        <v>40</v>
      </c>
      <c r="Q704" s="151">
        <v>21</v>
      </c>
      <c r="R704" s="151">
        <v>0</v>
      </c>
      <c r="S704" s="152">
        <v>0.015</v>
      </c>
      <c r="T704" s="153">
        <v>93468</v>
      </c>
      <c r="U704" s="153">
        <v>1292</v>
      </c>
      <c r="V704" s="153">
        <v>1282</v>
      </c>
      <c r="W704" s="153">
        <v>1</v>
      </c>
      <c r="X704" s="151">
        <v>1156</v>
      </c>
      <c r="Y704" s="154">
        <v>0.0138122138057945</v>
      </c>
      <c r="Z704" s="154">
        <v>0.0157909066158454</v>
      </c>
      <c r="AA704" s="154">
        <v>0.00983326207781103</v>
      </c>
      <c r="AB704" s="155">
        <v>0.0179775280898876</v>
      </c>
      <c r="AC704" s="156">
        <v>0.00595764453803433</v>
      </c>
      <c r="AD704" s="157">
        <v>25571</v>
      </c>
      <c r="AE704" s="158">
        <v>375</v>
      </c>
      <c r="AF704" s="158">
        <v>1</v>
      </c>
      <c r="AG704" s="158">
        <v>29831</v>
      </c>
      <c r="AH704" s="158">
        <v>377</v>
      </c>
      <c r="AI704" s="158">
        <v>0</v>
      </c>
      <c r="AJ704" s="155">
        <v>0.0146259434515662</v>
      </c>
      <c r="AK704" s="155">
        <v>0.0126378599443532</v>
      </c>
      <c r="AL704" s="156">
        <v>0.00198808350721304</v>
      </c>
    </row>
    <row r="705" spans="1:38">
      <c r="A705" s="166" t="s">
        <v>375</v>
      </c>
      <c r="B705" s="167" t="s">
        <v>1815</v>
      </c>
      <c r="C705" s="167" t="s">
        <v>523</v>
      </c>
      <c r="D705" s="150">
        <v>7539</v>
      </c>
      <c r="E705" s="150">
        <v>162</v>
      </c>
      <c r="F705" s="150">
        <v>114</v>
      </c>
      <c r="G705" s="150">
        <v>0</v>
      </c>
      <c r="H705" s="150">
        <v>1</v>
      </c>
      <c r="I705" s="151">
        <v>9904</v>
      </c>
      <c r="J705" s="151">
        <v>134</v>
      </c>
      <c r="K705" s="151">
        <v>134</v>
      </c>
      <c r="L705" s="151">
        <v>0</v>
      </c>
      <c r="M705" s="151">
        <v>0</v>
      </c>
      <c r="N705" s="151">
        <v>3687</v>
      </c>
      <c r="O705" s="151">
        <v>134</v>
      </c>
      <c r="P705" s="151">
        <v>134</v>
      </c>
      <c r="Q705" s="151">
        <v>52</v>
      </c>
      <c r="R705" s="151">
        <v>0</v>
      </c>
      <c r="S705" s="152">
        <v>0.015</v>
      </c>
      <c r="T705" s="153">
        <v>186672</v>
      </c>
      <c r="U705" s="153">
        <v>4043</v>
      </c>
      <c r="V705" s="153">
        <v>3994</v>
      </c>
      <c r="W705" s="153">
        <v>4</v>
      </c>
      <c r="X705" s="151">
        <v>3579</v>
      </c>
      <c r="Y705" s="154">
        <v>0.021636881803377</v>
      </c>
      <c r="Z705" s="154">
        <v>0.021355617455896</v>
      </c>
      <c r="AA705" s="154">
        <v>0.013529886914378</v>
      </c>
      <c r="AB705" s="155">
        <v>0.0363439110387849</v>
      </c>
      <c r="AC705" s="156">
        <v>0.00782573054151798</v>
      </c>
      <c r="AD705" s="157">
        <v>51365</v>
      </c>
      <c r="AE705" s="158">
        <v>1156</v>
      </c>
      <c r="AF705" s="158">
        <v>1</v>
      </c>
      <c r="AG705" s="158">
        <v>56650</v>
      </c>
      <c r="AH705" s="158">
        <v>1213</v>
      </c>
      <c r="AI705" s="158">
        <v>1</v>
      </c>
      <c r="AJ705" s="155">
        <v>0.022486128686849</v>
      </c>
      <c r="AK705" s="155">
        <v>0.0213945278022948</v>
      </c>
      <c r="AL705" s="156">
        <v>0.00109160088455423</v>
      </c>
    </row>
    <row r="706" spans="1:38">
      <c r="A706" s="166" t="s">
        <v>375</v>
      </c>
      <c r="B706" s="167" t="s">
        <v>1815</v>
      </c>
      <c r="C706" s="167" t="s">
        <v>524</v>
      </c>
      <c r="D706" s="150">
        <v>2785</v>
      </c>
      <c r="E706" s="150">
        <v>51</v>
      </c>
      <c r="F706" s="150">
        <v>29</v>
      </c>
      <c r="G706" s="150">
        <v>0</v>
      </c>
      <c r="H706" s="150">
        <v>0</v>
      </c>
      <c r="I706" s="151">
        <v>3461</v>
      </c>
      <c r="J706" s="151">
        <v>47</v>
      </c>
      <c r="K706" s="151">
        <v>47</v>
      </c>
      <c r="L706" s="151">
        <v>7</v>
      </c>
      <c r="M706" s="151">
        <v>0</v>
      </c>
      <c r="N706" s="151">
        <v>1691</v>
      </c>
      <c r="O706" s="151">
        <v>22</v>
      </c>
      <c r="P706" s="151">
        <v>22</v>
      </c>
      <c r="Q706" s="151">
        <v>7</v>
      </c>
      <c r="R706" s="151">
        <v>0</v>
      </c>
      <c r="S706" s="152">
        <v>0.015</v>
      </c>
      <c r="T706" s="153">
        <v>70383</v>
      </c>
      <c r="U706" s="153">
        <v>1041</v>
      </c>
      <c r="V706" s="153">
        <v>1019</v>
      </c>
      <c r="W706" s="153">
        <v>1</v>
      </c>
      <c r="X706" s="151">
        <v>922</v>
      </c>
      <c r="Y706" s="154">
        <v>0.0147762954122444</v>
      </c>
      <c r="Z706" s="154">
        <v>0.0183123877917415</v>
      </c>
      <c r="AA706" s="154">
        <v>0.013579890205143</v>
      </c>
      <c r="AB706" s="155">
        <v>0.013010053222945</v>
      </c>
      <c r="AC706" s="156">
        <v>0.00473249758659845</v>
      </c>
      <c r="AD706" s="157">
        <v>19169</v>
      </c>
      <c r="AE706" s="158">
        <v>347</v>
      </c>
      <c r="AF706" s="158">
        <v>1</v>
      </c>
      <c r="AG706" s="158">
        <v>21067</v>
      </c>
      <c r="AH706" s="158">
        <v>270</v>
      </c>
      <c r="AI706" s="158">
        <v>0</v>
      </c>
      <c r="AJ706" s="155">
        <v>0.018049976524597</v>
      </c>
      <c r="AK706" s="155">
        <v>0.0128162529073907</v>
      </c>
      <c r="AL706" s="156">
        <v>0.0052337236172063</v>
      </c>
    </row>
    <row r="707" spans="1:38">
      <c r="A707" s="166" t="s">
        <v>375</v>
      </c>
      <c r="B707" s="167" t="s">
        <v>1815</v>
      </c>
      <c r="C707" s="167" t="s">
        <v>525</v>
      </c>
      <c r="D707" s="150">
        <v>3824</v>
      </c>
      <c r="E707" s="150">
        <v>83</v>
      </c>
      <c r="F707" s="150">
        <v>65</v>
      </c>
      <c r="G707" s="150">
        <v>1</v>
      </c>
      <c r="H707" s="150">
        <v>0</v>
      </c>
      <c r="I707" s="151">
        <v>5248</v>
      </c>
      <c r="J707" s="151">
        <v>69</v>
      </c>
      <c r="K707" s="151">
        <v>69</v>
      </c>
      <c r="L707" s="151">
        <v>9</v>
      </c>
      <c r="M707" s="151">
        <v>0</v>
      </c>
      <c r="N707" s="151">
        <v>2120</v>
      </c>
      <c r="O707" s="151">
        <v>54</v>
      </c>
      <c r="P707" s="151">
        <v>54</v>
      </c>
      <c r="Q707" s="151">
        <v>36</v>
      </c>
      <c r="R707" s="151">
        <v>0</v>
      </c>
      <c r="S707" s="152">
        <v>0.015</v>
      </c>
      <c r="T707" s="153">
        <v>103899</v>
      </c>
      <c r="U707" s="153">
        <v>1567</v>
      </c>
      <c r="V707" s="153">
        <v>1547</v>
      </c>
      <c r="W707" s="153">
        <v>8</v>
      </c>
      <c r="X707" s="151">
        <v>1373</v>
      </c>
      <c r="Y707" s="154">
        <v>0.015004956736831</v>
      </c>
      <c r="Z707" s="154">
        <v>0.0217050209205021</v>
      </c>
      <c r="AA707" s="154">
        <v>0.0131478658536585</v>
      </c>
      <c r="AB707" s="155">
        <v>0.0254716981132075</v>
      </c>
      <c r="AC707" s="156">
        <v>0.00855715506684356</v>
      </c>
      <c r="AD707" s="157">
        <v>26890</v>
      </c>
      <c r="AE707" s="158">
        <v>428</v>
      </c>
      <c r="AF707" s="158">
        <v>0</v>
      </c>
      <c r="AG707" s="158">
        <v>34684</v>
      </c>
      <c r="AH707" s="158">
        <v>428</v>
      </c>
      <c r="AI707" s="158">
        <v>4</v>
      </c>
      <c r="AJ707" s="155">
        <v>0.0159166976571216</v>
      </c>
      <c r="AK707" s="155">
        <v>0.0122246569023181</v>
      </c>
      <c r="AL707" s="156">
        <v>0.00369204075480354</v>
      </c>
    </row>
    <row r="708" spans="1:38">
      <c r="A708" s="166" t="s">
        <v>375</v>
      </c>
      <c r="B708" s="167" t="s">
        <v>1815</v>
      </c>
      <c r="C708" s="167" t="s">
        <v>526</v>
      </c>
      <c r="D708" s="150">
        <v>2038</v>
      </c>
      <c r="E708" s="150">
        <v>35</v>
      </c>
      <c r="F708" s="150">
        <v>26</v>
      </c>
      <c r="G708" s="150">
        <v>0</v>
      </c>
      <c r="H708" s="150">
        <v>0</v>
      </c>
      <c r="I708" s="151">
        <v>2658</v>
      </c>
      <c r="J708" s="151">
        <v>26</v>
      </c>
      <c r="K708" s="151">
        <v>26</v>
      </c>
      <c r="L708" s="151">
        <v>9</v>
      </c>
      <c r="M708" s="151">
        <v>0</v>
      </c>
      <c r="N708" s="151">
        <v>926</v>
      </c>
      <c r="O708" s="151">
        <v>24</v>
      </c>
      <c r="P708" s="151">
        <v>24</v>
      </c>
      <c r="Q708" s="151">
        <v>18</v>
      </c>
      <c r="R708" s="151">
        <v>0</v>
      </c>
      <c r="S708" s="152">
        <v>0.015</v>
      </c>
      <c r="T708" s="153">
        <v>49938</v>
      </c>
      <c r="U708" s="153">
        <v>823</v>
      </c>
      <c r="V708" s="153">
        <v>814</v>
      </c>
      <c r="W708" s="153">
        <v>1</v>
      </c>
      <c r="X708" s="151">
        <v>755</v>
      </c>
      <c r="Y708" s="154">
        <v>0.0164604109095278</v>
      </c>
      <c r="Z708" s="154">
        <v>0.0171736997055937</v>
      </c>
      <c r="AA708" s="154">
        <v>0.00978179082016554</v>
      </c>
      <c r="AB708" s="155">
        <v>0.0259179265658747</v>
      </c>
      <c r="AC708" s="156">
        <v>0.00739190888542818</v>
      </c>
      <c r="AD708" s="157">
        <v>13352</v>
      </c>
      <c r="AE708" s="158">
        <v>232</v>
      </c>
      <c r="AF708" s="158">
        <v>0</v>
      </c>
      <c r="AG708" s="158">
        <v>15230</v>
      </c>
      <c r="AH708" s="158">
        <v>247</v>
      </c>
      <c r="AI708" s="158">
        <v>0</v>
      </c>
      <c r="AJ708" s="155">
        <v>0.0173756740563211</v>
      </c>
      <c r="AK708" s="155">
        <v>0.0162179908076165</v>
      </c>
      <c r="AL708" s="156">
        <v>0.00115768324870461</v>
      </c>
    </row>
    <row r="709" spans="1:38">
      <c r="A709" s="166" t="s">
        <v>375</v>
      </c>
      <c r="B709" s="167" t="s">
        <v>1815</v>
      </c>
      <c r="C709" s="167" t="s">
        <v>527</v>
      </c>
      <c r="D709" s="150">
        <v>5060</v>
      </c>
      <c r="E709" s="150">
        <v>139</v>
      </c>
      <c r="F709" s="150">
        <v>95</v>
      </c>
      <c r="G709" s="150">
        <v>0</v>
      </c>
      <c r="H709" s="150">
        <v>0</v>
      </c>
      <c r="I709" s="151">
        <v>6310</v>
      </c>
      <c r="J709" s="151">
        <v>71</v>
      </c>
      <c r="K709" s="151">
        <v>71</v>
      </c>
      <c r="L709" s="151">
        <v>6</v>
      </c>
      <c r="M709" s="151">
        <v>0</v>
      </c>
      <c r="N709" s="151">
        <v>2862</v>
      </c>
      <c r="O709" s="151">
        <v>168</v>
      </c>
      <c r="P709" s="151">
        <v>168</v>
      </c>
      <c r="Q709" s="151">
        <v>100</v>
      </c>
      <c r="R709" s="151">
        <v>0</v>
      </c>
      <c r="S709" s="152">
        <v>0.015</v>
      </c>
      <c r="T709" s="153">
        <v>131705</v>
      </c>
      <c r="U709" s="153">
        <v>3141</v>
      </c>
      <c r="V709" s="153">
        <v>3096</v>
      </c>
      <c r="W709" s="153">
        <v>0</v>
      </c>
      <c r="X709" s="151">
        <v>2814</v>
      </c>
      <c r="Y709" s="154">
        <v>0.0238487528947269</v>
      </c>
      <c r="Z709" s="154">
        <v>0.0274703557312253</v>
      </c>
      <c r="AA709" s="154">
        <v>0.0112519809825674</v>
      </c>
      <c r="AB709" s="155">
        <v>0.0587002096436059</v>
      </c>
      <c r="AC709" s="156">
        <v>0.0162183747486579</v>
      </c>
      <c r="AD709" s="157">
        <v>34767</v>
      </c>
      <c r="AE709" s="158">
        <v>771</v>
      </c>
      <c r="AF709" s="158">
        <v>0</v>
      </c>
      <c r="AG709" s="158">
        <v>39695</v>
      </c>
      <c r="AH709" s="158">
        <v>1000</v>
      </c>
      <c r="AI709" s="158">
        <v>0</v>
      </c>
      <c r="AJ709" s="155">
        <v>0.0221762015704547</v>
      </c>
      <c r="AK709" s="155">
        <v>0.0251920896838393</v>
      </c>
      <c r="AL709" s="156">
        <v>-0.00301588811338453</v>
      </c>
    </row>
    <row r="710" spans="1:38">
      <c r="A710" s="166" t="s">
        <v>375</v>
      </c>
      <c r="B710" s="167" t="s">
        <v>1815</v>
      </c>
      <c r="C710" s="167" t="s">
        <v>528</v>
      </c>
      <c r="D710" s="150">
        <v>2873</v>
      </c>
      <c r="E710" s="150">
        <v>56</v>
      </c>
      <c r="F710" s="150">
        <v>43</v>
      </c>
      <c r="G710" s="150">
        <v>0</v>
      </c>
      <c r="H710" s="150">
        <v>0</v>
      </c>
      <c r="I710" s="151">
        <v>3801</v>
      </c>
      <c r="J710" s="151">
        <v>25</v>
      </c>
      <c r="K710" s="151">
        <v>25</v>
      </c>
      <c r="L710" s="151">
        <v>2</v>
      </c>
      <c r="M710" s="151">
        <v>0</v>
      </c>
      <c r="N710" s="151">
        <v>1423</v>
      </c>
      <c r="O710" s="151">
        <v>28</v>
      </c>
      <c r="P710" s="151">
        <v>28</v>
      </c>
      <c r="Q710" s="151">
        <v>12</v>
      </c>
      <c r="R710" s="151">
        <v>0</v>
      </c>
      <c r="S710" s="152">
        <v>0.015</v>
      </c>
      <c r="T710" s="153">
        <v>70671</v>
      </c>
      <c r="U710" s="153">
        <v>940</v>
      </c>
      <c r="V710" s="153">
        <v>926</v>
      </c>
      <c r="W710" s="153">
        <v>0</v>
      </c>
      <c r="X710" s="151">
        <v>828</v>
      </c>
      <c r="Y710" s="154">
        <v>0.0133010711607307</v>
      </c>
      <c r="Z710" s="154">
        <v>0.0194918203967978</v>
      </c>
      <c r="AA710" s="154">
        <v>0.0065772165219679</v>
      </c>
      <c r="AB710" s="155">
        <v>0.0196767392832045</v>
      </c>
      <c r="AC710" s="156">
        <v>0.0129146038748299</v>
      </c>
      <c r="AD710" s="157">
        <v>19691</v>
      </c>
      <c r="AE710" s="158">
        <v>265</v>
      </c>
      <c r="AF710" s="158">
        <v>0</v>
      </c>
      <c r="AG710" s="158">
        <v>22850</v>
      </c>
      <c r="AH710" s="158">
        <v>267</v>
      </c>
      <c r="AI710" s="158">
        <v>0</v>
      </c>
      <c r="AJ710" s="155">
        <v>0.0134579249403281</v>
      </c>
      <c r="AK710" s="155">
        <v>0.0116849015317287</v>
      </c>
      <c r="AL710" s="156">
        <v>0.0017730234085994</v>
      </c>
    </row>
    <row r="711" spans="1:38">
      <c r="A711" s="166" t="s">
        <v>375</v>
      </c>
      <c r="B711" s="167" t="s">
        <v>1815</v>
      </c>
      <c r="C711" s="167" t="s">
        <v>529</v>
      </c>
      <c r="D711" s="150">
        <v>2451</v>
      </c>
      <c r="E711" s="150">
        <v>61</v>
      </c>
      <c r="F711" s="150">
        <v>44</v>
      </c>
      <c r="G711" s="150">
        <v>1</v>
      </c>
      <c r="H711" s="150">
        <v>0</v>
      </c>
      <c r="I711" s="151">
        <v>3073</v>
      </c>
      <c r="J711" s="151">
        <v>28</v>
      </c>
      <c r="K711" s="151">
        <v>28</v>
      </c>
      <c r="L711" s="151">
        <v>2</v>
      </c>
      <c r="M711" s="151">
        <v>0</v>
      </c>
      <c r="N711" s="151">
        <v>1163</v>
      </c>
      <c r="O711" s="151">
        <v>29</v>
      </c>
      <c r="P711" s="151">
        <v>29</v>
      </c>
      <c r="Q711" s="151">
        <v>16</v>
      </c>
      <c r="R711" s="151">
        <v>0</v>
      </c>
      <c r="S711" s="152">
        <v>0.015</v>
      </c>
      <c r="T711" s="153">
        <v>60253</v>
      </c>
      <c r="U711" s="153">
        <v>958</v>
      </c>
      <c r="V711" s="153">
        <v>940</v>
      </c>
      <c r="W711" s="153">
        <v>2</v>
      </c>
      <c r="X711" s="151">
        <v>840</v>
      </c>
      <c r="Y711" s="154">
        <v>0.0158664298873085</v>
      </c>
      <c r="Z711" s="154">
        <v>0.0248878008975928</v>
      </c>
      <c r="AA711" s="154">
        <v>0.00911161731207289</v>
      </c>
      <c r="AB711" s="155">
        <v>0.0249355116079106</v>
      </c>
      <c r="AC711" s="156">
        <v>0.0157761835855199</v>
      </c>
      <c r="AD711" s="157">
        <v>16262</v>
      </c>
      <c r="AE711" s="158">
        <v>295</v>
      </c>
      <c r="AF711" s="158">
        <v>0</v>
      </c>
      <c r="AG711" s="158">
        <v>19478</v>
      </c>
      <c r="AH711" s="158">
        <v>237</v>
      </c>
      <c r="AI711" s="158">
        <v>0</v>
      </c>
      <c r="AJ711" s="155">
        <v>0.0181404501291354</v>
      </c>
      <c r="AK711" s="155">
        <v>0.0121675736728617</v>
      </c>
      <c r="AL711" s="156">
        <v>0.00597287645627372</v>
      </c>
    </row>
    <row r="712" spans="1:38">
      <c r="A712" s="166" t="s">
        <v>375</v>
      </c>
      <c r="B712" s="167" t="s">
        <v>1815</v>
      </c>
      <c r="C712" s="167" t="s">
        <v>530</v>
      </c>
      <c r="D712" s="150">
        <v>3445</v>
      </c>
      <c r="E712" s="150">
        <v>78</v>
      </c>
      <c r="F712" s="150">
        <v>59</v>
      </c>
      <c r="G712" s="150">
        <v>1</v>
      </c>
      <c r="H712" s="150">
        <v>0</v>
      </c>
      <c r="I712" s="151">
        <v>4580</v>
      </c>
      <c r="J712" s="151">
        <v>78</v>
      </c>
      <c r="K712" s="151">
        <v>78</v>
      </c>
      <c r="L712" s="151">
        <v>17</v>
      </c>
      <c r="M712" s="151">
        <v>0</v>
      </c>
      <c r="N712" s="151">
        <v>1770</v>
      </c>
      <c r="O712" s="151">
        <v>45</v>
      </c>
      <c r="P712" s="151">
        <v>45</v>
      </c>
      <c r="Q712" s="151">
        <v>34</v>
      </c>
      <c r="R712" s="151">
        <v>0</v>
      </c>
      <c r="S712" s="152">
        <v>0.015</v>
      </c>
      <c r="T712" s="153">
        <v>86572</v>
      </c>
      <c r="U712" s="153">
        <v>1594</v>
      </c>
      <c r="V712" s="153">
        <v>1574</v>
      </c>
      <c r="W712" s="153">
        <v>1</v>
      </c>
      <c r="X712" s="151">
        <v>1418</v>
      </c>
      <c r="Y712" s="154">
        <v>0.0184008686411311</v>
      </c>
      <c r="Z712" s="154">
        <v>0.0226415094339623</v>
      </c>
      <c r="AA712" s="154">
        <v>0.0170305676855895</v>
      </c>
      <c r="AB712" s="155">
        <v>0.0254237288135593</v>
      </c>
      <c r="AC712" s="156">
        <v>0.00561094174837274</v>
      </c>
      <c r="AD712" s="157">
        <v>23657</v>
      </c>
      <c r="AE712" s="158">
        <v>446</v>
      </c>
      <c r="AF712" s="158">
        <v>0</v>
      </c>
      <c r="AG712" s="158">
        <v>26571</v>
      </c>
      <c r="AH712" s="158">
        <v>460</v>
      </c>
      <c r="AI712" s="158">
        <v>0</v>
      </c>
      <c r="AJ712" s="155">
        <v>0.0188527708500655</v>
      </c>
      <c r="AK712" s="155">
        <v>0.0173121071845245</v>
      </c>
      <c r="AL712" s="156">
        <v>0.00154066366554104</v>
      </c>
    </row>
    <row r="713" spans="1:38">
      <c r="A713" s="166" t="s">
        <v>375</v>
      </c>
      <c r="B713" s="167" t="s">
        <v>1815</v>
      </c>
      <c r="C713" s="167" t="s">
        <v>531</v>
      </c>
      <c r="D713" s="150">
        <v>4445</v>
      </c>
      <c r="E713" s="150">
        <v>83</v>
      </c>
      <c r="F713" s="150">
        <v>60</v>
      </c>
      <c r="G713" s="150">
        <v>0</v>
      </c>
      <c r="H713" s="150">
        <v>0</v>
      </c>
      <c r="I713" s="151">
        <v>5146</v>
      </c>
      <c r="J713" s="151">
        <v>33</v>
      </c>
      <c r="K713" s="151">
        <v>33</v>
      </c>
      <c r="L713" s="151">
        <v>11</v>
      </c>
      <c r="M713" s="151">
        <v>0</v>
      </c>
      <c r="N713" s="151">
        <v>2143</v>
      </c>
      <c r="O713" s="151">
        <v>40</v>
      </c>
      <c r="P713" s="151">
        <v>40</v>
      </c>
      <c r="Q713" s="151">
        <v>22</v>
      </c>
      <c r="R713" s="151">
        <v>0</v>
      </c>
      <c r="S713" s="152">
        <v>0.015</v>
      </c>
      <c r="T713" s="153">
        <v>101945</v>
      </c>
      <c r="U713" s="153">
        <v>1091</v>
      </c>
      <c r="V713" s="153">
        <v>1068</v>
      </c>
      <c r="W713" s="153">
        <v>2</v>
      </c>
      <c r="X713" s="151">
        <v>951</v>
      </c>
      <c r="Y713" s="154">
        <v>0.0106822306145471</v>
      </c>
      <c r="Z713" s="154">
        <v>0.0186726659167604</v>
      </c>
      <c r="AA713" s="154">
        <v>0.00641274776525457</v>
      </c>
      <c r="AB713" s="155">
        <v>0.0186654223051797</v>
      </c>
      <c r="AC713" s="156">
        <v>0.0122599181515058</v>
      </c>
      <c r="AD713" s="157">
        <v>28590</v>
      </c>
      <c r="AE713" s="158">
        <v>335</v>
      </c>
      <c r="AF713" s="158">
        <v>1</v>
      </c>
      <c r="AG713" s="158">
        <v>31526</v>
      </c>
      <c r="AH713" s="158">
        <v>361</v>
      </c>
      <c r="AI713" s="158">
        <v>0</v>
      </c>
      <c r="AJ713" s="155">
        <v>0.0116824064358167</v>
      </c>
      <c r="AK713" s="155">
        <v>0.0114508659519127</v>
      </c>
      <c r="AL713" s="156">
        <v>0.000231540483904011</v>
      </c>
    </row>
    <row r="714" spans="1:38">
      <c r="A714" s="166" t="s">
        <v>375</v>
      </c>
      <c r="B714" s="167" t="s">
        <v>1815</v>
      </c>
      <c r="C714" s="167" t="s">
        <v>532</v>
      </c>
      <c r="D714" s="150">
        <v>2805</v>
      </c>
      <c r="E714" s="150">
        <v>48</v>
      </c>
      <c r="F714" s="150">
        <v>37</v>
      </c>
      <c r="G714" s="150">
        <v>3</v>
      </c>
      <c r="H714" s="150">
        <v>0</v>
      </c>
      <c r="I714" s="151">
        <v>3442</v>
      </c>
      <c r="J714" s="151">
        <v>14</v>
      </c>
      <c r="K714" s="151">
        <v>14</v>
      </c>
      <c r="L714" s="151">
        <v>3</v>
      </c>
      <c r="M714" s="151">
        <v>0</v>
      </c>
      <c r="N714" s="151">
        <v>1556</v>
      </c>
      <c r="O714" s="151">
        <v>22</v>
      </c>
      <c r="P714" s="151">
        <v>22</v>
      </c>
      <c r="Q714" s="151">
        <v>19</v>
      </c>
      <c r="R714" s="151">
        <v>0</v>
      </c>
      <c r="S714" s="152">
        <v>0.015</v>
      </c>
      <c r="T714" s="153">
        <v>68217</v>
      </c>
      <c r="U714" s="153">
        <v>688</v>
      </c>
      <c r="V714" s="153">
        <v>677</v>
      </c>
      <c r="W714" s="153">
        <v>0</v>
      </c>
      <c r="X714" s="151">
        <v>620</v>
      </c>
      <c r="Y714" s="154">
        <v>0.0100854625679816</v>
      </c>
      <c r="Z714" s="154">
        <v>0.0171122994652406</v>
      </c>
      <c r="AA714" s="154">
        <v>0.00406740267286461</v>
      </c>
      <c r="AB714" s="155">
        <v>0.0141388174807198</v>
      </c>
      <c r="AC714" s="156">
        <v>0.013044896792376</v>
      </c>
      <c r="AD714" s="157">
        <v>18966</v>
      </c>
      <c r="AE714" s="158">
        <v>191</v>
      </c>
      <c r="AF714" s="158">
        <v>0</v>
      </c>
      <c r="AG714" s="158">
        <v>22065</v>
      </c>
      <c r="AH714" s="158">
        <v>184</v>
      </c>
      <c r="AI714" s="158">
        <v>0</v>
      </c>
      <c r="AJ714" s="155">
        <v>0.010070652747021</v>
      </c>
      <c r="AK714" s="155">
        <v>0.00833899841377748</v>
      </c>
      <c r="AL714" s="156">
        <v>0.00173165433324351</v>
      </c>
    </row>
    <row r="715" spans="1:38">
      <c r="A715" s="166" t="s">
        <v>375</v>
      </c>
      <c r="B715" s="167" t="s">
        <v>1815</v>
      </c>
      <c r="C715" s="167" t="s">
        <v>533</v>
      </c>
      <c r="D715" s="150">
        <v>4105</v>
      </c>
      <c r="E715" s="150">
        <v>49</v>
      </c>
      <c r="F715" s="150">
        <v>28</v>
      </c>
      <c r="G715" s="150">
        <v>0</v>
      </c>
      <c r="H715" s="150">
        <v>0</v>
      </c>
      <c r="I715" s="151">
        <v>5784</v>
      </c>
      <c r="J715" s="151">
        <v>28</v>
      </c>
      <c r="K715" s="151">
        <v>28</v>
      </c>
      <c r="L715" s="151">
        <v>0</v>
      </c>
      <c r="M715" s="151">
        <v>0</v>
      </c>
      <c r="N715" s="151">
        <v>2050</v>
      </c>
      <c r="O715" s="151">
        <v>15</v>
      </c>
      <c r="P715" s="151">
        <v>15</v>
      </c>
      <c r="Q715" s="151">
        <v>5</v>
      </c>
      <c r="R715" s="151">
        <v>0</v>
      </c>
      <c r="S715" s="152">
        <v>0.015</v>
      </c>
      <c r="T715" s="153">
        <v>103667</v>
      </c>
      <c r="U715" s="153">
        <v>778</v>
      </c>
      <c r="V715" s="153">
        <v>757</v>
      </c>
      <c r="W715" s="153">
        <v>0</v>
      </c>
      <c r="X715" s="151">
        <v>676</v>
      </c>
      <c r="Y715" s="154">
        <v>0.00750479901993884</v>
      </c>
      <c r="Z715" s="154">
        <v>0.0119366626065773</v>
      </c>
      <c r="AA715" s="154">
        <v>0.00484094052558783</v>
      </c>
      <c r="AB715" s="155">
        <v>0.00731707317073171</v>
      </c>
      <c r="AC715" s="156">
        <v>0.00709572208098952</v>
      </c>
      <c r="AD715" s="157">
        <v>28319</v>
      </c>
      <c r="AE715" s="158">
        <v>210</v>
      </c>
      <c r="AF715" s="158">
        <v>0</v>
      </c>
      <c r="AG715" s="158">
        <v>31075</v>
      </c>
      <c r="AH715" s="158">
        <v>246</v>
      </c>
      <c r="AI715" s="158">
        <v>0</v>
      </c>
      <c r="AJ715" s="155">
        <v>0.00741551608460751</v>
      </c>
      <c r="AK715" s="155">
        <v>0.00791633145615447</v>
      </c>
      <c r="AL715" s="156">
        <v>-0.000500815371546958</v>
      </c>
    </row>
    <row r="716" spans="1:38">
      <c r="A716" s="166" t="s">
        <v>375</v>
      </c>
      <c r="B716" s="167" t="s">
        <v>1815</v>
      </c>
      <c r="C716" s="167" t="s">
        <v>534</v>
      </c>
      <c r="D716" s="150">
        <v>1792</v>
      </c>
      <c r="E716" s="150">
        <v>22</v>
      </c>
      <c r="F716" s="150">
        <v>15</v>
      </c>
      <c r="G716" s="150">
        <v>0</v>
      </c>
      <c r="H716" s="150">
        <v>0</v>
      </c>
      <c r="I716" s="151">
        <v>2384</v>
      </c>
      <c r="J716" s="151">
        <v>10</v>
      </c>
      <c r="K716" s="151">
        <v>10</v>
      </c>
      <c r="L716" s="151">
        <v>5</v>
      </c>
      <c r="M716" s="151">
        <v>0</v>
      </c>
      <c r="N716" s="151">
        <v>898</v>
      </c>
      <c r="O716" s="151">
        <v>22</v>
      </c>
      <c r="P716" s="151">
        <v>22</v>
      </c>
      <c r="Q716" s="151">
        <v>13</v>
      </c>
      <c r="R716" s="151">
        <v>0</v>
      </c>
      <c r="S716" s="152">
        <v>0.015</v>
      </c>
      <c r="T716" s="153">
        <v>43601</v>
      </c>
      <c r="U716" s="153">
        <v>527</v>
      </c>
      <c r="V716" s="153">
        <v>520</v>
      </c>
      <c r="W716" s="153">
        <v>0</v>
      </c>
      <c r="X716" s="151">
        <v>482</v>
      </c>
      <c r="Y716" s="154">
        <v>0.0120868787413133</v>
      </c>
      <c r="Z716" s="154">
        <v>0.0122767857142857</v>
      </c>
      <c r="AA716" s="154">
        <v>0.00419463087248322</v>
      </c>
      <c r="AB716" s="155">
        <v>0.0244988864142539</v>
      </c>
      <c r="AC716" s="156">
        <v>0.00808215484180249</v>
      </c>
      <c r="AD716" s="157">
        <v>11991</v>
      </c>
      <c r="AE716" s="158">
        <v>146</v>
      </c>
      <c r="AF716" s="158">
        <v>0</v>
      </c>
      <c r="AG716" s="158">
        <v>13467</v>
      </c>
      <c r="AH716" s="158">
        <v>179</v>
      </c>
      <c r="AI716" s="158">
        <v>0</v>
      </c>
      <c r="AJ716" s="155">
        <v>0.0121757985155533</v>
      </c>
      <c r="AK716" s="155">
        <v>0.0132917502042029</v>
      </c>
      <c r="AL716" s="156">
        <v>-0.00111595168864953</v>
      </c>
    </row>
    <row r="717" spans="1:38">
      <c r="A717" s="166" t="s">
        <v>375</v>
      </c>
      <c r="B717" s="167" t="s">
        <v>1815</v>
      </c>
      <c r="C717" s="167" t="s">
        <v>535</v>
      </c>
      <c r="D717" s="150">
        <v>3405</v>
      </c>
      <c r="E717" s="150">
        <v>36</v>
      </c>
      <c r="F717" s="150">
        <v>26</v>
      </c>
      <c r="G717" s="150">
        <v>0</v>
      </c>
      <c r="H717" s="150">
        <v>0</v>
      </c>
      <c r="I717" s="151">
        <v>3805</v>
      </c>
      <c r="J717" s="151">
        <v>38</v>
      </c>
      <c r="K717" s="151">
        <v>38</v>
      </c>
      <c r="L717" s="151">
        <v>6</v>
      </c>
      <c r="M717" s="151">
        <v>0</v>
      </c>
      <c r="N717" s="151">
        <v>1579</v>
      </c>
      <c r="O717" s="151">
        <v>31</v>
      </c>
      <c r="P717" s="151">
        <v>31</v>
      </c>
      <c r="Q717" s="151">
        <v>20</v>
      </c>
      <c r="R717" s="151">
        <v>0</v>
      </c>
      <c r="S717" s="152">
        <v>0.015</v>
      </c>
      <c r="T717" s="153">
        <v>79017</v>
      </c>
      <c r="U717" s="153">
        <v>904</v>
      </c>
      <c r="V717" s="153">
        <v>894</v>
      </c>
      <c r="W717" s="153">
        <v>0</v>
      </c>
      <c r="X717" s="151">
        <v>818</v>
      </c>
      <c r="Y717" s="154">
        <v>0.0114405760785654</v>
      </c>
      <c r="Z717" s="154">
        <v>0.0105726872246696</v>
      </c>
      <c r="AA717" s="154">
        <v>0.00998685939553219</v>
      </c>
      <c r="AB717" s="155">
        <v>0.019632678910703</v>
      </c>
      <c r="AC717" s="156">
        <v>0.000585827829137409</v>
      </c>
      <c r="AD717" s="157">
        <v>21426</v>
      </c>
      <c r="AE717" s="158">
        <v>250</v>
      </c>
      <c r="AF717" s="158">
        <v>0</v>
      </c>
      <c r="AG717" s="158">
        <v>24174</v>
      </c>
      <c r="AH717" s="158">
        <v>263</v>
      </c>
      <c r="AI717" s="158">
        <v>0</v>
      </c>
      <c r="AJ717" s="155">
        <v>0.0116680668346868</v>
      </c>
      <c r="AK717" s="155">
        <v>0.0108794572681393</v>
      </c>
      <c r="AL717" s="156">
        <v>0.000788609566547506</v>
      </c>
    </row>
    <row r="718" spans="1:38">
      <c r="A718" s="166" t="s">
        <v>375</v>
      </c>
      <c r="B718" s="167" t="s">
        <v>1815</v>
      </c>
      <c r="C718" s="167" t="s">
        <v>536</v>
      </c>
      <c r="D718" s="150">
        <v>5496</v>
      </c>
      <c r="E718" s="150">
        <v>107</v>
      </c>
      <c r="F718" s="150">
        <v>79</v>
      </c>
      <c r="G718" s="150">
        <v>0</v>
      </c>
      <c r="H718" s="150">
        <v>0</v>
      </c>
      <c r="I718" s="151">
        <v>6216</v>
      </c>
      <c r="J718" s="151">
        <v>107</v>
      </c>
      <c r="K718" s="151">
        <v>106</v>
      </c>
      <c r="L718" s="151">
        <v>24</v>
      </c>
      <c r="M718" s="151">
        <v>0</v>
      </c>
      <c r="N718" s="151">
        <v>2859</v>
      </c>
      <c r="O718" s="151">
        <v>77</v>
      </c>
      <c r="P718" s="151">
        <v>77</v>
      </c>
      <c r="Q718" s="151">
        <v>52</v>
      </c>
      <c r="R718" s="151">
        <v>0</v>
      </c>
      <c r="S718" s="152">
        <v>0.015</v>
      </c>
      <c r="T718" s="153">
        <v>123820</v>
      </c>
      <c r="U718" s="153">
        <v>1913</v>
      </c>
      <c r="V718" s="153">
        <v>1884</v>
      </c>
      <c r="W718" s="153">
        <v>0</v>
      </c>
      <c r="X718" s="151">
        <v>1670</v>
      </c>
      <c r="Y718" s="154">
        <v>0.0154498465514456</v>
      </c>
      <c r="Z718" s="154">
        <v>0.0194687045123726</v>
      </c>
      <c r="AA718" s="154">
        <v>0.0172136422136422</v>
      </c>
      <c r="AB718" s="155">
        <v>0.0269324938789787</v>
      </c>
      <c r="AC718" s="156">
        <v>0.00225506229873042</v>
      </c>
      <c r="AD718" s="157">
        <v>34531</v>
      </c>
      <c r="AE718" s="158">
        <v>645</v>
      </c>
      <c r="AF718" s="158">
        <v>0</v>
      </c>
      <c r="AG718" s="158">
        <v>37339</v>
      </c>
      <c r="AH718" s="158">
        <v>517</v>
      </c>
      <c r="AI718" s="158">
        <v>0</v>
      </c>
      <c r="AJ718" s="155">
        <v>0.0186788682632996</v>
      </c>
      <c r="AK718" s="155">
        <v>0.0138461126436166</v>
      </c>
      <c r="AL718" s="156">
        <v>0.00483275561968305</v>
      </c>
    </row>
    <row r="719" spans="1:38">
      <c r="A719" s="166" t="s">
        <v>375</v>
      </c>
      <c r="B719" s="167" t="s">
        <v>1815</v>
      </c>
      <c r="C719" s="167" t="s">
        <v>537</v>
      </c>
      <c r="D719" s="150">
        <v>5317</v>
      </c>
      <c r="E719" s="150">
        <v>87</v>
      </c>
      <c r="F719" s="150">
        <v>66</v>
      </c>
      <c r="G719" s="150">
        <v>0</v>
      </c>
      <c r="H719" s="150">
        <v>0</v>
      </c>
      <c r="I719" s="151">
        <v>7075</v>
      </c>
      <c r="J719" s="151">
        <v>73</v>
      </c>
      <c r="K719" s="151">
        <v>73</v>
      </c>
      <c r="L719" s="151">
        <v>6</v>
      </c>
      <c r="M719" s="151">
        <v>0</v>
      </c>
      <c r="N719" s="151">
        <v>2727</v>
      </c>
      <c r="O719" s="151">
        <v>96</v>
      </c>
      <c r="P719" s="151">
        <v>96</v>
      </c>
      <c r="Q719" s="151">
        <v>57</v>
      </c>
      <c r="R719" s="151">
        <v>0</v>
      </c>
      <c r="S719" s="152">
        <v>0.015</v>
      </c>
      <c r="T719" s="153">
        <v>128602</v>
      </c>
      <c r="U719" s="153">
        <v>2432</v>
      </c>
      <c r="V719" s="153">
        <v>2411</v>
      </c>
      <c r="W719" s="153">
        <v>2</v>
      </c>
      <c r="X719" s="151">
        <v>2199</v>
      </c>
      <c r="Y719" s="154">
        <v>0.0188955070683193</v>
      </c>
      <c r="Z719" s="154">
        <v>0.0163626104946398</v>
      </c>
      <c r="AA719" s="154">
        <v>0.0103180212014134</v>
      </c>
      <c r="AB719" s="155">
        <v>0.0352035203520352</v>
      </c>
      <c r="AC719" s="156">
        <v>0.00604458929322641</v>
      </c>
      <c r="AD719" s="157">
        <v>35921</v>
      </c>
      <c r="AE719" s="158">
        <v>645</v>
      </c>
      <c r="AF719" s="158">
        <v>0</v>
      </c>
      <c r="AG719" s="158">
        <v>38210</v>
      </c>
      <c r="AH719" s="158">
        <v>761</v>
      </c>
      <c r="AI719" s="158">
        <v>0</v>
      </c>
      <c r="AJ719" s="155">
        <v>0.0179560702653044</v>
      </c>
      <c r="AK719" s="155">
        <v>0.0199162522899764</v>
      </c>
      <c r="AL719" s="156">
        <v>-0.00196018202467203</v>
      </c>
    </row>
    <row r="720" spans="1:38">
      <c r="A720" s="166" t="s">
        <v>375</v>
      </c>
      <c r="B720" s="167" t="s">
        <v>1815</v>
      </c>
      <c r="C720" s="167" t="s">
        <v>538</v>
      </c>
      <c r="D720" s="150">
        <v>2535</v>
      </c>
      <c r="E720" s="150">
        <v>25</v>
      </c>
      <c r="F720" s="150">
        <v>20</v>
      </c>
      <c r="G720" s="150">
        <v>0</v>
      </c>
      <c r="H720" s="150">
        <v>0</v>
      </c>
      <c r="I720" s="151">
        <v>3405</v>
      </c>
      <c r="J720" s="151">
        <v>31</v>
      </c>
      <c r="K720" s="151">
        <v>31</v>
      </c>
      <c r="L720" s="151">
        <v>2</v>
      </c>
      <c r="M720" s="151">
        <v>0</v>
      </c>
      <c r="N720" s="151">
        <v>1282</v>
      </c>
      <c r="O720" s="151">
        <v>14</v>
      </c>
      <c r="P720" s="151">
        <v>14</v>
      </c>
      <c r="Q720" s="151">
        <v>9</v>
      </c>
      <c r="R720" s="151">
        <v>0</v>
      </c>
      <c r="S720" s="152">
        <v>0.015</v>
      </c>
      <c r="T720" s="153">
        <v>60384</v>
      </c>
      <c r="U720" s="153">
        <v>464</v>
      </c>
      <c r="V720" s="153">
        <v>459</v>
      </c>
      <c r="W720" s="153">
        <v>0</v>
      </c>
      <c r="X720" s="151">
        <v>399</v>
      </c>
      <c r="Y720" s="154">
        <v>0.00768415474297827</v>
      </c>
      <c r="Z720" s="154">
        <v>0.00986193293885602</v>
      </c>
      <c r="AA720" s="154">
        <v>0.00910425844346549</v>
      </c>
      <c r="AB720" s="155">
        <v>0.0109204368174727</v>
      </c>
      <c r="AC720" s="156">
        <v>0.000757674495390524</v>
      </c>
      <c r="AD720" s="157">
        <v>17194</v>
      </c>
      <c r="AE720" s="158">
        <v>159</v>
      </c>
      <c r="AF720" s="158">
        <v>0</v>
      </c>
      <c r="AG720" s="158">
        <v>18397</v>
      </c>
      <c r="AH720" s="158">
        <v>140</v>
      </c>
      <c r="AI720" s="158">
        <v>0</v>
      </c>
      <c r="AJ720" s="155">
        <v>0.00924741188786786</v>
      </c>
      <c r="AK720" s="155">
        <v>0.00760993640267435</v>
      </c>
      <c r="AL720" s="156">
        <v>0.00163747548519351</v>
      </c>
    </row>
    <row r="721" spans="1:38">
      <c r="A721" s="166" t="s">
        <v>375</v>
      </c>
      <c r="B721" s="167" t="s">
        <v>1815</v>
      </c>
      <c r="C721" s="167" t="s">
        <v>539</v>
      </c>
      <c r="D721" s="150">
        <v>1734</v>
      </c>
      <c r="E721" s="150">
        <v>29</v>
      </c>
      <c r="F721" s="150">
        <v>24</v>
      </c>
      <c r="G721" s="150">
        <v>1</v>
      </c>
      <c r="H721" s="150">
        <v>0</v>
      </c>
      <c r="I721" s="151">
        <v>2300</v>
      </c>
      <c r="J721" s="151">
        <v>21</v>
      </c>
      <c r="K721" s="151">
        <v>21</v>
      </c>
      <c r="L721" s="151">
        <v>4</v>
      </c>
      <c r="M721" s="151">
        <v>0</v>
      </c>
      <c r="N721" s="151">
        <v>1028</v>
      </c>
      <c r="O721" s="151">
        <v>22</v>
      </c>
      <c r="P721" s="151">
        <v>22</v>
      </c>
      <c r="Q721" s="151">
        <v>13</v>
      </c>
      <c r="R721" s="151">
        <v>0</v>
      </c>
      <c r="S721" s="152">
        <v>0.015</v>
      </c>
      <c r="T721" s="153">
        <v>47885</v>
      </c>
      <c r="U721" s="153">
        <v>559</v>
      </c>
      <c r="V721" s="153">
        <v>554</v>
      </c>
      <c r="W721" s="153">
        <v>0</v>
      </c>
      <c r="X721" s="151">
        <v>493</v>
      </c>
      <c r="Y721" s="154">
        <v>0.0116738018168529</v>
      </c>
      <c r="Z721" s="154">
        <v>0.0167243367935409</v>
      </c>
      <c r="AA721" s="154">
        <v>0.0091304347826087</v>
      </c>
      <c r="AB721" s="155">
        <v>0.0214007782101167</v>
      </c>
      <c r="AC721" s="156">
        <v>0.00759390201093225</v>
      </c>
      <c r="AD721" s="157">
        <v>12127</v>
      </c>
      <c r="AE721" s="158">
        <v>163</v>
      </c>
      <c r="AF721" s="158">
        <v>0</v>
      </c>
      <c r="AG721" s="158">
        <v>16103</v>
      </c>
      <c r="AH721" s="158">
        <v>175</v>
      </c>
      <c r="AI721" s="158">
        <v>0</v>
      </c>
      <c r="AJ721" s="155">
        <v>0.0134410818834007</v>
      </c>
      <c r="AK721" s="155">
        <v>0.0108675402098988</v>
      </c>
      <c r="AL721" s="156">
        <v>0.0025735416735019</v>
      </c>
    </row>
    <row r="722" spans="1:38">
      <c r="A722" s="166" t="s">
        <v>375</v>
      </c>
      <c r="B722" s="167" t="s">
        <v>1815</v>
      </c>
      <c r="C722" s="167" t="s">
        <v>540</v>
      </c>
      <c r="D722" s="150">
        <v>4822</v>
      </c>
      <c r="E722" s="150">
        <v>92</v>
      </c>
      <c r="F722" s="150">
        <v>66</v>
      </c>
      <c r="G722" s="150">
        <v>1</v>
      </c>
      <c r="H722" s="150">
        <v>0</v>
      </c>
      <c r="I722" s="151">
        <v>6400</v>
      </c>
      <c r="J722" s="151">
        <v>42</v>
      </c>
      <c r="K722" s="151">
        <v>42</v>
      </c>
      <c r="L722" s="151">
        <v>4</v>
      </c>
      <c r="M722" s="151">
        <v>0</v>
      </c>
      <c r="N722" s="151">
        <v>2243</v>
      </c>
      <c r="O722" s="151">
        <v>60</v>
      </c>
      <c r="P722" s="151">
        <v>60</v>
      </c>
      <c r="Q722" s="151">
        <v>39</v>
      </c>
      <c r="R722" s="151">
        <v>0</v>
      </c>
      <c r="S722" s="152">
        <v>0.015</v>
      </c>
      <c r="T722" s="153">
        <v>121016</v>
      </c>
      <c r="U722" s="153">
        <v>1791</v>
      </c>
      <c r="V722" s="153">
        <v>1764</v>
      </c>
      <c r="W722" s="153">
        <v>1</v>
      </c>
      <c r="X722" s="151">
        <v>1615</v>
      </c>
      <c r="Y722" s="154">
        <v>0.0147914325378462</v>
      </c>
      <c r="Z722" s="154">
        <v>0.0190792202405641</v>
      </c>
      <c r="AA722" s="154">
        <v>0.0065625</v>
      </c>
      <c r="AB722" s="155">
        <v>0.0267498885421311</v>
      </c>
      <c r="AC722" s="156">
        <v>0.0125167202405641</v>
      </c>
      <c r="AD722" s="157">
        <v>32332</v>
      </c>
      <c r="AE722" s="158">
        <v>510</v>
      </c>
      <c r="AF722" s="158">
        <v>0</v>
      </c>
      <c r="AG722" s="158">
        <v>38171</v>
      </c>
      <c r="AH722" s="158">
        <v>477</v>
      </c>
      <c r="AI722" s="158">
        <v>0</v>
      </c>
      <c r="AJ722" s="155">
        <v>0.0157738463441791</v>
      </c>
      <c r="AK722" s="155">
        <v>0.0124963977888973</v>
      </c>
      <c r="AL722" s="156">
        <v>0.00327744855528181</v>
      </c>
    </row>
    <row r="723" spans="1:38">
      <c r="A723" s="166" t="s">
        <v>375</v>
      </c>
      <c r="B723" s="167" t="s">
        <v>1815</v>
      </c>
      <c r="C723" s="167" t="s">
        <v>541</v>
      </c>
      <c r="D723" s="150">
        <v>5276</v>
      </c>
      <c r="E723" s="150">
        <v>104</v>
      </c>
      <c r="F723" s="150">
        <v>86</v>
      </c>
      <c r="G723" s="150">
        <v>1</v>
      </c>
      <c r="H723" s="150">
        <v>0</v>
      </c>
      <c r="I723" s="151">
        <v>6405</v>
      </c>
      <c r="J723" s="151">
        <v>97</v>
      </c>
      <c r="K723" s="151">
        <v>97</v>
      </c>
      <c r="L723" s="151">
        <v>12</v>
      </c>
      <c r="M723" s="151">
        <v>0</v>
      </c>
      <c r="N723" s="151">
        <v>2928</v>
      </c>
      <c r="O723" s="151">
        <v>90</v>
      </c>
      <c r="P723" s="151">
        <v>90</v>
      </c>
      <c r="Q723" s="151">
        <v>65</v>
      </c>
      <c r="R723" s="151">
        <v>0</v>
      </c>
      <c r="S723" s="152">
        <v>0.015</v>
      </c>
      <c r="T723" s="153">
        <v>131289</v>
      </c>
      <c r="U723" s="153">
        <v>2842</v>
      </c>
      <c r="V723" s="153">
        <v>2823</v>
      </c>
      <c r="W723" s="153">
        <v>3</v>
      </c>
      <c r="X723" s="151">
        <v>2590</v>
      </c>
      <c r="Y723" s="154">
        <v>0.0216240507582509</v>
      </c>
      <c r="Z723" s="154">
        <v>0.0197119029567854</v>
      </c>
      <c r="AA723" s="154">
        <v>0.0151444184231069</v>
      </c>
      <c r="AB723" s="155">
        <v>0.0307377049180328</v>
      </c>
      <c r="AC723" s="156">
        <v>0.00456748453367849</v>
      </c>
      <c r="AD723" s="157">
        <v>35451</v>
      </c>
      <c r="AE723" s="158">
        <v>712</v>
      </c>
      <c r="AF723" s="158">
        <v>0</v>
      </c>
      <c r="AG723" s="158">
        <v>41302</v>
      </c>
      <c r="AH723" s="158">
        <v>915</v>
      </c>
      <c r="AI723" s="158">
        <v>1</v>
      </c>
      <c r="AJ723" s="155">
        <v>0.0200840596880201</v>
      </c>
      <c r="AK723" s="155">
        <v>0.0221296789501719</v>
      </c>
      <c r="AL723" s="156">
        <v>-0.00204561926215182</v>
      </c>
    </row>
    <row r="724" spans="1:38">
      <c r="A724" s="166" t="s">
        <v>375</v>
      </c>
      <c r="B724" s="167" t="s">
        <v>1815</v>
      </c>
      <c r="C724" s="167" t="s">
        <v>542</v>
      </c>
      <c r="D724" s="150">
        <v>2092</v>
      </c>
      <c r="E724" s="150">
        <v>45</v>
      </c>
      <c r="F724" s="150">
        <v>36</v>
      </c>
      <c r="G724" s="150">
        <v>0</v>
      </c>
      <c r="H724" s="150">
        <v>0</v>
      </c>
      <c r="I724" s="151">
        <v>2377</v>
      </c>
      <c r="J724" s="151">
        <v>24</v>
      </c>
      <c r="K724" s="151">
        <v>24</v>
      </c>
      <c r="L724" s="151">
        <v>6</v>
      </c>
      <c r="M724" s="151">
        <v>0</v>
      </c>
      <c r="N724" s="151">
        <v>1064</v>
      </c>
      <c r="O724" s="151">
        <v>24</v>
      </c>
      <c r="P724" s="151">
        <v>24</v>
      </c>
      <c r="Q724" s="151">
        <v>20</v>
      </c>
      <c r="R724" s="151">
        <v>0</v>
      </c>
      <c r="S724" s="152">
        <v>0.015</v>
      </c>
      <c r="T724" s="153">
        <v>50610</v>
      </c>
      <c r="U724" s="153">
        <v>856</v>
      </c>
      <c r="V724" s="153">
        <v>847</v>
      </c>
      <c r="W724" s="153">
        <v>0</v>
      </c>
      <c r="X724" s="151">
        <v>779</v>
      </c>
      <c r="Y724" s="154">
        <v>0.0169136534281762</v>
      </c>
      <c r="Z724" s="154">
        <v>0.0215105162523901</v>
      </c>
      <c r="AA724" s="154">
        <v>0.0100967606226336</v>
      </c>
      <c r="AB724" s="155">
        <v>0.0225563909774436</v>
      </c>
      <c r="AC724" s="156">
        <v>0.0114137556297565</v>
      </c>
      <c r="AD724" s="157">
        <v>13466</v>
      </c>
      <c r="AE724" s="158">
        <v>239</v>
      </c>
      <c r="AF724" s="158">
        <v>0</v>
      </c>
      <c r="AG724" s="158">
        <v>16178</v>
      </c>
      <c r="AH724" s="158">
        <v>269</v>
      </c>
      <c r="AI724" s="158">
        <v>0</v>
      </c>
      <c r="AJ724" s="155">
        <v>0.0177484033863063</v>
      </c>
      <c r="AK724" s="155">
        <v>0.016627518852763</v>
      </c>
      <c r="AL724" s="156">
        <v>0.00112088453354324</v>
      </c>
    </row>
    <row r="725" spans="1:38">
      <c r="A725" s="166" t="s">
        <v>375</v>
      </c>
      <c r="B725" s="167" t="s">
        <v>1815</v>
      </c>
      <c r="C725" s="167" t="s">
        <v>543</v>
      </c>
      <c r="D725" s="150">
        <v>3626</v>
      </c>
      <c r="E725" s="150">
        <v>30</v>
      </c>
      <c r="F725" s="150">
        <v>18</v>
      </c>
      <c r="G725" s="150">
        <v>0</v>
      </c>
      <c r="H725" s="150">
        <v>0</v>
      </c>
      <c r="I725" s="151">
        <v>4949</v>
      </c>
      <c r="J725" s="151">
        <v>26</v>
      </c>
      <c r="K725" s="151">
        <v>26</v>
      </c>
      <c r="L725" s="151">
        <v>2</v>
      </c>
      <c r="M725" s="151">
        <v>0</v>
      </c>
      <c r="N725" s="151">
        <v>1836</v>
      </c>
      <c r="O725" s="151">
        <v>19</v>
      </c>
      <c r="P725" s="151">
        <v>19</v>
      </c>
      <c r="Q725" s="151">
        <v>12</v>
      </c>
      <c r="R725" s="151">
        <v>0</v>
      </c>
      <c r="S725" s="152">
        <v>0.015</v>
      </c>
      <c r="T725" s="153">
        <v>92124</v>
      </c>
      <c r="U725" s="153">
        <v>803</v>
      </c>
      <c r="V725" s="153">
        <v>791</v>
      </c>
      <c r="W725" s="153">
        <v>0</v>
      </c>
      <c r="X725" s="151">
        <v>735</v>
      </c>
      <c r="Y725" s="154">
        <v>0.00871651252659459</v>
      </c>
      <c r="Z725" s="154">
        <v>0.00827357970215113</v>
      </c>
      <c r="AA725" s="154">
        <v>0.00525358658314811</v>
      </c>
      <c r="AB725" s="155">
        <v>0.0103485838779956</v>
      </c>
      <c r="AC725" s="156">
        <v>0.00301999311900302</v>
      </c>
      <c r="AD725" s="157">
        <v>25170</v>
      </c>
      <c r="AE725" s="158">
        <v>210</v>
      </c>
      <c r="AF725" s="158">
        <v>0</v>
      </c>
      <c r="AG725" s="158">
        <v>27549</v>
      </c>
      <c r="AH725" s="158">
        <v>215</v>
      </c>
      <c r="AI725" s="158">
        <v>0</v>
      </c>
      <c r="AJ725" s="155">
        <v>0.00834326579261025</v>
      </c>
      <c r="AK725" s="155">
        <v>0.0078042760172783</v>
      </c>
      <c r="AL725" s="156">
        <v>0.000538989775331946</v>
      </c>
    </row>
    <row r="726" spans="1:38">
      <c r="A726" s="166" t="s">
        <v>375</v>
      </c>
      <c r="B726" s="167" t="s">
        <v>1816</v>
      </c>
      <c r="C726" s="167" t="s">
        <v>544</v>
      </c>
      <c r="D726" s="150">
        <v>3255</v>
      </c>
      <c r="E726" s="150">
        <v>54</v>
      </c>
      <c r="F726" s="150">
        <v>40</v>
      </c>
      <c r="G726" s="150">
        <v>0</v>
      </c>
      <c r="H726" s="150">
        <v>0</v>
      </c>
      <c r="I726" s="151">
        <v>4142</v>
      </c>
      <c r="J726" s="151">
        <v>40</v>
      </c>
      <c r="K726" s="151">
        <v>40</v>
      </c>
      <c r="L726" s="151">
        <v>5</v>
      </c>
      <c r="M726" s="151">
        <v>0</v>
      </c>
      <c r="N726" s="151">
        <v>2906</v>
      </c>
      <c r="O726" s="151">
        <v>66</v>
      </c>
      <c r="P726" s="151">
        <v>65</v>
      </c>
      <c r="Q726" s="151">
        <v>37</v>
      </c>
      <c r="R726" s="151">
        <v>0</v>
      </c>
      <c r="S726" s="152">
        <v>0.015</v>
      </c>
      <c r="T726" s="153">
        <v>82154</v>
      </c>
      <c r="U726" s="153">
        <v>1548</v>
      </c>
      <c r="V726" s="153">
        <v>1533</v>
      </c>
      <c r="W726" s="153">
        <v>1</v>
      </c>
      <c r="X726" s="151">
        <v>1402</v>
      </c>
      <c r="Y726" s="154">
        <v>0.0188304890814811</v>
      </c>
      <c r="Z726" s="154">
        <v>0.0165898617511521</v>
      </c>
      <c r="AA726" s="154">
        <v>0.00965717044905843</v>
      </c>
      <c r="AB726" s="155">
        <v>0.0227116311080523</v>
      </c>
      <c r="AC726" s="156">
        <v>0.00693269130209365</v>
      </c>
      <c r="AD726" s="157">
        <v>22154</v>
      </c>
      <c r="AE726" s="158">
        <v>435</v>
      </c>
      <c r="AF726" s="158">
        <v>0</v>
      </c>
      <c r="AG726" s="158">
        <v>26279</v>
      </c>
      <c r="AH726" s="158">
        <v>516</v>
      </c>
      <c r="AI726" s="158">
        <v>0</v>
      </c>
      <c r="AJ726" s="155">
        <v>0.0196352803105534</v>
      </c>
      <c r="AK726" s="155">
        <v>0.0196354503596027</v>
      </c>
      <c r="AL726" s="156">
        <v>-1.70049049324356e-7</v>
      </c>
    </row>
    <row r="727" spans="1:38">
      <c r="A727" s="166" t="s">
        <v>375</v>
      </c>
      <c r="B727" s="167" t="s">
        <v>1816</v>
      </c>
      <c r="C727" s="167" t="s">
        <v>545</v>
      </c>
      <c r="D727" s="150">
        <v>2265</v>
      </c>
      <c r="E727" s="150">
        <v>50</v>
      </c>
      <c r="F727" s="150">
        <v>34</v>
      </c>
      <c r="G727" s="150">
        <v>0</v>
      </c>
      <c r="H727" s="150">
        <v>0</v>
      </c>
      <c r="I727" s="151">
        <v>2561</v>
      </c>
      <c r="J727" s="151">
        <v>50</v>
      </c>
      <c r="K727" s="151">
        <v>50</v>
      </c>
      <c r="L727" s="151">
        <v>12</v>
      </c>
      <c r="M727" s="151">
        <v>0</v>
      </c>
      <c r="N727" s="151">
        <v>2188</v>
      </c>
      <c r="O727" s="151">
        <v>7</v>
      </c>
      <c r="P727" s="151">
        <v>7</v>
      </c>
      <c r="Q727" s="151">
        <v>6</v>
      </c>
      <c r="R727" s="151">
        <v>0</v>
      </c>
      <c r="S727" s="152">
        <v>0.015</v>
      </c>
      <c r="T727" s="153">
        <v>52703</v>
      </c>
      <c r="U727" s="153">
        <v>796</v>
      </c>
      <c r="V727" s="153">
        <v>780</v>
      </c>
      <c r="W727" s="153">
        <v>0</v>
      </c>
      <c r="X727" s="151">
        <v>698</v>
      </c>
      <c r="Y727" s="154">
        <v>0.0151035045443333</v>
      </c>
      <c r="Z727" s="154">
        <v>0.022075055187638</v>
      </c>
      <c r="AA727" s="154">
        <v>0.0195236235845373</v>
      </c>
      <c r="AB727" s="155">
        <v>0.00319926873857404</v>
      </c>
      <c r="AC727" s="156">
        <v>0.00255143160310068</v>
      </c>
      <c r="AD727" s="157">
        <v>15115</v>
      </c>
      <c r="AE727" s="158">
        <v>232</v>
      </c>
      <c r="AF727" s="158">
        <v>0</v>
      </c>
      <c r="AG727" s="158">
        <v>15824</v>
      </c>
      <c r="AH727" s="158">
        <v>195</v>
      </c>
      <c r="AI727" s="158">
        <v>0</v>
      </c>
      <c r="AJ727" s="155">
        <v>0.015348991068475</v>
      </c>
      <c r="AK727" s="155">
        <v>0.0123230535894843</v>
      </c>
      <c r="AL727" s="156">
        <v>0.0030259374789907</v>
      </c>
    </row>
    <row r="728" spans="1:38">
      <c r="A728" s="166" t="s">
        <v>375</v>
      </c>
      <c r="B728" s="167" t="s">
        <v>1816</v>
      </c>
      <c r="C728" s="167" t="s">
        <v>546</v>
      </c>
      <c r="D728" s="150">
        <v>6782</v>
      </c>
      <c r="E728" s="150">
        <v>152</v>
      </c>
      <c r="F728" s="150">
        <v>120</v>
      </c>
      <c r="G728" s="150">
        <v>0</v>
      </c>
      <c r="H728" s="150">
        <v>0</v>
      </c>
      <c r="I728" s="151">
        <v>7957</v>
      </c>
      <c r="J728" s="151">
        <v>73</v>
      </c>
      <c r="K728" s="151">
        <v>73</v>
      </c>
      <c r="L728" s="151">
        <v>11</v>
      </c>
      <c r="M728" s="151">
        <v>0</v>
      </c>
      <c r="N728" s="151">
        <v>6147</v>
      </c>
      <c r="O728" s="151">
        <v>223</v>
      </c>
      <c r="P728" s="151">
        <v>223</v>
      </c>
      <c r="Q728" s="151">
        <v>104</v>
      </c>
      <c r="R728" s="151">
        <v>0</v>
      </c>
      <c r="S728" s="152">
        <v>0.015</v>
      </c>
      <c r="T728" s="153">
        <v>171929</v>
      </c>
      <c r="U728" s="153">
        <v>3813</v>
      </c>
      <c r="V728" s="153">
        <v>3781</v>
      </c>
      <c r="W728" s="153">
        <v>5</v>
      </c>
      <c r="X728" s="151">
        <v>3423</v>
      </c>
      <c r="Y728" s="154">
        <v>0.0221486776518214</v>
      </c>
      <c r="Z728" s="154">
        <v>0.0224122677676202</v>
      </c>
      <c r="AA728" s="154">
        <v>0.00917431192660551</v>
      </c>
      <c r="AB728" s="155">
        <v>0.0362778591182691</v>
      </c>
      <c r="AC728" s="156">
        <v>0.0132379558410147</v>
      </c>
      <c r="AD728" s="157">
        <v>46627</v>
      </c>
      <c r="AE728" s="158">
        <v>1132</v>
      </c>
      <c r="AF728" s="158">
        <v>0</v>
      </c>
      <c r="AG728" s="158">
        <v>54425</v>
      </c>
      <c r="AH728" s="158">
        <v>1050</v>
      </c>
      <c r="AI728" s="158">
        <v>0</v>
      </c>
      <c r="AJ728" s="155">
        <v>0.0242777789692667</v>
      </c>
      <c r="AK728" s="155">
        <v>0.0192926045016077</v>
      </c>
      <c r="AL728" s="156">
        <v>0.00498517446765901</v>
      </c>
    </row>
    <row r="729" spans="1:38">
      <c r="A729" s="166" t="s">
        <v>375</v>
      </c>
      <c r="B729" s="167" t="s">
        <v>1816</v>
      </c>
      <c r="C729" s="167" t="s">
        <v>547</v>
      </c>
      <c r="D729" s="150">
        <v>7026</v>
      </c>
      <c r="E729" s="150">
        <v>121</v>
      </c>
      <c r="F729" s="150">
        <v>47</v>
      </c>
      <c r="G729" s="150">
        <v>0</v>
      </c>
      <c r="H729" s="150">
        <v>0</v>
      </c>
      <c r="I729" s="151">
        <v>8077</v>
      </c>
      <c r="J729" s="151">
        <v>132</v>
      </c>
      <c r="K729" s="151">
        <v>132</v>
      </c>
      <c r="L729" s="151">
        <v>11</v>
      </c>
      <c r="M729" s="151">
        <v>0</v>
      </c>
      <c r="N729" s="151">
        <v>6480</v>
      </c>
      <c r="O729" s="151">
        <v>55</v>
      </c>
      <c r="P729" s="151">
        <v>55</v>
      </c>
      <c r="Q729" s="151">
        <v>22</v>
      </c>
      <c r="R729" s="151">
        <v>0</v>
      </c>
      <c r="S729" s="152">
        <v>0.015</v>
      </c>
      <c r="T729" s="153">
        <v>164298</v>
      </c>
      <c r="U729" s="153">
        <v>2593</v>
      </c>
      <c r="V729" s="153">
        <v>2519</v>
      </c>
      <c r="W729" s="153">
        <v>0</v>
      </c>
      <c r="X729" s="151">
        <v>2277</v>
      </c>
      <c r="Y729" s="154">
        <v>0.0157822980194525</v>
      </c>
      <c r="Z729" s="154">
        <v>0.0172217477939083</v>
      </c>
      <c r="AA729" s="154">
        <v>0.016342701498081</v>
      </c>
      <c r="AB729" s="155">
        <v>0.00848765432098765</v>
      </c>
      <c r="AC729" s="156">
        <v>0.000879046295827371</v>
      </c>
      <c r="AD729" s="157">
        <v>47204</v>
      </c>
      <c r="AE729" s="158">
        <v>755</v>
      </c>
      <c r="AF729" s="158">
        <v>0</v>
      </c>
      <c r="AG729" s="158">
        <v>52343</v>
      </c>
      <c r="AH729" s="158">
        <v>734</v>
      </c>
      <c r="AI729" s="158">
        <v>0</v>
      </c>
      <c r="AJ729" s="155">
        <v>0.0159944072536226</v>
      </c>
      <c r="AK729" s="155">
        <v>0.0140228874921193</v>
      </c>
      <c r="AL729" s="156">
        <v>0.00197151976150328</v>
      </c>
    </row>
    <row r="730" spans="1:38">
      <c r="A730" s="166" t="s">
        <v>375</v>
      </c>
      <c r="B730" s="167" t="s">
        <v>1816</v>
      </c>
      <c r="C730" s="167" t="s">
        <v>548</v>
      </c>
      <c r="D730" s="150">
        <v>5442</v>
      </c>
      <c r="E730" s="150">
        <v>54</v>
      </c>
      <c r="F730" s="150">
        <v>46</v>
      </c>
      <c r="G730" s="150">
        <v>0</v>
      </c>
      <c r="H730" s="150">
        <v>0</v>
      </c>
      <c r="I730" s="151">
        <v>6111</v>
      </c>
      <c r="J730" s="151">
        <v>117</v>
      </c>
      <c r="K730" s="151">
        <v>117</v>
      </c>
      <c r="L730" s="151">
        <v>7</v>
      </c>
      <c r="M730" s="151">
        <v>0</v>
      </c>
      <c r="N730" s="151">
        <v>5013</v>
      </c>
      <c r="O730" s="151">
        <v>99</v>
      </c>
      <c r="P730" s="151">
        <v>99</v>
      </c>
      <c r="Q730" s="151">
        <v>35</v>
      </c>
      <c r="R730" s="151">
        <v>0</v>
      </c>
      <c r="S730" s="152">
        <v>0.015</v>
      </c>
      <c r="T730" s="153">
        <v>129985</v>
      </c>
      <c r="U730" s="153">
        <v>2649</v>
      </c>
      <c r="V730" s="153">
        <v>2640</v>
      </c>
      <c r="W730" s="153">
        <v>2</v>
      </c>
      <c r="X730" s="151">
        <v>2387</v>
      </c>
      <c r="Y730" s="154">
        <v>0.0203638881409393</v>
      </c>
      <c r="Z730" s="154">
        <v>0.00992282249173098</v>
      </c>
      <c r="AA730" s="154">
        <v>0.0191458026509573</v>
      </c>
      <c r="AB730" s="155">
        <v>0.0197486535008977</v>
      </c>
      <c r="AC730" s="156">
        <v>-0.00922298015922631</v>
      </c>
      <c r="AD730" s="157">
        <v>36162</v>
      </c>
      <c r="AE730" s="158">
        <v>748</v>
      </c>
      <c r="AF730" s="158">
        <v>0</v>
      </c>
      <c r="AG730" s="158">
        <v>38362</v>
      </c>
      <c r="AH730" s="158">
        <v>757</v>
      </c>
      <c r="AI730" s="158">
        <v>1</v>
      </c>
      <c r="AJ730" s="155">
        <v>0.0206846966428848</v>
      </c>
      <c r="AK730" s="155">
        <v>0.0197070017204525</v>
      </c>
      <c r="AL730" s="156">
        <v>0.000977694922432264</v>
      </c>
    </row>
    <row r="731" spans="1:38">
      <c r="A731" s="166" t="s">
        <v>375</v>
      </c>
      <c r="B731" s="167" t="s">
        <v>1816</v>
      </c>
      <c r="C731" s="167" t="s">
        <v>549</v>
      </c>
      <c r="D731" s="150">
        <v>7070</v>
      </c>
      <c r="E731" s="150">
        <v>84</v>
      </c>
      <c r="F731" s="150">
        <v>66</v>
      </c>
      <c r="G731" s="150">
        <v>0</v>
      </c>
      <c r="H731" s="150">
        <v>0</v>
      </c>
      <c r="I731" s="151">
        <v>8039</v>
      </c>
      <c r="J731" s="151">
        <v>143</v>
      </c>
      <c r="K731" s="151">
        <v>143</v>
      </c>
      <c r="L731" s="151">
        <v>17</v>
      </c>
      <c r="M731" s="151">
        <v>0</v>
      </c>
      <c r="N731" s="151">
        <v>6958</v>
      </c>
      <c r="O731" s="151">
        <v>126</v>
      </c>
      <c r="P731" s="151">
        <v>126</v>
      </c>
      <c r="Q731" s="151">
        <v>74</v>
      </c>
      <c r="R731" s="151">
        <v>0</v>
      </c>
      <c r="S731" s="152">
        <v>0.015</v>
      </c>
      <c r="T731" s="153">
        <v>177054</v>
      </c>
      <c r="U731" s="153">
        <v>2702</v>
      </c>
      <c r="V731" s="153">
        <v>2684</v>
      </c>
      <c r="W731" s="153">
        <v>0</v>
      </c>
      <c r="X731" s="151">
        <v>2411</v>
      </c>
      <c r="Y731" s="154">
        <v>0.0152608808612062</v>
      </c>
      <c r="Z731" s="154">
        <v>0.0118811881188119</v>
      </c>
      <c r="AA731" s="154">
        <v>0.0177882821246424</v>
      </c>
      <c r="AB731" s="155">
        <v>0.0181086519114688</v>
      </c>
      <c r="AC731" s="156">
        <v>-0.00590709400583049</v>
      </c>
      <c r="AD731" s="157">
        <v>48604</v>
      </c>
      <c r="AE731" s="158">
        <v>829</v>
      </c>
      <c r="AF731" s="158">
        <v>0</v>
      </c>
      <c r="AG731" s="158">
        <v>57054</v>
      </c>
      <c r="AH731" s="158">
        <v>812</v>
      </c>
      <c r="AI731" s="158">
        <v>0</v>
      </c>
      <c r="AJ731" s="155">
        <v>0.0170562093654843</v>
      </c>
      <c r="AK731" s="155">
        <v>0.0142321309636485</v>
      </c>
      <c r="AL731" s="156">
        <v>0.00282407840183585</v>
      </c>
    </row>
    <row r="732" spans="1:38">
      <c r="A732" s="166" t="s">
        <v>375</v>
      </c>
      <c r="B732" s="167" t="s">
        <v>1816</v>
      </c>
      <c r="C732" s="167" t="s">
        <v>550</v>
      </c>
      <c r="D732" s="150">
        <v>1797</v>
      </c>
      <c r="E732" s="150">
        <v>25</v>
      </c>
      <c r="F732" s="150">
        <v>18</v>
      </c>
      <c r="G732" s="150">
        <v>0</v>
      </c>
      <c r="H732" s="150">
        <v>0</v>
      </c>
      <c r="I732" s="151">
        <v>2201</v>
      </c>
      <c r="J732" s="151">
        <v>22</v>
      </c>
      <c r="K732" s="151">
        <v>22</v>
      </c>
      <c r="L732" s="151">
        <v>0</v>
      </c>
      <c r="M732" s="151">
        <v>0</v>
      </c>
      <c r="N732" s="151">
        <v>1679</v>
      </c>
      <c r="O732" s="151">
        <v>21</v>
      </c>
      <c r="P732" s="151">
        <v>21</v>
      </c>
      <c r="Q732" s="151">
        <v>11</v>
      </c>
      <c r="R732" s="151">
        <v>0</v>
      </c>
      <c r="S732" s="152">
        <v>0.015</v>
      </c>
      <c r="T732" s="153">
        <v>41014</v>
      </c>
      <c r="U732" s="153">
        <v>566</v>
      </c>
      <c r="V732" s="153">
        <v>559</v>
      </c>
      <c r="W732" s="153">
        <v>0</v>
      </c>
      <c r="X732" s="151">
        <v>500</v>
      </c>
      <c r="Y732" s="154">
        <v>0.0138001657970449</v>
      </c>
      <c r="Z732" s="154">
        <v>0.0139120756816917</v>
      </c>
      <c r="AA732" s="154">
        <v>0.00999545661063153</v>
      </c>
      <c r="AB732" s="155">
        <v>0.0125074449076831</v>
      </c>
      <c r="AC732" s="156">
        <v>0.00391661907106018</v>
      </c>
      <c r="AD732" s="157">
        <v>11911</v>
      </c>
      <c r="AE732" s="158">
        <v>151</v>
      </c>
      <c r="AF732" s="158">
        <v>0</v>
      </c>
      <c r="AG732" s="158">
        <v>12742</v>
      </c>
      <c r="AH732" s="158">
        <v>183</v>
      </c>
      <c r="AI732" s="158">
        <v>0</v>
      </c>
      <c r="AJ732" s="155">
        <v>0.012677357064898</v>
      </c>
      <c r="AK732" s="155">
        <v>0.0143619525977084</v>
      </c>
      <c r="AL732" s="156">
        <v>-0.00168459553281037</v>
      </c>
    </row>
    <row r="733" spans="1:38">
      <c r="A733" s="166" t="s">
        <v>375</v>
      </c>
      <c r="B733" s="167" t="s">
        <v>1816</v>
      </c>
      <c r="C733" s="167" t="s">
        <v>551</v>
      </c>
      <c r="D733" s="150">
        <v>5663</v>
      </c>
      <c r="E733" s="150">
        <v>43</v>
      </c>
      <c r="F733" s="150">
        <v>35</v>
      </c>
      <c r="G733" s="150">
        <v>0</v>
      </c>
      <c r="H733" s="150">
        <v>0</v>
      </c>
      <c r="I733" s="151">
        <v>6216</v>
      </c>
      <c r="J733" s="151">
        <v>90</v>
      </c>
      <c r="K733" s="151">
        <v>89</v>
      </c>
      <c r="L733" s="151">
        <v>0</v>
      </c>
      <c r="M733" s="151">
        <v>0</v>
      </c>
      <c r="N733" s="151">
        <v>5498</v>
      </c>
      <c r="O733" s="151">
        <v>90</v>
      </c>
      <c r="P733" s="151">
        <v>90</v>
      </c>
      <c r="Q733" s="151">
        <v>58</v>
      </c>
      <c r="R733" s="151">
        <v>0</v>
      </c>
      <c r="S733" s="152">
        <v>0.015</v>
      </c>
      <c r="T733" s="153">
        <v>133789</v>
      </c>
      <c r="U733" s="153">
        <v>2490</v>
      </c>
      <c r="V733" s="153">
        <v>2481</v>
      </c>
      <c r="W733" s="153">
        <v>2</v>
      </c>
      <c r="X733" s="151">
        <v>2293</v>
      </c>
      <c r="Y733" s="154">
        <v>0.0185964466435955</v>
      </c>
      <c r="Z733" s="154">
        <v>0.00759314850785803</v>
      </c>
      <c r="AA733" s="154">
        <v>0.0144787644787645</v>
      </c>
      <c r="AB733" s="155">
        <v>0.0163695889414332</v>
      </c>
      <c r="AC733" s="156">
        <v>-0.00688561597090645</v>
      </c>
      <c r="AD733" s="157">
        <v>37639</v>
      </c>
      <c r="AE733" s="158">
        <v>722</v>
      </c>
      <c r="AF733" s="158">
        <v>1</v>
      </c>
      <c r="AG733" s="158">
        <v>39705</v>
      </c>
      <c r="AH733" s="158">
        <v>767</v>
      </c>
      <c r="AI733" s="158">
        <v>0</v>
      </c>
      <c r="AJ733" s="155">
        <v>0.0191556630091129</v>
      </c>
      <c r="AK733" s="155">
        <v>0.0193174663140662</v>
      </c>
      <c r="AL733" s="156">
        <v>-0.000161803304953353</v>
      </c>
    </row>
    <row r="734" spans="1:38">
      <c r="A734" s="166" t="s">
        <v>375</v>
      </c>
      <c r="B734" s="167" t="s">
        <v>1816</v>
      </c>
      <c r="C734" s="167" t="s">
        <v>552</v>
      </c>
      <c r="D734" s="150">
        <v>1447</v>
      </c>
      <c r="E734" s="150">
        <v>16</v>
      </c>
      <c r="F734" s="150">
        <v>11</v>
      </c>
      <c r="G734" s="150">
        <v>0</v>
      </c>
      <c r="H734" s="150">
        <v>0</v>
      </c>
      <c r="I734" s="151">
        <v>1661</v>
      </c>
      <c r="J734" s="151">
        <v>17</v>
      </c>
      <c r="K734" s="151">
        <v>17</v>
      </c>
      <c r="L734" s="151">
        <v>2</v>
      </c>
      <c r="M734" s="151">
        <v>0</v>
      </c>
      <c r="N734" s="151">
        <v>1121</v>
      </c>
      <c r="O734" s="151">
        <v>17</v>
      </c>
      <c r="P734" s="151">
        <v>17</v>
      </c>
      <c r="Q734" s="151">
        <v>11</v>
      </c>
      <c r="R734" s="151">
        <v>0</v>
      </c>
      <c r="S734" s="152">
        <v>0.015</v>
      </c>
      <c r="T734" s="153">
        <v>35196</v>
      </c>
      <c r="U734" s="153">
        <v>377</v>
      </c>
      <c r="V734" s="153">
        <v>372</v>
      </c>
      <c r="W734" s="153">
        <v>0</v>
      </c>
      <c r="X734" s="151">
        <v>336</v>
      </c>
      <c r="Y734" s="154">
        <v>0.0107114444823275</v>
      </c>
      <c r="Z734" s="154">
        <v>0.0110573600552868</v>
      </c>
      <c r="AA734" s="154">
        <v>0.0102347983142685</v>
      </c>
      <c r="AB734" s="155">
        <v>0.0151650312221231</v>
      </c>
      <c r="AC734" s="156">
        <v>0.000822561741018286</v>
      </c>
      <c r="AD734" s="157">
        <v>9609</v>
      </c>
      <c r="AE734" s="158">
        <v>129</v>
      </c>
      <c r="AF734" s="158">
        <v>0</v>
      </c>
      <c r="AG734" s="158">
        <v>11070</v>
      </c>
      <c r="AH734" s="158">
        <v>85</v>
      </c>
      <c r="AI734" s="158">
        <v>0</v>
      </c>
      <c r="AJ734" s="155">
        <v>0.0134249141429909</v>
      </c>
      <c r="AK734" s="155">
        <v>0.00767841011743451</v>
      </c>
      <c r="AL734" s="156">
        <v>0.00574650402555644</v>
      </c>
    </row>
    <row r="735" spans="1:38">
      <c r="A735" s="166" t="s">
        <v>375</v>
      </c>
      <c r="B735" s="167" t="s">
        <v>1816</v>
      </c>
      <c r="C735" s="167" t="s">
        <v>553</v>
      </c>
      <c r="D735" s="150">
        <v>3921</v>
      </c>
      <c r="E735" s="150">
        <v>56</v>
      </c>
      <c r="F735" s="150">
        <v>36</v>
      </c>
      <c r="G735" s="150">
        <v>0</v>
      </c>
      <c r="H735" s="150">
        <v>0</v>
      </c>
      <c r="I735" s="151">
        <v>4311</v>
      </c>
      <c r="J735" s="151">
        <v>77</v>
      </c>
      <c r="K735" s="151">
        <v>77</v>
      </c>
      <c r="L735" s="151">
        <v>13</v>
      </c>
      <c r="M735" s="151">
        <v>0</v>
      </c>
      <c r="N735" s="151">
        <v>3551</v>
      </c>
      <c r="O735" s="151">
        <v>44</v>
      </c>
      <c r="P735" s="151">
        <v>44</v>
      </c>
      <c r="Q735" s="151">
        <v>31</v>
      </c>
      <c r="R735" s="151">
        <v>0</v>
      </c>
      <c r="S735" s="152">
        <v>0.015</v>
      </c>
      <c r="T735" s="153">
        <v>98306</v>
      </c>
      <c r="U735" s="153">
        <v>1334</v>
      </c>
      <c r="V735" s="153">
        <v>1314</v>
      </c>
      <c r="W735" s="153">
        <v>1</v>
      </c>
      <c r="X735" s="151">
        <v>1186</v>
      </c>
      <c r="Y735" s="154">
        <v>0.0135597013407117</v>
      </c>
      <c r="Z735" s="154">
        <v>0.0142820709002805</v>
      </c>
      <c r="AA735" s="154">
        <v>0.0178612850846671</v>
      </c>
      <c r="AB735" s="155">
        <v>0.0123908758096311</v>
      </c>
      <c r="AC735" s="156">
        <v>-0.00357921418438659</v>
      </c>
      <c r="AD735" s="157">
        <v>26762</v>
      </c>
      <c r="AE735" s="158">
        <v>415</v>
      </c>
      <c r="AF735" s="158">
        <v>1</v>
      </c>
      <c r="AG735" s="158">
        <v>29056</v>
      </c>
      <c r="AH735" s="158">
        <v>386</v>
      </c>
      <c r="AI735" s="158">
        <v>0</v>
      </c>
      <c r="AJ735" s="155">
        <v>0.0154696958373814</v>
      </c>
      <c r="AK735" s="155">
        <v>0.0132846916299559</v>
      </c>
      <c r="AL735" s="156">
        <v>0.00218500420742542</v>
      </c>
    </row>
    <row r="736" spans="1:38">
      <c r="A736" s="166" t="s">
        <v>375</v>
      </c>
      <c r="B736" s="167" t="s">
        <v>1816</v>
      </c>
      <c r="C736" s="167" t="s">
        <v>554</v>
      </c>
      <c r="D736" s="150">
        <v>2535</v>
      </c>
      <c r="E736" s="150">
        <v>42</v>
      </c>
      <c r="F736" s="150">
        <v>16</v>
      </c>
      <c r="G736" s="150">
        <v>0</v>
      </c>
      <c r="H736" s="150">
        <v>0</v>
      </c>
      <c r="I736" s="151">
        <v>3007</v>
      </c>
      <c r="J736" s="151">
        <v>55</v>
      </c>
      <c r="K736" s="151">
        <v>55</v>
      </c>
      <c r="L736" s="151">
        <v>3</v>
      </c>
      <c r="M736" s="151">
        <v>0</v>
      </c>
      <c r="N736" s="151">
        <v>2099</v>
      </c>
      <c r="O736" s="151">
        <v>37</v>
      </c>
      <c r="P736" s="151">
        <v>37</v>
      </c>
      <c r="Q736" s="151">
        <v>25</v>
      </c>
      <c r="R736" s="151">
        <v>0</v>
      </c>
      <c r="S736" s="152">
        <v>0.015</v>
      </c>
      <c r="T736" s="153">
        <v>65129</v>
      </c>
      <c r="U736" s="153">
        <v>1177</v>
      </c>
      <c r="V736" s="153">
        <v>1151</v>
      </c>
      <c r="W736" s="153">
        <v>0</v>
      </c>
      <c r="X736" s="151">
        <v>1055</v>
      </c>
      <c r="Y736" s="154">
        <v>0.0180718266824303</v>
      </c>
      <c r="Z736" s="154">
        <v>0.0165680473372781</v>
      </c>
      <c r="AA736" s="154">
        <v>0.0182906551380113</v>
      </c>
      <c r="AB736" s="155">
        <v>0.0176274416388757</v>
      </c>
      <c r="AC736" s="156">
        <v>-0.0017226078007332</v>
      </c>
      <c r="AD736" s="157">
        <v>17501</v>
      </c>
      <c r="AE736" s="158">
        <v>342</v>
      </c>
      <c r="AF736" s="158">
        <v>0</v>
      </c>
      <c r="AG736" s="158">
        <v>20857</v>
      </c>
      <c r="AH736" s="158">
        <v>374</v>
      </c>
      <c r="AI736" s="158">
        <v>0</v>
      </c>
      <c r="AJ736" s="155">
        <v>0.019541740471973</v>
      </c>
      <c r="AK736" s="155">
        <v>0.0179316296686964</v>
      </c>
      <c r="AL736" s="156">
        <v>0.00161011080327667</v>
      </c>
    </row>
    <row r="737" spans="1:38">
      <c r="A737" s="166" t="s">
        <v>375</v>
      </c>
      <c r="B737" s="167" t="s">
        <v>1816</v>
      </c>
      <c r="C737" s="167" t="s">
        <v>555</v>
      </c>
      <c r="D737" s="150">
        <v>3237</v>
      </c>
      <c r="E737" s="150">
        <v>5</v>
      </c>
      <c r="F737" s="150">
        <v>1</v>
      </c>
      <c r="G737" s="150">
        <v>0</v>
      </c>
      <c r="H737" s="150">
        <v>0</v>
      </c>
      <c r="I737" s="151">
        <v>3966</v>
      </c>
      <c r="J737" s="151">
        <v>116</v>
      </c>
      <c r="K737" s="151">
        <v>116</v>
      </c>
      <c r="L737" s="151">
        <v>13</v>
      </c>
      <c r="M737" s="151">
        <v>0</v>
      </c>
      <c r="N737" s="151">
        <v>2685</v>
      </c>
      <c r="O737" s="151">
        <v>6</v>
      </c>
      <c r="P737" s="151">
        <v>5</v>
      </c>
      <c r="Q737" s="151">
        <v>2</v>
      </c>
      <c r="R737" s="151">
        <v>0</v>
      </c>
      <c r="S737" s="152">
        <v>0.015</v>
      </c>
      <c r="T737" s="153">
        <v>84517</v>
      </c>
      <c r="U737" s="153">
        <v>1449</v>
      </c>
      <c r="V737" s="153">
        <v>1444</v>
      </c>
      <c r="W737" s="153">
        <v>0</v>
      </c>
      <c r="X737" s="151">
        <v>1296</v>
      </c>
      <c r="Y737" s="154">
        <v>0.0171444798087959</v>
      </c>
      <c r="Z737" s="154">
        <v>0.00154464009885697</v>
      </c>
      <c r="AA737" s="154">
        <v>0.0292486132123046</v>
      </c>
      <c r="AB737" s="155">
        <v>0.00223463687150838</v>
      </c>
      <c r="AC737" s="156">
        <v>-0.0277039731134476</v>
      </c>
      <c r="AD737" s="157">
        <v>22459</v>
      </c>
      <c r="AE737" s="158">
        <v>390</v>
      </c>
      <c r="AF737" s="158">
        <v>0</v>
      </c>
      <c r="AG737" s="158">
        <v>28248</v>
      </c>
      <c r="AH737" s="158">
        <v>434</v>
      </c>
      <c r="AI737" s="158">
        <v>0</v>
      </c>
      <c r="AJ737" s="155">
        <v>0.0173649761788147</v>
      </c>
      <c r="AK737" s="155">
        <v>0.015363919569527</v>
      </c>
      <c r="AL737" s="156">
        <v>0.00200105660928768</v>
      </c>
    </row>
    <row r="738" spans="1:38">
      <c r="A738" s="166" t="s">
        <v>375</v>
      </c>
      <c r="B738" s="167" t="s">
        <v>1816</v>
      </c>
      <c r="C738" s="167" t="s">
        <v>556</v>
      </c>
      <c r="D738" s="150">
        <v>5141</v>
      </c>
      <c r="E738" s="150">
        <v>113</v>
      </c>
      <c r="F738" s="150">
        <v>60</v>
      </c>
      <c r="G738" s="150">
        <v>0</v>
      </c>
      <c r="H738" s="150">
        <v>0</v>
      </c>
      <c r="I738" s="151">
        <v>6349</v>
      </c>
      <c r="J738" s="151">
        <v>139</v>
      </c>
      <c r="K738" s="151">
        <v>139</v>
      </c>
      <c r="L738" s="151">
        <v>5</v>
      </c>
      <c r="M738" s="151">
        <v>0</v>
      </c>
      <c r="N738" s="151">
        <v>4644</v>
      </c>
      <c r="O738" s="151">
        <v>113</v>
      </c>
      <c r="P738" s="151">
        <v>113</v>
      </c>
      <c r="Q738" s="151">
        <v>51</v>
      </c>
      <c r="R738" s="151">
        <v>1</v>
      </c>
      <c r="S738" s="152">
        <v>0.015</v>
      </c>
      <c r="T738" s="153">
        <v>134304</v>
      </c>
      <c r="U738" s="153">
        <v>2786</v>
      </c>
      <c r="V738" s="153">
        <v>2732</v>
      </c>
      <c r="W738" s="153">
        <v>2</v>
      </c>
      <c r="X738" s="151">
        <v>2441</v>
      </c>
      <c r="Y738" s="154">
        <v>0.0207290922087205</v>
      </c>
      <c r="Z738" s="154">
        <v>0.0219801595020424</v>
      </c>
      <c r="AA738" s="154">
        <v>0.0218932115293747</v>
      </c>
      <c r="AB738" s="155">
        <v>0.0241171403962102</v>
      </c>
      <c r="AC738" s="156">
        <v>8.69479726677003e-5</v>
      </c>
      <c r="AD738" s="157">
        <v>36234</v>
      </c>
      <c r="AE738" s="158">
        <v>804</v>
      </c>
      <c r="AF738" s="158">
        <v>1</v>
      </c>
      <c r="AG738" s="158">
        <v>42396</v>
      </c>
      <c r="AH738" s="158">
        <v>833</v>
      </c>
      <c r="AI738" s="158">
        <v>0</v>
      </c>
      <c r="AJ738" s="155">
        <v>0.0221615057680631</v>
      </c>
      <c r="AK738" s="155">
        <v>0.0196480800075479</v>
      </c>
      <c r="AL738" s="156">
        <v>0.00251342576051527</v>
      </c>
    </row>
    <row r="739" spans="1:38">
      <c r="A739" s="166" t="s">
        <v>375</v>
      </c>
      <c r="B739" s="167" t="s">
        <v>1816</v>
      </c>
      <c r="C739" s="167" t="s">
        <v>557</v>
      </c>
      <c r="D739" s="150">
        <v>3845</v>
      </c>
      <c r="E739" s="150">
        <v>77</v>
      </c>
      <c r="F739" s="150">
        <v>50</v>
      </c>
      <c r="G739" s="150">
        <v>0</v>
      </c>
      <c r="H739" s="150">
        <v>0</v>
      </c>
      <c r="I739" s="151">
        <v>4366</v>
      </c>
      <c r="J739" s="151">
        <v>54</v>
      </c>
      <c r="K739" s="151">
        <v>54</v>
      </c>
      <c r="L739" s="151">
        <v>0</v>
      </c>
      <c r="M739" s="151">
        <v>0</v>
      </c>
      <c r="N739" s="151">
        <v>3383</v>
      </c>
      <c r="O739" s="151">
        <v>44</v>
      </c>
      <c r="P739" s="151">
        <v>44</v>
      </c>
      <c r="Q739" s="151">
        <v>22</v>
      </c>
      <c r="R739" s="151">
        <v>0</v>
      </c>
      <c r="S739" s="152">
        <v>0.015</v>
      </c>
      <c r="T739" s="153">
        <v>89305</v>
      </c>
      <c r="U739" s="153">
        <v>1327</v>
      </c>
      <c r="V739" s="153">
        <v>1300</v>
      </c>
      <c r="W739" s="153">
        <v>2</v>
      </c>
      <c r="X739" s="151">
        <v>1152</v>
      </c>
      <c r="Y739" s="154">
        <v>0.0148367952522255</v>
      </c>
      <c r="Z739" s="154">
        <v>0.0200260078023407</v>
      </c>
      <c r="AA739" s="154">
        <v>0.0123683005038937</v>
      </c>
      <c r="AB739" s="155">
        <v>0.0130062075081289</v>
      </c>
      <c r="AC739" s="156">
        <v>0.00765770729844698</v>
      </c>
      <c r="AD739" s="157">
        <v>25136</v>
      </c>
      <c r="AE739" s="158">
        <v>423</v>
      </c>
      <c r="AF739" s="158">
        <v>0</v>
      </c>
      <c r="AG739" s="158">
        <v>27279</v>
      </c>
      <c r="AH739" s="158">
        <v>372</v>
      </c>
      <c r="AI739" s="158">
        <v>1</v>
      </c>
      <c r="AJ739" s="155">
        <v>0.016828453214513</v>
      </c>
      <c r="AK739" s="155">
        <v>0.0136002052861175</v>
      </c>
      <c r="AL739" s="156">
        <v>0.00322824792839552</v>
      </c>
    </row>
    <row r="740" spans="1:38">
      <c r="A740" s="166" t="s">
        <v>375</v>
      </c>
      <c r="B740" s="167" t="s">
        <v>1816</v>
      </c>
      <c r="C740" s="167" t="s">
        <v>558</v>
      </c>
      <c r="D740" s="150">
        <v>5789</v>
      </c>
      <c r="E740" s="150">
        <v>78</v>
      </c>
      <c r="F740" s="150">
        <v>55</v>
      </c>
      <c r="G740" s="150">
        <v>0</v>
      </c>
      <c r="H740" s="150">
        <v>0</v>
      </c>
      <c r="I740" s="151">
        <v>6549</v>
      </c>
      <c r="J740" s="151">
        <v>92</v>
      </c>
      <c r="K740" s="151">
        <v>92</v>
      </c>
      <c r="L740" s="151">
        <v>7</v>
      </c>
      <c r="M740" s="151">
        <v>0</v>
      </c>
      <c r="N740" s="151">
        <v>5124</v>
      </c>
      <c r="O740" s="151">
        <v>58</v>
      </c>
      <c r="P740" s="151">
        <v>58</v>
      </c>
      <c r="Q740" s="151">
        <v>35</v>
      </c>
      <c r="R740" s="151">
        <v>0</v>
      </c>
      <c r="S740" s="152">
        <v>0.015</v>
      </c>
      <c r="T740" s="153">
        <v>140870</v>
      </c>
      <c r="U740" s="153">
        <v>1789</v>
      </c>
      <c r="V740" s="153">
        <v>1766</v>
      </c>
      <c r="W740" s="153">
        <v>0</v>
      </c>
      <c r="X740" s="151">
        <v>1574</v>
      </c>
      <c r="Y740" s="154">
        <v>0.0126996521615674</v>
      </c>
      <c r="Z740" s="154">
        <v>0.0134738296769736</v>
      </c>
      <c r="AA740" s="154">
        <v>0.0140479462513361</v>
      </c>
      <c r="AB740" s="155">
        <v>0.0113192818110851</v>
      </c>
      <c r="AC740" s="156">
        <v>-0.000574116574362512</v>
      </c>
      <c r="AD740" s="157">
        <v>39146</v>
      </c>
      <c r="AE740" s="158">
        <v>518</v>
      </c>
      <c r="AF740" s="158">
        <v>0</v>
      </c>
      <c r="AG740" s="158">
        <v>42781</v>
      </c>
      <c r="AH740" s="158">
        <v>552</v>
      </c>
      <c r="AI740" s="158">
        <v>0</v>
      </c>
      <c r="AJ740" s="155">
        <v>0.0132325141776938</v>
      </c>
      <c r="AK740" s="155">
        <v>0.0129029241953204</v>
      </c>
      <c r="AL740" s="156">
        <v>0.000329589982373408</v>
      </c>
    </row>
    <row r="741" spans="1:38">
      <c r="A741" s="166" t="s">
        <v>375</v>
      </c>
      <c r="B741" s="167" t="s">
        <v>1816</v>
      </c>
      <c r="C741" s="167" t="s">
        <v>559</v>
      </c>
      <c r="D741" s="150">
        <v>6373</v>
      </c>
      <c r="E741" s="150">
        <v>99</v>
      </c>
      <c r="F741" s="150">
        <v>62</v>
      </c>
      <c r="G741" s="150">
        <v>0</v>
      </c>
      <c r="H741" s="150">
        <v>0</v>
      </c>
      <c r="I741" s="151">
        <v>7721</v>
      </c>
      <c r="J741" s="151">
        <v>94</v>
      </c>
      <c r="K741" s="151">
        <v>94</v>
      </c>
      <c r="L741" s="151">
        <v>5</v>
      </c>
      <c r="M741" s="151">
        <v>0</v>
      </c>
      <c r="N741" s="151">
        <v>5714</v>
      </c>
      <c r="O741" s="151">
        <v>72</v>
      </c>
      <c r="P741" s="151">
        <v>72</v>
      </c>
      <c r="Q741" s="151">
        <v>45</v>
      </c>
      <c r="R741" s="151">
        <v>0</v>
      </c>
      <c r="S741" s="152">
        <v>0.015</v>
      </c>
      <c r="T741" s="153">
        <v>159820</v>
      </c>
      <c r="U741" s="153">
        <v>2355</v>
      </c>
      <c r="V741" s="153">
        <v>2318</v>
      </c>
      <c r="W741" s="153">
        <v>2</v>
      </c>
      <c r="X741" s="151">
        <v>2113</v>
      </c>
      <c r="Y741" s="154">
        <v>0.0147228131648104</v>
      </c>
      <c r="Z741" s="154">
        <v>0.0155342852659658</v>
      </c>
      <c r="AA741" s="154">
        <v>0.0121745887838363</v>
      </c>
      <c r="AB741" s="155">
        <v>0.0126006300315016</v>
      </c>
      <c r="AC741" s="156">
        <v>0.0033596964821295</v>
      </c>
      <c r="AD741" s="157">
        <v>43886</v>
      </c>
      <c r="AE741" s="158">
        <v>695</v>
      </c>
      <c r="AF741" s="158">
        <v>0</v>
      </c>
      <c r="AG741" s="158">
        <v>47906</v>
      </c>
      <c r="AH741" s="158">
        <v>713</v>
      </c>
      <c r="AI741" s="158">
        <v>0</v>
      </c>
      <c r="AJ741" s="155">
        <v>0.0158364854395479</v>
      </c>
      <c r="AK741" s="155">
        <v>0.0148833131549284</v>
      </c>
      <c r="AL741" s="156">
        <v>0.000953172284619518</v>
      </c>
    </row>
    <row r="742" spans="1:38">
      <c r="A742" s="166" t="s">
        <v>375</v>
      </c>
      <c r="B742" s="167" t="s">
        <v>1816</v>
      </c>
      <c r="C742" s="167" t="s">
        <v>560</v>
      </c>
      <c r="D742" s="150">
        <v>3939</v>
      </c>
      <c r="E742" s="150">
        <v>87</v>
      </c>
      <c r="F742" s="150">
        <v>42</v>
      </c>
      <c r="G742" s="150">
        <v>0</v>
      </c>
      <c r="H742" s="150">
        <v>0</v>
      </c>
      <c r="I742" s="151">
        <v>4795</v>
      </c>
      <c r="J742" s="151">
        <v>74</v>
      </c>
      <c r="K742" s="151">
        <v>74</v>
      </c>
      <c r="L742" s="151">
        <v>7</v>
      </c>
      <c r="M742" s="151">
        <v>0</v>
      </c>
      <c r="N742" s="151">
        <v>3922</v>
      </c>
      <c r="O742" s="151">
        <v>59</v>
      </c>
      <c r="P742" s="151">
        <v>59</v>
      </c>
      <c r="Q742" s="151">
        <v>26</v>
      </c>
      <c r="R742" s="151">
        <v>0</v>
      </c>
      <c r="S742" s="152">
        <v>0.015</v>
      </c>
      <c r="T742" s="153">
        <v>104093</v>
      </c>
      <c r="U742" s="153">
        <v>1828</v>
      </c>
      <c r="V742" s="153">
        <v>1783</v>
      </c>
      <c r="W742" s="153">
        <v>2</v>
      </c>
      <c r="X742" s="151">
        <v>1621</v>
      </c>
      <c r="Y742" s="154">
        <v>0.0175420057064356</v>
      </c>
      <c r="Z742" s="154">
        <v>0.0220868240670221</v>
      </c>
      <c r="AA742" s="154">
        <v>0.0154327424400417</v>
      </c>
      <c r="AB742" s="155">
        <v>0.0150433452320245</v>
      </c>
      <c r="AC742" s="156">
        <v>0.00665408162698038</v>
      </c>
      <c r="AD742" s="157">
        <v>27758</v>
      </c>
      <c r="AE742" s="158">
        <v>541</v>
      </c>
      <c r="AF742" s="158">
        <v>0</v>
      </c>
      <c r="AG742" s="158">
        <v>30466</v>
      </c>
      <c r="AH742" s="158">
        <v>544</v>
      </c>
      <c r="AI742" s="158">
        <v>1</v>
      </c>
      <c r="AJ742" s="155">
        <v>0.0194898767922761</v>
      </c>
      <c r="AK742" s="155">
        <v>0.0178231471148165</v>
      </c>
      <c r="AL742" s="156">
        <v>0.00166672967745958</v>
      </c>
    </row>
    <row r="743" spans="1:38">
      <c r="A743" s="166" t="s">
        <v>375</v>
      </c>
      <c r="B743" s="167" t="s">
        <v>1817</v>
      </c>
      <c r="C743" s="167" t="s">
        <v>561</v>
      </c>
      <c r="D743" s="150">
        <v>5622</v>
      </c>
      <c r="E743" s="150">
        <v>94</v>
      </c>
      <c r="F743" s="150">
        <v>66</v>
      </c>
      <c r="G743" s="150">
        <v>0</v>
      </c>
      <c r="H743" s="150">
        <v>0</v>
      </c>
      <c r="I743" s="151">
        <v>7027</v>
      </c>
      <c r="J743" s="151">
        <v>89</v>
      </c>
      <c r="K743" s="151">
        <v>89</v>
      </c>
      <c r="L743" s="151">
        <v>14</v>
      </c>
      <c r="M743" s="151">
        <v>0</v>
      </c>
      <c r="N743" s="151">
        <v>5189</v>
      </c>
      <c r="O743" s="151">
        <v>71</v>
      </c>
      <c r="P743" s="151">
        <v>71</v>
      </c>
      <c r="Q743" s="151">
        <v>52</v>
      </c>
      <c r="R743" s="151">
        <v>0</v>
      </c>
      <c r="S743" s="152">
        <v>0.015</v>
      </c>
      <c r="T743" s="153">
        <v>150215</v>
      </c>
      <c r="U743" s="153">
        <v>1977</v>
      </c>
      <c r="V743" s="153">
        <v>1948</v>
      </c>
      <c r="W743" s="153">
        <v>0</v>
      </c>
      <c r="X743" s="151">
        <v>1771</v>
      </c>
      <c r="Y743" s="154">
        <v>0.0131611357054888</v>
      </c>
      <c r="Z743" s="154">
        <v>0.0167200284596229</v>
      </c>
      <c r="AA743" s="154">
        <v>0.0126654333285897</v>
      </c>
      <c r="AB743" s="155">
        <v>0.0136827905184043</v>
      </c>
      <c r="AC743" s="156">
        <v>0.00405459513103319</v>
      </c>
      <c r="AD743" s="157">
        <v>39739</v>
      </c>
      <c r="AE743" s="158">
        <v>596</v>
      </c>
      <c r="AF743" s="158">
        <v>0</v>
      </c>
      <c r="AG743" s="158">
        <v>45875</v>
      </c>
      <c r="AH743" s="158">
        <v>530</v>
      </c>
      <c r="AI743" s="158">
        <v>0</v>
      </c>
      <c r="AJ743" s="155">
        <v>0.0149978610433076</v>
      </c>
      <c r="AK743" s="155">
        <v>0.0115531335149864</v>
      </c>
      <c r="AL743" s="156">
        <v>0.00344472752832121</v>
      </c>
    </row>
    <row r="744" spans="1:38">
      <c r="A744" s="166" t="s">
        <v>375</v>
      </c>
      <c r="B744" s="167" t="s">
        <v>1817</v>
      </c>
      <c r="C744" s="167" t="s">
        <v>562</v>
      </c>
      <c r="D744" s="150">
        <v>2858</v>
      </c>
      <c r="E744" s="150">
        <v>69</v>
      </c>
      <c r="F744" s="150">
        <v>50</v>
      </c>
      <c r="G744" s="150">
        <v>0</v>
      </c>
      <c r="H744" s="150">
        <v>0</v>
      </c>
      <c r="I744" s="151">
        <v>3272</v>
      </c>
      <c r="J744" s="151">
        <v>35</v>
      </c>
      <c r="K744" s="151">
        <v>35</v>
      </c>
      <c r="L744" s="151">
        <v>9</v>
      </c>
      <c r="M744" s="151">
        <v>0</v>
      </c>
      <c r="N744" s="151">
        <v>1427</v>
      </c>
      <c r="O744" s="151">
        <v>58</v>
      </c>
      <c r="P744" s="151">
        <v>58</v>
      </c>
      <c r="Q744" s="151">
        <v>35</v>
      </c>
      <c r="R744" s="151">
        <v>0</v>
      </c>
      <c r="S744" s="152">
        <v>0.015</v>
      </c>
      <c r="T744" s="153">
        <v>62056</v>
      </c>
      <c r="U744" s="153">
        <v>1325</v>
      </c>
      <c r="V744" s="153">
        <v>1306</v>
      </c>
      <c r="W744" s="153">
        <v>0</v>
      </c>
      <c r="X744" s="151">
        <v>1187</v>
      </c>
      <c r="Y744" s="154">
        <v>0.0213516823514245</v>
      </c>
      <c r="Z744" s="154">
        <v>0.0241427571728481</v>
      </c>
      <c r="AA744" s="154">
        <v>0.0106968215158924</v>
      </c>
      <c r="AB744" s="155">
        <v>0.0406447091800981</v>
      </c>
      <c r="AC744" s="156">
        <v>0.0134459356569557</v>
      </c>
      <c r="AD744" s="157">
        <v>17327</v>
      </c>
      <c r="AE744" s="158">
        <v>380</v>
      </c>
      <c r="AF744" s="158">
        <v>0</v>
      </c>
      <c r="AG744" s="158">
        <v>18367</v>
      </c>
      <c r="AH744" s="158">
        <v>378</v>
      </c>
      <c r="AI744" s="158">
        <v>0</v>
      </c>
      <c r="AJ744" s="155">
        <v>0.0219310902060368</v>
      </c>
      <c r="AK744" s="155">
        <v>0.0205803887406762</v>
      </c>
      <c r="AL744" s="156">
        <v>0.00135070146536061</v>
      </c>
    </row>
    <row r="745" spans="1:38">
      <c r="A745" s="166" t="s">
        <v>375</v>
      </c>
      <c r="B745" s="167" t="s">
        <v>1817</v>
      </c>
      <c r="C745" s="167" t="s">
        <v>563</v>
      </c>
      <c r="D745" s="150">
        <v>3017</v>
      </c>
      <c r="E745" s="150">
        <v>104</v>
      </c>
      <c r="F745" s="150">
        <v>62</v>
      </c>
      <c r="G745" s="150">
        <v>0</v>
      </c>
      <c r="H745" s="150">
        <v>0</v>
      </c>
      <c r="I745" s="151">
        <v>3769</v>
      </c>
      <c r="J745" s="151">
        <v>41</v>
      </c>
      <c r="K745" s="151">
        <v>41</v>
      </c>
      <c r="L745" s="151">
        <v>3</v>
      </c>
      <c r="M745" s="151">
        <v>0</v>
      </c>
      <c r="N745" s="151">
        <v>1350</v>
      </c>
      <c r="O745" s="151">
        <v>53</v>
      </c>
      <c r="P745" s="151">
        <v>53</v>
      </c>
      <c r="Q745" s="151">
        <v>31</v>
      </c>
      <c r="R745" s="151">
        <v>0</v>
      </c>
      <c r="S745" s="152">
        <v>0.015</v>
      </c>
      <c r="T745" s="153">
        <v>69971</v>
      </c>
      <c r="U745" s="153">
        <v>1579</v>
      </c>
      <c r="V745" s="153">
        <v>1537</v>
      </c>
      <c r="W745" s="153">
        <v>0</v>
      </c>
      <c r="X745" s="151">
        <v>1391</v>
      </c>
      <c r="Y745" s="154">
        <v>0.0225664918323305</v>
      </c>
      <c r="Z745" s="154">
        <v>0.0344713291349022</v>
      </c>
      <c r="AA745" s="154">
        <v>0.0108782170336959</v>
      </c>
      <c r="AB745" s="155">
        <v>0.0392592592592593</v>
      </c>
      <c r="AC745" s="156">
        <v>0.0235931121012063</v>
      </c>
      <c r="AD745" s="157">
        <v>19480</v>
      </c>
      <c r="AE745" s="158">
        <v>487</v>
      </c>
      <c r="AF745" s="158">
        <v>0</v>
      </c>
      <c r="AG745" s="158">
        <v>20636</v>
      </c>
      <c r="AH745" s="158">
        <v>487</v>
      </c>
      <c r="AI745" s="158">
        <v>0</v>
      </c>
      <c r="AJ745" s="155">
        <v>0.025</v>
      </c>
      <c r="AK745" s="155">
        <v>0.0235995347935646</v>
      </c>
      <c r="AL745" s="156">
        <v>0.00140046520643536</v>
      </c>
    </row>
    <row r="746" spans="1:38">
      <c r="A746" s="166" t="s">
        <v>375</v>
      </c>
      <c r="B746" s="167" t="s">
        <v>1817</v>
      </c>
      <c r="C746" s="167" t="s">
        <v>564</v>
      </c>
      <c r="D746" s="150">
        <v>5315</v>
      </c>
      <c r="E746" s="150">
        <v>67</v>
      </c>
      <c r="F746" s="150">
        <v>51</v>
      </c>
      <c r="G746" s="150">
        <v>0</v>
      </c>
      <c r="H746" s="150">
        <v>0</v>
      </c>
      <c r="I746" s="151">
        <v>6861</v>
      </c>
      <c r="J746" s="151">
        <v>59</v>
      </c>
      <c r="K746" s="151">
        <v>59</v>
      </c>
      <c r="L746" s="151">
        <v>16</v>
      </c>
      <c r="M746" s="151">
        <v>0</v>
      </c>
      <c r="N746" s="151">
        <v>4432</v>
      </c>
      <c r="O746" s="151">
        <v>68</v>
      </c>
      <c r="P746" s="151">
        <v>68</v>
      </c>
      <c r="Q746" s="151">
        <v>35</v>
      </c>
      <c r="R746" s="151">
        <v>0</v>
      </c>
      <c r="S746" s="152">
        <v>0.015</v>
      </c>
      <c r="T746" s="153">
        <v>140482</v>
      </c>
      <c r="U746" s="153">
        <v>1817</v>
      </c>
      <c r="V746" s="153">
        <v>1801</v>
      </c>
      <c r="W746" s="153">
        <v>0</v>
      </c>
      <c r="X746" s="151">
        <v>1659</v>
      </c>
      <c r="Y746" s="154">
        <v>0.0129340413718484</v>
      </c>
      <c r="Z746" s="154">
        <v>0.0126058325493885</v>
      </c>
      <c r="AA746" s="154">
        <v>0.00859932954379828</v>
      </c>
      <c r="AB746" s="155">
        <v>0.0153429602888087</v>
      </c>
      <c r="AC746" s="156">
        <v>0.00400650300559024</v>
      </c>
      <c r="AD746" s="157">
        <v>37094</v>
      </c>
      <c r="AE746" s="158">
        <v>524</v>
      </c>
      <c r="AF746" s="158">
        <v>0</v>
      </c>
      <c r="AG746" s="158">
        <v>44671</v>
      </c>
      <c r="AH746" s="158">
        <v>539</v>
      </c>
      <c r="AI746" s="158">
        <v>0</v>
      </c>
      <c r="AJ746" s="155">
        <v>0.0141262737909096</v>
      </c>
      <c r="AK746" s="155">
        <v>0.0120659935976361</v>
      </c>
      <c r="AL746" s="156">
        <v>0.00206028019327353</v>
      </c>
    </row>
    <row r="747" spans="1:38">
      <c r="A747" s="166" t="s">
        <v>375</v>
      </c>
      <c r="B747" s="167" t="s">
        <v>1817</v>
      </c>
      <c r="C747" s="167" t="s">
        <v>565</v>
      </c>
      <c r="D747" s="150">
        <v>3043</v>
      </c>
      <c r="E747" s="150">
        <v>49</v>
      </c>
      <c r="F747" s="150">
        <v>42</v>
      </c>
      <c r="G747" s="150">
        <v>2</v>
      </c>
      <c r="H747" s="150">
        <v>1</v>
      </c>
      <c r="I747" s="151">
        <v>3726</v>
      </c>
      <c r="J747" s="151">
        <v>40</v>
      </c>
      <c r="K747" s="151">
        <v>40</v>
      </c>
      <c r="L747" s="151">
        <v>6</v>
      </c>
      <c r="M747" s="151">
        <v>0</v>
      </c>
      <c r="N747" s="151">
        <v>2454</v>
      </c>
      <c r="O747" s="151">
        <v>41</v>
      </c>
      <c r="P747" s="151">
        <v>41</v>
      </c>
      <c r="Q747" s="151">
        <v>18</v>
      </c>
      <c r="R747" s="151">
        <v>0</v>
      </c>
      <c r="S747" s="152">
        <v>0.015</v>
      </c>
      <c r="T747" s="153">
        <v>75320</v>
      </c>
      <c r="U747" s="153">
        <v>1017</v>
      </c>
      <c r="V747" s="153">
        <v>1010</v>
      </c>
      <c r="W747" s="153">
        <v>3</v>
      </c>
      <c r="X747" s="151">
        <v>894</v>
      </c>
      <c r="Y747" s="154">
        <v>0.0134625597450876</v>
      </c>
      <c r="Z747" s="154">
        <v>0.0157739073282944</v>
      </c>
      <c r="AA747" s="154">
        <v>0.0107353730542136</v>
      </c>
      <c r="AB747" s="155">
        <v>0.0167074164629177</v>
      </c>
      <c r="AC747" s="156">
        <v>0.00503853427408081</v>
      </c>
      <c r="AD747" s="157">
        <v>20417</v>
      </c>
      <c r="AE747" s="158">
        <v>288</v>
      </c>
      <c r="AF747" s="158">
        <v>2</v>
      </c>
      <c r="AG747" s="158">
        <v>22500</v>
      </c>
      <c r="AH747" s="158">
        <v>301</v>
      </c>
      <c r="AI747" s="158">
        <v>1</v>
      </c>
      <c r="AJ747" s="155">
        <v>0.0140079345643336</v>
      </c>
      <c r="AK747" s="155">
        <v>0.0133333333333333</v>
      </c>
      <c r="AL747" s="156">
        <v>0.00067460123100031</v>
      </c>
    </row>
    <row r="748" spans="1:38">
      <c r="A748" s="166" t="s">
        <v>375</v>
      </c>
      <c r="B748" s="167" t="s">
        <v>1817</v>
      </c>
      <c r="C748" s="167" t="s">
        <v>566</v>
      </c>
      <c r="D748" s="150">
        <v>5372</v>
      </c>
      <c r="E748" s="150">
        <v>57</v>
      </c>
      <c r="F748" s="150">
        <v>42</v>
      </c>
      <c r="G748" s="150">
        <v>0</v>
      </c>
      <c r="H748" s="150">
        <v>0</v>
      </c>
      <c r="I748" s="151">
        <v>6313</v>
      </c>
      <c r="J748" s="151">
        <v>43</v>
      </c>
      <c r="K748" s="151">
        <v>42</v>
      </c>
      <c r="L748" s="151">
        <v>15</v>
      </c>
      <c r="M748" s="151">
        <v>0</v>
      </c>
      <c r="N748" s="151">
        <v>3417</v>
      </c>
      <c r="O748" s="151">
        <v>58</v>
      </c>
      <c r="P748" s="151">
        <v>58</v>
      </c>
      <c r="Q748" s="151">
        <v>46</v>
      </c>
      <c r="R748" s="151">
        <v>0</v>
      </c>
      <c r="S748" s="152">
        <v>0.015</v>
      </c>
      <c r="T748" s="153">
        <v>137718</v>
      </c>
      <c r="U748" s="153">
        <v>2006</v>
      </c>
      <c r="V748" s="153">
        <v>1989</v>
      </c>
      <c r="W748" s="153">
        <v>0</v>
      </c>
      <c r="X748" s="151">
        <v>1880</v>
      </c>
      <c r="Y748" s="154">
        <v>0.0145659971826486</v>
      </c>
      <c r="Z748" s="154">
        <v>0.0106105733432614</v>
      </c>
      <c r="AA748" s="154">
        <v>0.00681134167590686</v>
      </c>
      <c r="AB748" s="155">
        <v>0.0169739537606087</v>
      </c>
      <c r="AC748" s="156">
        <v>0.0037992316673545</v>
      </c>
      <c r="AD748" s="157">
        <v>34014</v>
      </c>
      <c r="AE748" s="158">
        <v>407</v>
      </c>
      <c r="AF748" s="158">
        <v>0</v>
      </c>
      <c r="AG748" s="158">
        <v>42199</v>
      </c>
      <c r="AH748" s="158">
        <v>618</v>
      </c>
      <c r="AI748" s="158">
        <v>0</v>
      </c>
      <c r="AJ748" s="155">
        <v>0.0119656611983301</v>
      </c>
      <c r="AK748" s="155">
        <v>0.0146448967985023</v>
      </c>
      <c r="AL748" s="156">
        <v>-0.00267923560017224</v>
      </c>
    </row>
    <row r="749" spans="1:38">
      <c r="A749" s="166" t="s">
        <v>375</v>
      </c>
      <c r="B749" s="167" t="s">
        <v>1817</v>
      </c>
      <c r="C749" s="167" t="s">
        <v>567</v>
      </c>
      <c r="D749" s="150">
        <v>3414</v>
      </c>
      <c r="E749" s="150">
        <v>34</v>
      </c>
      <c r="F749" s="150">
        <v>22</v>
      </c>
      <c r="G749" s="150">
        <v>1</v>
      </c>
      <c r="H749" s="150">
        <v>0</v>
      </c>
      <c r="I749" s="151">
        <v>4469</v>
      </c>
      <c r="J749" s="151">
        <v>32</v>
      </c>
      <c r="K749" s="151">
        <v>32</v>
      </c>
      <c r="L749" s="151">
        <v>0</v>
      </c>
      <c r="M749" s="151">
        <v>0</v>
      </c>
      <c r="N749" s="151">
        <v>2276</v>
      </c>
      <c r="O749" s="151">
        <v>27</v>
      </c>
      <c r="P749" s="151">
        <v>27</v>
      </c>
      <c r="Q749" s="151">
        <v>18</v>
      </c>
      <c r="R749" s="151">
        <v>0</v>
      </c>
      <c r="S749" s="152">
        <v>0.015</v>
      </c>
      <c r="T749" s="153">
        <v>84347</v>
      </c>
      <c r="U749" s="153">
        <v>732</v>
      </c>
      <c r="V749" s="153">
        <v>719</v>
      </c>
      <c r="W749" s="153">
        <v>2</v>
      </c>
      <c r="X749" s="151">
        <v>646</v>
      </c>
      <c r="Y749" s="154">
        <v>0.00865472393801795</v>
      </c>
      <c r="Z749" s="154">
        <v>0.00995899238429994</v>
      </c>
      <c r="AA749" s="154">
        <v>0.00716043857686283</v>
      </c>
      <c r="AB749" s="155">
        <v>0.0118629173989455</v>
      </c>
      <c r="AC749" s="156">
        <v>0.00279855380743711</v>
      </c>
      <c r="AD749" s="157">
        <v>22646</v>
      </c>
      <c r="AE749" s="158">
        <v>233</v>
      </c>
      <c r="AF749" s="158">
        <v>0</v>
      </c>
      <c r="AG749" s="158">
        <v>25721</v>
      </c>
      <c r="AH749" s="158">
        <v>204</v>
      </c>
      <c r="AI749" s="158">
        <v>0</v>
      </c>
      <c r="AJ749" s="155">
        <v>0.0102887927227766</v>
      </c>
      <c r="AK749" s="155">
        <v>0.00793126239259749</v>
      </c>
      <c r="AL749" s="156">
        <v>0.00235753033017916</v>
      </c>
    </row>
    <row r="750" spans="1:38">
      <c r="A750" s="166" t="s">
        <v>375</v>
      </c>
      <c r="B750" s="167" t="s">
        <v>1817</v>
      </c>
      <c r="C750" s="167" t="s">
        <v>568</v>
      </c>
      <c r="D750" s="150">
        <v>3322</v>
      </c>
      <c r="E750" s="150">
        <v>77</v>
      </c>
      <c r="F750" s="150">
        <v>51</v>
      </c>
      <c r="G750" s="150">
        <v>1</v>
      </c>
      <c r="H750" s="150">
        <v>0</v>
      </c>
      <c r="I750" s="151">
        <v>3999</v>
      </c>
      <c r="J750" s="151">
        <v>75</v>
      </c>
      <c r="K750" s="151">
        <v>75</v>
      </c>
      <c r="L750" s="151">
        <v>9</v>
      </c>
      <c r="M750" s="151">
        <v>0</v>
      </c>
      <c r="N750" s="151">
        <v>2311</v>
      </c>
      <c r="O750" s="151">
        <v>51</v>
      </c>
      <c r="P750" s="151">
        <v>51</v>
      </c>
      <c r="Q750" s="151">
        <v>25</v>
      </c>
      <c r="R750" s="151">
        <v>1</v>
      </c>
      <c r="S750" s="152">
        <v>0.015</v>
      </c>
      <c r="T750" s="153">
        <v>79377</v>
      </c>
      <c r="U750" s="153">
        <v>1486</v>
      </c>
      <c r="V750" s="153">
        <v>1457</v>
      </c>
      <c r="W750" s="153">
        <v>7</v>
      </c>
      <c r="X750" s="151">
        <v>1286</v>
      </c>
      <c r="Y750" s="154">
        <v>0.0186326013832722</v>
      </c>
      <c r="Z750" s="154">
        <v>0.0231788079470199</v>
      </c>
      <c r="AA750" s="154">
        <v>0.018754688672168</v>
      </c>
      <c r="AB750" s="155">
        <v>0.0216356555603635</v>
      </c>
      <c r="AC750" s="156">
        <v>0.00442411927485183</v>
      </c>
      <c r="AD750" s="157">
        <v>21491</v>
      </c>
      <c r="AE750" s="158">
        <v>425</v>
      </c>
      <c r="AF750" s="158">
        <v>2</v>
      </c>
      <c r="AG750" s="158">
        <v>24099</v>
      </c>
      <c r="AH750" s="158">
        <v>446</v>
      </c>
      <c r="AI750" s="158">
        <v>1</v>
      </c>
      <c r="AJ750" s="155">
        <v>0.0196826578567773</v>
      </c>
      <c r="AK750" s="155">
        <v>0.0184654964936304</v>
      </c>
      <c r="AL750" s="156">
        <v>0.00121716136314682</v>
      </c>
    </row>
    <row r="751" spans="1:38">
      <c r="A751" s="166" t="s">
        <v>375</v>
      </c>
      <c r="B751" s="167" t="s">
        <v>1817</v>
      </c>
      <c r="C751" s="167" t="s">
        <v>569</v>
      </c>
      <c r="D751" s="150">
        <v>4629</v>
      </c>
      <c r="E751" s="150">
        <v>72</v>
      </c>
      <c r="F751" s="150">
        <v>58</v>
      </c>
      <c r="G751" s="150">
        <v>1</v>
      </c>
      <c r="H751" s="150">
        <v>0</v>
      </c>
      <c r="I751" s="151">
        <v>5407</v>
      </c>
      <c r="J751" s="151">
        <v>54</v>
      </c>
      <c r="K751" s="151">
        <v>54</v>
      </c>
      <c r="L751" s="151">
        <v>26</v>
      </c>
      <c r="M751" s="151">
        <v>0</v>
      </c>
      <c r="N751" s="151">
        <v>3879</v>
      </c>
      <c r="O751" s="151">
        <v>76</v>
      </c>
      <c r="P751" s="151">
        <v>76</v>
      </c>
      <c r="Q751" s="151">
        <v>56</v>
      </c>
      <c r="R751" s="151">
        <v>0</v>
      </c>
      <c r="S751" s="152">
        <v>0.015</v>
      </c>
      <c r="T751" s="153">
        <v>112866</v>
      </c>
      <c r="U751" s="153">
        <v>1563</v>
      </c>
      <c r="V751" s="153">
        <v>1549</v>
      </c>
      <c r="W751" s="153">
        <v>0</v>
      </c>
      <c r="X751" s="151">
        <v>1429</v>
      </c>
      <c r="Y751" s="154">
        <v>0.0138482802615491</v>
      </c>
      <c r="Z751" s="154">
        <v>0.0155541153596889</v>
      </c>
      <c r="AA751" s="154">
        <v>0.00998705381912336</v>
      </c>
      <c r="AB751" s="155">
        <v>0.0195926785253931</v>
      </c>
      <c r="AC751" s="156">
        <v>0.00556706154056556</v>
      </c>
      <c r="AD751" s="157">
        <v>31013</v>
      </c>
      <c r="AE751" s="158">
        <v>458</v>
      </c>
      <c r="AF751" s="158">
        <v>0</v>
      </c>
      <c r="AG751" s="158">
        <v>33466</v>
      </c>
      <c r="AH751" s="158">
        <v>465</v>
      </c>
      <c r="AI751" s="158">
        <v>0</v>
      </c>
      <c r="AJ751" s="155">
        <v>0.0147680005159127</v>
      </c>
      <c r="AK751" s="155">
        <v>0.0138946990975916</v>
      </c>
      <c r="AL751" s="156">
        <v>0.000873301418321096</v>
      </c>
    </row>
    <row r="752" spans="1:38">
      <c r="A752" s="166" t="s">
        <v>375</v>
      </c>
      <c r="B752" s="167" t="s">
        <v>1817</v>
      </c>
      <c r="C752" s="167" t="s">
        <v>570</v>
      </c>
      <c r="D752" s="150">
        <v>2400</v>
      </c>
      <c r="E752" s="150">
        <v>33</v>
      </c>
      <c r="F752" s="150">
        <v>25</v>
      </c>
      <c r="G752" s="150">
        <v>0</v>
      </c>
      <c r="H752" s="150">
        <v>0</v>
      </c>
      <c r="I752" s="151">
        <v>3119</v>
      </c>
      <c r="J752" s="151">
        <v>22</v>
      </c>
      <c r="K752" s="151">
        <v>22</v>
      </c>
      <c r="L752" s="151">
        <v>4</v>
      </c>
      <c r="M752" s="151">
        <v>0</v>
      </c>
      <c r="N752" s="151">
        <v>1826</v>
      </c>
      <c r="O752" s="151">
        <v>20</v>
      </c>
      <c r="P752" s="151">
        <v>20</v>
      </c>
      <c r="Q752" s="151">
        <v>14</v>
      </c>
      <c r="R752" s="151">
        <v>0</v>
      </c>
      <c r="S752" s="152">
        <v>0.015</v>
      </c>
      <c r="T752" s="153">
        <v>61817</v>
      </c>
      <c r="U752" s="153">
        <v>716</v>
      </c>
      <c r="V752" s="153">
        <v>708</v>
      </c>
      <c r="W752" s="153">
        <v>0</v>
      </c>
      <c r="X752" s="151">
        <v>654</v>
      </c>
      <c r="Y752" s="154">
        <v>0.0115825743727454</v>
      </c>
      <c r="Z752" s="154">
        <v>0.01375</v>
      </c>
      <c r="AA752" s="154">
        <v>0.00705354280218019</v>
      </c>
      <c r="AB752" s="155">
        <v>0.0109529025191676</v>
      </c>
      <c r="AC752" s="156">
        <v>0.00669645719781981</v>
      </c>
      <c r="AD752" s="157">
        <v>16546</v>
      </c>
      <c r="AE752" s="158">
        <v>190</v>
      </c>
      <c r="AF752" s="158">
        <v>0</v>
      </c>
      <c r="AG752" s="158">
        <v>19840</v>
      </c>
      <c r="AH752" s="158">
        <v>190</v>
      </c>
      <c r="AI752" s="158">
        <v>0</v>
      </c>
      <c r="AJ752" s="155">
        <v>0.0114831379185302</v>
      </c>
      <c r="AK752" s="155">
        <v>0.00957661290322581</v>
      </c>
      <c r="AL752" s="156">
        <v>0.00190652501530435</v>
      </c>
    </row>
    <row r="753" spans="1:38">
      <c r="A753" s="166" t="s">
        <v>375</v>
      </c>
      <c r="B753" s="167" t="s">
        <v>1817</v>
      </c>
      <c r="C753" s="167" t="s">
        <v>571</v>
      </c>
      <c r="D753" s="150">
        <v>5984</v>
      </c>
      <c r="E753" s="150">
        <v>127</v>
      </c>
      <c r="F753" s="150">
        <v>93</v>
      </c>
      <c r="G753" s="150">
        <v>3</v>
      </c>
      <c r="H753" s="150">
        <v>0</v>
      </c>
      <c r="I753" s="151">
        <v>7136</v>
      </c>
      <c r="J753" s="151">
        <v>73</v>
      </c>
      <c r="K753" s="151">
        <v>73</v>
      </c>
      <c r="L753" s="151">
        <v>12</v>
      </c>
      <c r="M753" s="151">
        <v>0</v>
      </c>
      <c r="N753" s="151">
        <v>4506</v>
      </c>
      <c r="O753" s="151">
        <v>66</v>
      </c>
      <c r="P753" s="151">
        <v>66</v>
      </c>
      <c r="Q753" s="151">
        <v>47</v>
      </c>
      <c r="R753" s="151">
        <v>0</v>
      </c>
      <c r="S753" s="152">
        <v>0.015</v>
      </c>
      <c r="T753" s="153">
        <v>151041</v>
      </c>
      <c r="U753" s="153">
        <v>3320</v>
      </c>
      <c r="V753" s="153">
        <v>3279</v>
      </c>
      <c r="W753" s="153">
        <v>9</v>
      </c>
      <c r="X753" s="151">
        <v>3008</v>
      </c>
      <c r="Y753" s="154">
        <v>0.0219212002039181</v>
      </c>
      <c r="Z753" s="154">
        <v>0.0212232620320856</v>
      </c>
      <c r="AA753" s="154">
        <v>0.0102298206278027</v>
      </c>
      <c r="AB753" s="155">
        <v>0.014647137150466</v>
      </c>
      <c r="AC753" s="156">
        <v>0.0109934414042829</v>
      </c>
      <c r="AD753" s="157">
        <v>39230</v>
      </c>
      <c r="AE753" s="158">
        <v>684</v>
      </c>
      <c r="AF753" s="158">
        <v>0</v>
      </c>
      <c r="AG753" s="158">
        <v>44808</v>
      </c>
      <c r="AH753" s="158">
        <v>869</v>
      </c>
      <c r="AI753" s="158">
        <v>0</v>
      </c>
      <c r="AJ753" s="155">
        <v>0.0174356359928626</v>
      </c>
      <c r="AK753" s="155">
        <v>0.0193938582396001</v>
      </c>
      <c r="AL753" s="156">
        <v>-0.00195822224673747</v>
      </c>
    </row>
    <row r="754" spans="1:38">
      <c r="A754" s="166" t="s">
        <v>375</v>
      </c>
      <c r="B754" s="167" t="s">
        <v>1817</v>
      </c>
      <c r="C754" s="167" t="s">
        <v>572</v>
      </c>
      <c r="D754" s="150">
        <v>2518</v>
      </c>
      <c r="E754" s="150">
        <v>67</v>
      </c>
      <c r="F754" s="150">
        <v>47</v>
      </c>
      <c r="G754" s="150">
        <v>0</v>
      </c>
      <c r="H754" s="150">
        <v>0</v>
      </c>
      <c r="I754" s="151">
        <v>3025</v>
      </c>
      <c r="J754" s="151">
        <v>32</v>
      </c>
      <c r="K754" s="151">
        <v>31</v>
      </c>
      <c r="L754" s="151">
        <v>2</v>
      </c>
      <c r="M754" s="151">
        <v>0</v>
      </c>
      <c r="N754" s="151">
        <v>1389</v>
      </c>
      <c r="O754" s="151">
        <v>50</v>
      </c>
      <c r="P754" s="151">
        <v>50</v>
      </c>
      <c r="Q754" s="151">
        <v>28</v>
      </c>
      <c r="R754" s="151">
        <v>0</v>
      </c>
      <c r="S754" s="152">
        <v>0.015</v>
      </c>
      <c r="T754" s="153">
        <v>58120</v>
      </c>
      <c r="U754" s="153">
        <v>1432</v>
      </c>
      <c r="V754" s="153">
        <v>1411</v>
      </c>
      <c r="W754" s="153">
        <v>0</v>
      </c>
      <c r="X754" s="151">
        <v>1299</v>
      </c>
      <c r="Y754" s="154">
        <v>0.0246386785960083</v>
      </c>
      <c r="Z754" s="154">
        <v>0.0266084193804607</v>
      </c>
      <c r="AA754" s="154">
        <v>0.0105785123966942</v>
      </c>
      <c r="AB754" s="155">
        <v>0.0359971202303816</v>
      </c>
      <c r="AC754" s="156">
        <v>0.0160299069837665</v>
      </c>
      <c r="AD754" s="157">
        <v>16389</v>
      </c>
      <c r="AE754" s="158">
        <v>368</v>
      </c>
      <c r="AF754" s="158">
        <v>0</v>
      </c>
      <c r="AG754" s="158">
        <v>17716</v>
      </c>
      <c r="AH754" s="158">
        <v>371</v>
      </c>
      <c r="AI754" s="158">
        <v>0</v>
      </c>
      <c r="AJ754" s="155">
        <v>0.0224540850570505</v>
      </c>
      <c r="AK754" s="155">
        <v>0.020941521788214</v>
      </c>
      <c r="AL754" s="156">
        <v>0.00151256326883642</v>
      </c>
    </row>
    <row r="755" spans="1:38">
      <c r="A755" s="166" t="s">
        <v>375</v>
      </c>
      <c r="B755" s="167" t="s">
        <v>1817</v>
      </c>
      <c r="C755" s="167" t="s">
        <v>573</v>
      </c>
      <c r="D755" s="150">
        <v>3791</v>
      </c>
      <c r="E755" s="150">
        <v>83</v>
      </c>
      <c r="F755" s="150">
        <v>54</v>
      </c>
      <c r="G755" s="150">
        <v>0</v>
      </c>
      <c r="H755" s="150">
        <v>0</v>
      </c>
      <c r="I755" s="151">
        <v>4567</v>
      </c>
      <c r="J755" s="151">
        <v>40</v>
      </c>
      <c r="K755" s="151">
        <v>40</v>
      </c>
      <c r="L755" s="151">
        <v>11</v>
      </c>
      <c r="M755" s="151">
        <v>0</v>
      </c>
      <c r="N755" s="151">
        <v>1845</v>
      </c>
      <c r="O755" s="151">
        <v>59</v>
      </c>
      <c r="P755" s="151">
        <v>59</v>
      </c>
      <c r="Q755" s="151">
        <v>37</v>
      </c>
      <c r="R755" s="151">
        <v>0</v>
      </c>
      <c r="S755" s="152">
        <v>0.015</v>
      </c>
      <c r="T755" s="153">
        <v>87498</v>
      </c>
      <c r="U755" s="153">
        <v>1707</v>
      </c>
      <c r="V755" s="153">
        <v>1678</v>
      </c>
      <c r="W755" s="153">
        <v>1</v>
      </c>
      <c r="X755" s="151">
        <v>1548</v>
      </c>
      <c r="Y755" s="154">
        <v>0.0194975885163089</v>
      </c>
      <c r="Z755" s="154">
        <v>0.021893959377473</v>
      </c>
      <c r="AA755" s="154">
        <v>0.00875848478213269</v>
      </c>
      <c r="AB755" s="155">
        <v>0.0319783197831978</v>
      </c>
      <c r="AC755" s="156">
        <v>0.0131354745953403</v>
      </c>
      <c r="AD755" s="157">
        <v>23873</v>
      </c>
      <c r="AE755" s="158">
        <v>490</v>
      </c>
      <c r="AF755" s="158">
        <v>1</v>
      </c>
      <c r="AG755" s="158">
        <v>25937</v>
      </c>
      <c r="AH755" s="158">
        <v>509</v>
      </c>
      <c r="AI755" s="158">
        <v>0</v>
      </c>
      <c r="AJ755" s="155">
        <v>0.0204833912788506</v>
      </c>
      <c r="AK755" s="155">
        <v>0.0196244746886687</v>
      </c>
      <c r="AL755" s="156">
        <v>0.000858916590181887</v>
      </c>
    </row>
    <row r="756" spans="1:38">
      <c r="A756" s="166" t="s">
        <v>375</v>
      </c>
      <c r="B756" s="167" t="s">
        <v>1817</v>
      </c>
      <c r="C756" s="167" t="s">
        <v>574</v>
      </c>
      <c r="D756" s="150">
        <v>5076</v>
      </c>
      <c r="E756" s="150">
        <v>50</v>
      </c>
      <c r="F756" s="150">
        <v>35</v>
      </c>
      <c r="G756" s="150">
        <v>0</v>
      </c>
      <c r="H756" s="150">
        <v>0</v>
      </c>
      <c r="I756" s="151">
        <v>5976</v>
      </c>
      <c r="J756" s="151">
        <v>69</v>
      </c>
      <c r="K756" s="151">
        <v>69</v>
      </c>
      <c r="L756" s="151">
        <v>20</v>
      </c>
      <c r="M756" s="151">
        <v>0</v>
      </c>
      <c r="N756" s="151">
        <v>4214</v>
      </c>
      <c r="O756" s="151">
        <v>33</v>
      </c>
      <c r="P756" s="151">
        <v>33</v>
      </c>
      <c r="Q756" s="151">
        <v>25</v>
      </c>
      <c r="R756" s="151">
        <v>0</v>
      </c>
      <c r="S756" s="152">
        <v>0.015</v>
      </c>
      <c r="T756" s="153">
        <v>123649</v>
      </c>
      <c r="U756" s="153">
        <v>1132</v>
      </c>
      <c r="V756" s="153">
        <v>1116</v>
      </c>
      <c r="W756" s="153">
        <v>0</v>
      </c>
      <c r="X756" s="151">
        <v>1014</v>
      </c>
      <c r="Y756" s="154">
        <v>0.00915494666353953</v>
      </c>
      <c r="Z756" s="154">
        <v>0.00985027580772262</v>
      </c>
      <c r="AA756" s="154">
        <v>0.0115461847389558</v>
      </c>
      <c r="AB756" s="155">
        <v>0.00783103939250119</v>
      </c>
      <c r="AC756" s="156">
        <v>-0.00169590893123321</v>
      </c>
      <c r="AD756" s="157">
        <v>33688</v>
      </c>
      <c r="AE756" s="158">
        <v>323</v>
      </c>
      <c r="AF756" s="158">
        <v>0</v>
      </c>
      <c r="AG756" s="158">
        <v>36618</v>
      </c>
      <c r="AH756" s="158">
        <v>320</v>
      </c>
      <c r="AI756" s="158">
        <v>0</v>
      </c>
      <c r="AJ756" s="155">
        <v>0.00958798385181667</v>
      </c>
      <c r="AK756" s="155">
        <v>0.00873887159320553</v>
      </c>
      <c r="AL756" s="156">
        <v>0.000849112258611144</v>
      </c>
    </row>
    <row r="757" spans="1:38">
      <c r="A757" s="166" t="s">
        <v>375</v>
      </c>
      <c r="B757" s="167" t="s">
        <v>1817</v>
      </c>
      <c r="C757" s="167" t="s">
        <v>575</v>
      </c>
      <c r="D757" s="150">
        <v>5875</v>
      </c>
      <c r="E757" s="150">
        <v>106</v>
      </c>
      <c r="F757" s="150">
        <v>82</v>
      </c>
      <c r="G757" s="150">
        <v>2</v>
      </c>
      <c r="H757" s="150">
        <v>0</v>
      </c>
      <c r="I757" s="151">
        <v>7100</v>
      </c>
      <c r="J757" s="151">
        <v>60</v>
      </c>
      <c r="K757" s="151">
        <v>60</v>
      </c>
      <c r="L757" s="151">
        <v>18</v>
      </c>
      <c r="M757" s="151">
        <v>0</v>
      </c>
      <c r="N757" s="151">
        <v>4817</v>
      </c>
      <c r="O757" s="151">
        <v>59</v>
      </c>
      <c r="P757" s="151">
        <v>59</v>
      </c>
      <c r="Q757" s="151">
        <v>33</v>
      </c>
      <c r="R757" s="151">
        <v>0</v>
      </c>
      <c r="S757" s="152">
        <v>0.015</v>
      </c>
      <c r="T757" s="153">
        <v>151748</v>
      </c>
      <c r="U757" s="153">
        <v>2146</v>
      </c>
      <c r="V757" s="153">
        <v>2122</v>
      </c>
      <c r="W757" s="153">
        <v>2</v>
      </c>
      <c r="X757" s="151">
        <v>1948</v>
      </c>
      <c r="Y757" s="154">
        <v>0.0141286870337665</v>
      </c>
      <c r="Z757" s="154">
        <v>0.0180425531914894</v>
      </c>
      <c r="AA757" s="154">
        <v>0.00845070422535211</v>
      </c>
      <c r="AB757" s="155">
        <v>0.0122482873157567</v>
      </c>
      <c r="AC757" s="156">
        <v>0.00959184896613725</v>
      </c>
      <c r="AD757" s="157">
        <v>40573</v>
      </c>
      <c r="AE757" s="158">
        <v>539</v>
      </c>
      <c r="AF757" s="158">
        <v>0</v>
      </c>
      <c r="AG757" s="158">
        <v>46427</v>
      </c>
      <c r="AH757" s="158">
        <v>689</v>
      </c>
      <c r="AI757" s="158">
        <v>1</v>
      </c>
      <c r="AJ757" s="155">
        <v>0.0132846967194933</v>
      </c>
      <c r="AK757" s="155">
        <v>0.0148189631033666</v>
      </c>
      <c r="AL757" s="156">
        <v>-0.00153426638387332</v>
      </c>
    </row>
    <row r="758" spans="1:38">
      <c r="A758" s="166" t="s">
        <v>375</v>
      </c>
      <c r="B758" s="167" t="s">
        <v>1817</v>
      </c>
      <c r="C758" s="167" t="s">
        <v>576</v>
      </c>
      <c r="D758" s="150">
        <v>7250</v>
      </c>
      <c r="E758" s="150">
        <v>114</v>
      </c>
      <c r="F758" s="150">
        <v>99</v>
      </c>
      <c r="G758" s="150">
        <v>0</v>
      </c>
      <c r="H758" s="150">
        <v>0</v>
      </c>
      <c r="I758" s="151">
        <v>8928</v>
      </c>
      <c r="J758" s="151">
        <v>148</v>
      </c>
      <c r="K758" s="151">
        <v>145</v>
      </c>
      <c r="L758" s="151">
        <v>81</v>
      </c>
      <c r="M758" s="151">
        <v>0</v>
      </c>
      <c r="N758" s="151">
        <v>4473</v>
      </c>
      <c r="O758" s="151">
        <v>118</v>
      </c>
      <c r="P758" s="151">
        <v>117</v>
      </c>
      <c r="Q758" s="151">
        <v>96</v>
      </c>
      <c r="R758" s="151">
        <v>0</v>
      </c>
      <c r="S758" s="152">
        <v>0.015</v>
      </c>
      <c r="T758" s="153">
        <v>170426</v>
      </c>
      <c r="U758" s="153">
        <v>3183</v>
      </c>
      <c r="V758" s="153">
        <v>3162</v>
      </c>
      <c r="W758" s="153">
        <v>0</v>
      </c>
      <c r="X758" s="151">
        <v>2936</v>
      </c>
      <c r="Y758" s="154">
        <v>0.0186767277293371</v>
      </c>
      <c r="Z758" s="154">
        <v>0.0157241379310345</v>
      </c>
      <c r="AA758" s="154">
        <v>0.0165770609318996</v>
      </c>
      <c r="AB758" s="155">
        <v>0.0263805052537447</v>
      </c>
      <c r="AC758" s="156">
        <v>-0.000852923000865161</v>
      </c>
      <c r="AD758" s="157">
        <v>46900</v>
      </c>
      <c r="AE758" s="158">
        <v>963</v>
      </c>
      <c r="AF758" s="158">
        <v>0</v>
      </c>
      <c r="AG758" s="158">
        <v>50837</v>
      </c>
      <c r="AH758" s="158">
        <v>907</v>
      </c>
      <c r="AI758" s="158">
        <v>0</v>
      </c>
      <c r="AJ758" s="155">
        <v>0.0205330490405117</v>
      </c>
      <c r="AK758" s="155">
        <v>0.0178413360347778</v>
      </c>
      <c r="AL758" s="156">
        <v>0.00269171300573391</v>
      </c>
    </row>
    <row r="759" spans="1:38">
      <c r="A759" s="166" t="s">
        <v>375</v>
      </c>
      <c r="B759" s="167" t="s">
        <v>1817</v>
      </c>
      <c r="C759" s="167" t="s">
        <v>577</v>
      </c>
      <c r="D759" s="150">
        <v>3117</v>
      </c>
      <c r="E759" s="150">
        <v>46</v>
      </c>
      <c r="F759" s="150">
        <v>43</v>
      </c>
      <c r="G759" s="150">
        <v>2</v>
      </c>
      <c r="H759" s="150">
        <v>0</v>
      </c>
      <c r="I759" s="151">
        <v>4034</v>
      </c>
      <c r="J759" s="151">
        <v>53</v>
      </c>
      <c r="K759" s="151">
        <v>53</v>
      </c>
      <c r="L759" s="151">
        <v>7</v>
      </c>
      <c r="M759" s="151">
        <v>0</v>
      </c>
      <c r="N759" s="151">
        <v>2407</v>
      </c>
      <c r="O759" s="151">
        <v>33</v>
      </c>
      <c r="P759" s="151">
        <v>33</v>
      </c>
      <c r="Q759" s="151">
        <v>24</v>
      </c>
      <c r="R759" s="151">
        <v>0</v>
      </c>
      <c r="S759" s="152">
        <v>0.015</v>
      </c>
      <c r="T759" s="153">
        <v>74176</v>
      </c>
      <c r="U759" s="153">
        <v>1036</v>
      </c>
      <c r="V759" s="153">
        <v>1032</v>
      </c>
      <c r="W759" s="153">
        <v>2</v>
      </c>
      <c r="X759" s="151">
        <v>920</v>
      </c>
      <c r="Y759" s="154">
        <v>0.0139398188093184</v>
      </c>
      <c r="Z759" s="154">
        <v>0.0147577799165865</v>
      </c>
      <c r="AA759" s="154">
        <v>0.0131383242439266</v>
      </c>
      <c r="AB759" s="155">
        <v>0.0137100124636477</v>
      </c>
      <c r="AC759" s="156">
        <v>0.00161945567265984</v>
      </c>
      <c r="AD759" s="157">
        <v>20783</v>
      </c>
      <c r="AE759" s="158">
        <v>298</v>
      </c>
      <c r="AF759" s="158">
        <v>0</v>
      </c>
      <c r="AG759" s="158">
        <v>22134</v>
      </c>
      <c r="AH759" s="158">
        <v>312</v>
      </c>
      <c r="AI759" s="158">
        <v>1</v>
      </c>
      <c r="AJ759" s="155">
        <v>0.0143386421594572</v>
      </c>
      <c r="AK759" s="155">
        <v>0.0140507816029638</v>
      </c>
      <c r="AL759" s="156">
        <v>0.000287860556493482</v>
      </c>
    </row>
    <row r="760" spans="1:38">
      <c r="A760" s="166" t="s">
        <v>375</v>
      </c>
      <c r="B760" s="167" t="s">
        <v>1817</v>
      </c>
      <c r="C760" s="167" t="s">
        <v>578</v>
      </c>
      <c r="D760" s="150">
        <v>4514</v>
      </c>
      <c r="E760" s="150">
        <v>88</v>
      </c>
      <c r="F760" s="150">
        <v>61</v>
      </c>
      <c r="G760" s="150">
        <v>0</v>
      </c>
      <c r="H760" s="150">
        <v>0</v>
      </c>
      <c r="I760" s="151">
        <v>5584</v>
      </c>
      <c r="J760" s="151">
        <v>71</v>
      </c>
      <c r="K760" s="151">
        <v>70</v>
      </c>
      <c r="L760" s="151">
        <v>4</v>
      </c>
      <c r="M760" s="151">
        <v>0</v>
      </c>
      <c r="N760" s="151">
        <v>2126</v>
      </c>
      <c r="O760" s="151">
        <v>69</v>
      </c>
      <c r="P760" s="151">
        <v>69</v>
      </c>
      <c r="Q760" s="151">
        <v>38</v>
      </c>
      <c r="R760" s="151">
        <v>0</v>
      </c>
      <c r="S760" s="152">
        <v>0.015</v>
      </c>
      <c r="T760" s="153">
        <v>99182</v>
      </c>
      <c r="U760" s="153">
        <v>1991</v>
      </c>
      <c r="V760" s="153">
        <v>1962</v>
      </c>
      <c r="W760" s="153">
        <v>5</v>
      </c>
      <c r="X760" s="151">
        <v>1766</v>
      </c>
      <c r="Y760" s="154">
        <v>0.0200237946401565</v>
      </c>
      <c r="Z760" s="154">
        <v>0.0194949047408064</v>
      </c>
      <c r="AA760" s="154">
        <v>0.012714899713467</v>
      </c>
      <c r="AB760" s="155">
        <v>0.0324553151458137</v>
      </c>
      <c r="AC760" s="156">
        <v>0.00678000502733933</v>
      </c>
      <c r="AD760" s="157">
        <v>27489</v>
      </c>
      <c r="AE760" s="158">
        <v>552</v>
      </c>
      <c r="AF760" s="158">
        <v>4</v>
      </c>
      <c r="AG760" s="158">
        <v>29558</v>
      </c>
      <c r="AH760" s="158">
        <v>543</v>
      </c>
      <c r="AI760" s="158">
        <v>0</v>
      </c>
      <c r="AJ760" s="155">
        <v>0.0199352468260031</v>
      </c>
      <c r="AK760" s="155">
        <v>0.0183706610731443</v>
      </c>
      <c r="AL760" s="156">
        <v>0.0015645857528588</v>
      </c>
    </row>
    <row r="761" spans="1:38">
      <c r="A761" s="166" t="s">
        <v>375</v>
      </c>
      <c r="B761" s="167" t="s">
        <v>1817</v>
      </c>
      <c r="C761" s="167" t="s">
        <v>579</v>
      </c>
      <c r="D761" s="150">
        <v>5470</v>
      </c>
      <c r="E761" s="150">
        <v>61</v>
      </c>
      <c r="F761" s="150">
        <v>35</v>
      </c>
      <c r="G761" s="150">
        <v>1</v>
      </c>
      <c r="H761" s="150">
        <v>0</v>
      </c>
      <c r="I761" s="151">
        <v>7023</v>
      </c>
      <c r="J761" s="151">
        <v>55</v>
      </c>
      <c r="K761" s="151">
        <v>55</v>
      </c>
      <c r="L761" s="151">
        <v>0</v>
      </c>
      <c r="M761" s="151">
        <v>0</v>
      </c>
      <c r="N761" s="151">
        <v>4477</v>
      </c>
      <c r="O761" s="151">
        <v>63</v>
      </c>
      <c r="P761" s="151">
        <v>63</v>
      </c>
      <c r="Q761" s="151">
        <v>35</v>
      </c>
      <c r="R761" s="151">
        <v>0</v>
      </c>
      <c r="S761" s="152">
        <v>0.015</v>
      </c>
      <c r="T761" s="153">
        <v>136434</v>
      </c>
      <c r="U761" s="153">
        <v>1522</v>
      </c>
      <c r="V761" s="153">
        <v>1495</v>
      </c>
      <c r="W761" s="153">
        <v>0</v>
      </c>
      <c r="X761" s="151">
        <v>1355</v>
      </c>
      <c r="Y761" s="154">
        <v>0.0111555770555727</v>
      </c>
      <c r="Z761" s="154">
        <v>0.0111517367458867</v>
      </c>
      <c r="AA761" s="154">
        <v>0.00783141107788694</v>
      </c>
      <c r="AB761" s="155">
        <v>0.0140719231628323</v>
      </c>
      <c r="AC761" s="156">
        <v>0.00332032566799971</v>
      </c>
      <c r="AD761" s="157">
        <v>36862</v>
      </c>
      <c r="AE761" s="158">
        <v>439</v>
      </c>
      <c r="AF761" s="158">
        <v>0</v>
      </c>
      <c r="AG761" s="158">
        <v>40792</v>
      </c>
      <c r="AH761" s="158">
        <v>500</v>
      </c>
      <c r="AI761" s="158">
        <v>0</v>
      </c>
      <c r="AJ761" s="155">
        <v>0.011909283272747</v>
      </c>
      <c r="AK761" s="155">
        <v>0.012257305353991</v>
      </c>
      <c r="AL761" s="156">
        <v>-0.000348022081243977</v>
      </c>
    </row>
    <row r="762" spans="1:38">
      <c r="A762" s="166" t="s">
        <v>375</v>
      </c>
      <c r="B762" s="167" t="s">
        <v>1818</v>
      </c>
      <c r="C762" s="167" t="s">
        <v>580</v>
      </c>
      <c r="D762" s="150">
        <v>4466</v>
      </c>
      <c r="E762" s="150">
        <v>74</v>
      </c>
      <c r="F762" s="150">
        <v>50</v>
      </c>
      <c r="G762" s="150">
        <v>0</v>
      </c>
      <c r="H762" s="150">
        <v>0</v>
      </c>
      <c r="I762" s="151">
        <v>5126</v>
      </c>
      <c r="J762" s="151">
        <v>64</v>
      </c>
      <c r="K762" s="151">
        <v>64</v>
      </c>
      <c r="L762" s="151">
        <v>8</v>
      </c>
      <c r="M762" s="151">
        <v>0</v>
      </c>
      <c r="N762" s="151">
        <v>4362</v>
      </c>
      <c r="O762" s="151">
        <v>55</v>
      </c>
      <c r="P762" s="151">
        <v>55</v>
      </c>
      <c r="Q762" s="151">
        <v>36</v>
      </c>
      <c r="R762" s="151">
        <v>0</v>
      </c>
      <c r="S762" s="152">
        <v>0.015</v>
      </c>
      <c r="T762" s="153">
        <v>111129</v>
      </c>
      <c r="U762" s="153">
        <v>1567</v>
      </c>
      <c r="V762" s="153">
        <v>1543</v>
      </c>
      <c r="W762" s="153">
        <v>0</v>
      </c>
      <c r="X762" s="151">
        <v>1404</v>
      </c>
      <c r="Y762" s="154">
        <v>0.014100729782505</v>
      </c>
      <c r="Z762" s="154">
        <v>0.0165696372592924</v>
      </c>
      <c r="AA762" s="154">
        <v>0.0124853687085447</v>
      </c>
      <c r="AB762" s="155">
        <v>0.0126088950022925</v>
      </c>
      <c r="AC762" s="156">
        <v>0.00408426855074776</v>
      </c>
      <c r="AD762" s="157">
        <v>30398</v>
      </c>
      <c r="AE762" s="158">
        <v>437</v>
      </c>
      <c r="AF762" s="158">
        <v>0</v>
      </c>
      <c r="AG762" s="158">
        <v>32438</v>
      </c>
      <c r="AH762" s="158">
        <v>425</v>
      </c>
      <c r="AI762" s="158">
        <v>0</v>
      </c>
      <c r="AJ762" s="155">
        <v>0.014375945785907</v>
      </c>
      <c r="AK762" s="155">
        <v>0.0131019175041618</v>
      </c>
      <c r="AL762" s="156">
        <v>0.00127402828174518</v>
      </c>
    </row>
    <row r="763" spans="1:38">
      <c r="A763" s="166" t="s">
        <v>375</v>
      </c>
      <c r="B763" s="167" t="s">
        <v>1818</v>
      </c>
      <c r="C763" s="167" t="s">
        <v>581</v>
      </c>
      <c r="D763" s="150">
        <v>6640</v>
      </c>
      <c r="E763" s="150">
        <v>128</v>
      </c>
      <c r="F763" s="150">
        <v>69</v>
      </c>
      <c r="G763" s="150">
        <v>0</v>
      </c>
      <c r="H763" s="150">
        <v>0</v>
      </c>
      <c r="I763" s="151">
        <v>7751</v>
      </c>
      <c r="J763" s="151">
        <v>109</v>
      </c>
      <c r="K763" s="151">
        <v>109</v>
      </c>
      <c r="L763" s="151">
        <v>7</v>
      </c>
      <c r="M763" s="151">
        <v>0</v>
      </c>
      <c r="N763" s="151">
        <v>7131</v>
      </c>
      <c r="O763" s="151">
        <v>108</v>
      </c>
      <c r="P763" s="151">
        <v>108</v>
      </c>
      <c r="Q763" s="151">
        <v>29</v>
      </c>
      <c r="R763" s="151">
        <v>0</v>
      </c>
      <c r="S763" s="152">
        <v>0.015</v>
      </c>
      <c r="T763" s="153">
        <v>169513</v>
      </c>
      <c r="U763" s="153">
        <v>2814</v>
      </c>
      <c r="V763" s="153">
        <v>2755</v>
      </c>
      <c r="W763" s="153">
        <v>2</v>
      </c>
      <c r="X763" s="151">
        <v>2447</v>
      </c>
      <c r="Y763" s="154">
        <v>0.0165886982119365</v>
      </c>
      <c r="Z763" s="154">
        <v>0.0192771084337349</v>
      </c>
      <c r="AA763" s="154">
        <v>0.014062701586892</v>
      </c>
      <c r="AB763" s="155">
        <v>0.0151451409339504</v>
      </c>
      <c r="AC763" s="156">
        <v>0.00521440684684293</v>
      </c>
      <c r="AD763" s="157">
        <v>45842</v>
      </c>
      <c r="AE763" s="158">
        <v>775</v>
      </c>
      <c r="AF763" s="158">
        <v>0</v>
      </c>
      <c r="AG763" s="158">
        <v>48843</v>
      </c>
      <c r="AH763" s="158">
        <v>849</v>
      </c>
      <c r="AI763" s="158">
        <v>2</v>
      </c>
      <c r="AJ763" s="155">
        <v>0.0169058941581955</v>
      </c>
      <c r="AK763" s="155">
        <v>0.017341277153328</v>
      </c>
      <c r="AL763" s="156">
        <v>-0.000435382995132468</v>
      </c>
    </row>
    <row r="764" spans="1:38">
      <c r="A764" s="166" t="s">
        <v>375</v>
      </c>
      <c r="B764" s="167" t="s">
        <v>1818</v>
      </c>
      <c r="C764" s="167" t="s">
        <v>582</v>
      </c>
      <c r="D764" s="150">
        <v>4869</v>
      </c>
      <c r="E764" s="150">
        <v>154</v>
      </c>
      <c r="F764" s="150">
        <v>106</v>
      </c>
      <c r="G764" s="150">
        <v>0</v>
      </c>
      <c r="H764" s="150">
        <v>0</v>
      </c>
      <c r="I764" s="151">
        <v>5960</v>
      </c>
      <c r="J764" s="151">
        <v>80</v>
      </c>
      <c r="K764" s="151">
        <v>80</v>
      </c>
      <c r="L764" s="151">
        <v>21</v>
      </c>
      <c r="M764" s="151">
        <v>0</v>
      </c>
      <c r="N764" s="151">
        <v>4898</v>
      </c>
      <c r="O764" s="151">
        <v>87</v>
      </c>
      <c r="P764" s="151">
        <v>87</v>
      </c>
      <c r="Q764" s="151">
        <v>67</v>
      </c>
      <c r="R764" s="151">
        <v>0</v>
      </c>
      <c r="S764" s="152">
        <v>0.015</v>
      </c>
      <c r="T764" s="153">
        <v>129340</v>
      </c>
      <c r="U764" s="153">
        <v>2415</v>
      </c>
      <c r="V764" s="153">
        <v>2367</v>
      </c>
      <c r="W764" s="153">
        <v>2</v>
      </c>
      <c r="X764" s="151">
        <v>2159</v>
      </c>
      <c r="Y764" s="154">
        <v>0.0186562548322251</v>
      </c>
      <c r="Z764" s="154">
        <v>0.0316286711850483</v>
      </c>
      <c r="AA764" s="154">
        <v>0.0134228187919463</v>
      </c>
      <c r="AB764" s="155">
        <v>0.0177623519804002</v>
      </c>
      <c r="AC764" s="156">
        <v>0.018205852393102</v>
      </c>
      <c r="AD764" s="157">
        <v>34607</v>
      </c>
      <c r="AE764" s="158">
        <v>734</v>
      </c>
      <c r="AF764" s="158">
        <v>0</v>
      </c>
      <c r="AG764" s="158">
        <v>37384</v>
      </c>
      <c r="AH764" s="158">
        <v>654</v>
      </c>
      <c r="AI764" s="158">
        <v>1</v>
      </c>
      <c r="AJ764" s="155">
        <v>0.021209581876499</v>
      </c>
      <c r="AK764" s="155">
        <v>0.0174673657179542</v>
      </c>
      <c r="AL764" s="156">
        <v>0.00374221615854477</v>
      </c>
    </row>
    <row r="765" spans="1:38">
      <c r="A765" s="166" t="s">
        <v>375</v>
      </c>
      <c r="B765" s="167" t="s">
        <v>1818</v>
      </c>
      <c r="C765" s="167" t="s">
        <v>583</v>
      </c>
      <c r="D765" s="150">
        <v>7579</v>
      </c>
      <c r="E765" s="150">
        <v>203</v>
      </c>
      <c r="F765" s="150">
        <v>153</v>
      </c>
      <c r="G765" s="150">
        <v>0</v>
      </c>
      <c r="H765" s="150">
        <v>0</v>
      </c>
      <c r="I765" s="151">
        <v>8639</v>
      </c>
      <c r="J765" s="151">
        <v>125</v>
      </c>
      <c r="K765" s="151">
        <v>124</v>
      </c>
      <c r="L765" s="151">
        <v>40</v>
      </c>
      <c r="M765" s="151">
        <v>0</v>
      </c>
      <c r="N765" s="151">
        <v>7735</v>
      </c>
      <c r="O765" s="151">
        <v>142</v>
      </c>
      <c r="P765" s="151">
        <v>142</v>
      </c>
      <c r="Q765" s="151">
        <v>97</v>
      </c>
      <c r="R765" s="151">
        <v>0</v>
      </c>
      <c r="S765" s="152">
        <v>0.015</v>
      </c>
      <c r="T765" s="153">
        <v>199687</v>
      </c>
      <c r="U765" s="153">
        <v>3680</v>
      </c>
      <c r="V765" s="153">
        <v>3629</v>
      </c>
      <c r="W765" s="153">
        <v>0</v>
      </c>
      <c r="X765" s="151">
        <v>3314</v>
      </c>
      <c r="Y765" s="154">
        <v>0.0184288411363784</v>
      </c>
      <c r="Z765" s="154">
        <v>0.0267845362184985</v>
      </c>
      <c r="AA765" s="154">
        <v>0.0144692672763051</v>
      </c>
      <c r="AB765" s="155">
        <v>0.0183581124757595</v>
      </c>
      <c r="AC765" s="156">
        <v>0.0123152689421934</v>
      </c>
      <c r="AD765" s="157">
        <v>51670</v>
      </c>
      <c r="AE765" s="158">
        <v>1055</v>
      </c>
      <c r="AF765" s="158">
        <v>0</v>
      </c>
      <c r="AG765" s="158">
        <v>57570</v>
      </c>
      <c r="AH765" s="158">
        <v>1102</v>
      </c>
      <c r="AI765" s="158">
        <v>0</v>
      </c>
      <c r="AJ765" s="155">
        <v>0.0204180375459648</v>
      </c>
      <c r="AK765" s="155">
        <v>0.0191419141914191</v>
      </c>
      <c r="AL765" s="156">
        <v>0.00127612335454564</v>
      </c>
    </row>
    <row r="766" spans="1:38">
      <c r="A766" s="166" t="s">
        <v>375</v>
      </c>
      <c r="B766" s="167" t="s">
        <v>1818</v>
      </c>
      <c r="C766" s="167" t="s">
        <v>584</v>
      </c>
      <c r="D766" s="150">
        <v>7133</v>
      </c>
      <c r="E766" s="150">
        <v>174</v>
      </c>
      <c r="F766" s="150">
        <v>129</v>
      </c>
      <c r="G766" s="150">
        <v>0</v>
      </c>
      <c r="H766" s="150">
        <v>0</v>
      </c>
      <c r="I766" s="151">
        <v>7924</v>
      </c>
      <c r="J766" s="151">
        <v>223</v>
      </c>
      <c r="K766" s="151">
        <v>223</v>
      </c>
      <c r="L766" s="151">
        <v>20</v>
      </c>
      <c r="M766" s="151">
        <v>0</v>
      </c>
      <c r="N766" s="151">
        <v>6310</v>
      </c>
      <c r="O766" s="151">
        <v>13</v>
      </c>
      <c r="P766" s="151">
        <v>13</v>
      </c>
      <c r="Q766" s="151">
        <v>3</v>
      </c>
      <c r="R766" s="151">
        <v>0</v>
      </c>
      <c r="S766" s="152">
        <v>0.015</v>
      </c>
      <c r="T766" s="153">
        <v>172960</v>
      </c>
      <c r="U766" s="153">
        <v>3518</v>
      </c>
      <c r="V766" s="153">
        <v>3472</v>
      </c>
      <c r="W766" s="153">
        <v>4</v>
      </c>
      <c r="X766" s="151">
        <v>3057</v>
      </c>
      <c r="Y766" s="154">
        <v>0.0203168362627197</v>
      </c>
      <c r="Z766" s="154">
        <v>0.0243936632552923</v>
      </c>
      <c r="AA766" s="154">
        <v>0.0281423523472993</v>
      </c>
      <c r="AB766" s="155">
        <v>0.00206022187004754</v>
      </c>
      <c r="AC766" s="156">
        <v>-0.00374868909200704</v>
      </c>
      <c r="AD766" s="157">
        <v>47163</v>
      </c>
      <c r="AE766" s="158">
        <v>967</v>
      </c>
      <c r="AF766" s="158">
        <v>0</v>
      </c>
      <c r="AG766" s="158">
        <v>50274</v>
      </c>
      <c r="AH766" s="158">
        <v>1021</v>
      </c>
      <c r="AI766" s="158">
        <v>0</v>
      </c>
      <c r="AJ766" s="155">
        <v>0.020503360685283</v>
      </c>
      <c r="AK766" s="155">
        <v>0.0203087082786331</v>
      </c>
      <c r="AL766" s="156">
        <v>0.000194652406649863</v>
      </c>
    </row>
    <row r="767" spans="1:38">
      <c r="A767" s="166" t="s">
        <v>375</v>
      </c>
      <c r="B767" s="167" t="s">
        <v>1818</v>
      </c>
      <c r="C767" s="167" t="s">
        <v>585</v>
      </c>
      <c r="D767" s="150">
        <v>4276</v>
      </c>
      <c r="E767" s="150">
        <v>64</v>
      </c>
      <c r="F767" s="150">
        <v>43</v>
      </c>
      <c r="G767" s="150">
        <v>0</v>
      </c>
      <c r="H767" s="150">
        <v>0</v>
      </c>
      <c r="I767" s="151">
        <v>5051</v>
      </c>
      <c r="J767" s="151">
        <v>54</v>
      </c>
      <c r="K767" s="151">
        <v>53</v>
      </c>
      <c r="L767" s="151">
        <v>0</v>
      </c>
      <c r="M767" s="151">
        <v>0</v>
      </c>
      <c r="N767" s="151">
        <v>4211</v>
      </c>
      <c r="O767" s="151">
        <v>29</v>
      </c>
      <c r="P767" s="151">
        <v>29</v>
      </c>
      <c r="Q767" s="151">
        <v>17</v>
      </c>
      <c r="R767" s="151">
        <v>0</v>
      </c>
      <c r="S767" s="152">
        <v>0.015</v>
      </c>
      <c r="T767" s="153">
        <v>105366</v>
      </c>
      <c r="U767" s="153">
        <v>1488</v>
      </c>
      <c r="V767" s="153">
        <v>1466</v>
      </c>
      <c r="W767" s="153">
        <v>0</v>
      </c>
      <c r="X767" s="151">
        <v>1332</v>
      </c>
      <c r="Y767" s="154">
        <v>0.0141222026080519</v>
      </c>
      <c r="Z767" s="154">
        <v>0.0149672591206735</v>
      </c>
      <c r="AA767" s="154">
        <v>0.0106909522866759</v>
      </c>
      <c r="AB767" s="155">
        <v>0.00688672524341012</v>
      </c>
      <c r="AC767" s="156">
        <v>0.00427630683399762</v>
      </c>
      <c r="AD767" s="157">
        <v>29169</v>
      </c>
      <c r="AE767" s="158">
        <v>422</v>
      </c>
      <c r="AF767" s="158">
        <v>0</v>
      </c>
      <c r="AG767" s="158">
        <v>30821</v>
      </c>
      <c r="AH767" s="158">
        <v>440</v>
      </c>
      <c r="AI767" s="158">
        <v>0</v>
      </c>
      <c r="AJ767" s="155">
        <v>0.0144674140354486</v>
      </c>
      <c r="AK767" s="155">
        <v>0.0142759806625353</v>
      </c>
      <c r="AL767" s="156">
        <v>0.000191433372913309</v>
      </c>
    </row>
    <row r="768" spans="1:38">
      <c r="A768" s="166" t="s">
        <v>375</v>
      </c>
      <c r="B768" s="167" t="s">
        <v>1818</v>
      </c>
      <c r="C768" s="167" t="s">
        <v>586</v>
      </c>
      <c r="D768" s="150">
        <v>3353</v>
      </c>
      <c r="E768" s="150">
        <v>19</v>
      </c>
      <c r="F768" s="150">
        <v>8</v>
      </c>
      <c r="G768" s="150">
        <v>4</v>
      </c>
      <c r="H768" s="150">
        <v>0</v>
      </c>
      <c r="I768" s="151">
        <v>3890</v>
      </c>
      <c r="J768" s="151">
        <v>41</v>
      </c>
      <c r="K768" s="151">
        <v>41</v>
      </c>
      <c r="L768" s="151">
        <v>0</v>
      </c>
      <c r="M768" s="151">
        <v>0</v>
      </c>
      <c r="N768" s="151">
        <v>3573</v>
      </c>
      <c r="O768" s="151">
        <v>55</v>
      </c>
      <c r="P768" s="151">
        <v>55</v>
      </c>
      <c r="Q768" s="151">
        <v>26</v>
      </c>
      <c r="R768" s="151">
        <v>0</v>
      </c>
      <c r="S768" s="152">
        <v>0.015</v>
      </c>
      <c r="T768" s="153">
        <v>92879</v>
      </c>
      <c r="U768" s="153">
        <v>1110</v>
      </c>
      <c r="V768" s="153">
        <v>1098</v>
      </c>
      <c r="W768" s="153">
        <v>0</v>
      </c>
      <c r="X768" s="151">
        <v>994</v>
      </c>
      <c r="Y768" s="154">
        <v>0.0119510330645248</v>
      </c>
      <c r="Z768" s="154">
        <v>0.00566656725320608</v>
      </c>
      <c r="AA768" s="154">
        <v>0.0105398457583548</v>
      </c>
      <c r="AB768" s="155">
        <v>0.0153932269801287</v>
      </c>
      <c r="AC768" s="156">
        <v>-0.00487327850514867</v>
      </c>
      <c r="AD768" s="157">
        <v>23610</v>
      </c>
      <c r="AE768" s="158">
        <v>327</v>
      </c>
      <c r="AF768" s="158">
        <v>0</v>
      </c>
      <c r="AG768" s="158">
        <v>26886</v>
      </c>
      <c r="AH768" s="158">
        <v>289</v>
      </c>
      <c r="AI768" s="158">
        <v>0</v>
      </c>
      <c r="AJ768" s="155">
        <v>0.0138500635324015</v>
      </c>
      <c r="AK768" s="155">
        <v>0.0107490887450718</v>
      </c>
      <c r="AL768" s="156">
        <v>0.00310097478732974</v>
      </c>
    </row>
    <row r="769" spans="1:38">
      <c r="A769" s="166" t="s">
        <v>375</v>
      </c>
      <c r="B769" s="167" t="s">
        <v>1818</v>
      </c>
      <c r="C769" s="167" t="s">
        <v>587</v>
      </c>
      <c r="D769" s="150">
        <v>3419</v>
      </c>
      <c r="E769" s="150">
        <v>28</v>
      </c>
      <c r="F769" s="150">
        <v>18</v>
      </c>
      <c r="G769" s="150">
        <v>2</v>
      </c>
      <c r="H769" s="150">
        <v>0</v>
      </c>
      <c r="I769" s="151">
        <v>3886</v>
      </c>
      <c r="J769" s="151">
        <v>29</v>
      </c>
      <c r="K769" s="151">
        <v>29</v>
      </c>
      <c r="L769" s="151">
        <v>1</v>
      </c>
      <c r="M769" s="151">
        <v>0</v>
      </c>
      <c r="N769" s="151">
        <v>3117</v>
      </c>
      <c r="O769" s="151">
        <v>35</v>
      </c>
      <c r="P769" s="151">
        <v>35</v>
      </c>
      <c r="Q769" s="151">
        <v>17</v>
      </c>
      <c r="R769" s="151">
        <v>0</v>
      </c>
      <c r="S769" s="152">
        <v>0.015</v>
      </c>
      <c r="T769" s="153">
        <v>82187</v>
      </c>
      <c r="U769" s="153">
        <v>680</v>
      </c>
      <c r="V769" s="153">
        <v>670</v>
      </c>
      <c r="W769" s="153">
        <v>0</v>
      </c>
      <c r="X769" s="151">
        <v>589</v>
      </c>
      <c r="Y769" s="154">
        <v>0.00827381459354886</v>
      </c>
      <c r="Z769" s="154">
        <v>0.00818952910207663</v>
      </c>
      <c r="AA769" s="154">
        <v>0.00746268656716418</v>
      </c>
      <c r="AB769" s="155">
        <v>0.0112287455887071</v>
      </c>
      <c r="AC769" s="156">
        <v>0.000726842534912452</v>
      </c>
      <c r="AD769" s="157">
        <v>22535</v>
      </c>
      <c r="AE769" s="158">
        <v>186</v>
      </c>
      <c r="AF769" s="158">
        <v>0</v>
      </c>
      <c r="AG769" s="158">
        <v>23833</v>
      </c>
      <c r="AH769" s="158">
        <v>181</v>
      </c>
      <c r="AI769" s="158">
        <v>0</v>
      </c>
      <c r="AJ769" s="155">
        <v>0.00825382737963168</v>
      </c>
      <c r="AK769" s="155">
        <v>0.007594511811354</v>
      </c>
      <c r="AL769" s="156">
        <v>0.000659315568277679</v>
      </c>
    </row>
    <row r="770" spans="1:38">
      <c r="A770" s="166" t="s">
        <v>375</v>
      </c>
      <c r="B770" s="167" t="s">
        <v>1818</v>
      </c>
      <c r="C770" s="167" t="s">
        <v>588</v>
      </c>
      <c r="D770" s="150">
        <v>1975</v>
      </c>
      <c r="E770" s="150">
        <v>38</v>
      </c>
      <c r="F770" s="150">
        <v>35</v>
      </c>
      <c r="G770" s="150">
        <v>2</v>
      </c>
      <c r="H770" s="150">
        <v>0</v>
      </c>
      <c r="I770" s="151">
        <v>2438</v>
      </c>
      <c r="J770" s="151">
        <v>13</v>
      </c>
      <c r="K770" s="151">
        <v>13</v>
      </c>
      <c r="L770" s="151">
        <v>1</v>
      </c>
      <c r="M770" s="151">
        <v>0</v>
      </c>
      <c r="N770" s="151">
        <v>2251</v>
      </c>
      <c r="O770" s="151">
        <v>53</v>
      </c>
      <c r="P770" s="151">
        <v>53</v>
      </c>
      <c r="Q770" s="151">
        <v>37</v>
      </c>
      <c r="R770" s="151">
        <v>0</v>
      </c>
      <c r="S770" s="152">
        <v>0.015</v>
      </c>
      <c r="T770" s="153">
        <v>54246</v>
      </c>
      <c r="U770" s="153">
        <v>694</v>
      </c>
      <c r="V770" s="153">
        <v>691</v>
      </c>
      <c r="W770" s="153">
        <v>0</v>
      </c>
      <c r="X770" s="151">
        <v>622</v>
      </c>
      <c r="Y770" s="154">
        <v>0.0127935700328135</v>
      </c>
      <c r="Z770" s="154">
        <v>0.0192405063291139</v>
      </c>
      <c r="AA770" s="154">
        <v>0.00533223954060705</v>
      </c>
      <c r="AB770" s="155">
        <v>0.0235450910706353</v>
      </c>
      <c r="AC770" s="156">
        <v>0.0139082667885069</v>
      </c>
      <c r="AD770" s="157">
        <v>14707</v>
      </c>
      <c r="AE770" s="158">
        <v>184</v>
      </c>
      <c r="AF770" s="158">
        <v>0</v>
      </c>
      <c r="AG770" s="158">
        <v>15899</v>
      </c>
      <c r="AH770" s="158">
        <v>222</v>
      </c>
      <c r="AI770" s="158">
        <v>0</v>
      </c>
      <c r="AJ770" s="155">
        <v>0.0125110491602638</v>
      </c>
      <c r="AK770" s="155">
        <v>0.013963142335996</v>
      </c>
      <c r="AL770" s="156">
        <v>-0.00145209317573216</v>
      </c>
    </row>
    <row r="771" spans="1:38">
      <c r="A771" s="166" t="s">
        <v>375</v>
      </c>
      <c r="B771" s="167" t="s">
        <v>1818</v>
      </c>
      <c r="C771" s="167" t="s">
        <v>589</v>
      </c>
      <c r="D771" s="150">
        <v>7675</v>
      </c>
      <c r="E771" s="150">
        <v>119</v>
      </c>
      <c r="F771" s="150">
        <v>76</v>
      </c>
      <c r="G771" s="150">
        <v>0</v>
      </c>
      <c r="H771" s="150">
        <v>0</v>
      </c>
      <c r="I771" s="151">
        <v>8835</v>
      </c>
      <c r="J771" s="151">
        <v>123</v>
      </c>
      <c r="K771" s="151">
        <v>123</v>
      </c>
      <c r="L771" s="151">
        <v>0</v>
      </c>
      <c r="M771" s="151">
        <v>0</v>
      </c>
      <c r="N771" s="151">
        <v>8009</v>
      </c>
      <c r="O771" s="151">
        <v>112</v>
      </c>
      <c r="P771" s="151">
        <v>112</v>
      </c>
      <c r="Q771" s="151">
        <v>65</v>
      </c>
      <c r="R771" s="151">
        <v>0</v>
      </c>
      <c r="S771" s="152">
        <v>0.015</v>
      </c>
      <c r="T771" s="153">
        <v>203304</v>
      </c>
      <c r="U771" s="153">
        <v>2922</v>
      </c>
      <c r="V771" s="153">
        <v>2879</v>
      </c>
      <c r="W771" s="153">
        <v>3</v>
      </c>
      <c r="X771" s="151">
        <v>2595</v>
      </c>
      <c r="Y771" s="154">
        <v>0.0143578089953961</v>
      </c>
      <c r="Z771" s="154">
        <v>0.0155048859934853</v>
      </c>
      <c r="AA771" s="154">
        <v>0.0139219015280136</v>
      </c>
      <c r="AB771" s="155">
        <v>0.0139842676988388</v>
      </c>
      <c r="AC771" s="156">
        <v>0.00158298446547176</v>
      </c>
      <c r="AD771" s="157">
        <v>53260</v>
      </c>
      <c r="AE771" s="158">
        <v>785</v>
      </c>
      <c r="AF771" s="158">
        <v>0</v>
      </c>
      <c r="AG771" s="158">
        <v>59406</v>
      </c>
      <c r="AH771" s="158">
        <v>816</v>
      </c>
      <c r="AI771" s="158">
        <v>0</v>
      </c>
      <c r="AJ771" s="155">
        <v>0.0147390161472024</v>
      </c>
      <c r="AK771" s="155">
        <v>0.0137359862640137</v>
      </c>
      <c r="AL771" s="156">
        <v>0.00100302988318867</v>
      </c>
    </row>
    <row r="772" spans="1:38">
      <c r="A772" s="166" t="s">
        <v>375</v>
      </c>
      <c r="B772" s="167" t="s">
        <v>1818</v>
      </c>
      <c r="C772" s="167" t="s">
        <v>590</v>
      </c>
      <c r="D772" s="150">
        <v>5298</v>
      </c>
      <c r="E772" s="150">
        <v>60</v>
      </c>
      <c r="F772" s="150">
        <v>36</v>
      </c>
      <c r="G772" s="150">
        <v>0</v>
      </c>
      <c r="H772" s="150">
        <v>0</v>
      </c>
      <c r="I772" s="151">
        <v>6013</v>
      </c>
      <c r="J772" s="151">
        <v>68</v>
      </c>
      <c r="K772" s="151">
        <v>68</v>
      </c>
      <c r="L772" s="151">
        <v>7</v>
      </c>
      <c r="M772" s="151">
        <v>0</v>
      </c>
      <c r="N772" s="151">
        <v>5456</v>
      </c>
      <c r="O772" s="151">
        <v>34</v>
      </c>
      <c r="P772" s="151">
        <v>34</v>
      </c>
      <c r="Q772" s="151">
        <v>27</v>
      </c>
      <c r="R772" s="151">
        <v>0</v>
      </c>
      <c r="S772" s="152">
        <v>0.015</v>
      </c>
      <c r="T772" s="153">
        <v>135590</v>
      </c>
      <c r="U772" s="153">
        <v>1557</v>
      </c>
      <c r="V772" s="153">
        <v>1533</v>
      </c>
      <c r="W772" s="153">
        <v>2</v>
      </c>
      <c r="X772" s="151">
        <v>1407</v>
      </c>
      <c r="Y772" s="154">
        <v>0.0114683973744376</v>
      </c>
      <c r="Z772" s="154">
        <v>0.0113250283125708</v>
      </c>
      <c r="AA772" s="154">
        <v>0.011308830866456</v>
      </c>
      <c r="AB772" s="155">
        <v>0.0062316715542522</v>
      </c>
      <c r="AC772" s="156">
        <v>1.61974461147692e-5</v>
      </c>
      <c r="AD772" s="157">
        <v>36575</v>
      </c>
      <c r="AE772" s="158">
        <v>420</v>
      </c>
      <c r="AF772" s="158">
        <v>0</v>
      </c>
      <c r="AG772" s="158">
        <v>39062</v>
      </c>
      <c r="AH772" s="158">
        <v>436</v>
      </c>
      <c r="AI772" s="158">
        <v>2</v>
      </c>
      <c r="AJ772" s="155">
        <v>0.0114832535885167</v>
      </c>
      <c r="AK772" s="155">
        <v>0.0111105422149404</v>
      </c>
      <c r="AL772" s="156">
        <v>0.000372711373576395</v>
      </c>
    </row>
    <row r="773" spans="1:38">
      <c r="A773" s="166" t="s">
        <v>375</v>
      </c>
      <c r="B773" s="167" t="s">
        <v>1818</v>
      </c>
      <c r="C773" s="167" t="s">
        <v>591</v>
      </c>
      <c r="D773" s="150">
        <v>2975</v>
      </c>
      <c r="E773" s="150">
        <v>34</v>
      </c>
      <c r="F773" s="150">
        <v>25</v>
      </c>
      <c r="G773" s="150">
        <v>0</v>
      </c>
      <c r="H773" s="150">
        <v>0</v>
      </c>
      <c r="I773" s="151">
        <v>3138</v>
      </c>
      <c r="J773" s="151">
        <v>20</v>
      </c>
      <c r="K773" s="151">
        <v>20</v>
      </c>
      <c r="L773" s="151">
        <v>5</v>
      </c>
      <c r="M773" s="151">
        <v>0</v>
      </c>
      <c r="N773" s="151">
        <v>2601</v>
      </c>
      <c r="O773" s="151">
        <v>22</v>
      </c>
      <c r="P773" s="151">
        <v>22</v>
      </c>
      <c r="Q773" s="151">
        <v>20</v>
      </c>
      <c r="R773" s="151">
        <v>0</v>
      </c>
      <c r="S773" s="152">
        <v>0.015</v>
      </c>
      <c r="T773" s="153">
        <v>68710</v>
      </c>
      <c r="U773" s="153">
        <v>737</v>
      </c>
      <c r="V773" s="153">
        <v>728</v>
      </c>
      <c r="W773" s="153">
        <v>0</v>
      </c>
      <c r="X773" s="151">
        <v>680</v>
      </c>
      <c r="Y773" s="154">
        <v>0.0107262407218745</v>
      </c>
      <c r="Z773" s="154">
        <v>0.0114285714285714</v>
      </c>
      <c r="AA773" s="154">
        <v>0.00637348629700446</v>
      </c>
      <c r="AB773" s="155">
        <v>0.00845828527489427</v>
      </c>
      <c r="AC773" s="156">
        <v>0.00505508513156697</v>
      </c>
      <c r="AD773" s="157">
        <v>18855</v>
      </c>
      <c r="AE773" s="158">
        <v>200</v>
      </c>
      <c r="AF773" s="158">
        <v>0</v>
      </c>
      <c r="AG773" s="158">
        <v>19881</v>
      </c>
      <c r="AH773" s="158">
        <v>201</v>
      </c>
      <c r="AI773" s="158">
        <v>0</v>
      </c>
      <c r="AJ773" s="155">
        <v>0.0106072659771944</v>
      </c>
      <c r="AK773" s="155">
        <v>0.0101101554247774</v>
      </c>
      <c r="AL773" s="156">
        <v>0.000497110552416953</v>
      </c>
    </row>
    <row r="774" spans="1:38">
      <c r="A774" s="166" t="s">
        <v>375</v>
      </c>
      <c r="B774" s="167" t="s">
        <v>1818</v>
      </c>
      <c r="C774" s="167" t="s">
        <v>592</v>
      </c>
      <c r="D774" s="150">
        <v>4772</v>
      </c>
      <c r="E774" s="150">
        <v>100</v>
      </c>
      <c r="F774" s="150">
        <v>68</v>
      </c>
      <c r="G774" s="150">
        <v>3</v>
      </c>
      <c r="H774" s="150">
        <v>0</v>
      </c>
      <c r="I774" s="151">
        <v>5556</v>
      </c>
      <c r="J774" s="151">
        <v>102</v>
      </c>
      <c r="K774" s="151">
        <v>102</v>
      </c>
      <c r="L774" s="151">
        <v>28</v>
      </c>
      <c r="M774" s="151">
        <v>0</v>
      </c>
      <c r="N774" s="151">
        <v>4798</v>
      </c>
      <c r="O774" s="151">
        <v>60</v>
      </c>
      <c r="P774" s="151">
        <v>60</v>
      </c>
      <c r="Q774" s="151">
        <v>44</v>
      </c>
      <c r="R774" s="151">
        <v>0</v>
      </c>
      <c r="S774" s="152">
        <v>0.015</v>
      </c>
      <c r="T774" s="153">
        <v>124015</v>
      </c>
      <c r="U774" s="153">
        <v>2257</v>
      </c>
      <c r="V774" s="153">
        <v>2225</v>
      </c>
      <c r="W774" s="153">
        <v>3</v>
      </c>
      <c r="X774" s="151">
        <v>2050</v>
      </c>
      <c r="Y774" s="154">
        <v>0.0181752207394267</v>
      </c>
      <c r="Z774" s="154">
        <v>0.0209555741827326</v>
      </c>
      <c r="AA774" s="154">
        <v>0.0183585313174946</v>
      </c>
      <c r="AB774" s="155">
        <v>0.0125052105043768</v>
      </c>
      <c r="AC774" s="156">
        <v>0.00259704286523801</v>
      </c>
      <c r="AD774" s="157">
        <v>32610</v>
      </c>
      <c r="AE774" s="158">
        <v>569</v>
      </c>
      <c r="AF774" s="158">
        <v>1</v>
      </c>
      <c r="AG774" s="158">
        <v>35461</v>
      </c>
      <c r="AH774" s="158">
        <v>685</v>
      </c>
      <c r="AI774" s="158">
        <v>2</v>
      </c>
      <c r="AJ774" s="155">
        <v>0.0174179699478688</v>
      </c>
      <c r="AK774" s="155">
        <v>0.0192605961478808</v>
      </c>
      <c r="AL774" s="156">
        <v>-0.00184262620001202</v>
      </c>
    </row>
    <row r="775" spans="1:38">
      <c r="A775" s="166" t="s">
        <v>375</v>
      </c>
      <c r="B775" s="167" t="s">
        <v>1818</v>
      </c>
      <c r="C775" s="167" t="s">
        <v>593</v>
      </c>
      <c r="D775" s="150">
        <v>5005</v>
      </c>
      <c r="E775" s="150">
        <v>77</v>
      </c>
      <c r="F775" s="150">
        <v>35</v>
      </c>
      <c r="G775" s="150">
        <v>1</v>
      </c>
      <c r="H775" s="150">
        <v>0</v>
      </c>
      <c r="I775" s="151">
        <v>5784</v>
      </c>
      <c r="J775" s="151">
        <v>4</v>
      </c>
      <c r="K775" s="151">
        <v>4</v>
      </c>
      <c r="L775" s="151">
        <v>1</v>
      </c>
      <c r="M775" s="151">
        <v>0</v>
      </c>
      <c r="N775" s="151">
        <v>5118</v>
      </c>
      <c r="O775" s="151">
        <v>88</v>
      </c>
      <c r="P775" s="151">
        <v>88</v>
      </c>
      <c r="Q775" s="151">
        <v>50</v>
      </c>
      <c r="R775" s="151">
        <v>0</v>
      </c>
      <c r="S775" s="152">
        <v>0.015</v>
      </c>
      <c r="T775" s="153">
        <v>130496</v>
      </c>
      <c r="U775" s="153">
        <v>1741</v>
      </c>
      <c r="V775" s="153">
        <v>1699</v>
      </c>
      <c r="W775" s="153">
        <v>0</v>
      </c>
      <c r="X775" s="151">
        <v>1612</v>
      </c>
      <c r="Y775" s="154">
        <v>0.0133414051005395</v>
      </c>
      <c r="Z775" s="154">
        <v>0.0153846153846154</v>
      </c>
      <c r="AA775" s="154">
        <v>0.000691562932226833</v>
      </c>
      <c r="AB775" s="155">
        <v>0.0171942164908167</v>
      </c>
      <c r="AC775" s="156">
        <v>0.0146930524523886</v>
      </c>
      <c r="AD775" s="157">
        <v>33895</v>
      </c>
      <c r="AE775" s="158">
        <v>469</v>
      </c>
      <c r="AF775" s="158">
        <v>0</v>
      </c>
      <c r="AG775" s="158">
        <v>37763</v>
      </c>
      <c r="AH775" s="158">
        <v>514</v>
      </c>
      <c r="AI775" s="158">
        <v>0</v>
      </c>
      <c r="AJ775" s="155">
        <v>0.0138368490927865</v>
      </c>
      <c r="AK775" s="155">
        <v>0.0136112067367529</v>
      </c>
      <c r="AL775" s="156">
        <v>0.00022564235603364</v>
      </c>
    </row>
    <row r="776" spans="1:38">
      <c r="A776" s="166" t="s">
        <v>375</v>
      </c>
      <c r="B776" s="167" t="s">
        <v>1818</v>
      </c>
      <c r="C776" s="167" t="s">
        <v>594</v>
      </c>
      <c r="D776" s="150">
        <v>7817</v>
      </c>
      <c r="E776" s="150">
        <v>167</v>
      </c>
      <c r="F776" s="150">
        <v>121</v>
      </c>
      <c r="G776" s="150">
        <v>0</v>
      </c>
      <c r="H776" s="150">
        <v>0</v>
      </c>
      <c r="I776" s="151">
        <v>8868</v>
      </c>
      <c r="J776" s="151">
        <v>162</v>
      </c>
      <c r="K776" s="151">
        <v>162</v>
      </c>
      <c r="L776" s="151">
        <v>3</v>
      </c>
      <c r="M776" s="151">
        <v>0</v>
      </c>
      <c r="N776" s="151">
        <v>7754</v>
      </c>
      <c r="O776" s="151">
        <v>101</v>
      </c>
      <c r="P776" s="151">
        <v>101</v>
      </c>
      <c r="Q776" s="151">
        <v>33</v>
      </c>
      <c r="R776" s="151">
        <v>0</v>
      </c>
      <c r="S776" s="152">
        <v>0.015</v>
      </c>
      <c r="T776" s="153">
        <v>198581</v>
      </c>
      <c r="U776" s="153">
        <v>3942</v>
      </c>
      <c r="V776" s="153">
        <v>3896</v>
      </c>
      <c r="W776" s="153">
        <v>1</v>
      </c>
      <c r="X776" s="151">
        <v>3436</v>
      </c>
      <c r="Y776" s="154">
        <v>0.0198458059935241</v>
      </c>
      <c r="Z776" s="154">
        <v>0.0213636945119611</v>
      </c>
      <c r="AA776" s="154">
        <v>0.0182679296346414</v>
      </c>
      <c r="AB776" s="155">
        <v>0.0130255352076348</v>
      </c>
      <c r="AC776" s="156">
        <v>0.0030957648773197</v>
      </c>
      <c r="AD776" s="157">
        <v>52332</v>
      </c>
      <c r="AE776" s="158">
        <v>1096</v>
      </c>
      <c r="AF776" s="158">
        <v>0</v>
      </c>
      <c r="AG776" s="158">
        <v>56439</v>
      </c>
      <c r="AH776" s="158">
        <v>1193</v>
      </c>
      <c r="AI776" s="158">
        <v>0</v>
      </c>
      <c r="AJ776" s="155">
        <v>0.0209432087441718</v>
      </c>
      <c r="AK776" s="155">
        <v>0.0211378656602704</v>
      </c>
      <c r="AL776" s="156">
        <v>-0.000194656916098553</v>
      </c>
    </row>
    <row r="777" spans="1:38">
      <c r="A777" s="166" t="s">
        <v>375</v>
      </c>
      <c r="B777" s="167" t="s">
        <v>1818</v>
      </c>
      <c r="C777" s="167" t="s">
        <v>595</v>
      </c>
      <c r="D777" s="150">
        <v>4955</v>
      </c>
      <c r="E777" s="150">
        <v>132</v>
      </c>
      <c r="F777" s="150">
        <v>85</v>
      </c>
      <c r="G777" s="150">
        <v>0</v>
      </c>
      <c r="H777" s="150">
        <v>0</v>
      </c>
      <c r="I777" s="151">
        <v>5491</v>
      </c>
      <c r="J777" s="151">
        <v>122</v>
      </c>
      <c r="K777" s="151">
        <v>121</v>
      </c>
      <c r="L777" s="151">
        <v>26</v>
      </c>
      <c r="M777" s="151">
        <v>0</v>
      </c>
      <c r="N777" s="151">
        <v>4970</v>
      </c>
      <c r="O777" s="151">
        <v>115</v>
      </c>
      <c r="P777" s="151">
        <v>115</v>
      </c>
      <c r="Q777" s="151">
        <v>82</v>
      </c>
      <c r="R777" s="151">
        <v>0</v>
      </c>
      <c r="S777" s="152">
        <v>0.015</v>
      </c>
      <c r="T777" s="153">
        <v>126651</v>
      </c>
      <c r="U777" s="153">
        <v>2568</v>
      </c>
      <c r="V777" s="153">
        <v>2520</v>
      </c>
      <c r="W777" s="153">
        <v>1</v>
      </c>
      <c r="X777" s="151">
        <v>2274</v>
      </c>
      <c r="Y777" s="154">
        <v>0.020268296341916</v>
      </c>
      <c r="Z777" s="154">
        <v>0.0266397578203835</v>
      </c>
      <c r="AA777" s="154">
        <v>0.0222181751957749</v>
      </c>
      <c r="AB777" s="155">
        <v>0.0231388329979879</v>
      </c>
      <c r="AC777" s="156">
        <v>0.00442158262460855</v>
      </c>
      <c r="AD777" s="157">
        <v>33116</v>
      </c>
      <c r="AE777" s="158">
        <v>793</v>
      </c>
      <c r="AF777" s="158">
        <v>0</v>
      </c>
      <c r="AG777" s="158">
        <v>36153</v>
      </c>
      <c r="AH777" s="158">
        <v>796</v>
      </c>
      <c r="AI777" s="158">
        <v>0</v>
      </c>
      <c r="AJ777" s="155">
        <v>0.023946128759512</v>
      </c>
      <c r="AK777" s="155">
        <v>0.0220175365806434</v>
      </c>
      <c r="AL777" s="156">
        <v>0.00192859217886864</v>
      </c>
    </row>
    <row r="778" spans="1:38">
      <c r="A778" s="166" t="s">
        <v>375</v>
      </c>
      <c r="B778" s="167" t="s">
        <v>1818</v>
      </c>
      <c r="C778" s="167" t="s">
        <v>596</v>
      </c>
      <c r="D778" s="150">
        <v>1845</v>
      </c>
      <c r="E778" s="150">
        <v>16</v>
      </c>
      <c r="F778" s="150">
        <v>1</v>
      </c>
      <c r="G778" s="150">
        <v>0</v>
      </c>
      <c r="H778" s="150">
        <v>0</v>
      </c>
      <c r="I778" s="151">
        <v>2395</v>
      </c>
      <c r="J778" s="151">
        <v>25</v>
      </c>
      <c r="K778" s="151">
        <v>25</v>
      </c>
      <c r="L778" s="151">
        <v>2</v>
      </c>
      <c r="M778" s="151">
        <v>2</v>
      </c>
      <c r="N778" s="151">
        <v>1700</v>
      </c>
      <c r="O778" s="151">
        <v>10</v>
      </c>
      <c r="P778" s="151">
        <v>10</v>
      </c>
      <c r="Q778" s="151">
        <v>5</v>
      </c>
      <c r="R778" s="151">
        <v>0</v>
      </c>
      <c r="S778" s="152">
        <v>0.015</v>
      </c>
      <c r="T778" s="153">
        <v>46855</v>
      </c>
      <c r="U778" s="153">
        <v>515</v>
      </c>
      <c r="V778" s="153">
        <v>500</v>
      </c>
      <c r="W778" s="153">
        <v>2</v>
      </c>
      <c r="X778" s="151">
        <v>461</v>
      </c>
      <c r="Y778" s="154">
        <v>0.0109486714331448</v>
      </c>
      <c r="Z778" s="154">
        <v>0.00867208672086721</v>
      </c>
      <c r="AA778" s="154">
        <v>0.00960334029227557</v>
      </c>
      <c r="AB778" s="155">
        <v>0.00588235294117647</v>
      </c>
      <c r="AC778" s="156">
        <v>-0.000931253571408365</v>
      </c>
      <c r="AD778" s="157">
        <v>13184</v>
      </c>
      <c r="AE778" s="158">
        <v>146</v>
      </c>
      <c r="AF778" s="158">
        <v>2</v>
      </c>
      <c r="AG778" s="158">
        <v>13835</v>
      </c>
      <c r="AH778" s="158">
        <v>131</v>
      </c>
      <c r="AI778" s="158">
        <v>0</v>
      </c>
      <c r="AJ778" s="155">
        <v>0.0109223300970874</v>
      </c>
      <c r="AK778" s="155">
        <v>0.00946873870617998</v>
      </c>
      <c r="AL778" s="156">
        <v>0.0014535913909074</v>
      </c>
    </row>
    <row r="779" spans="1:38">
      <c r="A779" s="166" t="s">
        <v>375</v>
      </c>
      <c r="B779" s="167" t="s">
        <v>1818</v>
      </c>
      <c r="C779" s="167" t="s">
        <v>597</v>
      </c>
      <c r="D779" s="150">
        <v>5214</v>
      </c>
      <c r="E779" s="150">
        <v>77</v>
      </c>
      <c r="F779" s="150">
        <v>51</v>
      </c>
      <c r="G779" s="150">
        <v>0</v>
      </c>
      <c r="H779" s="150">
        <v>0</v>
      </c>
      <c r="I779" s="151">
        <v>5878</v>
      </c>
      <c r="J779" s="151">
        <v>147</v>
      </c>
      <c r="K779" s="151">
        <v>147</v>
      </c>
      <c r="L779" s="151">
        <v>16</v>
      </c>
      <c r="M779" s="151">
        <v>0</v>
      </c>
      <c r="N779" s="151">
        <v>5467</v>
      </c>
      <c r="O779" s="151">
        <v>81</v>
      </c>
      <c r="P779" s="151">
        <v>81</v>
      </c>
      <c r="Q779" s="151">
        <v>54</v>
      </c>
      <c r="R779" s="151">
        <v>0</v>
      </c>
      <c r="S779" s="152">
        <v>0.015</v>
      </c>
      <c r="T779" s="153">
        <v>134630</v>
      </c>
      <c r="U779" s="153">
        <v>2401</v>
      </c>
      <c r="V779" s="153">
        <v>2375</v>
      </c>
      <c r="W779" s="153">
        <v>4</v>
      </c>
      <c r="X779" s="151">
        <v>2129</v>
      </c>
      <c r="Y779" s="154">
        <v>0.0178043526702815</v>
      </c>
      <c r="Z779" s="154">
        <v>0.0147679324894515</v>
      </c>
      <c r="AA779" s="154">
        <v>0.025008506294658</v>
      </c>
      <c r="AB779" s="155">
        <v>0.0148161697457472</v>
      </c>
      <c r="AC779" s="156">
        <v>-0.0102405738052066</v>
      </c>
      <c r="AD779" s="157">
        <v>35542</v>
      </c>
      <c r="AE779" s="158">
        <v>723</v>
      </c>
      <c r="AF779" s="158">
        <v>1</v>
      </c>
      <c r="AG779" s="158">
        <v>38187</v>
      </c>
      <c r="AH779" s="158">
        <v>642</v>
      </c>
      <c r="AI779" s="158">
        <v>1</v>
      </c>
      <c r="AJ779" s="155">
        <v>0.0203139947104834</v>
      </c>
      <c r="AK779" s="155">
        <v>0.0167858171629088</v>
      </c>
      <c r="AL779" s="156">
        <v>0.00352817754757453</v>
      </c>
    </row>
    <row r="780" spans="1:38">
      <c r="A780" s="166" t="s">
        <v>375</v>
      </c>
      <c r="B780" s="167" t="s">
        <v>1819</v>
      </c>
      <c r="C780" s="167" t="s">
        <v>598</v>
      </c>
      <c r="D780" s="150">
        <v>5386</v>
      </c>
      <c r="E780" s="150">
        <v>61</v>
      </c>
      <c r="F780" s="150">
        <v>33</v>
      </c>
      <c r="G780" s="150">
        <v>0</v>
      </c>
      <c r="H780" s="150">
        <v>0</v>
      </c>
      <c r="I780" s="151">
        <v>6916</v>
      </c>
      <c r="J780" s="151">
        <v>102</v>
      </c>
      <c r="K780" s="151">
        <v>102</v>
      </c>
      <c r="L780" s="151">
        <v>13</v>
      </c>
      <c r="M780" s="151">
        <v>0</v>
      </c>
      <c r="N780" s="151">
        <v>2993</v>
      </c>
      <c r="O780" s="151">
        <v>67</v>
      </c>
      <c r="P780" s="151">
        <v>66</v>
      </c>
      <c r="Q780" s="151">
        <v>46</v>
      </c>
      <c r="R780" s="151">
        <v>0</v>
      </c>
      <c r="S780" s="152">
        <v>0.015</v>
      </c>
      <c r="T780" s="153">
        <v>127455</v>
      </c>
      <c r="U780" s="153">
        <v>1963</v>
      </c>
      <c r="V780" s="153">
        <v>1934</v>
      </c>
      <c r="W780" s="153">
        <v>0</v>
      </c>
      <c r="X780" s="151">
        <v>1762</v>
      </c>
      <c r="Y780" s="154">
        <v>0.0154015142599349</v>
      </c>
      <c r="Z780" s="154">
        <v>0.0113256591162273</v>
      </c>
      <c r="AA780" s="154">
        <v>0.0147484094852516</v>
      </c>
      <c r="AB780" s="155">
        <v>0.0223855663214166</v>
      </c>
      <c r="AC780" s="156">
        <v>-0.00342275036902434</v>
      </c>
      <c r="AD780" s="157">
        <v>35966</v>
      </c>
      <c r="AE780" s="158">
        <v>538</v>
      </c>
      <c r="AF780" s="158">
        <v>0</v>
      </c>
      <c r="AG780" s="158">
        <v>38305</v>
      </c>
      <c r="AH780" s="158">
        <v>598</v>
      </c>
      <c r="AI780" s="158">
        <v>0</v>
      </c>
      <c r="AJ780" s="155">
        <v>0.0149585719846522</v>
      </c>
      <c r="AK780" s="155">
        <v>0.0156115389635818</v>
      </c>
      <c r="AL780" s="156">
        <v>-0.000652966978929607</v>
      </c>
    </row>
    <row r="781" spans="1:38">
      <c r="A781" s="166" t="s">
        <v>375</v>
      </c>
      <c r="B781" s="167" t="s">
        <v>1819</v>
      </c>
      <c r="C781" s="167" t="s">
        <v>599</v>
      </c>
      <c r="D781" s="150">
        <v>2230</v>
      </c>
      <c r="E781" s="150">
        <v>36</v>
      </c>
      <c r="F781" s="150">
        <v>27</v>
      </c>
      <c r="G781" s="150">
        <v>0</v>
      </c>
      <c r="H781" s="150">
        <v>0</v>
      </c>
      <c r="I781" s="151">
        <v>2906</v>
      </c>
      <c r="J781" s="151">
        <v>27</v>
      </c>
      <c r="K781" s="151">
        <v>27</v>
      </c>
      <c r="L781" s="151">
        <v>5</v>
      </c>
      <c r="M781" s="151">
        <v>0</v>
      </c>
      <c r="N781" s="151">
        <v>1285</v>
      </c>
      <c r="O781" s="151">
        <v>14</v>
      </c>
      <c r="P781" s="151">
        <v>14</v>
      </c>
      <c r="Q781" s="151">
        <v>10</v>
      </c>
      <c r="R781" s="151">
        <v>0</v>
      </c>
      <c r="S781" s="152">
        <v>0.015</v>
      </c>
      <c r="T781" s="153">
        <v>56096</v>
      </c>
      <c r="U781" s="153">
        <v>675</v>
      </c>
      <c r="V781" s="153">
        <v>666</v>
      </c>
      <c r="W781" s="153">
        <v>1</v>
      </c>
      <c r="X781" s="151">
        <v>605</v>
      </c>
      <c r="Y781" s="154">
        <v>0.0120151169423845</v>
      </c>
      <c r="Z781" s="154">
        <v>0.0161434977578475</v>
      </c>
      <c r="AA781" s="154">
        <v>0.00929112181693049</v>
      </c>
      <c r="AB781" s="155">
        <v>0.0108949416342412</v>
      </c>
      <c r="AC781" s="156">
        <v>0.00685237594091705</v>
      </c>
      <c r="AD781" s="157">
        <v>15326</v>
      </c>
      <c r="AE781" s="158">
        <v>196</v>
      </c>
      <c r="AF781" s="158">
        <v>0</v>
      </c>
      <c r="AG781" s="158">
        <v>17320</v>
      </c>
      <c r="AH781" s="158">
        <v>217</v>
      </c>
      <c r="AI781" s="158">
        <v>0</v>
      </c>
      <c r="AJ781" s="155">
        <v>0.0127887250424116</v>
      </c>
      <c r="AK781" s="155">
        <v>0.0125288683602771</v>
      </c>
      <c r="AL781" s="156">
        <v>0.000259856682134452</v>
      </c>
    </row>
    <row r="782" spans="1:38">
      <c r="A782" s="166" t="s">
        <v>375</v>
      </c>
      <c r="B782" s="167" t="s">
        <v>1819</v>
      </c>
      <c r="C782" s="167" t="s">
        <v>600</v>
      </c>
      <c r="D782" s="150">
        <v>2258</v>
      </c>
      <c r="E782" s="150">
        <v>25</v>
      </c>
      <c r="F782" s="150">
        <v>16</v>
      </c>
      <c r="G782" s="150">
        <v>1</v>
      </c>
      <c r="H782" s="150">
        <v>0</v>
      </c>
      <c r="I782" s="151">
        <v>3178</v>
      </c>
      <c r="J782" s="151">
        <v>40</v>
      </c>
      <c r="K782" s="151">
        <v>39</v>
      </c>
      <c r="L782" s="151">
        <v>11</v>
      </c>
      <c r="M782" s="151">
        <v>0</v>
      </c>
      <c r="N782" s="151">
        <v>1611</v>
      </c>
      <c r="O782" s="151">
        <v>23</v>
      </c>
      <c r="P782" s="151">
        <v>23</v>
      </c>
      <c r="Q782" s="151">
        <v>13</v>
      </c>
      <c r="R782" s="151">
        <v>0</v>
      </c>
      <c r="S782" s="152">
        <v>0.015</v>
      </c>
      <c r="T782" s="153">
        <v>59655</v>
      </c>
      <c r="U782" s="153">
        <v>682</v>
      </c>
      <c r="V782" s="153">
        <v>672</v>
      </c>
      <c r="W782" s="153">
        <v>1</v>
      </c>
      <c r="X782" s="151">
        <v>609</v>
      </c>
      <c r="Y782" s="154">
        <v>0.0114156399295952</v>
      </c>
      <c r="Z782" s="154">
        <v>0.0110717449069973</v>
      </c>
      <c r="AA782" s="154">
        <v>0.012586532410321</v>
      </c>
      <c r="AB782" s="155">
        <v>0.0142768466790813</v>
      </c>
      <c r="AC782" s="156">
        <v>-0.00151478750332361</v>
      </c>
      <c r="AD782" s="157">
        <v>16619</v>
      </c>
      <c r="AE782" s="158">
        <v>197</v>
      </c>
      <c r="AF782" s="158">
        <v>0</v>
      </c>
      <c r="AG782" s="158">
        <v>17998</v>
      </c>
      <c r="AH782" s="158">
        <v>192</v>
      </c>
      <c r="AI782" s="158">
        <v>0</v>
      </c>
      <c r="AJ782" s="155">
        <v>0.0118539021601781</v>
      </c>
      <c r="AK782" s="155">
        <v>0.0106678519835537</v>
      </c>
      <c r="AL782" s="156">
        <v>0.00118605017662438</v>
      </c>
    </row>
    <row r="783" spans="1:38">
      <c r="A783" s="166" t="s">
        <v>375</v>
      </c>
      <c r="B783" s="167" t="s">
        <v>1819</v>
      </c>
      <c r="C783" s="167" t="s">
        <v>601</v>
      </c>
      <c r="D783" s="150">
        <v>4034</v>
      </c>
      <c r="E783" s="150">
        <v>48</v>
      </c>
      <c r="F783" s="150">
        <v>35</v>
      </c>
      <c r="G783" s="150">
        <v>0</v>
      </c>
      <c r="H783" s="150">
        <v>0</v>
      </c>
      <c r="I783" s="151">
        <v>5343</v>
      </c>
      <c r="J783" s="151">
        <v>72</v>
      </c>
      <c r="K783" s="151">
        <v>72</v>
      </c>
      <c r="L783" s="151">
        <v>4</v>
      </c>
      <c r="M783" s="151">
        <v>0</v>
      </c>
      <c r="N783" s="151">
        <v>1934</v>
      </c>
      <c r="O783" s="151">
        <v>44</v>
      </c>
      <c r="P783" s="151">
        <v>44</v>
      </c>
      <c r="Q783" s="151">
        <v>25</v>
      </c>
      <c r="R783" s="151">
        <v>0</v>
      </c>
      <c r="S783" s="152">
        <v>0.015</v>
      </c>
      <c r="T783" s="153">
        <v>99415</v>
      </c>
      <c r="U783" s="153">
        <v>1566</v>
      </c>
      <c r="V783" s="153">
        <v>1553</v>
      </c>
      <c r="W783" s="153">
        <v>0</v>
      </c>
      <c r="X783" s="151">
        <v>1403</v>
      </c>
      <c r="Y783" s="154">
        <v>0.015752150077956</v>
      </c>
      <c r="Z783" s="154">
        <v>0.0118988596926128</v>
      </c>
      <c r="AA783" s="154">
        <v>0.0134755755193711</v>
      </c>
      <c r="AB783" s="155">
        <v>0.0227507755946225</v>
      </c>
      <c r="AC783" s="156">
        <v>-0.00157671582675835</v>
      </c>
      <c r="AD783" s="157">
        <v>27644</v>
      </c>
      <c r="AE783" s="158">
        <v>445</v>
      </c>
      <c r="AF783" s="158">
        <v>0</v>
      </c>
      <c r="AG783" s="158">
        <v>30203</v>
      </c>
      <c r="AH783" s="158">
        <v>489</v>
      </c>
      <c r="AI783" s="158">
        <v>0</v>
      </c>
      <c r="AJ783" s="155">
        <v>0.0160975256836927</v>
      </c>
      <c r="AK783" s="155">
        <v>0.0161904446578154</v>
      </c>
      <c r="AL783" s="156">
        <v>-9.29189741227868e-5</v>
      </c>
    </row>
    <row r="784" spans="1:38">
      <c r="A784" s="166" t="s">
        <v>375</v>
      </c>
      <c r="B784" s="167" t="s">
        <v>1819</v>
      </c>
      <c r="C784" s="167" t="s">
        <v>602</v>
      </c>
      <c r="D784" s="150">
        <v>1499</v>
      </c>
      <c r="E784" s="150">
        <v>42</v>
      </c>
      <c r="F784" s="150">
        <v>29</v>
      </c>
      <c r="G784" s="150">
        <v>0</v>
      </c>
      <c r="H784" s="150">
        <v>0</v>
      </c>
      <c r="I784" s="151">
        <v>1911</v>
      </c>
      <c r="J784" s="151">
        <v>13</v>
      </c>
      <c r="K784" s="151">
        <v>13</v>
      </c>
      <c r="L784" s="151">
        <v>0</v>
      </c>
      <c r="M784" s="151">
        <v>0</v>
      </c>
      <c r="N784" s="151">
        <v>1237</v>
      </c>
      <c r="O784" s="151">
        <v>41</v>
      </c>
      <c r="P784" s="151">
        <v>41</v>
      </c>
      <c r="Q784" s="151">
        <v>23</v>
      </c>
      <c r="R784" s="151">
        <v>0</v>
      </c>
      <c r="S784" s="152">
        <v>0.015</v>
      </c>
      <c r="T784" s="153">
        <v>38758</v>
      </c>
      <c r="U784" s="153">
        <v>647</v>
      </c>
      <c r="V784" s="153">
        <v>634</v>
      </c>
      <c r="W784" s="153">
        <v>0</v>
      </c>
      <c r="X784" s="151">
        <v>566</v>
      </c>
      <c r="Y784" s="154">
        <v>0.0166933278290933</v>
      </c>
      <c r="Z784" s="154">
        <v>0.0280186791194129</v>
      </c>
      <c r="AA784" s="154">
        <v>0.00680272108843537</v>
      </c>
      <c r="AB784" s="155">
        <v>0.0331447049312854</v>
      </c>
      <c r="AC784" s="156">
        <v>0.0212159580309776</v>
      </c>
      <c r="AD784" s="157">
        <v>11037</v>
      </c>
      <c r="AE784" s="158">
        <v>178</v>
      </c>
      <c r="AF784" s="158">
        <v>0</v>
      </c>
      <c r="AG784" s="158">
        <v>11952</v>
      </c>
      <c r="AH784" s="158">
        <v>222</v>
      </c>
      <c r="AI784" s="158">
        <v>0</v>
      </c>
      <c r="AJ784" s="155">
        <v>0.0161275708978889</v>
      </c>
      <c r="AK784" s="155">
        <v>0.018574297188755</v>
      </c>
      <c r="AL784" s="156">
        <v>-0.0024467262908661</v>
      </c>
    </row>
    <row r="785" spans="1:38">
      <c r="A785" s="166" t="s">
        <v>375</v>
      </c>
      <c r="B785" s="167" t="s">
        <v>1819</v>
      </c>
      <c r="C785" s="167" t="s">
        <v>603</v>
      </c>
      <c r="D785" s="150">
        <v>2414</v>
      </c>
      <c r="E785" s="150">
        <v>65</v>
      </c>
      <c r="F785" s="150">
        <v>49</v>
      </c>
      <c r="G785" s="150">
        <v>7</v>
      </c>
      <c r="H785" s="150">
        <v>0</v>
      </c>
      <c r="I785" s="151">
        <v>3042</v>
      </c>
      <c r="J785" s="151">
        <v>33</v>
      </c>
      <c r="K785" s="151">
        <v>33</v>
      </c>
      <c r="L785" s="151">
        <v>7</v>
      </c>
      <c r="M785" s="151">
        <v>0</v>
      </c>
      <c r="N785" s="151">
        <v>1935</v>
      </c>
      <c r="O785" s="151">
        <v>13</v>
      </c>
      <c r="P785" s="151">
        <v>13</v>
      </c>
      <c r="Q785" s="151">
        <v>12</v>
      </c>
      <c r="R785" s="151">
        <v>0</v>
      </c>
      <c r="S785" s="152">
        <v>0.015</v>
      </c>
      <c r="T785" s="153">
        <v>61591</v>
      </c>
      <c r="U785" s="153">
        <v>923</v>
      </c>
      <c r="V785" s="153">
        <v>907</v>
      </c>
      <c r="W785" s="153">
        <v>0</v>
      </c>
      <c r="X785" s="151">
        <v>832</v>
      </c>
      <c r="Y785" s="154">
        <v>0.0149859557402867</v>
      </c>
      <c r="Z785" s="154">
        <v>0.0269262634631317</v>
      </c>
      <c r="AA785" s="154">
        <v>0.0108481262327416</v>
      </c>
      <c r="AB785" s="155">
        <v>0.00671834625322997</v>
      </c>
      <c r="AC785" s="156">
        <v>0.0160781372303901</v>
      </c>
      <c r="AD785" s="157">
        <v>17233</v>
      </c>
      <c r="AE785" s="158">
        <v>274</v>
      </c>
      <c r="AF785" s="158">
        <v>0</v>
      </c>
      <c r="AG785" s="158">
        <v>18790</v>
      </c>
      <c r="AH785" s="158">
        <v>284</v>
      </c>
      <c r="AI785" s="158">
        <v>0</v>
      </c>
      <c r="AJ785" s="155">
        <v>0.015899727267452</v>
      </c>
      <c r="AK785" s="155">
        <v>0.0151144225651943</v>
      </c>
      <c r="AL785" s="156">
        <v>0.000785304702257732</v>
      </c>
    </row>
    <row r="786" spans="1:38">
      <c r="A786" s="166" t="s">
        <v>375</v>
      </c>
      <c r="B786" s="167" t="s">
        <v>1819</v>
      </c>
      <c r="C786" s="167" t="s">
        <v>604</v>
      </c>
      <c r="D786" s="150">
        <v>4734</v>
      </c>
      <c r="E786" s="150">
        <v>85</v>
      </c>
      <c r="F786" s="150">
        <v>74</v>
      </c>
      <c r="G786" s="150">
        <v>7</v>
      </c>
      <c r="H786" s="150">
        <v>0</v>
      </c>
      <c r="I786" s="151">
        <v>5724</v>
      </c>
      <c r="J786" s="151">
        <v>44</v>
      </c>
      <c r="K786" s="151">
        <v>44</v>
      </c>
      <c r="L786" s="151">
        <v>18</v>
      </c>
      <c r="M786" s="151">
        <v>0</v>
      </c>
      <c r="N786" s="151">
        <v>3198</v>
      </c>
      <c r="O786" s="151">
        <v>76</v>
      </c>
      <c r="P786" s="151">
        <v>76</v>
      </c>
      <c r="Q786" s="151">
        <v>62</v>
      </c>
      <c r="R786" s="151">
        <v>0</v>
      </c>
      <c r="S786" s="152">
        <v>0.015</v>
      </c>
      <c r="T786" s="153">
        <v>117631</v>
      </c>
      <c r="U786" s="153">
        <v>1619</v>
      </c>
      <c r="V786" s="153">
        <v>1608</v>
      </c>
      <c r="W786" s="153">
        <v>0</v>
      </c>
      <c r="X786" s="151">
        <v>1483</v>
      </c>
      <c r="Y786" s="154">
        <v>0.0137633787011927</v>
      </c>
      <c r="Z786" s="154">
        <v>0.0179552175749894</v>
      </c>
      <c r="AA786" s="154">
        <v>0.0076869322152341</v>
      </c>
      <c r="AB786" s="155">
        <v>0.0237648530331457</v>
      </c>
      <c r="AC786" s="156">
        <v>0.0102682853597553</v>
      </c>
      <c r="AD786" s="157">
        <v>32346</v>
      </c>
      <c r="AE786" s="158">
        <v>475</v>
      </c>
      <c r="AF786" s="158">
        <v>0</v>
      </c>
      <c r="AG786" s="158">
        <v>36916</v>
      </c>
      <c r="AH786" s="158">
        <v>499</v>
      </c>
      <c r="AI786" s="158">
        <v>0</v>
      </c>
      <c r="AJ786" s="155">
        <v>0.014684968775119</v>
      </c>
      <c r="AK786" s="155">
        <v>0.0135171741250406</v>
      </c>
      <c r="AL786" s="156">
        <v>0.00116779465007839</v>
      </c>
    </row>
    <row r="787" spans="1:38">
      <c r="A787" s="166" t="s">
        <v>375</v>
      </c>
      <c r="B787" s="167" t="s">
        <v>1819</v>
      </c>
      <c r="C787" s="167" t="s">
        <v>605</v>
      </c>
      <c r="D787" s="150">
        <v>2716</v>
      </c>
      <c r="E787" s="150">
        <v>65</v>
      </c>
      <c r="F787" s="150">
        <v>51</v>
      </c>
      <c r="G787" s="150">
        <v>4</v>
      </c>
      <c r="H787" s="150">
        <v>0</v>
      </c>
      <c r="I787" s="151">
        <v>3455</v>
      </c>
      <c r="J787" s="151">
        <v>10</v>
      </c>
      <c r="K787" s="151">
        <v>10</v>
      </c>
      <c r="L787" s="151">
        <v>4</v>
      </c>
      <c r="M787" s="151">
        <v>0</v>
      </c>
      <c r="N787" s="151">
        <v>1748</v>
      </c>
      <c r="O787" s="151">
        <v>37</v>
      </c>
      <c r="P787" s="151">
        <v>37</v>
      </c>
      <c r="Q787" s="151">
        <v>22</v>
      </c>
      <c r="R787" s="151">
        <v>0</v>
      </c>
      <c r="S787" s="152">
        <v>0.015</v>
      </c>
      <c r="T787" s="153">
        <v>66065</v>
      </c>
      <c r="U787" s="153">
        <v>920</v>
      </c>
      <c r="V787" s="153">
        <v>906</v>
      </c>
      <c r="W787" s="153">
        <v>4</v>
      </c>
      <c r="X787" s="151">
        <v>820</v>
      </c>
      <c r="Y787" s="154">
        <v>0.0138651328237342</v>
      </c>
      <c r="Z787" s="154">
        <v>0.0239322533136966</v>
      </c>
      <c r="AA787" s="154">
        <v>0.00289435600578871</v>
      </c>
      <c r="AB787" s="155">
        <v>0.0211670480549199</v>
      </c>
      <c r="AC787" s="156">
        <v>0.0210378973079079</v>
      </c>
      <c r="AD787" s="157">
        <v>18449</v>
      </c>
      <c r="AE787" s="158">
        <v>262</v>
      </c>
      <c r="AF787" s="158">
        <v>2</v>
      </c>
      <c r="AG787" s="158">
        <v>20339</v>
      </c>
      <c r="AH787" s="158">
        <v>263</v>
      </c>
      <c r="AI787" s="158">
        <v>1</v>
      </c>
      <c r="AJ787" s="155">
        <v>0.0140929047644859</v>
      </c>
      <c r="AK787" s="155">
        <v>0.0128816559319534</v>
      </c>
      <c r="AL787" s="156">
        <v>0.00121124883253249</v>
      </c>
    </row>
    <row r="788" spans="1:38">
      <c r="A788" s="166" t="s">
        <v>375</v>
      </c>
      <c r="B788" s="167" t="s">
        <v>1819</v>
      </c>
      <c r="C788" s="167" t="s">
        <v>606</v>
      </c>
      <c r="D788" s="150">
        <v>4032</v>
      </c>
      <c r="E788" s="150">
        <v>57</v>
      </c>
      <c r="F788" s="150">
        <v>41</v>
      </c>
      <c r="G788" s="150">
        <v>0</v>
      </c>
      <c r="H788" s="150">
        <v>0</v>
      </c>
      <c r="I788" s="151">
        <v>5000</v>
      </c>
      <c r="J788" s="151">
        <v>43</v>
      </c>
      <c r="K788" s="151">
        <v>43</v>
      </c>
      <c r="L788" s="151">
        <v>6</v>
      </c>
      <c r="M788" s="151">
        <v>0</v>
      </c>
      <c r="N788" s="151">
        <v>2154</v>
      </c>
      <c r="O788" s="151">
        <v>58</v>
      </c>
      <c r="P788" s="151">
        <v>58</v>
      </c>
      <c r="Q788" s="151">
        <v>42</v>
      </c>
      <c r="R788" s="151">
        <v>0</v>
      </c>
      <c r="S788" s="152">
        <v>0.015</v>
      </c>
      <c r="T788" s="153">
        <v>95183</v>
      </c>
      <c r="U788" s="153">
        <v>1204</v>
      </c>
      <c r="V788" s="153">
        <v>1188</v>
      </c>
      <c r="W788" s="153">
        <v>0</v>
      </c>
      <c r="X788" s="151">
        <v>1082</v>
      </c>
      <c r="Y788" s="154">
        <v>0.0126493176302491</v>
      </c>
      <c r="Z788" s="154">
        <v>0.0141369047619048</v>
      </c>
      <c r="AA788" s="154">
        <v>0.0086</v>
      </c>
      <c r="AB788" s="155">
        <v>0.0269266480965645</v>
      </c>
      <c r="AC788" s="156">
        <v>0.00553690476190476</v>
      </c>
      <c r="AD788" s="157">
        <v>26500</v>
      </c>
      <c r="AE788" s="158">
        <v>367</v>
      </c>
      <c r="AF788" s="158">
        <v>0</v>
      </c>
      <c r="AG788" s="158">
        <v>29364</v>
      </c>
      <c r="AH788" s="158">
        <v>388</v>
      </c>
      <c r="AI788" s="158">
        <v>0</v>
      </c>
      <c r="AJ788" s="155">
        <v>0.0138490566037736</v>
      </c>
      <c r="AK788" s="155">
        <v>0.0132134586568587</v>
      </c>
      <c r="AL788" s="156">
        <v>0.000635597946914847</v>
      </c>
    </row>
    <row r="789" spans="1:38">
      <c r="A789" s="166" t="s">
        <v>375</v>
      </c>
      <c r="B789" s="167" t="s">
        <v>1819</v>
      </c>
      <c r="C789" s="167" t="s">
        <v>607</v>
      </c>
      <c r="D789" s="150">
        <v>6326</v>
      </c>
      <c r="E789" s="150">
        <v>98</v>
      </c>
      <c r="F789" s="150">
        <v>78</v>
      </c>
      <c r="G789" s="150">
        <v>2</v>
      </c>
      <c r="H789" s="150">
        <v>0</v>
      </c>
      <c r="I789" s="151">
        <v>8627</v>
      </c>
      <c r="J789" s="151">
        <v>95</v>
      </c>
      <c r="K789" s="151">
        <v>95</v>
      </c>
      <c r="L789" s="151">
        <v>33</v>
      </c>
      <c r="M789" s="151">
        <v>0</v>
      </c>
      <c r="N789" s="151">
        <v>4183</v>
      </c>
      <c r="O789" s="151">
        <v>74</v>
      </c>
      <c r="P789" s="151">
        <v>74</v>
      </c>
      <c r="Q789" s="151">
        <v>46</v>
      </c>
      <c r="R789" s="151">
        <v>1</v>
      </c>
      <c r="S789" s="152">
        <v>0.015</v>
      </c>
      <c r="T789" s="153">
        <v>163024</v>
      </c>
      <c r="U789" s="153">
        <v>2211</v>
      </c>
      <c r="V789" s="153">
        <v>2191</v>
      </c>
      <c r="W789" s="153">
        <v>4</v>
      </c>
      <c r="X789" s="151">
        <v>1993</v>
      </c>
      <c r="Y789" s="154">
        <v>0.013537883992541</v>
      </c>
      <c r="Z789" s="154">
        <v>0.015491621877964</v>
      </c>
      <c r="AA789" s="154">
        <v>0.0110119392604613</v>
      </c>
      <c r="AB789" s="155">
        <v>0.017451589768109</v>
      </c>
      <c r="AC789" s="156">
        <v>0.00447968261750262</v>
      </c>
      <c r="AD789" s="157">
        <v>44995</v>
      </c>
      <c r="AE789" s="158">
        <v>620</v>
      </c>
      <c r="AF789" s="158">
        <v>1</v>
      </c>
      <c r="AG789" s="158">
        <v>50036</v>
      </c>
      <c r="AH789" s="158">
        <v>685</v>
      </c>
      <c r="AI789" s="158">
        <v>2</v>
      </c>
      <c r="AJ789" s="155">
        <v>0.0137570841204578</v>
      </c>
      <c r="AK789" s="155">
        <v>0.0136501718762491</v>
      </c>
      <c r="AL789" s="156">
        <v>0.000106912244208729</v>
      </c>
    </row>
    <row r="790" spans="1:38">
      <c r="A790" s="166" t="s">
        <v>375</v>
      </c>
      <c r="B790" s="167" t="s">
        <v>1819</v>
      </c>
      <c r="C790" s="167" t="s">
        <v>608</v>
      </c>
      <c r="D790" s="150">
        <v>2808</v>
      </c>
      <c r="E790" s="150">
        <v>25</v>
      </c>
      <c r="F790" s="150">
        <v>18</v>
      </c>
      <c r="G790" s="150">
        <v>0</v>
      </c>
      <c r="H790" s="150">
        <v>0</v>
      </c>
      <c r="I790" s="151">
        <v>3450</v>
      </c>
      <c r="J790" s="151">
        <v>38</v>
      </c>
      <c r="K790" s="151">
        <v>38</v>
      </c>
      <c r="L790" s="151">
        <v>8</v>
      </c>
      <c r="M790" s="151">
        <v>0</v>
      </c>
      <c r="N790" s="151">
        <v>1432</v>
      </c>
      <c r="O790" s="151">
        <v>34</v>
      </c>
      <c r="P790" s="151">
        <v>34</v>
      </c>
      <c r="Q790" s="151">
        <v>28</v>
      </c>
      <c r="R790" s="151">
        <v>0</v>
      </c>
      <c r="S790" s="152">
        <v>0.015</v>
      </c>
      <c r="T790" s="153">
        <v>63226</v>
      </c>
      <c r="U790" s="153">
        <v>864</v>
      </c>
      <c r="V790" s="153">
        <v>857</v>
      </c>
      <c r="W790" s="153">
        <v>0</v>
      </c>
      <c r="X790" s="151">
        <v>787</v>
      </c>
      <c r="Y790" s="154">
        <v>0.0136652642900073</v>
      </c>
      <c r="Z790" s="154">
        <v>0.0089031339031339</v>
      </c>
      <c r="AA790" s="154">
        <v>0.0110144927536232</v>
      </c>
      <c r="AB790" s="155">
        <v>0.0237430167597765</v>
      </c>
      <c r="AC790" s="156">
        <v>-0.00211135885048929</v>
      </c>
      <c r="AD790" s="157">
        <v>18278</v>
      </c>
      <c r="AE790" s="158">
        <v>259</v>
      </c>
      <c r="AF790" s="158">
        <v>0</v>
      </c>
      <c r="AG790" s="158">
        <v>19584</v>
      </c>
      <c r="AH790" s="158">
        <v>253</v>
      </c>
      <c r="AI790" s="158">
        <v>0</v>
      </c>
      <c r="AJ790" s="155">
        <v>0.01417004048583</v>
      </c>
      <c r="AK790" s="155">
        <v>0.0129187091503268</v>
      </c>
      <c r="AL790" s="156">
        <v>0.00125133133550316</v>
      </c>
    </row>
    <row r="791" spans="1:38">
      <c r="A791" s="166" t="s">
        <v>375</v>
      </c>
      <c r="B791" s="167" t="s">
        <v>1819</v>
      </c>
      <c r="C791" s="167" t="s">
        <v>609</v>
      </c>
      <c r="D791" s="150">
        <v>4456</v>
      </c>
      <c r="E791" s="150">
        <v>84</v>
      </c>
      <c r="F791" s="150">
        <v>61</v>
      </c>
      <c r="G791" s="150">
        <v>6</v>
      </c>
      <c r="H791" s="150">
        <v>0</v>
      </c>
      <c r="I791" s="151">
        <v>5451</v>
      </c>
      <c r="J791" s="151">
        <v>75</v>
      </c>
      <c r="K791" s="151">
        <v>75</v>
      </c>
      <c r="L791" s="151">
        <v>18</v>
      </c>
      <c r="M791" s="151">
        <v>0</v>
      </c>
      <c r="N791" s="151">
        <v>3431</v>
      </c>
      <c r="O791" s="151">
        <v>61</v>
      </c>
      <c r="P791" s="151">
        <v>61</v>
      </c>
      <c r="Q791" s="151">
        <v>49</v>
      </c>
      <c r="R791" s="151">
        <v>0</v>
      </c>
      <c r="S791" s="152">
        <v>0.015</v>
      </c>
      <c r="T791" s="153">
        <v>115358</v>
      </c>
      <c r="U791" s="153">
        <v>1647</v>
      </c>
      <c r="V791" s="153">
        <v>1621</v>
      </c>
      <c r="W791" s="153">
        <v>7</v>
      </c>
      <c r="X791" s="151">
        <v>1481</v>
      </c>
      <c r="Y791" s="154">
        <v>0.0142166126319804</v>
      </c>
      <c r="Z791" s="154">
        <v>0.018850987432675</v>
      </c>
      <c r="AA791" s="154">
        <v>0.0137589433131535</v>
      </c>
      <c r="AB791" s="155">
        <v>0.0177790731565141</v>
      </c>
      <c r="AC791" s="156">
        <v>0.0050920441195215</v>
      </c>
      <c r="AD791" s="157">
        <v>31369</v>
      </c>
      <c r="AE791" s="158">
        <v>526</v>
      </c>
      <c r="AF791" s="158">
        <v>1</v>
      </c>
      <c r="AG791" s="158">
        <v>34811</v>
      </c>
      <c r="AH791" s="158">
        <v>500</v>
      </c>
      <c r="AI791" s="158">
        <v>0</v>
      </c>
      <c r="AJ791" s="155">
        <v>0.0167362682903503</v>
      </c>
      <c r="AK791" s="155">
        <v>0.0143632759759846</v>
      </c>
      <c r="AL791" s="156">
        <v>0.00237299231436574</v>
      </c>
    </row>
    <row r="792" spans="1:38">
      <c r="A792" s="166" t="s">
        <v>375</v>
      </c>
      <c r="B792" s="167" t="s">
        <v>1819</v>
      </c>
      <c r="C792" s="167" t="s">
        <v>610</v>
      </c>
      <c r="D792" s="150">
        <v>4048</v>
      </c>
      <c r="E792" s="150">
        <v>60</v>
      </c>
      <c r="F792" s="150">
        <v>44</v>
      </c>
      <c r="G792" s="150">
        <v>1</v>
      </c>
      <c r="H792" s="150">
        <v>0</v>
      </c>
      <c r="I792" s="151">
        <v>5216</v>
      </c>
      <c r="J792" s="151">
        <v>48</v>
      </c>
      <c r="K792" s="151">
        <v>48</v>
      </c>
      <c r="L792" s="151">
        <v>8</v>
      </c>
      <c r="M792" s="151">
        <v>0</v>
      </c>
      <c r="N792" s="151">
        <v>2714</v>
      </c>
      <c r="O792" s="151">
        <v>50</v>
      </c>
      <c r="P792" s="151">
        <v>50</v>
      </c>
      <c r="Q792" s="151">
        <v>39</v>
      </c>
      <c r="R792" s="151">
        <v>0</v>
      </c>
      <c r="S792" s="152">
        <v>0.015</v>
      </c>
      <c r="T792" s="153">
        <v>108457</v>
      </c>
      <c r="U792" s="153">
        <v>1430</v>
      </c>
      <c r="V792" s="153">
        <v>1414</v>
      </c>
      <c r="W792" s="153">
        <v>0</v>
      </c>
      <c r="X792" s="151">
        <v>1303</v>
      </c>
      <c r="Y792" s="154">
        <v>0.0131849488737472</v>
      </c>
      <c r="Z792" s="154">
        <v>0.0148221343873518</v>
      </c>
      <c r="AA792" s="154">
        <v>0.00920245398773006</v>
      </c>
      <c r="AB792" s="155">
        <v>0.0184229918938836</v>
      </c>
      <c r="AC792" s="156">
        <v>0.00561968039962172</v>
      </c>
      <c r="AD792" s="157">
        <v>28674</v>
      </c>
      <c r="AE792" s="158">
        <v>394</v>
      </c>
      <c r="AF792" s="158">
        <v>0</v>
      </c>
      <c r="AG792" s="158">
        <v>33662</v>
      </c>
      <c r="AH792" s="158">
        <v>447</v>
      </c>
      <c r="AI792" s="158">
        <v>0</v>
      </c>
      <c r="AJ792" s="155">
        <v>0.0137406709911418</v>
      </c>
      <c r="AK792" s="155">
        <v>0.0132790683857168</v>
      </c>
      <c r="AL792" s="156">
        <v>0.000461602605424969</v>
      </c>
    </row>
    <row r="793" spans="1:38">
      <c r="A793" s="166" t="s">
        <v>375</v>
      </c>
      <c r="B793" s="167" t="s">
        <v>1819</v>
      </c>
      <c r="C793" s="167" t="s">
        <v>611</v>
      </c>
      <c r="D793" s="150">
        <v>6366</v>
      </c>
      <c r="E793" s="150">
        <v>101</v>
      </c>
      <c r="F793" s="150">
        <v>80</v>
      </c>
      <c r="G793" s="150">
        <v>0</v>
      </c>
      <c r="H793" s="150">
        <v>0</v>
      </c>
      <c r="I793" s="151">
        <v>7975</v>
      </c>
      <c r="J793" s="151">
        <v>47</v>
      </c>
      <c r="K793" s="151">
        <v>47</v>
      </c>
      <c r="L793" s="151">
        <v>2</v>
      </c>
      <c r="M793" s="151">
        <v>0</v>
      </c>
      <c r="N793" s="151">
        <v>3623</v>
      </c>
      <c r="O793" s="151">
        <v>70</v>
      </c>
      <c r="P793" s="151">
        <v>70</v>
      </c>
      <c r="Q793" s="151">
        <v>28</v>
      </c>
      <c r="R793" s="151">
        <v>0</v>
      </c>
      <c r="S793" s="152">
        <v>0.015</v>
      </c>
      <c r="T793" s="153">
        <v>149012</v>
      </c>
      <c r="U793" s="153">
        <v>2019</v>
      </c>
      <c r="V793" s="153">
        <v>1998</v>
      </c>
      <c r="W793" s="153">
        <v>0</v>
      </c>
      <c r="X793" s="151">
        <v>1812</v>
      </c>
      <c r="Y793" s="154">
        <v>0.0135492443561592</v>
      </c>
      <c r="Z793" s="154">
        <v>0.0158655356581841</v>
      </c>
      <c r="AA793" s="154">
        <v>0.00589341692789969</v>
      </c>
      <c r="AB793" s="155">
        <v>0.019321004692244</v>
      </c>
      <c r="AC793" s="156">
        <v>0.00997211873028442</v>
      </c>
      <c r="AD793" s="157">
        <v>41853</v>
      </c>
      <c r="AE793" s="158">
        <v>562</v>
      </c>
      <c r="AF793" s="158">
        <v>0</v>
      </c>
      <c r="AG793" s="158">
        <v>45708</v>
      </c>
      <c r="AH793" s="158">
        <v>594</v>
      </c>
      <c r="AI793" s="158">
        <v>0</v>
      </c>
      <c r="AJ793" s="155">
        <v>0.0134279502066757</v>
      </c>
      <c r="AK793" s="155">
        <v>0.0129955368863219</v>
      </c>
      <c r="AL793" s="156">
        <v>0.000432413320353877</v>
      </c>
    </row>
    <row r="794" spans="1:38">
      <c r="A794" s="166" t="s">
        <v>375</v>
      </c>
      <c r="B794" s="167" t="s">
        <v>1819</v>
      </c>
      <c r="C794" s="167" t="s">
        <v>612</v>
      </c>
      <c r="D794" s="150">
        <v>2704</v>
      </c>
      <c r="E794" s="150">
        <v>42</v>
      </c>
      <c r="F794" s="150">
        <v>31</v>
      </c>
      <c r="G794" s="150">
        <v>1</v>
      </c>
      <c r="H794" s="150">
        <v>0</v>
      </c>
      <c r="I794" s="151">
        <v>3252</v>
      </c>
      <c r="J794" s="151">
        <v>67</v>
      </c>
      <c r="K794" s="151">
        <v>66</v>
      </c>
      <c r="L794" s="151">
        <v>0</v>
      </c>
      <c r="M794" s="151">
        <v>0</v>
      </c>
      <c r="N794" s="151">
        <v>1952</v>
      </c>
      <c r="O794" s="151">
        <v>27</v>
      </c>
      <c r="P794" s="151">
        <v>27</v>
      </c>
      <c r="Q794" s="151">
        <v>14</v>
      </c>
      <c r="R794" s="151">
        <v>0</v>
      </c>
      <c r="S794" s="152">
        <v>0.015</v>
      </c>
      <c r="T794" s="153">
        <v>70084</v>
      </c>
      <c r="U794" s="153">
        <v>1087</v>
      </c>
      <c r="V794" s="153">
        <v>1075</v>
      </c>
      <c r="W794" s="153">
        <v>0</v>
      </c>
      <c r="X794" s="151">
        <v>952</v>
      </c>
      <c r="Y794" s="154">
        <v>0.0155099594771988</v>
      </c>
      <c r="Z794" s="154">
        <v>0.0155325443786982</v>
      </c>
      <c r="AA794" s="154">
        <v>0.0206027060270603</v>
      </c>
      <c r="AB794" s="155">
        <v>0.0138319672131148</v>
      </c>
      <c r="AC794" s="156">
        <v>-0.00507016164836204</v>
      </c>
      <c r="AD794" s="157">
        <v>18821</v>
      </c>
      <c r="AE794" s="158">
        <v>342</v>
      </c>
      <c r="AF794" s="158">
        <v>0</v>
      </c>
      <c r="AG794" s="158">
        <v>21558</v>
      </c>
      <c r="AH794" s="158">
        <v>322</v>
      </c>
      <c r="AI794" s="158">
        <v>0</v>
      </c>
      <c r="AJ794" s="155">
        <v>0.0181711917538919</v>
      </c>
      <c r="AK794" s="155">
        <v>0.0149364505056128</v>
      </c>
      <c r="AL794" s="156">
        <v>0.00323474124827916</v>
      </c>
    </row>
    <row r="795" spans="1:38">
      <c r="A795" s="166" t="s">
        <v>375</v>
      </c>
      <c r="B795" s="167" t="s">
        <v>1819</v>
      </c>
      <c r="C795" s="167" t="s">
        <v>613</v>
      </c>
      <c r="D795" s="150">
        <v>3654</v>
      </c>
      <c r="E795" s="150">
        <v>66</v>
      </c>
      <c r="F795" s="150">
        <v>53</v>
      </c>
      <c r="G795" s="150">
        <v>0</v>
      </c>
      <c r="H795" s="150">
        <v>0</v>
      </c>
      <c r="I795" s="151">
        <v>4458</v>
      </c>
      <c r="J795" s="151">
        <v>60</v>
      </c>
      <c r="K795" s="151">
        <v>60</v>
      </c>
      <c r="L795" s="151">
        <v>16</v>
      </c>
      <c r="M795" s="151">
        <v>0</v>
      </c>
      <c r="N795" s="151">
        <v>2140</v>
      </c>
      <c r="O795" s="151">
        <v>74</v>
      </c>
      <c r="P795" s="151">
        <v>74</v>
      </c>
      <c r="Q795" s="151">
        <v>53</v>
      </c>
      <c r="R795" s="151">
        <v>0</v>
      </c>
      <c r="S795" s="152">
        <v>0.015</v>
      </c>
      <c r="T795" s="153">
        <v>82555</v>
      </c>
      <c r="U795" s="153">
        <v>1427</v>
      </c>
      <c r="V795" s="153">
        <v>1414</v>
      </c>
      <c r="W795" s="153">
        <v>0</v>
      </c>
      <c r="X795" s="151">
        <v>1280</v>
      </c>
      <c r="Y795" s="154">
        <v>0.0172854460662589</v>
      </c>
      <c r="Z795" s="154">
        <v>0.0180623973727422</v>
      </c>
      <c r="AA795" s="154">
        <v>0.0134589502018843</v>
      </c>
      <c r="AB795" s="155">
        <v>0.0345794392523364</v>
      </c>
      <c r="AC795" s="156">
        <v>0.00460344717085795</v>
      </c>
      <c r="AD795" s="157">
        <v>23640</v>
      </c>
      <c r="AE795" s="158">
        <v>440</v>
      </c>
      <c r="AF795" s="158">
        <v>0</v>
      </c>
      <c r="AG795" s="158">
        <v>24853</v>
      </c>
      <c r="AH795" s="158">
        <v>399</v>
      </c>
      <c r="AI795" s="158">
        <v>0</v>
      </c>
      <c r="AJ795" s="155">
        <v>0.0186125211505922</v>
      </c>
      <c r="AK795" s="155">
        <v>0.0160543998712429</v>
      </c>
      <c r="AL795" s="156">
        <v>0.00255812127934931</v>
      </c>
    </row>
    <row r="796" spans="1:38">
      <c r="A796" s="166" t="s">
        <v>375</v>
      </c>
      <c r="B796" s="167" t="s">
        <v>1819</v>
      </c>
      <c r="C796" s="167" t="s">
        <v>614</v>
      </c>
      <c r="D796" s="150">
        <v>2326</v>
      </c>
      <c r="E796" s="150">
        <v>21</v>
      </c>
      <c r="F796" s="150">
        <v>16</v>
      </c>
      <c r="G796" s="150">
        <v>0</v>
      </c>
      <c r="H796" s="150">
        <v>0</v>
      </c>
      <c r="I796" s="151">
        <v>3203</v>
      </c>
      <c r="J796" s="151">
        <v>24</v>
      </c>
      <c r="K796" s="151">
        <v>24</v>
      </c>
      <c r="L796" s="151">
        <v>3</v>
      </c>
      <c r="M796" s="151">
        <v>0</v>
      </c>
      <c r="N796" s="151">
        <v>1393</v>
      </c>
      <c r="O796" s="151">
        <v>22</v>
      </c>
      <c r="P796" s="151">
        <v>22</v>
      </c>
      <c r="Q796" s="151">
        <v>15</v>
      </c>
      <c r="R796" s="151">
        <v>0</v>
      </c>
      <c r="S796" s="152">
        <v>0.015</v>
      </c>
      <c r="T796" s="153">
        <v>58004</v>
      </c>
      <c r="U796" s="153">
        <v>530</v>
      </c>
      <c r="V796" s="153">
        <v>525</v>
      </c>
      <c r="W796" s="153">
        <v>1</v>
      </c>
      <c r="X796" s="151">
        <v>473</v>
      </c>
      <c r="Y796" s="154">
        <v>0.00912006068546997</v>
      </c>
      <c r="Z796" s="154">
        <v>0.00902837489251935</v>
      </c>
      <c r="AA796" s="154">
        <v>0.00749297533562285</v>
      </c>
      <c r="AB796" s="155">
        <v>0.0157932519741565</v>
      </c>
      <c r="AC796" s="156">
        <v>0.00153539955689649</v>
      </c>
      <c r="AD796" s="157">
        <v>16253</v>
      </c>
      <c r="AE796" s="158">
        <v>153</v>
      </c>
      <c r="AF796" s="158">
        <v>0</v>
      </c>
      <c r="AG796" s="158">
        <v>17760</v>
      </c>
      <c r="AH796" s="158">
        <v>169</v>
      </c>
      <c r="AI796" s="158">
        <v>1</v>
      </c>
      <c r="AJ796" s="155">
        <v>0.00941364671137636</v>
      </c>
      <c r="AK796" s="155">
        <v>0.00945945945945946</v>
      </c>
      <c r="AL796" s="156">
        <v>-4.58127480830982e-5</v>
      </c>
    </row>
    <row r="797" spans="1:38">
      <c r="A797" s="166" t="s">
        <v>375</v>
      </c>
      <c r="B797" s="167" t="s">
        <v>1819</v>
      </c>
      <c r="C797" s="167" t="s">
        <v>615</v>
      </c>
      <c r="D797" s="150">
        <v>3912</v>
      </c>
      <c r="E797" s="150">
        <v>45</v>
      </c>
      <c r="F797" s="150">
        <v>36</v>
      </c>
      <c r="G797" s="150">
        <v>0</v>
      </c>
      <c r="H797" s="150">
        <v>0</v>
      </c>
      <c r="I797" s="151">
        <v>5067</v>
      </c>
      <c r="J797" s="151">
        <v>57</v>
      </c>
      <c r="K797" s="151">
        <v>57</v>
      </c>
      <c r="L797" s="151">
        <v>7</v>
      </c>
      <c r="M797" s="151">
        <v>0</v>
      </c>
      <c r="N797" s="151">
        <v>2274</v>
      </c>
      <c r="O797" s="151">
        <v>33</v>
      </c>
      <c r="P797" s="151">
        <v>33</v>
      </c>
      <c r="Q797" s="151">
        <v>16</v>
      </c>
      <c r="R797" s="151">
        <v>0</v>
      </c>
      <c r="S797" s="152">
        <v>0.015</v>
      </c>
      <c r="T797" s="153">
        <v>92244</v>
      </c>
      <c r="U797" s="153">
        <v>1163</v>
      </c>
      <c r="V797" s="153">
        <v>1153</v>
      </c>
      <c r="W797" s="153">
        <v>0</v>
      </c>
      <c r="X797" s="151">
        <v>1027</v>
      </c>
      <c r="Y797" s="154">
        <v>0.0126078660942717</v>
      </c>
      <c r="Z797" s="154">
        <v>0.0115030674846626</v>
      </c>
      <c r="AA797" s="154">
        <v>0.0112492599171107</v>
      </c>
      <c r="AB797" s="155">
        <v>0.0145118733509235</v>
      </c>
      <c r="AC797" s="156">
        <v>0.00025380756755186</v>
      </c>
      <c r="AD797" s="157">
        <v>26206</v>
      </c>
      <c r="AE797" s="158">
        <v>367</v>
      </c>
      <c r="AF797" s="158">
        <v>0</v>
      </c>
      <c r="AG797" s="158">
        <v>28351</v>
      </c>
      <c r="AH797" s="158">
        <v>375</v>
      </c>
      <c r="AI797" s="158">
        <v>0</v>
      </c>
      <c r="AJ797" s="155">
        <v>0.0140044264672212</v>
      </c>
      <c r="AK797" s="155">
        <v>0.0132270466650206</v>
      </c>
      <c r="AL797" s="156">
        <v>0.000777379802200611</v>
      </c>
    </row>
    <row r="798" spans="1:38">
      <c r="A798" s="166" t="s">
        <v>375</v>
      </c>
      <c r="B798" s="167" t="s">
        <v>1819</v>
      </c>
      <c r="C798" s="167" t="s">
        <v>616</v>
      </c>
      <c r="D798" s="150">
        <v>2720</v>
      </c>
      <c r="E798" s="150">
        <v>47</v>
      </c>
      <c r="F798" s="150">
        <v>38</v>
      </c>
      <c r="G798" s="150">
        <v>1</v>
      </c>
      <c r="H798" s="150">
        <v>0</v>
      </c>
      <c r="I798" s="151">
        <v>3544</v>
      </c>
      <c r="J798" s="151">
        <v>48</v>
      </c>
      <c r="K798" s="151">
        <v>48</v>
      </c>
      <c r="L798" s="151">
        <v>11</v>
      </c>
      <c r="M798" s="151">
        <v>0</v>
      </c>
      <c r="N798" s="151">
        <v>2235</v>
      </c>
      <c r="O798" s="151">
        <v>34</v>
      </c>
      <c r="P798" s="151">
        <v>34</v>
      </c>
      <c r="Q798" s="151">
        <v>25</v>
      </c>
      <c r="R798" s="151">
        <v>0</v>
      </c>
      <c r="S798" s="152">
        <v>0.015</v>
      </c>
      <c r="T798" s="153">
        <v>73444</v>
      </c>
      <c r="U798" s="153">
        <v>1101</v>
      </c>
      <c r="V798" s="153">
        <v>1091</v>
      </c>
      <c r="W798" s="153">
        <v>1</v>
      </c>
      <c r="X798" s="151">
        <v>996</v>
      </c>
      <c r="Y798" s="154">
        <v>0.0149773977452208</v>
      </c>
      <c r="Z798" s="154">
        <v>0.0172794117647059</v>
      </c>
      <c r="AA798" s="154">
        <v>0.0135440180586907</v>
      </c>
      <c r="AB798" s="155">
        <v>0.0152125279642058</v>
      </c>
      <c r="AC798" s="156">
        <v>0.00373539370601514</v>
      </c>
      <c r="AD798" s="157">
        <v>20358</v>
      </c>
      <c r="AE798" s="158">
        <v>322</v>
      </c>
      <c r="AF798" s="158">
        <v>1</v>
      </c>
      <c r="AG798" s="158">
        <v>22488</v>
      </c>
      <c r="AH798" s="158">
        <v>332</v>
      </c>
      <c r="AI798" s="158">
        <v>0</v>
      </c>
      <c r="AJ798" s="155">
        <v>0.0157677571470675</v>
      </c>
      <c r="AK798" s="155">
        <v>0.0147634293845607</v>
      </c>
      <c r="AL798" s="156">
        <v>0.00100432776250684</v>
      </c>
    </row>
    <row r="799" spans="1:38">
      <c r="A799" s="166" t="s">
        <v>375</v>
      </c>
      <c r="B799" s="167" t="s">
        <v>1819</v>
      </c>
      <c r="C799" s="167" t="s">
        <v>617</v>
      </c>
      <c r="D799" s="150">
        <v>4692</v>
      </c>
      <c r="E799" s="150">
        <v>61</v>
      </c>
      <c r="F799" s="150">
        <v>48</v>
      </c>
      <c r="G799" s="150">
        <v>2</v>
      </c>
      <c r="H799" s="150">
        <v>0</v>
      </c>
      <c r="I799" s="151">
        <v>5992</v>
      </c>
      <c r="J799" s="151">
        <v>56</v>
      </c>
      <c r="K799" s="151">
        <v>56</v>
      </c>
      <c r="L799" s="151">
        <v>19</v>
      </c>
      <c r="M799" s="151">
        <v>0</v>
      </c>
      <c r="N799" s="151">
        <v>2614</v>
      </c>
      <c r="O799" s="151">
        <v>47</v>
      </c>
      <c r="P799" s="151">
        <v>47</v>
      </c>
      <c r="Q799" s="151">
        <v>36</v>
      </c>
      <c r="R799" s="151">
        <v>0</v>
      </c>
      <c r="S799" s="152">
        <v>0.015</v>
      </c>
      <c r="T799" s="153">
        <v>114333</v>
      </c>
      <c r="U799" s="153">
        <v>1449</v>
      </c>
      <c r="V799" s="153">
        <v>1436</v>
      </c>
      <c r="W799" s="153">
        <v>1</v>
      </c>
      <c r="X799" s="151">
        <v>1319</v>
      </c>
      <c r="Y799" s="154">
        <v>0.0126647599555684</v>
      </c>
      <c r="Z799" s="154">
        <v>0.013000852514919</v>
      </c>
      <c r="AA799" s="154">
        <v>0.00934579439252336</v>
      </c>
      <c r="AB799" s="155">
        <v>0.0179801071155318</v>
      </c>
      <c r="AC799" s="156">
        <v>0.00365505812239565</v>
      </c>
      <c r="AD799" s="157">
        <v>31295</v>
      </c>
      <c r="AE799" s="158">
        <v>427</v>
      </c>
      <c r="AF799" s="158">
        <v>1</v>
      </c>
      <c r="AG799" s="158">
        <v>35708</v>
      </c>
      <c r="AH799" s="158">
        <v>414</v>
      </c>
      <c r="AI799" s="158">
        <v>0</v>
      </c>
      <c r="AJ799" s="155">
        <v>0.0136123981466688</v>
      </c>
      <c r="AK799" s="155">
        <v>0.011594040551137</v>
      </c>
      <c r="AL799" s="156">
        <v>0.0020183575955318</v>
      </c>
    </row>
    <row r="800" spans="1:38">
      <c r="A800" s="166" t="s">
        <v>375</v>
      </c>
      <c r="B800" s="167" t="s">
        <v>1819</v>
      </c>
      <c r="C800" s="167" t="s">
        <v>618</v>
      </c>
      <c r="D800" s="150">
        <v>5804</v>
      </c>
      <c r="E800" s="150">
        <v>131</v>
      </c>
      <c r="F800" s="150">
        <v>101</v>
      </c>
      <c r="G800" s="150">
        <v>10</v>
      </c>
      <c r="H800" s="150">
        <v>0</v>
      </c>
      <c r="I800" s="151">
        <v>7485</v>
      </c>
      <c r="J800" s="151">
        <v>137</v>
      </c>
      <c r="K800" s="151">
        <v>136</v>
      </c>
      <c r="L800" s="151">
        <v>40</v>
      </c>
      <c r="M800" s="151">
        <v>0</v>
      </c>
      <c r="N800" s="151">
        <v>4021</v>
      </c>
      <c r="O800" s="151">
        <v>72</v>
      </c>
      <c r="P800" s="151">
        <v>72</v>
      </c>
      <c r="Q800" s="151">
        <v>51</v>
      </c>
      <c r="R800" s="151">
        <v>0</v>
      </c>
      <c r="S800" s="152">
        <v>0.015</v>
      </c>
      <c r="T800" s="153">
        <v>153870</v>
      </c>
      <c r="U800" s="153">
        <v>2817</v>
      </c>
      <c r="V800" s="153">
        <v>2786</v>
      </c>
      <c r="W800" s="153">
        <v>1</v>
      </c>
      <c r="X800" s="151">
        <v>2557</v>
      </c>
      <c r="Y800" s="154">
        <v>0.0183011633196855</v>
      </c>
      <c r="Z800" s="154">
        <v>0.0225706409372846</v>
      </c>
      <c r="AA800" s="154">
        <v>0.0183032732130929</v>
      </c>
      <c r="AB800" s="155">
        <v>0.0179059935339468</v>
      </c>
      <c r="AC800" s="156">
        <v>0.00426736772419178</v>
      </c>
      <c r="AD800" s="157">
        <v>41724</v>
      </c>
      <c r="AE800" s="158">
        <v>863</v>
      </c>
      <c r="AF800" s="158">
        <v>0</v>
      </c>
      <c r="AG800" s="158">
        <v>47445</v>
      </c>
      <c r="AH800" s="158">
        <v>858</v>
      </c>
      <c r="AI800" s="158">
        <v>1</v>
      </c>
      <c r="AJ800" s="155">
        <v>0.0206835394497172</v>
      </c>
      <c r="AK800" s="155">
        <v>0.0180630203393403</v>
      </c>
      <c r="AL800" s="156">
        <v>0.0026205191103769</v>
      </c>
    </row>
    <row r="801" spans="1:38">
      <c r="A801" s="166" t="s">
        <v>375</v>
      </c>
      <c r="B801" s="167" t="s">
        <v>1819</v>
      </c>
      <c r="C801" s="167" t="s">
        <v>619</v>
      </c>
      <c r="D801" s="150">
        <v>3302</v>
      </c>
      <c r="E801" s="150">
        <v>36</v>
      </c>
      <c r="F801" s="150">
        <v>22</v>
      </c>
      <c r="G801" s="150">
        <v>1</v>
      </c>
      <c r="H801" s="150">
        <v>0</v>
      </c>
      <c r="I801" s="151">
        <v>4172</v>
      </c>
      <c r="J801" s="151">
        <v>38</v>
      </c>
      <c r="K801" s="151">
        <v>38</v>
      </c>
      <c r="L801" s="151">
        <v>8</v>
      </c>
      <c r="M801" s="151">
        <v>0</v>
      </c>
      <c r="N801" s="151">
        <v>1725</v>
      </c>
      <c r="O801" s="151">
        <v>18</v>
      </c>
      <c r="P801" s="151">
        <v>18</v>
      </c>
      <c r="Q801" s="151">
        <v>13</v>
      </c>
      <c r="R801" s="151">
        <v>0</v>
      </c>
      <c r="S801" s="152">
        <v>0.015</v>
      </c>
      <c r="T801" s="153">
        <v>79292</v>
      </c>
      <c r="U801" s="153">
        <v>1006</v>
      </c>
      <c r="V801" s="153">
        <v>992</v>
      </c>
      <c r="W801" s="153">
        <v>0</v>
      </c>
      <c r="X801" s="151">
        <v>923</v>
      </c>
      <c r="Y801" s="154">
        <v>0.0126872824496797</v>
      </c>
      <c r="Z801" s="154">
        <v>0.0109024833434282</v>
      </c>
      <c r="AA801" s="154">
        <v>0.00910834132310642</v>
      </c>
      <c r="AB801" s="155">
        <v>0.0104347826086957</v>
      </c>
      <c r="AC801" s="156">
        <v>0.0017941420203218</v>
      </c>
      <c r="AD801" s="157">
        <v>21565</v>
      </c>
      <c r="AE801" s="158">
        <v>249</v>
      </c>
      <c r="AF801" s="158">
        <v>0</v>
      </c>
      <c r="AG801" s="158">
        <v>24666</v>
      </c>
      <c r="AH801" s="158">
        <v>332</v>
      </c>
      <c r="AI801" s="158">
        <v>0</v>
      </c>
      <c r="AJ801" s="155">
        <v>0.0115464873637839</v>
      </c>
      <c r="AK801" s="155">
        <v>0.0134598232384659</v>
      </c>
      <c r="AL801" s="156">
        <v>-0.001913335874682</v>
      </c>
    </row>
    <row r="802" spans="1:38">
      <c r="A802" s="166" t="s">
        <v>375</v>
      </c>
      <c r="B802" s="167" t="s">
        <v>1820</v>
      </c>
      <c r="C802" s="167" t="s">
        <v>620</v>
      </c>
      <c r="D802" s="150">
        <v>5529</v>
      </c>
      <c r="E802" s="150">
        <v>107</v>
      </c>
      <c r="F802" s="150">
        <v>81</v>
      </c>
      <c r="G802" s="150">
        <v>5</v>
      </c>
      <c r="H802" s="150">
        <v>0</v>
      </c>
      <c r="I802" s="151">
        <v>6127</v>
      </c>
      <c r="J802" s="151">
        <v>79</v>
      </c>
      <c r="K802" s="151">
        <v>79</v>
      </c>
      <c r="L802" s="151">
        <v>27</v>
      </c>
      <c r="M802" s="151">
        <v>0</v>
      </c>
      <c r="N802" s="151">
        <v>5556</v>
      </c>
      <c r="O802" s="151">
        <v>85</v>
      </c>
      <c r="P802" s="151">
        <v>85</v>
      </c>
      <c r="Q802" s="151">
        <v>58</v>
      </c>
      <c r="R802" s="151">
        <v>0</v>
      </c>
      <c r="S802" s="152">
        <v>0.015</v>
      </c>
      <c r="T802" s="153">
        <v>144676</v>
      </c>
      <c r="U802" s="153">
        <v>2610</v>
      </c>
      <c r="V802" s="153">
        <v>2582</v>
      </c>
      <c r="W802" s="153">
        <v>4</v>
      </c>
      <c r="X802" s="151">
        <v>2375</v>
      </c>
      <c r="Y802" s="154">
        <v>0.0180126627775167</v>
      </c>
      <c r="Z802" s="154">
        <v>0.0193525049737746</v>
      </c>
      <c r="AA802" s="154">
        <v>0.0128937489799249</v>
      </c>
      <c r="AB802" s="155">
        <v>0.0152987760979122</v>
      </c>
      <c r="AC802" s="156">
        <v>0.00645875599384972</v>
      </c>
      <c r="AD802" s="157">
        <v>37453</v>
      </c>
      <c r="AE802" s="158">
        <v>732</v>
      </c>
      <c r="AF802" s="158">
        <v>2</v>
      </c>
      <c r="AG802" s="158">
        <v>47086</v>
      </c>
      <c r="AH802" s="158">
        <v>816</v>
      </c>
      <c r="AI802" s="158">
        <v>0</v>
      </c>
      <c r="AJ802" s="155">
        <v>0.019491095506368</v>
      </c>
      <c r="AK802" s="155">
        <v>0.0173299919296606</v>
      </c>
      <c r="AL802" s="156">
        <v>0.00216110357670736</v>
      </c>
    </row>
    <row r="803" spans="1:38">
      <c r="A803" s="166" t="s">
        <v>375</v>
      </c>
      <c r="B803" s="167" t="s">
        <v>1820</v>
      </c>
      <c r="C803" s="167" t="s">
        <v>621</v>
      </c>
      <c r="D803" s="150">
        <v>6420</v>
      </c>
      <c r="E803" s="150">
        <v>98</v>
      </c>
      <c r="F803" s="150">
        <v>67</v>
      </c>
      <c r="G803" s="150">
        <v>9</v>
      </c>
      <c r="H803" s="150">
        <v>0</v>
      </c>
      <c r="I803" s="151">
        <v>7405</v>
      </c>
      <c r="J803" s="151">
        <v>82</v>
      </c>
      <c r="K803" s="151">
        <v>82</v>
      </c>
      <c r="L803" s="151">
        <v>19</v>
      </c>
      <c r="M803" s="151">
        <v>0</v>
      </c>
      <c r="N803" s="151">
        <v>6445</v>
      </c>
      <c r="O803" s="151">
        <v>79</v>
      </c>
      <c r="P803" s="151">
        <v>79</v>
      </c>
      <c r="Q803" s="151">
        <v>67</v>
      </c>
      <c r="R803" s="151">
        <v>0</v>
      </c>
      <c r="S803" s="152">
        <v>0.015</v>
      </c>
      <c r="T803" s="153">
        <v>166324</v>
      </c>
      <c r="U803" s="153">
        <v>2169</v>
      </c>
      <c r="V803" s="153">
        <v>2138</v>
      </c>
      <c r="W803" s="153">
        <v>0</v>
      </c>
      <c r="X803" s="151">
        <v>1990</v>
      </c>
      <c r="Y803" s="154">
        <v>0.0130408119092855</v>
      </c>
      <c r="Z803" s="154">
        <v>0.0152647975077882</v>
      </c>
      <c r="AA803" s="154">
        <v>0.0110735989196489</v>
      </c>
      <c r="AB803" s="155">
        <v>0.0122575640031032</v>
      </c>
      <c r="AC803" s="156">
        <v>0.00419119858813928</v>
      </c>
      <c r="AD803" s="157">
        <v>44417</v>
      </c>
      <c r="AE803" s="158">
        <v>619</v>
      </c>
      <c r="AF803" s="158">
        <v>0</v>
      </c>
      <c r="AG803" s="158">
        <v>48350</v>
      </c>
      <c r="AH803" s="158">
        <v>665</v>
      </c>
      <c r="AI803" s="158">
        <v>0</v>
      </c>
      <c r="AJ803" s="155">
        <v>0.0139361055451741</v>
      </c>
      <c r="AK803" s="155">
        <v>0.0137538779731127</v>
      </c>
      <c r="AL803" s="156">
        <v>0.000182227572061424</v>
      </c>
    </row>
    <row r="804" spans="1:38">
      <c r="A804" s="166" t="s">
        <v>375</v>
      </c>
      <c r="B804" s="167" t="s">
        <v>1820</v>
      </c>
      <c r="C804" s="167" t="s">
        <v>622</v>
      </c>
      <c r="D804" s="150">
        <v>10695</v>
      </c>
      <c r="E804" s="150">
        <v>220</v>
      </c>
      <c r="F804" s="150">
        <v>160</v>
      </c>
      <c r="G804" s="150">
        <v>14</v>
      </c>
      <c r="H804" s="150">
        <v>0</v>
      </c>
      <c r="I804" s="151">
        <v>11432</v>
      </c>
      <c r="J804" s="151">
        <v>216</v>
      </c>
      <c r="K804" s="151">
        <v>213</v>
      </c>
      <c r="L804" s="151">
        <v>38</v>
      </c>
      <c r="M804" s="151">
        <v>0</v>
      </c>
      <c r="N804" s="151">
        <v>10660</v>
      </c>
      <c r="O804" s="151">
        <v>323</v>
      </c>
      <c r="P804" s="151">
        <v>321</v>
      </c>
      <c r="Q804" s="151">
        <v>195</v>
      </c>
      <c r="R804" s="151">
        <v>0</v>
      </c>
      <c r="S804" s="152">
        <v>0.015</v>
      </c>
      <c r="T804" s="153">
        <v>273792</v>
      </c>
      <c r="U804" s="153">
        <v>5123</v>
      </c>
      <c r="V804" s="153">
        <v>5047</v>
      </c>
      <c r="W804" s="153">
        <v>17</v>
      </c>
      <c r="X804" s="151">
        <v>4471</v>
      </c>
      <c r="Y804" s="154">
        <v>0.0186491935483871</v>
      </c>
      <c r="Z804" s="154">
        <v>0.0205703599812997</v>
      </c>
      <c r="AA804" s="154">
        <v>0.0188943317004899</v>
      </c>
      <c r="AB804" s="155">
        <v>0.0303001876172608</v>
      </c>
      <c r="AC804" s="156">
        <v>0.00167602828080982</v>
      </c>
      <c r="AD804" s="157">
        <v>69311</v>
      </c>
      <c r="AE804" s="158">
        <v>1453</v>
      </c>
      <c r="AF804" s="158">
        <v>1</v>
      </c>
      <c r="AG804" s="158">
        <v>83194</v>
      </c>
      <c r="AH804" s="158">
        <v>1468</v>
      </c>
      <c r="AI804" s="158">
        <v>6</v>
      </c>
      <c r="AJ804" s="155">
        <v>0.0209490557054436</v>
      </c>
      <c r="AK804" s="155">
        <v>0.0175733826958675</v>
      </c>
      <c r="AL804" s="156">
        <v>0.00337567300957609</v>
      </c>
    </row>
    <row r="805" spans="1:38">
      <c r="A805" s="166" t="s">
        <v>375</v>
      </c>
      <c r="B805" s="167" t="s">
        <v>1820</v>
      </c>
      <c r="C805" s="167" t="s">
        <v>623</v>
      </c>
      <c r="D805" s="150">
        <v>0</v>
      </c>
      <c r="E805" s="150">
        <v>0</v>
      </c>
      <c r="F805" s="150">
        <v>0</v>
      </c>
      <c r="G805" s="150">
        <v>0</v>
      </c>
      <c r="H805" s="150">
        <v>0</v>
      </c>
      <c r="I805" s="151">
        <v>0</v>
      </c>
      <c r="J805" s="151">
        <v>0</v>
      </c>
      <c r="K805" s="151">
        <v>0</v>
      </c>
      <c r="L805" s="151">
        <v>0</v>
      </c>
      <c r="M805" s="151">
        <v>0</v>
      </c>
      <c r="N805" s="151">
        <v>0</v>
      </c>
      <c r="O805" s="151">
        <v>0</v>
      </c>
      <c r="P805" s="151">
        <v>0</v>
      </c>
      <c r="Q805" s="151">
        <v>0</v>
      </c>
      <c r="R805" s="151">
        <v>0</v>
      </c>
      <c r="S805" s="152">
        <v>0.015</v>
      </c>
      <c r="T805" s="153">
        <v>0</v>
      </c>
      <c r="U805" s="153">
        <v>4</v>
      </c>
      <c r="V805" s="153">
        <v>4</v>
      </c>
      <c r="W805" s="153">
        <v>0</v>
      </c>
      <c r="X805" s="151">
        <v>4</v>
      </c>
      <c r="Y805" s="154">
        <v>0</v>
      </c>
      <c r="Z805" s="154">
        <v>0</v>
      </c>
      <c r="AA805" s="154">
        <v>0</v>
      </c>
      <c r="AB805" s="155">
        <v>0</v>
      </c>
      <c r="AC805" s="156">
        <v>0</v>
      </c>
      <c r="AD805" s="157">
        <v>0</v>
      </c>
      <c r="AE805" s="158">
        <v>4</v>
      </c>
      <c r="AF805" s="158">
        <v>0</v>
      </c>
      <c r="AG805" s="158">
        <v>0</v>
      </c>
      <c r="AH805" s="158">
        <v>0</v>
      </c>
      <c r="AI805" s="158">
        <v>0</v>
      </c>
      <c r="AJ805" s="155">
        <v>0</v>
      </c>
      <c r="AK805" s="155">
        <v>0</v>
      </c>
      <c r="AL805" s="156">
        <v>0</v>
      </c>
    </row>
    <row r="806" spans="1:38">
      <c r="A806" s="166" t="s">
        <v>375</v>
      </c>
      <c r="B806" s="167" t="s">
        <v>1820</v>
      </c>
      <c r="C806" s="167" t="s">
        <v>624</v>
      </c>
      <c r="D806" s="150">
        <v>10817</v>
      </c>
      <c r="E806" s="150">
        <v>157</v>
      </c>
      <c r="F806" s="150">
        <v>111</v>
      </c>
      <c r="G806" s="150">
        <v>9</v>
      </c>
      <c r="H806" s="150">
        <v>0</v>
      </c>
      <c r="I806" s="151">
        <v>11935</v>
      </c>
      <c r="J806" s="151">
        <v>178</v>
      </c>
      <c r="K806" s="151">
        <v>177</v>
      </c>
      <c r="L806" s="151">
        <v>27</v>
      </c>
      <c r="M806" s="151">
        <v>0</v>
      </c>
      <c r="N806" s="151">
        <v>10636</v>
      </c>
      <c r="O806" s="151">
        <v>105</v>
      </c>
      <c r="P806" s="151">
        <v>105</v>
      </c>
      <c r="Q806" s="151">
        <v>56</v>
      </c>
      <c r="R806" s="151">
        <v>0</v>
      </c>
      <c r="S806" s="152">
        <v>0.015</v>
      </c>
      <c r="T806" s="153">
        <v>264634</v>
      </c>
      <c r="U806" s="153">
        <v>3720</v>
      </c>
      <c r="V806" s="153">
        <v>3671</v>
      </c>
      <c r="W806" s="153">
        <v>1</v>
      </c>
      <c r="X806" s="151">
        <v>3316</v>
      </c>
      <c r="Y806" s="154">
        <v>0.0140533718267494</v>
      </c>
      <c r="Z806" s="154">
        <v>0.0145141906258667</v>
      </c>
      <c r="AA806" s="154">
        <v>0.0149141181399246</v>
      </c>
      <c r="AB806" s="155">
        <v>0.00987213238059421</v>
      </c>
      <c r="AC806" s="156">
        <v>-0.0003999275140579</v>
      </c>
      <c r="AD806" s="157">
        <v>71050</v>
      </c>
      <c r="AE806" s="158">
        <v>1110</v>
      </c>
      <c r="AF806" s="158">
        <v>0</v>
      </c>
      <c r="AG806" s="158">
        <v>76051</v>
      </c>
      <c r="AH806" s="158">
        <v>1033</v>
      </c>
      <c r="AI806" s="158">
        <v>1</v>
      </c>
      <c r="AJ806" s="155">
        <v>0.0156228008444757</v>
      </c>
      <c r="AK806" s="155">
        <v>0.0135698412907128</v>
      </c>
      <c r="AL806" s="156">
        <v>0.00205295955376291</v>
      </c>
    </row>
    <row r="807" spans="1:38">
      <c r="A807" s="166" t="s">
        <v>375</v>
      </c>
      <c r="B807" s="167" t="s">
        <v>1820</v>
      </c>
      <c r="C807" s="167" t="s">
        <v>625</v>
      </c>
      <c r="D807" s="150">
        <v>6818</v>
      </c>
      <c r="E807" s="150">
        <v>120</v>
      </c>
      <c r="F807" s="150">
        <v>97</v>
      </c>
      <c r="G807" s="150">
        <v>10</v>
      </c>
      <c r="H807" s="150">
        <v>0</v>
      </c>
      <c r="I807" s="151">
        <v>6985</v>
      </c>
      <c r="J807" s="151">
        <v>106</v>
      </c>
      <c r="K807" s="151">
        <v>106</v>
      </c>
      <c r="L807" s="151">
        <v>37</v>
      </c>
      <c r="M807" s="151">
        <v>0</v>
      </c>
      <c r="N807" s="151">
        <v>6260</v>
      </c>
      <c r="O807" s="151">
        <v>90</v>
      </c>
      <c r="P807" s="151">
        <v>90</v>
      </c>
      <c r="Q807" s="151">
        <v>66</v>
      </c>
      <c r="R807" s="151">
        <v>0</v>
      </c>
      <c r="S807" s="152">
        <v>0.015</v>
      </c>
      <c r="T807" s="153">
        <v>164963</v>
      </c>
      <c r="U807" s="153">
        <v>2672</v>
      </c>
      <c r="V807" s="153">
        <v>2648</v>
      </c>
      <c r="W807" s="153">
        <v>1</v>
      </c>
      <c r="X807" s="151">
        <v>2439</v>
      </c>
      <c r="Y807" s="154">
        <v>0.0161915096112462</v>
      </c>
      <c r="Z807" s="154">
        <v>0.0176004693458492</v>
      </c>
      <c r="AA807" s="154">
        <v>0.0151753758052971</v>
      </c>
      <c r="AB807" s="155">
        <v>0.0143769968051118</v>
      </c>
      <c r="AC807" s="156">
        <v>0.00242509354055216</v>
      </c>
      <c r="AD807" s="157">
        <v>44171</v>
      </c>
      <c r="AE807" s="158">
        <v>746</v>
      </c>
      <c r="AF807" s="158">
        <v>1</v>
      </c>
      <c r="AG807" s="158">
        <v>48561</v>
      </c>
      <c r="AH807" s="158">
        <v>726</v>
      </c>
      <c r="AI807" s="158">
        <v>0</v>
      </c>
      <c r="AJ807" s="155">
        <v>0.0168662697244799</v>
      </c>
      <c r="AK807" s="155">
        <v>0.0149502687341694</v>
      </c>
      <c r="AL807" s="156">
        <v>0.00191600099031047</v>
      </c>
    </row>
    <row r="808" spans="1:38">
      <c r="A808" s="166" t="s">
        <v>375</v>
      </c>
      <c r="B808" s="167" t="s">
        <v>1820</v>
      </c>
      <c r="C808" s="167" t="s">
        <v>626</v>
      </c>
      <c r="D808" s="150">
        <v>8718</v>
      </c>
      <c r="E808" s="150">
        <v>154</v>
      </c>
      <c r="F808" s="150">
        <v>91</v>
      </c>
      <c r="G808" s="150">
        <v>4</v>
      </c>
      <c r="H808" s="150">
        <v>0</v>
      </c>
      <c r="I808" s="151">
        <v>10240</v>
      </c>
      <c r="J808" s="151">
        <v>178</v>
      </c>
      <c r="K808" s="151">
        <v>178</v>
      </c>
      <c r="L808" s="151">
        <v>65</v>
      </c>
      <c r="M808" s="151">
        <v>0</v>
      </c>
      <c r="N808" s="151">
        <v>8969</v>
      </c>
      <c r="O808" s="151">
        <v>122</v>
      </c>
      <c r="P808" s="151">
        <v>122</v>
      </c>
      <c r="Q808" s="151">
        <v>99</v>
      </c>
      <c r="R808" s="151">
        <v>0</v>
      </c>
      <c r="S808" s="152">
        <v>0.015</v>
      </c>
      <c r="T808" s="153">
        <v>226884</v>
      </c>
      <c r="U808" s="153">
        <v>3676</v>
      </c>
      <c r="V808" s="153">
        <v>3613</v>
      </c>
      <c r="W808" s="153">
        <v>0</v>
      </c>
      <c r="X808" s="151">
        <v>3348</v>
      </c>
      <c r="Y808" s="154">
        <v>0.0162021120925231</v>
      </c>
      <c r="Z808" s="154">
        <v>0.0176646019729296</v>
      </c>
      <c r="AA808" s="154">
        <v>0.0173828125</v>
      </c>
      <c r="AB808" s="155">
        <v>0.0136024082952392</v>
      </c>
      <c r="AC808" s="156">
        <v>0.000281789472929572</v>
      </c>
      <c r="AD808" s="157">
        <v>59835</v>
      </c>
      <c r="AE808" s="158">
        <v>1014</v>
      </c>
      <c r="AF808" s="158">
        <v>0</v>
      </c>
      <c r="AG808" s="158">
        <v>66887</v>
      </c>
      <c r="AH808" s="158">
        <v>1087</v>
      </c>
      <c r="AI808" s="158">
        <v>0</v>
      </c>
      <c r="AJ808" s="155">
        <v>0.0169466031586864</v>
      </c>
      <c r="AK808" s="155">
        <v>0.0162512894882414</v>
      </c>
      <c r="AL808" s="156">
        <v>0.000695313670445025</v>
      </c>
    </row>
    <row r="809" spans="1:38">
      <c r="A809" s="166" t="s">
        <v>375</v>
      </c>
      <c r="B809" s="167" t="s">
        <v>1820</v>
      </c>
      <c r="C809" s="167" t="s">
        <v>627</v>
      </c>
      <c r="D809" s="150">
        <v>12248</v>
      </c>
      <c r="E809" s="150">
        <v>333</v>
      </c>
      <c r="F809" s="150">
        <v>245</v>
      </c>
      <c r="G809" s="150">
        <v>29</v>
      </c>
      <c r="H809" s="150">
        <v>0</v>
      </c>
      <c r="I809" s="151">
        <v>13767</v>
      </c>
      <c r="J809" s="151">
        <v>285</v>
      </c>
      <c r="K809" s="151">
        <v>285</v>
      </c>
      <c r="L809" s="151">
        <v>12</v>
      </c>
      <c r="M809" s="151">
        <v>0</v>
      </c>
      <c r="N809" s="151">
        <v>12349</v>
      </c>
      <c r="O809" s="151">
        <v>224</v>
      </c>
      <c r="P809" s="151">
        <v>224</v>
      </c>
      <c r="Q809" s="151">
        <v>117</v>
      </c>
      <c r="R809" s="151">
        <v>0</v>
      </c>
      <c r="S809" s="152">
        <v>0.015</v>
      </c>
      <c r="T809" s="153">
        <v>305964</v>
      </c>
      <c r="U809" s="153">
        <v>5686</v>
      </c>
      <c r="V809" s="153">
        <v>5597</v>
      </c>
      <c r="W809" s="153">
        <v>1</v>
      </c>
      <c r="X809" s="151">
        <v>4916</v>
      </c>
      <c r="Y809" s="154">
        <v>0.0185806173275287</v>
      </c>
      <c r="Z809" s="154">
        <v>0.0271881123448726</v>
      </c>
      <c r="AA809" s="154">
        <v>0.020701677925474</v>
      </c>
      <c r="AB809" s="155">
        <v>0.0181391205765649</v>
      </c>
      <c r="AC809" s="156">
        <v>0.00648643441939867</v>
      </c>
      <c r="AD809" s="157">
        <v>83629</v>
      </c>
      <c r="AE809" s="158">
        <v>1791</v>
      </c>
      <c r="AF809" s="158">
        <v>0</v>
      </c>
      <c r="AG809" s="158">
        <v>89095</v>
      </c>
      <c r="AH809" s="158">
        <v>1573</v>
      </c>
      <c r="AI809" s="158">
        <v>0</v>
      </c>
      <c r="AJ809" s="155">
        <v>0.0214160159753196</v>
      </c>
      <c r="AK809" s="155">
        <v>0.0176553117458892</v>
      </c>
      <c r="AL809" s="156">
        <v>0.00376070422943035</v>
      </c>
    </row>
    <row r="810" spans="1:38">
      <c r="A810" s="166" t="s">
        <v>375</v>
      </c>
      <c r="B810" s="167" t="s">
        <v>1820</v>
      </c>
      <c r="C810" s="167" t="s">
        <v>628</v>
      </c>
      <c r="D810" s="150">
        <v>3116</v>
      </c>
      <c r="E810" s="150">
        <v>53</v>
      </c>
      <c r="F810" s="150">
        <v>43</v>
      </c>
      <c r="G810" s="150">
        <v>1</v>
      </c>
      <c r="H810" s="150">
        <v>0</v>
      </c>
      <c r="I810" s="151">
        <v>3522</v>
      </c>
      <c r="J810" s="151">
        <v>40</v>
      </c>
      <c r="K810" s="151">
        <v>40</v>
      </c>
      <c r="L810" s="151">
        <v>20</v>
      </c>
      <c r="M810" s="151">
        <v>0</v>
      </c>
      <c r="N810" s="151">
        <v>2910</v>
      </c>
      <c r="O810" s="151">
        <v>39</v>
      </c>
      <c r="P810" s="151">
        <v>39</v>
      </c>
      <c r="Q810" s="151">
        <v>29</v>
      </c>
      <c r="R810" s="151">
        <v>0</v>
      </c>
      <c r="S810" s="152">
        <v>0.015</v>
      </c>
      <c r="T810" s="153">
        <v>72870</v>
      </c>
      <c r="U810" s="153">
        <v>1032</v>
      </c>
      <c r="V810" s="153">
        <v>1022</v>
      </c>
      <c r="W810" s="153">
        <v>1</v>
      </c>
      <c r="X810" s="151">
        <v>934</v>
      </c>
      <c r="Y810" s="154">
        <v>0.0141484836009332</v>
      </c>
      <c r="Z810" s="154">
        <v>0.0170089858793325</v>
      </c>
      <c r="AA810" s="154">
        <v>0.0113571834185122</v>
      </c>
      <c r="AB810" s="155">
        <v>0.0134020618556701</v>
      </c>
      <c r="AC810" s="156">
        <v>0.00565180246082027</v>
      </c>
      <c r="AD810" s="157">
        <v>20239</v>
      </c>
      <c r="AE810" s="158">
        <v>307</v>
      </c>
      <c r="AF810" s="158">
        <v>0</v>
      </c>
      <c r="AG810" s="158">
        <v>21210</v>
      </c>
      <c r="AH810" s="158">
        <v>318</v>
      </c>
      <c r="AI810" s="158">
        <v>0</v>
      </c>
      <c r="AJ810" s="155">
        <v>0.0151687336330846</v>
      </c>
      <c r="AK810" s="155">
        <v>0.014992927864215</v>
      </c>
      <c r="AL810" s="156">
        <v>0.000175805768869646</v>
      </c>
    </row>
    <row r="811" spans="1:38">
      <c r="A811" s="166" t="s">
        <v>375</v>
      </c>
      <c r="B811" s="167" t="s">
        <v>1820</v>
      </c>
      <c r="C811" s="167" t="s">
        <v>629</v>
      </c>
      <c r="D811" s="150">
        <v>5535</v>
      </c>
      <c r="E811" s="150">
        <v>57</v>
      </c>
      <c r="F811" s="150">
        <v>43</v>
      </c>
      <c r="G811" s="150">
        <v>9</v>
      </c>
      <c r="H811" s="150">
        <v>0</v>
      </c>
      <c r="I811" s="151">
        <v>5869</v>
      </c>
      <c r="J811" s="151">
        <v>70</v>
      </c>
      <c r="K811" s="151">
        <v>70</v>
      </c>
      <c r="L811" s="151">
        <v>33</v>
      </c>
      <c r="M811" s="151">
        <v>0</v>
      </c>
      <c r="N811" s="151">
        <v>4845</v>
      </c>
      <c r="O811" s="151">
        <v>72</v>
      </c>
      <c r="P811" s="151">
        <v>72</v>
      </c>
      <c r="Q811" s="151">
        <v>54</v>
      </c>
      <c r="R811" s="151">
        <v>0</v>
      </c>
      <c r="S811" s="152">
        <v>0.015</v>
      </c>
      <c r="T811" s="153">
        <v>125439</v>
      </c>
      <c r="U811" s="153">
        <v>1575</v>
      </c>
      <c r="V811" s="153">
        <v>1560</v>
      </c>
      <c r="W811" s="153">
        <v>1</v>
      </c>
      <c r="X811" s="151">
        <v>1454</v>
      </c>
      <c r="Y811" s="154">
        <v>0.012547931663996</v>
      </c>
      <c r="Z811" s="154">
        <v>0.0102981029810298</v>
      </c>
      <c r="AA811" s="154">
        <v>0.011927074459022</v>
      </c>
      <c r="AB811" s="155">
        <v>0.0148606811145511</v>
      </c>
      <c r="AC811" s="156">
        <v>-0.00162897147799217</v>
      </c>
      <c r="AD811" s="157">
        <v>35149</v>
      </c>
      <c r="AE811" s="158">
        <v>464</v>
      </c>
      <c r="AF811" s="158">
        <v>0</v>
      </c>
      <c r="AG811" s="158">
        <v>36899</v>
      </c>
      <c r="AH811" s="158">
        <v>413</v>
      </c>
      <c r="AI811" s="158">
        <v>0</v>
      </c>
      <c r="AJ811" s="155">
        <v>0.0132009445503428</v>
      </c>
      <c r="AK811" s="155">
        <v>0.0111927152497358</v>
      </c>
      <c r="AL811" s="156">
        <v>0.00200822930060706</v>
      </c>
    </row>
    <row r="812" spans="1:38">
      <c r="A812" s="166" t="s">
        <v>375</v>
      </c>
      <c r="B812" s="167" t="s">
        <v>1820</v>
      </c>
      <c r="C812" s="167" t="s">
        <v>630</v>
      </c>
      <c r="D812" s="150">
        <v>7037</v>
      </c>
      <c r="E812" s="150">
        <v>163</v>
      </c>
      <c r="F812" s="150">
        <v>121</v>
      </c>
      <c r="G812" s="150">
        <v>21</v>
      </c>
      <c r="H812" s="150">
        <v>2</v>
      </c>
      <c r="I812" s="151">
        <v>7745</v>
      </c>
      <c r="J812" s="151">
        <v>148</v>
      </c>
      <c r="K812" s="151">
        <v>147</v>
      </c>
      <c r="L812" s="151">
        <v>65</v>
      </c>
      <c r="M812" s="151">
        <v>1</v>
      </c>
      <c r="N812" s="151">
        <v>6980</v>
      </c>
      <c r="O812" s="151">
        <v>116</v>
      </c>
      <c r="P812" s="151">
        <v>115</v>
      </c>
      <c r="Q812" s="151">
        <v>94</v>
      </c>
      <c r="R812" s="151">
        <v>1</v>
      </c>
      <c r="S812" s="152">
        <v>0.015</v>
      </c>
      <c r="T812" s="153">
        <v>180162</v>
      </c>
      <c r="U812" s="153">
        <v>3820</v>
      </c>
      <c r="V812" s="153">
        <v>3775</v>
      </c>
      <c r="W812" s="153">
        <v>18</v>
      </c>
      <c r="X812" s="151">
        <v>3504</v>
      </c>
      <c r="Y812" s="154">
        <v>0.021103229315838</v>
      </c>
      <c r="Z812" s="154">
        <v>0.0228790677845673</v>
      </c>
      <c r="AA812" s="154">
        <v>0.0189799870884442</v>
      </c>
      <c r="AB812" s="155">
        <v>0.0164756446991404</v>
      </c>
      <c r="AC812" s="156">
        <v>0.00389908069612313</v>
      </c>
      <c r="AD812" s="157">
        <v>46214</v>
      </c>
      <c r="AE812" s="158">
        <v>1084</v>
      </c>
      <c r="AF812" s="158">
        <v>7</v>
      </c>
      <c r="AG812" s="158">
        <v>54846</v>
      </c>
      <c r="AH812" s="158">
        <v>1190</v>
      </c>
      <c r="AI812" s="158">
        <v>4</v>
      </c>
      <c r="AJ812" s="155">
        <v>0.0233046263037175</v>
      </c>
      <c r="AK812" s="155">
        <v>0.0216241840790577</v>
      </c>
      <c r="AL812" s="156">
        <v>0.00168044222465976</v>
      </c>
    </row>
    <row r="813" spans="1:38">
      <c r="A813" s="166" t="s">
        <v>375</v>
      </c>
      <c r="B813" s="167" t="s">
        <v>1820</v>
      </c>
      <c r="C813" s="167" t="s">
        <v>631</v>
      </c>
      <c r="D813" s="150">
        <v>5704</v>
      </c>
      <c r="E813" s="150">
        <v>81</v>
      </c>
      <c r="F813" s="150">
        <v>64</v>
      </c>
      <c r="G813" s="150">
        <v>2</v>
      </c>
      <c r="H813" s="150">
        <v>0</v>
      </c>
      <c r="I813" s="151">
        <v>6323</v>
      </c>
      <c r="J813" s="151">
        <v>97</v>
      </c>
      <c r="K813" s="151">
        <v>97</v>
      </c>
      <c r="L813" s="151">
        <v>35</v>
      </c>
      <c r="M813" s="151">
        <v>0</v>
      </c>
      <c r="N813" s="151">
        <v>5608</v>
      </c>
      <c r="O813" s="151">
        <v>66</v>
      </c>
      <c r="P813" s="151">
        <v>66</v>
      </c>
      <c r="Q813" s="151">
        <v>52</v>
      </c>
      <c r="R813" s="151">
        <v>0</v>
      </c>
      <c r="S813" s="152">
        <v>0.015</v>
      </c>
      <c r="T813" s="153">
        <v>155496</v>
      </c>
      <c r="U813" s="153">
        <v>2315</v>
      </c>
      <c r="V813" s="153">
        <v>2298</v>
      </c>
      <c r="W813" s="153">
        <v>4</v>
      </c>
      <c r="X813" s="151">
        <v>2122</v>
      </c>
      <c r="Y813" s="154">
        <v>0.0148621186397078</v>
      </c>
      <c r="Z813" s="154">
        <v>0.0142005610098177</v>
      </c>
      <c r="AA813" s="154">
        <v>0.0153408192313775</v>
      </c>
      <c r="AB813" s="155">
        <v>0.0117689015691869</v>
      </c>
      <c r="AC813" s="156">
        <v>-0.00114025822155984</v>
      </c>
      <c r="AD813" s="157">
        <v>38435</v>
      </c>
      <c r="AE813" s="158">
        <v>631</v>
      </c>
      <c r="AF813" s="158">
        <v>0</v>
      </c>
      <c r="AG813" s="158">
        <v>51046</v>
      </c>
      <c r="AH813" s="158">
        <v>663</v>
      </c>
      <c r="AI813" s="158">
        <v>0</v>
      </c>
      <c r="AJ813" s="155">
        <v>0.0164173279562898</v>
      </c>
      <c r="AK813" s="155">
        <v>0.0129882850762058</v>
      </c>
      <c r="AL813" s="156">
        <v>0.00342904288008407</v>
      </c>
    </row>
    <row r="814" spans="1:38">
      <c r="A814" s="166" t="s">
        <v>375</v>
      </c>
      <c r="B814" s="167" t="s">
        <v>1820</v>
      </c>
      <c r="C814" s="167" t="s">
        <v>632</v>
      </c>
      <c r="D814" s="150">
        <v>3822</v>
      </c>
      <c r="E814" s="150">
        <v>118</v>
      </c>
      <c r="F814" s="150">
        <v>86</v>
      </c>
      <c r="G814" s="150">
        <v>2</v>
      </c>
      <c r="H814" s="150">
        <v>0</v>
      </c>
      <c r="I814" s="151">
        <v>4287</v>
      </c>
      <c r="J814" s="151">
        <v>96</v>
      </c>
      <c r="K814" s="151">
        <v>96</v>
      </c>
      <c r="L814" s="151">
        <v>30</v>
      </c>
      <c r="M814" s="151">
        <v>0</v>
      </c>
      <c r="N814" s="151">
        <v>3804</v>
      </c>
      <c r="O814" s="151">
        <v>118</v>
      </c>
      <c r="P814" s="151">
        <v>118</v>
      </c>
      <c r="Q814" s="151">
        <v>83</v>
      </c>
      <c r="R814" s="151">
        <v>0</v>
      </c>
      <c r="S814" s="152">
        <v>0.015</v>
      </c>
      <c r="T814" s="153">
        <v>105580</v>
      </c>
      <c r="U814" s="153">
        <v>2536</v>
      </c>
      <c r="V814" s="153">
        <v>2499</v>
      </c>
      <c r="W814" s="153">
        <v>1</v>
      </c>
      <c r="X814" s="151">
        <v>2288</v>
      </c>
      <c r="Y814" s="154">
        <v>0.0240102292100777</v>
      </c>
      <c r="Z814" s="154">
        <v>0.0308738880167452</v>
      </c>
      <c r="AA814" s="154">
        <v>0.0223932820153954</v>
      </c>
      <c r="AB814" s="155">
        <v>0.0310199789695058</v>
      </c>
      <c r="AC814" s="156">
        <v>0.00848060600134978</v>
      </c>
      <c r="AD814" s="157">
        <v>26626</v>
      </c>
      <c r="AE814" s="158">
        <v>740</v>
      </c>
      <c r="AF814" s="158">
        <v>0</v>
      </c>
      <c r="AG814" s="158">
        <v>33223</v>
      </c>
      <c r="AH814" s="158">
        <v>731</v>
      </c>
      <c r="AI814" s="158">
        <v>1</v>
      </c>
      <c r="AJ814" s="155">
        <v>0.0277923833846616</v>
      </c>
      <c r="AK814" s="155">
        <v>0.0219727297354243</v>
      </c>
      <c r="AL814" s="156">
        <v>0.00581965364923736</v>
      </c>
    </row>
    <row r="815" spans="1:38">
      <c r="A815" s="166" t="s">
        <v>375</v>
      </c>
      <c r="B815" s="167" t="s">
        <v>1820</v>
      </c>
      <c r="C815" s="167" t="s">
        <v>633</v>
      </c>
      <c r="D815" s="150">
        <v>7258</v>
      </c>
      <c r="E815" s="150">
        <v>147</v>
      </c>
      <c r="F815" s="150">
        <v>95</v>
      </c>
      <c r="G815" s="150">
        <v>19</v>
      </c>
      <c r="H815" s="150">
        <v>0</v>
      </c>
      <c r="I815" s="151">
        <v>8062</v>
      </c>
      <c r="J815" s="151">
        <v>168</v>
      </c>
      <c r="K815" s="151">
        <v>168</v>
      </c>
      <c r="L815" s="151">
        <v>69</v>
      </c>
      <c r="M815" s="151">
        <v>0</v>
      </c>
      <c r="N815" s="151">
        <v>7465</v>
      </c>
      <c r="O815" s="151">
        <v>96</v>
      </c>
      <c r="P815" s="151">
        <v>96</v>
      </c>
      <c r="Q815" s="151">
        <v>78</v>
      </c>
      <c r="R815" s="151">
        <v>0</v>
      </c>
      <c r="S815" s="152">
        <v>0.015</v>
      </c>
      <c r="T815" s="153">
        <v>192680</v>
      </c>
      <c r="U815" s="153">
        <v>3467</v>
      </c>
      <c r="V815" s="153">
        <v>3413</v>
      </c>
      <c r="W815" s="153">
        <v>8</v>
      </c>
      <c r="X815" s="151">
        <v>3172</v>
      </c>
      <c r="Y815" s="154">
        <v>0.0179520448411875</v>
      </c>
      <c r="Z815" s="154">
        <v>0.0202535133645632</v>
      </c>
      <c r="AA815" s="154">
        <v>0.0208385016125031</v>
      </c>
      <c r="AB815" s="155">
        <v>0.0128600133958473</v>
      </c>
      <c r="AC815" s="156">
        <v>-0.000584988247939861</v>
      </c>
      <c r="AD815" s="157">
        <v>49094</v>
      </c>
      <c r="AE815" s="158">
        <v>956</v>
      </c>
      <c r="AF815" s="158">
        <v>4</v>
      </c>
      <c r="AG815" s="158">
        <v>60820</v>
      </c>
      <c r="AH815" s="158">
        <v>1010</v>
      </c>
      <c r="AI815" s="158">
        <v>2</v>
      </c>
      <c r="AJ815" s="155">
        <v>0.0193913716543773</v>
      </c>
      <c r="AK815" s="155">
        <v>0.0165734955606708</v>
      </c>
      <c r="AL815" s="156">
        <v>0.00281787609370648</v>
      </c>
    </row>
    <row r="816" spans="1:38">
      <c r="A816" s="166" t="s">
        <v>375</v>
      </c>
      <c r="B816" s="167" t="s">
        <v>1820</v>
      </c>
      <c r="C816" s="167" t="s">
        <v>634</v>
      </c>
      <c r="D816" s="150">
        <v>8683</v>
      </c>
      <c r="E816" s="150">
        <v>279</v>
      </c>
      <c r="F816" s="150">
        <v>211</v>
      </c>
      <c r="G816" s="150">
        <v>32</v>
      </c>
      <c r="H816" s="150">
        <v>0</v>
      </c>
      <c r="I816" s="151">
        <v>10180</v>
      </c>
      <c r="J816" s="151">
        <v>163</v>
      </c>
      <c r="K816" s="151">
        <v>163</v>
      </c>
      <c r="L816" s="151">
        <v>32</v>
      </c>
      <c r="M816" s="151">
        <v>0</v>
      </c>
      <c r="N816" s="151">
        <v>8993</v>
      </c>
      <c r="O816" s="151">
        <v>178</v>
      </c>
      <c r="P816" s="151">
        <v>178</v>
      </c>
      <c r="Q816" s="151">
        <v>132</v>
      </c>
      <c r="R816" s="151">
        <v>0</v>
      </c>
      <c r="S816" s="152">
        <v>0.015</v>
      </c>
      <c r="T816" s="153">
        <v>224783</v>
      </c>
      <c r="U816" s="153">
        <v>4791</v>
      </c>
      <c r="V816" s="153">
        <v>4719</v>
      </c>
      <c r="W816" s="153">
        <v>6</v>
      </c>
      <c r="X816" s="151">
        <v>4309</v>
      </c>
      <c r="Y816" s="154">
        <v>0.0212871969855372</v>
      </c>
      <c r="Z816" s="154">
        <v>0.0321317516987216</v>
      </c>
      <c r="AA816" s="154">
        <v>0.0160117878192534</v>
      </c>
      <c r="AB816" s="155">
        <v>0.0197931724674747</v>
      </c>
      <c r="AC816" s="156">
        <v>0.0161199638794682</v>
      </c>
      <c r="AD816" s="157">
        <v>61125</v>
      </c>
      <c r="AE816" s="158">
        <v>1420</v>
      </c>
      <c r="AF816" s="158">
        <v>0</v>
      </c>
      <c r="AG816" s="158">
        <v>65454</v>
      </c>
      <c r="AH816" s="158">
        <v>1335</v>
      </c>
      <c r="AI816" s="158">
        <v>3</v>
      </c>
      <c r="AJ816" s="155">
        <v>0.0232310838445808</v>
      </c>
      <c r="AK816" s="155">
        <v>0.0203501695847465</v>
      </c>
      <c r="AL816" s="156">
        <v>0.00288091425983424</v>
      </c>
    </row>
    <row r="817" spans="1:38">
      <c r="A817" s="166" t="s">
        <v>375</v>
      </c>
      <c r="B817" s="167" t="s">
        <v>1821</v>
      </c>
      <c r="C817" s="167" t="s">
        <v>635</v>
      </c>
      <c r="D817" s="150">
        <v>7057</v>
      </c>
      <c r="E817" s="150">
        <v>103</v>
      </c>
      <c r="F817" s="150">
        <v>49</v>
      </c>
      <c r="G817" s="150">
        <v>3</v>
      </c>
      <c r="H817" s="150">
        <v>0</v>
      </c>
      <c r="I817" s="151">
        <v>9138</v>
      </c>
      <c r="J817" s="151">
        <v>124</v>
      </c>
      <c r="K817" s="151">
        <v>124</v>
      </c>
      <c r="L817" s="151">
        <v>2</v>
      </c>
      <c r="M817" s="151">
        <v>0</v>
      </c>
      <c r="N817" s="151">
        <v>5092</v>
      </c>
      <c r="O817" s="151">
        <v>81</v>
      </c>
      <c r="P817" s="151">
        <v>81</v>
      </c>
      <c r="Q817" s="151">
        <v>50</v>
      </c>
      <c r="R817" s="151">
        <v>0</v>
      </c>
      <c r="S817" s="152">
        <v>0.015</v>
      </c>
      <c r="T817" s="153">
        <v>178040</v>
      </c>
      <c r="U817" s="153">
        <v>2721</v>
      </c>
      <c r="V817" s="153">
        <v>2667</v>
      </c>
      <c r="W817" s="153">
        <v>1</v>
      </c>
      <c r="X817" s="151">
        <v>2420</v>
      </c>
      <c r="Y817" s="154">
        <v>0.0152774657380364</v>
      </c>
      <c r="Z817" s="154">
        <v>0.0145954371545983</v>
      </c>
      <c r="AA817" s="154">
        <v>0.0135697089078573</v>
      </c>
      <c r="AB817" s="155">
        <v>0.0159073055773763</v>
      </c>
      <c r="AC817" s="156">
        <v>0.00102572824674097</v>
      </c>
      <c r="AD817" s="157">
        <v>49296</v>
      </c>
      <c r="AE817" s="158">
        <v>741</v>
      </c>
      <c r="AF817" s="158">
        <v>0</v>
      </c>
      <c r="AG817" s="158">
        <v>52766</v>
      </c>
      <c r="AH817" s="158">
        <v>811</v>
      </c>
      <c r="AI817" s="158">
        <v>0</v>
      </c>
      <c r="AJ817" s="155">
        <v>0.0150316455696203</v>
      </c>
      <c r="AK817" s="155">
        <v>0.0153697456695599</v>
      </c>
      <c r="AL817" s="156">
        <v>-0.000338100099939691</v>
      </c>
    </row>
    <row r="818" spans="1:38">
      <c r="A818" s="166" t="s">
        <v>375</v>
      </c>
      <c r="B818" s="167" t="s">
        <v>1821</v>
      </c>
      <c r="C818" s="167" t="s">
        <v>636</v>
      </c>
      <c r="D818" s="150">
        <v>5485</v>
      </c>
      <c r="E818" s="150">
        <v>75</v>
      </c>
      <c r="F818" s="150">
        <v>53</v>
      </c>
      <c r="G818" s="150">
        <v>0</v>
      </c>
      <c r="H818" s="150">
        <v>0</v>
      </c>
      <c r="I818" s="151">
        <v>7415</v>
      </c>
      <c r="J818" s="151">
        <v>106</v>
      </c>
      <c r="K818" s="151">
        <v>106</v>
      </c>
      <c r="L818" s="151">
        <v>4</v>
      </c>
      <c r="M818" s="151">
        <v>0</v>
      </c>
      <c r="N818" s="151">
        <v>3795</v>
      </c>
      <c r="O818" s="151">
        <v>79</v>
      </c>
      <c r="P818" s="151">
        <v>79</v>
      </c>
      <c r="Q818" s="151">
        <v>44</v>
      </c>
      <c r="R818" s="151">
        <v>0</v>
      </c>
      <c r="S818" s="152">
        <v>0.015</v>
      </c>
      <c r="T818" s="153">
        <v>138986</v>
      </c>
      <c r="U818" s="153">
        <v>2139</v>
      </c>
      <c r="V818" s="153">
        <v>2116</v>
      </c>
      <c r="W818" s="153">
        <v>2</v>
      </c>
      <c r="X818" s="151">
        <v>1901</v>
      </c>
      <c r="Y818" s="154">
        <v>0.0153756493459773</v>
      </c>
      <c r="Z818" s="154">
        <v>0.0136736554238833</v>
      </c>
      <c r="AA818" s="154">
        <v>0.0142953472690492</v>
      </c>
      <c r="AB818" s="155">
        <v>0.0208168642951252</v>
      </c>
      <c r="AC818" s="156">
        <v>-0.000621691845165905</v>
      </c>
      <c r="AD818" s="157">
        <v>38861</v>
      </c>
      <c r="AE818" s="158">
        <v>588</v>
      </c>
      <c r="AF818" s="158">
        <v>0</v>
      </c>
      <c r="AG818" s="158">
        <v>42304</v>
      </c>
      <c r="AH818" s="158">
        <v>625</v>
      </c>
      <c r="AI818" s="158">
        <v>1</v>
      </c>
      <c r="AJ818" s="155">
        <v>0.015130850981704</v>
      </c>
      <c r="AK818" s="155">
        <v>0.014750378214826</v>
      </c>
      <c r="AL818" s="156">
        <v>0.000380472766878</v>
      </c>
    </row>
    <row r="819" spans="1:38">
      <c r="A819" s="166" t="s">
        <v>375</v>
      </c>
      <c r="B819" s="167" t="s">
        <v>1821</v>
      </c>
      <c r="C819" s="167" t="s">
        <v>637</v>
      </c>
      <c r="D819" s="150">
        <v>4193</v>
      </c>
      <c r="E819" s="150">
        <v>79</v>
      </c>
      <c r="F819" s="150">
        <v>41</v>
      </c>
      <c r="G819" s="150">
        <v>0</v>
      </c>
      <c r="H819" s="150">
        <v>0</v>
      </c>
      <c r="I819" s="151">
        <v>5689</v>
      </c>
      <c r="J819" s="151">
        <v>143</v>
      </c>
      <c r="K819" s="151">
        <v>143</v>
      </c>
      <c r="L819" s="151">
        <v>0</v>
      </c>
      <c r="M819" s="151">
        <v>0</v>
      </c>
      <c r="N819" s="151">
        <v>3019</v>
      </c>
      <c r="O819" s="151">
        <v>0</v>
      </c>
      <c r="P819" s="151">
        <v>0</v>
      </c>
      <c r="Q819" s="151">
        <v>0</v>
      </c>
      <c r="R819" s="151">
        <v>0</v>
      </c>
      <c r="S819" s="152">
        <v>0.015</v>
      </c>
      <c r="T819" s="153">
        <v>109497</v>
      </c>
      <c r="U819" s="153">
        <v>1797</v>
      </c>
      <c r="V819" s="153">
        <v>1758</v>
      </c>
      <c r="W819" s="153">
        <v>8</v>
      </c>
      <c r="X819" s="151">
        <v>1524</v>
      </c>
      <c r="Y819" s="154">
        <v>0.0163383471693288</v>
      </c>
      <c r="Z819" s="154">
        <v>0.0188409253517768</v>
      </c>
      <c r="AA819" s="154">
        <v>0.0251362278080506</v>
      </c>
      <c r="AB819" s="155">
        <v>0</v>
      </c>
      <c r="AC819" s="156">
        <v>-0.00629530245627385</v>
      </c>
      <c r="AD819" s="157">
        <v>29629</v>
      </c>
      <c r="AE819" s="158">
        <v>567</v>
      </c>
      <c r="AF819" s="158">
        <v>1</v>
      </c>
      <c r="AG819" s="158">
        <v>32788</v>
      </c>
      <c r="AH819" s="158">
        <v>536</v>
      </c>
      <c r="AI819" s="158">
        <v>0</v>
      </c>
      <c r="AJ819" s="155">
        <v>0.0191029059367512</v>
      </c>
      <c r="AK819" s="155">
        <v>0.0163474441868976</v>
      </c>
      <c r="AL819" s="156">
        <v>0.00275546174985351</v>
      </c>
    </row>
    <row r="820" spans="1:38">
      <c r="A820" s="166" t="s">
        <v>375</v>
      </c>
      <c r="B820" s="167" t="s">
        <v>1821</v>
      </c>
      <c r="C820" s="167" t="s">
        <v>638</v>
      </c>
      <c r="D820" s="150">
        <v>3964</v>
      </c>
      <c r="E820" s="150">
        <v>75</v>
      </c>
      <c r="F820" s="150">
        <v>46</v>
      </c>
      <c r="G820" s="150">
        <v>0</v>
      </c>
      <c r="H820" s="150">
        <v>0</v>
      </c>
      <c r="I820" s="151">
        <v>5174</v>
      </c>
      <c r="J820" s="151">
        <v>97</v>
      </c>
      <c r="K820" s="151">
        <v>97</v>
      </c>
      <c r="L820" s="151">
        <v>0</v>
      </c>
      <c r="M820" s="151">
        <v>0</v>
      </c>
      <c r="N820" s="151">
        <v>2954</v>
      </c>
      <c r="O820" s="151">
        <v>68</v>
      </c>
      <c r="P820" s="151">
        <v>68</v>
      </c>
      <c r="Q820" s="151">
        <v>23</v>
      </c>
      <c r="R820" s="151">
        <v>0</v>
      </c>
      <c r="S820" s="152">
        <v>0.015</v>
      </c>
      <c r="T820" s="153">
        <v>93959</v>
      </c>
      <c r="U820" s="153">
        <v>1764</v>
      </c>
      <c r="V820" s="153">
        <v>1735</v>
      </c>
      <c r="W820" s="153">
        <v>0</v>
      </c>
      <c r="X820" s="151">
        <v>1507</v>
      </c>
      <c r="Y820" s="154">
        <v>0.018774146170138</v>
      </c>
      <c r="Z820" s="154">
        <v>0.018920282542886</v>
      </c>
      <c r="AA820" s="154">
        <v>0.0187475840742172</v>
      </c>
      <c r="AB820" s="155">
        <v>0.023019634394042</v>
      </c>
      <c r="AC820" s="156">
        <v>0.000172698468668731</v>
      </c>
      <c r="AD820" s="157">
        <v>27490</v>
      </c>
      <c r="AE820" s="158">
        <v>520</v>
      </c>
      <c r="AF820" s="158">
        <v>0</v>
      </c>
      <c r="AG820" s="158">
        <v>27863</v>
      </c>
      <c r="AH820" s="158">
        <v>511</v>
      </c>
      <c r="AI820" s="158">
        <v>0</v>
      </c>
      <c r="AJ820" s="155">
        <v>0.018915969443434</v>
      </c>
      <c r="AK820" s="155">
        <v>0.0183397336970176</v>
      </c>
      <c r="AL820" s="156">
        <v>0.000576235746416423</v>
      </c>
    </row>
    <row r="821" spans="1:38">
      <c r="A821" s="166" t="s">
        <v>375</v>
      </c>
      <c r="B821" s="167" t="s">
        <v>1821</v>
      </c>
      <c r="C821" s="167" t="s">
        <v>639</v>
      </c>
      <c r="D821" s="150">
        <v>2628</v>
      </c>
      <c r="E821" s="150">
        <v>82</v>
      </c>
      <c r="F821" s="150">
        <v>59</v>
      </c>
      <c r="G821" s="150">
        <v>2</v>
      </c>
      <c r="H821" s="150">
        <v>0</v>
      </c>
      <c r="I821" s="151">
        <v>3471</v>
      </c>
      <c r="J821" s="151">
        <v>46</v>
      </c>
      <c r="K821" s="151">
        <v>46</v>
      </c>
      <c r="L821" s="151">
        <v>3</v>
      </c>
      <c r="M821" s="151">
        <v>0</v>
      </c>
      <c r="N821" s="151">
        <v>1732</v>
      </c>
      <c r="O821" s="151">
        <v>17</v>
      </c>
      <c r="P821" s="151">
        <v>17</v>
      </c>
      <c r="Q821" s="151">
        <v>7</v>
      </c>
      <c r="R821" s="151">
        <v>0</v>
      </c>
      <c r="S821" s="152">
        <v>0.015</v>
      </c>
      <c r="T821" s="153">
        <v>65009</v>
      </c>
      <c r="U821" s="153">
        <v>927</v>
      </c>
      <c r="V821" s="153">
        <v>904</v>
      </c>
      <c r="W821" s="153">
        <v>0</v>
      </c>
      <c r="X821" s="151">
        <v>764</v>
      </c>
      <c r="Y821" s="154">
        <v>0.0142595640603609</v>
      </c>
      <c r="Z821" s="154">
        <v>0.0312024353120244</v>
      </c>
      <c r="AA821" s="154">
        <v>0.0132526649380582</v>
      </c>
      <c r="AB821" s="155">
        <v>0.00981524249422633</v>
      </c>
      <c r="AC821" s="156">
        <v>0.0179497703739662</v>
      </c>
      <c r="AD821" s="157">
        <v>18348</v>
      </c>
      <c r="AE821" s="158">
        <v>257</v>
      </c>
      <c r="AF821" s="158">
        <v>0</v>
      </c>
      <c r="AG821" s="158">
        <v>19055</v>
      </c>
      <c r="AH821" s="158">
        <v>214</v>
      </c>
      <c r="AI821" s="158">
        <v>0</v>
      </c>
      <c r="AJ821" s="155">
        <v>0.0140069762371921</v>
      </c>
      <c r="AK821" s="155">
        <v>0.011230648123852</v>
      </c>
      <c r="AL821" s="156">
        <v>0.00277632811334006</v>
      </c>
    </row>
    <row r="822" spans="1:38">
      <c r="A822" s="166" t="s">
        <v>375</v>
      </c>
      <c r="B822" s="167" t="s">
        <v>1821</v>
      </c>
      <c r="C822" s="167" t="s">
        <v>640</v>
      </c>
      <c r="D822" s="150">
        <v>7714</v>
      </c>
      <c r="E822" s="150">
        <v>148</v>
      </c>
      <c r="F822" s="150">
        <v>92</v>
      </c>
      <c r="G822" s="150">
        <v>1</v>
      </c>
      <c r="H822" s="150">
        <v>0</v>
      </c>
      <c r="I822" s="151">
        <v>10242</v>
      </c>
      <c r="J822" s="151">
        <v>146</v>
      </c>
      <c r="K822" s="151">
        <v>146</v>
      </c>
      <c r="L822" s="151">
        <v>18</v>
      </c>
      <c r="M822" s="151">
        <v>0</v>
      </c>
      <c r="N822" s="151">
        <v>6058</v>
      </c>
      <c r="O822" s="151">
        <v>81</v>
      </c>
      <c r="P822" s="151">
        <v>81</v>
      </c>
      <c r="Q822" s="151">
        <v>50</v>
      </c>
      <c r="R822" s="151">
        <v>0</v>
      </c>
      <c r="S822" s="152">
        <v>0.015</v>
      </c>
      <c r="T822" s="153">
        <v>200870</v>
      </c>
      <c r="U822" s="153">
        <v>3430</v>
      </c>
      <c r="V822" s="153">
        <v>3374</v>
      </c>
      <c r="W822" s="153">
        <v>1</v>
      </c>
      <c r="X822" s="151">
        <v>3068</v>
      </c>
      <c r="Y822" s="154">
        <v>0.0170707422711206</v>
      </c>
      <c r="Z822" s="154">
        <v>0.0191858957739176</v>
      </c>
      <c r="AA822" s="154">
        <v>0.0142550283147823</v>
      </c>
      <c r="AB822" s="155">
        <v>0.0133707494222516</v>
      </c>
      <c r="AC822" s="156">
        <v>0.00493086745913528</v>
      </c>
      <c r="AD822" s="157">
        <v>54349</v>
      </c>
      <c r="AE822" s="158">
        <v>964</v>
      </c>
      <c r="AF822" s="158">
        <v>0</v>
      </c>
      <c r="AG822" s="158">
        <v>59089</v>
      </c>
      <c r="AH822" s="158">
        <v>1002</v>
      </c>
      <c r="AI822" s="158">
        <v>0</v>
      </c>
      <c r="AJ822" s="155">
        <v>0.0177372168761155</v>
      </c>
      <c r="AK822" s="155">
        <v>0.0169574709336763</v>
      </c>
      <c r="AL822" s="156">
        <v>0.000779745942439156</v>
      </c>
    </row>
    <row r="823" spans="1:38">
      <c r="A823" s="166" t="s">
        <v>375</v>
      </c>
      <c r="B823" s="167" t="s">
        <v>1821</v>
      </c>
      <c r="C823" s="167" t="s">
        <v>641</v>
      </c>
      <c r="D823" s="150">
        <v>1850</v>
      </c>
      <c r="E823" s="150">
        <v>26</v>
      </c>
      <c r="F823" s="150">
        <v>18</v>
      </c>
      <c r="G823" s="150">
        <v>0</v>
      </c>
      <c r="H823" s="150">
        <v>0</v>
      </c>
      <c r="I823" s="151">
        <v>2746</v>
      </c>
      <c r="J823" s="151">
        <v>45</v>
      </c>
      <c r="K823" s="151">
        <v>45</v>
      </c>
      <c r="L823" s="151">
        <v>3</v>
      </c>
      <c r="M823" s="151">
        <v>0</v>
      </c>
      <c r="N823" s="151">
        <v>1142</v>
      </c>
      <c r="O823" s="151">
        <v>10</v>
      </c>
      <c r="P823" s="151">
        <v>10</v>
      </c>
      <c r="Q823" s="151">
        <v>6</v>
      </c>
      <c r="R823" s="151">
        <v>0</v>
      </c>
      <c r="S823" s="152">
        <v>0.015</v>
      </c>
      <c r="T823" s="153">
        <v>48230</v>
      </c>
      <c r="U823" s="153">
        <v>704</v>
      </c>
      <c r="V823" s="153">
        <v>696</v>
      </c>
      <c r="W823" s="153">
        <v>0</v>
      </c>
      <c r="X823" s="151">
        <v>624</v>
      </c>
      <c r="Y823" s="154">
        <v>0.0145967240306863</v>
      </c>
      <c r="Z823" s="154">
        <v>0.0140540540540541</v>
      </c>
      <c r="AA823" s="154">
        <v>0.0163874726875455</v>
      </c>
      <c r="AB823" s="155">
        <v>0.00875656742556918</v>
      </c>
      <c r="AC823" s="156">
        <v>-0.00233341863349147</v>
      </c>
      <c r="AD823" s="157">
        <v>12961</v>
      </c>
      <c r="AE823" s="158">
        <v>194</v>
      </c>
      <c r="AF823" s="158">
        <v>0</v>
      </c>
      <c r="AG823" s="158">
        <v>14673</v>
      </c>
      <c r="AH823" s="158">
        <v>217</v>
      </c>
      <c r="AI823" s="158">
        <v>0</v>
      </c>
      <c r="AJ823" s="155">
        <v>0.0149679808656739</v>
      </c>
      <c r="AK823" s="155">
        <v>0.0147890683568459</v>
      </c>
      <c r="AL823" s="156">
        <v>0.000178912508828037</v>
      </c>
    </row>
    <row r="824" spans="1:38">
      <c r="A824" s="166" t="s">
        <v>375</v>
      </c>
      <c r="B824" s="167" t="s">
        <v>1821</v>
      </c>
      <c r="C824" s="167" t="s">
        <v>642</v>
      </c>
      <c r="D824" s="150">
        <v>9554</v>
      </c>
      <c r="E824" s="150">
        <v>157</v>
      </c>
      <c r="F824" s="150">
        <v>89</v>
      </c>
      <c r="G824" s="150">
        <v>2</v>
      </c>
      <c r="H824" s="150">
        <v>0</v>
      </c>
      <c r="I824" s="151">
        <v>11842</v>
      </c>
      <c r="J824" s="151">
        <v>161</v>
      </c>
      <c r="K824" s="151">
        <v>161</v>
      </c>
      <c r="L824" s="151">
        <v>17</v>
      </c>
      <c r="M824" s="151">
        <v>0</v>
      </c>
      <c r="N824" s="151">
        <v>6784</v>
      </c>
      <c r="O824" s="151">
        <v>164</v>
      </c>
      <c r="P824" s="151">
        <v>164</v>
      </c>
      <c r="Q824" s="151">
        <v>94</v>
      </c>
      <c r="R824" s="151">
        <v>0</v>
      </c>
      <c r="S824" s="152">
        <v>0.015</v>
      </c>
      <c r="T824" s="153">
        <v>241725</v>
      </c>
      <c r="U824" s="153">
        <v>4238</v>
      </c>
      <c r="V824" s="153">
        <v>4170</v>
      </c>
      <c r="W824" s="153">
        <v>3</v>
      </c>
      <c r="X824" s="151">
        <v>3800</v>
      </c>
      <c r="Y824" s="154">
        <v>0.0175199089874858</v>
      </c>
      <c r="Z824" s="154">
        <v>0.016432907682646</v>
      </c>
      <c r="AA824" s="154">
        <v>0.0135956764060125</v>
      </c>
      <c r="AB824" s="155">
        <v>0.0241745283018868</v>
      </c>
      <c r="AC824" s="156">
        <v>0.00283723127663352</v>
      </c>
      <c r="AD824" s="157">
        <v>66033</v>
      </c>
      <c r="AE824" s="158">
        <v>1108</v>
      </c>
      <c r="AF824" s="158">
        <v>1</v>
      </c>
      <c r="AG824" s="158">
        <v>72655</v>
      </c>
      <c r="AH824" s="158">
        <v>1414</v>
      </c>
      <c r="AI824" s="158">
        <v>1</v>
      </c>
      <c r="AJ824" s="155">
        <v>0.0167643451001772</v>
      </c>
      <c r="AK824" s="155">
        <v>0.0194480765260478</v>
      </c>
      <c r="AL824" s="156">
        <v>-0.00268373142587058</v>
      </c>
    </row>
    <row r="825" spans="1:38">
      <c r="A825" s="166" t="s">
        <v>375</v>
      </c>
      <c r="B825" s="167" t="s">
        <v>1822</v>
      </c>
      <c r="C825" s="167" t="s">
        <v>643</v>
      </c>
      <c r="D825" s="150">
        <v>9801</v>
      </c>
      <c r="E825" s="150">
        <v>198</v>
      </c>
      <c r="F825" s="150">
        <v>149</v>
      </c>
      <c r="G825" s="150">
        <v>4</v>
      </c>
      <c r="H825" s="150">
        <v>0</v>
      </c>
      <c r="I825" s="151">
        <v>11437</v>
      </c>
      <c r="J825" s="151">
        <v>304</v>
      </c>
      <c r="K825" s="151">
        <v>303</v>
      </c>
      <c r="L825" s="151">
        <v>114</v>
      </c>
      <c r="M825" s="151">
        <v>0</v>
      </c>
      <c r="N825" s="151">
        <v>9968</v>
      </c>
      <c r="O825" s="151">
        <v>93</v>
      </c>
      <c r="P825" s="151">
        <v>93</v>
      </c>
      <c r="Q825" s="151">
        <v>68</v>
      </c>
      <c r="R825" s="151">
        <v>0</v>
      </c>
      <c r="S825" s="152">
        <v>0.015</v>
      </c>
      <c r="T825" s="153">
        <v>248675</v>
      </c>
      <c r="U825" s="153">
        <v>3899</v>
      </c>
      <c r="V825" s="153">
        <v>3847</v>
      </c>
      <c r="W825" s="153">
        <v>2</v>
      </c>
      <c r="X825" s="151">
        <v>3456</v>
      </c>
      <c r="Y825" s="154">
        <v>0.0156710565999799</v>
      </c>
      <c r="Z825" s="154">
        <v>0.0202020202020202</v>
      </c>
      <c r="AA825" s="154">
        <v>0.026580396957244</v>
      </c>
      <c r="AB825" s="155">
        <v>0.00932985553772071</v>
      </c>
      <c r="AC825" s="156">
        <v>-0.00637837675522383</v>
      </c>
      <c r="AD825" s="157">
        <v>67568</v>
      </c>
      <c r="AE825" s="158">
        <v>1133</v>
      </c>
      <c r="AF825" s="158">
        <v>0</v>
      </c>
      <c r="AG825" s="158">
        <v>71639</v>
      </c>
      <c r="AH825" s="158">
        <v>1129</v>
      </c>
      <c r="AI825" s="158">
        <v>1</v>
      </c>
      <c r="AJ825" s="155">
        <v>0.0167682926829268</v>
      </c>
      <c r="AK825" s="155">
        <v>0.0157456134228563</v>
      </c>
      <c r="AL825" s="156">
        <v>0.00102267926007056</v>
      </c>
    </row>
    <row r="826" spans="1:38">
      <c r="A826" s="166" t="s">
        <v>375</v>
      </c>
      <c r="B826" s="167" t="s">
        <v>1822</v>
      </c>
      <c r="C826" s="167" t="s">
        <v>644</v>
      </c>
      <c r="D826" s="150">
        <v>6422</v>
      </c>
      <c r="E826" s="150">
        <v>63</v>
      </c>
      <c r="F826" s="150">
        <v>62</v>
      </c>
      <c r="G826" s="150">
        <v>18</v>
      </c>
      <c r="H826" s="150">
        <v>0</v>
      </c>
      <c r="I826" s="151">
        <v>6744</v>
      </c>
      <c r="J826" s="151">
        <v>168</v>
      </c>
      <c r="K826" s="151">
        <v>167</v>
      </c>
      <c r="L826" s="151">
        <v>41</v>
      </c>
      <c r="M826" s="151">
        <v>0</v>
      </c>
      <c r="N826" s="151">
        <v>6533</v>
      </c>
      <c r="O826" s="151">
        <v>113</v>
      </c>
      <c r="P826" s="151">
        <v>113</v>
      </c>
      <c r="Q826" s="151">
        <v>100</v>
      </c>
      <c r="R826" s="151">
        <v>0</v>
      </c>
      <c r="S826" s="152">
        <v>0.015</v>
      </c>
      <c r="T826" s="153">
        <v>165159</v>
      </c>
      <c r="U826" s="153">
        <v>3210</v>
      </c>
      <c r="V826" s="153">
        <v>3207</v>
      </c>
      <c r="W826" s="153">
        <v>11</v>
      </c>
      <c r="X826" s="151">
        <v>2994</v>
      </c>
      <c r="Y826" s="154">
        <v>0.019369213909021</v>
      </c>
      <c r="Z826" s="154">
        <v>0.00981002802865151</v>
      </c>
      <c r="AA826" s="154">
        <v>0.0249110320284698</v>
      </c>
      <c r="AB826" s="155">
        <v>0.0172968008571866</v>
      </c>
      <c r="AC826" s="156">
        <v>-0.0151010039998182</v>
      </c>
      <c r="AD826" s="157">
        <v>42760</v>
      </c>
      <c r="AE826" s="158">
        <v>837</v>
      </c>
      <c r="AF826" s="158">
        <v>2</v>
      </c>
      <c r="AG826" s="158">
        <v>50007</v>
      </c>
      <c r="AH826" s="158">
        <v>894</v>
      </c>
      <c r="AI826" s="158">
        <v>2</v>
      </c>
      <c r="AJ826" s="155">
        <v>0.0195275958840037</v>
      </c>
      <c r="AK826" s="155">
        <v>0.0178375027496151</v>
      </c>
      <c r="AL826" s="156">
        <v>0.00169009313438869</v>
      </c>
    </row>
    <row r="827" spans="1:38">
      <c r="A827" s="166" t="s">
        <v>375</v>
      </c>
      <c r="B827" s="167" t="s">
        <v>1822</v>
      </c>
      <c r="C827" s="167" t="s">
        <v>645</v>
      </c>
      <c r="D827" s="150">
        <v>9833</v>
      </c>
      <c r="E827" s="150">
        <v>201</v>
      </c>
      <c r="F827" s="150">
        <v>120</v>
      </c>
      <c r="G827" s="150">
        <v>12</v>
      </c>
      <c r="H827" s="150">
        <v>0</v>
      </c>
      <c r="I827" s="151">
        <v>10949</v>
      </c>
      <c r="J827" s="151">
        <v>151</v>
      </c>
      <c r="K827" s="151">
        <v>151</v>
      </c>
      <c r="L827" s="151">
        <v>63</v>
      </c>
      <c r="M827" s="151">
        <v>0</v>
      </c>
      <c r="N827" s="151">
        <v>9509</v>
      </c>
      <c r="O827" s="151">
        <v>126</v>
      </c>
      <c r="P827" s="151">
        <v>126</v>
      </c>
      <c r="Q827" s="151">
        <v>97</v>
      </c>
      <c r="R827" s="151">
        <v>0</v>
      </c>
      <c r="S827" s="152">
        <v>0.015</v>
      </c>
      <c r="T827" s="153">
        <v>254510</v>
      </c>
      <c r="U827" s="153">
        <v>3974</v>
      </c>
      <c r="V827" s="153">
        <v>3893</v>
      </c>
      <c r="W827" s="153">
        <v>15</v>
      </c>
      <c r="X827" s="151">
        <v>3591</v>
      </c>
      <c r="Y827" s="154">
        <v>0.0155553809280578</v>
      </c>
      <c r="Z827" s="154">
        <v>0.0204413708939286</v>
      </c>
      <c r="AA827" s="154">
        <v>0.0137912138094803</v>
      </c>
      <c r="AB827" s="155">
        <v>0.0132506046902934</v>
      </c>
      <c r="AC827" s="156">
        <v>0.00665015708444829</v>
      </c>
      <c r="AD827" s="157">
        <v>66121</v>
      </c>
      <c r="AE827" s="158">
        <v>1191</v>
      </c>
      <c r="AF827" s="158">
        <v>1</v>
      </c>
      <c r="AG827" s="158">
        <v>76576</v>
      </c>
      <c r="AH827" s="158">
        <v>1141</v>
      </c>
      <c r="AI827" s="158">
        <v>9</v>
      </c>
      <c r="AJ827" s="155">
        <v>0.0179973079656992</v>
      </c>
      <c r="AK827" s="155">
        <v>0.014782699540326</v>
      </c>
      <c r="AL827" s="156">
        <v>0.0032146084253733</v>
      </c>
    </row>
    <row r="828" spans="1:38">
      <c r="A828" s="166" t="s">
        <v>375</v>
      </c>
      <c r="B828" s="167" t="s">
        <v>1822</v>
      </c>
      <c r="C828" s="167" t="s">
        <v>646</v>
      </c>
      <c r="D828" s="150">
        <v>4314</v>
      </c>
      <c r="E828" s="150">
        <v>80</v>
      </c>
      <c r="F828" s="150">
        <v>70</v>
      </c>
      <c r="G828" s="150">
        <v>37</v>
      </c>
      <c r="H828" s="150">
        <v>0</v>
      </c>
      <c r="I828" s="151">
        <v>5170</v>
      </c>
      <c r="J828" s="151">
        <v>59</v>
      </c>
      <c r="K828" s="151">
        <v>59</v>
      </c>
      <c r="L828" s="151">
        <v>10</v>
      </c>
      <c r="M828" s="151">
        <v>0</v>
      </c>
      <c r="N828" s="151">
        <v>4492</v>
      </c>
      <c r="O828" s="151">
        <v>61</v>
      </c>
      <c r="P828" s="151">
        <v>61</v>
      </c>
      <c r="Q828" s="151">
        <v>42</v>
      </c>
      <c r="R828" s="151">
        <v>0</v>
      </c>
      <c r="S828" s="152">
        <v>0.015</v>
      </c>
      <c r="T828" s="153">
        <v>114466</v>
      </c>
      <c r="U828" s="153">
        <v>1567</v>
      </c>
      <c r="V828" s="153">
        <v>1557</v>
      </c>
      <c r="W828" s="153">
        <v>1</v>
      </c>
      <c r="X828" s="151">
        <v>1442</v>
      </c>
      <c r="Y828" s="154">
        <v>0.0136809183513008</v>
      </c>
      <c r="Z828" s="154">
        <v>0.0185442744552619</v>
      </c>
      <c r="AA828" s="154">
        <v>0.0114119922630561</v>
      </c>
      <c r="AB828" s="155">
        <v>0.013579697239537</v>
      </c>
      <c r="AC828" s="156">
        <v>0.00713228219220585</v>
      </c>
      <c r="AD828" s="157">
        <v>30953</v>
      </c>
      <c r="AE828" s="158">
        <v>458</v>
      </c>
      <c r="AF828" s="158">
        <v>0</v>
      </c>
      <c r="AG828" s="158">
        <v>33408</v>
      </c>
      <c r="AH828" s="158">
        <v>488</v>
      </c>
      <c r="AI828" s="158">
        <v>1</v>
      </c>
      <c r="AJ828" s="155">
        <v>0.0147966271443802</v>
      </c>
      <c r="AK828" s="155">
        <v>0.014577346743295</v>
      </c>
      <c r="AL828" s="156">
        <v>0.000219280401085171</v>
      </c>
    </row>
    <row r="829" spans="1:38">
      <c r="A829" s="166" t="s">
        <v>375</v>
      </c>
      <c r="B829" s="167" t="s">
        <v>1822</v>
      </c>
      <c r="C829" s="167" t="s">
        <v>647</v>
      </c>
      <c r="D829" s="150">
        <v>5487</v>
      </c>
      <c r="E829" s="150">
        <v>161</v>
      </c>
      <c r="F829" s="150">
        <v>105</v>
      </c>
      <c r="G829" s="150">
        <v>6</v>
      </c>
      <c r="H829" s="150">
        <v>0</v>
      </c>
      <c r="I829" s="151">
        <v>6454</v>
      </c>
      <c r="J829" s="151">
        <v>60</v>
      </c>
      <c r="K829" s="151">
        <v>60</v>
      </c>
      <c r="L829" s="151">
        <v>18</v>
      </c>
      <c r="M829" s="151">
        <v>0</v>
      </c>
      <c r="N829" s="151">
        <v>5660</v>
      </c>
      <c r="O829" s="151">
        <v>65</v>
      </c>
      <c r="P829" s="151">
        <v>65</v>
      </c>
      <c r="Q829" s="151">
        <v>46</v>
      </c>
      <c r="R829" s="151">
        <v>0</v>
      </c>
      <c r="S829" s="152">
        <v>0.015</v>
      </c>
      <c r="T829" s="153">
        <v>146286</v>
      </c>
      <c r="U829" s="153">
        <v>2178</v>
      </c>
      <c r="V829" s="153">
        <v>2122</v>
      </c>
      <c r="W829" s="153">
        <v>2</v>
      </c>
      <c r="X829" s="151">
        <v>1914</v>
      </c>
      <c r="Y829" s="154">
        <v>0.0148749709473224</v>
      </c>
      <c r="Z829" s="154">
        <v>0.0293420812830326</v>
      </c>
      <c r="AA829" s="154">
        <v>0.0092965602726991</v>
      </c>
      <c r="AB829" s="155">
        <v>0.0114840989399293</v>
      </c>
      <c r="AC829" s="156">
        <v>0.0200455210103335</v>
      </c>
      <c r="AD829" s="157">
        <v>39309</v>
      </c>
      <c r="AE829" s="158">
        <v>660</v>
      </c>
      <c r="AF829" s="158">
        <v>0</v>
      </c>
      <c r="AG829" s="158">
        <v>42998</v>
      </c>
      <c r="AH829" s="158">
        <v>669</v>
      </c>
      <c r="AI829" s="158">
        <v>0</v>
      </c>
      <c r="AJ829" s="155">
        <v>0.0167900480805922</v>
      </c>
      <c r="AK829" s="155">
        <v>0.0155588632029397</v>
      </c>
      <c r="AL829" s="156">
        <v>0.00123118487765256</v>
      </c>
    </row>
    <row r="830" spans="1:38">
      <c r="A830" s="166" t="s">
        <v>375</v>
      </c>
      <c r="B830" s="167" t="s">
        <v>1822</v>
      </c>
      <c r="C830" s="167" t="s">
        <v>648</v>
      </c>
      <c r="D830" s="150">
        <v>6794</v>
      </c>
      <c r="E830" s="150">
        <v>189</v>
      </c>
      <c r="F830" s="150">
        <v>139</v>
      </c>
      <c r="G830" s="150">
        <v>11</v>
      </c>
      <c r="H830" s="150">
        <v>0</v>
      </c>
      <c r="I830" s="151">
        <v>7446</v>
      </c>
      <c r="J830" s="151">
        <v>134</v>
      </c>
      <c r="K830" s="151">
        <v>132</v>
      </c>
      <c r="L830" s="151">
        <v>27</v>
      </c>
      <c r="M830" s="151">
        <v>1</v>
      </c>
      <c r="N830" s="151">
        <v>6955</v>
      </c>
      <c r="O830" s="151">
        <v>64</v>
      </c>
      <c r="P830" s="151">
        <v>64</v>
      </c>
      <c r="Q830" s="151">
        <v>47</v>
      </c>
      <c r="R830" s="151">
        <v>0</v>
      </c>
      <c r="S830" s="152">
        <v>0.015</v>
      </c>
      <c r="T830" s="153">
        <v>177821</v>
      </c>
      <c r="U830" s="153">
        <v>2913</v>
      </c>
      <c r="V830" s="153">
        <v>2861</v>
      </c>
      <c r="W830" s="153">
        <v>4</v>
      </c>
      <c r="X830" s="151">
        <v>2560</v>
      </c>
      <c r="Y830" s="154">
        <v>0.0163591476822198</v>
      </c>
      <c r="Z830" s="154">
        <v>0.0278186635266412</v>
      </c>
      <c r="AA830" s="154">
        <v>0.0178619392962665</v>
      </c>
      <c r="AB830" s="155">
        <v>0.0092020129403307</v>
      </c>
      <c r="AC830" s="156">
        <v>0.0099567242303747</v>
      </c>
      <c r="AD830" s="157">
        <v>45107</v>
      </c>
      <c r="AE830" s="158">
        <v>813</v>
      </c>
      <c r="AF830" s="158">
        <v>1</v>
      </c>
      <c r="AG830" s="158">
        <v>54919</v>
      </c>
      <c r="AH830" s="158">
        <v>860</v>
      </c>
      <c r="AI830" s="158">
        <v>1</v>
      </c>
      <c r="AJ830" s="155">
        <v>0.0180016405435963</v>
      </c>
      <c r="AK830" s="155">
        <v>0.0156412170651323</v>
      </c>
      <c r="AL830" s="156">
        <v>0.00236042347846405</v>
      </c>
    </row>
    <row r="831" spans="1:38">
      <c r="A831" s="166" t="s">
        <v>375</v>
      </c>
      <c r="B831" s="167" t="s">
        <v>1822</v>
      </c>
      <c r="C831" s="167" t="s">
        <v>649</v>
      </c>
      <c r="D831" s="150">
        <v>5044</v>
      </c>
      <c r="E831" s="150">
        <v>59</v>
      </c>
      <c r="F831" s="150">
        <v>49</v>
      </c>
      <c r="G831" s="150">
        <v>11</v>
      </c>
      <c r="H831" s="150">
        <v>0</v>
      </c>
      <c r="I831" s="151">
        <v>5622</v>
      </c>
      <c r="J831" s="151">
        <v>122</v>
      </c>
      <c r="K831" s="151">
        <v>122</v>
      </c>
      <c r="L831" s="151">
        <v>53</v>
      </c>
      <c r="M831" s="151">
        <v>0</v>
      </c>
      <c r="N831" s="151">
        <v>5071</v>
      </c>
      <c r="O831" s="151">
        <v>91</v>
      </c>
      <c r="P831" s="151">
        <v>91</v>
      </c>
      <c r="Q831" s="151">
        <v>76</v>
      </c>
      <c r="R831" s="151">
        <v>0</v>
      </c>
      <c r="S831" s="152">
        <v>0.015</v>
      </c>
      <c r="T831" s="153">
        <v>138692</v>
      </c>
      <c r="U831" s="153">
        <v>1989</v>
      </c>
      <c r="V831" s="153">
        <v>1976</v>
      </c>
      <c r="W831" s="153">
        <v>2</v>
      </c>
      <c r="X831" s="151">
        <v>1833</v>
      </c>
      <c r="Y831" s="154">
        <v>0.0143267095434488</v>
      </c>
      <c r="Z831" s="154">
        <v>0.0116970658207772</v>
      </c>
      <c r="AA831" s="154">
        <v>0.0217004624688723</v>
      </c>
      <c r="AB831" s="155">
        <v>0.0179451784657858</v>
      </c>
      <c r="AC831" s="156">
        <v>-0.0100033966480951</v>
      </c>
      <c r="AD831" s="157">
        <v>34567</v>
      </c>
      <c r="AE831" s="158">
        <v>585</v>
      </c>
      <c r="AF831" s="158">
        <v>0</v>
      </c>
      <c r="AG831" s="158">
        <v>42344</v>
      </c>
      <c r="AH831" s="158">
        <v>598</v>
      </c>
      <c r="AI831" s="158">
        <v>1</v>
      </c>
      <c r="AJ831" s="155">
        <v>0.0169236555095901</v>
      </c>
      <c r="AK831" s="155">
        <v>0.0140988097487247</v>
      </c>
      <c r="AL831" s="156">
        <v>0.00282484576086534</v>
      </c>
    </row>
    <row r="832" spans="1:38">
      <c r="A832" s="166" t="s">
        <v>375</v>
      </c>
      <c r="B832" s="167" t="s">
        <v>1822</v>
      </c>
      <c r="C832" s="167" t="s">
        <v>650</v>
      </c>
      <c r="D832" s="150">
        <v>3335</v>
      </c>
      <c r="E832" s="150">
        <v>112</v>
      </c>
      <c r="F832" s="150">
        <v>76</v>
      </c>
      <c r="G832" s="150">
        <v>0</v>
      </c>
      <c r="H832" s="150">
        <v>0</v>
      </c>
      <c r="I832" s="151">
        <v>3884</v>
      </c>
      <c r="J832" s="151">
        <v>56</v>
      </c>
      <c r="K832" s="151">
        <v>56</v>
      </c>
      <c r="L832" s="151">
        <v>17</v>
      </c>
      <c r="M832" s="151">
        <v>0</v>
      </c>
      <c r="N832" s="151">
        <v>3318</v>
      </c>
      <c r="O832" s="151">
        <v>67</v>
      </c>
      <c r="P832" s="151">
        <v>67</v>
      </c>
      <c r="Q832" s="151">
        <v>55</v>
      </c>
      <c r="R832" s="151">
        <v>0</v>
      </c>
      <c r="S832" s="152">
        <v>0.015</v>
      </c>
      <c r="T832" s="153">
        <v>92013</v>
      </c>
      <c r="U832" s="153">
        <v>1834</v>
      </c>
      <c r="V832" s="153">
        <v>1796</v>
      </c>
      <c r="W832" s="153">
        <v>3</v>
      </c>
      <c r="X832" s="151">
        <v>1653</v>
      </c>
      <c r="Y832" s="154">
        <v>0.0198993620466673</v>
      </c>
      <c r="Z832" s="154">
        <v>0.0335832083958021</v>
      </c>
      <c r="AA832" s="154">
        <v>0.0144181256436663</v>
      </c>
      <c r="AB832" s="155">
        <v>0.0201928872814949</v>
      </c>
      <c r="AC832" s="156">
        <v>0.0191650827521358</v>
      </c>
      <c r="AD832" s="157">
        <v>22060</v>
      </c>
      <c r="AE832" s="158">
        <v>520</v>
      </c>
      <c r="AF832" s="158">
        <v>1</v>
      </c>
      <c r="AG832" s="158">
        <v>28700</v>
      </c>
      <c r="AH832" s="158">
        <v>532</v>
      </c>
      <c r="AI832" s="158">
        <v>2</v>
      </c>
      <c r="AJ832" s="155">
        <v>0.0235267452402539</v>
      </c>
      <c r="AK832" s="155">
        <v>0.0184668989547038</v>
      </c>
      <c r="AL832" s="156">
        <v>0.00505984628555002</v>
      </c>
    </row>
    <row r="833" spans="1:38">
      <c r="A833" s="166" t="s">
        <v>375</v>
      </c>
      <c r="B833" s="167" t="s">
        <v>1822</v>
      </c>
      <c r="C833" s="167" t="s">
        <v>651</v>
      </c>
      <c r="D833" s="150">
        <v>7885</v>
      </c>
      <c r="E833" s="150">
        <v>103</v>
      </c>
      <c r="F833" s="150">
        <v>75</v>
      </c>
      <c r="G833" s="150">
        <v>18</v>
      </c>
      <c r="H833" s="150">
        <v>0</v>
      </c>
      <c r="I833" s="151">
        <v>9256</v>
      </c>
      <c r="J833" s="151">
        <v>118</v>
      </c>
      <c r="K833" s="151">
        <v>118</v>
      </c>
      <c r="L833" s="151">
        <v>30</v>
      </c>
      <c r="M833" s="151">
        <v>0</v>
      </c>
      <c r="N833" s="151">
        <v>9036</v>
      </c>
      <c r="O833" s="151">
        <v>148</v>
      </c>
      <c r="P833" s="151">
        <v>148</v>
      </c>
      <c r="Q833" s="151">
        <v>118</v>
      </c>
      <c r="R833" s="151">
        <v>0</v>
      </c>
      <c r="S833" s="152">
        <v>0.015</v>
      </c>
      <c r="T833" s="153">
        <v>215867</v>
      </c>
      <c r="U833" s="153">
        <v>3059</v>
      </c>
      <c r="V833" s="153">
        <v>3031</v>
      </c>
      <c r="W833" s="153">
        <v>2</v>
      </c>
      <c r="X833" s="151">
        <v>2821</v>
      </c>
      <c r="Y833" s="154">
        <v>0.0141614975887931</v>
      </c>
      <c r="Z833" s="154">
        <v>0.0130627774254914</v>
      </c>
      <c r="AA833" s="154">
        <v>0.0127484874675886</v>
      </c>
      <c r="AB833" s="155">
        <v>0.0163789287295263</v>
      </c>
      <c r="AC833" s="156">
        <v>0.00031428995790285</v>
      </c>
      <c r="AD833" s="157">
        <v>57933</v>
      </c>
      <c r="AE833" s="158">
        <v>807</v>
      </c>
      <c r="AF833" s="158">
        <v>1</v>
      </c>
      <c r="AG833" s="158">
        <v>63101</v>
      </c>
      <c r="AH833" s="158">
        <v>842</v>
      </c>
      <c r="AI833" s="158">
        <v>0</v>
      </c>
      <c r="AJ833" s="155">
        <v>0.0139126232026651</v>
      </c>
      <c r="AK833" s="155">
        <v>0.0133436871048002</v>
      </c>
      <c r="AL833" s="156">
        <v>0.000568936097864906</v>
      </c>
    </row>
    <row r="834" spans="1:38">
      <c r="A834" s="166" t="s">
        <v>375</v>
      </c>
      <c r="B834" s="167" t="s">
        <v>1822</v>
      </c>
      <c r="C834" s="167" t="s">
        <v>652</v>
      </c>
      <c r="D834" s="150">
        <v>8155</v>
      </c>
      <c r="E834" s="150">
        <v>215</v>
      </c>
      <c r="F834" s="150">
        <v>140</v>
      </c>
      <c r="G834" s="150">
        <v>25</v>
      </c>
      <c r="H834" s="150">
        <v>0</v>
      </c>
      <c r="I834" s="151">
        <v>8406</v>
      </c>
      <c r="J834" s="151">
        <v>149</v>
      </c>
      <c r="K834" s="151">
        <v>149</v>
      </c>
      <c r="L834" s="151">
        <v>26</v>
      </c>
      <c r="M834" s="151">
        <v>1</v>
      </c>
      <c r="N834" s="151">
        <v>8211</v>
      </c>
      <c r="O834" s="151">
        <v>137</v>
      </c>
      <c r="P834" s="151">
        <v>137</v>
      </c>
      <c r="Q834" s="151">
        <v>102</v>
      </c>
      <c r="R834" s="151">
        <v>0</v>
      </c>
      <c r="S834" s="152">
        <v>0.015</v>
      </c>
      <c r="T834" s="153">
        <v>212312</v>
      </c>
      <c r="U834" s="153">
        <v>4091</v>
      </c>
      <c r="V834" s="153">
        <v>4015</v>
      </c>
      <c r="W834" s="153">
        <v>20</v>
      </c>
      <c r="X834" s="151">
        <v>3651</v>
      </c>
      <c r="Y834" s="154">
        <v>0.0191746109499228</v>
      </c>
      <c r="Z834" s="154">
        <v>0.026364193746168</v>
      </c>
      <c r="AA834" s="154">
        <v>0.0176064715679277</v>
      </c>
      <c r="AB834" s="155">
        <v>0.0166849348435026</v>
      </c>
      <c r="AC834" s="156">
        <v>0.00875772217824032</v>
      </c>
      <c r="AD834" s="157">
        <v>54377</v>
      </c>
      <c r="AE834" s="158">
        <v>1124</v>
      </c>
      <c r="AF834" s="158">
        <v>3</v>
      </c>
      <c r="AG834" s="158">
        <v>66051</v>
      </c>
      <c r="AH834" s="158">
        <v>1344</v>
      </c>
      <c r="AI834" s="158">
        <v>11</v>
      </c>
      <c r="AJ834" s="155">
        <v>0.0206153336888758</v>
      </c>
      <c r="AK834" s="155">
        <v>0.0201813749981075</v>
      </c>
      <c r="AL834" s="156">
        <v>0.000433958690768288</v>
      </c>
    </row>
    <row r="835" spans="1:38">
      <c r="A835" s="166" t="s">
        <v>375</v>
      </c>
      <c r="B835" s="167" t="s">
        <v>33</v>
      </c>
      <c r="C835" s="167" t="s">
        <v>653</v>
      </c>
      <c r="D835" s="150">
        <v>4217</v>
      </c>
      <c r="E835" s="150">
        <v>51</v>
      </c>
      <c r="F835" s="150">
        <v>34</v>
      </c>
      <c r="G835" s="150">
        <v>0</v>
      </c>
      <c r="H835" s="150">
        <v>0</v>
      </c>
      <c r="I835" s="151">
        <v>5408</v>
      </c>
      <c r="J835" s="151">
        <v>55</v>
      </c>
      <c r="K835" s="151">
        <v>55</v>
      </c>
      <c r="L835" s="151">
        <v>7</v>
      </c>
      <c r="M835" s="151">
        <v>0</v>
      </c>
      <c r="N835" s="151">
        <v>2946</v>
      </c>
      <c r="O835" s="151">
        <v>37</v>
      </c>
      <c r="P835" s="151">
        <v>37</v>
      </c>
      <c r="Q835" s="151">
        <v>25</v>
      </c>
      <c r="R835" s="151">
        <v>0</v>
      </c>
      <c r="S835" s="152">
        <v>0.015</v>
      </c>
      <c r="T835" s="153">
        <v>104767</v>
      </c>
      <c r="U835" s="153">
        <v>1343</v>
      </c>
      <c r="V835" s="153">
        <v>1326</v>
      </c>
      <c r="W835" s="153">
        <v>0</v>
      </c>
      <c r="X835" s="151">
        <v>1212</v>
      </c>
      <c r="Y835" s="154">
        <v>0.0128189219887942</v>
      </c>
      <c r="Z835" s="154">
        <v>0.0120939056201091</v>
      </c>
      <c r="AA835" s="154">
        <v>0.0101701183431953</v>
      </c>
      <c r="AB835" s="155">
        <v>0.0125594025797692</v>
      </c>
      <c r="AC835" s="156">
        <v>0.00192378727691382</v>
      </c>
      <c r="AD835" s="157">
        <v>28650</v>
      </c>
      <c r="AE835" s="158">
        <v>379</v>
      </c>
      <c r="AF835" s="158">
        <v>0</v>
      </c>
      <c r="AG835" s="158">
        <v>33501</v>
      </c>
      <c r="AH835" s="158">
        <v>403</v>
      </c>
      <c r="AI835" s="158">
        <v>0</v>
      </c>
      <c r="AJ835" s="155">
        <v>0.0132286212914485</v>
      </c>
      <c r="AK835" s="155">
        <v>0.0120294916569655</v>
      </c>
      <c r="AL835" s="156">
        <v>0.00119912963448305</v>
      </c>
    </row>
    <row r="836" spans="1:38">
      <c r="A836" s="166" t="s">
        <v>375</v>
      </c>
      <c r="B836" s="167" t="s">
        <v>33</v>
      </c>
      <c r="C836" s="167" t="s">
        <v>654</v>
      </c>
      <c r="D836" s="150">
        <v>8110</v>
      </c>
      <c r="E836" s="150">
        <v>153</v>
      </c>
      <c r="F836" s="150">
        <v>82</v>
      </c>
      <c r="G836" s="150">
        <v>2</v>
      </c>
      <c r="H836" s="150">
        <v>0</v>
      </c>
      <c r="I836" s="151">
        <v>10765</v>
      </c>
      <c r="J836" s="151">
        <v>205</v>
      </c>
      <c r="K836" s="151">
        <v>204</v>
      </c>
      <c r="L836" s="151">
        <v>49</v>
      </c>
      <c r="M836" s="151">
        <v>0</v>
      </c>
      <c r="N836" s="151">
        <v>6082</v>
      </c>
      <c r="O836" s="151">
        <v>81</v>
      </c>
      <c r="P836" s="151">
        <v>81</v>
      </c>
      <c r="Q836" s="151">
        <v>48</v>
      </c>
      <c r="R836" s="151">
        <v>0</v>
      </c>
      <c r="S836" s="152">
        <v>0.015</v>
      </c>
      <c r="T836" s="153">
        <v>209518</v>
      </c>
      <c r="U836" s="153">
        <v>4155</v>
      </c>
      <c r="V836" s="153">
        <v>4083</v>
      </c>
      <c r="W836" s="153">
        <v>2</v>
      </c>
      <c r="X836" s="151">
        <v>3760</v>
      </c>
      <c r="Y836" s="154">
        <v>0.019821685964929</v>
      </c>
      <c r="Z836" s="154">
        <v>0.018865598027127</v>
      </c>
      <c r="AA836" s="154">
        <v>0.0190431955411054</v>
      </c>
      <c r="AB836" s="155">
        <v>0.0133179875041105</v>
      </c>
      <c r="AC836" s="156">
        <v>-0.000177597513978431</v>
      </c>
      <c r="AD836" s="157">
        <v>56406</v>
      </c>
      <c r="AE836" s="158">
        <v>1222</v>
      </c>
      <c r="AF836" s="158">
        <v>2</v>
      </c>
      <c r="AG836" s="158">
        <v>69776</v>
      </c>
      <c r="AH836" s="158">
        <v>1261</v>
      </c>
      <c r="AI836" s="158">
        <v>0</v>
      </c>
      <c r="AJ836" s="155">
        <v>0.0216289047264475</v>
      </c>
      <c r="AK836" s="155">
        <v>0.0180721164870443</v>
      </c>
      <c r="AL836" s="156">
        <v>0.00355678823940329</v>
      </c>
    </row>
    <row r="837" spans="1:38">
      <c r="A837" s="166" t="s">
        <v>375</v>
      </c>
      <c r="B837" s="167" t="s">
        <v>33</v>
      </c>
      <c r="C837" s="167" t="s">
        <v>655</v>
      </c>
      <c r="D837" s="150">
        <v>7710</v>
      </c>
      <c r="E837" s="150">
        <v>253</v>
      </c>
      <c r="F837" s="150">
        <v>183</v>
      </c>
      <c r="G837" s="150">
        <v>0</v>
      </c>
      <c r="H837" s="150">
        <v>0</v>
      </c>
      <c r="I837" s="151">
        <v>9951</v>
      </c>
      <c r="J837" s="151">
        <v>193</v>
      </c>
      <c r="K837" s="151">
        <v>193</v>
      </c>
      <c r="L837" s="151">
        <v>31</v>
      </c>
      <c r="M837" s="151">
        <v>0</v>
      </c>
      <c r="N837" s="151">
        <v>6062</v>
      </c>
      <c r="O837" s="151">
        <v>180</v>
      </c>
      <c r="P837" s="151">
        <v>180</v>
      </c>
      <c r="Q837" s="151">
        <v>125</v>
      </c>
      <c r="R837" s="151">
        <v>0</v>
      </c>
      <c r="S837" s="152">
        <v>0.015</v>
      </c>
      <c r="T837" s="153">
        <v>201620</v>
      </c>
      <c r="U837" s="153">
        <v>4897</v>
      </c>
      <c r="V837" s="153">
        <v>4827</v>
      </c>
      <c r="W837" s="153">
        <v>5</v>
      </c>
      <c r="X837" s="151">
        <v>4383</v>
      </c>
      <c r="Y837" s="154">
        <v>0.0242634659259994</v>
      </c>
      <c r="Z837" s="154">
        <v>0.0328145265888457</v>
      </c>
      <c r="AA837" s="154">
        <v>0.0193950356748066</v>
      </c>
      <c r="AB837" s="155">
        <v>0.0296931705707687</v>
      </c>
      <c r="AC837" s="156">
        <v>0.0134194909140391</v>
      </c>
      <c r="AD837" s="157">
        <v>55347</v>
      </c>
      <c r="AE837" s="158">
        <v>1508</v>
      </c>
      <c r="AF837" s="158">
        <v>0</v>
      </c>
      <c r="AG837" s="158">
        <v>59971</v>
      </c>
      <c r="AH837" s="158">
        <v>1400</v>
      </c>
      <c r="AI837" s="158">
        <v>2</v>
      </c>
      <c r="AJ837" s="155">
        <v>0.0272462825446727</v>
      </c>
      <c r="AK837" s="155">
        <v>0.0233112671124377</v>
      </c>
      <c r="AL837" s="156">
        <v>0.00393501543223503</v>
      </c>
    </row>
    <row r="838" spans="1:38">
      <c r="A838" s="166" t="s">
        <v>375</v>
      </c>
      <c r="B838" s="167" t="s">
        <v>33</v>
      </c>
      <c r="C838" s="167" t="s">
        <v>656</v>
      </c>
      <c r="D838" s="150">
        <v>6372</v>
      </c>
      <c r="E838" s="150">
        <v>202</v>
      </c>
      <c r="F838" s="150">
        <v>142</v>
      </c>
      <c r="G838" s="150">
        <v>6</v>
      </c>
      <c r="H838" s="150">
        <v>0</v>
      </c>
      <c r="I838" s="151">
        <v>8119</v>
      </c>
      <c r="J838" s="151">
        <v>127</v>
      </c>
      <c r="K838" s="151">
        <v>127</v>
      </c>
      <c r="L838" s="151">
        <v>14</v>
      </c>
      <c r="M838" s="151">
        <v>0</v>
      </c>
      <c r="N838" s="151">
        <v>4438</v>
      </c>
      <c r="O838" s="151">
        <v>168</v>
      </c>
      <c r="P838" s="151">
        <v>168</v>
      </c>
      <c r="Q838" s="151">
        <v>126</v>
      </c>
      <c r="R838" s="151">
        <v>1</v>
      </c>
      <c r="S838" s="152">
        <v>0.015</v>
      </c>
      <c r="T838" s="153">
        <v>155789</v>
      </c>
      <c r="U838" s="153">
        <v>4394</v>
      </c>
      <c r="V838" s="153">
        <v>4333</v>
      </c>
      <c r="W838" s="153">
        <v>2</v>
      </c>
      <c r="X838" s="151">
        <v>4003</v>
      </c>
      <c r="Y838" s="154">
        <v>0.0281919776107427</v>
      </c>
      <c r="Z838" s="154">
        <v>0.0317011927181419</v>
      </c>
      <c r="AA838" s="154">
        <v>0.0156423204828181</v>
      </c>
      <c r="AB838" s="155">
        <v>0.0376295628661559</v>
      </c>
      <c r="AC838" s="156">
        <v>0.0160588722353238</v>
      </c>
      <c r="AD838" s="157">
        <v>42765</v>
      </c>
      <c r="AE838" s="158">
        <v>1267</v>
      </c>
      <c r="AF838" s="158">
        <v>1</v>
      </c>
      <c r="AG838" s="158">
        <v>46163</v>
      </c>
      <c r="AH838" s="158">
        <v>1350</v>
      </c>
      <c r="AI838" s="158">
        <v>0</v>
      </c>
      <c r="AJ838" s="155">
        <v>0.0296036478428622</v>
      </c>
      <c r="AK838" s="155">
        <v>0.0292441999003531</v>
      </c>
      <c r="AL838" s="156">
        <v>0.000359447942509059</v>
      </c>
    </row>
    <row r="839" spans="1:38">
      <c r="A839" s="166" t="s">
        <v>375</v>
      </c>
      <c r="B839" s="167" t="s">
        <v>33</v>
      </c>
      <c r="C839" s="167" t="s">
        <v>657</v>
      </c>
      <c r="D839" s="150">
        <v>8200</v>
      </c>
      <c r="E839" s="150">
        <v>113</v>
      </c>
      <c r="F839" s="150">
        <v>74</v>
      </c>
      <c r="G839" s="150">
        <v>1</v>
      </c>
      <c r="H839" s="150">
        <v>0</v>
      </c>
      <c r="I839" s="151">
        <v>10687</v>
      </c>
      <c r="J839" s="151">
        <v>120</v>
      </c>
      <c r="K839" s="151">
        <v>120</v>
      </c>
      <c r="L839" s="151">
        <v>14</v>
      </c>
      <c r="M839" s="151">
        <v>0</v>
      </c>
      <c r="N839" s="151">
        <v>5917</v>
      </c>
      <c r="O839" s="151">
        <v>94</v>
      </c>
      <c r="P839" s="151">
        <v>94</v>
      </c>
      <c r="Q839" s="151">
        <v>54</v>
      </c>
      <c r="R839" s="151">
        <v>0</v>
      </c>
      <c r="S839" s="152">
        <v>0.015</v>
      </c>
      <c r="T839" s="153">
        <v>206719</v>
      </c>
      <c r="U839" s="153">
        <v>2821</v>
      </c>
      <c r="V839" s="153">
        <v>2782</v>
      </c>
      <c r="W839" s="153">
        <v>1</v>
      </c>
      <c r="X839" s="151">
        <v>2533</v>
      </c>
      <c r="Y839" s="154">
        <v>0.0136417068581021</v>
      </c>
      <c r="Z839" s="154">
        <v>0.013780487804878</v>
      </c>
      <c r="AA839" s="154">
        <v>0.0112285954898475</v>
      </c>
      <c r="AB839" s="155">
        <v>0.0158864289335812</v>
      </c>
      <c r="AC839" s="156">
        <v>0.00255189231503057</v>
      </c>
      <c r="AD839" s="157">
        <v>57061</v>
      </c>
      <c r="AE839" s="158">
        <v>823</v>
      </c>
      <c r="AF839" s="158">
        <v>1</v>
      </c>
      <c r="AG839" s="158">
        <v>64434</v>
      </c>
      <c r="AH839" s="158">
        <v>839</v>
      </c>
      <c r="AI839" s="158">
        <v>0</v>
      </c>
      <c r="AJ839" s="155">
        <v>0.0144056360736755</v>
      </c>
      <c r="AK839" s="155">
        <v>0.013021075829531</v>
      </c>
      <c r="AL839" s="156">
        <v>0.00138456024414455</v>
      </c>
    </row>
    <row r="840" spans="1:38">
      <c r="A840" s="166" t="s">
        <v>375</v>
      </c>
      <c r="B840" s="167" t="s">
        <v>33</v>
      </c>
      <c r="C840" s="167" t="s">
        <v>658</v>
      </c>
      <c r="D840" s="150">
        <v>3574</v>
      </c>
      <c r="E840" s="150">
        <v>54</v>
      </c>
      <c r="F840" s="150">
        <v>38</v>
      </c>
      <c r="G840" s="150">
        <v>0</v>
      </c>
      <c r="H840" s="150">
        <v>0</v>
      </c>
      <c r="I840" s="151">
        <v>4551</v>
      </c>
      <c r="J840" s="151">
        <v>43</v>
      </c>
      <c r="K840" s="151">
        <v>43</v>
      </c>
      <c r="L840" s="151">
        <v>5</v>
      </c>
      <c r="M840" s="151">
        <v>0</v>
      </c>
      <c r="N840" s="151">
        <v>2611</v>
      </c>
      <c r="O840" s="151">
        <v>40</v>
      </c>
      <c r="P840" s="151">
        <v>40</v>
      </c>
      <c r="Q840" s="151">
        <v>20</v>
      </c>
      <c r="R840" s="151">
        <v>0</v>
      </c>
      <c r="S840" s="152">
        <v>0.015</v>
      </c>
      <c r="T840" s="153">
        <v>88085</v>
      </c>
      <c r="U840" s="153">
        <v>1004</v>
      </c>
      <c r="V840" s="153">
        <v>987</v>
      </c>
      <c r="W840" s="153">
        <v>0</v>
      </c>
      <c r="X840" s="151">
        <v>871</v>
      </c>
      <c r="Y840" s="154">
        <v>0.011398081398649</v>
      </c>
      <c r="Z840" s="154">
        <v>0.0151091214325686</v>
      </c>
      <c r="AA840" s="154">
        <v>0.00944847286310701</v>
      </c>
      <c r="AB840" s="155">
        <v>0.015319800842589</v>
      </c>
      <c r="AC840" s="156">
        <v>0.00566064856946154</v>
      </c>
      <c r="AD840" s="157">
        <v>24058</v>
      </c>
      <c r="AE840" s="158">
        <v>338</v>
      </c>
      <c r="AF840" s="158">
        <v>0</v>
      </c>
      <c r="AG840" s="158">
        <v>26428</v>
      </c>
      <c r="AH840" s="158">
        <v>299</v>
      </c>
      <c r="AI840" s="158">
        <v>0</v>
      </c>
      <c r="AJ840" s="155">
        <v>0.0140493806633968</v>
      </c>
      <c r="AK840" s="155">
        <v>0.011313758135311</v>
      </c>
      <c r="AL840" s="156">
        <v>0.00273562252808576</v>
      </c>
    </row>
    <row r="841" spans="1:38">
      <c r="A841" s="166" t="s">
        <v>375</v>
      </c>
      <c r="B841" s="167" t="s">
        <v>33</v>
      </c>
      <c r="C841" s="167" t="s">
        <v>659</v>
      </c>
      <c r="D841" s="150">
        <v>9721</v>
      </c>
      <c r="E841" s="150">
        <v>264</v>
      </c>
      <c r="F841" s="150">
        <v>184</v>
      </c>
      <c r="G841" s="150">
        <v>2</v>
      </c>
      <c r="H841" s="150">
        <v>0</v>
      </c>
      <c r="I841" s="151">
        <v>12648</v>
      </c>
      <c r="J841" s="151">
        <v>307</v>
      </c>
      <c r="K841" s="151">
        <v>307</v>
      </c>
      <c r="L841" s="151">
        <v>47</v>
      </c>
      <c r="M841" s="151">
        <v>0</v>
      </c>
      <c r="N841" s="151">
        <v>7316</v>
      </c>
      <c r="O841" s="151">
        <v>228</v>
      </c>
      <c r="P841" s="151">
        <v>228</v>
      </c>
      <c r="Q841" s="151">
        <v>126</v>
      </c>
      <c r="R841" s="151">
        <v>0</v>
      </c>
      <c r="S841" s="152">
        <v>0.015</v>
      </c>
      <c r="T841" s="153">
        <v>241546</v>
      </c>
      <c r="U841" s="153">
        <v>6190</v>
      </c>
      <c r="V841" s="153">
        <v>6110</v>
      </c>
      <c r="W841" s="153">
        <v>10</v>
      </c>
      <c r="X841" s="151">
        <v>5491</v>
      </c>
      <c r="Y841" s="154">
        <v>0.025585188742517</v>
      </c>
      <c r="Z841" s="154">
        <v>0.0271576998251209</v>
      </c>
      <c r="AA841" s="154">
        <v>0.0242726122707147</v>
      </c>
      <c r="AB841" s="155">
        <v>0.0311645708037179</v>
      </c>
      <c r="AC841" s="156">
        <v>0.00288508755440613</v>
      </c>
      <c r="AD841" s="157">
        <v>67272</v>
      </c>
      <c r="AE841" s="158">
        <v>1786</v>
      </c>
      <c r="AF841" s="158">
        <v>0</v>
      </c>
      <c r="AG841" s="158">
        <v>77329</v>
      </c>
      <c r="AH841" s="158">
        <v>1874</v>
      </c>
      <c r="AI841" s="158">
        <v>3</v>
      </c>
      <c r="AJ841" s="155">
        <v>0.0265489356641693</v>
      </c>
      <c r="AK841" s="155">
        <v>0.024195321289555</v>
      </c>
      <c r="AL841" s="156">
        <v>0.00235361437461433</v>
      </c>
    </row>
    <row r="842" spans="1:38">
      <c r="A842" s="166" t="s">
        <v>375</v>
      </c>
      <c r="B842" s="167" t="s">
        <v>33</v>
      </c>
      <c r="C842" s="167" t="s">
        <v>660</v>
      </c>
      <c r="D842" s="150">
        <v>4163</v>
      </c>
      <c r="E842" s="150">
        <v>141</v>
      </c>
      <c r="F842" s="150">
        <v>74</v>
      </c>
      <c r="G842" s="150">
        <v>0</v>
      </c>
      <c r="H842" s="150">
        <v>0</v>
      </c>
      <c r="I842" s="151">
        <v>5411</v>
      </c>
      <c r="J842" s="151">
        <v>247</v>
      </c>
      <c r="K842" s="151">
        <v>247</v>
      </c>
      <c r="L842" s="151">
        <v>0</v>
      </c>
      <c r="M842" s="151">
        <v>0</v>
      </c>
      <c r="N842" s="151">
        <v>2933</v>
      </c>
      <c r="O842" s="151">
        <v>146</v>
      </c>
      <c r="P842" s="151">
        <v>146</v>
      </c>
      <c r="Q842" s="151">
        <v>60</v>
      </c>
      <c r="R842" s="151">
        <v>0</v>
      </c>
      <c r="S842" s="152">
        <v>0.015</v>
      </c>
      <c r="T842" s="153">
        <v>103057</v>
      </c>
      <c r="U842" s="153">
        <v>4145</v>
      </c>
      <c r="V842" s="153">
        <v>4078</v>
      </c>
      <c r="W842" s="153">
        <v>1</v>
      </c>
      <c r="X842" s="151">
        <v>3543</v>
      </c>
      <c r="Y842" s="154">
        <v>0.0402107571538081</v>
      </c>
      <c r="Z842" s="154">
        <v>0.0338698054287773</v>
      </c>
      <c r="AA842" s="154">
        <v>0.0456477545740159</v>
      </c>
      <c r="AB842" s="155">
        <v>0.0497783839072622</v>
      </c>
      <c r="AC842" s="156">
        <v>-0.0117779491452386</v>
      </c>
      <c r="AD842" s="157">
        <v>28407</v>
      </c>
      <c r="AE842" s="158">
        <v>1267</v>
      </c>
      <c r="AF842" s="158">
        <v>0</v>
      </c>
      <c r="AG842" s="158">
        <v>30610</v>
      </c>
      <c r="AH842" s="158">
        <v>1275</v>
      </c>
      <c r="AI842" s="158">
        <v>1</v>
      </c>
      <c r="AJ842" s="155">
        <v>0.0446016826838455</v>
      </c>
      <c r="AK842" s="155">
        <v>0.0416203854949363</v>
      </c>
      <c r="AL842" s="156">
        <v>0.00298129718890924</v>
      </c>
    </row>
    <row r="843" spans="1:38">
      <c r="A843" s="166" t="s">
        <v>375</v>
      </c>
      <c r="B843" s="167" t="s">
        <v>33</v>
      </c>
      <c r="C843" s="167" t="s">
        <v>661</v>
      </c>
      <c r="D843" s="150">
        <v>10589</v>
      </c>
      <c r="E843" s="150">
        <v>171</v>
      </c>
      <c r="F843" s="150">
        <v>112</v>
      </c>
      <c r="G843" s="150">
        <v>2</v>
      </c>
      <c r="H843" s="150">
        <v>0</v>
      </c>
      <c r="I843" s="151">
        <v>11968</v>
      </c>
      <c r="J843" s="151">
        <v>161</v>
      </c>
      <c r="K843" s="151">
        <v>161</v>
      </c>
      <c r="L843" s="151">
        <v>18</v>
      </c>
      <c r="M843" s="151">
        <v>0</v>
      </c>
      <c r="N843" s="151">
        <v>7173</v>
      </c>
      <c r="O843" s="151">
        <v>138</v>
      </c>
      <c r="P843" s="151">
        <v>138</v>
      </c>
      <c r="Q843" s="151">
        <v>81</v>
      </c>
      <c r="R843" s="151">
        <v>0</v>
      </c>
      <c r="S843" s="152">
        <v>0.015</v>
      </c>
      <c r="T843" s="153">
        <v>251546</v>
      </c>
      <c r="U843" s="153">
        <v>4286</v>
      </c>
      <c r="V843" s="153">
        <v>4225</v>
      </c>
      <c r="W843" s="153">
        <v>2</v>
      </c>
      <c r="X843" s="151">
        <v>3862</v>
      </c>
      <c r="Y843" s="154">
        <v>0.0170306822608986</v>
      </c>
      <c r="Z843" s="154">
        <v>0.0161488336953442</v>
      </c>
      <c r="AA843" s="154">
        <v>0.0134525401069519</v>
      </c>
      <c r="AB843" s="155">
        <v>0.0192388122124634</v>
      </c>
      <c r="AC843" s="156">
        <v>0.00269629358839235</v>
      </c>
      <c r="AD843" s="157">
        <v>67387</v>
      </c>
      <c r="AE843" s="158">
        <v>1252</v>
      </c>
      <c r="AF843" s="158">
        <v>0</v>
      </c>
      <c r="AG843" s="158">
        <v>75816</v>
      </c>
      <c r="AH843" s="158">
        <v>1293</v>
      </c>
      <c r="AI843" s="158">
        <v>1</v>
      </c>
      <c r="AJ843" s="155">
        <v>0.0185792511908825</v>
      </c>
      <c r="AK843" s="155">
        <v>0.0170412577819985</v>
      </c>
      <c r="AL843" s="156">
        <v>0.00153799340888399</v>
      </c>
    </row>
    <row r="844" spans="1:38">
      <c r="A844" s="166" t="s">
        <v>375</v>
      </c>
      <c r="B844" s="167" t="s">
        <v>33</v>
      </c>
      <c r="C844" s="167" t="s">
        <v>662</v>
      </c>
      <c r="D844" s="150">
        <v>9617</v>
      </c>
      <c r="E844" s="150">
        <v>234</v>
      </c>
      <c r="F844" s="150">
        <v>181</v>
      </c>
      <c r="G844" s="150">
        <v>3</v>
      </c>
      <c r="H844" s="150">
        <v>0</v>
      </c>
      <c r="I844" s="151">
        <v>12115</v>
      </c>
      <c r="J844" s="151">
        <v>166</v>
      </c>
      <c r="K844" s="151">
        <v>166</v>
      </c>
      <c r="L844" s="151">
        <v>59</v>
      </c>
      <c r="M844" s="151">
        <v>0</v>
      </c>
      <c r="N844" s="151">
        <v>7245</v>
      </c>
      <c r="O844" s="151">
        <v>176</v>
      </c>
      <c r="P844" s="151">
        <v>176</v>
      </c>
      <c r="Q844" s="151">
        <v>137</v>
      </c>
      <c r="R844" s="151">
        <v>0</v>
      </c>
      <c r="S844" s="152">
        <v>0.015</v>
      </c>
      <c r="T844" s="153">
        <v>244816</v>
      </c>
      <c r="U844" s="153">
        <v>4928</v>
      </c>
      <c r="V844" s="153">
        <v>4874</v>
      </c>
      <c r="W844" s="153">
        <v>2</v>
      </c>
      <c r="X844" s="151">
        <v>4508</v>
      </c>
      <c r="Y844" s="154">
        <v>0.0201212339062806</v>
      </c>
      <c r="Z844" s="154">
        <v>0.0243319122387439</v>
      </c>
      <c r="AA844" s="154">
        <v>0.0137020222864218</v>
      </c>
      <c r="AB844" s="155">
        <v>0.0242926155969634</v>
      </c>
      <c r="AC844" s="156">
        <v>0.0106298899523221</v>
      </c>
      <c r="AD844" s="157">
        <v>66746</v>
      </c>
      <c r="AE844" s="158">
        <v>1404</v>
      </c>
      <c r="AF844" s="158">
        <v>0</v>
      </c>
      <c r="AG844" s="158">
        <v>72446</v>
      </c>
      <c r="AH844" s="158">
        <v>1419</v>
      </c>
      <c r="AI844" s="158">
        <v>1</v>
      </c>
      <c r="AJ844" s="155">
        <v>0.0210349683876187</v>
      </c>
      <c r="AK844" s="155">
        <v>0.0195731993484802</v>
      </c>
      <c r="AL844" s="156">
        <v>0.00146176903913849</v>
      </c>
    </row>
    <row r="845" spans="1:38">
      <c r="A845" s="166" t="s">
        <v>375</v>
      </c>
      <c r="B845" s="167" t="s">
        <v>33</v>
      </c>
      <c r="C845" s="167" t="s">
        <v>663</v>
      </c>
      <c r="D845" s="150">
        <v>8259</v>
      </c>
      <c r="E845" s="150">
        <v>422</v>
      </c>
      <c r="F845" s="150">
        <v>265</v>
      </c>
      <c r="G845" s="150">
        <v>19</v>
      </c>
      <c r="H845" s="150">
        <v>0</v>
      </c>
      <c r="I845" s="151">
        <v>11017</v>
      </c>
      <c r="J845" s="151">
        <v>250</v>
      </c>
      <c r="K845" s="151">
        <v>250</v>
      </c>
      <c r="L845" s="151">
        <v>6</v>
      </c>
      <c r="M845" s="151">
        <v>0</v>
      </c>
      <c r="N845" s="151">
        <v>6520</v>
      </c>
      <c r="O845" s="151">
        <v>301</v>
      </c>
      <c r="P845" s="151">
        <v>301</v>
      </c>
      <c r="Q845" s="151">
        <v>104</v>
      </c>
      <c r="R845" s="151">
        <v>0</v>
      </c>
      <c r="S845" s="152">
        <v>0.015</v>
      </c>
      <c r="T845" s="153">
        <v>217199</v>
      </c>
      <c r="U845" s="153">
        <v>8642</v>
      </c>
      <c r="V845" s="153">
        <v>8478</v>
      </c>
      <c r="W845" s="153">
        <v>4</v>
      </c>
      <c r="X845" s="151">
        <v>7648</v>
      </c>
      <c r="Y845" s="154">
        <v>0.0397699805247722</v>
      </c>
      <c r="Z845" s="154">
        <v>0.0510957743068168</v>
      </c>
      <c r="AA845" s="154">
        <v>0.0226922029590633</v>
      </c>
      <c r="AB845" s="155">
        <v>0.0461656441717791</v>
      </c>
      <c r="AC845" s="156">
        <v>0.0284035713477535</v>
      </c>
      <c r="AD845" s="157">
        <v>58372</v>
      </c>
      <c r="AE845" s="158">
        <v>2332</v>
      </c>
      <c r="AF845" s="158">
        <v>0</v>
      </c>
      <c r="AG845" s="158">
        <v>64133</v>
      </c>
      <c r="AH845" s="158">
        <v>2506</v>
      </c>
      <c r="AI845" s="158">
        <v>1</v>
      </c>
      <c r="AJ845" s="155">
        <v>0.0399506612759542</v>
      </c>
      <c r="AK845" s="155">
        <v>0.0390594545709697</v>
      </c>
      <c r="AL845" s="156">
        <v>0.000891206704984521</v>
      </c>
    </row>
    <row r="846" spans="1:38">
      <c r="A846" s="166" t="s">
        <v>375</v>
      </c>
      <c r="B846" s="167" t="s">
        <v>33</v>
      </c>
      <c r="C846" s="167" t="s">
        <v>664</v>
      </c>
      <c r="D846" s="150">
        <v>7395</v>
      </c>
      <c r="E846" s="150">
        <v>283</v>
      </c>
      <c r="F846" s="150">
        <v>183</v>
      </c>
      <c r="G846" s="150">
        <v>1</v>
      </c>
      <c r="H846" s="150">
        <v>0</v>
      </c>
      <c r="I846" s="151">
        <v>9164</v>
      </c>
      <c r="J846" s="151">
        <v>209</v>
      </c>
      <c r="K846" s="151">
        <v>209</v>
      </c>
      <c r="L846" s="151">
        <v>44</v>
      </c>
      <c r="M846" s="151">
        <v>0</v>
      </c>
      <c r="N846" s="151">
        <v>5566</v>
      </c>
      <c r="O846" s="151">
        <v>252</v>
      </c>
      <c r="P846" s="151">
        <v>252</v>
      </c>
      <c r="Q846" s="151">
        <v>157</v>
      </c>
      <c r="R846" s="151">
        <v>0</v>
      </c>
      <c r="S846" s="152">
        <v>0.015</v>
      </c>
      <c r="T846" s="153">
        <v>182167</v>
      </c>
      <c r="U846" s="153">
        <v>5795</v>
      </c>
      <c r="V846" s="153">
        <v>5694</v>
      </c>
      <c r="W846" s="153">
        <v>4</v>
      </c>
      <c r="X846" s="151">
        <v>5173</v>
      </c>
      <c r="Y846" s="154">
        <v>0.0317895118215703</v>
      </c>
      <c r="Z846" s="154">
        <v>0.0382691007437458</v>
      </c>
      <c r="AA846" s="154">
        <v>0.0228066346573549</v>
      </c>
      <c r="AB846" s="155">
        <v>0.0452748832195473</v>
      </c>
      <c r="AC846" s="156">
        <v>0.0154624660863909</v>
      </c>
      <c r="AD846" s="157">
        <v>50325</v>
      </c>
      <c r="AE846" s="158">
        <v>1648</v>
      </c>
      <c r="AF846" s="158">
        <v>1</v>
      </c>
      <c r="AG846" s="158">
        <v>54113</v>
      </c>
      <c r="AH846" s="158">
        <v>1878</v>
      </c>
      <c r="AI846" s="158">
        <v>3</v>
      </c>
      <c r="AJ846" s="155">
        <v>0.0327272727272727</v>
      </c>
      <c r="AK846" s="155">
        <v>0.0346497144863526</v>
      </c>
      <c r="AL846" s="156">
        <v>-0.0019224417590799</v>
      </c>
    </row>
    <row r="847" spans="1:38">
      <c r="A847" s="166" t="s">
        <v>375</v>
      </c>
      <c r="B847" s="167" t="s">
        <v>33</v>
      </c>
      <c r="C847" s="167" t="s">
        <v>665</v>
      </c>
      <c r="D847" s="150">
        <v>13633</v>
      </c>
      <c r="E847" s="150">
        <v>231</v>
      </c>
      <c r="F847" s="150">
        <v>66</v>
      </c>
      <c r="G847" s="150">
        <v>3</v>
      </c>
      <c r="H847" s="150">
        <v>0</v>
      </c>
      <c r="I847" s="151">
        <v>15560</v>
      </c>
      <c r="J847" s="151">
        <v>148</v>
      </c>
      <c r="K847" s="151">
        <v>148</v>
      </c>
      <c r="L847" s="151">
        <v>3</v>
      </c>
      <c r="M847" s="151">
        <v>0</v>
      </c>
      <c r="N847" s="151">
        <v>11271</v>
      </c>
      <c r="O847" s="151">
        <v>855</v>
      </c>
      <c r="P847" s="151">
        <v>853</v>
      </c>
      <c r="Q847" s="151">
        <v>145</v>
      </c>
      <c r="R847" s="151">
        <v>1</v>
      </c>
      <c r="S847" s="152">
        <v>0.015</v>
      </c>
      <c r="T847" s="153">
        <v>313854</v>
      </c>
      <c r="U847" s="153">
        <v>13862</v>
      </c>
      <c r="V847" s="153">
        <v>13668</v>
      </c>
      <c r="W847" s="153">
        <v>43</v>
      </c>
      <c r="X847" s="151">
        <v>11897</v>
      </c>
      <c r="Y847" s="154">
        <v>0.0440300267003129</v>
      </c>
      <c r="Z847" s="154">
        <v>0.0169441795642925</v>
      </c>
      <c r="AA847" s="154">
        <v>0.00951156812339332</v>
      </c>
      <c r="AB847" s="155">
        <v>0.0757696743855913</v>
      </c>
      <c r="AC847" s="156">
        <v>0.00743261144089921</v>
      </c>
      <c r="AD847" s="157">
        <v>96814</v>
      </c>
      <c r="AE847" s="158">
        <v>4533</v>
      </c>
      <c r="AF847" s="158">
        <v>1</v>
      </c>
      <c r="AG847" s="158">
        <v>99896</v>
      </c>
      <c r="AH847" s="158">
        <v>5023</v>
      </c>
      <c r="AI847" s="158">
        <v>22</v>
      </c>
      <c r="AJ847" s="155">
        <v>0.0468114115727064</v>
      </c>
      <c r="AK847" s="155">
        <v>0.050062064547129</v>
      </c>
      <c r="AL847" s="156">
        <v>-0.00325065297442258</v>
      </c>
    </row>
    <row r="848" spans="1:38">
      <c r="A848" s="166" t="s">
        <v>375</v>
      </c>
      <c r="B848" s="167" t="s">
        <v>33</v>
      </c>
      <c r="C848" s="167" t="s">
        <v>666</v>
      </c>
      <c r="D848" s="150">
        <v>5306</v>
      </c>
      <c r="E848" s="150">
        <v>139</v>
      </c>
      <c r="F848" s="150">
        <v>92</v>
      </c>
      <c r="G848" s="150">
        <v>0</v>
      </c>
      <c r="H848" s="150">
        <v>0</v>
      </c>
      <c r="I848" s="151">
        <v>6531</v>
      </c>
      <c r="J848" s="151">
        <v>100</v>
      </c>
      <c r="K848" s="151">
        <v>99</v>
      </c>
      <c r="L848" s="151">
        <v>9</v>
      </c>
      <c r="M848" s="151">
        <v>0</v>
      </c>
      <c r="N848" s="151">
        <v>3622</v>
      </c>
      <c r="O848" s="151">
        <v>64</v>
      </c>
      <c r="P848" s="151">
        <v>64</v>
      </c>
      <c r="Q848" s="151">
        <v>31</v>
      </c>
      <c r="R848" s="151">
        <v>0</v>
      </c>
      <c r="S848" s="152">
        <v>0.015</v>
      </c>
      <c r="T848" s="153">
        <v>130423</v>
      </c>
      <c r="U848" s="153">
        <v>2502</v>
      </c>
      <c r="V848" s="153">
        <v>2454</v>
      </c>
      <c r="W848" s="153">
        <v>2</v>
      </c>
      <c r="X848" s="151">
        <v>2213</v>
      </c>
      <c r="Y848" s="154">
        <v>0.0191683982119718</v>
      </c>
      <c r="Z848" s="154">
        <v>0.026196758386732</v>
      </c>
      <c r="AA848" s="154">
        <v>0.0153115908742918</v>
      </c>
      <c r="AB848" s="155">
        <v>0.0176697956929873</v>
      </c>
      <c r="AC848" s="156">
        <v>0.0108851675124402</v>
      </c>
      <c r="AD848" s="157">
        <v>34727</v>
      </c>
      <c r="AE848" s="158">
        <v>728</v>
      </c>
      <c r="AF848" s="158">
        <v>0</v>
      </c>
      <c r="AG848" s="158">
        <v>39104</v>
      </c>
      <c r="AH848" s="158">
        <v>720</v>
      </c>
      <c r="AI848" s="158">
        <v>0</v>
      </c>
      <c r="AJ848" s="155">
        <v>0.0209635154202782</v>
      </c>
      <c r="AK848" s="155">
        <v>0.0184124386252046</v>
      </c>
      <c r="AL848" s="156">
        <v>0.00255107679507359</v>
      </c>
    </row>
    <row r="849" spans="1:38">
      <c r="A849" s="166" t="s">
        <v>375</v>
      </c>
      <c r="B849" s="167" t="s">
        <v>33</v>
      </c>
      <c r="C849" s="167" t="s">
        <v>667</v>
      </c>
      <c r="D849" s="150">
        <v>5905</v>
      </c>
      <c r="E849" s="150">
        <v>198</v>
      </c>
      <c r="F849" s="150">
        <v>96</v>
      </c>
      <c r="G849" s="150">
        <v>1</v>
      </c>
      <c r="H849" s="150">
        <v>0</v>
      </c>
      <c r="I849" s="151">
        <v>7544</v>
      </c>
      <c r="J849" s="151">
        <v>95</v>
      </c>
      <c r="K849" s="151">
        <v>95</v>
      </c>
      <c r="L849" s="151">
        <v>13</v>
      </c>
      <c r="M849" s="151">
        <v>0</v>
      </c>
      <c r="N849" s="151">
        <v>4619</v>
      </c>
      <c r="O849" s="151">
        <v>159</v>
      </c>
      <c r="P849" s="151">
        <v>159</v>
      </c>
      <c r="Q849" s="151">
        <v>97</v>
      </c>
      <c r="R849" s="151">
        <v>0</v>
      </c>
      <c r="S849" s="152">
        <v>0.015</v>
      </c>
      <c r="T849" s="153">
        <v>147514</v>
      </c>
      <c r="U849" s="153">
        <v>3421</v>
      </c>
      <c r="V849" s="153">
        <v>3319</v>
      </c>
      <c r="W849" s="153">
        <v>1</v>
      </c>
      <c r="X849" s="151">
        <v>3043</v>
      </c>
      <c r="Y849" s="154">
        <v>0.0231842401399189</v>
      </c>
      <c r="Z849" s="154">
        <v>0.0335309060118544</v>
      </c>
      <c r="AA849" s="154">
        <v>0.012592788971368</v>
      </c>
      <c r="AB849" s="155">
        <v>0.0344230352890236</v>
      </c>
      <c r="AC849" s="156">
        <v>0.0209381170404864</v>
      </c>
      <c r="AD849" s="157">
        <v>41725</v>
      </c>
      <c r="AE849" s="158">
        <v>1061</v>
      </c>
      <c r="AF849" s="158">
        <v>0</v>
      </c>
      <c r="AG849" s="158">
        <v>44429</v>
      </c>
      <c r="AH849" s="158">
        <v>907</v>
      </c>
      <c r="AI849" s="158">
        <v>0</v>
      </c>
      <c r="AJ849" s="155">
        <v>0.0254284002396645</v>
      </c>
      <c r="AK849" s="155">
        <v>0.0204145940714398</v>
      </c>
      <c r="AL849" s="156">
        <v>0.00501380616822465</v>
      </c>
    </row>
    <row r="850" ht="33" spans="1:38">
      <c r="A850" s="166" t="s">
        <v>668</v>
      </c>
      <c r="B850" s="167" t="s">
        <v>1823</v>
      </c>
      <c r="C850" s="167" t="s">
        <v>670</v>
      </c>
      <c r="D850" s="150">
        <v>3108</v>
      </c>
      <c r="E850" s="150">
        <v>57</v>
      </c>
      <c r="F850" s="150">
        <v>38</v>
      </c>
      <c r="G850" s="150">
        <v>0</v>
      </c>
      <c r="H850" s="150">
        <v>0</v>
      </c>
      <c r="I850" s="151">
        <v>3734</v>
      </c>
      <c r="J850" s="151">
        <v>41</v>
      </c>
      <c r="K850" s="151">
        <v>41</v>
      </c>
      <c r="L850" s="151">
        <v>0</v>
      </c>
      <c r="M850" s="151">
        <v>0</v>
      </c>
      <c r="N850" s="151">
        <v>1367</v>
      </c>
      <c r="O850" s="151">
        <v>44</v>
      </c>
      <c r="P850" s="151">
        <v>44</v>
      </c>
      <c r="Q850" s="151">
        <v>15</v>
      </c>
      <c r="R850" s="151">
        <v>0</v>
      </c>
      <c r="S850" s="152">
        <v>0.015</v>
      </c>
      <c r="T850" s="153">
        <v>71844</v>
      </c>
      <c r="U850" s="153">
        <v>1088</v>
      </c>
      <c r="V850" s="153">
        <v>1069</v>
      </c>
      <c r="W850" s="153">
        <v>0</v>
      </c>
      <c r="X850" s="151">
        <v>938</v>
      </c>
      <c r="Y850" s="154">
        <v>0.0151439229441568</v>
      </c>
      <c r="Z850" s="154">
        <v>0.0183397683397683</v>
      </c>
      <c r="AA850" s="154">
        <v>0.0109801821103374</v>
      </c>
      <c r="AB850" s="155">
        <v>0.0321872713972202</v>
      </c>
      <c r="AC850" s="156">
        <v>0.0073595862294309</v>
      </c>
      <c r="AD850" s="157">
        <v>19909</v>
      </c>
      <c r="AE850" s="158">
        <v>336</v>
      </c>
      <c r="AF850" s="158">
        <v>0</v>
      </c>
      <c r="AG850" s="158">
        <v>21976</v>
      </c>
      <c r="AH850" s="158">
        <v>329</v>
      </c>
      <c r="AI850" s="158">
        <v>0</v>
      </c>
      <c r="AJ850" s="155">
        <v>0.0168767893917324</v>
      </c>
      <c r="AK850" s="155">
        <v>0.0149708773207135</v>
      </c>
      <c r="AL850" s="156">
        <v>0.00190591207101888</v>
      </c>
    </row>
    <row r="851" ht="33" spans="1:38">
      <c r="A851" s="166" t="s">
        <v>668</v>
      </c>
      <c r="B851" s="167" t="s">
        <v>1823</v>
      </c>
      <c r="C851" s="167" t="s">
        <v>671</v>
      </c>
      <c r="D851" s="150">
        <v>2637</v>
      </c>
      <c r="E851" s="150">
        <v>51</v>
      </c>
      <c r="F851" s="150">
        <v>36</v>
      </c>
      <c r="G851" s="150">
        <v>4</v>
      </c>
      <c r="H851" s="150">
        <v>0</v>
      </c>
      <c r="I851" s="151">
        <v>3151</v>
      </c>
      <c r="J851" s="151">
        <v>48</v>
      </c>
      <c r="K851" s="151">
        <v>48</v>
      </c>
      <c r="L851" s="151">
        <v>9</v>
      </c>
      <c r="M851" s="151">
        <v>0</v>
      </c>
      <c r="N851" s="151">
        <v>1184</v>
      </c>
      <c r="O851" s="151">
        <v>27</v>
      </c>
      <c r="P851" s="151">
        <v>27</v>
      </c>
      <c r="Q851" s="151">
        <v>7</v>
      </c>
      <c r="R851" s="151">
        <v>0</v>
      </c>
      <c r="S851" s="152">
        <v>0.015</v>
      </c>
      <c r="T851" s="153">
        <v>60755</v>
      </c>
      <c r="U851" s="153">
        <v>890</v>
      </c>
      <c r="V851" s="153">
        <v>875</v>
      </c>
      <c r="W851" s="153">
        <v>0</v>
      </c>
      <c r="X851" s="151">
        <v>769</v>
      </c>
      <c r="Y851" s="154">
        <v>0.0146490000822978</v>
      </c>
      <c r="Z851" s="154">
        <v>0.0193401592718999</v>
      </c>
      <c r="AA851" s="154">
        <v>0.0152332592827674</v>
      </c>
      <c r="AB851" s="155">
        <v>0.0228040540540541</v>
      </c>
      <c r="AC851" s="156">
        <v>0.00410689998913251</v>
      </c>
      <c r="AD851" s="157">
        <v>16385</v>
      </c>
      <c r="AE851" s="158">
        <v>254</v>
      </c>
      <c r="AF851" s="158">
        <v>0</v>
      </c>
      <c r="AG851" s="158">
        <v>19072</v>
      </c>
      <c r="AH851" s="158">
        <v>267</v>
      </c>
      <c r="AI851" s="158">
        <v>0</v>
      </c>
      <c r="AJ851" s="155">
        <v>0.0155019835215136</v>
      </c>
      <c r="AK851" s="155">
        <v>0.0139995805369128</v>
      </c>
      <c r="AL851" s="156">
        <v>0.00150240298460083</v>
      </c>
    </row>
    <row r="852" ht="33" spans="1:38">
      <c r="A852" s="166" t="s">
        <v>668</v>
      </c>
      <c r="B852" s="167" t="s">
        <v>1823</v>
      </c>
      <c r="C852" s="167" t="s">
        <v>672</v>
      </c>
      <c r="D852" s="150">
        <v>4277</v>
      </c>
      <c r="E852" s="150">
        <v>68</v>
      </c>
      <c r="F852" s="150">
        <v>52</v>
      </c>
      <c r="G852" s="150">
        <v>0</v>
      </c>
      <c r="H852" s="150">
        <v>0</v>
      </c>
      <c r="I852" s="151">
        <v>4949</v>
      </c>
      <c r="J852" s="151">
        <v>37</v>
      </c>
      <c r="K852" s="151">
        <v>37</v>
      </c>
      <c r="L852" s="151">
        <v>0</v>
      </c>
      <c r="M852" s="151">
        <v>0</v>
      </c>
      <c r="N852" s="151">
        <v>1838</v>
      </c>
      <c r="O852" s="151">
        <v>54</v>
      </c>
      <c r="P852" s="151">
        <v>54</v>
      </c>
      <c r="Q852" s="151">
        <v>14</v>
      </c>
      <c r="R852" s="151">
        <v>0</v>
      </c>
      <c r="S852" s="152">
        <v>0.015</v>
      </c>
      <c r="T852" s="153">
        <v>94990</v>
      </c>
      <c r="U852" s="153">
        <v>1299</v>
      </c>
      <c r="V852" s="153">
        <v>1282</v>
      </c>
      <c r="W852" s="153">
        <v>0</v>
      </c>
      <c r="X852" s="151">
        <v>1128</v>
      </c>
      <c r="Y852" s="154">
        <v>0.0136751236972313</v>
      </c>
      <c r="Z852" s="154">
        <v>0.0158989946223989</v>
      </c>
      <c r="AA852" s="154">
        <v>0.00747625782986462</v>
      </c>
      <c r="AB852" s="155">
        <v>0.029379760609358</v>
      </c>
      <c r="AC852" s="156">
        <v>0.00842273679253426</v>
      </c>
      <c r="AD852" s="157">
        <v>26547</v>
      </c>
      <c r="AE852" s="158">
        <v>401</v>
      </c>
      <c r="AF852" s="158">
        <v>0</v>
      </c>
      <c r="AG852" s="158">
        <v>29184</v>
      </c>
      <c r="AH852" s="158">
        <v>380</v>
      </c>
      <c r="AI852" s="158">
        <v>0</v>
      </c>
      <c r="AJ852" s="155">
        <v>0.0151052849662862</v>
      </c>
      <c r="AK852" s="155">
        <v>0.0130208333333333</v>
      </c>
      <c r="AL852" s="156">
        <v>0.00208445163295288</v>
      </c>
    </row>
    <row r="853" ht="33" spans="1:38">
      <c r="A853" s="166" t="s">
        <v>668</v>
      </c>
      <c r="B853" s="167" t="s">
        <v>1823</v>
      </c>
      <c r="C853" s="167" t="s">
        <v>673</v>
      </c>
      <c r="D853" s="150">
        <v>4596</v>
      </c>
      <c r="E853" s="150">
        <v>56</v>
      </c>
      <c r="F853" s="150">
        <v>41</v>
      </c>
      <c r="G853" s="150">
        <v>0</v>
      </c>
      <c r="H853" s="150">
        <v>0</v>
      </c>
      <c r="I853" s="151">
        <v>5176</v>
      </c>
      <c r="J853" s="151">
        <v>68</v>
      </c>
      <c r="K853" s="151">
        <v>68</v>
      </c>
      <c r="L853" s="151">
        <v>2</v>
      </c>
      <c r="M853" s="151">
        <v>0</v>
      </c>
      <c r="N853" s="151">
        <v>2005</v>
      </c>
      <c r="O853" s="151">
        <v>35</v>
      </c>
      <c r="P853" s="151">
        <v>35</v>
      </c>
      <c r="Q853" s="151">
        <v>17</v>
      </c>
      <c r="R853" s="151">
        <v>0</v>
      </c>
      <c r="S853" s="152">
        <v>0.015</v>
      </c>
      <c r="T853" s="153">
        <v>102890</v>
      </c>
      <c r="U853" s="153">
        <v>1258</v>
      </c>
      <c r="V853" s="153">
        <v>1243</v>
      </c>
      <c r="W853" s="153">
        <v>0</v>
      </c>
      <c r="X853" s="151">
        <v>1093</v>
      </c>
      <c r="Y853" s="154">
        <v>0.0122266498201963</v>
      </c>
      <c r="Z853" s="154">
        <v>0.0121845082680592</v>
      </c>
      <c r="AA853" s="154">
        <v>0.0131375579598145</v>
      </c>
      <c r="AB853" s="155">
        <v>0.0174563591022444</v>
      </c>
      <c r="AC853" s="156">
        <v>-0.000953049691755347</v>
      </c>
      <c r="AD853" s="157">
        <v>27922</v>
      </c>
      <c r="AE853" s="158">
        <v>402</v>
      </c>
      <c r="AF853" s="158">
        <v>0</v>
      </c>
      <c r="AG853" s="158">
        <v>31810</v>
      </c>
      <c r="AH853" s="158">
        <v>353</v>
      </c>
      <c r="AI853" s="158">
        <v>0</v>
      </c>
      <c r="AJ853" s="155">
        <v>0.0143972494806962</v>
      </c>
      <c r="AK853" s="155">
        <v>0.0110971392643823</v>
      </c>
      <c r="AL853" s="156">
        <v>0.00330011021631395</v>
      </c>
    </row>
    <row r="854" ht="33" spans="1:38">
      <c r="A854" s="166" t="s">
        <v>668</v>
      </c>
      <c r="B854" s="167" t="s">
        <v>1823</v>
      </c>
      <c r="C854" s="167" t="s">
        <v>674</v>
      </c>
      <c r="D854" s="150">
        <v>1846</v>
      </c>
      <c r="E854" s="150">
        <v>35</v>
      </c>
      <c r="F854" s="150">
        <v>26</v>
      </c>
      <c r="G854" s="150">
        <v>0</v>
      </c>
      <c r="H854" s="150">
        <v>0</v>
      </c>
      <c r="I854" s="151">
        <v>2281</v>
      </c>
      <c r="J854" s="151">
        <v>28</v>
      </c>
      <c r="K854" s="151">
        <v>28</v>
      </c>
      <c r="L854" s="151">
        <v>0</v>
      </c>
      <c r="M854" s="151">
        <v>0</v>
      </c>
      <c r="N854" s="151">
        <v>802</v>
      </c>
      <c r="O854" s="151">
        <v>21</v>
      </c>
      <c r="P854" s="151">
        <v>21</v>
      </c>
      <c r="Q854" s="151">
        <v>3</v>
      </c>
      <c r="R854" s="151">
        <v>0</v>
      </c>
      <c r="S854" s="152">
        <v>0.015</v>
      </c>
      <c r="T854" s="153">
        <v>43795</v>
      </c>
      <c r="U854" s="153">
        <v>585</v>
      </c>
      <c r="V854" s="153">
        <v>576</v>
      </c>
      <c r="W854" s="153">
        <v>0</v>
      </c>
      <c r="X854" s="151">
        <v>498</v>
      </c>
      <c r="Y854" s="154">
        <v>0.0133576892339308</v>
      </c>
      <c r="Z854" s="154">
        <v>0.0189599133261105</v>
      </c>
      <c r="AA854" s="154">
        <v>0.0122753178430513</v>
      </c>
      <c r="AB854" s="155">
        <v>0.0261845386533666</v>
      </c>
      <c r="AC854" s="156">
        <v>0.00668459548305922</v>
      </c>
      <c r="AD854" s="157">
        <v>12022</v>
      </c>
      <c r="AE854" s="158">
        <v>168</v>
      </c>
      <c r="AF854" s="158">
        <v>0</v>
      </c>
      <c r="AG854" s="158">
        <v>13423</v>
      </c>
      <c r="AH854" s="158">
        <v>183</v>
      </c>
      <c r="AI854" s="158">
        <v>0</v>
      </c>
      <c r="AJ854" s="155">
        <v>0.0139743803027782</v>
      </c>
      <c r="AK854" s="155">
        <v>0.0136333159502347</v>
      </c>
      <c r="AL854" s="156">
        <v>0.000341064352543568</v>
      </c>
    </row>
    <row r="855" ht="33" spans="1:38">
      <c r="A855" s="166" t="s">
        <v>668</v>
      </c>
      <c r="B855" s="167" t="s">
        <v>1823</v>
      </c>
      <c r="C855" s="167" t="s">
        <v>675</v>
      </c>
      <c r="D855" s="150">
        <v>3044</v>
      </c>
      <c r="E855" s="150">
        <v>51</v>
      </c>
      <c r="F855" s="150">
        <v>34</v>
      </c>
      <c r="G855" s="150">
        <v>0</v>
      </c>
      <c r="H855" s="150">
        <v>0</v>
      </c>
      <c r="I855" s="151">
        <v>3577</v>
      </c>
      <c r="J855" s="151">
        <v>25</v>
      </c>
      <c r="K855" s="151">
        <v>25</v>
      </c>
      <c r="L855" s="151">
        <v>1</v>
      </c>
      <c r="M855" s="151">
        <v>0</v>
      </c>
      <c r="N855" s="151">
        <v>1300</v>
      </c>
      <c r="O855" s="151">
        <v>45</v>
      </c>
      <c r="P855" s="151">
        <v>45</v>
      </c>
      <c r="Q855" s="151">
        <v>20</v>
      </c>
      <c r="R855" s="151">
        <v>0</v>
      </c>
      <c r="S855" s="152">
        <v>0.015</v>
      </c>
      <c r="T855" s="153">
        <v>69797</v>
      </c>
      <c r="U855" s="153">
        <v>873</v>
      </c>
      <c r="V855" s="153">
        <v>856</v>
      </c>
      <c r="W855" s="153">
        <v>0</v>
      </c>
      <c r="X855" s="151">
        <v>756</v>
      </c>
      <c r="Y855" s="154">
        <v>0.0125077009040503</v>
      </c>
      <c r="Z855" s="154">
        <v>0.016754270696452</v>
      </c>
      <c r="AA855" s="154">
        <v>0.00698909700866648</v>
      </c>
      <c r="AB855" s="155">
        <v>0.0346153846153846</v>
      </c>
      <c r="AC855" s="156">
        <v>0.00976517368778556</v>
      </c>
      <c r="AD855" s="157">
        <v>19105</v>
      </c>
      <c r="AE855" s="158">
        <v>253</v>
      </c>
      <c r="AF855" s="158">
        <v>0</v>
      </c>
      <c r="AG855" s="158">
        <v>21382</v>
      </c>
      <c r="AH855" s="158">
        <v>305</v>
      </c>
      <c r="AI855" s="158">
        <v>0</v>
      </c>
      <c r="AJ855" s="155">
        <v>0.0132426066474745</v>
      </c>
      <c r="AK855" s="155">
        <v>0.0142643344869516</v>
      </c>
      <c r="AL855" s="156">
        <v>-0.00102172783947716</v>
      </c>
    </row>
    <row r="856" ht="33" spans="1:38">
      <c r="A856" s="166" t="s">
        <v>668</v>
      </c>
      <c r="B856" s="167" t="s">
        <v>1823</v>
      </c>
      <c r="C856" s="167" t="s">
        <v>676</v>
      </c>
      <c r="D856" s="150">
        <v>2122</v>
      </c>
      <c r="E856" s="150">
        <v>31</v>
      </c>
      <c r="F856" s="150">
        <v>22</v>
      </c>
      <c r="G856" s="150">
        <v>0</v>
      </c>
      <c r="H856" s="150">
        <v>0</v>
      </c>
      <c r="I856" s="151">
        <v>2573</v>
      </c>
      <c r="J856" s="151">
        <v>28</v>
      </c>
      <c r="K856" s="151">
        <v>28</v>
      </c>
      <c r="L856" s="151">
        <v>2</v>
      </c>
      <c r="M856" s="151">
        <v>0</v>
      </c>
      <c r="N856" s="151">
        <v>991</v>
      </c>
      <c r="O856" s="151">
        <v>22</v>
      </c>
      <c r="P856" s="151">
        <v>22</v>
      </c>
      <c r="Q856" s="151">
        <v>5</v>
      </c>
      <c r="R856" s="151">
        <v>0</v>
      </c>
      <c r="S856" s="152">
        <v>0.015</v>
      </c>
      <c r="T856" s="153">
        <v>48525</v>
      </c>
      <c r="U856" s="153">
        <v>603</v>
      </c>
      <c r="V856" s="153">
        <v>593</v>
      </c>
      <c r="W856" s="153">
        <v>0</v>
      </c>
      <c r="X856" s="151">
        <v>524</v>
      </c>
      <c r="Y856" s="154">
        <v>0.0124265842349304</v>
      </c>
      <c r="Z856" s="154">
        <v>0.0146088595664467</v>
      </c>
      <c r="AA856" s="154">
        <v>0.0108822386319471</v>
      </c>
      <c r="AB856" s="155">
        <v>0.0221997981836529</v>
      </c>
      <c r="AC856" s="156">
        <v>0.00372662093449961</v>
      </c>
      <c r="AD856" s="157">
        <v>13701</v>
      </c>
      <c r="AE856" s="158">
        <v>170</v>
      </c>
      <c r="AF856" s="158">
        <v>0</v>
      </c>
      <c r="AG856" s="158">
        <v>14942</v>
      </c>
      <c r="AH856" s="158">
        <v>205</v>
      </c>
      <c r="AI856" s="158">
        <v>0</v>
      </c>
      <c r="AJ856" s="155">
        <v>0.0124078534413546</v>
      </c>
      <c r="AK856" s="155">
        <v>0.013719716236113</v>
      </c>
      <c r="AL856" s="156">
        <v>-0.00131186279475832</v>
      </c>
    </row>
    <row r="857" ht="33" spans="1:38">
      <c r="A857" s="166" t="s">
        <v>668</v>
      </c>
      <c r="B857" s="167" t="s">
        <v>1823</v>
      </c>
      <c r="C857" s="167" t="s">
        <v>677</v>
      </c>
      <c r="D857" s="150">
        <v>2941</v>
      </c>
      <c r="E857" s="150">
        <v>23</v>
      </c>
      <c r="F857" s="150">
        <v>13</v>
      </c>
      <c r="G857" s="150">
        <v>0</v>
      </c>
      <c r="H857" s="150">
        <v>0</v>
      </c>
      <c r="I857" s="151">
        <v>3371</v>
      </c>
      <c r="J857" s="151">
        <v>41</v>
      </c>
      <c r="K857" s="151">
        <v>41</v>
      </c>
      <c r="L857" s="151">
        <v>2</v>
      </c>
      <c r="M857" s="151">
        <v>0</v>
      </c>
      <c r="N857" s="151">
        <v>1311</v>
      </c>
      <c r="O857" s="151">
        <v>20</v>
      </c>
      <c r="P857" s="151">
        <v>20</v>
      </c>
      <c r="Q857" s="151">
        <v>7</v>
      </c>
      <c r="R857" s="151">
        <v>0</v>
      </c>
      <c r="S857" s="152">
        <v>0.015</v>
      </c>
      <c r="T857" s="153">
        <v>67096</v>
      </c>
      <c r="U857" s="153">
        <v>796</v>
      </c>
      <c r="V857" s="153">
        <v>786</v>
      </c>
      <c r="W857" s="153">
        <v>0</v>
      </c>
      <c r="X857" s="151">
        <v>708</v>
      </c>
      <c r="Y857" s="154">
        <v>0.0118635984261357</v>
      </c>
      <c r="Z857" s="154">
        <v>0.00782046922815369</v>
      </c>
      <c r="AA857" s="154">
        <v>0.0121625630376743</v>
      </c>
      <c r="AB857" s="155">
        <v>0.015255530129672</v>
      </c>
      <c r="AC857" s="156">
        <v>-0.00434209380952059</v>
      </c>
      <c r="AD857" s="157">
        <v>18068</v>
      </c>
      <c r="AE857" s="158">
        <v>213</v>
      </c>
      <c r="AF857" s="158">
        <v>0</v>
      </c>
      <c r="AG857" s="158">
        <v>20799</v>
      </c>
      <c r="AH857" s="158">
        <v>266</v>
      </c>
      <c r="AI857" s="158">
        <v>0</v>
      </c>
      <c r="AJ857" s="155">
        <v>0.0117887978746956</v>
      </c>
      <c r="AK857" s="155">
        <v>0.0127890763979037</v>
      </c>
      <c r="AL857" s="156">
        <v>-0.00100027852320815</v>
      </c>
    </row>
    <row r="858" ht="33" spans="1:38">
      <c r="A858" s="166" t="s">
        <v>668</v>
      </c>
      <c r="B858" s="167" t="s">
        <v>1823</v>
      </c>
      <c r="C858" s="167" t="s">
        <v>678</v>
      </c>
      <c r="D858" s="150">
        <v>3602</v>
      </c>
      <c r="E858" s="150">
        <v>61</v>
      </c>
      <c r="F858" s="150">
        <v>48</v>
      </c>
      <c r="G858" s="150">
        <v>0</v>
      </c>
      <c r="H858" s="150">
        <v>0</v>
      </c>
      <c r="I858" s="151">
        <v>4208</v>
      </c>
      <c r="J858" s="151">
        <v>47</v>
      </c>
      <c r="K858" s="151">
        <v>46</v>
      </c>
      <c r="L858" s="151">
        <v>4</v>
      </c>
      <c r="M858" s="151">
        <v>0</v>
      </c>
      <c r="N858" s="151">
        <v>1664</v>
      </c>
      <c r="O858" s="151">
        <v>81</v>
      </c>
      <c r="P858" s="151">
        <v>81</v>
      </c>
      <c r="Q858" s="151">
        <v>29</v>
      </c>
      <c r="R858" s="151">
        <v>0</v>
      </c>
      <c r="S858" s="152">
        <v>0.015</v>
      </c>
      <c r="T858" s="153">
        <v>82278</v>
      </c>
      <c r="U858" s="153">
        <v>1318</v>
      </c>
      <c r="V858" s="153">
        <v>1304</v>
      </c>
      <c r="W858" s="153">
        <v>0</v>
      </c>
      <c r="X858" s="151">
        <v>1143</v>
      </c>
      <c r="Y858" s="154">
        <v>0.0160188628795061</v>
      </c>
      <c r="Z858" s="154">
        <v>0.0169350360910605</v>
      </c>
      <c r="AA858" s="154">
        <v>0.0111692015209125</v>
      </c>
      <c r="AB858" s="155">
        <v>0.0486778846153846</v>
      </c>
      <c r="AC858" s="156">
        <v>0.00576583457014797</v>
      </c>
      <c r="AD858" s="157">
        <v>22963</v>
      </c>
      <c r="AE858" s="158">
        <v>405</v>
      </c>
      <c r="AF858" s="158">
        <v>0</v>
      </c>
      <c r="AG858" s="158">
        <v>25223</v>
      </c>
      <c r="AH858" s="158">
        <v>392</v>
      </c>
      <c r="AI858" s="158">
        <v>0</v>
      </c>
      <c r="AJ858" s="155">
        <v>0.0176370683273092</v>
      </c>
      <c r="AK858" s="155">
        <v>0.0155413709709392</v>
      </c>
      <c r="AL858" s="156">
        <v>0.00209569735636993</v>
      </c>
    </row>
    <row r="859" ht="33" spans="1:38">
      <c r="A859" s="166" t="s">
        <v>668</v>
      </c>
      <c r="B859" s="167" t="s">
        <v>1824</v>
      </c>
      <c r="C859" s="167" t="s">
        <v>679</v>
      </c>
      <c r="D859" s="150">
        <v>2880</v>
      </c>
      <c r="E859" s="150">
        <v>47</v>
      </c>
      <c r="F859" s="150">
        <v>27</v>
      </c>
      <c r="G859" s="150">
        <v>0</v>
      </c>
      <c r="H859" s="150">
        <v>0</v>
      </c>
      <c r="I859" s="151">
        <v>3694</v>
      </c>
      <c r="J859" s="151">
        <v>48</v>
      </c>
      <c r="K859" s="151">
        <v>48</v>
      </c>
      <c r="L859" s="151">
        <v>4</v>
      </c>
      <c r="M859" s="151">
        <v>0</v>
      </c>
      <c r="N859" s="151">
        <v>1572</v>
      </c>
      <c r="O859" s="151">
        <v>38</v>
      </c>
      <c r="P859" s="151">
        <v>38</v>
      </c>
      <c r="Q859" s="151">
        <v>23</v>
      </c>
      <c r="R859" s="151">
        <v>0</v>
      </c>
      <c r="S859" s="152">
        <v>0.015</v>
      </c>
      <c r="T859" s="153">
        <v>70700</v>
      </c>
      <c r="U859" s="153">
        <v>1165</v>
      </c>
      <c r="V859" s="153">
        <v>1145</v>
      </c>
      <c r="W859" s="153">
        <v>0</v>
      </c>
      <c r="X859" s="151">
        <v>1037</v>
      </c>
      <c r="Y859" s="154">
        <v>0.0164780763790665</v>
      </c>
      <c r="Z859" s="154">
        <v>0.0163194444444444</v>
      </c>
      <c r="AA859" s="154">
        <v>0.0129940443963184</v>
      </c>
      <c r="AB859" s="155">
        <v>0.0241730279898219</v>
      </c>
      <c r="AC859" s="156">
        <v>0.00332540004812609</v>
      </c>
      <c r="AD859" s="157">
        <v>19208</v>
      </c>
      <c r="AE859" s="158">
        <v>327</v>
      </c>
      <c r="AF859" s="158">
        <v>0</v>
      </c>
      <c r="AG859" s="158">
        <v>21746</v>
      </c>
      <c r="AH859" s="158">
        <v>309</v>
      </c>
      <c r="AI859" s="158">
        <v>0</v>
      </c>
      <c r="AJ859" s="155">
        <v>0.0170241566014161</v>
      </c>
      <c r="AK859" s="155">
        <v>0.0142095097949048</v>
      </c>
      <c r="AL859" s="156">
        <v>0.00281464680651126</v>
      </c>
    </row>
    <row r="860" ht="33" spans="1:38">
      <c r="A860" s="166" t="s">
        <v>668</v>
      </c>
      <c r="B860" s="167" t="s">
        <v>1824</v>
      </c>
      <c r="C860" s="167" t="s">
        <v>680</v>
      </c>
      <c r="D860" s="150">
        <v>5727</v>
      </c>
      <c r="E860" s="150">
        <v>71</v>
      </c>
      <c r="F860" s="150">
        <v>56</v>
      </c>
      <c r="G860" s="150">
        <v>2</v>
      </c>
      <c r="H860" s="150">
        <v>0</v>
      </c>
      <c r="I860" s="151">
        <v>6862</v>
      </c>
      <c r="J860" s="151">
        <v>68</v>
      </c>
      <c r="K860" s="151">
        <v>68</v>
      </c>
      <c r="L860" s="151">
        <v>24</v>
      </c>
      <c r="M860" s="151">
        <v>0</v>
      </c>
      <c r="N860" s="151">
        <v>4092</v>
      </c>
      <c r="O860" s="151">
        <v>34</v>
      </c>
      <c r="P860" s="151">
        <v>34</v>
      </c>
      <c r="Q860" s="151">
        <v>31</v>
      </c>
      <c r="R860" s="151">
        <v>0</v>
      </c>
      <c r="S860" s="152">
        <v>0.015</v>
      </c>
      <c r="T860" s="153">
        <v>149259</v>
      </c>
      <c r="U860" s="153">
        <v>1542</v>
      </c>
      <c r="V860" s="153">
        <v>1527</v>
      </c>
      <c r="W860" s="153">
        <v>3</v>
      </c>
      <c r="X860" s="151">
        <v>1405</v>
      </c>
      <c r="Y860" s="154">
        <v>0.0103109360239584</v>
      </c>
      <c r="Z860" s="154">
        <v>0.0123974157499563</v>
      </c>
      <c r="AA860" s="154">
        <v>0.00990964733313903</v>
      </c>
      <c r="AB860" s="155">
        <v>0.0083088954056696</v>
      </c>
      <c r="AC860" s="156">
        <v>0.00248776841681732</v>
      </c>
      <c r="AD860" s="157">
        <v>40409</v>
      </c>
      <c r="AE860" s="158">
        <v>442</v>
      </c>
      <c r="AF860" s="158">
        <v>0</v>
      </c>
      <c r="AG860" s="158">
        <v>46059</v>
      </c>
      <c r="AH860" s="158">
        <v>447</v>
      </c>
      <c r="AI860" s="158">
        <v>1</v>
      </c>
      <c r="AJ860" s="155">
        <v>0.0109381573411864</v>
      </c>
      <c r="AK860" s="155">
        <v>0.00968323237586574</v>
      </c>
      <c r="AL860" s="156">
        <v>0.00125492496532063</v>
      </c>
    </row>
    <row r="861" ht="33" spans="1:38">
      <c r="A861" s="166" t="s">
        <v>668</v>
      </c>
      <c r="B861" s="167" t="s">
        <v>1824</v>
      </c>
      <c r="C861" s="167" t="s">
        <v>681</v>
      </c>
      <c r="D861" s="150">
        <v>1932</v>
      </c>
      <c r="E861" s="150">
        <v>23</v>
      </c>
      <c r="F861" s="150">
        <v>15</v>
      </c>
      <c r="G861" s="150">
        <v>1</v>
      </c>
      <c r="H861" s="150">
        <v>0</v>
      </c>
      <c r="I861" s="151">
        <v>2578</v>
      </c>
      <c r="J861" s="151">
        <v>25</v>
      </c>
      <c r="K861" s="151">
        <v>25</v>
      </c>
      <c r="L861" s="151">
        <v>2</v>
      </c>
      <c r="M861" s="151">
        <v>0</v>
      </c>
      <c r="N861" s="151">
        <v>1157</v>
      </c>
      <c r="O861" s="151">
        <v>12</v>
      </c>
      <c r="P861" s="151">
        <v>12</v>
      </c>
      <c r="Q861" s="151">
        <v>6</v>
      </c>
      <c r="R861" s="151">
        <v>0</v>
      </c>
      <c r="S861" s="152">
        <v>0.015</v>
      </c>
      <c r="T861" s="153">
        <v>49449</v>
      </c>
      <c r="U861" s="153">
        <v>677</v>
      </c>
      <c r="V861" s="153">
        <v>669</v>
      </c>
      <c r="W861" s="153">
        <v>1</v>
      </c>
      <c r="X861" s="151">
        <v>609</v>
      </c>
      <c r="Y861" s="154">
        <v>0.0136706505692734</v>
      </c>
      <c r="Z861" s="154">
        <v>0.0119047619047619</v>
      </c>
      <c r="AA861" s="154">
        <v>0.00969743987587277</v>
      </c>
      <c r="AB861" s="155">
        <v>0.010371650821089</v>
      </c>
      <c r="AC861" s="156">
        <v>0.00220732202888914</v>
      </c>
      <c r="AD861" s="157">
        <v>13538</v>
      </c>
      <c r="AE861" s="158">
        <v>163</v>
      </c>
      <c r="AF861" s="158">
        <v>0</v>
      </c>
      <c r="AG861" s="158">
        <v>15106</v>
      </c>
      <c r="AH861" s="158">
        <v>220</v>
      </c>
      <c r="AI861" s="158">
        <v>0</v>
      </c>
      <c r="AJ861" s="155">
        <v>0.0120401831880632</v>
      </c>
      <c r="AK861" s="155">
        <v>0.0145637495035085</v>
      </c>
      <c r="AL861" s="156">
        <v>-0.00252356631544531</v>
      </c>
    </row>
    <row r="862" ht="33" spans="1:38">
      <c r="A862" s="166" t="s">
        <v>668</v>
      </c>
      <c r="B862" s="167" t="s">
        <v>1824</v>
      </c>
      <c r="C862" s="167" t="s">
        <v>682</v>
      </c>
      <c r="D862" s="150">
        <v>5715</v>
      </c>
      <c r="E862" s="150">
        <v>67</v>
      </c>
      <c r="F862" s="150">
        <v>46</v>
      </c>
      <c r="G862" s="150">
        <v>1</v>
      </c>
      <c r="H862" s="150">
        <v>0</v>
      </c>
      <c r="I862" s="151">
        <v>6340</v>
      </c>
      <c r="J862" s="151">
        <v>98</v>
      </c>
      <c r="K862" s="151">
        <v>98</v>
      </c>
      <c r="L862" s="151">
        <v>6</v>
      </c>
      <c r="M862" s="151">
        <v>0</v>
      </c>
      <c r="N862" s="151">
        <v>4182</v>
      </c>
      <c r="O862" s="151">
        <v>71</v>
      </c>
      <c r="P862" s="151">
        <v>71</v>
      </c>
      <c r="Q862" s="151">
        <v>31</v>
      </c>
      <c r="R862" s="151">
        <v>0</v>
      </c>
      <c r="S862" s="152">
        <v>0.015</v>
      </c>
      <c r="T862" s="153">
        <v>142219</v>
      </c>
      <c r="U862" s="153">
        <v>2137</v>
      </c>
      <c r="V862" s="153">
        <v>2115</v>
      </c>
      <c r="W862" s="153">
        <v>0</v>
      </c>
      <c r="X862" s="151">
        <v>1923</v>
      </c>
      <c r="Y862" s="154">
        <v>0.0150261216855694</v>
      </c>
      <c r="Z862" s="154">
        <v>0.0117235345581802</v>
      </c>
      <c r="AA862" s="154">
        <v>0.0154574132492114</v>
      </c>
      <c r="AB862" s="155">
        <v>0.0169775227164036</v>
      </c>
      <c r="AC862" s="156">
        <v>-0.00373387869103113</v>
      </c>
      <c r="AD862" s="157">
        <v>39173</v>
      </c>
      <c r="AE862" s="158">
        <v>624</v>
      </c>
      <c r="AF862" s="158">
        <v>0</v>
      </c>
      <c r="AG862" s="158">
        <v>43874</v>
      </c>
      <c r="AH862" s="158">
        <v>645</v>
      </c>
      <c r="AI862" s="158">
        <v>0</v>
      </c>
      <c r="AJ862" s="155">
        <v>0.0159293390855947</v>
      </c>
      <c r="AK862" s="155">
        <v>0.014701189770707</v>
      </c>
      <c r="AL862" s="156">
        <v>0.00122814931488765</v>
      </c>
    </row>
    <row r="863" ht="33" spans="1:38">
      <c r="A863" s="166" t="s">
        <v>668</v>
      </c>
      <c r="B863" s="167" t="s">
        <v>1824</v>
      </c>
      <c r="C863" s="167" t="s">
        <v>683</v>
      </c>
      <c r="D863" s="150">
        <v>1184</v>
      </c>
      <c r="E863" s="150">
        <v>13</v>
      </c>
      <c r="F863" s="150">
        <v>7</v>
      </c>
      <c r="G863" s="150">
        <v>0</v>
      </c>
      <c r="H863" s="150">
        <v>0</v>
      </c>
      <c r="I863" s="151">
        <v>1510</v>
      </c>
      <c r="J863" s="151">
        <v>23</v>
      </c>
      <c r="K863" s="151">
        <v>23</v>
      </c>
      <c r="L863" s="151">
        <v>0</v>
      </c>
      <c r="M863" s="151">
        <v>0</v>
      </c>
      <c r="N863" s="151">
        <v>600</v>
      </c>
      <c r="O863" s="151">
        <v>6</v>
      </c>
      <c r="P863" s="151">
        <v>6</v>
      </c>
      <c r="Q863" s="151">
        <v>3</v>
      </c>
      <c r="R863" s="151">
        <v>0</v>
      </c>
      <c r="S863" s="152">
        <v>0.015</v>
      </c>
      <c r="T863" s="153">
        <v>29446</v>
      </c>
      <c r="U863" s="153">
        <v>370</v>
      </c>
      <c r="V863" s="153">
        <v>364</v>
      </c>
      <c r="W863" s="153">
        <v>0</v>
      </c>
      <c r="X863" s="151">
        <v>324</v>
      </c>
      <c r="Y863" s="154">
        <v>0.0125653739047748</v>
      </c>
      <c r="Z863" s="154">
        <v>0.0109797297297297</v>
      </c>
      <c r="AA863" s="154">
        <v>0.0152317880794702</v>
      </c>
      <c r="AB863" s="155">
        <v>0.01</v>
      </c>
      <c r="AC863" s="156">
        <v>-0.00425205834974047</v>
      </c>
      <c r="AD863" s="157">
        <v>7912</v>
      </c>
      <c r="AE863" s="158">
        <v>110</v>
      </c>
      <c r="AF863" s="158">
        <v>0</v>
      </c>
      <c r="AG863" s="158">
        <v>9201</v>
      </c>
      <c r="AH863" s="158">
        <v>97</v>
      </c>
      <c r="AI863" s="158">
        <v>0</v>
      </c>
      <c r="AJ863" s="155">
        <v>0.0139029322548028</v>
      </c>
      <c r="AK863" s="155">
        <v>0.0105423323551788</v>
      </c>
      <c r="AL863" s="156">
        <v>0.00336059989962405</v>
      </c>
    </row>
    <row r="864" ht="33" spans="1:38">
      <c r="A864" s="166" t="s">
        <v>668</v>
      </c>
      <c r="B864" s="167" t="s">
        <v>1824</v>
      </c>
      <c r="C864" s="167" t="s">
        <v>684</v>
      </c>
      <c r="D864" s="150">
        <v>3053</v>
      </c>
      <c r="E864" s="150">
        <v>30</v>
      </c>
      <c r="F864" s="150">
        <v>18</v>
      </c>
      <c r="G864" s="150">
        <v>0</v>
      </c>
      <c r="H864" s="150">
        <v>0</v>
      </c>
      <c r="I864" s="151">
        <v>3579</v>
      </c>
      <c r="J864" s="151">
        <v>33</v>
      </c>
      <c r="K864" s="151">
        <v>33</v>
      </c>
      <c r="L864" s="151">
        <v>4</v>
      </c>
      <c r="M864" s="151">
        <v>0</v>
      </c>
      <c r="N864" s="151">
        <v>1801</v>
      </c>
      <c r="O864" s="151">
        <v>29</v>
      </c>
      <c r="P864" s="151">
        <v>29</v>
      </c>
      <c r="Q864" s="151">
        <v>15</v>
      </c>
      <c r="R864" s="151">
        <v>0</v>
      </c>
      <c r="S864" s="152">
        <v>0.015</v>
      </c>
      <c r="T864" s="153">
        <v>71952</v>
      </c>
      <c r="U864" s="153">
        <v>857</v>
      </c>
      <c r="V864" s="153">
        <v>845</v>
      </c>
      <c r="W864" s="153">
        <v>1</v>
      </c>
      <c r="X864" s="151">
        <v>776</v>
      </c>
      <c r="Y864" s="154">
        <v>0.0118968201022904</v>
      </c>
      <c r="Z864" s="154">
        <v>0.00982640026203734</v>
      </c>
      <c r="AA864" s="154">
        <v>0.00922045264040235</v>
      </c>
      <c r="AB864" s="155">
        <v>0.0161021654636313</v>
      </c>
      <c r="AC864" s="156">
        <v>0.000605947621634994</v>
      </c>
      <c r="AD864" s="157">
        <v>20178</v>
      </c>
      <c r="AE864" s="158">
        <v>253</v>
      </c>
      <c r="AF864" s="158">
        <v>0</v>
      </c>
      <c r="AG864" s="158">
        <v>21580</v>
      </c>
      <c r="AH864" s="158">
        <v>231</v>
      </c>
      <c r="AI864" s="158">
        <v>0</v>
      </c>
      <c r="AJ864" s="155">
        <v>0.0125384081673109</v>
      </c>
      <c r="AK864" s="155">
        <v>0.0107043558850788</v>
      </c>
      <c r="AL864" s="156">
        <v>0.00183405228223216</v>
      </c>
    </row>
    <row r="865" ht="33" spans="1:38">
      <c r="A865" s="166" t="s">
        <v>668</v>
      </c>
      <c r="B865" s="167" t="s">
        <v>1824</v>
      </c>
      <c r="C865" s="167" t="s">
        <v>685</v>
      </c>
      <c r="D865" s="150">
        <v>3093</v>
      </c>
      <c r="E865" s="150">
        <v>50</v>
      </c>
      <c r="F865" s="150">
        <v>41</v>
      </c>
      <c r="G865" s="150">
        <v>0</v>
      </c>
      <c r="H865" s="150">
        <v>0</v>
      </c>
      <c r="I865" s="151">
        <v>4061</v>
      </c>
      <c r="J865" s="151">
        <v>68</v>
      </c>
      <c r="K865" s="151">
        <v>68</v>
      </c>
      <c r="L865" s="151">
        <v>0</v>
      </c>
      <c r="M865" s="151">
        <v>0</v>
      </c>
      <c r="N865" s="151">
        <v>2306</v>
      </c>
      <c r="O865" s="151">
        <v>40</v>
      </c>
      <c r="P865" s="151">
        <v>40</v>
      </c>
      <c r="Q865" s="151">
        <v>9</v>
      </c>
      <c r="R865" s="151">
        <v>0</v>
      </c>
      <c r="S865" s="152">
        <v>0.015</v>
      </c>
      <c r="T865" s="153">
        <v>80079</v>
      </c>
      <c r="U865" s="153">
        <v>1270</v>
      </c>
      <c r="V865" s="153">
        <v>1261</v>
      </c>
      <c r="W865" s="153">
        <v>2</v>
      </c>
      <c r="X865" s="151">
        <v>1106</v>
      </c>
      <c r="Y865" s="154">
        <v>0.0158343635659786</v>
      </c>
      <c r="Z865" s="154">
        <v>0.0161655350792111</v>
      </c>
      <c r="AA865" s="154">
        <v>0.0167446441763113</v>
      </c>
      <c r="AB865" s="155">
        <v>0.0173460537727667</v>
      </c>
      <c r="AC865" s="156">
        <v>-0.000579109097100131</v>
      </c>
      <c r="AD865" s="157">
        <v>22253</v>
      </c>
      <c r="AE865" s="158">
        <v>371</v>
      </c>
      <c r="AF865" s="158">
        <v>2</v>
      </c>
      <c r="AG865" s="158">
        <v>24038</v>
      </c>
      <c r="AH865" s="158">
        <v>357</v>
      </c>
      <c r="AI865" s="158">
        <v>0</v>
      </c>
      <c r="AJ865" s="155">
        <v>0.0165820338830719</v>
      </c>
      <c r="AK865" s="155">
        <v>0.0148514851485149</v>
      </c>
      <c r="AL865" s="156">
        <v>0.00173054873455709</v>
      </c>
    </row>
    <row r="866" ht="33" spans="1:38">
      <c r="A866" s="166" t="s">
        <v>668</v>
      </c>
      <c r="B866" s="167" t="s">
        <v>1824</v>
      </c>
      <c r="C866" s="167" t="s">
        <v>686</v>
      </c>
      <c r="D866" s="150">
        <v>3304</v>
      </c>
      <c r="E866" s="150">
        <v>25</v>
      </c>
      <c r="F866" s="150">
        <v>20</v>
      </c>
      <c r="G866" s="150">
        <v>1</v>
      </c>
      <c r="H866" s="150">
        <v>0</v>
      </c>
      <c r="I866" s="151">
        <v>3803</v>
      </c>
      <c r="J866" s="151">
        <v>21</v>
      </c>
      <c r="K866" s="151">
        <v>21</v>
      </c>
      <c r="L866" s="151">
        <v>5</v>
      </c>
      <c r="M866" s="151">
        <v>0</v>
      </c>
      <c r="N866" s="151">
        <v>2549</v>
      </c>
      <c r="O866" s="151">
        <v>9</v>
      </c>
      <c r="P866" s="151">
        <v>9</v>
      </c>
      <c r="Q866" s="151">
        <v>3</v>
      </c>
      <c r="R866" s="151">
        <v>0</v>
      </c>
      <c r="S866" s="152">
        <v>0.015</v>
      </c>
      <c r="T866" s="153">
        <v>86576</v>
      </c>
      <c r="U866" s="153">
        <v>600</v>
      </c>
      <c r="V866" s="153">
        <v>595</v>
      </c>
      <c r="W866" s="153">
        <v>1</v>
      </c>
      <c r="X866" s="151">
        <v>549</v>
      </c>
      <c r="Y866" s="154">
        <v>0.00691877656625393</v>
      </c>
      <c r="Z866" s="154">
        <v>0.00756658595641646</v>
      </c>
      <c r="AA866" s="154">
        <v>0.0055219563502498</v>
      </c>
      <c r="AB866" s="155">
        <v>0.00353079639074147</v>
      </c>
      <c r="AC866" s="156">
        <v>0.00204462960616666</v>
      </c>
      <c r="AD866" s="157">
        <v>24404</v>
      </c>
      <c r="AE866" s="158">
        <v>161</v>
      </c>
      <c r="AF866" s="158">
        <v>0</v>
      </c>
      <c r="AG866" s="158">
        <v>26268</v>
      </c>
      <c r="AH866" s="158">
        <v>167</v>
      </c>
      <c r="AI866" s="158">
        <v>0</v>
      </c>
      <c r="AJ866" s="155">
        <v>0.0065972791345681</v>
      </c>
      <c r="AK866" s="155">
        <v>0.00635754530226892</v>
      </c>
      <c r="AL866" s="156">
        <v>0.000239733832299183</v>
      </c>
    </row>
    <row r="867" ht="33" spans="1:38">
      <c r="A867" s="166" t="s">
        <v>668</v>
      </c>
      <c r="B867" s="167" t="s">
        <v>1824</v>
      </c>
      <c r="C867" s="167" t="s">
        <v>687</v>
      </c>
      <c r="D867" s="150">
        <v>7802</v>
      </c>
      <c r="E867" s="150">
        <v>79</v>
      </c>
      <c r="F867" s="150">
        <v>63</v>
      </c>
      <c r="G867" s="150">
        <v>6</v>
      </c>
      <c r="H867" s="150">
        <v>0</v>
      </c>
      <c r="I867" s="151">
        <v>8950</v>
      </c>
      <c r="J867" s="151">
        <v>121</v>
      </c>
      <c r="K867" s="151">
        <v>121</v>
      </c>
      <c r="L867" s="151">
        <v>36</v>
      </c>
      <c r="M867" s="151">
        <v>0</v>
      </c>
      <c r="N867" s="151">
        <v>5831</v>
      </c>
      <c r="O867" s="151">
        <v>78</v>
      </c>
      <c r="P867" s="151">
        <v>78</v>
      </c>
      <c r="Q867" s="151">
        <v>54</v>
      </c>
      <c r="R867" s="151">
        <v>0</v>
      </c>
      <c r="S867" s="152">
        <v>0.015</v>
      </c>
      <c r="T867" s="153">
        <v>199780</v>
      </c>
      <c r="U867" s="153">
        <v>2554</v>
      </c>
      <c r="V867" s="153">
        <v>2537</v>
      </c>
      <c r="W867" s="153">
        <v>0</v>
      </c>
      <c r="X867" s="151">
        <v>2351</v>
      </c>
      <c r="Y867" s="154">
        <v>0.0127840624687156</v>
      </c>
      <c r="Z867" s="154">
        <v>0.0101256088182517</v>
      </c>
      <c r="AA867" s="154">
        <v>0.0135195530726257</v>
      </c>
      <c r="AB867" s="155">
        <v>0.0133767792831418</v>
      </c>
      <c r="AC867" s="156">
        <v>-0.00339394425437397</v>
      </c>
      <c r="AD867" s="157">
        <v>56515</v>
      </c>
      <c r="AE867" s="158">
        <v>735</v>
      </c>
      <c r="AF867" s="158">
        <v>0</v>
      </c>
      <c r="AG867" s="158">
        <v>61449</v>
      </c>
      <c r="AH867" s="158">
        <v>759</v>
      </c>
      <c r="AI867" s="158">
        <v>0</v>
      </c>
      <c r="AJ867" s="155">
        <v>0.0130053967973104</v>
      </c>
      <c r="AK867" s="155">
        <v>0.0123517062930235</v>
      </c>
      <c r="AL867" s="156">
        <v>0.000653690504286967</v>
      </c>
    </row>
    <row r="868" ht="33" spans="1:38">
      <c r="A868" s="166" t="s">
        <v>668</v>
      </c>
      <c r="B868" s="167" t="s">
        <v>1824</v>
      </c>
      <c r="C868" s="167" t="s">
        <v>688</v>
      </c>
      <c r="D868" s="150">
        <v>6403</v>
      </c>
      <c r="E868" s="150">
        <v>52</v>
      </c>
      <c r="F868" s="150">
        <v>40</v>
      </c>
      <c r="G868" s="150">
        <v>1</v>
      </c>
      <c r="H868" s="150">
        <v>0</v>
      </c>
      <c r="I868" s="151">
        <v>6555</v>
      </c>
      <c r="J868" s="151">
        <v>61</v>
      </c>
      <c r="K868" s="151">
        <v>61</v>
      </c>
      <c r="L868" s="151">
        <v>29</v>
      </c>
      <c r="M868" s="151">
        <v>0</v>
      </c>
      <c r="N868" s="151">
        <v>6388</v>
      </c>
      <c r="O868" s="151">
        <v>43</v>
      </c>
      <c r="P868" s="151">
        <v>43</v>
      </c>
      <c r="Q868" s="151">
        <v>37</v>
      </c>
      <c r="R868" s="151">
        <v>0</v>
      </c>
      <c r="S868" s="152">
        <v>0.015</v>
      </c>
      <c r="T868" s="153">
        <v>169415</v>
      </c>
      <c r="U868" s="153">
        <v>1288</v>
      </c>
      <c r="V868" s="153">
        <v>1276</v>
      </c>
      <c r="W868" s="153">
        <v>0</v>
      </c>
      <c r="X868" s="151">
        <v>1185</v>
      </c>
      <c r="Y868" s="154">
        <v>0.00760263258861376</v>
      </c>
      <c r="Z868" s="154">
        <v>0.00812119319069186</v>
      </c>
      <c r="AA868" s="154">
        <v>0.00930587337909992</v>
      </c>
      <c r="AB868" s="155">
        <v>0.0067313713212273</v>
      </c>
      <c r="AC868" s="156">
        <v>-0.00118468018840806</v>
      </c>
      <c r="AD868" s="157">
        <v>48410</v>
      </c>
      <c r="AE868" s="158">
        <v>397</v>
      </c>
      <c r="AF868" s="158">
        <v>0</v>
      </c>
      <c r="AG868" s="158">
        <v>52380</v>
      </c>
      <c r="AH868" s="158">
        <v>367</v>
      </c>
      <c r="AI868" s="158">
        <v>0</v>
      </c>
      <c r="AJ868" s="155">
        <v>0.00820078496178476</v>
      </c>
      <c r="AK868" s="155">
        <v>0.00700649102710958</v>
      </c>
      <c r="AL868" s="156">
        <v>0.00119429393467517</v>
      </c>
    </row>
    <row r="869" ht="33" spans="1:38">
      <c r="A869" s="166" t="s">
        <v>668</v>
      </c>
      <c r="B869" s="167" t="s">
        <v>1823</v>
      </c>
      <c r="C869" s="167" t="s">
        <v>689</v>
      </c>
      <c r="D869" s="150">
        <v>3149</v>
      </c>
      <c r="E869" s="150">
        <v>34</v>
      </c>
      <c r="F869" s="150">
        <v>23</v>
      </c>
      <c r="G869" s="150">
        <v>0</v>
      </c>
      <c r="H869" s="150">
        <v>0</v>
      </c>
      <c r="I869" s="151">
        <v>4035</v>
      </c>
      <c r="J869" s="151">
        <v>58</v>
      </c>
      <c r="K869" s="151">
        <v>58</v>
      </c>
      <c r="L869" s="151">
        <v>9</v>
      </c>
      <c r="M869" s="151">
        <v>0</v>
      </c>
      <c r="N869" s="151">
        <v>1702</v>
      </c>
      <c r="O869" s="151">
        <v>41</v>
      </c>
      <c r="P869" s="151">
        <v>41</v>
      </c>
      <c r="Q869" s="151">
        <v>21</v>
      </c>
      <c r="R869" s="151">
        <v>0</v>
      </c>
      <c r="S869" s="152">
        <v>0.015</v>
      </c>
      <c r="T869" s="153">
        <v>77732</v>
      </c>
      <c r="U869" s="153">
        <v>1304</v>
      </c>
      <c r="V869" s="153">
        <v>1293</v>
      </c>
      <c r="W869" s="153">
        <v>0</v>
      </c>
      <c r="X869" s="151">
        <v>1177</v>
      </c>
      <c r="Y869" s="154">
        <v>0.01677558791746</v>
      </c>
      <c r="Z869" s="154">
        <v>0.0107970784375992</v>
      </c>
      <c r="AA869" s="154">
        <v>0.0143742255266419</v>
      </c>
      <c r="AB869" s="155">
        <v>0.0240893066980024</v>
      </c>
      <c r="AC869" s="156">
        <v>-0.00357714708904265</v>
      </c>
      <c r="AD869" s="157">
        <v>21147</v>
      </c>
      <c r="AE869" s="158">
        <v>366</v>
      </c>
      <c r="AF869" s="158">
        <v>0</v>
      </c>
      <c r="AG869" s="158">
        <v>23766</v>
      </c>
      <c r="AH869" s="158">
        <v>403</v>
      </c>
      <c r="AI869" s="158">
        <v>0</v>
      </c>
      <c r="AJ869" s="155">
        <v>0.0173074194921265</v>
      </c>
      <c r="AK869" s="155">
        <v>0.0169569973912312</v>
      </c>
      <c r="AL869" s="156">
        <v>0.000350422100895371</v>
      </c>
    </row>
    <row r="870" ht="33" spans="1:38">
      <c r="A870" s="166" t="s">
        <v>668</v>
      </c>
      <c r="B870" s="167" t="s">
        <v>1823</v>
      </c>
      <c r="C870" s="167" t="s">
        <v>690</v>
      </c>
      <c r="D870" s="150">
        <v>1980</v>
      </c>
      <c r="E870" s="150">
        <v>8</v>
      </c>
      <c r="F870" s="150">
        <v>6</v>
      </c>
      <c r="G870" s="150">
        <v>0</v>
      </c>
      <c r="H870" s="150">
        <v>0</v>
      </c>
      <c r="I870" s="151">
        <v>2531</v>
      </c>
      <c r="J870" s="151">
        <v>18</v>
      </c>
      <c r="K870" s="151">
        <v>18</v>
      </c>
      <c r="L870" s="151">
        <v>0</v>
      </c>
      <c r="M870" s="151">
        <v>0</v>
      </c>
      <c r="N870" s="151">
        <v>1124</v>
      </c>
      <c r="O870" s="151">
        <v>25</v>
      </c>
      <c r="P870" s="151">
        <v>25</v>
      </c>
      <c r="Q870" s="151">
        <v>7</v>
      </c>
      <c r="R870" s="151">
        <v>0</v>
      </c>
      <c r="S870" s="152">
        <v>0.015</v>
      </c>
      <c r="T870" s="153">
        <v>48577</v>
      </c>
      <c r="U870" s="153">
        <v>530</v>
      </c>
      <c r="V870" s="153">
        <v>528</v>
      </c>
      <c r="W870" s="153">
        <v>0</v>
      </c>
      <c r="X870" s="151">
        <v>479</v>
      </c>
      <c r="Y870" s="154">
        <v>0.0109105132058382</v>
      </c>
      <c r="Z870" s="154">
        <v>0.00404040404040404</v>
      </c>
      <c r="AA870" s="154">
        <v>0.00711181351244567</v>
      </c>
      <c r="AB870" s="155">
        <v>0.0222419928825623</v>
      </c>
      <c r="AC870" s="156">
        <v>-0.00307140947204163</v>
      </c>
      <c r="AD870" s="157">
        <v>13424</v>
      </c>
      <c r="AE870" s="158">
        <v>146</v>
      </c>
      <c r="AF870" s="158">
        <v>0</v>
      </c>
      <c r="AG870" s="158">
        <v>14769</v>
      </c>
      <c r="AH870" s="158">
        <v>136</v>
      </c>
      <c r="AI870" s="158">
        <v>0</v>
      </c>
      <c r="AJ870" s="155">
        <v>0.0108760429082241</v>
      </c>
      <c r="AK870" s="155">
        <v>0.00920847721578983</v>
      </c>
      <c r="AL870" s="156">
        <v>0.00166756569243425</v>
      </c>
    </row>
    <row r="871" ht="33" spans="1:38">
      <c r="A871" s="166" t="s">
        <v>668</v>
      </c>
      <c r="B871" s="167" t="s">
        <v>1823</v>
      </c>
      <c r="C871" s="167" t="s">
        <v>691</v>
      </c>
      <c r="D871" s="150">
        <v>2022</v>
      </c>
      <c r="E871" s="150">
        <v>33</v>
      </c>
      <c r="F871" s="150">
        <v>22</v>
      </c>
      <c r="G871" s="150">
        <v>0</v>
      </c>
      <c r="H871" s="150">
        <v>0</v>
      </c>
      <c r="I871" s="151">
        <v>2600</v>
      </c>
      <c r="J871" s="151">
        <v>19</v>
      </c>
      <c r="K871" s="151">
        <v>19</v>
      </c>
      <c r="L871" s="151">
        <v>0</v>
      </c>
      <c r="M871" s="151">
        <v>0</v>
      </c>
      <c r="N871" s="151">
        <v>1167</v>
      </c>
      <c r="O871" s="151">
        <v>24</v>
      </c>
      <c r="P871" s="151">
        <v>24</v>
      </c>
      <c r="Q871" s="151">
        <v>11</v>
      </c>
      <c r="R871" s="151">
        <v>0</v>
      </c>
      <c r="S871" s="152">
        <v>0.015</v>
      </c>
      <c r="T871" s="153">
        <v>51466</v>
      </c>
      <c r="U871" s="153">
        <v>671</v>
      </c>
      <c r="V871" s="153">
        <v>660</v>
      </c>
      <c r="W871" s="153">
        <v>1</v>
      </c>
      <c r="X871" s="151">
        <v>591</v>
      </c>
      <c r="Y871" s="154">
        <v>0.0130183033458983</v>
      </c>
      <c r="Z871" s="154">
        <v>0.0163204747774481</v>
      </c>
      <c r="AA871" s="154">
        <v>0.00730769230769231</v>
      </c>
      <c r="AB871" s="155">
        <v>0.0205655526992288</v>
      </c>
      <c r="AC871" s="156">
        <v>0.00901278246975577</v>
      </c>
      <c r="AD871" s="157">
        <v>13876</v>
      </c>
      <c r="AE871" s="158">
        <v>224</v>
      </c>
      <c r="AF871" s="158">
        <v>0</v>
      </c>
      <c r="AG871" s="158">
        <v>15817</v>
      </c>
      <c r="AH871" s="158">
        <v>179</v>
      </c>
      <c r="AI871" s="158">
        <v>0</v>
      </c>
      <c r="AJ871" s="155">
        <v>0.0161429806860767</v>
      </c>
      <c r="AK871" s="155">
        <v>0.0113169374723399</v>
      </c>
      <c r="AL871" s="156">
        <v>0.00482604321373679</v>
      </c>
    </row>
    <row r="872" ht="33" spans="1:38">
      <c r="A872" s="166" t="s">
        <v>668</v>
      </c>
      <c r="B872" s="167" t="s">
        <v>1823</v>
      </c>
      <c r="C872" s="167" t="s">
        <v>692</v>
      </c>
      <c r="D872" s="150">
        <v>2589</v>
      </c>
      <c r="E872" s="150">
        <v>23</v>
      </c>
      <c r="F872" s="150">
        <v>16</v>
      </c>
      <c r="G872" s="150">
        <v>0</v>
      </c>
      <c r="H872" s="150">
        <v>0</v>
      </c>
      <c r="I872" s="151">
        <v>3506</v>
      </c>
      <c r="J872" s="151">
        <v>37</v>
      </c>
      <c r="K872" s="151">
        <v>36</v>
      </c>
      <c r="L872" s="151">
        <v>4</v>
      </c>
      <c r="M872" s="151">
        <v>0</v>
      </c>
      <c r="N872" s="151">
        <v>1360</v>
      </c>
      <c r="O872" s="151">
        <v>21</v>
      </c>
      <c r="P872" s="151">
        <v>21</v>
      </c>
      <c r="Q872" s="151">
        <v>12</v>
      </c>
      <c r="R872" s="151">
        <v>0</v>
      </c>
      <c r="S872" s="152">
        <v>0.015</v>
      </c>
      <c r="T872" s="153">
        <v>64018</v>
      </c>
      <c r="U872" s="153">
        <v>927</v>
      </c>
      <c r="V872" s="153">
        <v>919</v>
      </c>
      <c r="W872" s="153">
        <v>0</v>
      </c>
      <c r="X872" s="151">
        <v>852</v>
      </c>
      <c r="Y872" s="154">
        <v>0.0144803024149458</v>
      </c>
      <c r="Z872" s="154">
        <v>0.00888373889532638</v>
      </c>
      <c r="AA872" s="154">
        <v>0.0105533371363377</v>
      </c>
      <c r="AB872" s="155">
        <v>0.0154411764705882</v>
      </c>
      <c r="AC872" s="156">
        <v>-0.00166959824101133</v>
      </c>
      <c r="AD872" s="157">
        <v>17827</v>
      </c>
      <c r="AE872" s="158">
        <v>245</v>
      </c>
      <c r="AF872" s="158">
        <v>0</v>
      </c>
      <c r="AG872" s="158">
        <v>19615</v>
      </c>
      <c r="AH872" s="158">
        <v>275</v>
      </c>
      <c r="AI872" s="158">
        <v>0</v>
      </c>
      <c r="AJ872" s="155">
        <v>0.0137431985191002</v>
      </c>
      <c r="AK872" s="155">
        <v>0.0140198827427989</v>
      </c>
      <c r="AL872" s="156">
        <v>-0.000276684223698637</v>
      </c>
    </row>
    <row r="873" ht="33" spans="1:38">
      <c r="A873" s="166" t="s">
        <v>668</v>
      </c>
      <c r="B873" s="167" t="s">
        <v>1823</v>
      </c>
      <c r="C873" s="167" t="s">
        <v>693</v>
      </c>
      <c r="D873" s="150">
        <v>2509</v>
      </c>
      <c r="E873" s="150">
        <v>25</v>
      </c>
      <c r="F873" s="150">
        <v>16</v>
      </c>
      <c r="G873" s="150">
        <v>1</v>
      </c>
      <c r="H873" s="150">
        <v>0</v>
      </c>
      <c r="I873" s="151">
        <v>3302</v>
      </c>
      <c r="J873" s="151">
        <v>20</v>
      </c>
      <c r="K873" s="151">
        <v>19</v>
      </c>
      <c r="L873" s="151">
        <v>1</v>
      </c>
      <c r="M873" s="151">
        <v>0</v>
      </c>
      <c r="N873" s="151">
        <v>1367</v>
      </c>
      <c r="O873" s="151">
        <v>33</v>
      </c>
      <c r="P873" s="151">
        <v>33</v>
      </c>
      <c r="Q873" s="151">
        <v>14</v>
      </c>
      <c r="R873" s="151">
        <v>0</v>
      </c>
      <c r="S873" s="152">
        <v>0.015</v>
      </c>
      <c r="T873" s="153">
        <v>61757</v>
      </c>
      <c r="U873" s="153">
        <v>822</v>
      </c>
      <c r="V873" s="153">
        <v>812</v>
      </c>
      <c r="W873" s="153">
        <v>2</v>
      </c>
      <c r="X873" s="151">
        <v>754</v>
      </c>
      <c r="Y873" s="154">
        <v>0.013277847045679</v>
      </c>
      <c r="Z873" s="154">
        <v>0.00996412913511359</v>
      </c>
      <c r="AA873" s="154">
        <v>0.00605693519079346</v>
      </c>
      <c r="AB873" s="155">
        <v>0.0241404535479151</v>
      </c>
      <c r="AC873" s="156">
        <v>0.00390719394432013</v>
      </c>
      <c r="AD873" s="157">
        <v>17019</v>
      </c>
      <c r="AE873" s="158">
        <v>202</v>
      </c>
      <c r="AF873" s="158">
        <v>0</v>
      </c>
      <c r="AG873" s="158">
        <v>18972</v>
      </c>
      <c r="AH873" s="158">
        <v>240</v>
      </c>
      <c r="AI873" s="158">
        <v>0</v>
      </c>
      <c r="AJ873" s="155">
        <v>0.0118690874904518</v>
      </c>
      <c r="AK873" s="155">
        <v>0.0126502213788741</v>
      </c>
      <c r="AL873" s="156">
        <v>-0.000781133888422282</v>
      </c>
    </row>
    <row r="874" ht="33" spans="1:38">
      <c r="A874" s="166" t="s">
        <v>668</v>
      </c>
      <c r="B874" s="167" t="s">
        <v>1823</v>
      </c>
      <c r="C874" s="167" t="s">
        <v>694</v>
      </c>
      <c r="D874" s="150">
        <v>3552</v>
      </c>
      <c r="E874" s="150">
        <v>111</v>
      </c>
      <c r="F874" s="150">
        <v>102</v>
      </c>
      <c r="G874" s="150">
        <v>91</v>
      </c>
      <c r="H874" s="150">
        <v>0</v>
      </c>
      <c r="I874" s="151">
        <v>4254</v>
      </c>
      <c r="J874" s="151">
        <v>62</v>
      </c>
      <c r="K874" s="151">
        <v>62</v>
      </c>
      <c r="L874" s="151">
        <v>35</v>
      </c>
      <c r="M874" s="151">
        <v>0</v>
      </c>
      <c r="N874" s="151">
        <v>1961</v>
      </c>
      <c r="O874" s="151">
        <v>108</v>
      </c>
      <c r="P874" s="151">
        <v>108</v>
      </c>
      <c r="Q874" s="151">
        <v>95</v>
      </c>
      <c r="R874" s="151">
        <v>0</v>
      </c>
      <c r="S874" s="152">
        <v>0.015</v>
      </c>
      <c r="T874" s="153">
        <v>82647</v>
      </c>
      <c r="U874" s="153">
        <v>2539</v>
      </c>
      <c r="V874" s="153">
        <v>2530</v>
      </c>
      <c r="W874" s="153">
        <v>0</v>
      </c>
      <c r="X874" s="151">
        <v>2465</v>
      </c>
      <c r="Y874" s="154">
        <v>0.0307210183067746</v>
      </c>
      <c r="Z874" s="154">
        <v>0.03125</v>
      </c>
      <c r="AA874" s="154">
        <v>0.0145745181006112</v>
      </c>
      <c r="AB874" s="155">
        <v>0.0550739418663947</v>
      </c>
      <c r="AC874" s="156">
        <v>0.0166754818993888</v>
      </c>
      <c r="AD874" s="157">
        <v>23333</v>
      </c>
      <c r="AE874" s="158">
        <v>687</v>
      </c>
      <c r="AF874" s="158">
        <v>0</v>
      </c>
      <c r="AG874" s="158">
        <v>26028</v>
      </c>
      <c r="AH874" s="158">
        <v>714</v>
      </c>
      <c r="AI874" s="158">
        <v>0</v>
      </c>
      <c r="AJ874" s="155">
        <v>0.0294432777611109</v>
      </c>
      <c r="AK874" s="155">
        <v>0.0274319963116644</v>
      </c>
      <c r="AL874" s="156">
        <v>0.00201128144944651</v>
      </c>
    </row>
    <row r="875" ht="33" spans="1:38">
      <c r="A875" s="166" t="s">
        <v>668</v>
      </c>
      <c r="B875" s="167" t="s">
        <v>1823</v>
      </c>
      <c r="C875" s="167" t="s">
        <v>695</v>
      </c>
      <c r="D875" s="150">
        <v>3442</v>
      </c>
      <c r="E875" s="150">
        <v>22</v>
      </c>
      <c r="F875" s="150">
        <v>20</v>
      </c>
      <c r="G875" s="150">
        <v>5</v>
      </c>
      <c r="H875" s="150">
        <v>0</v>
      </c>
      <c r="I875" s="151">
        <v>4269</v>
      </c>
      <c r="J875" s="151">
        <v>20</v>
      </c>
      <c r="K875" s="151">
        <v>20</v>
      </c>
      <c r="L875" s="151">
        <v>3</v>
      </c>
      <c r="M875" s="151">
        <v>0</v>
      </c>
      <c r="N875" s="151">
        <v>1807</v>
      </c>
      <c r="O875" s="151">
        <v>45</v>
      </c>
      <c r="P875" s="151">
        <v>45</v>
      </c>
      <c r="Q875" s="151">
        <v>30</v>
      </c>
      <c r="R875" s="151">
        <v>0</v>
      </c>
      <c r="S875" s="152">
        <v>0.015</v>
      </c>
      <c r="T875" s="153">
        <v>84587</v>
      </c>
      <c r="U875" s="153">
        <v>924</v>
      </c>
      <c r="V875" s="153">
        <v>921</v>
      </c>
      <c r="W875" s="153">
        <v>0</v>
      </c>
      <c r="X875" s="151">
        <v>868</v>
      </c>
      <c r="Y875" s="154">
        <v>0.0109236643928736</v>
      </c>
      <c r="Z875" s="154">
        <v>0.00639163277164439</v>
      </c>
      <c r="AA875" s="154">
        <v>0.0046849379245725</v>
      </c>
      <c r="AB875" s="155">
        <v>0.0249031543995573</v>
      </c>
      <c r="AC875" s="156">
        <v>0.00170669484707189</v>
      </c>
      <c r="AD875" s="157">
        <v>22843</v>
      </c>
      <c r="AE875" s="158">
        <v>248</v>
      </c>
      <c r="AF875" s="158">
        <v>0</v>
      </c>
      <c r="AG875" s="158">
        <v>26234</v>
      </c>
      <c r="AH875" s="158">
        <v>296</v>
      </c>
      <c r="AI875" s="158">
        <v>0</v>
      </c>
      <c r="AJ875" s="155">
        <v>0.0108567175940113</v>
      </c>
      <c r="AK875" s="155">
        <v>0.0112830677746436</v>
      </c>
      <c r="AL875" s="156">
        <v>-0.000426350180632298</v>
      </c>
    </row>
    <row r="876" ht="33" spans="1:38">
      <c r="A876" s="166" t="s">
        <v>668</v>
      </c>
      <c r="B876" s="167" t="s">
        <v>1823</v>
      </c>
      <c r="C876" s="167" t="s">
        <v>696</v>
      </c>
      <c r="D876" s="150">
        <v>1452</v>
      </c>
      <c r="E876" s="150">
        <v>11</v>
      </c>
      <c r="F876" s="150">
        <v>7</v>
      </c>
      <c r="G876" s="150">
        <v>0</v>
      </c>
      <c r="H876" s="150">
        <v>0</v>
      </c>
      <c r="I876" s="151">
        <v>1847</v>
      </c>
      <c r="J876" s="151">
        <v>22</v>
      </c>
      <c r="K876" s="151">
        <v>22</v>
      </c>
      <c r="L876" s="151">
        <v>1</v>
      </c>
      <c r="M876" s="151">
        <v>0</v>
      </c>
      <c r="N876" s="151">
        <v>755</v>
      </c>
      <c r="O876" s="151">
        <v>8</v>
      </c>
      <c r="P876" s="151">
        <v>8</v>
      </c>
      <c r="Q876" s="151">
        <v>3</v>
      </c>
      <c r="R876" s="151">
        <v>0</v>
      </c>
      <c r="S876" s="152">
        <v>0.015</v>
      </c>
      <c r="T876" s="153">
        <v>36441</v>
      </c>
      <c r="U876" s="153">
        <v>397</v>
      </c>
      <c r="V876" s="153">
        <v>392</v>
      </c>
      <c r="W876" s="153">
        <v>0</v>
      </c>
      <c r="X876" s="151">
        <v>356</v>
      </c>
      <c r="Y876" s="154">
        <v>0.0108943223292445</v>
      </c>
      <c r="Z876" s="154">
        <v>0.00757575757575758</v>
      </c>
      <c r="AA876" s="154">
        <v>0.0119112073632918</v>
      </c>
      <c r="AB876" s="155">
        <v>0.0105960264900662</v>
      </c>
      <c r="AC876" s="156">
        <v>-0.00433544978753425</v>
      </c>
      <c r="AD876" s="157">
        <v>9846</v>
      </c>
      <c r="AE876" s="158">
        <v>112</v>
      </c>
      <c r="AF876" s="158">
        <v>0</v>
      </c>
      <c r="AG876" s="158">
        <v>11097</v>
      </c>
      <c r="AH876" s="158">
        <v>124</v>
      </c>
      <c r="AI876" s="158">
        <v>0</v>
      </c>
      <c r="AJ876" s="155">
        <v>0.0113751777371521</v>
      </c>
      <c r="AK876" s="155">
        <v>0.011174191222853</v>
      </c>
      <c r="AL876" s="156">
        <v>0.000200986514299121</v>
      </c>
    </row>
    <row r="877" ht="33" spans="1:38">
      <c r="A877" s="166" t="s">
        <v>668</v>
      </c>
      <c r="B877" s="167" t="s">
        <v>33</v>
      </c>
      <c r="C877" s="167" t="s">
        <v>697</v>
      </c>
      <c r="D877" s="150">
        <v>0</v>
      </c>
      <c r="E877" s="150">
        <v>0</v>
      </c>
      <c r="F877" s="150">
        <v>0</v>
      </c>
      <c r="G877" s="150">
        <v>0</v>
      </c>
      <c r="H877" s="150">
        <v>0</v>
      </c>
      <c r="I877" s="151">
        <v>0</v>
      </c>
      <c r="J877" s="151">
        <v>0</v>
      </c>
      <c r="K877" s="151">
        <v>0</v>
      </c>
      <c r="L877" s="151">
        <v>0</v>
      </c>
      <c r="M877" s="151">
        <v>0</v>
      </c>
      <c r="N877" s="151">
        <v>0</v>
      </c>
      <c r="O877" s="151">
        <v>0</v>
      </c>
      <c r="P877" s="151">
        <v>0</v>
      </c>
      <c r="Q877" s="151">
        <v>0</v>
      </c>
      <c r="R877" s="151">
        <v>0</v>
      </c>
      <c r="S877" s="152">
        <v>0.015</v>
      </c>
      <c r="T877" s="153">
        <v>0</v>
      </c>
      <c r="U877" s="153">
        <v>0</v>
      </c>
      <c r="V877" s="153">
        <v>0</v>
      </c>
      <c r="W877" s="153">
        <v>0</v>
      </c>
      <c r="X877" s="151">
        <v>0</v>
      </c>
      <c r="Y877" s="154">
        <v>0</v>
      </c>
      <c r="Z877" s="154">
        <v>0</v>
      </c>
      <c r="AA877" s="154">
        <v>0</v>
      </c>
      <c r="AB877" s="155">
        <v>0</v>
      </c>
      <c r="AC877" s="156">
        <v>0</v>
      </c>
      <c r="AD877" s="157">
        <v>0</v>
      </c>
      <c r="AE877" s="158">
        <v>0</v>
      </c>
      <c r="AF877" s="158">
        <v>0</v>
      </c>
      <c r="AG877" s="158">
        <v>0</v>
      </c>
      <c r="AH877" s="158">
        <v>0</v>
      </c>
      <c r="AI877" s="158">
        <v>0</v>
      </c>
      <c r="AJ877" s="155">
        <v>0</v>
      </c>
      <c r="AK877" s="155">
        <v>0</v>
      </c>
      <c r="AL877" s="156">
        <v>0</v>
      </c>
    </row>
    <row r="878" ht="33" spans="1:38">
      <c r="A878" s="166" t="s">
        <v>668</v>
      </c>
      <c r="B878" s="167" t="s">
        <v>1825</v>
      </c>
      <c r="C878" s="167" t="s">
        <v>698</v>
      </c>
      <c r="D878" s="150">
        <v>2905</v>
      </c>
      <c r="E878" s="150">
        <v>42</v>
      </c>
      <c r="F878" s="150">
        <v>32</v>
      </c>
      <c r="G878" s="150">
        <v>0</v>
      </c>
      <c r="H878" s="150">
        <v>0</v>
      </c>
      <c r="I878" s="151">
        <v>3772</v>
      </c>
      <c r="J878" s="151">
        <v>23</v>
      </c>
      <c r="K878" s="151">
        <v>23</v>
      </c>
      <c r="L878" s="151">
        <v>4</v>
      </c>
      <c r="M878" s="151">
        <v>0</v>
      </c>
      <c r="N878" s="151">
        <v>1477</v>
      </c>
      <c r="O878" s="151">
        <v>17</v>
      </c>
      <c r="P878" s="151">
        <v>17</v>
      </c>
      <c r="Q878" s="151">
        <v>13</v>
      </c>
      <c r="R878" s="151">
        <v>0</v>
      </c>
      <c r="S878" s="152">
        <v>0.015</v>
      </c>
      <c r="T878" s="153">
        <v>69134</v>
      </c>
      <c r="U878" s="153">
        <v>682</v>
      </c>
      <c r="V878" s="153">
        <v>672</v>
      </c>
      <c r="W878" s="153">
        <v>0</v>
      </c>
      <c r="X878" s="151">
        <v>608</v>
      </c>
      <c r="Y878" s="154">
        <v>0.00986490004917985</v>
      </c>
      <c r="Z878" s="154">
        <v>0.0144578313253012</v>
      </c>
      <c r="AA878" s="154">
        <v>0.00609756097560976</v>
      </c>
      <c r="AB878" s="155">
        <v>0.011509817197021</v>
      </c>
      <c r="AC878" s="156">
        <v>0.00836027034969145</v>
      </c>
      <c r="AD878" s="157">
        <v>19338</v>
      </c>
      <c r="AE878" s="158">
        <v>225</v>
      </c>
      <c r="AF878" s="158">
        <v>0</v>
      </c>
      <c r="AG878" s="158">
        <v>21515</v>
      </c>
      <c r="AH878" s="158">
        <v>193</v>
      </c>
      <c r="AI878" s="158">
        <v>0</v>
      </c>
      <c r="AJ878" s="155">
        <v>0.0116351225566243</v>
      </c>
      <c r="AK878" s="155">
        <v>0.00897048570764583</v>
      </c>
      <c r="AL878" s="156">
        <v>0.00266463684897843</v>
      </c>
    </row>
    <row r="879" ht="33" spans="1:38">
      <c r="A879" s="166" t="s">
        <v>668</v>
      </c>
      <c r="B879" s="167" t="s">
        <v>1825</v>
      </c>
      <c r="C879" s="167" t="s">
        <v>699</v>
      </c>
      <c r="D879" s="150">
        <v>3109</v>
      </c>
      <c r="E879" s="150">
        <v>49</v>
      </c>
      <c r="F879" s="150">
        <v>36</v>
      </c>
      <c r="G879" s="150">
        <v>0</v>
      </c>
      <c r="H879" s="150">
        <v>0</v>
      </c>
      <c r="I879" s="151">
        <v>3812</v>
      </c>
      <c r="J879" s="151">
        <v>50</v>
      </c>
      <c r="K879" s="151">
        <v>50</v>
      </c>
      <c r="L879" s="151">
        <v>3</v>
      </c>
      <c r="M879" s="151">
        <v>0</v>
      </c>
      <c r="N879" s="151">
        <v>1332</v>
      </c>
      <c r="O879" s="151">
        <v>38</v>
      </c>
      <c r="P879" s="151">
        <v>38</v>
      </c>
      <c r="Q879" s="151">
        <v>16</v>
      </c>
      <c r="R879" s="151">
        <v>0</v>
      </c>
      <c r="S879" s="152">
        <v>0.015</v>
      </c>
      <c r="T879" s="153">
        <v>71039</v>
      </c>
      <c r="U879" s="153">
        <v>986</v>
      </c>
      <c r="V879" s="153">
        <v>973</v>
      </c>
      <c r="W879" s="153">
        <v>1</v>
      </c>
      <c r="X879" s="151">
        <v>850</v>
      </c>
      <c r="Y879" s="154">
        <v>0.0138656231084334</v>
      </c>
      <c r="Z879" s="154">
        <v>0.0157606947571566</v>
      </c>
      <c r="AA879" s="154">
        <v>0.0131164742917104</v>
      </c>
      <c r="AB879" s="155">
        <v>0.0285285285285285</v>
      </c>
      <c r="AC879" s="156">
        <v>0.00264422046544625</v>
      </c>
      <c r="AD879" s="157">
        <v>19295</v>
      </c>
      <c r="AE879" s="158">
        <v>319</v>
      </c>
      <c r="AF879" s="158">
        <v>0</v>
      </c>
      <c r="AG879" s="158">
        <v>21606</v>
      </c>
      <c r="AH879" s="158">
        <v>301</v>
      </c>
      <c r="AI879" s="158">
        <v>0</v>
      </c>
      <c r="AJ879" s="155">
        <v>0.0165327805130863</v>
      </c>
      <c r="AK879" s="155">
        <v>0.0139313153753587</v>
      </c>
      <c r="AL879" s="156">
        <v>0.0026014651377276</v>
      </c>
    </row>
    <row r="880" ht="33" spans="1:38">
      <c r="A880" s="166" t="s">
        <v>668</v>
      </c>
      <c r="B880" s="167" t="s">
        <v>1825</v>
      </c>
      <c r="C880" s="167" t="s">
        <v>700</v>
      </c>
      <c r="D880" s="150">
        <v>5048</v>
      </c>
      <c r="E880" s="150">
        <v>50</v>
      </c>
      <c r="F880" s="150">
        <v>37</v>
      </c>
      <c r="G880" s="150">
        <v>0</v>
      </c>
      <c r="H880" s="150">
        <v>0</v>
      </c>
      <c r="I880" s="151">
        <v>6583</v>
      </c>
      <c r="J880" s="151">
        <v>52</v>
      </c>
      <c r="K880" s="151">
        <v>52</v>
      </c>
      <c r="L880" s="151">
        <v>0</v>
      </c>
      <c r="M880" s="151">
        <v>0</v>
      </c>
      <c r="N880" s="151">
        <v>2354</v>
      </c>
      <c r="O880" s="151">
        <v>30</v>
      </c>
      <c r="P880" s="151">
        <v>30</v>
      </c>
      <c r="Q880" s="151">
        <v>3</v>
      </c>
      <c r="R880" s="151">
        <v>0</v>
      </c>
      <c r="S880" s="152">
        <v>0.015</v>
      </c>
      <c r="T880" s="153">
        <v>119413</v>
      </c>
      <c r="U880" s="153">
        <v>1152</v>
      </c>
      <c r="V880" s="153">
        <v>1139</v>
      </c>
      <c r="W880" s="153">
        <v>0</v>
      </c>
      <c r="X880" s="151">
        <v>998</v>
      </c>
      <c r="Y880" s="154">
        <v>0.00964719084186814</v>
      </c>
      <c r="Z880" s="154">
        <v>0.00990491283676704</v>
      </c>
      <c r="AA880" s="154">
        <v>0.00789913413337384</v>
      </c>
      <c r="AB880" s="155">
        <v>0.0127442650807137</v>
      </c>
      <c r="AC880" s="156">
        <v>0.00200577870339319</v>
      </c>
      <c r="AD880" s="157">
        <v>33068</v>
      </c>
      <c r="AE880" s="158">
        <v>357</v>
      </c>
      <c r="AF880" s="158">
        <v>0</v>
      </c>
      <c r="AG880" s="158">
        <v>36380</v>
      </c>
      <c r="AH880" s="158">
        <v>335</v>
      </c>
      <c r="AI880" s="158">
        <v>0</v>
      </c>
      <c r="AJ880" s="155">
        <v>0.0107959356477561</v>
      </c>
      <c r="AK880" s="155">
        <v>0.00920835623969214</v>
      </c>
      <c r="AL880" s="156">
        <v>0.001587579408064</v>
      </c>
    </row>
    <row r="881" ht="33" spans="1:38">
      <c r="A881" s="166" t="s">
        <v>668</v>
      </c>
      <c r="B881" s="167" t="s">
        <v>1825</v>
      </c>
      <c r="C881" s="167" t="s">
        <v>701</v>
      </c>
      <c r="D881" s="150">
        <v>3217</v>
      </c>
      <c r="E881" s="150">
        <v>52</v>
      </c>
      <c r="F881" s="150">
        <v>40</v>
      </c>
      <c r="G881" s="150">
        <v>0</v>
      </c>
      <c r="H881" s="150">
        <v>0</v>
      </c>
      <c r="I881" s="151">
        <v>4233</v>
      </c>
      <c r="J881" s="151">
        <v>62</v>
      </c>
      <c r="K881" s="151">
        <v>62</v>
      </c>
      <c r="L881" s="151">
        <v>0</v>
      </c>
      <c r="M881" s="151">
        <v>0</v>
      </c>
      <c r="N881" s="151">
        <v>1458</v>
      </c>
      <c r="O881" s="151">
        <v>90</v>
      </c>
      <c r="P881" s="151">
        <v>90</v>
      </c>
      <c r="Q881" s="151">
        <v>22</v>
      </c>
      <c r="R881" s="151">
        <v>0</v>
      </c>
      <c r="S881" s="152">
        <v>0.015</v>
      </c>
      <c r="T881" s="153">
        <v>77155</v>
      </c>
      <c r="U881" s="153">
        <v>1474</v>
      </c>
      <c r="V881" s="153">
        <v>1461</v>
      </c>
      <c r="W881" s="153">
        <v>7</v>
      </c>
      <c r="X881" s="151">
        <v>1241</v>
      </c>
      <c r="Y881" s="154">
        <v>0.0190136737735727</v>
      </c>
      <c r="Z881" s="154">
        <v>0.0161641280696301</v>
      </c>
      <c r="AA881" s="154">
        <v>0.0146468225844555</v>
      </c>
      <c r="AB881" s="155">
        <v>0.0617283950617284</v>
      </c>
      <c r="AC881" s="156">
        <v>0.00151730548517462</v>
      </c>
      <c r="AD881" s="157">
        <v>21326</v>
      </c>
      <c r="AE881" s="158">
        <v>487</v>
      </c>
      <c r="AF881" s="158">
        <v>1</v>
      </c>
      <c r="AG881" s="158">
        <v>23438</v>
      </c>
      <c r="AH881" s="158">
        <v>480</v>
      </c>
      <c r="AI881" s="158">
        <v>6</v>
      </c>
      <c r="AJ881" s="155">
        <v>0.0227890837475382</v>
      </c>
      <c r="AK881" s="155">
        <v>0.0202235685638706</v>
      </c>
      <c r="AL881" s="156">
        <v>0.00256551518366758</v>
      </c>
    </row>
    <row r="882" ht="33" spans="1:38">
      <c r="A882" s="166" t="s">
        <v>668</v>
      </c>
      <c r="B882" s="167" t="s">
        <v>1825</v>
      </c>
      <c r="C882" s="167" t="s">
        <v>702</v>
      </c>
      <c r="D882" s="150">
        <v>2407</v>
      </c>
      <c r="E882" s="150">
        <v>38</v>
      </c>
      <c r="F882" s="150">
        <v>31</v>
      </c>
      <c r="G882" s="150">
        <v>0</v>
      </c>
      <c r="H882" s="150">
        <v>0</v>
      </c>
      <c r="I882" s="151">
        <v>2967</v>
      </c>
      <c r="J882" s="151">
        <v>15</v>
      </c>
      <c r="K882" s="151">
        <v>15</v>
      </c>
      <c r="L882" s="151">
        <v>4</v>
      </c>
      <c r="M882" s="151">
        <v>0</v>
      </c>
      <c r="N882" s="151">
        <v>1214</v>
      </c>
      <c r="O882" s="151">
        <v>16</v>
      </c>
      <c r="P882" s="151">
        <v>16</v>
      </c>
      <c r="Q882" s="151">
        <v>10</v>
      </c>
      <c r="R882" s="151">
        <v>0</v>
      </c>
      <c r="S882" s="152">
        <v>0.015</v>
      </c>
      <c r="T882" s="153">
        <v>58132</v>
      </c>
      <c r="U882" s="153">
        <v>653</v>
      </c>
      <c r="V882" s="153">
        <v>644</v>
      </c>
      <c r="W882" s="153">
        <v>0</v>
      </c>
      <c r="X882" s="151">
        <v>589</v>
      </c>
      <c r="Y882" s="154">
        <v>0.0112330558040322</v>
      </c>
      <c r="Z882" s="154">
        <v>0.0157872870793519</v>
      </c>
      <c r="AA882" s="154">
        <v>0.00505561172901921</v>
      </c>
      <c r="AB882" s="155">
        <v>0.0131795716639209</v>
      </c>
      <c r="AC882" s="156">
        <v>0.0107316753503327</v>
      </c>
      <c r="AD882" s="157">
        <v>15834</v>
      </c>
      <c r="AE882" s="158">
        <v>171</v>
      </c>
      <c r="AF882" s="158">
        <v>0</v>
      </c>
      <c r="AG882" s="158">
        <v>17712</v>
      </c>
      <c r="AH882" s="158">
        <v>219</v>
      </c>
      <c r="AI882" s="158">
        <v>0</v>
      </c>
      <c r="AJ882" s="155">
        <v>0.0107995452823039</v>
      </c>
      <c r="AK882" s="155">
        <v>0.0123644986449864</v>
      </c>
      <c r="AL882" s="156">
        <v>-0.00156495336268255</v>
      </c>
    </row>
    <row r="883" ht="33" spans="1:38">
      <c r="A883" s="166" t="s">
        <v>668</v>
      </c>
      <c r="B883" s="167" t="s">
        <v>1825</v>
      </c>
      <c r="C883" s="167" t="s">
        <v>703</v>
      </c>
      <c r="D883" s="150">
        <v>2734</v>
      </c>
      <c r="E883" s="150">
        <v>29</v>
      </c>
      <c r="F883" s="150">
        <v>22</v>
      </c>
      <c r="G883" s="150">
        <v>0</v>
      </c>
      <c r="H883" s="150">
        <v>0</v>
      </c>
      <c r="I883" s="151">
        <v>3577</v>
      </c>
      <c r="J883" s="151">
        <v>37</v>
      </c>
      <c r="K883" s="151">
        <v>37</v>
      </c>
      <c r="L883" s="151">
        <v>6</v>
      </c>
      <c r="M883" s="151">
        <v>0</v>
      </c>
      <c r="N883" s="151">
        <v>1325</v>
      </c>
      <c r="O883" s="151">
        <v>13</v>
      </c>
      <c r="P883" s="151">
        <v>13</v>
      </c>
      <c r="Q883" s="151">
        <v>6</v>
      </c>
      <c r="R883" s="151">
        <v>0</v>
      </c>
      <c r="S883" s="152">
        <v>0.015</v>
      </c>
      <c r="T883" s="153">
        <v>64221</v>
      </c>
      <c r="U883" s="153">
        <v>529</v>
      </c>
      <c r="V883" s="153">
        <v>522</v>
      </c>
      <c r="W883" s="153">
        <v>2</v>
      </c>
      <c r="X883" s="151">
        <v>454</v>
      </c>
      <c r="Y883" s="154">
        <v>0.00820603852322449</v>
      </c>
      <c r="Z883" s="154">
        <v>0.0106071689831748</v>
      </c>
      <c r="AA883" s="154">
        <v>0.0103438635728264</v>
      </c>
      <c r="AB883" s="155">
        <v>0.00981132075471698</v>
      </c>
      <c r="AC883" s="156">
        <v>0.000263305410348445</v>
      </c>
      <c r="AD883" s="157">
        <v>17748</v>
      </c>
      <c r="AE883" s="158">
        <v>156</v>
      </c>
      <c r="AF883" s="158">
        <v>0</v>
      </c>
      <c r="AG883" s="158">
        <v>19768</v>
      </c>
      <c r="AH883" s="158">
        <v>160</v>
      </c>
      <c r="AI883" s="158">
        <v>0</v>
      </c>
      <c r="AJ883" s="155">
        <v>0.00878972278566599</v>
      </c>
      <c r="AK883" s="155">
        <v>0.00809388911371914</v>
      </c>
      <c r="AL883" s="156">
        <v>0.000695833671946849</v>
      </c>
    </row>
    <row r="884" ht="33" spans="1:38">
      <c r="A884" s="166" t="s">
        <v>668</v>
      </c>
      <c r="B884" s="167" t="s">
        <v>1825</v>
      </c>
      <c r="C884" s="167" t="s">
        <v>704</v>
      </c>
      <c r="D884" s="150">
        <v>7745</v>
      </c>
      <c r="E884" s="150">
        <v>129</v>
      </c>
      <c r="F884" s="150">
        <v>83</v>
      </c>
      <c r="G884" s="150">
        <v>0</v>
      </c>
      <c r="H884" s="150">
        <v>0</v>
      </c>
      <c r="I884" s="151">
        <v>9630</v>
      </c>
      <c r="J884" s="151">
        <v>127</v>
      </c>
      <c r="K884" s="151">
        <v>127</v>
      </c>
      <c r="L884" s="151">
        <v>1</v>
      </c>
      <c r="M884" s="151">
        <v>0</v>
      </c>
      <c r="N884" s="151">
        <v>3446</v>
      </c>
      <c r="O884" s="151">
        <v>66</v>
      </c>
      <c r="P884" s="151">
        <v>66</v>
      </c>
      <c r="Q884" s="151">
        <v>20</v>
      </c>
      <c r="R884" s="151">
        <v>0</v>
      </c>
      <c r="S884" s="152">
        <v>0.015</v>
      </c>
      <c r="T884" s="153">
        <v>176669</v>
      </c>
      <c r="U884" s="153">
        <v>2587</v>
      </c>
      <c r="V884" s="153">
        <v>2539</v>
      </c>
      <c r="W884" s="153">
        <v>2</v>
      </c>
      <c r="X884" s="151">
        <v>2207</v>
      </c>
      <c r="Y884" s="154">
        <v>0.0146318822204235</v>
      </c>
      <c r="Z884" s="154">
        <v>0.0166559070367979</v>
      </c>
      <c r="AA884" s="154">
        <v>0.0131879543094496</v>
      </c>
      <c r="AB884" s="155">
        <v>0.0191526407428903</v>
      </c>
      <c r="AC884" s="156">
        <v>0.0034679527273483</v>
      </c>
      <c r="AD884" s="157">
        <v>48668</v>
      </c>
      <c r="AE884" s="158">
        <v>801</v>
      </c>
      <c r="AF884" s="158">
        <v>1</v>
      </c>
      <c r="AG884" s="158">
        <v>53614</v>
      </c>
      <c r="AH884" s="158">
        <v>770</v>
      </c>
      <c r="AI884" s="158">
        <v>0</v>
      </c>
      <c r="AJ884" s="155">
        <v>0.0164379058107997</v>
      </c>
      <c r="AK884" s="155">
        <v>0.014361920393927</v>
      </c>
      <c r="AL884" s="156">
        <v>0.00207598541687275</v>
      </c>
    </row>
    <row r="885" ht="33" spans="1:38">
      <c r="A885" s="166" t="s">
        <v>668</v>
      </c>
      <c r="B885" s="167" t="s">
        <v>1825</v>
      </c>
      <c r="C885" s="167" t="s">
        <v>705</v>
      </c>
      <c r="D885" s="150">
        <v>1644</v>
      </c>
      <c r="E885" s="150">
        <v>14</v>
      </c>
      <c r="F885" s="150">
        <v>8</v>
      </c>
      <c r="G885" s="150">
        <v>0</v>
      </c>
      <c r="H885" s="150">
        <v>0</v>
      </c>
      <c r="I885" s="151">
        <v>2220</v>
      </c>
      <c r="J885" s="151">
        <v>21</v>
      </c>
      <c r="K885" s="151">
        <v>21</v>
      </c>
      <c r="L885" s="151">
        <v>0</v>
      </c>
      <c r="M885" s="151">
        <v>0</v>
      </c>
      <c r="N885" s="151">
        <v>860</v>
      </c>
      <c r="O885" s="151">
        <v>5</v>
      </c>
      <c r="P885" s="151">
        <v>5</v>
      </c>
      <c r="Q885" s="151">
        <v>0</v>
      </c>
      <c r="R885" s="151">
        <v>0</v>
      </c>
      <c r="S885" s="152">
        <v>0.015</v>
      </c>
      <c r="T885" s="153">
        <v>38499</v>
      </c>
      <c r="U885" s="153">
        <v>314</v>
      </c>
      <c r="V885" s="153">
        <v>308</v>
      </c>
      <c r="W885" s="153">
        <v>2</v>
      </c>
      <c r="X885" s="151">
        <v>264</v>
      </c>
      <c r="Y885" s="154">
        <v>0.00810410660017143</v>
      </c>
      <c r="Z885" s="154">
        <v>0.00851581508515815</v>
      </c>
      <c r="AA885" s="154">
        <v>0.00945945945945946</v>
      </c>
      <c r="AB885" s="155">
        <v>0.00581395348837209</v>
      </c>
      <c r="AC885" s="156">
        <v>-0.000943644374301309</v>
      </c>
      <c r="AD885" s="157">
        <v>10867</v>
      </c>
      <c r="AE885" s="158">
        <v>87</v>
      </c>
      <c r="AF885" s="158">
        <v>0</v>
      </c>
      <c r="AG885" s="158">
        <v>11795</v>
      </c>
      <c r="AH885" s="158">
        <v>91</v>
      </c>
      <c r="AI885" s="158">
        <v>0</v>
      </c>
      <c r="AJ885" s="155">
        <v>0.00800588938989602</v>
      </c>
      <c r="AK885" s="155">
        <v>0.00771513353115727</v>
      </c>
      <c r="AL885" s="156">
        <v>0.000290755858738745</v>
      </c>
    </row>
    <row r="886" ht="33" spans="1:38">
      <c r="A886" s="166" t="s">
        <v>668</v>
      </c>
      <c r="B886" s="167" t="s">
        <v>1825</v>
      </c>
      <c r="C886" s="167" t="s">
        <v>706</v>
      </c>
      <c r="D886" s="150">
        <v>2075</v>
      </c>
      <c r="E886" s="150">
        <v>0</v>
      </c>
      <c r="F886" s="150">
        <v>0</v>
      </c>
      <c r="G886" s="150">
        <v>0</v>
      </c>
      <c r="H886" s="150">
        <v>0</v>
      </c>
      <c r="I886" s="151">
        <v>2729</v>
      </c>
      <c r="J886" s="151">
        <v>35</v>
      </c>
      <c r="K886" s="151">
        <v>35</v>
      </c>
      <c r="L886" s="151">
        <v>8</v>
      </c>
      <c r="M886" s="151">
        <v>0</v>
      </c>
      <c r="N886" s="151">
        <v>1151</v>
      </c>
      <c r="O886" s="151">
        <v>23</v>
      </c>
      <c r="P886" s="151">
        <v>23</v>
      </c>
      <c r="Q886" s="151">
        <v>14</v>
      </c>
      <c r="R886" s="151">
        <v>0</v>
      </c>
      <c r="S886" s="152">
        <v>0.015</v>
      </c>
      <c r="T886" s="153">
        <v>54005</v>
      </c>
      <c r="U886" s="153">
        <v>566</v>
      </c>
      <c r="V886" s="153">
        <v>566</v>
      </c>
      <c r="W886" s="153">
        <v>2</v>
      </c>
      <c r="X886" s="151">
        <v>516</v>
      </c>
      <c r="Y886" s="154">
        <v>0.0104434774557911</v>
      </c>
      <c r="Z886" s="154">
        <v>0</v>
      </c>
      <c r="AA886" s="154">
        <v>0.0128252106998901</v>
      </c>
      <c r="AB886" s="155">
        <v>0.0199826238053866</v>
      </c>
      <c r="AC886" s="156">
        <v>-0.0128252106998901</v>
      </c>
      <c r="AD886" s="157">
        <v>14273</v>
      </c>
      <c r="AE886" s="158">
        <v>189</v>
      </c>
      <c r="AF886" s="158">
        <v>0</v>
      </c>
      <c r="AG886" s="158">
        <v>16461</v>
      </c>
      <c r="AH886" s="158">
        <v>151</v>
      </c>
      <c r="AI886" s="158">
        <v>0</v>
      </c>
      <c r="AJ886" s="155">
        <v>0.013241785188818</v>
      </c>
      <c r="AK886" s="155">
        <v>0.00917319725411579</v>
      </c>
      <c r="AL886" s="156">
        <v>0.00406858793470226</v>
      </c>
    </row>
    <row r="887" ht="33" spans="1:38">
      <c r="A887" s="166" t="s">
        <v>668</v>
      </c>
      <c r="B887" s="167" t="s">
        <v>1826</v>
      </c>
      <c r="C887" s="167" t="s">
        <v>707</v>
      </c>
      <c r="D887" s="150">
        <v>2789</v>
      </c>
      <c r="E887" s="150">
        <v>48</v>
      </c>
      <c r="F887" s="150">
        <v>37</v>
      </c>
      <c r="G887" s="150">
        <v>0</v>
      </c>
      <c r="H887" s="150">
        <v>0</v>
      </c>
      <c r="I887" s="151">
        <v>3685</v>
      </c>
      <c r="J887" s="151">
        <v>48</v>
      </c>
      <c r="K887" s="151">
        <v>47</v>
      </c>
      <c r="L887" s="151">
        <v>0</v>
      </c>
      <c r="M887" s="151">
        <v>0</v>
      </c>
      <c r="N887" s="151">
        <v>1588</v>
      </c>
      <c r="O887" s="151">
        <v>28</v>
      </c>
      <c r="P887" s="151">
        <v>28</v>
      </c>
      <c r="Q887" s="151">
        <v>12</v>
      </c>
      <c r="R887" s="151">
        <v>0</v>
      </c>
      <c r="S887" s="152">
        <v>0.015</v>
      </c>
      <c r="T887" s="153">
        <v>69514</v>
      </c>
      <c r="U887" s="153">
        <v>1099</v>
      </c>
      <c r="V887" s="153">
        <v>1087</v>
      </c>
      <c r="W887" s="153">
        <v>0</v>
      </c>
      <c r="X887" s="151">
        <v>971</v>
      </c>
      <c r="Y887" s="154">
        <v>0.0158097649394367</v>
      </c>
      <c r="Z887" s="154">
        <v>0.0172104697024023</v>
      </c>
      <c r="AA887" s="154">
        <v>0.0130257801899593</v>
      </c>
      <c r="AB887" s="155">
        <v>0.017632241813602</v>
      </c>
      <c r="AC887" s="156">
        <v>0.004184689512443</v>
      </c>
      <c r="AD887" s="157">
        <v>19124</v>
      </c>
      <c r="AE887" s="158">
        <v>322</v>
      </c>
      <c r="AF887" s="158">
        <v>0</v>
      </c>
      <c r="AG887" s="158">
        <v>21491</v>
      </c>
      <c r="AH887" s="158">
        <v>281</v>
      </c>
      <c r="AI887" s="158">
        <v>0</v>
      </c>
      <c r="AJ887" s="155">
        <v>0.0168374816983895</v>
      </c>
      <c r="AK887" s="155">
        <v>0.0130752407984738</v>
      </c>
      <c r="AL887" s="156">
        <v>0.00376224089991568</v>
      </c>
    </row>
    <row r="888" ht="33" spans="1:38">
      <c r="A888" s="166" t="s">
        <v>668</v>
      </c>
      <c r="B888" s="167" t="s">
        <v>1826</v>
      </c>
      <c r="C888" s="167" t="s">
        <v>708</v>
      </c>
      <c r="D888" s="150">
        <v>1610</v>
      </c>
      <c r="E888" s="150">
        <v>29</v>
      </c>
      <c r="F888" s="150">
        <v>23</v>
      </c>
      <c r="G888" s="150">
        <v>0</v>
      </c>
      <c r="H888" s="150">
        <v>0</v>
      </c>
      <c r="I888" s="151">
        <v>2100</v>
      </c>
      <c r="J888" s="151">
        <v>28</v>
      </c>
      <c r="K888" s="151">
        <v>28</v>
      </c>
      <c r="L888" s="151">
        <v>6</v>
      </c>
      <c r="M888" s="151">
        <v>0</v>
      </c>
      <c r="N888" s="151">
        <v>1114</v>
      </c>
      <c r="O888" s="151">
        <v>31</v>
      </c>
      <c r="P888" s="151">
        <v>31</v>
      </c>
      <c r="Q888" s="151">
        <v>17</v>
      </c>
      <c r="R888" s="151">
        <v>0</v>
      </c>
      <c r="S888" s="152">
        <v>0.015</v>
      </c>
      <c r="T888" s="153">
        <v>44270</v>
      </c>
      <c r="U888" s="153">
        <v>741</v>
      </c>
      <c r="V888" s="153">
        <v>735</v>
      </c>
      <c r="W888" s="153">
        <v>0</v>
      </c>
      <c r="X888" s="151">
        <v>666</v>
      </c>
      <c r="Y888" s="154">
        <v>0.0167381974248927</v>
      </c>
      <c r="Z888" s="154">
        <v>0.0180124223602484</v>
      </c>
      <c r="AA888" s="154">
        <v>0.0133333333333333</v>
      </c>
      <c r="AB888" s="155">
        <v>0.0278276481149013</v>
      </c>
      <c r="AC888" s="156">
        <v>0.00467908902691511</v>
      </c>
      <c r="AD888" s="157">
        <v>11795</v>
      </c>
      <c r="AE888" s="158">
        <v>230</v>
      </c>
      <c r="AF888" s="158">
        <v>0</v>
      </c>
      <c r="AG888" s="158">
        <v>13759</v>
      </c>
      <c r="AH888" s="158">
        <v>206</v>
      </c>
      <c r="AI888" s="158">
        <v>0</v>
      </c>
      <c r="AJ888" s="155">
        <v>0.0194997880457821</v>
      </c>
      <c r="AK888" s="155">
        <v>0.0149720183152845</v>
      </c>
      <c r="AL888" s="156">
        <v>0.00452776973049757</v>
      </c>
    </row>
    <row r="889" ht="33" spans="1:38">
      <c r="A889" s="166" t="s">
        <v>668</v>
      </c>
      <c r="B889" s="167" t="s">
        <v>1826</v>
      </c>
      <c r="C889" s="167" t="s">
        <v>709</v>
      </c>
      <c r="D889" s="150">
        <v>3969</v>
      </c>
      <c r="E889" s="150">
        <v>73</v>
      </c>
      <c r="F889" s="150">
        <v>57</v>
      </c>
      <c r="G889" s="150">
        <v>0</v>
      </c>
      <c r="H889" s="150">
        <v>0</v>
      </c>
      <c r="I889" s="151">
        <v>5024</v>
      </c>
      <c r="J889" s="151">
        <v>83</v>
      </c>
      <c r="K889" s="151">
        <v>83</v>
      </c>
      <c r="L889" s="151">
        <v>14</v>
      </c>
      <c r="M889" s="151">
        <v>0</v>
      </c>
      <c r="N889" s="151">
        <v>2062</v>
      </c>
      <c r="O889" s="151">
        <v>57</v>
      </c>
      <c r="P889" s="151">
        <v>57</v>
      </c>
      <c r="Q889" s="151">
        <v>37</v>
      </c>
      <c r="R889" s="151">
        <v>0</v>
      </c>
      <c r="S889" s="152">
        <v>0.015</v>
      </c>
      <c r="T889" s="153">
        <v>92533</v>
      </c>
      <c r="U889" s="153">
        <v>1820</v>
      </c>
      <c r="V889" s="153">
        <v>1803</v>
      </c>
      <c r="W889" s="153">
        <v>0</v>
      </c>
      <c r="X889" s="151">
        <v>1638</v>
      </c>
      <c r="Y889" s="154">
        <v>0.0196686587487707</v>
      </c>
      <c r="Z889" s="154">
        <v>0.018392542202066</v>
      </c>
      <c r="AA889" s="154">
        <v>0.0165207006369427</v>
      </c>
      <c r="AB889" s="155">
        <v>0.027643064985451</v>
      </c>
      <c r="AC889" s="156">
        <v>0.00187184156512334</v>
      </c>
      <c r="AD889" s="157">
        <v>25389</v>
      </c>
      <c r="AE889" s="158">
        <v>548</v>
      </c>
      <c r="AF889" s="158">
        <v>0</v>
      </c>
      <c r="AG889" s="158">
        <v>28025</v>
      </c>
      <c r="AH889" s="158">
        <v>560</v>
      </c>
      <c r="AI889" s="158">
        <v>0</v>
      </c>
      <c r="AJ889" s="155">
        <v>0.0215841506164087</v>
      </c>
      <c r="AK889" s="155">
        <v>0.0199821587867975</v>
      </c>
      <c r="AL889" s="156">
        <v>0.00160199182961118</v>
      </c>
    </row>
    <row r="890" ht="33" spans="1:38">
      <c r="A890" s="166" t="s">
        <v>668</v>
      </c>
      <c r="B890" s="167" t="s">
        <v>1826</v>
      </c>
      <c r="C890" s="167" t="s">
        <v>710</v>
      </c>
      <c r="D890" s="150">
        <v>2158</v>
      </c>
      <c r="E890" s="150">
        <v>21</v>
      </c>
      <c r="F890" s="150">
        <v>13</v>
      </c>
      <c r="G890" s="150">
        <v>0</v>
      </c>
      <c r="H890" s="150">
        <v>0</v>
      </c>
      <c r="I890" s="151">
        <v>2916</v>
      </c>
      <c r="J890" s="151">
        <v>37</v>
      </c>
      <c r="K890" s="151">
        <v>37</v>
      </c>
      <c r="L890" s="151">
        <v>6</v>
      </c>
      <c r="M890" s="151">
        <v>0</v>
      </c>
      <c r="N890" s="151">
        <v>1293</v>
      </c>
      <c r="O890" s="151">
        <v>36</v>
      </c>
      <c r="P890" s="151">
        <v>36</v>
      </c>
      <c r="Q890" s="151">
        <v>24</v>
      </c>
      <c r="R890" s="151">
        <v>0</v>
      </c>
      <c r="S890" s="152">
        <v>0.015</v>
      </c>
      <c r="T890" s="153">
        <v>58694</v>
      </c>
      <c r="U890" s="153">
        <v>912</v>
      </c>
      <c r="V890" s="153">
        <v>904</v>
      </c>
      <c r="W890" s="153">
        <v>2</v>
      </c>
      <c r="X890" s="151">
        <v>838</v>
      </c>
      <c r="Y890" s="154">
        <v>0.0155041401165366</v>
      </c>
      <c r="Z890" s="154">
        <v>0.00973123262279889</v>
      </c>
      <c r="AA890" s="154">
        <v>0.0126886145404664</v>
      </c>
      <c r="AB890" s="155">
        <v>0.0278422273781903</v>
      </c>
      <c r="AC890" s="156">
        <v>-0.0029573819176675</v>
      </c>
      <c r="AD890" s="157">
        <v>15077</v>
      </c>
      <c r="AE890" s="158">
        <v>262</v>
      </c>
      <c r="AF890" s="158">
        <v>0</v>
      </c>
      <c r="AG890" s="158">
        <v>18167</v>
      </c>
      <c r="AH890" s="158">
        <v>274</v>
      </c>
      <c r="AI890" s="158">
        <v>1</v>
      </c>
      <c r="AJ890" s="155">
        <v>0.0173774623598859</v>
      </c>
      <c r="AK890" s="155">
        <v>0.0150272472064733</v>
      </c>
      <c r="AL890" s="156">
        <v>0.00235021515341264</v>
      </c>
    </row>
    <row r="891" ht="33" spans="1:38">
      <c r="A891" s="166" t="s">
        <v>668</v>
      </c>
      <c r="B891" s="167" t="s">
        <v>1826</v>
      </c>
      <c r="C891" s="167" t="s">
        <v>711</v>
      </c>
      <c r="D891" s="150">
        <v>2699</v>
      </c>
      <c r="E891" s="150">
        <v>46</v>
      </c>
      <c r="F891" s="150">
        <v>33</v>
      </c>
      <c r="G891" s="150">
        <v>0</v>
      </c>
      <c r="H891" s="150">
        <v>0</v>
      </c>
      <c r="I891" s="151">
        <v>3342</v>
      </c>
      <c r="J891" s="151">
        <v>46</v>
      </c>
      <c r="K891" s="151">
        <v>46</v>
      </c>
      <c r="L891" s="151">
        <v>0</v>
      </c>
      <c r="M891" s="151">
        <v>0</v>
      </c>
      <c r="N891" s="151">
        <v>1498</v>
      </c>
      <c r="O891" s="151">
        <v>44</v>
      </c>
      <c r="P891" s="151">
        <v>44</v>
      </c>
      <c r="Q891" s="151">
        <v>9</v>
      </c>
      <c r="R891" s="151">
        <v>0</v>
      </c>
      <c r="S891" s="152">
        <v>0.015</v>
      </c>
      <c r="T891" s="153">
        <v>72785</v>
      </c>
      <c r="U891" s="153">
        <v>1244</v>
      </c>
      <c r="V891" s="153">
        <v>1230</v>
      </c>
      <c r="W891" s="153">
        <v>0</v>
      </c>
      <c r="X891" s="151">
        <v>1096</v>
      </c>
      <c r="Y891" s="154">
        <v>0.0170914336745208</v>
      </c>
      <c r="Z891" s="154">
        <v>0.0170433493886625</v>
      </c>
      <c r="AA891" s="154">
        <v>0.0137642130460802</v>
      </c>
      <c r="AB891" s="155">
        <v>0.0293724966622163</v>
      </c>
      <c r="AC891" s="156">
        <v>0.00327913634258228</v>
      </c>
      <c r="AD891" s="157">
        <v>17806</v>
      </c>
      <c r="AE891" s="158">
        <v>357</v>
      </c>
      <c r="AF891" s="158">
        <v>0</v>
      </c>
      <c r="AG891" s="158">
        <v>22890</v>
      </c>
      <c r="AH891" s="158">
        <v>415</v>
      </c>
      <c r="AI891" s="158">
        <v>0</v>
      </c>
      <c r="AJ891" s="155">
        <v>0.0200494215433</v>
      </c>
      <c r="AK891" s="155">
        <v>0.0181301878549585</v>
      </c>
      <c r="AL891" s="156">
        <v>0.00191923368834151</v>
      </c>
    </row>
    <row r="892" ht="33" spans="1:38">
      <c r="A892" s="166" t="s">
        <v>668</v>
      </c>
      <c r="B892" s="167" t="s">
        <v>1826</v>
      </c>
      <c r="C892" s="167" t="s">
        <v>712</v>
      </c>
      <c r="D892" s="150">
        <v>1791</v>
      </c>
      <c r="E892" s="150">
        <v>28</v>
      </c>
      <c r="F892" s="150">
        <v>22</v>
      </c>
      <c r="G892" s="150">
        <v>1</v>
      </c>
      <c r="H892" s="150">
        <v>0</v>
      </c>
      <c r="I892" s="151">
        <v>2333</v>
      </c>
      <c r="J892" s="151">
        <v>27</v>
      </c>
      <c r="K892" s="151">
        <v>27</v>
      </c>
      <c r="L892" s="151">
        <v>9</v>
      </c>
      <c r="M892" s="151">
        <v>0</v>
      </c>
      <c r="N892" s="151">
        <v>961</v>
      </c>
      <c r="O892" s="151">
        <v>17</v>
      </c>
      <c r="P892" s="151">
        <v>17</v>
      </c>
      <c r="Q892" s="151">
        <v>10</v>
      </c>
      <c r="R892" s="151">
        <v>0</v>
      </c>
      <c r="S892" s="152">
        <v>0.015</v>
      </c>
      <c r="T892" s="153">
        <v>45490</v>
      </c>
      <c r="U892" s="153">
        <v>717</v>
      </c>
      <c r="V892" s="153">
        <v>711</v>
      </c>
      <c r="W892" s="153">
        <v>0</v>
      </c>
      <c r="X892" s="151">
        <v>657</v>
      </c>
      <c r="Y892" s="154">
        <v>0.0157617058694219</v>
      </c>
      <c r="Z892" s="154">
        <v>0.0156337241764377</v>
      </c>
      <c r="AA892" s="154">
        <v>0.0115730818688384</v>
      </c>
      <c r="AB892" s="155">
        <v>0.0176899063475546</v>
      </c>
      <c r="AC892" s="156">
        <v>0.00406064230759934</v>
      </c>
      <c r="AD892" s="157">
        <v>11944</v>
      </c>
      <c r="AE892" s="158">
        <v>220</v>
      </c>
      <c r="AF892" s="158">
        <v>0</v>
      </c>
      <c r="AG892" s="158">
        <v>14095</v>
      </c>
      <c r="AH892" s="158">
        <v>215</v>
      </c>
      <c r="AI892" s="158">
        <v>0</v>
      </c>
      <c r="AJ892" s="155">
        <v>0.0184192900200938</v>
      </c>
      <c r="AK892" s="155">
        <v>0.0152536360411493</v>
      </c>
      <c r="AL892" s="156">
        <v>0.00316565397894443</v>
      </c>
    </row>
    <row r="893" ht="33" spans="1:38">
      <c r="A893" s="166" t="s">
        <v>668</v>
      </c>
      <c r="B893" s="167" t="s">
        <v>1826</v>
      </c>
      <c r="C893" s="167" t="s">
        <v>713</v>
      </c>
      <c r="D893" s="150">
        <v>3996</v>
      </c>
      <c r="E893" s="150">
        <v>73</v>
      </c>
      <c r="F893" s="150">
        <v>46</v>
      </c>
      <c r="G893" s="150">
        <v>0</v>
      </c>
      <c r="H893" s="150">
        <v>0</v>
      </c>
      <c r="I893" s="151">
        <v>5026</v>
      </c>
      <c r="J893" s="151">
        <v>71</v>
      </c>
      <c r="K893" s="151">
        <v>71</v>
      </c>
      <c r="L893" s="151">
        <v>1</v>
      </c>
      <c r="M893" s="151">
        <v>0</v>
      </c>
      <c r="N893" s="151">
        <v>2168</v>
      </c>
      <c r="O893" s="151">
        <v>83</v>
      </c>
      <c r="P893" s="151">
        <v>82</v>
      </c>
      <c r="Q893" s="151">
        <v>27</v>
      </c>
      <c r="R893" s="151">
        <v>0</v>
      </c>
      <c r="S893" s="152">
        <v>0.015</v>
      </c>
      <c r="T893" s="153">
        <v>98898</v>
      </c>
      <c r="U893" s="153">
        <v>1889</v>
      </c>
      <c r="V893" s="153">
        <v>1861</v>
      </c>
      <c r="W893" s="153">
        <v>0</v>
      </c>
      <c r="X893" s="151">
        <v>1662</v>
      </c>
      <c r="Y893" s="154">
        <v>0.0191004873708265</v>
      </c>
      <c r="Z893" s="154">
        <v>0.0182682682682683</v>
      </c>
      <c r="AA893" s="154">
        <v>0.0141265419816952</v>
      </c>
      <c r="AB893" s="155">
        <v>0.0382841328413284</v>
      </c>
      <c r="AC893" s="156">
        <v>0.00414172628657308</v>
      </c>
      <c r="AD893" s="157">
        <v>26449</v>
      </c>
      <c r="AE893" s="158">
        <v>551</v>
      </c>
      <c r="AF893" s="158">
        <v>0</v>
      </c>
      <c r="AG893" s="158">
        <v>29541</v>
      </c>
      <c r="AH893" s="158">
        <v>575</v>
      </c>
      <c r="AI893" s="158">
        <v>0</v>
      </c>
      <c r="AJ893" s="155">
        <v>0.0208325456539</v>
      </c>
      <c r="AK893" s="155">
        <v>0.0194644731051759</v>
      </c>
      <c r="AL893" s="156">
        <v>0.0013680725487241</v>
      </c>
    </row>
    <row r="894" ht="33" spans="1:38">
      <c r="A894" s="166" t="s">
        <v>668</v>
      </c>
      <c r="B894" s="167" t="s">
        <v>1826</v>
      </c>
      <c r="C894" s="167" t="s">
        <v>714</v>
      </c>
      <c r="D894" s="150">
        <v>2855</v>
      </c>
      <c r="E894" s="150">
        <v>24</v>
      </c>
      <c r="F894" s="150">
        <v>18</v>
      </c>
      <c r="G894" s="150">
        <v>0</v>
      </c>
      <c r="H894" s="150">
        <v>0</v>
      </c>
      <c r="I894" s="151">
        <v>3677</v>
      </c>
      <c r="J894" s="151">
        <v>39</v>
      </c>
      <c r="K894" s="151">
        <v>39</v>
      </c>
      <c r="L894" s="151">
        <v>10</v>
      </c>
      <c r="M894" s="151">
        <v>0</v>
      </c>
      <c r="N894" s="151">
        <v>1485</v>
      </c>
      <c r="O894" s="151">
        <v>32</v>
      </c>
      <c r="P894" s="151">
        <v>32</v>
      </c>
      <c r="Q894" s="151">
        <v>23</v>
      </c>
      <c r="R894" s="151">
        <v>0</v>
      </c>
      <c r="S894" s="152">
        <v>0.015</v>
      </c>
      <c r="T894" s="153">
        <v>80946</v>
      </c>
      <c r="U894" s="153">
        <v>854</v>
      </c>
      <c r="V894" s="153">
        <v>847</v>
      </c>
      <c r="W894" s="153">
        <v>0</v>
      </c>
      <c r="X894" s="151">
        <v>782</v>
      </c>
      <c r="Y894" s="154">
        <v>0.0105502433721246</v>
      </c>
      <c r="Z894" s="154">
        <v>0.00840630472854641</v>
      </c>
      <c r="AA894" s="154">
        <v>0.0106064726679358</v>
      </c>
      <c r="AB894" s="155">
        <v>0.0215488215488215</v>
      </c>
      <c r="AC894" s="156">
        <v>-0.00220016793938941</v>
      </c>
      <c r="AD894" s="157">
        <v>19061</v>
      </c>
      <c r="AE894" s="158">
        <v>230</v>
      </c>
      <c r="AF894" s="158">
        <v>0</v>
      </c>
      <c r="AG894" s="158">
        <v>24294</v>
      </c>
      <c r="AH894" s="158">
        <v>268</v>
      </c>
      <c r="AI894" s="158">
        <v>0</v>
      </c>
      <c r="AJ894" s="155">
        <v>0.0120665232674046</v>
      </c>
      <c r="AK894" s="155">
        <v>0.0110315304190335</v>
      </c>
      <c r="AL894" s="156">
        <v>0.00103499284837114</v>
      </c>
    </row>
    <row r="895" ht="33" spans="1:38">
      <c r="A895" s="166" t="s">
        <v>668</v>
      </c>
      <c r="B895" s="167" t="s">
        <v>1826</v>
      </c>
      <c r="C895" s="167" t="s">
        <v>715</v>
      </c>
      <c r="D895" s="150">
        <v>5688</v>
      </c>
      <c r="E895" s="150">
        <v>164</v>
      </c>
      <c r="F895" s="150">
        <v>116</v>
      </c>
      <c r="G895" s="150">
        <v>11</v>
      </c>
      <c r="H895" s="150">
        <v>0</v>
      </c>
      <c r="I895" s="151">
        <v>7386</v>
      </c>
      <c r="J895" s="151">
        <v>128</v>
      </c>
      <c r="K895" s="151">
        <v>127</v>
      </c>
      <c r="L895" s="151">
        <v>41</v>
      </c>
      <c r="M895" s="151">
        <v>0</v>
      </c>
      <c r="N895" s="151">
        <v>3266</v>
      </c>
      <c r="O895" s="151">
        <v>190</v>
      </c>
      <c r="P895" s="151">
        <v>190</v>
      </c>
      <c r="Q895" s="151">
        <v>147</v>
      </c>
      <c r="R895" s="151">
        <v>0</v>
      </c>
      <c r="S895" s="152">
        <v>0.015</v>
      </c>
      <c r="T895" s="153">
        <v>147514</v>
      </c>
      <c r="U895" s="153">
        <v>3248</v>
      </c>
      <c r="V895" s="153">
        <v>3199</v>
      </c>
      <c r="W895" s="153">
        <v>1</v>
      </c>
      <c r="X895" s="151">
        <v>2924</v>
      </c>
      <c r="Y895" s="154">
        <v>0.0220114700977534</v>
      </c>
      <c r="Z895" s="154">
        <v>0.0288326300984529</v>
      </c>
      <c r="AA895" s="154">
        <v>0.0173300839425941</v>
      </c>
      <c r="AB895" s="155">
        <v>0.0581751377832211</v>
      </c>
      <c r="AC895" s="156">
        <v>0.0115025461558588</v>
      </c>
      <c r="AD895" s="157">
        <v>38495</v>
      </c>
      <c r="AE895" s="158">
        <v>895</v>
      </c>
      <c r="AF895" s="158">
        <v>0</v>
      </c>
      <c r="AG895" s="158">
        <v>44682</v>
      </c>
      <c r="AH895" s="158">
        <v>1058</v>
      </c>
      <c r="AI895" s="158">
        <v>1</v>
      </c>
      <c r="AJ895" s="155">
        <v>0.023249772697753</v>
      </c>
      <c r="AK895" s="155">
        <v>0.0236560583680229</v>
      </c>
      <c r="AL895" s="156">
        <v>-0.000406285670269964</v>
      </c>
    </row>
    <row r="896" ht="33" spans="1:38">
      <c r="A896" s="166" t="s">
        <v>668</v>
      </c>
      <c r="B896" s="167" t="s">
        <v>1826</v>
      </c>
      <c r="C896" s="167" t="s">
        <v>716</v>
      </c>
      <c r="D896" s="150">
        <v>2651</v>
      </c>
      <c r="E896" s="150">
        <v>44</v>
      </c>
      <c r="F896" s="150">
        <v>35</v>
      </c>
      <c r="G896" s="150">
        <v>1</v>
      </c>
      <c r="H896" s="150">
        <v>0</v>
      </c>
      <c r="I896" s="151">
        <v>3408</v>
      </c>
      <c r="J896" s="151">
        <v>59</v>
      </c>
      <c r="K896" s="151">
        <v>59</v>
      </c>
      <c r="L896" s="151">
        <v>0</v>
      </c>
      <c r="M896" s="151">
        <v>0</v>
      </c>
      <c r="N896" s="151">
        <v>1583</v>
      </c>
      <c r="O896" s="151">
        <v>33</v>
      </c>
      <c r="P896" s="151">
        <v>33</v>
      </c>
      <c r="Q896" s="151">
        <v>15</v>
      </c>
      <c r="R896" s="151">
        <v>0</v>
      </c>
      <c r="S896" s="152">
        <v>0.015</v>
      </c>
      <c r="T896" s="153">
        <v>67155</v>
      </c>
      <c r="U896" s="153">
        <v>884</v>
      </c>
      <c r="V896" s="153">
        <v>874</v>
      </c>
      <c r="W896" s="153">
        <v>0</v>
      </c>
      <c r="X896" s="151">
        <v>748</v>
      </c>
      <c r="Y896" s="154">
        <v>0.0131635767999404</v>
      </c>
      <c r="Z896" s="154">
        <v>0.016597510373444</v>
      </c>
      <c r="AA896" s="154">
        <v>0.01731220657277</v>
      </c>
      <c r="AB896" s="155">
        <v>0.0208464939987366</v>
      </c>
      <c r="AC896" s="156">
        <v>-0.00071469619932597</v>
      </c>
      <c r="AD896" s="157">
        <v>17845</v>
      </c>
      <c r="AE896" s="158">
        <v>291</v>
      </c>
      <c r="AF896" s="158">
        <v>0</v>
      </c>
      <c r="AG896" s="158">
        <v>20937</v>
      </c>
      <c r="AH896" s="158">
        <v>224</v>
      </c>
      <c r="AI896" s="158">
        <v>0</v>
      </c>
      <c r="AJ896" s="155">
        <v>0.0163070888203979</v>
      </c>
      <c r="AK896" s="155">
        <v>0.0106987629555333</v>
      </c>
      <c r="AL896" s="156">
        <v>0.00560832586486461</v>
      </c>
    </row>
    <row r="897" ht="33" spans="1:38">
      <c r="A897" s="166" t="s">
        <v>668</v>
      </c>
      <c r="B897" s="167" t="s">
        <v>1826</v>
      </c>
      <c r="C897" s="167" t="s">
        <v>717</v>
      </c>
      <c r="D897" s="150">
        <v>3334</v>
      </c>
      <c r="E897" s="150">
        <v>59</v>
      </c>
      <c r="F897" s="150">
        <v>45</v>
      </c>
      <c r="G897" s="150">
        <v>0</v>
      </c>
      <c r="H897" s="150">
        <v>0</v>
      </c>
      <c r="I897" s="151">
        <v>4444</v>
      </c>
      <c r="J897" s="151">
        <v>45</v>
      </c>
      <c r="K897" s="151">
        <v>45</v>
      </c>
      <c r="L897" s="151">
        <v>10</v>
      </c>
      <c r="M897" s="151">
        <v>0</v>
      </c>
      <c r="N897" s="151">
        <v>1846</v>
      </c>
      <c r="O897" s="151">
        <v>31</v>
      </c>
      <c r="P897" s="151">
        <v>31</v>
      </c>
      <c r="Q897" s="151">
        <v>19</v>
      </c>
      <c r="R897" s="151">
        <v>0</v>
      </c>
      <c r="S897" s="152">
        <v>0.015</v>
      </c>
      <c r="T897" s="153">
        <v>84906</v>
      </c>
      <c r="U897" s="153">
        <v>1198</v>
      </c>
      <c r="V897" s="153">
        <v>1183</v>
      </c>
      <c r="W897" s="153">
        <v>0</v>
      </c>
      <c r="X897" s="151">
        <v>1072</v>
      </c>
      <c r="Y897" s="154">
        <v>0.0141097213388924</v>
      </c>
      <c r="Z897" s="154">
        <v>0.0176964607078584</v>
      </c>
      <c r="AA897" s="154">
        <v>0.0101260126012601</v>
      </c>
      <c r="AB897" s="155">
        <v>0.0167930660888407</v>
      </c>
      <c r="AC897" s="156">
        <v>0.0075704481065983</v>
      </c>
      <c r="AD897" s="157">
        <v>22199</v>
      </c>
      <c r="AE897" s="158">
        <v>399</v>
      </c>
      <c r="AF897" s="158">
        <v>0</v>
      </c>
      <c r="AG897" s="158">
        <v>25922</v>
      </c>
      <c r="AH897" s="158">
        <v>355</v>
      </c>
      <c r="AI897" s="158">
        <v>0</v>
      </c>
      <c r="AJ897" s="155">
        <v>0.0179737826028199</v>
      </c>
      <c r="AK897" s="155">
        <v>0.0136949309466862</v>
      </c>
      <c r="AL897" s="156">
        <v>0.00427885165613373</v>
      </c>
    </row>
    <row r="898" ht="33" spans="1:38">
      <c r="A898" s="166" t="s">
        <v>668</v>
      </c>
      <c r="B898" s="167" t="s">
        <v>1826</v>
      </c>
      <c r="C898" s="167" t="s">
        <v>718</v>
      </c>
      <c r="D898" s="150">
        <v>3013</v>
      </c>
      <c r="E898" s="150">
        <v>77</v>
      </c>
      <c r="F898" s="150">
        <v>59</v>
      </c>
      <c r="G898" s="150">
        <v>0</v>
      </c>
      <c r="H898" s="150">
        <v>0</v>
      </c>
      <c r="I898" s="151">
        <v>3728</v>
      </c>
      <c r="J898" s="151">
        <v>48</v>
      </c>
      <c r="K898" s="151">
        <v>47</v>
      </c>
      <c r="L898" s="151">
        <v>8</v>
      </c>
      <c r="M898" s="151">
        <v>0</v>
      </c>
      <c r="N898" s="151">
        <v>1652</v>
      </c>
      <c r="O898" s="151">
        <v>40</v>
      </c>
      <c r="P898" s="151">
        <v>40</v>
      </c>
      <c r="Q898" s="151">
        <v>16</v>
      </c>
      <c r="R898" s="151">
        <v>0</v>
      </c>
      <c r="S898" s="152">
        <v>0.015</v>
      </c>
      <c r="T898" s="153">
        <v>79309</v>
      </c>
      <c r="U898" s="153">
        <v>1326</v>
      </c>
      <c r="V898" s="153">
        <v>1305</v>
      </c>
      <c r="W898" s="153">
        <v>1</v>
      </c>
      <c r="X898" s="151">
        <v>1166</v>
      </c>
      <c r="Y898" s="154">
        <v>0.0167068050284331</v>
      </c>
      <c r="Z898" s="154">
        <v>0.0255559243279124</v>
      </c>
      <c r="AA898" s="154">
        <v>0.0128755364806867</v>
      </c>
      <c r="AB898" s="155">
        <v>0.0242130750605327</v>
      </c>
      <c r="AC898" s="156">
        <v>0.0126803878472257</v>
      </c>
      <c r="AD898" s="157">
        <v>20006</v>
      </c>
      <c r="AE898" s="158">
        <v>396</v>
      </c>
      <c r="AF898" s="158">
        <v>0</v>
      </c>
      <c r="AG898" s="158">
        <v>24290</v>
      </c>
      <c r="AH898" s="158">
        <v>390</v>
      </c>
      <c r="AI898" s="158">
        <v>0</v>
      </c>
      <c r="AJ898" s="155">
        <v>0.0197940617814656</v>
      </c>
      <c r="AK898" s="155">
        <v>0.0160559901193907</v>
      </c>
      <c r="AL898" s="156">
        <v>0.00373807166207487</v>
      </c>
    </row>
    <row r="899" ht="33" spans="1:38">
      <c r="A899" s="166" t="s">
        <v>668</v>
      </c>
      <c r="B899" s="167" t="s">
        <v>1826</v>
      </c>
      <c r="C899" s="167" t="s">
        <v>719</v>
      </c>
      <c r="D899" s="150">
        <v>2658</v>
      </c>
      <c r="E899" s="150">
        <v>77</v>
      </c>
      <c r="F899" s="150">
        <v>58</v>
      </c>
      <c r="G899" s="150">
        <v>0</v>
      </c>
      <c r="H899" s="150">
        <v>0</v>
      </c>
      <c r="I899" s="151">
        <v>3633</v>
      </c>
      <c r="J899" s="151">
        <v>40</v>
      </c>
      <c r="K899" s="151">
        <v>40</v>
      </c>
      <c r="L899" s="151">
        <v>10</v>
      </c>
      <c r="M899" s="151">
        <v>0</v>
      </c>
      <c r="N899" s="151">
        <v>1491</v>
      </c>
      <c r="O899" s="151">
        <v>27</v>
      </c>
      <c r="P899" s="151">
        <v>27</v>
      </c>
      <c r="Q899" s="151">
        <v>20</v>
      </c>
      <c r="R899" s="151">
        <v>0</v>
      </c>
      <c r="S899" s="152">
        <v>0.015</v>
      </c>
      <c r="T899" s="153">
        <v>69523</v>
      </c>
      <c r="U899" s="153">
        <v>1183</v>
      </c>
      <c r="V899" s="153">
        <v>1164</v>
      </c>
      <c r="W899" s="153">
        <v>0</v>
      </c>
      <c r="X899" s="151">
        <v>1053</v>
      </c>
      <c r="Y899" s="154">
        <v>0.0170159515556003</v>
      </c>
      <c r="Z899" s="154">
        <v>0.0289691497366441</v>
      </c>
      <c r="AA899" s="154">
        <v>0.011010184420589</v>
      </c>
      <c r="AB899" s="155">
        <v>0.0181086519114688</v>
      </c>
      <c r="AC899" s="156">
        <v>0.017958965316055</v>
      </c>
      <c r="AD899" s="157">
        <v>18489</v>
      </c>
      <c r="AE899" s="158">
        <v>366</v>
      </c>
      <c r="AF899" s="158">
        <v>0</v>
      </c>
      <c r="AG899" s="158">
        <v>21915</v>
      </c>
      <c r="AH899" s="158">
        <v>342</v>
      </c>
      <c r="AI899" s="158">
        <v>0</v>
      </c>
      <c r="AJ899" s="155">
        <v>0.0197955541132565</v>
      </c>
      <c r="AK899" s="155">
        <v>0.015605749486653</v>
      </c>
      <c r="AL899" s="156">
        <v>0.00418980462660356</v>
      </c>
    </row>
    <row r="900" ht="33" spans="1:38">
      <c r="A900" s="166" t="s">
        <v>668</v>
      </c>
      <c r="B900" s="167" t="s">
        <v>1823</v>
      </c>
      <c r="C900" s="167" t="s">
        <v>720</v>
      </c>
      <c r="D900" s="150">
        <v>2852</v>
      </c>
      <c r="E900" s="150">
        <v>49</v>
      </c>
      <c r="F900" s="150">
        <v>21</v>
      </c>
      <c r="G900" s="150">
        <v>0</v>
      </c>
      <c r="H900" s="150">
        <v>0</v>
      </c>
      <c r="I900" s="151">
        <v>3468</v>
      </c>
      <c r="J900" s="151">
        <v>62</v>
      </c>
      <c r="K900" s="151">
        <v>62</v>
      </c>
      <c r="L900" s="151">
        <v>0</v>
      </c>
      <c r="M900" s="151">
        <v>0</v>
      </c>
      <c r="N900" s="151">
        <v>1231</v>
      </c>
      <c r="O900" s="151">
        <v>38</v>
      </c>
      <c r="P900" s="151">
        <v>38</v>
      </c>
      <c r="Q900" s="151">
        <v>10</v>
      </c>
      <c r="R900" s="151">
        <v>0</v>
      </c>
      <c r="S900" s="152">
        <v>0.015</v>
      </c>
      <c r="T900" s="153">
        <v>68509</v>
      </c>
      <c r="U900" s="153">
        <v>1344</v>
      </c>
      <c r="V900" s="153">
        <v>1316</v>
      </c>
      <c r="W900" s="153">
        <v>0</v>
      </c>
      <c r="X900" s="151">
        <v>1179</v>
      </c>
      <c r="Y900" s="154">
        <v>0.0196178604270972</v>
      </c>
      <c r="Z900" s="154">
        <v>0.0171809256661992</v>
      </c>
      <c r="AA900" s="154">
        <v>0.0178777393310265</v>
      </c>
      <c r="AB900" s="155">
        <v>0.0308692120227457</v>
      </c>
      <c r="AC900" s="156">
        <v>-0.000696813664827371</v>
      </c>
      <c r="AD900" s="157">
        <v>18451</v>
      </c>
      <c r="AE900" s="158">
        <v>407</v>
      </c>
      <c r="AF900" s="158">
        <v>0</v>
      </c>
      <c r="AG900" s="158">
        <v>21255</v>
      </c>
      <c r="AH900" s="158">
        <v>381</v>
      </c>
      <c r="AI900" s="158">
        <v>0</v>
      </c>
      <c r="AJ900" s="155">
        <v>0.0220584250176142</v>
      </c>
      <c r="AK900" s="155">
        <v>0.0179251940719831</v>
      </c>
      <c r="AL900" s="156">
        <v>0.00413323094563116</v>
      </c>
    </row>
    <row r="901" ht="33" spans="1:38">
      <c r="A901" s="166" t="s">
        <v>668</v>
      </c>
      <c r="B901" s="167" t="s">
        <v>1823</v>
      </c>
      <c r="C901" s="167" t="s">
        <v>721</v>
      </c>
      <c r="D901" s="150">
        <v>4535</v>
      </c>
      <c r="E901" s="150">
        <v>62</v>
      </c>
      <c r="F901" s="150">
        <v>38</v>
      </c>
      <c r="G901" s="150">
        <v>1</v>
      </c>
      <c r="H901" s="150">
        <v>0</v>
      </c>
      <c r="I901" s="151">
        <v>5799</v>
      </c>
      <c r="J901" s="151">
        <v>92</v>
      </c>
      <c r="K901" s="151">
        <v>92</v>
      </c>
      <c r="L901" s="151">
        <v>2</v>
      </c>
      <c r="M901" s="151">
        <v>0</v>
      </c>
      <c r="N901" s="151">
        <v>1996</v>
      </c>
      <c r="O901" s="151">
        <v>61</v>
      </c>
      <c r="P901" s="151">
        <v>61</v>
      </c>
      <c r="Q901" s="151">
        <v>40</v>
      </c>
      <c r="R901" s="151">
        <v>0</v>
      </c>
      <c r="S901" s="152">
        <v>0.015</v>
      </c>
      <c r="T901" s="153">
        <v>110804</v>
      </c>
      <c r="U901" s="153">
        <v>1840</v>
      </c>
      <c r="V901" s="153">
        <v>1815</v>
      </c>
      <c r="W901" s="153">
        <v>1</v>
      </c>
      <c r="X901" s="151">
        <v>1643</v>
      </c>
      <c r="Y901" s="154">
        <v>0.0165968737590701</v>
      </c>
      <c r="Z901" s="154">
        <v>0.0136714443219405</v>
      </c>
      <c r="AA901" s="154">
        <v>0.0158648042765994</v>
      </c>
      <c r="AB901" s="155">
        <v>0.030561122244489</v>
      </c>
      <c r="AC901" s="156">
        <v>-0.00219335995465895</v>
      </c>
      <c r="AD901" s="157">
        <v>29886</v>
      </c>
      <c r="AE901" s="158">
        <v>538</v>
      </c>
      <c r="AF901" s="158">
        <v>0</v>
      </c>
      <c r="AG901" s="158">
        <v>33789</v>
      </c>
      <c r="AH901" s="158">
        <v>539</v>
      </c>
      <c r="AI901" s="158">
        <v>0</v>
      </c>
      <c r="AJ901" s="155">
        <v>0.0180017399451248</v>
      </c>
      <c r="AK901" s="155">
        <v>0.015951937020924</v>
      </c>
      <c r="AL901" s="156">
        <v>0.00204980292420084</v>
      </c>
    </row>
    <row r="902" ht="33" spans="1:38">
      <c r="A902" s="166" t="s">
        <v>668</v>
      </c>
      <c r="B902" s="167" t="s">
        <v>1823</v>
      </c>
      <c r="C902" s="167" t="s">
        <v>722</v>
      </c>
      <c r="D902" s="150">
        <v>1684</v>
      </c>
      <c r="E902" s="150">
        <v>39</v>
      </c>
      <c r="F902" s="150">
        <v>25</v>
      </c>
      <c r="G902" s="150">
        <v>4</v>
      </c>
      <c r="H902" s="150">
        <v>0</v>
      </c>
      <c r="I902" s="151">
        <v>2220</v>
      </c>
      <c r="J902" s="151">
        <v>38</v>
      </c>
      <c r="K902" s="151">
        <v>38</v>
      </c>
      <c r="L902" s="151">
        <v>2</v>
      </c>
      <c r="M902" s="151">
        <v>0</v>
      </c>
      <c r="N902" s="151">
        <v>766</v>
      </c>
      <c r="O902" s="151">
        <v>18</v>
      </c>
      <c r="P902" s="151">
        <v>18</v>
      </c>
      <c r="Q902" s="151">
        <v>10</v>
      </c>
      <c r="R902" s="151">
        <v>0</v>
      </c>
      <c r="S902" s="152">
        <v>0.015</v>
      </c>
      <c r="T902" s="153">
        <v>40727</v>
      </c>
      <c r="U902" s="153">
        <v>713</v>
      </c>
      <c r="V902" s="153">
        <v>699</v>
      </c>
      <c r="W902" s="153">
        <v>0</v>
      </c>
      <c r="X902" s="151">
        <v>627</v>
      </c>
      <c r="Y902" s="154">
        <v>0.0175068136616986</v>
      </c>
      <c r="Z902" s="154">
        <v>0.0231591448931116</v>
      </c>
      <c r="AA902" s="154">
        <v>0.0171171171171171</v>
      </c>
      <c r="AB902" s="155">
        <v>0.0234986945169713</v>
      </c>
      <c r="AC902" s="156">
        <v>0.00604202777599452</v>
      </c>
      <c r="AD902" s="157">
        <v>11190</v>
      </c>
      <c r="AE902" s="158">
        <v>219</v>
      </c>
      <c r="AF902" s="158">
        <v>0</v>
      </c>
      <c r="AG902" s="158">
        <v>12198</v>
      </c>
      <c r="AH902" s="158">
        <v>214</v>
      </c>
      <c r="AI902" s="158">
        <v>0</v>
      </c>
      <c r="AJ902" s="155">
        <v>0.0195710455764075</v>
      </c>
      <c r="AK902" s="155">
        <v>0.0175438596491228</v>
      </c>
      <c r="AL902" s="156">
        <v>0.0020271859272847</v>
      </c>
    </row>
    <row r="903" ht="33" spans="1:38">
      <c r="A903" s="166" t="s">
        <v>668</v>
      </c>
      <c r="B903" s="167" t="s">
        <v>1823</v>
      </c>
      <c r="C903" s="167" t="s">
        <v>723</v>
      </c>
      <c r="D903" s="150">
        <v>2618</v>
      </c>
      <c r="E903" s="150">
        <v>19</v>
      </c>
      <c r="F903" s="150">
        <v>13</v>
      </c>
      <c r="G903" s="150">
        <v>0</v>
      </c>
      <c r="H903" s="150">
        <v>0</v>
      </c>
      <c r="I903" s="151">
        <v>3343</v>
      </c>
      <c r="J903" s="151">
        <v>33</v>
      </c>
      <c r="K903" s="151">
        <v>33</v>
      </c>
      <c r="L903" s="151">
        <v>1</v>
      </c>
      <c r="M903" s="151">
        <v>0</v>
      </c>
      <c r="N903" s="151">
        <v>1094</v>
      </c>
      <c r="O903" s="151">
        <v>28</v>
      </c>
      <c r="P903" s="151">
        <v>28</v>
      </c>
      <c r="Q903" s="151">
        <v>19</v>
      </c>
      <c r="R903" s="151">
        <v>0</v>
      </c>
      <c r="S903" s="152">
        <v>0.015</v>
      </c>
      <c r="T903" s="153">
        <v>61506</v>
      </c>
      <c r="U903" s="153">
        <v>610</v>
      </c>
      <c r="V903" s="153">
        <v>604</v>
      </c>
      <c r="W903" s="153">
        <v>0</v>
      </c>
      <c r="X903" s="151">
        <v>538</v>
      </c>
      <c r="Y903" s="154">
        <v>0.0099177316034208</v>
      </c>
      <c r="Z903" s="154">
        <v>0.00725744843391902</v>
      </c>
      <c r="AA903" s="154">
        <v>0.00987137301824708</v>
      </c>
      <c r="AB903" s="155">
        <v>0.0255941499085923</v>
      </c>
      <c r="AC903" s="156">
        <v>-0.00261392458432806</v>
      </c>
      <c r="AD903" s="157">
        <v>17180</v>
      </c>
      <c r="AE903" s="158">
        <v>189</v>
      </c>
      <c r="AF903" s="158">
        <v>0</v>
      </c>
      <c r="AG903" s="158">
        <v>18732</v>
      </c>
      <c r="AH903" s="158">
        <v>159</v>
      </c>
      <c r="AI903" s="158">
        <v>0</v>
      </c>
      <c r="AJ903" s="155">
        <v>0.0110011641443539</v>
      </c>
      <c r="AK903" s="155">
        <v>0.00848814862267777</v>
      </c>
      <c r="AL903" s="156">
        <v>0.00251301552167613</v>
      </c>
    </row>
    <row r="904" ht="33" spans="1:38">
      <c r="A904" s="166" t="s">
        <v>668</v>
      </c>
      <c r="B904" s="167" t="s">
        <v>1823</v>
      </c>
      <c r="C904" s="167" t="s">
        <v>724</v>
      </c>
      <c r="D904" s="150">
        <v>3716</v>
      </c>
      <c r="E904" s="150">
        <v>41</v>
      </c>
      <c r="F904" s="150">
        <v>28</v>
      </c>
      <c r="G904" s="150">
        <v>0</v>
      </c>
      <c r="H904" s="150">
        <v>0</v>
      </c>
      <c r="I904" s="151">
        <v>4707</v>
      </c>
      <c r="J904" s="151">
        <v>26</v>
      </c>
      <c r="K904" s="151">
        <v>26</v>
      </c>
      <c r="L904" s="151">
        <v>0</v>
      </c>
      <c r="M904" s="151">
        <v>0</v>
      </c>
      <c r="N904" s="151">
        <v>1551</v>
      </c>
      <c r="O904" s="151">
        <v>39</v>
      </c>
      <c r="P904" s="151">
        <v>39</v>
      </c>
      <c r="Q904" s="151">
        <v>17</v>
      </c>
      <c r="R904" s="151">
        <v>0</v>
      </c>
      <c r="S904" s="152">
        <v>0.015</v>
      </c>
      <c r="T904" s="153">
        <v>90414</v>
      </c>
      <c r="U904" s="153">
        <v>1070</v>
      </c>
      <c r="V904" s="153">
        <v>1057</v>
      </c>
      <c r="W904" s="153">
        <v>1</v>
      </c>
      <c r="X904" s="151">
        <v>959</v>
      </c>
      <c r="Y904" s="154">
        <v>0.0118233901829363</v>
      </c>
      <c r="Z904" s="154">
        <v>0.0110333692142088</v>
      </c>
      <c r="AA904" s="154">
        <v>0.00552368812407053</v>
      </c>
      <c r="AB904" s="155">
        <v>0.0251450676982592</v>
      </c>
      <c r="AC904" s="156">
        <v>0.00550968109013829</v>
      </c>
      <c r="AD904" s="157">
        <v>23916</v>
      </c>
      <c r="AE904" s="158">
        <v>306</v>
      </c>
      <c r="AF904" s="158">
        <v>1</v>
      </c>
      <c r="AG904" s="158">
        <v>27829</v>
      </c>
      <c r="AH904" s="158">
        <v>303</v>
      </c>
      <c r="AI904" s="158">
        <v>0</v>
      </c>
      <c r="AJ904" s="155">
        <v>0.0127529687238669</v>
      </c>
      <c r="AK904" s="155">
        <v>0.0108879226705954</v>
      </c>
      <c r="AL904" s="156">
        <v>0.00186504605327144</v>
      </c>
    </row>
    <row r="905" ht="33" spans="1:38">
      <c r="A905" s="166" t="s">
        <v>668</v>
      </c>
      <c r="B905" s="167" t="s">
        <v>1823</v>
      </c>
      <c r="C905" s="167" t="s">
        <v>725</v>
      </c>
      <c r="D905" s="150">
        <v>8697</v>
      </c>
      <c r="E905" s="150">
        <v>177</v>
      </c>
      <c r="F905" s="150">
        <v>106</v>
      </c>
      <c r="G905" s="150">
        <v>0</v>
      </c>
      <c r="H905" s="150">
        <v>0</v>
      </c>
      <c r="I905" s="151">
        <v>11312</v>
      </c>
      <c r="J905" s="151">
        <v>160</v>
      </c>
      <c r="K905" s="151">
        <v>160</v>
      </c>
      <c r="L905" s="151">
        <v>0</v>
      </c>
      <c r="M905" s="151">
        <v>0</v>
      </c>
      <c r="N905" s="151">
        <v>3694</v>
      </c>
      <c r="O905" s="151">
        <v>141</v>
      </c>
      <c r="P905" s="151">
        <v>141</v>
      </c>
      <c r="Q905" s="151">
        <v>25</v>
      </c>
      <c r="R905" s="151">
        <v>0</v>
      </c>
      <c r="S905" s="152">
        <v>0.015</v>
      </c>
      <c r="T905" s="153">
        <v>209899</v>
      </c>
      <c r="U905" s="153">
        <v>4008</v>
      </c>
      <c r="V905" s="153">
        <v>3936</v>
      </c>
      <c r="W905" s="153">
        <v>0</v>
      </c>
      <c r="X905" s="151">
        <v>3462</v>
      </c>
      <c r="Y905" s="154">
        <v>0.0190948980223822</v>
      </c>
      <c r="Z905" s="154">
        <v>0.0203518454639531</v>
      </c>
      <c r="AA905" s="154">
        <v>0.0141442715700141</v>
      </c>
      <c r="AB905" s="155">
        <v>0.0381700054141852</v>
      </c>
      <c r="AC905" s="156">
        <v>0.00620757389393894</v>
      </c>
      <c r="AD905" s="157">
        <v>57309</v>
      </c>
      <c r="AE905" s="158">
        <v>1209</v>
      </c>
      <c r="AF905" s="158">
        <v>0</v>
      </c>
      <c r="AG905" s="158">
        <v>63465</v>
      </c>
      <c r="AH905" s="158">
        <v>1188</v>
      </c>
      <c r="AI905" s="158">
        <v>0</v>
      </c>
      <c r="AJ905" s="155">
        <v>0.0210961629063498</v>
      </c>
      <c r="AK905" s="155">
        <v>0.0187189789647837</v>
      </c>
      <c r="AL905" s="156">
        <v>0.00237718394156605</v>
      </c>
    </row>
    <row r="906" ht="33" spans="1:38">
      <c r="A906" s="166" t="s">
        <v>668</v>
      </c>
      <c r="B906" s="167" t="s">
        <v>1823</v>
      </c>
      <c r="C906" s="167" t="s">
        <v>726</v>
      </c>
      <c r="D906" s="150">
        <v>5106</v>
      </c>
      <c r="E906" s="150">
        <v>76</v>
      </c>
      <c r="F906" s="150">
        <v>45</v>
      </c>
      <c r="G906" s="150">
        <v>0</v>
      </c>
      <c r="H906" s="150">
        <v>0</v>
      </c>
      <c r="I906" s="151">
        <v>6635</v>
      </c>
      <c r="J906" s="151">
        <v>99</v>
      </c>
      <c r="K906" s="151">
        <v>99</v>
      </c>
      <c r="L906" s="151">
        <v>3</v>
      </c>
      <c r="M906" s="151">
        <v>0</v>
      </c>
      <c r="N906" s="151">
        <v>2188</v>
      </c>
      <c r="O906" s="151">
        <v>59</v>
      </c>
      <c r="P906" s="151">
        <v>59</v>
      </c>
      <c r="Q906" s="151">
        <v>14</v>
      </c>
      <c r="R906" s="151">
        <v>0</v>
      </c>
      <c r="S906" s="152">
        <v>0.015</v>
      </c>
      <c r="T906" s="153">
        <v>124886</v>
      </c>
      <c r="U906" s="153">
        <v>1976</v>
      </c>
      <c r="V906" s="153">
        <v>1945</v>
      </c>
      <c r="W906" s="153">
        <v>0</v>
      </c>
      <c r="X906" s="151">
        <v>1717</v>
      </c>
      <c r="Y906" s="154">
        <v>0.0158224300562113</v>
      </c>
      <c r="Z906" s="154">
        <v>0.0148844496670584</v>
      </c>
      <c r="AA906" s="154">
        <v>0.0149208741522231</v>
      </c>
      <c r="AB906" s="155">
        <v>0.0269652650822669</v>
      </c>
      <c r="AC906" s="156">
        <v>-3.64244851646968e-5</v>
      </c>
      <c r="AD906" s="157">
        <v>34021</v>
      </c>
      <c r="AE906" s="158">
        <v>578</v>
      </c>
      <c r="AF906" s="158">
        <v>0</v>
      </c>
      <c r="AG906" s="158">
        <v>37557</v>
      </c>
      <c r="AH906" s="158">
        <v>585</v>
      </c>
      <c r="AI906" s="158">
        <v>0</v>
      </c>
      <c r="AJ906" s="155">
        <v>0.016989506481291</v>
      </c>
      <c r="AK906" s="155">
        <v>0.0155763239875389</v>
      </c>
      <c r="AL906" s="156">
        <v>0.00141318249375203</v>
      </c>
    </row>
    <row r="907" ht="33" spans="1:38">
      <c r="A907" s="166" t="s">
        <v>668</v>
      </c>
      <c r="B907" s="167" t="s">
        <v>1823</v>
      </c>
      <c r="C907" s="167" t="s">
        <v>727</v>
      </c>
      <c r="D907" s="150">
        <v>3691</v>
      </c>
      <c r="E907" s="150">
        <v>15</v>
      </c>
      <c r="F907" s="150">
        <v>11</v>
      </c>
      <c r="G907" s="150">
        <v>0</v>
      </c>
      <c r="H907" s="150">
        <v>0</v>
      </c>
      <c r="I907" s="151">
        <v>4957</v>
      </c>
      <c r="J907" s="151">
        <v>61</v>
      </c>
      <c r="K907" s="151">
        <v>61</v>
      </c>
      <c r="L907" s="151">
        <v>1</v>
      </c>
      <c r="M907" s="151">
        <v>0</v>
      </c>
      <c r="N907" s="151">
        <v>1695</v>
      </c>
      <c r="O907" s="151">
        <v>70</v>
      </c>
      <c r="P907" s="151">
        <v>70</v>
      </c>
      <c r="Q907" s="151">
        <v>42</v>
      </c>
      <c r="R907" s="151">
        <v>0</v>
      </c>
      <c r="S907" s="152">
        <v>0.015</v>
      </c>
      <c r="T907" s="153">
        <v>90911</v>
      </c>
      <c r="U907" s="153">
        <v>1515</v>
      </c>
      <c r="V907" s="153">
        <v>1511</v>
      </c>
      <c r="W907" s="153">
        <v>0</v>
      </c>
      <c r="X907" s="151">
        <v>1385</v>
      </c>
      <c r="Y907" s="154">
        <v>0.0166646500423491</v>
      </c>
      <c r="Z907" s="154">
        <v>0.00406393931183961</v>
      </c>
      <c r="AA907" s="154">
        <v>0.0123058301391971</v>
      </c>
      <c r="AB907" s="155">
        <v>0.0412979351032448</v>
      </c>
      <c r="AC907" s="156">
        <v>-0.00824189082735749</v>
      </c>
      <c r="AD907" s="157">
        <v>24872</v>
      </c>
      <c r="AE907" s="158">
        <v>431</v>
      </c>
      <c r="AF907" s="158">
        <v>0</v>
      </c>
      <c r="AG907" s="158">
        <v>27835</v>
      </c>
      <c r="AH907" s="158">
        <v>422</v>
      </c>
      <c r="AI907" s="158">
        <v>0</v>
      </c>
      <c r="AJ907" s="155">
        <v>0.0173287230620778</v>
      </c>
      <c r="AK907" s="155">
        <v>0.0151607688162385</v>
      </c>
      <c r="AL907" s="156">
        <v>0.00216795424583929</v>
      </c>
    </row>
    <row r="908" ht="33" spans="1:38">
      <c r="A908" s="166" t="s">
        <v>668</v>
      </c>
      <c r="B908" s="167" t="s">
        <v>1823</v>
      </c>
      <c r="C908" s="167" t="s">
        <v>728</v>
      </c>
      <c r="D908" s="150">
        <v>4792</v>
      </c>
      <c r="E908" s="150">
        <v>30</v>
      </c>
      <c r="F908" s="150">
        <v>13</v>
      </c>
      <c r="G908" s="150">
        <v>0</v>
      </c>
      <c r="H908" s="150">
        <v>0</v>
      </c>
      <c r="I908" s="151">
        <v>6108</v>
      </c>
      <c r="J908" s="151">
        <v>56</v>
      </c>
      <c r="K908" s="151">
        <v>54</v>
      </c>
      <c r="L908" s="151">
        <v>4</v>
      </c>
      <c r="M908" s="151">
        <v>0</v>
      </c>
      <c r="N908" s="151">
        <v>2073</v>
      </c>
      <c r="O908" s="151">
        <v>125</v>
      </c>
      <c r="P908" s="151">
        <v>125</v>
      </c>
      <c r="Q908" s="151">
        <v>46</v>
      </c>
      <c r="R908" s="151">
        <v>0</v>
      </c>
      <c r="S908" s="152">
        <v>0.015</v>
      </c>
      <c r="T908" s="153">
        <v>113617</v>
      </c>
      <c r="U908" s="153">
        <v>1332</v>
      </c>
      <c r="V908" s="153">
        <v>1313</v>
      </c>
      <c r="W908" s="153">
        <v>0</v>
      </c>
      <c r="X908" s="151">
        <v>1152</v>
      </c>
      <c r="Y908" s="154">
        <v>0.0117235977010483</v>
      </c>
      <c r="Z908" s="154">
        <v>0.00626043405676127</v>
      </c>
      <c r="AA908" s="154">
        <v>0.0091683038637852</v>
      </c>
      <c r="AB908" s="155">
        <v>0.0602990834539315</v>
      </c>
      <c r="AC908" s="156">
        <v>-0.00290786980702393</v>
      </c>
      <c r="AD908" s="157">
        <v>31293</v>
      </c>
      <c r="AE908" s="158">
        <v>387</v>
      </c>
      <c r="AF908" s="158">
        <v>0</v>
      </c>
      <c r="AG908" s="158">
        <v>34388</v>
      </c>
      <c r="AH908" s="158">
        <v>361</v>
      </c>
      <c r="AI908" s="158">
        <v>0</v>
      </c>
      <c r="AJ908" s="155">
        <v>0.0123669830313489</v>
      </c>
      <c r="AK908" s="155">
        <v>0.0104978480865418</v>
      </c>
      <c r="AL908" s="156">
        <v>0.00186913494480705</v>
      </c>
    </row>
    <row r="909" ht="33" spans="1:38">
      <c r="A909" s="166" t="s">
        <v>668</v>
      </c>
      <c r="B909" s="167" t="s">
        <v>1823</v>
      </c>
      <c r="C909" s="167" t="s">
        <v>729</v>
      </c>
      <c r="D909" s="150">
        <v>2156</v>
      </c>
      <c r="E909" s="150">
        <v>22</v>
      </c>
      <c r="F909" s="150">
        <v>15</v>
      </c>
      <c r="G909" s="150">
        <v>0</v>
      </c>
      <c r="H909" s="150">
        <v>0</v>
      </c>
      <c r="I909" s="151">
        <v>2938</v>
      </c>
      <c r="J909" s="151">
        <v>32</v>
      </c>
      <c r="K909" s="151">
        <v>32</v>
      </c>
      <c r="L909" s="151">
        <v>1</v>
      </c>
      <c r="M909" s="151">
        <v>0</v>
      </c>
      <c r="N909" s="151">
        <v>887</v>
      </c>
      <c r="O909" s="151">
        <v>15</v>
      </c>
      <c r="P909" s="151">
        <v>15</v>
      </c>
      <c r="Q909" s="151">
        <v>13</v>
      </c>
      <c r="R909" s="151">
        <v>0</v>
      </c>
      <c r="S909" s="152">
        <v>0.015</v>
      </c>
      <c r="T909" s="153">
        <v>52745</v>
      </c>
      <c r="U909" s="153">
        <v>596</v>
      </c>
      <c r="V909" s="153">
        <v>587</v>
      </c>
      <c r="W909" s="153">
        <v>1</v>
      </c>
      <c r="X909" s="151">
        <v>528</v>
      </c>
      <c r="Y909" s="154">
        <v>0.0112806901128069</v>
      </c>
      <c r="Z909" s="154">
        <v>0.0102040816326531</v>
      </c>
      <c r="AA909" s="154">
        <v>0.0108917631041525</v>
      </c>
      <c r="AB909" s="155">
        <v>0.0169109357384442</v>
      </c>
      <c r="AC909" s="156">
        <v>-0.000687681471499424</v>
      </c>
      <c r="AD909" s="157">
        <v>14410</v>
      </c>
      <c r="AE909" s="158">
        <v>189</v>
      </c>
      <c r="AF909" s="158">
        <v>0</v>
      </c>
      <c r="AG909" s="158">
        <v>16271</v>
      </c>
      <c r="AH909" s="158">
        <v>162</v>
      </c>
      <c r="AI909" s="158">
        <v>1</v>
      </c>
      <c r="AJ909" s="155">
        <v>0.0131158917418459</v>
      </c>
      <c r="AK909" s="155">
        <v>0.00989490504578698</v>
      </c>
      <c r="AL909" s="156">
        <v>0.00322098669605896</v>
      </c>
    </row>
    <row r="910" ht="33" spans="1:38">
      <c r="A910" s="166" t="s">
        <v>668</v>
      </c>
      <c r="B910" s="167" t="s">
        <v>1823</v>
      </c>
      <c r="C910" s="167" t="s">
        <v>730</v>
      </c>
      <c r="D910" s="150">
        <v>5001</v>
      </c>
      <c r="E910" s="150">
        <v>113</v>
      </c>
      <c r="F910" s="150">
        <v>79</v>
      </c>
      <c r="G910" s="150">
        <v>1</v>
      </c>
      <c r="H910" s="150">
        <v>0</v>
      </c>
      <c r="I910" s="151">
        <v>6249</v>
      </c>
      <c r="J910" s="151">
        <v>124</v>
      </c>
      <c r="K910" s="151">
        <v>123</v>
      </c>
      <c r="L910" s="151">
        <v>0</v>
      </c>
      <c r="M910" s="151">
        <v>0</v>
      </c>
      <c r="N910" s="151">
        <v>2006</v>
      </c>
      <c r="O910" s="151">
        <v>52</v>
      </c>
      <c r="P910" s="151">
        <v>52</v>
      </c>
      <c r="Q910" s="151">
        <v>17</v>
      </c>
      <c r="R910" s="151">
        <v>0</v>
      </c>
      <c r="S910" s="152">
        <v>0.015</v>
      </c>
      <c r="T910" s="153">
        <v>123565</v>
      </c>
      <c r="U910" s="153">
        <v>2410</v>
      </c>
      <c r="V910" s="153">
        <v>2375</v>
      </c>
      <c r="W910" s="153">
        <v>0</v>
      </c>
      <c r="X910" s="151">
        <v>2095</v>
      </c>
      <c r="Y910" s="154">
        <v>0.0195039048274188</v>
      </c>
      <c r="Z910" s="154">
        <v>0.0225954809038192</v>
      </c>
      <c r="AA910" s="154">
        <v>0.0198431749079853</v>
      </c>
      <c r="AB910" s="155">
        <v>0.0259222333000997</v>
      </c>
      <c r="AC910" s="156">
        <v>0.00275230599583396</v>
      </c>
      <c r="AD910" s="157">
        <v>32361</v>
      </c>
      <c r="AE910" s="158">
        <v>752</v>
      </c>
      <c r="AF910" s="158">
        <v>0</v>
      </c>
      <c r="AG910" s="158">
        <v>37087</v>
      </c>
      <c r="AH910" s="158">
        <v>694</v>
      </c>
      <c r="AI910" s="158">
        <v>0</v>
      </c>
      <c r="AJ910" s="155">
        <v>0.023237848026946</v>
      </c>
      <c r="AK910" s="155">
        <v>0.018712756491493</v>
      </c>
      <c r="AL910" s="156">
        <v>0.00452509153545304</v>
      </c>
    </row>
    <row r="911" ht="33" spans="1:38">
      <c r="A911" s="166" t="s">
        <v>668</v>
      </c>
      <c r="B911" s="167" t="s">
        <v>1823</v>
      </c>
      <c r="C911" s="167" t="s">
        <v>731</v>
      </c>
      <c r="D911" s="150">
        <v>3106</v>
      </c>
      <c r="E911" s="150">
        <v>44</v>
      </c>
      <c r="F911" s="150">
        <v>26</v>
      </c>
      <c r="G911" s="150">
        <v>0</v>
      </c>
      <c r="H911" s="150">
        <v>0</v>
      </c>
      <c r="I911" s="151">
        <v>4064</v>
      </c>
      <c r="J911" s="151">
        <v>61</v>
      </c>
      <c r="K911" s="151">
        <v>61</v>
      </c>
      <c r="L911" s="151">
        <v>8</v>
      </c>
      <c r="M911" s="151">
        <v>0</v>
      </c>
      <c r="N911" s="151">
        <v>1392</v>
      </c>
      <c r="O911" s="151">
        <v>37</v>
      </c>
      <c r="P911" s="151">
        <v>37</v>
      </c>
      <c r="Q911" s="151">
        <v>12</v>
      </c>
      <c r="R911" s="151">
        <v>0</v>
      </c>
      <c r="S911" s="152">
        <v>0.015</v>
      </c>
      <c r="T911" s="153">
        <v>74338</v>
      </c>
      <c r="U911" s="153">
        <v>1116</v>
      </c>
      <c r="V911" s="153">
        <v>1098</v>
      </c>
      <c r="W911" s="153">
        <v>0</v>
      </c>
      <c r="X911" s="151">
        <v>978</v>
      </c>
      <c r="Y911" s="154">
        <v>0.0150125104253545</v>
      </c>
      <c r="Z911" s="154">
        <v>0.0141661300708307</v>
      </c>
      <c r="AA911" s="154">
        <v>0.015009842519685</v>
      </c>
      <c r="AB911" s="155">
        <v>0.0265804597701149</v>
      </c>
      <c r="AC911" s="156">
        <v>-0.000843712448854388</v>
      </c>
      <c r="AD911" s="157">
        <v>20451</v>
      </c>
      <c r="AE911" s="158">
        <v>295</v>
      </c>
      <c r="AF911" s="158">
        <v>0</v>
      </c>
      <c r="AG911" s="158">
        <v>23063</v>
      </c>
      <c r="AH911" s="158">
        <v>389</v>
      </c>
      <c r="AI911" s="158">
        <v>0</v>
      </c>
      <c r="AJ911" s="155">
        <v>0.0144247225074568</v>
      </c>
      <c r="AK911" s="155">
        <v>0.0168668429952738</v>
      </c>
      <c r="AL911" s="156">
        <v>-0.00244212048781697</v>
      </c>
    </row>
    <row r="912" ht="33" spans="1:38">
      <c r="A912" s="166" t="s">
        <v>668</v>
      </c>
      <c r="B912" s="167" t="s">
        <v>1823</v>
      </c>
      <c r="C912" s="167" t="s">
        <v>732</v>
      </c>
      <c r="D912" s="150">
        <v>2793</v>
      </c>
      <c r="E912" s="150">
        <v>26</v>
      </c>
      <c r="F912" s="150">
        <v>18</v>
      </c>
      <c r="G912" s="150">
        <v>0</v>
      </c>
      <c r="H912" s="150">
        <v>0</v>
      </c>
      <c r="I912" s="151">
        <v>3334</v>
      </c>
      <c r="J912" s="151">
        <v>33</v>
      </c>
      <c r="K912" s="151">
        <v>33</v>
      </c>
      <c r="L912" s="151">
        <v>4</v>
      </c>
      <c r="M912" s="151">
        <v>0</v>
      </c>
      <c r="N912" s="151">
        <v>1152</v>
      </c>
      <c r="O912" s="151">
        <v>25</v>
      </c>
      <c r="P912" s="151">
        <v>25</v>
      </c>
      <c r="Q912" s="151">
        <v>16</v>
      </c>
      <c r="R912" s="151">
        <v>0</v>
      </c>
      <c r="S912" s="152">
        <v>0.015</v>
      </c>
      <c r="T912" s="153">
        <v>63620</v>
      </c>
      <c r="U912" s="153">
        <v>932</v>
      </c>
      <c r="V912" s="153">
        <v>924</v>
      </c>
      <c r="W912" s="153">
        <v>0</v>
      </c>
      <c r="X912" s="151">
        <v>862</v>
      </c>
      <c r="Y912" s="154">
        <v>0.0146494812951902</v>
      </c>
      <c r="Z912" s="154">
        <v>0.00930898675259578</v>
      </c>
      <c r="AA912" s="154">
        <v>0.00989802039592082</v>
      </c>
      <c r="AB912" s="155">
        <v>0.0217013888888889</v>
      </c>
      <c r="AC912" s="156">
        <v>-0.00058903364332504</v>
      </c>
      <c r="AD912" s="157">
        <v>17536</v>
      </c>
      <c r="AE912" s="158">
        <v>238</v>
      </c>
      <c r="AF912" s="158">
        <v>0</v>
      </c>
      <c r="AG912" s="158">
        <v>19334</v>
      </c>
      <c r="AH912" s="158">
        <v>233</v>
      </c>
      <c r="AI912" s="158">
        <v>0</v>
      </c>
      <c r="AJ912" s="155">
        <v>0.0135720802919708</v>
      </c>
      <c r="AK912" s="155">
        <v>0.0120513085755664</v>
      </c>
      <c r="AL912" s="156">
        <v>0.00152077171640444</v>
      </c>
    </row>
    <row r="913" ht="33" spans="1:38">
      <c r="A913" s="166" t="s">
        <v>668</v>
      </c>
      <c r="B913" s="167" t="s">
        <v>1823</v>
      </c>
      <c r="C913" s="167" t="s">
        <v>733</v>
      </c>
      <c r="D913" s="150">
        <v>1681</v>
      </c>
      <c r="E913" s="150">
        <v>18</v>
      </c>
      <c r="F913" s="150">
        <v>15</v>
      </c>
      <c r="G913" s="150">
        <v>0</v>
      </c>
      <c r="H913" s="150">
        <v>0</v>
      </c>
      <c r="I913" s="151">
        <v>2210</v>
      </c>
      <c r="J913" s="151">
        <v>21</v>
      </c>
      <c r="K913" s="151">
        <v>21</v>
      </c>
      <c r="L913" s="151">
        <v>0</v>
      </c>
      <c r="M913" s="151">
        <v>0</v>
      </c>
      <c r="N913" s="151">
        <v>718</v>
      </c>
      <c r="O913" s="151">
        <v>10</v>
      </c>
      <c r="P913" s="151">
        <v>10</v>
      </c>
      <c r="Q913" s="151">
        <v>3</v>
      </c>
      <c r="R913" s="151">
        <v>0</v>
      </c>
      <c r="S913" s="152">
        <v>0.015</v>
      </c>
      <c r="T913" s="153">
        <v>40853</v>
      </c>
      <c r="U913" s="153">
        <v>372</v>
      </c>
      <c r="V913" s="153">
        <v>369</v>
      </c>
      <c r="W913" s="153">
        <v>1</v>
      </c>
      <c r="X913" s="151">
        <v>321</v>
      </c>
      <c r="Y913" s="154">
        <v>0.00908134041563655</v>
      </c>
      <c r="Z913" s="154">
        <v>0.0107079119571684</v>
      </c>
      <c r="AA913" s="154">
        <v>0.00950226244343891</v>
      </c>
      <c r="AB913" s="155">
        <v>0.0139275766016713</v>
      </c>
      <c r="AC913" s="156">
        <v>0.00120564951372944</v>
      </c>
      <c r="AD913" s="157">
        <v>11228</v>
      </c>
      <c r="AE913" s="158">
        <v>114</v>
      </c>
      <c r="AF913" s="158">
        <v>0</v>
      </c>
      <c r="AG913" s="158">
        <v>12537</v>
      </c>
      <c r="AH913" s="158">
        <v>111</v>
      </c>
      <c r="AI913" s="158">
        <v>0</v>
      </c>
      <c r="AJ913" s="155">
        <v>0.0101531884574279</v>
      </c>
      <c r="AK913" s="155">
        <v>0.00885379277339076</v>
      </c>
      <c r="AL913" s="156">
        <v>0.00129939568403709</v>
      </c>
    </row>
    <row r="914" ht="33" spans="1:38">
      <c r="A914" s="166" t="s">
        <v>668</v>
      </c>
      <c r="B914" s="167" t="s">
        <v>1825</v>
      </c>
      <c r="C914" s="167" t="s">
        <v>734</v>
      </c>
      <c r="D914" s="150">
        <v>3206</v>
      </c>
      <c r="E914" s="150">
        <v>51</v>
      </c>
      <c r="F914" s="150">
        <v>38</v>
      </c>
      <c r="G914" s="150">
        <v>0</v>
      </c>
      <c r="H914" s="150">
        <v>0</v>
      </c>
      <c r="I914" s="151">
        <v>4039</v>
      </c>
      <c r="J914" s="151">
        <v>23</v>
      </c>
      <c r="K914" s="151">
        <v>23</v>
      </c>
      <c r="L914" s="151">
        <v>2</v>
      </c>
      <c r="M914" s="151">
        <v>0</v>
      </c>
      <c r="N914" s="151">
        <v>1545</v>
      </c>
      <c r="O914" s="151">
        <v>38</v>
      </c>
      <c r="P914" s="151">
        <v>38</v>
      </c>
      <c r="Q914" s="151">
        <v>11</v>
      </c>
      <c r="R914" s="151">
        <v>0</v>
      </c>
      <c r="S914" s="152">
        <v>0.015</v>
      </c>
      <c r="T914" s="153">
        <v>75105</v>
      </c>
      <c r="U914" s="153">
        <v>1081</v>
      </c>
      <c r="V914" s="153">
        <v>1068</v>
      </c>
      <c r="W914" s="153">
        <v>0</v>
      </c>
      <c r="X914" s="151">
        <v>963</v>
      </c>
      <c r="Y914" s="154">
        <v>0.0143931828773051</v>
      </c>
      <c r="Z914" s="154">
        <v>0.0159076731129133</v>
      </c>
      <c r="AA914" s="154">
        <v>0.00569447883139391</v>
      </c>
      <c r="AB914" s="155">
        <v>0.0245954692556634</v>
      </c>
      <c r="AC914" s="156">
        <v>0.0102131942815194</v>
      </c>
      <c r="AD914" s="157">
        <v>20966</v>
      </c>
      <c r="AE914" s="158">
        <v>289</v>
      </c>
      <c r="AF914" s="158">
        <v>0</v>
      </c>
      <c r="AG914" s="158">
        <v>22970</v>
      </c>
      <c r="AH914" s="158">
        <v>319</v>
      </c>
      <c r="AI914" s="158">
        <v>0</v>
      </c>
      <c r="AJ914" s="155">
        <v>0.0137842220738338</v>
      </c>
      <c r="AK914" s="155">
        <v>0.0138876795820636</v>
      </c>
      <c r="AL914" s="156">
        <v>-0.000103457508229734</v>
      </c>
    </row>
    <row r="915" ht="33" spans="1:38">
      <c r="A915" s="166" t="s">
        <v>668</v>
      </c>
      <c r="B915" s="167" t="s">
        <v>1825</v>
      </c>
      <c r="C915" s="167" t="s">
        <v>735</v>
      </c>
      <c r="D915" s="150">
        <v>6237</v>
      </c>
      <c r="E915" s="150">
        <v>121</v>
      </c>
      <c r="F915" s="150">
        <v>76</v>
      </c>
      <c r="G915" s="150">
        <v>1</v>
      </c>
      <c r="H915" s="150">
        <v>0</v>
      </c>
      <c r="I915" s="151">
        <v>7563</v>
      </c>
      <c r="J915" s="151">
        <v>91</v>
      </c>
      <c r="K915" s="151">
        <v>91</v>
      </c>
      <c r="L915" s="151">
        <v>0</v>
      </c>
      <c r="M915" s="151">
        <v>0</v>
      </c>
      <c r="N915" s="151">
        <v>3042</v>
      </c>
      <c r="O915" s="151">
        <v>64</v>
      </c>
      <c r="P915" s="151">
        <v>64</v>
      </c>
      <c r="Q915" s="151">
        <v>19</v>
      </c>
      <c r="R915" s="151">
        <v>0</v>
      </c>
      <c r="S915" s="152">
        <v>0.015</v>
      </c>
      <c r="T915" s="153">
        <v>144666</v>
      </c>
      <c r="U915" s="153">
        <v>2348</v>
      </c>
      <c r="V915" s="153">
        <v>2303</v>
      </c>
      <c r="W915" s="153">
        <v>2</v>
      </c>
      <c r="X915" s="151">
        <v>2041</v>
      </c>
      <c r="Y915" s="154">
        <v>0.0162166645929244</v>
      </c>
      <c r="Z915" s="154">
        <v>0.0194003527336861</v>
      </c>
      <c r="AA915" s="154">
        <v>0.0120322623297633</v>
      </c>
      <c r="AB915" s="155">
        <v>0.0210387902695595</v>
      </c>
      <c r="AC915" s="156">
        <v>0.00736809040392274</v>
      </c>
      <c r="AD915" s="157">
        <v>40227</v>
      </c>
      <c r="AE915" s="158">
        <v>666</v>
      </c>
      <c r="AF915" s="158">
        <v>0</v>
      </c>
      <c r="AG915" s="158">
        <v>43708</v>
      </c>
      <c r="AH915" s="158">
        <v>657</v>
      </c>
      <c r="AI915" s="158">
        <v>0</v>
      </c>
      <c r="AJ915" s="155">
        <v>0.016556044447759</v>
      </c>
      <c r="AK915" s="155">
        <v>0.0150315731673835</v>
      </c>
      <c r="AL915" s="156">
        <v>0.00152447128037542</v>
      </c>
    </row>
    <row r="916" ht="33" spans="1:38">
      <c r="A916" s="166" t="s">
        <v>668</v>
      </c>
      <c r="B916" s="167" t="s">
        <v>1825</v>
      </c>
      <c r="C916" s="167" t="s">
        <v>736</v>
      </c>
      <c r="D916" s="150">
        <v>4665</v>
      </c>
      <c r="E916" s="150">
        <v>54</v>
      </c>
      <c r="F916" s="150">
        <v>41</v>
      </c>
      <c r="G916" s="150">
        <v>0</v>
      </c>
      <c r="H916" s="150">
        <v>0</v>
      </c>
      <c r="I916" s="151">
        <v>5937</v>
      </c>
      <c r="J916" s="151">
        <v>50</v>
      </c>
      <c r="K916" s="151">
        <v>50</v>
      </c>
      <c r="L916" s="151">
        <v>0</v>
      </c>
      <c r="M916" s="151">
        <v>0</v>
      </c>
      <c r="N916" s="151">
        <v>2232</v>
      </c>
      <c r="O916" s="151">
        <v>43</v>
      </c>
      <c r="P916" s="151">
        <v>43</v>
      </c>
      <c r="Q916" s="151">
        <v>13</v>
      </c>
      <c r="R916" s="151">
        <v>0</v>
      </c>
      <c r="S916" s="152">
        <v>0.015</v>
      </c>
      <c r="T916" s="153">
        <v>109646</v>
      </c>
      <c r="U916" s="153">
        <v>1670</v>
      </c>
      <c r="V916" s="153">
        <v>1657</v>
      </c>
      <c r="W916" s="153">
        <v>0</v>
      </c>
      <c r="X916" s="151">
        <v>1493</v>
      </c>
      <c r="Y916" s="154">
        <v>0.0152308337741459</v>
      </c>
      <c r="Z916" s="154">
        <v>0.0115755627009646</v>
      </c>
      <c r="AA916" s="154">
        <v>0.00842176183257537</v>
      </c>
      <c r="AB916" s="155">
        <v>0.0192652329749104</v>
      </c>
      <c r="AC916" s="156">
        <v>0.00315380086838925</v>
      </c>
      <c r="AD916" s="157">
        <v>30772</v>
      </c>
      <c r="AE916" s="158">
        <v>426</v>
      </c>
      <c r="AF916" s="158">
        <v>0</v>
      </c>
      <c r="AG916" s="158">
        <v>33388</v>
      </c>
      <c r="AH916" s="158">
        <v>522</v>
      </c>
      <c r="AI916" s="158">
        <v>0</v>
      </c>
      <c r="AJ916" s="155">
        <v>0.0138437540621344</v>
      </c>
      <c r="AK916" s="155">
        <v>0.0156343596501737</v>
      </c>
      <c r="AL916" s="156">
        <v>-0.00179060558803931</v>
      </c>
    </row>
    <row r="917" ht="33" spans="1:38">
      <c r="A917" s="166" t="s">
        <v>668</v>
      </c>
      <c r="B917" s="167" t="s">
        <v>1825</v>
      </c>
      <c r="C917" s="167" t="s">
        <v>737</v>
      </c>
      <c r="D917" s="150">
        <v>5772</v>
      </c>
      <c r="E917" s="150">
        <v>67</v>
      </c>
      <c r="F917" s="150">
        <v>54</v>
      </c>
      <c r="G917" s="150">
        <v>2</v>
      </c>
      <c r="H917" s="150">
        <v>0</v>
      </c>
      <c r="I917" s="151">
        <v>7347</v>
      </c>
      <c r="J917" s="151">
        <v>51</v>
      </c>
      <c r="K917" s="151">
        <v>51</v>
      </c>
      <c r="L917" s="151">
        <v>3</v>
      </c>
      <c r="M917" s="151">
        <v>0</v>
      </c>
      <c r="N917" s="151">
        <v>2851</v>
      </c>
      <c r="O917" s="151">
        <v>34</v>
      </c>
      <c r="P917" s="151">
        <v>34</v>
      </c>
      <c r="Q917" s="151">
        <v>21</v>
      </c>
      <c r="R917" s="151">
        <v>0</v>
      </c>
      <c r="S917" s="152">
        <v>0.015</v>
      </c>
      <c r="T917" s="153">
        <v>132511</v>
      </c>
      <c r="U917" s="153">
        <v>1305</v>
      </c>
      <c r="V917" s="153">
        <v>1292</v>
      </c>
      <c r="W917" s="153">
        <v>0</v>
      </c>
      <c r="X917" s="151">
        <v>1149</v>
      </c>
      <c r="Y917" s="154">
        <v>0.00984823901411958</v>
      </c>
      <c r="Z917" s="154">
        <v>0.0116077616077616</v>
      </c>
      <c r="AA917" s="154">
        <v>0.0069416088199265</v>
      </c>
      <c r="AB917" s="155">
        <v>0.0119256401262715</v>
      </c>
      <c r="AC917" s="156">
        <v>0.00466615278783511</v>
      </c>
      <c r="AD917" s="157">
        <v>37312</v>
      </c>
      <c r="AE917" s="158">
        <v>367</v>
      </c>
      <c r="AF917" s="158">
        <v>0</v>
      </c>
      <c r="AG917" s="158">
        <v>41678</v>
      </c>
      <c r="AH917" s="158">
        <v>398</v>
      </c>
      <c r="AI917" s="158">
        <v>0</v>
      </c>
      <c r="AJ917" s="155">
        <v>0.00983597770154374</v>
      </c>
      <c r="AK917" s="155">
        <v>0.009549402562503</v>
      </c>
      <c r="AL917" s="156">
        <v>0.00028657513904074</v>
      </c>
    </row>
    <row r="918" ht="33" spans="1:38">
      <c r="A918" s="166" t="s">
        <v>668</v>
      </c>
      <c r="B918" s="167" t="s">
        <v>1825</v>
      </c>
      <c r="C918" s="167" t="s">
        <v>738</v>
      </c>
      <c r="D918" s="150">
        <v>3486</v>
      </c>
      <c r="E918" s="150">
        <v>45</v>
      </c>
      <c r="F918" s="150">
        <v>32</v>
      </c>
      <c r="G918" s="150">
        <v>0</v>
      </c>
      <c r="H918" s="150">
        <v>0</v>
      </c>
      <c r="I918" s="151">
        <v>3921</v>
      </c>
      <c r="J918" s="151">
        <v>50</v>
      </c>
      <c r="K918" s="151">
        <v>50</v>
      </c>
      <c r="L918" s="151">
        <v>0</v>
      </c>
      <c r="M918" s="151">
        <v>0</v>
      </c>
      <c r="N918" s="151">
        <v>1613</v>
      </c>
      <c r="O918" s="151">
        <v>26</v>
      </c>
      <c r="P918" s="151">
        <v>25</v>
      </c>
      <c r="Q918" s="151">
        <v>8</v>
      </c>
      <c r="R918" s="151">
        <v>0</v>
      </c>
      <c r="S918" s="152">
        <v>0.015</v>
      </c>
      <c r="T918" s="153">
        <v>80067</v>
      </c>
      <c r="U918" s="153">
        <v>1240</v>
      </c>
      <c r="V918" s="153">
        <v>1226</v>
      </c>
      <c r="W918" s="153">
        <v>2</v>
      </c>
      <c r="X918" s="151">
        <v>1107</v>
      </c>
      <c r="Y918" s="154">
        <v>0.0154620505326789</v>
      </c>
      <c r="Z918" s="154">
        <v>0.0129087779690189</v>
      </c>
      <c r="AA918" s="154">
        <v>0.0127518490181076</v>
      </c>
      <c r="AB918" s="155">
        <v>0.0161190328580285</v>
      </c>
      <c r="AC918" s="156">
        <v>0.000156928950911307</v>
      </c>
      <c r="AD918" s="157">
        <v>21735</v>
      </c>
      <c r="AE918" s="158">
        <v>322</v>
      </c>
      <c r="AF918" s="158">
        <v>0</v>
      </c>
      <c r="AG918" s="158">
        <v>24419</v>
      </c>
      <c r="AH918" s="158">
        <v>334</v>
      </c>
      <c r="AI918" s="158">
        <v>1</v>
      </c>
      <c r="AJ918" s="155">
        <v>0.0148148148148148</v>
      </c>
      <c r="AK918" s="155">
        <v>0.0136369220688808</v>
      </c>
      <c r="AL918" s="156">
        <v>0.00117789274593403</v>
      </c>
    </row>
    <row r="919" ht="33" spans="1:38">
      <c r="A919" s="166" t="s">
        <v>668</v>
      </c>
      <c r="B919" s="167" t="s">
        <v>1825</v>
      </c>
      <c r="C919" s="167" t="s">
        <v>739</v>
      </c>
      <c r="D919" s="150">
        <v>4496</v>
      </c>
      <c r="E919" s="150">
        <v>49</v>
      </c>
      <c r="F919" s="150">
        <v>44</v>
      </c>
      <c r="G919" s="150">
        <v>0</v>
      </c>
      <c r="H919" s="150">
        <v>0</v>
      </c>
      <c r="I919" s="151">
        <v>5898</v>
      </c>
      <c r="J919" s="151">
        <v>45</v>
      </c>
      <c r="K919" s="151">
        <v>45</v>
      </c>
      <c r="L919" s="151">
        <v>1</v>
      </c>
      <c r="M919" s="151">
        <v>0</v>
      </c>
      <c r="N919" s="151">
        <v>2463</v>
      </c>
      <c r="O919" s="151">
        <v>41</v>
      </c>
      <c r="P919" s="151">
        <v>41</v>
      </c>
      <c r="Q919" s="151">
        <v>11</v>
      </c>
      <c r="R919" s="151">
        <v>0</v>
      </c>
      <c r="S919" s="152">
        <v>0.015</v>
      </c>
      <c r="T919" s="153">
        <v>108313</v>
      </c>
      <c r="U919" s="153">
        <v>1072</v>
      </c>
      <c r="V919" s="153">
        <v>1067</v>
      </c>
      <c r="W919" s="153">
        <v>0</v>
      </c>
      <c r="X919" s="151">
        <v>932</v>
      </c>
      <c r="Y919" s="154">
        <v>0.00989724225162261</v>
      </c>
      <c r="Z919" s="154">
        <v>0.0108985765124555</v>
      </c>
      <c r="AA919" s="154">
        <v>0.00762970498474059</v>
      </c>
      <c r="AB919" s="155">
        <v>0.0166463662200568</v>
      </c>
      <c r="AC919" s="156">
        <v>0.00326887152771493</v>
      </c>
      <c r="AD919" s="157">
        <v>30496</v>
      </c>
      <c r="AE919" s="158">
        <v>297</v>
      </c>
      <c r="AF919" s="158">
        <v>0</v>
      </c>
      <c r="AG919" s="158">
        <v>33620</v>
      </c>
      <c r="AH919" s="158">
        <v>298</v>
      </c>
      <c r="AI919" s="158">
        <v>0</v>
      </c>
      <c r="AJ919" s="155">
        <v>0.00973898216159496</v>
      </c>
      <c r="AK919" s="155">
        <v>0.00886377156454491</v>
      </c>
      <c r="AL919" s="156">
        <v>0.00087521059705005</v>
      </c>
    </row>
    <row r="920" ht="33" spans="1:38">
      <c r="A920" s="166" t="s">
        <v>668</v>
      </c>
      <c r="B920" s="167" t="s">
        <v>1825</v>
      </c>
      <c r="C920" s="167" t="s">
        <v>740</v>
      </c>
      <c r="D920" s="150">
        <v>4222</v>
      </c>
      <c r="E920" s="150">
        <v>81</v>
      </c>
      <c r="F920" s="150">
        <v>58</v>
      </c>
      <c r="G920" s="150">
        <v>0</v>
      </c>
      <c r="H920" s="150">
        <v>0</v>
      </c>
      <c r="I920" s="151">
        <v>5214</v>
      </c>
      <c r="J920" s="151">
        <v>71</v>
      </c>
      <c r="K920" s="151">
        <v>71</v>
      </c>
      <c r="L920" s="151">
        <v>4</v>
      </c>
      <c r="M920" s="151">
        <v>0</v>
      </c>
      <c r="N920" s="151">
        <v>2042</v>
      </c>
      <c r="O920" s="151">
        <v>56</v>
      </c>
      <c r="P920" s="151">
        <v>56</v>
      </c>
      <c r="Q920" s="151">
        <v>21</v>
      </c>
      <c r="R920" s="151">
        <v>0</v>
      </c>
      <c r="S920" s="152">
        <v>0.015</v>
      </c>
      <c r="T920" s="153">
        <v>98605</v>
      </c>
      <c r="U920" s="153">
        <v>1605</v>
      </c>
      <c r="V920" s="153">
        <v>1581</v>
      </c>
      <c r="W920" s="153">
        <v>0</v>
      </c>
      <c r="X920" s="151">
        <v>1393</v>
      </c>
      <c r="Y920" s="154">
        <v>0.0162770650575529</v>
      </c>
      <c r="Z920" s="154">
        <v>0.0191852202747513</v>
      </c>
      <c r="AA920" s="154">
        <v>0.0136171845032605</v>
      </c>
      <c r="AB920" s="155">
        <v>0.0274240940254652</v>
      </c>
      <c r="AC920" s="156">
        <v>0.00556803577149085</v>
      </c>
      <c r="AD920" s="157">
        <v>27426</v>
      </c>
      <c r="AE920" s="158">
        <v>473</v>
      </c>
      <c r="AF920" s="158">
        <v>0</v>
      </c>
      <c r="AG920" s="158">
        <v>30332</v>
      </c>
      <c r="AH920" s="158">
        <v>497</v>
      </c>
      <c r="AI920" s="158">
        <v>0</v>
      </c>
      <c r="AJ920" s="155">
        <v>0.0172464085174652</v>
      </c>
      <c r="AK920" s="155">
        <v>0.0163853356191481</v>
      </c>
      <c r="AL920" s="156">
        <v>0.000861072898317085</v>
      </c>
    </row>
    <row r="921" ht="33" spans="1:38">
      <c r="A921" s="166" t="s">
        <v>668</v>
      </c>
      <c r="B921" s="167" t="s">
        <v>1825</v>
      </c>
      <c r="C921" s="167" t="s">
        <v>741</v>
      </c>
      <c r="D921" s="150">
        <v>3805</v>
      </c>
      <c r="E921" s="150">
        <v>59</v>
      </c>
      <c r="F921" s="150">
        <v>45</v>
      </c>
      <c r="G921" s="150">
        <v>0</v>
      </c>
      <c r="H921" s="150">
        <v>0</v>
      </c>
      <c r="I921" s="151">
        <v>4770</v>
      </c>
      <c r="J921" s="151">
        <v>53</v>
      </c>
      <c r="K921" s="151">
        <v>53</v>
      </c>
      <c r="L921" s="151">
        <v>4</v>
      </c>
      <c r="M921" s="151">
        <v>0</v>
      </c>
      <c r="N921" s="151">
        <v>1776</v>
      </c>
      <c r="O921" s="151">
        <v>42</v>
      </c>
      <c r="P921" s="151">
        <v>42</v>
      </c>
      <c r="Q921" s="151">
        <v>12</v>
      </c>
      <c r="R921" s="151">
        <v>0</v>
      </c>
      <c r="S921" s="152">
        <v>0.015</v>
      </c>
      <c r="T921" s="153">
        <v>92358</v>
      </c>
      <c r="U921" s="153">
        <v>1226</v>
      </c>
      <c r="V921" s="153">
        <v>1211</v>
      </c>
      <c r="W921" s="153">
        <v>1</v>
      </c>
      <c r="X921" s="151">
        <v>1067</v>
      </c>
      <c r="Y921" s="154">
        <v>0.0132636046687888</v>
      </c>
      <c r="Z921" s="154">
        <v>0.0155059132720105</v>
      </c>
      <c r="AA921" s="154">
        <v>0.0111111111111111</v>
      </c>
      <c r="AB921" s="155">
        <v>0.0236486486486486</v>
      </c>
      <c r="AC921" s="156">
        <v>0.0043948021608994</v>
      </c>
      <c r="AD921" s="157">
        <v>24856</v>
      </c>
      <c r="AE921" s="158">
        <v>371</v>
      </c>
      <c r="AF921" s="158">
        <v>0</v>
      </c>
      <c r="AG921" s="158">
        <v>28633</v>
      </c>
      <c r="AH921" s="158">
        <v>373</v>
      </c>
      <c r="AI921" s="158">
        <v>0</v>
      </c>
      <c r="AJ921" s="155">
        <v>0.014925973607982</v>
      </c>
      <c r="AK921" s="155">
        <v>0.0130269269723745</v>
      </c>
      <c r="AL921" s="156">
        <v>0.00189904663560744</v>
      </c>
    </row>
    <row r="922" ht="33" spans="1:38">
      <c r="A922" s="166" t="s">
        <v>668</v>
      </c>
      <c r="B922" s="167" t="s">
        <v>1825</v>
      </c>
      <c r="C922" s="167" t="s">
        <v>742</v>
      </c>
      <c r="D922" s="150">
        <v>5080</v>
      </c>
      <c r="E922" s="150">
        <v>74</v>
      </c>
      <c r="F922" s="150">
        <v>61</v>
      </c>
      <c r="G922" s="150">
        <v>1</v>
      </c>
      <c r="H922" s="150">
        <v>0</v>
      </c>
      <c r="I922" s="151">
        <v>6475</v>
      </c>
      <c r="J922" s="151">
        <v>33</v>
      </c>
      <c r="K922" s="151">
        <v>33</v>
      </c>
      <c r="L922" s="151">
        <v>2</v>
      </c>
      <c r="M922" s="151">
        <v>0</v>
      </c>
      <c r="N922" s="151">
        <v>2501</v>
      </c>
      <c r="O922" s="151">
        <v>47</v>
      </c>
      <c r="P922" s="151">
        <v>47</v>
      </c>
      <c r="Q922" s="151">
        <v>13</v>
      </c>
      <c r="R922" s="151">
        <v>0</v>
      </c>
      <c r="S922" s="152">
        <v>0.015</v>
      </c>
      <c r="T922" s="153">
        <v>119856</v>
      </c>
      <c r="U922" s="153">
        <v>1193</v>
      </c>
      <c r="V922" s="153">
        <v>1179</v>
      </c>
      <c r="W922" s="153">
        <v>0</v>
      </c>
      <c r="X922" s="151">
        <v>1031</v>
      </c>
      <c r="Y922" s="154">
        <v>0.00995361099986651</v>
      </c>
      <c r="Z922" s="154">
        <v>0.0145669291338583</v>
      </c>
      <c r="AA922" s="154">
        <v>0.0050965250965251</v>
      </c>
      <c r="AB922" s="155">
        <v>0.0187924830067973</v>
      </c>
      <c r="AC922" s="156">
        <v>0.00947040403733317</v>
      </c>
      <c r="AD922" s="157">
        <v>33101</v>
      </c>
      <c r="AE922" s="158">
        <v>375</v>
      </c>
      <c r="AF922" s="158">
        <v>0</v>
      </c>
      <c r="AG922" s="158">
        <v>37788</v>
      </c>
      <c r="AH922" s="158">
        <v>365</v>
      </c>
      <c r="AI922" s="158">
        <v>0</v>
      </c>
      <c r="AJ922" s="155">
        <v>0.0113289628712124</v>
      </c>
      <c r="AK922" s="155">
        <v>0.00965915105324442</v>
      </c>
      <c r="AL922" s="156">
        <v>0.00166981181796793</v>
      </c>
    </row>
    <row r="923" ht="33" spans="1:38">
      <c r="A923" s="166" t="s">
        <v>668</v>
      </c>
      <c r="B923" s="167" t="s">
        <v>1825</v>
      </c>
      <c r="C923" s="167" t="s">
        <v>743</v>
      </c>
      <c r="D923" s="150">
        <v>2350</v>
      </c>
      <c r="E923" s="150">
        <v>37</v>
      </c>
      <c r="F923" s="150">
        <v>28</v>
      </c>
      <c r="G923" s="150">
        <v>1</v>
      </c>
      <c r="H923" s="150">
        <v>0</v>
      </c>
      <c r="I923" s="151">
        <v>2808</v>
      </c>
      <c r="J923" s="151">
        <v>30</v>
      </c>
      <c r="K923" s="151">
        <v>30</v>
      </c>
      <c r="L923" s="151">
        <v>0</v>
      </c>
      <c r="M923" s="151">
        <v>0</v>
      </c>
      <c r="N923" s="151">
        <v>1114</v>
      </c>
      <c r="O923" s="151">
        <v>29</v>
      </c>
      <c r="P923" s="151">
        <v>29</v>
      </c>
      <c r="Q923" s="151">
        <v>16</v>
      </c>
      <c r="R923" s="151">
        <v>0</v>
      </c>
      <c r="S923" s="152">
        <v>0.015</v>
      </c>
      <c r="T923" s="153">
        <v>52598</v>
      </c>
      <c r="U923" s="153">
        <v>926</v>
      </c>
      <c r="V923" s="153">
        <v>917</v>
      </c>
      <c r="W923" s="153">
        <v>0</v>
      </c>
      <c r="X923" s="151">
        <v>837</v>
      </c>
      <c r="Y923" s="154">
        <v>0.0176052321381041</v>
      </c>
      <c r="Z923" s="154">
        <v>0.0157446808510638</v>
      </c>
      <c r="AA923" s="154">
        <v>0.0106837606837607</v>
      </c>
      <c r="AB923" s="155">
        <v>0.026032315978456</v>
      </c>
      <c r="AC923" s="156">
        <v>0.00506092016730315</v>
      </c>
      <c r="AD923" s="157">
        <v>15150</v>
      </c>
      <c r="AE923" s="158">
        <v>282</v>
      </c>
      <c r="AF923" s="158">
        <v>0</v>
      </c>
      <c r="AG923" s="158">
        <v>15915</v>
      </c>
      <c r="AH923" s="158">
        <v>248</v>
      </c>
      <c r="AI923" s="158">
        <v>0</v>
      </c>
      <c r="AJ923" s="155">
        <v>0.0186138613861386</v>
      </c>
      <c r="AK923" s="155">
        <v>0.0155827835375432</v>
      </c>
      <c r="AL923" s="156">
        <v>0.00303107784859541</v>
      </c>
    </row>
    <row r="924" ht="33" spans="1:38">
      <c r="A924" s="166" t="s">
        <v>668</v>
      </c>
      <c r="B924" s="167" t="s">
        <v>1825</v>
      </c>
      <c r="C924" s="167" t="s">
        <v>744</v>
      </c>
      <c r="D924" s="150">
        <v>1463</v>
      </c>
      <c r="E924" s="150">
        <v>23</v>
      </c>
      <c r="F924" s="150">
        <v>18</v>
      </c>
      <c r="G924" s="150">
        <v>0</v>
      </c>
      <c r="H924" s="150">
        <v>0</v>
      </c>
      <c r="I924" s="151">
        <v>1640</v>
      </c>
      <c r="J924" s="151">
        <v>8</v>
      </c>
      <c r="K924" s="151">
        <v>8</v>
      </c>
      <c r="L924" s="151">
        <v>0</v>
      </c>
      <c r="M924" s="151">
        <v>0</v>
      </c>
      <c r="N924" s="151">
        <v>563</v>
      </c>
      <c r="O924" s="151">
        <v>14</v>
      </c>
      <c r="P924" s="151">
        <v>14</v>
      </c>
      <c r="Q924" s="151">
        <v>1</v>
      </c>
      <c r="R924" s="151">
        <v>0</v>
      </c>
      <c r="S924" s="152">
        <v>0.015</v>
      </c>
      <c r="T924" s="153">
        <v>32612</v>
      </c>
      <c r="U924" s="153">
        <v>492</v>
      </c>
      <c r="V924" s="153">
        <v>485</v>
      </c>
      <c r="W924" s="153">
        <v>1</v>
      </c>
      <c r="X924" s="151">
        <v>427</v>
      </c>
      <c r="Y924" s="154">
        <v>0.0150558076781553</v>
      </c>
      <c r="Z924" s="154">
        <v>0.0157211209842789</v>
      </c>
      <c r="AA924" s="154">
        <v>0.0048780487804878</v>
      </c>
      <c r="AB924" s="155">
        <v>0.024866785079929</v>
      </c>
      <c r="AC924" s="156">
        <v>0.0108430722037911</v>
      </c>
      <c r="AD924" s="157">
        <v>8564</v>
      </c>
      <c r="AE924" s="158">
        <v>115</v>
      </c>
      <c r="AF924" s="158">
        <v>0</v>
      </c>
      <c r="AG924" s="158">
        <v>9594</v>
      </c>
      <c r="AH924" s="158">
        <v>119</v>
      </c>
      <c r="AI924" s="158">
        <v>0</v>
      </c>
      <c r="AJ924" s="155">
        <v>0.0134283045305932</v>
      </c>
      <c r="AK924" s="155">
        <v>0.0124035855743173</v>
      </c>
      <c r="AL924" s="156">
        <v>0.0010247189562759</v>
      </c>
    </row>
    <row r="925" ht="33" spans="1:38">
      <c r="A925" s="166" t="s">
        <v>668</v>
      </c>
      <c r="B925" s="167" t="s">
        <v>1825</v>
      </c>
      <c r="C925" s="167" t="s">
        <v>745</v>
      </c>
      <c r="D925" s="150">
        <v>5965</v>
      </c>
      <c r="E925" s="150">
        <v>54</v>
      </c>
      <c r="F925" s="150">
        <v>40</v>
      </c>
      <c r="G925" s="150">
        <v>0</v>
      </c>
      <c r="H925" s="150">
        <v>0</v>
      </c>
      <c r="I925" s="151">
        <v>7387</v>
      </c>
      <c r="J925" s="151">
        <v>49</v>
      </c>
      <c r="K925" s="151">
        <v>49</v>
      </c>
      <c r="L925" s="151">
        <v>0</v>
      </c>
      <c r="M925" s="151">
        <v>0</v>
      </c>
      <c r="N925" s="151">
        <v>2765</v>
      </c>
      <c r="O925" s="151">
        <v>35</v>
      </c>
      <c r="P925" s="151">
        <v>35</v>
      </c>
      <c r="Q925" s="151">
        <v>11</v>
      </c>
      <c r="R925" s="151">
        <v>0</v>
      </c>
      <c r="S925" s="152">
        <v>0.015</v>
      </c>
      <c r="T925" s="153">
        <v>136749</v>
      </c>
      <c r="U925" s="153">
        <v>1328</v>
      </c>
      <c r="V925" s="153">
        <v>1314</v>
      </c>
      <c r="W925" s="153">
        <v>1</v>
      </c>
      <c r="X925" s="151">
        <v>1178</v>
      </c>
      <c r="Y925" s="154">
        <v>0.00970391008343754</v>
      </c>
      <c r="Z925" s="154">
        <v>0.00905280804694049</v>
      </c>
      <c r="AA925" s="154">
        <v>0.00663327467172059</v>
      </c>
      <c r="AB925" s="155">
        <v>0.0126582278481013</v>
      </c>
      <c r="AC925" s="156">
        <v>0.0024195333752199</v>
      </c>
      <c r="AD925" s="157">
        <v>38345</v>
      </c>
      <c r="AE925" s="158">
        <v>360</v>
      </c>
      <c r="AF925" s="158">
        <v>0</v>
      </c>
      <c r="AG925" s="158">
        <v>41315</v>
      </c>
      <c r="AH925" s="158">
        <v>387</v>
      </c>
      <c r="AI925" s="158">
        <v>0</v>
      </c>
      <c r="AJ925" s="155">
        <v>0.00938844699439301</v>
      </c>
      <c r="AK925" s="155">
        <v>0.00936705796926056</v>
      </c>
      <c r="AL925" s="156">
        <v>2.13890251324518e-5</v>
      </c>
    </row>
    <row r="926" ht="33" spans="1:38">
      <c r="A926" s="166" t="s">
        <v>668</v>
      </c>
      <c r="B926" s="167" t="s">
        <v>1826</v>
      </c>
      <c r="C926" s="167" t="s">
        <v>746</v>
      </c>
      <c r="D926" s="150">
        <v>4337</v>
      </c>
      <c r="E926" s="150">
        <v>37</v>
      </c>
      <c r="F926" s="150">
        <v>28</v>
      </c>
      <c r="G926" s="150">
        <v>0</v>
      </c>
      <c r="H926" s="150">
        <v>0</v>
      </c>
      <c r="I926" s="151">
        <v>5700</v>
      </c>
      <c r="J926" s="151">
        <v>40</v>
      </c>
      <c r="K926" s="151">
        <v>40</v>
      </c>
      <c r="L926" s="151">
        <v>5</v>
      </c>
      <c r="M926" s="151">
        <v>0</v>
      </c>
      <c r="N926" s="151">
        <v>2446</v>
      </c>
      <c r="O926" s="151">
        <v>39</v>
      </c>
      <c r="P926" s="151">
        <v>38</v>
      </c>
      <c r="Q926" s="151">
        <v>24</v>
      </c>
      <c r="R926" s="151">
        <v>0</v>
      </c>
      <c r="S926" s="152">
        <v>0.015</v>
      </c>
      <c r="T926" s="153">
        <v>108197</v>
      </c>
      <c r="U926" s="153">
        <v>1166</v>
      </c>
      <c r="V926" s="153">
        <v>1154</v>
      </c>
      <c r="W926" s="153">
        <v>0</v>
      </c>
      <c r="X926" s="151">
        <v>1067</v>
      </c>
      <c r="Y926" s="154">
        <v>0.0107766389086574</v>
      </c>
      <c r="Z926" s="154">
        <v>0.00853124279455845</v>
      </c>
      <c r="AA926" s="154">
        <v>0.00701754385964912</v>
      </c>
      <c r="AB926" s="155">
        <v>0.0159443990188062</v>
      </c>
      <c r="AC926" s="156">
        <v>0.00151369893490933</v>
      </c>
      <c r="AD926" s="157">
        <v>29797</v>
      </c>
      <c r="AE926" s="158">
        <v>305</v>
      </c>
      <c r="AF926" s="158">
        <v>0</v>
      </c>
      <c r="AG926" s="158">
        <v>34006</v>
      </c>
      <c r="AH926" s="158">
        <v>371</v>
      </c>
      <c r="AI926" s="158">
        <v>0</v>
      </c>
      <c r="AJ926" s="155">
        <v>0.0102359297915898</v>
      </c>
      <c r="AK926" s="155">
        <v>0.0109098394400988</v>
      </c>
      <c r="AL926" s="156">
        <v>-0.000673909648509049</v>
      </c>
    </row>
    <row r="927" ht="33" spans="1:38">
      <c r="A927" s="166" t="s">
        <v>668</v>
      </c>
      <c r="B927" s="167" t="s">
        <v>1826</v>
      </c>
      <c r="C927" s="167" t="s">
        <v>747</v>
      </c>
      <c r="D927" s="150">
        <v>7725</v>
      </c>
      <c r="E927" s="150">
        <v>93</v>
      </c>
      <c r="F927" s="150">
        <v>71</v>
      </c>
      <c r="G927" s="150">
        <v>0</v>
      </c>
      <c r="H927" s="150">
        <v>0</v>
      </c>
      <c r="I927" s="151">
        <v>10162</v>
      </c>
      <c r="J927" s="151">
        <v>82</v>
      </c>
      <c r="K927" s="151">
        <v>81</v>
      </c>
      <c r="L927" s="151">
        <v>8</v>
      </c>
      <c r="M927" s="151">
        <v>0</v>
      </c>
      <c r="N927" s="151">
        <v>4205</v>
      </c>
      <c r="O927" s="151">
        <v>81</v>
      </c>
      <c r="P927" s="151">
        <v>81</v>
      </c>
      <c r="Q927" s="151">
        <v>56</v>
      </c>
      <c r="R927" s="151">
        <v>0</v>
      </c>
      <c r="S927" s="152">
        <v>0.015</v>
      </c>
      <c r="T927" s="153">
        <v>191581</v>
      </c>
      <c r="U927" s="153">
        <v>2343</v>
      </c>
      <c r="V927" s="153">
        <v>2319</v>
      </c>
      <c r="W927" s="153">
        <v>0</v>
      </c>
      <c r="X927" s="151">
        <v>2135</v>
      </c>
      <c r="Y927" s="154">
        <v>0.0122298140212234</v>
      </c>
      <c r="Z927" s="154">
        <v>0.0120388349514563</v>
      </c>
      <c r="AA927" s="154">
        <v>0.00806927770123991</v>
      </c>
      <c r="AB927" s="155">
        <v>0.0192627824019025</v>
      </c>
      <c r="AC927" s="156">
        <v>0.0039695572502164</v>
      </c>
      <c r="AD927" s="157">
        <v>51979</v>
      </c>
      <c r="AE927" s="158">
        <v>684</v>
      </c>
      <c r="AF927" s="158">
        <v>0</v>
      </c>
      <c r="AG927" s="158">
        <v>61258</v>
      </c>
      <c r="AH927" s="158">
        <v>727</v>
      </c>
      <c r="AI927" s="158">
        <v>0</v>
      </c>
      <c r="AJ927" s="155">
        <v>0.0131591604301737</v>
      </c>
      <c r="AK927" s="155">
        <v>0.0118678376701819</v>
      </c>
      <c r="AL927" s="156">
        <v>0.00129132275999187</v>
      </c>
    </row>
    <row r="928" ht="33" spans="1:38">
      <c r="A928" s="166" t="s">
        <v>668</v>
      </c>
      <c r="B928" s="167" t="s">
        <v>1826</v>
      </c>
      <c r="C928" s="167" t="s">
        <v>748</v>
      </c>
      <c r="D928" s="150">
        <v>3987</v>
      </c>
      <c r="E928" s="150">
        <v>52</v>
      </c>
      <c r="F928" s="150">
        <v>37</v>
      </c>
      <c r="G928" s="150">
        <v>1</v>
      </c>
      <c r="H928" s="150">
        <v>0</v>
      </c>
      <c r="I928" s="151">
        <v>5341</v>
      </c>
      <c r="J928" s="151">
        <v>43</v>
      </c>
      <c r="K928" s="151">
        <v>43</v>
      </c>
      <c r="L928" s="151">
        <v>1</v>
      </c>
      <c r="M928" s="151">
        <v>0</v>
      </c>
      <c r="N928" s="151">
        <v>2141</v>
      </c>
      <c r="O928" s="151">
        <v>87</v>
      </c>
      <c r="P928" s="151">
        <v>87</v>
      </c>
      <c r="Q928" s="151">
        <v>20</v>
      </c>
      <c r="R928" s="151">
        <v>0</v>
      </c>
      <c r="S928" s="152">
        <v>0.015</v>
      </c>
      <c r="T928" s="153">
        <v>98828</v>
      </c>
      <c r="U928" s="153">
        <v>1593</v>
      </c>
      <c r="V928" s="153">
        <v>1577</v>
      </c>
      <c r="W928" s="153">
        <v>0</v>
      </c>
      <c r="X928" s="151">
        <v>1400</v>
      </c>
      <c r="Y928" s="154">
        <v>0.0161189136681912</v>
      </c>
      <c r="Z928" s="154">
        <v>0.0130423877602207</v>
      </c>
      <c r="AA928" s="154">
        <v>0.00805092679273544</v>
      </c>
      <c r="AB928" s="155">
        <v>0.0406352171882298</v>
      </c>
      <c r="AC928" s="156">
        <v>0.00499146096748527</v>
      </c>
      <c r="AD928" s="157">
        <v>26921</v>
      </c>
      <c r="AE928" s="158">
        <v>418</v>
      </c>
      <c r="AF928" s="158">
        <v>0</v>
      </c>
      <c r="AG928" s="158">
        <v>31020</v>
      </c>
      <c r="AH928" s="158">
        <v>479</v>
      </c>
      <c r="AI928" s="158">
        <v>0</v>
      </c>
      <c r="AJ928" s="155">
        <v>0.0155269120760744</v>
      </c>
      <c r="AK928" s="155">
        <v>0.0154416505480335</v>
      </c>
      <c r="AL928" s="156">
        <v>8.52615280409145e-5</v>
      </c>
    </row>
    <row r="929" ht="33" spans="1:38">
      <c r="A929" s="166" t="s">
        <v>668</v>
      </c>
      <c r="B929" s="167" t="s">
        <v>1826</v>
      </c>
      <c r="C929" s="167" t="s">
        <v>749</v>
      </c>
      <c r="D929" s="150">
        <v>3861</v>
      </c>
      <c r="E929" s="150">
        <v>56</v>
      </c>
      <c r="F929" s="150">
        <v>46</v>
      </c>
      <c r="G929" s="150">
        <v>0</v>
      </c>
      <c r="H929" s="150">
        <v>0</v>
      </c>
      <c r="I929" s="151">
        <v>5149</v>
      </c>
      <c r="J929" s="151">
        <v>46</v>
      </c>
      <c r="K929" s="151">
        <v>46</v>
      </c>
      <c r="L929" s="151">
        <v>1</v>
      </c>
      <c r="M929" s="151">
        <v>0</v>
      </c>
      <c r="N929" s="151">
        <v>2085</v>
      </c>
      <c r="O929" s="151">
        <v>57</v>
      </c>
      <c r="P929" s="151">
        <v>57</v>
      </c>
      <c r="Q929" s="151">
        <v>20</v>
      </c>
      <c r="R929" s="151">
        <v>0</v>
      </c>
      <c r="S929" s="152">
        <v>0.015</v>
      </c>
      <c r="T929" s="153">
        <v>96888</v>
      </c>
      <c r="U929" s="153">
        <v>1254</v>
      </c>
      <c r="V929" s="153">
        <v>1244</v>
      </c>
      <c r="W929" s="153">
        <v>0</v>
      </c>
      <c r="X929" s="151">
        <v>1099</v>
      </c>
      <c r="Y929" s="154">
        <v>0.0129427792915531</v>
      </c>
      <c r="Z929" s="154">
        <v>0.0145040145040145</v>
      </c>
      <c r="AA929" s="154">
        <v>0.0089337735482618</v>
      </c>
      <c r="AB929" s="155">
        <v>0.0273381294964029</v>
      </c>
      <c r="AC929" s="156">
        <v>0.00557024095575271</v>
      </c>
      <c r="AD929" s="157">
        <v>25761</v>
      </c>
      <c r="AE929" s="158">
        <v>368</v>
      </c>
      <c r="AF929" s="158">
        <v>0</v>
      </c>
      <c r="AG929" s="158">
        <v>29915</v>
      </c>
      <c r="AH929" s="158">
        <v>372</v>
      </c>
      <c r="AI929" s="158">
        <v>0</v>
      </c>
      <c r="AJ929" s="155">
        <v>0.0142851597375878</v>
      </c>
      <c r="AK929" s="155">
        <v>0.0124352331606218</v>
      </c>
      <c r="AL929" s="156">
        <v>0.00184992657696607</v>
      </c>
    </row>
    <row r="930" ht="33" spans="1:38">
      <c r="A930" s="166" t="s">
        <v>668</v>
      </c>
      <c r="B930" s="167" t="s">
        <v>1826</v>
      </c>
      <c r="C930" s="167" t="s">
        <v>750</v>
      </c>
      <c r="D930" s="150">
        <v>3477</v>
      </c>
      <c r="E930" s="150">
        <v>51</v>
      </c>
      <c r="F930" s="150">
        <v>44</v>
      </c>
      <c r="G930" s="150">
        <v>10</v>
      </c>
      <c r="H930" s="150">
        <v>0</v>
      </c>
      <c r="I930" s="151">
        <v>4429</v>
      </c>
      <c r="J930" s="151">
        <v>33</v>
      </c>
      <c r="K930" s="151">
        <v>33</v>
      </c>
      <c r="L930" s="151">
        <v>2</v>
      </c>
      <c r="M930" s="151">
        <v>0</v>
      </c>
      <c r="N930" s="151">
        <v>1758</v>
      </c>
      <c r="O930" s="151">
        <v>43</v>
      </c>
      <c r="P930" s="151">
        <v>43</v>
      </c>
      <c r="Q930" s="151">
        <v>20</v>
      </c>
      <c r="R930" s="151">
        <v>0</v>
      </c>
      <c r="S930" s="152">
        <v>0.015</v>
      </c>
      <c r="T930" s="153">
        <v>85688</v>
      </c>
      <c r="U930" s="153">
        <v>1288</v>
      </c>
      <c r="V930" s="153">
        <v>1275</v>
      </c>
      <c r="W930" s="153">
        <v>0</v>
      </c>
      <c r="X930" s="151">
        <v>1124</v>
      </c>
      <c r="Y930" s="154">
        <v>0.0150312762580525</v>
      </c>
      <c r="Z930" s="154">
        <v>0.0146678170836928</v>
      </c>
      <c r="AA930" s="154">
        <v>0.00745089184917589</v>
      </c>
      <c r="AB930" s="155">
        <v>0.0244596131968146</v>
      </c>
      <c r="AC930" s="156">
        <v>0.00721692523451695</v>
      </c>
      <c r="AD930" s="157">
        <v>22841</v>
      </c>
      <c r="AE930" s="158">
        <v>322</v>
      </c>
      <c r="AF930" s="158">
        <v>0</v>
      </c>
      <c r="AG930" s="158">
        <v>26638</v>
      </c>
      <c r="AH930" s="158">
        <v>373</v>
      </c>
      <c r="AI930" s="158">
        <v>0</v>
      </c>
      <c r="AJ930" s="155">
        <v>0.014097456328532</v>
      </c>
      <c r="AK930" s="155">
        <v>0.0140025527442</v>
      </c>
      <c r="AL930" s="156">
        <v>9.49035843320102e-5</v>
      </c>
    </row>
    <row r="931" ht="33" spans="1:38">
      <c r="A931" s="166" t="s">
        <v>668</v>
      </c>
      <c r="B931" s="167" t="s">
        <v>1826</v>
      </c>
      <c r="C931" s="167" t="s">
        <v>751</v>
      </c>
      <c r="D931" s="150">
        <v>7330</v>
      </c>
      <c r="E931" s="150">
        <v>115</v>
      </c>
      <c r="F931" s="150">
        <v>84</v>
      </c>
      <c r="G931" s="150">
        <v>1</v>
      </c>
      <c r="H931" s="150">
        <v>0</v>
      </c>
      <c r="I931" s="151">
        <v>9109</v>
      </c>
      <c r="J931" s="151">
        <v>110</v>
      </c>
      <c r="K931" s="151">
        <v>109</v>
      </c>
      <c r="L931" s="151">
        <v>1</v>
      </c>
      <c r="M931" s="151">
        <v>0</v>
      </c>
      <c r="N931" s="151">
        <v>5008</v>
      </c>
      <c r="O931" s="151">
        <v>87</v>
      </c>
      <c r="P931" s="151">
        <v>87</v>
      </c>
      <c r="Q931" s="151">
        <v>24</v>
      </c>
      <c r="R931" s="151">
        <v>0</v>
      </c>
      <c r="S931" s="152">
        <v>0.015</v>
      </c>
      <c r="T931" s="153">
        <v>185886</v>
      </c>
      <c r="U931" s="153">
        <v>2669</v>
      </c>
      <c r="V931" s="153">
        <v>2635</v>
      </c>
      <c r="W931" s="153">
        <v>2</v>
      </c>
      <c r="X931" s="151">
        <v>2348</v>
      </c>
      <c r="Y931" s="154">
        <v>0.0143475033084794</v>
      </c>
      <c r="Z931" s="154">
        <v>0.0156889495225102</v>
      </c>
      <c r="AA931" s="154">
        <v>0.0120759688220441</v>
      </c>
      <c r="AB931" s="155">
        <v>0.0173722044728435</v>
      </c>
      <c r="AC931" s="156">
        <v>0.0036129807004661</v>
      </c>
      <c r="AD931" s="157">
        <v>48302</v>
      </c>
      <c r="AE931" s="158">
        <v>755</v>
      </c>
      <c r="AF931" s="158">
        <v>0</v>
      </c>
      <c r="AG931" s="158">
        <v>59540</v>
      </c>
      <c r="AH931" s="158">
        <v>789</v>
      </c>
      <c r="AI931" s="158">
        <v>2</v>
      </c>
      <c r="AJ931" s="155">
        <v>0.0156308227402592</v>
      </c>
      <c r="AK931" s="155">
        <v>0.0132180047027209</v>
      </c>
      <c r="AL931" s="156">
        <v>0.00241281803753834</v>
      </c>
    </row>
    <row r="932" ht="33" spans="1:38">
      <c r="A932" s="166" t="s">
        <v>668</v>
      </c>
      <c r="B932" s="167" t="s">
        <v>1826</v>
      </c>
      <c r="C932" s="167" t="s">
        <v>752</v>
      </c>
      <c r="D932" s="150">
        <v>2999</v>
      </c>
      <c r="E932" s="150">
        <v>51</v>
      </c>
      <c r="F932" s="150">
        <v>41</v>
      </c>
      <c r="G932" s="150">
        <v>0</v>
      </c>
      <c r="H932" s="150">
        <v>0</v>
      </c>
      <c r="I932" s="151">
        <v>3934</v>
      </c>
      <c r="J932" s="151">
        <v>9</v>
      </c>
      <c r="K932" s="151">
        <v>9</v>
      </c>
      <c r="L932" s="151">
        <v>1</v>
      </c>
      <c r="M932" s="151">
        <v>0</v>
      </c>
      <c r="N932" s="151">
        <v>1662</v>
      </c>
      <c r="O932" s="151">
        <v>19</v>
      </c>
      <c r="P932" s="151">
        <v>19</v>
      </c>
      <c r="Q932" s="151">
        <v>10</v>
      </c>
      <c r="R932" s="151">
        <v>0</v>
      </c>
      <c r="S932" s="152">
        <v>0.015</v>
      </c>
      <c r="T932" s="153">
        <v>75399</v>
      </c>
      <c r="U932" s="153">
        <v>1176</v>
      </c>
      <c r="V932" s="153">
        <v>1166</v>
      </c>
      <c r="W932" s="153">
        <v>0</v>
      </c>
      <c r="X932" s="151">
        <v>1101</v>
      </c>
      <c r="Y932" s="154">
        <v>0.0155970238332073</v>
      </c>
      <c r="Z932" s="154">
        <v>0.0170056685561854</v>
      </c>
      <c r="AA932" s="154">
        <v>0.00228774783934926</v>
      </c>
      <c r="AB932" s="155">
        <v>0.0114320096269555</v>
      </c>
      <c r="AC932" s="156">
        <v>0.0147179207168361</v>
      </c>
      <c r="AD932" s="157">
        <v>20204</v>
      </c>
      <c r="AE932" s="158">
        <v>256</v>
      </c>
      <c r="AF932" s="158">
        <v>0</v>
      </c>
      <c r="AG932" s="158">
        <v>24325</v>
      </c>
      <c r="AH932" s="158">
        <v>312</v>
      </c>
      <c r="AI932" s="158">
        <v>0</v>
      </c>
      <c r="AJ932" s="155">
        <v>0.01267075826569</v>
      </c>
      <c r="AK932" s="155">
        <v>0.0128263103802672</v>
      </c>
      <c r="AL932" s="156">
        <v>-0.000155552114577252</v>
      </c>
    </row>
    <row r="933" ht="33" spans="1:38">
      <c r="A933" s="166" t="s">
        <v>668</v>
      </c>
      <c r="B933" s="167" t="s">
        <v>1826</v>
      </c>
      <c r="C933" s="167" t="s">
        <v>753</v>
      </c>
      <c r="D933" s="150">
        <v>3758</v>
      </c>
      <c r="E933" s="150">
        <v>49</v>
      </c>
      <c r="F933" s="150">
        <v>38</v>
      </c>
      <c r="G933" s="150">
        <v>0</v>
      </c>
      <c r="H933" s="150">
        <v>0</v>
      </c>
      <c r="I933" s="151">
        <v>4717</v>
      </c>
      <c r="J933" s="151">
        <v>37</v>
      </c>
      <c r="K933" s="151">
        <v>37</v>
      </c>
      <c r="L933" s="151">
        <v>3</v>
      </c>
      <c r="M933" s="151">
        <v>0</v>
      </c>
      <c r="N933" s="151">
        <v>2045</v>
      </c>
      <c r="O933" s="151">
        <v>47</v>
      </c>
      <c r="P933" s="151">
        <v>47</v>
      </c>
      <c r="Q933" s="151">
        <v>26</v>
      </c>
      <c r="R933" s="151">
        <v>0</v>
      </c>
      <c r="S933" s="152">
        <v>0.015</v>
      </c>
      <c r="T933" s="153">
        <v>92747</v>
      </c>
      <c r="U933" s="153">
        <v>1066</v>
      </c>
      <c r="V933" s="153">
        <v>1054</v>
      </c>
      <c r="W933" s="153">
        <v>0</v>
      </c>
      <c r="X933" s="151">
        <v>947</v>
      </c>
      <c r="Y933" s="154">
        <v>0.0114936332172469</v>
      </c>
      <c r="Z933" s="154">
        <v>0.0130388504523683</v>
      </c>
      <c r="AA933" s="154">
        <v>0.0078439686241255</v>
      </c>
      <c r="AB933" s="155">
        <v>0.0229828850855746</v>
      </c>
      <c r="AC933" s="156">
        <v>0.00519488182824278</v>
      </c>
      <c r="AD933" s="157">
        <v>24970</v>
      </c>
      <c r="AE933" s="158">
        <v>310</v>
      </c>
      <c r="AF933" s="158">
        <v>0</v>
      </c>
      <c r="AG933" s="158">
        <v>28553</v>
      </c>
      <c r="AH933" s="158">
        <v>311</v>
      </c>
      <c r="AI933" s="158">
        <v>0</v>
      </c>
      <c r="AJ933" s="155">
        <v>0.0124148978774529</v>
      </c>
      <c r="AK933" s="155">
        <v>0.0108920253563548</v>
      </c>
      <c r="AL933" s="156">
        <v>0.00152287252109809</v>
      </c>
    </row>
    <row r="934" ht="33" spans="1:38">
      <c r="A934" s="166" t="s">
        <v>668</v>
      </c>
      <c r="B934" s="167" t="s">
        <v>1826</v>
      </c>
      <c r="C934" s="167" t="s">
        <v>754</v>
      </c>
      <c r="D934" s="150">
        <v>1750</v>
      </c>
      <c r="E934" s="150">
        <v>24</v>
      </c>
      <c r="F934" s="150">
        <v>20</v>
      </c>
      <c r="G934" s="150">
        <v>0</v>
      </c>
      <c r="H934" s="150">
        <v>0</v>
      </c>
      <c r="I934" s="151">
        <v>2334</v>
      </c>
      <c r="J934" s="151">
        <v>25</v>
      </c>
      <c r="K934" s="151">
        <v>24</v>
      </c>
      <c r="L934" s="151">
        <v>0</v>
      </c>
      <c r="M934" s="151">
        <v>0</v>
      </c>
      <c r="N934" s="151">
        <v>911</v>
      </c>
      <c r="O934" s="151">
        <v>13</v>
      </c>
      <c r="P934" s="151">
        <v>13</v>
      </c>
      <c r="Q934" s="151">
        <v>5</v>
      </c>
      <c r="R934" s="151">
        <v>0</v>
      </c>
      <c r="S934" s="152">
        <v>0.015</v>
      </c>
      <c r="T934" s="153">
        <v>45173</v>
      </c>
      <c r="U934" s="153">
        <v>405</v>
      </c>
      <c r="V934" s="153">
        <v>400</v>
      </c>
      <c r="W934" s="153">
        <v>0</v>
      </c>
      <c r="X934" s="151">
        <v>342</v>
      </c>
      <c r="Y934" s="154">
        <v>0.00896553250835676</v>
      </c>
      <c r="Z934" s="154">
        <v>0.0137142857142857</v>
      </c>
      <c r="AA934" s="154">
        <v>0.0107112253641817</v>
      </c>
      <c r="AB934" s="155">
        <v>0.0142700329308452</v>
      </c>
      <c r="AC934" s="156">
        <v>0.00300306035010405</v>
      </c>
      <c r="AD934" s="157">
        <v>11881</v>
      </c>
      <c r="AE934" s="158">
        <v>105</v>
      </c>
      <c r="AF934" s="158">
        <v>0</v>
      </c>
      <c r="AG934" s="158">
        <v>13805</v>
      </c>
      <c r="AH934" s="158">
        <v>135</v>
      </c>
      <c r="AI934" s="158">
        <v>0</v>
      </c>
      <c r="AJ934" s="155">
        <v>0.00883763992929888</v>
      </c>
      <c r="AK934" s="155">
        <v>0.00977906555595799</v>
      </c>
      <c r="AL934" s="156">
        <v>-0.000941425626659106</v>
      </c>
    </row>
    <row r="935" ht="33" spans="1:38">
      <c r="A935" s="166" t="s">
        <v>668</v>
      </c>
      <c r="B935" s="167" t="s">
        <v>1827</v>
      </c>
      <c r="C935" s="167" t="s">
        <v>755</v>
      </c>
      <c r="D935" s="150">
        <v>3181</v>
      </c>
      <c r="E935" s="150">
        <v>81</v>
      </c>
      <c r="F935" s="150">
        <v>62</v>
      </c>
      <c r="G935" s="150">
        <v>3</v>
      </c>
      <c r="H935" s="150">
        <v>0</v>
      </c>
      <c r="I935" s="151">
        <v>4013</v>
      </c>
      <c r="J935" s="151">
        <v>97</v>
      </c>
      <c r="K935" s="151">
        <v>97</v>
      </c>
      <c r="L935" s="151">
        <v>13</v>
      </c>
      <c r="M935" s="151">
        <v>0</v>
      </c>
      <c r="N935" s="151">
        <v>2062</v>
      </c>
      <c r="O935" s="151">
        <v>53</v>
      </c>
      <c r="P935" s="151">
        <v>53</v>
      </c>
      <c r="Q935" s="151">
        <v>31</v>
      </c>
      <c r="R935" s="151">
        <v>0</v>
      </c>
      <c r="S935" s="152">
        <v>0.015</v>
      </c>
      <c r="T935" s="153">
        <v>77536</v>
      </c>
      <c r="U935" s="153">
        <v>1635</v>
      </c>
      <c r="V935" s="153">
        <v>1615</v>
      </c>
      <c r="W935" s="153">
        <v>0</v>
      </c>
      <c r="X935" s="151">
        <v>1434</v>
      </c>
      <c r="Y935" s="154">
        <v>0.0210869789517128</v>
      </c>
      <c r="Z935" s="154">
        <v>0.0254636906633134</v>
      </c>
      <c r="AA935" s="154">
        <v>0.0241714428108647</v>
      </c>
      <c r="AB935" s="155">
        <v>0.0257032007759457</v>
      </c>
      <c r="AC935" s="156">
        <v>0.00129224785244873</v>
      </c>
      <c r="AD935" s="157">
        <v>21224</v>
      </c>
      <c r="AE935" s="158">
        <v>508</v>
      </c>
      <c r="AF935" s="158">
        <v>0</v>
      </c>
      <c r="AG935" s="158">
        <v>23721</v>
      </c>
      <c r="AH935" s="158">
        <v>444</v>
      </c>
      <c r="AI935" s="158">
        <v>0</v>
      </c>
      <c r="AJ935" s="155">
        <v>0.02393516773464</v>
      </c>
      <c r="AK935" s="155">
        <v>0.0187175920070823</v>
      </c>
      <c r="AL935" s="156">
        <v>0.0052175757275577</v>
      </c>
    </row>
    <row r="936" ht="33" spans="1:38">
      <c r="A936" s="166" t="s">
        <v>668</v>
      </c>
      <c r="B936" s="167" t="s">
        <v>1827</v>
      </c>
      <c r="C936" s="167" t="s">
        <v>756</v>
      </c>
      <c r="D936" s="150">
        <v>8534</v>
      </c>
      <c r="E936" s="150">
        <v>197</v>
      </c>
      <c r="F936" s="150">
        <v>151</v>
      </c>
      <c r="G936" s="150">
        <v>14</v>
      </c>
      <c r="H936" s="150">
        <v>0</v>
      </c>
      <c r="I936" s="151">
        <v>10914</v>
      </c>
      <c r="J936" s="151">
        <v>196</v>
      </c>
      <c r="K936" s="151">
        <v>196</v>
      </c>
      <c r="L936" s="151">
        <v>11</v>
      </c>
      <c r="M936" s="151">
        <v>0</v>
      </c>
      <c r="N936" s="151">
        <v>5476</v>
      </c>
      <c r="O936" s="151">
        <v>110</v>
      </c>
      <c r="P936" s="151">
        <v>110</v>
      </c>
      <c r="Q936" s="151">
        <v>53</v>
      </c>
      <c r="R936" s="151">
        <v>0</v>
      </c>
      <c r="S936" s="152">
        <v>0.015</v>
      </c>
      <c r="T936" s="153">
        <v>206038</v>
      </c>
      <c r="U936" s="153">
        <v>4335</v>
      </c>
      <c r="V936" s="153">
        <v>4288</v>
      </c>
      <c r="W936" s="153">
        <v>1</v>
      </c>
      <c r="X936" s="151">
        <v>3859</v>
      </c>
      <c r="Y936" s="154">
        <v>0.021034954717091</v>
      </c>
      <c r="Z936" s="154">
        <v>0.0230841340520272</v>
      </c>
      <c r="AA936" s="154">
        <v>0.0179585853032802</v>
      </c>
      <c r="AB936" s="155">
        <v>0.0200876552227904</v>
      </c>
      <c r="AC936" s="156">
        <v>0.00512554874874699</v>
      </c>
      <c r="AD936" s="157">
        <v>56750</v>
      </c>
      <c r="AE936" s="158">
        <v>1202</v>
      </c>
      <c r="AF936" s="158">
        <v>0</v>
      </c>
      <c r="AG936" s="158">
        <v>62250</v>
      </c>
      <c r="AH936" s="158">
        <v>1339</v>
      </c>
      <c r="AI936" s="158">
        <v>0</v>
      </c>
      <c r="AJ936" s="155">
        <v>0.0211806167400881</v>
      </c>
      <c r="AK936" s="155">
        <v>0.0215100401606426</v>
      </c>
      <c r="AL936" s="156">
        <v>-0.000329423420554465</v>
      </c>
    </row>
    <row r="937" ht="33" spans="1:38">
      <c r="A937" s="166" t="s">
        <v>668</v>
      </c>
      <c r="B937" s="167" t="s">
        <v>1827</v>
      </c>
      <c r="C937" s="167" t="s">
        <v>757</v>
      </c>
      <c r="D937" s="150">
        <v>4852</v>
      </c>
      <c r="E937" s="150">
        <v>86</v>
      </c>
      <c r="F937" s="150">
        <v>67</v>
      </c>
      <c r="G937" s="150">
        <v>3</v>
      </c>
      <c r="H937" s="150">
        <v>0</v>
      </c>
      <c r="I937" s="151">
        <v>6166</v>
      </c>
      <c r="J937" s="151">
        <v>68</v>
      </c>
      <c r="K937" s="151">
        <v>68</v>
      </c>
      <c r="L937" s="151">
        <v>19</v>
      </c>
      <c r="M937" s="151">
        <v>0</v>
      </c>
      <c r="N937" s="151">
        <v>3185</v>
      </c>
      <c r="O937" s="151">
        <v>41</v>
      </c>
      <c r="P937" s="151">
        <v>41</v>
      </c>
      <c r="Q937" s="151">
        <v>21</v>
      </c>
      <c r="R937" s="151">
        <v>0</v>
      </c>
      <c r="S937" s="152">
        <v>0.015</v>
      </c>
      <c r="T937" s="153">
        <v>115502</v>
      </c>
      <c r="U937" s="153">
        <v>1575</v>
      </c>
      <c r="V937" s="153">
        <v>1556</v>
      </c>
      <c r="W937" s="153">
        <v>0</v>
      </c>
      <c r="X937" s="151">
        <v>1404</v>
      </c>
      <c r="Y937" s="154">
        <v>0.0136361275129435</v>
      </c>
      <c r="Z937" s="154">
        <v>0.017724649629019</v>
      </c>
      <c r="AA937" s="154">
        <v>0.0110282192669478</v>
      </c>
      <c r="AB937" s="155">
        <v>0.01287284144427</v>
      </c>
      <c r="AC937" s="156">
        <v>0.00669643036207118</v>
      </c>
      <c r="AD937" s="157">
        <v>31846</v>
      </c>
      <c r="AE937" s="158">
        <v>484</v>
      </c>
      <c r="AF937" s="158">
        <v>0</v>
      </c>
      <c r="AG937" s="158">
        <v>35677</v>
      </c>
      <c r="AH937" s="158">
        <v>408</v>
      </c>
      <c r="AI937" s="158">
        <v>0</v>
      </c>
      <c r="AJ937" s="155">
        <v>0.0151981410538215</v>
      </c>
      <c r="AK937" s="155">
        <v>0.0114359391204417</v>
      </c>
      <c r="AL937" s="156">
        <v>0.00376220193337978</v>
      </c>
    </row>
    <row r="938" ht="33" spans="1:38">
      <c r="A938" s="166" t="s">
        <v>668</v>
      </c>
      <c r="B938" s="167" t="s">
        <v>1827</v>
      </c>
      <c r="C938" s="167" t="s">
        <v>758</v>
      </c>
      <c r="D938" s="150">
        <v>5736</v>
      </c>
      <c r="E938" s="150">
        <v>119</v>
      </c>
      <c r="F938" s="150">
        <v>91</v>
      </c>
      <c r="G938" s="150">
        <v>1</v>
      </c>
      <c r="H938" s="150">
        <v>0</v>
      </c>
      <c r="I938" s="151">
        <v>7000</v>
      </c>
      <c r="J938" s="151">
        <v>111</v>
      </c>
      <c r="K938" s="151">
        <v>111</v>
      </c>
      <c r="L938" s="151">
        <v>1</v>
      </c>
      <c r="M938" s="151">
        <v>0</v>
      </c>
      <c r="N938" s="151">
        <v>3577</v>
      </c>
      <c r="O938" s="151">
        <v>109</v>
      </c>
      <c r="P938" s="151">
        <v>109</v>
      </c>
      <c r="Q938" s="151">
        <v>49</v>
      </c>
      <c r="R938" s="151">
        <v>0</v>
      </c>
      <c r="S938" s="152">
        <v>0.015</v>
      </c>
      <c r="T938" s="153">
        <v>140258</v>
      </c>
      <c r="U938" s="153">
        <v>2812</v>
      </c>
      <c r="V938" s="153">
        <v>2784</v>
      </c>
      <c r="W938" s="153">
        <v>0</v>
      </c>
      <c r="X938" s="151">
        <v>2484</v>
      </c>
      <c r="Y938" s="154">
        <v>0.0200487672717421</v>
      </c>
      <c r="Z938" s="154">
        <v>0.0207461645746165</v>
      </c>
      <c r="AA938" s="154">
        <v>0.0158571428571429</v>
      </c>
      <c r="AB938" s="155">
        <v>0.0304724629577859</v>
      </c>
      <c r="AC938" s="156">
        <v>0.0048890217174736</v>
      </c>
      <c r="AD938" s="157">
        <v>38014</v>
      </c>
      <c r="AE938" s="158">
        <v>879</v>
      </c>
      <c r="AF938" s="158">
        <v>0</v>
      </c>
      <c r="AG938" s="158">
        <v>42894</v>
      </c>
      <c r="AH938" s="158">
        <v>804</v>
      </c>
      <c r="AI938" s="158">
        <v>0</v>
      </c>
      <c r="AJ938" s="155">
        <v>0.0231230599252907</v>
      </c>
      <c r="AK938" s="155">
        <v>0.0187438802629738</v>
      </c>
      <c r="AL938" s="156">
        <v>0.00437917966231684</v>
      </c>
    </row>
    <row r="939" ht="33" spans="1:38">
      <c r="A939" s="166" t="s">
        <v>668</v>
      </c>
      <c r="B939" s="167" t="s">
        <v>1827</v>
      </c>
      <c r="C939" s="167" t="s">
        <v>759</v>
      </c>
      <c r="D939" s="150">
        <v>3197</v>
      </c>
      <c r="E939" s="150">
        <v>54</v>
      </c>
      <c r="F939" s="150">
        <v>43</v>
      </c>
      <c r="G939" s="150">
        <v>2</v>
      </c>
      <c r="H939" s="150">
        <v>0</v>
      </c>
      <c r="I939" s="151">
        <v>3949</v>
      </c>
      <c r="J939" s="151">
        <v>29</v>
      </c>
      <c r="K939" s="151">
        <v>29</v>
      </c>
      <c r="L939" s="151">
        <v>0</v>
      </c>
      <c r="M939" s="151">
        <v>0</v>
      </c>
      <c r="N939" s="151">
        <v>2385</v>
      </c>
      <c r="O939" s="151">
        <v>75</v>
      </c>
      <c r="P939" s="151">
        <v>75</v>
      </c>
      <c r="Q939" s="151">
        <v>28</v>
      </c>
      <c r="R939" s="151">
        <v>0</v>
      </c>
      <c r="S939" s="152">
        <v>0.015</v>
      </c>
      <c r="T939" s="153">
        <v>80131</v>
      </c>
      <c r="U939" s="153">
        <v>815</v>
      </c>
      <c r="V939" s="153">
        <v>803</v>
      </c>
      <c r="W939" s="153">
        <v>0</v>
      </c>
      <c r="X939" s="151">
        <v>669</v>
      </c>
      <c r="Y939" s="154">
        <v>0.010170845240918</v>
      </c>
      <c r="Z939" s="154">
        <v>0.0168908351579606</v>
      </c>
      <c r="AA939" s="154">
        <v>0.00734363129906305</v>
      </c>
      <c r="AB939" s="155">
        <v>0.0314465408805031</v>
      </c>
      <c r="AC939" s="156">
        <v>0.00954720385889754</v>
      </c>
      <c r="AD939" s="157">
        <v>22565</v>
      </c>
      <c r="AE939" s="158">
        <v>288</v>
      </c>
      <c r="AF939" s="158">
        <v>0</v>
      </c>
      <c r="AG939" s="158">
        <v>24370</v>
      </c>
      <c r="AH939" s="158">
        <v>219</v>
      </c>
      <c r="AI939" s="158">
        <v>0</v>
      </c>
      <c r="AJ939" s="155">
        <v>0.0127631287391979</v>
      </c>
      <c r="AK939" s="155">
        <v>0.00898645876077144</v>
      </c>
      <c r="AL939" s="156">
        <v>0.00377666997842643</v>
      </c>
    </row>
    <row r="940" ht="33" spans="1:38">
      <c r="A940" s="166" t="s">
        <v>668</v>
      </c>
      <c r="B940" s="167" t="s">
        <v>1827</v>
      </c>
      <c r="C940" s="167" t="s">
        <v>760</v>
      </c>
      <c r="D940" s="150">
        <v>3276</v>
      </c>
      <c r="E940" s="150">
        <v>51</v>
      </c>
      <c r="F940" s="150">
        <v>37</v>
      </c>
      <c r="G940" s="150">
        <v>1</v>
      </c>
      <c r="H940" s="150">
        <v>0</v>
      </c>
      <c r="I940" s="151">
        <v>3788</v>
      </c>
      <c r="J940" s="151">
        <v>41</v>
      </c>
      <c r="K940" s="151">
        <v>41</v>
      </c>
      <c r="L940" s="151">
        <v>4</v>
      </c>
      <c r="M940" s="151">
        <v>0</v>
      </c>
      <c r="N940" s="151">
        <v>2031</v>
      </c>
      <c r="O940" s="151">
        <v>20</v>
      </c>
      <c r="P940" s="151">
        <v>20</v>
      </c>
      <c r="Q940" s="151">
        <v>11</v>
      </c>
      <c r="R940" s="151">
        <v>0</v>
      </c>
      <c r="S940" s="152">
        <v>0.015</v>
      </c>
      <c r="T940" s="153">
        <v>75002</v>
      </c>
      <c r="U940" s="153">
        <v>941</v>
      </c>
      <c r="V940" s="153">
        <v>927</v>
      </c>
      <c r="W940" s="153">
        <v>0</v>
      </c>
      <c r="X940" s="151">
        <v>833</v>
      </c>
      <c r="Y940" s="154">
        <v>0.0125463320978107</v>
      </c>
      <c r="Z940" s="154">
        <v>0.0155677655677656</v>
      </c>
      <c r="AA940" s="154">
        <v>0.0108236536430834</v>
      </c>
      <c r="AB940" s="155">
        <v>0.00984736582964057</v>
      </c>
      <c r="AC940" s="156">
        <v>0.00474411192468215</v>
      </c>
      <c r="AD940" s="157">
        <v>21146</v>
      </c>
      <c r="AE940" s="158">
        <v>276</v>
      </c>
      <c r="AF940" s="158">
        <v>0</v>
      </c>
      <c r="AG940" s="158">
        <v>23229</v>
      </c>
      <c r="AH940" s="158">
        <v>239</v>
      </c>
      <c r="AI940" s="158">
        <v>0</v>
      </c>
      <c r="AJ940" s="155">
        <v>0.0130521138749645</v>
      </c>
      <c r="AK940" s="155">
        <v>0.0102888630591072</v>
      </c>
      <c r="AL940" s="156">
        <v>0.00276325081585738</v>
      </c>
    </row>
    <row r="941" ht="33" spans="1:38">
      <c r="A941" s="166" t="s">
        <v>668</v>
      </c>
      <c r="B941" s="167" t="s">
        <v>1827</v>
      </c>
      <c r="C941" s="167" t="s">
        <v>761</v>
      </c>
      <c r="D941" s="150">
        <v>4644</v>
      </c>
      <c r="E941" s="150">
        <v>102</v>
      </c>
      <c r="F941" s="150">
        <v>83</v>
      </c>
      <c r="G941" s="150">
        <v>9</v>
      </c>
      <c r="H941" s="150">
        <v>0</v>
      </c>
      <c r="I941" s="151">
        <v>5709</v>
      </c>
      <c r="J941" s="151">
        <v>79</v>
      </c>
      <c r="K941" s="151">
        <v>79</v>
      </c>
      <c r="L941" s="151">
        <v>15</v>
      </c>
      <c r="M941" s="151">
        <v>0</v>
      </c>
      <c r="N941" s="151">
        <v>2897</v>
      </c>
      <c r="O941" s="151">
        <v>56</v>
      </c>
      <c r="P941" s="151">
        <v>56</v>
      </c>
      <c r="Q941" s="151">
        <v>38</v>
      </c>
      <c r="R941" s="151">
        <v>0</v>
      </c>
      <c r="S941" s="152">
        <v>0.015</v>
      </c>
      <c r="T941" s="153">
        <v>111655</v>
      </c>
      <c r="U941" s="153">
        <v>2072</v>
      </c>
      <c r="V941" s="153">
        <v>2053</v>
      </c>
      <c r="W941" s="153">
        <v>0</v>
      </c>
      <c r="X941" s="151">
        <v>1877</v>
      </c>
      <c r="Y941" s="154">
        <v>0.0185571626886391</v>
      </c>
      <c r="Z941" s="154">
        <v>0.0219638242894057</v>
      </c>
      <c r="AA941" s="154">
        <v>0.0138377999649676</v>
      </c>
      <c r="AB941" s="155">
        <v>0.0193303417328271</v>
      </c>
      <c r="AC941" s="156">
        <v>0.00812602432443809</v>
      </c>
      <c r="AD941" s="157">
        <v>30299</v>
      </c>
      <c r="AE941" s="158">
        <v>599</v>
      </c>
      <c r="AF941" s="158">
        <v>0</v>
      </c>
      <c r="AG941" s="158">
        <v>34338</v>
      </c>
      <c r="AH941" s="158">
        <v>597</v>
      </c>
      <c r="AI941" s="158">
        <v>0</v>
      </c>
      <c r="AJ941" s="155">
        <v>0.019769629360705</v>
      </c>
      <c r="AK941" s="155">
        <v>0.0173859863707846</v>
      </c>
      <c r="AL941" s="156">
        <v>0.00238364298992042</v>
      </c>
    </row>
    <row r="942" ht="33" spans="1:38">
      <c r="A942" s="166" t="s">
        <v>668</v>
      </c>
      <c r="B942" s="167" t="s">
        <v>1827</v>
      </c>
      <c r="C942" s="167" t="s">
        <v>762</v>
      </c>
      <c r="D942" s="150">
        <v>3995</v>
      </c>
      <c r="E942" s="150">
        <v>46</v>
      </c>
      <c r="F942" s="150">
        <v>35</v>
      </c>
      <c r="G942" s="150">
        <v>3</v>
      </c>
      <c r="H942" s="150">
        <v>0</v>
      </c>
      <c r="I942" s="151">
        <v>4591</v>
      </c>
      <c r="J942" s="151">
        <v>53</v>
      </c>
      <c r="K942" s="151">
        <v>53</v>
      </c>
      <c r="L942" s="151">
        <v>10</v>
      </c>
      <c r="M942" s="151">
        <v>0</v>
      </c>
      <c r="N942" s="151">
        <v>2476</v>
      </c>
      <c r="O942" s="151">
        <v>40</v>
      </c>
      <c r="P942" s="151">
        <v>40</v>
      </c>
      <c r="Q942" s="151">
        <v>22</v>
      </c>
      <c r="R942" s="151">
        <v>0</v>
      </c>
      <c r="S942" s="152">
        <v>0.015</v>
      </c>
      <c r="T942" s="153">
        <v>92825</v>
      </c>
      <c r="U942" s="153">
        <v>1145</v>
      </c>
      <c r="V942" s="153">
        <v>1134</v>
      </c>
      <c r="W942" s="153">
        <v>0</v>
      </c>
      <c r="X942" s="151">
        <v>1033</v>
      </c>
      <c r="Y942" s="154">
        <v>0.0123350390519795</v>
      </c>
      <c r="Z942" s="154">
        <v>0.011514392991239</v>
      </c>
      <c r="AA942" s="154">
        <v>0.0115443258549336</v>
      </c>
      <c r="AB942" s="155">
        <v>0.0161550888529887</v>
      </c>
      <c r="AC942" s="156">
        <v>-2.99328636945168e-5</v>
      </c>
      <c r="AD942" s="157">
        <v>25638</v>
      </c>
      <c r="AE942" s="158">
        <v>312</v>
      </c>
      <c r="AF942" s="158">
        <v>0</v>
      </c>
      <c r="AG942" s="158">
        <v>28305</v>
      </c>
      <c r="AH942" s="158">
        <v>261</v>
      </c>
      <c r="AI942" s="158">
        <v>0</v>
      </c>
      <c r="AJ942" s="155">
        <v>0.0121694359934472</v>
      </c>
      <c r="AK942" s="155">
        <v>0.00922098569157393</v>
      </c>
      <c r="AL942" s="156">
        <v>0.0029484503018733</v>
      </c>
    </row>
    <row r="943" ht="33" spans="1:38">
      <c r="A943" s="166" t="s">
        <v>668</v>
      </c>
      <c r="B943" s="167" t="s">
        <v>1827</v>
      </c>
      <c r="C943" s="167" t="s">
        <v>763</v>
      </c>
      <c r="D943" s="150">
        <v>2283</v>
      </c>
      <c r="E943" s="150">
        <v>30</v>
      </c>
      <c r="F943" s="150">
        <v>26</v>
      </c>
      <c r="G943" s="150">
        <v>0</v>
      </c>
      <c r="H943" s="150">
        <v>0</v>
      </c>
      <c r="I943" s="151">
        <v>2604</v>
      </c>
      <c r="J943" s="151">
        <v>44</v>
      </c>
      <c r="K943" s="151">
        <v>44</v>
      </c>
      <c r="L943" s="151">
        <v>0</v>
      </c>
      <c r="M943" s="151">
        <v>0</v>
      </c>
      <c r="N943" s="151">
        <v>1399</v>
      </c>
      <c r="O943" s="151">
        <v>32</v>
      </c>
      <c r="P943" s="151">
        <v>32</v>
      </c>
      <c r="Q943" s="151">
        <v>14</v>
      </c>
      <c r="R943" s="151">
        <v>0</v>
      </c>
      <c r="S943" s="152">
        <v>0.015</v>
      </c>
      <c r="T943" s="153">
        <v>51984</v>
      </c>
      <c r="U943" s="153">
        <v>896</v>
      </c>
      <c r="V943" s="153">
        <v>892</v>
      </c>
      <c r="W943" s="153">
        <v>0</v>
      </c>
      <c r="X943" s="151">
        <v>792</v>
      </c>
      <c r="Y943" s="154">
        <v>0.0172360726377347</v>
      </c>
      <c r="Z943" s="154">
        <v>0.0131406044678055</v>
      </c>
      <c r="AA943" s="154">
        <v>0.0168970814132104</v>
      </c>
      <c r="AB943" s="155">
        <v>0.0228734810578985</v>
      </c>
      <c r="AC943" s="156">
        <v>-0.00375647694540493</v>
      </c>
      <c r="AD943" s="157">
        <v>14348</v>
      </c>
      <c r="AE943" s="158">
        <v>265</v>
      </c>
      <c r="AF943" s="158">
        <v>0</v>
      </c>
      <c r="AG943" s="158">
        <v>15483</v>
      </c>
      <c r="AH943" s="158">
        <v>255</v>
      </c>
      <c r="AI943" s="158">
        <v>0</v>
      </c>
      <c r="AJ943" s="155">
        <v>0.0184694730972958</v>
      </c>
      <c r="AK943" s="155">
        <v>0.0164696764192986</v>
      </c>
      <c r="AL943" s="156">
        <v>0.00199979667799721</v>
      </c>
    </row>
    <row r="944" ht="33" spans="1:38">
      <c r="A944" s="166" t="s">
        <v>668</v>
      </c>
      <c r="B944" s="167" t="s">
        <v>1827</v>
      </c>
      <c r="C944" s="167" t="s">
        <v>764</v>
      </c>
      <c r="D944" s="150">
        <v>2054</v>
      </c>
      <c r="E944" s="150">
        <v>56</v>
      </c>
      <c r="F944" s="150">
        <v>42</v>
      </c>
      <c r="G944" s="150">
        <v>1</v>
      </c>
      <c r="H944" s="150">
        <v>0</v>
      </c>
      <c r="I944" s="151">
        <v>2640</v>
      </c>
      <c r="J944" s="151">
        <v>75</v>
      </c>
      <c r="K944" s="151">
        <v>75</v>
      </c>
      <c r="L944" s="151">
        <v>18</v>
      </c>
      <c r="M944" s="151">
        <v>0</v>
      </c>
      <c r="N944" s="151">
        <v>1118</v>
      </c>
      <c r="O944" s="151">
        <v>29</v>
      </c>
      <c r="P944" s="151">
        <v>29</v>
      </c>
      <c r="Q944" s="151">
        <v>17</v>
      </c>
      <c r="R944" s="151">
        <v>0</v>
      </c>
      <c r="S944" s="152">
        <v>0.015</v>
      </c>
      <c r="T944" s="153">
        <v>53334</v>
      </c>
      <c r="U944" s="153">
        <v>1220</v>
      </c>
      <c r="V944" s="153">
        <v>1206</v>
      </c>
      <c r="W944" s="153">
        <v>0</v>
      </c>
      <c r="X944" s="151">
        <v>1075</v>
      </c>
      <c r="Y944" s="154">
        <v>0.0228747140660742</v>
      </c>
      <c r="Z944" s="154">
        <v>0.0272638753651412</v>
      </c>
      <c r="AA944" s="154">
        <v>0.0284090909090909</v>
      </c>
      <c r="AB944" s="155">
        <v>0.0259391771019678</v>
      </c>
      <c r="AC944" s="156">
        <v>-0.00114521554394972</v>
      </c>
      <c r="AD944" s="157">
        <v>13984</v>
      </c>
      <c r="AE944" s="158">
        <v>376</v>
      </c>
      <c r="AF944" s="158">
        <v>0</v>
      </c>
      <c r="AG944" s="158">
        <v>17106</v>
      </c>
      <c r="AH944" s="158">
        <v>356</v>
      </c>
      <c r="AI944" s="158">
        <v>0</v>
      </c>
      <c r="AJ944" s="155">
        <v>0.0268878718535469</v>
      </c>
      <c r="AK944" s="155">
        <v>0.0208114112007483</v>
      </c>
      <c r="AL944" s="156">
        <v>0.00607646065279864</v>
      </c>
    </row>
    <row r="945" ht="33" spans="1:38">
      <c r="A945" s="166" t="s">
        <v>668</v>
      </c>
      <c r="B945" s="167" t="s">
        <v>1827</v>
      </c>
      <c r="C945" s="167" t="s">
        <v>765</v>
      </c>
      <c r="D945" s="150">
        <v>3943</v>
      </c>
      <c r="E945" s="150">
        <v>143</v>
      </c>
      <c r="F945" s="150">
        <v>93</v>
      </c>
      <c r="G945" s="150">
        <v>0</v>
      </c>
      <c r="H945" s="150">
        <v>0</v>
      </c>
      <c r="I945" s="151">
        <v>5121</v>
      </c>
      <c r="J945" s="151">
        <v>166</v>
      </c>
      <c r="K945" s="151">
        <v>165</v>
      </c>
      <c r="L945" s="151">
        <v>4</v>
      </c>
      <c r="M945" s="151">
        <v>0</v>
      </c>
      <c r="N945" s="151">
        <v>2186</v>
      </c>
      <c r="O945" s="151">
        <v>67</v>
      </c>
      <c r="P945" s="151">
        <v>67</v>
      </c>
      <c r="Q945" s="151">
        <v>22</v>
      </c>
      <c r="R945" s="151">
        <v>0</v>
      </c>
      <c r="S945" s="152">
        <v>0.015</v>
      </c>
      <c r="T945" s="153">
        <v>96363</v>
      </c>
      <c r="U945" s="153">
        <v>2955</v>
      </c>
      <c r="V945" s="153">
        <v>2904</v>
      </c>
      <c r="W945" s="153">
        <v>4</v>
      </c>
      <c r="X945" s="151">
        <v>2505</v>
      </c>
      <c r="Y945" s="154">
        <v>0.030623787138217</v>
      </c>
      <c r="Z945" s="154">
        <v>0.0362668019274664</v>
      </c>
      <c r="AA945" s="154">
        <v>0.0324155438390939</v>
      </c>
      <c r="AB945" s="155">
        <v>0.0306495882891125</v>
      </c>
      <c r="AC945" s="156">
        <v>0.00385125808837247</v>
      </c>
      <c r="AD945" s="157">
        <v>26875</v>
      </c>
      <c r="AE945" s="158">
        <v>947</v>
      </c>
      <c r="AF945" s="158">
        <v>2</v>
      </c>
      <c r="AG945" s="158">
        <v>29727</v>
      </c>
      <c r="AH945" s="158">
        <v>847</v>
      </c>
      <c r="AI945" s="158">
        <v>0</v>
      </c>
      <c r="AJ945" s="155">
        <v>0.0351627906976744</v>
      </c>
      <c r="AK945" s="155">
        <v>0.0284926161402092</v>
      </c>
      <c r="AL945" s="156">
        <v>0.00667017455746518</v>
      </c>
    </row>
    <row r="946" ht="33" spans="1:38">
      <c r="A946" s="166" t="s">
        <v>668</v>
      </c>
      <c r="B946" s="167" t="s">
        <v>1827</v>
      </c>
      <c r="C946" s="167" t="s">
        <v>766</v>
      </c>
      <c r="D946" s="150">
        <v>7084</v>
      </c>
      <c r="E946" s="150">
        <v>137</v>
      </c>
      <c r="F946" s="150">
        <v>103</v>
      </c>
      <c r="G946" s="150">
        <v>1</v>
      </c>
      <c r="H946" s="150">
        <v>0</v>
      </c>
      <c r="I946" s="151">
        <v>9018</v>
      </c>
      <c r="J946" s="151">
        <v>158</v>
      </c>
      <c r="K946" s="151">
        <v>157</v>
      </c>
      <c r="L946" s="151">
        <v>4</v>
      </c>
      <c r="M946" s="151">
        <v>0</v>
      </c>
      <c r="N946" s="151">
        <v>3542</v>
      </c>
      <c r="O946" s="151">
        <v>90</v>
      </c>
      <c r="P946" s="151">
        <v>90</v>
      </c>
      <c r="Q946" s="151">
        <v>38</v>
      </c>
      <c r="R946" s="151">
        <v>0</v>
      </c>
      <c r="S946" s="152">
        <v>0.015</v>
      </c>
      <c r="T946" s="153">
        <v>151059</v>
      </c>
      <c r="U946" s="153">
        <v>2937</v>
      </c>
      <c r="V946" s="153">
        <v>2894</v>
      </c>
      <c r="W946" s="153">
        <v>0</v>
      </c>
      <c r="X946" s="151">
        <v>2543</v>
      </c>
      <c r="Y946" s="154">
        <v>0.0194427342958712</v>
      </c>
      <c r="Z946" s="154">
        <v>0.019339356295878</v>
      </c>
      <c r="AA946" s="154">
        <v>0.0175205145265026</v>
      </c>
      <c r="AB946" s="155">
        <v>0.0254093732354602</v>
      </c>
      <c r="AC946" s="156">
        <v>0.00181884176937549</v>
      </c>
      <c r="AD946" s="157">
        <v>44774</v>
      </c>
      <c r="AE946" s="158">
        <v>903</v>
      </c>
      <c r="AF946" s="158">
        <v>0</v>
      </c>
      <c r="AG946" s="158">
        <v>45723</v>
      </c>
      <c r="AH946" s="158">
        <v>873</v>
      </c>
      <c r="AI946" s="158">
        <v>0</v>
      </c>
      <c r="AJ946" s="155">
        <v>0.0201679546165185</v>
      </c>
      <c r="AK946" s="155">
        <v>0.019093235352011</v>
      </c>
      <c r="AL946" s="156">
        <v>0.00107471926450749</v>
      </c>
    </row>
    <row r="947" ht="33" spans="1:38">
      <c r="A947" s="166" t="s">
        <v>668</v>
      </c>
      <c r="B947" s="167" t="s">
        <v>1827</v>
      </c>
      <c r="C947" s="167" t="s">
        <v>767</v>
      </c>
      <c r="D947" s="150">
        <v>3236</v>
      </c>
      <c r="E947" s="150">
        <v>58</v>
      </c>
      <c r="F947" s="150">
        <v>49</v>
      </c>
      <c r="G947" s="150">
        <v>1</v>
      </c>
      <c r="H947" s="150">
        <v>0</v>
      </c>
      <c r="I947" s="151">
        <v>4237</v>
      </c>
      <c r="J947" s="151">
        <v>109</v>
      </c>
      <c r="K947" s="151">
        <v>108</v>
      </c>
      <c r="L947" s="151">
        <v>2</v>
      </c>
      <c r="M947" s="151">
        <v>1</v>
      </c>
      <c r="N947" s="151">
        <v>1991</v>
      </c>
      <c r="O947" s="151">
        <v>39</v>
      </c>
      <c r="P947" s="151">
        <v>39</v>
      </c>
      <c r="Q947" s="151">
        <v>13</v>
      </c>
      <c r="R947" s="151">
        <v>0</v>
      </c>
      <c r="S947" s="152">
        <v>0.015</v>
      </c>
      <c r="T947" s="153">
        <v>84935</v>
      </c>
      <c r="U947" s="153">
        <v>1755</v>
      </c>
      <c r="V947" s="153">
        <v>1745</v>
      </c>
      <c r="W947" s="153">
        <v>3</v>
      </c>
      <c r="X947" s="151">
        <v>1527</v>
      </c>
      <c r="Y947" s="154">
        <v>0.0206275387060693</v>
      </c>
      <c r="Z947" s="154">
        <v>0.0179233621755253</v>
      </c>
      <c r="AA947" s="154">
        <v>0.0254897333018645</v>
      </c>
      <c r="AB947" s="155">
        <v>0.0195881466599699</v>
      </c>
      <c r="AC947" s="156">
        <v>-0.00756637112633919</v>
      </c>
      <c r="AD947" s="157">
        <v>22780</v>
      </c>
      <c r="AE947" s="158">
        <v>484</v>
      </c>
      <c r="AF947" s="158">
        <v>1</v>
      </c>
      <c r="AG947" s="158">
        <v>27273</v>
      </c>
      <c r="AH947" s="158">
        <v>581</v>
      </c>
      <c r="AI947" s="158">
        <v>2</v>
      </c>
      <c r="AJ947" s="155">
        <v>0.0212028094820018</v>
      </c>
      <c r="AK947" s="155">
        <v>0.021229787702123</v>
      </c>
      <c r="AL947" s="156">
        <v>-2.69782201212203e-5</v>
      </c>
    </row>
    <row r="948" ht="33" spans="1:38">
      <c r="A948" s="166" t="s">
        <v>668</v>
      </c>
      <c r="B948" s="167" t="s">
        <v>1827</v>
      </c>
      <c r="C948" s="167" t="s">
        <v>768</v>
      </c>
      <c r="D948" s="150">
        <v>5513</v>
      </c>
      <c r="E948" s="150">
        <v>135</v>
      </c>
      <c r="F948" s="150">
        <v>92</v>
      </c>
      <c r="G948" s="150">
        <v>2</v>
      </c>
      <c r="H948" s="150">
        <v>0</v>
      </c>
      <c r="I948" s="151">
        <v>7079</v>
      </c>
      <c r="J948" s="151">
        <v>196</v>
      </c>
      <c r="K948" s="151">
        <v>194</v>
      </c>
      <c r="L948" s="151">
        <v>25</v>
      </c>
      <c r="M948" s="151">
        <v>0</v>
      </c>
      <c r="N948" s="151">
        <v>2825</v>
      </c>
      <c r="O948" s="151">
        <v>100</v>
      </c>
      <c r="P948" s="151">
        <v>100</v>
      </c>
      <c r="Q948" s="151">
        <v>49</v>
      </c>
      <c r="R948" s="151">
        <v>0</v>
      </c>
      <c r="S948" s="152">
        <v>0.015</v>
      </c>
      <c r="T948" s="153">
        <v>131901</v>
      </c>
      <c r="U948" s="153">
        <v>3650</v>
      </c>
      <c r="V948" s="153">
        <v>3601</v>
      </c>
      <c r="W948" s="153">
        <v>4</v>
      </c>
      <c r="X948" s="151">
        <v>3232</v>
      </c>
      <c r="Y948" s="154">
        <v>0.0276419435788963</v>
      </c>
      <c r="Z948" s="154">
        <v>0.0244875748231453</v>
      </c>
      <c r="AA948" s="154">
        <v>0.0276875264867919</v>
      </c>
      <c r="AB948" s="155">
        <v>0.0353982300884956</v>
      </c>
      <c r="AC948" s="156">
        <v>-0.00319995166364663</v>
      </c>
      <c r="AD948" s="157">
        <v>36450</v>
      </c>
      <c r="AE948" s="158">
        <v>1012</v>
      </c>
      <c r="AF948" s="158">
        <v>0</v>
      </c>
      <c r="AG948" s="158">
        <v>40949</v>
      </c>
      <c r="AH948" s="158">
        <v>1121</v>
      </c>
      <c r="AI948" s="158">
        <v>2</v>
      </c>
      <c r="AJ948" s="155">
        <v>0.027764060356653</v>
      </c>
      <c r="AK948" s="155">
        <v>0.0273266746440695</v>
      </c>
      <c r="AL948" s="156">
        <v>0.000437385712583498</v>
      </c>
    </row>
    <row r="949" ht="33" spans="1:38">
      <c r="A949" s="166" t="s">
        <v>668</v>
      </c>
      <c r="B949" s="167" t="s">
        <v>1827</v>
      </c>
      <c r="C949" s="167" t="s">
        <v>769</v>
      </c>
      <c r="D949" s="150">
        <v>3949</v>
      </c>
      <c r="E949" s="150">
        <v>103</v>
      </c>
      <c r="F949" s="150">
        <v>69</v>
      </c>
      <c r="G949" s="150">
        <v>0</v>
      </c>
      <c r="H949" s="150">
        <v>0</v>
      </c>
      <c r="I949" s="151">
        <v>5363</v>
      </c>
      <c r="J949" s="151">
        <v>110</v>
      </c>
      <c r="K949" s="151">
        <v>110</v>
      </c>
      <c r="L949" s="151">
        <v>2</v>
      </c>
      <c r="M949" s="151">
        <v>0</v>
      </c>
      <c r="N949" s="151">
        <v>2481</v>
      </c>
      <c r="O949" s="151">
        <v>56</v>
      </c>
      <c r="P949" s="151">
        <v>56</v>
      </c>
      <c r="Q949" s="151">
        <v>29</v>
      </c>
      <c r="R949" s="151">
        <v>0</v>
      </c>
      <c r="S949" s="152">
        <v>0.015</v>
      </c>
      <c r="T949" s="153">
        <v>108418</v>
      </c>
      <c r="U949" s="153">
        <v>2343</v>
      </c>
      <c r="V949" s="153">
        <v>2309</v>
      </c>
      <c r="W949" s="153">
        <v>0</v>
      </c>
      <c r="X949" s="151">
        <v>2069</v>
      </c>
      <c r="Y949" s="154">
        <v>0.0216108026342489</v>
      </c>
      <c r="Z949" s="154">
        <v>0.0260825525449481</v>
      </c>
      <c r="AA949" s="154">
        <v>0.0205109080738393</v>
      </c>
      <c r="AB949" s="155">
        <v>0.022571543732366</v>
      </c>
      <c r="AC949" s="156">
        <v>0.00557164447110882</v>
      </c>
      <c r="AD949" s="157">
        <v>28331</v>
      </c>
      <c r="AE949" s="158">
        <v>633</v>
      </c>
      <c r="AF949" s="158">
        <v>0</v>
      </c>
      <c r="AG949" s="158">
        <v>35091</v>
      </c>
      <c r="AH949" s="158">
        <v>692</v>
      </c>
      <c r="AI949" s="158">
        <v>0</v>
      </c>
      <c r="AJ949" s="155">
        <v>0.0223430164837104</v>
      </c>
      <c r="AK949" s="155">
        <v>0.0197201561653985</v>
      </c>
      <c r="AL949" s="156">
        <v>0.00262286031831189</v>
      </c>
    </row>
    <row r="950" ht="33" spans="1:38">
      <c r="A950" s="166" t="s">
        <v>668</v>
      </c>
      <c r="B950" s="167" t="s">
        <v>1827</v>
      </c>
      <c r="C950" s="167" t="s">
        <v>770</v>
      </c>
      <c r="D950" s="150">
        <v>3742</v>
      </c>
      <c r="E950" s="150">
        <v>145</v>
      </c>
      <c r="F950" s="150">
        <v>68</v>
      </c>
      <c r="G950" s="150">
        <v>0</v>
      </c>
      <c r="H950" s="150">
        <v>0</v>
      </c>
      <c r="I950" s="151">
        <v>4624</v>
      </c>
      <c r="J950" s="151">
        <v>122</v>
      </c>
      <c r="K950" s="151">
        <v>121</v>
      </c>
      <c r="L950" s="151">
        <v>0</v>
      </c>
      <c r="M950" s="151">
        <v>0</v>
      </c>
      <c r="N950" s="151">
        <v>2022</v>
      </c>
      <c r="O950" s="151">
        <v>62</v>
      </c>
      <c r="P950" s="151">
        <v>62</v>
      </c>
      <c r="Q950" s="151">
        <v>29</v>
      </c>
      <c r="R950" s="151">
        <v>0</v>
      </c>
      <c r="S950" s="152">
        <v>0.015</v>
      </c>
      <c r="T950" s="153">
        <v>91741</v>
      </c>
      <c r="U950" s="153">
        <v>2276</v>
      </c>
      <c r="V950" s="153">
        <v>2198</v>
      </c>
      <c r="W950" s="153">
        <v>3</v>
      </c>
      <c r="X950" s="151">
        <v>1903</v>
      </c>
      <c r="Y950" s="154">
        <v>0.0247762723318909</v>
      </c>
      <c r="Z950" s="154">
        <v>0.0387493319080705</v>
      </c>
      <c r="AA950" s="154">
        <v>0.0263840830449827</v>
      </c>
      <c r="AB950" s="155">
        <v>0.0306627101879327</v>
      </c>
      <c r="AC950" s="156">
        <v>0.0123652488630878</v>
      </c>
      <c r="AD950" s="157">
        <v>24656</v>
      </c>
      <c r="AE950" s="158">
        <v>703</v>
      </c>
      <c r="AF950" s="158">
        <v>0</v>
      </c>
      <c r="AG950" s="158">
        <v>29605</v>
      </c>
      <c r="AH950" s="158">
        <v>706</v>
      </c>
      <c r="AI950" s="158">
        <v>1</v>
      </c>
      <c r="AJ950" s="155">
        <v>0.0285123296560675</v>
      </c>
      <c r="AK950" s="155">
        <v>0.023813545009289</v>
      </c>
      <c r="AL950" s="156">
        <v>0.00469878464677852</v>
      </c>
    </row>
    <row r="951" ht="33" spans="1:38">
      <c r="A951" s="166" t="s">
        <v>668</v>
      </c>
      <c r="B951" s="167" t="s">
        <v>1827</v>
      </c>
      <c r="C951" s="167" t="s">
        <v>771</v>
      </c>
      <c r="D951" s="150">
        <v>4697</v>
      </c>
      <c r="E951" s="150">
        <v>99</v>
      </c>
      <c r="F951" s="150">
        <v>68</v>
      </c>
      <c r="G951" s="150">
        <v>0</v>
      </c>
      <c r="H951" s="150">
        <v>0</v>
      </c>
      <c r="I951" s="151">
        <v>5706</v>
      </c>
      <c r="J951" s="151">
        <v>81</v>
      </c>
      <c r="K951" s="151">
        <v>80</v>
      </c>
      <c r="L951" s="151">
        <v>17</v>
      </c>
      <c r="M951" s="151">
        <v>0</v>
      </c>
      <c r="N951" s="151">
        <v>2410</v>
      </c>
      <c r="O951" s="151">
        <v>61</v>
      </c>
      <c r="P951" s="151">
        <v>61</v>
      </c>
      <c r="Q951" s="151">
        <v>41</v>
      </c>
      <c r="R951" s="151">
        <v>0</v>
      </c>
      <c r="S951" s="152">
        <v>0.015</v>
      </c>
      <c r="T951" s="153">
        <v>109507</v>
      </c>
      <c r="U951" s="153">
        <v>1470</v>
      </c>
      <c r="V951" s="153">
        <v>1438</v>
      </c>
      <c r="W951" s="153">
        <v>1</v>
      </c>
      <c r="X951" s="151">
        <v>1265</v>
      </c>
      <c r="Y951" s="154">
        <v>0.0134146675554987</v>
      </c>
      <c r="Z951" s="154">
        <v>0.0210772833723653</v>
      </c>
      <c r="AA951" s="154">
        <v>0.0141955835962145</v>
      </c>
      <c r="AB951" s="155">
        <v>0.0253112033195021</v>
      </c>
      <c r="AC951" s="156">
        <v>0.00688169977615083</v>
      </c>
      <c r="AD951" s="157">
        <v>30566</v>
      </c>
      <c r="AE951" s="158">
        <v>497</v>
      </c>
      <c r="AF951" s="158">
        <v>0</v>
      </c>
      <c r="AG951" s="158">
        <v>33358</v>
      </c>
      <c r="AH951" s="158">
        <v>404</v>
      </c>
      <c r="AI951" s="158">
        <v>1</v>
      </c>
      <c r="AJ951" s="155">
        <v>0.0162598966171563</v>
      </c>
      <c r="AK951" s="155">
        <v>0.0120810600155885</v>
      </c>
      <c r="AL951" s="156">
        <v>0.00417883660156785</v>
      </c>
    </row>
    <row r="952" ht="33" spans="1:38">
      <c r="A952" s="166" t="s">
        <v>668</v>
      </c>
      <c r="B952" s="167" t="s">
        <v>1827</v>
      </c>
      <c r="C952" s="167" t="s">
        <v>772</v>
      </c>
      <c r="D952" s="150">
        <v>3078</v>
      </c>
      <c r="E952" s="150">
        <v>65</v>
      </c>
      <c r="F952" s="150">
        <v>51</v>
      </c>
      <c r="G952" s="150">
        <v>1</v>
      </c>
      <c r="H952" s="150">
        <v>0</v>
      </c>
      <c r="I952" s="151">
        <v>3570</v>
      </c>
      <c r="J952" s="151">
        <v>57</v>
      </c>
      <c r="K952" s="151">
        <v>56</v>
      </c>
      <c r="L952" s="151">
        <v>12</v>
      </c>
      <c r="M952" s="151">
        <v>0</v>
      </c>
      <c r="N952" s="151">
        <v>2374</v>
      </c>
      <c r="O952" s="151">
        <v>56</v>
      </c>
      <c r="P952" s="151">
        <v>56</v>
      </c>
      <c r="Q952" s="151">
        <v>44</v>
      </c>
      <c r="R952" s="151">
        <v>0</v>
      </c>
      <c r="S952" s="152">
        <v>0.015</v>
      </c>
      <c r="T952" s="153">
        <v>80886</v>
      </c>
      <c r="U952" s="153">
        <v>1448</v>
      </c>
      <c r="V952" s="153">
        <v>1433</v>
      </c>
      <c r="W952" s="153">
        <v>2</v>
      </c>
      <c r="X952" s="151">
        <v>1308</v>
      </c>
      <c r="Y952" s="154">
        <v>0.0178770120910912</v>
      </c>
      <c r="Z952" s="154">
        <v>0.0211176088369071</v>
      </c>
      <c r="AA952" s="154">
        <v>0.0159663865546218</v>
      </c>
      <c r="AB952" s="155">
        <v>0.0235888795282224</v>
      </c>
      <c r="AC952" s="156">
        <v>0.00515122228228523</v>
      </c>
      <c r="AD952" s="157">
        <v>22291</v>
      </c>
      <c r="AE952" s="158">
        <v>451</v>
      </c>
      <c r="AF952" s="158">
        <v>0</v>
      </c>
      <c r="AG952" s="158">
        <v>25138</v>
      </c>
      <c r="AH952" s="158">
        <v>415</v>
      </c>
      <c r="AI952" s="158">
        <v>0</v>
      </c>
      <c r="AJ952" s="155">
        <v>0.0202323807814813</v>
      </c>
      <c r="AK952" s="155">
        <v>0.0165088710319039</v>
      </c>
      <c r="AL952" s="156">
        <v>0.00372350974957742</v>
      </c>
    </row>
    <row r="953" ht="33" spans="1:38">
      <c r="A953" s="166" t="s">
        <v>668</v>
      </c>
      <c r="B953" s="167" t="s">
        <v>1827</v>
      </c>
      <c r="C953" s="167" t="s">
        <v>773</v>
      </c>
      <c r="D953" s="150">
        <v>3158</v>
      </c>
      <c r="E953" s="150">
        <v>98</v>
      </c>
      <c r="F953" s="150">
        <v>73</v>
      </c>
      <c r="G953" s="150">
        <v>20</v>
      </c>
      <c r="H953" s="150">
        <v>0</v>
      </c>
      <c r="I953" s="151">
        <v>4250</v>
      </c>
      <c r="J953" s="151">
        <v>72</v>
      </c>
      <c r="K953" s="151">
        <v>72</v>
      </c>
      <c r="L953" s="151">
        <v>11</v>
      </c>
      <c r="M953" s="151">
        <v>0</v>
      </c>
      <c r="N953" s="151">
        <v>2163</v>
      </c>
      <c r="O953" s="151">
        <v>50</v>
      </c>
      <c r="P953" s="151">
        <v>50</v>
      </c>
      <c r="Q953" s="151">
        <v>21</v>
      </c>
      <c r="R953" s="151">
        <v>0</v>
      </c>
      <c r="S953" s="152">
        <v>0.015</v>
      </c>
      <c r="T953" s="153">
        <v>84811</v>
      </c>
      <c r="U953" s="153">
        <v>1894</v>
      </c>
      <c r="V953" s="153">
        <v>1868</v>
      </c>
      <c r="W953" s="153">
        <v>0</v>
      </c>
      <c r="X953" s="151">
        <v>1694</v>
      </c>
      <c r="Y953" s="154">
        <v>0.0223320088196107</v>
      </c>
      <c r="Z953" s="154">
        <v>0.0310322989233692</v>
      </c>
      <c r="AA953" s="154">
        <v>0.0169411764705882</v>
      </c>
      <c r="AB953" s="155">
        <v>0.0231160425335183</v>
      </c>
      <c r="AC953" s="156">
        <v>0.014091122452781</v>
      </c>
      <c r="AD953" s="157">
        <v>23362</v>
      </c>
      <c r="AE953" s="158">
        <v>525</v>
      </c>
      <c r="AF953" s="158">
        <v>0</v>
      </c>
      <c r="AG953" s="158">
        <v>26835</v>
      </c>
      <c r="AH953" s="158">
        <v>543</v>
      </c>
      <c r="AI953" s="158">
        <v>0</v>
      </c>
      <c r="AJ953" s="155">
        <v>0.022472391062409</v>
      </c>
      <c r="AK953" s="155">
        <v>0.0202347680268306</v>
      </c>
      <c r="AL953" s="156">
        <v>0.00223762303557841</v>
      </c>
    </row>
    <row r="954" ht="33" spans="1:38">
      <c r="A954" s="166" t="s">
        <v>668</v>
      </c>
      <c r="B954" s="167" t="s">
        <v>1827</v>
      </c>
      <c r="C954" s="167" t="s">
        <v>774</v>
      </c>
      <c r="D954" s="150">
        <v>3299</v>
      </c>
      <c r="E954" s="150">
        <v>86</v>
      </c>
      <c r="F954" s="150">
        <v>64</v>
      </c>
      <c r="G954" s="150">
        <v>2</v>
      </c>
      <c r="H954" s="150">
        <v>0</v>
      </c>
      <c r="I954" s="151">
        <v>4150</v>
      </c>
      <c r="J954" s="151">
        <v>97</v>
      </c>
      <c r="K954" s="151">
        <v>97</v>
      </c>
      <c r="L954" s="151">
        <v>12</v>
      </c>
      <c r="M954" s="151">
        <v>0</v>
      </c>
      <c r="N954" s="151">
        <v>1779</v>
      </c>
      <c r="O954" s="151">
        <v>50</v>
      </c>
      <c r="P954" s="151">
        <v>50</v>
      </c>
      <c r="Q954" s="151">
        <v>27</v>
      </c>
      <c r="R954" s="151">
        <v>0</v>
      </c>
      <c r="S954" s="152">
        <v>0.015</v>
      </c>
      <c r="T954" s="153">
        <v>81428</v>
      </c>
      <c r="U954" s="153">
        <v>2048</v>
      </c>
      <c r="V954" s="153">
        <v>2026</v>
      </c>
      <c r="W954" s="153">
        <v>0</v>
      </c>
      <c r="X954" s="151">
        <v>1832</v>
      </c>
      <c r="Y954" s="154">
        <v>0.0251510536916049</v>
      </c>
      <c r="Z954" s="154">
        <v>0.0260685056077599</v>
      </c>
      <c r="AA954" s="154">
        <v>0.0233734939759036</v>
      </c>
      <c r="AB954" s="155">
        <v>0.0281056773468241</v>
      </c>
      <c r="AC954" s="156">
        <v>0.00269501163185631</v>
      </c>
      <c r="AD954" s="157">
        <v>22128</v>
      </c>
      <c r="AE954" s="158">
        <v>579</v>
      </c>
      <c r="AF954" s="158">
        <v>0</v>
      </c>
      <c r="AG954" s="158">
        <v>25583</v>
      </c>
      <c r="AH954" s="158">
        <v>593</v>
      </c>
      <c r="AI954" s="158">
        <v>0</v>
      </c>
      <c r="AJ954" s="155">
        <v>0.0261659436008677</v>
      </c>
      <c r="AK954" s="155">
        <v>0.0231794551069069</v>
      </c>
      <c r="AL954" s="156">
        <v>0.00298648849396075</v>
      </c>
    </row>
    <row r="955" ht="33" spans="1:38">
      <c r="A955" s="166" t="s">
        <v>668</v>
      </c>
      <c r="B955" s="167" t="s">
        <v>1827</v>
      </c>
      <c r="C955" s="167" t="s">
        <v>775</v>
      </c>
      <c r="D955" s="150">
        <v>2502</v>
      </c>
      <c r="E955" s="150">
        <v>61</v>
      </c>
      <c r="F955" s="150">
        <v>40</v>
      </c>
      <c r="G955" s="150">
        <v>1</v>
      </c>
      <c r="H955" s="150">
        <v>0</v>
      </c>
      <c r="I955" s="151">
        <v>3142</v>
      </c>
      <c r="J955" s="151">
        <v>86</v>
      </c>
      <c r="K955" s="151">
        <v>86</v>
      </c>
      <c r="L955" s="151">
        <v>0</v>
      </c>
      <c r="M955" s="151">
        <v>0</v>
      </c>
      <c r="N955" s="151">
        <v>1514</v>
      </c>
      <c r="O955" s="151">
        <v>44</v>
      </c>
      <c r="P955" s="151">
        <v>44</v>
      </c>
      <c r="Q955" s="151">
        <v>21</v>
      </c>
      <c r="R955" s="151">
        <v>0</v>
      </c>
      <c r="S955" s="152">
        <v>0.015</v>
      </c>
      <c r="T955" s="153">
        <v>63044</v>
      </c>
      <c r="U955" s="153">
        <v>1234</v>
      </c>
      <c r="V955" s="153">
        <v>1213</v>
      </c>
      <c r="W955" s="153">
        <v>0</v>
      </c>
      <c r="X955" s="151">
        <v>1051</v>
      </c>
      <c r="Y955" s="154">
        <v>0.019573631114777</v>
      </c>
      <c r="Z955" s="154">
        <v>0.0243804956035172</v>
      </c>
      <c r="AA955" s="154">
        <v>0.0273711012094207</v>
      </c>
      <c r="AB955" s="155">
        <v>0.0290620871862616</v>
      </c>
      <c r="AC955" s="156">
        <v>-0.00299060560590356</v>
      </c>
      <c r="AD955" s="157">
        <v>17071</v>
      </c>
      <c r="AE955" s="158">
        <v>398</v>
      </c>
      <c r="AF955" s="158">
        <v>0</v>
      </c>
      <c r="AG955" s="158">
        <v>19624</v>
      </c>
      <c r="AH955" s="158">
        <v>338</v>
      </c>
      <c r="AI955" s="158">
        <v>0</v>
      </c>
      <c r="AJ955" s="155">
        <v>0.0233143928299455</v>
      </c>
      <c r="AK955" s="155">
        <v>0.017223807582552</v>
      </c>
      <c r="AL955" s="156">
        <v>0.00609058524739355</v>
      </c>
    </row>
    <row r="956" ht="33" spans="1:38">
      <c r="A956" s="166" t="s">
        <v>668</v>
      </c>
      <c r="B956" s="167" t="s">
        <v>1824</v>
      </c>
      <c r="C956" s="167" t="s">
        <v>776</v>
      </c>
      <c r="D956" s="150">
        <v>3430</v>
      </c>
      <c r="E956" s="150">
        <v>94</v>
      </c>
      <c r="F956" s="150">
        <v>69</v>
      </c>
      <c r="G956" s="150">
        <v>0</v>
      </c>
      <c r="H956" s="150">
        <v>0</v>
      </c>
      <c r="I956" s="151">
        <v>4720</v>
      </c>
      <c r="J956" s="151">
        <v>38</v>
      </c>
      <c r="K956" s="151">
        <v>38</v>
      </c>
      <c r="L956" s="151">
        <v>15</v>
      </c>
      <c r="M956" s="151">
        <v>0</v>
      </c>
      <c r="N956" s="151">
        <v>1944</v>
      </c>
      <c r="O956" s="151">
        <v>42</v>
      </c>
      <c r="P956" s="151">
        <v>42</v>
      </c>
      <c r="Q956" s="151">
        <v>23</v>
      </c>
      <c r="R956" s="151">
        <v>0</v>
      </c>
      <c r="S956" s="152">
        <v>0.015</v>
      </c>
      <c r="T956" s="153">
        <v>88048</v>
      </c>
      <c r="U956" s="153">
        <v>1445</v>
      </c>
      <c r="V956" s="153">
        <v>1420</v>
      </c>
      <c r="W956" s="153">
        <v>0</v>
      </c>
      <c r="X956" s="151">
        <v>1291</v>
      </c>
      <c r="Y956" s="154">
        <v>0.0164115028166455</v>
      </c>
      <c r="Z956" s="154">
        <v>0.0274052478134111</v>
      </c>
      <c r="AA956" s="154">
        <v>0.00805084745762712</v>
      </c>
      <c r="AB956" s="155">
        <v>0.0216049382716049</v>
      </c>
      <c r="AC956" s="156">
        <v>0.019354400355784</v>
      </c>
      <c r="AD956" s="157">
        <v>24377</v>
      </c>
      <c r="AE956" s="158">
        <v>391</v>
      </c>
      <c r="AF956" s="158">
        <v>0</v>
      </c>
      <c r="AG956" s="158">
        <v>27137</v>
      </c>
      <c r="AH956" s="158">
        <v>479</v>
      </c>
      <c r="AI956" s="158">
        <v>0</v>
      </c>
      <c r="AJ956" s="155">
        <v>0.0160397095622923</v>
      </c>
      <c r="AK956" s="155">
        <v>0.0176511773593249</v>
      </c>
      <c r="AL956" s="156">
        <v>-0.00161146779703258</v>
      </c>
    </row>
    <row r="957" ht="33" spans="1:38">
      <c r="A957" s="166" t="s">
        <v>668</v>
      </c>
      <c r="B957" s="167" t="s">
        <v>1824</v>
      </c>
      <c r="C957" s="167" t="s">
        <v>777</v>
      </c>
      <c r="D957" s="150">
        <v>3370</v>
      </c>
      <c r="E957" s="150">
        <v>58</v>
      </c>
      <c r="F957" s="150">
        <v>43</v>
      </c>
      <c r="G957" s="150">
        <v>0</v>
      </c>
      <c r="H957" s="150">
        <v>0</v>
      </c>
      <c r="I957" s="151">
        <v>4139</v>
      </c>
      <c r="J957" s="151">
        <v>57</v>
      </c>
      <c r="K957" s="151">
        <v>57</v>
      </c>
      <c r="L957" s="151">
        <v>2</v>
      </c>
      <c r="M957" s="151">
        <v>0</v>
      </c>
      <c r="N957" s="151">
        <v>1812</v>
      </c>
      <c r="O957" s="151">
        <v>24</v>
      </c>
      <c r="P957" s="151">
        <v>24</v>
      </c>
      <c r="Q957" s="151">
        <v>16</v>
      </c>
      <c r="R957" s="151">
        <v>0</v>
      </c>
      <c r="S957" s="152">
        <v>0.015</v>
      </c>
      <c r="T957" s="153">
        <v>81446</v>
      </c>
      <c r="U957" s="153">
        <v>1078</v>
      </c>
      <c r="V957" s="153">
        <v>1063</v>
      </c>
      <c r="W957" s="153">
        <v>0</v>
      </c>
      <c r="X957" s="151">
        <v>946</v>
      </c>
      <c r="Y957" s="154">
        <v>0.0132357635734106</v>
      </c>
      <c r="Z957" s="154">
        <v>0.0172106824925816</v>
      </c>
      <c r="AA957" s="154">
        <v>0.0137714423773858</v>
      </c>
      <c r="AB957" s="155">
        <v>0.0132450331125828</v>
      </c>
      <c r="AC957" s="156">
        <v>0.00343924011519576</v>
      </c>
      <c r="AD957" s="157">
        <v>22363</v>
      </c>
      <c r="AE957" s="158">
        <v>318</v>
      </c>
      <c r="AF957" s="158">
        <v>0</v>
      </c>
      <c r="AG957" s="158">
        <v>25212</v>
      </c>
      <c r="AH957" s="158">
        <v>322</v>
      </c>
      <c r="AI957" s="158">
        <v>0</v>
      </c>
      <c r="AJ957" s="155">
        <v>0.0142199168269016</v>
      </c>
      <c r="AK957" s="155">
        <v>0.0127716960177693</v>
      </c>
      <c r="AL957" s="156">
        <v>0.00144822080913226</v>
      </c>
    </row>
    <row r="958" ht="33" spans="1:38">
      <c r="A958" s="166" t="s">
        <v>668</v>
      </c>
      <c r="B958" s="167" t="s">
        <v>1824</v>
      </c>
      <c r="C958" s="167" t="s">
        <v>778</v>
      </c>
      <c r="D958" s="150">
        <v>3083</v>
      </c>
      <c r="E958" s="150">
        <v>23</v>
      </c>
      <c r="F958" s="150">
        <v>11</v>
      </c>
      <c r="G958" s="150">
        <v>0</v>
      </c>
      <c r="H958" s="150">
        <v>0</v>
      </c>
      <c r="I958" s="151">
        <v>4087</v>
      </c>
      <c r="J958" s="151">
        <v>60</v>
      </c>
      <c r="K958" s="151">
        <v>60</v>
      </c>
      <c r="L958" s="151">
        <v>11</v>
      </c>
      <c r="M958" s="151">
        <v>0</v>
      </c>
      <c r="N958" s="151">
        <v>1630</v>
      </c>
      <c r="O958" s="151">
        <v>17</v>
      </c>
      <c r="P958" s="151">
        <v>17</v>
      </c>
      <c r="Q958" s="151">
        <v>13</v>
      </c>
      <c r="R958" s="151">
        <v>0</v>
      </c>
      <c r="S958" s="152">
        <v>0.015</v>
      </c>
      <c r="T958" s="153">
        <v>76035</v>
      </c>
      <c r="U958" s="153">
        <v>972</v>
      </c>
      <c r="V958" s="153">
        <v>960</v>
      </c>
      <c r="W958" s="153">
        <v>1</v>
      </c>
      <c r="X958" s="151">
        <v>883</v>
      </c>
      <c r="Y958" s="154">
        <v>0.0127704346682449</v>
      </c>
      <c r="Z958" s="154">
        <v>0.00746026597469997</v>
      </c>
      <c r="AA958" s="154">
        <v>0.0146806948862246</v>
      </c>
      <c r="AB958" s="155">
        <v>0.0104294478527607</v>
      </c>
      <c r="AC958" s="156">
        <v>-0.00722042891152465</v>
      </c>
      <c r="AD958" s="157">
        <v>20775</v>
      </c>
      <c r="AE958" s="158">
        <v>273</v>
      </c>
      <c r="AF958" s="158">
        <v>0</v>
      </c>
      <c r="AG958" s="158">
        <v>23359</v>
      </c>
      <c r="AH958" s="158">
        <v>292</v>
      </c>
      <c r="AI958" s="158">
        <v>0</v>
      </c>
      <c r="AJ958" s="155">
        <v>0.0131407942238267</v>
      </c>
      <c r="AK958" s="155">
        <v>0.0125005351256475</v>
      </c>
      <c r="AL958" s="156">
        <v>0.000640259098179214</v>
      </c>
    </row>
    <row r="959" ht="33" spans="1:38">
      <c r="A959" s="166" t="s">
        <v>668</v>
      </c>
      <c r="B959" s="167" t="s">
        <v>1824</v>
      </c>
      <c r="C959" s="167" t="s">
        <v>779</v>
      </c>
      <c r="D959" s="150">
        <v>2929</v>
      </c>
      <c r="E959" s="150">
        <v>27</v>
      </c>
      <c r="F959" s="150">
        <v>22</v>
      </c>
      <c r="G959" s="150">
        <v>0</v>
      </c>
      <c r="H959" s="150">
        <v>0</v>
      </c>
      <c r="I959" s="151">
        <v>3614</v>
      </c>
      <c r="J959" s="151">
        <v>32</v>
      </c>
      <c r="K959" s="151">
        <v>32</v>
      </c>
      <c r="L959" s="151">
        <v>5</v>
      </c>
      <c r="M959" s="151">
        <v>0</v>
      </c>
      <c r="N959" s="151">
        <v>1387</v>
      </c>
      <c r="O959" s="151">
        <v>43</v>
      </c>
      <c r="P959" s="151">
        <v>43</v>
      </c>
      <c r="Q959" s="151">
        <v>27</v>
      </c>
      <c r="R959" s="151">
        <v>0</v>
      </c>
      <c r="S959" s="152">
        <v>0.015</v>
      </c>
      <c r="T959" s="153">
        <v>68962</v>
      </c>
      <c r="U959" s="153">
        <v>836</v>
      </c>
      <c r="V959" s="153">
        <v>831</v>
      </c>
      <c r="W959" s="153">
        <v>4</v>
      </c>
      <c r="X959" s="151">
        <v>749</v>
      </c>
      <c r="Y959" s="154">
        <v>0.0120646152953801</v>
      </c>
      <c r="Z959" s="154">
        <v>0.00921816319562991</v>
      </c>
      <c r="AA959" s="154">
        <v>0.00885445489762036</v>
      </c>
      <c r="AB959" s="155">
        <v>0.0310021629416006</v>
      </c>
      <c r="AC959" s="156">
        <v>0.000363708298009543</v>
      </c>
      <c r="AD959" s="157">
        <v>18882</v>
      </c>
      <c r="AE959" s="158">
        <v>250</v>
      </c>
      <c r="AF959" s="158">
        <v>2</v>
      </c>
      <c r="AG959" s="158">
        <v>21287</v>
      </c>
      <c r="AH959" s="158">
        <v>232</v>
      </c>
      <c r="AI959" s="158">
        <v>1</v>
      </c>
      <c r="AJ959" s="155">
        <v>0.0131342018853935</v>
      </c>
      <c r="AK959" s="155">
        <v>0.0108516935218678</v>
      </c>
      <c r="AL959" s="156">
        <v>0.00228250836352569</v>
      </c>
    </row>
    <row r="960" ht="33" spans="1:38">
      <c r="A960" s="166" t="s">
        <v>668</v>
      </c>
      <c r="B960" s="167" t="s">
        <v>1824</v>
      </c>
      <c r="C960" s="167" t="s">
        <v>780</v>
      </c>
      <c r="D960" s="150">
        <v>3055</v>
      </c>
      <c r="E960" s="150">
        <v>88</v>
      </c>
      <c r="F960" s="150">
        <v>64</v>
      </c>
      <c r="G960" s="150">
        <v>0</v>
      </c>
      <c r="H960" s="150">
        <v>0</v>
      </c>
      <c r="I960" s="151">
        <v>3818</v>
      </c>
      <c r="J960" s="151">
        <v>99</v>
      </c>
      <c r="K960" s="151">
        <v>99</v>
      </c>
      <c r="L960" s="151">
        <v>7</v>
      </c>
      <c r="M960" s="151">
        <v>0</v>
      </c>
      <c r="N960" s="151">
        <v>1712</v>
      </c>
      <c r="O960" s="151">
        <v>61</v>
      </c>
      <c r="P960" s="151">
        <v>61</v>
      </c>
      <c r="Q960" s="151">
        <v>28</v>
      </c>
      <c r="R960" s="151">
        <v>0</v>
      </c>
      <c r="S960" s="152">
        <v>0.015</v>
      </c>
      <c r="T960" s="153">
        <v>72872</v>
      </c>
      <c r="U960" s="153">
        <v>2108</v>
      </c>
      <c r="V960" s="153">
        <v>2084</v>
      </c>
      <c r="W960" s="153">
        <v>0</v>
      </c>
      <c r="X960" s="151">
        <v>1868</v>
      </c>
      <c r="Y960" s="154">
        <v>0.028927434405533</v>
      </c>
      <c r="Z960" s="154">
        <v>0.0288052373158756</v>
      </c>
      <c r="AA960" s="154">
        <v>0.0259298061812467</v>
      </c>
      <c r="AB960" s="155">
        <v>0.0356308411214953</v>
      </c>
      <c r="AC960" s="156">
        <v>0.00287543113462889</v>
      </c>
      <c r="AD960" s="157">
        <v>20725</v>
      </c>
      <c r="AE960" s="158">
        <v>646</v>
      </c>
      <c r="AF960" s="158">
        <v>0</v>
      </c>
      <c r="AG960" s="158">
        <v>22639</v>
      </c>
      <c r="AH960" s="158">
        <v>646</v>
      </c>
      <c r="AI960" s="158">
        <v>0</v>
      </c>
      <c r="AJ960" s="155">
        <v>0.0311700844390832</v>
      </c>
      <c r="AK960" s="155">
        <v>0.0285348292769115</v>
      </c>
      <c r="AL960" s="156">
        <v>0.00263525516217171</v>
      </c>
    </row>
    <row r="961" ht="33" spans="1:38">
      <c r="A961" s="166" t="s">
        <v>668</v>
      </c>
      <c r="B961" s="167" t="s">
        <v>1824</v>
      </c>
      <c r="C961" s="167" t="s">
        <v>781</v>
      </c>
      <c r="D961" s="150">
        <v>3371</v>
      </c>
      <c r="E961" s="150">
        <v>76</v>
      </c>
      <c r="F961" s="150">
        <v>49</v>
      </c>
      <c r="G961" s="150">
        <v>2</v>
      </c>
      <c r="H961" s="150">
        <v>0</v>
      </c>
      <c r="I961" s="151">
        <v>4300</v>
      </c>
      <c r="J961" s="151">
        <v>54</v>
      </c>
      <c r="K961" s="151">
        <v>54</v>
      </c>
      <c r="L961" s="151">
        <v>7</v>
      </c>
      <c r="M961" s="151">
        <v>0</v>
      </c>
      <c r="N961" s="151">
        <v>2254</v>
      </c>
      <c r="O961" s="151">
        <v>62</v>
      </c>
      <c r="P961" s="151">
        <v>62</v>
      </c>
      <c r="Q961" s="151">
        <v>34</v>
      </c>
      <c r="R961" s="151">
        <v>0</v>
      </c>
      <c r="S961" s="152">
        <v>0.015</v>
      </c>
      <c r="T961" s="153">
        <v>84566</v>
      </c>
      <c r="U961" s="153">
        <v>1682</v>
      </c>
      <c r="V961" s="153">
        <v>1655</v>
      </c>
      <c r="W961" s="153">
        <v>0</v>
      </c>
      <c r="X961" s="151">
        <v>1507</v>
      </c>
      <c r="Y961" s="154">
        <v>0.0198897902230211</v>
      </c>
      <c r="Z961" s="154">
        <v>0.0225452388015426</v>
      </c>
      <c r="AA961" s="154">
        <v>0.0125581395348837</v>
      </c>
      <c r="AB961" s="155">
        <v>0.0275066548358474</v>
      </c>
      <c r="AC961" s="156">
        <v>0.00998709926665885</v>
      </c>
      <c r="AD961" s="157">
        <v>23170</v>
      </c>
      <c r="AE961" s="158">
        <v>484</v>
      </c>
      <c r="AF961" s="158">
        <v>0</v>
      </c>
      <c r="AG961" s="158">
        <v>26033</v>
      </c>
      <c r="AH961" s="158">
        <v>482</v>
      </c>
      <c r="AI961" s="158">
        <v>0</v>
      </c>
      <c r="AJ961" s="155">
        <v>0.0208890807078118</v>
      </c>
      <c r="AK961" s="155">
        <v>0.0185149617792801</v>
      </c>
      <c r="AL961" s="156">
        <v>0.00237411892853168</v>
      </c>
    </row>
    <row r="962" ht="33" spans="1:38">
      <c r="A962" s="166" t="s">
        <v>668</v>
      </c>
      <c r="B962" s="167" t="s">
        <v>1824</v>
      </c>
      <c r="C962" s="167" t="s">
        <v>782</v>
      </c>
      <c r="D962" s="150">
        <v>3833</v>
      </c>
      <c r="E962" s="150">
        <v>59</v>
      </c>
      <c r="F962" s="150">
        <v>45</v>
      </c>
      <c r="G962" s="150">
        <v>0</v>
      </c>
      <c r="H962" s="150">
        <v>0</v>
      </c>
      <c r="I962" s="151">
        <v>5009</v>
      </c>
      <c r="J962" s="151">
        <v>75</v>
      </c>
      <c r="K962" s="151">
        <v>74</v>
      </c>
      <c r="L962" s="151">
        <v>14</v>
      </c>
      <c r="M962" s="151">
        <v>0</v>
      </c>
      <c r="N962" s="151">
        <v>1974</v>
      </c>
      <c r="O962" s="151">
        <v>47</v>
      </c>
      <c r="P962" s="151">
        <v>47</v>
      </c>
      <c r="Q962" s="151">
        <v>22</v>
      </c>
      <c r="R962" s="151">
        <v>0</v>
      </c>
      <c r="S962" s="152">
        <v>0.015</v>
      </c>
      <c r="T962" s="153">
        <v>92024</v>
      </c>
      <c r="U962" s="153">
        <v>1445</v>
      </c>
      <c r="V962" s="153">
        <v>1430</v>
      </c>
      <c r="W962" s="153">
        <v>0</v>
      </c>
      <c r="X962" s="151">
        <v>1282</v>
      </c>
      <c r="Y962" s="154">
        <v>0.0157024254542293</v>
      </c>
      <c r="Z962" s="154">
        <v>0.0153926428385077</v>
      </c>
      <c r="AA962" s="154">
        <v>0.0149730485126772</v>
      </c>
      <c r="AB962" s="155">
        <v>0.0238095238095238</v>
      </c>
      <c r="AC962" s="156">
        <v>0.000419594325830516</v>
      </c>
      <c r="AD962" s="157">
        <v>25234</v>
      </c>
      <c r="AE962" s="158">
        <v>416</v>
      </c>
      <c r="AF962" s="158">
        <v>0</v>
      </c>
      <c r="AG962" s="158">
        <v>28711</v>
      </c>
      <c r="AH962" s="158">
        <v>492</v>
      </c>
      <c r="AI962" s="158">
        <v>0</v>
      </c>
      <c r="AJ962" s="155">
        <v>0.0164856939050487</v>
      </c>
      <c r="AK962" s="155">
        <v>0.0171362892271255</v>
      </c>
      <c r="AL962" s="156">
        <v>-0.000650595322076748</v>
      </c>
    </row>
    <row r="963" ht="33" spans="1:38">
      <c r="A963" s="166" t="s">
        <v>668</v>
      </c>
      <c r="B963" s="167" t="s">
        <v>1824</v>
      </c>
      <c r="C963" s="167" t="s">
        <v>783</v>
      </c>
      <c r="D963" s="150">
        <v>3588</v>
      </c>
      <c r="E963" s="150">
        <v>61</v>
      </c>
      <c r="F963" s="150">
        <v>41</v>
      </c>
      <c r="G963" s="150">
        <v>1</v>
      </c>
      <c r="H963" s="150">
        <v>0</v>
      </c>
      <c r="I963" s="151">
        <v>4619</v>
      </c>
      <c r="J963" s="151">
        <v>77</v>
      </c>
      <c r="K963" s="151">
        <v>77</v>
      </c>
      <c r="L963" s="151">
        <v>16</v>
      </c>
      <c r="M963" s="151">
        <v>0</v>
      </c>
      <c r="N963" s="151">
        <v>1803</v>
      </c>
      <c r="O963" s="151">
        <v>36</v>
      </c>
      <c r="P963" s="151">
        <v>36</v>
      </c>
      <c r="Q963" s="151">
        <v>27</v>
      </c>
      <c r="R963" s="151">
        <v>0</v>
      </c>
      <c r="S963" s="152">
        <v>0.015</v>
      </c>
      <c r="T963" s="153">
        <v>88361</v>
      </c>
      <c r="U963" s="153">
        <v>1357</v>
      </c>
      <c r="V963" s="153">
        <v>1337</v>
      </c>
      <c r="W963" s="153">
        <v>0</v>
      </c>
      <c r="X963" s="151">
        <v>1213</v>
      </c>
      <c r="Y963" s="154">
        <v>0.0153574540804201</v>
      </c>
      <c r="Z963" s="154">
        <v>0.0170011148272018</v>
      </c>
      <c r="AA963" s="154">
        <v>0.0166702749512882</v>
      </c>
      <c r="AB963" s="155">
        <v>0.0199667221297837</v>
      </c>
      <c r="AC963" s="156">
        <v>0.000330839875913626</v>
      </c>
      <c r="AD963" s="157">
        <v>23830</v>
      </c>
      <c r="AE963" s="158">
        <v>424</v>
      </c>
      <c r="AF963" s="158">
        <v>0</v>
      </c>
      <c r="AG963" s="158">
        <v>27281</v>
      </c>
      <c r="AH963" s="158">
        <v>368</v>
      </c>
      <c r="AI963" s="158">
        <v>0</v>
      </c>
      <c r="AJ963" s="155">
        <v>0.0177926982794796</v>
      </c>
      <c r="AK963" s="155">
        <v>0.0134892415967157</v>
      </c>
      <c r="AL963" s="156">
        <v>0.00430345668276398</v>
      </c>
    </row>
    <row r="964" ht="33" spans="1:38">
      <c r="A964" s="166" t="s">
        <v>668</v>
      </c>
      <c r="B964" s="167" t="s">
        <v>1824</v>
      </c>
      <c r="C964" s="167" t="s">
        <v>784</v>
      </c>
      <c r="D964" s="150">
        <v>2192</v>
      </c>
      <c r="E964" s="150">
        <v>47</v>
      </c>
      <c r="F964" s="150">
        <v>34</v>
      </c>
      <c r="G964" s="150">
        <v>0</v>
      </c>
      <c r="H964" s="150">
        <v>0</v>
      </c>
      <c r="I964" s="151">
        <v>2948</v>
      </c>
      <c r="J964" s="151">
        <v>28</v>
      </c>
      <c r="K964" s="151">
        <v>28</v>
      </c>
      <c r="L964" s="151">
        <v>5</v>
      </c>
      <c r="M964" s="151">
        <v>0</v>
      </c>
      <c r="N964" s="151">
        <v>1191</v>
      </c>
      <c r="O964" s="151">
        <v>23</v>
      </c>
      <c r="P964" s="151">
        <v>23</v>
      </c>
      <c r="Q964" s="151">
        <v>14</v>
      </c>
      <c r="R964" s="151">
        <v>0</v>
      </c>
      <c r="S964" s="152">
        <v>0.015</v>
      </c>
      <c r="T964" s="153">
        <v>53961</v>
      </c>
      <c r="U964" s="153">
        <v>686</v>
      </c>
      <c r="V964" s="153">
        <v>673</v>
      </c>
      <c r="W964" s="153">
        <v>0</v>
      </c>
      <c r="X964" s="151">
        <v>599</v>
      </c>
      <c r="Y964" s="154">
        <v>0.0127128852319268</v>
      </c>
      <c r="Z964" s="154">
        <v>0.0214416058394161</v>
      </c>
      <c r="AA964" s="154">
        <v>0.00949796472184532</v>
      </c>
      <c r="AB964" s="155">
        <v>0.019311502938707</v>
      </c>
      <c r="AC964" s="156">
        <v>0.0119436411175707</v>
      </c>
      <c r="AD964" s="157">
        <v>14719</v>
      </c>
      <c r="AE964" s="158">
        <v>231</v>
      </c>
      <c r="AF964" s="158">
        <v>0</v>
      </c>
      <c r="AG964" s="158">
        <v>16943</v>
      </c>
      <c r="AH964" s="158">
        <v>196</v>
      </c>
      <c r="AI964" s="158">
        <v>0</v>
      </c>
      <c r="AJ964" s="155">
        <v>0.0156940009511516</v>
      </c>
      <c r="AK964" s="155">
        <v>0.01156819925633</v>
      </c>
      <c r="AL964" s="156">
        <v>0.00412580169482153</v>
      </c>
    </row>
    <row r="965" ht="33" spans="1:38">
      <c r="A965" s="166" t="s">
        <v>668</v>
      </c>
      <c r="B965" s="167" t="s">
        <v>1824</v>
      </c>
      <c r="C965" s="167" t="s">
        <v>785</v>
      </c>
      <c r="D965" s="150">
        <v>1170</v>
      </c>
      <c r="E965" s="150">
        <v>15</v>
      </c>
      <c r="F965" s="150">
        <v>8</v>
      </c>
      <c r="G965" s="150">
        <v>0</v>
      </c>
      <c r="H965" s="150">
        <v>0</v>
      </c>
      <c r="I965" s="151">
        <v>1561</v>
      </c>
      <c r="J965" s="151">
        <v>19</v>
      </c>
      <c r="K965" s="151">
        <v>19</v>
      </c>
      <c r="L965" s="151">
        <v>3</v>
      </c>
      <c r="M965" s="151">
        <v>0</v>
      </c>
      <c r="N965" s="151">
        <v>677</v>
      </c>
      <c r="O965" s="151">
        <v>15</v>
      </c>
      <c r="P965" s="151">
        <v>15</v>
      </c>
      <c r="Q965" s="151">
        <v>8</v>
      </c>
      <c r="R965" s="151">
        <v>0</v>
      </c>
      <c r="S965" s="152">
        <v>0.015</v>
      </c>
      <c r="T965" s="153">
        <v>29622</v>
      </c>
      <c r="U965" s="153">
        <v>350</v>
      </c>
      <c r="V965" s="153">
        <v>343</v>
      </c>
      <c r="W965" s="153">
        <v>0</v>
      </c>
      <c r="X965" s="151">
        <v>310</v>
      </c>
      <c r="Y965" s="154">
        <v>0.0118155425021943</v>
      </c>
      <c r="Z965" s="154">
        <v>0.0128205128205128</v>
      </c>
      <c r="AA965" s="154">
        <v>0.0121716848174247</v>
      </c>
      <c r="AB965" s="155">
        <v>0.0221565731166913</v>
      </c>
      <c r="AC965" s="156">
        <v>0.000648828003088093</v>
      </c>
      <c r="AD965" s="157">
        <v>8069</v>
      </c>
      <c r="AE965" s="158">
        <v>109</v>
      </c>
      <c r="AF965" s="158">
        <v>0</v>
      </c>
      <c r="AG965" s="158">
        <v>9214</v>
      </c>
      <c r="AH965" s="158">
        <v>107</v>
      </c>
      <c r="AI965" s="158">
        <v>0</v>
      </c>
      <c r="AJ965" s="155">
        <v>0.0135084892799603</v>
      </c>
      <c r="AK965" s="155">
        <v>0.0116127631864554</v>
      </c>
      <c r="AL965" s="156">
        <v>0.00189572609350495</v>
      </c>
    </row>
    <row r="966" ht="33" spans="1:38">
      <c r="A966" s="166" t="s">
        <v>668</v>
      </c>
      <c r="B966" s="167" t="s">
        <v>1824</v>
      </c>
      <c r="C966" s="167" t="s">
        <v>786</v>
      </c>
      <c r="D966" s="150">
        <v>1473</v>
      </c>
      <c r="E966" s="150">
        <v>14</v>
      </c>
      <c r="F966" s="150">
        <v>9</v>
      </c>
      <c r="G966" s="150">
        <v>0</v>
      </c>
      <c r="H966" s="150">
        <v>0</v>
      </c>
      <c r="I966" s="151">
        <v>1838</v>
      </c>
      <c r="J966" s="151">
        <v>18</v>
      </c>
      <c r="K966" s="151">
        <v>18</v>
      </c>
      <c r="L966" s="151">
        <v>3</v>
      </c>
      <c r="M966" s="151">
        <v>0</v>
      </c>
      <c r="N966" s="151">
        <v>714</v>
      </c>
      <c r="O966" s="151">
        <v>17</v>
      </c>
      <c r="P966" s="151">
        <v>17</v>
      </c>
      <c r="Q966" s="151">
        <v>6</v>
      </c>
      <c r="R966" s="151">
        <v>0</v>
      </c>
      <c r="S966" s="152">
        <v>0.015</v>
      </c>
      <c r="T966" s="153">
        <v>36062</v>
      </c>
      <c r="U966" s="153">
        <v>461</v>
      </c>
      <c r="V966" s="153">
        <v>454</v>
      </c>
      <c r="W966" s="153">
        <v>1</v>
      </c>
      <c r="X966" s="151">
        <v>415</v>
      </c>
      <c r="Y966" s="154">
        <v>0.012755809439299</v>
      </c>
      <c r="Z966" s="154">
        <v>0.00950441276306857</v>
      </c>
      <c r="AA966" s="154">
        <v>0.00979325353645267</v>
      </c>
      <c r="AB966" s="155">
        <v>0.0238095238095238</v>
      </c>
      <c r="AC966" s="156">
        <v>-0.000288840773384098</v>
      </c>
      <c r="AD966" s="157">
        <v>9844</v>
      </c>
      <c r="AE966" s="158">
        <v>127</v>
      </c>
      <c r="AF966" s="158">
        <v>0</v>
      </c>
      <c r="AG966" s="158">
        <v>11010</v>
      </c>
      <c r="AH966" s="158">
        <v>130</v>
      </c>
      <c r="AI966" s="158">
        <v>0</v>
      </c>
      <c r="AJ966" s="155">
        <v>0.0129012596505486</v>
      </c>
      <c r="AK966" s="155">
        <v>0.0118074477747502</v>
      </c>
      <c r="AL966" s="156">
        <v>0.00109381187579833</v>
      </c>
    </row>
    <row r="967" ht="33" spans="1:38">
      <c r="A967" s="166" t="s">
        <v>668</v>
      </c>
      <c r="B967" s="167" t="s">
        <v>1824</v>
      </c>
      <c r="C967" s="167" t="s">
        <v>787</v>
      </c>
      <c r="D967" s="150">
        <v>3152</v>
      </c>
      <c r="E967" s="150">
        <v>56</v>
      </c>
      <c r="F967" s="150">
        <v>33</v>
      </c>
      <c r="G967" s="150">
        <v>10</v>
      </c>
      <c r="H967" s="150">
        <v>0</v>
      </c>
      <c r="I967" s="151">
        <v>3814</v>
      </c>
      <c r="J967" s="151">
        <v>74</v>
      </c>
      <c r="K967" s="151">
        <v>74</v>
      </c>
      <c r="L967" s="151">
        <v>20</v>
      </c>
      <c r="M967" s="151">
        <v>0</v>
      </c>
      <c r="N967" s="151">
        <v>2151</v>
      </c>
      <c r="O967" s="151">
        <v>44</v>
      </c>
      <c r="P967" s="151">
        <v>43</v>
      </c>
      <c r="Q967" s="151">
        <v>22</v>
      </c>
      <c r="R967" s="151">
        <v>0</v>
      </c>
      <c r="S967" s="152">
        <v>0.015</v>
      </c>
      <c r="T967" s="153">
        <v>78991</v>
      </c>
      <c r="U967" s="153">
        <v>1608</v>
      </c>
      <c r="V967" s="153">
        <v>1584</v>
      </c>
      <c r="W967" s="153">
        <v>0</v>
      </c>
      <c r="X967" s="151">
        <v>1466</v>
      </c>
      <c r="Y967" s="154">
        <v>0.0203567495031079</v>
      </c>
      <c r="Z967" s="154">
        <v>0.0177664974619289</v>
      </c>
      <c r="AA967" s="154">
        <v>0.0194022024121657</v>
      </c>
      <c r="AB967" s="155">
        <v>0.0204556020455602</v>
      </c>
      <c r="AC967" s="156">
        <v>-0.00163570495023677</v>
      </c>
      <c r="AD967" s="157">
        <v>21884</v>
      </c>
      <c r="AE967" s="158">
        <v>433</v>
      </c>
      <c r="AF967" s="158">
        <v>0</v>
      </c>
      <c r="AG967" s="158">
        <v>24481</v>
      </c>
      <c r="AH967" s="158">
        <v>442</v>
      </c>
      <c r="AI967" s="158">
        <v>0</v>
      </c>
      <c r="AJ967" s="155">
        <v>0.0197861451288613</v>
      </c>
      <c r="AK967" s="155">
        <v>0.0180548180221396</v>
      </c>
      <c r="AL967" s="156">
        <v>0.00173132710672165</v>
      </c>
    </row>
    <row r="968" ht="33" spans="1:38">
      <c r="A968" s="166" t="s">
        <v>668</v>
      </c>
      <c r="B968" s="167" t="s">
        <v>1824</v>
      </c>
      <c r="C968" s="167" t="s">
        <v>788</v>
      </c>
      <c r="D968" s="150">
        <v>2571</v>
      </c>
      <c r="E968" s="150">
        <v>37</v>
      </c>
      <c r="F968" s="150">
        <v>31</v>
      </c>
      <c r="G968" s="150">
        <v>0</v>
      </c>
      <c r="H968" s="150">
        <v>0</v>
      </c>
      <c r="I968" s="151">
        <v>3388</v>
      </c>
      <c r="J968" s="151">
        <v>50</v>
      </c>
      <c r="K968" s="151">
        <v>50</v>
      </c>
      <c r="L968" s="151">
        <v>7</v>
      </c>
      <c r="M968" s="151">
        <v>0</v>
      </c>
      <c r="N968" s="151">
        <v>1897</v>
      </c>
      <c r="O968" s="151">
        <v>22</v>
      </c>
      <c r="P968" s="151">
        <v>22</v>
      </c>
      <c r="Q968" s="151">
        <v>8</v>
      </c>
      <c r="R968" s="151">
        <v>0</v>
      </c>
      <c r="S968" s="152">
        <v>0.015</v>
      </c>
      <c r="T968" s="153">
        <v>69371</v>
      </c>
      <c r="U968" s="153">
        <v>947</v>
      </c>
      <c r="V968" s="153">
        <v>941</v>
      </c>
      <c r="W968" s="153">
        <v>0</v>
      </c>
      <c r="X968" s="151">
        <v>839</v>
      </c>
      <c r="Y968" s="154">
        <v>0.0136512375488316</v>
      </c>
      <c r="Z968" s="154">
        <v>0.014391287436795</v>
      </c>
      <c r="AA968" s="154">
        <v>0.0147579693034238</v>
      </c>
      <c r="AB968" s="155">
        <v>0.0115972588297312</v>
      </c>
      <c r="AC968" s="156">
        <v>-0.000366681866628828</v>
      </c>
      <c r="AD968" s="157">
        <v>18730</v>
      </c>
      <c r="AE968" s="158">
        <v>283</v>
      </c>
      <c r="AF968" s="158">
        <v>0</v>
      </c>
      <c r="AG968" s="158">
        <v>21292</v>
      </c>
      <c r="AH968" s="158">
        <v>306</v>
      </c>
      <c r="AI968" s="158">
        <v>0</v>
      </c>
      <c r="AJ968" s="155">
        <v>0.0151094500800854</v>
      </c>
      <c r="AK968" s="155">
        <v>0.0143715949652452</v>
      </c>
      <c r="AL968" s="156">
        <v>0.000737855114840261</v>
      </c>
    </row>
    <row r="969" ht="33" spans="1:38">
      <c r="A969" s="166" t="s">
        <v>668</v>
      </c>
      <c r="B969" s="167" t="s">
        <v>1824</v>
      </c>
      <c r="C969" s="167" t="s">
        <v>789</v>
      </c>
      <c r="D969" s="150">
        <v>5983</v>
      </c>
      <c r="E969" s="150">
        <v>50</v>
      </c>
      <c r="F969" s="150">
        <v>42</v>
      </c>
      <c r="G969" s="150">
        <v>0</v>
      </c>
      <c r="H969" s="150">
        <v>0</v>
      </c>
      <c r="I969" s="151">
        <v>6891</v>
      </c>
      <c r="J969" s="151">
        <v>94</v>
      </c>
      <c r="K969" s="151">
        <v>94</v>
      </c>
      <c r="L969" s="151">
        <v>50</v>
      </c>
      <c r="M969" s="151">
        <v>0</v>
      </c>
      <c r="N969" s="151">
        <v>4568</v>
      </c>
      <c r="O969" s="151">
        <v>34</v>
      </c>
      <c r="P969" s="151">
        <v>34</v>
      </c>
      <c r="Q969" s="151">
        <v>23</v>
      </c>
      <c r="R969" s="151">
        <v>0</v>
      </c>
      <c r="S969" s="152">
        <v>0.015</v>
      </c>
      <c r="T969" s="153">
        <v>134586</v>
      </c>
      <c r="U969" s="153">
        <v>2020</v>
      </c>
      <c r="V969" s="153">
        <v>2011</v>
      </c>
      <c r="W969" s="153">
        <v>0</v>
      </c>
      <c r="X969" s="151">
        <v>1897</v>
      </c>
      <c r="Y969" s="154">
        <v>0.0150089905339337</v>
      </c>
      <c r="Z969" s="154">
        <v>0.00835701153267591</v>
      </c>
      <c r="AA969" s="154">
        <v>0.0136409809896967</v>
      </c>
      <c r="AB969" s="155">
        <v>0.0074430823117338</v>
      </c>
      <c r="AC969" s="156">
        <v>-0.00528396945702079</v>
      </c>
      <c r="AD969" s="157">
        <v>42489</v>
      </c>
      <c r="AE969" s="158">
        <v>407</v>
      </c>
      <c r="AF969" s="158">
        <v>0</v>
      </c>
      <c r="AG969" s="158">
        <v>40084</v>
      </c>
      <c r="AH969" s="158">
        <v>741</v>
      </c>
      <c r="AI969" s="158">
        <v>0</v>
      </c>
      <c r="AJ969" s="155">
        <v>0.00957894984584245</v>
      </c>
      <c r="AK969" s="155">
        <v>0.0184861790240495</v>
      </c>
      <c r="AL969" s="156">
        <v>-0.00890722917820704</v>
      </c>
    </row>
    <row r="970" ht="33" spans="1:38">
      <c r="A970" s="166" t="s">
        <v>668</v>
      </c>
      <c r="B970" s="167" t="s">
        <v>1824</v>
      </c>
      <c r="C970" s="167" t="s">
        <v>790</v>
      </c>
      <c r="D970" s="150">
        <v>2108</v>
      </c>
      <c r="E970" s="150">
        <v>10</v>
      </c>
      <c r="F970" s="150">
        <v>10</v>
      </c>
      <c r="G970" s="150">
        <v>0</v>
      </c>
      <c r="H970" s="150">
        <v>0</v>
      </c>
      <c r="I970" s="151">
        <v>2478</v>
      </c>
      <c r="J970" s="151">
        <v>25</v>
      </c>
      <c r="K970" s="151">
        <v>25</v>
      </c>
      <c r="L970" s="151">
        <v>6</v>
      </c>
      <c r="M970" s="151">
        <v>0</v>
      </c>
      <c r="N970" s="151">
        <v>1468</v>
      </c>
      <c r="O970" s="151">
        <v>14</v>
      </c>
      <c r="P970" s="151">
        <v>14</v>
      </c>
      <c r="Q970" s="151">
        <v>10</v>
      </c>
      <c r="R970" s="151">
        <v>0</v>
      </c>
      <c r="S970" s="152">
        <v>0.015</v>
      </c>
      <c r="T970" s="153">
        <v>55008</v>
      </c>
      <c r="U970" s="153">
        <v>513</v>
      </c>
      <c r="V970" s="153">
        <v>513</v>
      </c>
      <c r="W970" s="153">
        <v>0</v>
      </c>
      <c r="X970" s="151">
        <v>475</v>
      </c>
      <c r="Y970" s="154">
        <v>0.00932591623036649</v>
      </c>
      <c r="Z970" s="154">
        <v>0.0047438330170778</v>
      </c>
      <c r="AA970" s="154">
        <v>0.010088781275222</v>
      </c>
      <c r="AB970" s="155">
        <v>0.00953678474114441</v>
      </c>
      <c r="AC970" s="156">
        <v>-0.00534494825814415</v>
      </c>
      <c r="AD970" s="157">
        <v>15415</v>
      </c>
      <c r="AE970" s="158">
        <v>120</v>
      </c>
      <c r="AF970" s="158">
        <v>0</v>
      </c>
      <c r="AG970" s="158">
        <v>16854</v>
      </c>
      <c r="AH970" s="158">
        <v>148</v>
      </c>
      <c r="AI970" s="158">
        <v>0</v>
      </c>
      <c r="AJ970" s="155">
        <v>0.00778462536490431</v>
      </c>
      <c r="AK970" s="155">
        <v>0.0087812982081405</v>
      </c>
      <c r="AL970" s="156">
        <v>-0.000996672843236187</v>
      </c>
    </row>
    <row r="971" ht="33" spans="1:38">
      <c r="A971" s="166" t="s">
        <v>668</v>
      </c>
      <c r="B971" s="167" t="s">
        <v>1824</v>
      </c>
      <c r="C971" s="167" t="s">
        <v>791</v>
      </c>
      <c r="D971" s="150">
        <v>2815</v>
      </c>
      <c r="E971" s="150">
        <v>29</v>
      </c>
      <c r="F971" s="150">
        <v>26</v>
      </c>
      <c r="G971" s="150">
        <v>0</v>
      </c>
      <c r="H971" s="150">
        <v>0</v>
      </c>
      <c r="I971" s="151">
        <v>3735</v>
      </c>
      <c r="J971" s="151">
        <v>59</v>
      </c>
      <c r="K971" s="151">
        <v>59</v>
      </c>
      <c r="L971" s="151">
        <v>12</v>
      </c>
      <c r="M971" s="151">
        <v>0</v>
      </c>
      <c r="N971" s="151">
        <v>1794</v>
      </c>
      <c r="O971" s="151">
        <v>27</v>
      </c>
      <c r="P971" s="151">
        <v>26</v>
      </c>
      <c r="Q971" s="151">
        <v>14</v>
      </c>
      <c r="R971" s="151">
        <v>0</v>
      </c>
      <c r="S971" s="152">
        <v>0.015</v>
      </c>
      <c r="T971" s="153">
        <v>72392</v>
      </c>
      <c r="U971" s="153">
        <v>1138</v>
      </c>
      <c r="V971" s="153">
        <v>1134</v>
      </c>
      <c r="W971" s="153">
        <v>0</v>
      </c>
      <c r="X971" s="151">
        <v>1029</v>
      </c>
      <c r="Y971" s="154">
        <v>0.0157199690573544</v>
      </c>
      <c r="Z971" s="154">
        <v>0.0103019538188277</v>
      </c>
      <c r="AA971" s="154">
        <v>0.0157965194109772</v>
      </c>
      <c r="AB971" s="155">
        <v>0.0150501672240803</v>
      </c>
      <c r="AC971" s="156">
        <v>-0.00549456559214954</v>
      </c>
      <c r="AD971" s="157">
        <v>20123</v>
      </c>
      <c r="AE971" s="158">
        <v>337</v>
      </c>
      <c r="AF971" s="158">
        <v>0</v>
      </c>
      <c r="AG971" s="158">
        <v>22233</v>
      </c>
      <c r="AH971" s="158">
        <v>342</v>
      </c>
      <c r="AI971" s="158">
        <v>0</v>
      </c>
      <c r="AJ971" s="155">
        <v>0.0167470059136312</v>
      </c>
      <c r="AK971" s="155">
        <v>0.0153825394683578</v>
      </c>
      <c r="AL971" s="156">
        <v>0.00136446644527332</v>
      </c>
    </row>
    <row r="972" ht="33" spans="1:38">
      <c r="A972" s="166" t="s">
        <v>668</v>
      </c>
      <c r="B972" s="167" t="s">
        <v>1824</v>
      </c>
      <c r="C972" s="167" t="s">
        <v>792</v>
      </c>
      <c r="D972" s="150">
        <v>2291</v>
      </c>
      <c r="E972" s="150">
        <v>61</v>
      </c>
      <c r="F972" s="150">
        <v>43</v>
      </c>
      <c r="G972" s="150">
        <v>2</v>
      </c>
      <c r="H972" s="150">
        <v>0</v>
      </c>
      <c r="I972" s="151">
        <v>2758</v>
      </c>
      <c r="J972" s="151">
        <v>44</v>
      </c>
      <c r="K972" s="151">
        <v>44</v>
      </c>
      <c r="L972" s="151">
        <v>7</v>
      </c>
      <c r="M972" s="151">
        <v>0</v>
      </c>
      <c r="N972" s="151">
        <v>1433</v>
      </c>
      <c r="O972" s="151">
        <v>23</v>
      </c>
      <c r="P972" s="151">
        <v>23</v>
      </c>
      <c r="Q972" s="151">
        <v>16</v>
      </c>
      <c r="R972" s="151">
        <v>0</v>
      </c>
      <c r="S972" s="152">
        <v>0.015</v>
      </c>
      <c r="T972" s="153">
        <v>57604</v>
      </c>
      <c r="U972" s="153">
        <v>1351</v>
      </c>
      <c r="V972" s="153">
        <v>1333</v>
      </c>
      <c r="W972" s="153">
        <v>0</v>
      </c>
      <c r="X972" s="151">
        <v>1236</v>
      </c>
      <c r="Y972" s="154">
        <v>0.0234532324144157</v>
      </c>
      <c r="Z972" s="154">
        <v>0.0266259275425578</v>
      </c>
      <c r="AA972" s="154">
        <v>0.0159535895576505</v>
      </c>
      <c r="AB972" s="155">
        <v>0.0160502442428472</v>
      </c>
      <c r="AC972" s="156">
        <v>0.0106723379849074</v>
      </c>
      <c r="AD972" s="157">
        <v>15527</v>
      </c>
      <c r="AE972" s="158">
        <v>383</v>
      </c>
      <c r="AF972" s="158">
        <v>0</v>
      </c>
      <c r="AG972" s="158">
        <v>17751</v>
      </c>
      <c r="AH972" s="158">
        <v>409</v>
      </c>
      <c r="AI972" s="158">
        <v>0</v>
      </c>
      <c r="AJ972" s="155">
        <v>0.0246667096026277</v>
      </c>
      <c r="AK972" s="155">
        <v>0.0230409554391302</v>
      </c>
      <c r="AL972" s="156">
        <v>0.00162575416349749</v>
      </c>
    </row>
    <row r="973" ht="33" spans="1:38">
      <c r="A973" s="166" t="s">
        <v>668</v>
      </c>
      <c r="B973" s="167" t="s">
        <v>1824</v>
      </c>
      <c r="C973" s="167" t="s">
        <v>793</v>
      </c>
      <c r="D973" s="150">
        <v>4601</v>
      </c>
      <c r="E973" s="150">
        <v>55</v>
      </c>
      <c r="F973" s="150">
        <v>36</v>
      </c>
      <c r="G973" s="150">
        <v>0</v>
      </c>
      <c r="H973" s="150">
        <v>0</v>
      </c>
      <c r="I973" s="151">
        <v>5362</v>
      </c>
      <c r="J973" s="151">
        <v>80</v>
      </c>
      <c r="K973" s="151">
        <v>80</v>
      </c>
      <c r="L973" s="151">
        <v>11</v>
      </c>
      <c r="M973" s="151">
        <v>0</v>
      </c>
      <c r="N973" s="151">
        <v>3781</v>
      </c>
      <c r="O973" s="151">
        <v>39</v>
      </c>
      <c r="P973" s="151">
        <v>39</v>
      </c>
      <c r="Q973" s="151">
        <v>30</v>
      </c>
      <c r="R973" s="151">
        <v>0</v>
      </c>
      <c r="S973" s="152">
        <v>0.015</v>
      </c>
      <c r="T973" s="153">
        <v>118957</v>
      </c>
      <c r="U973" s="153">
        <v>1581</v>
      </c>
      <c r="V973" s="153">
        <v>1560</v>
      </c>
      <c r="W973" s="153">
        <v>0</v>
      </c>
      <c r="X973" s="151">
        <v>1436</v>
      </c>
      <c r="Y973" s="154">
        <v>0.0132905167413435</v>
      </c>
      <c r="Z973" s="154">
        <v>0.0119539230602043</v>
      </c>
      <c r="AA973" s="154">
        <v>0.0149198060425214</v>
      </c>
      <c r="AB973" s="155">
        <v>0.0103147315524993</v>
      </c>
      <c r="AC973" s="156">
        <v>-0.00296588298231714</v>
      </c>
      <c r="AD973" s="157">
        <v>33191</v>
      </c>
      <c r="AE973" s="158">
        <v>408</v>
      </c>
      <c r="AF973" s="158">
        <v>0</v>
      </c>
      <c r="AG973" s="158">
        <v>36164</v>
      </c>
      <c r="AH973" s="158">
        <v>435</v>
      </c>
      <c r="AI973" s="158">
        <v>0</v>
      </c>
      <c r="AJ973" s="155">
        <v>0.0122924889277214</v>
      </c>
      <c r="AK973" s="155">
        <v>0.012028536666298</v>
      </c>
      <c r="AL973" s="156">
        <v>0.000263952261423395</v>
      </c>
    </row>
    <row r="974" ht="33" spans="1:38">
      <c r="A974" s="166" t="s">
        <v>668</v>
      </c>
      <c r="B974" s="167" t="s">
        <v>33</v>
      </c>
      <c r="C974" s="167" t="s">
        <v>794</v>
      </c>
      <c r="D974" s="150">
        <v>0</v>
      </c>
      <c r="E974" s="150">
        <v>0</v>
      </c>
      <c r="F974" s="150">
        <v>0</v>
      </c>
      <c r="G974" s="150">
        <v>0</v>
      </c>
      <c r="H974" s="150">
        <v>0</v>
      </c>
      <c r="I974" s="151">
        <v>0</v>
      </c>
      <c r="J974" s="151">
        <v>0</v>
      </c>
      <c r="K974" s="151">
        <v>0</v>
      </c>
      <c r="L974" s="151">
        <v>0</v>
      </c>
      <c r="M974" s="151">
        <v>0</v>
      </c>
      <c r="N974" s="151">
        <v>0</v>
      </c>
      <c r="O974" s="151">
        <v>0</v>
      </c>
      <c r="P974" s="151">
        <v>0</v>
      </c>
      <c r="Q974" s="151">
        <v>0</v>
      </c>
      <c r="R974" s="151">
        <v>0</v>
      </c>
      <c r="S974" s="152">
        <v>0.015</v>
      </c>
      <c r="T974" s="153">
        <v>0</v>
      </c>
      <c r="U974" s="153">
        <v>0</v>
      </c>
      <c r="V974" s="153">
        <v>0</v>
      </c>
      <c r="W974" s="153">
        <v>0</v>
      </c>
      <c r="X974" s="151">
        <v>0</v>
      </c>
      <c r="Y974" s="154">
        <v>0</v>
      </c>
      <c r="Z974" s="154">
        <v>0</v>
      </c>
      <c r="AA974" s="154">
        <v>0</v>
      </c>
      <c r="AB974" s="155">
        <v>0</v>
      </c>
      <c r="AC974" s="156">
        <v>0</v>
      </c>
      <c r="AD974" s="157">
        <v>0</v>
      </c>
      <c r="AE974" s="158">
        <v>0</v>
      </c>
      <c r="AF974" s="158">
        <v>0</v>
      </c>
      <c r="AG974" s="158">
        <v>0</v>
      </c>
      <c r="AH974" s="158">
        <v>0</v>
      </c>
      <c r="AI974" s="158">
        <v>0</v>
      </c>
      <c r="AJ974" s="155">
        <v>0</v>
      </c>
      <c r="AK974" s="155">
        <v>0</v>
      </c>
      <c r="AL974" s="156">
        <v>0</v>
      </c>
    </row>
    <row r="975" ht="33" spans="1:38">
      <c r="A975" s="166" t="s">
        <v>668</v>
      </c>
      <c r="B975" s="167" t="s">
        <v>1824</v>
      </c>
      <c r="C975" s="167" t="s">
        <v>795</v>
      </c>
      <c r="D975" s="150">
        <v>1610</v>
      </c>
      <c r="E975" s="150">
        <v>38</v>
      </c>
      <c r="F975" s="150">
        <v>28</v>
      </c>
      <c r="G975" s="150">
        <v>1</v>
      </c>
      <c r="H975" s="150">
        <v>0</v>
      </c>
      <c r="I975" s="151">
        <v>1992</v>
      </c>
      <c r="J975" s="151">
        <v>45</v>
      </c>
      <c r="K975" s="151">
        <v>45</v>
      </c>
      <c r="L975" s="151">
        <v>8</v>
      </c>
      <c r="M975" s="151">
        <v>0</v>
      </c>
      <c r="N975" s="151">
        <v>911</v>
      </c>
      <c r="O975" s="151">
        <v>27</v>
      </c>
      <c r="P975" s="151">
        <v>27</v>
      </c>
      <c r="Q975" s="151">
        <v>15</v>
      </c>
      <c r="R975" s="151">
        <v>0</v>
      </c>
      <c r="S975" s="152">
        <v>0.015</v>
      </c>
      <c r="T975" s="153">
        <v>39416</v>
      </c>
      <c r="U975" s="153">
        <v>939</v>
      </c>
      <c r="V975" s="153">
        <v>929</v>
      </c>
      <c r="W975" s="153">
        <v>0</v>
      </c>
      <c r="X975" s="151">
        <v>847</v>
      </c>
      <c r="Y975" s="154">
        <v>0.0238228130708342</v>
      </c>
      <c r="Z975" s="154">
        <v>0.0236024844720497</v>
      </c>
      <c r="AA975" s="154">
        <v>0.0225903614457831</v>
      </c>
      <c r="AB975" s="155">
        <v>0.0296377607025247</v>
      </c>
      <c r="AC975" s="156">
        <v>0.00101212302626656</v>
      </c>
      <c r="AD975" s="157">
        <v>10804</v>
      </c>
      <c r="AE975" s="158">
        <v>275</v>
      </c>
      <c r="AF975" s="158">
        <v>0</v>
      </c>
      <c r="AG975" s="158">
        <v>12040</v>
      </c>
      <c r="AH975" s="158">
        <v>280</v>
      </c>
      <c r="AI975" s="158">
        <v>0</v>
      </c>
      <c r="AJ975" s="155">
        <v>0.0254535357275083</v>
      </c>
      <c r="AK975" s="155">
        <v>0.0232558139534884</v>
      </c>
      <c r="AL975" s="156">
        <v>0.00219772177401996</v>
      </c>
    </row>
    <row r="976" ht="33" spans="1:38">
      <c r="A976" s="166" t="s">
        <v>668</v>
      </c>
      <c r="B976" s="167" t="s">
        <v>1826</v>
      </c>
      <c r="C976" s="167" t="s">
        <v>796</v>
      </c>
      <c r="D976" s="150">
        <v>1907</v>
      </c>
      <c r="E976" s="150">
        <v>48</v>
      </c>
      <c r="F976" s="150">
        <v>32</v>
      </c>
      <c r="G976" s="150">
        <v>0</v>
      </c>
      <c r="H976" s="150">
        <v>0</v>
      </c>
      <c r="I976" s="151">
        <v>2381</v>
      </c>
      <c r="J976" s="151">
        <v>38</v>
      </c>
      <c r="K976" s="151">
        <v>38</v>
      </c>
      <c r="L976" s="151">
        <v>0</v>
      </c>
      <c r="M976" s="151">
        <v>0</v>
      </c>
      <c r="N976" s="151">
        <v>1435</v>
      </c>
      <c r="O976" s="151">
        <v>37</v>
      </c>
      <c r="P976" s="151">
        <v>36</v>
      </c>
      <c r="Q976" s="151">
        <v>10</v>
      </c>
      <c r="R976" s="151">
        <v>0</v>
      </c>
      <c r="S976" s="152">
        <v>0.015</v>
      </c>
      <c r="T976" s="153">
        <v>51670</v>
      </c>
      <c r="U976" s="153">
        <v>954</v>
      </c>
      <c r="V976" s="153">
        <v>937</v>
      </c>
      <c r="W976" s="153">
        <v>1</v>
      </c>
      <c r="X976" s="151">
        <v>818</v>
      </c>
      <c r="Y976" s="154">
        <v>0.0184439713566867</v>
      </c>
      <c r="Z976" s="154">
        <v>0.0251704247509177</v>
      </c>
      <c r="AA976" s="154">
        <v>0.0159596808063839</v>
      </c>
      <c r="AB976" s="155">
        <v>0.0257839721254355</v>
      </c>
      <c r="AC976" s="156">
        <v>0.0092107439445338</v>
      </c>
      <c r="AD976" s="157">
        <v>13131</v>
      </c>
      <c r="AE976" s="158">
        <v>273</v>
      </c>
      <c r="AF976" s="158">
        <v>0</v>
      </c>
      <c r="AG976" s="158">
        <v>15862</v>
      </c>
      <c r="AH976" s="158">
        <v>297</v>
      </c>
      <c r="AI976" s="158">
        <v>0</v>
      </c>
      <c r="AJ976" s="155">
        <v>0.0207904957733607</v>
      </c>
      <c r="AK976" s="155">
        <v>0.0187239944521498</v>
      </c>
      <c r="AL976" s="156">
        <v>0.00206650132121096</v>
      </c>
    </row>
    <row r="977" ht="33" spans="1:38">
      <c r="A977" s="166" t="s">
        <v>668</v>
      </c>
      <c r="B977" s="167" t="s">
        <v>1826</v>
      </c>
      <c r="C977" s="167" t="s">
        <v>797</v>
      </c>
      <c r="D977" s="150">
        <v>1681</v>
      </c>
      <c r="E977" s="150">
        <v>43</v>
      </c>
      <c r="F977" s="150">
        <v>36</v>
      </c>
      <c r="G977" s="150">
        <v>0</v>
      </c>
      <c r="H977" s="150">
        <v>0</v>
      </c>
      <c r="I977" s="151">
        <v>1961</v>
      </c>
      <c r="J977" s="151">
        <v>35</v>
      </c>
      <c r="K977" s="151">
        <v>34</v>
      </c>
      <c r="L977" s="151">
        <v>1</v>
      </c>
      <c r="M977" s="151">
        <v>0</v>
      </c>
      <c r="N977" s="151">
        <v>1105</v>
      </c>
      <c r="O977" s="151">
        <v>25</v>
      </c>
      <c r="P977" s="151">
        <v>25</v>
      </c>
      <c r="Q977" s="151">
        <v>9</v>
      </c>
      <c r="R977" s="151">
        <v>0</v>
      </c>
      <c r="S977" s="152">
        <v>0.015</v>
      </c>
      <c r="T977" s="153">
        <v>41613</v>
      </c>
      <c r="U977" s="153">
        <v>832</v>
      </c>
      <c r="V977" s="153">
        <v>824</v>
      </c>
      <c r="W977" s="153">
        <v>1</v>
      </c>
      <c r="X977" s="151">
        <v>721</v>
      </c>
      <c r="Y977" s="154">
        <v>0.0199697210006488</v>
      </c>
      <c r="Z977" s="154">
        <v>0.02558001189768</v>
      </c>
      <c r="AA977" s="154">
        <v>0.0178480367159612</v>
      </c>
      <c r="AB977" s="155">
        <v>0.0226244343891403</v>
      </c>
      <c r="AC977" s="156">
        <v>0.00773197518171871</v>
      </c>
      <c r="AD977" s="157">
        <v>10699</v>
      </c>
      <c r="AE977" s="158">
        <v>236</v>
      </c>
      <c r="AF977" s="158">
        <v>0</v>
      </c>
      <c r="AG977" s="158">
        <v>12467</v>
      </c>
      <c r="AH977" s="158">
        <v>287</v>
      </c>
      <c r="AI977" s="158">
        <v>1</v>
      </c>
      <c r="AJ977" s="155">
        <v>0.0220581362744182</v>
      </c>
      <c r="AK977" s="155">
        <v>0.0229405630865485</v>
      </c>
      <c r="AL977" s="156">
        <v>-0.000882426812130317</v>
      </c>
    </row>
    <row r="978" ht="33" spans="1:38">
      <c r="A978" s="166" t="s">
        <v>668</v>
      </c>
      <c r="B978" s="167" t="s">
        <v>1826</v>
      </c>
      <c r="C978" s="167" t="s">
        <v>798</v>
      </c>
      <c r="D978" s="150">
        <v>3589</v>
      </c>
      <c r="E978" s="150">
        <v>9</v>
      </c>
      <c r="F978" s="150">
        <v>6</v>
      </c>
      <c r="G978" s="150">
        <v>1</v>
      </c>
      <c r="H978" s="150">
        <v>0</v>
      </c>
      <c r="I978" s="151">
        <v>4692</v>
      </c>
      <c r="J978" s="151">
        <v>70</v>
      </c>
      <c r="K978" s="151">
        <v>70</v>
      </c>
      <c r="L978" s="151">
        <v>3</v>
      </c>
      <c r="M978" s="151">
        <v>0</v>
      </c>
      <c r="N978" s="151">
        <v>2389</v>
      </c>
      <c r="O978" s="151">
        <v>64</v>
      </c>
      <c r="P978" s="151">
        <v>64</v>
      </c>
      <c r="Q978" s="151">
        <v>9</v>
      </c>
      <c r="R978" s="151">
        <v>0</v>
      </c>
      <c r="S978" s="152">
        <v>0.015</v>
      </c>
      <c r="T978" s="153">
        <v>89366</v>
      </c>
      <c r="U978" s="153">
        <v>1368</v>
      </c>
      <c r="V978" s="153">
        <v>1365</v>
      </c>
      <c r="W978" s="153">
        <v>1</v>
      </c>
      <c r="X978" s="151">
        <v>1179</v>
      </c>
      <c r="Y978" s="154">
        <v>0.0152966452565853</v>
      </c>
      <c r="Z978" s="154">
        <v>0.00250766230147673</v>
      </c>
      <c r="AA978" s="154">
        <v>0.0149190110826939</v>
      </c>
      <c r="AB978" s="155">
        <v>0.0267894516534115</v>
      </c>
      <c r="AC978" s="156">
        <v>-0.0124113487812172</v>
      </c>
      <c r="AD978" s="157">
        <v>23989</v>
      </c>
      <c r="AE978" s="158">
        <v>378</v>
      </c>
      <c r="AF978" s="158">
        <v>0</v>
      </c>
      <c r="AG978" s="158">
        <v>27269</v>
      </c>
      <c r="AH978" s="158">
        <v>418</v>
      </c>
      <c r="AI978" s="158">
        <v>1</v>
      </c>
      <c r="AJ978" s="155">
        <v>0.0157572220601109</v>
      </c>
      <c r="AK978" s="155">
        <v>0.0152920899189556</v>
      </c>
      <c r="AL978" s="156">
        <v>0.000465132141155292</v>
      </c>
    </row>
    <row r="979" ht="33" spans="1:38">
      <c r="A979" s="166" t="s">
        <v>668</v>
      </c>
      <c r="B979" s="167" t="s">
        <v>1826</v>
      </c>
      <c r="C979" s="167" t="s">
        <v>799</v>
      </c>
      <c r="D979" s="150">
        <v>2734</v>
      </c>
      <c r="E979" s="150">
        <v>70</v>
      </c>
      <c r="F979" s="150">
        <v>49</v>
      </c>
      <c r="G979" s="150">
        <v>3</v>
      </c>
      <c r="H979" s="150">
        <v>0</v>
      </c>
      <c r="I979" s="151">
        <v>3245</v>
      </c>
      <c r="J979" s="151">
        <v>58</v>
      </c>
      <c r="K979" s="151">
        <v>58</v>
      </c>
      <c r="L979" s="151">
        <v>15</v>
      </c>
      <c r="M979" s="151">
        <v>0</v>
      </c>
      <c r="N979" s="151">
        <v>1877</v>
      </c>
      <c r="O979" s="151">
        <v>37</v>
      </c>
      <c r="P979" s="151">
        <v>37</v>
      </c>
      <c r="Q979" s="151">
        <v>16</v>
      </c>
      <c r="R979" s="151">
        <v>0</v>
      </c>
      <c r="S979" s="152">
        <v>0.015</v>
      </c>
      <c r="T979" s="153">
        <v>69283</v>
      </c>
      <c r="U979" s="153">
        <v>1121</v>
      </c>
      <c r="V979" s="153">
        <v>1100</v>
      </c>
      <c r="W979" s="153">
        <v>0</v>
      </c>
      <c r="X979" s="151">
        <v>967</v>
      </c>
      <c r="Y979" s="154">
        <v>0.0161800152995684</v>
      </c>
      <c r="Z979" s="154">
        <v>0.0256035113386979</v>
      </c>
      <c r="AA979" s="154">
        <v>0.0178736517719569</v>
      </c>
      <c r="AB979" s="155">
        <v>0.0197123068726692</v>
      </c>
      <c r="AC979" s="156">
        <v>0.00772985956674102</v>
      </c>
      <c r="AD979" s="157">
        <v>18030</v>
      </c>
      <c r="AE979" s="158">
        <v>383</v>
      </c>
      <c r="AF979" s="158">
        <v>0</v>
      </c>
      <c r="AG979" s="158">
        <v>21096</v>
      </c>
      <c r="AH979" s="158">
        <v>338</v>
      </c>
      <c r="AI979" s="158">
        <v>0</v>
      </c>
      <c r="AJ979" s="155">
        <v>0.0212423738214088</v>
      </c>
      <c r="AK979" s="155">
        <v>0.0160219946909367</v>
      </c>
      <c r="AL979" s="156">
        <v>0.00522037913047209</v>
      </c>
    </row>
    <row r="980" ht="33" spans="1:38">
      <c r="A980" s="166" t="s">
        <v>668</v>
      </c>
      <c r="B980" s="167" t="s">
        <v>1826</v>
      </c>
      <c r="C980" s="167" t="s">
        <v>800</v>
      </c>
      <c r="D980" s="150">
        <v>3712</v>
      </c>
      <c r="E980" s="150">
        <v>138</v>
      </c>
      <c r="F980" s="150">
        <v>89</v>
      </c>
      <c r="G980" s="150">
        <v>1</v>
      </c>
      <c r="H980" s="150">
        <v>0</v>
      </c>
      <c r="I980" s="151">
        <v>4412</v>
      </c>
      <c r="J980" s="151">
        <v>58</v>
      </c>
      <c r="K980" s="151">
        <v>58</v>
      </c>
      <c r="L980" s="151">
        <v>0</v>
      </c>
      <c r="M980" s="151">
        <v>0</v>
      </c>
      <c r="N980" s="151">
        <v>2991</v>
      </c>
      <c r="O980" s="151">
        <v>50</v>
      </c>
      <c r="P980" s="151">
        <v>50</v>
      </c>
      <c r="Q980" s="151">
        <v>16</v>
      </c>
      <c r="R980" s="151">
        <v>0</v>
      </c>
      <c r="S980" s="152">
        <v>0.015</v>
      </c>
      <c r="T980" s="153">
        <v>94639</v>
      </c>
      <c r="U980" s="153">
        <v>1902</v>
      </c>
      <c r="V980" s="153">
        <v>1852</v>
      </c>
      <c r="W980" s="153">
        <v>1</v>
      </c>
      <c r="X980" s="151">
        <v>1618</v>
      </c>
      <c r="Y980" s="154">
        <v>0.0200868563699955</v>
      </c>
      <c r="Z980" s="154">
        <v>0.037176724137931</v>
      </c>
      <c r="AA980" s="154">
        <v>0.0131459655485041</v>
      </c>
      <c r="AB980" s="155">
        <v>0.0167168171180207</v>
      </c>
      <c r="AC980" s="156">
        <v>0.024030758589427</v>
      </c>
      <c r="AD980" s="157">
        <v>24853</v>
      </c>
      <c r="AE980" s="158">
        <v>554</v>
      </c>
      <c r="AF980" s="158">
        <v>0</v>
      </c>
      <c r="AG980" s="158">
        <v>27993</v>
      </c>
      <c r="AH980" s="158">
        <v>564</v>
      </c>
      <c r="AI980" s="158">
        <v>1</v>
      </c>
      <c r="AJ980" s="155">
        <v>0.0222910715004225</v>
      </c>
      <c r="AK980" s="155">
        <v>0.0201121708998678</v>
      </c>
      <c r="AL980" s="156">
        <v>0.00217890060055466</v>
      </c>
    </row>
    <row r="981" ht="33" spans="1:38">
      <c r="A981" s="166" t="s">
        <v>668</v>
      </c>
      <c r="B981" s="167" t="s">
        <v>1826</v>
      </c>
      <c r="C981" s="167" t="s">
        <v>801</v>
      </c>
      <c r="D981" s="150">
        <v>3196</v>
      </c>
      <c r="E981" s="150">
        <v>141</v>
      </c>
      <c r="F981" s="150">
        <v>101</v>
      </c>
      <c r="G981" s="150">
        <v>1</v>
      </c>
      <c r="H981" s="150">
        <v>0</v>
      </c>
      <c r="I981" s="151">
        <v>4005</v>
      </c>
      <c r="J981" s="151">
        <v>68</v>
      </c>
      <c r="K981" s="151">
        <v>68</v>
      </c>
      <c r="L981" s="151">
        <v>4</v>
      </c>
      <c r="M981" s="151">
        <v>0</v>
      </c>
      <c r="N981" s="151">
        <v>2284</v>
      </c>
      <c r="O981" s="151">
        <v>81</v>
      </c>
      <c r="P981" s="151">
        <v>81</v>
      </c>
      <c r="Q981" s="151">
        <v>35</v>
      </c>
      <c r="R981" s="151">
        <v>0</v>
      </c>
      <c r="S981" s="152">
        <v>0.015</v>
      </c>
      <c r="T981" s="153">
        <v>83026</v>
      </c>
      <c r="U981" s="153">
        <v>1755</v>
      </c>
      <c r="V981" s="153">
        <v>1714</v>
      </c>
      <c r="W981" s="153">
        <v>3</v>
      </c>
      <c r="X981" s="151">
        <v>1452</v>
      </c>
      <c r="Y981" s="154">
        <v>0.0211018235251608</v>
      </c>
      <c r="Z981" s="154">
        <v>0.0441176470588235</v>
      </c>
      <c r="AA981" s="154">
        <v>0.0169787765293383</v>
      </c>
      <c r="AB981" s="155">
        <v>0.0354640980735552</v>
      </c>
      <c r="AC981" s="156">
        <v>0.0271388705294852</v>
      </c>
      <c r="AD981" s="157">
        <v>21721</v>
      </c>
      <c r="AE981" s="158">
        <v>559</v>
      </c>
      <c r="AF981" s="158">
        <v>0</v>
      </c>
      <c r="AG981" s="158">
        <v>25288</v>
      </c>
      <c r="AH981" s="158">
        <v>553</v>
      </c>
      <c r="AI981" s="158">
        <v>2</v>
      </c>
      <c r="AJ981" s="155">
        <v>0.025735463376456</v>
      </c>
      <c r="AK981" s="155">
        <v>0.0217889908256881</v>
      </c>
      <c r="AL981" s="156">
        <v>0.00394647255076789</v>
      </c>
    </row>
    <row r="982" ht="33" spans="1:38">
      <c r="A982" s="166" t="s">
        <v>668</v>
      </c>
      <c r="B982" s="167" t="s">
        <v>1826</v>
      </c>
      <c r="C982" s="167" t="s">
        <v>802</v>
      </c>
      <c r="D982" s="150">
        <v>2699</v>
      </c>
      <c r="E982" s="150">
        <v>107</v>
      </c>
      <c r="F982" s="150">
        <v>80</v>
      </c>
      <c r="G982" s="150">
        <v>6</v>
      </c>
      <c r="H982" s="150">
        <v>0</v>
      </c>
      <c r="I982" s="151">
        <v>3184</v>
      </c>
      <c r="J982" s="151">
        <v>119</v>
      </c>
      <c r="K982" s="151">
        <v>119</v>
      </c>
      <c r="L982" s="151">
        <v>4</v>
      </c>
      <c r="M982" s="151">
        <v>0</v>
      </c>
      <c r="N982" s="151">
        <v>1546</v>
      </c>
      <c r="O982" s="151">
        <v>54</v>
      </c>
      <c r="P982" s="151">
        <v>54</v>
      </c>
      <c r="Q982" s="151">
        <v>15</v>
      </c>
      <c r="R982" s="151">
        <v>0</v>
      </c>
      <c r="S982" s="152">
        <v>0.015</v>
      </c>
      <c r="T982" s="153">
        <v>69827</v>
      </c>
      <c r="U982" s="153">
        <v>2057</v>
      </c>
      <c r="V982" s="153">
        <v>2028</v>
      </c>
      <c r="W982" s="153">
        <v>0</v>
      </c>
      <c r="X982" s="151">
        <v>1753</v>
      </c>
      <c r="Y982" s="154">
        <v>0.029458518911023</v>
      </c>
      <c r="Z982" s="154">
        <v>0.0396443127084105</v>
      </c>
      <c r="AA982" s="154">
        <v>0.0373743718592965</v>
      </c>
      <c r="AB982" s="155">
        <v>0.0349288486416559</v>
      </c>
      <c r="AC982" s="156">
        <v>0.00226994084911404</v>
      </c>
      <c r="AD982" s="157">
        <v>18052</v>
      </c>
      <c r="AE982" s="158">
        <v>598</v>
      </c>
      <c r="AF982" s="158">
        <v>0</v>
      </c>
      <c r="AG982" s="158">
        <v>21105</v>
      </c>
      <c r="AH982" s="158">
        <v>589</v>
      </c>
      <c r="AI982" s="158">
        <v>0</v>
      </c>
      <c r="AJ982" s="155">
        <v>0.0331265233769111</v>
      </c>
      <c r="AK982" s="155">
        <v>0.0279080786543473</v>
      </c>
      <c r="AL982" s="156">
        <v>0.00521844472256383</v>
      </c>
    </row>
    <row r="983" ht="33" spans="1:38">
      <c r="A983" s="166" t="s">
        <v>668</v>
      </c>
      <c r="B983" s="167" t="s">
        <v>1826</v>
      </c>
      <c r="C983" s="167" t="s">
        <v>803</v>
      </c>
      <c r="D983" s="150">
        <v>3306</v>
      </c>
      <c r="E983" s="150">
        <v>94</v>
      </c>
      <c r="F983" s="150">
        <v>41</v>
      </c>
      <c r="G983" s="150">
        <v>1</v>
      </c>
      <c r="H983" s="150">
        <v>0</v>
      </c>
      <c r="I983" s="151">
        <v>3932</v>
      </c>
      <c r="J983" s="151">
        <v>152</v>
      </c>
      <c r="K983" s="151">
        <v>152</v>
      </c>
      <c r="L983" s="151">
        <v>13</v>
      </c>
      <c r="M983" s="151">
        <v>0</v>
      </c>
      <c r="N983" s="151">
        <v>2614</v>
      </c>
      <c r="O983" s="151">
        <v>58</v>
      </c>
      <c r="P983" s="151">
        <v>58</v>
      </c>
      <c r="Q983" s="151">
        <v>29</v>
      </c>
      <c r="R983" s="151">
        <v>0</v>
      </c>
      <c r="S983" s="152">
        <v>0.015</v>
      </c>
      <c r="T983" s="153">
        <v>83790</v>
      </c>
      <c r="U983" s="153">
        <v>2386</v>
      </c>
      <c r="V983" s="153">
        <v>2333</v>
      </c>
      <c r="W983" s="153">
        <v>0</v>
      </c>
      <c r="X983" s="151">
        <v>2074</v>
      </c>
      <c r="Y983" s="154">
        <v>0.0284759517842225</v>
      </c>
      <c r="Z983" s="154">
        <v>0.0284331518451301</v>
      </c>
      <c r="AA983" s="154">
        <v>0.0386571719226857</v>
      </c>
      <c r="AB983" s="155">
        <v>0.0221882172915073</v>
      </c>
      <c r="AC983" s="156">
        <v>-0.0102240200775556</v>
      </c>
      <c r="AD983" s="157">
        <v>22270</v>
      </c>
      <c r="AE983" s="158">
        <v>715</v>
      </c>
      <c r="AF983" s="158">
        <v>0</v>
      </c>
      <c r="AG983" s="158">
        <v>25360</v>
      </c>
      <c r="AH983" s="158">
        <v>774</v>
      </c>
      <c r="AI983" s="158">
        <v>0</v>
      </c>
      <c r="AJ983" s="155">
        <v>0.0321059721598563</v>
      </c>
      <c r="AK983" s="155">
        <v>0.0305205047318612</v>
      </c>
      <c r="AL983" s="156">
        <v>0.00158546742799512</v>
      </c>
    </row>
    <row r="984" ht="33" spans="1:38">
      <c r="A984" s="166" t="s">
        <v>668</v>
      </c>
      <c r="B984" s="167" t="s">
        <v>1826</v>
      </c>
      <c r="C984" s="167" t="s">
        <v>804</v>
      </c>
      <c r="D984" s="150">
        <v>5635</v>
      </c>
      <c r="E984" s="150">
        <v>191</v>
      </c>
      <c r="F984" s="150">
        <v>130</v>
      </c>
      <c r="G984" s="150">
        <v>2</v>
      </c>
      <c r="H984" s="150">
        <v>0</v>
      </c>
      <c r="I984" s="151">
        <v>6882</v>
      </c>
      <c r="J984" s="151">
        <v>133</v>
      </c>
      <c r="K984" s="151">
        <v>133</v>
      </c>
      <c r="L984" s="151">
        <v>1</v>
      </c>
      <c r="M984" s="151">
        <v>0</v>
      </c>
      <c r="N984" s="151">
        <v>3349</v>
      </c>
      <c r="O984" s="151">
        <v>122</v>
      </c>
      <c r="P984" s="151">
        <v>122</v>
      </c>
      <c r="Q984" s="151">
        <v>22</v>
      </c>
      <c r="R984" s="151">
        <v>0</v>
      </c>
      <c r="S984" s="152">
        <v>0.015</v>
      </c>
      <c r="T984" s="153">
        <v>137745</v>
      </c>
      <c r="U984" s="153">
        <v>3742</v>
      </c>
      <c r="V984" s="153">
        <v>3677</v>
      </c>
      <c r="W984" s="153">
        <v>5</v>
      </c>
      <c r="X984" s="151">
        <v>3161</v>
      </c>
      <c r="Y984" s="154">
        <v>0.0271298413735526</v>
      </c>
      <c r="Z984" s="154">
        <v>0.0338952972493345</v>
      </c>
      <c r="AA984" s="154">
        <v>0.0193257773902935</v>
      </c>
      <c r="AB984" s="155">
        <v>0.0364287847118543</v>
      </c>
      <c r="AC984" s="156">
        <v>0.014569519859041</v>
      </c>
      <c r="AD984" s="157">
        <v>36170</v>
      </c>
      <c r="AE984" s="158">
        <v>1099</v>
      </c>
      <c r="AF984" s="158">
        <v>0</v>
      </c>
      <c r="AG984" s="158">
        <v>41642</v>
      </c>
      <c r="AH984" s="158">
        <v>1114</v>
      </c>
      <c r="AI984" s="158">
        <v>2</v>
      </c>
      <c r="AJ984" s="155">
        <v>0.030384296378214</v>
      </c>
      <c r="AK984" s="155">
        <v>0.0267038086547236</v>
      </c>
      <c r="AL984" s="156">
        <v>0.00368048772349039</v>
      </c>
    </row>
    <row r="985" ht="33" spans="1:38">
      <c r="A985" s="166" t="s">
        <v>668</v>
      </c>
      <c r="B985" s="167" t="s">
        <v>1826</v>
      </c>
      <c r="C985" s="167" t="s">
        <v>805</v>
      </c>
      <c r="D985" s="150">
        <v>2689</v>
      </c>
      <c r="E985" s="150">
        <v>75</v>
      </c>
      <c r="F985" s="150">
        <v>62</v>
      </c>
      <c r="G985" s="150">
        <v>2</v>
      </c>
      <c r="H985" s="150">
        <v>0</v>
      </c>
      <c r="I985" s="151">
        <v>3274</v>
      </c>
      <c r="J985" s="151">
        <v>66</v>
      </c>
      <c r="K985" s="151">
        <v>66</v>
      </c>
      <c r="L985" s="151">
        <v>9</v>
      </c>
      <c r="M985" s="151">
        <v>0</v>
      </c>
      <c r="N985" s="151">
        <v>1675</v>
      </c>
      <c r="O985" s="151">
        <v>50</v>
      </c>
      <c r="P985" s="151">
        <v>50</v>
      </c>
      <c r="Q985" s="151">
        <v>25</v>
      </c>
      <c r="R985" s="151">
        <v>0</v>
      </c>
      <c r="S985" s="152">
        <v>0.015</v>
      </c>
      <c r="T985" s="153">
        <v>67531</v>
      </c>
      <c r="U985" s="153">
        <v>1379</v>
      </c>
      <c r="V985" s="153">
        <v>1365</v>
      </c>
      <c r="W985" s="153">
        <v>0</v>
      </c>
      <c r="X985" s="151">
        <v>1217</v>
      </c>
      <c r="Y985" s="154">
        <v>0.0204202514400794</v>
      </c>
      <c r="Z985" s="154">
        <v>0.0278914094458907</v>
      </c>
      <c r="AA985" s="154">
        <v>0.0201588271227856</v>
      </c>
      <c r="AB985" s="155">
        <v>0.0298507462686567</v>
      </c>
      <c r="AC985" s="156">
        <v>0.00773258232310508</v>
      </c>
      <c r="AD985" s="157">
        <v>17818</v>
      </c>
      <c r="AE985" s="158">
        <v>439</v>
      </c>
      <c r="AF985" s="158">
        <v>0</v>
      </c>
      <c r="AG985" s="158">
        <v>19699</v>
      </c>
      <c r="AH985" s="158">
        <v>417</v>
      </c>
      <c r="AI985" s="158">
        <v>0</v>
      </c>
      <c r="AJ985" s="155">
        <v>0.0246380065102705</v>
      </c>
      <c r="AK985" s="155">
        <v>0.0211685872379309</v>
      </c>
      <c r="AL985" s="156">
        <v>0.00346941927233966</v>
      </c>
    </row>
    <row r="986" ht="33" spans="1:38">
      <c r="A986" s="166" t="s">
        <v>668</v>
      </c>
      <c r="B986" s="167" t="s">
        <v>1826</v>
      </c>
      <c r="C986" s="167" t="s">
        <v>806</v>
      </c>
      <c r="D986" s="150">
        <v>0</v>
      </c>
      <c r="E986" s="150">
        <v>0</v>
      </c>
      <c r="F986" s="150">
        <v>0</v>
      </c>
      <c r="G986" s="150">
        <v>0</v>
      </c>
      <c r="H986" s="150">
        <v>0</v>
      </c>
      <c r="I986" s="151">
        <v>0</v>
      </c>
      <c r="J986" s="151">
        <v>0</v>
      </c>
      <c r="K986" s="151">
        <v>0</v>
      </c>
      <c r="L986" s="151">
        <v>0</v>
      </c>
      <c r="M986" s="151">
        <v>0</v>
      </c>
      <c r="N986" s="151">
        <v>0</v>
      </c>
      <c r="O986" s="151">
        <v>0</v>
      </c>
      <c r="P986" s="151">
        <v>0</v>
      </c>
      <c r="Q986" s="151">
        <v>0</v>
      </c>
      <c r="R986" s="151">
        <v>0</v>
      </c>
      <c r="S986" s="152">
        <v>0.015</v>
      </c>
      <c r="T986" s="153">
        <v>0</v>
      </c>
      <c r="U986" s="153">
        <v>7</v>
      </c>
      <c r="V986" s="153">
        <v>7</v>
      </c>
      <c r="W986" s="153">
        <v>0</v>
      </c>
      <c r="X986" s="151">
        <v>7</v>
      </c>
      <c r="Y986" s="154">
        <v>0</v>
      </c>
      <c r="Z986" s="154">
        <v>0</v>
      </c>
      <c r="AA986" s="154">
        <v>0</v>
      </c>
      <c r="AB986" s="155">
        <v>0</v>
      </c>
      <c r="AC986" s="156">
        <v>0</v>
      </c>
      <c r="AD986" s="157">
        <v>0</v>
      </c>
      <c r="AE986" s="158">
        <v>4</v>
      </c>
      <c r="AF986" s="158">
        <v>0</v>
      </c>
      <c r="AG986" s="158">
        <v>0</v>
      </c>
      <c r="AH986" s="158">
        <v>3</v>
      </c>
      <c r="AI986" s="158">
        <v>0</v>
      </c>
      <c r="AJ986" s="155">
        <v>0</v>
      </c>
      <c r="AK986" s="155">
        <v>0</v>
      </c>
      <c r="AL986" s="156">
        <v>0</v>
      </c>
    </row>
    <row r="987" ht="33" spans="1:38">
      <c r="A987" s="166" t="s">
        <v>668</v>
      </c>
      <c r="B987" s="167" t="s">
        <v>1826</v>
      </c>
      <c r="C987" s="167" t="s">
        <v>807</v>
      </c>
      <c r="D987" s="150">
        <v>0</v>
      </c>
      <c r="E987" s="150">
        <v>0</v>
      </c>
      <c r="F987" s="150">
        <v>0</v>
      </c>
      <c r="G987" s="150">
        <v>0</v>
      </c>
      <c r="H987" s="150">
        <v>0</v>
      </c>
      <c r="I987" s="151">
        <v>0</v>
      </c>
      <c r="J987" s="151">
        <v>0</v>
      </c>
      <c r="K987" s="151">
        <v>0</v>
      </c>
      <c r="L987" s="151">
        <v>0</v>
      </c>
      <c r="M987" s="151">
        <v>0</v>
      </c>
      <c r="N987" s="151">
        <v>0</v>
      </c>
      <c r="O987" s="151">
        <v>0</v>
      </c>
      <c r="P987" s="151">
        <v>0</v>
      </c>
      <c r="Q987" s="151">
        <v>0</v>
      </c>
      <c r="R987" s="151">
        <v>0</v>
      </c>
      <c r="S987" s="152">
        <v>0.015</v>
      </c>
      <c r="T987" s="153">
        <v>0</v>
      </c>
      <c r="U987" s="153">
        <v>6</v>
      </c>
      <c r="V987" s="153">
        <v>6</v>
      </c>
      <c r="W987" s="153">
        <v>0</v>
      </c>
      <c r="X987" s="151">
        <v>6</v>
      </c>
      <c r="Y987" s="154">
        <v>0</v>
      </c>
      <c r="Z987" s="154">
        <v>0</v>
      </c>
      <c r="AA987" s="154">
        <v>0</v>
      </c>
      <c r="AB987" s="155">
        <v>0</v>
      </c>
      <c r="AC987" s="156">
        <v>0</v>
      </c>
      <c r="AD987" s="157">
        <v>0</v>
      </c>
      <c r="AE987" s="158">
        <v>0</v>
      </c>
      <c r="AF987" s="158">
        <v>0</v>
      </c>
      <c r="AG987" s="158">
        <v>0</v>
      </c>
      <c r="AH987" s="158">
        <v>3</v>
      </c>
      <c r="AI987" s="158">
        <v>0</v>
      </c>
      <c r="AJ987" s="155">
        <v>0</v>
      </c>
      <c r="AK987" s="155">
        <v>0</v>
      </c>
      <c r="AL987" s="156">
        <v>0</v>
      </c>
    </row>
    <row r="988" ht="33" spans="1:38">
      <c r="A988" s="166" t="s">
        <v>668</v>
      </c>
      <c r="B988" s="167" t="s">
        <v>1825</v>
      </c>
      <c r="C988" s="167" t="s">
        <v>808</v>
      </c>
      <c r="D988" s="150">
        <v>7117</v>
      </c>
      <c r="E988" s="150">
        <v>200</v>
      </c>
      <c r="F988" s="150">
        <v>119</v>
      </c>
      <c r="G988" s="150">
        <v>1</v>
      </c>
      <c r="H988" s="150">
        <v>0</v>
      </c>
      <c r="I988" s="151">
        <v>8585</v>
      </c>
      <c r="J988" s="151">
        <v>163</v>
      </c>
      <c r="K988" s="151">
        <v>163</v>
      </c>
      <c r="L988" s="151">
        <v>5</v>
      </c>
      <c r="M988" s="151">
        <v>0</v>
      </c>
      <c r="N988" s="151">
        <v>3419</v>
      </c>
      <c r="O988" s="151">
        <v>124</v>
      </c>
      <c r="P988" s="151">
        <v>124</v>
      </c>
      <c r="Q988" s="151">
        <v>39</v>
      </c>
      <c r="R988" s="151">
        <v>1</v>
      </c>
      <c r="S988" s="152">
        <v>0.015</v>
      </c>
      <c r="T988" s="153">
        <v>166973</v>
      </c>
      <c r="U988" s="153">
        <v>3773</v>
      </c>
      <c r="V988" s="153">
        <v>3692</v>
      </c>
      <c r="W988" s="153">
        <v>1</v>
      </c>
      <c r="X988" s="151">
        <v>3285</v>
      </c>
      <c r="Y988" s="154">
        <v>0.0225904787001491</v>
      </c>
      <c r="Z988" s="154">
        <v>0.0281017282562878</v>
      </c>
      <c r="AA988" s="154">
        <v>0.0189866045428072</v>
      </c>
      <c r="AB988" s="155">
        <v>0.0359754314126938</v>
      </c>
      <c r="AC988" s="156">
        <v>0.00911512371348054</v>
      </c>
      <c r="AD988" s="157">
        <v>45331</v>
      </c>
      <c r="AE988" s="158">
        <v>1124</v>
      </c>
      <c r="AF988" s="158">
        <v>1</v>
      </c>
      <c r="AG988" s="158">
        <v>49932</v>
      </c>
      <c r="AH988" s="158">
        <v>1057</v>
      </c>
      <c r="AI988" s="158">
        <v>0</v>
      </c>
      <c r="AJ988" s="155">
        <v>0.0247733339215989</v>
      </c>
      <c r="AK988" s="155">
        <v>0.0211687895537932</v>
      </c>
      <c r="AL988" s="156">
        <v>0.00360454436780575</v>
      </c>
    </row>
    <row r="989" ht="33" spans="1:38">
      <c r="A989" s="166" t="s">
        <v>668</v>
      </c>
      <c r="B989" s="167" t="s">
        <v>1825</v>
      </c>
      <c r="C989" s="167" t="s">
        <v>809</v>
      </c>
      <c r="D989" s="150">
        <v>3582</v>
      </c>
      <c r="E989" s="150">
        <v>72</v>
      </c>
      <c r="F989" s="150">
        <v>56</v>
      </c>
      <c r="G989" s="150">
        <v>1</v>
      </c>
      <c r="H989" s="150">
        <v>0</v>
      </c>
      <c r="I989" s="151">
        <v>4383</v>
      </c>
      <c r="J989" s="151">
        <v>47</v>
      </c>
      <c r="K989" s="151">
        <v>47</v>
      </c>
      <c r="L989" s="151">
        <v>5</v>
      </c>
      <c r="M989" s="151">
        <v>0</v>
      </c>
      <c r="N989" s="151">
        <v>1795</v>
      </c>
      <c r="O989" s="151">
        <v>65</v>
      </c>
      <c r="P989" s="151">
        <v>65</v>
      </c>
      <c r="Q989" s="151">
        <v>22</v>
      </c>
      <c r="R989" s="151">
        <v>0</v>
      </c>
      <c r="S989" s="152">
        <v>0.015</v>
      </c>
      <c r="T989" s="153">
        <v>82772</v>
      </c>
      <c r="U989" s="153">
        <v>1465</v>
      </c>
      <c r="V989" s="153">
        <v>1448</v>
      </c>
      <c r="W989" s="153">
        <v>0</v>
      </c>
      <c r="X989" s="151">
        <v>1283</v>
      </c>
      <c r="Y989" s="154">
        <v>0.0176992219591166</v>
      </c>
      <c r="Z989" s="154">
        <v>0.0201005025125628</v>
      </c>
      <c r="AA989" s="154">
        <v>0.0107232489162674</v>
      </c>
      <c r="AB989" s="155">
        <v>0.0362116991643454</v>
      </c>
      <c r="AC989" s="156">
        <v>0.00937725359629542</v>
      </c>
      <c r="AD989" s="157">
        <v>23514</v>
      </c>
      <c r="AE989" s="158">
        <v>417</v>
      </c>
      <c r="AF989" s="158">
        <v>0</v>
      </c>
      <c r="AG989" s="158">
        <v>24955</v>
      </c>
      <c r="AH989" s="158">
        <v>453</v>
      </c>
      <c r="AI989" s="158">
        <v>0</v>
      </c>
      <c r="AJ989" s="155">
        <v>0.017734115845879</v>
      </c>
      <c r="AK989" s="155">
        <v>0.0181526748146664</v>
      </c>
      <c r="AL989" s="156">
        <v>-0.000418558968787352</v>
      </c>
    </row>
    <row r="990" ht="33" spans="1:38">
      <c r="A990" s="166" t="s">
        <v>668</v>
      </c>
      <c r="B990" s="167" t="s">
        <v>1825</v>
      </c>
      <c r="C990" s="167" t="s">
        <v>810</v>
      </c>
      <c r="D990" s="150">
        <v>2753</v>
      </c>
      <c r="E990" s="150">
        <v>36</v>
      </c>
      <c r="F990" s="150">
        <v>26</v>
      </c>
      <c r="G990" s="150">
        <v>0</v>
      </c>
      <c r="H990" s="150">
        <v>0</v>
      </c>
      <c r="I990" s="151">
        <v>3459</v>
      </c>
      <c r="J990" s="151">
        <v>35</v>
      </c>
      <c r="K990" s="151">
        <v>35</v>
      </c>
      <c r="L990" s="151">
        <v>1</v>
      </c>
      <c r="M990" s="151">
        <v>0</v>
      </c>
      <c r="N990" s="151">
        <v>1405</v>
      </c>
      <c r="O990" s="151">
        <v>34</v>
      </c>
      <c r="P990" s="151">
        <v>34</v>
      </c>
      <c r="Q990" s="151">
        <v>25</v>
      </c>
      <c r="R990" s="151">
        <v>0</v>
      </c>
      <c r="S990" s="152">
        <v>0.015</v>
      </c>
      <c r="T990" s="153">
        <v>63800</v>
      </c>
      <c r="U990" s="153">
        <v>913</v>
      </c>
      <c r="V990" s="153">
        <v>903</v>
      </c>
      <c r="W990" s="153">
        <v>1</v>
      </c>
      <c r="X990" s="151">
        <v>824</v>
      </c>
      <c r="Y990" s="154">
        <v>0.014294670846395</v>
      </c>
      <c r="Z990" s="154">
        <v>0.0130766436614602</v>
      </c>
      <c r="AA990" s="154">
        <v>0.0101185313674472</v>
      </c>
      <c r="AB990" s="155">
        <v>0.0241992882562278</v>
      </c>
      <c r="AC990" s="156">
        <v>0.00295811229401299</v>
      </c>
      <c r="AD990" s="157">
        <v>17968</v>
      </c>
      <c r="AE990" s="158">
        <v>268</v>
      </c>
      <c r="AF990" s="158">
        <v>0</v>
      </c>
      <c r="AG990" s="158">
        <v>19241</v>
      </c>
      <c r="AH990" s="158">
        <v>270</v>
      </c>
      <c r="AI990" s="158">
        <v>1</v>
      </c>
      <c r="AJ990" s="155">
        <v>0.0149154051647373</v>
      </c>
      <c r="AK990" s="155">
        <v>0.0139805623408347</v>
      </c>
      <c r="AL990" s="156">
        <v>0.000934842823902634</v>
      </c>
    </row>
    <row r="991" ht="33" spans="1:38">
      <c r="A991" s="166" t="s">
        <v>668</v>
      </c>
      <c r="B991" s="167" t="s">
        <v>1825</v>
      </c>
      <c r="C991" s="167" t="s">
        <v>811</v>
      </c>
      <c r="D991" s="150">
        <v>4909</v>
      </c>
      <c r="E991" s="150">
        <v>95</v>
      </c>
      <c r="F991" s="150">
        <v>75</v>
      </c>
      <c r="G991" s="150">
        <v>0</v>
      </c>
      <c r="H991" s="150">
        <v>0</v>
      </c>
      <c r="I991" s="151">
        <v>6074</v>
      </c>
      <c r="J991" s="151">
        <v>34</v>
      </c>
      <c r="K991" s="151">
        <v>34</v>
      </c>
      <c r="L991" s="151">
        <v>1</v>
      </c>
      <c r="M991" s="151">
        <v>0</v>
      </c>
      <c r="N991" s="151">
        <v>2272</v>
      </c>
      <c r="O991" s="151">
        <v>48</v>
      </c>
      <c r="P991" s="151">
        <v>48</v>
      </c>
      <c r="Q991" s="151">
        <v>25</v>
      </c>
      <c r="R991" s="151">
        <v>0</v>
      </c>
      <c r="S991" s="152">
        <v>0.015</v>
      </c>
      <c r="T991" s="153">
        <v>113495</v>
      </c>
      <c r="U991" s="153">
        <v>1636</v>
      </c>
      <c r="V991" s="153">
        <v>1616</v>
      </c>
      <c r="W991" s="153">
        <v>1</v>
      </c>
      <c r="X991" s="151">
        <v>1454</v>
      </c>
      <c r="Y991" s="154">
        <v>0.0144059209656813</v>
      </c>
      <c r="Z991" s="154">
        <v>0.0193522102261153</v>
      </c>
      <c r="AA991" s="154">
        <v>0.00559762923938097</v>
      </c>
      <c r="AB991" s="155">
        <v>0.0211267605633803</v>
      </c>
      <c r="AC991" s="156">
        <v>0.0137545809867343</v>
      </c>
      <c r="AD991" s="157">
        <v>31968</v>
      </c>
      <c r="AE991" s="158">
        <v>475</v>
      </c>
      <c r="AF991" s="158">
        <v>0</v>
      </c>
      <c r="AG991" s="158">
        <v>34294</v>
      </c>
      <c r="AH991" s="158">
        <v>488</v>
      </c>
      <c r="AI991" s="158">
        <v>0</v>
      </c>
      <c r="AJ991" s="155">
        <v>0.0148586086086086</v>
      </c>
      <c r="AK991" s="155">
        <v>0.0142298944421765</v>
      </c>
      <c r="AL991" s="156">
        <v>0.000628714166432134</v>
      </c>
    </row>
    <row r="992" ht="33" spans="1:38">
      <c r="A992" s="166" t="s">
        <v>668</v>
      </c>
      <c r="B992" s="167" t="s">
        <v>1825</v>
      </c>
      <c r="C992" s="167" t="s">
        <v>812</v>
      </c>
      <c r="D992" s="150">
        <v>3151</v>
      </c>
      <c r="E992" s="150">
        <v>56</v>
      </c>
      <c r="F992" s="150">
        <v>39</v>
      </c>
      <c r="G992" s="150">
        <v>0</v>
      </c>
      <c r="H992" s="150">
        <v>0</v>
      </c>
      <c r="I992" s="151">
        <v>3868</v>
      </c>
      <c r="J992" s="151">
        <v>41</v>
      </c>
      <c r="K992" s="151">
        <v>41</v>
      </c>
      <c r="L992" s="151">
        <v>5</v>
      </c>
      <c r="M992" s="151">
        <v>0</v>
      </c>
      <c r="N992" s="151">
        <v>1539</v>
      </c>
      <c r="O992" s="151">
        <v>29</v>
      </c>
      <c r="P992" s="151">
        <v>29</v>
      </c>
      <c r="Q992" s="151">
        <v>8</v>
      </c>
      <c r="R992" s="151">
        <v>0</v>
      </c>
      <c r="S992" s="152">
        <v>0.015</v>
      </c>
      <c r="T992" s="153">
        <v>72477</v>
      </c>
      <c r="U992" s="153">
        <v>951</v>
      </c>
      <c r="V992" s="153">
        <v>932</v>
      </c>
      <c r="W992" s="153">
        <v>0</v>
      </c>
      <c r="X992" s="151">
        <v>810</v>
      </c>
      <c r="Y992" s="154">
        <v>0.0131214040316238</v>
      </c>
      <c r="Z992" s="154">
        <v>0.0177721358298953</v>
      </c>
      <c r="AA992" s="154">
        <v>0.0105997931747673</v>
      </c>
      <c r="AB992" s="155">
        <v>0.0188434048083171</v>
      </c>
      <c r="AC992" s="156">
        <v>0.00717234265512795</v>
      </c>
      <c r="AD992" s="157">
        <v>20426</v>
      </c>
      <c r="AE992" s="158">
        <v>284</v>
      </c>
      <c r="AF992" s="158">
        <v>0</v>
      </c>
      <c r="AG992" s="158">
        <v>21921</v>
      </c>
      <c r="AH992" s="158">
        <v>281</v>
      </c>
      <c r="AI992" s="158">
        <v>0</v>
      </c>
      <c r="AJ992" s="155">
        <v>0.0139038480368158</v>
      </c>
      <c r="AK992" s="155">
        <v>0.0128187582683272</v>
      </c>
      <c r="AL992" s="156">
        <v>0.00108508976848865</v>
      </c>
    </row>
    <row r="993" ht="33" spans="1:38">
      <c r="A993" s="166" t="s">
        <v>668</v>
      </c>
      <c r="B993" s="167" t="s">
        <v>1825</v>
      </c>
      <c r="C993" s="167" t="s">
        <v>813</v>
      </c>
      <c r="D993" s="150">
        <v>5244</v>
      </c>
      <c r="E993" s="150">
        <v>63</v>
      </c>
      <c r="F993" s="150">
        <v>39</v>
      </c>
      <c r="G993" s="150">
        <v>0</v>
      </c>
      <c r="H993" s="150">
        <v>0</v>
      </c>
      <c r="I993" s="151">
        <v>5955</v>
      </c>
      <c r="J993" s="151">
        <v>42</v>
      </c>
      <c r="K993" s="151">
        <v>41</v>
      </c>
      <c r="L993" s="151">
        <v>0</v>
      </c>
      <c r="M993" s="151">
        <v>0</v>
      </c>
      <c r="N993" s="151">
        <v>2847</v>
      </c>
      <c r="O993" s="151">
        <v>58</v>
      </c>
      <c r="P993" s="151">
        <v>58</v>
      </c>
      <c r="Q993" s="151">
        <v>5</v>
      </c>
      <c r="R993" s="151">
        <v>0</v>
      </c>
      <c r="S993" s="152">
        <v>0.015</v>
      </c>
      <c r="T993" s="153">
        <v>105898</v>
      </c>
      <c r="U993" s="153">
        <v>1363</v>
      </c>
      <c r="V993" s="153">
        <v>1338</v>
      </c>
      <c r="W993" s="153">
        <v>1</v>
      </c>
      <c r="X993" s="151">
        <v>1107</v>
      </c>
      <c r="Y993" s="154">
        <v>0.01286143269939</v>
      </c>
      <c r="Z993" s="154">
        <v>0.0120137299771167</v>
      </c>
      <c r="AA993" s="154">
        <v>0.00705289672544081</v>
      </c>
      <c r="AB993" s="155">
        <v>0.0203723217421848</v>
      </c>
      <c r="AC993" s="156">
        <v>0.0049608332516759</v>
      </c>
      <c r="AD993" s="157">
        <v>31366</v>
      </c>
      <c r="AE993" s="158">
        <v>427</v>
      </c>
      <c r="AF993" s="158">
        <v>0</v>
      </c>
      <c r="AG993" s="158">
        <v>30665</v>
      </c>
      <c r="AH993" s="158">
        <v>364</v>
      </c>
      <c r="AI993" s="158">
        <v>1</v>
      </c>
      <c r="AJ993" s="155">
        <v>0.0136134668111968</v>
      </c>
      <c r="AK993" s="155">
        <v>0.0118375998695581</v>
      </c>
      <c r="AL993" s="156">
        <v>0.00177586694163871</v>
      </c>
    </row>
    <row r="994" ht="33" spans="1:38">
      <c r="A994" s="166" t="s">
        <v>668</v>
      </c>
      <c r="B994" s="167" t="s">
        <v>1825</v>
      </c>
      <c r="C994" s="167" t="s">
        <v>814</v>
      </c>
      <c r="D994" s="150">
        <v>3440</v>
      </c>
      <c r="E994" s="150">
        <v>45</v>
      </c>
      <c r="F994" s="150">
        <v>29</v>
      </c>
      <c r="G994" s="150">
        <v>0</v>
      </c>
      <c r="H994" s="150">
        <v>0</v>
      </c>
      <c r="I994" s="151">
        <v>4385</v>
      </c>
      <c r="J994" s="151">
        <v>67</v>
      </c>
      <c r="K994" s="151">
        <v>67</v>
      </c>
      <c r="L994" s="151">
        <v>0</v>
      </c>
      <c r="M994" s="151">
        <v>0</v>
      </c>
      <c r="N994" s="151">
        <v>1778</v>
      </c>
      <c r="O994" s="151">
        <v>35</v>
      </c>
      <c r="P994" s="151">
        <v>35</v>
      </c>
      <c r="Q994" s="151">
        <v>23</v>
      </c>
      <c r="R994" s="151">
        <v>0</v>
      </c>
      <c r="S994" s="152">
        <v>0.015</v>
      </c>
      <c r="T994" s="153">
        <v>85197</v>
      </c>
      <c r="U994" s="153">
        <v>1333</v>
      </c>
      <c r="V994" s="153">
        <v>1317</v>
      </c>
      <c r="W994" s="153">
        <v>0</v>
      </c>
      <c r="X994" s="151">
        <v>1190</v>
      </c>
      <c r="Y994" s="154">
        <v>0.0156460908247943</v>
      </c>
      <c r="Z994" s="154">
        <v>0.0130813953488372</v>
      </c>
      <c r="AA994" s="154">
        <v>0.0152793614595211</v>
      </c>
      <c r="AB994" s="155">
        <v>0.0196850393700787</v>
      </c>
      <c r="AC994" s="156">
        <v>-0.00219796611068388</v>
      </c>
      <c r="AD994" s="157">
        <v>23489</v>
      </c>
      <c r="AE994" s="158">
        <v>394</v>
      </c>
      <c r="AF994" s="158">
        <v>0</v>
      </c>
      <c r="AG994" s="158">
        <v>25479</v>
      </c>
      <c r="AH994" s="158">
        <v>408</v>
      </c>
      <c r="AI994" s="158">
        <v>0</v>
      </c>
      <c r="AJ994" s="155">
        <v>0.0167738090169867</v>
      </c>
      <c r="AK994" s="155">
        <v>0.016013187330743</v>
      </c>
      <c r="AL994" s="156">
        <v>0.000760621686243707</v>
      </c>
    </row>
    <row r="995" ht="33" spans="1:38">
      <c r="A995" s="166" t="s">
        <v>668</v>
      </c>
      <c r="B995" s="167" t="s">
        <v>1825</v>
      </c>
      <c r="C995" s="167" t="s">
        <v>815</v>
      </c>
      <c r="D995" s="150">
        <v>2648</v>
      </c>
      <c r="E995" s="150">
        <v>44</v>
      </c>
      <c r="F995" s="150">
        <v>28</v>
      </c>
      <c r="G995" s="150">
        <v>0</v>
      </c>
      <c r="H995" s="150">
        <v>0</v>
      </c>
      <c r="I995" s="151">
        <v>3212</v>
      </c>
      <c r="J995" s="151">
        <v>42</v>
      </c>
      <c r="K995" s="151">
        <v>42</v>
      </c>
      <c r="L995" s="151">
        <v>8</v>
      </c>
      <c r="M995" s="151">
        <v>0</v>
      </c>
      <c r="N995" s="151">
        <v>1340</v>
      </c>
      <c r="O995" s="151">
        <v>28</v>
      </c>
      <c r="P995" s="151">
        <v>28</v>
      </c>
      <c r="Q995" s="151">
        <v>15</v>
      </c>
      <c r="R995" s="151">
        <v>0</v>
      </c>
      <c r="S995" s="152">
        <v>0.015</v>
      </c>
      <c r="T995" s="153">
        <v>60698</v>
      </c>
      <c r="U995" s="153">
        <v>991</v>
      </c>
      <c r="V995" s="153">
        <v>975</v>
      </c>
      <c r="W995" s="153">
        <v>0</v>
      </c>
      <c r="X995" s="151">
        <v>887</v>
      </c>
      <c r="Y995" s="154">
        <v>0.0163267323470296</v>
      </c>
      <c r="Z995" s="154">
        <v>0.0166163141993958</v>
      </c>
      <c r="AA995" s="154">
        <v>0.0130759651307597</v>
      </c>
      <c r="AB995" s="155">
        <v>0.0208955223880597</v>
      </c>
      <c r="AC995" s="156">
        <v>0.00354034906863612</v>
      </c>
      <c r="AD995" s="157">
        <v>16848</v>
      </c>
      <c r="AE995" s="158">
        <v>296</v>
      </c>
      <c r="AF995" s="158">
        <v>0</v>
      </c>
      <c r="AG995" s="158">
        <v>18025</v>
      </c>
      <c r="AH995" s="158">
        <v>301</v>
      </c>
      <c r="AI995" s="158">
        <v>0</v>
      </c>
      <c r="AJ995" s="155">
        <v>0.0175688509021842</v>
      </c>
      <c r="AK995" s="155">
        <v>0.0166990291262136</v>
      </c>
      <c r="AL995" s="156">
        <v>0.000869821775970642</v>
      </c>
    </row>
    <row r="996" ht="33" spans="1:38">
      <c r="A996" s="166" t="s">
        <v>668</v>
      </c>
      <c r="B996" s="167" t="s">
        <v>1825</v>
      </c>
      <c r="C996" s="167" t="s">
        <v>816</v>
      </c>
      <c r="D996" s="150">
        <v>3889</v>
      </c>
      <c r="E996" s="150">
        <v>45</v>
      </c>
      <c r="F996" s="150">
        <v>37</v>
      </c>
      <c r="G996" s="150">
        <v>0</v>
      </c>
      <c r="H996" s="150">
        <v>0</v>
      </c>
      <c r="I996" s="151">
        <v>4888</v>
      </c>
      <c r="J996" s="151">
        <v>41</v>
      </c>
      <c r="K996" s="151">
        <v>41</v>
      </c>
      <c r="L996" s="151">
        <v>12</v>
      </c>
      <c r="M996" s="151">
        <v>0</v>
      </c>
      <c r="N996" s="151">
        <v>1985</v>
      </c>
      <c r="O996" s="151">
        <v>27</v>
      </c>
      <c r="P996" s="151">
        <v>27</v>
      </c>
      <c r="Q996" s="151">
        <v>17</v>
      </c>
      <c r="R996" s="151">
        <v>0</v>
      </c>
      <c r="S996" s="152">
        <v>0.015</v>
      </c>
      <c r="T996" s="153">
        <v>95378</v>
      </c>
      <c r="U996" s="153">
        <v>1014</v>
      </c>
      <c r="V996" s="153">
        <v>1006</v>
      </c>
      <c r="W996" s="153">
        <v>0</v>
      </c>
      <c r="X996" s="151">
        <v>922</v>
      </c>
      <c r="Y996" s="154">
        <v>0.0106313824991088</v>
      </c>
      <c r="Z996" s="154">
        <v>0.0115710979686295</v>
      </c>
      <c r="AA996" s="154">
        <v>0.00838788870703764</v>
      </c>
      <c r="AB996" s="155">
        <v>0.0136020151133501</v>
      </c>
      <c r="AC996" s="156">
        <v>0.00318320926159182</v>
      </c>
      <c r="AD996" s="157">
        <v>25350</v>
      </c>
      <c r="AE996" s="158">
        <v>270</v>
      </c>
      <c r="AF996" s="158">
        <v>0</v>
      </c>
      <c r="AG996" s="158">
        <v>29591</v>
      </c>
      <c r="AH996" s="158">
        <v>328</v>
      </c>
      <c r="AI996" s="158">
        <v>0</v>
      </c>
      <c r="AJ996" s="155">
        <v>0.0106508875739645</v>
      </c>
      <c r="AK996" s="155">
        <v>0.0110844513534521</v>
      </c>
      <c r="AL996" s="156">
        <v>-0.000433563779487566</v>
      </c>
    </row>
    <row r="997" ht="33" spans="1:38">
      <c r="A997" s="166" t="s">
        <v>668</v>
      </c>
      <c r="B997" s="167" t="s">
        <v>1825</v>
      </c>
      <c r="C997" s="167" t="s">
        <v>817</v>
      </c>
      <c r="D997" s="150">
        <v>4261</v>
      </c>
      <c r="E997" s="150">
        <v>55</v>
      </c>
      <c r="F997" s="150">
        <v>39</v>
      </c>
      <c r="G997" s="150">
        <v>0</v>
      </c>
      <c r="H997" s="150">
        <v>0</v>
      </c>
      <c r="I997" s="151">
        <v>5321</v>
      </c>
      <c r="J997" s="151">
        <v>48</v>
      </c>
      <c r="K997" s="151">
        <v>48</v>
      </c>
      <c r="L997" s="151">
        <v>9</v>
      </c>
      <c r="M997" s="151">
        <v>0</v>
      </c>
      <c r="N997" s="151">
        <v>2307</v>
      </c>
      <c r="O997" s="151">
        <v>51</v>
      </c>
      <c r="P997" s="151">
        <v>51</v>
      </c>
      <c r="Q997" s="151">
        <v>19</v>
      </c>
      <c r="R997" s="151">
        <v>0</v>
      </c>
      <c r="S997" s="152">
        <v>0.015</v>
      </c>
      <c r="T997" s="153">
        <v>103044</v>
      </c>
      <c r="U997" s="153">
        <v>1432</v>
      </c>
      <c r="V997" s="153">
        <v>1416</v>
      </c>
      <c r="W997" s="153">
        <v>0</v>
      </c>
      <c r="X997" s="151">
        <v>1291</v>
      </c>
      <c r="Y997" s="154">
        <v>0.0138969760490664</v>
      </c>
      <c r="Z997" s="154">
        <v>0.0129077681295471</v>
      </c>
      <c r="AA997" s="154">
        <v>0.00902086074046232</v>
      </c>
      <c r="AB997" s="155">
        <v>0.0221066319895969</v>
      </c>
      <c r="AC997" s="156">
        <v>0.00388690738908474</v>
      </c>
      <c r="AD997" s="157">
        <v>28949</v>
      </c>
      <c r="AE997" s="158">
        <v>388</v>
      </c>
      <c r="AF997" s="158">
        <v>0</v>
      </c>
      <c r="AG997" s="158">
        <v>31138</v>
      </c>
      <c r="AH997" s="158">
        <v>414</v>
      </c>
      <c r="AI997" s="158">
        <v>0</v>
      </c>
      <c r="AJ997" s="155">
        <v>0.0134028809285295</v>
      </c>
      <c r="AK997" s="155">
        <v>0.0132956516153896</v>
      </c>
      <c r="AL997" s="156">
        <v>0.000107229313139928</v>
      </c>
    </row>
    <row r="998" ht="33" spans="1:38">
      <c r="A998" s="166" t="s">
        <v>668</v>
      </c>
      <c r="B998" s="167" t="s">
        <v>1825</v>
      </c>
      <c r="C998" s="167" t="s">
        <v>818</v>
      </c>
      <c r="D998" s="150">
        <v>3394</v>
      </c>
      <c r="E998" s="150">
        <v>27</v>
      </c>
      <c r="F998" s="150">
        <v>23</v>
      </c>
      <c r="G998" s="150">
        <v>0</v>
      </c>
      <c r="H998" s="150">
        <v>0</v>
      </c>
      <c r="I998" s="151">
        <v>3705</v>
      </c>
      <c r="J998" s="151">
        <v>35</v>
      </c>
      <c r="K998" s="151">
        <v>35</v>
      </c>
      <c r="L998" s="151">
        <v>2</v>
      </c>
      <c r="M998" s="151">
        <v>0</v>
      </c>
      <c r="N998" s="151">
        <v>1724</v>
      </c>
      <c r="O998" s="151">
        <v>21</v>
      </c>
      <c r="P998" s="151">
        <v>21</v>
      </c>
      <c r="Q998" s="151">
        <v>5</v>
      </c>
      <c r="R998" s="151">
        <v>0</v>
      </c>
      <c r="S998" s="152">
        <v>0.015</v>
      </c>
      <c r="T998" s="153">
        <v>68506</v>
      </c>
      <c r="U998" s="153">
        <v>673</v>
      </c>
      <c r="V998" s="153">
        <v>669</v>
      </c>
      <c r="W998" s="153">
        <v>1</v>
      </c>
      <c r="X998" s="151">
        <v>585</v>
      </c>
      <c r="Y998" s="154">
        <v>0.00980935976410825</v>
      </c>
      <c r="Z998" s="154">
        <v>0.0079552150854449</v>
      </c>
      <c r="AA998" s="154">
        <v>0.00944669365721997</v>
      </c>
      <c r="AB998" s="155">
        <v>0.0121809744779582</v>
      </c>
      <c r="AC998" s="156">
        <v>-0.00149147857177507</v>
      </c>
      <c r="AD998" s="157">
        <v>20188</v>
      </c>
      <c r="AE998" s="158">
        <v>163</v>
      </c>
      <c r="AF998" s="158">
        <v>0</v>
      </c>
      <c r="AG998" s="158">
        <v>20215</v>
      </c>
      <c r="AH998" s="158">
        <v>195</v>
      </c>
      <c r="AI998" s="158">
        <v>0</v>
      </c>
      <c r="AJ998" s="155">
        <v>0.00807410342777888</v>
      </c>
      <c r="AK998" s="155">
        <v>0.00964630225080386</v>
      </c>
      <c r="AL998" s="156">
        <v>-0.00157219882302498</v>
      </c>
    </row>
    <row r="999" ht="33" spans="1:38">
      <c r="A999" s="166" t="s">
        <v>668</v>
      </c>
      <c r="B999" s="167" t="s">
        <v>1825</v>
      </c>
      <c r="C999" s="167" t="s">
        <v>819</v>
      </c>
      <c r="D999" s="150">
        <v>2380</v>
      </c>
      <c r="E999" s="150">
        <v>29</v>
      </c>
      <c r="F999" s="150">
        <v>25</v>
      </c>
      <c r="G999" s="150">
        <v>0</v>
      </c>
      <c r="H999" s="150">
        <v>0</v>
      </c>
      <c r="I999" s="151">
        <v>2997</v>
      </c>
      <c r="J999" s="151">
        <v>19</v>
      </c>
      <c r="K999" s="151">
        <v>19</v>
      </c>
      <c r="L999" s="151">
        <v>4</v>
      </c>
      <c r="M999" s="151">
        <v>0</v>
      </c>
      <c r="N999" s="151">
        <v>1118</v>
      </c>
      <c r="O999" s="151">
        <v>34</v>
      </c>
      <c r="P999" s="151">
        <v>34</v>
      </c>
      <c r="Q999" s="151">
        <v>25</v>
      </c>
      <c r="R999" s="151">
        <v>0</v>
      </c>
      <c r="S999" s="152">
        <v>0.015</v>
      </c>
      <c r="T999" s="153">
        <v>55792</v>
      </c>
      <c r="U999" s="153">
        <v>682</v>
      </c>
      <c r="V999" s="153">
        <v>678</v>
      </c>
      <c r="W999" s="153">
        <v>0</v>
      </c>
      <c r="X999" s="151">
        <v>621</v>
      </c>
      <c r="Y999" s="154">
        <v>0.0122239747634069</v>
      </c>
      <c r="Z999" s="154">
        <v>0.0121848739495798</v>
      </c>
      <c r="AA999" s="154">
        <v>0.00633967300633967</v>
      </c>
      <c r="AB999" s="155">
        <v>0.0304114490161002</v>
      </c>
      <c r="AC999" s="156">
        <v>0.00584520094324016</v>
      </c>
      <c r="AD999" s="157">
        <v>15547</v>
      </c>
      <c r="AE999" s="158">
        <v>218</v>
      </c>
      <c r="AF999" s="158">
        <v>0</v>
      </c>
      <c r="AG999" s="158">
        <v>17055</v>
      </c>
      <c r="AH999" s="158">
        <v>216</v>
      </c>
      <c r="AI999" s="158">
        <v>0</v>
      </c>
      <c r="AJ999" s="155">
        <v>0.0140219978130829</v>
      </c>
      <c r="AK999" s="155">
        <v>0.012664907651715</v>
      </c>
      <c r="AL999" s="156">
        <v>0.00135709016136787</v>
      </c>
    </row>
    <row r="1000" ht="33" spans="1:38">
      <c r="A1000" s="166" t="s">
        <v>668</v>
      </c>
      <c r="B1000" s="167" t="s">
        <v>1825</v>
      </c>
      <c r="C1000" s="167" t="s">
        <v>820</v>
      </c>
      <c r="D1000" s="150">
        <v>2594</v>
      </c>
      <c r="E1000" s="150">
        <v>82</v>
      </c>
      <c r="F1000" s="150">
        <v>47</v>
      </c>
      <c r="G1000" s="150">
        <v>0</v>
      </c>
      <c r="H1000" s="150">
        <v>0</v>
      </c>
      <c r="I1000" s="151">
        <v>3176</v>
      </c>
      <c r="J1000" s="151">
        <v>100</v>
      </c>
      <c r="K1000" s="151">
        <v>100</v>
      </c>
      <c r="L1000" s="151">
        <v>1</v>
      </c>
      <c r="M1000" s="151">
        <v>0</v>
      </c>
      <c r="N1000" s="151">
        <v>1278</v>
      </c>
      <c r="O1000" s="151">
        <v>62</v>
      </c>
      <c r="P1000" s="151">
        <v>62</v>
      </c>
      <c r="Q1000" s="151">
        <v>19</v>
      </c>
      <c r="R1000" s="151">
        <v>0</v>
      </c>
      <c r="S1000" s="152">
        <v>0.015</v>
      </c>
      <c r="T1000" s="153">
        <v>60257</v>
      </c>
      <c r="U1000" s="153">
        <v>1641</v>
      </c>
      <c r="V1000" s="153">
        <v>1605</v>
      </c>
      <c r="W1000" s="153">
        <v>2</v>
      </c>
      <c r="X1000" s="151">
        <v>1385</v>
      </c>
      <c r="Y1000" s="154">
        <v>0.0272001593175897</v>
      </c>
      <c r="Z1000" s="154">
        <v>0.0316114109483423</v>
      </c>
      <c r="AA1000" s="154">
        <v>0.0314861460957179</v>
      </c>
      <c r="AB1000" s="155">
        <v>0.0485133020344288</v>
      </c>
      <c r="AC1000" s="156">
        <v>0.000125264852624443</v>
      </c>
      <c r="AD1000" s="157">
        <v>16731</v>
      </c>
      <c r="AE1000" s="158">
        <v>521</v>
      </c>
      <c r="AF1000" s="158">
        <v>1</v>
      </c>
      <c r="AG1000" s="158">
        <v>18183</v>
      </c>
      <c r="AH1000" s="158">
        <v>495</v>
      </c>
      <c r="AI1000" s="158">
        <v>1</v>
      </c>
      <c r="AJ1000" s="155">
        <v>0.0310800310800311</v>
      </c>
      <c r="AK1000" s="155">
        <v>0.0271682340647858</v>
      </c>
      <c r="AL1000" s="156">
        <v>0.00391179701524529</v>
      </c>
    </row>
    <row r="1001" ht="33" spans="1:38">
      <c r="A1001" s="166" t="s">
        <v>668</v>
      </c>
      <c r="B1001" s="167" t="s">
        <v>1825</v>
      </c>
      <c r="C1001" s="167" t="s">
        <v>821</v>
      </c>
      <c r="D1001" s="150">
        <v>3227</v>
      </c>
      <c r="E1001" s="150">
        <v>64</v>
      </c>
      <c r="F1001" s="150">
        <v>51</v>
      </c>
      <c r="G1001" s="150">
        <v>0</v>
      </c>
      <c r="H1001" s="150">
        <v>0</v>
      </c>
      <c r="I1001" s="151">
        <v>4373</v>
      </c>
      <c r="J1001" s="151">
        <v>43</v>
      </c>
      <c r="K1001" s="151">
        <v>43</v>
      </c>
      <c r="L1001" s="151">
        <v>1</v>
      </c>
      <c r="M1001" s="151">
        <v>0</v>
      </c>
      <c r="N1001" s="151">
        <v>1642</v>
      </c>
      <c r="O1001" s="151">
        <v>47</v>
      </c>
      <c r="P1001" s="151">
        <v>47</v>
      </c>
      <c r="Q1001" s="151">
        <v>20</v>
      </c>
      <c r="R1001" s="151">
        <v>0</v>
      </c>
      <c r="S1001" s="152">
        <v>0.015</v>
      </c>
      <c r="T1001" s="153">
        <v>80476</v>
      </c>
      <c r="U1001" s="153">
        <v>1221</v>
      </c>
      <c r="V1001" s="153">
        <v>1208</v>
      </c>
      <c r="W1001" s="153">
        <v>0</v>
      </c>
      <c r="X1001" s="151">
        <v>1072</v>
      </c>
      <c r="Y1001" s="154">
        <v>0.0151722252597048</v>
      </c>
      <c r="Z1001" s="154">
        <v>0.0198326619150914</v>
      </c>
      <c r="AA1001" s="154">
        <v>0.00983306654470615</v>
      </c>
      <c r="AB1001" s="155">
        <v>0.0286236297198538</v>
      </c>
      <c r="AC1001" s="156">
        <v>0.00999959537038527</v>
      </c>
      <c r="AD1001" s="157">
        <v>22006</v>
      </c>
      <c r="AE1001" s="158">
        <v>353</v>
      </c>
      <c r="AF1001" s="158">
        <v>0</v>
      </c>
      <c r="AG1001" s="158">
        <v>24146</v>
      </c>
      <c r="AH1001" s="158">
        <v>360</v>
      </c>
      <c r="AI1001" s="158">
        <v>0</v>
      </c>
      <c r="AJ1001" s="155">
        <v>0.0160410797055349</v>
      </c>
      <c r="AK1001" s="155">
        <v>0.0149093017477015</v>
      </c>
      <c r="AL1001" s="156">
        <v>0.00113177795783337</v>
      </c>
    </row>
    <row r="1002" ht="33" spans="1:38">
      <c r="A1002" s="166" t="s">
        <v>668</v>
      </c>
      <c r="B1002" s="167" t="s">
        <v>1825</v>
      </c>
      <c r="C1002" s="167" t="s">
        <v>822</v>
      </c>
      <c r="D1002" s="150">
        <v>2868</v>
      </c>
      <c r="E1002" s="150">
        <v>36</v>
      </c>
      <c r="F1002" s="150">
        <v>28</v>
      </c>
      <c r="G1002" s="150">
        <v>0</v>
      </c>
      <c r="H1002" s="150">
        <v>0</v>
      </c>
      <c r="I1002" s="151">
        <v>3282</v>
      </c>
      <c r="J1002" s="151">
        <v>32</v>
      </c>
      <c r="K1002" s="151">
        <v>32</v>
      </c>
      <c r="L1002" s="151">
        <v>6</v>
      </c>
      <c r="M1002" s="151">
        <v>0</v>
      </c>
      <c r="N1002" s="151">
        <v>1325</v>
      </c>
      <c r="O1002" s="151">
        <v>39</v>
      </c>
      <c r="P1002" s="151">
        <v>39</v>
      </c>
      <c r="Q1002" s="151">
        <v>23</v>
      </c>
      <c r="R1002" s="151">
        <v>0</v>
      </c>
      <c r="S1002" s="152">
        <v>0.015</v>
      </c>
      <c r="T1002" s="153">
        <v>62682</v>
      </c>
      <c r="U1002" s="153">
        <v>853</v>
      </c>
      <c r="V1002" s="153">
        <v>845</v>
      </c>
      <c r="W1002" s="153">
        <v>0</v>
      </c>
      <c r="X1002" s="151">
        <v>767</v>
      </c>
      <c r="Y1002" s="154">
        <v>0.0136083724195144</v>
      </c>
      <c r="Z1002" s="154">
        <v>0.0125523012552301</v>
      </c>
      <c r="AA1002" s="154">
        <v>0.00975015234613041</v>
      </c>
      <c r="AB1002" s="155">
        <v>0.0294339622641509</v>
      </c>
      <c r="AC1002" s="156">
        <v>0.00280214890909972</v>
      </c>
      <c r="AD1002" s="157">
        <v>17586</v>
      </c>
      <c r="AE1002" s="158">
        <v>261</v>
      </c>
      <c r="AF1002" s="158">
        <v>0</v>
      </c>
      <c r="AG1002" s="158">
        <v>19250</v>
      </c>
      <c r="AH1002" s="158">
        <v>277</v>
      </c>
      <c r="AI1002" s="158">
        <v>0</v>
      </c>
      <c r="AJ1002" s="155">
        <v>0.0148413510747185</v>
      </c>
      <c r="AK1002" s="155">
        <v>0.0143896103896104</v>
      </c>
      <c r="AL1002" s="156">
        <v>0.000451740685108136</v>
      </c>
    </row>
    <row r="1003" ht="33" spans="1:38">
      <c r="A1003" s="166" t="s">
        <v>668</v>
      </c>
      <c r="B1003" s="167" t="s">
        <v>1825</v>
      </c>
      <c r="C1003" s="167" t="s">
        <v>823</v>
      </c>
      <c r="D1003" s="150">
        <v>2836</v>
      </c>
      <c r="E1003" s="150">
        <v>42</v>
      </c>
      <c r="F1003" s="150">
        <v>31</v>
      </c>
      <c r="G1003" s="150">
        <v>1</v>
      </c>
      <c r="H1003" s="150">
        <v>0</v>
      </c>
      <c r="I1003" s="151">
        <v>3271</v>
      </c>
      <c r="J1003" s="151">
        <v>26</v>
      </c>
      <c r="K1003" s="151">
        <v>26</v>
      </c>
      <c r="L1003" s="151">
        <v>0</v>
      </c>
      <c r="M1003" s="151">
        <v>0</v>
      </c>
      <c r="N1003" s="151">
        <v>1323</v>
      </c>
      <c r="O1003" s="151">
        <v>28</v>
      </c>
      <c r="P1003" s="151">
        <v>28</v>
      </c>
      <c r="Q1003" s="151">
        <v>14</v>
      </c>
      <c r="R1003" s="151">
        <v>0</v>
      </c>
      <c r="S1003" s="152">
        <v>0.015</v>
      </c>
      <c r="T1003" s="153">
        <v>62361</v>
      </c>
      <c r="U1003" s="153">
        <v>883</v>
      </c>
      <c r="V1003" s="153">
        <v>872</v>
      </c>
      <c r="W1003" s="153">
        <v>0</v>
      </c>
      <c r="X1003" s="151">
        <v>795</v>
      </c>
      <c r="Y1003" s="154">
        <v>0.0141594907073331</v>
      </c>
      <c r="Z1003" s="154">
        <v>0.0148095909732017</v>
      </c>
      <c r="AA1003" s="154">
        <v>0.00794863955976765</v>
      </c>
      <c r="AB1003" s="155">
        <v>0.0211640211640212</v>
      </c>
      <c r="AC1003" s="156">
        <v>0.00686095141343404</v>
      </c>
      <c r="AD1003" s="157">
        <v>17324</v>
      </c>
      <c r="AE1003" s="158">
        <v>245</v>
      </c>
      <c r="AF1003" s="158">
        <v>0</v>
      </c>
      <c r="AG1003" s="158">
        <v>18623</v>
      </c>
      <c r="AH1003" s="158">
        <v>271</v>
      </c>
      <c r="AI1003" s="158">
        <v>0</v>
      </c>
      <c r="AJ1003" s="155">
        <v>0.014142230431771</v>
      </c>
      <c r="AK1003" s="155">
        <v>0.0145518981904097</v>
      </c>
      <c r="AL1003" s="156">
        <v>-0.000409667758638755</v>
      </c>
    </row>
    <row r="1004" ht="33" spans="1:38">
      <c r="A1004" s="166" t="s">
        <v>668</v>
      </c>
      <c r="B1004" s="167" t="s">
        <v>1825</v>
      </c>
      <c r="C1004" s="167" t="s">
        <v>824</v>
      </c>
      <c r="D1004" s="150">
        <v>1816</v>
      </c>
      <c r="E1004" s="150">
        <v>29</v>
      </c>
      <c r="F1004" s="150">
        <v>21</v>
      </c>
      <c r="G1004" s="150">
        <v>0</v>
      </c>
      <c r="H1004" s="150">
        <v>0</v>
      </c>
      <c r="I1004" s="151">
        <v>2245</v>
      </c>
      <c r="J1004" s="151">
        <v>18</v>
      </c>
      <c r="K1004" s="151">
        <v>18</v>
      </c>
      <c r="L1004" s="151">
        <v>1</v>
      </c>
      <c r="M1004" s="151">
        <v>0</v>
      </c>
      <c r="N1004" s="151">
        <v>862</v>
      </c>
      <c r="O1004" s="151">
        <v>9</v>
      </c>
      <c r="P1004" s="151">
        <v>9</v>
      </c>
      <c r="Q1004" s="151">
        <v>2</v>
      </c>
      <c r="R1004" s="151">
        <v>0</v>
      </c>
      <c r="S1004" s="152">
        <v>0.015</v>
      </c>
      <c r="T1004" s="153">
        <v>42447</v>
      </c>
      <c r="U1004" s="153">
        <v>518</v>
      </c>
      <c r="V1004" s="153">
        <v>510</v>
      </c>
      <c r="W1004" s="153">
        <v>1</v>
      </c>
      <c r="X1004" s="151">
        <v>462</v>
      </c>
      <c r="Y1004" s="154">
        <v>0.0121798949277923</v>
      </c>
      <c r="Z1004" s="154">
        <v>0.0159691629955947</v>
      </c>
      <c r="AA1004" s="154">
        <v>0.00801781737193764</v>
      </c>
      <c r="AB1004" s="155">
        <v>0.0104408352668213</v>
      </c>
      <c r="AC1004" s="156">
        <v>0.00795134562365707</v>
      </c>
      <c r="AD1004" s="157">
        <v>11619</v>
      </c>
      <c r="AE1004" s="158">
        <v>150</v>
      </c>
      <c r="AF1004" s="158">
        <v>0</v>
      </c>
      <c r="AG1004" s="158">
        <v>12888</v>
      </c>
      <c r="AH1004" s="158">
        <v>158</v>
      </c>
      <c r="AI1004" s="158">
        <v>0</v>
      </c>
      <c r="AJ1004" s="155">
        <v>0.0129098889749548</v>
      </c>
      <c r="AK1004" s="155">
        <v>0.0122594661700807</v>
      </c>
      <c r="AL1004" s="156">
        <v>0.000650422804874122</v>
      </c>
    </row>
    <row r="1005" ht="33" spans="1:38">
      <c r="A1005" s="166" t="s">
        <v>668</v>
      </c>
      <c r="B1005" s="167" t="s">
        <v>1825</v>
      </c>
      <c r="C1005" s="167" t="s">
        <v>825</v>
      </c>
      <c r="D1005" s="150">
        <v>1867</v>
      </c>
      <c r="E1005" s="150">
        <v>29</v>
      </c>
      <c r="F1005" s="150">
        <v>22</v>
      </c>
      <c r="G1005" s="150">
        <v>1</v>
      </c>
      <c r="H1005" s="150">
        <v>0</v>
      </c>
      <c r="I1005" s="151">
        <v>2231</v>
      </c>
      <c r="J1005" s="151">
        <v>23</v>
      </c>
      <c r="K1005" s="151">
        <v>23</v>
      </c>
      <c r="L1005" s="151">
        <v>4</v>
      </c>
      <c r="M1005" s="151">
        <v>0</v>
      </c>
      <c r="N1005" s="151">
        <v>862</v>
      </c>
      <c r="O1005" s="151">
        <v>30</v>
      </c>
      <c r="P1005" s="151">
        <v>30</v>
      </c>
      <c r="Q1005" s="151">
        <v>22</v>
      </c>
      <c r="R1005" s="151">
        <v>0</v>
      </c>
      <c r="S1005" s="152">
        <v>0.015</v>
      </c>
      <c r="T1005" s="153">
        <v>43400</v>
      </c>
      <c r="U1005" s="153">
        <v>755</v>
      </c>
      <c r="V1005" s="153">
        <v>748</v>
      </c>
      <c r="W1005" s="153">
        <v>0</v>
      </c>
      <c r="X1005" s="151">
        <v>697</v>
      </c>
      <c r="Y1005" s="154">
        <v>0.0173963133640553</v>
      </c>
      <c r="Z1005" s="154">
        <v>0.015532940546331</v>
      </c>
      <c r="AA1005" s="154">
        <v>0.0103092783505155</v>
      </c>
      <c r="AB1005" s="155">
        <v>0.0348027842227378</v>
      </c>
      <c r="AC1005" s="156">
        <v>0.00522366219581555</v>
      </c>
      <c r="AD1005" s="157">
        <v>11847</v>
      </c>
      <c r="AE1005" s="158">
        <v>232</v>
      </c>
      <c r="AF1005" s="158">
        <v>0</v>
      </c>
      <c r="AG1005" s="158">
        <v>13302</v>
      </c>
      <c r="AH1005" s="158">
        <v>238</v>
      </c>
      <c r="AI1005" s="158">
        <v>0</v>
      </c>
      <c r="AJ1005" s="155">
        <v>0.0195830167975015</v>
      </c>
      <c r="AK1005" s="155">
        <v>0.0178920463088257</v>
      </c>
      <c r="AL1005" s="156">
        <v>0.00169097048867574</v>
      </c>
    </row>
    <row r="1006" ht="33" spans="1:38">
      <c r="A1006" s="166" t="s">
        <v>668</v>
      </c>
      <c r="B1006" s="167" t="s">
        <v>1825</v>
      </c>
      <c r="C1006" s="167" t="s">
        <v>826</v>
      </c>
      <c r="D1006" s="150">
        <v>8186</v>
      </c>
      <c r="E1006" s="150">
        <v>142</v>
      </c>
      <c r="F1006" s="150">
        <v>97</v>
      </c>
      <c r="G1006" s="150">
        <v>0</v>
      </c>
      <c r="H1006" s="150">
        <v>0</v>
      </c>
      <c r="I1006" s="151">
        <v>9936</v>
      </c>
      <c r="J1006" s="151">
        <v>128</v>
      </c>
      <c r="K1006" s="151">
        <v>128</v>
      </c>
      <c r="L1006" s="151">
        <v>28</v>
      </c>
      <c r="M1006" s="151">
        <v>0</v>
      </c>
      <c r="N1006" s="151">
        <v>3680</v>
      </c>
      <c r="O1006" s="151">
        <v>148</v>
      </c>
      <c r="P1006" s="151">
        <v>148</v>
      </c>
      <c r="Q1006" s="151">
        <v>34</v>
      </c>
      <c r="R1006" s="151">
        <v>0</v>
      </c>
      <c r="S1006" s="152">
        <v>0.015</v>
      </c>
      <c r="T1006" s="153">
        <v>191393</v>
      </c>
      <c r="U1006" s="153">
        <v>2974</v>
      </c>
      <c r="V1006" s="153">
        <v>2929</v>
      </c>
      <c r="W1006" s="153">
        <v>1</v>
      </c>
      <c r="X1006" s="151">
        <v>2582</v>
      </c>
      <c r="Y1006" s="154">
        <v>0.0155334834607326</v>
      </c>
      <c r="Z1006" s="154">
        <v>0.0173466894698265</v>
      </c>
      <c r="AA1006" s="154">
        <v>0.0128824476650564</v>
      </c>
      <c r="AB1006" s="155">
        <v>0.0402173913043478</v>
      </c>
      <c r="AC1006" s="156">
        <v>0.00446424180477017</v>
      </c>
      <c r="AD1006" s="157">
        <v>52114</v>
      </c>
      <c r="AE1006" s="158">
        <v>996</v>
      </c>
      <c r="AF1006" s="158">
        <v>0</v>
      </c>
      <c r="AG1006" s="158">
        <v>58989</v>
      </c>
      <c r="AH1006" s="158">
        <v>878</v>
      </c>
      <c r="AI1006" s="158">
        <v>0</v>
      </c>
      <c r="AJ1006" s="155">
        <v>0.0191119468856737</v>
      </c>
      <c r="AK1006" s="155">
        <v>0.0148841309396667</v>
      </c>
      <c r="AL1006" s="156">
        <v>0.004227815946007</v>
      </c>
    </row>
    <row r="1007" ht="33" spans="1:38">
      <c r="A1007" s="166" t="s">
        <v>668</v>
      </c>
      <c r="B1007" s="167" t="s">
        <v>1825</v>
      </c>
      <c r="C1007" s="167" t="s">
        <v>827</v>
      </c>
      <c r="D1007" s="150">
        <v>2575</v>
      </c>
      <c r="E1007" s="150">
        <v>37</v>
      </c>
      <c r="F1007" s="150">
        <v>25</v>
      </c>
      <c r="G1007" s="150">
        <v>0</v>
      </c>
      <c r="H1007" s="150">
        <v>0</v>
      </c>
      <c r="I1007" s="151">
        <v>2951</v>
      </c>
      <c r="J1007" s="151">
        <v>37</v>
      </c>
      <c r="K1007" s="151">
        <v>37</v>
      </c>
      <c r="L1007" s="151">
        <v>2</v>
      </c>
      <c r="M1007" s="151">
        <v>0</v>
      </c>
      <c r="N1007" s="151">
        <v>1134</v>
      </c>
      <c r="O1007" s="151">
        <v>19</v>
      </c>
      <c r="P1007" s="151">
        <v>19</v>
      </c>
      <c r="Q1007" s="151">
        <v>8</v>
      </c>
      <c r="R1007" s="151">
        <v>0</v>
      </c>
      <c r="S1007" s="152">
        <v>0.015</v>
      </c>
      <c r="T1007" s="153">
        <v>57479</v>
      </c>
      <c r="U1007" s="153">
        <v>711</v>
      </c>
      <c r="V1007" s="153">
        <v>699</v>
      </c>
      <c r="W1007" s="153">
        <v>0</v>
      </c>
      <c r="X1007" s="151">
        <v>622</v>
      </c>
      <c r="Y1007" s="154">
        <v>0.0123697350336645</v>
      </c>
      <c r="Z1007" s="154">
        <v>0.014368932038835</v>
      </c>
      <c r="AA1007" s="154">
        <v>0.0125381226702813</v>
      </c>
      <c r="AB1007" s="155">
        <v>0.0167548500881834</v>
      </c>
      <c r="AC1007" s="156">
        <v>0.00183080936855369</v>
      </c>
      <c r="AD1007" s="157">
        <v>15647</v>
      </c>
      <c r="AE1007" s="158">
        <v>186</v>
      </c>
      <c r="AF1007" s="158">
        <v>0</v>
      </c>
      <c r="AG1007" s="158">
        <v>17775</v>
      </c>
      <c r="AH1007" s="158">
        <v>210</v>
      </c>
      <c r="AI1007" s="158">
        <v>0</v>
      </c>
      <c r="AJ1007" s="155">
        <v>0.0118872627340704</v>
      </c>
      <c r="AK1007" s="155">
        <v>0.0118143459915612</v>
      </c>
      <c r="AL1007" s="156">
        <v>7.29167425092478e-5</v>
      </c>
    </row>
    <row r="1008" ht="33" spans="1:38">
      <c r="A1008" s="166" t="s">
        <v>668</v>
      </c>
      <c r="B1008" s="167" t="s">
        <v>1825</v>
      </c>
      <c r="C1008" s="167" t="s">
        <v>828</v>
      </c>
      <c r="D1008" s="150">
        <v>3031</v>
      </c>
      <c r="E1008" s="150">
        <v>67</v>
      </c>
      <c r="F1008" s="150">
        <v>48</v>
      </c>
      <c r="G1008" s="150">
        <v>0</v>
      </c>
      <c r="H1008" s="150">
        <v>0</v>
      </c>
      <c r="I1008" s="151">
        <v>3568</v>
      </c>
      <c r="J1008" s="151">
        <v>60</v>
      </c>
      <c r="K1008" s="151">
        <v>60</v>
      </c>
      <c r="L1008" s="151">
        <v>1</v>
      </c>
      <c r="M1008" s="151">
        <v>0</v>
      </c>
      <c r="N1008" s="151">
        <v>1289</v>
      </c>
      <c r="O1008" s="151">
        <v>54</v>
      </c>
      <c r="P1008" s="151">
        <v>54</v>
      </c>
      <c r="Q1008" s="151">
        <v>11</v>
      </c>
      <c r="R1008" s="151">
        <v>0</v>
      </c>
      <c r="S1008" s="152">
        <v>0.015</v>
      </c>
      <c r="T1008" s="153">
        <v>67553</v>
      </c>
      <c r="U1008" s="153">
        <v>1524</v>
      </c>
      <c r="V1008" s="153">
        <v>1505</v>
      </c>
      <c r="W1008" s="153">
        <v>0</v>
      </c>
      <c r="X1008" s="151">
        <v>1337</v>
      </c>
      <c r="Y1008" s="154">
        <v>0.0225600639497876</v>
      </c>
      <c r="Z1008" s="154">
        <v>0.02210491586935</v>
      </c>
      <c r="AA1008" s="154">
        <v>0.0168161434977578</v>
      </c>
      <c r="AB1008" s="155">
        <v>0.0418929402637704</v>
      </c>
      <c r="AC1008" s="156">
        <v>0.0052887723715922</v>
      </c>
      <c r="AD1008" s="157">
        <v>18875</v>
      </c>
      <c r="AE1008" s="158">
        <v>468</v>
      </c>
      <c r="AF1008" s="158">
        <v>0</v>
      </c>
      <c r="AG1008" s="158">
        <v>21080</v>
      </c>
      <c r="AH1008" s="158">
        <v>444</v>
      </c>
      <c r="AI1008" s="158">
        <v>0</v>
      </c>
      <c r="AJ1008" s="155">
        <v>0.024794701986755</v>
      </c>
      <c r="AK1008" s="155">
        <v>0.0210626185958254</v>
      </c>
      <c r="AL1008" s="156">
        <v>0.00373208339092954</v>
      </c>
    </row>
    <row r="1009" ht="33" spans="1:38">
      <c r="A1009" s="166" t="s">
        <v>668</v>
      </c>
      <c r="B1009" s="167" t="s">
        <v>1825</v>
      </c>
      <c r="C1009" s="167" t="s">
        <v>829</v>
      </c>
      <c r="D1009" s="150">
        <v>3166</v>
      </c>
      <c r="E1009" s="150">
        <v>39</v>
      </c>
      <c r="F1009" s="150">
        <v>30</v>
      </c>
      <c r="G1009" s="150">
        <v>0</v>
      </c>
      <c r="H1009" s="150">
        <v>0</v>
      </c>
      <c r="I1009" s="151">
        <v>3777</v>
      </c>
      <c r="J1009" s="151">
        <v>30</v>
      </c>
      <c r="K1009" s="151">
        <v>30</v>
      </c>
      <c r="L1009" s="151">
        <v>7</v>
      </c>
      <c r="M1009" s="151">
        <v>0</v>
      </c>
      <c r="N1009" s="151">
        <v>1639</v>
      </c>
      <c r="O1009" s="151">
        <v>28</v>
      </c>
      <c r="P1009" s="151">
        <v>28</v>
      </c>
      <c r="Q1009" s="151">
        <v>11</v>
      </c>
      <c r="R1009" s="151">
        <v>0</v>
      </c>
      <c r="S1009" s="152">
        <v>0.015</v>
      </c>
      <c r="T1009" s="153">
        <v>73635</v>
      </c>
      <c r="U1009" s="153">
        <v>862</v>
      </c>
      <c r="V1009" s="153">
        <v>853</v>
      </c>
      <c r="W1009" s="153">
        <v>0</v>
      </c>
      <c r="X1009" s="151">
        <v>771</v>
      </c>
      <c r="Y1009" s="154">
        <v>0.0117063896244992</v>
      </c>
      <c r="Z1009" s="154">
        <v>0.0123183828174352</v>
      </c>
      <c r="AA1009" s="154">
        <v>0.0079428117553614</v>
      </c>
      <c r="AB1009" s="155">
        <v>0.0170835875533862</v>
      </c>
      <c r="AC1009" s="156">
        <v>0.00437557106207385</v>
      </c>
      <c r="AD1009" s="157">
        <v>20375</v>
      </c>
      <c r="AE1009" s="158">
        <v>239</v>
      </c>
      <c r="AF1009" s="158">
        <v>0</v>
      </c>
      <c r="AG1009" s="158">
        <v>22805</v>
      </c>
      <c r="AH1009" s="158">
        <v>244</v>
      </c>
      <c r="AI1009" s="158">
        <v>0</v>
      </c>
      <c r="AJ1009" s="155">
        <v>0.0117300613496933</v>
      </c>
      <c r="AK1009" s="155">
        <v>0.010699408024556</v>
      </c>
      <c r="AL1009" s="156">
        <v>0.00103065332513723</v>
      </c>
    </row>
    <row r="1010" ht="33" spans="1:38">
      <c r="A1010" s="166" t="s">
        <v>668</v>
      </c>
      <c r="B1010" s="167" t="s">
        <v>1825</v>
      </c>
      <c r="C1010" s="167" t="s">
        <v>830</v>
      </c>
      <c r="D1010" s="150">
        <v>3495</v>
      </c>
      <c r="E1010" s="150">
        <v>41</v>
      </c>
      <c r="F1010" s="150">
        <v>37</v>
      </c>
      <c r="G1010" s="150">
        <v>0</v>
      </c>
      <c r="H1010" s="150">
        <v>0</v>
      </c>
      <c r="I1010" s="151">
        <v>3986</v>
      </c>
      <c r="J1010" s="151">
        <v>42</v>
      </c>
      <c r="K1010" s="151">
        <v>42</v>
      </c>
      <c r="L1010" s="151">
        <v>1</v>
      </c>
      <c r="M1010" s="151">
        <v>0</v>
      </c>
      <c r="N1010" s="151">
        <v>1543</v>
      </c>
      <c r="O1010" s="151">
        <v>24</v>
      </c>
      <c r="P1010" s="151">
        <v>24</v>
      </c>
      <c r="Q1010" s="151">
        <v>17</v>
      </c>
      <c r="R1010" s="151">
        <v>0</v>
      </c>
      <c r="S1010" s="152">
        <v>0.015</v>
      </c>
      <c r="T1010" s="153">
        <v>81184</v>
      </c>
      <c r="U1010" s="153">
        <v>900</v>
      </c>
      <c r="V1010" s="153">
        <v>896</v>
      </c>
      <c r="W1010" s="153">
        <v>0</v>
      </c>
      <c r="X1010" s="151">
        <v>799</v>
      </c>
      <c r="Y1010" s="154">
        <v>0.0110859282617264</v>
      </c>
      <c r="Z1010" s="154">
        <v>0.0117310443490701</v>
      </c>
      <c r="AA1010" s="154">
        <v>0.0105368790767687</v>
      </c>
      <c r="AB1010" s="155">
        <v>0.0155541153596889</v>
      </c>
      <c r="AC1010" s="156">
        <v>0.00119416527230141</v>
      </c>
      <c r="AD1010" s="157">
        <v>21849</v>
      </c>
      <c r="AE1010" s="158">
        <v>274</v>
      </c>
      <c r="AF1010" s="158">
        <v>0</v>
      </c>
      <c r="AG1010" s="158">
        <v>25180</v>
      </c>
      <c r="AH1010" s="158">
        <v>258</v>
      </c>
      <c r="AI1010" s="158">
        <v>0</v>
      </c>
      <c r="AJ1010" s="155">
        <v>0.0125406197079958</v>
      </c>
      <c r="AK1010" s="155">
        <v>0.0102462271644162</v>
      </c>
      <c r="AL1010" s="156">
        <v>0.00229439254357959</v>
      </c>
    </row>
    <row r="1011" ht="33" spans="1:38">
      <c r="A1011" s="166" t="s">
        <v>668</v>
      </c>
      <c r="B1011" s="167" t="s">
        <v>1825</v>
      </c>
      <c r="C1011" s="167" t="s">
        <v>831</v>
      </c>
      <c r="D1011" s="150">
        <v>2583</v>
      </c>
      <c r="E1011" s="150">
        <v>17</v>
      </c>
      <c r="F1011" s="150">
        <v>8</v>
      </c>
      <c r="G1011" s="150">
        <v>0</v>
      </c>
      <c r="H1011" s="150">
        <v>0</v>
      </c>
      <c r="I1011" s="151">
        <v>3069</v>
      </c>
      <c r="J1011" s="151">
        <v>42</v>
      </c>
      <c r="K1011" s="151">
        <v>42</v>
      </c>
      <c r="L1011" s="151">
        <v>0</v>
      </c>
      <c r="M1011" s="151">
        <v>0</v>
      </c>
      <c r="N1011" s="151">
        <v>1269</v>
      </c>
      <c r="O1011" s="151">
        <v>26</v>
      </c>
      <c r="P1011" s="151">
        <v>26</v>
      </c>
      <c r="Q1011" s="151">
        <v>5</v>
      </c>
      <c r="R1011" s="151">
        <v>0</v>
      </c>
      <c r="S1011" s="152">
        <v>0.015</v>
      </c>
      <c r="T1011" s="153">
        <v>60434</v>
      </c>
      <c r="U1011" s="153">
        <v>714</v>
      </c>
      <c r="V1011" s="153">
        <v>704</v>
      </c>
      <c r="W1011" s="153">
        <v>0</v>
      </c>
      <c r="X1011" s="151">
        <v>618</v>
      </c>
      <c r="Y1011" s="154">
        <v>0.011814541483271</v>
      </c>
      <c r="Z1011" s="154">
        <v>0.00658149438637244</v>
      </c>
      <c r="AA1011" s="154">
        <v>0.0136852394916911</v>
      </c>
      <c r="AB1011" s="155">
        <v>0.020488573680063</v>
      </c>
      <c r="AC1011" s="156">
        <v>-0.00710374510531867</v>
      </c>
      <c r="AD1011" s="157">
        <v>16632</v>
      </c>
      <c r="AE1011" s="158">
        <v>214</v>
      </c>
      <c r="AF1011" s="158">
        <v>0</v>
      </c>
      <c r="AG1011" s="158">
        <v>18581</v>
      </c>
      <c r="AH1011" s="158">
        <v>200</v>
      </c>
      <c r="AI1011" s="158">
        <v>0</v>
      </c>
      <c r="AJ1011" s="155">
        <v>0.0128667628667629</v>
      </c>
      <c r="AK1011" s="155">
        <v>0.0107636833324364</v>
      </c>
      <c r="AL1011" s="156">
        <v>0.00210307953432651</v>
      </c>
    </row>
    <row r="1012" ht="33" spans="1:38">
      <c r="A1012" s="166" t="s">
        <v>668</v>
      </c>
      <c r="B1012" s="167" t="s">
        <v>1825</v>
      </c>
      <c r="C1012" s="167" t="s">
        <v>832</v>
      </c>
      <c r="D1012" s="150">
        <v>1250</v>
      </c>
      <c r="E1012" s="150">
        <v>22</v>
      </c>
      <c r="F1012" s="150">
        <v>14</v>
      </c>
      <c r="G1012" s="150">
        <v>0</v>
      </c>
      <c r="H1012" s="150">
        <v>0</v>
      </c>
      <c r="I1012" s="151">
        <v>1374</v>
      </c>
      <c r="J1012" s="151">
        <v>19</v>
      </c>
      <c r="K1012" s="151">
        <v>19</v>
      </c>
      <c r="L1012" s="151">
        <v>5</v>
      </c>
      <c r="M1012" s="151">
        <v>0</v>
      </c>
      <c r="N1012" s="151">
        <v>509</v>
      </c>
      <c r="O1012" s="151">
        <v>9</v>
      </c>
      <c r="P1012" s="151">
        <v>9</v>
      </c>
      <c r="Q1012" s="151">
        <v>8</v>
      </c>
      <c r="R1012" s="151">
        <v>0</v>
      </c>
      <c r="S1012" s="152">
        <v>0.015</v>
      </c>
      <c r="T1012" s="153">
        <v>28027</v>
      </c>
      <c r="U1012" s="153">
        <v>351</v>
      </c>
      <c r="V1012" s="153">
        <v>343</v>
      </c>
      <c r="W1012" s="153">
        <v>0</v>
      </c>
      <c r="X1012" s="151">
        <v>310</v>
      </c>
      <c r="Y1012" s="154">
        <v>0.0125236379205766</v>
      </c>
      <c r="Z1012" s="154">
        <v>0.0176</v>
      </c>
      <c r="AA1012" s="154">
        <v>0.0138282387190684</v>
      </c>
      <c r="AB1012" s="155">
        <v>0.0176817288801572</v>
      </c>
      <c r="AC1012" s="156">
        <v>0.00377176128093159</v>
      </c>
      <c r="AD1012" s="157">
        <v>7410</v>
      </c>
      <c r="AE1012" s="158">
        <v>106</v>
      </c>
      <c r="AF1012" s="158">
        <v>0</v>
      </c>
      <c r="AG1012" s="158">
        <v>8854</v>
      </c>
      <c r="AH1012" s="158">
        <v>91</v>
      </c>
      <c r="AI1012" s="158">
        <v>0</v>
      </c>
      <c r="AJ1012" s="155">
        <v>0.0143049932523617</v>
      </c>
      <c r="AK1012" s="155">
        <v>0.0102778405240569</v>
      </c>
      <c r="AL1012" s="156">
        <v>0.00402715272830475</v>
      </c>
    </row>
    <row r="1013" ht="33" spans="1:38">
      <c r="A1013" s="166" t="s">
        <v>668</v>
      </c>
      <c r="B1013" s="167" t="s">
        <v>1825</v>
      </c>
      <c r="C1013" s="167" t="s">
        <v>833</v>
      </c>
      <c r="D1013" s="150">
        <v>2451</v>
      </c>
      <c r="E1013" s="150">
        <v>84</v>
      </c>
      <c r="F1013" s="150">
        <v>57</v>
      </c>
      <c r="G1013" s="150">
        <v>0</v>
      </c>
      <c r="H1013" s="150">
        <v>0</v>
      </c>
      <c r="I1013" s="151">
        <v>2956</v>
      </c>
      <c r="J1013" s="151">
        <v>46</v>
      </c>
      <c r="K1013" s="151">
        <v>46</v>
      </c>
      <c r="L1013" s="151">
        <v>3</v>
      </c>
      <c r="M1013" s="151">
        <v>0</v>
      </c>
      <c r="N1013" s="151">
        <v>1224</v>
      </c>
      <c r="O1013" s="151">
        <v>46</v>
      </c>
      <c r="P1013" s="151">
        <v>46</v>
      </c>
      <c r="Q1013" s="151">
        <v>18</v>
      </c>
      <c r="R1013" s="151">
        <v>0</v>
      </c>
      <c r="S1013" s="152">
        <v>0.015</v>
      </c>
      <c r="T1013" s="153">
        <v>55723</v>
      </c>
      <c r="U1013" s="153">
        <v>1063</v>
      </c>
      <c r="V1013" s="153">
        <v>1036</v>
      </c>
      <c r="W1013" s="153">
        <v>0</v>
      </c>
      <c r="X1013" s="151">
        <v>895</v>
      </c>
      <c r="Y1013" s="154">
        <v>0.0190765034186961</v>
      </c>
      <c r="Z1013" s="154">
        <v>0.0342717258261934</v>
      </c>
      <c r="AA1013" s="154">
        <v>0.0155615696887686</v>
      </c>
      <c r="AB1013" s="155">
        <v>0.0375816993464052</v>
      </c>
      <c r="AC1013" s="156">
        <v>0.0187101561374248</v>
      </c>
      <c r="AD1013" s="157">
        <v>15397</v>
      </c>
      <c r="AE1013" s="158">
        <v>339</v>
      </c>
      <c r="AF1013" s="158">
        <v>0</v>
      </c>
      <c r="AG1013" s="158">
        <v>17345</v>
      </c>
      <c r="AH1013" s="158">
        <v>303</v>
      </c>
      <c r="AI1013" s="158">
        <v>0</v>
      </c>
      <c r="AJ1013" s="155">
        <v>0.0220172760927453</v>
      </c>
      <c r="AK1013" s="155">
        <v>0.017469011242433</v>
      </c>
      <c r="AL1013" s="156">
        <v>0.00454826485031236</v>
      </c>
    </row>
    <row r="1014" ht="33" spans="1:38">
      <c r="A1014" s="166" t="s">
        <v>668</v>
      </c>
      <c r="B1014" s="167" t="s">
        <v>1825</v>
      </c>
      <c r="C1014" s="167" t="s">
        <v>834</v>
      </c>
      <c r="D1014" s="150">
        <v>1397</v>
      </c>
      <c r="E1014" s="150">
        <v>16</v>
      </c>
      <c r="F1014" s="150">
        <v>11</v>
      </c>
      <c r="G1014" s="150">
        <v>0</v>
      </c>
      <c r="H1014" s="150">
        <v>0</v>
      </c>
      <c r="I1014" s="151">
        <v>1700</v>
      </c>
      <c r="J1014" s="151">
        <v>15</v>
      </c>
      <c r="K1014" s="151">
        <v>15</v>
      </c>
      <c r="L1014" s="151">
        <v>2</v>
      </c>
      <c r="M1014" s="151">
        <v>0</v>
      </c>
      <c r="N1014" s="151">
        <v>660</v>
      </c>
      <c r="O1014" s="151">
        <v>9</v>
      </c>
      <c r="P1014" s="151">
        <v>9</v>
      </c>
      <c r="Q1014" s="151">
        <v>5</v>
      </c>
      <c r="R1014" s="151">
        <v>0</v>
      </c>
      <c r="S1014" s="152">
        <v>0.015</v>
      </c>
      <c r="T1014" s="153">
        <v>32435</v>
      </c>
      <c r="U1014" s="153">
        <v>270</v>
      </c>
      <c r="V1014" s="153">
        <v>265</v>
      </c>
      <c r="W1014" s="153">
        <v>1</v>
      </c>
      <c r="X1014" s="151">
        <v>233</v>
      </c>
      <c r="Y1014" s="154">
        <v>0.00829351009711731</v>
      </c>
      <c r="Z1014" s="154">
        <v>0.0114531138153185</v>
      </c>
      <c r="AA1014" s="154">
        <v>0.00882352941176471</v>
      </c>
      <c r="AB1014" s="155">
        <v>0.0136363636363636</v>
      </c>
      <c r="AC1014" s="156">
        <v>0.00262958440355383</v>
      </c>
      <c r="AD1014" s="157">
        <v>8680</v>
      </c>
      <c r="AE1014" s="158">
        <v>69</v>
      </c>
      <c r="AF1014" s="158">
        <v>0</v>
      </c>
      <c r="AG1014" s="158">
        <v>10420</v>
      </c>
      <c r="AH1014" s="158">
        <v>80</v>
      </c>
      <c r="AI1014" s="158">
        <v>1</v>
      </c>
      <c r="AJ1014" s="155">
        <v>0.00794930875576037</v>
      </c>
      <c r="AK1014" s="155">
        <v>0.00758157389635317</v>
      </c>
      <c r="AL1014" s="156">
        <v>0.000367734859407201</v>
      </c>
    </row>
    <row r="1015" ht="33" spans="1:38">
      <c r="A1015" s="166" t="s">
        <v>668</v>
      </c>
      <c r="B1015" s="167" t="s">
        <v>1826</v>
      </c>
      <c r="C1015" s="167" t="s">
        <v>835</v>
      </c>
      <c r="D1015" s="150">
        <v>5544</v>
      </c>
      <c r="E1015" s="150">
        <v>116</v>
      </c>
      <c r="F1015" s="150">
        <v>56</v>
      </c>
      <c r="G1015" s="150">
        <v>4</v>
      </c>
      <c r="H1015" s="150">
        <v>0</v>
      </c>
      <c r="I1015" s="151">
        <v>6789</v>
      </c>
      <c r="J1015" s="151">
        <v>150</v>
      </c>
      <c r="K1015" s="151">
        <v>150</v>
      </c>
      <c r="L1015" s="151">
        <v>1</v>
      </c>
      <c r="M1015" s="151">
        <v>0</v>
      </c>
      <c r="N1015" s="151">
        <v>3610</v>
      </c>
      <c r="O1015" s="151">
        <v>128</v>
      </c>
      <c r="P1015" s="151">
        <v>128</v>
      </c>
      <c r="Q1015" s="151">
        <v>40</v>
      </c>
      <c r="R1015" s="151">
        <v>0</v>
      </c>
      <c r="S1015" s="152">
        <v>0.015</v>
      </c>
      <c r="T1015" s="153">
        <v>140328</v>
      </c>
      <c r="U1015" s="153">
        <v>2777</v>
      </c>
      <c r="V1015" s="153">
        <v>2717</v>
      </c>
      <c r="W1015" s="153">
        <v>0</v>
      </c>
      <c r="X1015" s="151">
        <v>2327</v>
      </c>
      <c r="Y1015" s="154">
        <v>0.0197893506641583</v>
      </c>
      <c r="Z1015" s="154">
        <v>0.0209235209235209</v>
      </c>
      <c r="AA1015" s="154">
        <v>0.0220945647370747</v>
      </c>
      <c r="AB1015" s="155">
        <v>0.0354570637119114</v>
      </c>
      <c r="AC1015" s="156">
        <v>-0.00117104381355376</v>
      </c>
      <c r="AD1015" s="157">
        <v>36349</v>
      </c>
      <c r="AE1015" s="158">
        <v>984</v>
      </c>
      <c r="AF1015" s="158">
        <v>0</v>
      </c>
      <c r="AG1015" s="158">
        <v>41692</v>
      </c>
      <c r="AH1015" s="158">
        <v>762</v>
      </c>
      <c r="AI1015" s="158">
        <v>0</v>
      </c>
      <c r="AJ1015" s="155">
        <v>0.0270708960356544</v>
      </c>
      <c r="AK1015" s="155">
        <v>0.0182768876523074</v>
      </c>
      <c r="AL1015" s="156">
        <v>0.00879400838334695</v>
      </c>
    </row>
    <row r="1016" ht="33" spans="1:38">
      <c r="A1016" s="166" t="s">
        <v>668</v>
      </c>
      <c r="B1016" s="167" t="s">
        <v>1826</v>
      </c>
      <c r="C1016" s="167" t="s">
        <v>836</v>
      </c>
      <c r="D1016" s="150">
        <v>2481</v>
      </c>
      <c r="E1016" s="150">
        <v>51</v>
      </c>
      <c r="F1016" s="150">
        <v>37</v>
      </c>
      <c r="G1016" s="150">
        <v>0</v>
      </c>
      <c r="H1016" s="150">
        <v>0</v>
      </c>
      <c r="I1016" s="151">
        <v>3065</v>
      </c>
      <c r="J1016" s="151">
        <v>66</v>
      </c>
      <c r="K1016" s="151">
        <v>66</v>
      </c>
      <c r="L1016" s="151">
        <v>3</v>
      </c>
      <c r="M1016" s="151">
        <v>0</v>
      </c>
      <c r="N1016" s="151">
        <v>1446</v>
      </c>
      <c r="O1016" s="151">
        <v>52</v>
      </c>
      <c r="P1016" s="151">
        <v>52</v>
      </c>
      <c r="Q1016" s="151">
        <v>23</v>
      </c>
      <c r="R1016" s="151">
        <v>0</v>
      </c>
      <c r="S1016" s="152">
        <v>0.015</v>
      </c>
      <c r="T1016" s="153">
        <v>60863</v>
      </c>
      <c r="U1016" s="153">
        <v>1366</v>
      </c>
      <c r="V1016" s="153">
        <v>1351</v>
      </c>
      <c r="W1016" s="153">
        <v>0</v>
      </c>
      <c r="X1016" s="151">
        <v>1205</v>
      </c>
      <c r="Y1016" s="154">
        <v>0.0224438493008889</v>
      </c>
      <c r="Z1016" s="154">
        <v>0.0205562273276904</v>
      </c>
      <c r="AA1016" s="154">
        <v>0.0215334420880914</v>
      </c>
      <c r="AB1016" s="155">
        <v>0.0359612724757953</v>
      </c>
      <c r="AC1016" s="156">
        <v>-0.000977214760400906</v>
      </c>
      <c r="AD1016" s="157">
        <v>15863</v>
      </c>
      <c r="AE1016" s="158">
        <v>402</v>
      </c>
      <c r="AF1016" s="158">
        <v>0</v>
      </c>
      <c r="AG1016" s="158">
        <v>18214</v>
      </c>
      <c r="AH1016" s="158">
        <v>407</v>
      </c>
      <c r="AI1016" s="158">
        <v>0</v>
      </c>
      <c r="AJ1016" s="155">
        <v>0.0253419907961924</v>
      </c>
      <c r="AK1016" s="155">
        <v>0.0223454485560558</v>
      </c>
      <c r="AL1016" s="156">
        <v>0.00299654224013662</v>
      </c>
    </row>
    <row r="1017" ht="33" spans="1:38">
      <c r="A1017" s="166" t="s">
        <v>668</v>
      </c>
      <c r="B1017" s="167" t="s">
        <v>1826</v>
      </c>
      <c r="C1017" s="167" t="s">
        <v>837</v>
      </c>
      <c r="D1017" s="150">
        <v>2273</v>
      </c>
      <c r="E1017" s="150">
        <v>78</v>
      </c>
      <c r="F1017" s="150">
        <v>56</v>
      </c>
      <c r="G1017" s="150">
        <v>1</v>
      </c>
      <c r="H1017" s="150">
        <v>0</v>
      </c>
      <c r="I1017" s="151">
        <v>2909</v>
      </c>
      <c r="J1017" s="151">
        <v>82</v>
      </c>
      <c r="K1017" s="151">
        <v>82</v>
      </c>
      <c r="L1017" s="151">
        <v>1</v>
      </c>
      <c r="M1017" s="151">
        <v>0</v>
      </c>
      <c r="N1017" s="151">
        <v>1441</v>
      </c>
      <c r="O1017" s="151">
        <v>55</v>
      </c>
      <c r="P1017" s="151">
        <v>55</v>
      </c>
      <c r="Q1017" s="151">
        <v>14</v>
      </c>
      <c r="R1017" s="151">
        <v>0</v>
      </c>
      <c r="S1017" s="152">
        <v>0.015</v>
      </c>
      <c r="T1017" s="153">
        <v>60641</v>
      </c>
      <c r="U1017" s="153">
        <v>1482</v>
      </c>
      <c r="V1017" s="153">
        <v>1460</v>
      </c>
      <c r="W1017" s="153">
        <v>0</v>
      </c>
      <c r="X1017" s="151">
        <v>1262</v>
      </c>
      <c r="Y1017" s="154">
        <v>0.024438910967827</v>
      </c>
      <c r="Z1017" s="154">
        <v>0.0343158820941487</v>
      </c>
      <c r="AA1017" s="154">
        <v>0.0281883808869027</v>
      </c>
      <c r="AB1017" s="155">
        <v>0.0381679389312977</v>
      </c>
      <c r="AC1017" s="156">
        <v>0.00612750120724598</v>
      </c>
      <c r="AD1017" s="157">
        <v>15574</v>
      </c>
      <c r="AE1017" s="158">
        <v>473</v>
      </c>
      <c r="AF1017" s="158">
        <v>0</v>
      </c>
      <c r="AG1017" s="158">
        <v>18191</v>
      </c>
      <c r="AH1017" s="158">
        <v>445</v>
      </c>
      <c r="AI1017" s="158">
        <v>0</v>
      </c>
      <c r="AJ1017" s="155">
        <v>0.0303711313728008</v>
      </c>
      <c r="AK1017" s="155">
        <v>0.0244626463635864</v>
      </c>
      <c r="AL1017" s="156">
        <v>0.00590848500921443</v>
      </c>
    </row>
    <row r="1018" ht="33" spans="1:38">
      <c r="A1018" s="166" t="s">
        <v>668</v>
      </c>
      <c r="B1018" s="167" t="s">
        <v>1826</v>
      </c>
      <c r="C1018" s="167" t="s">
        <v>838</v>
      </c>
      <c r="D1018" s="150">
        <v>5443</v>
      </c>
      <c r="E1018" s="150">
        <v>106</v>
      </c>
      <c r="F1018" s="150">
        <v>83</v>
      </c>
      <c r="G1018" s="150">
        <v>7</v>
      </c>
      <c r="H1018" s="150">
        <v>0</v>
      </c>
      <c r="I1018" s="151">
        <v>6686</v>
      </c>
      <c r="J1018" s="151">
        <v>63</v>
      </c>
      <c r="K1018" s="151">
        <v>62</v>
      </c>
      <c r="L1018" s="151">
        <v>4</v>
      </c>
      <c r="M1018" s="151">
        <v>0</v>
      </c>
      <c r="N1018" s="151">
        <v>3423</v>
      </c>
      <c r="O1018" s="151">
        <v>51</v>
      </c>
      <c r="P1018" s="151">
        <v>51</v>
      </c>
      <c r="Q1018" s="151">
        <v>13</v>
      </c>
      <c r="R1018" s="151">
        <v>0</v>
      </c>
      <c r="S1018" s="152">
        <v>0.015</v>
      </c>
      <c r="T1018" s="153">
        <v>134703</v>
      </c>
      <c r="U1018" s="153">
        <v>1981</v>
      </c>
      <c r="V1018" s="153">
        <v>1956</v>
      </c>
      <c r="W1018" s="153">
        <v>0</v>
      </c>
      <c r="X1018" s="151">
        <v>1752</v>
      </c>
      <c r="Y1018" s="154">
        <v>0.0147064282161496</v>
      </c>
      <c r="Z1018" s="154">
        <v>0.0194745544736359</v>
      </c>
      <c r="AA1018" s="154">
        <v>0.0094226742446904</v>
      </c>
      <c r="AB1018" s="155">
        <v>0.0148992112182296</v>
      </c>
      <c r="AC1018" s="156">
        <v>0.0100518802289455</v>
      </c>
      <c r="AD1018" s="157">
        <v>35035</v>
      </c>
      <c r="AE1018" s="158">
        <v>509</v>
      </c>
      <c r="AF1018" s="158">
        <v>0</v>
      </c>
      <c r="AG1018" s="158">
        <v>41000</v>
      </c>
      <c r="AH1018" s="158">
        <v>594</v>
      </c>
      <c r="AI1018" s="158">
        <v>0</v>
      </c>
      <c r="AJ1018" s="155">
        <v>0.0145283288140431</v>
      </c>
      <c r="AK1018" s="155">
        <v>0.0144878048780488</v>
      </c>
      <c r="AL1018" s="156">
        <v>4.05239359943192e-5</v>
      </c>
    </row>
    <row r="1019" ht="33" spans="1:38">
      <c r="A1019" s="166" t="s">
        <v>668</v>
      </c>
      <c r="B1019" s="167" t="s">
        <v>1826</v>
      </c>
      <c r="C1019" s="167" t="s">
        <v>839</v>
      </c>
      <c r="D1019" s="150">
        <v>3798</v>
      </c>
      <c r="E1019" s="150">
        <v>69</v>
      </c>
      <c r="F1019" s="150">
        <v>49</v>
      </c>
      <c r="G1019" s="150">
        <v>6</v>
      </c>
      <c r="H1019" s="150">
        <v>0</v>
      </c>
      <c r="I1019" s="151">
        <v>4787</v>
      </c>
      <c r="J1019" s="151">
        <v>84</v>
      </c>
      <c r="K1019" s="151">
        <v>84</v>
      </c>
      <c r="L1019" s="151">
        <v>9</v>
      </c>
      <c r="M1019" s="151">
        <v>0</v>
      </c>
      <c r="N1019" s="151">
        <v>2358</v>
      </c>
      <c r="O1019" s="151">
        <v>88</v>
      </c>
      <c r="P1019" s="151">
        <v>88</v>
      </c>
      <c r="Q1019" s="151">
        <v>44</v>
      </c>
      <c r="R1019" s="151">
        <v>0</v>
      </c>
      <c r="S1019" s="152">
        <v>0.015</v>
      </c>
      <c r="T1019" s="153">
        <v>94862</v>
      </c>
      <c r="U1019" s="153">
        <v>2139</v>
      </c>
      <c r="V1019" s="153">
        <v>2119</v>
      </c>
      <c r="W1019" s="153">
        <v>1</v>
      </c>
      <c r="X1019" s="151">
        <v>1919</v>
      </c>
      <c r="Y1019" s="154">
        <v>0.0225380025721575</v>
      </c>
      <c r="Z1019" s="154">
        <v>0.0181674565560821</v>
      </c>
      <c r="AA1019" s="154">
        <v>0.0175475245456445</v>
      </c>
      <c r="AB1019" s="155">
        <v>0.0373197625106022</v>
      </c>
      <c r="AC1019" s="156">
        <v>0.000619932010437692</v>
      </c>
      <c r="AD1019" s="157">
        <v>25231</v>
      </c>
      <c r="AE1019" s="158">
        <v>593</v>
      </c>
      <c r="AF1019" s="158">
        <v>0</v>
      </c>
      <c r="AG1019" s="158">
        <v>28792</v>
      </c>
      <c r="AH1019" s="158">
        <v>680</v>
      </c>
      <c r="AI1019" s="158">
        <v>0</v>
      </c>
      <c r="AJ1019" s="155">
        <v>0.0235028338155444</v>
      </c>
      <c r="AK1019" s="155">
        <v>0.0236176715754376</v>
      </c>
      <c r="AL1019" s="156">
        <v>-0.000114837759893252</v>
      </c>
    </row>
    <row r="1020" ht="33" spans="1:38">
      <c r="A1020" s="166" t="s">
        <v>668</v>
      </c>
      <c r="B1020" s="167" t="s">
        <v>1826</v>
      </c>
      <c r="C1020" s="167" t="s">
        <v>840</v>
      </c>
      <c r="D1020" s="150">
        <v>3872</v>
      </c>
      <c r="E1020" s="150">
        <v>30</v>
      </c>
      <c r="F1020" s="150">
        <v>9</v>
      </c>
      <c r="G1020" s="150">
        <v>0</v>
      </c>
      <c r="H1020" s="150">
        <v>0</v>
      </c>
      <c r="I1020" s="151">
        <v>4654</v>
      </c>
      <c r="J1020" s="151">
        <v>110</v>
      </c>
      <c r="K1020" s="151">
        <v>110</v>
      </c>
      <c r="L1020" s="151">
        <v>10</v>
      </c>
      <c r="M1020" s="151">
        <v>0</v>
      </c>
      <c r="N1020" s="151">
        <v>2758</v>
      </c>
      <c r="O1020" s="151">
        <v>43</v>
      </c>
      <c r="P1020" s="151">
        <v>42</v>
      </c>
      <c r="Q1020" s="151">
        <v>20</v>
      </c>
      <c r="R1020" s="151">
        <v>0</v>
      </c>
      <c r="S1020" s="152">
        <v>0.015</v>
      </c>
      <c r="T1020" s="153">
        <v>97562</v>
      </c>
      <c r="U1020" s="153">
        <v>2045</v>
      </c>
      <c r="V1020" s="153">
        <v>2022</v>
      </c>
      <c r="W1020" s="153">
        <v>0</v>
      </c>
      <c r="X1020" s="151">
        <v>1835</v>
      </c>
      <c r="Y1020" s="154">
        <v>0.020961029909186</v>
      </c>
      <c r="Z1020" s="154">
        <v>0.00774793388429752</v>
      </c>
      <c r="AA1020" s="154">
        <v>0.0236355822948002</v>
      </c>
      <c r="AB1020" s="155">
        <v>0.0155910079767948</v>
      </c>
      <c r="AC1020" s="156">
        <v>-0.0158876484105026</v>
      </c>
      <c r="AD1020" s="157">
        <v>25876</v>
      </c>
      <c r="AE1020" s="158">
        <v>573</v>
      </c>
      <c r="AF1020" s="158">
        <v>0</v>
      </c>
      <c r="AG1020" s="158">
        <v>29384</v>
      </c>
      <c r="AH1020" s="158">
        <v>527</v>
      </c>
      <c r="AI1020" s="158">
        <v>0</v>
      </c>
      <c r="AJ1020" s="155">
        <v>0.0221440717266966</v>
      </c>
      <c r="AK1020" s="155">
        <v>0.0179349305744623</v>
      </c>
      <c r="AL1020" s="156">
        <v>0.00420914115223426</v>
      </c>
    </row>
    <row r="1021" ht="33" spans="1:38">
      <c r="A1021" s="166" t="s">
        <v>668</v>
      </c>
      <c r="B1021" s="167" t="s">
        <v>1826</v>
      </c>
      <c r="C1021" s="167" t="s">
        <v>841</v>
      </c>
      <c r="D1021" s="150">
        <v>2754</v>
      </c>
      <c r="E1021" s="150">
        <v>73</v>
      </c>
      <c r="F1021" s="150">
        <v>44</v>
      </c>
      <c r="G1021" s="150">
        <v>0</v>
      </c>
      <c r="H1021" s="150">
        <v>0</v>
      </c>
      <c r="I1021" s="151">
        <v>3312</v>
      </c>
      <c r="J1021" s="151">
        <v>58</v>
      </c>
      <c r="K1021" s="151">
        <v>58</v>
      </c>
      <c r="L1021" s="151">
        <v>7</v>
      </c>
      <c r="M1021" s="151">
        <v>0</v>
      </c>
      <c r="N1021" s="151">
        <v>1633</v>
      </c>
      <c r="O1021" s="151">
        <v>47</v>
      </c>
      <c r="P1021" s="151">
        <v>47</v>
      </c>
      <c r="Q1021" s="151">
        <v>21</v>
      </c>
      <c r="R1021" s="151">
        <v>0</v>
      </c>
      <c r="S1021" s="152">
        <v>0.015</v>
      </c>
      <c r="T1021" s="153">
        <v>60958</v>
      </c>
      <c r="U1021" s="153">
        <v>1398</v>
      </c>
      <c r="V1021" s="153">
        <v>1369</v>
      </c>
      <c r="W1021" s="153">
        <v>0</v>
      </c>
      <c r="X1021" s="151">
        <v>1231</v>
      </c>
      <c r="Y1021" s="154">
        <v>0.0229338232881656</v>
      </c>
      <c r="Z1021" s="154">
        <v>0.0265068990559187</v>
      </c>
      <c r="AA1021" s="154">
        <v>0.017512077294686</v>
      </c>
      <c r="AB1021" s="155">
        <v>0.0287813839559094</v>
      </c>
      <c r="AC1021" s="156">
        <v>0.00899482176123267</v>
      </c>
      <c r="AD1021" s="157">
        <v>17212</v>
      </c>
      <c r="AE1021" s="158">
        <v>424</v>
      </c>
      <c r="AF1021" s="158">
        <v>0</v>
      </c>
      <c r="AG1021" s="158">
        <v>18441</v>
      </c>
      <c r="AH1021" s="158">
        <v>457</v>
      </c>
      <c r="AI1021" s="158">
        <v>0</v>
      </c>
      <c r="AJ1021" s="155">
        <v>0.0246339762956077</v>
      </c>
      <c r="AK1021" s="155">
        <v>0.0247817363483542</v>
      </c>
      <c r="AL1021" s="156">
        <v>-0.000147760052746495</v>
      </c>
    </row>
    <row r="1022" ht="33" spans="1:38">
      <c r="A1022" s="166" t="s">
        <v>668</v>
      </c>
      <c r="B1022" s="167" t="s">
        <v>1826</v>
      </c>
      <c r="C1022" s="167" t="s">
        <v>842</v>
      </c>
      <c r="D1022" s="150">
        <v>1324</v>
      </c>
      <c r="E1022" s="150">
        <v>19</v>
      </c>
      <c r="F1022" s="150">
        <v>15</v>
      </c>
      <c r="G1022" s="150">
        <v>0</v>
      </c>
      <c r="H1022" s="150">
        <v>0</v>
      </c>
      <c r="I1022" s="151">
        <v>1677</v>
      </c>
      <c r="J1022" s="151">
        <v>50</v>
      </c>
      <c r="K1022" s="151">
        <v>50</v>
      </c>
      <c r="L1022" s="151">
        <v>8</v>
      </c>
      <c r="M1022" s="151">
        <v>0</v>
      </c>
      <c r="N1022" s="151">
        <v>918</v>
      </c>
      <c r="O1022" s="151">
        <v>33</v>
      </c>
      <c r="P1022" s="151">
        <v>33</v>
      </c>
      <c r="Q1022" s="151">
        <v>18</v>
      </c>
      <c r="R1022" s="151">
        <v>0</v>
      </c>
      <c r="S1022" s="152">
        <v>0.015</v>
      </c>
      <c r="T1022" s="153">
        <v>33142</v>
      </c>
      <c r="U1022" s="153">
        <v>697</v>
      </c>
      <c r="V1022" s="153">
        <v>693</v>
      </c>
      <c r="W1022" s="153">
        <v>0</v>
      </c>
      <c r="X1022" s="151">
        <v>608</v>
      </c>
      <c r="Y1022" s="154">
        <v>0.0210307163116287</v>
      </c>
      <c r="Z1022" s="154">
        <v>0.0143504531722054</v>
      </c>
      <c r="AA1022" s="154">
        <v>0.0298151460942159</v>
      </c>
      <c r="AB1022" s="155">
        <v>0.0359477124183007</v>
      </c>
      <c r="AC1022" s="156">
        <v>-0.0154646929220104</v>
      </c>
      <c r="AD1022" s="157">
        <v>9045</v>
      </c>
      <c r="AE1022" s="158">
        <v>214</v>
      </c>
      <c r="AF1022" s="158">
        <v>0</v>
      </c>
      <c r="AG1022" s="158">
        <v>9975</v>
      </c>
      <c r="AH1022" s="158">
        <v>229</v>
      </c>
      <c r="AI1022" s="158">
        <v>0</v>
      </c>
      <c r="AJ1022" s="155">
        <v>0.0236594803758983</v>
      </c>
      <c r="AK1022" s="155">
        <v>0.0229573934837093</v>
      </c>
      <c r="AL1022" s="156">
        <v>0.000702086892189011</v>
      </c>
    </row>
    <row r="1023" ht="33" spans="1:38">
      <c r="A1023" s="166" t="s">
        <v>668</v>
      </c>
      <c r="B1023" s="167" t="s">
        <v>1826</v>
      </c>
      <c r="C1023" s="167" t="s">
        <v>843</v>
      </c>
      <c r="D1023" s="150">
        <v>4812</v>
      </c>
      <c r="E1023" s="150">
        <v>119</v>
      </c>
      <c r="F1023" s="150">
        <v>85</v>
      </c>
      <c r="G1023" s="150">
        <v>0</v>
      </c>
      <c r="H1023" s="150">
        <v>0</v>
      </c>
      <c r="I1023" s="151">
        <v>5712</v>
      </c>
      <c r="J1023" s="151">
        <v>107</v>
      </c>
      <c r="K1023" s="151">
        <v>107</v>
      </c>
      <c r="L1023" s="151">
        <v>1</v>
      </c>
      <c r="M1023" s="151">
        <v>0</v>
      </c>
      <c r="N1023" s="151">
        <v>3085</v>
      </c>
      <c r="O1023" s="151">
        <v>108</v>
      </c>
      <c r="P1023" s="151">
        <v>108</v>
      </c>
      <c r="Q1023" s="151">
        <v>27</v>
      </c>
      <c r="R1023" s="151">
        <v>0</v>
      </c>
      <c r="S1023" s="152">
        <v>0.015</v>
      </c>
      <c r="T1023" s="153">
        <v>118125</v>
      </c>
      <c r="U1023" s="153">
        <v>2709</v>
      </c>
      <c r="V1023" s="153">
        <v>2673</v>
      </c>
      <c r="W1023" s="153">
        <v>0</v>
      </c>
      <c r="X1023" s="151">
        <v>2344</v>
      </c>
      <c r="Y1023" s="154">
        <v>0.0229333333333333</v>
      </c>
      <c r="Z1023" s="154">
        <v>0.0247298420615129</v>
      </c>
      <c r="AA1023" s="154">
        <v>0.0187324929971989</v>
      </c>
      <c r="AB1023" s="155">
        <v>0.0350081037277147</v>
      </c>
      <c r="AC1023" s="156">
        <v>0.005997349064314</v>
      </c>
      <c r="AD1023" s="157">
        <v>31585</v>
      </c>
      <c r="AE1023" s="158">
        <v>872</v>
      </c>
      <c r="AF1023" s="158">
        <v>0</v>
      </c>
      <c r="AG1023" s="158">
        <v>35949</v>
      </c>
      <c r="AH1023" s="158">
        <v>792</v>
      </c>
      <c r="AI1023" s="158">
        <v>0</v>
      </c>
      <c r="AJ1023" s="155">
        <v>0.0276080417919899</v>
      </c>
      <c r="AK1023" s="155">
        <v>0.022031210882083</v>
      </c>
      <c r="AL1023" s="156">
        <v>0.00557683090990692</v>
      </c>
    </row>
    <row r="1024" ht="33" spans="1:38">
      <c r="A1024" s="166" t="s">
        <v>668</v>
      </c>
      <c r="B1024" s="167" t="s">
        <v>1826</v>
      </c>
      <c r="C1024" s="167" t="s">
        <v>844</v>
      </c>
      <c r="D1024" s="150">
        <v>5612</v>
      </c>
      <c r="E1024" s="150">
        <v>149</v>
      </c>
      <c r="F1024" s="150">
        <v>96</v>
      </c>
      <c r="G1024" s="150">
        <v>0</v>
      </c>
      <c r="H1024" s="150">
        <v>0</v>
      </c>
      <c r="I1024" s="151">
        <v>7013</v>
      </c>
      <c r="J1024" s="151">
        <v>134</v>
      </c>
      <c r="K1024" s="151">
        <v>134</v>
      </c>
      <c r="L1024" s="151">
        <v>0</v>
      </c>
      <c r="M1024" s="151">
        <v>0</v>
      </c>
      <c r="N1024" s="151">
        <v>3639</v>
      </c>
      <c r="O1024" s="151">
        <v>88</v>
      </c>
      <c r="P1024" s="151">
        <v>88</v>
      </c>
      <c r="Q1024" s="151">
        <v>28</v>
      </c>
      <c r="R1024" s="151">
        <v>0</v>
      </c>
      <c r="S1024" s="152">
        <v>0.015</v>
      </c>
      <c r="T1024" s="153">
        <v>139262</v>
      </c>
      <c r="U1024" s="153">
        <v>3298</v>
      </c>
      <c r="V1024" s="153">
        <v>3242</v>
      </c>
      <c r="W1024" s="153">
        <v>5</v>
      </c>
      <c r="X1024" s="151">
        <v>2839</v>
      </c>
      <c r="Y1024" s="154">
        <v>0.0236460771782683</v>
      </c>
      <c r="Z1024" s="154">
        <v>0.0265502494654312</v>
      </c>
      <c r="AA1024" s="154">
        <v>0.0191073720233851</v>
      </c>
      <c r="AB1024" s="155">
        <v>0.0241824677109096</v>
      </c>
      <c r="AC1024" s="156">
        <v>0.00744287744204608</v>
      </c>
      <c r="AD1024" s="157">
        <v>37760</v>
      </c>
      <c r="AE1024" s="158">
        <v>1015</v>
      </c>
      <c r="AF1024" s="158">
        <v>2</v>
      </c>
      <c r="AG1024" s="158">
        <v>42444</v>
      </c>
      <c r="AH1024" s="158">
        <v>960</v>
      </c>
      <c r="AI1024" s="158">
        <v>1</v>
      </c>
      <c r="AJ1024" s="155">
        <v>0.0268273305084746</v>
      </c>
      <c r="AK1024" s="155">
        <v>0.022594477429083</v>
      </c>
      <c r="AL1024" s="156">
        <v>0.00423285307939155</v>
      </c>
    </row>
    <row r="1025" ht="33" spans="1:38">
      <c r="A1025" s="166" t="s">
        <v>668</v>
      </c>
      <c r="B1025" s="167" t="s">
        <v>1823</v>
      </c>
      <c r="C1025" s="167" t="s">
        <v>845</v>
      </c>
      <c r="D1025" s="150">
        <v>3388</v>
      </c>
      <c r="E1025" s="150">
        <v>74</v>
      </c>
      <c r="F1025" s="150">
        <v>57</v>
      </c>
      <c r="G1025" s="150">
        <v>3</v>
      </c>
      <c r="H1025" s="150">
        <v>0</v>
      </c>
      <c r="I1025" s="151">
        <v>4249</v>
      </c>
      <c r="J1025" s="151">
        <v>65</v>
      </c>
      <c r="K1025" s="151">
        <v>65</v>
      </c>
      <c r="L1025" s="151">
        <v>10</v>
      </c>
      <c r="M1025" s="151">
        <v>0</v>
      </c>
      <c r="N1025" s="151">
        <v>1656</v>
      </c>
      <c r="O1025" s="151">
        <v>61</v>
      </c>
      <c r="P1025" s="151">
        <v>61</v>
      </c>
      <c r="Q1025" s="151">
        <v>46</v>
      </c>
      <c r="R1025" s="151">
        <v>0</v>
      </c>
      <c r="S1025" s="152">
        <v>0.015</v>
      </c>
      <c r="T1025" s="153">
        <v>82681</v>
      </c>
      <c r="U1025" s="153">
        <v>1373</v>
      </c>
      <c r="V1025" s="153">
        <v>1356</v>
      </c>
      <c r="W1025" s="153">
        <v>1</v>
      </c>
      <c r="X1025" s="151">
        <v>1219</v>
      </c>
      <c r="Y1025" s="154">
        <v>0.0165938970259189</v>
      </c>
      <c r="Z1025" s="154">
        <v>0.0218417945690673</v>
      </c>
      <c r="AA1025" s="154">
        <v>0.0152977171099082</v>
      </c>
      <c r="AB1025" s="155">
        <v>0.0368357487922705</v>
      </c>
      <c r="AC1025" s="156">
        <v>0.00654407745915908</v>
      </c>
      <c r="AD1025" s="157">
        <v>22758</v>
      </c>
      <c r="AE1025" s="158">
        <v>444</v>
      </c>
      <c r="AF1025" s="158">
        <v>0</v>
      </c>
      <c r="AG1025" s="158">
        <v>25708</v>
      </c>
      <c r="AH1025" s="158">
        <v>394</v>
      </c>
      <c r="AI1025" s="158">
        <v>0</v>
      </c>
      <c r="AJ1025" s="155">
        <v>0.0195096229897179</v>
      </c>
      <c r="AK1025" s="155">
        <v>0.0153259685700949</v>
      </c>
      <c r="AL1025" s="156">
        <v>0.00418365441962299</v>
      </c>
    </row>
    <row r="1026" ht="33" spans="1:38">
      <c r="A1026" s="166" t="s">
        <v>668</v>
      </c>
      <c r="B1026" s="167" t="s">
        <v>1823</v>
      </c>
      <c r="C1026" s="167" t="s">
        <v>846</v>
      </c>
      <c r="D1026" s="150">
        <v>2274</v>
      </c>
      <c r="E1026" s="150">
        <v>31</v>
      </c>
      <c r="F1026" s="150">
        <v>18</v>
      </c>
      <c r="G1026" s="150">
        <v>0</v>
      </c>
      <c r="H1026" s="150">
        <v>0</v>
      </c>
      <c r="I1026" s="151">
        <v>3016</v>
      </c>
      <c r="J1026" s="151">
        <v>23</v>
      </c>
      <c r="K1026" s="151">
        <v>23</v>
      </c>
      <c r="L1026" s="151">
        <v>0</v>
      </c>
      <c r="M1026" s="151">
        <v>0</v>
      </c>
      <c r="N1026" s="151">
        <v>974</v>
      </c>
      <c r="O1026" s="151">
        <v>23</v>
      </c>
      <c r="P1026" s="151">
        <v>23</v>
      </c>
      <c r="Q1026" s="151">
        <v>8</v>
      </c>
      <c r="R1026" s="151">
        <v>0</v>
      </c>
      <c r="S1026" s="152">
        <v>0.015</v>
      </c>
      <c r="T1026" s="153">
        <v>53852</v>
      </c>
      <c r="U1026" s="153">
        <v>818</v>
      </c>
      <c r="V1026" s="153">
        <v>804</v>
      </c>
      <c r="W1026" s="153">
        <v>0</v>
      </c>
      <c r="X1026" s="151">
        <v>733</v>
      </c>
      <c r="Y1026" s="154">
        <v>0.0151897793953799</v>
      </c>
      <c r="Z1026" s="154">
        <v>0.0136323658751099</v>
      </c>
      <c r="AA1026" s="154">
        <v>0.00762599469496021</v>
      </c>
      <c r="AB1026" s="155">
        <v>0.0236139630390144</v>
      </c>
      <c r="AC1026" s="156">
        <v>0.00600637118014973</v>
      </c>
      <c r="AD1026" s="157">
        <v>14693</v>
      </c>
      <c r="AE1026" s="158">
        <v>191</v>
      </c>
      <c r="AF1026" s="158">
        <v>0</v>
      </c>
      <c r="AG1026" s="158">
        <v>16763</v>
      </c>
      <c r="AH1026" s="158">
        <v>234</v>
      </c>
      <c r="AI1026" s="158">
        <v>0</v>
      </c>
      <c r="AJ1026" s="155">
        <v>0.012999387463418</v>
      </c>
      <c r="AK1026" s="155">
        <v>0.0139593151583845</v>
      </c>
      <c r="AL1026" s="156">
        <v>-0.000959927694966584</v>
      </c>
    </row>
    <row r="1027" ht="33" spans="1:38">
      <c r="A1027" s="166" t="s">
        <v>668</v>
      </c>
      <c r="B1027" s="167" t="s">
        <v>1823</v>
      </c>
      <c r="C1027" s="167" t="s">
        <v>847</v>
      </c>
      <c r="D1027" s="150">
        <v>4109</v>
      </c>
      <c r="E1027" s="150">
        <v>38</v>
      </c>
      <c r="F1027" s="150">
        <v>23</v>
      </c>
      <c r="G1027" s="150">
        <v>0</v>
      </c>
      <c r="H1027" s="150">
        <v>0</v>
      </c>
      <c r="I1027" s="151">
        <v>5300</v>
      </c>
      <c r="J1027" s="151">
        <v>60</v>
      </c>
      <c r="K1027" s="151">
        <v>60</v>
      </c>
      <c r="L1027" s="151">
        <v>2</v>
      </c>
      <c r="M1027" s="151">
        <v>0</v>
      </c>
      <c r="N1027" s="151">
        <v>1851</v>
      </c>
      <c r="O1027" s="151">
        <v>62</v>
      </c>
      <c r="P1027" s="151">
        <v>62</v>
      </c>
      <c r="Q1027" s="151">
        <v>43</v>
      </c>
      <c r="R1027" s="151">
        <v>0</v>
      </c>
      <c r="S1027" s="152">
        <v>0.015</v>
      </c>
      <c r="T1027" s="153">
        <v>96916</v>
      </c>
      <c r="U1027" s="153">
        <v>1071</v>
      </c>
      <c r="V1027" s="153">
        <v>1056</v>
      </c>
      <c r="W1027" s="153">
        <v>1</v>
      </c>
      <c r="X1027" s="151">
        <v>942</v>
      </c>
      <c r="Y1027" s="154">
        <v>0.0110404886706013</v>
      </c>
      <c r="Z1027" s="154">
        <v>0.00924799221221708</v>
      </c>
      <c r="AA1027" s="154">
        <v>0.0113207547169811</v>
      </c>
      <c r="AB1027" s="155">
        <v>0.0334954078876283</v>
      </c>
      <c r="AC1027" s="156">
        <v>-0.00207276250476405</v>
      </c>
      <c r="AD1027" s="157">
        <v>26579</v>
      </c>
      <c r="AE1027" s="158">
        <v>300</v>
      </c>
      <c r="AF1027" s="158">
        <v>0</v>
      </c>
      <c r="AG1027" s="158">
        <v>29882</v>
      </c>
      <c r="AH1027" s="158">
        <v>330</v>
      </c>
      <c r="AI1027" s="158">
        <v>0</v>
      </c>
      <c r="AJ1027" s="155">
        <v>0.0112871063621656</v>
      </c>
      <c r="AK1027" s="155">
        <v>0.0110434375209156</v>
      </c>
      <c r="AL1027" s="156">
        <v>0.000243668841250018</v>
      </c>
    </row>
    <row r="1028" ht="33" spans="1:38">
      <c r="A1028" s="166" t="s">
        <v>668</v>
      </c>
      <c r="B1028" s="167" t="s">
        <v>1823</v>
      </c>
      <c r="C1028" s="167" t="s">
        <v>848</v>
      </c>
      <c r="D1028" s="150">
        <v>3930</v>
      </c>
      <c r="E1028" s="150">
        <v>63</v>
      </c>
      <c r="F1028" s="150">
        <v>45</v>
      </c>
      <c r="G1028" s="150">
        <v>0</v>
      </c>
      <c r="H1028" s="150">
        <v>0</v>
      </c>
      <c r="I1028" s="151">
        <v>4836</v>
      </c>
      <c r="J1028" s="151">
        <v>40</v>
      </c>
      <c r="K1028" s="151">
        <v>40</v>
      </c>
      <c r="L1028" s="151">
        <v>11</v>
      </c>
      <c r="M1028" s="151">
        <v>0</v>
      </c>
      <c r="N1028" s="151">
        <v>1748</v>
      </c>
      <c r="O1028" s="151">
        <v>37</v>
      </c>
      <c r="P1028" s="151">
        <v>37</v>
      </c>
      <c r="Q1028" s="151">
        <v>27</v>
      </c>
      <c r="R1028" s="151">
        <v>0</v>
      </c>
      <c r="S1028" s="152">
        <v>0.015</v>
      </c>
      <c r="T1028" s="153">
        <v>91026</v>
      </c>
      <c r="U1028" s="153">
        <v>1057</v>
      </c>
      <c r="V1028" s="153">
        <v>1039</v>
      </c>
      <c r="W1028" s="153">
        <v>0</v>
      </c>
      <c r="X1028" s="151">
        <v>946</v>
      </c>
      <c r="Y1028" s="154">
        <v>0.0116120668819898</v>
      </c>
      <c r="Z1028" s="154">
        <v>0.016030534351145</v>
      </c>
      <c r="AA1028" s="154">
        <v>0.00827129859387924</v>
      </c>
      <c r="AB1028" s="155">
        <v>0.0211670480549199</v>
      </c>
      <c r="AC1028" s="156">
        <v>0.0077592357572658</v>
      </c>
      <c r="AD1028" s="157">
        <v>25419</v>
      </c>
      <c r="AE1028" s="158">
        <v>313</v>
      </c>
      <c r="AF1028" s="158">
        <v>0</v>
      </c>
      <c r="AG1028" s="158">
        <v>28392</v>
      </c>
      <c r="AH1028" s="158">
        <v>319</v>
      </c>
      <c r="AI1028" s="158">
        <v>0</v>
      </c>
      <c r="AJ1028" s="155">
        <v>0.0123136236673355</v>
      </c>
      <c r="AK1028" s="155">
        <v>0.0112355593124824</v>
      </c>
      <c r="AL1028" s="156">
        <v>0.00107806435485307</v>
      </c>
    </row>
    <row r="1029" ht="33" spans="1:38">
      <c r="A1029" s="166" t="s">
        <v>668</v>
      </c>
      <c r="B1029" s="167" t="s">
        <v>1823</v>
      </c>
      <c r="C1029" s="167" t="s">
        <v>849</v>
      </c>
      <c r="D1029" s="150">
        <v>3530</v>
      </c>
      <c r="E1029" s="150">
        <v>30</v>
      </c>
      <c r="F1029" s="150">
        <v>26</v>
      </c>
      <c r="G1029" s="150">
        <v>0</v>
      </c>
      <c r="H1029" s="150">
        <v>0</v>
      </c>
      <c r="I1029" s="151">
        <v>4843</v>
      </c>
      <c r="J1029" s="151">
        <v>37</v>
      </c>
      <c r="K1029" s="151">
        <v>37</v>
      </c>
      <c r="L1029" s="151">
        <v>2</v>
      </c>
      <c r="M1029" s="151">
        <v>0</v>
      </c>
      <c r="N1029" s="151">
        <v>1602</v>
      </c>
      <c r="O1029" s="151">
        <v>17</v>
      </c>
      <c r="P1029" s="151">
        <v>17</v>
      </c>
      <c r="Q1029" s="151">
        <v>5</v>
      </c>
      <c r="R1029" s="151">
        <v>0</v>
      </c>
      <c r="S1029" s="152">
        <v>0.015</v>
      </c>
      <c r="T1029" s="153">
        <v>87847</v>
      </c>
      <c r="U1029" s="153">
        <v>744</v>
      </c>
      <c r="V1029" s="153">
        <v>740</v>
      </c>
      <c r="W1029" s="153">
        <v>0</v>
      </c>
      <c r="X1029" s="151">
        <v>660</v>
      </c>
      <c r="Y1029" s="154">
        <v>0.00846927043609913</v>
      </c>
      <c r="Z1029" s="154">
        <v>0.0084985835694051</v>
      </c>
      <c r="AA1029" s="154">
        <v>0.00763989262853603</v>
      </c>
      <c r="AB1029" s="155">
        <v>0.0106117353308365</v>
      </c>
      <c r="AC1029" s="156">
        <v>0.000858690940869069</v>
      </c>
      <c r="AD1029" s="157">
        <v>24525</v>
      </c>
      <c r="AE1029" s="158">
        <v>246</v>
      </c>
      <c r="AF1029" s="158">
        <v>0</v>
      </c>
      <c r="AG1029" s="158">
        <v>27022</v>
      </c>
      <c r="AH1029" s="158">
        <v>172</v>
      </c>
      <c r="AI1029" s="158">
        <v>0</v>
      </c>
      <c r="AJ1029" s="155">
        <v>0.0100305810397554</v>
      </c>
      <c r="AK1029" s="155">
        <v>0.0063651839242099</v>
      </c>
      <c r="AL1029" s="156">
        <v>0.00366539711554545</v>
      </c>
    </row>
    <row r="1030" ht="33" spans="1:38">
      <c r="A1030" s="166" t="s">
        <v>668</v>
      </c>
      <c r="B1030" s="167" t="s">
        <v>1823</v>
      </c>
      <c r="C1030" s="167" t="s">
        <v>850</v>
      </c>
      <c r="D1030" s="150">
        <v>4556</v>
      </c>
      <c r="E1030" s="150">
        <v>103</v>
      </c>
      <c r="F1030" s="150">
        <v>77</v>
      </c>
      <c r="G1030" s="150">
        <v>0</v>
      </c>
      <c r="H1030" s="150">
        <v>0</v>
      </c>
      <c r="I1030" s="151">
        <v>5602</v>
      </c>
      <c r="J1030" s="151">
        <v>135</v>
      </c>
      <c r="K1030" s="151">
        <v>135</v>
      </c>
      <c r="L1030" s="151">
        <v>1</v>
      </c>
      <c r="M1030" s="151">
        <v>0</v>
      </c>
      <c r="N1030" s="151">
        <v>2092</v>
      </c>
      <c r="O1030" s="151">
        <v>69</v>
      </c>
      <c r="P1030" s="151">
        <v>69</v>
      </c>
      <c r="Q1030" s="151">
        <v>29</v>
      </c>
      <c r="R1030" s="151">
        <v>0</v>
      </c>
      <c r="S1030" s="152">
        <v>0.015</v>
      </c>
      <c r="T1030" s="153">
        <v>106525</v>
      </c>
      <c r="U1030" s="153">
        <v>2380</v>
      </c>
      <c r="V1030" s="153">
        <v>2354</v>
      </c>
      <c r="W1030" s="153">
        <v>0</v>
      </c>
      <c r="X1030" s="151">
        <v>2066</v>
      </c>
      <c r="Y1030" s="154">
        <v>0.0223421731987796</v>
      </c>
      <c r="Z1030" s="154">
        <v>0.0226075504828797</v>
      </c>
      <c r="AA1030" s="154">
        <v>0.0240985362370582</v>
      </c>
      <c r="AB1030" s="155">
        <v>0.0329827915869981</v>
      </c>
      <c r="AC1030" s="156">
        <v>-0.00149098575417847</v>
      </c>
      <c r="AD1030" s="157">
        <v>29469</v>
      </c>
      <c r="AE1030" s="158">
        <v>726</v>
      </c>
      <c r="AF1030" s="158">
        <v>0</v>
      </c>
      <c r="AG1030" s="158">
        <v>33003</v>
      </c>
      <c r="AH1030" s="158">
        <v>699</v>
      </c>
      <c r="AI1030" s="158">
        <v>0</v>
      </c>
      <c r="AJ1030" s="155">
        <v>0.0246360582306831</v>
      </c>
      <c r="AK1030" s="155">
        <v>0.0211798927370239</v>
      </c>
      <c r="AL1030" s="156">
        <v>0.00345616549365918</v>
      </c>
    </row>
    <row r="1031" ht="33" spans="1:38">
      <c r="A1031" s="166" t="s">
        <v>668</v>
      </c>
      <c r="B1031" s="167" t="s">
        <v>1823</v>
      </c>
      <c r="C1031" s="167" t="s">
        <v>851</v>
      </c>
      <c r="D1031" s="150">
        <v>3720</v>
      </c>
      <c r="E1031" s="150">
        <v>62</v>
      </c>
      <c r="F1031" s="150">
        <v>50</v>
      </c>
      <c r="G1031" s="150">
        <v>0</v>
      </c>
      <c r="H1031" s="150">
        <v>0</v>
      </c>
      <c r="I1031" s="151">
        <v>4702</v>
      </c>
      <c r="J1031" s="151">
        <v>35</v>
      </c>
      <c r="K1031" s="151">
        <v>35</v>
      </c>
      <c r="L1031" s="151">
        <v>5</v>
      </c>
      <c r="M1031" s="151">
        <v>0</v>
      </c>
      <c r="N1031" s="151">
        <v>1587</v>
      </c>
      <c r="O1031" s="151">
        <v>47</v>
      </c>
      <c r="P1031" s="151">
        <v>47</v>
      </c>
      <c r="Q1031" s="151">
        <v>35</v>
      </c>
      <c r="R1031" s="151">
        <v>0</v>
      </c>
      <c r="S1031" s="152">
        <v>0.015</v>
      </c>
      <c r="T1031" s="153">
        <v>88562</v>
      </c>
      <c r="U1031" s="153">
        <v>1045</v>
      </c>
      <c r="V1031" s="153">
        <v>1031</v>
      </c>
      <c r="W1031" s="153">
        <v>1</v>
      </c>
      <c r="X1031" s="151">
        <v>926</v>
      </c>
      <c r="Y1031" s="154">
        <v>0.0117883516632416</v>
      </c>
      <c r="Z1031" s="154">
        <v>0.0166666666666667</v>
      </c>
      <c r="AA1031" s="154">
        <v>0.00744364100382816</v>
      </c>
      <c r="AB1031" s="155">
        <v>0.0296156269691241</v>
      </c>
      <c r="AC1031" s="156">
        <v>0.00922302566283851</v>
      </c>
      <c r="AD1031" s="157">
        <v>23978</v>
      </c>
      <c r="AE1031" s="158">
        <v>331</v>
      </c>
      <c r="AF1031" s="158">
        <v>0</v>
      </c>
      <c r="AG1031" s="158">
        <v>28140</v>
      </c>
      <c r="AH1031" s="158">
        <v>286</v>
      </c>
      <c r="AI1031" s="158">
        <v>0</v>
      </c>
      <c r="AJ1031" s="155">
        <v>0.0138043206272416</v>
      </c>
      <c r="AK1031" s="155">
        <v>0.0101634683724236</v>
      </c>
      <c r="AL1031" s="156">
        <v>0.00364085225481804</v>
      </c>
    </row>
    <row r="1032" ht="33" spans="1:38">
      <c r="A1032" s="166" t="s">
        <v>668</v>
      </c>
      <c r="B1032" s="167" t="s">
        <v>1823</v>
      </c>
      <c r="C1032" s="167" t="s">
        <v>852</v>
      </c>
      <c r="D1032" s="150">
        <v>2104</v>
      </c>
      <c r="E1032" s="150">
        <v>34</v>
      </c>
      <c r="F1032" s="150">
        <v>27</v>
      </c>
      <c r="G1032" s="150">
        <v>0</v>
      </c>
      <c r="H1032" s="150">
        <v>0</v>
      </c>
      <c r="I1032" s="151">
        <v>2772</v>
      </c>
      <c r="J1032" s="151">
        <v>18</v>
      </c>
      <c r="K1032" s="151">
        <v>18</v>
      </c>
      <c r="L1032" s="151">
        <v>0</v>
      </c>
      <c r="M1032" s="151">
        <v>0</v>
      </c>
      <c r="N1032" s="151">
        <v>900</v>
      </c>
      <c r="O1032" s="151">
        <v>23</v>
      </c>
      <c r="P1032" s="151">
        <v>23</v>
      </c>
      <c r="Q1032" s="151">
        <v>8</v>
      </c>
      <c r="R1032" s="151">
        <v>0</v>
      </c>
      <c r="S1032" s="152">
        <v>0.015</v>
      </c>
      <c r="T1032" s="153">
        <v>49513</v>
      </c>
      <c r="U1032" s="153">
        <v>651</v>
      </c>
      <c r="V1032" s="153">
        <v>644</v>
      </c>
      <c r="W1032" s="153">
        <v>0</v>
      </c>
      <c r="X1032" s="151">
        <v>578</v>
      </c>
      <c r="Y1032" s="154">
        <v>0.0131480621250985</v>
      </c>
      <c r="Z1032" s="154">
        <v>0.0161596958174905</v>
      </c>
      <c r="AA1032" s="154">
        <v>0.00649350649350649</v>
      </c>
      <c r="AB1032" s="155">
        <v>0.0255555555555556</v>
      </c>
      <c r="AC1032" s="156">
        <v>0.009666189323984</v>
      </c>
      <c r="AD1032" s="157">
        <v>13524</v>
      </c>
      <c r="AE1032" s="158">
        <v>182</v>
      </c>
      <c r="AF1032" s="158">
        <v>0</v>
      </c>
      <c r="AG1032" s="158">
        <v>15458</v>
      </c>
      <c r="AH1032" s="158">
        <v>208</v>
      </c>
      <c r="AI1032" s="158">
        <v>0</v>
      </c>
      <c r="AJ1032" s="155">
        <v>0.0134575569358178</v>
      </c>
      <c r="AK1032" s="155">
        <v>0.0134558157588304</v>
      </c>
      <c r="AL1032" s="156">
        <v>1.741176987426e-6</v>
      </c>
    </row>
    <row r="1033" ht="33" spans="1:38">
      <c r="A1033" s="166" t="s">
        <v>668</v>
      </c>
      <c r="B1033" s="167" t="s">
        <v>1823</v>
      </c>
      <c r="C1033" s="167" t="s">
        <v>853</v>
      </c>
      <c r="D1033" s="150">
        <v>3537</v>
      </c>
      <c r="E1033" s="150">
        <v>32</v>
      </c>
      <c r="F1033" s="150">
        <v>18</v>
      </c>
      <c r="G1033" s="150">
        <v>0</v>
      </c>
      <c r="H1033" s="150">
        <v>0</v>
      </c>
      <c r="I1033" s="151">
        <v>3974</v>
      </c>
      <c r="J1033" s="151">
        <v>59</v>
      </c>
      <c r="K1033" s="151">
        <v>59</v>
      </c>
      <c r="L1033" s="151">
        <v>2</v>
      </c>
      <c r="M1033" s="151">
        <v>0</v>
      </c>
      <c r="N1033" s="151">
        <v>1592</v>
      </c>
      <c r="O1033" s="151">
        <v>36</v>
      </c>
      <c r="P1033" s="151">
        <v>36</v>
      </c>
      <c r="Q1033" s="151">
        <v>2</v>
      </c>
      <c r="R1033" s="151">
        <v>0</v>
      </c>
      <c r="S1033" s="152">
        <v>0.015</v>
      </c>
      <c r="T1033" s="153">
        <v>81926</v>
      </c>
      <c r="U1033" s="153">
        <v>1018</v>
      </c>
      <c r="V1033" s="153">
        <v>1004</v>
      </c>
      <c r="W1033" s="153">
        <v>0</v>
      </c>
      <c r="X1033" s="151">
        <v>873</v>
      </c>
      <c r="Y1033" s="154">
        <v>0.0124258477162317</v>
      </c>
      <c r="Z1033" s="154">
        <v>0.00904721515408538</v>
      </c>
      <c r="AA1033" s="154">
        <v>0.0148465022647207</v>
      </c>
      <c r="AB1033" s="155">
        <v>0.0226130653266332</v>
      </c>
      <c r="AC1033" s="156">
        <v>-0.0057992871106353</v>
      </c>
      <c r="AD1033" s="157">
        <v>22366</v>
      </c>
      <c r="AE1033" s="158">
        <v>288</v>
      </c>
      <c r="AF1033" s="158">
        <v>0</v>
      </c>
      <c r="AG1033" s="158">
        <v>25812</v>
      </c>
      <c r="AH1033" s="158">
        <v>305</v>
      </c>
      <c r="AI1033" s="158">
        <v>0</v>
      </c>
      <c r="AJ1033" s="155">
        <v>0.0128766878297416</v>
      </c>
      <c r="AK1033" s="155">
        <v>0.0118162095149543</v>
      </c>
      <c r="AL1033" s="156">
        <v>0.00106047831478729</v>
      </c>
    </row>
    <row r="1034" ht="33" spans="1:38">
      <c r="A1034" s="166" t="s">
        <v>668</v>
      </c>
      <c r="B1034" s="167" t="s">
        <v>1823</v>
      </c>
      <c r="C1034" s="167" t="s">
        <v>854</v>
      </c>
      <c r="D1034" s="150">
        <v>2528</v>
      </c>
      <c r="E1034" s="150">
        <v>26</v>
      </c>
      <c r="F1034" s="150">
        <v>18</v>
      </c>
      <c r="G1034" s="150">
        <v>0</v>
      </c>
      <c r="H1034" s="150">
        <v>0</v>
      </c>
      <c r="I1034" s="151">
        <v>2881</v>
      </c>
      <c r="J1034" s="151">
        <v>54</v>
      </c>
      <c r="K1034" s="151">
        <v>53</v>
      </c>
      <c r="L1034" s="151">
        <v>2</v>
      </c>
      <c r="M1034" s="151">
        <v>0</v>
      </c>
      <c r="N1034" s="151">
        <v>1135</v>
      </c>
      <c r="O1034" s="151">
        <v>62</v>
      </c>
      <c r="P1034" s="151">
        <v>62</v>
      </c>
      <c r="Q1034" s="151">
        <v>10</v>
      </c>
      <c r="R1034" s="151">
        <v>0</v>
      </c>
      <c r="S1034" s="152">
        <v>0.015</v>
      </c>
      <c r="T1034" s="153">
        <v>58756</v>
      </c>
      <c r="U1034" s="153">
        <v>1178</v>
      </c>
      <c r="V1034" s="153">
        <v>1169</v>
      </c>
      <c r="W1034" s="153">
        <v>0</v>
      </c>
      <c r="X1034" s="151">
        <v>1021</v>
      </c>
      <c r="Y1034" s="154">
        <v>0.0200490162706787</v>
      </c>
      <c r="Z1034" s="154">
        <v>0.0102848101265823</v>
      </c>
      <c r="AA1034" s="154">
        <v>0.01874349184311</v>
      </c>
      <c r="AB1034" s="155">
        <v>0.054625550660793</v>
      </c>
      <c r="AC1034" s="156">
        <v>-0.00845868171652775</v>
      </c>
      <c r="AD1034" s="157">
        <v>16192</v>
      </c>
      <c r="AE1034" s="158">
        <v>356</v>
      </c>
      <c r="AF1034" s="158">
        <v>0</v>
      </c>
      <c r="AG1034" s="158">
        <v>17801</v>
      </c>
      <c r="AH1034" s="158">
        <v>346</v>
      </c>
      <c r="AI1034" s="158">
        <v>0</v>
      </c>
      <c r="AJ1034" s="155">
        <v>0.0219861660079051</v>
      </c>
      <c r="AK1034" s="155">
        <v>0.0194371102747037</v>
      </c>
      <c r="AL1034" s="156">
        <v>0.00254905573320147</v>
      </c>
    </row>
    <row r="1035" ht="33" spans="1:38">
      <c r="A1035" s="166" t="s">
        <v>668</v>
      </c>
      <c r="B1035" s="167" t="s">
        <v>1823</v>
      </c>
      <c r="C1035" s="167" t="s">
        <v>855</v>
      </c>
      <c r="D1035" s="150">
        <v>2907</v>
      </c>
      <c r="E1035" s="150">
        <v>20</v>
      </c>
      <c r="F1035" s="150">
        <v>18</v>
      </c>
      <c r="G1035" s="150">
        <v>1</v>
      </c>
      <c r="H1035" s="150">
        <v>0</v>
      </c>
      <c r="I1035" s="151">
        <v>2967</v>
      </c>
      <c r="J1035" s="151">
        <v>44</v>
      </c>
      <c r="K1035" s="151">
        <v>44</v>
      </c>
      <c r="L1035" s="151">
        <v>1</v>
      </c>
      <c r="M1035" s="151">
        <v>0</v>
      </c>
      <c r="N1035" s="151">
        <v>1143</v>
      </c>
      <c r="O1035" s="151">
        <v>16</v>
      </c>
      <c r="P1035" s="151">
        <v>16</v>
      </c>
      <c r="Q1035" s="151">
        <v>3</v>
      </c>
      <c r="R1035" s="151">
        <v>0</v>
      </c>
      <c r="S1035" s="152">
        <v>0.015</v>
      </c>
      <c r="T1035" s="153">
        <v>61338</v>
      </c>
      <c r="U1035" s="153">
        <v>702</v>
      </c>
      <c r="V1035" s="153">
        <v>700</v>
      </c>
      <c r="W1035" s="153">
        <v>3</v>
      </c>
      <c r="X1035" s="151">
        <v>602</v>
      </c>
      <c r="Y1035" s="154">
        <v>0.0113958720532133</v>
      </c>
      <c r="Z1035" s="154">
        <v>0.00687994496044032</v>
      </c>
      <c r="AA1035" s="154">
        <v>0.014829794405123</v>
      </c>
      <c r="AB1035" s="155">
        <v>0.0139982502187227</v>
      </c>
      <c r="AC1035" s="156">
        <v>-0.0079498494446827</v>
      </c>
      <c r="AD1035" s="157">
        <v>17163</v>
      </c>
      <c r="AE1035" s="158">
        <v>207</v>
      </c>
      <c r="AF1035" s="158">
        <v>1</v>
      </c>
      <c r="AG1035" s="158">
        <v>18538</v>
      </c>
      <c r="AH1035" s="158">
        <v>203</v>
      </c>
      <c r="AI1035" s="158">
        <v>0</v>
      </c>
      <c r="AJ1035" s="155">
        <v>0.0120025636543728</v>
      </c>
      <c r="AK1035" s="155">
        <v>0.0109504800949401</v>
      </c>
      <c r="AL1035" s="156">
        <v>0.00105208355943266</v>
      </c>
    </row>
    <row r="1036" ht="33" spans="1:38">
      <c r="A1036" s="166" t="s">
        <v>668</v>
      </c>
      <c r="B1036" s="167" t="s">
        <v>1823</v>
      </c>
      <c r="C1036" s="167" t="s">
        <v>856</v>
      </c>
      <c r="D1036" s="150">
        <v>4513</v>
      </c>
      <c r="E1036" s="150">
        <v>87</v>
      </c>
      <c r="F1036" s="150">
        <v>69</v>
      </c>
      <c r="G1036" s="150">
        <v>1</v>
      </c>
      <c r="H1036" s="150">
        <v>0</v>
      </c>
      <c r="I1036" s="151">
        <v>4849</v>
      </c>
      <c r="J1036" s="151">
        <v>55</v>
      </c>
      <c r="K1036" s="151">
        <v>54</v>
      </c>
      <c r="L1036" s="151">
        <v>0</v>
      </c>
      <c r="M1036" s="151">
        <v>0</v>
      </c>
      <c r="N1036" s="151">
        <v>2084</v>
      </c>
      <c r="O1036" s="151">
        <v>95</v>
      </c>
      <c r="P1036" s="151">
        <v>95</v>
      </c>
      <c r="Q1036" s="151">
        <v>38</v>
      </c>
      <c r="R1036" s="151">
        <v>0</v>
      </c>
      <c r="S1036" s="152">
        <v>0.015</v>
      </c>
      <c r="T1036" s="153">
        <v>102350</v>
      </c>
      <c r="U1036" s="153">
        <v>2035</v>
      </c>
      <c r="V1036" s="153">
        <v>2016</v>
      </c>
      <c r="W1036" s="153">
        <v>2</v>
      </c>
      <c r="X1036" s="151">
        <v>1784</v>
      </c>
      <c r="Y1036" s="154">
        <v>0.0198632144601856</v>
      </c>
      <c r="Z1036" s="154">
        <v>0.0192776423664968</v>
      </c>
      <c r="AA1036" s="154">
        <v>0.0113425448546092</v>
      </c>
      <c r="AB1036" s="155">
        <v>0.0455854126679463</v>
      </c>
      <c r="AC1036" s="156">
        <v>0.00793509751188759</v>
      </c>
      <c r="AD1036" s="157">
        <v>27671</v>
      </c>
      <c r="AE1036" s="158">
        <v>567</v>
      </c>
      <c r="AF1036" s="158">
        <v>1</v>
      </c>
      <c r="AG1036" s="158">
        <v>31554</v>
      </c>
      <c r="AH1036" s="158">
        <v>610</v>
      </c>
      <c r="AI1036" s="158">
        <v>0</v>
      </c>
      <c r="AJ1036" s="155">
        <v>0.02045462758845</v>
      </c>
      <c r="AK1036" s="155">
        <v>0.0193319388983964</v>
      </c>
      <c r="AL1036" s="156">
        <v>0.0011226886900536</v>
      </c>
    </row>
    <row r="1037" ht="33" spans="1:38">
      <c r="A1037" s="166" t="s">
        <v>668</v>
      </c>
      <c r="B1037" s="167" t="s">
        <v>1823</v>
      </c>
      <c r="C1037" s="167" t="s">
        <v>857</v>
      </c>
      <c r="D1037" s="150">
        <v>2874</v>
      </c>
      <c r="E1037" s="150">
        <v>33</v>
      </c>
      <c r="F1037" s="150">
        <v>25</v>
      </c>
      <c r="G1037" s="150">
        <v>1</v>
      </c>
      <c r="H1037" s="150">
        <v>0</v>
      </c>
      <c r="I1037" s="151">
        <v>3390</v>
      </c>
      <c r="J1037" s="151">
        <v>59</v>
      </c>
      <c r="K1037" s="151">
        <v>59</v>
      </c>
      <c r="L1037" s="151">
        <v>15</v>
      </c>
      <c r="M1037" s="151">
        <v>0</v>
      </c>
      <c r="N1037" s="151">
        <v>1277</v>
      </c>
      <c r="O1037" s="151">
        <v>37</v>
      </c>
      <c r="P1037" s="151">
        <v>37</v>
      </c>
      <c r="Q1037" s="151">
        <v>15</v>
      </c>
      <c r="R1037" s="151">
        <v>0</v>
      </c>
      <c r="S1037" s="152">
        <v>0.015</v>
      </c>
      <c r="T1037" s="153">
        <v>70464</v>
      </c>
      <c r="U1037" s="153">
        <v>1095</v>
      </c>
      <c r="V1037" s="153">
        <v>1087</v>
      </c>
      <c r="W1037" s="153">
        <v>0</v>
      </c>
      <c r="X1037" s="151">
        <v>982</v>
      </c>
      <c r="Y1037" s="154">
        <v>0.0155398501362398</v>
      </c>
      <c r="Z1037" s="154">
        <v>0.011482254697286</v>
      </c>
      <c r="AA1037" s="154">
        <v>0.0174041297935103</v>
      </c>
      <c r="AB1037" s="155">
        <v>0.028974158183242</v>
      </c>
      <c r="AC1037" s="156">
        <v>-0.00592187509622431</v>
      </c>
      <c r="AD1037" s="157">
        <v>19018</v>
      </c>
      <c r="AE1037" s="158">
        <v>326</v>
      </c>
      <c r="AF1037" s="158">
        <v>0</v>
      </c>
      <c r="AG1037" s="158">
        <v>21795</v>
      </c>
      <c r="AH1037" s="158">
        <v>315</v>
      </c>
      <c r="AI1037" s="158">
        <v>0</v>
      </c>
      <c r="AJ1037" s="155">
        <v>0.017141655273951</v>
      </c>
      <c r="AK1037" s="155">
        <v>0.0144528561596696</v>
      </c>
      <c r="AL1037" s="156">
        <v>0.00268879911428134</v>
      </c>
    </row>
    <row r="1038" ht="33" spans="1:38">
      <c r="A1038" s="166" t="s">
        <v>668</v>
      </c>
      <c r="B1038" s="167" t="s">
        <v>1823</v>
      </c>
      <c r="C1038" s="167" t="s">
        <v>858</v>
      </c>
      <c r="D1038" s="150">
        <v>3593</v>
      </c>
      <c r="E1038" s="150">
        <v>44</v>
      </c>
      <c r="F1038" s="150">
        <v>27</v>
      </c>
      <c r="G1038" s="150">
        <v>0</v>
      </c>
      <c r="H1038" s="150">
        <v>0</v>
      </c>
      <c r="I1038" s="151">
        <v>3875</v>
      </c>
      <c r="J1038" s="151">
        <v>44</v>
      </c>
      <c r="K1038" s="151">
        <v>44</v>
      </c>
      <c r="L1038" s="151">
        <v>0</v>
      </c>
      <c r="M1038" s="151">
        <v>0</v>
      </c>
      <c r="N1038" s="151">
        <v>1537</v>
      </c>
      <c r="O1038" s="151">
        <v>40</v>
      </c>
      <c r="P1038" s="151">
        <v>40</v>
      </c>
      <c r="Q1038" s="151">
        <v>4</v>
      </c>
      <c r="R1038" s="151">
        <v>0</v>
      </c>
      <c r="S1038" s="152">
        <v>0.015</v>
      </c>
      <c r="T1038" s="153">
        <v>77999</v>
      </c>
      <c r="U1038" s="153">
        <v>1172</v>
      </c>
      <c r="V1038" s="153">
        <v>1155</v>
      </c>
      <c r="W1038" s="153">
        <v>0</v>
      </c>
      <c r="X1038" s="151">
        <v>1016</v>
      </c>
      <c r="Y1038" s="154">
        <v>0.0150258336645342</v>
      </c>
      <c r="Z1038" s="154">
        <v>0.0122460339549123</v>
      </c>
      <c r="AA1038" s="154">
        <v>0.0113548387096774</v>
      </c>
      <c r="AB1038" s="155">
        <v>0.0260247234873129</v>
      </c>
      <c r="AC1038" s="156">
        <v>0.00089119524523491</v>
      </c>
      <c r="AD1038" s="157">
        <v>21916</v>
      </c>
      <c r="AE1038" s="158">
        <v>306</v>
      </c>
      <c r="AF1038" s="158">
        <v>0</v>
      </c>
      <c r="AG1038" s="158">
        <v>23527</v>
      </c>
      <c r="AH1038" s="158">
        <v>327</v>
      </c>
      <c r="AI1038" s="158">
        <v>0</v>
      </c>
      <c r="AJ1038" s="155">
        <v>0.0139624018981566</v>
      </c>
      <c r="AK1038" s="155">
        <v>0.0138989246397756</v>
      </c>
      <c r="AL1038" s="156">
        <v>6.34772583810225e-5</v>
      </c>
    </row>
    <row r="1039" ht="33" spans="1:38">
      <c r="A1039" s="166" t="s">
        <v>668</v>
      </c>
      <c r="B1039" s="167" t="s">
        <v>1823</v>
      </c>
      <c r="C1039" s="167" t="s">
        <v>859</v>
      </c>
      <c r="D1039" s="150">
        <v>3856</v>
      </c>
      <c r="E1039" s="150">
        <v>52</v>
      </c>
      <c r="F1039" s="150">
        <v>47</v>
      </c>
      <c r="G1039" s="150">
        <v>0</v>
      </c>
      <c r="H1039" s="150">
        <v>0</v>
      </c>
      <c r="I1039" s="151">
        <v>4566</v>
      </c>
      <c r="J1039" s="151">
        <v>47</v>
      </c>
      <c r="K1039" s="151">
        <v>47</v>
      </c>
      <c r="L1039" s="151">
        <v>0</v>
      </c>
      <c r="M1039" s="151">
        <v>0</v>
      </c>
      <c r="N1039" s="151">
        <v>1706</v>
      </c>
      <c r="O1039" s="151">
        <v>56</v>
      </c>
      <c r="P1039" s="151">
        <v>56</v>
      </c>
      <c r="Q1039" s="151">
        <v>22</v>
      </c>
      <c r="R1039" s="151">
        <v>0</v>
      </c>
      <c r="S1039" s="152">
        <v>0.015</v>
      </c>
      <c r="T1039" s="153">
        <v>88695</v>
      </c>
      <c r="U1039" s="153">
        <v>1281</v>
      </c>
      <c r="V1039" s="153">
        <v>1276</v>
      </c>
      <c r="W1039" s="153">
        <v>1</v>
      </c>
      <c r="X1039" s="151">
        <v>1131</v>
      </c>
      <c r="Y1039" s="154">
        <v>0.0144314786628333</v>
      </c>
      <c r="Z1039" s="154">
        <v>0.0134854771784232</v>
      </c>
      <c r="AA1039" s="154">
        <v>0.010293473499781</v>
      </c>
      <c r="AB1039" s="155">
        <v>0.0328253223915592</v>
      </c>
      <c r="AC1039" s="156">
        <v>0.00319200367864225</v>
      </c>
      <c r="AD1039" s="157">
        <v>24934</v>
      </c>
      <c r="AE1039" s="158">
        <v>371</v>
      </c>
      <c r="AF1039" s="158">
        <v>0</v>
      </c>
      <c r="AG1039" s="158">
        <v>27409</v>
      </c>
      <c r="AH1039" s="158">
        <v>360</v>
      </c>
      <c r="AI1039" s="158">
        <v>1</v>
      </c>
      <c r="AJ1039" s="155">
        <v>0.014879281302639</v>
      </c>
      <c r="AK1039" s="155">
        <v>0.0130978875551826</v>
      </c>
      <c r="AL1039" s="156">
        <v>0.00178139374745636</v>
      </c>
    </row>
    <row r="1040" ht="33" spans="1:38">
      <c r="A1040" s="166" t="s">
        <v>668</v>
      </c>
      <c r="B1040" s="167" t="s">
        <v>1828</v>
      </c>
      <c r="C1040" s="167" t="s">
        <v>860</v>
      </c>
      <c r="D1040" s="150">
        <v>7117</v>
      </c>
      <c r="E1040" s="150">
        <v>190</v>
      </c>
      <c r="F1040" s="150">
        <v>107</v>
      </c>
      <c r="G1040" s="150">
        <v>5</v>
      </c>
      <c r="H1040" s="150">
        <v>0</v>
      </c>
      <c r="I1040" s="151">
        <v>9977</v>
      </c>
      <c r="J1040" s="151">
        <v>144</v>
      </c>
      <c r="K1040" s="151">
        <v>142</v>
      </c>
      <c r="L1040" s="151">
        <v>38</v>
      </c>
      <c r="M1040" s="151">
        <v>0</v>
      </c>
      <c r="N1040" s="151">
        <v>3898</v>
      </c>
      <c r="O1040" s="151">
        <v>118</v>
      </c>
      <c r="P1040" s="151">
        <v>118</v>
      </c>
      <c r="Q1040" s="151">
        <v>82</v>
      </c>
      <c r="R1040" s="151">
        <v>0</v>
      </c>
      <c r="S1040" s="152">
        <v>0.015</v>
      </c>
      <c r="T1040" s="153">
        <v>182195</v>
      </c>
      <c r="U1040" s="153">
        <v>4147</v>
      </c>
      <c r="V1040" s="153">
        <v>4062</v>
      </c>
      <c r="W1040" s="153">
        <v>0</v>
      </c>
      <c r="X1040" s="151">
        <v>3773</v>
      </c>
      <c r="Y1040" s="154">
        <v>0.0227613271494827</v>
      </c>
      <c r="Z1040" s="154">
        <v>0.0266966418434734</v>
      </c>
      <c r="AA1040" s="154">
        <v>0.0144331963516087</v>
      </c>
      <c r="AB1040" s="155">
        <v>0.030271934325295</v>
      </c>
      <c r="AC1040" s="156">
        <v>0.0122634454918647</v>
      </c>
      <c r="AD1040" s="157">
        <v>50121</v>
      </c>
      <c r="AE1040" s="158">
        <v>1183</v>
      </c>
      <c r="AF1040" s="158">
        <v>0</v>
      </c>
      <c r="AG1040" s="158">
        <v>56646</v>
      </c>
      <c r="AH1040" s="158">
        <v>1292</v>
      </c>
      <c r="AI1040" s="158">
        <v>0</v>
      </c>
      <c r="AJ1040" s="155">
        <v>0.0236028810279125</v>
      </c>
      <c r="AK1040" s="155">
        <v>0.0228083183278608</v>
      </c>
      <c r="AL1040" s="156">
        <v>0.000794562700051703</v>
      </c>
    </row>
    <row r="1041" ht="33" spans="1:38">
      <c r="A1041" s="166" t="s">
        <v>668</v>
      </c>
      <c r="B1041" s="167" t="s">
        <v>1828</v>
      </c>
      <c r="C1041" s="167" t="s">
        <v>861</v>
      </c>
      <c r="D1041" s="150">
        <v>5137</v>
      </c>
      <c r="E1041" s="150">
        <v>103</v>
      </c>
      <c r="F1041" s="150">
        <v>74</v>
      </c>
      <c r="G1041" s="150">
        <v>0</v>
      </c>
      <c r="H1041" s="150">
        <v>0</v>
      </c>
      <c r="I1041" s="151">
        <v>6708</v>
      </c>
      <c r="J1041" s="151">
        <v>80</v>
      </c>
      <c r="K1041" s="151">
        <v>80</v>
      </c>
      <c r="L1041" s="151">
        <v>15</v>
      </c>
      <c r="M1041" s="151">
        <v>0</v>
      </c>
      <c r="N1041" s="151">
        <v>2262</v>
      </c>
      <c r="O1041" s="151">
        <v>67</v>
      </c>
      <c r="P1041" s="151">
        <v>67</v>
      </c>
      <c r="Q1041" s="151">
        <v>51</v>
      </c>
      <c r="R1041" s="151">
        <v>0</v>
      </c>
      <c r="S1041" s="152">
        <v>0.015</v>
      </c>
      <c r="T1041" s="153">
        <v>125499</v>
      </c>
      <c r="U1041" s="153">
        <v>2291</v>
      </c>
      <c r="V1041" s="153">
        <v>2262</v>
      </c>
      <c r="W1041" s="153">
        <v>1</v>
      </c>
      <c r="X1041" s="151">
        <v>2091</v>
      </c>
      <c r="Y1041" s="154">
        <v>0.0182471573478673</v>
      </c>
      <c r="Z1041" s="154">
        <v>0.0200506131983648</v>
      </c>
      <c r="AA1041" s="154">
        <v>0.0119260584376863</v>
      </c>
      <c r="AB1041" s="155">
        <v>0.0296198054818744</v>
      </c>
      <c r="AC1041" s="156">
        <v>0.00812455476067846</v>
      </c>
      <c r="AD1041" s="157">
        <v>34297</v>
      </c>
      <c r="AE1041" s="158">
        <v>613</v>
      </c>
      <c r="AF1041" s="158">
        <v>0</v>
      </c>
      <c r="AG1041" s="158">
        <v>39206</v>
      </c>
      <c r="AH1041" s="158">
        <v>691</v>
      </c>
      <c r="AI1041" s="158">
        <v>1</v>
      </c>
      <c r="AJ1041" s="155">
        <v>0.0178732833775549</v>
      </c>
      <c r="AK1041" s="155">
        <v>0.0175993470387186</v>
      </c>
      <c r="AL1041" s="156">
        <v>0.000273936338836323</v>
      </c>
    </row>
    <row r="1042" ht="33" spans="1:38">
      <c r="A1042" s="166" t="s">
        <v>668</v>
      </c>
      <c r="B1042" s="167" t="s">
        <v>1828</v>
      </c>
      <c r="C1042" s="167" t="s">
        <v>862</v>
      </c>
      <c r="D1042" s="150">
        <v>2246</v>
      </c>
      <c r="E1042" s="150">
        <v>51</v>
      </c>
      <c r="F1042" s="150">
        <v>43</v>
      </c>
      <c r="G1042" s="150">
        <v>0</v>
      </c>
      <c r="H1042" s="150">
        <v>0</v>
      </c>
      <c r="I1042" s="151">
        <v>3128</v>
      </c>
      <c r="J1042" s="151">
        <v>25</v>
      </c>
      <c r="K1042" s="151">
        <v>25</v>
      </c>
      <c r="L1042" s="151">
        <v>11</v>
      </c>
      <c r="M1042" s="151">
        <v>0</v>
      </c>
      <c r="N1042" s="151">
        <v>1009</v>
      </c>
      <c r="O1042" s="151">
        <v>38</v>
      </c>
      <c r="P1042" s="151">
        <v>38</v>
      </c>
      <c r="Q1042" s="151">
        <v>30</v>
      </c>
      <c r="R1042" s="151">
        <v>1</v>
      </c>
      <c r="S1042" s="152">
        <v>0.015</v>
      </c>
      <c r="T1042" s="153">
        <v>55441</v>
      </c>
      <c r="U1042" s="153">
        <v>1017</v>
      </c>
      <c r="V1042" s="153">
        <v>1009</v>
      </c>
      <c r="W1042" s="153">
        <v>1</v>
      </c>
      <c r="X1042" s="151">
        <v>938</v>
      </c>
      <c r="Y1042" s="154">
        <v>0.0183257877743908</v>
      </c>
      <c r="Z1042" s="154">
        <v>0.0227070347284061</v>
      </c>
      <c r="AA1042" s="154">
        <v>0.0079923273657289</v>
      </c>
      <c r="AB1042" s="155">
        <v>0.0366699702675917</v>
      </c>
      <c r="AC1042" s="156">
        <v>0.0147147073626772</v>
      </c>
      <c r="AD1042" s="157">
        <v>15510</v>
      </c>
      <c r="AE1042" s="158">
        <v>298</v>
      </c>
      <c r="AF1042" s="158">
        <v>1</v>
      </c>
      <c r="AG1042" s="158">
        <v>17246</v>
      </c>
      <c r="AH1042" s="158">
        <v>293</v>
      </c>
      <c r="AI1042" s="158">
        <v>0</v>
      </c>
      <c r="AJ1042" s="155">
        <v>0.0191489361702128</v>
      </c>
      <c r="AK1042" s="155">
        <v>0.01698944682825</v>
      </c>
      <c r="AL1042" s="156">
        <v>0.00215948934196274</v>
      </c>
    </row>
    <row r="1043" ht="33" spans="1:38">
      <c r="A1043" s="166" t="s">
        <v>668</v>
      </c>
      <c r="B1043" s="167" t="s">
        <v>1828</v>
      </c>
      <c r="C1043" s="167" t="s">
        <v>863</v>
      </c>
      <c r="D1043" s="150">
        <v>4035</v>
      </c>
      <c r="E1043" s="150">
        <v>74</v>
      </c>
      <c r="F1043" s="150">
        <v>56</v>
      </c>
      <c r="G1043" s="150">
        <v>1</v>
      </c>
      <c r="H1043" s="150">
        <v>0</v>
      </c>
      <c r="I1043" s="151">
        <v>5190</v>
      </c>
      <c r="J1043" s="151">
        <v>100</v>
      </c>
      <c r="K1043" s="151">
        <v>99</v>
      </c>
      <c r="L1043" s="151">
        <v>27</v>
      </c>
      <c r="M1043" s="151">
        <v>0</v>
      </c>
      <c r="N1043" s="151">
        <v>1872</v>
      </c>
      <c r="O1043" s="151">
        <v>43</v>
      </c>
      <c r="P1043" s="151">
        <v>43</v>
      </c>
      <c r="Q1043" s="151">
        <v>31</v>
      </c>
      <c r="R1043" s="151">
        <v>0</v>
      </c>
      <c r="S1043" s="152">
        <v>0.015</v>
      </c>
      <c r="T1043" s="153">
        <v>98349</v>
      </c>
      <c r="U1043" s="153">
        <v>1663</v>
      </c>
      <c r="V1043" s="153">
        <v>1644</v>
      </c>
      <c r="W1043" s="153">
        <v>1</v>
      </c>
      <c r="X1043" s="151">
        <v>1487</v>
      </c>
      <c r="Y1043" s="154">
        <v>0.0168990025318</v>
      </c>
      <c r="Z1043" s="154">
        <v>0.0183395291201983</v>
      </c>
      <c r="AA1043" s="154">
        <v>0.0192678227360308</v>
      </c>
      <c r="AB1043" s="155">
        <v>0.0229700854700855</v>
      </c>
      <c r="AC1043" s="156">
        <v>-0.000928293615832562</v>
      </c>
      <c r="AD1043" s="157">
        <v>26801</v>
      </c>
      <c r="AE1043" s="158">
        <v>497</v>
      </c>
      <c r="AF1043" s="158">
        <v>0</v>
      </c>
      <c r="AG1043" s="158">
        <v>31197</v>
      </c>
      <c r="AH1043" s="158">
        <v>434</v>
      </c>
      <c r="AI1043" s="158">
        <v>0</v>
      </c>
      <c r="AJ1043" s="155">
        <v>0.0185440841759636</v>
      </c>
      <c r="AK1043" s="155">
        <v>0.0139115940635318</v>
      </c>
      <c r="AL1043" s="156">
        <v>0.00463249011243183</v>
      </c>
    </row>
    <row r="1044" ht="33" spans="1:38">
      <c r="A1044" s="166" t="s">
        <v>668</v>
      </c>
      <c r="B1044" s="167" t="s">
        <v>1828</v>
      </c>
      <c r="C1044" s="167" t="s">
        <v>864</v>
      </c>
      <c r="D1044" s="150">
        <v>4806</v>
      </c>
      <c r="E1044" s="150">
        <v>112</v>
      </c>
      <c r="F1044" s="150">
        <v>87</v>
      </c>
      <c r="G1044" s="150">
        <v>1</v>
      </c>
      <c r="H1044" s="150">
        <v>0</v>
      </c>
      <c r="I1044" s="151">
        <v>6551</v>
      </c>
      <c r="J1044" s="151">
        <v>83</v>
      </c>
      <c r="K1044" s="151">
        <v>82</v>
      </c>
      <c r="L1044" s="151">
        <v>20</v>
      </c>
      <c r="M1044" s="151">
        <v>0</v>
      </c>
      <c r="N1044" s="151">
        <v>2424</v>
      </c>
      <c r="O1044" s="151">
        <v>57</v>
      </c>
      <c r="P1044" s="151">
        <v>57</v>
      </c>
      <c r="Q1044" s="151">
        <v>47</v>
      </c>
      <c r="R1044" s="151">
        <v>0</v>
      </c>
      <c r="S1044" s="152">
        <v>0.015</v>
      </c>
      <c r="T1044" s="153">
        <v>123319</v>
      </c>
      <c r="U1044" s="153">
        <v>2327</v>
      </c>
      <c r="V1044" s="153">
        <v>2301</v>
      </c>
      <c r="W1044" s="153">
        <v>10</v>
      </c>
      <c r="X1044" s="151">
        <v>2076</v>
      </c>
      <c r="Y1044" s="154">
        <v>0.0187886700346256</v>
      </c>
      <c r="Z1044" s="154">
        <v>0.023304203079484</v>
      </c>
      <c r="AA1044" s="154">
        <v>0.0126698214013128</v>
      </c>
      <c r="AB1044" s="155">
        <v>0.0235148514851485</v>
      </c>
      <c r="AC1044" s="156">
        <v>0.0106343816781712</v>
      </c>
      <c r="AD1044" s="157">
        <v>33833</v>
      </c>
      <c r="AE1044" s="158">
        <v>681</v>
      </c>
      <c r="AF1044" s="158">
        <v>0</v>
      </c>
      <c r="AG1044" s="158">
        <v>40610</v>
      </c>
      <c r="AH1044" s="158">
        <v>722</v>
      </c>
      <c r="AI1044" s="158">
        <v>3</v>
      </c>
      <c r="AJ1044" s="155">
        <v>0.020128277125883</v>
      </c>
      <c r="AK1044" s="155">
        <v>0.0177049987687762</v>
      </c>
      <c r="AL1044" s="156">
        <v>0.00242327835710685</v>
      </c>
    </row>
    <row r="1045" ht="33" spans="1:38">
      <c r="A1045" s="166" t="s">
        <v>668</v>
      </c>
      <c r="B1045" s="167" t="s">
        <v>1828</v>
      </c>
      <c r="C1045" s="167" t="s">
        <v>865</v>
      </c>
      <c r="D1045" s="150">
        <v>4425</v>
      </c>
      <c r="E1045" s="150">
        <v>83</v>
      </c>
      <c r="F1045" s="150">
        <v>55</v>
      </c>
      <c r="G1045" s="150">
        <v>0</v>
      </c>
      <c r="H1045" s="150">
        <v>0</v>
      </c>
      <c r="I1045" s="151">
        <v>6143</v>
      </c>
      <c r="J1045" s="151">
        <v>130</v>
      </c>
      <c r="K1045" s="151">
        <v>130</v>
      </c>
      <c r="L1045" s="151">
        <v>19</v>
      </c>
      <c r="M1045" s="151">
        <v>0</v>
      </c>
      <c r="N1045" s="151">
        <v>2053</v>
      </c>
      <c r="O1045" s="151">
        <v>41</v>
      </c>
      <c r="P1045" s="151">
        <v>41</v>
      </c>
      <c r="Q1045" s="151">
        <v>32</v>
      </c>
      <c r="R1045" s="151">
        <v>0</v>
      </c>
      <c r="S1045" s="152">
        <v>0.015</v>
      </c>
      <c r="T1045" s="153">
        <v>110386</v>
      </c>
      <c r="U1045" s="153">
        <v>2514</v>
      </c>
      <c r="V1045" s="153">
        <v>2485</v>
      </c>
      <c r="W1045" s="153">
        <v>3</v>
      </c>
      <c r="X1045" s="151">
        <v>2259</v>
      </c>
      <c r="Y1045" s="154">
        <v>0.0227474498577718</v>
      </c>
      <c r="Z1045" s="154">
        <v>0.0187570621468927</v>
      </c>
      <c r="AA1045" s="154">
        <v>0.0211622985511965</v>
      </c>
      <c r="AB1045" s="155">
        <v>0.019970774476376</v>
      </c>
      <c r="AC1045" s="156">
        <v>-0.00240523640430383</v>
      </c>
      <c r="AD1045" s="157">
        <v>30556</v>
      </c>
      <c r="AE1045" s="158">
        <v>723</v>
      </c>
      <c r="AF1045" s="158">
        <v>0</v>
      </c>
      <c r="AG1045" s="158">
        <v>33802</v>
      </c>
      <c r="AH1045" s="158">
        <v>736</v>
      </c>
      <c r="AI1045" s="158">
        <v>0</v>
      </c>
      <c r="AJ1045" s="155">
        <v>0.0236614740149234</v>
      </c>
      <c r="AK1045" s="155">
        <v>0.0217738595349388</v>
      </c>
      <c r="AL1045" s="156">
        <v>0.00188761447998466</v>
      </c>
    </row>
    <row r="1046" ht="33" spans="1:38">
      <c r="A1046" s="166" t="s">
        <v>668</v>
      </c>
      <c r="B1046" s="167" t="s">
        <v>1828</v>
      </c>
      <c r="C1046" s="167" t="s">
        <v>866</v>
      </c>
      <c r="D1046" s="150">
        <v>4278</v>
      </c>
      <c r="E1046" s="150">
        <v>87</v>
      </c>
      <c r="F1046" s="150">
        <v>65</v>
      </c>
      <c r="G1046" s="150">
        <v>0</v>
      </c>
      <c r="H1046" s="150">
        <v>0</v>
      </c>
      <c r="I1046" s="151">
        <v>6045</v>
      </c>
      <c r="J1046" s="151">
        <v>73</v>
      </c>
      <c r="K1046" s="151">
        <v>73</v>
      </c>
      <c r="L1046" s="151">
        <v>16</v>
      </c>
      <c r="M1046" s="151">
        <v>0</v>
      </c>
      <c r="N1046" s="151">
        <v>2138</v>
      </c>
      <c r="O1046" s="151">
        <v>47</v>
      </c>
      <c r="P1046" s="151">
        <v>47</v>
      </c>
      <c r="Q1046" s="151">
        <v>39</v>
      </c>
      <c r="R1046" s="151">
        <v>0</v>
      </c>
      <c r="S1046" s="152">
        <v>0.015</v>
      </c>
      <c r="T1046" s="153">
        <v>114192</v>
      </c>
      <c r="U1046" s="153">
        <v>1722</v>
      </c>
      <c r="V1046" s="153">
        <v>1700</v>
      </c>
      <c r="W1046" s="153">
        <v>0</v>
      </c>
      <c r="X1046" s="151">
        <v>1559</v>
      </c>
      <c r="Y1046" s="154">
        <v>0.0150798654897016</v>
      </c>
      <c r="Z1046" s="154">
        <v>0.0203366058906031</v>
      </c>
      <c r="AA1046" s="154">
        <v>0.0120760959470637</v>
      </c>
      <c r="AB1046" s="155">
        <v>0.0219831618334892</v>
      </c>
      <c r="AC1046" s="156">
        <v>0.0082605099435394</v>
      </c>
      <c r="AD1046" s="157">
        <v>30355</v>
      </c>
      <c r="AE1046" s="158">
        <v>541</v>
      </c>
      <c r="AF1046" s="158">
        <v>0</v>
      </c>
      <c r="AG1046" s="158">
        <v>38064</v>
      </c>
      <c r="AH1046" s="158">
        <v>480</v>
      </c>
      <c r="AI1046" s="158">
        <v>0</v>
      </c>
      <c r="AJ1046" s="155">
        <v>0.01782243452479</v>
      </c>
      <c r="AK1046" s="155">
        <v>0.0126103404791929</v>
      </c>
      <c r="AL1046" s="156">
        <v>0.00521209404559705</v>
      </c>
    </row>
    <row r="1047" ht="33" spans="1:38">
      <c r="A1047" s="166" t="s">
        <v>668</v>
      </c>
      <c r="B1047" s="167" t="s">
        <v>1828</v>
      </c>
      <c r="C1047" s="167" t="s">
        <v>867</v>
      </c>
      <c r="D1047" s="150">
        <v>3319</v>
      </c>
      <c r="E1047" s="150">
        <v>66</v>
      </c>
      <c r="F1047" s="150">
        <v>32</v>
      </c>
      <c r="G1047" s="150">
        <v>0</v>
      </c>
      <c r="H1047" s="150">
        <v>0</v>
      </c>
      <c r="I1047" s="151">
        <v>4547</v>
      </c>
      <c r="J1047" s="151">
        <v>76</v>
      </c>
      <c r="K1047" s="151">
        <v>76</v>
      </c>
      <c r="L1047" s="151">
        <v>16</v>
      </c>
      <c r="M1047" s="151">
        <v>0</v>
      </c>
      <c r="N1047" s="151">
        <v>1983</v>
      </c>
      <c r="O1047" s="151">
        <v>67</v>
      </c>
      <c r="P1047" s="151">
        <v>67</v>
      </c>
      <c r="Q1047" s="151">
        <v>54</v>
      </c>
      <c r="R1047" s="151">
        <v>0</v>
      </c>
      <c r="S1047" s="152">
        <v>0.015</v>
      </c>
      <c r="T1047" s="153">
        <v>86206</v>
      </c>
      <c r="U1047" s="153">
        <v>1645</v>
      </c>
      <c r="V1047" s="153">
        <v>1611</v>
      </c>
      <c r="W1047" s="153">
        <v>0</v>
      </c>
      <c r="X1047" s="151">
        <v>1491</v>
      </c>
      <c r="Y1047" s="154">
        <v>0.0190821984548639</v>
      </c>
      <c r="Z1047" s="154">
        <v>0.0198855076830371</v>
      </c>
      <c r="AA1047" s="154">
        <v>0.0167143171321751</v>
      </c>
      <c r="AB1047" s="155">
        <v>0.0337871911245587</v>
      </c>
      <c r="AC1047" s="156">
        <v>0.003171190550862</v>
      </c>
      <c r="AD1047" s="157">
        <v>23982</v>
      </c>
      <c r="AE1047" s="158">
        <v>460</v>
      </c>
      <c r="AF1047" s="158">
        <v>0</v>
      </c>
      <c r="AG1047" s="158">
        <v>26538</v>
      </c>
      <c r="AH1047" s="158">
        <v>493</v>
      </c>
      <c r="AI1047" s="158">
        <v>0</v>
      </c>
      <c r="AJ1047" s="155">
        <v>0.0191810524560087</v>
      </c>
      <c r="AK1047" s="155">
        <v>0.0185771346748059</v>
      </c>
      <c r="AL1047" s="156">
        <v>0.000603917781202733</v>
      </c>
    </row>
    <row r="1048" ht="33" spans="1:38">
      <c r="A1048" s="166" t="s">
        <v>668</v>
      </c>
      <c r="B1048" s="167" t="s">
        <v>1828</v>
      </c>
      <c r="C1048" s="167" t="s">
        <v>868</v>
      </c>
      <c r="D1048" s="150">
        <v>2236</v>
      </c>
      <c r="E1048" s="150">
        <v>55</v>
      </c>
      <c r="F1048" s="150">
        <v>45</v>
      </c>
      <c r="G1048" s="150">
        <v>0</v>
      </c>
      <c r="H1048" s="150">
        <v>0</v>
      </c>
      <c r="I1048" s="151">
        <v>3122</v>
      </c>
      <c r="J1048" s="151">
        <v>53</v>
      </c>
      <c r="K1048" s="151">
        <v>53</v>
      </c>
      <c r="L1048" s="151">
        <v>10</v>
      </c>
      <c r="M1048" s="151">
        <v>0</v>
      </c>
      <c r="N1048" s="151">
        <v>1091</v>
      </c>
      <c r="O1048" s="151">
        <v>30</v>
      </c>
      <c r="P1048" s="151">
        <v>30</v>
      </c>
      <c r="Q1048" s="151">
        <v>21</v>
      </c>
      <c r="R1048" s="151">
        <v>0</v>
      </c>
      <c r="S1048" s="152">
        <v>0.015</v>
      </c>
      <c r="T1048" s="153">
        <v>55714</v>
      </c>
      <c r="U1048" s="153">
        <v>1096</v>
      </c>
      <c r="V1048" s="153">
        <v>1085</v>
      </c>
      <c r="W1048" s="153">
        <v>0</v>
      </c>
      <c r="X1048" s="151">
        <v>975</v>
      </c>
      <c r="Y1048" s="154">
        <v>0.0196718957533116</v>
      </c>
      <c r="Z1048" s="154">
        <v>0.0245974955277281</v>
      </c>
      <c r="AA1048" s="154">
        <v>0.0169762972453555</v>
      </c>
      <c r="AB1048" s="155">
        <v>0.0274977085242896</v>
      </c>
      <c r="AC1048" s="156">
        <v>0.00762119828237254</v>
      </c>
      <c r="AD1048" s="157">
        <v>15246</v>
      </c>
      <c r="AE1048" s="158">
        <v>324</v>
      </c>
      <c r="AF1048" s="158">
        <v>0</v>
      </c>
      <c r="AG1048" s="158">
        <v>17402</v>
      </c>
      <c r="AH1048" s="158">
        <v>327</v>
      </c>
      <c r="AI1048" s="158">
        <v>0</v>
      </c>
      <c r="AJ1048" s="155">
        <v>0.0212514757969303</v>
      </c>
      <c r="AK1048" s="155">
        <v>0.0187909435697046</v>
      </c>
      <c r="AL1048" s="156">
        <v>0.00246053222722571</v>
      </c>
    </row>
    <row r="1049" ht="33" spans="1:38">
      <c r="A1049" s="166" t="s">
        <v>668</v>
      </c>
      <c r="B1049" s="167" t="s">
        <v>1828</v>
      </c>
      <c r="C1049" s="167" t="s">
        <v>869</v>
      </c>
      <c r="D1049" s="150">
        <v>1908</v>
      </c>
      <c r="E1049" s="150">
        <v>28</v>
      </c>
      <c r="F1049" s="150">
        <v>22</v>
      </c>
      <c r="G1049" s="150">
        <v>0</v>
      </c>
      <c r="H1049" s="150">
        <v>0</v>
      </c>
      <c r="I1049" s="151">
        <v>2661</v>
      </c>
      <c r="J1049" s="151">
        <v>41</v>
      </c>
      <c r="K1049" s="151">
        <v>41</v>
      </c>
      <c r="L1049" s="151">
        <v>1</v>
      </c>
      <c r="M1049" s="151">
        <v>0</v>
      </c>
      <c r="N1049" s="151">
        <v>939</v>
      </c>
      <c r="O1049" s="151">
        <v>21</v>
      </c>
      <c r="P1049" s="151">
        <v>20</v>
      </c>
      <c r="Q1049" s="151">
        <v>14</v>
      </c>
      <c r="R1049" s="151">
        <v>0</v>
      </c>
      <c r="S1049" s="152">
        <v>0.015</v>
      </c>
      <c r="T1049" s="153">
        <v>48387</v>
      </c>
      <c r="U1049" s="153">
        <v>836</v>
      </c>
      <c r="V1049" s="153">
        <v>829</v>
      </c>
      <c r="W1049" s="153">
        <v>0</v>
      </c>
      <c r="X1049" s="151">
        <v>751</v>
      </c>
      <c r="Y1049" s="154">
        <v>0.0172773678880691</v>
      </c>
      <c r="Z1049" s="154">
        <v>0.0146750524109015</v>
      </c>
      <c r="AA1049" s="154">
        <v>0.0154077414505825</v>
      </c>
      <c r="AB1049" s="155">
        <v>0.0223642172523962</v>
      </c>
      <c r="AC1049" s="156">
        <v>-0.000732689039681019</v>
      </c>
      <c r="AD1049" s="157">
        <v>13132</v>
      </c>
      <c r="AE1049" s="158">
        <v>209</v>
      </c>
      <c r="AF1049" s="158">
        <v>0</v>
      </c>
      <c r="AG1049" s="158">
        <v>15210</v>
      </c>
      <c r="AH1049" s="158">
        <v>226</v>
      </c>
      <c r="AI1049" s="158">
        <v>0</v>
      </c>
      <c r="AJ1049" s="155">
        <v>0.0159153213524216</v>
      </c>
      <c r="AK1049" s="155">
        <v>0.0148586456278764</v>
      </c>
      <c r="AL1049" s="156">
        <v>0.00105667572454517</v>
      </c>
    </row>
    <row r="1050" ht="33" spans="1:38">
      <c r="A1050" s="166" t="s">
        <v>668</v>
      </c>
      <c r="B1050" s="167" t="s">
        <v>1828</v>
      </c>
      <c r="C1050" s="167" t="s">
        <v>870</v>
      </c>
      <c r="D1050" s="150">
        <v>1417</v>
      </c>
      <c r="E1050" s="150">
        <v>30</v>
      </c>
      <c r="F1050" s="150">
        <v>21</v>
      </c>
      <c r="G1050" s="150">
        <v>0</v>
      </c>
      <c r="H1050" s="150">
        <v>0</v>
      </c>
      <c r="I1050" s="151">
        <v>1851</v>
      </c>
      <c r="J1050" s="151">
        <v>13</v>
      </c>
      <c r="K1050" s="151">
        <v>13</v>
      </c>
      <c r="L1050" s="151">
        <v>2</v>
      </c>
      <c r="M1050" s="151">
        <v>0</v>
      </c>
      <c r="N1050" s="151">
        <v>612</v>
      </c>
      <c r="O1050" s="151">
        <v>28</v>
      </c>
      <c r="P1050" s="151">
        <v>27</v>
      </c>
      <c r="Q1050" s="151">
        <v>24</v>
      </c>
      <c r="R1050" s="151">
        <v>0</v>
      </c>
      <c r="S1050" s="152">
        <v>0.015</v>
      </c>
      <c r="T1050" s="153">
        <v>33019</v>
      </c>
      <c r="U1050" s="153">
        <v>645</v>
      </c>
      <c r="V1050" s="153">
        <v>635</v>
      </c>
      <c r="W1050" s="153">
        <v>0</v>
      </c>
      <c r="X1050" s="151">
        <v>594</v>
      </c>
      <c r="Y1050" s="154">
        <v>0.0195342075774554</v>
      </c>
      <c r="Z1050" s="154">
        <v>0.0211714890613973</v>
      </c>
      <c r="AA1050" s="154">
        <v>0.00702323068611561</v>
      </c>
      <c r="AB1050" s="155">
        <v>0.0457516339869281</v>
      </c>
      <c r="AC1050" s="156">
        <v>0.0141482583752817</v>
      </c>
      <c r="AD1050" s="157">
        <v>9189</v>
      </c>
      <c r="AE1050" s="158">
        <v>168</v>
      </c>
      <c r="AF1050" s="158">
        <v>0</v>
      </c>
      <c r="AG1050" s="158">
        <v>10070</v>
      </c>
      <c r="AH1050" s="158">
        <v>185</v>
      </c>
      <c r="AI1050" s="158">
        <v>0</v>
      </c>
      <c r="AJ1050" s="155">
        <v>0.0182827293503102</v>
      </c>
      <c r="AK1050" s="155">
        <v>0.0183714001986097</v>
      </c>
      <c r="AL1050" s="156">
        <v>-8.86708482995789e-5</v>
      </c>
    </row>
    <row r="1051" ht="33" spans="1:38">
      <c r="A1051" s="166" t="s">
        <v>668</v>
      </c>
      <c r="B1051" s="167" t="s">
        <v>1828</v>
      </c>
      <c r="C1051" s="167" t="s">
        <v>871</v>
      </c>
      <c r="D1051" s="150">
        <v>2539</v>
      </c>
      <c r="E1051" s="150">
        <v>33</v>
      </c>
      <c r="F1051" s="150">
        <v>24</v>
      </c>
      <c r="G1051" s="150">
        <v>0</v>
      </c>
      <c r="H1051" s="150">
        <v>0</v>
      </c>
      <c r="I1051" s="151">
        <v>3267</v>
      </c>
      <c r="J1051" s="151">
        <v>27</v>
      </c>
      <c r="K1051" s="151">
        <v>27</v>
      </c>
      <c r="L1051" s="151">
        <v>1</v>
      </c>
      <c r="M1051" s="151">
        <v>0</v>
      </c>
      <c r="N1051" s="151">
        <v>1281</v>
      </c>
      <c r="O1051" s="151">
        <v>23</v>
      </c>
      <c r="P1051" s="151">
        <v>23</v>
      </c>
      <c r="Q1051" s="151">
        <v>18</v>
      </c>
      <c r="R1051" s="151">
        <v>0</v>
      </c>
      <c r="S1051" s="152">
        <v>0.015</v>
      </c>
      <c r="T1051" s="153">
        <v>62552</v>
      </c>
      <c r="U1051" s="153">
        <v>926</v>
      </c>
      <c r="V1051" s="153">
        <v>917</v>
      </c>
      <c r="W1051" s="153">
        <v>0</v>
      </c>
      <c r="X1051" s="151">
        <v>857</v>
      </c>
      <c r="Y1051" s="154">
        <v>0.0148036833354649</v>
      </c>
      <c r="Z1051" s="154">
        <v>0.0129972430090587</v>
      </c>
      <c r="AA1051" s="154">
        <v>0.00826446280991736</v>
      </c>
      <c r="AB1051" s="155">
        <v>0.0179547228727557</v>
      </c>
      <c r="AC1051" s="156">
        <v>0.00473278019914133</v>
      </c>
      <c r="AD1051" s="157">
        <v>17248</v>
      </c>
      <c r="AE1051" s="158">
        <v>264</v>
      </c>
      <c r="AF1051" s="158">
        <v>0</v>
      </c>
      <c r="AG1051" s="158">
        <v>19121</v>
      </c>
      <c r="AH1051" s="158">
        <v>281</v>
      </c>
      <c r="AI1051" s="158">
        <v>0</v>
      </c>
      <c r="AJ1051" s="155">
        <v>0.0153061224489796</v>
      </c>
      <c r="AK1051" s="155">
        <v>0.0146958841064798</v>
      </c>
      <c r="AL1051" s="156">
        <v>0.000610238342499805</v>
      </c>
    </row>
    <row r="1052" ht="33" spans="1:38">
      <c r="A1052" s="166" t="s">
        <v>668</v>
      </c>
      <c r="B1052" s="167" t="s">
        <v>1827</v>
      </c>
      <c r="C1052" s="167" t="s">
        <v>872</v>
      </c>
      <c r="D1052" s="150">
        <v>3972</v>
      </c>
      <c r="E1052" s="150">
        <v>92</v>
      </c>
      <c r="F1052" s="150">
        <v>70</v>
      </c>
      <c r="G1052" s="150">
        <v>0</v>
      </c>
      <c r="H1052" s="150">
        <v>0</v>
      </c>
      <c r="I1052" s="151">
        <v>4957</v>
      </c>
      <c r="J1052" s="151">
        <v>59</v>
      </c>
      <c r="K1052" s="151">
        <v>59</v>
      </c>
      <c r="L1052" s="151">
        <v>2</v>
      </c>
      <c r="M1052" s="151">
        <v>0</v>
      </c>
      <c r="N1052" s="151">
        <v>2490</v>
      </c>
      <c r="O1052" s="151">
        <v>110</v>
      </c>
      <c r="P1052" s="151">
        <v>110</v>
      </c>
      <c r="Q1052" s="151">
        <v>35</v>
      </c>
      <c r="R1052" s="151">
        <v>0</v>
      </c>
      <c r="S1052" s="152">
        <v>0.015</v>
      </c>
      <c r="T1052" s="153">
        <v>101724</v>
      </c>
      <c r="U1052" s="153">
        <v>2175</v>
      </c>
      <c r="V1052" s="153">
        <v>2152</v>
      </c>
      <c r="W1052" s="153">
        <v>1</v>
      </c>
      <c r="X1052" s="151">
        <v>1918</v>
      </c>
      <c r="Y1052" s="154">
        <v>0.0213715544021077</v>
      </c>
      <c r="Z1052" s="154">
        <v>0.0231621349446123</v>
      </c>
      <c r="AA1052" s="154">
        <v>0.0119023602985677</v>
      </c>
      <c r="AB1052" s="155">
        <v>0.0441767068273092</v>
      </c>
      <c r="AC1052" s="156">
        <v>0.0112597746460446</v>
      </c>
      <c r="AD1052" s="157">
        <v>27290</v>
      </c>
      <c r="AE1052" s="158">
        <v>691</v>
      </c>
      <c r="AF1052" s="158">
        <v>0</v>
      </c>
      <c r="AG1052" s="158">
        <v>32572</v>
      </c>
      <c r="AH1052" s="158">
        <v>650</v>
      </c>
      <c r="AI1052" s="158">
        <v>1</v>
      </c>
      <c r="AJ1052" s="155">
        <v>0.0253206302674973</v>
      </c>
      <c r="AK1052" s="155">
        <v>0.0199250890335257</v>
      </c>
      <c r="AL1052" s="156">
        <v>0.00539554123397152</v>
      </c>
    </row>
    <row r="1053" ht="33" spans="1:38">
      <c r="A1053" s="166" t="s">
        <v>668</v>
      </c>
      <c r="B1053" s="167" t="s">
        <v>1827</v>
      </c>
      <c r="C1053" s="167" t="s">
        <v>873</v>
      </c>
      <c r="D1053" s="150">
        <v>3267</v>
      </c>
      <c r="E1053" s="150">
        <v>74</v>
      </c>
      <c r="F1053" s="150">
        <v>55</v>
      </c>
      <c r="G1053" s="150">
        <v>5</v>
      </c>
      <c r="H1053" s="150">
        <v>0</v>
      </c>
      <c r="I1053" s="151">
        <v>4286</v>
      </c>
      <c r="J1053" s="151">
        <v>98</v>
      </c>
      <c r="K1053" s="151">
        <v>98</v>
      </c>
      <c r="L1053" s="151">
        <v>17</v>
      </c>
      <c r="M1053" s="151">
        <v>0</v>
      </c>
      <c r="N1053" s="151">
        <v>1998</v>
      </c>
      <c r="O1053" s="151">
        <v>60</v>
      </c>
      <c r="P1053" s="151">
        <v>59</v>
      </c>
      <c r="Q1053" s="151">
        <v>34</v>
      </c>
      <c r="R1053" s="151">
        <v>0</v>
      </c>
      <c r="S1053" s="152">
        <v>0.015</v>
      </c>
      <c r="T1053" s="153">
        <v>84330</v>
      </c>
      <c r="U1053" s="153">
        <v>2009</v>
      </c>
      <c r="V1053" s="153">
        <v>1988</v>
      </c>
      <c r="W1053" s="153">
        <v>0</v>
      </c>
      <c r="X1053" s="151">
        <v>1816</v>
      </c>
      <c r="Y1053" s="154">
        <v>0.0238230760109095</v>
      </c>
      <c r="Z1053" s="154">
        <v>0.0226507499234772</v>
      </c>
      <c r="AA1053" s="154">
        <v>0.0228651423238451</v>
      </c>
      <c r="AB1053" s="155">
        <v>0.03003003003003</v>
      </c>
      <c r="AC1053" s="156">
        <v>-0.000214392400367882</v>
      </c>
      <c r="AD1053" s="157">
        <v>22695</v>
      </c>
      <c r="AE1053" s="158">
        <v>543</v>
      </c>
      <c r="AF1053" s="158">
        <v>0</v>
      </c>
      <c r="AG1053" s="158">
        <v>26357</v>
      </c>
      <c r="AH1053" s="158">
        <v>586</v>
      </c>
      <c r="AI1053" s="158">
        <v>0</v>
      </c>
      <c r="AJ1053" s="155">
        <v>0.0239259748843358</v>
      </c>
      <c r="AK1053" s="155">
        <v>0.0222331828356793</v>
      </c>
      <c r="AL1053" s="156">
        <v>0.00169279204865643</v>
      </c>
    </row>
    <row r="1054" ht="33" spans="1:38">
      <c r="A1054" s="166" t="s">
        <v>668</v>
      </c>
      <c r="B1054" s="167" t="s">
        <v>1827</v>
      </c>
      <c r="C1054" s="167" t="s">
        <v>874</v>
      </c>
      <c r="D1054" s="150">
        <v>4663</v>
      </c>
      <c r="E1054" s="150">
        <v>134</v>
      </c>
      <c r="F1054" s="150">
        <v>108</v>
      </c>
      <c r="G1054" s="150">
        <v>0</v>
      </c>
      <c r="H1054" s="150">
        <v>0</v>
      </c>
      <c r="I1054" s="151">
        <v>5945</v>
      </c>
      <c r="J1054" s="151">
        <v>117</v>
      </c>
      <c r="K1054" s="151">
        <v>117</v>
      </c>
      <c r="L1054" s="151">
        <v>7</v>
      </c>
      <c r="M1054" s="151">
        <v>0</v>
      </c>
      <c r="N1054" s="151">
        <v>2676</v>
      </c>
      <c r="O1054" s="151">
        <v>85</v>
      </c>
      <c r="P1054" s="151">
        <v>85</v>
      </c>
      <c r="Q1054" s="151">
        <v>41</v>
      </c>
      <c r="R1054" s="151">
        <v>0</v>
      </c>
      <c r="S1054" s="152">
        <v>0.015</v>
      </c>
      <c r="T1054" s="153">
        <v>116589</v>
      </c>
      <c r="U1054" s="153">
        <v>3028</v>
      </c>
      <c r="V1054" s="153">
        <v>3002</v>
      </c>
      <c r="W1054" s="153">
        <v>1</v>
      </c>
      <c r="X1054" s="151">
        <v>2687</v>
      </c>
      <c r="Y1054" s="154">
        <v>0.0259629982245323</v>
      </c>
      <c r="Z1054" s="154">
        <v>0.028736864679391</v>
      </c>
      <c r="AA1054" s="154">
        <v>0.0196804037005887</v>
      </c>
      <c r="AB1054" s="155">
        <v>0.0317638266068759</v>
      </c>
      <c r="AC1054" s="156">
        <v>0.00905646097880222</v>
      </c>
      <c r="AD1054" s="157">
        <v>31578</v>
      </c>
      <c r="AE1054" s="158">
        <v>855</v>
      </c>
      <c r="AF1054" s="158">
        <v>1</v>
      </c>
      <c r="AG1054" s="158">
        <v>35730</v>
      </c>
      <c r="AH1054" s="158">
        <v>946</v>
      </c>
      <c r="AI1054" s="158">
        <v>0</v>
      </c>
      <c r="AJ1054" s="155">
        <v>0.0270441446576731</v>
      </c>
      <c r="AK1054" s="155">
        <v>0.0264763504058214</v>
      </c>
      <c r="AL1054" s="156">
        <v>0.000567794251851626</v>
      </c>
    </row>
    <row r="1055" ht="33" spans="1:38">
      <c r="A1055" s="166" t="s">
        <v>668</v>
      </c>
      <c r="B1055" s="167" t="s">
        <v>1827</v>
      </c>
      <c r="C1055" s="167" t="s">
        <v>875</v>
      </c>
      <c r="D1055" s="150">
        <v>3401</v>
      </c>
      <c r="E1055" s="150">
        <v>53</v>
      </c>
      <c r="F1055" s="150">
        <v>36</v>
      </c>
      <c r="G1055" s="150">
        <v>1</v>
      </c>
      <c r="H1055" s="150">
        <v>0</v>
      </c>
      <c r="I1055" s="151">
        <v>4395</v>
      </c>
      <c r="J1055" s="151">
        <v>75</v>
      </c>
      <c r="K1055" s="151">
        <v>75</v>
      </c>
      <c r="L1055" s="151">
        <v>1</v>
      </c>
      <c r="M1055" s="151">
        <v>0</v>
      </c>
      <c r="N1055" s="151">
        <v>1789</v>
      </c>
      <c r="O1055" s="151">
        <v>25</v>
      </c>
      <c r="P1055" s="151">
        <v>25</v>
      </c>
      <c r="Q1055" s="151">
        <v>12</v>
      </c>
      <c r="R1055" s="151">
        <v>0</v>
      </c>
      <c r="S1055" s="152">
        <v>0.015</v>
      </c>
      <c r="T1055" s="153">
        <v>84964</v>
      </c>
      <c r="U1055" s="153">
        <v>1293</v>
      </c>
      <c r="V1055" s="153">
        <v>1274</v>
      </c>
      <c r="W1055" s="153">
        <v>0</v>
      </c>
      <c r="X1055" s="151">
        <v>1135</v>
      </c>
      <c r="Y1055" s="154">
        <v>0.0152182100654395</v>
      </c>
      <c r="Z1055" s="154">
        <v>0.0155836518670979</v>
      </c>
      <c r="AA1055" s="154">
        <v>0.0170648464163823</v>
      </c>
      <c r="AB1055" s="155">
        <v>0.0139742873113471</v>
      </c>
      <c r="AC1055" s="156">
        <v>-0.00148119454928434</v>
      </c>
      <c r="AD1055" s="157">
        <v>22660</v>
      </c>
      <c r="AE1055" s="158">
        <v>348</v>
      </c>
      <c r="AF1055" s="158">
        <v>0</v>
      </c>
      <c r="AG1055" s="158">
        <v>26637</v>
      </c>
      <c r="AH1055" s="158">
        <v>399</v>
      </c>
      <c r="AI1055" s="158">
        <v>0</v>
      </c>
      <c r="AJ1055" s="155">
        <v>0.0153574580759047</v>
      </c>
      <c r="AK1055" s="155">
        <v>0.0149791643203063</v>
      </c>
      <c r="AL1055" s="156">
        <v>0.000378293755598337</v>
      </c>
    </row>
    <row r="1056" ht="33" spans="1:38">
      <c r="A1056" s="166" t="s">
        <v>668</v>
      </c>
      <c r="B1056" s="167" t="s">
        <v>1827</v>
      </c>
      <c r="C1056" s="167" t="s">
        <v>876</v>
      </c>
      <c r="D1056" s="150">
        <v>1945</v>
      </c>
      <c r="E1056" s="150">
        <v>40</v>
      </c>
      <c r="F1056" s="150">
        <v>26</v>
      </c>
      <c r="G1056" s="150">
        <v>0</v>
      </c>
      <c r="H1056" s="150">
        <v>0</v>
      </c>
      <c r="I1056" s="151">
        <v>2772</v>
      </c>
      <c r="J1056" s="151">
        <v>44</v>
      </c>
      <c r="K1056" s="151">
        <v>44</v>
      </c>
      <c r="L1056" s="151">
        <v>5</v>
      </c>
      <c r="M1056" s="151">
        <v>0</v>
      </c>
      <c r="N1056" s="151">
        <v>1198</v>
      </c>
      <c r="O1056" s="151">
        <v>19</v>
      </c>
      <c r="P1056" s="151">
        <v>19</v>
      </c>
      <c r="Q1056" s="151">
        <v>14</v>
      </c>
      <c r="R1056" s="151">
        <v>0</v>
      </c>
      <c r="S1056" s="152">
        <v>0.015</v>
      </c>
      <c r="T1056" s="153">
        <v>52255</v>
      </c>
      <c r="U1056" s="153">
        <v>1023</v>
      </c>
      <c r="V1056" s="153">
        <v>1009</v>
      </c>
      <c r="W1056" s="153">
        <v>0</v>
      </c>
      <c r="X1056" s="151">
        <v>928</v>
      </c>
      <c r="Y1056" s="154">
        <v>0.019577073964214</v>
      </c>
      <c r="Z1056" s="154">
        <v>0.0205655526992288</v>
      </c>
      <c r="AA1056" s="154">
        <v>0.0158730158730159</v>
      </c>
      <c r="AB1056" s="155">
        <v>0.0158597662771285</v>
      </c>
      <c r="AC1056" s="156">
        <v>0.00469253682621292</v>
      </c>
      <c r="AD1056" s="157">
        <v>14283</v>
      </c>
      <c r="AE1056" s="158">
        <v>266</v>
      </c>
      <c r="AF1056" s="158">
        <v>0</v>
      </c>
      <c r="AG1056" s="158">
        <v>16244</v>
      </c>
      <c r="AH1056" s="158">
        <v>295</v>
      </c>
      <c r="AI1056" s="158">
        <v>0</v>
      </c>
      <c r="AJ1056" s="155">
        <v>0.0186235384723097</v>
      </c>
      <c r="AK1056" s="155">
        <v>0.0181605515882787</v>
      </c>
      <c r="AL1056" s="156">
        <v>0.000462986884030989</v>
      </c>
    </row>
    <row r="1057" ht="33" spans="1:38">
      <c r="A1057" s="166" t="s">
        <v>668</v>
      </c>
      <c r="B1057" s="167" t="s">
        <v>1827</v>
      </c>
      <c r="C1057" s="167" t="s">
        <v>877</v>
      </c>
      <c r="D1057" s="150">
        <v>3326</v>
      </c>
      <c r="E1057" s="150">
        <v>80</v>
      </c>
      <c r="F1057" s="150">
        <v>62</v>
      </c>
      <c r="G1057" s="150">
        <v>4</v>
      </c>
      <c r="H1057" s="150">
        <v>0</v>
      </c>
      <c r="I1057" s="151">
        <v>4398</v>
      </c>
      <c r="J1057" s="151">
        <v>69</v>
      </c>
      <c r="K1057" s="151">
        <v>69</v>
      </c>
      <c r="L1057" s="151">
        <v>9</v>
      </c>
      <c r="M1057" s="151">
        <v>0</v>
      </c>
      <c r="N1057" s="151">
        <v>1754</v>
      </c>
      <c r="O1057" s="151">
        <v>36</v>
      </c>
      <c r="P1057" s="151">
        <v>36</v>
      </c>
      <c r="Q1057" s="151">
        <v>26</v>
      </c>
      <c r="R1057" s="151">
        <v>0</v>
      </c>
      <c r="S1057" s="152">
        <v>0.015</v>
      </c>
      <c r="T1057" s="153">
        <v>81665</v>
      </c>
      <c r="U1057" s="153">
        <v>1440</v>
      </c>
      <c r="V1057" s="153">
        <v>1422</v>
      </c>
      <c r="W1057" s="153">
        <v>0</v>
      </c>
      <c r="X1057" s="151">
        <v>1272</v>
      </c>
      <c r="Y1057" s="154">
        <v>0.017633012918631</v>
      </c>
      <c r="Z1057" s="154">
        <v>0.0240529164161155</v>
      </c>
      <c r="AA1057" s="154">
        <v>0.0156889495225102</v>
      </c>
      <c r="AB1057" s="155">
        <v>0.0205245153933865</v>
      </c>
      <c r="AC1057" s="156">
        <v>0.00836396689360522</v>
      </c>
      <c r="AD1057" s="157">
        <v>22323</v>
      </c>
      <c r="AE1057" s="158">
        <v>455</v>
      </c>
      <c r="AF1057" s="158">
        <v>0</v>
      </c>
      <c r="AG1057" s="158">
        <v>25349</v>
      </c>
      <c r="AH1057" s="158">
        <v>409</v>
      </c>
      <c r="AI1057" s="158">
        <v>0</v>
      </c>
      <c r="AJ1057" s="155">
        <v>0.0203825650674193</v>
      </c>
      <c r="AK1057" s="155">
        <v>0.0161347587676042</v>
      </c>
      <c r="AL1057" s="156">
        <v>0.00424780629981501</v>
      </c>
    </row>
    <row r="1058" ht="33" spans="1:38">
      <c r="A1058" s="166" t="s">
        <v>668</v>
      </c>
      <c r="B1058" s="167" t="s">
        <v>1827</v>
      </c>
      <c r="C1058" s="167" t="s">
        <v>878</v>
      </c>
      <c r="D1058" s="150">
        <v>4420</v>
      </c>
      <c r="E1058" s="150">
        <v>118</v>
      </c>
      <c r="F1058" s="150">
        <v>83</v>
      </c>
      <c r="G1058" s="150">
        <v>0</v>
      </c>
      <c r="H1058" s="150">
        <v>0</v>
      </c>
      <c r="I1058" s="151">
        <v>5507</v>
      </c>
      <c r="J1058" s="151">
        <v>75</v>
      </c>
      <c r="K1058" s="151">
        <v>75</v>
      </c>
      <c r="L1058" s="151">
        <v>11</v>
      </c>
      <c r="M1058" s="151">
        <v>0</v>
      </c>
      <c r="N1058" s="151">
        <v>3463</v>
      </c>
      <c r="O1058" s="151">
        <v>91</v>
      </c>
      <c r="P1058" s="151">
        <v>91</v>
      </c>
      <c r="Q1058" s="151">
        <v>50</v>
      </c>
      <c r="R1058" s="151">
        <v>0</v>
      </c>
      <c r="S1058" s="152">
        <v>0.015</v>
      </c>
      <c r="T1058" s="153">
        <v>115972</v>
      </c>
      <c r="U1058" s="153">
        <v>2418</v>
      </c>
      <c r="V1058" s="153">
        <v>2383</v>
      </c>
      <c r="W1058" s="153">
        <v>1</v>
      </c>
      <c r="X1058" s="151">
        <v>2153</v>
      </c>
      <c r="Y1058" s="154">
        <v>0.0208412375400959</v>
      </c>
      <c r="Z1058" s="154">
        <v>0.0266968325791855</v>
      </c>
      <c r="AA1058" s="154">
        <v>0.0136190303250409</v>
      </c>
      <c r="AB1058" s="155">
        <v>0.0262777938203869</v>
      </c>
      <c r="AC1058" s="156">
        <v>0.0130778022541447</v>
      </c>
      <c r="AD1058" s="157">
        <v>31421</v>
      </c>
      <c r="AE1058" s="158">
        <v>665</v>
      </c>
      <c r="AF1058" s="158">
        <v>0</v>
      </c>
      <c r="AG1058" s="158">
        <v>35853</v>
      </c>
      <c r="AH1058" s="158">
        <v>715</v>
      </c>
      <c r="AI1058" s="158">
        <v>0</v>
      </c>
      <c r="AJ1058" s="155">
        <v>0.0211641895547564</v>
      </c>
      <c r="AK1058" s="155">
        <v>0.0199425431623574</v>
      </c>
      <c r="AL1058" s="156">
        <v>0.00122164639239897</v>
      </c>
    </row>
    <row r="1059" ht="33" spans="1:38">
      <c r="A1059" s="166" t="s">
        <v>668</v>
      </c>
      <c r="B1059" s="167" t="s">
        <v>33</v>
      </c>
      <c r="C1059" s="167" t="s">
        <v>879</v>
      </c>
      <c r="D1059" s="150">
        <v>0</v>
      </c>
      <c r="E1059" s="150">
        <v>0</v>
      </c>
      <c r="F1059" s="150">
        <v>0</v>
      </c>
      <c r="G1059" s="150">
        <v>0</v>
      </c>
      <c r="H1059" s="150">
        <v>0</v>
      </c>
      <c r="I1059" s="151">
        <v>0</v>
      </c>
      <c r="J1059" s="151">
        <v>0</v>
      </c>
      <c r="K1059" s="151">
        <v>0</v>
      </c>
      <c r="L1059" s="151">
        <v>0</v>
      </c>
      <c r="M1059" s="151">
        <v>0</v>
      </c>
      <c r="N1059" s="151">
        <v>0</v>
      </c>
      <c r="O1059" s="151">
        <v>0</v>
      </c>
      <c r="P1059" s="151">
        <v>0</v>
      </c>
      <c r="Q1059" s="151">
        <v>0</v>
      </c>
      <c r="R1059" s="151">
        <v>0</v>
      </c>
      <c r="S1059" s="152">
        <v>0.015</v>
      </c>
      <c r="T1059" s="153">
        <v>0</v>
      </c>
      <c r="U1059" s="153">
        <v>0</v>
      </c>
      <c r="V1059" s="153">
        <v>0</v>
      </c>
      <c r="W1059" s="153">
        <v>0</v>
      </c>
      <c r="X1059" s="151">
        <v>0</v>
      </c>
      <c r="Y1059" s="154">
        <v>0</v>
      </c>
      <c r="Z1059" s="154">
        <v>0</v>
      </c>
      <c r="AA1059" s="154">
        <v>0</v>
      </c>
      <c r="AB1059" s="155">
        <v>0</v>
      </c>
      <c r="AC1059" s="156">
        <v>0</v>
      </c>
      <c r="AD1059" s="157">
        <v>0</v>
      </c>
      <c r="AE1059" s="158">
        <v>0</v>
      </c>
      <c r="AF1059" s="158">
        <v>0</v>
      </c>
      <c r="AG1059" s="158">
        <v>0</v>
      </c>
      <c r="AH1059" s="158">
        <v>0</v>
      </c>
      <c r="AI1059" s="158">
        <v>0</v>
      </c>
      <c r="AJ1059" s="155">
        <v>0</v>
      </c>
      <c r="AK1059" s="155">
        <v>0</v>
      </c>
      <c r="AL1059" s="156">
        <v>0</v>
      </c>
    </row>
    <row r="1060" ht="33" spans="1:38">
      <c r="A1060" s="166" t="s">
        <v>668</v>
      </c>
      <c r="B1060" s="167" t="s">
        <v>1827</v>
      </c>
      <c r="C1060" s="167" t="s">
        <v>880</v>
      </c>
      <c r="D1060" s="150">
        <v>4618</v>
      </c>
      <c r="E1060" s="150">
        <v>90</v>
      </c>
      <c r="F1060" s="150">
        <v>65</v>
      </c>
      <c r="G1060" s="150">
        <v>0</v>
      </c>
      <c r="H1060" s="150">
        <v>0</v>
      </c>
      <c r="I1060" s="151">
        <v>5880</v>
      </c>
      <c r="J1060" s="151">
        <v>81</v>
      </c>
      <c r="K1060" s="151">
        <v>81</v>
      </c>
      <c r="L1060" s="151">
        <v>14</v>
      </c>
      <c r="M1060" s="151">
        <v>0</v>
      </c>
      <c r="N1060" s="151">
        <v>2561</v>
      </c>
      <c r="O1060" s="151">
        <v>69</v>
      </c>
      <c r="P1060" s="151">
        <v>69</v>
      </c>
      <c r="Q1060" s="151">
        <v>32</v>
      </c>
      <c r="R1060" s="151">
        <v>0</v>
      </c>
      <c r="S1060" s="152">
        <v>0.015</v>
      </c>
      <c r="T1060" s="153">
        <v>123686</v>
      </c>
      <c r="U1060" s="153">
        <v>1869</v>
      </c>
      <c r="V1060" s="153">
        <v>1843</v>
      </c>
      <c r="W1060" s="153">
        <v>0</v>
      </c>
      <c r="X1060" s="151">
        <v>1635</v>
      </c>
      <c r="Y1060" s="154">
        <v>0.0151108452047928</v>
      </c>
      <c r="Z1060" s="154">
        <v>0.0194889562581204</v>
      </c>
      <c r="AA1060" s="154">
        <v>0.0137755102040816</v>
      </c>
      <c r="AB1060" s="155">
        <v>0.0269426005466615</v>
      </c>
      <c r="AC1060" s="156">
        <v>0.00571344605403877</v>
      </c>
      <c r="AD1060" s="157">
        <v>31732</v>
      </c>
      <c r="AE1060" s="158">
        <v>556</v>
      </c>
      <c r="AF1060" s="158">
        <v>0</v>
      </c>
      <c r="AG1060" s="158">
        <v>39446</v>
      </c>
      <c r="AH1060" s="158">
        <v>497</v>
      </c>
      <c r="AI1060" s="158">
        <v>0</v>
      </c>
      <c r="AJ1060" s="155">
        <v>0.0175217446111181</v>
      </c>
      <c r="AK1060" s="155">
        <v>0.0125995031181869</v>
      </c>
      <c r="AL1060" s="156">
        <v>0.00492224149293122</v>
      </c>
    </row>
    <row r="1061" ht="33" spans="1:38">
      <c r="A1061" s="166" t="s">
        <v>668</v>
      </c>
      <c r="B1061" s="167" t="s">
        <v>1827</v>
      </c>
      <c r="C1061" s="167" t="s">
        <v>881</v>
      </c>
      <c r="D1061" s="150">
        <v>2685</v>
      </c>
      <c r="E1061" s="150">
        <v>119</v>
      </c>
      <c r="F1061" s="150">
        <v>93</v>
      </c>
      <c r="G1061" s="150">
        <v>0</v>
      </c>
      <c r="H1061" s="150">
        <v>0</v>
      </c>
      <c r="I1061" s="151">
        <v>3754</v>
      </c>
      <c r="J1061" s="151">
        <v>74</v>
      </c>
      <c r="K1061" s="151">
        <v>74</v>
      </c>
      <c r="L1061" s="151">
        <v>10</v>
      </c>
      <c r="M1061" s="151">
        <v>0</v>
      </c>
      <c r="N1061" s="151">
        <v>1478</v>
      </c>
      <c r="O1061" s="151">
        <v>71</v>
      </c>
      <c r="P1061" s="151">
        <v>71</v>
      </c>
      <c r="Q1061" s="151">
        <v>46</v>
      </c>
      <c r="R1061" s="151">
        <v>0</v>
      </c>
      <c r="S1061" s="152">
        <v>0.015</v>
      </c>
      <c r="T1061" s="153">
        <v>73469</v>
      </c>
      <c r="U1061" s="153">
        <v>2226</v>
      </c>
      <c r="V1061" s="153">
        <v>2199</v>
      </c>
      <c r="W1061" s="153">
        <v>2</v>
      </c>
      <c r="X1061" s="151">
        <v>1998</v>
      </c>
      <c r="Y1061" s="154">
        <v>0.0302712708761518</v>
      </c>
      <c r="Z1061" s="154">
        <v>0.0443202979515829</v>
      </c>
      <c r="AA1061" s="154">
        <v>0.0197123068726692</v>
      </c>
      <c r="AB1061" s="155">
        <v>0.0480378890392422</v>
      </c>
      <c r="AC1061" s="156">
        <v>0.0246079910789137</v>
      </c>
      <c r="AD1061" s="157">
        <v>19398</v>
      </c>
      <c r="AE1061" s="158">
        <v>635</v>
      </c>
      <c r="AF1061" s="158">
        <v>1</v>
      </c>
      <c r="AG1061" s="158">
        <v>23245</v>
      </c>
      <c r="AH1061" s="158">
        <v>641</v>
      </c>
      <c r="AI1061" s="158">
        <v>0</v>
      </c>
      <c r="AJ1061" s="155">
        <v>0.0326837818331787</v>
      </c>
      <c r="AK1061" s="155">
        <v>0.0275758227575823</v>
      </c>
      <c r="AL1061" s="156">
        <v>0.00510795907559641</v>
      </c>
    </row>
    <row r="1062" ht="33" spans="1:38">
      <c r="A1062" s="166" t="s">
        <v>668</v>
      </c>
      <c r="B1062" s="167" t="s">
        <v>1827</v>
      </c>
      <c r="C1062" s="167" t="s">
        <v>882</v>
      </c>
      <c r="D1062" s="150">
        <v>2952</v>
      </c>
      <c r="E1062" s="150">
        <v>34</v>
      </c>
      <c r="F1062" s="150">
        <v>21</v>
      </c>
      <c r="G1062" s="150">
        <v>1</v>
      </c>
      <c r="H1062" s="150">
        <v>0</v>
      </c>
      <c r="I1062" s="151">
        <v>3815</v>
      </c>
      <c r="J1062" s="151">
        <v>51</v>
      </c>
      <c r="K1062" s="151">
        <v>51</v>
      </c>
      <c r="L1062" s="151">
        <v>5</v>
      </c>
      <c r="M1062" s="151">
        <v>0</v>
      </c>
      <c r="N1062" s="151">
        <v>1652</v>
      </c>
      <c r="O1062" s="151">
        <v>41</v>
      </c>
      <c r="P1062" s="151">
        <v>41</v>
      </c>
      <c r="Q1062" s="151">
        <v>26</v>
      </c>
      <c r="R1062" s="151">
        <v>0</v>
      </c>
      <c r="S1062" s="152">
        <v>0.015</v>
      </c>
      <c r="T1062" s="153">
        <v>70632</v>
      </c>
      <c r="U1062" s="153">
        <v>1232</v>
      </c>
      <c r="V1062" s="153">
        <v>1219</v>
      </c>
      <c r="W1062" s="153">
        <v>0</v>
      </c>
      <c r="X1062" s="151">
        <v>1121</v>
      </c>
      <c r="Y1062" s="154">
        <v>0.017442518971571</v>
      </c>
      <c r="Z1062" s="154">
        <v>0.0115176151761518</v>
      </c>
      <c r="AA1062" s="154">
        <v>0.0133682830930537</v>
      </c>
      <c r="AB1062" s="155">
        <v>0.024818401937046</v>
      </c>
      <c r="AC1062" s="156">
        <v>-0.00185066791690197</v>
      </c>
      <c r="AD1062" s="157">
        <v>19508</v>
      </c>
      <c r="AE1062" s="158">
        <v>342</v>
      </c>
      <c r="AF1062" s="158">
        <v>0</v>
      </c>
      <c r="AG1062" s="158">
        <v>21697</v>
      </c>
      <c r="AH1062" s="158">
        <v>396</v>
      </c>
      <c r="AI1062" s="158">
        <v>0</v>
      </c>
      <c r="AJ1062" s="155">
        <v>0.0175312692228829</v>
      </c>
      <c r="AK1062" s="155">
        <v>0.0182513711573029</v>
      </c>
      <c r="AL1062" s="156">
        <v>-0.000720101934419935</v>
      </c>
    </row>
    <row r="1063" ht="33" spans="1:38">
      <c r="A1063" s="166" t="s">
        <v>668</v>
      </c>
      <c r="B1063" s="167" t="s">
        <v>1828</v>
      </c>
      <c r="C1063" s="167" t="s">
        <v>883</v>
      </c>
      <c r="D1063" s="150">
        <v>5917</v>
      </c>
      <c r="E1063" s="150">
        <v>218</v>
      </c>
      <c r="F1063" s="150">
        <v>94</v>
      </c>
      <c r="G1063" s="150">
        <v>5</v>
      </c>
      <c r="H1063" s="150">
        <v>0</v>
      </c>
      <c r="I1063" s="151">
        <v>7640</v>
      </c>
      <c r="J1063" s="151">
        <v>156</v>
      </c>
      <c r="K1063" s="151">
        <v>156</v>
      </c>
      <c r="L1063" s="151">
        <v>0</v>
      </c>
      <c r="M1063" s="151">
        <v>0</v>
      </c>
      <c r="N1063" s="151">
        <v>2707</v>
      </c>
      <c r="O1063" s="151">
        <v>69</v>
      </c>
      <c r="P1063" s="151">
        <v>67</v>
      </c>
      <c r="Q1063" s="151">
        <v>2</v>
      </c>
      <c r="R1063" s="151">
        <v>0</v>
      </c>
      <c r="S1063" s="152">
        <v>0.015</v>
      </c>
      <c r="T1063" s="153">
        <v>138446</v>
      </c>
      <c r="U1063" s="153">
        <v>3662</v>
      </c>
      <c r="V1063" s="153">
        <v>3536</v>
      </c>
      <c r="W1063" s="153">
        <v>4</v>
      </c>
      <c r="X1063" s="151">
        <v>2824</v>
      </c>
      <c r="Y1063" s="154">
        <v>0.0264218540080609</v>
      </c>
      <c r="Z1063" s="154">
        <v>0.0368429947608585</v>
      </c>
      <c r="AA1063" s="154">
        <v>0.0204188481675393</v>
      </c>
      <c r="AB1063" s="155">
        <v>0.0254894717399335</v>
      </c>
      <c r="AC1063" s="156">
        <v>0.0164241465933193</v>
      </c>
      <c r="AD1063" s="157">
        <v>38619</v>
      </c>
      <c r="AE1063" s="158">
        <v>1081</v>
      </c>
      <c r="AF1063" s="158">
        <v>2</v>
      </c>
      <c r="AG1063" s="158">
        <v>42487</v>
      </c>
      <c r="AH1063" s="158">
        <v>1117</v>
      </c>
      <c r="AI1063" s="158">
        <v>1</v>
      </c>
      <c r="AJ1063" s="155">
        <v>0.0279396152153085</v>
      </c>
      <c r="AK1063" s="155">
        <v>0.0262668580977711</v>
      </c>
      <c r="AL1063" s="156">
        <v>0.00167275711753744</v>
      </c>
    </row>
    <row r="1064" ht="33" spans="1:38">
      <c r="A1064" s="166" t="s">
        <v>668</v>
      </c>
      <c r="B1064" s="167" t="s">
        <v>1828</v>
      </c>
      <c r="C1064" s="167" t="s">
        <v>884</v>
      </c>
      <c r="D1064" s="150">
        <v>2721</v>
      </c>
      <c r="E1064" s="150">
        <v>36</v>
      </c>
      <c r="F1064" s="150">
        <v>24</v>
      </c>
      <c r="G1064" s="150">
        <v>0</v>
      </c>
      <c r="H1064" s="150">
        <v>0</v>
      </c>
      <c r="I1064" s="151">
        <v>3653</v>
      </c>
      <c r="J1064" s="151">
        <v>53</v>
      </c>
      <c r="K1064" s="151">
        <v>53</v>
      </c>
      <c r="L1064" s="151">
        <v>4</v>
      </c>
      <c r="M1064" s="151">
        <v>0</v>
      </c>
      <c r="N1064" s="151">
        <v>1398</v>
      </c>
      <c r="O1064" s="151">
        <v>43</v>
      </c>
      <c r="P1064" s="151">
        <v>43</v>
      </c>
      <c r="Q1064" s="151">
        <v>28</v>
      </c>
      <c r="R1064" s="151">
        <v>0</v>
      </c>
      <c r="S1064" s="152">
        <v>0.015</v>
      </c>
      <c r="T1064" s="153">
        <v>70224</v>
      </c>
      <c r="U1064" s="153">
        <v>1297</v>
      </c>
      <c r="V1064" s="153">
        <v>1285</v>
      </c>
      <c r="W1064" s="153">
        <v>0</v>
      </c>
      <c r="X1064" s="151">
        <v>1187</v>
      </c>
      <c r="Y1064" s="154">
        <v>0.0184694691273639</v>
      </c>
      <c r="Z1064" s="154">
        <v>0.0132304299889746</v>
      </c>
      <c r="AA1064" s="154">
        <v>0.0145086230495483</v>
      </c>
      <c r="AB1064" s="155">
        <v>0.030758226037196</v>
      </c>
      <c r="AC1064" s="156">
        <v>-0.00127819306057367</v>
      </c>
      <c r="AD1064" s="157">
        <v>19159</v>
      </c>
      <c r="AE1064" s="158">
        <v>372</v>
      </c>
      <c r="AF1064" s="158">
        <v>0</v>
      </c>
      <c r="AG1064" s="158">
        <v>22019</v>
      </c>
      <c r="AH1064" s="158">
        <v>372</v>
      </c>
      <c r="AI1064" s="158">
        <v>0</v>
      </c>
      <c r="AJ1064" s="155">
        <v>0.0194164622370687</v>
      </c>
      <c r="AK1064" s="155">
        <v>0.016894500204369</v>
      </c>
      <c r="AL1064" s="156">
        <v>0.00252196203269979</v>
      </c>
    </row>
    <row r="1065" ht="33" spans="1:38">
      <c r="A1065" s="166" t="s">
        <v>668</v>
      </c>
      <c r="B1065" s="167" t="s">
        <v>1828</v>
      </c>
      <c r="C1065" s="167" t="s">
        <v>885</v>
      </c>
      <c r="D1065" s="150">
        <v>3965</v>
      </c>
      <c r="E1065" s="150">
        <v>84</v>
      </c>
      <c r="F1065" s="150">
        <v>64</v>
      </c>
      <c r="G1065" s="150">
        <v>0</v>
      </c>
      <c r="H1065" s="150">
        <v>0</v>
      </c>
      <c r="I1065" s="151">
        <v>5169</v>
      </c>
      <c r="J1065" s="151">
        <v>65</v>
      </c>
      <c r="K1065" s="151">
        <v>65</v>
      </c>
      <c r="L1065" s="151">
        <v>0</v>
      </c>
      <c r="M1065" s="151">
        <v>0</v>
      </c>
      <c r="N1065" s="151">
        <v>1890</v>
      </c>
      <c r="O1065" s="151">
        <v>44</v>
      </c>
      <c r="P1065" s="151">
        <v>44</v>
      </c>
      <c r="Q1065" s="151">
        <v>26</v>
      </c>
      <c r="R1065" s="151">
        <v>0</v>
      </c>
      <c r="S1065" s="152">
        <v>0.015</v>
      </c>
      <c r="T1065" s="153">
        <v>98853</v>
      </c>
      <c r="U1065" s="153">
        <v>1692</v>
      </c>
      <c r="V1065" s="153">
        <v>1672</v>
      </c>
      <c r="W1065" s="153">
        <v>2</v>
      </c>
      <c r="X1065" s="151">
        <v>1508</v>
      </c>
      <c r="Y1065" s="154">
        <v>0.0170960921772733</v>
      </c>
      <c r="Z1065" s="154">
        <v>0.0211853720050441</v>
      </c>
      <c r="AA1065" s="154">
        <v>0.0125749661443219</v>
      </c>
      <c r="AB1065" s="155">
        <v>0.0232804232804233</v>
      </c>
      <c r="AC1065" s="156">
        <v>0.00861040586072222</v>
      </c>
      <c r="AD1065" s="157">
        <v>26066</v>
      </c>
      <c r="AE1065" s="158">
        <v>473</v>
      </c>
      <c r="AF1065" s="158">
        <v>1</v>
      </c>
      <c r="AG1065" s="158">
        <v>31983</v>
      </c>
      <c r="AH1065" s="158">
        <v>470</v>
      </c>
      <c r="AI1065" s="158">
        <v>0</v>
      </c>
      <c r="AJ1065" s="155">
        <v>0.0181078799969309</v>
      </c>
      <c r="AK1065" s="155">
        <v>0.0146953068817809</v>
      </c>
      <c r="AL1065" s="156">
        <v>0.00341257311514992</v>
      </c>
    </row>
    <row r="1066" ht="33" spans="1:38">
      <c r="A1066" s="166" t="s">
        <v>668</v>
      </c>
      <c r="B1066" s="167" t="s">
        <v>1828</v>
      </c>
      <c r="C1066" s="167" t="s">
        <v>886</v>
      </c>
      <c r="D1066" s="150">
        <v>3924</v>
      </c>
      <c r="E1066" s="150">
        <v>107</v>
      </c>
      <c r="F1066" s="150">
        <v>77</v>
      </c>
      <c r="G1066" s="150">
        <v>0</v>
      </c>
      <c r="H1066" s="150">
        <v>0</v>
      </c>
      <c r="I1066" s="151">
        <v>5255</v>
      </c>
      <c r="J1066" s="151">
        <v>30</v>
      </c>
      <c r="K1066" s="151">
        <v>30</v>
      </c>
      <c r="L1066" s="151">
        <v>8</v>
      </c>
      <c r="M1066" s="151">
        <v>0</v>
      </c>
      <c r="N1066" s="151">
        <v>1845</v>
      </c>
      <c r="O1066" s="151">
        <v>94</v>
      </c>
      <c r="P1066" s="151">
        <v>94</v>
      </c>
      <c r="Q1066" s="151">
        <v>69</v>
      </c>
      <c r="R1066" s="151">
        <v>0</v>
      </c>
      <c r="S1066" s="152">
        <v>0.015</v>
      </c>
      <c r="T1066" s="153">
        <v>99183</v>
      </c>
      <c r="U1066" s="153">
        <v>1961</v>
      </c>
      <c r="V1066" s="153">
        <v>1931</v>
      </c>
      <c r="W1066" s="153">
        <v>0</v>
      </c>
      <c r="X1066" s="151">
        <v>1794</v>
      </c>
      <c r="Y1066" s="154">
        <v>0.0197715334281076</v>
      </c>
      <c r="Z1066" s="154">
        <v>0.0272680937818553</v>
      </c>
      <c r="AA1066" s="154">
        <v>0.00570884871550904</v>
      </c>
      <c r="AB1066" s="155">
        <v>0.0509485094850948</v>
      </c>
      <c r="AC1066" s="156">
        <v>0.0215592450663462</v>
      </c>
      <c r="AD1066" s="157">
        <v>27000</v>
      </c>
      <c r="AE1066" s="158">
        <v>503</v>
      </c>
      <c r="AF1066" s="158">
        <v>0</v>
      </c>
      <c r="AG1066" s="158">
        <v>33093</v>
      </c>
      <c r="AH1066" s="158">
        <v>581</v>
      </c>
      <c r="AI1066" s="158">
        <v>0</v>
      </c>
      <c r="AJ1066" s="155">
        <v>0.0186296296296296</v>
      </c>
      <c r="AK1066" s="155">
        <v>0.0175565829631644</v>
      </c>
      <c r="AL1066" s="156">
        <v>0.00107304666646521</v>
      </c>
    </row>
    <row r="1067" ht="33" spans="1:38">
      <c r="A1067" s="166" t="s">
        <v>668</v>
      </c>
      <c r="B1067" s="167" t="s">
        <v>1828</v>
      </c>
      <c r="C1067" s="167" t="s">
        <v>887</v>
      </c>
      <c r="D1067" s="150">
        <v>4590</v>
      </c>
      <c r="E1067" s="150">
        <v>77</v>
      </c>
      <c r="F1067" s="150">
        <v>63</v>
      </c>
      <c r="G1067" s="150">
        <v>0</v>
      </c>
      <c r="H1067" s="150">
        <v>0</v>
      </c>
      <c r="I1067" s="151">
        <v>5818</v>
      </c>
      <c r="J1067" s="151">
        <v>46</v>
      </c>
      <c r="K1067" s="151">
        <v>46</v>
      </c>
      <c r="L1067" s="151">
        <v>1</v>
      </c>
      <c r="M1067" s="151">
        <v>0</v>
      </c>
      <c r="N1067" s="151">
        <v>2207</v>
      </c>
      <c r="O1067" s="151">
        <v>65</v>
      </c>
      <c r="P1067" s="151">
        <v>65</v>
      </c>
      <c r="Q1067" s="151">
        <v>43</v>
      </c>
      <c r="R1067" s="151">
        <v>1</v>
      </c>
      <c r="S1067" s="152">
        <v>0.015</v>
      </c>
      <c r="T1067" s="153">
        <v>112037</v>
      </c>
      <c r="U1067" s="153">
        <v>2025</v>
      </c>
      <c r="V1067" s="153">
        <v>2010</v>
      </c>
      <c r="W1067" s="153">
        <v>2</v>
      </c>
      <c r="X1067" s="151">
        <v>1840</v>
      </c>
      <c r="Y1067" s="154">
        <v>0.0180565348947223</v>
      </c>
      <c r="Z1067" s="154">
        <v>0.0167755991285403</v>
      </c>
      <c r="AA1067" s="154">
        <v>0.00790649707803369</v>
      </c>
      <c r="AB1067" s="155">
        <v>0.0289986406887177</v>
      </c>
      <c r="AC1067" s="156">
        <v>0.00886910205050662</v>
      </c>
      <c r="AD1067" s="157">
        <v>30815</v>
      </c>
      <c r="AE1067" s="158">
        <v>576</v>
      </c>
      <c r="AF1067" s="158">
        <v>1</v>
      </c>
      <c r="AG1067" s="158">
        <v>35132</v>
      </c>
      <c r="AH1067" s="158">
        <v>576</v>
      </c>
      <c r="AI1067" s="158">
        <v>1</v>
      </c>
      <c r="AJ1067" s="155">
        <v>0.0186597436313484</v>
      </c>
      <c r="AK1067" s="155">
        <v>0.0163668450415576</v>
      </c>
      <c r="AL1067" s="156">
        <v>0.00229289858979081</v>
      </c>
    </row>
    <row r="1068" ht="33" spans="1:38">
      <c r="A1068" s="166" t="s">
        <v>668</v>
      </c>
      <c r="B1068" s="167" t="s">
        <v>1828</v>
      </c>
      <c r="C1068" s="167" t="s">
        <v>888</v>
      </c>
      <c r="D1068" s="150">
        <v>5282</v>
      </c>
      <c r="E1068" s="150">
        <v>146</v>
      </c>
      <c r="F1068" s="150">
        <v>108</v>
      </c>
      <c r="G1068" s="150">
        <v>0</v>
      </c>
      <c r="H1068" s="150">
        <v>0</v>
      </c>
      <c r="I1068" s="151">
        <v>6987</v>
      </c>
      <c r="J1068" s="151">
        <v>60</v>
      </c>
      <c r="K1068" s="151">
        <v>59</v>
      </c>
      <c r="L1068" s="151">
        <v>13</v>
      </c>
      <c r="M1068" s="151">
        <v>0</v>
      </c>
      <c r="N1068" s="151">
        <v>2678</v>
      </c>
      <c r="O1068" s="151">
        <v>87</v>
      </c>
      <c r="P1068" s="151">
        <v>87</v>
      </c>
      <c r="Q1068" s="151">
        <v>72</v>
      </c>
      <c r="R1068" s="151">
        <v>0</v>
      </c>
      <c r="S1068" s="152">
        <v>0.015</v>
      </c>
      <c r="T1068" s="153">
        <v>134386</v>
      </c>
      <c r="U1068" s="153">
        <v>2680</v>
      </c>
      <c r="V1068" s="153">
        <v>2640</v>
      </c>
      <c r="W1068" s="153">
        <v>1</v>
      </c>
      <c r="X1068" s="151">
        <v>2433</v>
      </c>
      <c r="Y1068" s="154">
        <v>0.0199351122884824</v>
      </c>
      <c r="Z1068" s="154">
        <v>0.0276410450586899</v>
      </c>
      <c r="AA1068" s="154">
        <v>0.008587376556462</v>
      </c>
      <c r="AB1068" s="155">
        <v>0.032486930545183</v>
      </c>
      <c r="AC1068" s="156">
        <v>0.0190536685022279</v>
      </c>
      <c r="AD1068" s="157">
        <v>35744</v>
      </c>
      <c r="AE1068" s="158">
        <v>742</v>
      </c>
      <c r="AF1068" s="158">
        <v>0</v>
      </c>
      <c r="AG1068" s="158">
        <v>42923</v>
      </c>
      <c r="AH1068" s="158">
        <v>767</v>
      </c>
      <c r="AI1068" s="158">
        <v>0</v>
      </c>
      <c r="AJ1068" s="155">
        <v>0.0207587287376902</v>
      </c>
      <c r="AK1068" s="155">
        <v>0.0178692076509098</v>
      </c>
      <c r="AL1068" s="156">
        <v>0.00288952108678047</v>
      </c>
    </row>
    <row r="1069" ht="33" spans="1:38">
      <c r="A1069" s="166" t="s">
        <v>668</v>
      </c>
      <c r="B1069" s="167" t="s">
        <v>1828</v>
      </c>
      <c r="C1069" s="167" t="s">
        <v>889</v>
      </c>
      <c r="D1069" s="150">
        <v>4034</v>
      </c>
      <c r="E1069" s="150">
        <v>80</v>
      </c>
      <c r="F1069" s="150">
        <v>64</v>
      </c>
      <c r="G1069" s="150">
        <v>0</v>
      </c>
      <c r="H1069" s="150">
        <v>0</v>
      </c>
      <c r="I1069" s="151">
        <v>5344</v>
      </c>
      <c r="J1069" s="151">
        <v>40</v>
      </c>
      <c r="K1069" s="151">
        <v>40</v>
      </c>
      <c r="L1069" s="151">
        <v>1</v>
      </c>
      <c r="M1069" s="151">
        <v>0</v>
      </c>
      <c r="N1069" s="151">
        <v>1963</v>
      </c>
      <c r="O1069" s="151">
        <v>76</v>
      </c>
      <c r="P1069" s="151">
        <v>76</v>
      </c>
      <c r="Q1069" s="151">
        <v>44</v>
      </c>
      <c r="R1069" s="151">
        <v>4</v>
      </c>
      <c r="S1069" s="152">
        <v>0.015</v>
      </c>
      <c r="T1069" s="153">
        <v>99870</v>
      </c>
      <c r="U1069" s="153">
        <v>1761</v>
      </c>
      <c r="V1069" s="153">
        <v>1744</v>
      </c>
      <c r="W1069" s="153">
        <v>7</v>
      </c>
      <c r="X1069" s="151">
        <v>1584</v>
      </c>
      <c r="Y1069" s="154">
        <v>0.0175628316811855</v>
      </c>
      <c r="Z1069" s="154">
        <v>0.0198314328210213</v>
      </c>
      <c r="AA1069" s="154">
        <v>0.00748502994011976</v>
      </c>
      <c r="AB1069" s="155">
        <v>0.0366785532348446</v>
      </c>
      <c r="AC1069" s="156">
        <v>0.0123464028809016</v>
      </c>
      <c r="AD1069" s="157">
        <v>27002</v>
      </c>
      <c r="AE1069" s="158">
        <v>455</v>
      </c>
      <c r="AF1069" s="158">
        <v>4</v>
      </c>
      <c r="AG1069" s="158">
        <v>31539</v>
      </c>
      <c r="AH1069" s="158">
        <v>565</v>
      </c>
      <c r="AI1069" s="158">
        <v>2</v>
      </c>
      <c r="AJ1069" s="155">
        <v>0.0167024664839641</v>
      </c>
      <c r="AK1069" s="155">
        <v>0.01785091474048</v>
      </c>
      <c r="AL1069" s="156">
        <v>-0.00114844825651589</v>
      </c>
    </row>
    <row r="1070" ht="33" spans="1:38">
      <c r="A1070" s="166" t="s">
        <v>668</v>
      </c>
      <c r="B1070" s="167" t="s">
        <v>1828</v>
      </c>
      <c r="C1070" s="167" t="s">
        <v>890</v>
      </c>
      <c r="D1070" s="150">
        <v>4819</v>
      </c>
      <c r="E1070" s="150">
        <v>87</v>
      </c>
      <c r="F1070" s="150">
        <v>66</v>
      </c>
      <c r="G1070" s="150">
        <v>0</v>
      </c>
      <c r="H1070" s="150">
        <v>0</v>
      </c>
      <c r="I1070" s="151">
        <v>6584</v>
      </c>
      <c r="J1070" s="151">
        <v>74</v>
      </c>
      <c r="K1070" s="151">
        <v>74</v>
      </c>
      <c r="L1070" s="151">
        <v>13</v>
      </c>
      <c r="M1070" s="151">
        <v>0</v>
      </c>
      <c r="N1070" s="151">
        <v>2305</v>
      </c>
      <c r="O1070" s="151">
        <v>97</v>
      </c>
      <c r="P1070" s="151">
        <v>97</v>
      </c>
      <c r="Q1070" s="151">
        <v>74</v>
      </c>
      <c r="R1070" s="151">
        <v>0</v>
      </c>
      <c r="S1070" s="152">
        <v>0.015</v>
      </c>
      <c r="T1070" s="153">
        <v>120738</v>
      </c>
      <c r="U1070" s="153">
        <v>2163</v>
      </c>
      <c r="V1070" s="153">
        <v>2142</v>
      </c>
      <c r="W1070" s="153">
        <v>0</v>
      </c>
      <c r="X1070" s="151">
        <v>1967</v>
      </c>
      <c r="Y1070" s="154">
        <v>0.0179148238334244</v>
      </c>
      <c r="Z1070" s="154">
        <v>0.0180535380784395</v>
      </c>
      <c r="AA1070" s="154">
        <v>0.0112393681652491</v>
      </c>
      <c r="AB1070" s="155">
        <v>0.0420824295010846</v>
      </c>
      <c r="AC1070" s="156">
        <v>0.00681416991319042</v>
      </c>
      <c r="AD1070" s="157">
        <v>32795</v>
      </c>
      <c r="AE1070" s="158">
        <v>665</v>
      </c>
      <c r="AF1070" s="158">
        <v>0</v>
      </c>
      <c r="AG1070" s="158">
        <v>37535</v>
      </c>
      <c r="AH1070" s="158">
        <v>609</v>
      </c>
      <c r="AI1070" s="158">
        <v>0</v>
      </c>
      <c r="AJ1070" s="155">
        <v>0.0202774813233725</v>
      </c>
      <c r="AK1070" s="155">
        <v>0.0162248568003197</v>
      </c>
      <c r="AL1070" s="156">
        <v>0.00405262452305276</v>
      </c>
    </row>
    <row r="1071" ht="33" spans="1:38">
      <c r="A1071" s="166" t="s">
        <v>668</v>
      </c>
      <c r="B1071" s="167" t="s">
        <v>1828</v>
      </c>
      <c r="C1071" s="167" t="s">
        <v>891</v>
      </c>
      <c r="D1071" s="150">
        <v>5401</v>
      </c>
      <c r="E1071" s="150">
        <v>94</v>
      </c>
      <c r="F1071" s="150">
        <v>63</v>
      </c>
      <c r="G1071" s="150">
        <v>0</v>
      </c>
      <c r="H1071" s="150">
        <v>0</v>
      </c>
      <c r="I1071" s="151">
        <v>7384</v>
      </c>
      <c r="J1071" s="151">
        <v>76</v>
      </c>
      <c r="K1071" s="151">
        <v>76</v>
      </c>
      <c r="L1071" s="151">
        <v>25</v>
      </c>
      <c r="M1071" s="151">
        <v>0</v>
      </c>
      <c r="N1071" s="151">
        <v>2792</v>
      </c>
      <c r="O1071" s="151">
        <v>75</v>
      </c>
      <c r="P1071" s="151">
        <v>75</v>
      </c>
      <c r="Q1071" s="151">
        <v>67</v>
      </c>
      <c r="R1071" s="151">
        <v>0</v>
      </c>
      <c r="S1071" s="152">
        <v>0.015</v>
      </c>
      <c r="T1071" s="153">
        <v>139478</v>
      </c>
      <c r="U1071" s="153">
        <v>2072</v>
      </c>
      <c r="V1071" s="153">
        <v>2041</v>
      </c>
      <c r="W1071" s="153">
        <v>1</v>
      </c>
      <c r="X1071" s="151">
        <v>1897</v>
      </c>
      <c r="Y1071" s="154">
        <v>0.0148482197909348</v>
      </c>
      <c r="Z1071" s="154">
        <v>0.0174041844102944</v>
      </c>
      <c r="AA1071" s="154">
        <v>0.0102925243770314</v>
      </c>
      <c r="AB1071" s="155">
        <v>0.0268624641833811</v>
      </c>
      <c r="AC1071" s="156">
        <v>0.00711166003326297</v>
      </c>
      <c r="AD1071" s="157">
        <v>37132</v>
      </c>
      <c r="AE1071" s="158">
        <v>586</v>
      </c>
      <c r="AF1071" s="158">
        <v>0</v>
      </c>
      <c r="AG1071" s="158">
        <v>45852</v>
      </c>
      <c r="AH1071" s="158">
        <v>580</v>
      </c>
      <c r="AI1071" s="158">
        <v>0</v>
      </c>
      <c r="AJ1071" s="155">
        <v>0.0157815361413336</v>
      </c>
      <c r="AK1071" s="155">
        <v>0.0126493937014743</v>
      </c>
      <c r="AL1071" s="156">
        <v>0.00313214243985931</v>
      </c>
    </row>
    <row r="1072" ht="33" spans="1:38">
      <c r="A1072" s="166" t="s">
        <v>668</v>
      </c>
      <c r="B1072" s="167" t="s">
        <v>1828</v>
      </c>
      <c r="C1072" s="167" t="s">
        <v>892</v>
      </c>
      <c r="D1072" s="150">
        <v>1837</v>
      </c>
      <c r="E1072" s="150">
        <v>32</v>
      </c>
      <c r="F1072" s="150">
        <v>24</v>
      </c>
      <c r="G1072" s="150">
        <v>0</v>
      </c>
      <c r="H1072" s="150">
        <v>0</v>
      </c>
      <c r="I1072" s="151">
        <v>2462</v>
      </c>
      <c r="J1072" s="151">
        <v>24</v>
      </c>
      <c r="K1072" s="151">
        <v>24</v>
      </c>
      <c r="L1072" s="151">
        <v>0</v>
      </c>
      <c r="M1072" s="151">
        <v>0</v>
      </c>
      <c r="N1072" s="151">
        <v>923</v>
      </c>
      <c r="O1072" s="151">
        <v>28</v>
      </c>
      <c r="P1072" s="151">
        <v>28</v>
      </c>
      <c r="Q1072" s="151">
        <v>13</v>
      </c>
      <c r="R1072" s="151">
        <v>0</v>
      </c>
      <c r="S1072" s="152">
        <v>0.015</v>
      </c>
      <c r="T1072" s="153">
        <v>46422</v>
      </c>
      <c r="U1072" s="153">
        <v>657</v>
      </c>
      <c r="V1072" s="153">
        <v>649</v>
      </c>
      <c r="W1072" s="153">
        <v>0</v>
      </c>
      <c r="X1072" s="151">
        <v>578</v>
      </c>
      <c r="Y1072" s="154">
        <v>0.0141527723924002</v>
      </c>
      <c r="Z1072" s="154">
        <v>0.0174197060424605</v>
      </c>
      <c r="AA1072" s="154">
        <v>0.00974817221770918</v>
      </c>
      <c r="AB1072" s="155">
        <v>0.0303358613217768</v>
      </c>
      <c r="AC1072" s="156">
        <v>0.00767153382475136</v>
      </c>
      <c r="AD1072" s="157">
        <v>12840</v>
      </c>
      <c r="AE1072" s="158">
        <v>201</v>
      </c>
      <c r="AF1072" s="158">
        <v>0</v>
      </c>
      <c r="AG1072" s="158">
        <v>14818</v>
      </c>
      <c r="AH1072" s="158">
        <v>223</v>
      </c>
      <c r="AI1072" s="158">
        <v>0</v>
      </c>
      <c r="AJ1072" s="155">
        <v>0.0156542056074766</v>
      </c>
      <c r="AK1072" s="155">
        <v>0.0150492644081522</v>
      </c>
      <c r="AL1072" s="156">
        <v>0.000604941199324388</v>
      </c>
    </row>
    <row r="1073" ht="33" spans="1:38">
      <c r="A1073" s="166" t="s">
        <v>668</v>
      </c>
      <c r="B1073" s="167" t="s">
        <v>1828</v>
      </c>
      <c r="C1073" s="167" t="s">
        <v>893</v>
      </c>
      <c r="D1073" s="150">
        <v>2300</v>
      </c>
      <c r="E1073" s="150">
        <v>25</v>
      </c>
      <c r="F1073" s="150">
        <v>19</v>
      </c>
      <c r="G1073" s="150">
        <v>0</v>
      </c>
      <c r="H1073" s="150">
        <v>0</v>
      </c>
      <c r="I1073" s="151">
        <v>3000</v>
      </c>
      <c r="J1073" s="151">
        <v>33</v>
      </c>
      <c r="K1073" s="151">
        <v>32</v>
      </c>
      <c r="L1073" s="151">
        <v>1</v>
      </c>
      <c r="M1073" s="151">
        <v>0</v>
      </c>
      <c r="N1073" s="151">
        <v>970</v>
      </c>
      <c r="O1073" s="151">
        <v>22</v>
      </c>
      <c r="P1073" s="151">
        <v>22</v>
      </c>
      <c r="Q1073" s="151">
        <v>14</v>
      </c>
      <c r="R1073" s="151">
        <v>0</v>
      </c>
      <c r="S1073" s="152">
        <v>0.015</v>
      </c>
      <c r="T1073" s="153">
        <v>51464</v>
      </c>
      <c r="U1073" s="153">
        <v>757</v>
      </c>
      <c r="V1073" s="153">
        <v>750</v>
      </c>
      <c r="W1073" s="153">
        <v>3</v>
      </c>
      <c r="X1073" s="151">
        <v>674</v>
      </c>
      <c r="Y1073" s="154">
        <v>0.0146510181874709</v>
      </c>
      <c r="Z1073" s="154">
        <v>0.0108695652173913</v>
      </c>
      <c r="AA1073" s="154">
        <v>0.011</v>
      </c>
      <c r="AB1073" s="155">
        <v>0.022680412371134</v>
      </c>
      <c r="AC1073" s="156">
        <v>-0.000130434782608695</v>
      </c>
      <c r="AD1073" s="157">
        <v>14573</v>
      </c>
      <c r="AE1073" s="158">
        <v>219</v>
      </c>
      <c r="AF1073" s="158">
        <v>1</v>
      </c>
      <c r="AG1073" s="158">
        <v>15656</v>
      </c>
      <c r="AH1073" s="158">
        <v>261</v>
      </c>
      <c r="AI1073" s="158">
        <v>2</v>
      </c>
      <c r="AJ1073" s="155">
        <v>0.0149591710697866</v>
      </c>
      <c r="AK1073" s="155">
        <v>0.016543178334185</v>
      </c>
      <c r="AL1073" s="156">
        <v>-0.00158400726439839</v>
      </c>
    </row>
    <row r="1074" ht="33" spans="1:38">
      <c r="A1074" s="166" t="s">
        <v>668</v>
      </c>
      <c r="B1074" s="167" t="s">
        <v>1828</v>
      </c>
      <c r="C1074" s="167" t="s">
        <v>894</v>
      </c>
      <c r="D1074" s="150">
        <v>2442</v>
      </c>
      <c r="E1074" s="150">
        <v>31</v>
      </c>
      <c r="F1074" s="150">
        <v>26</v>
      </c>
      <c r="G1074" s="150">
        <v>0</v>
      </c>
      <c r="H1074" s="150">
        <v>0</v>
      </c>
      <c r="I1074" s="151">
        <v>3266</v>
      </c>
      <c r="J1074" s="151">
        <v>38</v>
      </c>
      <c r="K1074" s="151">
        <v>38</v>
      </c>
      <c r="L1074" s="151">
        <v>6</v>
      </c>
      <c r="M1074" s="151">
        <v>0</v>
      </c>
      <c r="N1074" s="151">
        <v>1169</v>
      </c>
      <c r="O1074" s="151">
        <v>26</v>
      </c>
      <c r="P1074" s="151">
        <v>26</v>
      </c>
      <c r="Q1074" s="151">
        <v>20</v>
      </c>
      <c r="R1074" s="151">
        <v>0</v>
      </c>
      <c r="S1074" s="152">
        <v>0.015</v>
      </c>
      <c r="T1074" s="153">
        <v>59799</v>
      </c>
      <c r="U1074" s="153">
        <v>910</v>
      </c>
      <c r="V1074" s="153">
        <v>905</v>
      </c>
      <c r="W1074" s="153">
        <v>0</v>
      </c>
      <c r="X1074" s="151">
        <v>828</v>
      </c>
      <c r="Y1074" s="154">
        <v>0.0152176457800298</v>
      </c>
      <c r="Z1074" s="154">
        <v>0.0126945126945127</v>
      </c>
      <c r="AA1074" s="154">
        <v>0.0116350275566442</v>
      </c>
      <c r="AB1074" s="155">
        <v>0.0222412318220701</v>
      </c>
      <c r="AC1074" s="156">
        <v>0.00105948513786848</v>
      </c>
      <c r="AD1074" s="157">
        <v>16513</v>
      </c>
      <c r="AE1074" s="158">
        <v>249</v>
      </c>
      <c r="AF1074" s="158">
        <v>0</v>
      </c>
      <c r="AG1074" s="158">
        <v>18512</v>
      </c>
      <c r="AH1074" s="158">
        <v>252</v>
      </c>
      <c r="AI1074" s="158">
        <v>0</v>
      </c>
      <c r="AJ1074" s="155">
        <v>0.0150790286440986</v>
      </c>
      <c r="AK1074" s="155">
        <v>0.0136127917026793</v>
      </c>
      <c r="AL1074" s="156">
        <v>0.00146623694141925</v>
      </c>
    </row>
    <row r="1075" ht="33" spans="1:38">
      <c r="A1075" s="166" t="s">
        <v>668</v>
      </c>
      <c r="B1075" s="167" t="s">
        <v>1828</v>
      </c>
      <c r="C1075" s="167" t="s">
        <v>895</v>
      </c>
      <c r="D1075" s="150">
        <v>2804</v>
      </c>
      <c r="E1075" s="150">
        <v>40</v>
      </c>
      <c r="F1075" s="150">
        <v>30</v>
      </c>
      <c r="G1075" s="150">
        <v>0</v>
      </c>
      <c r="H1075" s="150">
        <v>0</v>
      </c>
      <c r="I1075" s="151">
        <v>3690</v>
      </c>
      <c r="J1075" s="151">
        <v>40</v>
      </c>
      <c r="K1075" s="151">
        <v>40</v>
      </c>
      <c r="L1075" s="151">
        <v>1</v>
      </c>
      <c r="M1075" s="151">
        <v>0</v>
      </c>
      <c r="N1075" s="151">
        <v>1308</v>
      </c>
      <c r="O1075" s="151">
        <v>24</v>
      </c>
      <c r="P1075" s="151">
        <v>24</v>
      </c>
      <c r="Q1075" s="151">
        <v>18</v>
      </c>
      <c r="R1075" s="151">
        <v>0</v>
      </c>
      <c r="S1075" s="152">
        <v>0.015</v>
      </c>
      <c r="T1075" s="153">
        <v>66569</v>
      </c>
      <c r="U1075" s="153">
        <v>872</v>
      </c>
      <c r="V1075" s="153">
        <v>862</v>
      </c>
      <c r="W1075" s="153">
        <v>0</v>
      </c>
      <c r="X1075" s="151">
        <v>774</v>
      </c>
      <c r="Y1075" s="154">
        <v>0.0130991903138097</v>
      </c>
      <c r="Z1075" s="154">
        <v>0.014265335235378</v>
      </c>
      <c r="AA1075" s="154">
        <v>0.010840108401084</v>
      </c>
      <c r="AB1075" s="155">
        <v>0.018348623853211</v>
      </c>
      <c r="AC1075" s="156">
        <v>0.00342522683429402</v>
      </c>
      <c r="AD1075" s="157">
        <v>18566</v>
      </c>
      <c r="AE1075" s="158">
        <v>256</v>
      </c>
      <c r="AF1075" s="158">
        <v>0</v>
      </c>
      <c r="AG1075" s="158">
        <v>20256</v>
      </c>
      <c r="AH1075" s="158">
        <v>260</v>
      </c>
      <c r="AI1075" s="158">
        <v>0</v>
      </c>
      <c r="AJ1075" s="155">
        <v>0.0137886459118819</v>
      </c>
      <c r="AK1075" s="155">
        <v>0.0128357030015798</v>
      </c>
      <c r="AL1075" s="156">
        <v>0.000952942910302157</v>
      </c>
    </row>
    <row r="1076" ht="33" spans="1:38">
      <c r="A1076" s="166" t="s">
        <v>668</v>
      </c>
      <c r="B1076" s="167" t="s">
        <v>1828</v>
      </c>
      <c r="C1076" s="167" t="s">
        <v>896</v>
      </c>
      <c r="D1076" s="150">
        <v>3609</v>
      </c>
      <c r="E1076" s="150">
        <v>89</v>
      </c>
      <c r="F1076" s="150">
        <v>60</v>
      </c>
      <c r="G1076" s="150">
        <v>0</v>
      </c>
      <c r="H1076" s="150">
        <v>0</v>
      </c>
      <c r="I1076" s="151">
        <v>4946</v>
      </c>
      <c r="J1076" s="151">
        <v>50</v>
      </c>
      <c r="K1076" s="151">
        <v>50</v>
      </c>
      <c r="L1076" s="151">
        <v>0</v>
      </c>
      <c r="M1076" s="151">
        <v>0</v>
      </c>
      <c r="N1076" s="151">
        <v>1806</v>
      </c>
      <c r="O1076" s="151">
        <v>80</v>
      </c>
      <c r="P1076" s="151">
        <v>79</v>
      </c>
      <c r="Q1076" s="151">
        <v>32</v>
      </c>
      <c r="R1076" s="151">
        <v>0</v>
      </c>
      <c r="S1076" s="152">
        <v>0.015</v>
      </c>
      <c r="T1076" s="153">
        <v>92865</v>
      </c>
      <c r="U1076" s="153">
        <v>1947</v>
      </c>
      <c r="V1076" s="153">
        <v>1917</v>
      </c>
      <c r="W1076" s="153">
        <v>0</v>
      </c>
      <c r="X1076" s="151">
        <v>1732</v>
      </c>
      <c r="Y1076" s="154">
        <v>0.0209659182684542</v>
      </c>
      <c r="Z1076" s="154">
        <v>0.0246605707952341</v>
      </c>
      <c r="AA1076" s="154">
        <v>0.0101091791346543</v>
      </c>
      <c r="AB1076" s="155">
        <v>0.044296788482835</v>
      </c>
      <c r="AC1076" s="156">
        <v>0.0145513916605799</v>
      </c>
      <c r="AD1076" s="157">
        <v>24581</v>
      </c>
      <c r="AE1076" s="158">
        <v>543</v>
      </c>
      <c r="AF1076" s="158">
        <v>0</v>
      </c>
      <c r="AG1076" s="158">
        <v>31734</v>
      </c>
      <c r="AH1076" s="158">
        <v>583</v>
      </c>
      <c r="AI1076" s="158">
        <v>0</v>
      </c>
      <c r="AJ1076" s="155">
        <v>0.0220902322932346</v>
      </c>
      <c r="AK1076" s="155">
        <v>0.0183714627843953</v>
      </c>
      <c r="AL1076" s="156">
        <v>0.00371876950883933</v>
      </c>
    </row>
    <row r="1077" ht="33" spans="1:38">
      <c r="A1077" s="166" t="s">
        <v>668</v>
      </c>
      <c r="B1077" s="167" t="s">
        <v>1828</v>
      </c>
      <c r="C1077" s="167" t="s">
        <v>897</v>
      </c>
      <c r="D1077" s="150">
        <v>1986</v>
      </c>
      <c r="E1077" s="150">
        <v>30</v>
      </c>
      <c r="F1077" s="150">
        <v>20</v>
      </c>
      <c r="G1077" s="150">
        <v>1</v>
      </c>
      <c r="H1077" s="150">
        <v>0</v>
      </c>
      <c r="I1077" s="151">
        <v>2623</v>
      </c>
      <c r="J1077" s="151">
        <v>27</v>
      </c>
      <c r="K1077" s="151">
        <v>27</v>
      </c>
      <c r="L1077" s="151">
        <v>8</v>
      </c>
      <c r="M1077" s="151">
        <v>0</v>
      </c>
      <c r="N1077" s="151">
        <v>956</v>
      </c>
      <c r="O1077" s="151">
        <v>41</v>
      </c>
      <c r="P1077" s="151">
        <v>41</v>
      </c>
      <c r="Q1077" s="151">
        <v>29</v>
      </c>
      <c r="R1077" s="151">
        <v>0</v>
      </c>
      <c r="S1077" s="152">
        <v>0.015</v>
      </c>
      <c r="T1077" s="153">
        <v>47694</v>
      </c>
      <c r="U1077" s="153">
        <v>832</v>
      </c>
      <c r="V1077" s="153">
        <v>822</v>
      </c>
      <c r="W1077" s="153">
        <v>2</v>
      </c>
      <c r="X1077" s="151">
        <v>758</v>
      </c>
      <c r="Y1077" s="154">
        <v>0.0174026082945444</v>
      </c>
      <c r="Z1077" s="154">
        <v>0.0151057401812689</v>
      </c>
      <c r="AA1077" s="154">
        <v>0.0102935569958063</v>
      </c>
      <c r="AB1077" s="155">
        <v>0.0428870292887029</v>
      </c>
      <c r="AC1077" s="156">
        <v>0.00481218318546255</v>
      </c>
      <c r="AD1077" s="157">
        <v>13431</v>
      </c>
      <c r="AE1077" s="158">
        <v>243</v>
      </c>
      <c r="AF1077" s="158">
        <v>0</v>
      </c>
      <c r="AG1077" s="158">
        <v>14934</v>
      </c>
      <c r="AH1077" s="158">
        <v>224</v>
      </c>
      <c r="AI1077" s="158">
        <v>0</v>
      </c>
      <c r="AJ1077" s="155">
        <v>0.0180924726379272</v>
      </c>
      <c r="AK1077" s="155">
        <v>0.0149993303870363</v>
      </c>
      <c r="AL1077" s="156">
        <v>0.00309314225089089</v>
      </c>
    </row>
    <row r="1078" ht="33" spans="1:38">
      <c r="A1078" s="166" t="s">
        <v>668</v>
      </c>
      <c r="B1078" s="167" t="s">
        <v>1824</v>
      </c>
      <c r="C1078" s="167" t="s">
        <v>898</v>
      </c>
      <c r="D1078" s="150">
        <v>4228</v>
      </c>
      <c r="E1078" s="150">
        <v>186</v>
      </c>
      <c r="F1078" s="150">
        <v>98</v>
      </c>
      <c r="G1078" s="150">
        <v>0</v>
      </c>
      <c r="H1078" s="150">
        <v>0</v>
      </c>
      <c r="I1078" s="151">
        <v>5484</v>
      </c>
      <c r="J1078" s="151">
        <v>67</v>
      </c>
      <c r="K1078" s="151">
        <v>67</v>
      </c>
      <c r="L1078" s="151">
        <v>3</v>
      </c>
      <c r="M1078" s="151">
        <v>0</v>
      </c>
      <c r="N1078" s="151">
        <v>2077</v>
      </c>
      <c r="O1078" s="151">
        <v>86</v>
      </c>
      <c r="P1078" s="151">
        <v>86</v>
      </c>
      <c r="Q1078" s="151">
        <v>43</v>
      </c>
      <c r="R1078" s="151">
        <v>0</v>
      </c>
      <c r="S1078" s="152">
        <v>0.015</v>
      </c>
      <c r="T1078" s="153">
        <v>103937</v>
      </c>
      <c r="U1078" s="153">
        <v>2417</v>
      </c>
      <c r="V1078" s="153">
        <v>2328</v>
      </c>
      <c r="W1078" s="153">
        <v>10</v>
      </c>
      <c r="X1078" s="151">
        <v>2057</v>
      </c>
      <c r="Y1078" s="154">
        <v>0.0231582593301712</v>
      </c>
      <c r="Z1078" s="154">
        <v>0.04399243140965</v>
      </c>
      <c r="AA1078" s="154">
        <v>0.012217359591539</v>
      </c>
      <c r="AB1078" s="155">
        <v>0.0414058738565238</v>
      </c>
      <c r="AC1078" s="156">
        <v>0.0317750718181109</v>
      </c>
      <c r="AD1078" s="157">
        <v>28568</v>
      </c>
      <c r="AE1078" s="158">
        <v>706</v>
      </c>
      <c r="AF1078" s="158">
        <v>0</v>
      </c>
      <c r="AG1078" s="158">
        <v>32235</v>
      </c>
      <c r="AH1078" s="158">
        <v>710</v>
      </c>
      <c r="AI1078" s="158">
        <v>3</v>
      </c>
      <c r="AJ1078" s="155">
        <v>0.0247129655558667</v>
      </c>
      <c r="AK1078" s="155">
        <v>0.0219326818675353</v>
      </c>
      <c r="AL1078" s="156">
        <v>0.00278028368833141</v>
      </c>
    </row>
    <row r="1079" ht="33" spans="1:38">
      <c r="A1079" s="166" t="s">
        <v>668</v>
      </c>
      <c r="B1079" s="167" t="s">
        <v>1824</v>
      </c>
      <c r="C1079" s="167" t="s">
        <v>899</v>
      </c>
      <c r="D1079" s="150">
        <v>4173</v>
      </c>
      <c r="E1079" s="150">
        <v>88</v>
      </c>
      <c r="F1079" s="150">
        <v>68</v>
      </c>
      <c r="G1079" s="150">
        <v>0</v>
      </c>
      <c r="H1079" s="150">
        <v>0</v>
      </c>
      <c r="I1079" s="151">
        <v>5461</v>
      </c>
      <c r="J1079" s="151">
        <v>54</v>
      </c>
      <c r="K1079" s="151">
        <v>54</v>
      </c>
      <c r="L1079" s="151">
        <v>13</v>
      </c>
      <c r="M1079" s="151">
        <v>0</v>
      </c>
      <c r="N1079" s="151">
        <v>2279</v>
      </c>
      <c r="O1079" s="151">
        <v>72</v>
      </c>
      <c r="P1079" s="151">
        <v>72</v>
      </c>
      <c r="Q1079" s="151">
        <v>28</v>
      </c>
      <c r="R1079" s="151">
        <v>0</v>
      </c>
      <c r="S1079" s="152">
        <v>0.015</v>
      </c>
      <c r="T1079" s="153">
        <v>105158</v>
      </c>
      <c r="U1079" s="153">
        <v>1759</v>
      </c>
      <c r="V1079" s="153">
        <v>1739</v>
      </c>
      <c r="W1079" s="153">
        <v>0</v>
      </c>
      <c r="X1079" s="151">
        <v>1565</v>
      </c>
      <c r="Y1079" s="154">
        <v>0.0167272104832728</v>
      </c>
      <c r="Z1079" s="154">
        <v>0.0210879463215912</v>
      </c>
      <c r="AA1079" s="154">
        <v>0.00988829884636513</v>
      </c>
      <c r="AB1079" s="155">
        <v>0.0315928038613427</v>
      </c>
      <c r="AC1079" s="156">
        <v>0.011199647475226</v>
      </c>
      <c r="AD1079" s="157">
        <v>28943</v>
      </c>
      <c r="AE1079" s="158">
        <v>531</v>
      </c>
      <c r="AF1079" s="158">
        <v>0</v>
      </c>
      <c r="AG1079" s="158">
        <v>32114</v>
      </c>
      <c r="AH1079" s="158">
        <v>493</v>
      </c>
      <c r="AI1079" s="158">
        <v>0</v>
      </c>
      <c r="AJ1079" s="155">
        <v>0.0183464050029368</v>
      </c>
      <c r="AK1079" s="155">
        <v>0.0153515600672604</v>
      </c>
      <c r="AL1079" s="156">
        <v>0.00299484493567642</v>
      </c>
    </row>
    <row r="1080" ht="33" spans="1:38">
      <c r="A1080" s="166" t="s">
        <v>668</v>
      </c>
      <c r="B1080" s="167" t="s">
        <v>1824</v>
      </c>
      <c r="C1080" s="167" t="s">
        <v>900</v>
      </c>
      <c r="D1080" s="150">
        <v>4830</v>
      </c>
      <c r="E1080" s="150">
        <v>64</v>
      </c>
      <c r="F1080" s="150">
        <v>48</v>
      </c>
      <c r="G1080" s="150">
        <v>0</v>
      </c>
      <c r="H1080" s="150">
        <v>0</v>
      </c>
      <c r="I1080" s="151">
        <v>6395</v>
      </c>
      <c r="J1080" s="151">
        <v>78</v>
      </c>
      <c r="K1080" s="151">
        <v>78</v>
      </c>
      <c r="L1080" s="151">
        <v>17</v>
      </c>
      <c r="M1080" s="151">
        <v>0</v>
      </c>
      <c r="N1080" s="151">
        <v>2592</v>
      </c>
      <c r="O1080" s="151">
        <v>34</v>
      </c>
      <c r="P1080" s="151">
        <v>34</v>
      </c>
      <c r="Q1080" s="151">
        <v>19</v>
      </c>
      <c r="R1080" s="151">
        <v>0</v>
      </c>
      <c r="S1080" s="152">
        <v>0.015</v>
      </c>
      <c r="T1080" s="153">
        <v>120492</v>
      </c>
      <c r="U1080" s="153">
        <v>1767</v>
      </c>
      <c r="V1080" s="153">
        <v>1751</v>
      </c>
      <c r="W1080" s="153">
        <v>0</v>
      </c>
      <c r="X1080" s="151">
        <v>1611</v>
      </c>
      <c r="Y1080" s="154">
        <v>0.0146648740165322</v>
      </c>
      <c r="Z1080" s="154">
        <v>0.0132505175983437</v>
      </c>
      <c r="AA1080" s="154">
        <v>0.0121970289288507</v>
      </c>
      <c r="AB1080" s="155">
        <v>0.0131172839506173</v>
      </c>
      <c r="AC1080" s="156">
        <v>0.00105348866949302</v>
      </c>
      <c r="AD1080" s="157">
        <v>33187</v>
      </c>
      <c r="AE1080" s="158">
        <v>476</v>
      </c>
      <c r="AF1080" s="158">
        <v>0</v>
      </c>
      <c r="AG1080" s="158">
        <v>36433</v>
      </c>
      <c r="AH1080" s="158">
        <v>493</v>
      </c>
      <c r="AI1080" s="158">
        <v>0</v>
      </c>
      <c r="AJ1080" s="155">
        <v>0.0143429656190677</v>
      </c>
      <c r="AK1080" s="155">
        <v>0.0135316883045591</v>
      </c>
      <c r="AL1080" s="156">
        <v>0.000811277314508654</v>
      </c>
    </row>
    <row r="1081" ht="33" spans="1:38">
      <c r="A1081" s="166" t="s">
        <v>668</v>
      </c>
      <c r="B1081" s="167" t="s">
        <v>1824</v>
      </c>
      <c r="C1081" s="167" t="s">
        <v>901</v>
      </c>
      <c r="D1081" s="150">
        <v>4597</v>
      </c>
      <c r="E1081" s="150">
        <v>71</v>
      </c>
      <c r="F1081" s="150">
        <v>50</v>
      </c>
      <c r="G1081" s="150">
        <v>2</v>
      </c>
      <c r="H1081" s="150">
        <v>0</v>
      </c>
      <c r="I1081" s="151">
        <v>5849</v>
      </c>
      <c r="J1081" s="151">
        <v>90</v>
      </c>
      <c r="K1081" s="151">
        <v>90</v>
      </c>
      <c r="L1081" s="151">
        <v>7</v>
      </c>
      <c r="M1081" s="151">
        <v>0</v>
      </c>
      <c r="N1081" s="151">
        <v>3000</v>
      </c>
      <c r="O1081" s="151">
        <v>77</v>
      </c>
      <c r="P1081" s="151">
        <v>77</v>
      </c>
      <c r="Q1081" s="151">
        <v>40</v>
      </c>
      <c r="R1081" s="151">
        <v>0</v>
      </c>
      <c r="S1081" s="152">
        <v>0.015</v>
      </c>
      <c r="T1081" s="153">
        <v>117785</v>
      </c>
      <c r="U1081" s="153">
        <v>1486</v>
      </c>
      <c r="V1081" s="153">
        <v>1465</v>
      </c>
      <c r="W1081" s="153">
        <v>0</v>
      </c>
      <c r="X1081" s="151">
        <v>1275</v>
      </c>
      <c r="Y1081" s="154">
        <v>0.0126162074967101</v>
      </c>
      <c r="Z1081" s="154">
        <v>0.0154448553404394</v>
      </c>
      <c r="AA1081" s="154">
        <v>0.0153872456830227</v>
      </c>
      <c r="AB1081" s="155">
        <v>0.0256666666666667</v>
      </c>
      <c r="AC1081" s="156">
        <v>5.76096574166785e-5</v>
      </c>
      <c r="AD1081" s="157">
        <v>32973</v>
      </c>
      <c r="AE1081" s="158">
        <v>489</v>
      </c>
      <c r="AF1081" s="158">
        <v>0</v>
      </c>
      <c r="AG1081" s="158">
        <v>35611</v>
      </c>
      <c r="AH1081" s="158">
        <v>406</v>
      </c>
      <c r="AI1081" s="158">
        <v>0</v>
      </c>
      <c r="AJ1081" s="155">
        <v>0.014830315712856</v>
      </c>
      <c r="AK1081" s="155">
        <v>0.0114009716098958</v>
      </c>
      <c r="AL1081" s="156">
        <v>0.00342934410296015</v>
      </c>
    </row>
    <row r="1082" ht="33" spans="1:38">
      <c r="A1082" s="166" t="s">
        <v>668</v>
      </c>
      <c r="B1082" s="167" t="s">
        <v>1824</v>
      </c>
      <c r="C1082" s="167" t="s">
        <v>902</v>
      </c>
      <c r="D1082" s="150">
        <v>3447</v>
      </c>
      <c r="E1082" s="150">
        <v>63</v>
      </c>
      <c r="F1082" s="150">
        <v>49</v>
      </c>
      <c r="G1082" s="150">
        <v>0</v>
      </c>
      <c r="H1082" s="150">
        <v>0</v>
      </c>
      <c r="I1082" s="151">
        <v>4688</v>
      </c>
      <c r="J1082" s="151">
        <v>40</v>
      </c>
      <c r="K1082" s="151">
        <v>39</v>
      </c>
      <c r="L1082" s="151">
        <v>9</v>
      </c>
      <c r="M1082" s="151">
        <v>0</v>
      </c>
      <c r="N1082" s="151">
        <v>1768</v>
      </c>
      <c r="O1082" s="151">
        <v>51</v>
      </c>
      <c r="P1082" s="151">
        <v>51</v>
      </c>
      <c r="Q1082" s="151">
        <v>29</v>
      </c>
      <c r="R1082" s="151">
        <v>0</v>
      </c>
      <c r="S1082" s="152">
        <v>0.015</v>
      </c>
      <c r="T1082" s="153">
        <v>86454</v>
      </c>
      <c r="U1082" s="153">
        <v>1080</v>
      </c>
      <c r="V1082" s="153">
        <v>1064</v>
      </c>
      <c r="W1082" s="153">
        <v>0</v>
      </c>
      <c r="X1082" s="151">
        <v>941</v>
      </c>
      <c r="Y1082" s="154">
        <v>0.0124921923797626</v>
      </c>
      <c r="Z1082" s="154">
        <v>0.0182767624020888</v>
      </c>
      <c r="AA1082" s="154">
        <v>0.00853242320819113</v>
      </c>
      <c r="AB1082" s="155">
        <v>0.0288461538461538</v>
      </c>
      <c r="AC1082" s="156">
        <v>0.00974433919389765</v>
      </c>
      <c r="AD1082" s="157">
        <v>23569</v>
      </c>
      <c r="AE1082" s="158">
        <v>346</v>
      </c>
      <c r="AF1082" s="158">
        <v>0</v>
      </c>
      <c r="AG1082" s="158">
        <v>26569</v>
      </c>
      <c r="AH1082" s="158">
        <v>314</v>
      </c>
      <c r="AI1082" s="158">
        <v>0</v>
      </c>
      <c r="AJ1082" s="155">
        <v>0.0146803003945861</v>
      </c>
      <c r="AK1082" s="155">
        <v>0.0118182844668599</v>
      </c>
      <c r="AL1082" s="156">
        <v>0.00286201592772624</v>
      </c>
    </row>
    <row r="1083" ht="33" spans="1:38">
      <c r="A1083" s="166" t="s">
        <v>668</v>
      </c>
      <c r="B1083" s="167" t="s">
        <v>1824</v>
      </c>
      <c r="C1083" s="167" t="s">
        <v>903</v>
      </c>
      <c r="D1083" s="150">
        <v>6024</v>
      </c>
      <c r="E1083" s="150">
        <v>144</v>
      </c>
      <c r="F1083" s="150">
        <v>89</v>
      </c>
      <c r="G1083" s="150">
        <v>0</v>
      </c>
      <c r="H1083" s="150">
        <v>0</v>
      </c>
      <c r="I1083" s="151">
        <v>7873</v>
      </c>
      <c r="J1083" s="151">
        <v>139</v>
      </c>
      <c r="K1083" s="151">
        <v>139</v>
      </c>
      <c r="L1083" s="151">
        <v>1</v>
      </c>
      <c r="M1083" s="151">
        <v>0</v>
      </c>
      <c r="N1083" s="151">
        <v>2873</v>
      </c>
      <c r="O1083" s="151">
        <v>55</v>
      </c>
      <c r="P1083" s="151">
        <v>55</v>
      </c>
      <c r="Q1083" s="151">
        <v>19</v>
      </c>
      <c r="R1083" s="151">
        <v>0</v>
      </c>
      <c r="S1083" s="152">
        <v>0.015</v>
      </c>
      <c r="T1083" s="153">
        <v>148933</v>
      </c>
      <c r="U1083" s="153">
        <v>2895</v>
      </c>
      <c r="V1083" s="153">
        <v>2840</v>
      </c>
      <c r="W1083" s="153">
        <v>0</v>
      </c>
      <c r="X1083" s="151">
        <v>2513</v>
      </c>
      <c r="Y1083" s="154">
        <v>0.0194382709003377</v>
      </c>
      <c r="Z1083" s="154">
        <v>0.0239043824701195</v>
      </c>
      <c r="AA1083" s="154">
        <v>0.0176552775308015</v>
      </c>
      <c r="AB1083" s="155">
        <v>0.0191437521754264</v>
      </c>
      <c r="AC1083" s="156">
        <v>0.00624910493931805</v>
      </c>
      <c r="AD1083" s="157">
        <v>40387</v>
      </c>
      <c r="AE1083" s="158">
        <v>861</v>
      </c>
      <c r="AF1083" s="158">
        <v>0</v>
      </c>
      <c r="AG1083" s="158">
        <v>46555</v>
      </c>
      <c r="AH1083" s="158">
        <v>855</v>
      </c>
      <c r="AI1083" s="158">
        <v>0</v>
      </c>
      <c r="AJ1083" s="155">
        <v>0.0213187411790923</v>
      </c>
      <c r="AK1083" s="155">
        <v>0.018365374288476</v>
      </c>
      <c r="AL1083" s="156">
        <v>0.00295336689061628</v>
      </c>
    </row>
    <row r="1084" ht="33" spans="1:38">
      <c r="A1084" s="166" t="s">
        <v>668</v>
      </c>
      <c r="B1084" s="167" t="s">
        <v>1824</v>
      </c>
      <c r="C1084" s="167" t="s">
        <v>904</v>
      </c>
      <c r="D1084" s="150">
        <v>4866</v>
      </c>
      <c r="E1084" s="150">
        <v>107</v>
      </c>
      <c r="F1084" s="150">
        <v>63</v>
      </c>
      <c r="G1084" s="150">
        <v>0</v>
      </c>
      <c r="H1084" s="150">
        <v>0</v>
      </c>
      <c r="I1084" s="151">
        <v>6322</v>
      </c>
      <c r="J1084" s="151">
        <v>86</v>
      </c>
      <c r="K1084" s="151">
        <v>86</v>
      </c>
      <c r="L1084" s="151">
        <v>18</v>
      </c>
      <c r="M1084" s="151">
        <v>0</v>
      </c>
      <c r="N1084" s="151">
        <v>2406</v>
      </c>
      <c r="O1084" s="151">
        <v>49</v>
      </c>
      <c r="P1084" s="151">
        <v>49</v>
      </c>
      <c r="Q1084" s="151">
        <v>33</v>
      </c>
      <c r="R1084" s="151">
        <v>0</v>
      </c>
      <c r="S1084" s="152">
        <v>0.015</v>
      </c>
      <c r="T1084" s="153">
        <v>120726</v>
      </c>
      <c r="U1084" s="153">
        <v>2007</v>
      </c>
      <c r="V1084" s="153">
        <v>1963</v>
      </c>
      <c r="W1084" s="153">
        <v>0</v>
      </c>
      <c r="X1084" s="151">
        <v>1778</v>
      </c>
      <c r="Y1084" s="154">
        <v>0.0166244222454152</v>
      </c>
      <c r="Z1084" s="154">
        <v>0.0219893136046034</v>
      </c>
      <c r="AA1084" s="154">
        <v>0.0136032900980702</v>
      </c>
      <c r="AB1084" s="155">
        <v>0.0203657522859518</v>
      </c>
      <c r="AC1084" s="156">
        <v>0.00838602350653314</v>
      </c>
      <c r="AD1084" s="157">
        <v>32705</v>
      </c>
      <c r="AE1084" s="158">
        <v>613</v>
      </c>
      <c r="AF1084" s="158">
        <v>0</v>
      </c>
      <c r="AG1084" s="158">
        <v>36828</v>
      </c>
      <c r="AH1084" s="158">
        <v>536</v>
      </c>
      <c r="AI1084" s="158">
        <v>0</v>
      </c>
      <c r="AJ1084" s="155">
        <v>0.0187433114202721</v>
      </c>
      <c r="AK1084" s="155">
        <v>0.0145541435864017</v>
      </c>
      <c r="AL1084" s="156">
        <v>0.00418916783387048</v>
      </c>
    </row>
    <row r="1085" ht="33" spans="1:38">
      <c r="A1085" s="166" t="s">
        <v>668</v>
      </c>
      <c r="B1085" s="167" t="s">
        <v>1824</v>
      </c>
      <c r="C1085" s="167" t="s">
        <v>905</v>
      </c>
      <c r="D1085" s="150">
        <v>1564</v>
      </c>
      <c r="E1085" s="150">
        <v>20</v>
      </c>
      <c r="F1085" s="150">
        <v>12</v>
      </c>
      <c r="G1085" s="150">
        <v>1</v>
      </c>
      <c r="H1085" s="150">
        <v>0</v>
      </c>
      <c r="I1085" s="151">
        <v>2007</v>
      </c>
      <c r="J1085" s="151">
        <v>20</v>
      </c>
      <c r="K1085" s="151">
        <v>20</v>
      </c>
      <c r="L1085" s="151">
        <v>5</v>
      </c>
      <c r="M1085" s="151">
        <v>0</v>
      </c>
      <c r="N1085" s="151">
        <v>736</v>
      </c>
      <c r="O1085" s="151">
        <v>18</v>
      </c>
      <c r="P1085" s="151">
        <v>18</v>
      </c>
      <c r="Q1085" s="151">
        <v>9</v>
      </c>
      <c r="R1085" s="151">
        <v>0</v>
      </c>
      <c r="S1085" s="152">
        <v>0.015</v>
      </c>
      <c r="T1085" s="153">
        <v>38792</v>
      </c>
      <c r="U1085" s="153">
        <v>538</v>
      </c>
      <c r="V1085" s="153">
        <v>530</v>
      </c>
      <c r="W1085" s="153">
        <v>0</v>
      </c>
      <c r="X1085" s="151">
        <v>487</v>
      </c>
      <c r="Y1085" s="154">
        <v>0.0138688389358631</v>
      </c>
      <c r="Z1085" s="154">
        <v>0.0127877237851662</v>
      </c>
      <c r="AA1085" s="154">
        <v>0.00996512207274539</v>
      </c>
      <c r="AB1085" s="155">
        <v>0.0244565217391304</v>
      </c>
      <c r="AC1085" s="156">
        <v>0.00282260171242085</v>
      </c>
      <c r="AD1085" s="157">
        <v>10600</v>
      </c>
      <c r="AE1085" s="158">
        <v>182</v>
      </c>
      <c r="AF1085" s="158">
        <v>0</v>
      </c>
      <c r="AG1085" s="158">
        <v>11937</v>
      </c>
      <c r="AH1085" s="158">
        <v>146</v>
      </c>
      <c r="AI1085" s="158">
        <v>0</v>
      </c>
      <c r="AJ1085" s="155">
        <v>0.0171698113207547</v>
      </c>
      <c r="AK1085" s="155">
        <v>0.012230878780263</v>
      </c>
      <c r="AL1085" s="156">
        <v>0.00493893254049167</v>
      </c>
    </row>
    <row r="1086" ht="33" spans="1:38">
      <c r="A1086" s="166" t="s">
        <v>668</v>
      </c>
      <c r="B1086" s="167" t="s">
        <v>1824</v>
      </c>
      <c r="C1086" s="167" t="s">
        <v>906</v>
      </c>
      <c r="D1086" s="150">
        <v>3372</v>
      </c>
      <c r="E1086" s="150">
        <v>62</v>
      </c>
      <c r="F1086" s="150">
        <v>48</v>
      </c>
      <c r="G1086" s="150">
        <v>0</v>
      </c>
      <c r="H1086" s="150">
        <v>0</v>
      </c>
      <c r="I1086" s="151">
        <v>4430</v>
      </c>
      <c r="J1086" s="151">
        <v>31</v>
      </c>
      <c r="K1086" s="151">
        <v>31</v>
      </c>
      <c r="L1086" s="151">
        <v>5</v>
      </c>
      <c r="M1086" s="151">
        <v>0</v>
      </c>
      <c r="N1086" s="151">
        <v>1602</v>
      </c>
      <c r="O1086" s="151">
        <v>39</v>
      </c>
      <c r="P1086" s="151">
        <v>39</v>
      </c>
      <c r="Q1086" s="151">
        <v>24</v>
      </c>
      <c r="R1086" s="151">
        <v>0</v>
      </c>
      <c r="S1086" s="152">
        <v>0.015</v>
      </c>
      <c r="T1086" s="153">
        <v>80796</v>
      </c>
      <c r="U1086" s="153">
        <v>1013</v>
      </c>
      <c r="V1086" s="153">
        <v>998</v>
      </c>
      <c r="W1086" s="153">
        <v>0</v>
      </c>
      <c r="X1086" s="151">
        <v>900</v>
      </c>
      <c r="Y1086" s="154">
        <v>0.0125377493935343</v>
      </c>
      <c r="Z1086" s="154">
        <v>0.0183867141162515</v>
      </c>
      <c r="AA1086" s="154">
        <v>0.00699774266365689</v>
      </c>
      <c r="AB1086" s="155">
        <v>0.0243445692883895</v>
      </c>
      <c r="AC1086" s="156">
        <v>0.0113889714525946</v>
      </c>
      <c r="AD1086" s="157">
        <v>22567</v>
      </c>
      <c r="AE1086" s="158">
        <v>301</v>
      </c>
      <c r="AF1086" s="158">
        <v>0</v>
      </c>
      <c r="AG1086" s="158">
        <v>24835</v>
      </c>
      <c r="AH1086" s="158">
        <v>243</v>
      </c>
      <c r="AI1086" s="158">
        <v>0</v>
      </c>
      <c r="AJ1086" s="155">
        <v>0.0133380599991137</v>
      </c>
      <c r="AK1086" s="155">
        <v>0.0097845782162271</v>
      </c>
      <c r="AL1086" s="156">
        <v>0.00355348178288665</v>
      </c>
    </row>
    <row r="1087" ht="33" spans="1:38">
      <c r="A1087" s="166" t="s">
        <v>668</v>
      </c>
      <c r="B1087" s="167" t="s">
        <v>1824</v>
      </c>
      <c r="C1087" s="167" t="s">
        <v>907</v>
      </c>
      <c r="D1087" s="150">
        <v>2199</v>
      </c>
      <c r="E1087" s="150">
        <v>54</v>
      </c>
      <c r="F1087" s="150">
        <v>44</v>
      </c>
      <c r="G1087" s="150">
        <v>0</v>
      </c>
      <c r="H1087" s="150">
        <v>0</v>
      </c>
      <c r="I1087" s="151">
        <v>2861</v>
      </c>
      <c r="J1087" s="151">
        <v>17</v>
      </c>
      <c r="K1087" s="151">
        <v>17</v>
      </c>
      <c r="L1087" s="151">
        <v>9</v>
      </c>
      <c r="M1087" s="151">
        <v>0</v>
      </c>
      <c r="N1087" s="151">
        <v>1061</v>
      </c>
      <c r="O1087" s="151">
        <v>27</v>
      </c>
      <c r="P1087" s="151">
        <v>27</v>
      </c>
      <c r="Q1087" s="151">
        <v>22</v>
      </c>
      <c r="R1087" s="151">
        <v>0</v>
      </c>
      <c r="S1087" s="152">
        <v>0.015</v>
      </c>
      <c r="T1087" s="153">
        <v>50935</v>
      </c>
      <c r="U1087" s="153">
        <v>722</v>
      </c>
      <c r="V1087" s="153">
        <v>712</v>
      </c>
      <c r="W1087" s="153">
        <v>1</v>
      </c>
      <c r="X1087" s="151">
        <v>648</v>
      </c>
      <c r="Y1087" s="154">
        <v>0.0141552959654462</v>
      </c>
      <c r="Z1087" s="154">
        <v>0.0245566166439291</v>
      </c>
      <c r="AA1087" s="154">
        <v>0.00594197832925551</v>
      </c>
      <c r="AB1087" s="155">
        <v>0.0254476908576814</v>
      </c>
      <c r="AC1087" s="156">
        <v>0.0186146383146736</v>
      </c>
      <c r="AD1087" s="157">
        <v>14191</v>
      </c>
      <c r="AE1087" s="158">
        <v>238</v>
      </c>
      <c r="AF1087" s="158">
        <v>0</v>
      </c>
      <c r="AG1087" s="158">
        <v>15762</v>
      </c>
      <c r="AH1087" s="158">
        <v>181</v>
      </c>
      <c r="AI1087" s="158">
        <v>0</v>
      </c>
      <c r="AJ1087" s="155">
        <v>0.016771193009654</v>
      </c>
      <c r="AK1087" s="155">
        <v>0.0114833143002157</v>
      </c>
      <c r="AL1087" s="156">
        <v>0.0052878787094383</v>
      </c>
    </row>
    <row r="1088" ht="33" spans="1:38">
      <c r="A1088" s="166" t="s">
        <v>668</v>
      </c>
      <c r="B1088" s="167" t="s">
        <v>1824</v>
      </c>
      <c r="C1088" s="167" t="s">
        <v>908</v>
      </c>
      <c r="D1088" s="150">
        <v>2103</v>
      </c>
      <c r="E1088" s="150">
        <v>33</v>
      </c>
      <c r="F1088" s="150">
        <v>29</v>
      </c>
      <c r="G1088" s="150">
        <v>0</v>
      </c>
      <c r="H1088" s="150">
        <v>0</v>
      </c>
      <c r="I1088" s="151">
        <v>2851</v>
      </c>
      <c r="J1088" s="151">
        <v>44</v>
      </c>
      <c r="K1088" s="151">
        <v>44</v>
      </c>
      <c r="L1088" s="151">
        <v>10</v>
      </c>
      <c r="M1088" s="151">
        <v>0</v>
      </c>
      <c r="N1088" s="151">
        <v>1073</v>
      </c>
      <c r="O1088" s="151">
        <v>14</v>
      </c>
      <c r="P1088" s="151">
        <v>14</v>
      </c>
      <c r="Q1088" s="151">
        <v>11</v>
      </c>
      <c r="R1088" s="151">
        <v>0</v>
      </c>
      <c r="S1088" s="152">
        <v>0.015</v>
      </c>
      <c r="T1088" s="153">
        <v>54764</v>
      </c>
      <c r="U1088" s="153">
        <v>758</v>
      </c>
      <c r="V1088" s="153">
        <v>754</v>
      </c>
      <c r="W1088" s="153">
        <v>0</v>
      </c>
      <c r="X1088" s="151">
        <v>678</v>
      </c>
      <c r="Y1088" s="154">
        <v>0.0138412095537214</v>
      </c>
      <c r="Z1088" s="154">
        <v>0.0156918687589158</v>
      </c>
      <c r="AA1088" s="154">
        <v>0.0154331813398807</v>
      </c>
      <c r="AB1088" s="155">
        <v>0.0130475302889096</v>
      </c>
      <c r="AC1088" s="156">
        <v>0.00025868741903509</v>
      </c>
      <c r="AD1088" s="157">
        <v>14727</v>
      </c>
      <c r="AE1088" s="158">
        <v>217</v>
      </c>
      <c r="AF1088" s="158">
        <v>0</v>
      </c>
      <c r="AG1088" s="158">
        <v>17110</v>
      </c>
      <c r="AH1088" s="158">
        <v>210</v>
      </c>
      <c r="AI1088" s="158">
        <v>0</v>
      </c>
      <c r="AJ1088" s="155">
        <v>0.0147348407686562</v>
      </c>
      <c r="AK1088" s="155">
        <v>0.0122735242548217</v>
      </c>
      <c r="AL1088" s="156">
        <v>0.00246131651383447</v>
      </c>
    </row>
    <row r="1089" ht="33" spans="1:38">
      <c r="A1089" s="166" t="s">
        <v>668</v>
      </c>
      <c r="B1089" s="167" t="s">
        <v>1824</v>
      </c>
      <c r="C1089" s="167" t="s">
        <v>909</v>
      </c>
      <c r="D1089" s="150">
        <v>3040</v>
      </c>
      <c r="E1089" s="150">
        <v>70</v>
      </c>
      <c r="F1089" s="150">
        <v>48</v>
      </c>
      <c r="G1089" s="150">
        <v>1</v>
      </c>
      <c r="H1089" s="150">
        <v>0</v>
      </c>
      <c r="I1089" s="151">
        <v>3892</v>
      </c>
      <c r="J1089" s="151">
        <v>68</v>
      </c>
      <c r="K1089" s="151">
        <v>68</v>
      </c>
      <c r="L1089" s="151">
        <v>0</v>
      </c>
      <c r="M1089" s="151">
        <v>0</v>
      </c>
      <c r="N1089" s="151">
        <v>1519</v>
      </c>
      <c r="O1089" s="151">
        <v>30</v>
      </c>
      <c r="P1089" s="151">
        <v>30</v>
      </c>
      <c r="Q1089" s="151">
        <v>12</v>
      </c>
      <c r="R1089" s="151">
        <v>0</v>
      </c>
      <c r="S1089" s="152">
        <v>0.015</v>
      </c>
      <c r="T1089" s="153">
        <v>74185</v>
      </c>
      <c r="U1089" s="153">
        <v>1312</v>
      </c>
      <c r="V1089" s="153">
        <v>1290</v>
      </c>
      <c r="W1089" s="153">
        <v>0</v>
      </c>
      <c r="X1089" s="151">
        <v>1136</v>
      </c>
      <c r="Y1089" s="154">
        <v>0.01768551593988</v>
      </c>
      <c r="Z1089" s="154">
        <v>0.0230263157894737</v>
      </c>
      <c r="AA1089" s="154">
        <v>0.0174717368961973</v>
      </c>
      <c r="AB1089" s="155">
        <v>0.0197498354180382</v>
      </c>
      <c r="AC1089" s="156">
        <v>0.00555457889327636</v>
      </c>
      <c r="AD1089" s="157">
        <v>20024</v>
      </c>
      <c r="AE1089" s="158">
        <v>385</v>
      </c>
      <c r="AF1089" s="158">
        <v>0</v>
      </c>
      <c r="AG1089" s="158">
        <v>23603</v>
      </c>
      <c r="AH1089" s="158">
        <v>387</v>
      </c>
      <c r="AI1089" s="158">
        <v>0</v>
      </c>
      <c r="AJ1089" s="155">
        <v>0.0192269276867759</v>
      </c>
      <c r="AK1089" s="155">
        <v>0.0163962208193874</v>
      </c>
      <c r="AL1089" s="156">
        <v>0.0028307068673885</v>
      </c>
    </row>
    <row r="1090" ht="33" spans="1:38">
      <c r="A1090" s="166" t="s">
        <v>668</v>
      </c>
      <c r="B1090" s="167" t="s">
        <v>1828</v>
      </c>
      <c r="C1090" s="167" t="s">
        <v>910</v>
      </c>
      <c r="D1090" s="150">
        <v>6385</v>
      </c>
      <c r="E1090" s="150">
        <v>185</v>
      </c>
      <c r="F1090" s="150">
        <v>122</v>
      </c>
      <c r="G1090" s="150">
        <v>0</v>
      </c>
      <c r="H1090" s="150">
        <v>0</v>
      </c>
      <c r="I1090" s="151">
        <v>8288</v>
      </c>
      <c r="J1090" s="151">
        <v>178</v>
      </c>
      <c r="K1090" s="151">
        <v>177</v>
      </c>
      <c r="L1090" s="151">
        <v>29</v>
      </c>
      <c r="M1090" s="151">
        <v>0</v>
      </c>
      <c r="N1090" s="151">
        <v>4471</v>
      </c>
      <c r="O1090" s="151">
        <v>114</v>
      </c>
      <c r="P1090" s="151">
        <v>114</v>
      </c>
      <c r="Q1090" s="151">
        <v>84</v>
      </c>
      <c r="R1090" s="151">
        <v>0</v>
      </c>
      <c r="S1090" s="152">
        <v>0.015</v>
      </c>
      <c r="T1090" s="153">
        <v>159913</v>
      </c>
      <c r="U1090" s="153">
        <v>4047</v>
      </c>
      <c r="V1090" s="153">
        <v>3983</v>
      </c>
      <c r="W1090" s="153">
        <v>1</v>
      </c>
      <c r="X1090" s="151">
        <v>3646</v>
      </c>
      <c r="Y1090" s="154">
        <v>0.0253012575587976</v>
      </c>
      <c r="Z1090" s="154">
        <v>0.028974158183242</v>
      </c>
      <c r="AA1090" s="154">
        <v>0.021476833976834</v>
      </c>
      <c r="AB1090" s="155">
        <v>0.0254976515320957</v>
      </c>
      <c r="AC1090" s="156">
        <v>0.007497324206408</v>
      </c>
      <c r="AD1090" s="157">
        <v>43992</v>
      </c>
      <c r="AE1090" s="158">
        <v>1203</v>
      </c>
      <c r="AF1090" s="158">
        <v>0</v>
      </c>
      <c r="AG1090" s="158">
        <v>48543</v>
      </c>
      <c r="AH1090" s="158">
        <v>1153</v>
      </c>
      <c r="AI1090" s="158">
        <v>1</v>
      </c>
      <c r="AJ1090" s="155">
        <v>0.0273458810692853</v>
      </c>
      <c r="AK1090" s="155">
        <v>0.0237315369878252</v>
      </c>
      <c r="AL1090" s="156">
        <v>0.0036143440814601</v>
      </c>
    </row>
    <row r="1091" ht="33" spans="1:38">
      <c r="A1091" s="166" t="s">
        <v>668</v>
      </c>
      <c r="B1091" s="167" t="s">
        <v>33</v>
      </c>
      <c r="C1091" s="167" t="s">
        <v>911</v>
      </c>
      <c r="D1091" s="150">
        <v>0</v>
      </c>
      <c r="E1091" s="150">
        <v>0</v>
      </c>
      <c r="F1091" s="150">
        <v>0</v>
      </c>
      <c r="G1091" s="150">
        <v>0</v>
      </c>
      <c r="H1091" s="150">
        <v>0</v>
      </c>
      <c r="I1091" s="151">
        <v>0</v>
      </c>
      <c r="J1091" s="151">
        <v>0</v>
      </c>
      <c r="K1091" s="151">
        <v>0</v>
      </c>
      <c r="L1091" s="151">
        <v>0</v>
      </c>
      <c r="M1091" s="151">
        <v>0</v>
      </c>
      <c r="N1091" s="151">
        <v>0</v>
      </c>
      <c r="O1091" s="151">
        <v>0</v>
      </c>
      <c r="P1091" s="151">
        <v>0</v>
      </c>
      <c r="Q1091" s="151">
        <v>0</v>
      </c>
      <c r="R1091" s="151">
        <v>0</v>
      </c>
      <c r="S1091" s="152">
        <v>0.015</v>
      </c>
      <c r="T1091" s="153">
        <v>0</v>
      </c>
      <c r="U1091" s="153">
        <v>0</v>
      </c>
      <c r="V1091" s="153">
        <v>0</v>
      </c>
      <c r="W1091" s="153">
        <v>0</v>
      </c>
      <c r="X1091" s="151">
        <v>0</v>
      </c>
      <c r="Y1091" s="154">
        <v>0</v>
      </c>
      <c r="Z1091" s="154">
        <v>0</v>
      </c>
      <c r="AA1091" s="154">
        <v>0</v>
      </c>
      <c r="AB1091" s="155">
        <v>0</v>
      </c>
      <c r="AC1091" s="156">
        <v>0</v>
      </c>
      <c r="AD1091" s="157">
        <v>0</v>
      </c>
      <c r="AE1091" s="158">
        <v>0</v>
      </c>
      <c r="AF1091" s="158">
        <v>0</v>
      </c>
      <c r="AG1091" s="158">
        <v>0</v>
      </c>
      <c r="AH1091" s="158">
        <v>0</v>
      </c>
      <c r="AI1091" s="158">
        <v>0</v>
      </c>
      <c r="AJ1091" s="155">
        <v>0</v>
      </c>
      <c r="AK1091" s="155">
        <v>0</v>
      </c>
      <c r="AL1091" s="156">
        <v>0</v>
      </c>
    </row>
    <row r="1092" ht="33" spans="1:38">
      <c r="A1092" s="166" t="s">
        <v>668</v>
      </c>
      <c r="B1092" s="167" t="s">
        <v>1828</v>
      </c>
      <c r="C1092" s="167" t="s">
        <v>912</v>
      </c>
      <c r="D1092" s="150">
        <v>1976</v>
      </c>
      <c r="E1092" s="150">
        <v>46</v>
      </c>
      <c r="F1092" s="150">
        <v>28</v>
      </c>
      <c r="G1092" s="150">
        <v>0</v>
      </c>
      <c r="H1092" s="150">
        <v>0</v>
      </c>
      <c r="I1092" s="151">
        <v>2552</v>
      </c>
      <c r="J1092" s="151">
        <v>88</v>
      </c>
      <c r="K1092" s="151">
        <v>88</v>
      </c>
      <c r="L1092" s="151">
        <v>24</v>
      </c>
      <c r="M1092" s="151">
        <v>0</v>
      </c>
      <c r="N1092" s="151">
        <v>1422</v>
      </c>
      <c r="O1092" s="151">
        <v>46</v>
      </c>
      <c r="P1092" s="151">
        <v>46</v>
      </c>
      <c r="Q1092" s="151">
        <v>35</v>
      </c>
      <c r="R1092" s="151">
        <v>0</v>
      </c>
      <c r="S1092" s="152">
        <v>0.015</v>
      </c>
      <c r="T1092" s="153">
        <v>49598</v>
      </c>
      <c r="U1092" s="153">
        <v>1210</v>
      </c>
      <c r="V1092" s="153">
        <v>1192</v>
      </c>
      <c r="W1092" s="153">
        <v>0</v>
      </c>
      <c r="X1092" s="151">
        <v>1080</v>
      </c>
      <c r="Y1092" s="154">
        <v>0.024396145005847</v>
      </c>
      <c r="Z1092" s="154">
        <v>0.0232793522267206</v>
      </c>
      <c r="AA1092" s="154">
        <v>0.0344827586206897</v>
      </c>
      <c r="AB1092" s="155">
        <v>0.0323488045007032</v>
      </c>
      <c r="AC1092" s="156">
        <v>-0.011203406393969</v>
      </c>
      <c r="AD1092" s="157">
        <v>13598</v>
      </c>
      <c r="AE1092" s="158">
        <v>408</v>
      </c>
      <c r="AF1092" s="158">
        <v>0</v>
      </c>
      <c r="AG1092" s="158">
        <v>15094</v>
      </c>
      <c r="AH1092" s="158">
        <v>362</v>
      </c>
      <c r="AI1092" s="158">
        <v>0</v>
      </c>
      <c r="AJ1092" s="155">
        <v>0.0300044124135902</v>
      </c>
      <c r="AK1092" s="155">
        <v>0.0239830396183914</v>
      </c>
      <c r="AL1092" s="156">
        <v>0.00602137279519882</v>
      </c>
    </row>
    <row r="1093" ht="33" spans="1:38">
      <c r="A1093" s="166" t="s">
        <v>668</v>
      </c>
      <c r="B1093" s="167" t="s">
        <v>1828</v>
      </c>
      <c r="C1093" s="167" t="s">
        <v>913</v>
      </c>
      <c r="D1093" s="150">
        <v>4916</v>
      </c>
      <c r="E1093" s="150">
        <v>133</v>
      </c>
      <c r="F1093" s="150">
        <v>85</v>
      </c>
      <c r="G1093" s="150">
        <v>0</v>
      </c>
      <c r="H1093" s="150">
        <v>0</v>
      </c>
      <c r="I1093" s="151">
        <v>6331</v>
      </c>
      <c r="J1093" s="151">
        <v>116</v>
      </c>
      <c r="K1093" s="151">
        <v>116</v>
      </c>
      <c r="L1093" s="151">
        <v>3</v>
      </c>
      <c r="M1093" s="151">
        <v>0</v>
      </c>
      <c r="N1093" s="151">
        <v>3377</v>
      </c>
      <c r="O1093" s="151">
        <v>116</v>
      </c>
      <c r="P1093" s="151">
        <v>115</v>
      </c>
      <c r="Q1093" s="151">
        <v>49</v>
      </c>
      <c r="R1093" s="151">
        <v>0</v>
      </c>
      <c r="S1093" s="152">
        <v>0.015</v>
      </c>
      <c r="T1093" s="153">
        <v>121345</v>
      </c>
      <c r="U1093" s="153">
        <v>2741</v>
      </c>
      <c r="V1093" s="153">
        <v>2689</v>
      </c>
      <c r="W1093" s="153">
        <v>0</v>
      </c>
      <c r="X1093" s="151">
        <v>2391</v>
      </c>
      <c r="Y1093" s="154">
        <v>0.0225884873707198</v>
      </c>
      <c r="Z1093" s="154">
        <v>0.0270545158665582</v>
      </c>
      <c r="AA1093" s="154">
        <v>0.0183225398831148</v>
      </c>
      <c r="AB1093" s="155">
        <v>0.0343500148060409</v>
      </c>
      <c r="AC1093" s="156">
        <v>0.00873197598344335</v>
      </c>
      <c r="AD1093" s="157">
        <v>32935</v>
      </c>
      <c r="AE1093" s="158">
        <v>802</v>
      </c>
      <c r="AF1093" s="158">
        <v>0</v>
      </c>
      <c r="AG1093" s="158">
        <v>36784</v>
      </c>
      <c r="AH1093" s="158">
        <v>796</v>
      </c>
      <c r="AI1093" s="158">
        <v>0</v>
      </c>
      <c r="AJ1093" s="155">
        <v>0.0243509943828754</v>
      </c>
      <c r="AK1093" s="155">
        <v>0.0216398434101783</v>
      </c>
      <c r="AL1093" s="156">
        <v>0.00271115097269702</v>
      </c>
    </row>
    <row r="1094" ht="33" spans="1:38">
      <c r="A1094" s="166" t="s">
        <v>668</v>
      </c>
      <c r="B1094" s="167" t="s">
        <v>1823</v>
      </c>
      <c r="C1094" s="167" t="s">
        <v>914</v>
      </c>
      <c r="D1094" s="150">
        <v>0</v>
      </c>
      <c r="E1094" s="150">
        <v>0</v>
      </c>
      <c r="F1094" s="150">
        <v>0</v>
      </c>
      <c r="G1094" s="150">
        <v>0</v>
      </c>
      <c r="H1094" s="150">
        <v>0</v>
      </c>
      <c r="I1094" s="151">
        <v>0</v>
      </c>
      <c r="J1094" s="151">
        <v>0</v>
      </c>
      <c r="K1094" s="151">
        <v>0</v>
      </c>
      <c r="L1094" s="151">
        <v>0</v>
      </c>
      <c r="M1094" s="151">
        <v>0</v>
      </c>
      <c r="N1094" s="151">
        <v>0</v>
      </c>
      <c r="O1094" s="151">
        <v>1</v>
      </c>
      <c r="P1094" s="151">
        <v>1</v>
      </c>
      <c r="Q1094" s="151">
        <v>1</v>
      </c>
      <c r="R1094" s="151">
        <v>0</v>
      </c>
      <c r="S1094" s="152">
        <v>0.015</v>
      </c>
      <c r="T1094" s="153">
        <v>0</v>
      </c>
      <c r="U1094" s="153">
        <v>7</v>
      </c>
      <c r="V1094" s="153">
        <v>7</v>
      </c>
      <c r="W1094" s="153">
        <v>0</v>
      </c>
      <c r="X1094" s="151">
        <v>7</v>
      </c>
      <c r="Y1094" s="154">
        <v>0</v>
      </c>
      <c r="Z1094" s="154">
        <v>0</v>
      </c>
      <c r="AA1094" s="154">
        <v>0</v>
      </c>
      <c r="AB1094" s="155">
        <v>0</v>
      </c>
      <c r="AC1094" s="156">
        <v>0</v>
      </c>
      <c r="AD1094" s="157">
        <v>0</v>
      </c>
      <c r="AE1094" s="158">
        <v>3</v>
      </c>
      <c r="AF1094" s="158">
        <v>0</v>
      </c>
      <c r="AG1094" s="158">
        <v>0</v>
      </c>
      <c r="AH1094" s="158">
        <v>0</v>
      </c>
      <c r="AI1094" s="158">
        <v>0</v>
      </c>
      <c r="AJ1094" s="155">
        <v>0</v>
      </c>
      <c r="AK1094" s="155">
        <v>0</v>
      </c>
      <c r="AL1094" s="156">
        <v>0</v>
      </c>
    </row>
    <row r="1095" ht="33" spans="1:38">
      <c r="A1095" s="166" t="s">
        <v>668</v>
      </c>
      <c r="B1095" s="167" t="s">
        <v>1823</v>
      </c>
      <c r="C1095" s="167" t="s">
        <v>915</v>
      </c>
      <c r="D1095" s="150">
        <v>7</v>
      </c>
      <c r="E1095" s="150">
        <v>0</v>
      </c>
      <c r="F1095" s="150">
        <v>0</v>
      </c>
      <c r="G1095" s="150">
        <v>0</v>
      </c>
      <c r="H1095" s="150">
        <v>0</v>
      </c>
      <c r="I1095" s="151">
        <v>2</v>
      </c>
      <c r="J1095" s="151">
        <v>0</v>
      </c>
      <c r="K1095" s="151">
        <v>0</v>
      </c>
      <c r="L1095" s="151">
        <v>0</v>
      </c>
      <c r="M1095" s="151">
        <v>0</v>
      </c>
      <c r="N1095" s="151">
        <v>9</v>
      </c>
      <c r="O1095" s="151">
        <v>2</v>
      </c>
      <c r="P1095" s="151">
        <v>2</v>
      </c>
      <c r="Q1095" s="151">
        <v>1</v>
      </c>
      <c r="R1095" s="151">
        <v>0</v>
      </c>
      <c r="S1095" s="152">
        <v>0.015</v>
      </c>
      <c r="T1095" s="153">
        <v>89</v>
      </c>
      <c r="U1095" s="153">
        <v>7</v>
      </c>
      <c r="V1095" s="153">
        <v>7</v>
      </c>
      <c r="W1095" s="153">
        <v>0</v>
      </c>
      <c r="X1095" s="151">
        <v>6</v>
      </c>
      <c r="Y1095" s="154">
        <v>0.0786516853932584</v>
      </c>
      <c r="Z1095" s="154">
        <v>0</v>
      </c>
      <c r="AA1095" s="154">
        <v>0</v>
      </c>
      <c r="AB1095" s="155">
        <v>0.222222222222222</v>
      </c>
      <c r="AC1095" s="156">
        <v>0</v>
      </c>
      <c r="AD1095" s="157">
        <v>28</v>
      </c>
      <c r="AE1095" s="158">
        <v>3</v>
      </c>
      <c r="AF1095" s="158">
        <v>0</v>
      </c>
      <c r="AG1095" s="158">
        <v>22</v>
      </c>
      <c r="AH1095" s="158">
        <v>2</v>
      </c>
      <c r="AI1095" s="158">
        <v>0</v>
      </c>
      <c r="AJ1095" s="155">
        <v>0.107142857142857</v>
      </c>
      <c r="AK1095" s="155">
        <v>0.0909090909090909</v>
      </c>
      <c r="AL1095" s="156">
        <v>0.0162337662337662</v>
      </c>
    </row>
    <row r="1096" ht="33" spans="1:38">
      <c r="A1096" s="166" t="s">
        <v>668</v>
      </c>
      <c r="B1096" s="167" t="s">
        <v>1826</v>
      </c>
      <c r="C1096" s="167" t="s">
        <v>916</v>
      </c>
      <c r="D1096" s="150">
        <v>0</v>
      </c>
      <c r="E1096" s="150">
        <v>41</v>
      </c>
      <c r="F1096" s="150">
        <v>41</v>
      </c>
      <c r="G1096" s="150">
        <v>41</v>
      </c>
      <c r="H1096" s="150">
        <v>0</v>
      </c>
      <c r="I1096" s="151">
        <v>0</v>
      </c>
      <c r="J1096" s="151">
        <v>25</v>
      </c>
      <c r="K1096" s="151">
        <v>25</v>
      </c>
      <c r="L1096" s="151">
        <v>25</v>
      </c>
      <c r="M1096" s="151">
        <v>0</v>
      </c>
      <c r="N1096" s="151">
        <v>0</v>
      </c>
      <c r="O1096" s="151">
        <v>51</v>
      </c>
      <c r="P1096" s="151">
        <v>51</v>
      </c>
      <c r="Q1096" s="151">
        <v>51</v>
      </c>
      <c r="R1096" s="151">
        <v>0</v>
      </c>
      <c r="S1096" s="152">
        <v>0.015</v>
      </c>
      <c r="T1096" s="153">
        <v>0</v>
      </c>
      <c r="U1096" s="153">
        <v>1011</v>
      </c>
      <c r="V1096" s="153">
        <v>1011</v>
      </c>
      <c r="W1096" s="153">
        <v>0</v>
      </c>
      <c r="X1096" s="151">
        <v>1011</v>
      </c>
      <c r="Y1096" s="154">
        <v>0</v>
      </c>
      <c r="Z1096" s="154">
        <v>0</v>
      </c>
      <c r="AA1096" s="154">
        <v>0</v>
      </c>
      <c r="AB1096" s="155">
        <v>0</v>
      </c>
      <c r="AC1096" s="156">
        <v>0</v>
      </c>
      <c r="AD1096" s="157">
        <v>0</v>
      </c>
      <c r="AE1096" s="158">
        <v>254</v>
      </c>
      <c r="AF1096" s="158">
        <v>0</v>
      </c>
      <c r="AG1096" s="158">
        <v>0</v>
      </c>
      <c r="AH1096" s="158">
        <v>285</v>
      </c>
      <c r="AI1096" s="158">
        <v>0</v>
      </c>
      <c r="AJ1096" s="155">
        <v>0</v>
      </c>
      <c r="AK1096" s="155">
        <v>0</v>
      </c>
      <c r="AL1096" s="156">
        <v>0</v>
      </c>
    </row>
    <row r="1097" ht="33" spans="1:38">
      <c r="A1097" s="166" t="s">
        <v>668</v>
      </c>
      <c r="B1097" s="167" t="s">
        <v>33</v>
      </c>
      <c r="C1097" s="167" t="s">
        <v>917</v>
      </c>
      <c r="D1097" s="150">
        <v>0</v>
      </c>
      <c r="E1097" s="150">
        <v>0</v>
      </c>
      <c r="F1097" s="150">
        <v>0</v>
      </c>
      <c r="G1097" s="150">
        <v>0</v>
      </c>
      <c r="H1097" s="150">
        <v>0</v>
      </c>
      <c r="I1097" s="151">
        <v>0</v>
      </c>
      <c r="J1097" s="151">
        <v>0</v>
      </c>
      <c r="K1097" s="151">
        <v>0</v>
      </c>
      <c r="L1097" s="151">
        <v>0</v>
      </c>
      <c r="M1097" s="151">
        <v>0</v>
      </c>
      <c r="N1097" s="151">
        <v>0</v>
      </c>
      <c r="O1097" s="151">
        <v>0</v>
      </c>
      <c r="P1097" s="151">
        <v>0</v>
      </c>
      <c r="Q1097" s="151">
        <v>0</v>
      </c>
      <c r="R1097" s="151">
        <v>0</v>
      </c>
      <c r="S1097" s="152">
        <v>0.015</v>
      </c>
      <c r="T1097" s="153">
        <v>0</v>
      </c>
      <c r="U1097" s="153">
        <v>0</v>
      </c>
      <c r="V1097" s="153">
        <v>0</v>
      </c>
      <c r="W1097" s="153">
        <v>0</v>
      </c>
      <c r="X1097" s="151">
        <v>0</v>
      </c>
      <c r="Y1097" s="154">
        <v>0</v>
      </c>
      <c r="Z1097" s="154">
        <v>0</v>
      </c>
      <c r="AA1097" s="154">
        <v>0</v>
      </c>
      <c r="AB1097" s="155">
        <v>0</v>
      </c>
      <c r="AC1097" s="156">
        <v>0</v>
      </c>
      <c r="AD1097" s="157">
        <v>0</v>
      </c>
      <c r="AE1097" s="158">
        <v>0</v>
      </c>
      <c r="AF1097" s="158">
        <v>0</v>
      </c>
      <c r="AG1097" s="158">
        <v>0</v>
      </c>
      <c r="AH1097" s="158">
        <v>0</v>
      </c>
      <c r="AI1097" s="158">
        <v>0</v>
      </c>
      <c r="AJ1097" s="155">
        <v>0</v>
      </c>
      <c r="AK1097" s="155">
        <v>0</v>
      </c>
      <c r="AL1097" s="156">
        <v>0</v>
      </c>
    </row>
    <row r="1098" ht="33" spans="1:38">
      <c r="A1098" s="166" t="s">
        <v>668</v>
      </c>
      <c r="B1098" s="167" t="s">
        <v>1826</v>
      </c>
      <c r="C1098" s="167" t="s">
        <v>918</v>
      </c>
      <c r="D1098" s="150">
        <v>0</v>
      </c>
      <c r="E1098" s="150">
        <v>0</v>
      </c>
      <c r="F1098" s="150">
        <v>0</v>
      </c>
      <c r="G1098" s="150">
        <v>0</v>
      </c>
      <c r="H1098" s="150">
        <v>0</v>
      </c>
      <c r="I1098" s="151">
        <v>0</v>
      </c>
      <c r="J1098" s="151">
        <v>0</v>
      </c>
      <c r="K1098" s="151">
        <v>0</v>
      </c>
      <c r="L1098" s="151">
        <v>0</v>
      </c>
      <c r="M1098" s="151">
        <v>0</v>
      </c>
      <c r="N1098" s="151">
        <v>0</v>
      </c>
      <c r="O1098" s="151">
        <v>0</v>
      </c>
      <c r="P1098" s="151">
        <v>0</v>
      </c>
      <c r="Q1098" s="151">
        <v>0</v>
      </c>
      <c r="R1098" s="151">
        <v>0</v>
      </c>
      <c r="S1098" s="152">
        <v>0.015</v>
      </c>
      <c r="T1098" s="153">
        <v>0</v>
      </c>
      <c r="U1098" s="153">
        <v>1</v>
      </c>
      <c r="V1098" s="153">
        <v>1</v>
      </c>
      <c r="W1098" s="153">
        <v>0</v>
      </c>
      <c r="X1098" s="151">
        <v>1</v>
      </c>
      <c r="Y1098" s="154">
        <v>0</v>
      </c>
      <c r="Z1098" s="154">
        <v>0</v>
      </c>
      <c r="AA1098" s="154">
        <v>0</v>
      </c>
      <c r="AB1098" s="155">
        <v>0</v>
      </c>
      <c r="AC1098" s="156">
        <v>0</v>
      </c>
      <c r="AD1098" s="157">
        <v>0</v>
      </c>
      <c r="AE1098" s="158">
        <v>0</v>
      </c>
      <c r="AF1098" s="158">
        <v>0</v>
      </c>
      <c r="AG1098" s="158">
        <v>0</v>
      </c>
      <c r="AH1098" s="158">
        <v>0</v>
      </c>
      <c r="AI1098" s="158">
        <v>0</v>
      </c>
      <c r="AJ1098" s="155">
        <v>0</v>
      </c>
      <c r="AK1098" s="155">
        <v>0</v>
      </c>
      <c r="AL1098" s="156">
        <v>0</v>
      </c>
    </row>
    <row r="1099" ht="33" spans="1:38">
      <c r="A1099" s="166" t="s">
        <v>668</v>
      </c>
      <c r="B1099" s="167" t="s">
        <v>1826</v>
      </c>
      <c r="C1099" s="167" t="s">
        <v>919</v>
      </c>
      <c r="D1099" s="150">
        <v>0</v>
      </c>
      <c r="E1099" s="150">
        <v>0</v>
      </c>
      <c r="F1099" s="150">
        <v>0</v>
      </c>
      <c r="G1099" s="150">
        <v>0</v>
      </c>
      <c r="H1099" s="150">
        <v>0</v>
      </c>
      <c r="I1099" s="151">
        <v>0</v>
      </c>
      <c r="J1099" s="151">
        <v>0</v>
      </c>
      <c r="K1099" s="151">
        <v>0</v>
      </c>
      <c r="L1099" s="151">
        <v>0</v>
      </c>
      <c r="M1099" s="151">
        <v>0</v>
      </c>
      <c r="N1099" s="151">
        <v>0</v>
      </c>
      <c r="O1099" s="151">
        <v>0</v>
      </c>
      <c r="P1099" s="151">
        <v>0</v>
      </c>
      <c r="Q1099" s="151">
        <v>0</v>
      </c>
      <c r="R1099" s="151">
        <v>0</v>
      </c>
      <c r="S1099" s="152">
        <v>0.015</v>
      </c>
      <c r="T1099" s="153">
        <v>0</v>
      </c>
      <c r="U1099" s="153">
        <v>3</v>
      </c>
      <c r="V1099" s="153">
        <v>3</v>
      </c>
      <c r="W1099" s="153">
        <v>0</v>
      </c>
      <c r="X1099" s="151">
        <v>3</v>
      </c>
      <c r="Y1099" s="154">
        <v>0</v>
      </c>
      <c r="Z1099" s="154">
        <v>0</v>
      </c>
      <c r="AA1099" s="154">
        <v>0</v>
      </c>
      <c r="AB1099" s="155">
        <v>0</v>
      </c>
      <c r="AC1099" s="156">
        <v>0</v>
      </c>
      <c r="AD1099" s="157">
        <v>0</v>
      </c>
      <c r="AE1099" s="158">
        <v>0</v>
      </c>
      <c r="AF1099" s="158">
        <v>0</v>
      </c>
      <c r="AG1099" s="158">
        <v>0</v>
      </c>
      <c r="AH1099" s="158">
        <v>0</v>
      </c>
      <c r="AI1099" s="158">
        <v>0</v>
      </c>
      <c r="AJ1099" s="155">
        <v>0</v>
      </c>
      <c r="AK1099" s="155">
        <v>0</v>
      </c>
      <c r="AL1099" s="156">
        <v>0</v>
      </c>
    </row>
    <row r="1100" ht="33" spans="1:38">
      <c r="A1100" s="166" t="s">
        <v>668</v>
      </c>
      <c r="B1100" s="167" t="s">
        <v>1826</v>
      </c>
      <c r="C1100" s="167" t="s">
        <v>920</v>
      </c>
      <c r="D1100" s="150">
        <v>0</v>
      </c>
      <c r="E1100" s="150">
        <v>0</v>
      </c>
      <c r="F1100" s="150">
        <v>0</v>
      </c>
      <c r="G1100" s="150">
        <v>0</v>
      </c>
      <c r="H1100" s="150">
        <v>0</v>
      </c>
      <c r="I1100" s="151">
        <v>0</v>
      </c>
      <c r="J1100" s="151">
        <v>0</v>
      </c>
      <c r="K1100" s="151">
        <v>0</v>
      </c>
      <c r="L1100" s="151">
        <v>0</v>
      </c>
      <c r="M1100" s="151">
        <v>0</v>
      </c>
      <c r="N1100" s="151">
        <v>0</v>
      </c>
      <c r="O1100" s="151">
        <v>0</v>
      </c>
      <c r="P1100" s="151">
        <v>0</v>
      </c>
      <c r="Q1100" s="151">
        <v>0</v>
      </c>
      <c r="R1100" s="151">
        <v>0</v>
      </c>
      <c r="S1100" s="152">
        <v>0.015</v>
      </c>
      <c r="T1100" s="153">
        <v>0</v>
      </c>
      <c r="U1100" s="153">
        <v>5</v>
      </c>
      <c r="V1100" s="153">
        <v>5</v>
      </c>
      <c r="W1100" s="153">
        <v>0</v>
      </c>
      <c r="X1100" s="151">
        <v>5</v>
      </c>
      <c r="Y1100" s="154">
        <v>0</v>
      </c>
      <c r="Z1100" s="154">
        <v>0</v>
      </c>
      <c r="AA1100" s="154">
        <v>0</v>
      </c>
      <c r="AB1100" s="155">
        <v>0</v>
      </c>
      <c r="AC1100" s="156">
        <v>0</v>
      </c>
      <c r="AD1100" s="157">
        <v>0</v>
      </c>
      <c r="AE1100" s="158">
        <v>0</v>
      </c>
      <c r="AF1100" s="158">
        <v>0</v>
      </c>
      <c r="AG1100" s="158">
        <v>0</v>
      </c>
      <c r="AH1100" s="158">
        <v>0</v>
      </c>
      <c r="AI1100" s="158">
        <v>0</v>
      </c>
      <c r="AJ1100" s="155">
        <v>0</v>
      </c>
      <c r="AK1100" s="155">
        <v>0</v>
      </c>
      <c r="AL1100" s="156">
        <v>0</v>
      </c>
    </row>
    <row r="1101" ht="33" spans="1:38">
      <c r="A1101" s="166" t="s">
        <v>668</v>
      </c>
      <c r="B1101" s="167" t="s">
        <v>1826</v>
      </c>
      <c r="C1101" s="167" t="s">
        <v>921</v>
      </c>
      <c r="D1101" s="150">
        <v>0</v>
      </c>
      <c r="E1101" s="150">
        <v>0</v>
      </c>
      <c r="F1101" s="150">
        <v>0</v>
      </c>
      <c r="G1101" s="150">
        <v>0</v>
      </c>
      <c r="H1101" s="150">
        <v>0</v>
      </c>
      <c r="I1101" s="151">
        <v>0</v>
      </c>
      <c r="J1101" s="151">
        <v>0</v>
      </c>
      <c r="K1101" s="151">
        <v>0</v>
      </c>
      <c r="L1101" s="151">
        <v>0</v>
      </c>
      <c r="M1101" s="151">
        <v>0</v>
      </c>
      <c r="N1101" s="151">
        <v>0</v>
      </c>
      <c r="O1101" s="151">
        <v>0</v>
      </c>
      <c r="P1101" s="151">
        <v>0</v>
      </c>
      <c r="Q1101" s="151">
        <v>0</v>
      </c>
      <c r="R1101" s="151">
        <v>0</v>
      </c>
      <c r="S1101" s="152">
        <v>0.015</v>
      </c>
      <c r="T1101" s="153">
        <v>0</v>
      </c>
      <c r="U1101" s="153">
        <v>2</v>
      </c>
      <c r="V1101" s="153">
        <v>2</v>
      </c>
      <c r="W1101" s="153">
        <v>0</v>
      </c>
      <c r="X1101" s="151">
        <v>2</v>
      </c>
      <c r="Y1101" s="154">
        <v>0</v>
      </c>
      <c r="Z1101" s="154">
        <v>0</v>
      </c>
      <c r="AA1101" s="154">
        <v>0</v>
      </c>
      <c r="AB1101" s="155">
        <v>0</v>
      </c>
      <c r="AC1101" s="156">
        <v>0</v>
      </c>
      <c r="AD1101" s="157">
        <v>0</v>
      </c>
      <c r="AE1101" s="158">
        <v>1</v>
      </c>
      <c r="AF1101" s="158">
        <v>0</v>
      </c>
      <c r="AG1101" s="158">
        <v>0</v>
      </c>
      <c r="AH1101" s="158">
        <v>1</v>
      </c>
      <c r="AI1101" s="158">
        <v>0</v>
      </c>
      <c r="AJ1101" s="155">
        <v>0</v>
      </c>
      <c r="AK1101" s="155">
        <v>0</v>
      </c>
      <c r="AL1101" s="156">
        <v>0</v>
      </c>
    </row>
    <row r="1102" ht="33" spans="1:38">
      <c r="A1102" s="166" t="s">
        <v>668</v>
      </c>
      <c r="B1102" s="167" t="s">
        <v>33</v>
      </c>
      <c r="C1102" s="167" t="s">
        <v>923</v>
      </c>
      <c r="D1102" s="150">
        <v>0</v>
      </c>
      <c r="E1102" s="150">
        <v>0</v>
      </c>
      <c r="F1102" s="150">
        <v>0</v>
      </c>
      <c r="G1102" s="150">
        <v>0</v>
      </c>
      <c r="H1102" s="150">
        <v>0</v>
      </c>
      <c r="I1102" s="151">
        <v>0</v>
      </c>
      <c r="J1102" s="151">
        <v>0</v>
      </c>
      <c r="K1102" s="151">
        <v>0</v>
      </c>
      <c r="L1102" s="151">
        <v>0</v>
      </c>
      <c r="M1102" s="151">
        <v>0</v>
      </c>
      <c r="N1102" s="151">
        <v>0</v>
      </c>
      <c r="O1102" s="151">
        <v>0</v>
      </c>
      <c r="P1102" s="151">
        <v>0</v>
      </c>
      <c r="Q1102" s="151">
        <v>0</v>
      </c>
      <c r="R1102" s="151">
        <v>0</v>
      </c>
      <c r="S1102" s="152">
        <v>0.015</v>
      </c>
      <c r="T1102" s="153">
        <v>0</v>
      </c>
      <c r="U1102" s="153">
        <v>0</v>
      </c>
      <c r="V1102" s="153">
        <v>0</v>
      </c>
      <c r="W1102" s="153">
        <v>0</v>
      </c>
      <c r="X1102" s="151">
        <v>0</v>
      </c>
      <c r="Y1102" s="154">
        <v>0</v>
      </c>
      <c r="Z1102" s="154">
        <v>0</v>
      </c>
      <c r="AA1102" s="154">
        <v>0</v>
      </c>
      <c r="AB1102" s="155">
        <v>0</v>
      </c>
      <c r="AC1102" s="156">
        <v>0</v>
      </c>
      <c r="AD1102" s="157">
        <v>0</v>
      </c>
      <c r="AE1102" s="158">
        <v>0</v>
      </c>
      <c r="AF1102" s="158">
        <v>0</v>
      </c>
      <c r="AG1102" s="158">
        <v>0</v>
      </c>
      <c r="AH1102" s="158">
        <v>0</v>
      </c>
      <c r="AI1102" s="158">
        <v>0</v>
      </c>
      <c r="AJ1102" s="155">
        <v>0</v>
      </c>
      <c r="AK1102" s="155">
        <v>0</v>
      </c>
      <c r="AL1102" s="156">
        <v>0</v>
      </c>
    </row>
    <row r="1103" ht="33" spans="1:38">
      <c r="A1103" s="166" t="s">
        <v>668</v>
      </c>
      <c r="B1103" s="167" t="s">
        <v>33</v>
      </c>
      <c r="C1103" s="167" t="s">
        <v>924</v>
      </c>
      <c r="D1103" s="150">
        <v>0</v>
      </c>
      <c r="E1103" s="150">
        <v>0</v>
      </c>
      <c r="F1103" s="150">
        <v>0</v>
      </c>
      <c r="G1103" s="150">
        <v>0</v>
      </c>
      <c r="H1103" s="150">
        <v>0</v>
      </c>
      <c r="I1103" s="151">
        <v>0</v>
      </c>
      <c r="J1103" s="151">
        <v>0</v>
      </c>
      <c r="K1103" s="151">
        <v>0</v>
      </c>
      <c r="L1103" s="151">
        <v>0</v>
      </c>
      <c r="M1103" s="151">
        <v>0</v>
      </c>
      <c r="N1103" s="151">
        <v>0</v>
      </c>
      <c r="O1103" s="151">
        <v>0</v>
      </c>
      <c r="P1103" s="151">
        <v>0</v>
      </c>
      <c r="Q1103" s="151">
        <v>0</v>
      </c>
      <c r="R1103" s="151">
        <v>0</v>
      </c>
      <c r="S1103" s="152">
        <v>0.015</v>
      </c>
      <c r="T1103" s="153">
        <v>0</v>
      </c>
      <c r="U1103" s="153">
        <v>0</v>
      </c>
      <c r="V1103" s="153">
        <v>0</v>
      </c>
      <c r="W1103" s="153">
        <v>0</v>
      </c>
      <c r="X1103" s="151">
        <v>0</v>
      </c>
      <c r="Y1103" s="154">
        <v>0</v>
      </c>
      <c r="Z1103" s="154">
        <v>0</v>
      </c>
      <c r="AA1103" s="154">
        <v>0</v>
      </c>
      <c r="AB1103" s="155">
        <v>0</v>
      </c>
      <c r="AC1103" s="156">
        <v>0</v>
      </c>
      <c r="AD1103" s="157">
        <v>0</v>
      </c>
      <c r="AE1103" s="158">
        <v>0</v>
      </c>
      <c r="AF1103" s="158">
        <v>0</v>
      </c>
      <c r="AG1103" s="158">
        <v>0</v>
      </c>
      <c r="AH1103" s="158">
        <v>0</v>
      </c>
      <c r="AI1103" s="158">
        <v>0</v>
      </c>
      <c r="AJ1103" s="155">
        <v>0</v>
      </c>
      <c r="AK1103" s="155">
        <v>0</v>
      </c>
      <c r="AL1103" s="156">
        <v>0</v>
      </c>
    </row>
    <row r="1104" ht="33" spans="1:38">
      <c r="A1104" s="166" t="s">
        <v>668</v>
      </c>
      <c r="B1104" s="167" t="s">
        <v>33</v>
      </c>
      <c r="C1104" s="167" t="s">
        <v>925</v>
      </c>
      <c r="D1104" s="150">
        <v>0</v>
      </c>
      <c r="E1104" s="150">
        <v>0</v>
      </c>
      <c r="F1104" s="150">
        <v>0</v>
      </c>
      <c r="G1104" s="150">
        <v>0</v>
      </c>
      <c r="H1104" s="150">
        <v>0</v>
      </c>
      <c r="I1104" s="151">
        <v>0</v>
      </c>
      <c r="J1104" s="151">
        <v>0</v>
      </c>
      <c r="K1104" s="151">
        <v>0</v>
      </c>
      <c r="L1104" s="151">
        <v>0</v>
      </c>
      <c r="M1104" s="151">
        <v>0</v>
      </c>
      <c r="N1104" s="151">
        <v>0</v>
      </c>
      <c r="O1104" s="151">
        <v>0</v>
      </c>
      <c r="P1104" s="151">
        <v>0</v>
      </c>
      <c r="Q1104" s="151">
        <v>0</v>
      </c>
      <c r="R1104" s="151">
        <v>0</v>
      </c>
      <c r="S1104" s="152">
        <v>0.015</v>
      </c>
      <c r="T1104" s="153">
        <v>0</v>
      </c>
      <c r="U1104" s="153">
        <v>0</v>
      </c>
      <c r="V1104" s="153">
        <v>0</v>
      </c>
      <c r="W1104" s="153">
        <v>0</v>
      </c>
      <c r="X1104" s="151">
        <v>0</v>
      </c>
      <c r="Y1104" s="154">
        <v>0</v>
      </c>
      <c r="Z1104" s="154">
        <v>0</v>
      </c>
      <c r="AA1104" s="154">
        <v>0</v>
      </c>
      <c r="AB1104" s="155">
        <v>0</v>
      </c>
      <c r="AC1104" s="156">
        <v>0</v>
      </c>
      <c r="AD1104" s="157">
        <v>0</v>
      </c>
      <c r="AE1104" s="158">
        <v>0</v>
      </c>
      <c r="AF1104" s="158">
        <v>0</v>
      </c>
      <c r="AG1104" s="158">
        <v>0</v>
      </c>
      <c r="AH1104" s="158">
        <v>0</v>
      </c>
      <c r="AI1104" s="158">
        <v>0</v>
      </c>
      <c r="AJ1104" s="155">
        <v>0</v>
      </c>
      <c r="AK1104" s="155">
        <v>0</v>
      </c>
      <c r="AL1104" s="156">
        <v>0</v>
      </c>
    </row>
    <row r="1105" ht="33" spans="1:38">
      <c r="A1105" s="166" t="s">
        <v>668</v>
      </c>
      <c r="B1105" s="167" t="s">
        <v>1828</v>
      </c>
      <c r="C1105" s="167" t="s">
        <v>926</v>
      </c>
      <c r="D1105" s="150">
        <v>0</v>
      </c>
      <c r="E1105" s="150">
        <v>0</v>
      </c>
      <c r="F1105" s="150">
        <v>0</v>
      </c>
      <c r="G1105" s="150">
        <v>0</v>
      </c>
      <c r="H1105" s="150">
        <v>0</v>
      </c>
      <c r="I1105" s="151">
        <v>0</v>
      </c>
      <c r="J1105" s="151">
        <v>0</v>
      </c>
      <c r="K1105" s="151">
        <v>0</v>
      </c>
      <c r="L1105" s="151">
        <v>0</v>
      </c>
      <c r="M1105" s="151">
        <v>0</v>
      </c>
      <c r="N1105" s="151">
        <v>0</v>
      </c>
      <c r="O1105" s="151">
        <v>0</v>
      </c>
      <c r="P1105" s="151">
        <v>0</v>
      </c>
      <c r="Q1105" s="151">
        <v>0</v>
      </c>
      <c r="R1105" s="151">
        <v>0</v>
      </c>
      <c r="S1105" s="152">
        <v>0.015</v>
      </c>
      <c r="T1105" s="153">
        <v>0</v>
      </c>
      <c r="U1105" s="153">
        <v>0</v>
      </c>
      <c r="V1105" s="153">
        <v>0</v>
      </c>
      <c r="W1105" s="153">
        <v>0</v>
      </c>
      <c r="X1105" s="151">
        <v>0</v>
      </c>
      <c r="Y1105" s="154">
        <v>0</v>
      </c>
      <c r="Z1105" s="154">
        <v>0</v>
      </c>
      <c r="AA1105" s="154">
        <v>0</v>
      </c>
      <c r="AB1105" s="155">
        <v>0</v>
      </c>
      <c r="AC1105" s="156">
        <v>0</v>
      </c>
      <c r="AD1105" s="157">
        <v>0</v>
      </c>
      <c r="AE1105" s="158">
        <v>0</v>
      </c>
      <c r="AF1105" s="158">
        <v>0</v>
      </c>
      <c r="AG1105" s="158">
        <v>0</v>
      </c>
      <c r="AH1105" s="158">
        <v>0</v>
      </c>
      <c r="AI1105" s="158">
        <v>0</v>
      </c>
      <c r="AJ1105" s="155">
        <v>0</v>
      </c>
      <c r="AK1105" s="155">
        <v>0</v>
      </c>
      <c r="AL1105" s="156">
        <v>0</v>
      </c>
    </row>
    <row r="1106" ht="33" spans="1:38">
      <c r="A1106" s="166" t="s">
        <v>927</v>
      </c>
      <c r="B1106" s="167" t="s">
        <v>1829</v>
      </c>
      <c r="C1106" s="167" t="s">
        <v>929</v>
      </c>
      <c r="D1106" s="150">
        <v>1790</v>
      </c>
      <c r="E1106" s="150">
        <v>38</v>
      </c>
      <c r="F1106" s="150">
        <v>19</v>
      </c>
      <c r="G1106" s="150">
        <v>1</v>
      </c>
      <c r="H1106" s="150">
        <v>0</v>
      </c>
      <c r="I1106" s="151">
        <v>1983</v>
      </c>
      <c r="J1106" s="151">
        <v>32</v>
      </c>
      <c r="K1106" s="151">
        <v>32</v>
      </c>
      <c r="L1106" s="151">
        <v>0</v>
      </c>
      <c r="M1106" s="151">
        <v>0</v>
      </c>
      <c r="N1106" s="151">
        <v>1145</v>
      </c>
      <c r="O1106" s="151">
        <v>28</v>
      </c>
      <c r="P1106" s="151">
        <v>28</v>
      </c>
      <c r="Q1106" s="151">
        <v>6</v>
      </c>
      <c r="R1106" s="151">
        <v>0</v>
      </c>
      <c r="S1106" s="152">
        <v>0.015</v>
      </c>
      <c r="T1106" s="153">
        <v>39990</v>
      </c>
      <c r="U1106" s="153">
        <v>929</v>
      </c>
      <c r="V1106" s="153">
        <v>910</v>
      </c>
      <c r="W1106" s="153">
        <v>4</v>
      </c>
      <c r="X1106" s="151">
        <v>821</v>
      </c>
      <c r="Y1106" s="154">
        <v>0.0231307826956739</v>
      </c>
      <c r="Z1106" s="154">
        <v>0.0212290502793296</v>
      </c>
      <c r="AA1106" s="154">
        <v>0.016137165910237</v>
      </c>
      <c r="AB1106" s="155">
        <v>0.0244541484716157</v>
      </c>
      <c r="AC1106" s="156">
        <v>0.00509188436909259</v>
      </c>
      <c r="AD1106" s="157">
        <v>11200</v>
      </c>
      <c r="AE1106" s="158">
        <v>263</v>
      </c>
      <c r="AF1106" s="158">
        <v>0</v>
      </c>
      <c r="AG1106" s="158">
        <v>12807</v>
      </c>
      <c r="AH1106" s="158">
        <v>279</v>
      </c>
      <c r="AI1106" s="158">
        <v>2</v>
      </c>
      <c r="AJ1106" s="155">
        <v>0.0234821428571429</v>
      </c>
      <c r="AK1106" s="155">
        <v>0.0216287967517764</v>
      </c>
      <c r="AL1106" s="156">
        <v>0.00185334610536649</v>
      </c>
    </row>
    <row r="1107" ht="33" spans="1:38">
      <c r="A1107" s="166" t="s">
        <v>927</v>
      </c>
      <c r="B1107" s="167" t="s">
        <v>1829</v>
      </c>
      <c r="C1107" s="167" t="s">
        <v>930</v>
      </c>
      <c r="D1107" s="150">
        <v>6581</v>
      </c>
      <c r="E1107" s="150">
        <v>220</v>
      </c>
      <c r="F1107" s="150">
        <v>139</v>
      </c>
      <c r="G1107" s="150">
        <v>2</v>
      </c>
      <c r="H1107" s="150">
        <v>0</v>
      </c>
      <c r="I1107" s="151">
        <v>7259</v>
      </c>
      <c r="J1107" s="151">
        <v>71</v>
      </c>
      <c r="K1107" s="151">
        <v>69</v>
      </c>
      <c r="L1107" s="151">
        <v>4</v>
      </c>
      <c r="M1107" s="151">
        <v>0</v>
      </c>
      <c r="N1107" s="151">
        <v>3858</v>
      </c>
      <c r="O1107" s="151">
        <v>172</v>
      </c>
      <c r="P1107" s="151">
        <v>169</v>
      </c>
      <c r="Q1107" s="151">
        <v>46</v>
      </c>
      <c r="R1107" s="151">
        <v>0</v>
      </c>
      <c r="S1107" s="152">
        <v>0.015</v>
      </c>
      <c r="T1107" s="153">
        <v>147069</v>
      </c>
      <c r="U1107" s="153">
        <v>3812</v>
      </c>
      <c r="V1107" s="153">
        <v>3720</v>
      </c>
      <c r="W1107" s="153">
        <v>4</v>
      </c>
      <c r="X1107" s="151">
        <v>3186</v>
      </c>
      <c r="Y1107" s="154">
        <v>0.0258926082315104</v>
      </c>
      <c r="Z1107" s="154">
        <v>0.0334295699741681</v>
      </c>
      <c r="AA1107" s="154">
        <v>0.00978096156495385</v>
      </c>
      <c r="AB1107" s="155">
        <v>0.0445826853291861</v>
      </c>
      <c r="AC1107" s="156">
        <v>0.0236486084092142</v>
      </c>
      <c r="AD1107" s="157">
        <v>41829</v>
      </c>
      <c r="AE1107" s="158">
        <v>1114</v>
      </c>
      <c r="AF1107" s="158">
        <v>0</v>
      </c>
      <c r="AG1107" s="158">
        <v>46635</v>
      </c>
      <c r="AH1107" s="158">
        <v>1241</v>
      </c>
      <c r="AI1107" s="158">
        <v>3</v>
      </c>
      <c r="AJ1107" s="155">
        <v>0.0266322407898826</v>
      </c>
      <c r="AK1107" s="155">
        <v>0.0265465851828026</v>
      </c>
      <c r="AL1107" s="156">
        <v>8.56556070800013e-5</v>
      </c>
    </row>
    <row r="1108" ht="33" spans="1:38">
      <c r="A1108" s="166" t="s">
        <v>927</v>
      </c>
      <c r="B1108" s="167" t="s">
        <v>1829</v>
      </c>
      <c r="C1108" s="167" t="s">
        <v>931</v>
      </c>
      <c r="D1108" s="150">
        <v>4380</v>
      </c>
      <c r="E1108" s="150">
        <v>71</v>
      </c>
      <c r="F1108" s="150">
        <v>50</v>
      </c>
      <c r="G1108" s="150">
        <v>0</v>
      </c>
      <c r="H1108" s="150">
        <v>0</v>
      </c>
      <c r="I1108" s="151">
        <v>4764</v>
      </c>
      <c r="J1108" s="151">
        <v>64</v>
      </c>
      <c r="K1108" s="151">
        <v>64</v>
      </c>
      <c r="L1108" s="151">
        <v>1</v>
      </c>
      <c r="M1108" s="151">
        <v>0</v>
      </c>
      <c r="N1108" s="151">
        <v>2677</v>
      </c>
      <c r="O1108" s="151">
        <v>72</v>
      </c>
      <c r="P1108" s="151">
        <v>72</v>
      </c>
      <c r="Q1108" s="151">
        <v>18</v>
      </c>
      <c r="R1108" s="151">
        <v>0</v>
      </c>
      <c r="S1108" s="152">
        <v>0.015</v>
      </c>
      <c r="T1108" s="153">
        <v>95761</v>
      </c>
      <c r="U1108" s="153">
        <v>1711</v>
      </c>
      <c r="V1108" s="153">
        <v>1688</v>
      </c>
      <c r="W1108" s="153">
        <v>0</v>
      </c>
      <c r="X1108" s="151">
        <v>1470</v>
      </c>
      <c r="Y1108" s="154">
        <v>0.0178673990455405</v>
      </c>
      <c r="Z1108" s="154">
        <v>0.0162100456621005</v>
      </c>
      <c r="AA1108" s="154">
        <v>0.0134340890008396</v>
      </c>
      <c r="AB1108" s="155">
        <v>0.0268957788569294</v>
      </c>
      <c r="AC1108" s="156">
        <v>0.00277595666126083</v>
      </c>
      <c r="AD1108" s="157">
        <v>27052</v>
      </c>
      <c r="AE1108" s="158">
        <v>543</v>
      </c>
      <c r="AF1108" s="158">
        <v>0</v>
      </c>
      <c r="AG1108" s="158">
        <v>30619</v>
      </c>
      <c r="AH1108" s="158">
        <v>520</v>
      </c>
      <c r="AI1108" s="158">
        <v>0</v>
      </c>
      <c r="AJ1108" s="155">
        <v>0.0200724530533787</v>
      </c>
      <c r="AK1108" s="155">
        <v>0.016982919102518</v>
      </c>
      <c r="AL1108" s="156">
        <v>0.00308953395086063</v>
      </c>
    </row>
    <row r="1109" ht="33" spans="1:38">
      <c r="A1109" s="166" t="s">
        <v>927</v>
      </c>
      <c r="B1109" s="167" t="s">
        <v>1829</v>
      </c>
      <c r="C1109" s="167" t="s">
        <v>932</v>
      </c>
      <c r="D1109" s="150">
        <v>4850</v>
      </c>
      <c r="E1109" s="150">
        <v>67</v>
      </c>
      <c r="F1109" s="150">
        <v>45</v>
      </c>
      <c r="G1109" s="150">
        <v>1</v>
      </c>
      <c r="H1109" s="150">
        <v>0</v>
      </c>
      <c r="I1109" s="151">
        <v>4976</v>
      </c>
      <c r="J1109" s="151">
        <v>60</v>
      </c>
      <c r="K1109" s="151">
        <v>60</v>
      </c>
      <c r="L1109" s="151">
        <v>6</v>
      </c>
      <c r="M1109" s="151">
        <v>0</v>
      </c>
      <c r="N1109" s="151">
        <v>2630</v>
      </c>
      <c r="O1109" s="151">
        <v>63</v>
      </c>
      <c r="P1109" s="151">
        <v>63</v>
      </c>
      <c r="Q1109" s="151">
        <v>40</v>
      </c>
      <c r="R1109" s="151">
        <v>1</v>
      </c>
      <c r="S1109" s="152">
        <v>0.015</v>
      </c>
      <c r="T1109" s="153">
        <v>89176</v>
      </c>
      <c r="U1109" s="153">
        <v>1797</v>
      </c>
      <c r="V1109" s="153">
        <v>1766</v>
      </c>
      <c r="W1109" s="153">
        <v>1</v>
      </c>
      <c r="X1109" s="151">
        <v>1605</v>
      </c>
      <c r="Y1109" s="154">
        <v>0.0201399479680632</v>
      </c>
      <c r="Z1109" s="154">
        <v>0.0138144329896907</v>
      </c>
      <c r="AA1109" s="154">
        <v>0.0120578778135048</v>
      </c>
      <c r="AB1109" s="155">
        <v>0.023574144486692</v>
      </c>
      <c r="AC1109" s="156">
        <v>0.0017565551761859</v>
      </c>
      <c r="AD1109" s="157">
        <v>27205</v>
      </c>
      <c r="AE1109" s="158">
        <v>489</v>
      </c>
      <c r="AF1109" s="158">
        <v>1</v>
      </c>
      <c r="AG1109" s="158">
        <v>28554</v>
      </c>
      <c r="AH1109" s="158">
        <v>556</v>
      </c>
      <c r="AI1109" s="158">
        <v>0</v>
      </c>
      <c r="AJ1109" s="155">
        <v>0.0179378790663481</v>
      </c>
      <c r="AK1109" s="155">
        <v>0.0194718778454857</v>
      </c>
      <c r="AL1109" s="156">
        <v>-0.00153399877913765</v>
      </c>
    </row>
    <row r="1110" ht="33" spans="1:38">
      <c r="A1110" s="166" t="s">
        <v>927</v>
      </c>
      <c r="B1110" s="167" t="s">
        <v>1829</v>
      </c>
      <c r="C1110" s="167" t="s">
        <v>933</v>
      </c>
      <c r="D1110" s="150">
        <v>3935</v>
      </c>
      <c r="E1110" s="150">
        <v>64</v>
      </c>
      <c r="F1110" s="150">
        <v>53</v>
      </c>
      <c r="G1110" s="150">
        <v>0</v>
      </c>
      <c r="H1110" s="150">
        <v>0</v>
      </c>
      <c r="I1110" s="151">
        <v>4625</v>
      </c>
      <c r="J1110" s="151">
        <v>73</v>
      </c>
      <c r="K1110" s="151">
        <v>73</v>
      </c>
      <c r="L1110" s="151">
        <v>5</v>
      </c>
      <c r="M1110" s="151">
        <v>0</v>
      </c>
      <c r="N1110" s="151">
        <v>2324</v>
      </c>
      <c r="O1110" s="151">
        <v>51</v>
      </c>
      <c r="P1110" s="151">
        <v>51</v>
      </c>
      <c r="Q1110" s="151">
        <v>14</v>
      </c>
      <c r="R1110" s="151">
        <v>0</v>
      </c>
      <c r="S1110" s="152">
        <v>0.015</v>
      </c>
      <c r="T1110" s="153">
        <v>87748</v>
      </c>
      <c r="U1110" s="153">
        <v>1678</v>
      </c>
      <c r="V1110" s="153">
        <v>1666</v>
      </c>
      <c r="W1110" s="153">
        <v>4</v>
      </c>
      <c r="X1110" s="151">
        <v>1469</v>
      </c>
      <c r="Y1110" s="154">
        <v>0.0190773578884989</v>
      </c>
      <c r="Z1110" s="154">
        <v>0.0162642947903431</v>
      </c>
      <c r="AA1110" s="154">
        <v>0.0157837837837838</v>
      </c>
      <c r="AB1110" s="155">
        <v>0.0219449225473322</v>
      </c>
      <c r="AC1110" s="156">
        <v>0.000480511006559291</v>
      </c>
      <c r="AD1110" s="157">
        <v>24199</v>
      </c>
      <c r="AE1110" s="158">
        <v>476</v>
      </c>
      <c r="AF1110" s="158">
        <v>0</v>
      </c>
      <c r="AG1110" s="158">
        <v>28644</v>
      </c>
      <c r="AH1110" s="158">
        <v>541</v>
      </c>
      <c r="AI1110" s="158">
        <v>2</v>
      </c>
      <c r="AJ1110" s="155">
        <v>0.0196702343072028</v>
      </c>
      <c r="AK1110" s="155">
        <v>0.0188172043010753</v>
      </c>
      <c r="AL1110" s="156">
        <v>0.000853030006127506</v>
      </c>
    </row>
    <row r="1111" ht="33" spans="1:38">
      <c r="A1111" s="166" t="s">
        <v>927</v>
      </c>
      <c r="B1111" s="167" t="s">
        <v>1829</v>
      </c>
      <c r="C1111" s="167" t="s">
        <v>934</v>
      </c>
      <c r="D1111" s="150">
        <v>0</v>
      </c>
      <c r="E1111" s="150">
        <v>0</v>
      </c>
      <c r="F1111" s="150">
        <v>0</v>
      </c>
      <c r="G1111" s="150">
        <v>0</v>
      </c>
      <c r="H1111" s="150">
        <v>0</v>
      </c>
      <c r="I1111" s="151">
        <v>0</v>
      </c>
      <c r="J1111" s="151">
        <v>0</v>
      </c>
      <c r="K1111" s="151">
        <v>0</v>
      </c>
      <c r="L1111" s="151">
        <v>0</v>
      </c>
      <c r="M1111" s="151">
        <v>0</v>
      </c>
      <c r="N1111" s="151">
        <v>0</v>
      </c>
      <c r="O1111" s="151">
        <v>0</v>
      </c>
      <c r="P1111" s="151">
        <v>0</v>
      </c>
      <c r="Q1111" s="151">
        <v>0</v>
      </c>
      <c r="R1111" s="151">
        <v>0</v>
      </c>
      <c r="S1111" s="152">
        <v>0.015</v>
      </c>
      <c r="T1111" s="153">
        <v>0</v>
      </c>
      <c r="U1111" s="153">
        <v>18</v>
      </c>
      <c r="V1111" s="153">
        <v>18</v>
      </c>
      <c r="W1111" s="153">
        <v>0</v>
      </c>
      <c r="X1111" s="151">
        <v>18</v>
      </c>
      <c r="Y1111" s="154">
        <v>0</v>
      </c>
      <c r="Z1111" s="154">
        <v>0</v>
      </c>
      <c r="AA1111" s="154">
        <v>0</v>
      </c>
      <c r="AB1111" s="155">
        <v>0</v>
      </c>
      <c r="AC1111" s="156">
        <v>0</v>
      </c>
      <c r="AD1111" s="157">
        <v>0</v>
      </c>
      <c r="AE1111" s="158">
        <v>2</v>
      </c>
      <c r="AF1111" s="158">
        <v>0</v>
      </c>
      <c r="AG1111" s="158">
        <v>0</v>
      </c>
      <c r="AH1111" s="158">
        <v>3</v>
      </c>
      <c r="AI1111" s="158">
        <v>0</v>
      </c>
      <c r="AJ1111" s="155">
        <v>0</v>
      </c>
      <c r="AK1111" s="155">
        <v>0</v>
      </c>
      <c r="AL1111" s="156">
        <v>0</v>
      </c>
    </row>
    <row r="1112" ht="33" spans="1:38">
      <c r="A1112" s="166" t="s">
        <v>927</v>
      </c>
      <c r="B1112" s="167" t="s">
        <v>1829</v>
      </c>
      <c r="C1112" s="167" t="s">
        <v>935</v>
      </c>
      <c r="D1112" s="150">
        <v>6336</v>
      </c>
      <c r="E1112" s="150">
        <v>128</v>
      </c>
      <c r="F1112" s="150">
        <v>92</v>
      </c>
      <c r="G1112" s="150">
        <v>0</v>
      </c>
      <c r="H1112" s="150">
        <v>0</v>
      </c>
      <c r="I1112" s="151">
        <v>6108</v>
      </c>
      <c r="J1112" s="151">
        <v>117</v>
      </c>
      <c r="K1112" s="151">
        <v>115</v>
      </c>
      <c r="L1112" s="151">
        <v>3</v>
      </c>
      <c r="M1112" s="151">
        <v>0</v>
      </c>
      <c r="N1112" s="151">
        <v>3843</v>
      </c>
      <c r="O1112" s="151">
        <v>96</v>
      </c>
      <c r="P1112" s="151">
        <v>93</v>
      </c>
      <c r="Q1112" s="151">
        <v>43</v>
      </c>
      <c r="R1112" s="151">
        <v>0</v>
      </c>
      <c r="S1112" s="152">
        <v>0.015</v>
      </c>
      <c r="T1112" s="153">
        <v>135002</v>
      </c>
      <c r="U1112" s="153">
        <v>3171</v>
      </c>
      <c r="V1112" s="153">
        <v>3107</v>
      </c>
      <c r="W1112" s="153">
        <v>0</v>
      </c>
      <c r="X1112" s="151">
        <v>2747</v>
      </c>
      <c r="Y1112" s="154">
        <v>0.023488540910505</v>
      </c>
      <c r="Z1112" s="154">
        <v>0.0202020202020202</v>
      </c>
      <c r="AA1112" s="154">
        <v>0.0191552062868369</v>
      </c>
      <c r="AB1112" s="155">
        <v>0.0249804839968774</v>
      </c>
      <c r="AC1112" s="156">
        <v>0.00104681391518327</v>
      </c>
      <c r="AD1112" s="157">
        <v>38517</v>
      </c>
      <c r="AE1112" s="158">
        <v>937</v>
      </c>
      <c r="AF1112" s="158">
        <v>0</v>
      </c>
      <c r="AG1112" s="158">
        <v>44924</v>
      </c>
      <c r="AH1112" s="158">
        <v>1027</v>
      </c>
      <c r="AI1112" s="158">
        <v>0</v>
      </c>
      <c r="AJ1112" s="155">
        <v>0.0243269205805229</v>
      </c>
      <c r="AK1112" s="155">
        <v>0.0228608316267474</v>
      </c>
      <c r="AL1112" s="156">
        <v>0.00146608895377549</v>
      </c>
    </row>
    <row r="1113" ht="33" spans="1:38">
      <c r="A1113" s="166" t="s">
        <v>927</v>
      </c>
      <c r="B1113" s="167" t="s">
        <v>1829</v>
      </c>
      <c r="C1113" s="167" t="s">
        <v>936</v>
      </c>
      <c r="D1113" s="150">
        <v>0</v>
      </c>
      <c r="E1113" s="150">
        <v>0</v>
      </c>
      <c r="F1113" s="150">
        <v>0</v>
      </c>
      <c r="G1113" s="150">
        <v>0</v>
      </c>
      <c r="H1113" s="150">
        <v>0</v>
      </c>
      <c r="I1113" s="151">
        <v>0</v>
      </c>
      <c r="J1113" s="151">
        <v>0</v>
      </c>
      <c r="K1113" s="151">
        <v>0</v>
      </c>
      <c r="L1113" s="151">
        <v>0</v>
      </c>
      <c r="M1113" s="151">
        <v>0</v>
      </c>
      <c r="N1113" s="151">
        <v>0</v>
      </c>
      <c r="O1113" s="151">
        <v>0</v>
      </c>
      <c r="P1113" s="151">
        <v>0</v>
      </c>
      <c r="Q1113" s="151">
        <v>0</v>
      </c>
      <c r="R1113" s="151">
        <v>0</v>
      </c>
      <c r="S1113" s="152">
        <v>0.015</v>
      </c>
      <c r="T1113" s="153">
        <v>0</v>
      </c>
      <c r="U1113" s="153">
        <v>5</v>
      </c>
      <c r="V1113" s="153">
        <v>5</v>
      </c>
      <c r="W1113" s="153">
        <v>0</v>
      </c>
      <c r="X1113" s="151">
        <v>5</v>
      </c>
      <c r="Y1113" s="154">
        <v>0</v>
      </c>
      <c r="Z1113" s="154">
        <v>0</v>
      </c>
      <c r="AA1113" s="154">
        <v>0</v>
      </c>
      <c r="AB1113" s="155">
        <v>0</v>
      </c>
      <c r="AC1113" s="156">
        <v>0</v>
      </c>
      <c r="AD1113" s="157">
        <v>0</v>
      </c>
      <c r="AE1113" s="158">
        <v>0</v>
      </c>
      <c r="AF1113" s="158">
        <v>0</v>
      </c>
      <c r="AG1113" s="158">
        <v>0</v>
      </c>
      <c r="AH1113" s="158">
        <v>1</v>
      </c>
      <c r="AI1113" s="158">
        <v>0</v>
      </c>
      <c r="AJ1113" s="155">
        <v>0</v>
      </c>
      <c r="AK1113" s="155">
        <v>0</v>
      </c>
      <c r="AL1113" s="156">
        <v>0</v>
      </c>
    </row>
    <row r="1114" ht="33" spans="1:38">
      <c r="A1114" s="166" t="s">
        <v>927</v>
      </c>
      <c r="B1114" s="167" t="s">
        <v>1829</v>
      </c>
      <c r="C1114" s="167" t="s">
        <v>937</v>
      </c>
      <c r="D1114" s="150">
        <v>2870</v>
      </c>
      <c r="E1114" s="150">
        <v>43</v>
      </c>
      <c r="F1114" s="150">
        <v>31</v>
      </c>
      <c r="G1114" s="150">
        <v>0</v>
      </c>
      <c r="H1114" s="150">
        <v>0</v>
      </c>
      <c r="I1114" s="151">
        <v>3318</v>
      </c>
      <c r="J1114" s="151">
        <v>35</v>
      </c>
      <c r="K1114" s="151">
        <v>35</v>
      </c>
      <c r="L1114" s="151">
        <v>3</v>
      </c>
      <c r="M1114" s="151">
        <v>0</v>
      </c>
      <c r="N1114" s="151">
        <v>1803</v>
      </c>
      <c r="O1114" s="151">
        <v>39</v>
      </c>
      <c r="P1114" s="151">
        <v>39</v>
      </c>
      <c r="Q1114" s="151">
        <v>19</v>
      </c>
      <c r="R1114" s="151">
        <v>0</v>
      </c>
      <c r="S1114" s="152">
        <v>0.015</v>
      </c>
      <c r="T1114" s="153">
        <v>62590</v>
      </c>
      <c r="U1114" s="153">
        <v>1221</v>
      </c>
      <c r="V1114" s="153">
        <v>1208</v>
      </c>
      <c r="W1114" s="153">
        <v>1</v>
      </c>
      <c r="X1114" s="151">
        <v>1100</v>
      </c>
      <c r="Y1114" s="154">
        <v>0.0194919316184694</v>
      </c>
      <c r="Z1114" s="154">
        <v>0.0149825783972125</v>
      </c>
      <c r="AA1114" s="154">
        <v>0.0105485232067511</v>
      </c>
      <c r="AB1114" s="155">
        <v>0.021630615640599</v>
      </c>
      <c r="AC1114" s="156">
        <v>0.00443405519046149</v>
      </c>
      <c r="AD1114" s="157">
        <v>18021</v>
      </c>
      <c r="AE1114" s="158">
        <v>304</v>
      </c>
      <c r="AF1114" s="158">
        <v>0</v>
      </c>
      <c r="AG1114" s="158">
        <v>19866</v>
      </c>
      <c r="AH1114" s="158">
        <v>422</v>
      </c>
      <c r="AI1114" s="158">
        <v>1</v>
      </c>
      <c r="AJ1114" s="155">
        <v>0.0168692081460518</v>
      </c>
      <c r="AK1114" s="155">
        <v>0.0211919863082654</v>
      </c>
      <c r="AL1114" s="156">
        <v>-0.00432277816221355</v>
      </c>
    </row>
    <row r="1115" ht="33" spans="1:38">
      <c r="A1115" s="166" t="s">
        <v>927</v>
      </c>
      <c r="B1115" s="167" t="s">
        <v>1830</v>
      </c>
      <c r="C1115" s="167" t="s">
        <v>938</v>
      </c>
      <c r="D1115" s="150">
        <v>0</v>
      </c>
      <c r="E1115" s="150">
        <v>0</v>
      </c>
      <c r="F1115" s="150">
        <v>0</v>
      </c>
      <c r="G1115" s="150">
        <v>0</v>
      </c>
      <c r="H1115" s="150">
        <v>0</v>
      </c>
      <c r="I1115" s="151">
        <v>0</v>
      </c>
      <c r="J1115" s="151">
        <v>0</v>
      </c>
      <c r="K1115" s="151">
        <v>0</v>
      </c>
      <c r="L1115" s="151">
        <v>0</v>
      </c>
      <c r="M1115" s="151">
        <v>0</v>
      </c>
      <c r="N1115" s="151">
        <v>0</v>
      </c>
      <c r="O1115" s="151">
        <v>0</v>
      </c>
      <c r="P1115" s="151">
        <v>0</v>
      </c>
      <c r="Q1115" s="151">
        <v>0</v>
      </c>
      <c r="R1115" s="151">
        <v>0</v>
      </c>
      <c r="S1115" s="152">
        <v>0.015</v>
      </c>
      <c r="T1115" s="153">
        <v>0</v>
      </c>
      <c r="U1115" s="153">
        <v>0</v>
      </c>
      <c r="V1115" s="153">
        <v>0</v>
      </c>
      <c r="W1115" s="153">
        <v>0</v>
      </c>
      <c r="X1115" s="151">
        <v>0</v>
      </c>
      <c r="Y1115" s="154">
        <v>0</v>
      </c>
      <c r="Z1115" s="154">
        <v>0</v>
      </c>
      <c r="AA1115" s="154">
        <v>0</v>
      </c>
      <c r="AB1115" s="155">
        <v>0</v>
      </c>
      <c r="AC1115" s="156">
        <v>0</v>
      </c>
      <c r="AD1115" s="157">
        <v>0</v>
      </c>
      <c r="AE1115" s="158">
        <v>0</v>
      </c>
      <c r="AF1115" s="158">
        <v>0</v>
      </c>
      <c r="AG1115" s="158">
        <v>0</v>
      </c>
      <c r="AH1115" s="158">
        <v>0</v>
      </c>
      <c r="AI1115" s="158">
        <v>0</v>
      </c>
      <c r="AJ1115" s="155">
        <v>0</v>
      </c>
      <c r="AK1115" s="155">
        <v>0</v>
      </c>
      <c r="AL1115" s="156">
        <v>0</v>
      </c>
    </row>
    <row r="1116" ht="33" spans="1:38">
      <c r="A1116" s="166" t="s">
        <v>927</v>
      </c>
      <c r="B1116" s="167" t="s">
        <v>1830</v>
      </c>
      <c r="C1116" s="167" t="s">
        <v>939</v>
      </c>
      <c r="D1116" s="150">
        <v>2466</v>
      </c>
      <c r="E1116" s="150">
        <v>42</v>
      </c>
      <c r="F1116" s="150">
        <v>34</v>
      </c>
      <c r="G1116" s="150">
        <v>6</v>
      </c>
      <c r="H1116" s="150">
        <v>0</v>
      </c>
      <c r="I1116" s="151">
        <v>3197</v>
      </c>
      <c r="J1116" s="151">
        <v>54</v>
      </c>
      <c r="K1116" s="151">
        <v>54</v>
      </c>
      <c r="L1116" s="151">
        <v>9</v>
      </c>
      <c r="M1116" s="151">
        <v>0</v>
      </c>
      <c r="N1116" s="151">
        <v>2048</v>
      </c>
      <c r="O1116" s="151">
        <v>32</v>
      </c>
      <c r="P1116" s="151">
        <v>32</v>
      </c>
      <c r="Q1116" s="151">
        <v>21</v>
      </c>
      <c r="R1116" s="151">
        <v>0</v>
      </c>
      <c r="S1116" s="152">
        <v>0.015</v>
      </c>
      <c r="T1116" s="153">
        <v>72300</v>
      </c>
      <c r="U1116" s="153">
        <v>1235</v>
      </c>
      <c r="V1116" s="153">
        <v>1224</v>
      </c>
      <c r="W1116" s="153">
        <v>0</v>
      </c>
      <c r="X1116" s="151">
        <v>1115</v>
      </c>
      <c r="Y1116" s="154">
        <v>0.0170816044260028</v>
      </c>
      <c r="Z1116" s="154">
        <v>0.0170316301703163</v>
      </c>
      <c r="AA1116" s="154">
        <v>0.0168908351579606</v>
      </c>
      <c r="AB1116" s="155">
        <v>0.015625</v>
      </c>
      <c r="AC1116" s="156">
        <v>0.000140795012355713</v>
      </c>
      <c r="AD1116" s="157">
        <v>17894</v>
      </c>
      <c r="AE1116" s="158">
        <v>351</v>
      </c>
      <c r="AF1116" s="158">
        <v>0</v>
      </c>
      <c r="AG1116" s="158">
        <v>23196</v>
      </c>
      <c r="AH1116" s="158">
        <v>358</v>
      </c>
      <c r="AI1116" s="158">
        <v>0</v>
      </c>
      <c r="AJ1116" s="155">
        <v>0.0196155135799709</v>
      </c>
      <c r="AK1116" s="155">
        <v>0.0154336954647353</v>
      </c>
      <c r="AL1116" s="156">
        <v>0.00418181811523564</v>
      </c>
    </row>
    <row r="1117" ht="33" spans="1:38">
      <c r="A1117" s="166" t="s">
        <v>927</v>
      </c>
      <c r="B1117" s="167" t="s">
        <v>1830</v>
      </c>
      <c r="C1117" s="167" t="s">
        <v>940</v>
      </c>
      <c r="D1117" s="150">
        <v>3472</v>
      </c>
      <c r="E1117" s="150">
        <v>58</v>
      </c>
      <c r="F1117" s="150">
        <v>42</v>
      </c>
      <c r="G1117" s="150">
        <v>3</v>
      </c>
      <c r="H1117" s="150">
        <v>0</v>
      </c>
      <c r="I1117" s="151">
        <v>3833</v>
      </c>
      <c r="J1117" s="151">
        <v>48</v>
      </c>
      <c r="K1117" s="151">
        <v>48</v>
      </c>
      <c r="L1117" s="151">
        <v>15</v>
      </c>
      <c r="M1117" s="151">
        <v>0</v>
      </c>
      <c r="N1117" s="151">
        <v>1810</v>
      </c>
      <c r="O1117" s="151">
        <v>55</v>
      </c>
      <c r="P1117" s="151">
        <v>55</v>
      </c>
      <c r="Q1117" s="151">
        <v>32</v>
      </c>
      <c r="R1117" s="151">
        <v>0</v>
      </c>
      <c r="S1117" s="152">
        <v>0.015</v>
      </c>
      <c r="T1117" s="153">
        <v>79306</v>
      </c>
      <c r="U1117" s="153">
        <v>1432</v>
      </c>
      <c r="V1117" s="153">
        <v>1415</v>
      </c>
      <c r="W1117" s="153">
        <v>1</v>
      </c>
      <c r="X1117" s="151">
        <v>1307</v>
      </c>
      <c r="Y1117" s="154">
        <v>0.018044031977404</v>
      </c>
      <c r="Z1117" s="154">
        <v>0.016705069124424</v>
      </c>
      <c r="AA1117" s="154">
        <v>0.0125228280720063</v>
      </c>
      <c r="AB1117" s="155">
        <v>0.0303867403314917</v>
      </c>
      <c r="AC1117" s="156">
        <v>0.0041822410524177</v>
      </c>
      <c r="AD1117" s="157">
        <v>21633</v>
      </c>
      <c r="AE1117" s="158">
        <v>416</v>
      </c>
      <c r="AF1117" s="158">
        <v>0</v>
      </c>
      <c r="AG1117" s="158">
        <v>25022</v>
      </c>
      <c r="AH1117" s="158">
        <v>461</v>
      </c>
      <c r="AI1117" s="158">
        <v>1</v>
      </c>
      <c r="AJ1117" s="155">
        <v>0.019229880275505</v>
      </c>
      <c r="AK1117" s="155">
        <v>0.0183838222364319</v>
      </c>
      <c r="AL1117" s="156">
        <v>0.000846058039073075</v>
      </c>
    </row>
    <row r="1118" ht="33" spans="1:38">
      <c r="A1118" s="166" t="s">
        <v>927</v>
      </c>
      <c r="B1118" s="167" t="s">
        <v>1830</v>
      </c>
      <c r="C1118" s="167" t="s">
        <v>941</v>
      </c>
      <c r="D1118" s="150">
        <v>2057</v>
      </c>
      <c r="E1118" s="150">
        <v>54</v>
      </c>
      <c r="F1118" s="150">
        <v>42</v>
      </c>
      <c r="G1118" s="150">
        <v>8</v>
      </c>
      <c r="H1118" s="150">
        <v>0</v>
      </c>
      <c r="I1118" s="151">
        <v>2509</v>
      </c>
      <c r="J1118" s="151">
        <v>45</v>
      </c>
      <c r="K1118" s="151">
        <v>45</v>
      </c>
      <c r="L1118" s="151">
        <v>2</v>
      </c>
      <c r="M1118" s="151">
        <v>0</v>
      </c>
      <c r="N1118" s="151">
        <v>1120</v>
      </c>
      <c r="O1118" s="151">
        <v>14</v>
      </c>
      <c r="P1118" s="151">
        <v>14</v>
      </c>
      <c r="Q1118" s="151">
        <v>4</v>
      </c>
      <c r="R1118" s="151">
        <v>0</v>
      </c>
      <c r="S1118" s="152">
        <v>0.015</v>
      </c>
      <c r="T1118" s="153">
        <v>49619</v>
      </c>
      <c r="U1118" s="153">
        <v>962</v>
      </c>
      <c r="V1118" s="153">
        <v>950</v>
      </c>
      <c r="W1118" s="153">
        <v>1</v>
      </c>
      <c r="X1118" s="151">
        <v>855</v>
      </c>
      <c r="Y1118" s="154">
        <v>0.0193675809669683</v>
      </c>
      <c r="Z1118" s="154">
        <v>0.0262518230432669</v>
      </c>
      <c r="AA1118" s="154">
        <v>0.0179354324432045</v>
      </c>
      <c r="AB1118" s="155">
        <v>0.0125</v>
      </c>
      <c r="AC1118" s="156">
        <v>0.00831639060006243</v>
      </c>
      <c r="AD1118" s="157">
        <v>13807</v>
      </c>
      <c r="AE1118" s="158">
        <v>290</v>
      </c>
      <c r="AF1118" s="158">
        <v>1</v>
      </c>
      <c r="AG1118" s="158">
        <v>15320</v>
      </c>
      <c r="AH1118" s="158">
        <v>256</v>
      </c>
      <c r="AI1118" s="158">
        <v>0</v>
      </c>
      <c r="AJ1118" s="155">
        <v>0.0209314116028102</v>
      </c>
      <c r="AK1118" s="155">
        <v>0.016710182767624</v>
      </c>
      <c r="AL1118" s="156">
        <v>0.00422122883518615</v>
      </c>
    </row>
    <row r="1119" ht="33" spans="1:38">
      <c r="A1119" s="166" t="s">
        <v>927</v>
      </c>
      <c r="B1119" s="167" t="s">
        <v>1830</v>
      </c>
      <c r="C1119" s="167" t="s">
        <v>942</v>
      </c>
      <c r="D1119" s="150">
        <v>3767</v>
      </c>
      <c r="E1119" s="150">
        <v>29</v>
      </c>
      <c r="F1119" s="150">
        <v>22</v>
      </c>
      <c r="G1119" s="150">
        <v>0</v>
      </c>
      <c r="H1119" s="150">
        <v>0</v>
      </c>
      <c r="I1119" s="151">
        <v>4337</v>
      </c>
      <c r="J1119" s="151">
        <v>40</v>
      </c>
      <c r="K1119" s="151">
        <v>40</v>
      </c>
      <c r="L1119" s="151">
        <v>2</v>
      </c>
      <c r="M1119" s="151">
        <v>0</v>
      </c>
      <c r="N1119" s="151">
        <v>2038</v>
      </c>
      <c r="O1119" s="151">
        <v>58</v>
      </c>
      <c r="P1119" s="151">
        <v>58</v>
      </c>
      <c r="Q1119" s="151">
        <v>17</v>
      </c>
      <c r="R1119" s="151">
        <v>1</v>
      </c>
      <c r="S1119" s="152">
        <v>0.015</v>
      </c>
      <c r="T1119" s="153">
        <v>91179</v>
      </c>
      <c r="U1119" s="153">
        <v>1209</v>
      </c>
      <c r="V1119" s="153">
        <v>1202</v>
      </c>
      <c r="W1119" s="153">
        <v>8</v>
      </c>
      <c r="X1119" s="151">
        <v>1046</v>
      </c>
      <c r="Y1119" s="154">
        <v>0.01317189265072</v>
      </c>
      <c r="Z1119" s="154">
        <v>0.00769843376692328</v>
      </c>
      <c r="AA1119" s="154">
        <v>0.00922296518330643</v>
      </c>
      <c r="AB1119" s="155">
        <v>0.0279685966633955</v>
      </c>
      <c r="AC1119" s="156">
        <v>-0.00152453141638315</v>
      </c>
      <c r="AD1119" s="157">
        <v>24299</v>
      </c>
      <c r="AE1119" s="158">
        <v>360</v>
      </c>
      <c r="AF1119" s="158">
        <v>1</v>
      </c>
      <c r="AG1119" s="158">
        <v>28092</v>
      </c>
      <c r="AH1119" s="158">
        <v>352</v>
      </c>
      <c r="AI1119" s="158">
        <v>2</v>
      </c>
      <c r="AJ1119" s="155">
        <v>0.014774270546113</v>
      </c>
      <c r="AK1119" s="155">
        <v>0.0124590630784565</v>
      </c>
      <c r="AL1119" s="156">
        <v>0.00231520746765651</v>
      </c>
    </row>
    <row r="1120" ht="33" spans="1:38">
      <c r="A1120" s="166" t="s">
        <v>927</v>
      </c>
      <c r="B1120" s="167" t="s">
        <v>1830</v>
      </c>
      <c r="C1120" s="167" t="s">
        <v>943</v>
      </c>
      <c r="D1120" s="150">
        <v>1583</v>
      </c>
      <c r="E1120" s="150">
        <v>21</v>
      </c>
      <c r="F1120" s="150">
        <v>11</v>
      </c>
      <c r="G1120" s="150">
        <v>0</v>
      </c>
      <c r="H1120" s="150">
        <v>0</v>
      </c>
      <c r="I1120" s="151">
        <v>1866</v>
      </c>
      <c r="J1120" s="151">
        <v>13</v>
      </c>
      <c r="K1120" s="151">
        <v>13</v>
      </c>
      <c r="L1120" s="151">
        <v>1</v>
      </c>
      <c r="M1120" s="151">
        <v>0</v>
      </c>
      <c r="N1120" s="151">
        <v>1212</v>
      </c>
      <c r="O1120" s="151">
        <v>30</v>
      </c>
      <c r="P1120" s="151">
        <v>30</v>
      </c>
      <c r="Q1120" s="151">
        <v>18</v>
      </c>
      <c r="R1120" s="151">
        <v>0</v>
      </c>
      <c r="S1120" s="152">
        <v>0.015</v>
      </c>
      <c r="T1120" s="153">
        <v>40136</v>
      </c>
      <c r="U1120" s="153">
        <v>568</v>
      </c>
      <c r="V1120" s="153">
        <v>557</v>
      </c>
      <c r="W1120" s="153">
        <v>0</v>
      </c>
      <c r="X1120" s="151">
        <v>514</v>
      </c>
      <c r="Y1120" s="154">
        <v>0.0141518835957744</v>
      </c>
      <c r="Z1120" s="154">
        <v>0.0132659507264687</v>
      </c>
      <c r="AA1120" s="154">
        <v>0.00696677384780279</v>
      </c>
      <c r="AB1120" s="155">
        <v>0.0247524752475248</v>
      </c>
      <c r="AC1120" s="156">
        <v>0.00629917687866594</v>
      </c>
      <c r="AD1120" s="157">
        <v>10717</v>
      </c>
      <c r="AE1120" s="158">
        <v>152</v>
      </c>
      <c r="AF1120" s="158">
        <v>0</v>
      </c>
      <c r="AG1120" s="158">
        <v>12248</v>
      </c>
      <c r="AH1120" s="158">
        <v>174</v>
      </c>
      <c r="AI1120" s="158">
        <v>0</v>
      </c>
      <c r="AJ1120" s="155">
        <v>0.0141830736213493</v>
      </c>
      <c r="AK1120" s="155">
        <v>0.0142064010450686</v>
      </c>
      <c r="AL1120" s="156">
        <v>-2.33274237193253e-5</v>
      </c>
    </row>
    <row r="1121" ht="33" spans="1:38">
      <c r="A1121" s="166" t="s">
        <v>927</v>
      </c>
      <c r="B1121" s="167" t="s">
        <v>1830</v>
      </c>
      <c r="C1121" s="167" t="s">
        <v>944</v>
      </c>
      <c r="D1121" s="150">
        <v>2406</v>
      </c>
      <c r="E1121" s="150">
        <v>44</v>
      </c>
      <c r="F1121" s="150">
        <v>26</v>
      </c>
      <c r="G1121" s="150">
        <v>0</v>
      </c>
      <c r="H1121" s="150">
        <v>0</v>
      </c>
      <c r="I1121" s="151">
        <v>3028</v>
      </c>
      <c r="J1121" s="151">
        <v>64</v>
      </c>
      <c r="K1121" s="151">
        <v>64</v>
      </c>
      <c r="L1121" s="151">
        <v>3</v>
      </c>
      <c r="M1121" s="151">
        <v>0</v>
      </c>
      <c r="N1121" s="151">
        <v>1908</v>
      </c>
      <c r="O1121" s="151">
        <v>48</v>
      </c>
      <c r="P1121" s="151">
        <v>48</v>
      </c>
      <c r="Q1121" s="151">
        <v>36</v>
      </c>
      <c r="R1121" s="151">
        <v>0</v>
      </c>
      <c r="S1121" s="152">
        <v>0.015</v>
      </c>
      <c r="T1121" s="153">
        <v>66302</v>
      </c>
      <c r="U1121" s="153">
        <v>1111</v>
      </c>
      <c r="V1121" s="153">
        <v>1093</v>
      </c>
      <c r="W1121" s="153">
        <v>2</v>
      </c>
      <c r="X1121" s="151">
        <v>981</v>
      </c>
      <c r="Y1121" s="154">
        <v>0.016726493921752</v>
      </c>
      <c r="Z1121" s="154">
        <v>0.0182876142975894</v>
      </c>
      <c r="AA1121" s="154">
        <v>0.0211360634081902</v>
      </c>
      <c r="AB1121" s="155">
        <v>0.0251572327044025</v>
      </c>
      <c r="AC1121" s="156">
        <v>-0.00284844911060086</v>
      </c>
      <c r="AD1121" s="157">
        <v>17410</v>
      </c>
      <c r="AE1121" s="158">
        <v>293</v>
      </c>
      <c r="AF1121" s="158">
        <v>0</v>
      </c>
      <c r="AG1121" s="158">
        <v>20914</v>
      </c>
      <c r="AH1121" s="158">
        <v>372</v>
      </c>
      <c r="AI1121" s="158">
        <v>2</v>
      </c>
      <c r="AJ1121" s="155">
        <v>0.0168294083859851</v>
      </c>
      <c r="AK1121" s="155">
        <v>0.0176914985177393</v>
      </c>
      <c r="AL1121" s="156">
        <v>-0.000862090131754246</v>
      </c>
    </row>
    <row r="1122" ht="33" spans="1:38">
      <c r="A1122" s="166" t="s">
        <v>927</v>
      </c>
      <c r="B1122" s="167" t="s">
        <v>1830</v>
      </c>
      <c r="C1122" s="167" t="s">
        <v>945</v>
      </c>
      <c r="D1122" s="150">
        <v>3666</v>
      </c>
      <c r="E1122" s="150">
        <v>76</v>
      </c>
      <c r="F1122" s="150">
        <v>58</v>
      </c>
      <c r="G1122" s="150">
        <v>4</v>
      </c>
      <c r="H1122" s="150">
        <v>0</v>
      </c>
      <c r="I1122" s="151">
        <v>4725</v>
      </c>
      <c r="J1122" s="151">
        <v>88</v>
      </c>
      <c r="K1122" s="151">
        <v>86</v>
      </c>
      <c r="L1122" s="151">
        <v>15</v>
      </c>
      <c r="M1122" s="151">
        <v>0</v>
      </c>
      <c r="N1122" s="151">
        <v>2723</v>
      </c>
      <c r="O1122" s="151">
        <v>74</v>
      </c>
      <c r="P1122" s="151">
        <v>74</v>
      </c>
      <c r="Q1122" s="151">
        <v>53</v>
      </c>
      <c r="R1122" s="151">
        <v>0</v>
      </c>
      <c r="S1122" s="152">
        <v>0.015</v>
      </c>
      <c r="T1122" s="153">
        <v>102327</v>
      </c>
      <c r="U1122" s="153">
        <v>2010</v>
      </c>
      <c r="V1122" s="153">
        <v>1988</v>
      </c>
      <c r="W1122" s="153">
        <v>3</v>
      </c>
      <c r="X1122" s="151">
        <v>1807</v>
      </c>
      <c r="Y1122" s="154">
        <v>0.0196135917206602</v>
      </c>
      <c r="Z1122" s="154">
        <v>0.0207310420076378</v>
      </c>
      <c r="AA1122" s="154">
        <v>0.0186243386243386</v>
      </c>
      <c r="AB1122" s="155">
        <v>0.0271759089239809</v>
      </c>
      <c r="AC1122" s="156">
        <v>0.00210670338329913</v>
      </c>
      <c r="AD1122" s="157">
        <v>26174</v>
      </c>
      <c r="AE1122" s="158">
        <v>607</v>
      </c>
      <c r="AF1122" s="158">
        <v>0</v>
      </c>
      <c r="AG1122" s="158">
        <v>32257</v>
      </c>
      <c r="AH1122" s="158">
        <v>601</v>
      </c>
      <c r="AI1122" s="158">
        <v>2</v>
      </c>
      <c r="AJ1122" s="155">
        <v>0.0231909528539772</v>
      </c>
      <c r="AK1122" s="155">
        <v>0.0185696127972223</v>
      </c>
      <c r="AL1122" s="156">
        <v>0.00462134005675492</v>
      </c>
    </row>
    <row r="1123" ht="33" spans="1:38">
      <c r="A1123" s="166" t="s">
        <v>927</v>
      </c>
      <c r="B1123" s="167" t="s">
        <v>1830</v>
      </c>
      <c r="C1123" s="167" t="s">
        <v>946</v>
      </c>
      <c r="D1123" s="150">
        <v>3561</v>
      </c>
      <c r="E1123" s="150">
        <v>52</v>
      </c>
      <c r="F1123" s="150">
        <v>42</v>
      </c>
      <c r="G1123" s="150">
        <v>3</v>
      </c>
      <c r="H1123" s="150">
        <v>0</v>
      </c>
      <c r="I1123" s="151">
        <v>4828</v>
      </c>
      <c r="J1123" s="151">
        <v>51</v>
      </c>
      <c r="K1123" s="151">
        <v>51</v>
      </c>
      <c r="L1123" s="151">
        <v>4</v>
      </c>
      <c r="M1123" s="151">
        <v>0</v>
      </c>
      <c r="N1123" s="151">
        <v>2434</v>
      </c>
      <c r="O1123" s="151">
        <v>43</v>
      </c>
      <c r="P1123" s="151">
        <v>43</v>
      </c>
      <c r="Q1123" s="151">
        <v>20</v>
      </c>
      <c r="R1123" s="151">
        <v>1</v>
      </c>
      <c r="S1123" s="152">
        <v>0.015</v>
      </c>
      <c r="T1123" s="153">
        <v>95143</v>
      </c>
      <c r="U1123" s="153">
        <v>1249</v>
      </c>
      <c r="V1123" s="153">
        <v>1239</v>
      </c>
      <c r="W1123" s="153">
        <v>2</v>
      </c>
      <c r="X1123" s="151">
        <v>1111</v>
      </c>
      <c r="Y1123" s="154">
        <v>0.0131065869270467</v>
      </c>
      <c r="Z1123" s="154">
        <v>0.0146026397079472</v>
      </c>
      <c r="AA1123" s="154">
        <v>0.0105633802816901</v>
      </c>
      <c r="AB1123" s="155">
        <v>0.0172555464256368</v>
      </c>
      <c r="AC1123" s="156">
        <v>0.00403925942625707</v>
      </c>
      <c r="AD1123" s="157">
        <v>26444</v>
      </c>
      <c r="AE1123" s="158">
        <v>386</v>
      </c>
      <c r="AF1123" s="158">
        <v>1</v>
      </c>
      <c r="AG1123" s="158">
        <v>28848</v>
      </c>
      <c r="AH1123" s="158">
        <v>381</v>
      </c>
      <c r="AI1123" s="158">
        <v>1</v>
      </c>
      <c r="AJ1123" s="155">
        <v>0.0145590682196339</v>
      </c>
      <c r="AK1123" s="155">
        <v>0.0131724902939545</v>
      </c>
      <c r="AL1123" s="156">
        <v>0.00138657792567942</v>
      </c>
    </row>
    <row r="1124" ht="33" spans="1:38">
      <c r="A1124" s="166" t="s">
        <v>927</v>
      </c>
      <c r="B1124" s="167" t="s">
        <v>1830</v>
      </c>
      <c r="C1124" s="167" t="s">
        <v>947</v>
      </c>
      <c r="D1124" s="150">
        <v>605</v>
      </c>
      <c r="E1124" s="150">
        <v>3</v>
      </c>
      <c r="F1124" s="150">
        <v>1</v>
      </c>
      <c r="G1124" s="150">
        <v>0</v>
      </c>
      <c r="H1124" s="150">
        <v>0</v>
      </c>
      <c r="I1124" s="151">
        <v>735</v>
      </c>
      <c r="J1124" s="151">
        <v>7</v>
      </c>
      <c r="K1124" s="151">
        <v>7</v>
      </c>
      <c r="L1124" s="151">
        <v>2</v>
      </c>
      <c r="M1124" s="151">
        <v>0</v>
      </c>
      <c r="N1124" s="151">
        <v>481</v>
      </c>
      <c r="O1124" s="151">
        <v>3</v>
      </c>
      <c r="P1124" s="151">
        <v>3</v>
      </c>
      <c r="Q1124" s="151">
        <v>1</v>
      </c>
      <c r="R1124" s="151">
        <v>0</v>
      </c>
      <c r="S1124" s="152">
        <v>0.015</v>
      </c>
      <c r="T1124" s="153">
        <v>16223</v>
      </c>
      <c r="U1124" s="153">
        <v>223</v>
      </c>
      <c r="V1124" s="153">
        <v>221</v>
      </c>
      <c r="W1124" s="153">
        <v>0</v>
      </c>
      <c r="X1124" s="151">
        <v>209</v>
      </c>
      <c r="Y1124" s="154">
        <v>0.0137459162916846</v>
      </c>
      <c r="Z1124" s="154">
        <v>0.00495867768595041</v>
      </c>
      <c r="AA1124" s="154">
        <v>0.00952380952380952</v>
      </c>
      <c r="AB1124" s="155">
        <v>0.00623700623700624</v>
      </c>
      <c r="AC1124" s="156">
        <v>-0.00456513183785911</v>
      </c>
      <c r="AD1124" s="157">
        <v>4187</v>
      </c>
      <c r="AE1124" s="158">
        <v>69</v>
      </c>
      <c r="AF1124" s="158">
        <v>0</v>
      </c>
      <c r="AG1124" s="158">
        <v>5113</v>
      </c>
      <c r="AH1124" s="158">
        <v>76</v>
      </c>
      <c r="AI1124" s="158">
        <v>0</v>
      </c>
      <c r="AJ1124" s="155">
        <v>0.0164795796513016</v>
      </c>
      <c r="AK1124" s="155">
        <v>0.0148640719734011</v>
      </c>
      <c r="AL1124" s="156">
        <v>0.00161550767790052</v>
      </c>
    </row>
    <row r="1125" ht="33" spans="1:38">
      <c r="A1125" s="166" t="s">
        <v>927</v>
      </c>
      <c r="B1125" s="167" t="s">
        <v>1830</v>
      </c>
      <c r="C1125" s="167" t="s">
        <v>948</v>
      </c>
      <c r="D1125" s="150">
        <v>3215</v>
      </c>
      <c r="E1125" s="150">
        <v>60</v>
      </c>
      <c r="F1125" s="150">
        <v>47</v>
      </c>
      <c r="G1125" s="150">
        <v>1</v>
      </c>
      <c r="H1125" s="150">
        <v>0</v>
      </c>
      <c r="I1125" s="151">
        <v>3763</v>
      </c>
      <c r="J1125" s="151">
        <v>52</v>
      </c>
      <c r="K1125" s="151">
        <v>52</v>
      </c>
      <c r="L1125" s="151">
        <v>5</v>
      </c>
      <c r="M1125" s="151">
        <v>0</v>
      </c>
      <c r="N1125" s="151">
        <v>1737</v>
      </c>
      <c r="O1125" s="151">
        <v>36</v>
      </c>
      <c r="P1125" s="151">
        <v>36</v>
      </c>
      <c r="Q1125" s="151">
        <v>12</v>
      </c>
      <c r="R1125" s="151">
        <v>0</v>
      </c>
      <c r="S1125" s="152">
        <v>0.015</v>
      </c>
      <c r="T1125" s="153">
        <v>76033</v>
      </c>
      <c r="U1125" s="153">
        <v>1123</v>
      </c>
      <c r="V1125" s="153">
        <v>1109</v>
      </c>
      <c r="W1125" s="153">
        <v>0</v>
      </c>
      <c r="X1125" s="151">
        <v>979</v>
      </c>
      <c r="Y1125" s="154">
        <v>0.0147699025423172</v>
      </c>
      <c r="Z1125" s="154">
        <v>0.0186625194401244</v>
      </c>
      <c r="AA1125" s="154">
        <v>0.0138187616263619</v>
      </c>
      <c r="AB1125" s="155">
        <v>0.0207253886010363</v>
      </c>
      <c r="AC1125" s="156">
        <v>0.00484375781376247</v>
      </c>
      <c r="AD1125" s="157">
        <v>20416</v>
      </c>
      <c r="AE1125" s="158">
        <v>323</v>
      </c>
      <c r="AF1125" s="158">
        <v>0</v>
      </c>
      <c r="AG1125" s="158">
        <v>23246</v>
      </c>
      <c r="AH1125" s="158">
        <v>286</v>
      </c>
      <c r="AI1125" s="158">
        <v>0</v>
      </c>
      <c r="AJ1125" s="155">
        <v>0.0158209247648903</v>
      </c>
      <c r="AK1125" s="155">
        <v>0.0123031919470016</v>
      </c>
      <c r="AL1125" s="156">
        <v>0.00351773281788865</v>
      </c>
    </row>
    <row r="1126" ht="33" spans="1:38">
      <c r="A1126" s="166" t="s">
        <v>927</v>
      </c>
      <c r="B1126" s="167" t="s">
        <v>1830</v>
      </c>
      <c r="C1126" s="167" t="s">
        <v>949</v>
      </c>
      <c r="D1126" s="150">
        <v>2067</v>
      </c>
      <c r="E1126" s="150">
        <v>20</v>
      </c>
      <c r="F1126" s="150">
        <v>17</v>
      </c>
      <c r="G1126" s="150">
        <v>2</v>
      </c>
      <c r="H1126" s="150">
        <v>0</v>
      </c>
      <c r="I1126" s="151">
        <v>2831</v>
      </c>
      <c r="J1126" s="151">
        <v>30</v>
      </c>
      <c r="K1126" s="151">
        <v>30</v>
      </c>
      <c r="L1126" s="151">
        <v>1</v>
      </c>
      <c r="M1126" s="151">
        <v>0</v>
      </c>
      <c r="N1126" s="151">
        <v>1504</v>
      </c>
      <c r="O1126" s="151">
        <v>21</v>
      </c>
      <c r="P1126" s="151">
        <v>21</v>
      </c>
      <c r="Q1126" s="151">
        <v>7</v>
      </c>
      <c r="R1126" s="151">
        <v>0</v>
      </c>
      <c r="S1126" s="152">
        <v>0.015</v>
      </c>
      <c r="T1126" s="153">
        <v>53816</v>
      </c>
      <c r="U1126" s="153">
        <v>844</v>
      </c>
      <c r="V1126" s="153">
        <v>839</v>
      </c>
      <c r="W1126" s="153">
        <v>9</v>
      </c>
      <c r="X1126" s="151">
        <v>765</v>
      </c>
      <c r="Y1126" s="154">
        <v>0.0155158317229077</v>
      </c>
      <c r="Z1126" s="154">
        <v>0.00967585873246251</v>
      </c>
      <c r="AA1126" s="154">
        <v>0.0105969622041681</v>
      </c>
      <c r="AB1126" s="155">
        <v>0.0139627659574468</v>
      </c>
      <c r="AC1126" s="156">
        <v>-0.000921103471705632</v>
      </c>
      <c r="AD1126" s="157">
        <v>14727</v>
      </c>
      <c r="AE1126" s="158">
        <v>214</v>
      </c>
      <c r="AF1126" s="158">
        <v>1</v>
      </c>
      <c r="AG1126" s="158">
        <v>16306</v>
      </c>
      <c r="AH1126" s="158">
        <v>258</v>
      </c>
      <c r="AI1126" s="158">
        <v>2</v>
      </c>
      <c r="AJ1126" s="155">
        <v>0.0144632308005704</v>
      </c>
      <c r="AK1126" s="155">
        <v>0.0156997424261008</v>
      </c>
      <c r="AL1126" s="156">
        <v>-0.00123651162553044</v>
      </c>
    </row>
    <row r="1127" ht="33" spans="1:38">
      <c r="A1127" s="166" t="s">
        <v>927</v>
      </c>
      <c r="B1127" s="167" t="s">
        <v>1831</v>
      </c>
      <c r="C1127" s="167" t="s">
        <v>950</v>
      </c>
      <c r="D1127" s="150">
        <v>7766</v>
      </c>
      <c r="E1127" s="150">
        <v>153</v>
      </c>
      <c r="F1127" s="150">
        <v>51</v>
      </c>
      <c r="G1127" s="150">
        <v>1</v>
      </c>
      <c r="H1127" s="150">
        <v>0</v>
      </c>
      <c r="I1127" s="151">
        <v>6272</v>
      </c>
      <c r="J1127" s="151">
        <v>200</v>
      </c>
      <c r="K1127" s="151">
        <v>199</v>
      </c>
      <c r="L1127" s="151">
        <v>0</v>
      </c>
      <c r="M1127" s="151">
        <v>0</v>
      </c>
      <c r="N1127" s="151">
        <v>4139</v>
      </c>
      <c r="O1127" s="151">
        <v>131</v>
      </c>
      <c r="P1127" s="151">
        <v>131</v>
      </c>
      <c r="Q1127" s="151">
        <v>11</v>
      </c>
      <c r="R1127" s="151">
        <v>0</v>
      </c>
      <c r="S1127" s="152">
        <v>0.015</v>
      </c>
      <c r="T1127" s="153">
        <v>160298</v>
      </c>
      <c r="U1127" s="153">
        <v>4316</v>
      </c>
      <c r="V1127" s="153">
        <v>4213</v>
      </c>
      <c r="W1127" s="153">
        <v>0</v>
      </c>
      <c r="X1127" s="151">
        <v>3668</v>
      </c>
      <c r="Y1127" s="154">
        <v>0.026924852462289</v>
      </c>
      <c r="Z1127" s="154">
        <v>0.0197012619108936</v>
      </c>
      <c r="AA1127" s="154">
        <v>0.0318877551020408</v>
      </c>
      <c r="AB1127" s="155">
        <v>0.031650157042764</v>
      </c>
      <c r="AC1127" s="156">
        <v>-0.0121864931911472</v>
      </c>
      <c r="AD1127" s="157">
        <v>44204</v>
      </c>
      <c r="AE1127" s="158">
        <v>1444</v>
      </c>
      <c r="AF1127" s="158">
        <v>0</v>
      </c>
      <c r="AG1127" s="158">
        <v>49394</v>
      </c>
      <c r="AH1127" s="158">
        <v>1202</v>
      </c>
      <c r="AI1127" s="158">
        <v>0</v>
      </c>
      <c r="AJ1127" s="155">
        <v>0.0326667269930323</v>
      </c>
      <c r="AK1127" s="155">
        <v>0.0243349394663319</v>
      </c>
      <c r="AL1127" s="156">
        <v>0.00833178752670036</v>
      </c>
    </row>
    <row r="1128" ht="33" spans="1:38">
      <c r="A1128" s="166" t="s">
        <v>927</v>
      </c>
      <c r="B1128" s="167" t="s">
        <v>1831</v>
      </c>
      <c r="C1128" s="167" t="s">
        <v>951</v>
      </c>
      <c r="D1128" s="150">
        <v>5513</v>
      </c>
      <c r="E1128" s="150">
        <v>68</v>
      </c>
      <c r="F1128" s="150">
        <v>28</v>
      </c>
      <c r="G1128" s="150">
        <v>0</v>
      </c>
      <c r="H1128" s="150">
        <v>0</v>
      </c>
      <c r="I1128" s="151">
        <v>4456</v>
      </c>
      <c r="J1128" s="151">
        <v>43</v>
      </c>
      <c r="K1128" s="151">
        <v>43</v>
      </c>
      <c r="L1128" s="151">
        <v>1</v>
      </c>
      <c r="M1128" s="151">
        <v>0</v>
      </c>
      <c r="N1128" s="151">
        <v>2898</v>
      </c>
      <c r="O1128" s="151">
        <v>46</v>
      </c>
      <c r="P1128" s="151">
        <v>46</v>
      </c>
      <c r="Q1128" s="151">
        <v>12</v>
      </c>
      <c r="R1128" s="151">
        <v>0</v>
      </c>
      <c r="S1128" s="152">
        <v>0.015</v>
      </c>
      <c r="T1128" s="153">
        <v>108648</v>
      </c>
      <c r="U1128" s="153">
        <v>1205</v>
      </c>
      <c r="V1128" s="153">
        <v>1164</v>
      </c>
      <c r="W1128" s="153">
        <v>1</v>
      </c>
      <c r="X1128" s="151">
        <v>1043</v>
      </c>
      <c r="Y1128" s="154">
        <v>0.0110816581989544</v>
      </c>
      <c r="Z1128" s="154">
        <v>0.0123344821331399</v>
      </c>
      <c r="AA1128" s="154">
        <v>0.00964991023339318</v>
      </c>
      <c r="AB1128" s="155">
        <v>0.0158730158730159</v>
      </c>
      <c r="AC1128" s="156">
        <v>0.00268457189974667</v>
      </c>
      <c r="AD1128" s="157">
        <v>30495</v>
      </c>
      <c r="AE1128" s="158">
        <v>394</v>
      </c>
      <c r="AF1128" s="158">
        <v>0</v>
      </c>
      <c r="AG1128" s="158">
        <v>33482</v>
      </c>
      <c r="AH1128" s="158">
        <v>323</v>
      </c>
      <c r="AI1128" s="158">
        <v>1</v>
      </c>
      <c r="AJ1128" s="155">
        <v>0.0129201508444007</v>
      </c>
      <c r="AK1128" s="155">
        <v>0.00961710769965952</v>
      </c>
      <c r="AL1128" s="156">
        <v>0.0033030431447412</v>
      </c>
    </row>
    <row r="1129" ht="33" spans="1:38">
      <c r="A1129" s="166" t="s">
        <v>927</v>
      </c>
      <c r="B1129" s="167" t="s">
        <v>1831</v>
      </c>
      <c r="C1129" s="167" t="s">
        <v>952</v>
      </c>
      <c r="D1129" s="150">
        <v>3990</v>
      </c>
      <c r="E1129" s="150">
        <v>74</v>
      </c>
      <c r="F1129" s="150">
        <v>45</v>
      </c>
      <c r="G1129" s="150">
        <v>1</v>
      </c>
      <c r="H1129" s="150">
        <v>0</v>
      </c>
      <c r="I1129" s="151">
        <v>3528</v>
      </c>
      <c r="J1129" s="151">
        <v>68</v>
      </c>
      <c r="K1129" s="151">
        <v>67</v>
      </c>
      <c r="L1129" s="151">
        <v>7</v>
      </c>
      <c r="M1129" s="151">
        <v>0</v>
      </c>
      <c r="N1129" s="151">
        <v>2179</v>
      </c>
      <c r="O1129" s="151">
        <v>45</v>
      </c>
      <c r="P1129" s="151">
        <v>45</v>
      </c>
      <c r="Q1129" s="151">
        <v>4</v>
      </c>
      <c r="R1129" s="151">
        <v>0</v>
      </c>
      <c r="S1129" s="152">
        <v>0.015</v>
      </c>
      <c r="T1129" s="153">
        <v>86295</v>
      </c>
      <c r="U1129" s="153">
        <v>1401</v>
      </c>
      <c r="V1129" s="153">
        <v>1369</v>
      </c>
      <c r="W1129" s="153">
        <v>0</v>
      </c>
      <c r="X1129" s="151">
        <v>1153</v>
      </c>
      <c r="Y1129" s="154">
        <v>0.0162350078220059</v>
      </c>
      <c r="Z1129" s="154">
        <v>0.018546365914787</v>
      </c>
      <c r="AA1129" s="154">
        <v>0.0192743764172336</v>
      </c>
      <c r="AB1129" s="155">
        <v>0.0206516750803121</v>
      </c>
      <c r="AC1129" s="156">
        <v>-0.000728010502446592</v>
      </c>
      <c r="AD1129" s="157">
        <v>23722</v>
      </c>
      <c r="AE1129" s="158">
        <v>409</v>
      </c>
      <c r="AF1129" s="158">
        <v>0</v>
      </c>
      <c r="AG1129" s="158">
        <v>26380</v>
      </c>
      <c r="AH1129" s="158">
        <v>411</v>
      </c>
      <c r="AI1129" s="158">
        <v>0</v>
      </c>
      <c r="AJ1129" s="155">
        <v>0.0172413793103448</v>
      </c>
      <c r="AK1129" s="155">
        <v>0.0155799848369977</v>
      </c>
      <c r="AL1129" s="156">
        <v>0.0016613944733471</v>
      </c>
    </row>
    <row r="1130" ht="33" spans="1:38">
      <c r="A1130" s="166" t="s">
        <v>927</v>
      </c>
      <c r="B1130" s="167" t="s">
        <v>1831</v>
      </c>
      <c r="C1130" s="167" t="s">
        <v>953</v>
      </c>
      <c r="D1130" s="150">
        <v>4619</v>
      </c>
      <c r="E1130" s="150">
        <v>95</v>
      </c>
      <c r="F1130" s="150">
        <v>59</v>
      </c>
      <c r="G1130" s="150">
        <v>1</v>
      </c>
      <c r="H1130" s="150">
        <v>0</v>
      </c>
      <c r="I1130" s="151">
        <v>3970</v>
      </c>
      <c r="J1130" s="151">
        <v>94</v>
      </c>
      <c r="K1130" s="151">
        <v>94</v>
      </c>
      <c r="L1130" s="151">
        <v>0</v>
      </c>
      <c r="M1130" s="151">
        <v>0</v>
      </c>
      <c r="N1130" s="151">
        <v>2234</v>
      </c>
      <c r="O1130" s="151">
        <v>60</v>
      </c>
      <c r="P1130" s="151">
        <v>60</v>
      </c>
      <c r="Q1130" s="151">
        <v>1</v>
      </c>
      <c r="R1130" s="151">
        <v>0</v>
      </c>
      <c r="S1130" s="152">
        <v>0.015</v>
      </c>
      <c r="T1130" s="153">
        <v>95019</v>
      </c>
      <c r="U1130" s="153">
        <v>1882</v>
      </c>
      <c r="V1130" s="153">
        <v>1846</v>
      </c>
      <c r="W1130" s="153">
        <v>1</v>
      </c>
      <c r="X1130" s="151">
        <v>1566</v>
      </c>
      <c r="Y1130" s="154">
        <v>0.0197960407918416</v>
      </c>
      <c r="Z1130" s="154">
        <v>0.0205672223424984</v>
      </c>
      <c r="AA1130" s="154">
        <v>0.0236775818639798</v>
      </c>
      <c r="AB1130" s="155">
        <v>0.026857654431513</v>
      </c>
      <c r="AC1130" s="156">
        <v>-0.00311035952148147</v>
      </c>
      <c r="AD1130" s="157">
        <v>25590</v>
      </c>
      <c r="AE1130" s="158">
        <v>573</v>
      </c>
      <c r="AF1130" s="158">
        <v>0</v>
      </c>
      <c r="AG1130" s="158">
        <v>28911</v>
      </c>
      <c r="AH1130" s="158">
        <v>525</v>
      </c>
      <c r="AI1130" s="158">
        <v>0</v>
      </c>
      <c r="AJ1130" s="155">
        <v>0.0223915592028136</v>
      </c>
      <c r="AK1130" s="155">
        <v>0.0181591781674795</v>
      </c>
      <c r="AL1130" s="156">
        <v>0.00423238103533409</v>
      </c>
    </row>
    <row r="1131" ht="33" spans="1:38">
      <c r="A1131" s="166" t="s">
        <v>927</v>
      </c>
      <c r="B1131" s="167" t="s">
        <v>1831</v>
      </c>
      <c r="C1131" s="167" t="s">
        <v>954</v>
      </c>
      <c r="D1131" s="150">
        <v>8069</v>
      </c>
      <c r="E1131" s="150">
        <v>76</v>
      </c>
      <c r="F1131" s="150">
        <v>47</v>
      </c>
      <c r="G1131" s="150">
        <v>5</v>
      </c>
      <c r="H1131" s="150">
        <v>0</v>
      </c>
      <c r="I1131" s="151">
        <v>6985</v>
      </c>
      <c r="J1131" s="151">
        <v>70</v>
      </c>
      <c r="K1131" s="151">
        <v>70</v>
      </c>
      <c r="L1131" s="151">
        <v>3</v>
      </c>
      <c r="M1131" s="151">
        <v>0</v>
      </c>
      <c r="N1131" s="151">
        <v>4239</v>
      </c>
      <c r="O1131" s="151">
        <v>76</v>
      </c>
      <c r="P1131" s="151">
        <v>76</v>
      </c>
      <c r="Q1131" s="151">
        <v>22</v>
      </c>
      <c r="R1131" s="151">
        <v>0</v>
      </c>
      <c r="S1131" s="152">
        <v>0.015</v>
      </c>
      <c r="T1131" s="153">
        <v>166074</v>
      </c>
      <c r="U1131" s="153">
        <v>1785</v>
      </c>
      <c r="V1131" s="153">
        <v>1755</v>
      </c>
      <c r="W1131" s="153">
        <v>1</v>
      </c>
      <c r="X1131" s="151">
        <v>1544</v>
      </c>
      <c r="Y1131" s="154">
        <v>0.0107421992605706</v>
      </c>
      <c r="Z1131" s="154">
        <v>0.00941876316767877</v>
      </c>
      <c r="AA1131" s="154">
        <v>0.0100214745884037</v>
      </c>
      <c r="AB1131" s="155">
        <v>0.01792875678226</v>
      </c>
      <c r="AC1131" s="156">
        <v>-0.000602711420724952</v>
      </c>
      <c r="AD1131" s="157">
        <v>46476</v>
      </c>
      <c r="AE1131" s="158">
        <v>565</v>
      </c>
      <c r="AF1131" s="158">
        <v>0</v>
      </c>
      <c r="AG1131" s="158">
        <v>50811</v>
      </c>
      <c r="AH1131" s="158">
        <v>511</v>
      </c>
      <c r="AI1131" s="158">
        <v>0</v>
      </c>
      <c r="AJ1131" s="155">
        <v>0.0121568121180825</v>
      </c>
      <c r="AK1131" s="155">
        <v>0.0100568774477967</v>
      </c>
      <c r="AL1131" s="156">
        <v>0.00209993467028571</v>
      </c>
    </row>
    <row r="1132" ht="33" spans="1:38">
      <c r="A1132" s="166" t="s">
        <v>927</v>
      </c>
      <c r="B1132" s="167" t="s">
        <v>1831</v>
      </c>
      <c r="C1132" s="167" t="s">
        <v>955</v>
      </c>
      <c r="D1132" s="150">
        <v>6464</v>
      </c>
      <c r="E1132" s="150">
        <v>113</v>
      </c>
      <c r="F1132" s="150">
        <v>80</v>
      </c>
      <c r="G1132" s="150">
        <v>14</v>
      </c>
      <c r="H1132" s="150">
        <v>0</v>
      </c>
      <c r="I1132" s="151">
        <v>5743</v>
      </c>
      <c r="J1132" s="151">
        <v>95</v>
      </c>
      <c r="K1132" s="151">
        <v>95</v>
      </c>
      <c r="L1132" s="151">
        <v>6</v>
      </c>
      <c r="M1132" s="151">
        <v>0</v>
      </c>
      <c r="N1132" s="151">
        <v>3655</v>
      </c>
      <c r="O1132" s="151">
        <v>81</v>
      </c>
      <c r="P1132" s="151">
        <v>81</v>
      </c>
      <c r="Q1132" s="151">
        <v>16</v>
      </c>
      <c r="R1132" s="151">
        <v>0</v>
      </c>
      <c r="S1132" s="152">
        <v>0.015</v>
      </c>
      <c r="T1132" s="153">
        <v>132487</v>
      </c>
      <c r="U1132" s="153">
        <v>2404</v>
      </c>
      <c r="V1132" s="153">
        <v>2371</v>
      </c>
      <c r="W1132" s="153">
        <v>0</v>
      </c>
      <c r="X1132" s="151">
        <v>2097</v>
      </c>
      <c r="Y1132" s="154">
        <v>0.0181451765078838</v>
      </c>
      <c r="Z1132" s="154">
        <v>0.0174814356435644</v>
      </c>
      <c r="AA1132" s="154">
        <v>0.0165418770677346</v>
      </c>
      <c r="AB1132" s="155">
        <v>0.0221614227086183</v>
      </c>
      <c r="AC1132" s="156">
        <v>0.000939558575829724</v>
      </c>
      <c r="AD1132" s="157">
        <v>37299</v>
      </c>
      <c r="AE1132" s="158">
        <v>745</v>
      </c>
      <c r="AF1132" s="158">
        <v>0</v>
      </c>
      <c r="AG1132" s="158">
        <v>40353</v>
      </c>
      <c r="AH1132" s="158">
        <v>649</v>
      </c>
      <c r="AI1132" s="158">
        <v>0</v>
      </c>
      <c r="AJ1132" s="155">
        <v>0.0199737258371538</v>
      </c>
      <c r="AK1132" s="155">
        <v>0.0160830669343048</v>
      </c>
      <c r="AL1132" s="156">
        <v>0.00389065890284905</v>
      </c>
    </row>
    <row r="1133" ht="33" spans="1:38">
      <c r="A1133" s="166" t="s">
        <v>927</v>
      </c>
      <c r="B1133" s="167" t="s">
        <v>1831</v>
      </c>
      <c r="C1133" s="167" t="s">
        <v>956</v>
      </c>
      <c r="D1133" s="150">
        <v>5724</v>
      </c>
      <c r="E1133" s="150">
        <v>55</v>
      </c>
      <c r="F1133" s="150">
        <v>42</v>
      </c>
      <c r="G1133" s="150">
        <v>2</v>
      </c>
      <c r="H1133" s="150">
        <v>0</v>
      </c>
      <c r="I1133" s="151">
        <v>4662</v>
      </c>
      <c r="J1133" s="151">
        <v>35</v>
      </c>
      <c r="K1133" s="151">
        <v>34</v>
      </c>
      <c r="L1133" s="151">
        <v>3</v>
      </c>
      <c r="M1133" s="151">
        <v>0</v>
      </c>
      <c r="N1133" s="151">
        <v>2873</v>
      </c>
      <c r="O1133" s="151">
        <v>44</v>
      </c>
      <c r="P1133" s="151">
        <v>44</v>
      </c>
      <c r="Q1133" s="151">
        <v>9</v>
      </c>
      <c r="R1133" s="151">
        <v>0</v>
      </c>
      <c r="S1133" s="152">
        <v>0.015</v>
      </c>
      <c r="T1133" s="153">
        <v>113413</v>
      </c>
      <c r="U1133" s="153">
        <v>1287</v>
      </c>
      <c r="V1133" s="153">
        <v>1273</v>
      </c>
      <c r="W1133" s="153">
        <v>1</v>
      </c>
      <c r="X1133" s="151">
        <v>1127</v>
      </c>
      <c r="Y1133" s="154">
        <v>0.0113390881115921</v>
      </c>
      <c r="Z1133" s="154">
        <v>0.00960866526904263</v>
      </c>
      <c r="AA1133" s="154">
        <v>0.00750750750750751</v>
      </c>
      <c r="AB1133" s="155">
        <v>0.0153150017403411</v>
      </c>
      <c r="AC1133" s="156">
        <v>0.00210115776153512</v>
      </c>
      <c r="AD1133" s="157">
        <v>32238</v>
      </c>
      <c r="AE1133" s="158">
        <v>360</v>
      </c>
      <c r="AF1133" s="158">
        <v>0</v>
      </c>
      <c r="AG1133" s="158">
        <v>35136</v>
      </c>
      <c r="AH1133" s="158">
        <v>395</v>
      </c>
      <c r="AI1133" s="158">
        <v>1</v>
      </c>
      <c r="AJ1133" s="155">
        <v>0.0111669458403127</v>
      </c>
      <c r="AK1133" s="155">
        <v>0.0112135701275046</v>
      </c>
      <c r="AL1133" s="156">
        <v>-4.66242871918782e-5</v>
      </c>
    </row>
    <row r="1134" ht="33" spans="1:38">
      <c r="A1134" s="166" t="s">
        <v>927</v>
      </c>
      <c r="B1134" s="167" t="s">
        <v>1831</v>
      </c>
      <c r="C1134" s="167" t="s">
        <v>957</v>
      </c>
      <c r="D1134" s="150">
        <v>4846</v>
      </c>
      <c r="E1134" s="150">
        <v>38</v>
      </c>
      <c r="F1134" s="150">
        <v>18</v>
      </c>
      <c r="G1134" s="150">
        <v>0</v>
      </c>
      <c r="H1134" s="150">
        <v>0</v>
      </c>
      <c r="I1134" s="151">
        <v>4013</v>
      </c>
      <c r="J1134" s="151">
        <v>47</v>
      </c>
      <c r="K1134" s="151">
        <v>47</v>
      </c>
      <c r="L1134" s="151">
        <v>2</v>
      </c>
      <c r="M1134" s="151">
        <v>0</v>
      </c>
      <c r="N1134" s="151">
        <v>2826</v>
      </c>
      <c r="O1134" s="151">
        <v>54</v>
      </c>
      <c r="P1134" s="151">
        <v>54</v>
      </c>
      <c r="Q1134" s="151">
        <v>26</v>
      </c>
      <c r="R1134" s="151">
        <v>0</v>
      </c>
      <c r="S1134" s="152">
        <v>0.015</v>
      </c>
      <c r="T1134" s="153">
        <v>98091</v>
      </c>
      <c r="U1134" s="153">
        <v>1315</v>
      </c>
      <c r="V1134" s="153">
        <v>1295</v>
      </c>
      <c r="W1134" s="153">
        <v>10</v>
      </c>
      <c r="X1134" s="151">
        <v>1167</v>
      </c>
      <c r="Y1134" s="154">
        <v>0.0133039728415451</v>
      </c>
      <c r="Z1134" s="154">
        <v>0.00784151877837392</v>
      </c>
      <c r="AA1134" s="154">
        <v>0.0117119362073262</v>
      </c>
      <c r="AB1134" s="155">
        <v>0.0191082802547771</v>
      </c>
      <c r="AC1134" s="156">
        <v>-0.00387041742895227</v>
      </c>
      <c r="AD1134" s="157">
        <v>27373</v>
      </c>
      <c r="AE1134" s="158">
        <v>378</v>
      </c>
      <c r="AF1134" s="158">
        <v>2</v>
      </c>
      <c r="AG1134" s="158">
        <v>29576</v>
      </c>
      <c r="AH1134" s="158">
        <v>353</v>
      </c>
      <c r="AI1134" s="158">
        <v>4</v>
      </c>
      <c r="AJ1134" s="155">
        <v>0.0137361633726665</v>
      </c>
      <c r="AK1134" s="155">
        <v>0.0118001081958345</v>
      </c>
      <c r="AL1134" s="156">
        <v>0.00193605517683204</v>
      </c>
    </row>
    <row r="1135" ht="33" spans="1:38">
      <c r="A1135" s="166" t="s">
        <v>927</v>
      </c>
      <c r="B1135" s="167" t="s">
        <v>1831</v>
      </c>
      <c r="C1135" s="167" t="s">
        <v>958</v>
      </c>
      <c r="D1135" s="150">
        <v>4885</v>
      </c>
      <c r="E1135" s="150">
        <v>93</v>
      </c>
      <c r="F1135" s="150">
        <v>59</v>
      </c>
      <c r="G1135" s="150">
        <v>0</v>
      </c>
      <c r="H1135" s="150">
        <v>0</v>
      </c>
      <c r="I1135" s="151">
        <v>4340</v>
      </c>
      <c r="J1135" s="151">
        <v>15</v>
      </c>
      <c r="K1135" s="151">
        <v>15</v>
      </c>
      <c r="L1135" s="151">
        <v>2</v>
      </c>
      <c r="M1135" s="151">
        <v>0</v>
      </c>
      <c r="N1135" s="151">
        <v>2712</v>
      </c>
      <c r="O1135" s="151">
        <v>41</v>
      </c>
      <c r="P1135" s="151">
        <v>41</v>
      </c>
      <c r="Q1135" s="151">
        <v>4</v>
      </c>
      <c r="R1135" s="151">
        <v>0</v>
      </c>
      <c r="S1135" s="152">
        <v>0.015</v>
      </c>
      <c r="T1135" s="153">
        <v>100750</v>
      </c>
      <c r="U1135" s="153">
        <v>1556</v>
      </c>
      <c r="V1135" s="153">
        <v>1522</v>
      </c>
      <c r="W1135" s="153">
        <v>1</v>
      </c>
      <c r="X1135" s="151">
        <v>1382</v>
      </c>
      <c r="Y1135" s="154">
        <v>0.0154342431761787</v>
      </c>
      <c r="Z1135" s="154">
        <v>0.0190378710337769</v>
      </c>
      <c r="AA1135" s="154">
        <v>0.00345622119815668</v>
      </c>
      <c r="AB1135" s="155">
        <v>0.015117994100295</v>
      </c>
      <c r="AC1135" s="156">
        <v>0.0155816498356202</v>
      </c>
      <c r="AD1135" s="157">
        <v>28167</v>
      </c>
      <c r="AE1135" s="158">
        <v>447</v>
      </c>
      <c r="AF1135" s="158">
        <v>0</v>
      </c>
      <c r="AG1135" s="158">
        <v>30426</v>
      </c>
      <c r="AH1135" s="158">
        <v>460</v>
      </c>
      <c r="AI1135" s="158">
        <v>0</v>
      </c>
      <c r="AJ1135" s="155">
        <v>0.0158696346788795</v>
      </c>
      <c r="AK1135" s="155">
        <v>0.0151186485242884</v>
      </c>
      <c r="AL1135" s="156">
        <v>0.000750986154591102</v>
      </c>
    </row>
    <row r="1136" ht="33" spans="1:38">
      <c r="A1136" s="166" t="s">
        <v>927</v>
      </c>
      <c r="B1136" s="167" t="s">
        <v>1831</v>
      </c>
      <c r="C1136" s="167" t="s">
        <v>959</v>
      </c>
      <c r="D1136" s="150">
        <v>3069</v>
      </c>
      <c r="E1136" s="150">
        <v>30</v>
      </c>
      <c r="F1136" s="150">
        <v>13</v>
      </c>
      <c r="G1136" s="150">
        <v>0</v>
      </c>
      <c r="H1136" s="150">
        <v>0</v>
      </c>
      <c r="I1136" s="151">
        <v>2705</v>
      </c>
      <c r="J1136" s="151">
        <v>60</v>
      </c>
      <c r="K1136" s="151">
        <v>60</v>
      </c>
      <c r="L1136" s="151">
        <v>2</v>
      </c>
      <c r="M1136" s="151">
        <v>0</v>
      </c>
      <c r="N1136" s="151">
        <v>1465</v>
      </c>
      <c r="O1136" s="151">
        <v>30</v>
      </c>
      <c r="P1136" s="151">
        <v>30</v>
      </c>
      <c r="Q1136" s="151">
        <v>7</v>
      </c>
      <c r="R1136" s="151">
        <v>0</v>
      </c>
      <c r="S1136" s="152">
        <v>0.015</v>
      </c>
      <c r="T1136" s="153">
        <v>63856</v>
      </c>
      <c r="U1136" s="153">
        <v>941</v>
      </c>
      <c r="V1136" s="153">
        <v>924</v>
      </c>
      <c r="W1136" s="153">
        <v>0</v>
      </c>
      <c r="X1136" s="151">
        <v>810</v>
      </c>
      <c r="Y1136" s="154">
        <v>0.0147362816336758</v>
      </c>
      <c r="Z1136" s="154">
        <v>0.00977517106549365</v>
      </c>
      <c r="AA1136" s="154">
        <v>0.022181146025878</v>
      </c>
      <c r="AB1136" s="155">
        <v>0.0204778156996587</v>
      </c>
      <c r="AC1136" s="156">
        <v>-0.0124059749603844</v>
      </c>
      <c r="AD1136" s="157">
        <v>17357</v>
      </c>
      <c r="AE1136" s="158">
        <v>275</v>
      </c>
      <c r="AF1136" s="158">
        <v>0</v>
      </c>
      <c r="AG1136" s="158">
        <v>19469</v>
      </c>
      <c r="AH1136" s="158">
        <v>281</v>
      </c>
      <c r="AI1136" s="158">
        <v>0</v>
      </c>
      <c r="AJ1136" s="155">
        <v>0.0158437518004263</v>
      </c>
      <c r="AK1136" s="155">
        <v>0.0144332014998202</v>
      </c>
      <c r="AL1136" s="156">
        <v>0.00141055030060611</v>
      </c>
    </row>
    <row r="1137" ht="33" spans="1:38">
      <c r="A1137" s="166" t="s">
        <v>927</v>
      </c>
      <c r="B1137" s="167" t="s">
        <v>1831</v>
      </c>
      <c r="C1137" s="167" t="s">
        <v>960</v>
      </c>
      <c r="D1137" s="150">
        <v>5819</v>
      </c>
      <c r="E1137" s="150">
        <v>30</v>
      </c>
      <c r="F1137" s="150">
        <v>21</v>
      </c>
      <c r="G1137" s="150">
        <v>2</v>
      </c>
      <c r="H1137" s="150">
        <v>0</v>
      </c>
      <c r="I1137" s="151">
        <v>4794</v>
      </c>
      <c r="J1137" s="151">
        <v>44</v>
      </c>
      <c r="K1137" s="151">
        <v>44</v>
      </c>
      <c r="L1137" s="151">
        <v>0</v>
      </c>
      <c r="M1137" s="151">
        <v>0</v>
      </c>
      <c r="N1137" s="151">
        <v>3278</v>
      </c>
      <c r="O1137" s="151">
        <v>68</v>
      </c>
      <c r="P1137" s="151">
        <v>68</v>
      </c>
      <c r="Q1137" s="151">
        <v>30</v>
      </c>
      <c r="R1137" s="151">
        <v>0</v>
      </c>
      <c r="S1137" s="152">
        <v>0.015</v>
      </c>
      <c r="T1137" s="153">
        <v>116351</v>
      </c>
      <c r="U1137" s="153">
        <v>1280</v>
      </c>
      <c r="V1137" s="153">
        <v>1271</v>
      </c>
      <c r="W1137" s="153">
        <v>1</v>
      </c>
      <c r="X1137" s="151">
        <v>1125</v>
      </c>
      <c r="Y1137" s="154">
        <v>0.0109925999776538</v>
      </c>
      <c r="Z1137" s="154">
        <v>0.00515552500429627</v>
      </c>
      <c r="AA1137" s="154">
        <v>0.00917813934084272</v>
      </c>
      <c r="AB1137" s="155">
        <v>0.0207443563148261</v>
      </c>
      <c r="AC1137" s="156">
        <v>-0.00402261433654645</v>
      </c>
      <c r="AD1137" s="157">
        <v>32463</v>
      </c>
      <c r="AE1137" s="158">
        <v>430</v>
      </c>
      <c r="AF1137" s="158">
        <v>1</v>
      </c>
      <c r="AG1137" s="158">
        <v>35873</v>
      </c>
      <c r="AH1137" s="158">
        <v>342</v>
      </c>
      <c r="AI1137" s="158">
        <v>0</v>
      </c>
      <c r="AJ1137" s="155">
        <v>0.0132150448202569</v>
      </c>
      <c r="AK1137" s="155">
        <v>0.00953363253700555</v>
      </c>
      <c r="AL1137" s="156">
        <v>0.00368141228325136</v>
      </c>
    </row>
    <row r="1138" ht="33" spans="1:38">
      <c r="A1138" s="166" t="s">
        <v>927</v>
      </c>
      <c r="B1138" s="167" t="s">
        <v>1831</v>
      </c>
      <c r="C1138" s="167" t="s">
        <v>961</v>
      </c>
      <c r="D1138" s="150">
        <v>3368</v>
      </c>
      <c r="E1138" s="150">
        <v>45</v>
      </c>
      <c r="F1138" s="150">
        <v>21</v>
      </c>
      <c r="G1138" s="150">
        <v>5</v>
      </c>
      <c r="H1138" s="150">
        <v>0</v>
      </c>
      <c r="I1138" s="151">
        <v>2776</v>
      </c>
      <c r="J1138" s="151">
        <v>28</v>
      </c>
      <c r="K1138" s="151">
        <v>28</v>
      </c>
      <c r="L1138" s="151">
        <v>0</v>
      </c>
      <c r="M1138" s="151">
        <v>0</v>
      </c>
      <c r="N1138" s="151">
        <v>1732</v>
      </c>
      <c r="O1138" s="151">
        <v>41</v>
      </c>
      <c r="P1138" s="151">
        <v>41</v>
      </c>
      <c r="Q1138" s="151">
        <v>11</v>
      </c>
      <c r="R1138" s="151">
        <v>0</v>
      </c>
      <c r="S1138" s="152">
        <v>0.015</v>
      </c>
      <c r="T1138" s="153">
        <v>65617</v>
      </c>
      <c r="U1138" s="153">
        <v>820</v>
      </c>
      <c r="V1138" s="153">
        <v>795</v>
      </c>
      <c r="W1138" s="153">
        <v>0</v>
      </c>
      <c r="X1138" s="151">
        <v>705</v>
      </c>
      <c r="Y1138" s="154">
        <v>0.0124967615099745</v>
      </c>
      <c r="Z1138" s="154">
        <v>0.0133610451306413</v>
      </c>
      <c r="AA1138" s="154">
        <v>0.0100864553314121</v>
      </c>
      <c r="AB1138" s="155">
        <v>0.0236720554272517</v>
      </c>
      <c r="AC1138" s="156">
        <v>0.00327458979922923</v>
      </c>
      <c r="AD1138" s="157">
        <v>18724</v>
      </c>
      <c r="AE1138" s="158">
        <v>263</v>
      </c>
      <c r="AF1138" s="158">
        <v>0</v>
      </c>
      <c r="AG1138" s="158">
        <v>19970</v>
      </c>
      <c r="AH1138" s="158">
        <v>196</v>
      </c>
      <c r="AI1138" s="158">
        <v>0</v>
      </c>
      <c r="AJ1138" s="155">
        <v>0.0140461439863277</v>
      </c>
      <c r="AK1138" s="155">
        <v>0.00981472208312469</v>
      </c>
      <c r="AL1138" s="156">
        <v>0.00423142190320302</v>
      </c>
    </row>
    <row r="1139" ht="33" spans="1:38">
      <c r="A1139" s="166" t="s">
        <v>927</v>
      </c>
      <c r="B1139" s="167" t="s">
        <v>1831</v>
      </c>
      <c r="C1139" s="167" t="s">
        <v>962</v>
      </c>
      <c r="D1139" s="150">
        <v>5540</v>
      </c>
      <c r="E1139" s="150">
        <v>37</v>
      </c>
      <c r="F1139" s="150">
        <v>30</v>
      </c>
      <c r="G1139" s="150">
        <v>0</v>
      </c>
      <c r="H1139" s="150">
        <v>0</v>
      </c>
      <c r="I1139" s="151">
        <v>4531</v>
      </c>
      <c r="J1139" s="151">
        <v>57</v>
      </c>
      <c r="K1139" s="151">
        <v>57</v>
      </c>
      <c r="L1139" s="151">
        <v>1</v>
      </c>
      <c r="M1139" s="151">
        <v>0</v>
      </c>
      <c r="N1139" s="151">
        <v>3185</v>
      </c>
      <c r="O1139" s="151">
        <v>67</v>
      </c>
      <c r="P1139" s="151">
        <v>67</v>
      </c>
      <c r="Q1139" s="151">
        <v>9</v>
      </c>
      <c r="R1139" s="151">
        <v>0</v>
      </c>
      <c r="S1139" s="152">
        <v>0.015</v>
      </c>
      <c r="T1139" s="153">
        <v>112284</v>
      </c>
      <c r="U1139" s="153">
        <v>1706</v>
      </c>
      <c r="V1139" s="153">
        <v>1699</v>
      </c>
      <c r="W1139" s="153">
        <v>0</v>
      </c>
      <c r="X1139" s="151">
        <v>1529</v>
      </c>
      <c r="Y1139" s="154">
        <v>0.0151936161875245</v>
      </c>
      <c r="Z1139" s="154">
        <v>0.00667870036101083</v>
      </c>
      <c r="AA1139" s="154">
        <v>0.0125800044140366</v>
      </c>
      <c r="AB1139" s="155">
        <v>0.0210361067503925</v>
      </c>
      <c r="AC1139" s="156">
        <v>-0.00590130405302581</v>
      </c>
      <c r="AD1139" s="157">
        <v>31726</v>
      </c>
      <c r="AE1139" s="158">
        <v>508</v>
      </c>
      <c r="AF1139" s="158">
        <v>0</v>
      </c>
      <c r="AG1139" s="158">
        <v>34301</v>
      </c>
      <c r="AH1139" s="158">
        <v>508</v>
      </c>
      <c r="AI1139" s="158">
        <v>0</v>
      </c>
      <c r="AJ1139" s="155">
        <v>0.0160121036373952</v>
      </c>
      <c r="AK1139" s="155">
        <v>0.0148100638465351</v>
      </c>
      <c r="AL1139" s="156">
        <v>0.00120203979086011</v>
      </c>
    </row>
    <row r="1140" ht="33" spans="1:38">
      <c r="A1140" s="166" t="s">
        <v>927</v>
      </c>
      <c r="B1140" s="167" t="s">
        <v>1829</v>
      </c>
      <c r="C1140" s="167" t="s">
        <v>963</v>
      </c>
      <c r="D1140" s="150">
        <v>3667</v>
      </c>
      <c r="E1140" s="150">
        <v>111</v>
      </c>
      <c r="F1140" s="150">
        <v>73</v>
      </c>
      <c r="G1140" s="150">
        <v>0</v>
      </c>
      <c r="H1140" s="150">
        <v>0</v>
      </c>
      <c r="I1140" s="151">
        <v>4374</v>
      </c>
      <c r="J1140" s="151">
        <v>143</v>
      </c>
      <c r="K1140" s="151">
        <v>143</v>
      </c>
      <c r="L1140" s="151">
        <v>31</v>
      </c>
      <c r="M1140" s="151">
        <v>0</v>
      </c>
      <c r="N1140" s="151">
        <v>2205</v>
      </c>
      <c r="O1140" s="151">
        <v>103</v>
      </c>
      <c r="P1140" s="151">
        <v>103</v>
      </c>
      <c r="Q1140" s="151">
        <v>26</v>
      </c>
      <c r="R1140" s="151">
        <v>0</v>
      </c>
      <c r="S1140" s="152">
        <v>0.015</v>
      </c>
      <c r="T1140" s="153">
        <v>87491</v>
      </c>
      <c r="U1140" s="153">
        <v>2703</v>
      </c>
      <c r="V1140" s="153">
        <v>2663</v>
      </c>
      <c r="W1140" s="153">
        <v>0</v>
      </c>
      <c r="X1140" s="151">
        <v>2350</v>
      </c>
      <c r="Y1140" s="154">
        <v>0.0308946063023625</v>
      </c>
      <c r="Z1140" s="154">
        <v>0.0302699754567767</v>
      </c>
      <c r="AA1140" s="154">
        <v>0.0326931870141747</v>
      </c>
      <c r="AB1140" s="155">
        <v>0.0467120181405896</v>
      </c>
      <c r="AC1140" s="156">
        <v>-0.00242321155739801</v>
      </c>
      <c r="AD1140" s="157">
        <v>23437</v>
      </c>
      <c r="AE1140" s="158">
        <v>756</v>
      </c>
      <c r="AF1140" s="158">
        <v>0</v>
      </c>
      <c r="AG1140" s="158">
        <v>27468</v>
      </c>
      <c r="AH1140" s="158">
        <v>858</v>
      </c>
      <c r="AI1140" s="158">
        <v>0</v>
      </c>
      <c r="AJ1140" s="155">
        <v>0.0322566881426804</v>
      </c>
      <c r="AK1140" s="155">
        <v>0.0312363477501092</v>
      </c>
      <c r="AL1140" s="156">
        <v>0.00102034039257116</v>
      </c>
    </row>
    <row r="1141" ht="33" spans="1:38">
      <c r="A1141" s="166" t="s">
        <v>927</v>
      </c>
      <c r="B1141" s="167" t="s">
        <v>1829</v>
      </c>
      <c r="C1141" s="167" t="s">
        <v>964</v>
      </c>
      <c r="D1141" s="150">
        <v>2318</v>
      </c>
      <c r="E1141" s="150">
        <v>60</v>
      </c>
      <c r="F1141" s="150">
        <v>43</v>
      </c>
      <c r="G1141" s="150">
        <v>0</v>
      </c>
      <c r="H1141" s="150">
        <v>0</v>
      </c>
      <c r="I1141" s="151">
        <v>2455</v>
      </c>
      <c r="J1141" s="151">
        <v>87</v>
      </c>
      <c r="K1141" s="151">
        <v>87</v>
      </c>
      <c r="L1141" s="151">
        <v>9</v>
      </c>
      <c r="M1141" s="151">
        <v>0</v>
      </c>
      <c r="N1141" s="151">
        <v>1252</v>
      </c>
      <c r="O1141" s="151">
        <v>64</v>
      </c>
      <c r="P1141" s="151">
        <v>64</v>
      </c>
      <c r="Q1141" s="151">
        <v>19</v>
      </c>
      <c r="R1141" s="151">
        <v>0</v>
      </c>
      <c r="S1141" s="152">
        <v>0.015</v>
      </c>
      <c r="T1141" s="153">
        <v>52460</v>
      </c>
      <c r="U1141" s="153">
        <v>1725</v>
      </c>
      <c r="V1141" s="153">
        <v>1706</v>
      </c>
      <c r="W1141" s="153">
        <v>0</v>
      </c>
      <c r="X1141" s="151">
        <v>1517</v>
      </c>
      <c r="Y1141" s="154">
        <v>0.0328821959588258</v>
      </c>
      <c r="Z1141" s="154">
        <v>0.0258843830888697</v>
      </c>
      <c r="AA1141" s="154">
        <v>0.0354378818737271</v>
      </c>
      <c r="AB1141" s="155">
        <v>0.0511182108626198</v>
      </c>
      <c r="AC1141" s="156">
        <v>-0.00955349878485737</v>
      </c>
      <c r="AD1141" s="157">
        <v>14115</v>
      </c>
      <c r="AE1141" s="158">
        <v>503</v>
      </c>
      <c r="AF1141" s="158">
        <v>0</v>
      </c>
      <c r="AG1141" s="158">
        <v>16614</v>
      </c>
      <c r="AH1141" s="158">
        <v>523</v>
      </c>
      <c r="AI1141" s="158">
        <v>0</v>
      </c>
      <c r="AJ1141" s="155">
        <v>0.0356358483882395</v>
      </c>
      <c r="AK1141" s="155">
        <v>0.031479475141447</v>
      </c>
      <c r="AL1141" s="156">
        <v>0.00415637324679249</v>
      </c>
    </row>
    <row r="1142" ht="33" spans="1:38">
      <c r="A1142" s="166" t="s">
        <v>927</v>
      </c>
      <c r="B1142" s="167" t="s">
        <v>1829</v>
      </c>
      <c r="C1142" s="167" t="s">
        <v>965</v>
      </c>
      <c r="D1142" s="150">
        <v>0</v>
      </c>
      <c r="E1142" s="150">
        <v>0</v>
      </c>
      <c r="F1142" s="150">
        <v>0</v>
      </c>
      <c r="G1142" s="150">
        <v>0</v>
      </c>
      <c r="H1142" s="150">
        <v>0</v>
      </c>
      <c r="I1142" s="151">
        <v>0</v>
      </c>
      <c r="J1142" s="151">
        <v>0</v>
      </c>
      <c r="K1142" s="151">
        <v>0</v>
      </c>
      <c r="L1142" s="151">
        <v>0</v>
      </c>
      <c r="M1142" s="151">
        <v>0</v>
      </c>
      <c r="N1142" s="151">
        <v>0</v>
      </c>
      <c r="O1142" s="151">
        <v>0</v>
      </c>
      <c r="P1142" s="151">
        <v>0</v>
      </c>
      <c r="Q1142" s="151">
        <v>0</v>
      </c>
      <c r="R1142" s="151">
        <v>0</v>
      </c>
      <c r="S1142" s="152">
        <v>0.015</v>
      </c>
      <c r="T1142" s="153">
        <v>0</v>
      </c>
      <c r="U1142" s="153">
        <v>3</v>
      </c>
      <c r="V1142" s="153">
        <v>3</v>
      </c>
      <c r="W1142" s="153">
        <v>0</v>
      </c>
      <c r="X1142" s="151">
        <v>3</v>
      </c>
      <c r="Y1142" s="154">
        <v>0</v>
      </c>
      <c r="Z1142" s="154">
        <v>0</v>
      </c>
      <c r="AA1142" s="154">
        <v>0</v>
      </c>
      <c r="AB1142" s="155">
        <v>0</v>
      </c>
      <c r="AC1142" s="156">
        <v>0</v>
      </c>
      <c r="AD1142" s="157">
        <v>0</v>
      </c>
      <c r="AE1142" s="158">
        <v>1</v>
      </c>
      <c r="AF1142" s="158">
        <v>0</v>
      </c>
      <c r="AG1142" s="158">
        <v>0</v>
      </c>
      <c r="AH1142" s="158">
        <v>1</v>
      </c>
      <c r="AI1142" s="158">
        <v>0</v>
      </c>
      <c r="AJ1142" s="155">
        <v>0</v>
      </c>
      <c r="AK1142" s="155">
        <v>0</v>
      </c>
      <c r="AL1142" s="156">
        <v>0</v>
      </c>
    </row>
    <row r="1143" ht="33" spans="1:38">
      <c r="A1143" s="166" t="s">
        <v>927</v>
      </c>
      <c r="B1143" s="167" t="s">
        <v>1829</v>
      </c>
      <c r="C1143" s="167" t="s">
        <v>966</v>
      </c>
      <c r="D1143" s="150">
        <v>4625</v>
      </c>
      <c r="E1143" s="150">
        <v>72</v>
      </c>
      <c r="F1143" s="150">
        <v>45</v>
      </c>
      <c r="G1143" s="150">
        <v>1</v>
      </c>
      <c r="H1143" s="150">
        <v>0</v>
      </c>
      <c r="I1143" s="151">
        <v>4662</v>
      </c>
      <c r="J1143" s="151">
        <v>63</v>
      </c>
      <c r="K1143" s="151">
        <v>63</v>
      </c>
      <c r="L1143" s="151">
        <v>5</v>
      </c>
      <c r="M1143" s="151">
        <v>0</v>
      </c>
      <c r="N1143" s="151">
        <v>2536</v>
      </c>
      <c r="O1143" s="151">
        <v>95</v>
      </c>
      <c r="P1143" s="151">
        <v>95</v>
      </c>
      <c r="Q1143" s="151">
        <v>62</v>
      </c>
      <c r="R1143" s="151">
        <v>0</v>
      </c>
      <c r="S1143" s="152">
        <v>0.015</v>
      </c>
      <c r="T1143" s="153">
        <v>89636</v>
      </c>
      <c r="U1143" s="153">
        <v>1928</v>
      </c>
      <c r="V1143" s="153">
        <v>1901</v>
      </c>
      <c r="W1143" s="153">
        <v>5</v>
      </c>
      <c r="X1143" s="151">
        <v>1725</v>
      </c>
      <c r="Y1143" s="154">
        <v>0.0214534338881699</v>
      </c>
      <c r="Z1143" s="154">
        <v>0.0155675675675676</v>
      </c>
      <c r="AA1143" s="154">
        <v>0.0135135135135135</v>
      </c>
      <c r="AB1143" s="155">
        <v>0.0374605678233439</v>
      </c>
      <c r="AC1143" s="156">
        <v>0.00205405405405405</v>
      </c>
      <c r="AD1143" s="157">
        <v>25995</v>
      </c>
      <c r="AE1143" s="158">
        <v>575</v>
      </c>
      <c r="AF1143" s="158">
        <v>0</v>
      </c>
      <c r="AG1143" s="158">
        <v>29402</v>
      </c>
      <c r="AH1143" s="158">
        <v>627</v>
      </c>
      <c r="AI1143" s="158">
        <v>2</v>
      </c>
      <c r="AJ1143" s="155">
        <v>0.0221196383919985</v>
      </c>
      <c r="AK1143" s="155">
        <v>0.0212570573430379</v>
      </c>
      <c r="AL1143" s="156">
        <v>0.000862581048960573</v>
      </c>
    </row>
    <row r="1144" ht="33" spans="1:38">
      <c r="A1144" s="166" t="s">
        <v>927</v>
      </c>
      <c r="B1144" s="167" t="s">
        <v>1829</v>
      </c>
      <c r="C1144" s="167" t="s">
        <v>967</v>
      </c>
      <c r="D1144" s="150">
        <v>2801</v>
      </c>
      <c r="E1144" s="150">
        <v>58</v>
      </c>
      <c r="F1144" s="150">
        <v>44</v>
      </c>
      <c r="G1144" s="150">
        <v>0</v>
      </c>
      <c r="H1144" s="150">
        <v>0</v>
      </c>
      <c r="I1144" s="151">
        <v>2972</v>
      </c>
      <c r="J1144" s="151">
        <v>65</v>
      </c>
      <c r="K1144" s="151">
        <v>62</v>
      </c>
      <c r="L1144" s="151">
        <v>7</v>
      </c>
      <c r="M1144" s="151">
        <v>0</v>
      </c>
      <c r="N1144" s="151">
        <v>1439</v>
      </c>
      <c r="O1144" s="151">
        <v>55</v>
      </c>
      <c r="P1144" s="151">
        <v>55</v>
      </c>
      <c r="Q1144" s="151">
        <v>33</v>
      </c>
      <c r="R1144" s="151">
        <v>0</v>
      </c>
      <c r="S1144" s="152">
        <v>0.015</v>
      </c>
      <c r="T1144" s="153">
        <v>57192</v>
      </c>
      <c r="U1144" s="153">
        <v>1402</v>
      </c>
      <c r="V1144" s="153">
        <v>1384</v>
      </c>
      <c r="W1144" s="153">
        <v>3</v>
      </c>
      <c r="X1144" s="151">
        <v>1233</v>
      </c>
      <c r="Y1144" s="154">
        <v>0.0244614631416981</v>
      </c>
      <c r="Z1144" s="154">
        <v>0.020706890396287</v>
      </c>
      <c r="AA1144" s="154">
        <v>0.0218707940780619</v>
      </c>
      <c r="AB1144" s="155">
        <v>0.0382209867963864</v>
      </c>
      <c r="AC1144" s="156">
        <v>-0.00116390368177487</v>
      </c>
      <c r="AD1144" s="157">
        <v>15949</v>
      </c>
      <c r="AE1144" s="158">
        <v>430</v>
      </c>
      <c r="AF1144" s="158">
        <v>1</v>
      </c>
      <c r="AG1144" s="158">
        <v>18196</v>
      </c>
      <c r="AH1144" s="158">
        <v>433</v>
      </c>
      <c r="AI1144" s="158">
        <v>0</v>
      </c>
      <c r="AJ1144" s="155">
        <v>0.0268982381340523</v>
      </c>
      <c r="AK1144" s="155">
        <v>0.0237964387777534</v>
      </c>
      <c r="AL1144" s="156">
        <v>0.00310179935629894</v>
      </c>
    </row>
    <row r="1145" ht="33" spans="1:38">
      <c r="A1145" s="166" t="s">
        <v>927</v>
      </c>
      <c r="B1145" s="167" t="s">
        <v>1829</v>
      </c>
      <c r="C1145" s="167" t="s">
        <v>968</v>
      </c>
      <c r="D1145" s="150">
        <v>0</v>
      </c>
      <c r="E1145" s="150">
        <v>0</v>
      </c>
      <c r="F1145" s="150">
        <v>0</v>
      </c>
      <c r="G1145" s="150">
        <v>0</v>
      </c>
      <c r="H1145" s="150">
        <v>0</v>
      </c>
      <c r="I1145" s="151">
        <v>0</v>
      </c>
      <c r="J1145" s="151">
        <v>0</v>
      </c>
      <c r="K1145" s="151">
        <v>0</v>
      </c>
      <c r="L1145" s="151">
        <v>0</v>
      </c>
      <c r="M1145" s="151">
        <v>0</v>
      </c>
      <c r="N1145" s="151">
        <v>0</v>
      </c>
      <c r="O1145" s="151">
        <v>0</v>
      </c>
      <c r="P1145" s="151">
        <v>0</v>
      </c>
      <c r="Q1145" s="151">
        <v>0</v>
      </c>
      <c r="R1145" s="151">
        <v>0</v>
      </c>
      <c r="S1145" s="152">
        <v>0.015</v>
      </c>
      <c r="T1145" s="153">
        <v>0</v>
      </c>
      <c r="U1145" s="153">
        <v>2</v>
      </c>
      <c r="V1145" s="153">
        <v>2</v>
      </c>
      <c r="W1145" s="153">
        <v>0</v>
      </c>
      <c r="X1145" s="151">
        <v>2</v>
      </c>
      <c r="Y1145" s="154">
        <v>0</v>
      </c>
      <c r="Z1145" s="154">
        <v>0</v>
      </c>
      <c r="AA1145" s="154">
        <v>0</v>
      </c>
      <c r="AB1145" s="155">
        <v>0</v>
      </c>
      <c r="AC1145" s="156">
        <v>0</v>
      </c>
      <c r="AD1145" s="157">
        <v>0</v>
      </c>
      <c r="AE1145" s="158">
        <v>1</v>
      </c>
      <c r="AF1145" s="158">
        <v>0</v>
      </c>
      <c r="AG1145" s="158">
        <v>0</v>
      </c>
      <c r="AH1145" s="158">
        <v>0</v>
      </c>
      <c r="AI1145" s="158">
        <v>0</v>
      </c>
      <c r="AJ1145" s="155">
        <v>0</v>
      </c>
      <c r="AK1145" s="155">
        <v>0</v>
      </c>
      <c r="AL1145" s="156">
        <v>0</v>
      </c>
    </row>
    <row r="1146" ht="33" spans="1:38">
      <c r="A1146" s="166" t="s">
        <v>927</v>
      </c>
      <c r="B1146" s="167" t="s">
        <v>1830</v>
      </c>
      <c r="C1146" s="167" t="s">
        <v>969</v>
      </c>
      <c r="D1146" s="150">
        <v>0</v>
      </c>
      <c r="E1146" s="150">
        <v>0</v>
      </c>
      <c r="F1146" s="150">
        <v>0</v>
      </c>
      <c r="G1146" s="150">
        <v>0</v>
      </c>
      <c r="H1146" s="150">
        <v>0</v>
      </c>
      <c r="I1146" s="151">
        <v>0</v>
      </c>
      <c r="J1146" s="151">
        <v>0</v>
      </c>
      <c r="K1146" s="151">
        <v>0</v>
      </c>
      <c r="L1146" s="151">
        <v>0</v>
      </c>
      <c r="M1146" s="151">
        <v>0</v>
      </c>
      <c r="N1146" s="151">
        <v>0</v>
      </c>
      <c r="O1146" s="151">
        <v>0</v>
      </c>
      <c r="P1146" s="151">
        <v>0</v>
      </c>
      <c r="Q1146" s="151">
        <v>0</v>
      </c>
      <c r="R1146" s="151">
        <v>0</v>
      </c>
      <c r="S1146" s="152">
        <v>0.015</v>
      </c>
      <c r="T1146" s="153">
        <v>0</v>
      </c>
      <c r="U1146" s="153">
        <v>5</v>
      </c>
      <c r="V1146" s="153">
        <v>5</v>
      </c>
      <c r="W1146" s="153">
        <v>0</v>
      </c>
      <c r="X1146" s="151">
        <v>5</v>
      </c>
      <c r="Y1146" s="154">
        <v>0</v>
      </c>
      <c r="Z1146" s="154">
        <v>0</v>
      </c>
      <c r="AA1146" s="154">
        <v>0</v>
      </c>
      <c r="AB1146" s="155">
        <v>0</v>
      </c>
      <c r="AC1146" s="156">
        <v>0</v>
      </c>
      <c r="AD1146" s="157">
        <v>0</v>
      </c>
      <c r="AE1146" s="158">
        <v>1</v>
      </c>
      <c r="AF1146" s="158">
        <v>0</v>
      </c>
      <c r="AG1146" s="158">
        <v>0</v>
      </c>
      <c r="AH1146" s="158">
        <v>2</v>
      </c>
      <c r="AI1146" s="158">
        <v>0</v>
      </c>
      <c r="AJ1146" s="155">
        <v>0</v>
      </c>
      <c r="AK1146" s="155">
        <v>0</v>
      </c>
      <c r="AL1146" s="156">
        <v>0</v>
      </c>
    </row>
    <row r="1147" ht="33" spans="1:38">
      <c r="A1147" s="166" t="s">
        <v>927</v>
      </c>
      <c r="B1147" s="167" t="s">
        <v>1830</v>
      </c>
      <c r="C1147" s="167" t="s">
        <v>970</v>
      </c>
      <c r="D1147" s="150">
        <v>2134</v>
      </c>
      <c r="E1147" s="150">
        <v>47</v>
      </c>
      <c r="F1147" s="150">
        <v>33</v>
      </c>
      <c r="G1147" s="150">
        <v>3</v>
      </c>
      <c r="H1147" s="150">
        <v>0</v>
      </c>
      <c r="I1147" s="151">
        <v>2566</v>
      </c>
      <c r="J1147" s="151">
        <v>43</v>
      </c>
      <c r="K1147" s="151">
        <v>43</v>
      </c>
      <c r="L1147" s="151">
        <v>4</v>
      </c>
      <c r="M1147" s="151">
        <v>0</v>
      </c>
      <c r="N1147" s="151">
        <v>1373</v>
      </c>
      <c r="O1147" s="151">
        <v>33</v>
      </c>
      <c r="P1147" s="151">
        <v>33</v>
      </c>
      <c r="Q1147" s="151">
        <v>24</v>
      </c>
      <c r="R1147" s="151">
        <v>0</v>
      </c>
      <c r="S1147" s="152">
        <v>0.015</v>
      </c>
      <c r="T1147" s="153">
        <v>54429</v>
      </c>
      <c r="U1147" s="153">
        <v>927</v>
      </c>
      <c r="V1147" s="153">
        <v>913</v>
      </c>
      <c r="W1147" s="153">
        <v>0</v>
      </c>
      <c r="X1147" s="151">
        <v>824</v>
      </c>
      <c r="Y1147" s="154">
        <v>0.0170313619577799</v>
      </c>
      <c r="Z1147" s="154">
        <v>0.0220243673851921</v>
      </c>
      <c r="AA1147" s="154">
        <v>0.0167575993764614</v>
      </c>
      <c r="AB1147" s="155">
        <v>0.0240349599417334</v>
      </c>
      <c r="AC1147" s="156">
        <v>0.00526676800873071</v>
      </c>
      <c r="AD1147" s="157">
        <v>14831</v>
      </c>
      <c r="AE1147" s="158">
        <v>290</v>
      </c>
      <c r="AF1147" s="158">
        <v>0</v>
      </c>
      <c r="AG1147" s="158">
        <v>16217</v>
      </c>
      <c r="AH1147" s="158">
        <v>235</v>
      </c>
      <c r="AI1147" s="158">
        <v>0</v>
      </c>
      <c r="AJ1147" s="155">
        <v>0.0195536376508664</v>
      </c>
      <c r="AK1147" s="155">
        <v>0.0144909662699636</v>
      </c>
      <c r="AL1147" s="156">
        <v>0.00506267138090281</v>
      </c>
    </row>
    <row r="1148" ht="33" spans="1:38">
      <c r="A1148" s="166" t="s">
        <v>927</v>
      </c>
      <c r="B1148" s="167" t="s">
        <v>1830</v>
      </c>
      <c r="C1148" s="167" t="s">
        <v>971</v>
      </c>
      <c r="D1148" s="150">
        <v>3703</v>
      </c>
      <c r="E1148" s="150">
        <v>52</v>
      </c>
      <c r="F1148" s="150">
        <v>33</v>
      </c>
      <c r="G1148" s="150">
        <v>0</v>
      </c>
      <c r="H1148" s="150">
        <v>0</v>
      </c>
      <c r="I1148" s="151">
        <v>4290</v>
      </c>
      <c r="J1148" s="151">
        <v>38</v>
      </c>
      <c r="K1148" s="151">
        <v>38</v>
      </c>
      <c r="L1148" s="151">
        <v>1</v>
      </c>
      <c r="M1148" s="151">
        <v>0</v>
      </c>
      <c r="N1148" s="151">
        <v>2269</v>
      </c>
      <c r="O1148" s="151">
        <v>46</v>
      </c>
      <c r="P1148" s="151">
        <v>46</v>
      </c>
      <c r="Q1148" s="151">
        <v>22</v>
      </c>
      <c r="R1148" s="151">
        <v>0</v>
      </c>
      <c r="S1148" s="152">
        <v>0.015</v>
      </c>
      <c r="T1148" s="153">
        <v>88997</v>
      </c>
      <c r="U1148" s="153">
        <v>1026</v>
      </c>
      <c r="V1148" s="153">
        <v>1007</v>
      </c>
      <c r="W1148" s="153">
        <v>1</v>
      </c>
      <c r="X1148" s="151">
        <v>900</v>
      </c>
      <c r="Y1148" s="154">
        <v>0.0115172421542299</v>
      </c>
      <c r="Z1148" s="154">
        <v>0.0140426681069403</v>
      </c>
      <c r="AA1148" s="154">
        <v>0.00885780885780886</v>
      </c>
      <c r="AB1148" s="155">
        <v>0.0202732481269282</v>
      </c>
      <c r="AC1148" s="156">
        <v>0.00518485924913146</v>
      </c>
      <c r="AD1148" s="157">
        <v>24183</v>
      </c>
      <c r="AE1148" s="158">
        <v>315</v>
      </c>
      <c r="AF1148" s="158">
        <v>1</v>
      </c>
      <c r="AG1148" s="158">
        <v>26595</v>
      </c>
      <c r="AH1148" s="158">
        <v>305</v>
      </c>
      <c r="AI1148" s="158">
        <v>0</v>
      </c>
      <c r="AJ1148" s="155">
        <v>0.0129843278336021</v>
      </c>
      <c r="AK1148" s="155">
        <v>0.0114683211129912</v>
      </c>
      <c r="AL1148" s="156">
        <v>0.00151600672061095</v>
      </c>
    </row>
    <row r="1149" ht="33" spans="1:38">
      <c r="A1149" s="166" t="s">
        <v>927</v>
      </c>
      <c r="B1149" s="167" t="s">
        <v>1830</v>
      </c>
      <c r="C1149" s="167" t="s">
        <v>972</v>
      </c>
      <c r="D1149" s="150">
        <v>4653</v>
      </c>
      <c r="E1149" s="150">
        <v>33</v>
      </c>
      <c r="F1149" s="150">
        <v>17</v>
      </c>
      <c r="G1149" s="150">
        <v>0</v>
      </c>
      <c r="H1149" s="150">
        <v>0</v>
      </c>
      <c r="I1149" s="151">
        <v>5558</v>
      </c>
      <c r="J1149" s="151">
        <v>49</v>
      </c>
      <c r="K1149" s="151">
        <v>49</v>
      </c>
      <c r="L1149" s="151">
        <v>8</v>
      </c>
      <c r="M1149" s="151">
        <v>0</v>
      </c>
      <c r="N1149" s="151">
        <v>2864</v>
      </c>
      <c r="O1149" s="151">
        <v>26</v>
      </c>
      <c r="P1149" s="151">
        <v>26</v>
      </c>
      <c r="Q1149" s="151">
        <v>13</v>
      </c>
      <c r="R1149" s="151">
        <v>0</v>
      </c>
      <c r="S1149" s="152">
        <v>0.015</v>
      </c>
      <c r="T1149" s="153">
        <v>111214</v>
      </c>
      <c r="U1149" s="153">
        <v>1034</v>
      </c>
      <c r="V1149" s="153">
        <v>1018</v>
      </c>
      <c r="W1149" s="153">
        <v>1</v>
      </c>
      <c r="X1149" s="151">
        <v>929</v>
      </c>
      <c r="Y1149" s="154">
        <v>0.00928839894257917</v>
      </c>
      <c r="Z1149" s="154">
        <v>0.00709219858156028</v>
      </c>
      <c r="AA1149" s="154">
        <v>0.00881612090680101</v>
      </c>
      <c r="AB1149" s="155">
        <v>0.00907821229050279</v>
      </c>
      <c r="AC1149" s="156">
        <v>-0.00172392232524072</v>
      </c>
      <c r="AD1149" s="157">
        <v>30679</v>
      </c>
      <c r="AE1149" s="158">
        <v>314</v>
      </c>
      <c r="AF1149" s="158">
        <v>0</v>
      </c>
      <c r="AG1149" s="158">
        <v>34188</v>
      </c>
      <c r="AH1149" s="158">
        <v>275</v>
      </c>
      <c r="AI1149" s="158">
        <v>1</v>
      </c>
      <c r="AJ1149" s="155">
        <v>0.0102350141790802</v>
      </c>
      <c r="AK1149" s="155">
        <v>0.00801450801450801</v>
      </c>
      <c r="AL1149" s="156">
        <v>0.00222050616457214</v>
      </c>
    </row>
    <row r="1150" ht="33" spans="1:38">
      <c r="A1150" s="166" t="s">
        <v>927</v>
      </c>
      <c r="B1150" s="167" t="s">
        <v>1830</v>
      </c>
      <c r="C1150" s="167" t="s">
        <v>973</v>
      </c>
      <c r="D1150" s="150">
        <v>2278</v>
      </c>
      <c r="E1150" s="150">
        <v>28</v>
      </c>
      <c r="F1150" s="150">
        <v>21</v>
      </c>
      <c r="G1150" s="150">
        <v>0</v>
      </c>
      <c r="H1150" s="150">
        <v>0</v>
      </c>
      <c r="I1150" s="151">
        <v>2798</v>
      </c>
      <c r="J1150" s="151">
        <v>29</v>
      </c>
      <c r="K1150" s="151">
        <v>29</v>
      </c>
      <c r="L1150" s="151">
        <v>3</v>
      </c>
      <c r="M1150" s="151">
        <v>0</v>
      </c>
      <c r="N1150" s="151">
        <v>1379</v>
      </c>
      <c r="O1150" s="151">
        <v>13</v>
      </c>
      <c r="P1150" s="151">
        <v>13</v>
      </c>
      <c r="Q1150" s="151">
        <v>7</v>
      </c>
      <c r="R1150" s="151">
        <v>0</v>
      </c>
      <c r="S1150" s="152">
        <v>0.015</v>
      </c>
      <c r="T1150" s="153">
        <v>53192</v>
      </c>
      <c r="U1150" s="153">
        <v>436</v>
      </c>
      <c r="V1150" s="153">
        <v>429</v>
      </c>
      <c r="W1150" s="153">
        <v>0</v>
      </c>
      <c r="X1150" s="151">
        <v>373</v>
      </c>
      <c r="Y1150" s="154">
        <v>0.00819672131147541</v>
      </c>
      <c r="Z1150" s="154">
        <v>0.0122914837576822</v>
      </c>
      <c r="AA1150" s="154">
        <v>0.0103645461043603</v>
      </c>
      <c r="AB1150" s="155">
        <v>0.00942712110224801</v>
      </c>
      <c r="AC1150" s="156">
        <v>0.00192693765332192</v>
      </c>
      <c r="AD1150" s="157">
        <v>14829</v>
      </c>
      <c r="AE1150" s="158">
        <v>130</v>
      </c>
      <c r="AF1150" s="158">
        <v>0</v>
      </c>
      <c r="AG1150" s="158">
        <v>16261</v>
      </c>
      <c r="AH1150" s="158">
        <v>130</v>
      </c>
      <c r="AI1150" s="158">
        <v>0</v>
      </c>
      <c r="AJ1150" s="155">
        <v>0.00876660597477915</v>
      </c>
      <c r="AK1150" s="155">
        <v>0.00799458827870365</v>
      </c>
      <c r="AL1150" s="156">
        <v>0.000772017696075501</v>
      </c>
    </row>
    <row r="1151" ht="33" spans="1:38">
      <c r="A1151" s="166" t="s">
        <v>927</v>
      </c>
      <c r="B1151" s="167" t="s">
        <v>1830</v>
      </c>
      <c r="C1151" s="167" t="s">
        <v>974</v>
      </c>
      <c r="D1151" s="150">
        <v>4305</v>
      </c>
      <c r="E1151" s="150">
        <v>43</v>
      </c>
      <c r="F1151" s="150">
        <v>29</v>
      </c>
      <c r="G1151" s="150">
        <v>0</v>
      </c>
      <c r="H1151" s="150">
        <v>0</v>
      </c>
      <c r="I1151" s="151">
        <v>5211</v>
      </c>
      <c r="J1151" s="151">
        <v>56</v>
      </c>
      <c r="K1151" s="151">
        <v>56</v>
      </c>
      <c r="L1151" s="151">
        <v>11</v>
      </c>
      <c r="M1151" s="151">
        <v>0</v>
      </c>
      <c r="N1151" s="151">
        <v>2507</v>
      </c>
      <c r="O1151" s="151">
        <v>31</v>
      </c>
      <c r="P1151" s="151">
        <v>31</v>
      </c>
      <c r="Q1151" s="151">
        <v>20</v>
      </c>
      <c r="R1151" s="151">
        <v>0</v>
      </c>
      <c r="S1151" s="152">
        <v>0.015</v>
      </c>
      <c r="T1151" s="153">
        <v>104343</v>
      </c>
      <c r="U1151" s="153">
        <v>1126</v>
      </c>
      <c r="V1151" s="153">
        <v>1111</v>
      </c>
      <c r="W1151" s="153">
        <v>0</v>
      </c>
      <c r="X1151" s="151">
        <v>1011</v>
      </c>
      <c r="Y1151" s="154">
        <v>0.0107913324324583</v>
      </c>
      <c r="Z1151" s="154">
        <v>0.0099883855981417</v>
      </c>
      <c r="AA1151" s="154">
        <v>0.0107464977931299</v>
      </c>
      <c r="AB1151" s="155">
        <v>0.0123653769445552</v>
      </c>
      <c r="AC1151" s="156">
        <v>-0.000758112194988222</v>
      </c>
      <c r="AD1151" s="157">
        <v>28331</v>
      </c>
      <c r="AE1151" s="158">
        <v>347</v>
      </c>
      <c r="AF1151" s="158">
        <v>0</v>
      </c>
      <c r="AG1151" s="158">
        <v>31623</v>
      </c>
      <c r="AH1151" s="158">
        <v>303</v>
      </c>
      <c r="AI1151" s="158">
        <v>0</v>
      </c>
      <c r="AJ1151" s="155">
        <v>0.0122480674879108</v>
      </c>
      <c r="AK1151" s="155">
        <v>0.00958163362109857</v>
      </c>
      <c r="AL1151" s="156">
        <v>0.0026664338668122</v>
      </c>
    </row>
    <row r="1152" ht="33" spans="1:38">
      <c r="A1152" s="166" t="s">
        <v>927</v>
      </c>
      <c r="B1152" s="167" t="s">
        <v>1830</v>
      </c>
      <c r="C1152" s="167" t="s">
        <v>975</v>
      </c>
      <c r="D1152" s="150">
        <v>3193</v>
      </c>
      <c r="E1152" s="150">
        <v>52</v>
      </c>
      <c r="F1152" s="150">
        <v>32</v>
      </c>
      <c r="G1152" s="150">
        <v>2</v>
      </c>
      <c r="H1152" s="150">
        <v>0</v>
      </c>
      <c r="I1152" s="151">
        <v>3866</v>
      </c>
      <c r="J1152" s="151">
        <v>47</v>
      </c>
      <c r="K1152" s="151">
        <v>46</v>
      </c>
      <c r="L1152" s="151">
        <v>6</v>
      </c>
      <c r="M1152" s="151">
        <v>0</v>
      </c>
      <c r="N1152" s="151">
        <v>1906</v>
      </c>
      <c r="O1152" s="151">
        <v>36</v>
      </c>
      <c r="P1152" s="151">
        <v>36</v>
      </c>
      <c r="Q1152" s="151">
        <v>13</v>
      </c>
      <c r="R1152" s="151">
        <v>0</v>
      </c>
      <c r="S1152" s="152">
        <v>0.015</v>
      </c>
      <c r="T1152" s="153">
        <v>79689</v>
      </c>
      <c r="U1152" s="153">
        <v>1136</v>
      </c>
      <c r="V1152" s="153">
        <v>1115</v>
      </c>
      <c r="W1152" s="153">
        <v>0</v>
      </c>
      <c r="X1152" s="151">
        <v>1000</v>
      </c>
      <c r="Y1152" s="154">
        <v>0.014255417937231</v>
      </c>
      <c r="Z1152" s="154">
        <v>0.0162856248042593</v>
      </c>
      <c r="AA1152" s="154">
        <v>0.012157268494568</v>
      </c>
      <c r="AB1152" s="155">
        <v>0.018887722980063</v>
      </c>
      <c r="AC1152" s="156">
        <v>0.00412835630969129</v>
      </c>
      <c r="AD1152" s="157">
        <v>21144</v>
      </c>
      <c r="AE1152" s="158">
        <v>340</v>
      </c>
      <c r="AF1152" s="158">
        <v>0</v>
      </c>
      <c r="AG1152" s="158">
        <v>23829</v>
      </c>
      <c r="AH1152" s="158">
        <v>331</v>
      </c>
      <c r="AI1152" s="158">
        <v>0</v>
      </c>
      <c r="AJ1152" s="155">
        <v>0.0160802118804389</v>
      </c>
      <c r="AK1152" s="155">
        <v>0.0138906374585589</v>
      </c>
      <c r="AL1152" s="156">
        <v>0.00218957442188</v>
      </c>
    </row>
    <row r="1153" ht="33" spans="1:38">
      <c r="A1153" s="166" t="s">
        <v>927</v>
      </c>
      <c r="B1153" s="167" t="s">
        <v>1830</v>
      </c>
      <c r="C1153" s="167" t="s">
        <v>976</v>
      </c>
      <c r="D1153" s="150">
        <v>3039</v>
      </c>
      <c r="E1153" s="150">
        <v>27</v>
      </c>
      <c r="F1153" s="150">
        <v>19</v>
      </c>
      <c r="G1153" s="150">
        <v>1</v>
      </c>
      <c r="H1153" s="150">
        <v>0</v>
      </c>
      <c r="I1153" s="151">
        <v>3578</v>
      </c>
      <c r="J1153" s="151">
        <v>36</v>
      </c>
      <c r="K1153" s="151">
        <v>36</v>
      </c>
      <c r="L1153" s="151">
        <v>4</v>
      </c>
      <c r="M1153" s="151">
        <v>0</v>
      </c>
      <c r="N1153" s="151">
        <v>1784</v>
      </c>
      <c r="O1153" s="151">
        <v>24</v>
      </c>
      <c r="P1153" s="151">
        <v>24</v>
      </c>
      <c r="Q1153" s="151">
        <v>10</v>
      </c>
      <c r="R1153" s="151">
        <v>0</v>
      </c>
      <c r="S1153" s="152">
        <v>0.015</v>
      </c>
      <c r="T1153" s="153">
        <v>73216</v>
      </c>
      <c r="U1153" s="153">
        <v>778</v>
      </c>
      <c r="V1153" s="153">
        <v>770</v>
      </c>
      <c r="W1153" s="153">
        <v>1</v>
      </c>
      <c r="X1153" s="151">
        <v>690</v>
      </c>
      <c r="Y1153" s="154">
        <v>0.0106124344405594</v>
      </c>
      <c r="Z1153" s="154">
        <v>0.00888450148075025</v>
      </c>
      <c r="AA1153" s="154">
        <v>0.0100614868641699</v>
      </c>
      <c r="AB1153" s="155">
        <v>0.0134529147982063</v>
      </c>
      <c r="AC1153" s="156">
        <v>-0.00117698538341968</v>
      </c>
      <c r="AD1153" s="157">
        <v>19599</v>
      </c>
      <c r="AE1153" s="158">
        <v>214</v>
      </c>
      <c r="AF1153" s="158">
        <v>1</v>
      </c>
      <c r="AG1153" s="158">
        <v>22719</v>
      </c>
      <c r="AH1153" s="158">
        <v>259</v>
      </c>
      <c r="AI1153" s="158">
        <v>0</v>
      </c>
      <c r="AJ1153" s="155">
        <v>0.010867901423542</v>
      </c>
      <c r="AK1153" s="155">
        <v>0.0114001496544742</v>
      </c>
      <c r="AL1153" s="156">
        <v>-0.000532248230932212</v>
      </c>
    </row>
    <row r="1154" ht="33" spans="1:38">
      <c r="A1154" s="166" t="s">
        <v>927</v>
      </c>
      <c r="B1154" s="167" t="s">
        <v>1830</v>
      </c>
      <c r="C1154" s="167" t="s">
        <v>977</v>
      </c>
      <c r="D1154" s="150">
        <v>3932</v>
      </c>
      <c r="E1154" s="150">
        <v>84</v>
      </c>
      <c r="F1154" s="150">
        <v>60</v>
      </c>
      <c r="G1154" s="150">
        <v>1</v>
      </c>
      <c r="H1154" s="150">
        <v>0</v>
      </c>
      <c r="I1154" s="151">
        <v>5482</v>
      </c>
      <c r="J1154" s="151">
        <v>78</v>
      </c>
      <c r="K1154" s="151">
        <v>78</v>
      </c>
      <c r="L1154" s="151">
        <v>13</v>
      </c>
      <c r="M1154" s="151">
        <v>0</v>
      </c>
      <c r="N1154" s="151">
        <v>2892</v>
      </c>
      <c r="O1154" s="151">
        <v>88</v>
      </c>
      <c r="P1154" s="151">
        <v>87</v>
      </c>
      <c r="Q1154" s="151">
        <v>39</v>
      </c>
      <c r="R1154" s="151">
        <v>0</v>
      </c>
      <c r="S1154" s="152">
        <v>0.015</v>
      </c>
      <c r="T1154" s="153">
        <v>104722</v>
      </c>
      <c r="U1154" s="153">
        <v>1819</v>
      </c>
      <c r="V1154" s="153">
        <v>1794</v>
      </c>
      <c r="W1154" s="153">
        <v>4</v>
      </c>
      <c r="X1154" s="151">
        <v>1587</v>
      </c>
      <c r="Y1154" s="154">
        <v>0.0173316017646722</v>
      </c>
      <c r="Z1154" s="154">
        <v>0.0213631739572737</v>
      </c>
      <c r="AA1154" s="154">
        <v>0.0142283838015323</v>
      </c>
      <c r="AB1154" s="155">
        <v>0.0304287690179806</v>
      </c>
      <c r="AC1154" s="156">
        <v>0.00713479015574136</v>
      </c>
      <c r="AD1154" s="157">
        <v>28314</v>
      </c>
      <c r="AE1154" s="158">
        <v>551</v>
      </c>
      <c r="AF1154" s="158">
        <v>1</v>
      </c>
      <c r="AG1154" s="158">
        <v>31382</v>
      </c>
      <c r="AH1154" s="158">
        <v>536</v>
      </c>
      <c r="AI1154" s="158">
        <v>0</v>
      </c>
      <c r="AJ1154" s="155">
        <v>0.0194250194250194</v>
      </c>
      <c r="AK1154" s="155">
        <v>0.0170798546937735</v>
      </c>
      <c r="AL1154" s="156">
        <v>0.00234516473124592</v>
      </c>
    </row>
    <row r="1155" ht="33" spans="1:38">
      <c r="A1155" s="166" t="s">
        <v>927</v>
      </c>
      <c r="B1155" s="167" t="s">
        <v>1830</v>
      </c>
      <c r="C1155" s="167" t="s">
        <v>978</v>
      </c>
      <c r="D1155" s="150">
        <v>1835</v>
      </c>
      <c r="E1155" s="150">
        <v>22</v>
      </c>
      <c r="F1155" s="150">
        <v>17</v>
      </c>
      <c r="G1155" s="150">
        <v>0</v>
      </c>
      <c r="H1155" s="150">
        <v>0</v>
      </c>
      <c r="I1155" s="151">
        <v>2240</v>
      </c>
      <c r="J1155" s="151">
        <v>20</v>
      </c>
      <c r="K1155" s="151">
        <v>20</v>
      </c>
      <c r="L1155" s="151">
        <v>1</v>
      </c>
      <c r="M1155" s="151">
        <v>0</v>
      </c>
      <c r="N1155" s="151">
        <v>1198</v>
      </c>
      <c r="O1155" s="151">
        <v>12</v>
      </c>
      <c r="P1155" s="151">
        <v>12</v>
      </c>
      <c r="Q1155" s="151">
        <v>12</v>
      </c>
      <c r="R1155" s="151">
        <v>0</v>
      </c>
      <c r="S1155" s="152">
        <v>0.015</v>
      </c>
      <c r="T1155" s="153">
        <v>44294</v>
      </c>
      <c r="U1155" s="153">
        <v>453</v>
      </c>
      <c r="V1155" s="153">
        <v>448</v>
      </c>
      <c r="W1155" s="153">
        <v>0</v>
      </c>
      <c r="X1155" s="151">
        <v>411</v>
      </c>
      <c r="Y1155" s="154">
        <v>0.0102271187971283</v>
      </c>
      <c r="Z1155" s="154">
        <v>0.0119891008174387</v>
      </c>
      <c r="AA1155" s="154">
        <v>0.00892857142857143</v>
      </c>
      <c r="AB1155" s="155">
        <v>0.010016694490818</v>
      </c>
      <c r="AC1155" s="156">
        <v>0.00306052938886726</v>
      </c>
      <c r="AD1155" s="157">
        <v>12219</v>
      </c>
      <c r="AE1155" s="158">
        <v>123</v>
      </c>
      <c r="AF1155" s="158">
        <v>0</v>
      </c>
      <c r="AG1155" s="158">
        <v>13171</v>
      </c>
      <c r="AH1155" s="158">
        <v>115</v>
      </c>
      <c r="AI1155" s="158">
        <v>0</v>
      </c>
      <c r="AJ1155" s="155">
        <v>0.010066290203781</v>
      </c>
      <c r="AK1155" s="155">
        <v>0.00873130362159289</v>
      </c>
      <c r="AL1155" s="156">
        <v>0.0013349865821881</v>
      </c>
    </row>
    <row r="1156" ht="33" spans="1:38">
      <c r="A1156" s="166" t="s">
        <v>927</v>
      </c>
      <c r="B1156" s="167" t="s">
        <v>1830</v>
      </c>
      <c r="C1156" s="167" t="s">
        <v>979</v>
      </c>
      <c r="D1156" s="150">
        <v>2219</v>
      </c>
      <c r="E1156" s="150">
        <v>27</v>
      </c>
      <c r="F1156" s="150">
        <v>18</v>
      </c>
      <c r="G1156" s="150">
        <v>6</v>
      </c>
      <c r="H1156" s="150">
        <v>0</v>
      </c>
      <c r="I1156" s="151">
        <v>2675</v>
      </c>
      <c r="J1156" s="151">
        <v>30</v>
      </c>
      <c r="K1156" s="151">
        <v>30</v>
      </c>
      <c r="L1156" s="151">
        <v>2</v>
      </c>
      <c r="M1156" s="151">
        <v>0</v>
      </c>
      <c r="N1156" s="151">
        <v>1399</v>
      </c>
      <c r="O1156" s="151">
        <v>22</v>
      </c>
      <c r="P1156" s="151">
        <v>22</v>
      </c>
      <c r="Q1156" s="151">
        <v>17</v>
      </c>
      <c r="R1156" s="151">
        <v>0</v>
      </c>
      <c r="S1156" s="152">
        <v>0.015</v>
      </c>
      <c r="T1156" s="153">
        <v>54550</v>
      </c>
      <c r="U1156" s="153">
        <v>514</v>
      </c>
      <c r="V1156" s="153">
        <v>505</v>
      </c>
      <c r="W1156" s="153">
        <v>1</v>
      </c>
      <c r="X1156" s="151">
        <v>451</v>
      </c>
      <c r="Y1156" s="154">
        <v>0.00940421631530706</v>
      </c>
      <c r="Z1156" s="154">
        <v>0.0121676430824696</v>
      </c>
      <c r="AA1156" s="154">
        <v>0.011214953271028</v>
      </c>
      <c r="AB1156" s="155">
        <v>0.0157255182273052</v>
      </c>
      <c r="AC1156" s="156">
        <v>0.000952689811441544</v>
      </c>
      <c r="AD1156" s="157">
        <v>14846</v>
      </c>
      <c r="AE1156" s="158">
        <v>170</v>
      </c>
      <c r="AF1156" s="158">
        <v>1</v>
      </c>
      <c r="AG1156" s="158">
        <v>16577</v>
      </c>
      <c r="AH1156" s="158">
        <v>145</v>
      </c>
      <c r="AI1156" s="158">
        <v>0</v>
      </c>
      <c r="AJ1156" s="155">
        <v>0.0113835376532399</v>
      </c>
      <c r="AK1156" s="155">
        <v>0.00874705917837968</v>
      </c>
      <c r="AL1156" s="156">
        <v>0.00263647847486025</v>
      </c>
    </row>
    <row r="1157" ht="33" spans="1:38">
      <c r="A1157" s="166" t="s">
        <v>927</v>
      </c>
      <c r="B1157" s="167" t="s">
        <v>1831</v>
      </c>
      <c r="C1157" s="167" t="s">
        <v>980</v>
      </c>
      <c r="D1157" s="150">
        <v>3616</v>
      </c>
      <c r="E1157" s="150">
        <v>71</v>
      </c>
      <c r="F1157" s="150">
        <v>51</v>
      </c>
      <c r="G1157" s="150">
        <v>0</v>
      </c>
      <c r="H1157" s="150">
        <v>0</v>
      </c>
      <c r="I1157" s="151">
        <v>3315</v>
      </c>
      <c r="J1157" s="151">
        <v>83</v>
      </c>
      <c r="K1157" s="151">
        <v>82</v>
      </c>
      <c r="L1157" s="151">
        <v>1</v>
      </c>
      <c r="M1157" s="151">
        <v>1</v>
      </c>
      <c r="N1157" s="151">
        <v>2079</v>
      </c>
      <c r="O1157" s="151">
        <v>20</v>
      </c>
      <c r="P1157" s="151">
        <v>20</v>
      </c>
      <c r="Q1157" s="151">
        <v>3</v>
      </c>
      <c r="R1157" s="151">
        <v>0</v>
      </c>
      <c r="S1157" s="152">
        <v>0.015</v>
      </c>
      <c r="T1157" s="153">
        <v>75072</v>
      </c>
      <c r="U1157" s="153">
        <v>1412</v>
      </c>
      <c r="V1157" s="153">
        <v>1391</v>
      </c>
      <c r="W1157" s="153">
        <v>2</v>
      </c>
      <c r="X1157" s="151">
        <v>1212</v>
      </c>
      <c r="Y1157" s="154">
        <v>0.0187819693094629</v>
      </c>
      <c r="Z1157" s="154">
        <v>0.0196349557522124</v>
      </c>
      <c r="AA1157" s="154">
        <v>0.02473604826546</v>
      </c>
      <c r="AB1157" s="155">
        <v>0.00962000962000962</v>
      </c>
      <c r="AC1157" s="156">
        <v>-0.00510109251324764</v>
      </c>
      <c r="AD1157" s="157">
        <v>21272</v>
      </c>
      <c r="AE1157" s="158">
        <v>423</v>
      </c>
      <c r="AF1157" s="158">
        <v>1</v>
      </c>
      <c r="AG1157" s="158">
        <v>22826</v>
      </c>
      <c r="AH1157" s="158">
        <v>436</v>
      </c>
      <c r="AI1157" s="158">
        <v>0</v>
      </c>
      <c r="AJ1157" s="155">
        <v>0.019838285069575</v>
      </c>
      <c r="AK1157" s="155">
        <v>0.0191010251467625</v>
      </c>
      <c r="AL1157" s="156">
        <v>0.000737259922812563</v>
      </c>
    </row>
    <row r="1158" ht="33" spans="1:38">
      <c r="A1158" s="166" t="s">
        <v>927</v>
      </c>
      <c r="B1158" s="167" t="s">
        <v>1831</v>
      </c>
      <c r="C1158" s="167" t="s">
        <v>981</v>
      </c>
      <c r="D1158" s="150">
        <v>1600</v>
      </c>
      <c r="E1158" s="150">
        <v>16</v>
      </c>
      <c r="F1158" s="150">
        <v>13</v>
      </c>
      <c r="G1158" s="150">
        <v>0</v>
      </c>
      <c r="H1158" s="150">
        <v>0</v>
      </c>
      <c r="I1158" s="151">
        <v>1644</v>
      </c>
      <c r="J1158" s="151">
        <v>19</v>
      </c>
      <c r="K1158" s="151">
        <v>19</v>
      </c>
      <c r="L1158" s="151">
        <v>0</v>
      </c>
      <c r="M1158" s="151">
        <v>0</v>
      </c>
      <c r="N1158" s="151">
        <v>993</v>
      </c>
      <c r="O1158" s="151">
        <v>11</v>
      </c>
      <c r="P1158" s="151">
        <v>11</v>
      </c>
      <c r="Q1158" s="151">
        <v>5</v>
      </c>
      <c r="R1158" s="151">
        <v>0</v>
      </c>
      <c r="S1158" s="152">
        <v>0.015</v>
      </c>
      <c r="T1158" s="153">
        <v>36254</v>
      </c>
      <c r="U1158" s="153">
        <v>458</v>
      </c>
      <c r="V1158" s="153">
        <v>455</v>
      </c>
      <c r="W1158" s="153">
        <v>2</v>
      </c>
      <c r="X1158" s="151">
        <v>406</v>
      </c>
      <c r="Y1158" s="154">
        <v>0.012577922436145</v>
      </c>
      <c r="Z1158" s="154">
        <v>0.01</v>
      </c>
      <c r="AA1158" s="154">
        <v>0.0115571776155718</v>
      </c>
      <c r="AB1158" s="155">
        <v>0.0110775427995972</v>
      </c>
      <c r="AC1158" s="156">
        <v>-0.00155717761557178</v>
      </c>
      <c r="AD1158" s="157">
        <v>10101</v>
      </c>
      <c r="AE1158" s="158">
        <v>122</v>
      </c>
      <c r="AF1158" s="158">
        <v>0</v>
      </c>
      <c r="AG1158" s="158">
        <v>11304</v>
      </c>
      <c r="AH1158" s="158">
        <v>147</v>
      </c>
      <c r="AI1158" s="158">
        <v>0</v>
      </c>
      <c r="AJ1158" s="155">
        <v>0.0120780120780121</v>
      </c>
      <c r="AK1158" s="155">
        <v>0.0130042462845011</v>
      </c>
      <c r="AL1158" s="156">
        <v>-0.000926234206488984</v>
      </c>
    </row>
    <row r="1159" ht="33" spans="1:38">
      <c r="A1159" s="166" t="s">
        <v>927</v>
      </c>
      <c r="B1159" s="167" t="s">
        <v>1831</v>
      </c>
      <c r="C1159" s="167" t="s">
        <v>982</v>
      </c>
      <c r="D1159" s="150">
        <v>2945</v>
      </c>
      <c r="E1159" s="150">
        <v>35</v>
      </c>
      <c r="F1159" s="150">
        <v>29</v>
      </c>
      <c r="G1159" s="150">
        <v>0</v>
      </c>
      <c r="H1159" s="150">
        <v>0</v>
      </c>
      <c r="I1159" s="151">
        <v>2397</v>
      </c>
      <c r="J1159" s="151">
        <v>45</v>
      </c>
      <c r="K1159" s="151">
        <v>44</v>
      </c>
      <c r="L1159" s="151">
        <v>0</v>
      </c>
      <c r="M1159" s="151">
        <v>0</v>
      </c>
      <c r="N1159" s="151">
        <v>1621</v>
      </c>
      <c r="O1159" s="151">
        <v>31</v>
      </c>
      <c r="P1159" s="151">
        <v>31</v>
      </c>
      <c r="Q1159" s="151">
        <v>7</v>
      </c>
      <c r="R1159" s="151">
        <v>0</v>
      </c>
      <c r="S1159" s="152">
        <v>0.015</v>
      </c>
      <c r="T1159" s="153">
        <v>56910</v>
      </c>
      <c r="U1159" s="153">
        <v>922</v>
      </c>
      <c r="V1159" s="153">
        <v>914</v>
      </c>
      <c r="W1159" s="153">
        <v>6</v>
      </c>
      <c r="X1159" s="151">
        <v>774</v>
      </c>
      <c r="Y1159" s="154">
        <v>0.0160955895273238</v>
      </c>
      <c r="Z1159" s="154">
        <v>0.0118845500848896</v>
      </c>
      <c r="AA1159" s="154">
        <v>0.0187734668335419</v>
      </c>
      <c r="AB1159" s="155">
        <v>0.0191239975323874</v>
      </c>
      <c r="AC1159" s="156">
        <v>-0.00688891674865229</v>
      </c>
      <c r="AD1159" s="157">
        <v>16471</v>
      </c>
      <c r="AE1159" s="158">
        <v>275</v>
      </c>
      <c r="AF1159" s="158">
        <v>1</v>
      </c>
      <c r="AG1159" s="158">
        <v>17346</v>
      </c>
      <c r="AH1159" s="158">
        <v>262</v>
      </c>
      <c r="AI1159" s="158">
        <v>1</v>
      </c>
      <c r="AJ1159" s="155">
        <v>0.0166352984032542</v>
      </c>
      <c r="AK1159" s="155">
        <v>0.0150466966447596</v>
      </c>
      <c r="AL1159" s="156">
        <v>0.00158860175849461</v>
      </c>
    </row>
    <row r="1160" ht="33" spans="1:38">
      <c r="A1160" s="166" t="s">
        <v>927</v>
      </c>
      <c r="B1160" s="167" t="s">
        <v>1831</v>
      </c>
      <c r="C1160" s="167" t="s">
        <v>983</v>
      </c>
      <c r="D1160" s="150">
        <v>5804</v>
      </c>
      <c r="E1160" s="150">
        <v>124</v>
      </c>
      <c r="F1160" s="150">
        <v>94</v>
      </c>
      <c r="G1160" s="150">
        <v>0</v>
      </c>
      <c r="H1160" s="150">
        <v>0</v>
      </c>
      <c r="I1160" s="151">
        <v>6249</v>
      </c>
      <c r="J1160" s="151">
        <v>76</v>
      </c>
      <c r="K1160" s="151">
        <v>76</v>
      </c>
      <c r="L1160" s="151">
        <v>3</v>
      </c>
      <c r="M1160" s="151">
        <v>0</v>
      </c>
      <c r="N1160" s="151">
        <v>3652</v>
      </c>
      <c r="O1160" s="151">
        <v>86</v>
      </c>
      <c r="P1160" s="151">
        <v>86</v>
      </c>
      <c r="Q1160" s="151">
        <v>19</v>
      </c>
      <c r="R1160" s="151">
        <v>0</v>
      </c>
      <c r="S1160" s="152">
        <v>0.015</v>
      </c>
      <c r="T1160" s="153">
        <v>128106</v>
      </c>
      <c r="U1160" s="153">
        <v>2498</v>
      </c>
      <c r="V1160" s="153">
        <v>2466</v>
      </c>
      <c r="W1160" s="153">
        <v>26</v>
      </c>
      <c r="X1160" s="151">
        <v>2129</v>
      </c>
      <c r="Y1160" s="154">
        <v>0.0192965200693176</v>
      </c>
      <c r="Z1160" s="154">
        <v>0.0213645761543763</v>
      </c>
      <c r="AA1160" s="154">
        <v>0.0121619459113458</v>
      </c>
      <c r="AB1160" s="155">
        <v>0.0235487404162103</v>
      </c>
      <c r="AC1160" s="156">
        <v>0.00920263024303048</v>
      </c>
      <c r="AD1160" s="157">
        <v>36229</v>
      </c>
      <c r="AE1160" s="158">
        <v>762</v>
      </c>
      <c r="AF1160" s="158">
        <v>5</v>
      </c>
      <c r="AG1160" s="158">
        <v>39175</v>
      </c>
      <c r="AH1160" s="158">
        <v>770</v>
      </c>
      <c r="AI1160" s="158">
        <v>9</v>
      </c>
      <c r="AJ1160" s="155">
        <v>0.0208948632311132</v>
      </c>
      <c r="AK1160" s="155">
        <v>0.0194256541161455</v>
      </c>
      <c r="AL1160" s="156">
        <v>0.0014692091149677</v>
      </c>
    </row>
    <row r="1161" ht="33" spans="1:38">
      <c r="A1161" s="166" t="s">
        <v>927</v>
      </c>
      <c r="B1161" s="167" t="s">
        <v>1831</v>
      </c>
      <c r="C1161" s="167" t="s">
        <v>984</v>
      </c>
      <c r="D1161" s="150">
        <v>3387</v>
      </c>
      <c r="E1161" s="150">
        <v>34</v>
      </c>
      <c r="F1161" s="150">
        <v>26</v>
      </c>
      <c r="G1161" s="150">
        <v>1</v>
      </c>
      <c r="H1161" s="150">
        <v>0</v>
      </c>
      <c r="I1161" s="151">
        <v>2905</v>
      </c>
      <c r="J1161" s="151">
        <v>31</v>
      </c>
      <c r="K1161" s="151">
        <v>31</v>
      </c>
      <c r="L1161" s="151">
        <v>3</v>
      </c>
      <c r="M1161" s="151">
        <v>0</v>
      </c>
      <c r="N1161" s="151">
        <v>1906</v>
      </c>
      <c r="O1161" s="151">
        <v>23</v>
      </c>
      <c r="P1161" s="151">
        <v>23</v>
      </c>
      <c r="Q1161" s="151">
        <v>14</v>
      </c>
      <c r="R1161" s="151">
        <v>0</v>
      </c>
      <c r="S1161" s="152">
        <v>0.015</v>
      </c>
      <c r="T1161" s="153">
        <v>69477</v>
      </c>
      <c r="U1161" s="153">
        <v>869</v>
      </c>
      <c r="V1161" s="153">
        <v>861</v>
      </c>
      <c r="W1161" s="153">
        <v>0</v>
      </c>
      <c r="X1161" s="151">
        <v>787</v>
      </c>
      <c r="Y1161" s="154">
        <v>0.0125077363731882</v>
      </c>
      <c r="Z1161" s="154">
        <v>0.0100383820490109</v>
      </c>
      <c r="AA1161" s="154">
        <v>0.010671256454389</v>
      </c>
      <c r="AB1161" s="155">
        <v>0.0120671563483736</v>
      </c>
      <c r="AC1161" s="156">
        <v>-0.000632874405378061</v>
      </c>
      <c r="AD1161" s="157">
        <v>19658</v>
      </c>
      <c r="AE1161" s="158">
        <v>235</v>
      </c>
      <c r="AF1161" s="158">
        <v>0</v>
      </c>
      <c r="AG1161" s="158">
        <v>21340</v>
      </c>
      <c r="AH1161" s="158">
        <v>261</v>
      </c>
      <c r="AI1161" s="158">
        <v>0</v>
      </c>
      <c r="AJ1161" s="155">
        <v>0.0119544205921253</v>
      </c>
      <c r="AK1161" s="155">
        <v>0.0122305529522024</v>
      </c>
      <c r="AL1161" s="156">
        <v>-0.000276132360077093</v>
      </c>
    </row>
    <row r="1162" ht="33" spans="1:38">
      <c r="A1162" s="166" t="s">
        <v>927</v>
      </c>
      <c r="B1162" s="167" t="s">
        <v>1831</v>
      </c>
      <c r="C1162" s="167" t="s">
        <v>985</v>
      </c>
      <c r="D1162" s="150">
        <v>4425</v>
      </c>
      <c r="E1162" s="150">
        <v>36</v>
      </c>
      <c r="F1162" s="150">
        <v>27</v>
      </c>
      <c r="G1162" s="150">
        <v>0</v>
      </c>
      <c r="H1162" s="150">
        <v>0</v>
      </c>
      <c r="I1162" s="151">
        <v>3620</v>
      </c>
      <c r="J1162" s="151">
        <v>45</v>
      </c>
      <c r="K1162" s="151">
        <v>45</v>
      </c>
      <c r="L1162" s="151">
        <v>1</v>
      </c>
      <c r="M1162" s="151">
        <v>0</v>
      </c>
      <c r="N1162" s="151">
        <v>2306</v>
      </c>
      <c r="O1162" s="151">
        <v>47</v>
      </c>
      <c r="P1162" s="151">
        <v>47</v>
      </c>
      <c r="Q1162" s="151">
        <v>25</v>
      </c>
      <c r="R1162" s="151">
        <v>0</v>
      </c>
      <c r="S1162" s="152">
        <v>0.015</v>
      </c>
      <c r="T1162" s="153">
        <v>86850</v>
      </c>
      <c r="U1162" s="153">
        <v>1156</v>
      </c>
      <c r="V1162" s="153">
        <v>1147</v>
      </c>
      <c r="W1162" s="153">
        <v>0</v>
      </c>
      <c r="X1162" s="151">
        <v>1027</v>
      </c>
      <c r="Y1162" s="154">
        <v>0.0133103051237766</v>
      </c>
      <c r="Z1162" s="154">
        <v>0.00813559322033898</v>
      </c>
      <c r="AA1162" s="154">
        <v>0.0124309392265193</v>
      </c>
      <c r="AB1162" s="155">
        <v>0.0203816131830009</v>
      </c>
      <c r="AC1162" s="156">
        <v>-0.00429534600618035</v>
      </c>
      <c r="AD1162" s="157">
        <v>24530</v>
      </c>
      <c r="AE1162" s="158">
        <v>361</v>
      </c>
      <c r="AF1162" s="158">
        <v>0</v>
      </c>
      <c r="AG1162" s="158">
        <v>26918</v>
      </c>
      <c r="AH1162" s="158">
        <v>340</v>
      </c>
      <c r="AI1162" s="158">
        <v>0</v>
      </c>
      <c r="AJ1162" s="155">
        <v>0.0147166734610681</v>
      </c>
      <c r="AK1162" s="155">
        <v>0.0126309532654729</v>
      </c>
      <c r="AL1162" s="156">
        <v>0.00208572019559516</v>
      </c>
    </row>
    <row r="1163" ht="33" spans="1:38">
      <c r="A1163" s="166" t="s">
        <v>927</v>
      </c>
      <c r="B1163" s="167" t="s">
        <v>1831</v>
      </c>
      <c r="C1163" s="167" t="s">
        <v>986</v>
      </c>
      <c r="D1163" s="150">
        <v>5329</v>
      </c>
      <c r="E1163" s="150">
        <v>52</v>
      </c>
      <c r="F1163" s="150">
        <v>37</v>
      </c>
      <c r="G1163" s="150">
        <v>0</v>
      </c>
      <c r="H1163" s="150">
        <v>0</v>
      </c>
      <c r="I1163" s="151">
        <v>4502</v>
      </c>
      <c r="J1163" s="151">
        <v>60</v>
      </c>
      <c r="K1163" s="151">
        <v>60</v>
      </c>
      <c r="L1163" s="151">
        <v>0</v>
      </c>
      <c r="M1163" s="151">
        <v>0</v>
      </c>
      <c r="N1163" s="151">
        <v>2858</v>
      </c>
      <c r="O1163" s="151">
        <v>77</v>
      </c>
      <c r="P1163" s="151">
        <v>76</v>
      </c>
      <c r="Q1163" s="151">
        <v>20</v>
      </c>
      <c r="R1163" s="151">
        <v>0</v>
      </c>
      <c r="S1163" s="152">
        <v>0.015</v>
      </c>
      <c r="T1163" s="153">
        <v>108857</v>
      </c>
      <c r="U1163" s="153">
        <v>1407</v>
      </c>
      <c r="V1163" s="153">
        <v>1390</v>
      </c>
      <c r="W1163" s="153">
        <v>1</v>
      </c>
      <c r="X1163" s="151">
        <v>1211</v>
      </c>
      <c r="Y1163" s="154">
        <v>0.0129160274488549</v>
      </c>
      <c r="Z1163" s="154">
        <v>0.00975792831675737</v>
      </c>
      <c r="AA1163" s="154">
        <v>0.0133274100399822</v>
      </c>
      <c r="AB1163" s="155">
        <v>0.0269419174247726</v>
      </c>
      <c r="AC1163" s="156">
        <v>-0.00356948172322486</v>
      </c>
      <c r="AD1163" s="157">
        <v>30425</v>
      </c>
      <c r="AE1163" s="158">
        <v>396</v>
      </c>
      <c r="AF1163" s="158">
        <v>0</v>
      </c>
      <c r="AG1163" s="158">
        <v>33613</v>
      </c>
      <c r="AH1163" s="158">
        <v>372</v>
      </c>
      <c r="AI1163" s="158">
        <v>0</v>
      </c>
      <c r="AJ1163" s="155">
        <v>0.0130156121610518</v>
      </c>
      <c r="AK1163" s="155">
        <v>0.011067146639693</v>
      </c>
      <c r="AL1163" s="156">
        <v>0.00194846552135879</v>
      </c>
    </row>
    <row r="1164" ht="33" spans="1:38">
      <c r="A1164" s="166" t="s">
        <v>927</v>
      </c>
      <c r="B1164" s="167" t="s">
        <v>1831</v>
      </c>
      <c r="C1164" s="167" t="s">
        <v>987</v>
      </c>
      <c r="D1164" s="150">
        <v>3645</v>
      </c>
      <c r="E1164" s="150">
        <v>36</v>
      </c>
      <c r="F1164" s="150">
        <v>25</v>
      </c>
      <c r="G1164" s="150">
        <v>0</v>
      </c>
      <c r="H1164" s="150">
        <v>0</v>
      </c>
      <c r="I1164" s="151">
        <v>3137</v>
      </c>
      <c r="J1164" s="151">
        <v>52</v>
      </c>
      <c r="K1164" s="151">
        <v>52</v>
      </c>
      <c r="L1164" s="151">
        <v>0</v>
      </c>
      <c r="M1164" s="151">
        <v>0</v>
      </c>
      <c r="N1164" s="151">
        <v>2058</v>
      </c>
      <c r="O1164" s="151">
        <v>27</v>
      </c>
      <c r="P1164" s="151">
        <v>27</v>
      </c>
      <c r="Q1164" s="151">
        <v>1</v>
      </c>
      <c r="R1164" s="151">
        <v>0</v>
      </c>
      <c r="S1164" s="152">
        <v>0.015</v>
      </c>
      <c r="T1164" s="153">
        <v>77639</v>
      </c>
      <c r="U1164" s="153">
        <v>1004</v>
      </c>
      <c r="V1164" s="153">
        <v>993</v>
      </c>
      <c r="W1164" s="153">
        <v>2</v>
      </c>
      <c r="X1164" s="151">
        <v>850</v>
      </c>
      <c r="Y1164" s="154">
        <v>0.0129058849289661</v>
      </c>
      <c r="Z1164" s="154">
        <v>0.00987654320987654</v>
      </c>
      <c r="AA1164" s="154">
        <v>0.0165763468281798</v>
      </c>
      <c r="AB1164" s="155">
        <v>0.0131195335276968</v>
      </c>
      <c r="AC1164" s="156">
        <v>-0.00669980361830325</v>
      </c>
      <c r="AD1164" s="157">
        <v>21557</v>
      </c>
      <c r="AE1164" s="158">
        <v>323</v>
      </c>
      <c r="AF1164" s="158">
        <v>0</v>
      </c>
      <c r="AG1164" s="158">
        <v>23923</v>
      </c>
      <c r="AH1164" s="158">
        <v>278</v>
      </c>
      <c r="AI1164" s="158">
        <v>1</v>
      </c>
      <c r="AJ1164" s="155">
        <v>0.0149835320313587</v>
      </c>
      <c r="AK1164" s="155">
        <v>0.0115788153659658</v>
      </c>
      <c r="AL1164" s="156">
        <v>0.00340471666539292</v>
      </c>
    </row>
    <row r="1165" ht="33" spans="1:38">
      <c r="A1165" s="166" t="s">
        <v>927</v>
      </c>
      <c r="B1165" s="167" t="s">
        <v>1831</v>
      </c>
      <c r="C1165" s="167" t="s">
        <v>988</v>
      </c>
      <c r="D1165" s="150">
        <v>4224</v>
      </c>
      <c r="E1165" s="150">
        <v>34</v>
      </c>
      <c r="F1165" s="150">
        <v>25</v>
      </c>
      <c r="G1165" s="150">
        <v>0</v>
      </c>
      <c r="H1165" s="150">
        <v>0</v>
      </c>
      <c r="I1165" s="151">
        <v>3516</v>
      </c>
      <c r="J1165" s="151">
        <v>51</v>
      </c>
      <c r="K1165" s="151">
        <v>51</v>
      </c>
      <c r="L1165" s="151">
        <v>0</v>
      </c>
      <c r="M1165" s="151">
        <v>1</v>
      </c>
      <c r="N1165" s="151">
        <v>2475</v>
      </c>
      <c r="O1165" s="151">
        <v>61</v>
      </c>
      <c r="P1165" s="151">
        <v>61</v>
      </c>
      <c r="Q1165" s="151">
        <v>13</v>
      </c>
      <c r="R1165" s="151">
        <v>0</v>
      </c>
      <c r="S1165" s="152">
        <v>0.015</v>
      </c>
      <c r="T1165" s="153">
        <v>82344</v>
      </c>
      <c r="U1165" s="153">
        <v>1179</v>
      </c>
      <c r="V1165" s="153">
        <v>1170</v>
      </c>
      <c r="W1165" s="153">
        <v>2</v>
      </c>
      <c r="X1165" s="151">
        <v>1031</v>
      </c>
      <c r="Y1165" s="154">
        <v>0.0142936947440008</v>
      </c>
      <c r="Z1165" s="154">
        <v>0.00804924242424242</v>
      </c>
      <c r="AA1165" s="154">
        <v>0.0142207053469852</v>
      </c>
      <c r="AB1165" s="155">
        <v>0.0246464646464646</v>
      </c>
      <c r="AC1165" s="156">
        <v>-0.00617146292274279</v>
      </c>
      <c r="AD1165" s="157">
        <v>23877</v>
      </c>
      <c r="AE1165" s="158">
        <v>355</v>
      </c>
      <c r="AF1165" s="158">
        <v>1</v>
      </c>
      <c r="AG1165" s="158">
        <v>25043</v>
      </c>
      <c r="AH1165" s="158">
        <v>341</v>
      </c>
      <c r="AI1165" s="158">
        <v>0</v>
      </c>
      <c r="AJ1165" s="155">
        <v>0.014825983163714</v>
      </c>
      <c r="AK1165" s="155">
        <v>0.0136165794832887</v>
      </c>
      <c r="AL1165" s="156">
        <v>0.00120940368042529</v>
      </c>
    </row>
    <row r="1166" ht="33" spans="1:38">
      <c r="A1166" s="166" t="s">
        <v>927</v>
      </c>
      <c r="B1166" s="167" t="s">
        <v>1829</v>
      </c>
      <c r="C1166" s="167" t="s">
        <v>989</v>
      </c>
      <c r="D1166" s="150">
        <v>2757</v>
      </c>
      <c r="E1166" s="150">
        <v>36</v>
      </c>
      <c r="F1166" s="150">
        <v>29</v>
      </c>
      <c r="G1166" s="150">
        <v>0</v>
      </c>
      <c r="H1166" s="150">
        <v>0</v>
      </c>
      <c r="I1166" s="151">
        <v>2747</v>
      </c>
      <c r="J1166" s="151">
        <v>59</v>
      </c>
      <c r="K1166" s="151">
        <v>59</v>
      </c>
      <c r="L1166" s="151">
        <v>2</v>
      </c>
      <c r="M1166" s="151">
        <v>0</v>
      </c>
      <c r="N1166" s="151">
        <v>1463</v>
      </c>
      <c r="O1166" s="151">
        <v>27</v>
      </c>
      <c r="P1166" s="151">
        <v>27</v>
      </c>
      <c r="Q1166" s="151">
        <v>14</v>
      </c>
      <c r="R1166" s="151">
        <v>0</v>
      </c>
      <c r="S1166" s="152">
        <v>0.015</v>
      </c>
      <c r="T1166" s="153">
        <v>51696</v>
      </c>
      <c r="U1166" s="153">
        <v>1016</v>
      </c>
      <c r="V1166" s="153">
        <v>1009</v>
      </c>
      <c r="W1166" s="153">
        <v>0</v>
      </c>
      <c r="X1166" s="151">
        <v>898</v>
      </c>
      <c r="Y1166" s="154">
        <v>0.0196533580934695</v>
      </c>
      <c r="Z1166" s="154">
        <v>0.0130576713819369</v>
      </c>
      <c r="AA1166" s="154">
        <v>0.0214779759737896</v>
      </c>
      <c r="AB1166" s="155">
        <v>0.0184552289815448</v>
      </c>
      <c r="AC1166" s="156">
        <v>-0.0084203045918527</v>
      </c>
      <c r="AD1166" s="157">
        <v>16045</v>
      </c>
      <c r="AE1166" s="158">
        <v>307</v>
      </c>
      <c r="AF1166" s="158">
        <v>0</v>
      </c>
      <c r="AG1166" s="158">
        <v>16039</v>
      </c>
      <c r="AH1166" s="158">
        <v>278</v>
      </c>
      <c r="AI1166" s="158">
        <v>0</v>
      </c>
      <c r="AJ1166" s="155">
        <v>0.0191336865066999</v>
      </c>
      <c r="AK1166" s="155">
        <v>0.0173327514184176</v>
      </c>
      <c r="AL1166" s="156">
        <v>0.0018009350882823</v>
      </c>
    </row>
    <row r="1167" ht="33" spans="1:38">
      <c r="A1167" s="166" t="s">
        <v>927</v>
      </c>
      <c r="B1167" s="167" t="s">
        <v>1829</v>
      </c>
      <c r="C1167" s="167" t="s">
        <v>990</v>
      </c>
      <c r="D1167" s="150">
        <v>2261</v>
      </c>
      <c r="E1167" s="150">
        <v>24</v>
      </c>
      <c r="F1167" s="150">
        <v>18</v>
      </c>
      <c r="G1167" s="150">
        <v>0</v>
      </c>
      <c r="H1167" s="150">
        <v>0</v>
      </c>
      <c r="I1167" s="151">
        <v>2152</v>
      </c>
      <c r="J1167" s="151">
        <v>20</v>
      </c>
      <c r="K1167" s="151">
        <v>20</v>
      </c>
      <c r="L1167" s="151">
        <v>1</v>
      </c>
      <c r="M1167" s="151">
        <v>0</v>
      </c>
      <c r="N1167" s="151">
        <v>1158</v>
      </c>
      <c r="O1167" s="151">
        <v>16</v>
      </c>
      <c r="P1167" s="151">
        <v>16</v>
      </c>
      <c r="Q1167" s="151">
        <v>8</v>
      </c>
      <c r="R1167" s="151">
        <v>0</v>
      </c>
      <c r="S1167" s="152">
        <v>0.015</v>
      </c>
      <c r="T1167" s="153">
        <v>44745</v>
      </c>
      <c r="U1167" s="153">
        <v>542</v>
      </c>
      <c r="V1167" s="153">
        <v>536</v>
      </c>
      <c r="W1167" s="153">
        <v>0</v>
      </c>
      <c r="X1167" s="151">
        <v>488</v>
      </c>
      <c r="Y1167" s="154">
        <v>0.012113085260923</v>
      </c>
      <c r="Z1167" s="154">
        <v>0.0106147722246793</v>
      </c>
      <c r="AA1167" s="154">
        <v>0.00929368029739777</v>
      </c>
      <c r="AB1167" s="155">
        <v>0.0138169257340242</v>
      </c>
      <c r="AC1167" s="156">
        <v>0.00132109192728158</v>
      </c>
      <c r="AD1167" s="157">
        <v>12616</v>
      </c>
      <c r="AE1167" s="158">
        <v>142</v>
      </c>
      <c r="AF1167" s="158">
        <v>0</v>
      </c>
      <c r="AG1167" s="158">
        <v>14468</v>
      </c>
      <c r="AH1167" s="158">
        <v>182</v>
      </c>
      <c r="AI1167" s="158">
        <v>0</v>
      </c>
      <c r="AJ1167" s="155">
        <v>0.0112555485098288</v>
      </c>
      <c r="AK1167" s="155">
        <v>0.012579485761681</v>
      </c>
      <c r="AL1167" s="156">
        <v>-0.00132393725185216</v>
      </c>
    </row>
    <row r="1168" ht="33" spans="1:38">
      <c r="A1168" s="166" t="s">
        <v>927</v>
      </c>
      <c r="B1168" s="167" t="s">
        <v>1829</v>
      </c>
      <c r="C1168" s="167" t="s">
        <v>991</v>
      </c>
      <c r="D1168" s="150">
        <v>5896</v>
      </c>
      <c r="E1168" s="150">
        <v>73</v>
      </c>
      <c r="F1168" s="150">
        <v>54</v>
      </c>
      <c r="G1168" s="150">
        <v>0</v>
      </c>
      <c r="H1168" s="150">
        <v>0</v>
      </c>
      <c r="I1168" s="151">
        <v>5374</v>
      </c>
      <c r="J1168" s="151">
        <v>81</v>
      </c>
      <c r="K1168" s="151">
        <v>79</v>
      </c>
      <c r="L1168" s="151">
        <v>9</v>
      </c>
      <c r="M1168" s="151">
        <v>0</v>
      </c>
      <c r="N1168" s="151">
        <v>2975</v>
      </c>
      <c r="O1168" s="151">
        <v>44</v>
      </c>
      <c r="P1168" s="151">
        <v>44</v>
      </c>
      <c r="Q1168" s="151">
        <v>15</v>
      </c>
      <c r="R1168" s="151">
        <v>0</v>
      </c>
      <c r="S1168" s="152">
        <v>0.015</v>
      </c>
      <c r="T1168" s="153">
        <v>110370</v>
      </c>
      <c r="U1168" s="153">
        <v>1804</v>
      </c>
      <c r="V1168" s="153">
        <v>1783</v>
      </c>
      <c r="W1168" s="153">
        <v>0</v>
      </c>
      <c r="X1168" s="151">
        <v>1608</v>
      </c>
      <c r="Y1168" s="154">
        <v>0.0163450212920178</v>
      </c>
      <c r="Z1168" s="154">
        <v>0.0123812754409769</v>
      </c>
      <c r="AA1168" s="154">
        <v>0.0150725716412356</v>
      </c>
      <c r="AB1168" s="155">
        <v>0.0147899159663866</v>
      </c>
      <c r="AC1168" s="156">
        <v>-0.00269129620025865</v>
      </c>
      <c r="AD1168" s="157">
        <v>32964</v>
      </c>
      <c r="AE1168" s="158">
        <v>489</v>
      </c>
      <c r="AF1168" s="158">
        <v>0</v>
      </c>
      <c r="AG1168" s="158">
        <v>34763</v>
      </c>
      <c r="AH1168" s="158">
        <v>544</v>
      </c>
      <c r="AI1168" s="158">
        <v>0</v>
      </c>
      <c r="AJ1168" s="155">
        <v>0.0148343647615581</v>
      </c>
      <c r="AK1168" s="155">
        <v>0.0156488220234157</v>
      </c>
      <c r="AL1168" s="156">
        <v>-0.000814457261857636</v>
      </c>
    </row>
    <row r="1169" ht="33" spans="1:38">
      <c r="A1169" s="166" t="s">
        <v>927</v>
      </c>
      <c r="B1169" s="167" t="s">
        <v>1829</v>
      </c>
      <c r="C1169" s="167" t="s">
        <v>992</v>
      </c>
      <c r="D1169" s="150">
        <v>1763</v>
      </c>
      <c r="E1169" s="150">
        <v>21</v>
      </c>
      <c r="F1169" s="150">
        <v>18</v>
      </c>
      <c r="G1169" s="150">
        <v>0</v>
      </c>
      <c r="H1169" s="150">
        <v>0</v>
      </c>
      <c r="I1169" s="151">
        <v>1659</v>
      </c>
      <c r="J1169" s="151">
        <v>25</v>
      </c>
      <c r="K1169" s="151">
        <v>24</v>
      </c>
      <c r="L1169" s="151">
        <v>1</v>
      </c>
      <c r="M1169" s="151">
        <v>0</v>
      </c>
      <c r="N1169" s="151">
        <v>871</v>
      </c>
      <c r="O1169" s="151">
        <v>21</v>
      </c>
      <c r="P1169" s="151">
        <v>21</v>
      </c>
      <c r="Q1169" s="151">
        <v>9</v>
      </c>
      <c r="R1169" s="151">
        <v>0</v>
      </c>
      <c r="S1169" s="152">
        <v>0.015</v>
      </c>
      <c r="T1169" s="153">
        <v>33372</v>
      </c>
      <c r="U1169" s="153">
        <v>544</v>
      </c>
      <c r="V1169" s="153">
        <v>540</v>
      </c>
      <c r="W1169" s="153">
        <v>1</v>
      </c>
      <c r="X1169" s="151">
        <v>480</v>
      </c>
      <c r="Y1169" s="154">
        <v>0.0162711254944265</v>
      </c>
      <c r="Z1169" s="154">
        <v>0.0119115144639818</v>
      </c>
      <c r="AA1169" s="154">
        <v>0.0150693188667872</v>
      </c>
      <c r="AB1169" s="155">
        <v>0.0241102181400689</v>
      </c>
      <c r="AC1169" s="156">
        <v>-0.00315780440280537</v>
      </c>
      <c r="AD1169" s="157">
        <v>9697</v>
      </c>
      <c r="AE1169" s="158">
        <v>159</v>
      </c>
      <c r="AF1169" s="158">
        <v>0</v>
      </c>
      <c r="AG1169" s="158">
        <v>10586</v>
      </c>
      <c r="AH1169" s="158">
        <v>179</v>
      </c>
      <c r="AI1169" s="158">
        <v>1</v>
      </c>
      <c r="AJ1169" s="155">
        <v>0.0163968237599257</v>
      </c>
      <c r="AK1169" s="155">
        <v>0.0168146608728509</v>
      </c>
      <c r="AL1169" s="156">
        <v>-0.000417837112925187</v>
      </c>
    </row>
    <row r="1170" ht="33" spans="1:38">
      <c r="A1170" s="166" t="s">
        <v>927</v>
      </c>
      <c r="B1170" s="167" t="s">
        <v>1830</v>
      </c>
      <c r="C1170" s="167" t="s">
        <v>993</v>
      </c>
      <c r="D1170" s="150">
        <v>3462</v>
      </c>
      <c r="E1170" s="150">
        <v>31</v>
      </c>
      <c r="F1170" s="150">
        <v>24</v>
      </c>
      <c r="G1170" s="150">
        <v>0</v>
      </c>
      <c r="H1170" s="150">
        <v>0</v>
      </c>
      <c r="I1170" s="151">
        <v>4318</v>
      </c>
      <c r="J1170" s="151">
        <v>32</v>
      </c>
      <c r="K1170" s="151">
        <v>32</v>
      </c>
      <c r="L1170" s="151">
        <v>5</v>
      </c>
      <c r="M1170" s="151">
        <v>0</v>
      </c>
      <c r="N1170" s="151">
        <v>2366</v>
      </c>
      <c r="O1170" s="151">
        <v>69</v>
      </c>
      <c r="P1170" s="151">
        <v>69</v>
      </c>
      <c r="Q1170" s="151">
        <v>13</v>
      </c>
      <c r="R1170" s="151">
        <v>0</v>
      </c>
      <c r="S1170" s="152">
        <v>0.015</v>
      </c>
      <c r="T1170" s="153">
        <v>88529</v>
      </c>
      <c r="U1170" s="153">
        <v>1362</v>
      </c>
      <c r="V1170" s="153">
        <v>1355</v>
      </c>
      <c r="W1170" s="153">
        <v>3</v>
      </c>
      <c r="X1170" s="151">
        <v>1195</v>
      </c>
      <c r="Y1170" s="154">
        <v>0.0153509019643281</v>
      </c>
      <c r="Z1170" s="154">
        <v>0.00895436164067013</v>
      </c>
      <c r="AA1170" s="154">
        <v>0.00741083835108847</v>
      </c>
      <c r="AB1170" s="155">
        <v>0.0291631445477599</v>
      </c>
      <c r="AC1170" s="156">
        <v>0.00154352328958167</v>
      </c>
      <c r="AD1170" s="157">
        <v>24082</v>
      </c>
      <c r="AE1170" s="158">
        <v>372</v>
      </c>
      <c r="AF1170" s="158">
        <v>0</v>
      </c>
      <c r="AG1170" s="158">
        <v>27317</v>
      </c>
      <c r="AH1170" s="158">
        <v>422</v>
      </c>
      <c r="AI1170" s="158">
        <v>2</v>
      </c>
      <c r="AJ1170" s="155">
        <v>0.0154472219915289</v>
      </c>
      <c r="AK1170" s="155">
        <v>0.015375041183146</v>
      </c>
      <c r="AL1170" s="156">
        <v>7.2180808382916e-5</v>
      </c>
    </row>
    <row r="1171" ht="33" spans="1:38">
      <c r="A1171" s="166" t="s">
        <v>927</v>
      </c>
      <c r="B1171" s="167" t="s">
        <v>1830</v>
      </c>
      <c r="C1171" s="167" t="s">
        <v>994</v>
      </c>
      <c r="D1171" s="150">
        <v>4319</v>
      </c>
      <c r="E1171" s="150">
        <v>89</v>
      </c>
      <c r="F1171" s="150">
        <v>65</v>
      </c>
      <c r="G1171" s="150">
        <v>0</v>
      </c>
      <c r="H1171" s="150">
        <v>0</v>
      </c>
      <c r="I1171" s="151">
        <v>5922</v>
      </c>
      <c r="J1171" s="151">
        <v>68</v>
      </c>
      <c r="K1171" s="151">
        <v>67</v>
      </c>
      <c r="L1171" s="151">
        <v>0</v>
      </c>
      <c r="M1171" s="151">
        <v>0</v>
      </c>
      <c r="N1171" s="151">
        <v>3178</v>
      </c>
      <c r="O1171" s="151">
        <v>44</v>
      </c>
      <c r="P1171" s="151">
        <v>44</v>
      </c>
      <c r="Q1171" s="151">
        <v>15</v>
      </c>
      <c r="R1171" s="151">
        <v>0</v>
      </c>
      <c r="S1171" s="152">
        <v>0.015</v>
      </c>
      <c r="T1171" s="153">
        <v>113789</v>
      </c>
      <c r="U1171" s="153">
        <v>1456</v>
      </c>
      <c r="V1171" s="153">
        <v>1430</v>
      </c>
      <c r="W1171" s="153">
        <v>1</v>
      </c>
      <c r="X1171" s="151">
        <v>1229</v>
      </c>
      <c r="Y1171" s="154">
        <v>0.0127868247370132</v>
      </c>
      <c r="Z1171" s="154">
        <v>0.0206066219032183</v>
      </c>
      <c r="AA1171" s="154">
        <v>0.0114826072272881</v>
      </c>
      <c r="AB1171" s="155">
        <v>0.0138451856513531</v>
      </c>
      <c r="AC1171" s="156">
        <v>0.00912401467593026</v>
      </c>
      <c r="AD1171" s="157">
        <v>30919</v>
      </c>
      <c r="AE1171" s="158">
        <v>457</v>
      </c>
      <c r="AF1171" s="158">
        <v>0</v>
      </c>
      <c r="AG1171" s="158">
        <v>36312</v>
      </c>
      <c r="AH1171" s="158">
        <v>435</v>
      </c>
      <c r="AI1171" s="158">
        <v>1</v>
      </c>
      <c r="AJ1171" s="155">
        <v>0.014780555645396</v>
      </c>
      <c r="AK1171" s="155">
        <v>0.0119519717999559</v>
      </c>
      <c r="AL1171" s="156">
        <v>0.0028285838454401</v>
      </c>
    </row>
    <row r="1172" ht="33" spans="1:38">
      <c r="A1172" s="166" t="s">
        <v>927</v>
      </c>
      <c r="B1172" s="167" t="s">
        <v>1830</v>
      </c>
      <c r="C1172" s="167" t="s">
        <v>995</v>
      </c>
      <c r="D1172" s="150">
        <v>2077</v>
      </c>
      <c r="E1172" s="150">
        <v>33</v>
      </c>
      <c r="F1172" s="150">
        <v>26</v>
      </c>
      <c r="G1172" s="150">
        <v>1</v>
      </c>
      <c r="H1172" s="150">
        <v>0</v>
      </c>
      <c r="I1172" s="151">
        <v>2809</v>
      </c>
      <c r="J1172" s="151">
        <v>33</v>
      </c>
      <c r="K1172" s="151">
        <v>33</v>
      </c>
      <c r="L1172" s="151">
        <v>7</v>
      </c>
      <c r="M1172" s="151">
        <v>0</v>
      </c>
      <c r="N1172" s="151">
        <v>1608</v>
      </c>
      <c r="O1172" s="151">
        <v>33</v>
      </c>
      <c r="P1172" s="151">
        <v>33</v>
      </c>
      <c r="Q1172" s="151">
        <v>23</v>
      </c>
      <c r="R1172" s="151">
        <v>0</v>
      </c>
      <c r="S1172" s="152">
        <v>0.015</v>
      </c>
      <c r="T1172" s="153">
        <v>58637</v>
      </c>
      <c r="U1172" s="153">
        <v>1309</v>
      </c>
      <c r="V1172" s="153">
        <v>1302</v>
      </c>
      <c r="W1172" s="153">
        <v>0</v>
      </c>
      <c r="X1172" s="151">
        <v>1226</v>
      </c>
      <c r="Y1172" s="154">
        <v>0.0223237887340758</v>
      </c>
      <c r="Z1172" s="154">
        <v>0.0158883004333173</v>
      </c>
      <c r="AA1172" s="154">
        <v>0.011747953008188</v>
      </c>
      <c r="AB1172" s="155">
        <v>0.0205223880597015</v>
      </c>
      <c r="AC1172" s="156">
        <v>0.00414034742512932</v>
      </c>
      <c r="AD1172" s="157">
        <v>15544</v>
      </c>
      <c r="AE1172" s="158">
        <v>332</v>
      </c>
      <c r="AF1172" s="158">
        <v>0</v>
      </c>
      <c r="AG1172" s="158">
        <v>17995</v>
      </c>
      <c r="AH1172" s="158">
        <v>399</v>
      </c>
      <c r="AI1172" s="158">
        <v>0</v>
      </c>
      <c r="AJ1172" s="155">
        <v>0.021358723623263</v>
      </c>
      <c r="AK1172" s="155">
        <v>0.0221728257849403</v>
      </c>
      <c r="AL1172" s="156">
        <v>-0.000814102161677266</v>
      </c>
    </row>
    <row r="1173" ht="33" spans="1:38">
      <c r="A1173" s="166" t="s">
        <v>927</v>
      </c>
      <c r="B1173" s="167" t="s">
        <v>1830</v>
      </c>
      <c r="C1173" s="167" t="s">
        <v>996</v>
      </c>
      <c r="D1173" s="150">
        <v>3436</v>
      </c>
      <c r="E1173" s="150">
        <v>78</v>
      </c>
      <c r="F1173" s="150">
        <v>56</v>
      </c>
      <c r="G1173" s="150">
        <v>6</v>
      </c>
      <c r="H1173" s="150">
        <v>0</v>
      </c>
      <c r="I1173" s="151">
        <v>4249</v>
      </c>
      <c r="J1173" s="151">
        <v>60</v>
      </c>
      <c r="K1173" s="151">
        <v>60</v>
      </c>
      <c r="L1173" s="151">
        <v>14</v>
      </c>
      <c r="M1173" s="151">
        <v>0</v>
      </c>
      <c r="N1173" s="151">
        <v>2897</v>
      </c>
      <c r="O1173" s="151">
        <v>53</v>
      </c>
      <c r="P1173" s="151">
        <v>53</v>
      </c>
      <c r="Q1173" s="151">
        <v>37</v>
      </c>
      <c r="R1173" s="151">
        <v>0</v>
      </c>
      <c r="S1173" s="152">
        <v>0.015</v>
      </c>
      <c r="T1173" s="153">
        <v>89479</v>
      </c>
      <c r="U1173" s="153">
        <v>1752</v>
      </c>
      <c r="V1173" s="153">
        <v>1728</v>
      </c>
      <c r="W1173" s="153">
        <v>2</v>
      </c>
      <c r="X1173" s="151">
        <v>1589</v>
      </c>
      <c r="Y1173" s="154">
        <v>0.0195576615742241</v>
      </c>
      <c r="Z1173" s="154">
        <v>0.0227008149010477</v>
      </c>
      <c r="AA1173" s="154">
        <v>0.0141209696399153</v>
      </c>
      <c r="AB1173" s="155">
        <v>0.0182947877114256</v>
      </c>
      <c r="AC1173" s="156">
        <v>0.00857984526113246</v>
      </c>
      <c r="AD1173" s="157">
        <v>23633</v>
      </c>
      <c r="AE1173" s="158">
        <v>445</v>
      </c>
      <c r="AF1173" s="158">
        <v>1</v>
      </c>
      <c r="AG1173" s="158">
        <v>27833</v>
      </c>
      <c r="AH1173" s="158">
        <v>552</v>
      </c>
      <c r="AI1173" s="158">
        <v>0</v>
      </c>
      <c r="AJ1173" s="155">
        <v>0.0187872889603521</v>
      </c>
      <c r="AK1173" s="155">
        <v>0.0198325728451838</v>
      </c>
      <c r="AL1173" s="156">
        <v>-0.00104528388483172</v>
      </c>
    </row>
    <row r="1174" ht="33" spans="1:38">
      <c r="A1174" s="166" t="s">
        <v>927</v>
      </c>
      <c r="B1174" s="167" t="s">
        <v>1830</v>
      </c>
      <c r="C1174" s="167" t="s">
        <v>997</v>
      </c>
      <c r="D1174" s="150">
        <v>2610</v>
      </c>
      <c r="E1174" s="150">
        <v>26</v>
      </c>
      <c r="F1174" s="150">
        <v>23</v>
      </c>
      <c r="G1174" s="150">
        <v>6</v>
      </c>
      <c r="H1174" s="150">
        <v>0</v>
      </c>
      <c r="I1174" s="151">
        <v>3704</v>
      </c>
      <c r="J1174" s="151">
        <v>32</v>
      </c>
      <c r="K1174" s="151">
        <v>32</v>
      </c>
      <c r="L1174" s="151">
        <v>2</v>
      </c>
      <c r="M1174" s="151">
        <v>0</v>
      </c>
      <c r="N1174" s="151">
        <v>2089</v>
      </c>
      <c r="O1174" s="151">
        <v>26</v>
      </c>
      <c r="P1174" s="151">
        <v>26</v>
      </c>
      <c r="Q1174" s="151">
        <v>7</v>
      </c>
      <c r="R1174" s="151">
        <v>0</v>
      </c>
      <c r="S1174" s="152">
        <v>0.015</v>
      </c>
      <c r="T1174" s="153">
        <v>69821</v>
      </c>
      <c r="U1174" s="153">
        <v>755</v>
      </c>
      <c r="V1174" s="153">
        <v>752</v>
      </c>
      <c r="W1174" s="153">
        <v>1</v>
      </c>
      <c r="X1174" s="151">
        <v>665</v>
      </c>
      <c r="Y1174" s="154">
        <v>0.0107990432677848</v>
      </c>
      <c r="Z1174" s="154">
        <v>0.00996168582375479</v>
      </c>
      <c r="AA1174" s="154">
        <v>0.00863930885529158</v>
      </c>
      <c r="AB1174" s="155">
        <v>0.0124461464815701</v>
      </c>
      <c r="AC1174" s="156">
        <v>0.00132237696846321</v>
      </c>
      <c r="AD1174" s="157">
        <v>19762</v>
      </c>
      <c r="AE1174" s="158">
        <v>184</v>
      </c>
      <c r="AF1174" s="158">
        <v>0</v>
      </c>
      <c r="AG1174" s="158">
        <v>21583</v>
      </c>
      <c r="AH1174" s="158">
        <v>213</v>
      </c>
      <c r="AI1174" s="158">
        <v>1</v>
      </c>
      <c r="AJ1174" s="155">
        <v>0.00931079850217589</v>
      </c>
      <c r="AK1174" s="155">
        <v>0.00982254552193856</v>
      </c>
      <c r="AL1174" s="156">
        <v>-0.000511747019762669</v>
      </c>
    </row>
    <row r="1175" ht="33" spans="1:38">
      <c r="A1175" s="166" t="s">
        <v>927</v>
      </c>
      <c r="B1175" s="167" t="s">
        <v>1830</v>
      </c>
      <c r="C1175" s="167" t="s">
        <v>998</v>
      </c>
      <c r="D1175" s="150">
        <v>0</v>
      </c>
      <c r="E1175" s="150">
        <v>0</v>
      </c>
      <c r="F1175" s="150">
        <v>0</v>
      </c>
      <c r="G1175" s="150">
        <v>0</v>
      </c>
      <c r="H1175" s="150">
        <v>0</v>
      </c>
      <c r="I1175" s="151">
        <v>0</v>
      </c>
      <c r="J1175" s="151">
        <v>0</v>
      </c>
      <c r="K1175" s="151">
        <v>0</v>
      </c>
      <c r="L1175" s="151">
        <v>0</v>
      </c>
      <c r="M1175" s="151">
        <v>0</v>
      </c>
      <c r="N1175" s="151">
        <v>0</v>
      </c>
      <c r="O1175" s="151">
        <v>0</v>
      </c>
      <c r="P1175" s="151">
        <v>0</v>
      </c>
      <c r="Q1175" s="151">
        <v>0</v>
      </c>
      <c r="R1175" s="151">
        <v>0</v>
      </c>
      <c r="S1175" s="152">
        <v>0.015</v>
      </c>
      <c r="T1175" s="153">
        <v>0</v>
      </c>
      <c r="U1175" s="153">
        <v>0</v>
      </c>
      <c r="V1175" s="153">
        <v>0</v>
      </c>
      <c r="W1175" s="153">
        <v>0</v>
      </c>
      <c r="X1175" s="151">
        <v>0</v>
      </c>
      <c r="Y1175" s="154">
        <v>0</v>
      </c>
      <c r="Z1175" s="154">
        <v>0</v>
      </c>
      <c r="AA1175" s="154">
        <v>0</v>
      </c>
      <c r="AB1175" s="155">
        <v>0</v>
      </c>
      <c r="AC1175" s="156">
        <v>0</v>
      </c>
      <c r="AD1175" s="157">
        <v>0</v>
      </c>
      <c r="AE1175" s="158">
        <v>0</v>
      </c>
      <c r="AF1175" s="158">
        <v>0</v>
      </c>
      <c r="AG1175" s="158">
        <v>0</v>
      </c>
      <c r="AH1175" s="158">
        <v>0</v>
      </c>
      <c r="AI1175" s="158">
        <v>0</v>
      </c>
      <c r="AJ1175" s="155">
        <v>0</v>
      </c>
      <c r="AK1175" s="155">
        <v>0</v>
      </c>
      <c r="AL1175" s="156">
        <v>0</v>
      </c>
    </row>
    <row r="1176" ht="33" spans="1:38">
      <c r="A1176" s="166" t="s">
        <v>927</v>
      </c>
      <c r="B1176" s="167" t="s">
        <v>1830</v>
      </c>
      <c r="C1176" s="167" t="s">
        <v>999</v>
      </c>
      <c r="D1176" s="150">
        <v>2759</v>
      </c>
      <c r="E1176" s="150">
        <v>24</v>
      </c>
      <c r="F1176" s="150">
        <v>13</v>
      </c>
      <c r="G1176" s="150">
        <v>1</v>
      </c>
      <c r="H1176" s="150">
        <v>0</v>
      </c>
      <c r="I1176" s="151">
        <v>3681</v>
      </c>
      <c r="J1176" s="151">
        <v>41</v>
      </c>
      <c r="K1176" s="151">
        <v>41</v>
      </c>
      <c r="L1176" s="151">
        <v>7</v>
      </c>
      <c r="M1176" s="151">
        <v>0</v>
      </c>
      <c r="N1176" s="151">
        <v>2167</v>
      </c>
      <c r="O1176" s="151">
        <v>32</v>
      </c>
      <c r="P1176" s="151">
        <v>32</v>
      </c>
      <c r="Q1176" s="151">
        <v>19</v>
      </c>
      <c r="R1176" s="151">
        <v>0</v>
      </c>
      <c r="S1176" s="152">
        <v>0.015</v>
      </c>
      <c r="T1176" s="153">
        <v>79083</v>
      </c>
      <c r="U1176" s="153">
        <v>789</v>
      </c>
      <c r="V1176" s="153">
        <v>777</v>
      </c>
      <c r="W1176" s="153">
        <v>0</v>
      </c>
      <c r="X1176" s="151">
        <v>709</v>
      </c>
      <c r="Y1176" s="154">
        <v>0.00997685975494101</v>
      </c>
      <c r="Z1176" s="154">
        <v>0.00869880391446176</v>
      </c>
      <c r="AA1176" s="154">
        <v>0.0111382776419451</v>
      </c>
      <c r="AB1176" s="155">
        <v>0.0147669589293955</v>
      </c>
      <c r="AC1176" s="156">
        <v>-0.00243947372748336</v>
      </c>
      <c r="AD1176" s="157">
        <v>21214</v>
      </c>
      <c r="AE1176" s="158">
        <v>228</v>
      </c>
      <c r="AF1176" s="158">
        <v>0</v>
      </c>
      <c r="AG1176" s="158">
        <v>24248</v>
      </c>
      <c r="AH1176" s="158">
        <v>231</v>
      </c>
      <c r="AI1176" s="158">
        <v>0</v>
      </c>
      <c r="AJ1176" s="155">
        <v>0.0107476194965589</v>
      </c>
      <c r="AK1176" s="155">
        <v>0.00952655889145496</v>
      </c>
      <c r="AL1176" s="156">
        <v>0.00122106060510391</v>
      </c>
    </row>
    <row r="1177" ht="33" spans="1:38">
      <c r="A1177" s="166" t="s">
        <v>927</v>
      </c>
      <c r="B1177" s="167" t="s">
        <v>1830</v>
      </c>
      <c r="C1177" s="167" t="s">
        <v>1000</v>
      </c>
      <c r="D1177" s="150">
        <v>0</v>
      </c>
      <c r="E1177" s="150">
        <v>0</v>
      </c>
      <c r="F1177" s="150">
        <v>0</v>
      </c>
      <c r="G1177" s="150">
        <v>0</v>
      </c>
      <c r="H1177" s="150">
        <v>0</v>
      </c>
      <c r="I1177" s="151">
        <v>0</v>
      </c>
      <c r="J1177" s="151">
        <v>0</v>
      </c>
      <c r="K1177" s="151">
        <v>0</v>
      </c>
      <c r="L1177" s="151">
        <v>0</v>
      </c>
      <c r="M1177" s="151">
        <v>0</v>
      </c>
      <c r="N1177" s="151">
        <v>0</v>
      </c>
      <c r="O1177" s="151">
        <v>0</v>
      </c>
      <c r="P1177" s="151">
        <v>0</v>
      </c>
      <c r="Q1177" s="151">
        <v>0</v>
      </c>
      <c r="R1177" s="151">
        <v>0</v>
      </c>
      <c r="S1177" s="152">
        <v>0.015</v>
      </c>
      <c r="T1177" s="153">
        <v>0</v>
      </c>
      <c r="U1177" s="153">
        <v>0</v>
      </c>
      <c r="V1177" s="153">
        <v>0</v>
      </c>
      <c r="W1177" s="153">
        <v>0</v>
      </c>
      <c r="X1177" s="151">
        <v>0</v>
      </c>
      <c r="Y1177" s="154">
        <v>0</v>
      </c>
      <c r="Z1177" s="154">
        <v>0</v>
      </c>
      <c r="AA1177" s="154">
        <v>0</v>
      </c>
      <c r="AB1177" s="155">
        <v>0</v>
      </c>
      <c r="AC1177" s="156">
        <v>0</v>
      </c>
      <c r="AD1177" s="157">
        <v>0</v>
      </c>
      <c r="AE1177" s="158">
        <v>0</v>
      </c>
      <c r="AF1177" s="158">
        <v>0</v>
      </c>
      <c r="AG1177" s="158">
        <v>0</v>
      </c>
      <c r="AH1177" s="158">
        <v>0</v>
      </c>
      <c r="AI1177" s="158">
        <v>0</v>
      </c>
      <c r="AJ1177" s="155">
        <v>0</v>
      </c>
      <c r="AK1177" s="155">
        <v>0</v>
      </c>
      <c r="AL1177" s="156">
        <v>0</v>
      </c>
    </row>
    <row r="1178" ht="33" spans="1:38">
      <c r="A1178" s="166" t="s">
        <v>927</v>
      </c>
      <c r="B1178" s="167" t="s">
        <v>1830</v>
      </c>
      <c r="C1178" s="167" t="s">
        <v>1001</v>
      </c>
      <c r="D1178" s="150">
        <v>2880</v>
      </c>
      <c r="E1178" s="150">
        <v>37</v>
      </c>
      <c r="F1178" s="150">
        <v>22</v>
      </c>
      <c r="G1178" s="150">
        <v>2</v>
      </c>
      <c r="H1178" s="150">
        <v>0</v>
      </c>
      <c r="I1178" s="151">
        <v>3507</v>
      </c>
      <c r="J1178" s="151">
        <v>45</v>
      </c>
      <c r="K1178" s="151">
        <v>45</v>
      </c>
      <c r="L1178" s="151">
        <v>5</v>
      </c>
      <c r="M1178" s="151">
        <v>0</v>
      </c>
      <c r="N1178" s="151">
        <v>2092</v>
      </c>
      <c r="O1178" s="151">
        <v>36</v>
      </c>
      <c r="P1178" s="151">
        <v>36</v>
      </c>
      <c r="Q1178" s="151">
        <v>17</v>
      </c>
      <c r="R1178" s="151">
        <v>0</v>
      </c>
      <c r="S1178" s="152">
        <v>0.015</v>
      </c>
      <c r="T1178" s="153">
        <v>72595</v>
      </c>
      <c r="U1178" s="153">
        <v>1135</v>
      </c>
      <c r="V1178" s="153">
        <v>1119</v>
      </c>
      <c r="W1178" s="153">
        <v>0</v>
      </c>
      <c r="X1178" s="151">
        <v>1009</v>
      </c>
      <c r="Y1178" s="154">
        <v>0.0156346855844066</v>
      </c>
      <c r="Z1178" s="154">
        <v>0.0128472222222222</v>
      </c>
      <c r="AA1178" s="154">
        <v>0.0128314798973482</v>
      </c>
      <c r="AB1178" s="155">
        <v>0.017208413001912</v>
      </c>
      <c r="AC1178" s="156">
        <v>1.57423248740608e-5</v>
      </c>
      <c r="AD1178" s="157">
        <v>19235</v>
      </c>
      <c r="AE1178" s="158">
        <v>271</v>
      </c>
      <c r="AF1178" s="158">
        <v>0</v>
      </c>
      <c r="AG1178" s="158">
        <v>22464</v>
      </c>
      <c r="AH1178" s="158">
        <v>331</v>
      </c>
      <c r="AI1178" s="158">
        <v>0</v>
      </c>
      <c r="AJ1178" s="155">
        <v>0.0140889004419028</v>
      </c>
      <c r="AK1178" s="155">
        <v>0.0147346866096866</v>
      </c>
      <c r="AL1178" s="156">
        <v>-0.000645786167783829</v>
      </c>
    </row>
    <row r="1179" ht="33" spans="1:38">
      <c r="A1179" s="166" t="s">
        <v>927</v>
      </c>
      <c r="B1179" s="167" t="s">
        <v>1830</v>
      </c>
      <c r="C1179" s="167" t="s">
        <v>1002</v>
      </c>
      <c r="D1179" s="150">
        <v>1913</v>
      </c>
      <c r="E1179" s="150">
        <v>32</v>
      </c>
      <c r="F1179" s="150">
        <v>21</v>
      </c>
      <c r="G1179" s="150">
        <v>0</v>
      </c>
      <c r="H1179" s="150">
        <v>0</v>
      </c>
      <c r="I1179" s="151">
        <v>2557</v>
      </c>
      <c r="J1179" s="151">
        <v>35</v>
      </c>
      <c r="K1179" s="151">
        <v>35</v>
      </c>
      <c r="L1179" s="151">
        <v>9</v>
      </c>
      <c r="M1179" s="151">
        <v>0</v>
      </c>
      <c r="N1179" s="151">
        <v>1482</v>
      </c>
      <c r="O1179" s="151">
        <v>26</v>
      </c>
      <c r="P1179" s="151">
        <v>26</v>
      </c>
      <c r="Q1179" s="151">
        <v>15</v>
      </c>
      <c r="R1179" s="151">
        <v>0</v>
      </c>
      <c r="S1179" s="152">
        <v>0.015</v>
      </c>
      <c r="T1179" s="153">
        <v>49802</v>
      </c>
      <c r="U1179" s="153">
        <v>790</v>
      </c>
      <c r="V1179" s="153">
        <v>779</v>
      </c>
      <c r="W1179" s="153">
        <v>0</v>
      </c>
      <c r="X1179" s="151">
        <v>716</v>
      </c>
      <c r="Y1179" s="154">
        <v>0.0158628167543472</v>
      </c>
      <c r="Z1179" s="154">
        <v>0.0167276529012023</v>
      </c>
      <c r="AA1179" s="154">
        <v>0.013687915526007</v>
      </c>
      <c r="AB1179" s="155">
        <v>0.0175438596491228</v>
      </c>
      <c r="AC1179" s="156">
        <v>0.00303973737519526</v>
      </c>
      <c r="AD1179" s="157">
        <v>13573</v>
      </c>
      <c r="AE1179" s="158">
        <v>216</v>
      </c>
      <c r="AF1179" s="158">
        <v>0</v>
      </c>
      <c r="AG1179" s="158">
        <v>15382</v>
      </c>
      <c r="AH1179" s="158">
        <v>226</v>
      </c>
      <c r="AI1179" s="158">
        <v>0</v>
      </c>
      <c r="AJ1179" s="155">
        <v>0.0159139468061593</v>
      </c>
      <c r="AK1179" s="155">
        <v>0.0146924977246132</v>
      </c>
      <c r="AL1179" s="156">
        <v>0.0012214490815461</v>
      </c>
    </row>
    <row r="1180" ht="33" spans="1:38">
      <c r="A1180" s="166" t="s">
        <v>927</v>
      </c>
      <c r="B1180" s="167" t="s">
        <v>1830</v>
      </c>
      <c r="C1180" s="167" t="s">
        <v>1003</v>
      </c>
      <c r="D1180" s="150">
        <v>1855</v>
      </c>
      <c r="E1180" s="150">
        <v>30</v>
      </c>
      <c r="F1180" s="150">
        <v>20</v>
      </c>
      <c r="G1180" s="150">
        <v>0</v>
      </c>
      <c r="H1180" s="150">
        <v>0</v>
      </c>
      <c r="I1180" s="151">
        <v>1888</v>
      </c>
      <c r="J1180" s="151">
        <v>30</v>
      </c>
      <c r="K1180" s="151">
        <v>30</v>
      </c>
      <c r="L1180" s="151">
        <v>3</v>
      </c>
      <c r="M1180" s="151">
        <v>0</v>
      </c>
      <c r="N1180" s="151">
        <v>1369</v>
      </c>
      <c r="O1180" s="151">
        <v>13</v>
      </c>
      <c r="P1180" s="151">
        <v>13</v>
      </c>
      <c r="Q1180" s="151">
        <v>2</v>
      </c>
      <c r="R1180" s="151">
        <v>0</v>
      </c>
      <c r="S1180" s="152">
        <v>0.015</v>
      </c>
      <c r="T1180" s="153">
        <v>41500</v>
      </c>
      <c r="U1180" s="153">
        <v>633</v>
      </c>
      <c r="V1180" s="153">
        <v>623</v>
      </c>
      <c r="W1180" s="153">
        <v>0</v>
      </c>
      <c r="X1180" s="151">
        <v>551</v>
      </c>
      <c r="Y1180" s="154">
        <v>0.0152530120481928</v>
      </c>
      <c r="Z1180" s="154">
        <v>0.0161725067385445</v>
      </c>
      <c r="AA1180" s="154">
        <v>0.0158898305084746</v>
      </c>
      <c r="AB1180" s="155">
        <v>0.00949598246895544</v>
      </c>
      <c r="AC1180" s="156">
        <v>0.0002826762300699</v>
      </c>
      <c r="AD1180" s="157">
        <v>11282</v>
      </c>
      <c r="AE1180" s="158">
        <v>167</v>
      </c>
      <c r="AF1180" s="158">
        <v>0</v>
      </c>
      <c r="AG1180" s="158">
        <v>12895</v>
      </c>
      <c r="AH1180" s="158">
        <v>199</v>
      </c>
      <c r="AI1180" s="158">
        <v>0</v>
      </c>
      <c r="AJ1180" s="155">
        <v>0.0148023400106364</v>
      </c>
      <c r="AK1180" s="155">
        <v>0.0154323381155487</v>
      </c>
      <c r="AL1180" s="156">
        <v>-0.00062999810491225</v>
      </c>
    </row>
    <row r="1181" ht="33" spans="1:38">
      <c r="A1181" s="166" t="s">
        <v>927</v>
      </c>
      <c r="B1181" s="167" t="s">
        <v>1830</v>
      </c>
      <c r="C1181" s="167" t="s">
        <v>1004</v>
      </c>
      <c r="D1181" s="150">
        <v>1554</v>
      </c>
      <c r="E1181" s="150">
        <v>20</v>
      </c>
      <c r="F1181" s="150">
        <v>12</v>
      </c>
      <c r="G1181" s="150">
        <v>0</v>
      </c>
      <c r="H1181" s="150">
        <v>0</v>
      </c>
      <c r="I1181" s="151">
        <v>2402</v>
      </c>
      <c r="J1181" s="151">
        <v>27</v>
      </c>
      <c r="K1181" s="151">
        <v>27</v>
      </c>
      <c r="L1181" s="151">
        <v>3</v>
      </c>
      <c r="M1181" s="151">
        <v>0</v>
      </c>
      <c r="N1181" s="151">
        <v>1126</v>
      </c>
      <c r="O1181" s="151">
        <v>8</v>
      </c>
      <c r="P1181" s="151">
        <v>8</v>
      </c>
      <c r="Q1181" s="151">
        <v>2</v>
      </c>
      <c r="R1181" s="151">
        <v>0</v>
      </c>
      <c r="S1181" s="152">
        <v>0.015</v>
      </c>
      <c r="T1181" s="153">
        <v>39822</v>
      </c>
      <c r="U1181" s="153">
        <v>479</v>
      </c>
      <c r="V1181" s="153">
        <v>471</v>
      </c>
      <c r="W1181" s="153">
        <v>0</v>
      </c>
      <c r="X1181" s="151">
        <v>421</v>
      </c>
      <c r="Y1181" s="154">
        <v>0.0120285269449048</v>
      </c>
      <c r="Z1181" s="154">
        <v>0.0128700128700129</v>
      </c>
      <c r="AA1181" s="154">
        <v>0.011240632805995</v>
      </c>
      <c r="AB1181" s="155">
        <v>0.00710479573712256</v>
      </c>
      <c r="AC1181" s="156">
        <v>0.00162938006401787</v>
      </c>
      <c r="AD1181" s="157">
        <v>10963</v>
      </c>
      <c r="AE1181" s="158">
        <v>142</v>
      </c>
      <c r="AF1181" s="158">
        <v>0</v>
      </c>
      <c r="AG1181" s="158">
        <v>13112</v>
      </c>
      <c r="AH1181" s="158">
        <v>145</v>
      </c>
      <c r="AI1181" s="158">
        <v>0</v>
      </c>
      <c r="AJ1181" s="155">
        <v>0.0129526589437198</v>
      </c>
      <c r="AK1181" s="155">
        <v>0.011058572300183</v>
      </c>
      <c r="AL1181" s="156">
        <v>0.00189408664353675</v>
      </c>
    </row>
    <row r="1182" ht="33" spans="1:38">
      <c r="A1182" s="166" t="s">
        <v>927</v>
      </c>
      <c r="B1182" s="167" t="s">
        <v>1829</v>
      </c>
      <c r="C1182" s="167" t="s">
        <v>1005</v>
      </c>
      <c r="D1182" s="150">
        <v>4793</v>
      </c>
      <c r="E1182" s="150">
        <v>98</v>
      </c>
      <c r="F1182" s="150">
        <v>52</v>
      </c>
      <c r="G1182" s="150">
        <v>0</v>
      </c>
      <c r="H1182" s="150">
        <v>0</v>
      </c>
      <c r="I1182" s="151">
        <v>4319</v>
      </c>
      <c r="J1182" s="151">
        <v>61</v>
      </c>
      <c r="K1182" s="151">
        <v>61</v>
      </c>
      <c r="L1182" s="151">
        <v>1</v>
      </c>
      <c r="M1182" s="151">
        <v>0</v>
      </c>
      <c r="N1182" s="151">
        <v>2534</v>
      </c>
      <c r="O1182" s="151">
        <v>80</v>
      </c>
      <c r="P1182" s="151">
        <v>80</v>
      </c>
      <c r="Q1182" s="151">
        <v>7</v>
      </c>
      <c r="R1182" s="151">
        <v>0</v>
      </c>
      <c r="S1182" s="152">
        <v>0.015</v>
      </c>
      <c r="T1182" s="153">
        <v>101572</v>
      </c>
      <c r="U1182" s="153">
        <v>1937</v>
      </c>
      <c r="V1182" s="153">
        <v>1890</v>
      </c>
      <c r="W1182" s="153">
        <v>1</v>
      </c>
      <c r="X1182" s="151">
        <v>1676</v>
      </c>
      <c r="Y1182" s="154">
        <v>0.0190603709683771</v>
      </c>
      <c r="Z1182" s="154">
        <v>0.0204464844564991</v>
      </c>
      <c r="AA1182" s="154">
        <v>0.0141236397314193</v>
      </c>
      <c r="AB1182" s="155">
        <v>0.0315706393054459</v>
      </c>
      <c r="AC1182" s="156">
        <v>0.00632284472507975</v>
      </c>
      <c r="AD1182" s="157">
        <v>28379</v>
      </c>
      <c r="AE1182" s="158">
        <v>606</v>
      </c>
      <c r="AF1182" s="158">
        <v>0</v>
      </c>
      <c r="AG1182" s="158">
        <v>30706</v>
      </c>
      <c r="AH1182" s="158">
        <v>571</v>
      </c>
      <c r="AI1182" s="158">
        <v>1</v>
      </c>
      <c r="AJ1182" s="155">
        <v>0.0213538179639875</v>
      </c>
      <c r="AK1182" s="155">
        <v>0.018563147267635</v>
      </c>
      <c r="AL1182" s="156">
        <v>0.00279067069635247</v>
      </c>
    </row>
    <row r="1183" ht="33" spans="1:38">
      <c r="A1183" s="166" t="s">
        <v>927</v>
      </c>
      <c r="B1183" s="167" t="s">
        <v>1829</v>
      </c>
      <c r="C1183" s="167" t="s">
        <v>1006</v>
      </c>
      <c r="D1183" s="150">
        <v>4931</v>
      </c>
      <c r="E1183" s="150">
        <v>56</v>
      </c>
      <c r="F1183" s="150">
        <v>42</v>
      </c>
      <c r="G1183" s="150">
        <v>0</v>
      </c>
      <c r="H1183" s="150">
        <v>0</v>
      </c>
      <c r="I1183" s="151">
        <v>4307</v>
      </c>
      <c r="J1183" s="151">
        <v>44</v>
      </c>
      <c r="K1183" s="151">
        <v>44</v>
      </c>
      <c r="L1183" s="151">
        <v>4</v>
      </c>
      <c r="M1183" s="151">
        <v>0</v>
      </c>
      <c r="N1183" s="151">
        <v>2280</v>
      </c>
      <c r="O1183" s="151">
        <v>56</v>
      </c>
      <c r="P1183" s="151">
        <v>56</v>
      </c>
      <c r="Q1183" s="151">
        <v>30</v>
      </c>
      <c r="R1183" s="151">
        <v>0</v>
      </c>
      <c r="S1183" s="152">
        <v>0.015</v>
      </c>
      <c r="T1183" s="153">
        <v>98261</v>
      </c>
      <c r="U1183" s="153">
        <v>1475</v>
      </c>
      <c r="V1183" s="153">
        <v>1461</v>
      </c>
      <c r="W1183" s="153">
        <v>0</v>
      </c>
      <c r="X1183" s="151">
        <v>1328</v>
      </c>
      <c r="Y1183" s="154">
        <v>0.0150110420207407</v>
      </c>
      <c r="Z1183" s="154">
        <v>0.0113567227742851</v>
      </c>
      <c r="AA1183" s="154">
        <v>0.0102159275597864</v>
      </c>
      <c r="AB1183" s="155">
        <v>0.0245614035087719</v>
      </c>
      <c r="AC1183" s="156">
        <v>0.00114079521449874</v>
      </c>
      <c r="AD1183" s="157">
        <v>27865</v>
      </c>
      <c r="AE1183" s="158">
        <v>431</v>
      </c>
      <c r="AF1183" s="158">
        <v>0</v>
      </c>
      <c r="AG1183" s="158">
        <v>29742</v>
      </c>
      <c r="AH1183" s="158">
        <v>431</v>
      </c>
      <c r="AI1183" s="158">
        <v>0</v>
      </c>
      <c r="AJ1183" s="155">
        <v>0.0154674322626951</v>
      </c>
      <c r="AK1183" s="155">
        <v>0.0144912917759397</v>
      </c>
      <c r="AL1183" s="156">
        <v>0.00097614048675539</v>
      </c>
    </row>
    <row r="1184" ht="33" spans="1:38">
      <c r="A1184" s="166" t="s">
        <v>927</v>
      </c>
      <c r="B1184" s="167" t="s">
        <v>1829</v>
      </c>
      <c r="C1184" s="167" t="s">
        <v>1007</v>
      </c>
      <c r="D1184" s="150">
        <v>5981</v>
      </c>
      <c r="E1184" s="150">
        <v>52</v>
      </c>
      <c r="F1184" s="150">
        <v>33</v>
      </c>
      <c r="G1184" s="150">
        <v>0</v>
      </c>
      <c r="H1184" s="150">
        <v>0</v>
      </c>
      <c r="I1184" s="151">
        <v>5239</v>
      </c>
      <c r="J1184" s="151">
        <v>101</v>
      </c>
      <c r="K1184" s="151">
        <v>101</v>
      </c>
      <c r="L1184" s="151">
        <v>1</v>
      </c>
      <c r="M1184" s="151">
        <v>0</v>
      </c>
      <c r="N1184" s="151">
        <v>3005</v>
      </c>
      <c r="O1184" s="151">
        <v>92</v>
      </c>
      <c r="P1184" s="151">
        <v>92</v>
      </c>
      <c r="Q1184" s="151">
        <v>21</v>
      </c>
      <c r="R1184" s="151">
        <v>0</v>
      </c>
      <c r="S1184" s="152">
        <v>0.015</v>
      </c>
      <c r="T1184" s="153">
        <v>119320</v>
      </c>
      <c r="U1184" s="153">
        <v>1956</v>
      </c>
      <c r="V1184" s="153">
        <v>1936</v>
      </c>
      <c r="W1184" s="153">
        <v>7</v>
      </c>
      <c r="X1184" s="151">
        <v>1680</v>
      </c>
      <c r="Y1184" s="154">
        <v>0.0163342272879651</v>
      </c>
      <c r="Z1184" s="154">
        <v>0.00869419829459957</v>
      </c>
      <c r="AA1184" s="154">
        <v>0.0192784882611185</v>
      </c>
      <c r="AB1184" s="155">
        <v>0.0306156405990017</v>
      </c>
      <c r="AC1184" s="156">
        <v>-0.010584289966519</v>
      </c>
      <c r="AD1184" s="157">
        <v>33094</v>
      </c>
      <c r="AE1184" s="158">
        <v>581</v>
      </c>
      <c r="AF1184" s="158">
        <v>0</v>
      </c>
      <c r="AG1184" s="158">
        <v>36066</v>
      </c>
      <c r="AH1184" s="158">
        <v>553</v>
      </c>
      <c r="AI1184" s="158">
        <v>2</v>
      </c>
      <c r="AJ1184" s="155">
        <v>0.0175560524566387</v>
      </c>
      <c r="AK1184" s="155">
        <v>0.0152775467199024</v>
      </c>
      <c r="AL1184" s="156">
        <v>0.00227850573673627</v>
      </c>
    </row>
    <row r="1185" ht="33" spans="1:38">
      <c r="A1185" s="166" t="s">
        <v>927</v>
      </c>
      <c r="B1185" s="167" t="s">
        <v>1829</v>
      </c>
      <c r="C1185" s="167" t="s">
        <v>1008</v>
      </c>
      <c r="D1185" s="150">
        <v>3513</v>
      </c>
      <c r="E1185" s="150">
        <v>43</v>
      </c>
      <c r="F1185" s="150">
        <v>35</v>
      </c>
      <c r="G1185" s="150">
        <v>0</v>
      </c>
      <c r="H1185" s="150">
        <v>0</v>
      </c>
      <c r="I1185" s="151">
        <v>3638</v>
      </c>
      <c r="J1185" s="151">
        <v>39</v>
      </c>
      <c r="K1185" s="151">
        <v>39</v>
      </c>
      <c r="L1185" s="151">
        <v>1</v>
      </c>
      <c r="M1185" s="151">
        <v>0</v>
      </c>
      <c r="N1185" s="151">
        <v>1900</v>
      </c>
      <c r="O1185" s="151">
        <v>35</v>
      </c>
      <c r="P1185" s="151">
        <v>35</v>
      </c>
      <c r="Q1185" s="151">
        <v>21</v>
      </c>
      <c r="R1185" s="151">
        <v>0</v>
      </c>
      <c r="S1185" s="152">
        <v>0.015</v>
      </c>
      <c r="T1185" s="153">
        <v>77084</v>
      </c>
      <c r="U1185" s="153">
        <v>1139</v>
      </c>
      <c r="V1185" s="153">
        <v>1130</v>
      </c>
      <c r="W1185" s="153">
        <v>1</v>
      </c>
      <c r="X1185" s="151">
        <v>1012</v>
      </c>
      <c r="Y1185" s="154">
        <v>0.0147631155622438</v>
      </c>
      <c r="Z1185" s="154">
        <v>0.0122402504981497</v>
      </c>
      <c r="AA1185" s="154">
        <v>0.0107201759208356</v>
      </c>
      <c r="AB1185" s="155">
        <v>0.0184210526315789</v>
      </c>
      <c r="AC1185" s="156">
        <v>0.00152007457731411</v>
      </c>
      <c r="AD1185" s="157">
        <v>21340</v>
      </c>
      <c r="AE1185" s="158">
        <v>377</v>
      </c>
      <c r="AF1185" s="158">
        <v>1</v>
      </c>
      <c r="AG1185" s="158">
        <v>23557</v>
      </c>
      <c r="AH1185" s="158">
        <v>317</v>
      </c>
      <c r="AI1185" s="158">
        <v>0</v>
      </c>
      <c r="AJ1185" s="155">
        <v>0.0176194939081537</v>
      </c>
      <c r="AK1185" s="155">
        <v>0.0134567219934627</v>
      </c>
      <c r="AL1185" s="156">
        <v>0.00416277191469104</v>
      </c>
    </row>
    <row r="1186" ht="33" spans="1:38">
      <c r="A1186" s="166" t="s">
        <v>927</v>
      </c>
      <c r="B1186" s="167" t="s">
        <v>1829</v>
      </c>
      <c r="C1186" s="167" t="s">
        <v>1009</v>
      </c>
      <c r="D1186" s="150">
        <v>3992</v>
      </c>
      <c r="E1186" s="150">
        <v>53</v>
      </c>
      <c r="F1186" s="150">
        <v>34</v>
      </c>
      <c r="G1186" s="150">
        <v>0</v>
      </c>
      <c r="H1186" s="150">
        <v>0</v>
      </c>
      <c r="I1186" s="151">
        <v>3538</v>
      </c>
      <c r="J1186" s="151">
        <v>52</v>
      </c>
      <c r="K1186" s="151">
        <v>52</v>
      </c>
      <c r="L1186" s="151">
        <v>0</v>
      </c>
      <c r="M1186" s="151">
        <v>0</v>
      </c>
      <c r="N1186" s="151">
        <v>2041</v>
      </c>
      <c r="O1186" s="151">
        <v>50</v>
      </c>
      <c r="P1186" s="151">
        <v>50</v>
      </c>
      <c r="Q1186" s="151">
        <v>8</v>
      </c>
      <c r="R1186" s="151">
        <v>0</v>
      </c>
      <c r="S1186" s="152">
        <v>0.015</v>
      </c>
      <c r="T1186" s="153">
        <v>81019</v>
      </c>
      <c r="U1186" s="153">
        <v>1264</v>
      </c>
      <c r="V1186" s="153">
        <v>1245</v>
      </c>
      <c r="W1186" s="153">
        <v>0</v>
      </c>
      <c r="X1186" s="151">
        <v>1096</v>
      </c>
      <c r="Y1186" s="154">
        <v>0.0156012787124008</v>
      </c>
      <c r="Z1186" s="154">
        <v>0.0132765531062124</v>
      </c>
      <c r="AA1186" s="154">
        <v>0.0146975692481628</v>
      </c>
      <c r="AB1186" s="155">
        <v>0.0244977951984321</v>
      </c>
      <c r="AC1186" s="156">
        <v>-0.00142101614195038</v>
      </c>
      <c r="AD1186" s="157">
        <v>22226</v>
      </c>
      <c r="AE1186" s="158">
        <v>366</v>
      </c>
      <c r="AF1186" s="158">
        <v>0</v>
      </c>
      <c r="AG1186" s="158">
        <v>24794</v>
      </c>
      <c r="AH1186" s="158">
        <v>380</v>
      </c>
      <c r="AI1186" s="158">
        <v>0</v>
      </c>
      <c r="AJ1186" s="155">
        <v>0.0164672005759021</v>
      </c>
      <c r="AK1186" s="155">
        <v>0.0153262886182141</v>
      </c>
      <c r="AL1186" s="156">
        <v>0.00114091195768801</v>
      </c>
    </row>
    <row r="1187" ht="33" spans="1:38">
      <c r="A1187" s="166" t="s">
        <v>927</v>
      </c>
      <c r="B1187" s="167" t="s">
        <v>1829</v>
      </c>
      <c r="C1187" s="167" t="s">
        <v>1010</v>
      </c>
      <c r="D1187" s="150">
        <v>3983</v>
      </c>
      <c r="E1187" s="150">
        <v>65</v>
      </c>
      <c r="F1187" s="150">
        <v>40</v>
      </c>
      <c r="G1187" s="150">
        <v>2</v>
      </c>
      <c r="H1187" s="150">
        <v>0</v>
      </c>
      <c r="I1187" s="151">
        <v>3779</v>
      </c>
      <c r="J1187" s="151">
        <v>55</v>
      </c>
      <c r="K1187" s="151">
        <v>55</v>
      </c>
      <c r="L1187" s="151">
        <v>0</v>
      </c>
      <c r="M1187" s="151">
        <v>0</v>
      </c>
      <c r="N1187" s="151">
        <v>2237</v>
      </c>
      <c r="O1187" s="151">
        <v>74</v>
      </c>
      <c r="P1187" s="151">
        <v>73</v>
      </c>
      <c r="Q1187" s="151">
        <v>7</v>
      </c>
      <c r="R1187" s="151">
        <v>0</v>
      </c>
      <c r="S1187" s="152">
        <v>0.015</v>
      </c>
      <c r="T1187" s="153">
        <v>83263</v>
      </c>
      <c r="U1187" s="153">
        <v>1354</v>
      </c>
      <c r="V1187" s="153">
        <v>1328</v>
      </c>
      <c r="W1187" s="153">
        <v>0</v>
      </c>
      <c r="X1187" s="151">
        <v>1131</v>
      </c>
      <c r="Y1187" s="154">
        <v>0.0162617248958121</v>
      </c>
      <c r="Z1187" s="154">
        <v>0.0163193572683907</v>
      </c>
      <c r="AA1187" s="154">
        <v>0.0145541148451971</v>
      </c>
      <c r="AB1187" s="155">
        <v>0.0330800178810907</v>
      </c>
      <c r="AC1187" s="156">
        <v>0.00176524242319352</v>
      </c>
      <c r="AD1187" s="157">
        <v>23522</v>
      </c>
      <c r="AE1187" s="158">
        <v>429</v>
      </c>
      <c r="AF1187" s="158">
        <v>0</v>
      </c>
      <c r="AG1187" s="158">
        <v>25285</v>
      </c>
      <c r="AH1187" s="158">
        <v>421</v>
      </c>
      <c r="AI1187" s="158">
        <v>0</v>
      </c>
      <c r="AJ1187" s="155">
        <v>0.0182382450471899</v>
      </c>
      <c r="AK1187" s="155">
        <v>0.0166501878584141</v>
      </c>
      <c r="AL1187" s="156">
        <v>0.00158805718877578</v>
      </c>
    </row>
    <row r="1188" ht="33" spans="1:38">
      <c r="A1188" s="166" t="s">
        <v>927</v>
      </c>
      <c r="B1188" s="167" t="s">
        <v>1829</v>
      </c>
      <c r="C1188" s="167" t="s">
        <v>1011</v>
      </c>
      <c r="D1188" s="150">
        <v>0</v>
      </c>
      <c r="E1188" s="150">
        <v>0</v>
      </c>
      <c r="F1188" s="150">
        <v>0</v>
      </c>
      <c r="G1188" s="150">
        <v>0</v>
      </c>
      <c r="H1188" s="150">
        <v>0</v>
      </c>
      <c r="I1188" s="151">
        <v>0</v>
      </c>
      <c r="J1188" s="151">
        <v>0</v>
      </c>
      <c r="K1188" s="151">
        <v>0</v>
      </c>
      <c r="L1188" s="151">
        <v>0</v>
      </c>
      <c r="M1188" s="151">
        <v>0</v>
      </c>
      <c r="N1188" s="151">
        <v>0</v>
      </c>
      <c r="O1188" s="151">
        <v>0</v>
      </c>
      <c r="P1188" s="151">
        <v>0</v>
      </c>
      <c r="Q1188" s="151">
        <v>0</v>
      </c>
      <c r="R1188" s="151">
        <v>0</v>
      </c>
      <c r="S1188" s="152">
        <v>0.015</v>
      </c>
      <c r="T1188" s="153">
        <v>0</v>
      </c>
      <c r="U1188" s="153">
        <v>12</v>
      </c>
      <c r="V1188" s="153">
        <v>12</v>
      </c>
      <c r="W1188" s="153">
        <v>0</v>
      </c>
      <c r="X1188" s="151">
        <v>12</v>
      </c>
      <c r="Y1188" s="154">
        <v>0</v>
      </c>
      <c r="Z1188" s="154">
        <v>0</v>
      </c>
      <c r="AA1188" s="154">
        <v>0</v>
      </c>
      <c r="AB1188" s="155">
        <v>0</v>
      </c>
      <c r="AC1188" s="156">
        <v>0</v>
      </c>
      <c r="AD1188" s="157">
        <v>0</v>
      </c>
      <c r="AE1188" s="158">
        <v>5</v>
      </c>
      <c r="AF1188" s="158">
        <v>0</v>
      </c>
      <c r="AG1188" s="158">
        <v>0</v>
      </c>
      <c r="AH1188" s="158">
        <v>3</v>
      </c>
      <c r="AI1188" s="158">
        <v>0</v>
      </c>
      <c r="AJ1188" s="155">
        <v>0</v>
      </c>
      <c r="AK1188" s="155">
        <v>0</v>
      </c>
      <c r="AL1188" s="156">
        <v>0</v>
      </c>
    </row>
    <row r="1189" ht="33" spans="1:38">
      <c r="A1189" s="166" t="s">
        <v>927</v>
      </c>
      <c r="B1189" s="167" t="s">
        <v>1829</v>
      </c>
      <c r="C1189" s="167" t="s">
        <v>1012</v>
      </c>
      <c r="D1189" s="150">
        <v>4259</v>
      </c>
      <c r="E1189" s="150">
        <v>44</v>
      </c>
      <c r="F1189" s="150">
        <v>33</v>
      </c>
      <c r="G1189" s="150">
        <v>0</v>
      </c>
      <c r="H1189" s="150">
        <v>0</v>
      </c>
      <c r="I1189" s="151">
        <v>3717</v>
      </c>
      <c r="J1189" s="151">
        <v>68</v>
      </c>
      <c r="K1189" s="151">
        <v>68</v>
      </c>
      <c r="L1189" s="151">
        <v>1</v>
      </c>
      <c r="M1189" s="151">
        <v>0</v>
      </c>
      <c r="N1189" s="151">
        <v>2364</v>
      </c>
      <c r="O1189" s="151">
        <v>46</v>
      </c>
      <c r="P1189" s="151">
        <v>46</v>
      </c>
      <c r="Q1189" s="151">
        <v>14</v>
      </c>
      <c r="R1189" s="151">
        <v>0</v>
      </c>
      <c r="S1189" s="152">
        <v>0.015</v>
      </c>
      <c r="T1189" s="153">
        <v>85083</v>
      </c>
      <c r="U1189" s="153">
        <v>1183</v>
      </c>
      <c r="V1189" s="153">
        <v>1172</v>
      </c>
      <c r="W1189" s="153">
        <v>1</v>
      </c>
      <c r="X1189" s="151">
        <v>1020</v>
      </c>
      <c r="Y1189" s="154">
        <v>0.0138923169140721</v>
      </c>
      <c r="Z1189" s="154">
        <v>0.0103310636299601</v>
      </c>
      <c r="AA1189" s="154">
        <v>0.0182943233790691</v>
      </c>
      <c r="AB1189" s="155">
        <v>0.0194585448392555</v>
      </c>
      <c r="AC1189" s="156">
        <v>-0.00796325974910906</v>
      </c>
      <c r="AD1189" s="157">
        <v>23617</v>
      </c>
      <c r="AE1189" s="158">
        <v>378</v>
      </c>
      <c r="AF1189" s="158">
        <v>0</v>
      </c>
      <c r="AG1189" s="158">
        <v>25812</v>
      </c>
      <c r="AH1189" s="158">
        <v>354</v>
      </c>
      <c r="AI1189" s="158">
        <v>0</v>
      </c>
      <c r="AJ1189" s="155">
        <v>0.0160054198247025</v>
      </c>
      <c r="AK1189" s="155">
        <v>0.0137145513714551</v>
      </c>
      <c r="AL1189" s="156">
        <v>0.00229086845324741</v>
      </c>
    </row>
    <row r="1190" ht="33" spans="1:38">
      <c r="A1190" s="166" t="s">
        <v>927</v>
      </c>
      <c r="B1190" s="167" t="s">
        <v>1829</v>
      </c>
      <c r="C1190" s="167" t="s">
        <v>1013</v>
      </c>
      <c r="D1190" s="150">
        <v>6162</v>
      </c>
      <c r="E1190" s="150">
        <v>77</v>
      </c>
      <c r="F1190" s="150">
        <v>54</v>
      </c>
      <c r="G1190" s="150">
        <v>3</v>
      </c>
      <c r="H1190" s="150">
        <v>0</v>
      </c>
      <c r="I1190" s="151">
        <v>5896</v>
      </c>
      <c r="J1190" s="151">
        <v>73</v>
      </c>
      <c r="K1190" s="151">
        <v>73</v>
      </c>
      <c r="L1190" s="151">
        <v>4</v>
      </c>
      <c r="M1190" s="151">
        <v>0</v>
      </c>
      <c r="N1190" s="151">
        <v>3019</v>
      </c>
      <c r="O1190" s="151">
        <v>70</v>
      </c>
      <c r="P1190" s="151">
        <v>70</v>
      </c>
      <c r="Q1190" s="151">
        <v>8</v>
      </c>
      <c r="R1190" s="151">
        <v>0</v>
      </c>
      <c r="S1190" s="152">
        <v>0.015</v>
      </c>
      <c r="T1190" s="153">
        <v>129651</v>
      </c>
      <c r="U1190" s="153">
        <v>1841</v>
      </c>
      <c r="V1190" s="153">
        <v>1818</v>
      </c>
      <c r="W1190" s="153">
        <v>0</v>
      </c>
      <c r="X1190" s="151">
        <v>1594</v>
      </c>
      <c r="Y1190" s="154">
        <v>0.0141996590847737</v>
      </c>
      <c r="Z1190" s="154">
        <v>0.0124959428756897</v>
      </c>
      <c r="AA1190" s="154">
        <v>0.0123812754409769</v>
      </c>
      <c r="AB1190" s="155">
        <v>0.0231864855912554</v>
      </c>
      <c r="AC1190" s="156">
        <v>0.000114667434712779</v>
      </c>
      <c r="AD1190" s="157">
        <v>35985</v>
      </c>
      <c r="AE1190" s="158">
        <v>546</v>
      </c>
      <c r="AF1190" s="158">
        <v>0</v>
      </c>
      <c r="AG1190" s="158">
        <v>38840</v>
      </c>
      <c r="AH1190" s="158">
        <v>597</v>
      </c>
      <c r="AI1190" s="158">
        <v>0</v>
      </c>
      <c r="AJ1190" s="155">
        <v>0.0151729887453105</v>
      </c>
      <c r="AK1190" s="155">
        <v>0.0153707518022657</v>
      </c>
      <c r="AL1190" s="156">
        <v>-0.000197763056955159</v>
      </c>
    </row>
    <row r="1191" ht="33" spans="1:38">
      <c r="A1191" s="166" t="s">
        <v>927</v>
      </c>
      <c r="B1191" s="167" t="s">
        <v>1829</v>
      </c>
      <c r="C1191" s="167" t="s">
        <v>1014</v>
      </c>
      <c r="D1191" s="150">
        <v>3042</v>
      </c>
      <c r="E1191" s="150">
        <v>45</v>
      </c>
      <c r="F1191" s="150">
        <v>34</v>
      </c>
      <c r="G1191" s="150">
        <v>0</v>
      </c>
      <c r="H1191" s="150">
        <v>0</v>
      </c>
      <c r="I1191" s="151">
        <v>2791</v>
      </c>
      <c r="J1191" s="151">
        <v>28</v>
      </c>
      <c r="K1191" s="151">
        <v>28</v>
      </c>
      <c r="L1191" s="151">
        <v>1</v>
      </c>
      <c r="M1191" s="151">
        <v>0</v>
      </c>
      <c r="N1191" s="151">
        <v>1610</v>
      </c>
      <c r="O1191" s="151">
        <v>32</v>
      </c>
      <c r="P1191" s="151">
        <v>32</v>
      </c>
      <c r="Q1191" s="151">
        <v>13</v>
      </c>
      <c r="R1191" s="151">
        <v>0</v>
      </c>
      <c r="S1191" s="152">
        <v>0.015</v>
      </c>
      <c r="T1191" s="153">
        <v>62084</v>
      </c>
      <c r="U1191" s="153">
        <v>914</v>
      </c>
      <c r="V1191" s="153">
        <v>903</v>
      </c>
      <c r="W1191" s="153">
        <v>1</v>
      </c>
      <c r="X1191" s="151">
        <v>813</v>
      </c>
      <c r="Y1191" s="154">
        <v>0.0147058823529412</v>
      </c>
      <c r="Z1191" s="154">
        <v>0.014792899408284</v>
      </c>
      <c r="AA1191" s="154">
        <v>0.0100322465066284</v>
      </c>
      <c r="AB1191" s="155">
        <v>0.0198757763975155</v>
      </c>
      <c r="AC1191" s="156">
        <v>0.00476065290165557</v>
      </c>
      <c r="AD1191" s="157">
        <v>17483</v>
      </c>
      <c r="AE1191" s="158">
        <v>242</v>
      </c>
      <c r="AF1191" s="158">
        <v>1</v>
      </c>
      <c r="AG1191" s="158">
        <v>18753</v>
      </c>
      <c r="AH1191" s="158">
        <v>279</v>
      </c>
      <c r="AI1191" s="158">
        <v>0</v>
      </c>
      <c r="AJ1191" s="155">
        <v>0.0137848195389807</v>
      </c>
      <c r="AK1191" s="155">
        <v>0.0148776195808671</v>
      </c>
      <c r="AL1191" s="156">
        <v>-0.00109280004188634</v>
      </c>
    </row>
    <row r="1192" ht="33" spans="1:38">
      <c r="A1192" s="166" t="s">
        <v>927</v>
      </c>
      <c r="B1192" s="167" t="s">
        <v>1829</v>
      </c>
      <c r="C1192" s="167" t="s">
        <v>1015</v>
      </c>
      <c r="D1192" s="150">
        <v>3810</v>
      </c>
      <c r="E1192" s="150">
        <v>51</v>
      </c>
      <c r="F1192" s="150">
        <v>36</v>
      </c>
      <c r="G1192" s="150">
        <v>0</v>
      </c>
      <c r="H1192" s="150">
        <v>0</v>
      </c>
      <c r="I1192" s="151">
        <v>3484</v>
      </c>
      <c r="J1192" s="151">
        <v>50</v>
      </c>
      <c r="K1192" s="151">
        <v>50</v>
      </c>
      <c r="L1192" s="151">
        <v>0</v>
      </c>
      <c r="M1192" s="151">
        <v>0</v>
      </c>
      <c r="N1192" s="151">
        <v>1835</v>
      </c>
      <c r="O1192" s="151">
        <v>40</v>
      </c>
      <c r="P1192" s="151">
        <v>40</v>
      </c>
      <c r="Q1192" s="151">
        <v>13</v>
      </c>
      <c r="R1192" s="151">
        <v>0</v>
      </c>
      <c r="S1192" s="152">
        <v>0.015</v>
      </c>
      <c r="T1192" s="153">
        <v>81076</v>
      </c>
      <c r="U1192" s="153">
        <v>1071</v>
      </c>
      <c r="V1192" s="153">
        <v>1056</v>
      </c>
      <c r="W1192" s="153">
        <v>1</v>
      </c>
      <c r="X1192" s="151">
        <v>931</v>
      </c>
      <c r="Y1192" s="154">
        <v>0.0131974937096058</v>
      </c>
      <c r="Z1192" s="154">
        <v>0.0133858267716535</v>
      </c>
      <c r="AA1192" s="154">
        <v>0.0143513203214696</v>
      </c>
      <c r="AB1192" s="155">
        <v>0.0217983651226158</v>
      </c>
      <c r="AC1192" s="156">
        <v>-0.000965493549816033</v>
      </c>
      <c r="AD1192" s="157">
        <v>21782</v>
      </c>
      <c r="AE1192" s="158">
        <v>321</v>
      </c>
      <c r="AF1192" s="158">
        <v>0</v>
      </c>
      <c r="AG1192" s="158">
        <v>24364</v>
      </c>
      <c r="AH1192" s="158">
        <v>293</v>
      </c>
      <c r="AI1192" s="158">
        <v>1</v>
      </c>
      <c r="AJ1192" s="155">
        <v>0.0147369387567716</v>
      </c>
      <c r="AK1192" s="155">
        <v>0.0119848957478247</v>
      </c>
      <c r="AL1192" s="156">
        <v>0.00275204300894699</v>
      </c>
    </row>
    <row r="1193" ht="33" spans="1:38">
      <c r="A1193" s="166" t="s">
        <v>927</v>
      </c>
      <c r="B1193" s="167" t="s">
        <v>1831</v>
      </c>
      <c r="C1193" s="167" t="s">
        <v>1016</v>
      </c>
      <c r="D1193" s="150">
        <v>3836</v>
      </c>
      <c r="E1193" s="150">
        <v>55</v>
      </c>
      <c r="F1193" s="150">
        <v>42</v>
      </c>
      <c r="G1193" s="150">
        <v>0</v>
      </c>
      <c r="H1193" s="150">
        <v>0</v>
      </c>
      <c r="I1193" s="151">
        <v>3015</v>
      </c>
      <c r="J1193" s="151">
        <v>45</v>
      </c>
      <c r="K1193" s="151">
        <v>45</v>
      </c>
      <c r="L1193" s="151">
        <v>1</v>
      </c>
      <c r="M1193" s="151">
        <v>0</v>
      </c>
      <c r="N1193" s="151">
        <v>1917</v>
      </c>
      <c r="O1193" s="151">
        <v>56</v>
      </c>
      <c r="P1193" s="151">
        <v>56</v>
      </c>
      <c r="Q1193" s="151">
        <v>29</v>
      </c>
      <c r="R1193" s="151">
        <v>0</v>
      </c>
      <c r="S1193" s="152">
        <v>0.015</v>
      </c>
      <c r="T1193" s="153">
        <v>75622</v>
      </c>
      <c r="U1193" s="153">
        <v>1368</v>
      </c>
      <c r="V1193" s="153">
        <v>1353</v>
      </c>
      <c r="W1193" s="153">
        <v>3</v>
      </c>
      <c r="X1193" s="151">
        <v>1215</v>
      </c>
      <c r="Y1193" s="154">
        <v>0.0180503028219301</v>
      </c>
      <c r="Z1193" s="154">
        <v>0.0143378519290928</v>
      </c>
      <c r="AA1193" s="154">
        <v>0.0149253731343284</v>
      </c>
      <c r="AB1193" s="155">
        <v>0.0292123109024517</v>
      </c>
      <c r="AC1193" s="156">
        <v>-0.000587521205235553</v>
      </c>
      <c r="AD1193" s="157">
        <v>21238</v>
      </c>
      <c r="AE1193" s="158">
        <v>375</v>
      </c>
      <c r="AF1193" s="158">
        <v>0</v>
      </c>
      <c r="AG1193" s="158">
        <v>23041</v>
      </c>
      <c r="AH1193" s="158">
        <v>444</v>
      </c>
      <c r="AI1193" s="158">
        <v>2</v>
      </c>
      <c r="AJ1193" s="155">
        <v>0.0176570298521518</v>
      </c>
      <c r="AK1193" s="155">
        <v>0.0191831951738206</v>
      </c>
      <c r="AL1193" s="156">
        <v>-0.00152616532166878</v>
      </c>
    </row>
    <row r="1194" ht="33" spans="1:38">
      <c r="A1194" s="166" t="s">
        <v>927</v>
      </c>
      <c r="B1194" s="167" t="s">
        <v>1831</v>
      </c>
      <c r="C1194" s="167" t="s">
        <v>1017</v>
      </c>
      <c r="D1194" s="150">
        <v>2394</v>
      </c>
      <c r="E1194" s="150">
        <v>35</v>
      </c>
      <c r="F1194" s="150">
        <v>25</v>
      </c>
      <c r="G1194" s="150">
        <v>0</v>
      </c>
      <c r="H1194" s="150">
        <v>0</v>
      </c>
      <c r="I1194" s="151">
        <v>2034</v>
      </c>
      <c r="J1194" s="151">
        <v>36</v>
      </c>
      <c r="K1194" s="151">
        <v>36</v>
      </c>
      <c r="L1194" s="151">
        <v>0</v>
      </c>
      <c r="M1194" s="151">
        <v>0</v>
      </c>
      <c r="N1194" s="151">
        <v>1285</v>
      </c>
      <c r="O1194" s="151">
        <v>36</v>
      </c>
      <c r="P1194" s="151">
        <v>36</v>
      </c>
      <c r="Q1194" s="151">
        <v>15</v>
      </c>
      <c r="R1194" s="151">
        <v>0</v>
      </c>
      <c r="S1194" s="152">
        <v>0.015</v>
      </c>
      <c r="T1194" s="153">
        <v>48620</v>
      </c>
      <c r="U1194" s="153">
        <v>788</v>
      </c>
      <c r="V1194" s="153">
        <v>778</v>
      </c>
      <c r="W1194" s="153">
        <v>5</v>
      </c>
      <c r="X1194" s="151">
        <v>665</v>
      </c>
      <c r="Y1194" s="154">
        <v>0.0161044837515426</v>
      </c>
      <c r="Z1194" s="154">
        <v>0.0146198830409357</v>
      </c>
      <c r="AA1194" s="154">
        <v>0.0176991150442478</v>
      </c>
      <c r="AB1194" s="155">
        <v>0.0280155642023346</v>
      </c>
      <c r="AC1194" s="156">
        <v>-0.00307923200331212</v>
      </c>
      <c r="AD1194" s="157">
        <v>13457</v>
      </c>
      <c r="AE1194" s="158">
        <v>249</v>
      </c>
      <c r="AF1194" s="158">
        <v>0</v>
      </c>
      <c r="AG1194" s="158">
        <v>14975</v>
      </c>
      <c r="AH1194" s="158">
        <v>231</v>
      </c>
      <c r="AI1194" s="158">
        <v>1</v>
      </c>
      <c r="AJ1194" s="155">
        <v>0.0185033811399272</v>
      </c>
      <c r="AK1194" s="155">
        <v>0.0153589315525876</v>
      </c>
      <c r="AL1194" s="156">
        <v>0.00314444958733953</v>
      </c>
    </row>
    <row r="1195" ht="33" spans="1:38">
      <c r="A1195" s="166" t="s">
        <v>927</v>
      </c>
      <c r="B1195" s="167" t="s">
        <v>1831</v>
      </c>
      <c r="C1195" s="167" t="s">
        <v>1018</v>
      </c>
      <c r="D1195" s="150">
        <v>3225</v>
      </c>
      <c r="E1195" s="150">
        <v>50</v>
      </c>
      <c r="F1195" s="150">
        <v>35</v>
      </c>
      <c r="G1195" s="150">
        <v>0</v>
      </c>
      <c r="H1195" s="150">
        <v>0</v>
      </c>
      <c r="I1195" s="151">
        <v>2919</v>
      </c>
      <c r="J1195" s="151">
        <v>47</v>
      </c>
      <c r="K1195" s="151">
        <v>47</v>
      </c>
      <c r="L1195" s="151">
        <v>2</v>
      </c>
      <c r="M1195" s="151">
        <v>0</v>
      </c>
      <c r="N1195" s="151">
        <v>2109</v>
      </c>
      <c r="O1195" s="151">
        <v>22</v>
      </c>
      <c r="P1195" s="151">
        <v>22</v>
      </c>
      <c r="Q1195" s="151">
        <v>2</v>
      </c>
      <c r="R1195" s="151">
        <v>0</v>
      </c>
      <c r="S1195" s="152">
        <v>0.015</v>
      </c>
      <c r="T1195" s="153">
        <v>68623</v>
      </c>
      <c r="U1195" s="153">
        <v>979</v>
      </c>
      <c r="V1195" s="153">
        <v>964</v>
      </c>
      <c r="W1195" s="153">
        <v>0</v>
      </c>
      <c r="X1195" s="151">
        <v>835</v>
      </c>
      <c r="Y1195" s="154">
        <v>0.014266353846378</v>
      </c>
      <c r="Z1195" s="154">
        <v>0.0155038759689922</v>
      </c>
      <c r="AA1195" s="154">
        <v>0.0161014045906132</v>
      </c>
      <c r="AB1195" s="155">
        <v>0.0104314841156946</v>
      </c>
      <c r="AC1195" s="156">
        <v>-0.000597528621620977</v>
      </c>
      <c r="AD1195" s="157">
        <v>19732</v>
      </c>
      <c r="AE1195" s="158">
        <v>307</v>
      </c>
      <c r="AF1195" s="158">
        <v>0</v>
      </c>
      <c r="AG1195" s="158">
        <v>21289</v>
      </c>
      <c r="AH1195" s="158">
        <v>277</v>
      </c>
      <c r="AI1195" s="158">
        <v>0</v>
      </c>
      <c r="AJ1195" s="155">
        <v>0.0155584836813298</v>
      </c>
      <c r="AK1195" s="155">
        <v>0.0130114143454366</v>
      </c>
      <c r="AL1195" s="156">
        <v>0.00254706933589321</v>
      </c>
    </row>
    <row r="1196" ht="33" spans="1:38">
      <c r="A1196" s="166" t="s">
        <v>927</v>
      </c>
      <c r="B1196" s="167" t="s">
        <v>1831</v>
      </c>
      <c r="C1196" s="167" t="s">
        <v>1019</v>
      </c>
      <c r="D1196" s="150">
        <v>3069</v>
      </c>
      <c r="E1196" s="150">
        <v>36</v>
      </c>
      <c r="F1196" s="150">
        <v>26</v>
      </c>
      <c r="G1196" s="150">
        <v>1</v>
      </c>
      <c r="H1196" s="150">
        <v>0</v>
      </c>
      <c r="I1196" s="151">
        <v>2584</v>
      </c>
      <c r="J1196" s="151">
        <v>35</v>
      </c>
      <c r="K1196" s="151">
        <v>35</v>
      </c>
      <c r="L1196" s="151">
        <v>0</v>
      </c>
      <c r="M1196" s="151">
        <v>0</v>
      </c>
      <c r="N1196" s="151">
        <v>1565</v>
      </c>
      <c r="O1196" s="151">
        <v>33</v>
      </c>
      <c r="P1196" s="151">
        <v>33</v>
      </c>
      <c r="Q1196" s="151">
        <v>8</v>
      </c>
      <c r="R1196" s="151">
        <v>0</v>
      </c>
      <c r="S1196" s="152">
        <v>0.015</v>
      </c>
      <c r="T1196" s="153">
        <v>59467</v>
      </c>
      <c r="U1196" s="153">
        <v>882</v>
      </c>
      <c r="V1196" s="153">
        <v>872</v>
      </c>
      <c r="W1196" s="153">
        <v>2</v>
      </c>
      <c r="X1196" s="151">
        <v>756</v>
      </c>
      <c r="Y1196" s="154">
        <v>0.0147981233289051</v>
      </c>
      <c r="Z1196" s="154">
        <v>0.0117302052785924</v>
      </c>
      <c r="AA1196" s="154">
        <v>0.0135448916408669</v>
      </c>
      <c r="AB1196" s="155">
        <v>0.0210862619808307</v>
      </c>
      <c r="AC1196" s="156">
        <v>-0.0018146863622745</v>
      </c>
      <c r="AD1196" s="157">
        <v>17183</v>
      </c>
      <c r="AE1196" s="158">
        <v>285</v>
      </c>
      <c r="AF1196" s="158">
        <v>0</v>
      </c>
      <c r="AG1196" s="158">
        <v>18194</v>
      </c>
      <c r="AH1196" s="158">
        <v>270</v>
      </c>
      <c r="AI1196" s="158">
        <v>2</v>
      </c>
      <c r="AJ1196" s="155">
        <v>0.0165861607402665</v>
      </c>
      <c r="AK1196" s="155">
        <v>0.0147301308123557</v>
      </c>
      <c r="AL1196" s="156">
        <v>0.00185602992791082</v>
      </c>
    </row>
    <row r="1197" ht="33" spans="1:38">
      <c r="A1197" s="166" t="s">
        <v>927</v>
      </c>
      <c r="B1197" s="167" t="s">
        <v>1831</v>
      </c>
      <c r="C1197" s="167" t="s">
        <v>1020</v>
      </c>
      <c r="D1197" s="150">
        <v>3243</v>
      </c>
      <c r="E1197" s="150">
        <v>46</v>
      </c>
      <c r="F1197" s="150">
        <v>28</v>
      </c>
      <c r="G1197" s="150">
        <v>1</v>
      </c>
      <c r="H1197" s="150">
        <v>0</v>
      </c>
      <c r="I1197" s="151">
        <v>2827</v>
      </c>
      <c r="J1197" s="151">
        <v>72</v>
      </c>
      <c r="K1197" s="151">
        <v>71</v>
      </c>
      <c r="L1197" s="151">
        <v>5</v>
      </c>
      <c r="M1197" s="151">
        <v>0</v>
      </c>
      <c r="N1197" s="151">
        <v>1685</v>
      </c>
      <c r="O1197" s="151">
        <v>34</v>
      </c>
      <c r="P1197" s="151">
        <v>33</v>
      </c>
      <c r="Q1197" s="151">
        <v>1</v>
      </c>
      <c r="R1197" s="151">
        <v>0</v>
      </c>
      <c r="S1197" s="152">
        <v>0.015</v>
      </c>
      <c r="T1197" s="153">
        <v>64315</v>
      </c>
      <c r="U1197" s="153">
        <v>1201</v>
      </c>
      <c r="V1197" s="153">
        <v>1180</v>
      </c>
      <c r="W1197" s="153">
        <v>4</v>
      </c>
      <c r="X1197" s="151">
        <v>1014</v>
      </c>
      <c r="Y1197" s="154">
        <v>0.0186115214180207</v>
      </c>
      <c r="Z1197" s="154">
        <v>0.0141843971631206</v>
      </c>
      <c r="AA1197" s="154">
        <v>0.0254686947293951</v>
      </c>
      <c r="AB1197" s="155">
        <v>0.0201780415430267</v>
      </c>
      <c r="AC1197" s="156">
        <v>-0.0112842975662746</v>
      </c>
      <c r="AD1197" s="157">
        <v>18476</v>
      </c>
      <c r="AE1197" s="158">
        <v>354</v>
      </c>
      <c r="AF1197" s="158">
        <v>0</v>
      </c>
      <c r="AG1197" s="158">
        <v>19584</v>
      </c>
      <c r="AH1197" s="158">
        <v>347</v>
      </c>
      <c r="AI1197" s="158">
        <v>0</v>
      </c>
      <c r="AJ1197" s="155">
        <v>0.0191599913401169</v>
      </c>
      <c r="AK1197" s="155">
        <v>0.017718545751634</v>
      </c>
      <c r="AL1197" s="156">
        <v>0.00144144558848292</v>
      </c>
    </row>
    <row r="1198" ht="33" spans="1:38">
      <c r="A1198" s="166" t="s">
        <v>927</v>
      </c>
      <c r="B1198" s="167" t="s">
        <v>1831</v>
      </c>
      <c r="C1198" s="167" t="s">
        <v>1021</v>
      </c>
      <c r="D1198" s="150">
        <v>5445</v>
      </c>
      <c r="E1198" s="150">
        <v>110</v>
      </c>
      <c r="F1198" s="150">
        <v>80</v>
      </c>
      <c r="G1198" s="150">
        <v>0</v>
      </c>
      <c r="H1198" s="150">
        <v>0</v>
      </c>
      <c r="I1198" s="151">
        <v>4804</v>
      </c>
      <c r="J1198" s="151">
        <v>68</v>
      </c>
      <c r="K1198" s="151">
        <v>68</v>
      </c>
      <c r="L1198" s="151">
        <v>1</v>
      </c>
      <c r="M1198" s="151">
        <v>0</v>
      </c>
      <c r="N1198" s="151">
        <v>2782</v>
      </c>
      <c r="O1198" s="151">
        <v>68</v>
      </c>
      <c r="P1198" s="151">
        <v>68</v>
      </c>
      <c r="Q1198" s="151">
        <v>18</v>
      </c>
      <c r="R1198" s="151">
        <v>0</v>
      </c>
      <c r="S1198" s="152">
        <v>0.015</v>
      </c>
      <c r="T1198" s="153">
        <v>111181</v>
      </c>
      <c r="U1198" s="153">
        <v>2117</v>
      </c>
      <c r="V1198" s="153">
        <v>2087</v>
      </c>
      <c r="W1198" s="153">
        <v>1</v>
      </c>
      <c r="X1198" s="151">
        <v>1838</v>
      </c>
      <c r="Y1198" s="154">
        <v>0.0190320288538509</v>
      </c>
      <c r="Z1198" s="154">
        <v>0.0202020202020202</v>
      </c>
      <c r="AA1198" s="154">
        <v>0.0141548709408826</v>
      </c>
      <c r="AB1198" s="155">
        <v>0.0244428468727534</v>
      </c>
      <c r="AC1198" s="156">
        <v>0.00604714926113761</v>
      </c>
      <c r="AD1198" s="157">
        <v>30988</v>
      </c>
      <c r="AE1198" s="158">
        <v>585</v>
      </c>
      <c r="AF1198" s="158">
        <v>0</v>
      </c>
      <c r="AG1198" s="158">
        <v>34261</v>
      </c>
      <c r="AH1198" s="158">
        <v>664</v>
      </c>
      <c r="AI1198" s="158">
        <v>1</v>
      </c>
      <c r="AJ1198" s="155">
        <v>0.018878275461469</v>
      </c>
      <c r="AK1198" s="155">
        <v>0.0193514491696098</v>
      </c>
      <c r="AL1198" s="156">
        <v>-0.000473173708140803</v>
      </c>
    </row>
    <row r="1199" ht="33" spans="1:38">
      <c r="A1199" s="166" t="s">
        <v>927</v>
      </c>
      <c r="B1199" s="167" t="s">
        <v>1829</v>
      </c>
      <c r="C1199" s="167" t="s">
        <v>1022</v>
      </c>
      <c r="D1199" s="150">
        <v>4909</v>
      </c>
      <c r="E1199" s="150">
        <v>103</v>
      </c>
      <c r="F1199" s="150">
        <v>76</v>
      </c>
      <c r="G1199" s="150">
        <v>0</v>
      </c>
      <c r="H1199" s="150">
        <v>0</v>
      </c>
      <c r="I1199" s="151">
        <v>5134</v>
      </c>
      <c r="J1199" s="151">
        <v>109</v>
      </c>
      <c r="K1199" s="151">
        <v>109</v>
      </c>
      <c r="L1199" s="151">
        <v>7</v>
      </c>
      <c r="M1199" s="151">
        <v>0</v>
      </c>
      <c r="N1199" s="151">
        <v>2720</v>
      </c>
      <c r="O1199" s="151">
        <v>72</v>
      </c>
      <c r="P1199" s="151">
        <v>72</v>
      </c>
      <c r="Q1199" s="151">
        <v>34</v>
      </c>
      <c r="R1199" s="151">
        <v>0</v>
      </c>
      <c r="S1199" s="152">
        <v>0.015</v>
      </c>
      <c r="T1199" s="153">
        <v>104117</v>
      </c>
      <c r="U1199" s="153">
        <v>2171</v>
      </c>
      <c r="V1199" s="153">
        <v>2144</v>
      </c>
      <c r="W1199" s="153">
        <v>0</v>
      </c>
      <c r="X1199" s="151">
        <v>1906</v>
      </c>
      <c r="Y1199" s="154">
        <v>0.0208515420152329</v>
      </c>
      <c r="Z1199" s="154">
        <v>0.0209818700346303</v>
      </c>
      <c r="AA1199" s="154">
        <v>0.0212310089598753</v>
      </c>
      <c r="AB1199" s="155">
        <v>0.0264705882352941</v>
      </c>
      <c r="AC1199" s="156">
        <v>-0.000249138925245071</v>
      </c>
      <c r="AD1199" s="157">
        <v>28968</v>
      </c>
      <c r="AE1199" s="158">
        <v>666</v>
      </c>
      <c r="AF1199" s="158">
        <v>0</v>
      </c>
      <c r="AG1199" s="158">
        <v>32840</v>
      </c>
      <c r="AH1199" s="158">
        <v>669</v>
      </c>
      <c r="AI1199" s="158">
        <v>0</v>
      </c>
      <c r="AJ1199" s="155">
        <v>0.0229908864954432</v>
      </c>
      <c r="AK1199" s="155">
        <v>0.0203714981729598</v>
      </c>
      <c r="AL1199" s="156">
        <v>0.00261938832248344</v>
      </c>
    </row>
    <row r="1200" ht="33" spans="1:38">
      <c r="A1200" s="166" t="s">
        <v>927</v>
      </c>
      <c r="B1200" s="167" t="s">
        <v>1829</v>
      </c>
      <c r="C1200" s="167" t="s">
        <v>1023</v>
      </c>
      <c r="D1200" s="150">
        <v>2832</v>
      </c>
      <c r="E1200" s="150">
        <v>47</v>
      </c>
      <c r="F1200" s="150">
        <v>39</v>
      </c>
      <c r="G1200" s="150">
        <v>3</v>
      </c>
      <c r="H1200" s="150">
        <v>0</v>
      </c>
      <c r="I1200" s="151">
        <v>2926</v>
      </c>
      <c r="J1200" s="151">
        <v>59</v>
      </c>
      <c r="K1200" s="151">
        <v>59</v>
      </c>
      <c r="L1200" s="151">
        <v>0</v>
      </c>
      <c r="M1200" s="151">
        <v>0</v>
      </c>
      <c r="N1200" s="151">
        <v>1399</v>
      </c>
      <c r="O1200" s="151">
        <v>43</v>
      </c>
      <c r="P1200" s="151">
        <v>43</v>
      </c>
      <c r="Q1200" s="151">
        <v>1</v>
      </c>
      <c r="R1200" s="151">
        <v>0</v>
      </c>
      <c r="S1200" s="152">
        <v>0.015</v>
      </c>
      <c r="T1200" s="153">
        <v>59524</v>
      </c>
      <c r="U1200" s="153">
        <v>1253</v>
      </c>
      <c r="V1200" s="153">
        <v>1245</v>
      </c>
      <c r="W1200" s="153">
        <v>0</v>
      </c>
      <c r="X1200" s="151">
        <v>1074</v>
      </c>
      <c r="Y1200" s="154">
        <v>0.0210503326389356</v>
      </c>
      <c r="Z1200" s="154">
        <v>0.0165960451977401</v>
      </c>
      <c r="AA1200" s="154">
        <v>0.020164046479836</v>
      </c>
      <c r="AB1200" s="155">
        <v>0.0307362401715511</v>
      </c>
      <c r="AC1200" s="156">
        <v>-0.00356800128209584</v>
      </c>
      <c r="AD1200" s="157">
        <v>16842</v>
      </c>
      <c r="AE1200" s="158">
        <v>393</v>
      </c>
      <c r="AF1200" s="158">
        <v>0</v>
      </c>
      <c r="AG1200" s="158">
        <v>18658</v>
      </c>
      <c r="AH1200" s="158">
        <v>384</v>
      </c>
      <c r="AI1200" s="158">
        <v>0</v>
      </c>
      <c r="AJ1200" s="155">
        <v>0.0233345208407553</v>
      </c>
      <c r="AK1200" s="155">
        <v>0.0205809840282989</v>
      </c>
      <c r="AL1200" s="156">
        <v>0.0027535368124564</v>
      </c>
    </row>
    <row r="1201" ht="33" spans="1:38">
      <c r="A1201" s="166" t="s">
        <v>927</v>
      </c>
      <c r="B1201" s="167" t="s">
        <v>1829</v>
      </c>
      <c r="C1201" s="167" t="s">
        <v>1024</v>
      </c>
      <c r="D1201" s="150">
        <v>3153</v>
      </c>
      <c r="E1201" s="150">
        <v>39</v>
      </c>
      <c r="F1201" s="150">
        <v>23</v>
      </c>
      <c r="G1201" s="150">
        <v>0</v>
      </c>
      <c r="H1201" s="150">
        <v>0</v>
      </c>
      <c r="I1201" s="151">
        <v>3050</v>
      </c>
      <c r="J1201" s="151">
        <v>41</v>
      </c>
      <c r="K1201" s="151">
        <v>41</v>
      </c>
      <c r="L1201" s="151">
        <v>3</v>
      </c>
      <c r="M1201" s="151">
        <v>0</v>
      </c>
      <c r="N1201" s="151">
        <v>1686</v>
      </c>
      <c r="O1201" s="151">
        <v>30</v>
      </c>
      <c r="P1201" s="151">
        <v>30</v>
      </c>
      <c r="Q1201" s="151">
        <v>4</v>
      </c>
      <c r="R1201" s="151">
        <v>0</v>
      </c>
      <c r="S1201" s="152">
        <v>0.015</v>
      </c>
      <c r="T1201" s="153">
        <v>62005</v>
      </c>
      <c r="U1201" s="153">
        <v>1033</v>
      </c>
      <c r="V1201" s="153">
        <v>1016</v>
      </c>
      <c r="W1201" s="153">
        <v>0</v>
      </c>
      <c r="X1201" s="151">
        <v>905</v>
      </c>
      <c r="Y1201" s="154">
        <v>0.0166599467784856</v>
      </c>
      <c r="Z1201" s="154">
        <v>0.0123691722169363</v>
      </c>
      <c r="AA1201" s="154">
        <v>0.0134426229508197</v>
      </c>
      <c r="AB1201" s="155">
        <v>0.0177935943060498</v>
      </c>
      <c r="AC1201" s="156">
        <v>-0.00107345073388342</v>
      </c>
      <c r="AD1201" s="157">
        <v>17891</v>
      </c>
      <c r="AE1201" s="158">
        <v>287</v>
      </c>
      <c r="AF1201" s="158">
        <v>0</v>
      </c>
      <c r="AG1201" s="158">
        <v>19267</v>
      </c>
      <c r="AH1201" s="158">
        <v>330</v>
      </c>
      <c r="AI1201" s="158">
        <v>0</v>
      </c>
      <c r="AJ1201" s="155">
        <v>0.016041585154547</v>
      </c>
      <c r="AK1201" s="155">
        <v>0.0171277313541288</v>
      </c>
      <c r="AL1201" s="156">
        <v>-0.00108614619958184</v>
      </c>
    </row>
    <row r="1202" ht="33" spans="1:38">
      <c r="A1202" s="166" t="s">
        <v>927</v>
      </c>
      <c r="B1202" s="167" t="s">
        <v>1829</v>
      </c>
      <c r="C1202" s="167" t="s">
        <v>1025</v>
      </c>
      <c r="D1202" s="150">
        <v>1854</v>
      </c>
      <c r="E1202" s="150">
        <v>50</v>
      </c>
      <c r="F1202" s="150">
        <v>34</v>
      </c>
      <c r="G1202" s="150">
        <v>0</v>
      </c>
      <c r="H1202" s="150">
        <v>0</v>
      </c>
      <c r="I1202" s="151">
        <v>1856</v>
      </c>
      <c r="J1202" s="151">
        <v>35</v>
      </c>
      <c r="K1202" s="151">
        <v>35</v>
      </c>
      <c r="L1202" s="151">
        <v>7</v>
      </c>
      <c r="M1202" s="151">
        <v>0</v>
      </c>
      <c r="N1202" s="151">
        <v>930</v>
      </c>
      <c r="O1202" s="151">
        <v>28</v>
      </c>
      <c r="P1202" s="151">
        <v>28</v>
      </c>
      <c r="Q1202" s="151">
        <v>19</v>
      </c>
      <c r="R1202" s="151">
        <v>0</v>
      </c>
      <c r="S1202" s="152">
        <v>0.015</v>
      </c>
      <c r="T1202" s="153">
        <v>37637</v>
      </c>
      <c r="U1202" s="153">
        <v>968</v>
      </c>
      <c r="V1202" s="153">
        <v>952</v>
      </c>
      <c r="W1202" s="153">
        <v>0</v>
      </c>
      <c r="X1202" s="151">
        <v>867</v>
      </c>
      <c r="Y1202" s="154">
        <v>0.0257193718946781</v>
      </c>
      <c r="Z1202" s="154">
        <v>0.0269687162891046</v>
      </c>
      <c r="AA1202" s="154">
        <v>0.0188577586206897</v>
      </c>
      <c r="AB1202" s="155">
        <v>0.0301075268817204</v>
      </c>
      <c r="AC1202" s="156">
        <v>0.00811095766841499</v>
      </c>
      <c r="AD1202" s="157">
        <v>10871</v>
      </c>
      <c r="AE1202" s="158">
        <v>318</v>
      </c>
      <c r="AF1202" s="158">
        <v>0</v>
      </c>
      <c r="AG1202" s="158">
        <v>11996</v>
      </c>
      <c r="AH1202" s="158">
        <v>313</v>
      </c>
      <c r="AI1202" s="158">
        <v>0</v>
      </c>
      <c r="AJ1202" s="155">
        <v>0.0292521387176893</v>
      </c>
      <c r="AK1202" s="155">
        <v>0.0260920306768923</v>
      </c>
      <c r="AL1202" s="156">
        <v>0.00316010804079697</v>
      </c>
    </row>
    <row r="1203" ht="33" spans="1:38">
      <c r="A1203" s="166" t="s">
        <v>927</v>
      </c>
      <c r="B1203" s="167" t="s">
        <v>1829</v>
      </c>
      <c r="C1203" s="167" t="s">
        <v>1026</v>
      </c>
      <c r="D1203" s="150">
        <v>0</v>
      </c>
      <c r="E1203" s="150">
        <v>1</v>
      </c>
      <c r="F1203" s="150">
        <v>1</v>
      </c>
      <c r="G1203" s="150">
        <v>1</v>
      </c>
      <c r="H1203" s="150">
        <v>0</v>
      </c>
      <c r="I1203" s="151">
        <v>0</v>
      </c>
      <c r="J1203" s="151">
        <v>0</v>
      </c>
      <c r="K1203" s="151">
        <v>0</v>
      </c>
      <c r="L1203" s="151">
        <v>0</v>
      </c>
      <c r="M1203" s="151">
        <v>0</v>
      </c>
      <c r="N1203" s="151">
        <v>0</v>
      </c>
      <c r="O1203" s="151">
        <v>0</v>
      </c>
      <c r="P1203" s="151">
        <v>0</v>
      </c>
      <c r="Q1203" s="151">
        <v>0</v>
      </c>
      <c r="R1203" s="151">
        <v>0</v>
      </c>
      <c r="S1203" s="152">
        <v>0.015</v>
      </c>
      <c r="T1203" s="153">
        <v>0</v>
      </c>
      <c r="U1203" s="153">
        <v>9</v>
      </c>
      <c r="V1203" s="153">
        <v>9</v>
      </c>
      <c r="W1203" s="153">
        <v>0</v>
      </c>
      <c r="X1203" s="151">
        <v>9</v>
      </c>
      <c r="Y1203" s="154">
        <v>0</v>
      </c>
      <c r="Z1203" s="154">
        <v>0</v>
      </c>
      <c r="AA1203" s="154">
        <v>0</v>
      </c>
      <c r="AB1203" s="155">
        <v>0</v>
      </c>
      <c r="AC1203" s="156">
        <v>0</v>
      </c>
      <c r="AD1203" s="157">
        <v>0</v>
      </c>
      <c r="AE1203" s="158">
        <v>1</v>
      </c>
      <c r="AF1203" s="158">
        <v>0</v>
      </c>
      <c r="AG1203" s="158">
        <v>0</v>
      </c>
      <c r="AH1203" s="158">
        <v>1</v>
      </c>
      <c r="AI1203" s="158">
        <v>0</v>
      </c>
      <c r="AJ1203" s="155">
        <v>0</v>
      </c>
      <c r="AK1203" s="155">
        <v>0</v>
      </c>
      <c r="AL1203" s="156">
        <v>0</v>
      </c>
    </row>
    <row r="1204" ht="33" spans="1:38">
      <c r="A1204" s="166" t="s">
        <v>927</v>
      </c>
      <c r="B1204" s="167" t="s">
        <v>1829</v>
      </c>
      <c r="C1204" s="167" t="s">
        <v>1027</v>
      </c>
      <c r="D1204" s="150">
        <v>5529</v>
      </c>
      <c r="E1204" s="150">
        <v>138</v>
      </c>
      <c r="F1204" s="150">
        <v>77</v>
      </c>
      <c r="G1204" s="150">
        <v>0</v>
      </c>
      <c r="H1204" s="150">
        <v>0</v>
      </c>
      <c r="I1204" s="151">
        <v>5901</v>
      </c>
      <c r="J1204" s="151">
        <v>117</v>
      </c>
      <c r="K1204" s="151">
        <v>115</v>
      </c>
      <c r="L1204" s="151">
        <v>6</v>
      </c>
      <c r="M1204" s="151">
        <v>0</v>
      </c>
      <c r="N1204" s="151">
        <v>3353</v>
      </c>
      <c r="O1204" s="151">
        <v>167</v>
      </c>
      <c r="P1204" s="151">
        <v>167</v>
      </c>
      <c r="Q1204" s="151">
        <v>53</v>
      </c>
      <c r="R1204" s="151">
        <v>0</v>
      </c>
      <c r="S1204" s="152">
        <v>0.015</v>
      </c>
      <c r="T1204" s="153">
        <v>125444</v>
      </c>
      <c r="U1204" s="153">
        <v>3523</v>
      </c>
      <c r="V1204" s="153">
        <v>3459</v>
      </c>
      <c r="W1204" s="153">
        <v>0</v>
      </c>
      <c r="X1204" s="151">
        <v>3046</v>
      </c>
      <c r="Y1204" s="154">
        <v>0.0280842447626032</v>
      </c>
      <c r="Z1204" s="154">
        <v>0.0249593054801953</v>
      </c>
      <c r="AA1204" s="154">
        <v>0.0198271479410269</v>
      </c>
      <c r="AB1204" s="155">
        <v>0.049806143751864</v>
      </c>
      <c r="AC1204" s="156">
        <v>0.00513215753916839</v>
      </c>
      <c r="AD1204" s="157">
        <v>34371</v>
      </c>
      <c r="AE1204" s="158">
        <v>1008</v>
      </c>
      <c r="AF1204" s="158">
        <v>0</v>
      </c>
      <c r="AG1204" s="158">
        <v>39490</v>
      </c>
      <c r="AH1204" s="158">
        <v>1169</v>
      </c>
      <c r="AI1204" s="158">
        <v>0</v>
      </c>
      <c r="AJ1204" s="155">
        <v>0.0293270489656978</v>
      </c>
      <c r="AK1204" s="155">
        <v>0.0296024309951887</v>
      </c>
      <c r="AL1204" s="156">
        <v>-0.000275382029490831</v>
      </c>
    </row>
    <row r="1205" ht="33" spans="1:38">
      <c r="A1205" s="166" t="s">
        <v>927</v>
      </c>
      <c r="B1205" s="167" t="s">
        <v>1829</v>
      </c>
      <c r="C1205" s="167" t="s">
        <v>1028</v>
      </c>
      <c r="D1205" s="150">
        <v>0</v>
      </c>
      <c r="E1205" s="150">
        <v>0</v>
      </c>
      <c r="F1205" s="150">
        <v>0</v>
      </c>
      <c r="G1205" s="150">
        <v>0</v>
      </c>
      <c r="H1205" s="150">
        <v>0</v>
      </c>
      <c r="I1205" s="151">
        <v>2</v>
      </c>
      <c r="J1205" s="151">
        <v>0</v>
      </c>
      <c r="K1205" s="151">
        <v>0</v>
      </c>
      <c r="L1205" s="151">
        <v>0</v>
      </c>
      <c r="M1205" s="151">
        <v>0</v>
      </c>
      <c r="N1205" s="151">
        <v>0</v>
      </c>
      <c r="O1205" s="151">
        <v>0</v>
      </c>
      <c r="P1205" s="151">
        <v>0</v>
      </c>
      <c r="Q1205" s="151">
        <v>0</v>
      </c>
      <c r="R1205" s="151">
        <v>0</v>
      </c>
      <c r="S1205" s="152">
        <v>0.015</v>
      </c>
      <c r="T1205" s="153">
        <v>29</v>
      </c>
      <c r="U1205" s="153">
        <v>1</v>
      </c>
      <c r="V1205" s="153">
        <v>1</v>
      </c>
      <c r="W1205" s="153">
        <v>0</v>
      </c>
      <c r="X1205" s="151">
        <v>1</v>
      </c>
      <c r="Y1205" s="154">
        <v>0.0344827586206897</v>
      </c>
      <c r="Z1205" s="154">
        <v>0</v>
      </c>
      <c r="AA1205" s="154">
        <v>0</v>
      </c>
      <c r="AB1205" s="155">
        <v>0</v>
      </c>
      <c r="AC1205" s="156">
        <v>0</v>
      </c>
      <c r="AD1205" s="157">
        <v>11</v>
      </c>
      <c r="AE1205" s="158">
        <v>1</v>
      </c>
      <c r="AF1205" s="158">
        <v>0</v>
      </c>
      <c r="AG1205" s="158">
        <v>7</v>
      </c>
      <c r="AH1205" s="158">
        <v>0</v>
      </c>
      <c r="AI1205" s="158">
        <v>0</v>
      </c>
      <c r="AJ1205" s="155">
        <v>0.0909090909090909</v>
      </c>
      <c r="AK1205" s="155">
        <v>0</v>
      </c>
      <c r="AL1205" s="156">
        <v>0.0909090909090909</v>
      </c>
    </row>
    <row r="1206" ht="33" spans="1:38">
      <c r="A1206" s="166" t="s">
        <v>927</v>
      </c>
      <c r="B1206" s="167" t="s">
        <v>1829</v>
      </c>
      <c r="C1206" s="167" t="s">
        <v>1029</v>
      </c>
      <c r="D1206" s="150">
        <v>0</v>
      </c>
      <c r="E1206" s="150">
        <v>0</v>
      </c>
      <c r="F1206" s="150">
        <v>0</v>
      </c>
      <c r="G1206" s="150">
        <v>0</v>
      </c>
      <c r="H1206" s="150">
        <v>0</v>
      </c>
      <c r="I1206" s="151">
        <v>0</v>
      </c>
      <c r="J1206" s="151">
        <v>0</v>
      </c>
      <c r="K1206" s="151">
        <v>0</v>
      </c>
      <c r="L1206" s="151">
        <v>0</v>
      </c>
      <c r="M1206" s="151">
        <v>0</v>
      </c>
      <c r="N1206" s="151">
        <v>0</v>
      </c>
      <c r="O1206" s="151">
        <v>0</v>
      </c>
      <c r="P1206" s="151">
        <v>0</v>
      </c>
      <c r="Q1206" s="151">
        <v>0</v>
      </c>
      <c r="R1206" s="151">
        <v>0</v>
      </c>
      <c r="S1206" s="152">
        <v>0.015</v>
      </c>
      <c r="T1206" s="153">
        <v>0</v>
      </c>
      <c r="U1206" s="153">
        <v>1</v>
      </c>
      <c r="V1206" s="153">
        <v>1</v>
      </c>
      <c r="W1206" s="153">
        <v>0</v>
      </c>
      <c r="X1206" s="151">
        <v>1</v>
      </c>
      <c r="Y1206" s="154">
        <v>0</v>
      </c>
      <c r="Z1206" s="154">
        <v>0</v>
      </c>
      <c r="AA1206" s="154">
        <v>0</v>
      </c>
      <c r="AB1206" s="155">
        <v>0</v>
      </c>
      <c r="AC1206" s="156">
        <v>0</v>
      </c>
      <c r="AD1206" s="157">
        <v>0</v>
      </c>
      <c r="AE1206" s="158">
        <v>0</v>
      </c>
      <c r="AF1206" s="158">
        <v>0</v>
      </c>
      <c r="AG1206" s="158">
        <v>0</v>
      </c>
      <c r="AH1206" s="158">
        <v>0</v>
      </c>
      <c r="AI1206" s="158">
        <v>0</v>
      </c>
      <c r="AJ1206" s="155">
        <v>0</v>
      </c>
      <c r="AK1206" s="155">
        <v>0</v>
      </c>
      <c r="AL1206" s="156">
        <v>0</v>
      </c>
    </row>
    <row r="1207" ht="33" spans="1:38">
      <c r="A1207" s="166" t="s">
        <v>927</v>
      </c>
      <c r="B1207" s="167" t="s">
        <v>1829</v>
      </c>
      <c r="C1207" s="167" t="s">
        <v>1030</v>
      </c>
      <c r="D1207" s="150">
        <v>3400</v>
      </c>
      <c r="E1207" s="150">
        <v>64</v>
      </c>
      <c r="F1207" s="150">
        <v>57</v>
      </c>
      <c r="G1207" s="150">
        <v>9</v>
      </c>
      <c r="H1207" s="150">
        <v>0</v>
      </c>
      <c r="I1207" s="151">
        <v>3515</v>
      </c>
      <c r="J1207" s="151">
        <v>52</v>
      </c>
      <c r="K1207" s="151">
        <v>52</v>
      </c>
      <c r="L1207" s="151">
        <v>7</v>
      </c>
      <c r="M1207" s="151">
        <v>0</v>
      </c>
      <c r="N1207" s="151">
        <v>2300</v>
      </c>
      <c r="O1207" s="151">
        <v>54</v>
      </c>
      <c r="P1207" s="151">
        <v>54</v>
      </c>
      <c r="Q1207" s="151">
        <v>18</v>
      </c>
      <c r="R1207" s="151">
        <v>0</v>
      </c>
      <c r="S1207" s="152">
        <v>0.015</v>
      </c>
      <c r="T1207" s="153">
        <v>79549</v>
      </c>
      <c r="U1207" s="153">
        <v>1308</v>
      </c>
      <c r="V1207" s="153">
        <v>1301</v>
      </c>
      <c r="W1207" s="153">
        <v>0</v>
      </c>
      <c r="X1207" s="151">
        <v>1150</v>
      </c>
      <c r="Y1207" s="154">
        <v>0.0164426956969918</v>
      </c>
      <c r="Z1207" s="154">
        <v>0.0188235294117647</v>
      </c>
      <c r="AA1207" s="154">
        <v>0.0147937411095306</v>
      </c>
      <c r="AB1207" s="155">
        <v>0.0234782608695652</v>
      </c>
      <c r="AC1207" s="156">
        <v>0.00402978830223412</v>
      </c>
      <c r="AD1207" s="157">
        <v>21986</v>
      </c>
      <c r="AE1207" s="158">
        <v>407</v>
      </c>
      <c r="AF1207" s="158">
        <v>0</v>
      </c>
      <c r="AG1207" s="158">
        <v>24030</v>
      </c>
      <c r="AH1207" s="158">
        <v>400</v>
      </c>
      <c r="AI1207" s="158">
        <v>0</v>
      </c>
      <c r="AJ1207" s="155">
        <v>0.0185117802237788</v>
      </c>
      <c r="AK1207" s="155">
        <v>0.0166458593424886</v>
      </c>
      <c r="AL1207" s="156">
        <v>0.00186592088129021</v>
      </c>
    </row>
    <row r="1208" ht="33" spans="1:38">
      <c r="A1208" s="166" t="s">
        <v>927</v>
      </c>
      <c r="B1208" s="167" t="s">
        <v>1829</v>
      </c>
      <c r="C1208" s="167" t="s">
        <v>1031</v>
      </c>
      <c r="D1208" s="150">
        <v>0</v>
      </c>
      <c r="E1208" s="150">
        <v>0</v>
      </c>
      <c r="F1208" s="150">
        <v>0</v>
      </c>
      <c r="G1208" s="150">
        <v>0</v>
      </c>
      <c r="H1208" s="150">
        <v>0</v>
      </c>
      <c r="I1208" s="151">
        <v>0</v>
      </c>
      <c r="J1208" s="151">
        <v>0</v>
      </c>
      <c r="K1208" s="151">
        <v>0</v>
      </c>
      <c r="L1208" s="151">
        <v>0</v>
      </c>
      <c r="M1208" s="151">
        <v>0</v>
      </c>
      <c r="N1208" s="151">
        <v>0</v>
      </c>
      <c r="O1208" s="151">
        <v>2</v>
      </c>
      <c r="P1208" s="151">
        <v>2</v>
      </c>
      <c r="Q1208" s="151">
        <v>2</v>
      </c>
      <c r="R1208" s="151">
        <v>0</v>
      </c>
      <c r="S1208" s="152">
        <v>0.015</v>
      </c>
      <c r="T1208" s="153">
        <v>0</v>
      </c>
      <c r="U1208" s="153">
        <v>39</v>
      </c>
      <c r="V1208" s="153">
        <v>39</v>
      </c>
      <c r="W1208" s="153">
        <v>0</v>
      </c>
      <c r="X1208" s="151">
        <v>39</v>
      </c>
      <c r="Y1208" s="154">
        <v>0</v>
      </c>
      <c r="Z1208" s="154">
        <v>0</v>
      </c>
      <c r="AA1208" s="154">
        <v>0</v>
      </c>
      <c r="AB1208" s="155">
        <v>0</v>
      </c>
      <c r="AC1208" s="156">
        <v>0</v>
      </c>
      <c r="AD1208" s="157">
        <v>0</v>
      </c>
      <c r="AE1208" s="158">
        <v>16</v>
      </c>
      <c r="AF1208" s="158">
        <v>0</v>
      </c>
      <c r="AG1208" s="158">
        <v>0</v>
      </c>
      <c r="AH1208" s="158">
        <v>4</v>
      </c>
      <c r="AI1208" s="158">
        <v>0</v>
      </c>
      <c r="AJ1208" s="155">
        <v>0</v>
      </c>
      <c r="AK1208" s="155">
        <v>0</v>
      </c>
      <c r="AL1208" s="156">
        <v>0</v>
      </c>
    </row>
    <row r="1209" ht="33" spans="1:38">
      <c r="A1209" s="166" t="s">
        <v>927</v>
      </c>
      <c r="B1209" s="167" t="s">
        <v>1829</v>
      </c>
      <c r="C1209" s="167" t="s">
        <v>1032</v>
      </c>
      <c r="D1209" s="150">
        <v>1592</v>
      </c>
      <c r="E1209" s="150">
        <v>16</v>
      </c>
      <c r="F1209" s="150">
        <v>15</v>
      </c>
      <c r="G1209" s="150">
        <v>0</v>
      </c>
      <c r="H1209" s="150">
        <v>0</v>
      </c>
      <c r="I1209" s="151">
        <v>1826</v>
      </c>
      <c r="J1209" s="151">
        <v>28</v>
      </c>
      <c r="K1209" s="151">
        <v>28</v>
      </c>
      <c r="L1209" s="151">
        <v>0</v>
      </c>
      <c r="M1209" s="151">
        <v>0</v>
      </c>
      <c r="N1209" s="151">
        <v>816</v>
      </c>
      <c r="O1209" s="151">
        <v>35</v>
      </c>
      <c r="P1209" s="151">
        <v>35</v>
      </c>
      <c r="Q1209" s="151">
        <v>7</v>
      </c>
      <c r="R1209" s="151">
        <v>0</v>
      </c>
      <c r="S1209" s="152">
        <v>0.015</v>
      </c>
      <c r="T1209" s="153">
        <v>35242</v>
      </c>
      <c r="U1209" s="153">
        <v>612</v>
      </c>
      <c r="V1209" s="153">
        <v>611</v>
      </c>
      <c r="W1209" s="153">
        <v>0</v>
      </c>
      <c r="X1209" s="151">
        <v>528</v>
      </c>
      <c r="Y1209" s="154">
        <v>0.017365643266557</v>
      </c>
      <c r="Z1209" s="154">
        <v>0.0100502512562814</v>
      </c>
      <c r="AA1209" s="154">
        <v>0.0153340635268346</v>
      </c>
      <c r="AB1209" s="155">
        <v>0.0428921568627451</v>
      </c>
      <c r="AC1209" s="156">
        <v>-0.0052838122705532</v>
      </c>
      <c r="AD1209" s="157">
        <v>9832</v>
      </c>
      <c r="AE1209" s="158">
        <v>188</v>
      </c>
      <c r="AF1209" s="158">
        <v>0</v>
      </c>
      <c r="AG1209" s="158">
        <v>11098</v>
      </c>
      <c r="AH1209" s="158">
        <v>189</v>
      </c>
      <c r="AI1209" s="158">
        <v>0</v>
      </c>
      <c r="AJ1209" s="155">
        <v>0.0191212367778682</v>
      </c>
      <c r="AK1209" s="155">
        <v>0.017030095512705</v>
      </c>
      <c r="AL1209" s="156">
        <v>0.00209114126516319</v>
      </c>
    </row>
    <row r="1210" ht="33" spans="1:38">
      <c r="A1210" s="166" t="s">
        <v>927</v>
      </c>
      <c r="B1210" s="167" t="s">
        <v>1829</v>
      </c>
      <c r="C1210" s="167" t="s">
        <v>1033</v>
      </c>
      <c r="D1210" s="150">
        <v>4774</v>
      </c>
      <c r="E1210" s="150">
        <v>90</v>
      </c>
      <c r="F1210" s="150">
        <v>59</v>
      </c>
      <c r="G1210" s="150">
        <v>0</v>
      </c>
      <c r="H1210" s="150">
        <v>0</v>
      </c>
      <c r="I1210" s="151">
        <v>5182</v>
      </c>
      <c r="J1210" s="151">
        <v>104</v>
      </c>
      <c r="K1210" s="151">
        <v>103</v>
      </c>
      <c r="L1210" s="151">
        <v>12</v>
      </c>
      <c r="M1210" s="151">
        <v>0</v>
      </c>
      <c r="N1210" s="151">
        <v>2775</v>
      </c>
      <c r="O1210" s="151">
        <v>113</v>
      </c>
      <c r="P1210" s="151">
        <v>112</v>
      </c>
      <c r="Q1210" s="151">
        <v>40</v>
      </c>
      <c r="R1210" s="151">
        <v>0</v>
      </c>
      <c r="S1210" s="152">
        <v>0.015</v>
      </c>
      <c r="T1210" s="153">
        <v>104210</v>
      </c>
      <c r="U1210" s="153">
        <v>2616</v>
      </c>
      <c r="V1210" s="153">
        <v>2582</v>
      </c>
      <c r="W1210" s="153">
        <v>2</v>
      </c>
      <c r="X1210" s="151">
        <v>2325</v>
      </c>
      <c r="Y1210" s="154">
        <v>0.0250839650705307</v>
      </c>
      <c r="Z1210" s="154">
        <v>0.0188521156263092</v>
      </c>
      <c r="AA1210" s="154">
        <v>0.0200694712466229</v>
      </c>
      <c r="AB1210" s="155">
        <v>0.0407207207207207</v>
      </c>
      <c r="AC1210" s="156">
        <v>-0.00121735562031375</v>
      </c>
      <c r="AD1210" s="157">
        <v>28536</v>
      </c>
      <c r="AE1210" s="158">
        <v>722</v>
      </c>
      <c r="AF1210" s="158">
        <v>1</v>
      </c>
      <c r="AG1210" s="158">
        <v>32519</v>
      </c>
      <c r="AH1210" s="158">
        <v>850</v>
      </c>
      <c r="AI1210" s="158">
        <v>0</v>
      </c>
      <c r="AJ1210" s="155">
        <v>0.0252663302495094</v>
      </c>
      <c r="AK1210" s="155">
        <v>0.0261385651465297</v>
      </c>
      <c r="AL1210" s="156">
        <v>-0.000872234897020329</v>
      </c>
    </row>
    <row r="1211" ht="33" spans="1:38">
      <c r="A1211" s="166" t="s">
        <v>927</v>
      </c>
      <c r="B1211" s="167" t="s">
        <v>1829</v>
      </c>
      <c r="C1211" s="167" t="s">
        <v>1034</v>
      </c>
      <c r="D1211" s="150">
        <v>1743</v>
      </c>
      <c r="E1211" s="150">
        <v>39</v>
      </c>
      <c r="F1211" s="150">
        <v>20</v>
      </c>
      <c r="G1211" s="150">
        <v>0</v>
      </c>
      <c r="H1211" s="150">
        <v>0</v>
      </c>
      <c r="I1211" s="151">
        <v>1980</v>
      </c>
      <c r="J1211" s="151">
        <v>26</v>
      </c>
      <c r="K1211" s="151">
        <v>26</v>
      </c>
      <c r="L1211" s="151">
        <v>1</v>
      </c>
      <c r="M1211" s="151">
        <v>0</v>
      </c>
      <c r="N1211" s="151">
        <v>920</v>
      </c>
      <c r="O1211" s="151">
        <v>29</v>
      </c>
      <c r="P1211" s="151">
        <v>29</v>
      </c>
      <c r="Q1211" s="151">
        <v>7</v>
      </c>
      <c r="R1211" s="151">
        <v>0</v>
      </c>
      <c r="S1211" s="152">
        <v>0.015</v>
      </c>
      <c r="T1211" s="153">
        <v>39512</v>
      </c>
      <c r="U1211" s="153">
        <v>697</v>
      </c>
      <c r="V1211" s="153">
        <v>677</v>
      </c>
      <c r="W1211" s="153">
        <v>0</v>
      </c>
      <c r="X1211" s="151">
        <v>599</v>
      </c>
      <c r="Y1211" s="154">
        <v>0.0176402105689411</v>
      </c>
      <c r="Z1211" s="154">
        <v>0.0223752151462995</v>
      </c>
      <c r="AA1211" s="154">
        <v>0.0131313131313131</v>
      </c>
      <c r="AB1211" s="155">
        <v>0.0315217391304348</v>
      </c>
      <c r="AC1211" s="156">
        <v>0.00924390201498635</v>
      </c>
      <c r="AD1211" s="157">
        <v>10710</v>
      </c>
      <c r="AE1211" s="158">
        <v>196</v>
      </c>
      <c r="AF1211" s="158">
        <v>0</v>
      </c>
      <c r="AG1211" s="158">
        <v>12851</v>
      </c>
      <c r="AH1211" s="158">
        <v>245</v>
      </c>
      <c r="AI1211" s="158">
        <v>0</v>
      </c>
      <c r="AJ1211" s="155">
        <v>0.0183006535947712</v>
      </c>
      <c r="AK1211" s="155">
        <v>0.0190646642284647</v>
      </c>
      <c r="AL1211" s="156">
        <v>-0.000764010633693468</v>
      </c>
    </row>
    <row r="1212" ht="33" spans="1:38">
      <c r="A1212" s="166" t="s">
        <v>927</v>
      </c>
      <c r="B1212" s="167" t="s">
        <v>1829</v>
      </c>
      <c r="C1212" s="167" t="s">
        <v>1035</v>
      </c>
      <c r="D1212" s="150">
        <v>3583</v>
      </c>
      <c r="E1212" s="150">
        <v>50</v>
      </c>
      <c r="F1212" s="150">
        <v>40</v>
      </c>
      <c r="G1212" s="150">
        <v>0</v>
      </c>
      <c r="H1212" s="150">
        <v>0</v>
      </c>
      <c r="I1212" s="151">
        <v>3705</v>
      </c>
      <c r="J1212" s="151">
        <v>75</v>
      </c>
      <c r="K1212" s="151">
        <v>75</v>
      </c>
      <c r="L1212" s="151">
        <v>7</v>
      </c>
      <c r="M1212" s="151">
        <v>0</v>
      </c>
      <c r="N1212" s="151">
        <v>2225</v>
      </c>
      <c r="O1212" s="151">
        <v>54</v>
      </c>
      <c r="P1212" s="151">
        <v>54</v>
      </c>
      <c r="Q1212" s="151">
        <v>27</v>
      </c>
      <c r="R1212" s="151">
        <v>1</v>
      </c>
      <c r="S1212" s="152">
        <v>0.015</v>
      </c>
      <c r="T1212" s="153">
        <v>73596</v>
      </c>
      <c r="U1212" s="153">
        <v>1449</v>
      </c>
      <c r="V1212" s="153">
        <v>1439</v>
      </c>
      <c r="W1212" s="153">
        <v>2</v>
      </c>
      <c r="X1212" s="151">
        <v>1270</v>
      </c>
      <c r="Y1212" s="154">
        <v>0.0196613946410131</v>
      </c>
      <c r="Z1212" s="154">
        <v>0.0139547864917667</v>
      </c>
      <c r="AA1212" s="154">
        <v>0.0202429149797571</v>
      </c>
      <c r="AB1212" s="155">
        <v>0.0238202247191011</v>
      </c>
      <c r="AC1212" s="156">
        <v>-0.00628812848799041</v>
      </c>
      <c r="AD1212" s="157">
        <v>21487</v>
      </c>
      <c r="AE1212" s="158">
        <v>438</v>
      </c>
      <c r="AF1212" s="158">
        <v>1</v>
      </c>
      <c r="AG1212" s="158">
        <v>22465</v>
      </c>
      <c r="AH1212" s="158">
        <v>471</v>
      </c>
      <c r="AI1212" s="158">
        <v>0</v>
      </c>
      <c r="AJ1212" s="155">
        <v>0.020337878717364</v>
      </c>
      <c r="AK1212" s="155">
        <v>0.0209659470287113</v>
      </c>
      <c r="AL1212" s="156">
        <v>-0.000628068311347339</v>
      </c>
    </row>
    <row r="1213" ht="33" spans="1:38">
      <c r="A1213" s="166" t="s">
        <v>927</v>
      </c>
      <c r="B1213" s="167" t="s">
        <v>1829</v>
      </c>
      <c r="C1213" s="167" t="s">
        <v>1036</v>
      </c>
      <c r="D1213" s="150">
        <v>4293</v>
      </c>
      <c r="E1213" s="150">
        <v>72</v>
      </c>
      <c r="F1213" s="150">
        <v>48</v>
      </c>
      <c r="G1213" s="150">
        <v>0</v>
      </c>
      <c r="H1213" s="150">
        <v>0</v>
      </c>
      <c r="I1213" s="151">
        <v>4455</v>
      </c>
      <c r="J1213" s="151">
        <v>55</v>
      </c>
      <c r="K1213" s="151">
        <v>55</v>
      </c>
      <c r="L1213" s="151">
        <v>0</v>
      </c>
      <c r="M1213" s="151">
        <v>0</v>
      </c>
      <c r="N1213" s="151">
        <v>2026</v>
      </c>
      <c r="O1213" s="151">
        <v>55</v>
      </c>
      <c r="P1213" s="151">
        <v>54</v>
      </c>
      <c r="Q1213" s="151">
        <v>26</v>
      </c>
      <c r="R1213" s="151">
        <v>1</v>
      </c>
      <c r="S1213" s="152">
        <v>0.015</v>
      </c>
      <c r="T1213" s="153">
        <v>92073</v>
      </c>
      <c r="U1213" s="153">
        <v>1769</v>
      </c>
      <c r="V1213" s="153">
        <v>1743</v>
      </c>
      <c r="W1213" s="153">
        <v>5</v>
      </c>
      <c r="X1213" s="151">
        <v>1582</v>
      </c>
      <c r="Y1213" s="154">
        <v>0.0191587110227754</v>
      </c>
      <c r="Z1213" s="154">
        <v>0.0167714884696017</v>
      </c>
      <c r="AA1213" s="154">
        <v>0.0123456790123457</v>
      </c>
      <c r="AB1213" s="155">
        <v>0.0266535044422507</v>
      </c>
      <c r="AC1213" s="156">
        <v>0.004425809457256</v>
      </c>
      <c r="AD1213" s="157">
        <v>25237</v>
      </c>
      <c r="AE1213" s="158">
        <v>528</v>
      </c>
      <c r="AF1213" s="158">
        <v>1</v>
      </c>
      <c r="AG1213" s="158">
        <v>29995</v>
      </c>
      <c r="AH1213" s="158">
        <v>532</v>
      </c>
      <c r="AI1213" s="158">
        <v>1</v>
      </c>
      <c r="AJ1213" s="155">
        <v>0.0208820382771328</v>
      </c>
      <c r="AK1213" s="155">
        <v>0.0177029504917486</v>
      </c>
      <c r="AL1213" s="156">
        <v>0.00317908778538415</v>
      </c>
    </row>
    <row r="1214" ht="33" spans="1:38">
      <c r="A1214" s="166" t="s">
        <v>927</v>
      </c>
      <c r="B1214" s="167" t="s">
        <v>1829</v>
      </c>
      <c r="C1214" s="167" t="s">
        <v>1037</v>
      </c>
      <c r="D1214" s="150">
        <v>3248</v>
      </c>
      <c r="E1214" s="150">
        <v>57</v>
      </c>
      <c r="F1214" s="150">
        <v>47</v>
      </c>
      <c r="G1214" s="150">
        <v>0</v>
      </c>
      <c r="H1214" s="150">
        <v>0</v>
      </c>
      <c r="I1214" s="151">
        <v>3387</v>
      </c>
      <c r="J1214" s="151">
        <v>67</v>
      </c>
      <c r="K1214" s="151">
        <v>66</v>
      </c>
      <c r="L1214" s="151">
        <v>9</v>
      </c>
      <c r="M1214" s="151">
        <v>0</v>
      </c>
      <c r="N1214" s="151">
        <v>2007</v>
      </c>
      <c r="O1214" s="151">
        <v>48</v>
      </c>
      <c r="P1214" s="151">
        <v>48</v>
      </c>
      <c r="Q1214" s="151">
        <v>18</v>
      </c>
      <c r="R1214" s="151">
        <v>0</v>
      </c>
      <c r="S1214" s="152">
        <v>0.015</v>
      </c>
      <c r="T1214" s="153">
        <v>74636</v>
      </c>
      <c r="U1214" s="153">
        <v>1611</v>
      </c>
      <c r="V1214" s="153">
        <v>1597</v>
      </c>
      <c r="W1214" s="153">
        <v>9</v>
      </c>
      <c r="X1214" s="151">
        <v>1425</v>
      </c>
      <c r="Y1214" s="154">
        <v>0.0214641727852511</v>
      </c>
      <c r="Z1214" s="154">
        <v>0.0175492610837438</v>
      </c>
      <c r="AA1214" s="154">
        <v>0.0197815175671686</v>
      </c>
      <c r="AB1214" s="155">
        <v>0.0239162929745889</v>
      </c>
      <c r="AC1214" s="156">
        <v>-0.00223225648342474</v>
      </c>
      <c r="AD1214" s="157">
        <v>20570</v>
      </c>
      <c r="AE1214" s="158">
        <v>420</v>
      </c>
      <c r="AF1214" s="158">
        <v>0</v>
      </c>
      <c r="AG1214" s="158">
        <v>22920</v>
      </c>
      <c r="AH1214" s="158">
        <v>461</v>
      </c>
      <c r="AI1214" s="158">
        <v>4</v>
      </c>
      <c r="AJ1214" s="155">
        <v>0.0204180845892076</v>
      </c>
      <c r="AK1214" s="155">
        <v>0.0199389179755672</v>
      </c>
      <c r="AL1214" s="156">
        <v>0.000479166613640395</v>
      </c>
    </row>
    <row r="1215" ht="33" spans="1:38">
      <c r="A1215" s="166" t="s">
        <v>927</v>
      </c>
      <c r="B1215" s="167" t="s">
        <v>1829</v>
      </c>
      <c r="C1215" s="167" t="s">
        <v>1038</v>
      </c>
      <c r="D1215" s="150">
        <v>2655</v>
      </c>
      <c r="E1215" s="150">
        <v>44</v>
      </c>
      <c r="F1215" s="150">
        <v>29</v>
      </c>
      <c r="G1215" s="150">
        <v>1</v>
      </c>
      <c r="H1215" s="150">
        <v>0</v>
      </c>
      <c r="I1215" s="151">
        <v>2646</v>
      </c>
      <c r="J1215" s="151">
        <v>40</v>
      </c>
      <c r="K1215" s="151">
        <v>40</v>
      </c>
      <c r="L1215" s="151">
        <v>3</v>
      </c>
      <c r="M1215" s="151">
        <v>0</v>
      </c>
      <c r="N1215" s="151">
        <v>1453</v>
      </c>
      <c r="O1215" s="151">
        <v>82</v>
      </c>
      <c r="P1215" s="151">
        <v>81</v>
      </c>
      <c r="Q1215" s="151">
        <v>32</v>
      </c>
      <c r="R1215" s="151">
        <v>0</v>
      </c>
      <c r="S1215" s="152">
        <v>0.015</v>
      </c>
      <c r="T1215" s="153">
        <v>54649</v>
      </c>
      <c r="U1215" s="153">
        <v>1201</v>
      </c>
      <c r="V1215" s="153">
        <v>1185</v>
      </c>
      <c r="W1215" s="153">
        <v>0</v>
      </c>
      <c r="X1215" s="151">
        <v>1039</v>
      </c>
      <c r="Y1215" s="154">
        <v>0.021976614393676</v>
      </c>
      <c r="Z1215" s="154">
        <v>0.0165725047080979</v>
      </c>
      <c r="AA1215" s="154">
        <v>0.0151171579743008</v>
      </c>
      <c r="AB1215" s="155">
        <v>0.0564349621472815</v>
      </c>
      <c r="AC1215" s="156">
        <v>0.0014553467337971</v>
      </c>
      <c r="AD1215" s="157">
        <v>15671</v>
      </c>
      <c r="AE1215" s="158">
        <v>355</v>
      </c>
      <c r="AF1215" s="158">
        <v>0</v>
      </c>
      <c r="AG1215" s="158">
        <v>17047</v>
      </c>
      <c r="AH1215" s="158">
        <v>382</v>
      </c>
      <c r="AI1215" s="158">
        <v>0</v>
      </c>
      <c r="AJ1215" s="155">
        <v>0.022653308659307</v>
      </c>
      <c r="AK1215" s="155">
        <v>0.0224086349504312</v>
      </c>
      <c r="AL1215" s="156">
        <v>0.000244673708875841</v>
      </c>
    </row>
    <row r="1216" ht="33" spans="1:38">
      <c r="A1216" s="166" t="s">
        <v>927</v>
      </c>
      <c r="B1216" s="167" t="s">
        <v>1829</v>
      </c>
      <c r="C1216" s="167" t="s">
        <v>1039</v>
      </c>
      <c r="D1216" s="150">
        <v>791</v>
      </c>
      <c r="E1216" s="150">
        <v>13</v>
      </c>
      <c r="F1216" s="150">
        <v>11</v>
      </c>
      <c r="G1216" s="150">
        <v>0</v>
      </c>
      <c r="H1216" s="150">
        <v>0</v>
      </c>
      <c r="I1216" s="151">
        <v>875</v>
      </c>
      <c r="J1216" s="151">
        <v>18</v>
      </c>
      <c r="K1216" s="151">
        <v>18</v>
      </c>
      <c r="L1216" s="151">
        <v>3</v>
      </c>
      <c r="M1216" s="151">
        <v>0</v>
      </c>
      <c r="N1216" s="151">
        <v>620</v>
      </c>
      <c r="O1216" s="151">
        <v>8</v>
      </c>
      <c r="P1216" s="151">
        <v>8</v>
      </c>
      <c r="Q1216" s="151">
        <v>5</v>
      </c>
      <c r="R1216" s="151">
        <v>0</v>
      </c>
      <c r="S1216" s="152">
        <v>0.015</v>
      </c>
      <c r="T1216" s="153">
        <v>18009</v>
      </c>
      <c r="U1216" s="153">
        <v>307</v>
      </c>
      <c r="V1216" s="153">
        <v>305</v>
      </c>
      <c r="W1216" s="153">
        <v>1</v>
      </c>
      <c r="X1216" s="151">
        <v>268</v>
      </c>
      <c r="Y1216" s="154">
        <v>0.0169915042478761</v>
      </c>
      <c r="Z1216" s="154">
        <v>0.0164348925410872</v>
      </c>
      <c r="AA1216" s="154">
        <v>0.0205714285714286</v>
      </c>
      <c r="AB1216" s="155">
        <v>0.0129032258064516</v>
      </c>
      <c r="AC1216" s="156">
        <v>-0.00413653603034134</v>
      </c>
      <c r="AD1216" s="157">
        <v>5483</v>
      </c>
      <c r="AE1216" s="158">
        <v>104</v>
      </c>
      <c r="AF1216" s="158">
        <v>0</v>
      </c>
      <c r="AG1216" s="158">
        <v>5339</v>
      </c>
      <c r="AH1216" s="158">
        <v>76</v>
      </c>
      <c r="AI1216" s="158">
        <v>1</v>
      </c>
      <c r="AJ1216" s="155">
        <v>0.0189677184023345</v>
      </c>
      <c r="AK1216" s="155">
        <v>0.0140475744521446</v>
      </c>
      <c r="AL1216" s="156">
        <v>0.00492014395018989</v>
      </c>
    </row>
    <row r="1217" ht="33" spans="1:38">
      <c r="A1217" s="166" t="s">
        <v>927</v>
      </c>
      <c r="B1217" s="167" t="s">
        <v>1830</v>
      </c>
      <c r="C1217" s="167" t="s">
        <v>1040</v>
      </c>
      <c r="D1217" s="150">
        <v>3566</v>
      </c>
      <c r="E1217" s="150">
        <v>80</v>
      </c>
      <c r="F1217" s="150">
        <v>69</v>
      </c>
      <c r="G1217" s="150">
        <v>14</v>
      </c>
      <c r="H1217" s="150">
        <v>0</v>
      </c>
      <c r="I1217" s="151">
        <v>5034</v>
      </c>
      <c r="J1217" s="151">
        <v>123</v>
      </c>
      <c r="K1217" s="151">
        <v>123</v>
      </c>
      <c r="L1217" s="151">
        <v>44</v>
      </c>
      <c r="M1217" s="151">
        <v>0</v>
      </c>
      <c r="N1217" s="151">
        <v>2912</v>
      </c>
      <c r="O1217" s="151">
        <v>65</v>
      </c>
      <c r="P1217" s="151">
        <v>65</v>
      </c>
      <c r="Q1217" s="151">
        <v>47</v>
      </c>
      <c r="R1217" s="151">
        <v>0</v>
      </c>
      <c r="S1217" s="152">
        <v>0.015</v>
      </c>
      <c r="T1217" s="153">
        <v>105424</v>
      </c>
      <c r="U1217" s="153">
        <v>1819</v>
      </c>
      <c r="V1217" s="153">
        <v>1808</v>
      </c>
      <c r="W1217" s="153">
        <v>2</v>
      </c>
      <c r="X1217" s="151">
        <v>1643</v>
      </c>
      <c r="Y1217" s="154">
        <v>0.0172351646683867</v>
      </c>
      <c r="Z1217" s="154">
        <v>0.0224340998317443</v>
      </c>
      <c r="AA1217" s="154">
        <v>0.0244338498212157</v>
      </c>
      <c r="AB1217" s="155">
        <v>0.0223214285714286</v>
      </c>
      <c r="AC1217" s="156">
        <v>-0.00199974998947148</v>
      </c>
      <c r="AD1217" s="157">
        <v>28872</v>
      </c>
      <c r="AE1217" s="158">
        <v>558</v>
      </c>
      <c r="AF1217" s="158">
        <v>0</v>
      </c>
      <c r="AG1217" s="158">
        <v>31313</v>
      </c>
      <c r="AH1217" s="158">
        <v>459</v>
      </c>
      <c r="AI1217" s="158">
        <v>1</v>
      </c>
      <c r="AJ1217" s="155">
        <v>0.0193266832917706</v>
      </c>
      <c r="AK1217" s="155">
        <v>0.014626512949893</v>
      </c>
      <c r="AL1217" s="156">
        <v>0.00470017034187756</v>
      </c>
    </row>
    <row r="1218" ht="33" spans="1:38">
      <c r="A1218" s="166" t="s">
        <v>927</v>
      </c>
      <c r="B1218" s="167" t="s">
        <v>1830</v>
      </c>
      <c r="C1218" s="167" t="s">
        <v>1041</v>
      </c>
      <c r="D1218" s="150">
        <v>0</v>
      </c>
      <c r="E1218" s="150">
        <v>0</v>
      </c>
      <c r="F1218" s="150">
        <v>0</v>
      </c>
      <c r="G1218" s="150">
        <v>0</v>
      </c>
      <c r="H1218" s="150">
        <v>0</v>
      </c>
      <c r="I1218" s="151">
        <v>0</v>
      </c>
      <c r="J1218" s="151">
        <v>0</v>
      </c>
      <c r="K1218" s="151">
        <v>0</v>
      </c>
      <c r="L1218" s="151">
        <v>0</v>
      </c>
      <c r="M1218" s="151">
        <v>0</v>
      </c>
      <c r="N1218" s="151">
        <v>0</v>
      </c>
      <c r="O1218" s="151">
        <v>0</v>
      </c>
      <c r="P1218" s="151">
        <v>0</v>
      </c>
      <c r="Q1218" s="151">
        <v>0</v>
      </c>
      <c r="R1218" s="151">
        <v>0</v>
      </c>
      <c r="S1218" s="152">
        <v>0.015</v>
      </c>
      <c r="T1218" s="153">
        <v>0</v>
      </c>
      <c r="U1218" s="153">
        <v>0</v>
      </c>
      <c r="V1218" s="153">
        <v>0</v>
      </c>
      <c r="W1218" s="153">
        <v>0</v>
      </c>
      <c r="X1218" s="151">
        <v>0</v>
      </c>
      <c r="Y1218" s="154">
        <v>0</v>
      </c>
      <c r="Z1218" s="154">
        <v>0</v>
      </c>
      <c r="AA1218" s="154">
        <v>0</v>
      </c>
      <c r="AB1218" s="155">
        <v>0</v>
      </c>
      <c r="AC1218" s="156">
        <v>0</v>
      </c>
      <c r="AD1218" s="157">
        <v>0</v>
      </c>
      <c r="AE1218" s="158">
        <v>0</v>
      </c>
      <c r="AF1218" s="158">
        <v>0</v>
      </c>
      <c r="AG1218" s="158">
        <v>0</v>
      </c>
      <c r="AH1218" s="158">
        <v>0</v>
      </c>
      <c r="AI1218" s="158">
        <v>0</v>
      </c>
      <c r="AJ1218" s="155">
        <v>0</v>
      </c>
      <c r="AK1218" s="155">
        <v>0</v>
      </c>
      <c r="AL1218" s="156">
        <v>0</v>
      </c>
    </row>
    <row r="1219" ht="33" spans="1:38">
      <c r="A1219" s="166" t="s">
        <v>927</v>
      </c>
      <c r="B1219" s="167" t="s">
        <v>1830</v>
      </c>
      <c r="C1219" s="167" t="s">
        <v>1042</v>
      </c>
      <c r="D1219" s="150">
        <v>0</v>
      </c>
      <c r="E1219" s="150">
        <v>0</v>
      </c>
      <c r="F1219" s="150">
        <v>0</v>
      </c>
      <c r="G1219" s="150">
        <v>0</v>
      </c>
      <c r="H1219" s="150">
        <v>0</v>
      </c>
      <c r="I1219" s="151">
        <v>0</v>
      </c>
      <c r="J1219" s="151">
        <v>0</v>
      </c>
      <c r="K1219" s="151">
        <v>0</v>
      </c>
      <c r="L1219" s="151">
        <v>0</v>
      </c>
      <c r="M1219" s="151">
        <v>0</v>
      </c>
      <c r="N1219" s="151">
        <v>0</v>
      </c>
      <c r="O1219" s="151">
        <v>0</v>
      </c>
      <c r="P1219" s="151">
        <v>0</v>
      </c>
      <c r="Q1219" s="151">
        <v>0</v>
      </c>
      <c r="R1219" s="151">
        <v>0</v>
      </c>
      <c r="S1219" s="152">
        <v>0.015</v>
      </c>
      <c r="T1219" s="153">
        <v>0</v>
      </c>
      <c r="U1219" s="153">
        <v>1</v>
      </c>
      <c r="V1219" s="153">
        <v>1</v>
      </c>
      <c r="W1219" s="153">
        <v>0</v>
      </c>
      <c r="X1219" s="151">
        <v>1</v>
      </c>
      <c r="Y1219" s="154">
        <v>0</v>
      </c>
      <c r="Z1219" s="154">
        <v>0</v>
      </c>
      <c r="AA1219" s="154">
        <v>0</v>
      </c>
      <c r="AB1219" s="155">
        <v>0</v>
      </c>
      <c r="AC1219" s="156">
        <v>0</v>
      </c>
      <c r="AD1219" s="157">
        <v>0</v>
      </c>
      <c r="AE1219" s="158">
        <v>0</v>
      </c>
      <c r="AF1219" s="158">
        <v>0</v>
      </c>
      <c r="AG1219" s="158">
        <v>0</v>
      </c>
      <c r="AH1219" s="158">
        <v>0</v>
      </c>
      <c r="AI1219" s="158">
        <v>0</v>
      </c>
      <c r="AJ1219" s="155">
        <v>0</v>
      </c>
      <c r="AK1219" s="155">
        <v>0</v>
      </c>
      <c r="AL1219" s="156">
        <v>0</v>
      </c>
    </row>
    <row r="1220" ht="33" spans="1:38">
      <c r="A1220" s="166" t="s">
        <v>927</v>
      </c>
      <c r="B1220" s="167" t="s">
        <v>1830</v>
      </c>
      <c r="C1220" s="167" t="s">
        <v>1043</v>
      </c>
      <c r="D1220" s="150">
        <v>0</v>
      </c>
      <c r="E1220" s="150">
        <v>0</v>
      </c>
      <c r="F1220" s="150">
        <v>0</v>
      </c>
      <c r="G1220" s="150">
        <v>0</v>
      </c>
      <c r="H1220" s="150">
        <v>0</v>
      </c>
      <c r="I1220" s="151">
        <v>0</v>
      </c>
      <c r="J1220" s="151">
        <v>1</v>
      </c>
      <c r="K1220" s="151">
        <v>1</v>
      </c>
      <c r="L1220" s="151">
        <v>0</v>
      </c>
      <c r="M1220" s="151">
        <v>0</v>
      </c>
      <c r="N1220" s="151">
        <v>0</v>
      </c>
      <c r="O1220" s="151">
        <v>0</v>
      </c>
      <c r="P1220" s="151">
        <v>0</v>
      </c>
      <c r="Q1220" s="151">
        <v>0</v>
      </c>
      <c r="R1220" s="151">
        <v>0</v>
      </c>
      <c r="S1220" s="152">
        <v>0.015</v>
      </c>
      <c r="T1220" s="153">
        <v>0</v>
      </c>
      <c r="U1220" s="153">
        <v>4</v>
      </c>
      <c r="V1220" s="153">
        <v>4</v>
      </c>
      <c r="W1220" s="153">
        <v>0</v>
      </c>
      <c r="X1220" s="151">
        <v>3</v>
      </c>
      <c r="Y1220" s="154">
        <v>0</v>
      </c>
      <c r="Z1220" s="154">
        <v>0</v>
      </c>
      <c r="AA1220" s="154">
        <v>0</v>
      </c>
      <c r="AB1220" s="155">
        <v>0</v>
      </c>
      <c r="AC1220" s="156">
        <v>0</v>
      </c>
      <c r="AD1220" s="157">
        <v>0</v>
      </c>
      <c r="AE1220" s="158">
        <v>1</v>
      </c>
      <c r="AF1220" s="158">
        <v>0</v>
      </c>
      <c r="AG1220" s="158">
        <v>0</v>
      </c>
      <c r="AH1220" s="158">
        <v>0</v>
      </c>
      <c r="AI1220" s="158">
        <v>0</v>
      </c>
      <c r="AJ1220" s="155">
        <v>0</v>
      </c>
      <c r="AK1220" s="155">
        <v>0</v>
      </c>
      <c r="AL1220" s="156">
        <v>0</v>
      </c>
    </row>
    <row r="1221" ht="33" spans="1:38">
      <c r="A1221" s="166" t="s">
        <v>927</v>
      </c>
      <c r="B1221" s="167" t="s">
        <v>1830</v>
      </c>
      <c r="C1221" s="167" t="s">
        <v>1044</v>
      </c>
      <c r="D1221" s="150">
        <v>5705</v>
      </c>
      <c r="E1221" s="150">
        <v>147</v>
      </c>
      <c r="F1221" s="150">
        <v>70</v>
      </c>
      <c r="G1221" s="150">
        <v>2</v>
      </c>
      <c r="H1221" s="150">
        <v>0</v>
      </c>
      <c r="I1221" s="151">
        <v>7332</v>
      </c>
      <c r="J1221" s="151">
        <v>216</v>
      </c>
      <c r="K1221" s="151">
        <v>215</v>
      </c>
      <c r="L1221" s="151">
        <v>75</v>
      </c>
      <c r="M1221" s="151">
        <v>0</v>
      </c>
      <c r="N1221" s="151">
        <v>4515</v>
      </c>
      <c r="O1221" s="151">
        <v>141</v>
      </c>
      <c r="P1221" s="151">
        <v>136</v>
      </c>
      <c r="Q1221" s="151">
        <v>63</v>
      </c>
      <c r="R1221" s="151">
        <v>0</v>
      </c>
      <c r="S1221" s="152">
        <v>0.015</v>
      </c>
      <c r="T1221" s="153">
        <v>151522</v>
      </c>
      <c r="U1221" s="153">
        <v>3743</v>
      </c>
      <c r="V1221" s="153">
        <v>3656</v>
      </c>
      <c r="W1221" s="153">
        <v>2</v>
      </c>
      <c r="X1221" s="151">
        <v>3271</v>
      </c>
      <c r="Y1221" s="154">
        <v>0.0246894840353216</v>
      </c>
      <c r="Z1221" s="154">
        <v>0.0257668711656442</v>
      </c>
      <c r="AA1221" s="154">
        <v>0.0294599018003273</v>
      </c>
      <c r="AB1221" s="155">
        <v>0.0312292358803987</v>
      </c>
      <c r="AC1221" s="156">
        <v>-0.00369303063468316</v>
      </c>
      <c r="AD1221" s="157">
        <v>40366</v>
      </c>
      <c r="AE1221" s="158">
        <v>1082</v>
      </c>
      <c r="AF1221" s="158">
        <v>0</v>
      </c>
      <c r="AG1221" s="158">
        <v>45562</v>
      </c>
      <c r="AH1221" s="158">
        <v>1079</v>
      </c>
      <c r="AI1221" s="158">
        <v>1</v>
      </c>
      <c r="AJ1221" s="155">
        <v>0.026804736659565</v>
      </c>
      <c r="AK1221" s="155">
        <v>0.0236600676001931</v>
      </c>
      <c r="AL1221" s="156">
        <v>0.00314466905937184</v>
      </c>
    </row>
    <row r="1222" ht="33" spans="1:38">
      <c r="A1222" s="166" t="s">
        <v>927</v>
      </c>
      <c r="B1222" s="167" t="s">
        <v>1830</v>
      </c>
      <c r="C1222" s="167" t="s">
        <v>1045</v>
      </c>
      <c r="D1222" s="150">
        <v>0</v>
      </c>
      <c r="E1222" s="150">
        <v>0</v>
      </c>
      <c r="F1222" s="150">
        <v>0</v>
      </c>
      <c r="G1222" s="150">
        <v>0</v>
      </c>
      <c r="H1222" s="150">
        <v>0</v>
      </c>
      <c r="I1222" s="151">
        <v>0</v>
      </c>
      <c r="J1222" s="151">
        <v>0</v>
      </c>
      <c r="K1222" s="151">
        <v>0</v>
      </c>
      <c r="L1222" s="151">
        <v>0</v>
      </c>
      <c r="M1222" s="151">
        <v>0</v>
      </c>
      <c r="N1222" s="151">
        <v>0</v>
      </c>
      <c r="O1222" s="151">
        <v>0</v>
      </c>
      <c r="P1222" s="151">
        <v>0</v>
      </c>
      <c r="Q1222" s="151">
        <v>0</v>
      </c>
      <c r="R1222" s="151">
        <v>0</v>
      </c>
      <c r="S1222" s="152">
        <v>0.015</v>
      </c>
      <c r="T1222" s="153">
        <v>0</v>
      </c>
      <c r="U1222" s="153">
        <v>3</v>
      </c>
      <c r="V1222" s="153">
        <v>3</v>
      </c>
      <c r="W1222" s="153">
        <v>0</v>
      </c>
      <c r="X1222" s="151">
        <v>3</v>
      </c>
      <c r="Y1222" s="154">
        <v>0</v>
      </c>
      <c r="Z1222" s="154">
        <v>0</v>
      </c>
      <c r="AA1222" s="154">
        <v>0</v>
      </c>
      <c r="AB1222" s="155">
        <v>0</v>
      </c>
      <c r="AC1222" s="156">
        <v>0</v>
      </c>
      <c r="AD1222" s="157">
        <v>0</v>
      </c>
      <c r="AE1222" s="158">
        <v>1</v>
      </c>
      <c r="AF1222" s="158">
        <v>0</v>
      </c>
      <c r="AG1222" s="158">
        <v>0</v>
      </c>
      <c r="AH1222" s="158">
        <v>1</v>
      </c>
      <c r="AI1222" s="158">
        <v>0</v>
      </c>
      <c r="AJ1222" s="155">
        <v>0</v>
      </c>
      <c r="AK1222" s="155">
        <v>0</v>
      </c>
      <c r="AL1222" s="156">
        <v>0</v>
      </c>
    </row>
    <row r="1223" ht="33" spans="1:38">
      <c r="A1223" s="166" t="s">
        <v>927</v>
      </c>
      <c r="B1223" s="167" t="s">
        <v>1830</v>
      </c>
      <c r="C1223" s="167" t="s">
        <v>1046</v>
      </c>
      <c r="D1223" s="150">
        <v>5036</v>
      </c>
      <c r="E1223" s="150">
        <v>111</v>
      </c>
      <c r="F1223" s="150">
        <v>84</v>
      </c>
      <c r="G1223" s="150">
        <v>44</v>
      </c>
      <c r="H1223" s="150">
        <v>0</v>
      </c>
      <c r="I1223" s="151">
        <v>6272</v>
      </c>
      <c r="J1223" s="151">
        <v>123</v>
      </c>
      <c r="K1223" s="151">
        <v>123</v>
      </c>
      <c r="L1223" s="151">
        <v>34</v>
      </c>
      <c r="M1223" s="151">
        <v>0</v>
      </c>
      <c r="N1223" s="151">
        <v>3849</v>
      </c>
      <c r="O1223" s="151">
        <v>43</v>
      </c>
      <c r="P1223" s="151">
        <v>43</v>
      </c>
      <c r="Q1223" s="151">
        <v>17</v>
      </c>
      <c r="R1223" s="151">
        <v>0</v>
      </c>
      <c r="S1223" s="152">
        <v>0.015</v>
      </c>
      <c r="T1223" s="153">
        <v>133813</v>
      </c>
      <c r="U1223" s="153">
        <v>2710</v>
      </c>
      <c r="V1223" s="153">
        <v>2677</v>
      </c>
      <c r="W1223" s="153">
        <v>2</v>
      </c>
      <c r="X1223" s="151">
        <v>2479</v>
      </c>
      <c r="Y1223" s="154">
        <v>0.020237196684926</v>
      </c>
      <c r="Z1223" s="154">
        <v>0.0220413026211279</v>
      </c>
      <c r="AA1223" s="154">
        <v>0.0196109693877551</v>
      </c>
      <c r="AB1223" s="155">
        <v>0.0111717329176409</v>
      </c>
      <c r="AC1223" s="156">
        <v>0.00243033323337278</v>
      </c>
      <c r="AD1223" s="157">
        <v>35205</v>
      </c>
      <c r="AE1223" s="158">
        <v>695</v>
      </c>
      <c r="AF1223" s="158">
        <v>0</v>
      </c>
      <c r="AG1223" s="158">
        <v>40438</v>
      </c>
      <c r="AH1223" s="158">
        <v>791</v>
      </c>
      <c r="AI1223" s="158">
        <v>1</v>
      </c>
      <c r="AJ1223" s="155">
        <v>0.0197415139894901</v>
      </c>
      <c r="AK1223" s="155">
        <v>0.0195360799248232</v>
      </c>
      <c r="AL1223" s="156">
        <v>0.000205434064666946</v>
      </c>
    </row>
    <row r="1224" ht="33" spans="1:38">
      <c r="A1224" s="166" t="s">
        <v>927</v>
      </c>
      <c r="B1224" s="167" t="s">
        <v>1830</v>
      </c>
      <c r="C1224" s="167" t="s">
        <v>1047</v>
      </c>
      <c r="D1224" s="150">
        <v>0</v>
      </c>
      <c r="E1224" s="150">
        <v>0</v>
      </c>
      <c r="F1224" s="150">
        <v>0</v>
      </c>
      <c r="G1224" s="150">
        <v>0</v>
      </c>
      <c r="H1224" s="150">
        <v>0</v>
      </c>
      <c r="I1224" s="151">
        <v>0</v>
      </c>
      <c r="J1224" s="151">
        <v>0</v>
      </c>
      <c r="K1224" s="151">
        <v>0</v>
      </c>
      <c r="L1224" s="151">
        <v>0</v>
      </c>
      <c r="M1224" s="151">
        <v>0</v>
      </c>
      <c r="N1224" s="151">
        <v>1</v>
      </c>
      <c r="O1224" s="151">
        <v>1</v>
      </c>
      <c r="P1224" s="151">
        <v>1</v>
      </c>
      <c r="Q1224" s="151">
        <v>1</v>
      </c>
      <c r="R1224" s="151">
        <v>0</v>
      </c>
      <c r="S1224" s="152">
        <v>0.015</v>
      </c>
      <c r="T1224" s="153">
        <v>1</v>
      </c>
      <c r="U1224" s="153">
        <v>2</v>
      </c>
      <c r="V1224" s="153">
        <v>2</v>
      </c>
      <c r="W1224" s="153">
        <v>0</v>
      </c>
      <c r="X1224" s="151">
        <v>2</v>
      </c>
      <c r="Y1224" s="154">
        <v>2</v>
      </c>
      <c r="Z1224" s="154">
        <v>0</v>
      </c>
      <c r="AA1224" s="154">
        <v>0</v>
      </c>
      <c r="AB1224" s="155">
        <v>1</v>
      </c>
      <c r="AC1224" s="156">
        <v>0</v>
      </c>
      <c r="AD1224" s="157">
        <v>1</v>
      </c>
      <c r="AE1224" s="158">
        <v>1</v>
      </c>
      <c r="AF1224" s="158">
        <v>0</v>
      </c>
      <c r="AG1224" s="158">
        <v>0</v>
      </c>
      <c r="AH1224" s="158">
        <v>0</v>
      </c>
      <c r="AI1224" s="158">
        <v>0</v>
      </c>
      <c r="AJ1224" s="155">
        <v>1</v>
      </c>
      <c r="AK1224" s="155">
        <v>0</v>
      </c>
      <c r="AL1224" s="156">
        <v>1</v>
      </c>
    </row>
    <row r="1225" ht="33" spans="1:38">
      <c r="A1225" s="166" t="s">
        <v>927</v>
      </c>
      <c r="B1225" s="167" t="s">
        <v>1830</v>
      </c>
      <c r="C1225" s="167" t="s">
        <v>1048</v>
      </c>
      <c r="D1225" s="150">
        <v>0</v>
      </c>
      <c r="E1225" s="150">
        <v>0</v>
      </c>
      <c r="F1225" s="150">
        <v>0</v>
      </c>
      <c r="G1225" s="150">
        <v>0</v>
      </c>
      <c r="H1225" s="150">
        <v>0</v>
      </c>
      <c r="I1225" s="151">
        <v>0</v>
      </c>
      <c r="J1225" s="151">
        <v>1</v>
      </c>
      <c r="K1225" s="151">
        <v>1</v>
      </c>
      <c r="L1225" s="151">
        <v>1</v>
      </c>
      <c r="M1225" s="151">
        <v>0</v>
      </c>
      <c r="N1225" s="151">
        <v>0</v>
      </c>
      <c r="O1225" s="151">
        <v>0</v>
      </c>
      <c r="P1225" s="151">
        <v>0</v>
      </c>
      <c r="Q1225" s="151">
        <v>0</v>
      </c>
      <c r="R1225" s="151">
        <v>0</v>
      </c>
      <c r="S1225" s="152">
        <v>0.015</v>
      </c>
      <c r="T1225" s="153">
        <v>0</v>
      </c>
      <c r="U1225" s="153">
        <v>6</v>
      </c>
      <c r="V1225" s="153">
        <v>6</v>
      </c>
      <c r="W1225" s="153">
        <v>0</v>
      </c>
      <c r="X1225" s="151">
        <v>6</v>
      </c>
      <c r="Y1225" s="154">
        <v>0</v>
      </c>
      <c r="Z1225" s="154">
        <v>0</v>
      </c>
      <c r="AA1225" s="154">
        <v>0</v>
      </c>
      <c r="AB1225" s="155">
        <v>0</v>
      </c>
      <c r="AC1225" s="156">
        <v>0</v>
      </c>
      <c r="AD1225" s="157">
        <v>0</v>
      </c>
      <c r="AE1225" s="158">
        <v>4</v>
      </c>
      <c r="AF1225" s="158">
        <v>0</v>
      </c>
      <c r="AG1225" s="158">
        <v>0</v>
      </c>
      <c r="AH1225" s="158">
        <v>0</v>
      </c>
      <c r="AI1225" s="158">
        <v>0</v>
      </c>
      <c r="AJ1225" s="155">
        <v>0</v>
      </c>
      <c r="AK1225" s="155">
        <v>0</v>
      </c>
      <c r="AL1225" s="156">
        <v>0</v>
      </c>
    </row>
    <row r="1226" ht="33" spans="1:38">
      <c r="A1226" s="166" t="s">
        <v>927</v>
      </c>
      <c r="B1226" s="167" t="s">
        <v>1830</v>
      </c>
      <c r="C1226" s="167" t="s">
        <v>1049</v>
      </c>
      <c r="D1226" s="150">
        <v>0</v>
      </c>
      <c r="E1226" s="150">
        <v>0</v>
      </c>
      <c r="F1226" s="150">
        <v>0</v>
      </c>
      <c r="G1226" s="150">
        <v>0</v>
      </c>
      <c r="H1226" s="150">
        <v>0</v>
      </c>
      <c r="I1226" s="151">
        <v>0</v>
      </c>
      <c r="J1226" s="151">
        <v>0</v>
      </c>
      <c r="K1226" s="151">
        <v>0</v>
      </c>
      <c r="L1226" s="151">
        <v>0</v>
      </c>
      <c r="M1226" s="151">
        <v>0</v>
      </c>
      <c r="N1226" s="151">
        <v>0</v>
      </c>
      <c r="O1226" s="151">
        <v>0</v>
      </c>
      <c r="P1226" s="151">
        <v>0</v>
      </c>
      <c r="Q1226" s="151">
        <v>0</v>
      </c>
      <c r="R1226" s="151">
        <v>0</v>
      </c>
      <c r="S1226" s="152">
        <v>0.015</v>
      </c>
      <c r="T1226" s="153">
        <v>0</v>
      </c>
      <c r="U1226" s="153">
        <v>2</v>
      </c>
      <c r="V1226" s="153">
        <v>2</v>
      </c>
      <c r="W1226" s="153">
        <v>0</v>
      </c>
      <c r="X1226" s="151">
        <v>2</v>
      </c>
      <c r="Y1226" s="154">
        <v>0</v>
      </c>
      <c r="Z1226" s="154">
        <v>0</v>
      </c>
      <c r="AA1226" s="154">
        <v>0</v>
      </c>
      <c r="AB1226" s="155">
        <v>0</v>
      </c>
      <c r="AC1226" s="156">
        <v>0</v>
      </c>
      <c r="AD1226" s="157">
        <v>0</v>
      </c>
      <c r="AE1226" s="158">
        <v>0</v>
      </c>
      <c r="AF1226" s="158">
        <v>0</v>
      </c>
      <c r="AG1226" s="158">
        <v>0</v>
      </c>
      <c r="AH1226" s="158">
        <v>0</v>
      </c>
      <c r="AI1226" s="158">
        <v>0</v>
      </c>
      <c r="AJ1226" s="155">
        <v>0</v>
      </c>
      <c r="AK1226" s="155">
        <v>0</v>
      </c>
      <c r="AL1226" s="156">
        <v>0</v>
      </c>
    </row>
    <row r="1227" ht="33" spans="1:38">
      <c r="A1227" s="166" t="s">
        <v>927</v>
      </c>
      <c r="B1227" s="167" t="s">
        <v>1830</v>
      </c>
      <c r="C1227" s="167" t="s">
        <v>1050</v>
      </c>
      <c r="D1227" s="150">
        <v>1677</v>
      </c>
      <c r="E1227" s="150">
        <v>27</v>
      </c>
      <c r="F1227" s="150">
        <v>23</v>
      </c>
      <c r="G1227" s="150">
        <v>7</v>
      </c>
      <c r="H1227" s="150">
        <v>0</v>
      </c>
      <c r="I1227" s="151">
        <v>1945</v>
      </c>
      <c r="J1227" s="151">
        <v>31</v>
      </c>
      <c r="K1227" s="151">
        <v>31</v>
      </c>
      <c r="L1227" s="151">
        <v>14</v>
      </c>
      <c r="M1227" s="151">
        <v>0</v>
      </c>
      <c r="N1227" s="151">
        <v>1320</v>
      </c>
      <c r="O1227" s="151">
        <v>13</v>
      </c>
      <c r="P1227" s="151">
        <v>13</v>
      </c>
      <c r="Q1227" s="151">
        <v>8</v>
      </c>
      <c r="R1227" s="151">
        <v>0</v>
      </c>
      <c r="S1227" s="152">
        <v>0.015</v>
      </c>
      <c r="T1227" s="153">
        <v>46378</v>
      </c>
      <c r="U1227" s="153">
        <v>861</v>
      </c>
      <c r="V1227" s="153">
        <v>857</v>
      </c>
      <c r="W1227" s="153">
        <v>1</v>
      </c>
      <c r="X1227" s="151">
        <v>809</v>
      </c>
      <c r="Y1227" s="154">
        <v>0.0185432748285825</v>
      </c>
      <c r="Z1227" s="154">
        <v>0.0161001788908766</v>
      </c>
      <c r="AA1227" s="154">
        <v>0.0159383033419023</v>
      </c>
      <c r="AB1227" s="155">
        <v>0.00984848484848485</v>
      </c>
      <c r="AC1227" s="156">
        <v>0.000161875548974254</v>
      </c>
      <c r="AD1227" s="157">
        <v>12089</v>
      </c>
      <c r="AE1227" s="158">
        <v>167</v>
      </c>
      <c r="AF1227" s="158">
        <v>0</v>
      </c>
      <c r="AG1227" s="158">
        <v>13774</v>
      </c>
      <c r="AH1227" s="158">
        <v>248</v>
      </c>
      <c r="AI1227" s="158">
        <v>1</v>
      </c>
      <c r="AJ1227" s="155">
        <v>0.0138142112664406</v>
      </c>
      <c r="AK1227" s="155">
        <v>0.0179323362857558</v>
      </c>
      <c r="AL1227" s="156">
        <v>-0.00411812501931521</v>
      </c>
    </row>
    <row r="1228" ht="33" spans="1:38">
      <c r="A1228" s="166" t="s">
        <v>927</v>
      </c>
      <c r="B1228" s="167" t="s">
        <v>1830</v>
      </c>
      <c r="C1228" s="167" t="s">
        <v>1051</v>
      </c>
      <c r="D1228" s="150">
        <v>0</v>
      </c>
      <c r="E1228" s="150">
        <v>0</v>
      </c>
      <c r="F1228" s="150">
        <v>0</v>
      </c>
      <c r="G1228" s="150">
        <v>0</v>
      </c>
      <c r="H1228" s="150">
        <v>0</v>
      </c>
      <c r="I1228" s="151">
        <v>6</v>
      </c>
      <c r="J1228" s="151">
        <v>0</v>
      </c>
      <c r="K1228" s="151">
        <v>0</v>
      </c>
      <c r="L1228" s="151">
        <v>0</v>
      </c>
      <c r="M1228" s="151">
        <v>0</v>
      </c>
      <c r="N1228" s="151">
        <v>43</v>
      </c>
      <c r="O1228" s="151">
        <v>3</v>
      </c>
      <c r="P1228" s="151">
        <v>3</v>
      </c>
      <c r="Q1228" s="151">
        <v>3</v>
      </c>
      <c r="R1228" s="151">
        <v>0</v>
      </c>
      <c r="S1228" s="152">
        <v>0.015</v>
      </c>
      <c r="T1228" s="153">
        <v>330</v>
      </c>
      <c r="U1228" s="153">
        <v>14</v>
      </c>
      <c r="V1228" s="153">
        <v>14</v>
      </c>
      <c r="W1228" s="153">
        <v>0</v>
      </c>
      <c r="X1228" s="151">
        <v>14</v>
      </c>
      <c r="Y1228" s="154">
        <v>0.0424242424242424</v>
      </c>
      <c r="Z1228" s="154">
        <v>0</v>
      </c>
      <c r="AA1228" s="154">
        <v>0</v>
      </c>
      <c r="AB1228" s="155">
        <v>0.0697674418604651</v>
      </c>
      <c r="AC1228" s="156">
        <v>0</v>
      </c>
      <c r="AD1228" s="157">
        <v>65</v>
      </c>
      <c r="AE1228" s="158">
        <v>7</v>
      </c>
      <c r="AF1228" s="158">
        <v>0</v>
      </c>
      <c r="AG1228" s="158">
        <v>90</v>
      </c>
      <c r="AH1228" s="158">
        <v>5</v>
      </c>
      <c r="AI1228" s="158">
        <v>0</v>
      </c>
      <c r="AJ1228" s="155">
        <v>0.107692307692308</v>
      </c>
      <c r="AK1228" s="155">
        <v>0.0555555555555556</v>
      </c>
      <c r="AL1228" s="156">
        <v>0.0521367521367521</v>
      </c>
    </row>
    <row r="1229" ht="33" spans="1:38">
      <c r="A1229" s="166" t="s">
        <v>927</v>
      </c>
      <c r="B1229" s="167" t="s">
        <v>1830</v>
      </c>
      <c r="C1229" s="167" t="s">
        <v>1052</v>
      </c>
      <c r="D1229" s="150">
        <v>0</v>
      </c>
      <c r="E1229" s="150">
        <v>0</v>
      </c>
      <c r="F1229" s="150">
        <v>0</v>
      </c>
      <c r="G1229" s="150">
        <v>0</v>
      </c>
      <c r="H1229" s="150">
        <v>0</v>
      </c>
      <c r="I1229" s="151">
        <v>0</v>
      </c>
      <c r="J1229" s="151">
        <v>0</v>
      </c>
      <c r="K1229" s="151">
        <v>0</v>
      </c>
      <c r="L1229" s="151">
        <v>0</v>
      </c>
      <c r="M1229" s="151">
        <v>0</v>
      </c>
      <c r="N1229" s="151">
        <v>0</v>
      </c>
      <c r="O1229" s="151">
        <v>0</v>
      </c>
      <c r="P1229" s="151">
        <v>0</v>
      </c>
      <c r="Q1229" s="151">
        <v>0</v>
      </c>
      <c r="R1229" s="151">
        <v>0</v>
      </c>
      <c r="S1229" s="152">
        <v>0.015</v>
      </c>
      <c r="T1229" s="153">
        <v>1</v>
      </c>
      <c r="U1229" s="153">
        <v>3</v>
      </c>
      <c r="V1229" s="153">
        <v>3</v>
      </c>
      <c r="W1229" s="153">
        <v>0</v>
      </c>
      <c r="X1229" s="151">
        <v>3</v>
      </c>
      <c r="Y1229" s="154">
        <v>3</v>
      </c>
      <c r="Z1229" s="154">
        <v>0</v>
      </c>
      <c r="AA1229" s="154">
        <v>0</v>
      </c>
      <c r="AB1229" s="155">
        <v>0</v>
      </c>
      <c r="AC1229" s="156">
        <v>0</v>
      </c>
      <c r="AD1229" s="157">
        <v>0</v>
      </c>
      <c r="AE1229" s="158">
        <v>1</v>
      </c>
      <c r="AF1229" s="158">
        <v>0</v>
      </c>
      <c r="AG1229" s="158">
        <v>0</v>
      </c>
      <c r="AH1229" s="158">
        <v>0</v>
      </c>
      <c r="AI1229" s="158">
        <v>0</v>
      </c>
      <c r="AJ1229" s="155">
        <v>0</v>
      </c>
      <c r="AK1229" s="155">
        <v>0</v>
      </c>
      <c r="AL1229" s="156">
        <v>0</v>
      </c>
    </row>
    <row r="1230" ht="33" spans="1:38">
      <c r="A1230" s="166" t="s">
        <v>927</v>
      </c>
      <c r="B1230" s="167" t="s">
        <v>1830</v>
      </c>
      <c r="C1230" s="167" t="s">
        <v>1053</v>
      </c>
      <c r="D1230" s="150">
        <v>0</v>
      </c>
      <c r="E1230" s="150">
        <v>2</v>
      </c>
      <c r="F1230" s="150">
        <v>2</v>
      </c>
      <c r="G1230" s="150">
        <v>2</v>
      </c>
      <c r="H1230" s="150">
        <v>0</v>
      </c>
      <c r="I1230" s="151">
        <v>0</v>
      </c>
      <c r="J1230" s="151">
        <v>0</v>
      </c>
      <c r="K1230" s="151">
        <v>0</v>
      </c>
      <c r="L1230" s="151">
        <v>0</v>
      </c>
      <c r="M1230" s="151">
        <v>0</v>
      </c>
      <c r="N1230" s="151">
        <v>0</v>
      </c>
      <c r="O1230" s="151">
        <v>0</v>
      </c>
      <c r="P1230" s="151">
        <v>0</v>
      </c>
      <c r="Q1230" s="151">
        <v>0</v>
      </c>
      <c r="R1230" s="151">
        <v>0</v>
      </c>
      <c r="S1230" s="152">
        <v>0.015</v>
      </c>
      <c r="T1230" s="153">
        <v>0</v>
      </c>
      <c r="U1230" s="153">
        <v>21</v>
      </c>
      <c r="V1230" s="153">
        <v>21</v>
      </c>
      <c r="W1230" s="153">
        <v>0</v>
      </c>
      <c r="X1230" s="151">
        <v>21</v>
      </c>
      <c r="Y1230" s="154">
        <v>0</v>
      </c>
      <c r="Z1230" s="154">
        <v>0</v>
      </c>
      <c r="AA1230" s="154">
        <v>0</v>
      </c>
      <c r="AB1230" s="155">
        <v>0</v>
      </c>
      <c r="AC1230" s="156">
        <v>0</v>
      </c>
      <c r="AD1230" s="157">
        <v>0</v>
      </c>
      <c r="AE1230" s="158">
        <v>6</v>
      </c>
      <c r="AF1230" s="158">
        <v>0</v>
      </c>
      <c r="AG1230" s="158">
        <v>0</v>
      </c>
      <c r="AH1230" s="158">
        <v>9</v>
      </c>
      <c r="AI1230" s="158">
        <v>0</v>
      </c>
      <c r="AJ1230" s="155">
        <v>0</v>
      </c>
      <c r="AK1230" s="155">
        <v>0</v>
      </c>
      <c r="AL1230" s="156">
        <v>0</v>
      </c>
    </row>
    <row r="1231" ht="33" spans="1:38">
      <c r="A1231" s="166" t="s">
        <v>927</v>
      </c>
      <c r="B1231" s="167" t="s">
        <v>1830</v>
      </c>
      <c r="C1231" s="167" t="s">
        <v>1054</v>
      </c>
      <c r="D1231" s="150">
        <v>0</v>
      </c>
      <c r="E1231" s="150">
        <v>2</v>
      </c>
      <c r="F1231" s="150">
        <v>2</v>
      </c>
      <c r="G1231" s="150">
        <v>2</v>
      </c>
      <c r="H1231" s="150">
        <v>0</v>
      </c>
      <c r="I1231" s="151">
        <v>0</v>
      </c>
      <c r="J1231" s="151">
        <v>0</v>
      </c>
      <c r="K1231" s="151">
        <v>0</v>
      </c>
      <c r="L1231" s="151">
        <v>0</v>
      </c>
      <c r="M1231" s="151">
        <v>0</v>
      </c>
      <c r="N1231" s="151">
        <v>0</v>
      </c>
      <c r="O1231" s="151">
        <v>1</v>
      </c>
      <c r="P1231" s="151">
        <v>1</v>
      </c>
      <c r="Q1231" s="151">
        <v>1</v>
      </c>
      <c r="R1231" s="151">
        <v>0</v>
      </c>
      <c r="S1231" s="152">
        <v>0.015</v>
      </c>
      <c r="T1231" s="153">
        <v>0</v>
      </c>
      <c r="U1231" s="153">
        <v>5</v>
      </c>
      <c r="V1231" s="153">
        <v>5</v>
      </c>
      <c r="W1231" s="153">
        <v>0</v>
      </c>
      <c r="X1231" s="151">
        <v>5</v>
      </c>
      <c r="Y1231" s="154">
        <v>0</v>
      </c>
      <c r="Z1231" s="154">
        <v>0</v>
      </c>
      <c r="AA1231" s="154">
        <v>0</v>
      </c>
      <c r="AB1231" s="155">
        <v>0</v>
      </c>
      <c r="AC1231" s="156">
        <v>0</v>
      </c>
      <c r="AD1231" s="157">
        <v>0</v>
      </c>
      <c r="AE1231" s="158">
        <v>3</v>
      </c>
      <c r="AF1231" s="158">
        <v>0</v>
      </c>
      <c r="AG1231" s="158">
        <v>0</v>
      </c>
      <c r="AH1231" s="158">
        <v>1</v>
      </c>
      <c r="AI1231" s="158">
        <v>0</v>
      </c>
      <c r="AJ1231" s="155">
        <v>0</v>
      </c>
      <c r="AK1231" s="155">
        <v>0</v>
      </c>
      <c r="AL1231" s="156">
        <v>0</v>
      </c>
    </row>
    <row r="1232" ht="33" spans="1:38">
      <c r="A1232" s="166" t="s">
        <v>927</v>
      </c>
      <c r="B1232" s="167" t="s">
        <v>1830</v>
      </c>
      <c r="C1232" s="167" t="s">
        <v>1055</v>
      </c>
      <c r="D1232" s="150">
        <v>2696</v>
      </c>
      <c r="E1232" s="150">
        <v>61</v>
      </c>
      <c r="F1232" s="150">
        <v>55</v>
      </c>
      <c r="G1232" s="150">
        <v>21</v>
      </c>
      <c r="H1232" s="150">
        <v>0</v>
      </c>
      <c r="I1232" s="151">
        <v>3320</v>
      </c>
      <c r="J1232" s="151">
        <v>114</v>
      </c>
      <c r="K1232" s="151">
        <v>114</v>
      </c>
      <c r="L1232" s="151">
        <v>41</v>
      </c>
      <c r="M1232" s="151">
        <v>0</v>
      </c>
      <c r="N1232" s="151">
        <v>2013</v>
      </c>
      <c r="O1232" s="151">
        <v>37</v>
      </c>
      <c r="P1232" s="151">
        <v>37</v>
      </c>
      <c r="Q1232" s="151">
        <v>9</v>
      </c>
      <c r="R1232" s="151">
        <v>0</v>
      </c>
      <c r="S1232" s="152">
        <v>0.015</v>
      </c>
      <c r="T1232" s="153">
        <v>71196</v>
      </c>
      <c r="U1232" s="153">
        <v>1643</v>
      </c>
      <c r="V1232" s="153">
        <v>1636</v>
      </c>
      <c r="W1232" s="153">
        <v>0</v>
      </c>
      <c r="X1232" s="151">
        <v>1487</v>
      </c>
      <c r="Y1232" s="154">
        <v>0.0230771391651216</v>
      </c>
      <c r="Z1232" s="154">
        <v>0.0226261127596439</v>
      </c>
      <c r="AA1232" s="154">
        <v>0.0343373493975904</v>
      </c>
      <c r="AB1232" s="155">
        <v>0.0183805265772479</v>
      </c>
      <c r="AC1232" s="156">
        <v>-0.0117112366379464</v>
      </c>
      <c r="AD1232" s="157">
        <v>19382</v>
      </c>
      <c r="AE1232" s="158">
        <v>453</v>
      </c>
      <c r="AF1232" s="158">
        <v>0</v>
      </c>
      <c r="AG1232" s="158">
        <v>21074</v>
      </c>
      <c r="AH1232" s="158">
        <v>442</v>
      </c>
      <c r="AI1232" s="158">
        <v>0</v>
      </c>
      <c r="AJ1232" s="155">
        <v>0.0233722010112476</v>
      </c>
      <c r="AK1232" s="155">
        <v>0.0209737116826421</v>
      </c>
      <c r="AL1232" s="156">
        <v>0.00239848932860543</v>
      </c>
    </row>
    <row r="1233" ht="33" spans="1:38">
      <c r="A1233" s="166" t="s">
        <v>927</v>
      </c>
      <c r="B1233" s="167" t="s">
        <v>1830</v>
      </c>
      <c r="C1233" s="167" t="s">
        <v>1056</v>
      </c>
      <c r="D1233" s="150">
        <v>3137</v>
      </c>
      <c r="E1233" s="150">
        <v>74</v>
      </c>
      <c r="F1233" s="150">
        <v>51</v>
      </c>
      <c r="G1233" s="150">
        <v>2</v>
      </c>
      <c r="H1233" s="150">
        <v>0</v>
      </c>
      <c r="I1233" s="151">
        <v>4229</v>
      </c>
      <c r="J1233" s="151">
        <v>74</v>
      </c>
      <c r="K1233" s="151">
        <v>73</v>
      </c>
      <c r="L1233" s="151">
        <v>12</v>
      </c>
      <c r="M1233" s="151">
        <v>0</v>
      </c>
      <c r="N1233" s="151">
        <v>2165</v>
      </c>
      <c r="O1233" s="151">
        <v>50</v>
      </c>
      <c r="P1233" s="151">
        <v>50</v>
      </c>
      <c r="Q1233" s="151">
        <v>13</v>
      </c>
      <c r="R1233" s="151">
        <v>0</v>
      </c>
      <c r="S1233" s="152">
        <v>0.015</v>
      </c>
      <c r="T1233" s="153">
        <v>81924</v>
      </c>
      <c r="U1233" s="153">
        <v>1573</v>
      </c>
      <c r="V1233" s="153">
        <v>1549</v>
      </c>
      <c r="W1233" s="153">
        <v>0</v>
      </c>
      <c r="X1233" s="151">
        <v>1371</v>
      </c>
      <c r="Y1233" s="154">
        <v>0.0192007226209658</v>
      </c>
      <c r="Z1233" s="154">
        <v>0.023589416640102</v>
      </c>
      <c r="AA1233" s="154">
        <v>0.0174982265310948</v>
      </c>
      <c r="AB1233" s="155">
        <v>0.023094688221709</v>
      </c>
      <c r="AC1233" s="156">
        <v>0.00609119010900719</v>
      </c>
      <c r="AD1233" s="157">
        <v>22223</v>
      </c>
      <c r="AE1233" s="158">
        <v>481</v>
      </c>
      <c r="AF1233" s="158">
        <v>0</v>
      </c>
      <c r="AG1233" s="158">
        <v>24619</v>
      </c>
      <c r="AH1233" s="158">
        <v>445</v>
      </c>
      <c r="AI1233" s="158">
        <v>0</v>
      </c>
      <c r="AJ1233" s="155">
        <v>0.0216442424515142</v>
      </c>
      <c r="AK1233" s="155">
        <v>0.0180754701653195</v>
      </c>
      <c r="AL1233" s="156">
        <v>0.00356877228619473</v>
      </c>
    </row>
    <row r="1234" ht="33" spans="1:38">
      <c r="A1234" s="166" t="s">
        <v>927</v>
      </c>
      <c r="B1234" s="167" t="s">
        <v>1830</v>
      </c>
      <c r="C1234" s="167" t="s">
        <v>1057</v>
      </c>
      <c r="D1234" s="150">
        <v>3960</v>
      </c>
      <c r="E1234" s="150">
        <v>55</v>
      </c>
      <c r="F1234" s="150">
        <v>42</v>
      </c>
      <c r="G1234" s="150">
        <v>1</v>
      </c>
      <c r="H1234" s="150">
        <v>0</v>
      </c>
      <c r="I1234" s="151">
        <v>4833</v>
      </c>
      <c r="J1234" s="151">
        <v>44</v>
      </c>
      <c r="K1234" s="151">
        <v>44</v>
      </c>
      <c r="L1234" s="151">
        <v>14</v>
      </c>
      <c r="M1234" s="151">
        <v>0</v>
      </c>
      <c r="N1234" s="151">
        <v>2650</v>
      </c>
      <c r="O1234" s="151">
        <v>46</v>
      </c>
      <c r="P1234" s="151">
        <v>46</v>
      </c>
      <c r="Q1234" s="151">
        <v>13</v>
      </c>
      <c r="R1234" s="151">
        <v>0</v>
      </c>
      <c r="S1234" s="152">
        <v>0.015</v>
      </c>
      <c r="T1234" s="153">
        <v>101659</v>
      </c>
      <c r="U1234" s="153">
        <v>1416</v>
      </c>
      <c r="V1234" s="153">
        <v>1402</v>
      </c>
      <c r="W1234" s="153">
        <v>0</v>
      </c>
      <c r="X1234" s="151">
        <v>1255</v>
      </c>
      <c r="Y1234" s="154">
        <v>0.0139289192299747</v>
      </c>
      <c r="Z1234" s="154">
        <v>0.0138888888888889</v>
      </c>
      <c r="AA1234" s="154">
        <v>0.00910407614318229</v>
      </c>
      <c r="AB1234" s="155">
        <v>0.0173584905660377</v>
      </c>
      <c r="AC1234" s="156">
        <v>0.0047848127457066</v>
      </c>
      <c r="AD1234" s="157">
        <v>27545</v>
      </c>
      <c r="AE1234" s="158">
        <v>329</v>
      </c>
      <c r="AF1234" s="158">
        <v>0</v>
      </c>
      <c r="AG1234" s="158">
        <v>30821</v>
      </c>
      <c r="AH1234" s="158">
        <v>372</v>
      </c>
      <c r="AI1234" s="158">
        <v>0</v>
      </c>
      <c r="AJ1234" s="155">
        <v>0.0119440914866582</v>
      </c>
      <c r="AK1234" s="155">
        <v>0.0120696927419616</v>
      </c>
      <c r="AL1234" s="156">
        <v>-0.000125601255303455</v>
      </c>
    </row>
    <row r="1235" ht="33" spans="1:38">
      <c r="A1235" s="166" t="s">
        <v>927</v>
      </c>
      <c r="B1235" s="167" t="s">
        <v>1830</v>
      </c>
      <c r="C1235" s="167" t="s">
        <v>1058</v>
      </c>
      <c r="D1235" s="150">
        <v>3160</v>
      </c>
      <c r="E1235" s="150">
        <v>33</v>
      </c>
      <c r="F1235" s="150">
        <v>25</v>
      </c>
      <c r="G1235" s="150">
        <v>0</v>
      </c>
      <c r="H1235" s="150">
        <v>0</v>
      </c>
      <c r="I1235" s="151">
        <v>4180</v>
      </c>
      <c r="J1235" s="151">
        <v>61</v>
      </c>
      <c r="K1235" s="151">
        <v>60</v>
      </c>
      <c r="L1235" s="151">
        <v>5</v>
      </c>
      <c r="M1235" s="151">
        <v>0</v>
      </c>
      <c r="N1235" s="151">
        <v>2231</v>
      </c>
      <c r="O1235" s="151">
        <v>51</v>
      </c>
      <c r="P1235" s="151">
        <v>51</v>
      </c>
      <c r="Q1235" s="151">
        <v>15</v>
      </c>
      <c r="R1235" s="151">
        <v>0</v>
      </c>
      <c r="S1235" s="152">
        <v>0.015</v>
      </c>
      <c r="T1235" s="153">
        <v>80294</v>
      </c>
      <c r="U1235" s="153">
        <v>1368</v>
      </c>
      <c r="V1235" s="153">
        <v>1359</v>
      </c>
      <c r="W1235" s="153">
        <v>1</v>
      </c>
      <c r="X1235" s="151">
        <v>1213</v>
      </c>
      <c r="Y1235" s="154">
        <v>0.0170249333698657</v>
      </c>
      <c r="Z1235" s="154">
        <v>0.0104430379746835</v>
      </c>
      <c r="AA1235" s="154">
        <v>0.0145933014354067</v>
      </c>
      <c r="AB1235" s="155">
        <v>0.0228597041685343</v>
      </c>
      <c r="AC1235" s="156">
        <v>-0.00415026346072315</v>
      </c>
      <c r="AD1235" s="157">
        <v>21797</v>
      </c>
      <c r="AE1235" s="158">
        <v>394</v>
      </c>
      <c r="AF1235" s="158">
        <v>1</v>
      </c>
      <c r="AG1235" s="158">
        <v>24338</v>
      </c>
      <c r="AH1235" s="158">
        <v>376</v>
      </c>
      <c r="AI1235" s="158">
        <v>0</v>
      </c>
      <c r="AJ1235" s="155">
        <v>0.0180300041290086</v>
      </c>
      <c r="AK1235" s="155">
        <v>0.0154490919549675</v>
      </c>
      <c r="AL1235" s="156">
        <v>0.00258091217404104</v>
      </c>
    </row>
    <row r="1236" ht="33" spans="1:38">
      <c r="A1236" s="166" t="s">
        <v>927</v>
      </c>
      <c r="B1236" s="167" t="s">
        <v>1830</v>
      </c>
      <c r="C1236" s="167" t="s">
        <v>1059</v>
      </c>
      <c r="D1236" s="150">
        <v>3701</v>
      </c>
      <c r="E1236" s="150">
        <v>38</v>
      </c>
      <c r="F1236" s="150">
        <v>25</v>
      </c>
      <c r="G1236" s="150">
        <v>0</v>
      </c>
      <c r="H1236" s="150">
        <v>0</v>
      </c>
      <c r="I1236" s="151">
        <v>4893</v>
      </c>
      <c r="J1236" s="151">
        <v>48</v>
      </c>
      <c r="K1236" s="151">
        <v>48</v>
      </c>
      <c r="L1236" s="151">
        <v>3</v>
      </c>
      <c r="M1236" s="151">
        <v>0</v>
      </c>
      <c r="N1236" s="151">
        <v>2413</v>
      </c>
      <c r="O1236" s="151">
        <v>20</v>
      </c>
      <c r="P1236" s="151">
        <v>20</v>
      </c>
      <c r="Q1236" s="151">
        <v>3</v>
      </c>
      <c r="R1236" s="151">
        <v>0</v>
      </c>
      <c r="S1236" s="152">
        <v>0.015</v>
      </c>
      <c r="T1236" s="153">
        <v>93489</v>
      </c>
      <c r="U1236" s="153">
        <v>1152</v>
      </c>
      <c r="V1236" s="153">
        <v>1138</v>
      </c>
      <c r="W1236" s="153">
        <v>4</v>
      </c>
      <c r="X1236" s="151">
        <v>1016</v>
      </c>
      <c r="Y1236" s="154">
        <v>0.0122795195156649</v>
      </c>
      <c r="Z1236" s="154">
        <v>0.0102674952715482</v>
      </c>
      <c r="AA1236" s="154">
        <v>0.00980993255671367</v>
      </c>
      <c r="AB1236" s="155">
        <v>0.00828843762950684</v>
      </c>
      <c r="AC1236" s="156">
        <v>0.000457562714834558</v>
      </c>
      <c r="AD1236" s="157">
        <v>25276</v>
      </c>
      <c r="AE1236" s="158">
        <v>302</v>
      </c>
      <c r="AF1236" s="158">
        <v>0</v>
      </c>
      <c r="AG1236" s="158">
        <v>28423</v>
      </c>
      <c r="AH1236" s="158">
        <v>343</v>
      </c>
      <c r="AI1236" s="158">
        <v>2</v>
      </c>
      <c r="AJ1236" s="155">
        <v>0.0119480930526982</v>
      </c>
      <c r="AK1236" s="155">
        <v>0.011997326109137</v>
      </c>
      <c r="AL1236" s="156">
        <v>-4.92330564387539e-5</v>
      </c>
    </row>
    <row r="1237" ht="33" spans="1:38">
      <c r="A1237" s="166" t="s">
        <v>927</v>
      </c>
      <c r="B1237" s="167" t="s">
        <v>1830</v>
      </c>
      <c r="C1237" s="167" t="s">
        <v>1060</v>
      </c>
      <c r="D1237" s="150">
        <v>4513</v>
      </c>
      <c r="E1237" s="150">
        <v>37</v>
      </c>
      <c r="F1237" s="150">
        <v>29</v>
      </c>
      <c r="G1237" s="150">
        <v>4</v>
      </c>
      <c r="H1237" s="150">
        <v>0</v>
      </c>
      <c r="I1237" s="151">
        <v>6224</v>
      </c>
      <c r="J1237" s="151">
        <v>48</v>
      </c>
      <c r="K1237" s="151">
        <v>48</v>
      </c>
      <c r="L1237" s="151">
        <v>13</v>
      </c>
      <c r="M1237" s="151">
        <v>0</v>
      </c>
      <c r="N1237" s="151">
        <v>3104</v>
      </c>
      <c r="O1237" s="151">
        <v>38</v>
      </c>
      <c r="P1237" s="151">
        <v>38</v>
      </c>
      <c r="Q1237" s="151">
        <v>23</v>
      </c>
      <c r="R1237" s="151">
        <v>0</v>
      </c>
      <c r="S1237" s="152">
        <v>0.015</v>
      </c>
      <c r="T1237" s="153">
        <v>115953</v>
      </c>
      <c r="U1237" s="153">
        <v>1041</v>
      </c>
      <c r="V1237" s="153">
        <v>1033</v>
      </c>
      <c r="W1237" s="153">
        <v>0</v>
      </c>
      <c r="X1237" s="151">
        <v>946</v>
      </c>
      <c r="Y1237" s="154">
        <v>0.0089777754779954</v>
      </c>
      <c r="Z1237" s="154">
        <v>0.0081985375581653</v>
      </c>
      <c r="AA1237" s="154">
        <v>0.0077120822622108</v>
      </c>
      <c r="AB1237" s="155">
        <v>0.0122422680412371</v>
      </c>
      <c r="AC1237" s="156">
        <v>0.000486455295954504</v>
      </c>
      <c r="AD1237" s="157">
        <v>31392</v>
      </c>
      <c r="AE1237" s="158">
        <v>294</v>
      </c>
      <c r="AF1237" s="158">
        <v>0</v>
      </c>
      <c r="AG1237" s="158">
        <v>35165</v>
      </c>
      <c r="AH1237" s="158">
        <v>329</v>
      </c>
      <c r="AI1237" s="158">
        <v>0</v>
      </c>
      <c r="AJ1237" s="155">
        <v>0.00936544342507645</v>
      </c>
      <c r="AK1237" s="155">
        <v>0.00935589364424854</v>
      </c>
      <c r="AL1237" s="156">
        <v>9.54978082791033e-6</v>
      </c>
    </row>
    <row r="1238" ht="33" spans="1:38">
      <c r="A1238" s="166" t="s">
        <v>927</v>
      </c>
      <c r="B1238" s="167" t="s">
        <v>1830</v>
      </c>
      <c r="C1238" s="167" t="s">
        <v>1061</v>
      </c>
      <c r="D1238" s="150">
        <v>4098</v>
      </c>
      <c r="E1238" s="150">
        <v>75</v>
      </c>
      <c r="F1238" s="150">
        <v>58</v>
      </c>
      <c r="G1238" s="150">
        <v>2</v>
      </c>
      <c r="H1238" s="150">
        <v>0</v>
      </c>
      <c r="I1238" s="151">
        <v>5094</v>
      </c>
      <c r="J1238" s="151">
        <v>67</v>
      </c>
      <c r="K1238" s="151">
        <v>67</v>
      </c>
      <c r="L1238" s="151">
        <v>3</v>
      </c>
      <c r="M1238" s="151">
        <v>0</v>
      </c>
      <c r="N1238" s="151">
        <v>2648</v>
      </c>
      <c r="O1238" s="151">
        <v>50</v>
      </c>
      <c r="P1238" s="151">
        <v>50</v>
      </c>
      <c r="Q1238" s="151">
        <v>12</v>
      </c>
      <c r="R1238" s="151">
        <v>1</v>
      </c>
      <c r="S1238" s="152">
        <v>0.015</v>
      </c>
      <c r="T1238" s="153">
        <v>96395</v>
      </c>
      <c r="U1238" s="153">
        <v>1404</v>
      </c>
      <c r="V1238" s="153">
        <v>1387</v>
      </c>
      <c r="W1238" s="153">
        <v>4</v>
      </c>
      <c r="X1238" s="151">
        <v>1201</v>
      </c>
      <c r="Y1238" s="154">
        <v>0.0145235748742155</v>
      </c>
      <c r="Z1238" s="154">
        <v>0.0183016105417277</v>
      </c>
      <c r="AA1238" s="154">
        <v>0.0131527287004319</v>
      </c>
      <c r="AB1238" s="155">
        <v>0.0185045317220544</v>
      </c>
      <c r="AC1238" s="156">
        <v>0.00514888184129579</v>
      </c>
      <c r="AD1238" s="157">
        <v>26795</v>
      </c>
      <c r="AE1238" s="158">
        <v>418</v>
      </c>
      <c r="AF1238" s="158">
        <v>1</v>
      </c>
      <c r="AG1238" s="158">
        <v>29209</v>
      </c>
      <c r="AH1238" s="158">
        <v>419</v>
      </c>
      <c r="AI1238" s="158">
        <v>1</v>
      </c>
      <c r="AJ1238" s="155">
        <v>0.0155626049636126</v>
      </c>
      <c r="AK1238" s="155">
        <v>0.0143106576740046</v>
      </c>
      <c r="AL1238" s="156">
        <v>0.00125194728960803</v>
      </c>
    </row>
    <row r="1239" ht="33" spans="1:38">
      <c r="A1239" s="166" t="s">
        <v>927</v>
      </c>
      <c r="B1239" s="167" t="s">
        <v>1830</v>
      </c>
      <c r="C1239" s="167" t="s">
        <v>1062</v>
      </c>
      <c r="D1239" s="150">
        <v>2960</v>
      </c>
      <c r="E1239" s="150">
        <v>23</v>
      </c>
      <c r="F1239" s="150">
        <v>15</v>
      </c>
      <c r="G1239" s="150">
        <v>1</v>
      </c>
      <c r="H1239" s="150">
        <v>0</v>
      </c>
      <c r="I1239" s="151">
        <v>4162</v>
      </c>
      <c r="J1239" s="151">
        <v>43</v>
      </c>
      <c r="K1239" s="151">
        <v>43</v>
      </c>
      <c r="L1239" s="151">
        <v>10</v>
      </c>
      <c r="M1239" s="151">
        <v>0</v>
      </c>
      <c r="N1239" s="151">
        <v>2217</v>
      </c>
      <c r="O1239" s="151">
        <v>17</v>
      </c>
      <c r="P1239" s="151">
        <v>17</v>
      </c>
      <c r="Q1239" s="151">
        <v>10</v>
      </c>
      <c r="R1239" s="151">
        <v>0</v>
      </c>
      <c r="S1239" s="152">
        <v>0.015</v>
      </c>
      <c r="T1239" s="153">
        <v>79046</v>
      </c>
      <c r="U1239" s="153">
        <v>777</v>
      </c>
      <c r="V1239" s="153">
        <v>769</v>
      </c>
      <c r="W1239" s="153">
        <v>1</v>
      </c>
      <c r="X1239" s="151">
        <v>706</v>
      </c>
      <c r="Y1239" s="154">
        <v>0.00981706854236774</v>
      </c>
      <c r="Z1239" s="154">
        <v>0.00777027027027027</v>
      </c>
      <c r="AA1239" s="154">
        <v>0.0103315713599231</v>
      </c>
      <c r="AB1239" s="155">
        <v>0.0076680198466396</v>
      </c>
      <c r="AC1239" s="156">
        <v>-0.00256130108965284</v>
      </c>
      <c r="AD1239" s="157">
        <v>21395</v>
      </c>
      <c r="AE1239" s="158">
        <v>199</v>
      </c>
      <c r="AF1239" s="158">
        <v>0</v>
      </c>
      <c r="AG1239" s="158">
        <v>23257</v>
      </c>
      <c r="AH1239" s="158">
        <v>230</v>
      </c>
      <c r="AI1239" s="158">
        <v>0</v>
      </c>
      <c r="AJ1239" s="155">
        <v>0.0093012386071512</v>
      </c>
      <c r="AK1239" s="155">
        <v>0.00988949563572258</v>
      </c>
      <c r="AL1239" s="156">
        <v>-0.000588257028571374</v>
      </c>
    </row>
    <row r="1240" ht="33" spans="1:38">
      <c r="A1240" s="166" t="s">
        <v>927</v>
      </c>
      <c r="B1240" s="167" t="s">
        <v>1830</v>
      </c>
      <c r="C1240" s="167" t="s">
        <v>1063</v>
      </c>
      <c r="D1240" s="150">
        <v>4280</v>
      </c>
      <c r="E1240" s="150">
        <v>58</v>
      </c>
      <c r="F1240" s="150">
        <v>47</v>
      </c>
      <c r="G1240" s="150">
        <v>0</v>
      </c>
      <c r="H1240" s="150">
        <v>0</v>
      </c>
      <c r="I1240" s="151">
        <v>5808</v>
      </c>
      <c r="J1240" s="151">
        <v>58</v>
      </c>
      <c r="K1240" s="151">
        <v>58</v>
      </c>
      <c r="L1240" s="151">
        <v>7</v>
      </c>
      <c r="M1240" s="151">
        <v>0</v>
      </c>
      <c r="N1240" s="151">
        <v>2861</v>
      </c>
      <c r="O1240" s="151">
        <v>45</v>
      </c>
      <c r="P1240" s="151">
        <v>45</v>
      </c>
      <c r="Q1240" s="151">
        <v>20</v>
      </c>
      <c r="R1240" s="151">
        <v>1</v>
      </c>
      <c r="S1240" s="152">
        <v>0.015</v>
      </c>
      <c r="T1240" s="153">
        <v>107435</v>
      </c>
      <c r="U1240" s="153">
        <v>1516</v>
      </c>
      <c r="V1240" s="153">
        <v>1505</v>
      </c>
      <c r="W1240" s="153">
        <v>6</v>
      </c>
      <c r="X1240" s="151">
        <v>1353</v>
      </c>
      <c r="Y1240" s="154">
        <v>0.0140550100060502</v>
      </c>
      <c r="Z1240" s="154">
        <v>0.0135514018691589</v>
      </c>
      <c r="AA1240" s="154">
        <v>0.0099862258953168</v>
      </c>
      <c r="AB1240" s="155">
        <v>0.0153792380286613</v>
      </c>
      <c r="AC1240" s="156">
        <v>0.00356517597384207</v>
      </c>
      <c r="AD1240" s="157">
        <v>29422</v>
      </c>
      <c r="AE1240" s="158">
        <v>412</v>
      </c>
      <c r="AF1240" s="158">
        <v>1</v>
      </c>
      <c r="AG1240" s="158">
        <v>32519</v>
      </c>
      <c r="AH1240" s="158">
        <v>429</v>
      </c>
      <c r="AI1240" s="158">
        <v>0</v>
      </c>
      <c r="AJ1240" s="155">
        <v>0.0139691387397186</v>
      </c>
      <c r="AK1240" s="155">
        <v>0.0131922875857191</v>
      </c>
      <c r="AL1240" s="156">
        <v>0.000776851153999461</v>
      </c>
    </row>
    <row r="1241" ht="33" spans="1:38">
      <c r="A1241" s="166" t="s">
        <v>927</v>
      </c>
      <c r="B1241" s="167" t="s">
        <v>1830</v>
      </c>
      <c r="C1241" s="167" t="s">
        <v>1064</v>
      </c>
      <c r="D1241" s="150">
        <v>31</v>
      </c>
      <c r="E1241" s="150">
        <v>0</v>
      </c>
      <c r="F1241" s="150">
        <v>0</v>
      </c>
      <c r="G1241" s="150">
        <v>0</v>
      </c>
      <c r="H1241" s="150">
        <v>0</v>
      </c>
      <c r="I1241" s="151">
        <v>0</v>
      </c>
      <c r="J1241" s="151">
        <v>0</v>
      </c>
      <c r="K1241" s="151">
        <v>0</v>
      </c>
      <c r="L1241" s="151">
        <v>0</v>
      </c>
      <c r="M1241" s="151">
        <v>0</v>
      </c>
      <c r="N1241" s="151">
        <v>0</v>
      </c>
      <c r="O1241" s="151">
        <v>1</v>
      </c>
      <c r="P1241" s="151">
        <v>1</v>
      </c>
      <c r="Q1241" s="151">
        <v>1</v>
      </c>
      <c r="R1241" s="151">
        <v>0</v>
      </c>
      <c r="S1241" s="152">
        <v>0.015</v>
      </c>
      <c r="T1241" s="153">
        <v>151</v>
      </c>
      <c r="U1241" s="153">
        <v>17</v>
      </c>
      <c r="V1241" s="153">
        <v>17</v>
      </c>
      <c r="W1241" s="153">
        <v>0</v>
      </c>
      <c r="X1241" s="151">
        <v>17</v>
      </c>
      <c r="Y1241" s="154">
        <v>0.112582781456954</v>
      </c>
      <c r="Z1241" s="154">
        <v>0</v>
      </c>
      <c r="AA1241" s="154">
        <v>0</v>
      </c>
      <c r="AB1241" s="155">
        <v>0</v>
      </c>
      <c r="AC1241" s="156">
        <v>0</v>
      </c>
      <c r="AD1241" s="157">
        <v>46</v>
      </c>
      <c r="AE1241" s="158">
        <v>4</v>
      </c>
      <c r="AF1241" s="158">
        <v>0</v>
      </c>
      <c r="AG1241" s="158">
        <v>34</v>
      </c>
      <c r="AH1241" s="158">
        <v>0</v>
      </c>
      <c r="AI1241" s="158">
        <v>0</v>
      </c>
      <c r="AJ1241" s="155">
        <v>0.0869565217391304</v>
      </c>
      <c r="AK1241" s="155">
        <v>0</v>
      </c>
      <c r="AL1241" s="156">
        <v>0.0869565217391304</v>
      </c>
    </row>
    <row r="1242" ht="33" spans="1:38">
      <c r="A1242" s="166" t="s">
        <v>927</v>
      </c>
      <c r="B1242" s="167" t="s">
        <v>1830</v>
      </c>
      <c r="C1242" s="167" t="s">
        <v>1065</v>
      </c>
      <c r="D1242" s="150">
        <v>2006</v>
      </c>
      <c r="E1242" s="150">
        <v>9</v>
      </c>
      <c r="F1242" s="150">
        <v>6</v>
      </c>
      <c r="G1242" s="150">
        <v>3</v>
      </c>
      <c r="H1242" s="150">
        <v>0</v>
      </c>
      <c r="I1242" s="151">
        <v>2411</v>
      </c>
      <c r="J1242" s="151">
        <v>19</v>
      </c>
      <c r="K1242" s="151">
        <v>18</v>
      </c>
      <c r="L1242" s="151">
        <v>1</v>
      </c>
      <c r="M1242" s="151">
        <v>0</v>
      </c>
      <c r="N1242" s="151">
        <v>1445</v>
      </c>
      <c r="O1242" s="151">
        <v>18</v>
      </c>
      <c r="P1242" s="151">
        <v>18</v>
      </c>
      <c r="Q1242" s="151">
        <v>17</v>
      </c>
      <c r="R1242" s="151">
        <v>0</v>
      </c>
      <c r="S1242" s="152">
        <v>0.015</v>
      </c>
      <c r="T1242" s="153">
        <v>50234</v>
      </c>
      <c r="U1242" s="153">
        <v>537</v>
      </c>
      <c r="V1242" s="153">
        <v>533</v>
      </c>
      <c r="W1242" s="153">
        <v>0</v>
      </c>
      <c r="X1242" s="151">
        <v>506</v>
      </c>
      <c r="Y1242" s="154">
        <v>0.0106899709360194</v>
      </c>
      <c r="Z1242" s="154">
        <v>0.00448654037886341</v>
      </c>
      <c r="AA1242" s="154">
        <v>0.00788054749066777</v>
      </c>
      <c r="AB1242" s="155">
        <v>0.0124567474048443</v>
      </c>
      <c r="AC1242" s="156">
        <v>-0.00339400711180436</v>
      </c>
      <c r="AD1242" s="157">
        <v>13911</v>
      </c>
      <c r="AE1242" s="158">
        <v>129</v>
      </c>
      <c r="AF1242" s="158">
        <v>0</v>
      </c>
      <c r="AG1242" s="158">
        <v>15013</v>
      </c>
      <c r="AH1242" s="158">
        <v>179</v>
      </c>
      <c r="AI1242" s="158">
        <v>0</v>
      </c>
      <c r="AJ1242" s="155">
        <v>0.00927323700668536</v>
      </c>
      <c r="AK1242" s="155">
        <v>0.0119230000666089</v>
      </c>
      <c r="AL1242" s="156">
        <v>-0.00264976305992358</v>
      </c>
    </row>
    <row r="1243" ht="33" spans="1:38">
      <c r="A1243" s="166" t="s">
        <v>927</v>
      </c>
      <c r="B1243" s="167" t="s">
        <v>1830</v>
      </c>
      <c r="C1243" s="167" t="s">
        <v>1066</v>
      </c>
      <c r="D1243" s="150">
        <v>4047</v>
      </c>
      <c r="E1243" s="150">
        <v>151</v>
      </c>
      <c r="F1243" s="150">
        <v>132</v>
      </c>
      <c r="G1243" s="150">
        <v>76</v>
      </c>
      <c r="H1243" s="150">
        <v>0</v>
      </c>
      <c r="I1243" s="151">
        <v>5158</v>
      </c>
      <c r="J1243" s="151">
        <v>289</v>
      </c>
      <c r="K1243" s="151">
        <v>289</v>
      </c>
      <c r="L1243" s="151">
        <v>200</v>
      </c>
      <c r="M1243" s="151">
        <v>0</v>
      </c>
      <c r="N1243" s="151">
        <v>3372</v>
      </c>
      <c r="O1243" s="151">
        <v>405</v>
      </c>
      <c r="P1243" s="151">
        <v>405</v>
      </c>
      <c r="Q1243" s="151">
        <v>372</v>
      </c>
      <c r="R1243" s="151">
        <v>0</v>
      </c>
      <c r="S1243" s="152">
        <v>0.015</v>
      </c>
      <c r="T1243" s="153">
        <v>109104</v>
      </c>
      <c r="U1243" s="153">
        <v>3917</v>
      </c>
      <c r="V1243" s="153">
        <v>3898</v>
      </c>
      <c r="W1243" s="153">
        <v>0</v>
      </c>
      <c r="X1243" s="151">
        <v>3684</v>
      </c>
      <c r="Y1243" s="154">
        <v>0.0359015251503153</v>
      </c>
      <c r="Z1243" s="154">
        <v>0.037311588831233</v>
      </c>
      <c r="AA1243" s="154">
        <v>0.0560294687863513</v>
      </c>
      <c r="AB1243" s="155">
        <v>0.120106761565836</v>
      </c>
      <c r="AC1243" s="156">
        <v>-0.0187178799551183</v>
      </c>
      <c r="AD1243" s="157">
        <v>30042</v>
      </c>
      <c r="AE1243" s="158">
        <v>1438</v>
      </c>
      <c r="AF1243" s="158">
        <v>0</v>
      </c>
      <c r="AG1243" s="158">
        <v>34420</v>
      </c>
      <c r="AH1243" s="158">
        <v>997</v>
      </c>
      <c r="AI1243" s="158">
        <v>0</v>
      </c>
      <c r="AJ1243" s="155">
        <v>0.0478663204846548</v>
      </c>
      <c r="AK1243" s="155">
        <v>0.028965717606043</v>
      </c>
      <c r="AL1243" s="156">
        <v>0.0189006028786118</v>
      </c>
    </row>
    <row r="1244" ht="33" spans="1:38">
      <c r="A1244" s="166" t="s">
        <v>927</v>
      </c>
      <c r="B1244" s="167" t="s">
        <v>1830</v>
      </c>
      <c r="C1244" s="167" t="s">
        <v>1067</v>
      </c>
      <c r="D1244" s="150">
        <v>2925</v>
      </c>
      <c r="E1244" s="150">
        <v>38</v>
      </c>
      <c r="F1244" s="150">
        <v>21</v>
      </c>
      <c r="G1244" s="150">
        <v>4</v>
      </c>
      <c r="H1244" s="150">
        <v>0</v>
      </c>
      <c r="I1244" s="151">
        <v>3283</v>
      </c>
      <c r="J1244" s="151">
        <v>26</v>
      </c>
      <c r="K1244" s="151">
        <v>26</v>
      </c>
      <c r="L1244" s="151">
        <v>5</v>
      </c>
      <c r="M1244" s="151">
        <v>0</v>
      </c>
      <c r="N1244" s="151">
        <v>1912</v>
      </c>
      <c r="O1244" s="151">
        <v>23</v>
      </c>
      <c r="P1244" s="151">
        <v>23</v>
      </c>
      <c r="Q1244" s="151">
        <v>6</v>
      </c>
      <c r="R1244" s="151">
        <v>0</v>
      </c>
      <c r="S1244" s="152">
        <v>0.015</v>
      </c>
      <c r="T1244" s="153">
        <v>76437</v>
      </c>
      <c r="U1244" s="153">
        <v>723</v>
      </c>
      <c r="V1244" s="153">
        <v>706</v>
      </c>
      <c r="W1244" s="153">
        <v>0</v>
      </c>
      <c r="X1244" s="151">
        <v>630</v>
      </c>
      <c r="Y1244" s="154">
        <v>0.00945876996742415</v>
      </c>
      <c r="Z1244" s="154">
        <v>0.012991452991453</v>
      </c>
      <c r="AA1244" s="154">
        <v>0.00791958574474566</v>
      </c>
      <c r="AB1244" s="155">
        <v>0.0120292887029289</v>
      </c>
      <c r="AC1244" s="156">
        <v>0.00507186724670733</v>
      </c>
      <c r="AD1244" s="157">
        <v>19757</v>
      </c>
      <c r="AE1244" s="158">
        <v>194</v>
      </c>
      <c r="AF1244" s="158">
        <v>0</v>
      </c>
      <c r="AG1244" s="158">
        <v>23193</v>
      </c>
      <c r="AH1244" s="158">
        <v>205</v>
      </c>
      <c r="AI1244" s="158">
        <v>0</v>
      </c>
      <c r="AJ1244" s="155">
        <v>0.00981930455028597</v>
      </c>
      <c r="AK1244" s="155">
        <v>0.00883887379812875</v>
      </c>
      <c r="AL1244" s="156">
        <v>0.000980430752157228</v>
      </c>
    </row>
    <row r="1245" ht="33" spans="1:38">
      <c r="A1245" s="166" t="s">
        <v>927</v>
      </c>
      <c r="B1245" s="167" t="s">
        <v>1830</v>
      </c>
      <c r="C1245" s="167" t="s">
        <v>1068</v>
      </c>
      <c r="D1245" s="150">
        <v>0</v>
      </c>
      <c r="E1245" s="150">
        <v>0</v>
      </c>
      <c r="F1245" s="150">
        <v>0</v>
      </c>
      <c r="G1245" s="150">
        <v>0</v>
      </c>
      <c r="H1245" s="150">
        <v>0</v>
      </c>
      <c r="I1245" s="151">
        <v>0</v>
      </c>
      <c r="J1245" s="151">
        <v>0</v>
      </c>
      <c r="K1245" s="151">
        <v>0</v>
      </c>
      <c r="L1245" s="151">
        <v>0</v>
      </c>
      <c r="M1245" s="151">
        <v>0</v>
      </c>
      <c r="N1245" s="151">
        <v>0</v>
      </c>
      <c r="O1245" s="151">
        <v>0</v>
      </c>
      <c r="P1245" s="151">
        <v>0</v>
      </c>
      <c r="Q1245" s="151">
        <v>0</v>
      </c>
      <c r="R1245" s="151">
        <v>0</v>
      </c>
      <c r="S1245" s="152">
        <v>0.015</v>
      </c>
      <c r="T1245" s="153">
        <v>0</v>
      </c>
      <c r="U1245" s="153">
        <v>0</v>
      </c>
      <c r="V1245" s="153">
        <v>0</v>
      </c>
      <c r="W1245" s="153">
        <v>0</v>
      </c>
      <c r="X1245" s="151">
        <v>0</v>
      </c>
      <c r="Y1245" s="154">
        <v>0</v>
      </c>
      <c r="Z1245" s="154">
        <v>0</v>
      </c>
      <c r="AA1245" s="154">
        <v>0</v>
      </c>
      <c r="AB1245" s="155">
        <v>0</v>
      </c>
      <c r="AC1245" s="156">
        <v>0</v>
      </c>
      <c r="AD1245" s="157">
        <v>0</v>
      </c>
      <c r="AE1245" s="158">
        <v>0</v>
      </c>
      <c r="AF1245" s="158">
        <v>0</v>
      </c>
      <c r="AG1245" s="158">
        <v>0</v>
      </c>
      <c r="AH1245" s="158">
        <v>0</v>
      </c>
      <c r="AI1245" s="158">
        <v>0</v>
      </c>
      <c r="AJ1245" s="155">
        <v>0</v>
      </c>
      <c r="AK1245" s="155">
        <v>0</v>
      </c>
      <c r="AL1245" s="156">
        <v>0</v>
      </c>
    </row>
    <row r="1246" ht="33" spans="1:38">
      <c r="A1246" s="166" t="s">
        <v>927</v>
      </c>
      <c r="B1246" s="167" t="s">
        <v>1830</v>
      </c>
      <c r="C1246" s="167" t="s">
        <v>1069</v>
      </c>
      <c r="D1246" s="150">
        <v>4561</v>
      </c>
      <c r="E1246" s="150">
        <v>97</v>
      </c>
      <c r="F1246" s="150">
        <v>82</v>
      </c>
      <c r="G1246" s="150">
        <v>24</v>
      </c>
      <c r="H1246" s="150">
        <v>0</v>
      </c>
      <c r="I1246" s="151">
        <v>6705</v>
      </c>
      <c r="J1246" s="151">
        <v>132</v>
      </c>
      <c r="K1246" s="151">
        <v>131</v>
      </c>
      <c r="L1246" s="151">
        <v>17</v>
      </c>
      <c r="M1246" s="151">
        <v>1</v>
      </c>
      <c r="N1246" s="151">
        <v>4327</v>
      </c>
      <c r="O1246" s="151">
        <v>96</v>
      </c>
      <c r="P1246" s="151">
        <v>96</v>
      </c>
      <c r="Q1246" s="151">
        <v>53</v>
      </c>
      <c r="R1246" s="151">
        <v>0</v>
      </c>
      <c r="S1246" s="152">
        <v>0.015</v>
      </c>
      <c r="T1246" s="153">
        <v>150812</v>
      </c>
      <c r="U1246" s="153">
        <v>3015</v>
      </c>
      <c r="V1246" s="153">
        <v>2997</v>
      </c>
      <c r="W1246" s="153">
        <v>2</v>
      </c>
      <c r="X1246" s="151">
        <v>2739</v>
      </c>
      <c r="Y1246" s="154">
        <v>0.0199785162984378</v>
      </c>
      <c r="Z1246" s="154">
        <v>0.0212672659504495</v>
      </c>
      <c r="AA1246" s="154">
        <v>0.019537658463833</v>
      </c>
      <c r="AB1246" s="155">
        <v>0.022186272244049</v>
      </c>
      <c r="AC1246" s="156">
        <v>0.0017296074866165</v>
      </c>
      <c r="AD1246" s="157">
        <v>38912</v>
      </c>
      <c r="AE1246" s="158">
        <v>845</v>
      </c>
      <c r="AF1246" s="158">
        <v>1</v>
      </c>
      <c r="AG1246" s="158">
        <v>47224</v>
      </c>
      <c r="AH1246" s="158">
        <v>918</v>
      </c>
      <c r="AI1246" s="158">
        <v>1</v>
      </c>
      <c r="AJ1246" s="155">
        <v>0.0216899671052632</v>
      </c>
      <c r="AK1246" s="155">
        <v>0.0194180924953414</v>
      </c>
      <c r="AL1246" s="156">
        <v>0.0022718746099218</v>
      </c>
    </row>
    <row r="1247" ht="33" spans="1:38">
      <c r="A1247" s="166" t="s">
        <v>927</v>
      </c>
      <c r="B1247" s="167" t="s">
        <v>1830</v>
      </c>
      <c r="C1247" s="167" t="s">
        <v>1070</v>
      </c>
      <c r="D1247" s="150">
        <v>2468</v>
      </c>
      <c r="E1247" s="150">
        <v>49</v>
      </c>
      <c r="F1247" s="150">
        <v>32</v>
      </c>
      <c r="G1247" s="150">
        <v>1</v>
      </c>
      <c r="H1247" s="150">
        <v>0</v>
      </c>
      <c r="I1247" s="151">
        <v>3130</v>
      </c>
      <c r="J1247" s="151">
        <v>51</v>
      </c>
      <c r="K1247" s="151">
        <v>51</v>
      </c>
      <c r="L1247" s="151">
        <v>3</v>
      </c>
      <c r="M1247" s="151">
        <v>0</v>
      </c>
      <c r="N1247" s="151">
        <v>1790</v>
      </c>
      <c r="O1247" s="151">
        <v>44</v>
      </c>
      <c r="P1247" s="151">
        <v>44</v>
      </c>
      <c r="Q1247" s="151">
        <v>15</v>
      </c>
      <c r="R1247" s="151">
        <v>0</v>
      </c>
      <c r="S1247" s="152">
        <v>0.015</v>
      </c>
      <c r="T1247" s="153">
        <v>67797</v>
      </c>
      <c r="U1247" s="153">
        <v>1267</v>
      </c>
      <c r="V1247" s="153">
        <v>1250</v>
      </c>
      <c r="W1247" s="153">
        <v>0</v>
      </c>
      <c r="X1247" s="151">
        <v>1120</v>
      </c>
      <c r="Y1247" s="154">
        <v>0.0186881425431804</v>
      </c>
      <c r="Z1247" s="154">
        <v>0.0198541329011345</v>
      </c>
      <c r="AA1247" s="154">
        <v>0.0162939297124601</v>
      </c>
      <c r="AB1247" s="155">
        <v>0.0245810055865922</v>
      </c>
      <c r="AC1247" s="156">
        <v>0.00356020318867446</v>
      </c>
      <c r="AD1247" s="157">
        <v>18059</v>
      </c>
      <c r="AE1247" s="158">
        <v>361</v>
      </c>
      <c r="AF1247" s="158">
        <v>0</v>
      </c>
      <c r="AG1247" s="158">
        <v>20900</v>
      </c>
      <c r="AH1247" s="158">
        <v>402</v>
      </c>
      <c r="AI1247" s="158">
        <v>0</v>
      </c>
      <c r="AJ1247" s="155">
        <v>0.0199900326706905</v>
      </c>
      <c r="AK1247" s="155">
        <v>0.0192344497607656</v>
      </c>
      <c r="AL1247" s="156">
        <v>0.000755582909924963</v>
      </c>
    </row>
    <row r="1248" ht="33" spans="1:38">
      <c r="A1248" s="166" t="s">
        <v>927</v>
      </c>
      <c r="B1248" s="167" t="s">
        <v>1830</v>
      </c>
      <c r="C1248" s="167" t="s">
        <v>1071</v>
      </c>
      <c r="D1248" s="150">
        <v>4794</v>
      </c>
      <c r="E1248" s="150">
        <v>95</v>
      </c>
      <c r="F1248" s="150">
        <v>65</v>
      </c>
      <c r="G1248" s="150">
        <v>4</v>
      </c>
      <c r="H1248" s="150">
        <v>0</v>
      </c>
      <c r="I1248" s="151">
        <v>5621</v>
      </c>
      <c r="J1248" s="151">
        <v>71</v>
      </c>
      <c r="K1248" s="151">
        <v>71</v>
      </c>
      <c r="L1248" s="151">
        <v>8</v>
      </c>
      <c r="M1248" s="151">
        <v>0</v>
      </c>
      <c r="N1248" s="151">
        <v>3196</v>
      </c>
      <c r="O1248" s="151">
        <v>41</v>
      </c>
      <c r="P1248" s="151">
        <v>41</v>
      </c>
      <c r="Q1248" s="151">
        <v>26</v>
      </c>
      <c r="R1248" s="151">
        <v>0</v>
      </c>
      <c r="S1248" s="152">
        <v>0.015</v>
      </c>
      <c r="T1248" s="153">
        <v>123849</v>
      </c>
      <c r="U1248" s="153">
        <v>1727</v>
      </c>
      <c r="V1248" s="153">
        <v>1697</v>
      </c>
      <c r="W1248" s="153">
        <v>1</v>
      </c>
      <c r="X1248" s="151">
        <v>1537</v>
      </c>
      <c r="Y1248" s="154">
        <v>0.0139363256869252</v>
      </c>
      <c r="Z1248" s="154">
        <v>0.0198164372131831</v>
      </c>
      <c r="AA1248" s="154">
        <v>0.0126312044120263</v>
      </c>
      <c r="AB1248" s="155">
        <v>0.012828535669587</v>
      </c>
      <c r="AC1248" s="156">
        <v>0.00718523280115681</v>
      </c>
      <c r="AD1248" s="157">
        <v>32610</v>
      </c>
      <c r="AE1248" s="158">
        <v>523</v>
      </c>
      <c r="AF1248" s="158">
        <v>0</v>
      </c>
      <c r="AG1248" s="158">
        <v>40189</v>
      </c>
      <c r="AH1248" s="158">
        <v>562</v>
      </c>
      <c r="AI1248" s="158">
        <v>0</v>
      </c>
      <c r="AJ1248" s="155">
        <v>0.0160380251456608</v>
      </c>
      <c r="AK1248" s="155">
        <v>0.0139839259498868</v>
      </c>
      <c r="AL1248" s="156">
        <v>0.00205409919577406</v>
      </c>
    </row>
    <row r="1249" ht="33" spans="1:38">
      <c r="A1249" s="166" t="s">
        <v>927</v>
      </c>
      <c r="B1249" s="167" t="s">
        <v>1830</v>
      </c>
      <c r="C1249" s="167" t="s">
        <v>1072</v>
      </c>
      <c r="D1249" s="150">
        <v>5013</v>
      </c>
      <c r="E1249" s="150">
        <v>83</v>
      </c>
      <c r="F1249" s="150">
        <v>65</v>
      </c>
      <c r="G1249" s="150">
        <v>16</v>
      </c>
      <c r="H1249" s="150">
        <v>0</v>
      </c>
      <c r="I1249" s="151">
        <v>5931</v>
      </c>
      <c r="J1249" s="151">
        <v>70</v>
      </c>
      <c r="K1249" s="151">
        <v>70</v>
      </c>
      <c r="L1249" s="151">
        <v>17</v>
      </c>
      <c r="M1249" s="151">
        <v>0</v>
      </c>
      <c r="N1249" s="151">
        <v>3706</v>
      </c>
      <c r="O1249" s="151">
        <v>56</v>
      </c>
      <c r="P1249" s="151">
        <v>56</v>
      </c>
      <c r="Q1249" s="151">
        <v>42</v>
      </c>
      <c r="R1249" s="151">
        <v>0</v>
      </c>
      <c r="S1249" s="152">
        <v>0.015</v>
      </c>
      <c r="T1249" s="153">
        <v>128912</v>
      </c>
      <c r="U1249" s="153">
        <v>1533</v>
      </c>
      <c r="V1249" s="153">
        <v>1513</v>
      </c>
      <c r="W1249" s="153">
        <v>0</v>
      </c>
      <c r="X1249" s="151">
        <v>1358</v>
      </c>
      <c r="Y1249" s="154">
        <v>0.0118918331885317</v>
      </c>
      <c r="Z1249" s="154">
        <v>0.016556951924995</v>
      </c>
      <c r="AA1249" s="154">
        <v>0.0118023941999663</v>
      </c>
      <c r="AB1249" s="155">
        <v>0.0151106314085267</v>
      </c>
      <c r="AC1249" s="156">
        <v>0.00475455772502873</v>
      </c>
      <c r="AD1249" s="157">
        <v>34381</v>
      </c>
      <c r="AE1249" s="158">
        <v>447</v>
      </c>
      <c r="AF1249" s="158">
        <v>0</v>
      </c>
      <c r="AG1249" s="158">
        <v>39865</v>
      </c>
      <c r="AH1249" s="158">
        <v>450</v>
      </c>
      <c r="AI1249" s="158">
        <v>0</v>
      </c>
      <c r="AJ1249" s="155">
        <v>0.0130013670341177</v>
      </c>
      <c r="AK1249" s="155">
        <v>0.0112880973284836</v>
      </c>
      <c r="AL1249" s="156">
        <v>0.00171326970563405</v>
      </c>
    </row>
    <row r="1250" ht="33" spans="1:38">
      <c r="A1250" s="166" t="s">
        <v>927</v>
      </c>
      <c r="B1250" s="167" t="s">
        <v>1830</v>
      </c>
      <c r="C1250" s="167" t="s">
        <v>1073</v>
      </c>
      <c r="D1250" s="150">
        <v>2464</v>
      </c>
      <c r="E1250" s="150">
        <v>31</v>
      </c>
      <c r="F1250" s="150">
        <v>21</v>
      </c>
      <c r="G1250" s="150">
        <v>0</v>
      </c>
      <c r="H1250" s="150">
        <v>0</v>
      </c>
      <c r="I1250" s="151">
        <v>2752</v>
      </c>
      <c r="J1250" s="151">
        <v>26</v>
      </c>
      <c r="K1250" s="151">
        <v>26</v>
      </c>
      <c r="L1250" s="151">
        <v>3</v>
      </c>
      <c r="M1250" s="151">
        <v>0</v>
      </c>
      <c r="N1250" s="151">
        <v>1359</v>
      </c>
      <c r="O1250" s="151">
        <v>22</v>
      </c>
      <c r="P1250" s="151">
        <v>22</v>
      </c>
      <c r="Q1250" s="151">
        <v>8</v>
      </c>
      <c r="R1250" s="151">
        <v>0</v>
      </c>
      <c r="S1250" s="152">
        <v>0.015</v>
      </c>
      <c r="T1250" s="153">
        <v>55142</v>
      </c>
      <c r="U1250" s="153">
        <v>660</v>
      </c>
      <c r="V1250" s="153">
        <v>650</v>
      </c>
      <c r="W1250" s="153">
        <v>0</v>
      </c>
      <c r="X1250" s="151">
        <v>582</v>
      </c>
      <c r="Y1250" s="154">
        <v>0.0119690979652533</v>
      </c>
      <c r="Z1250" s="154">
        <v>0.0125811688311688</v>
      </c>
      <c r="AA1250" s="154">
        <v>0.00944767441860465</v>
      </c>
      <c r="AB1250" s="155">
        <v>0.0161883738042678</v>
      </c>
      <c r="AC1250" s="156">
        <v>0.00313349441256418</v>
      </c>
      <c r="AD1250" s="157">
        <v>15253</v>
      </c>
      <c r="AE1250" s="158">
        <v>198</v>
      </c>
      <c r="AF1250" s="158">
        <v>0</v>
      </c>
      <c r="AG1250" s="158">
        <v>16274</v>
      </c>
      <c r="AH1250" s="158">
        <v>197</v>
      </c>
      <c r="AI1250" s="158">
        <v>0</v>
      </c>
      <c r="AJ1250" s="155">
        <v>0.0129810529076247</v>
      </c>
      <c r="AK1250" s="155">
        <v>0.0121051984760968</v>
      </c>
      <c r="AL1250" s="156">
        <v>0.000875854431527887</v>
      </c>
    </row>
    <row r="1251" ht="33" spans="1:38">
      <c r="A1251" s="166" t="s">
        <v>927</v>
      </c>
      <c r="B1251" s="167" t="s">
        <v>1830</v>
      </c>
      <c r="C1251" s="167" t="s">
        <v>1074</v>
      </c>
      <c r="D1251" s="150">
        <v>3056</v>
      </c>
      <c r="E1251" s="150">
        <v>38</v>
      </c>
      <c r="F1251" s="150">
        <v>28</v>
      </c>
      <c r="G1251" s="150">
        <v>1</v>
      </c>
      <c r="H1251" s="150">
        <v>0</v>
      </c>
      <c r="I1251" s="151">
        <v>3633</v>
      </c>
      <c r="J1251" s="151">
        <v>35</v>
      </c>
      <c r="K1251" s="151">
        <v>35</v>
      </c>
      <c r="L1251" s="151">
        <v>3</v>
      </c>
      <c r="M1251" s="151">
        <v>0</v>
      </c>
      <c r="N1251" s="151">
        <v>1446</v>
      </c>
      <c r="O1251" s="151">
        <v>30</v>
      </c>
      <c r="P1251" s="151">
        <v>30</v>
      </c>
      <c r="Q1251" s="151">
        <v>3</v>
      </c>
      <c r="R1251" s="151">
        <v>0</v>
      </c>
      <c r="S1251" s="152">
        <v>0.015</v>
      </c>
      <c r="T1251" s="153">
        <v>69316</v>
      </c>
      <c r="U1251" s="153">
        <v>1014</v>
      </c>
      <c r="V1251" s="153">
        <v>1003</v>
      </c>
      <c r="W1251" s="153">
        <v>0</v>
      </c>
      <c r="X1251" s="151">
        <v>896</v>
      </c>
      <c r="Y1251" s="154">
        <v>0.0146286571642911</v>
      </c>
      <c r="Z1251" s="154">
        <v>0.012434554973822</v>
      </c>
      <c r="AA1251" s="154">
        <v>0.00963391136801541</v>
      </c>
      <c r="AB1251" s="155">
        <v>0.020746887966805</v>
      </c>
      <c r="AC1251" s="156">
        <v>0.00280064360580658</v>
      </c>
      <c r="AD1251" s="157">
        <v>19145</v>
      </c>
      <c r="AE1251" s="158">
        <v>288</v>
      </c>
      <c r="AF1251" s="158">
        <v>0</v>
      </c>
      <c r="AG1251" s="158">
        <v>20984</v>
      </c>
      <c r="AH1251" s="158">
        <v>302</v>
      </c>
      <c r="AI1251" s="158">
        <v>0</v>
      </c>
      <c r="AJ1251" s="155">
        <v>0.0150430921911726</v>
      </c>
      <c r="AK1251" s="155">
        <v>0.014391917651544</v>
      </c>
      <c r="AL1251" s="156">
        <v>0.000651174539628598</v>
      </c>
    </row>
    <row r="1252" ht="33" spans="1:38">
      <c r="A1252" s="166" t="s">
        <v>927</v>
      </c>
      <c r="B1252" s="167" t="s">
        <v>1830</v>
      </c>
      <c r="C1252" s="167" t="s">
        <v>1075</v>
      </c>
      <c r="D1252" s="150">
        <v>3993</v>
      </c>
      <c r="E1252" s="150">
        <v>38</v>
      </c>
      <c r="F1252" s="150">
        <v>26</v>
      </c>
      <c r="G1252" s="150">
        <v>0</v>
      </c>
      <c r="H1252" s="150">
        <v>0</v>
      </c>
      <c r="I1252" s="151">
        <v>4583</v>
      </c>
      <c r="J1252" s="151">
        <v>57</v>
      </c>
      <c r="K1252" s="151">
        <v>57</v>
      </c>
      <c r="L1252" s="151">
        <v>8</v>
      </c>
      <c r="M1252" s="151">
        <v>0</v>
      </c>
      <c r="N1252" s="151">
        <v>1945</v>
      </c>
      <c r="O1252" s="151">
        <v>23</v>
      </c>
      <c r="P1252" s="151">
        <v>23</v>
      </c>
      <c r="Q1252" s="151">
        <v>4</v>
      </c>
      <c r="R1252" s="151">
        <v>0</v>
      </c>
      <c r="S1252" s="152">
        <v>0.015</v>
      </c>
      <c r="T1252" s="153">
        <v>91902</v>
      </c>
      <c r="U1252" s="153">
        <v>1037</v>
      </c>
      <c r="V1252" s="153">
        <v>1025</v>
      </c>
      <c r="W1252" s="153">
        <v>1</v>
      </c>
      <c r="X1252" s="151">
        <v>905</v>
      </c>
      <c r="Y1252" s="154">
        <v>0.0112728776305195</v>
      </c>
      <c r="Z1252" s="154">
        <v>0.00951665414475332</v>
      </c>
      <c r="AA1252" s="154">
        <v>0.0124372681649575</v>
      </c>
      <c r="AB1252" s="155">
        <v>0.0118251928020566</v>
      </c>
      <c r="AC1252" s="156">
        <v>-0.00292061402020413</v>
      </c>
      <c r="AD1252" s="157">
        <v>25330</v>
      </c>
      <c r="AE1252" s="158">
        <v>318</v>
      </c>
      <c r="AF1252" s="158">
        <v>0</v>
      </c>
      <c r="AG1252" s="158">
        <v>28443</v>
      </c>
      <c r="AH1252" s="158">
        <v>275</v>
      </c>
      <c r="AI1252" s="158">
        <v>1</v>
      </c>
      <c r="AJ1252" s="155">
        <v>0.0125542834583498</v>
      </c>
      <c r="AK1252" s="155">
        <v>0.0096333016911015</v>
      </c>
      <c r="AL1252" s="156">
        <v>0.00292098176724828</v>
      </c>
    </row>
    <row r="1253" ht="33" spans="1:38">
      <c r="A1253" s="166" t="s">
        <v>927</v>
      </c>
      <c r="B1253" s="167" t="s">
        <v>1830</v>
      </c>
      <c r="C1253" s="167" t="s">
        <v>1076</v>
      </c>
      <c r="D1253" s="150">
        <v>2325</v>
      </c>
      <c r="E1253" s="150">
        <v>15</v>
      </c>
      <c r="F1253" s="150">
        <v>7</v>
      </c>
      <c r="G1253" s="150">
        <v>0</v>
      </c>
      <c r="H1253" s="150">
        <v>0</v>
      </c>
      <c r="I1253" s="151">
        <v>2859</v>
      </c>
      <c r="J1253" s="151">
        <v>26</v>
      </c>
      <c r="K1253" s="151">
        <v>26</v>
      </c>
      <c r="L1253" s="151">
        <v>3</v>
      </c>
      <c r="M1253" s="151">
        <v>0</v>
      </c>
      <c r="N1253" s="151">
        <v>1175</v>
      </c>
      <c r="O1253" s="151">
        <v>5</v>
      </c>
      <c r="P1253" s="151">
        <v>5</v>
      </c>
      <c r="Q1253" s="151">
        <v>3</v>
      </c>
      <c r="R1253" s="151">
        <v>0</v>
      </c>
      <c r="S1253" s="152">
        <v>0.015</v>
      </c>
      <c r="T1253" s="153">
        <v>52745</v>
      </c>
      <c r="U1253" s="153">
        <v>466</v>
      </c>
      <c r="V1253" s="153">
        <v>456</v>
      </c>
      <c r="W1253" s="153">
        <v>0</v>
      </c>
      <c r="X1253" s="151">
        <v>416</v>
      </c>
      <c r="Y1253" s="154">
        <v>0.00883496065977818</v>
      </c>
      <c r="Z1253" s="154">
        <v>0.00645161290322581</v>
      </c>
      <c r="AA1253" s="154">
        <v>0.00909408884225254</v>
      </c>
      <c r="AB1253" s="155">
        <v>0.00425531914893617</v>
      </c>
      <c r="AC1253" s="156">
        <v>-0.00264247593902673</v>
      </c>
      <c r="AD1253" s="157">
        <v>14507</v>
      </c>
      <c r="AE1253" s="158">
        <v>138</v>
      </c>
      <c r="AF1253" s="158">
        <v>0</v>
      </c>
      <c r="AG1253" s="158">
        <v>15838</v>
      </c>
      <c r="AH1253" s="158">
        <v>142</v>
      </c>
      <c r="AI1253" s="158">
        <v>0</v>
      </c>
      <c r="AJ1253" s="155">
        <v>0.00951264906596815</v>
      </c>
      <c r="AK1253" s="155">
        <v>0.0089657785073873</v>
      </c>
      <c r="AL1253" s="156">
        <v>0.000546870558580857</v>
      </c>
    </row>
    <row r="1254" ht="33" spans="1:38">
      <c r="A1254" s="166" t="s">
        <v>927</v>
      </c>
      <c r="B1254" s="167" t="s">
        <v>1830</v>
      </c>
      <c r="C1254" s="167" t="s">
        <v>1077</v>
      </c>
      <c r="D1254" s="150">
        <v>2356</v>
      </c>
      <c r="E1254" s="150">
        <v>55</v>
      </c>
      <c r="F1254" s="150">
        <v>48</v>
      </c>
      <c r="G1254" s="150">
        <v>40</v>
      </c>
      <c r="H1254" s="150">
        <v>0</v>
      </c>
      <c r="I1254" s="151">
        <v>2768</v>
      </c>
      <c r="J1254" s="151">
        <v>6</v>
      </c>
      <c r="K1254" s="151">
        <v>6</v>
      </c>
      <c r="L1254" s="151">
        <v>6</v>
      </c>
      <c r="M1254" s="151">
        <v>0</v>
      </c>
      <c r="N1254" s="151">
        <v>1184</v>
      </c>
      <c r="O1254" s="151">
        <v>28</v>
      </c>
      <c r="P1254" s="151">
        <v>28</v>
      </c>
      <c r="Q1254" s="151">
        <v>18</v>
      </c>
      <c r="R1254" s="151">
        <v>0</v>
      </c>
      <c r="S1254" s="152">
        <v>0.015</v>
      </c>
      <c r="T1254" s="153">
        <v>52962</v>
      </c>
      <c r="U1254" s="153">
        <v>582</v>
      </c>
      <c r="V1254" s="153">
        <v>575</v>
      </c>
      <c r="W1254" s="153">
        <v>0</v>
      </c>
      <c r="X1254" s="151">
        <v>552</v>
      </c>
      <c r="Y1254" s="154">
        <v>0.010989010989011</v>
      </c>
      <c r="Z1254" s="154">
        <v>0.0233446519524618</v>
      </c>
      <c r="AA1254" s="154">
        <v>0.00216763005780347</v>
      </c>
      <c r="AB1254" s="155">
        <v>0.0236486486486486</v>
      </c>
      <c r="AC1254" s="156">
        <v>0.0211770218946583</v>
      </c>
      <c r="AD1254" s="157">
        <v>14915</v>
      </c>
      <c r="AE1254" s="158">
        <v>212</v>
      </c>
      <c r="AF1254" s="158">
        <v>0</v>
      </c>
      <c r="AG1254" s="158">
        <v>16152</v>
      </c>
      <c r="AH1254" s="158">
        <v>148</v>
      </c>
      <c r="AI1254" s="158">
        <v>0</v>
      </c>
      <c r="AJ1254" s="155">
        <v>0.0142138786456587</v>
      </c>
      <c r="AK1254" s="155">
        <v>0.00916295195641407</v>
      </c>
      <c r="AL1254" s="156">
        <v>0.00505092668924467</v>
      </c>
    </row>
    <row r="1255" ht="33" spans="1:38">
      <c r="A1255" s="166" t="s">
        <v>927</v>
      </c>
      <c r="B1255" s="167" t="s">
        <v>1830</v>
      </c>
      <c r="C1255" s="167" t="s">
        <v>1078</v>
      </c>
      <c r="D1255" s="150">
        <v>4178</v>
      </c>
      <c r="E1255" s="150">
        <v>33</v>
      </c>
      <c r="F1255" s="150">
        <v>21</v>
      </c>
      <c r="G1255" s="150">
        <v>0</v>
      </c>
      <c r="H1255" s="150">
        <v>0</v>
      </c>
      <c r="I1255" s="151">
        <v>5100</v>
      </c>
      <c r="J1255" s="151">
        <v>56</v>
      </c>
      <c r="K1255" s="151">
        <v>56</v>
      </c>
      <c r="L1255" s="151">
        <v>5</v>
      </c>
      <c r="M1255" s="151">
        <v>0</v>
      </c>
      <c r="N1255" s="151">
        <v>2200</v>
      </c>
      <c r="O1255" s="151">
        <v>60</v>
      </c>
      <c r="P1255" s="151">
        <v>60</v>
      </c>
      <c r="Q1255" s="151">
        <v>12</v>
      </c>
      <c r="R1255" s="151">
        <v>0</v>
      </c>
      <c r="S1255" s="152">
        <v>0.015</v>
      </c>
      <c r="T1255" s="153">
        <v>101569</v>
      </c>
      <c r="U1255" s="153">
        <v>1316</v>
      </c>
      <c r="V1255" s="153">
        <v>1304</v>
      </c>
      <c r="W1255" s="153">
        <v>2</v>
      </c>
      <c r="X1255" s="151">
        <v>1155</v>
      </c>
      <c r="Y1255" s="154">
        <v>0.0129370181846823</v>
      </c>
      <c r="Z1255" s="154">
        <v>0.00789851603638104</v>
      </c>
      <c r="AA1255" s="154">
        <v>0.0109803921568627</v>
      </c>
      <c r="AB1255" s="155">
        <v>0.0272727272727273</v>
      </c>
      <c r="AC1255" s="156">
        <v>-0.0030818761204817</v>
      </c>
      <c r="AD1255" s="157">
        <v>27055</v>
      </c>
      <c r="AE1255" s="158">
        <v>377</v>
      </c>
      <c r="AF1255" s="158">
        <v>0</v>
      </c>
      <c r="AG1255" s="158">
        <v>30667</v>
      </c>
      <c r="AH1255" s="158">
        <v>408</v>
      </c>
      <c r="AI1255" s="158">
        <v>0</v>
      </c>
      <c r="AJ1255" s="155">
        <v>0.013934577712068</v>
      </c>
      <c r="AK1255" s="155">
        <v>0.0133042032151824</v>
      </c>
      <c r="AL1255" s="156">
        <v>0.000630374496885565</v>
      </c>
    </row>
    <row r="1256" ht="33" spans="1:38">
      <c r="A1256" s="166" t="s">
        <v>927</v>
      </c>
      <c r="B1256" s="167" t="s">
        <v>1830</v>
      </c>
      <c r="C1256" s="167" t="s">
        <v>1079</v>
      </c>
      <c r="D1256" s="150">
        <v>2997</v>
      </c>
      <c r="E1256" s="150">
        <v>33</v>
      </c>
      <c r="F1256" s="150">
        <v>21</v>
      </c>
      <c r="G1256" s="150">
        <v>2</v>
      </c>
      <c r="H1256" s="150">
        <v>0</v>
      </c>
      <c r="I1256" s="151">
        <v>3808</v>
      </c>
      <c r="J1256" s="151">
        <v>36</v>
      </c>
      <c r="K1256" s="151">
        <v>35</v>
      </c>
      <c r="L1256" s="151">
        <v>1</v>
      </c>
      <c r="M1256" s="151">
        <v>0</v>
      </c>
      <c r="N1256" s="151">
        <v>1570</v>
      </c>
      <c r="O1256" s="151">
        <v>19</v>
      </c>
      <c r="P1256" s="151">
        <v>19</v>
      </c>
      <c r="Q1256" s="151">
        <v>6</v>
      </c>
      <c r="R1256" s="151">
        <v>0</v>
      </c>
      <c r="S1256" s="152">
        <v>0.015</v>
      </c>
      <c r="T1256" s="153">
        <v>70885</v>
      </c>
      <c r="U1256" s="153">
        <v>936</v>
      </c>
      <c r="V1256" s="153">
        <v>923</v>
      </c>
      <c r="W1256" s="153">
        <v>0</v>
      </c>
      <c r="X1256" s="151">
        <v>830</v>
      </c>
      <c r="Y1256" s="154">
        <v>0.0132044861395218</v>
      </c>
      <c r="Z1256" s="154">
        <v>0.011011011011011</v>
      </c>
      <c r="AA1256" s="154">
        <v>0.00945378151260504</v>
      </c>
      <c r="AB1256" s="155">
        <v>0.0121019108280255</v>
      </c>
      <c r="AC1256" s="156">
        <v>0.00155722949840597</v>
      </c>
      <c r="AD1256" s="157">
        <v>19921</v>
      </c>
      <c r="AE1256" s="158">
        <v>272</v>
      </c>
      <c r="AF1256" s="158">
        <v>0</v>
      </c>
      <c r="AG1256" s="158">
        <v>21649</v>
      </c>
      <c r="AH1256" s="158">
        <v>280</v>
      </c>
      <c r="AI1256" s="158">
        <v>0</v>
      </c>
      <c r="AJ1256" s="155">
        <v>0.0136539330354902</v>
      </c>
      <c r="AK1256" s="155">
        <v>0.0129336228001293</v>
      </c>
      <c r="AL1256" s="156">
        <v>0.000720310235360849</v>
      </c>
    </row>
    <row r="1257" ht="33" spans="1:38">
      <c r="A1257" s="166" t="s">
        <v>927</v>
      </c>
      <c r="B1257" s="167" t="s">
        <v>1830</v>
      </c>
      <c r="C1257" s="167" t="s">
        <v>1080</v>
      </c>
      <c r="D1257" s="150">
        <v>1988</v>
      </c>
      <c r="E1257" s="150">
        <v>25</v>
      </c>
      <c r="F1257" s="150">
        <v>18</v>
      </c>
      <c r="G1257" s="150">
        <v>0</v>
      </c>
      <c r="H1257" s="150">
        <v>0</v>
      </c>
      <c r="I1257" s="151">
        <v>2398</v>
      </c>
      <c r="J1257" s="151">
        <v>20</v>
      </c>
      <c r="K1257" s="151">
        <v>20</v>
      </c>
      <c r="L1257" s="151">
        <v>4</v>
      </c>
      <c r="M1257" s="151">
        <v>0</v>
      </c>
      <c r="N1257" s="151">
        <v>1066</v>
      </c>
      <c r="O1257" s="151">
        <v>31</v>
      </c>
      <c r="P1257" s="151">
        <v>31</v>
      </c>
      <c r="Q1257" s="151">
        <v>4</v>
      </c>
      <c r="R1257" s="151">
        <v>0</v>
      </c>
      <c r="S1257" s="152">
        <v>0.015</v>
      </c>
      <c r="T1257" s="153">
        <v>45008</v>
      </c>
      <c r="U1257" s="153">
        <v>539</v>
      </c>
      <c r="V1257" s="153">
        <v>532</v>
      </c>
      <c r="W1257" s="153">
        <v>0</v>
      </c>
      <c r="X1257" s="151">
        <v>460</v>
      </c>
      <c r="Y1257" s="154">
        <v>0.0119756487735514</v>
      </c>
      <c r="Z1257" s="154">
        <v>0.0125754527162978</v>
      </c>
      <c r="AA1257" s="154">
        <v>0.00834028356964137</v>
      </c>
      <c r="AB1257" s="155">
        <v>0.0290806754221388</v>
      </c>
      <c r="AC1257" s="156">
        <v>0.00423516914665642</v>
      </c>
      <c r="AD1257" s="157">
        <v>12527</v>
      </c>
      <c r="AE1257" s="158">
        <v>146</v>
      </c>
      <c r="AF1257" s="158">
        <v>0</v>
      </c>
      <c r="AG1257" s="158">
        <v>13641</v>
      </c>
      <c r="AH1257" s="158">
        <v>191</v>
      </c>
      <c r="AI1257" s="158">
        <v>0</v>
      </c>
      <c r="AJ1257" s="155">
        <v>0.0116548255767542</v>
      </c>
      <c r="AK1257" s="155">
        <v>0.0140019060186203</v>
      </c>
      <c r="AL1257" s="156">
        <v>-0.00234708044186612</v>
      </c>
    </row>
    <row r="1258" ht="33" spans="1:38">
      <c r="A1258" s="166" t="s">
        <v>927</v>
      </c>
      <c r="B1258" s="167" t="s">
        <v>1830</v>
      </c>
      <c r="C1258" s="167" t="s">
        <v>1081</v>
      </c>
      <c r="D1258" s="150">
        <v>3877</v>
      </c>
      <c r="E1258" s="150">
        <v>26</v>
      </c>
      <c r="F1258" s="150">
        <v>23</v>
      </c>
      <c r="G1258" s="150">
        <v>3</v>
      </c>
      <c r="H1258" s="150">
        <v>0</v>
      </c>
      <c r="I1258" s="151">
        <v>5349</v>
      </c>
      <c r="J1258" s="151">
        <v>29</v>
      </c>
      <c r="K1258" s="151">
        <v>29</v>
      </c>
      <c r="L1258" s="151">
        <v>8</v>
      </c>
      <c r="M1258" s="151">
        <v>0</v>
      </c>
      <c r="N1258" s="151">
        <v>1854</v>
      </c>
      <c r="O1258" s="151">
        <v>39</v>
      </c>
      <c r="P1258" s="151">
        <v>39</v>
      </c>
      <c r="Q1258" s="151">
        <v>23</v>
      </c>
      <c r="R1258" s="151">
        <v>0</v>
      </c>
      <c r="S1258" s="152">
        <v>0.015</v>
      </c>
      <c r="T1258" s="153">
        <v>83927</v>
      </c>
      <c r="U1258" s="153">
        <v>676</v>
      </c>
      <c r="V1258" s="153">
        <v>672</v>
      </c>
      <c r="W1258" s="153">
        <v>1</v>
      </c>
      <c r="X1258" s="151">
        <v>611</v>
      </c>
      <c r="Y1258" s="154">
        <v>0.00804270377828351</v>
      </c>
      <c r="Z1258" s="154">
        <v>0.00670621614650503</v>
      </c>
      <c r="AA1258" s="154">
        <v>0.00542157412600486</v>
      </c>
      <c r="AB1258" s="155">
        <v>0.0210355987055016</v>
      </c>
      <c r="AC1258" s="156">
        <v>0.00128464202050017</v>
      </c>
      <c r="AD1258" s="157">
        <v>24345</v>
      </c>
      <c r="AE1258" s="158">
        <v>207</v>
      </c>
      <c r="AF1258" s="158">
        <v>0</v>
      </c>
      <c r="AG1258" s="158">
        <v>24975</v>
      </c>
      <c r="AH1258" s="158">
        <v>187</v>
      </c>
      <c r="AI1258" s="158">
        <v>1</v>
      </c>
      <c r="AJ1258" s="155">
        <v>0.00850277264325323</v>
      </c>
      <c r="AK1258" s="155">
        <v>0.00744744744744745</v>
      </c>
      <c r="AL1258" s="156">
        <v>0.00105532519580579</v>
      </c>
    </row>
    <row r="1259" ht="33" spans="1:38">
      <c r="A1259" s="166" t="s">
        <v>927</v>
      </c>
      <c r="B1259" s="167" t="s">
        <v>1829</v>
      </c>
      <c r="C1259" s="167" t="s">
        <v>1082</v>
      </c>
      <c r="D1259" s="150">
        <v>7789</v>
      </c>
      <c r="E1259" s="150">
        <v>147</v>
      </c>
      <c r="F1259" s="150">
        <v>107</v>
      </c>
      <c r="G1259" s="150">
        <v>0</v>
      </c>
      <c r="H1259" s="150">
        <v>0</v>
      </c>
      <c r="I1259" s="151">
        <v>7381</v>
      </c>
      <c r="J1259" s="151">
        <v>108</v>
      </c>
      <c r="K1259" s="151">
        <v>108</v>
      </c>
      <c r="L1259" s="151">
        <v>7</v>
      </c>
      <c r="M1259" s="151">
        <v>0</v>
      </c>
      <c r="N1259" s="151">
        <v>4287</v>
      </c>
      <c r="O1259" s="151">
        <v>170</v>
      </c>
      <c r="P1259" s="151">
        <v>170</v>
      </c>
      <c r="Q1259" s="151">
        <v>72</v>
      </c>
      <c r="R1259" s="151">
        <v>0</v>
      </c>
      <c r="S1259" s="152">
        <v>0.015</v>
      </c>
      <c r="T1259" s="153">
        <v>151288</v>
      </c>
      <c r="U1259" s="153">
        <v>3127</v>
      </c>
      <c r="V1259" s="153">
        <v>3087</v>
      </c>
      <c r="W1259" s="153">
        <v>8</v>
      </c>
      <c r="X1259" s="151">
        <v>2724</v>
      </c>
      <c r="Y1259" s="154">
        <v>0.020616307968907</v>
      </c>
      <c r="Z1259" s="154">
        <v>0.0188727692900244</v>
      </c>
      <c r="AA1259" s="154">
        <v>0.0146321636634602</v>
      </c>
      <c r="AB1259" s="155">
        <v>0.039654770235596</v>
      </c>
      <c r="AC1259" s="156">
        <v>0.00424060562656416</v>
      </c>
      <c r="AD1259" s="157">
        <v>44746</v>
      </c>
      <c r="AE1259" s="158">
        <v>938</v>
      </c>
      <c r="AF1259" s="158">
        <v>2</v>
      </c>
      <c r="AG1259" s="158">
        <v>47114</v>
      </c>
      <c r="AH1259" s="158">
        <v>1012</v>
      </c>
      <c r="AI1259" s="158">
        <v>4</v>
      </c>
      <c r="AJ1259" s="155">
        <v>0.020918070889018</v>
      </c>
      <c r="AK1259" s="155">
        <v>0.0213949144627924</v>
      </c>
      <c r="AL1259" s="156">
        <v>-0.000476843573774362</v>
      </c>
    </row>
    <row r="1260" ht="33" spans="1:38">
      <c r="A1260" s="166" t="s">
        <v>927</v>
      </c>
      <c r="B1260" s="167" t="s">
        <v>1829</v>
      </c>
      <c r="C1260" s="167" t="s">
        <v>1083</v>
      </c>
      <c r="D1260" s="150">
        <v>6090</v>
      </c>
      <c r="E1260" s="150">
        <v>106</v>
      </c>
      <c r="F1260" s="150">
        <v>66</v>
      </c>
      <c r="G1260" s="150">
        <v>0</v>
      </c>
      <c r="H1260" s="150">
        <v>0</v>
      </c>
      <c r="I1260" s="151">
        <v>5605</v>
      </c>
      <c r="J1260" s="151">
        <v>92</v>
      </c>
      <c r="K1260" s="151">
        <v>92</v>
      </c>
      <c r="L1260" s="151">
        <v>1</v>
      </c>
      <c r="M1260" s="151">
        <v>0</v>
      </c>
      <c r="N1260" s="151">
        <v>2905</v>
      </c>
      <c r="O1260" s="151">
        <v>73</v>
      </c>
      <c r="P1260" s="151">
        <v>73</v>
      </c>
      <c r="Q1260" s="151">
        <v>12</v>
      </c>
      <c r="R1260" s="151">
        <v>0</v>
      </c>
      <c r="S1260" s="152">
        <v>0.015</v>
      </c>
      <c r="T1260" s="153">
        <v>115545</v>
      </c>
      <c r="U1260" s="153">
        <v>2310</v>
      </c>
      <c r="V1260" s="153">
        <v>2270</v>
      </c>
      <c r="W1260" s="153">
        <v>2</v>
      </c>
      <c r="X1260" s="151">
        <v>1953</v>
      </c>
      <c r="Y1260" s="154">
        <v>0.0199749015535073</v>
      </c>
      <c r="Z1260" s="154">
        <v>0.0174055829228243</v>
      </c>
      <c r="AA1260" s="154">
        <v>0.0164139161462979</v>
      </c>
      <c r="AB1260" s="155">
        <v>0.0251290877796902</v>
      </c>
      <c r="AC1260" s="156">
        <v>0.000991666776526356</v>
      </c>
      <c r="AD1260" s="157">
        <v>33908</v>
      </c>
      <c r="AE1260" s="158">
        <v>636</v>
      </c>
      <c r="AF1260" s="158">
        <v>0</v>
      </c>
      <c r="AG1260" s="158">
        <v>36673</v>
      </c>
      <c r="AH1260" s="158">
        <v>756</v>
      </c>
      <c r="AI1260" s="158">
        <v>2</v>
      </c>
      <c r="AJ1260" s="155">
        <v>0.0187566356022178</v>
      </c>
      <c r="AK1260" s="155">
        <v>0.0205600850762141</v>
      </c>
      <c r="AL1260" s="156">
        <v>-0.00180344947399634</v>
      </c>
    </row>
    <row r="1261" ht="33" spans="1:38">
      <c r="A1261" s="166" t="s">
        <v>927</v>
      </c>
      <c r="B1261" s="167" t="s">
        <v>1829</v>
      </c>
      <c r="C1261" s="167" t="s">
        <v>1084</v>
      </c>
      <c r="D1261" s="150">
        <v>3511</v>
      </c>
      <c r="E1261" s="150">
        <v>38</v>
      </c>
      <c r="F1261" s="150">
        <v>26</v>
      </c>
      <c r="G1261" s="150">
        <v>1</v>
      </c>
      <c r="H1261" s="150">
        <v>0</v>
      </c>
      <c r="I1261" s="151">
        <v>3321</v>
      </c>
      <c r="J1261" s="151">
        <v>40</v>
      </c>
      <c r="K1261" s="151">
        <v>40</v>
      </c>
      <c r="L1261" s="151">
        <v>0</v>
      </c>
      <c r="M1261" s="151">
        <v>0</v>
      </c>
      <c r="N1261" s="151">
        <v>1808</v>
      </c>
      <c r="O1261" s="151">
        <v>45</v>
      </c>
      <c r="P1261" s="151">
        <v>45</v>
      </c>
      <c r="Q1261" s="151">
        <v>5</v>
      </c>
      <c r="R1261" s="151">
        <v>0</v>
      </c>
      <c r="S1261" s="152">
        <v>0.015</v>
      </c>
      <c r="T1261" s="153">
        <v>67971</v>
      </c>
      <c r="U1261" s="153">
        <v>942</v>
      </c>
      <c r="V1261" s="153">
        <v>929</v>
      </c>
      <c r="W1261" s="153">
        <v>0</v>
      </c>
      <c r="X1261" s="151">
        <v>809</v>
      </c>
      <c r="Y1261" s="154">
        <v>0.0138588515690515</v>
      </c>
      <c r="Z1261" s="154">
        <v>0.0108231273141555</v>
      </c>
      <c r="AA1261" s="154">
        <v>0.0120445648900933</v>
      </c>
      <c r="AB1261" s="155">
        <v>0.0248893805309735</v>
      </c>
      <c r="AC1261" s="156">
        <v>-0.00122143757593783</v>
      </c>
      <c r="AD1261" s="157">
        <v>20111</v>
      </c>
      <c r="AE1261" s="158">
        <v>275</v>
      </c>
      <c r="AF1261" s="158">
        <v>0</v>
      </c>
      <c r="AG1261" s="158">
        <v>21349</v>
      </c>
      <c r="AH1261" s="158">
        <v>298</v>
      </c>
      <c r="AI1261" s="158">
        <v>0</v>
      </c>
      <c r="AJ1261" s="155">
        <v>0.0136741086967331</v>
      </c>
      <c r="AK1261" s="155">
        <v>0.0139584992271301</v>
      </c>
      <c r="AL1261" s="156">
        <v>-0.000284390530396946</v>
      </c>
    </row>
    <row r="1262" spans="1:38">
      <c r="A1262" s="166" t="s">
        <v>1085</v>
      </c>
      <c r="B1262" s="167" t="s">
        <v>1832</v>
      </c>
      <c r="C1262" s="167" t="s">
        <v>1087</v>
      </c>
      <c r="D1262" s="150">
        <v>2945</v>
      </c>
      <c r="E1262" s="150">
        <v>52</v>
      </c>
      <c r="F1262" s="150">
        <v>38</v>
      </c>
      <c r="G1262" s="150">
        <v>1</v>
      </c>
      <c r="H1262" s="150">
        <v>0</v>
      </c>
      <c r="I1262" s="151">
        <v>3315</v>
      </c>
      <c r="J1262" s="151">
        <v>56</v>
      </c>
      <c r="K1262" s="151">
        <v>56</v>
      </c>
      <c r="L1262" s="151">
        <v>4</v>
      </c>
      <c r="M1262" s="151">
        <v>0</v>
      </c>
      <c r="N1262" s="151">
        <v>2156</v>
      </c>
      <c r="O1262" s="151">
        <v>39</v>
      </c>
      <c r="P1262" s="151">
        <v>39</v>
      </c>
      <c r="Q1262" s="151">
        <v>14</v>
      </c>
      <c r="R1262" s="151">
        <v>0</v>
      </c>
      <c r="S1262" s="152">
        <v>0.015</v>
      </c>
      <c r="T1262" s="153">
        <v>70627</v>
      </c>
      <c r="U1262" s="153">
        <v>1261</v>
      </c>
      <c r="V1262" s="153">
        <v>1247</v>
      </c>
      <c r="W1262" s="153">
        <v>0</v>
      </c>
      <c r="X1262" s="151">
        <v>1119</v>
      </c>
      <c r="Y1262" s="154">
        <v>0.0178543616463959</v>
      </c>
      <c r="Z1262" s="154">
        <v>0.0176570458404075</v>
      </c>
      <c r="AA1262" s="154">
        <v>0.0168929110105581</v>
      </c>
      <c r="AB1262" s="155">
        <v>0.0180890538033395</v>
      </c>
      <c r="AC1262" s="156">
        <v>0.000764134829849401</v>
      </c>
      <c r="AD1262" s="157">
        <v>19527</v>
      </c>
      <c r="AE1262" s="158">
        <v>382</v>
      </c>
      <c r="AF1262" s="158">
        <v>0</v>
      </c>
      <c r="AG1262" s="158">
        <v>21300</v>
      </c>
      <c r="AH1262" s="158">
        <v>386</v>
      </c>
      <c r="AI1262" s="158">
        <v>0</v>
      </c>
      <c r="AJ1262" s="155">
        <v>0.0195626568341271</v>
      </c>
      <c r="AK1262" s="155">
        <v>0.0181220657276995</v>
      </c>
      <c r="AL1262" s="156">
        <v>0.00144059110642758</v>
      </c>
    </row>
    <row r="1263" spans="1:38">
      <c r="A1263" s="166" t="s">
        <v>1085</v>
      </c>
      <c r="B1263" s="167" t="s">
        <v>1832</v>
      </c>
      <c r="C1263" s="167" t="s">
        <v>1088</v>
      </c>
      <c r="D1263" s="150">
        <v>4831</v>
      </c>
      <c r="E1263" s="150">
        <v>64</v>
      </c>
      <c r="F1263" s="150">
        <v>50</v>
      </c>
      <c r="G1263" s="150">
        <v>0</v>
      </c>
      <c r="H1263" s="150">
        <v>0</v>
      </c>
      <c r="I1263" s="151">
        <v>5027</v>
      </c>
      <c r="J1263" s="151">
        <v>47</v>
      </c>
      <c r="K1263" s="151">
        <v>47</v>
      </c>
      <c r="L1263" s="151">
        <v>1</v>
      </c>
      <c r="M1263" s="151">
        <v>0</v>
      </c>
      <c r="N1263" s="151">
        <v>3206</v>
      </c>
      <c r="O1263" s="151">
        <v>38</v>
      </c>
      <c r="P1263" s="151">
        <v>38</v>
      </c>
      <c r="Q1263" s="151">
        <v>19</v>
      </c>
      <c r="R1263" s="151">
        <v>0</v>
      </c>
      <c r="S1263" s="152">
        <v>0.015</v>
      </c>
      <c r="T1263" s="153">
        <v>105458</v>
      </c>
      <c r="U1263" s="153">
        <v>1403</v>
      </c>
      <c r="V1263" s="153">
        <v>1389</v>
      </c>
      <c r="W1263" s="153">
        <v>1</v>
      </c>
      <c r="X1263" s="151">
        <v>1241</v>
      </c>
      <c r="Y1263" s="154">
        <v>0.0132943920802594</v>
      </c>
      <c r="Z1263" s="154">
        <v>0.0132477747878286</v>
      </c>
      <c r="AA1263" s="154">
        <v>0.00934951263178834</v>
      </c>
      <c r="AB1263" s="155">
        <v>0.0118527760449158</v>
      </c>
      <c r="AC1263" s="156">
        <v>0.00389826215604026</v>
      </c>
      <c r="AD1263" s="157">
        <v>30513</v>
      </c>
      <c r="AE1263" s="158">
        <v>425</v>
      </c>
      <c r="AF1263" s="158">
        <v>0</v>
      </c>
      <c r="AG1263" s="158">
        <v>30940</v>
      </c>
      <c r="AH1263" s="158">
        <v>380</v>
      </c>
      <c r="AI1263" s="158">
        <v>0</v>
      </c>
      <c r="AJ1263" s="155">
        <v>0.0139284894962803</v>
      </c>
      <c r="AK1263" s="155">
        <v>0.0122818358112476</v>
      </c>
      <c r="AL1263" s="156">
        <v>0.0016466536850327</v>
      </c>
    </row>
    <row r="1264" spans="1:38">
      <c r="A1264" s="166" t="s">
        <v>1085</v>
      </c>
      <c r="B1264" s="167" t="s">
        <v>1832</v>
      </c>
      <c r="C1264" s="167" t="s">
        <v>1089</v>
      </c>
      <c r="D1264" s="150">
        <v>4166</v>
      </c>
      <c r="E1264" s="150">
        <v>47</v>
      </c>
      <c r="F1264" s="150">
        <v>37</v>
      </c>
      <c r="G1264" s="150">
        <v>0</v>
      </c>
      <c r="H1264" s="150">
        <v>0</v>
      </c>
      <c r="I1264" s="151">
        <v>4495</v>
      </c>
      <c r="J1264" s="151">
        <v>45</v>
      </c>
      <c r="K1264" s="151">
        <v>45</v>
      </c>
      <c r="L1264" s="151">
        <v>1</v>
      </c>
      <c r="M1264" s="151">
        <v>1</v>
      </c>
      <c r="N1264" s="151">
        <v>2844</v>
      </c>
      <c r="O1264" s="151">
        <v>47</v>
      </c>
      <c r="P1264" s="151">
        <v>47</v>
      </c>
      <c r="Q1264" s="151">
        <v>25</v>
      </c>
      <c r="R1264" s="151">
        <v>0</v>
      </c>
      <c r="S1264" s="152">
        <v>0.015</v>
      </c>
      <c r="T1264" s="153">
        <v>97623</v>
      </c>
      <c r="U1264" s="153">
        <v>1146</v>
      </c>
      <c r="V1264" s="153">
        <v>1133</v>
      </c>
      <c r="W1264" s="153">
        <v>4</v>
      </c>
      <c r="X1264" s="151">
        <v>1014</v>
      </c>
      <c r="Y1264" s="154">
        <v>0.0116980629564754</v>
      </c>
      <c r="Z1264" s="154">
        <v>0.0112818050888142</v>
      </c>
      <c r="AA1264" s="154">
        <v>0.00978865406006674</v>
      </c>
      <c r="AB1264" s="155">
        <v>0.0165260196905767</v>
      </c>
      <c r="AC1264" s="156">
        <v>0.00149315102874747</v>
      </c>
      <c r="AD1264" s="157">
        <v>27355</v>
      </c>
      <c r="AE1264" s="158">
        <v>316</v>
      </c>
      <c r="AF1264" s="158">
        <v>2</v>
      </c>
      <c r="AG1264" s="158">
        <v>29346</v>
      </c>
      <c r="AH1264" s="158">
        <v>331</v>
      </c>
      <c r="AI1264" s="158">
        <v>2</v>
      </c>
      <c r="AJ1264" s="155">
        <v>0.0114787059038567</v>
      </c>
      <c r="AK1264" s="155">
        <v>0.0112110679479316</v>
      </c>
      <c r="AL1264" s="156">
        <v>0.000267637955925123</v>
      </c>
    </row>
    <row r="1265" spans="1:38">
      <c r="A1265" s="166" t="s">
        <v>1085</v>
      </c>
      <c r="B1265" s="167" t="s">
        <v>1832</v>
      </c>
      <c r="C1265" s="167" t="s">
        <v>1090</v>
      </c>
      <c r="D1265" s="150">
        <v>5530</v>
      </c>
      <c r="E1265" s="150">
        <v>80</v>
      </c>
      <c r="F1265" s="150">
        <v>59</v>
      </c>
      <c r="G1265" s="150">
        <v>0</v>
      </c>
      <c r="H1265" s="150">
        <v>0</v>
      </c>
      <c r="I1265" s="151">
        <v>5756</v>
      </c>
      <c r="J1265" s="151">
        <v>69</v>
      </c>
      <c r="K1265" s="151">
        <v>69</v>
      </c>
      <c r="L1265" s="151">
        <v>1</v>
      </c>
      <c r="M1265" s="151">
        <v>0</v>
      </c>
      <c r="N1265" s="151">
        <v>3707</v>
      </c>
      <c r="O1265" s="151">
        <v>80</v>
      </c>
      <c r="P1265" s="151">
        <v>80</v>
      </c>
      <c r="Q1265" s="151">
        <v>29</v>
      </c>
      <c r="R1265" s="151">
        <v>0</v>
      </c>
      <c r="S1265" s="152">
        <v>0.015</v>
      </c>
      <c r="T1265" s="153">
        <v>122017</v>
      </c>
      <c r="U1265" s="153">
        <v>2208</v>
      </c>
      <c r="V1265" s="153">
        <v>2187</v>
      </c>
      <c r="W1265" s="153">
        <v>1</v>
      </c>
      <c r="X1265" s="151">
        <v>1982</v>
      </c>
      <c r="Y1265" s="154">
        <v>0.0180876435250826</v>
      </c>
      <c r="Z1265" s="154">
        <v>0.0144665461121157</v>
      </c>
      <c r="AA1265" s="154">
        <v>0.0119874913134121</v>
      </c>
      <c r="AB1265" s="155">
        <v>0.0215807930941462</v>
      </c>
      <c r="AC1265" s="156">
        <v>0.00247905479870364</v>
      </c>
      <c r="AD1265" s="157">
        <v>35121</v>
      </c>
      <c r="AE1265" s="158">
        <v>664</v>
      </c>
      <c r="AF1265" s="158">
        <v>0</v>
      </c>
      <c r="AG1265" s="158">
        <v>36560</v>
      </c>
      <c r="AH1265" s="158">
        <v>644</v>
      </c>
      <c r="AI1265" s="158">
        <v>0</v>
      </c>
      <c r="AJ1265" s="155">
        <v>0.0189060675948863</v>
      </c>
      <c r="AK1265" s="155">
        <v>0.0176148796498906</v>
      </c>
      <c r="AL1265" s="156">
        <v>0.00129118794499566</v>
      </c>
    </row>
    <row r="1266" spans="1:38">
      <c r="A1266" s="166" t="s">
        <v>1085</v>
      </c>
      <c r="B1266" s="167" t="s">
        <v>1832</v>
      </c>
      <c r="C1266" s="167" t="s">
        <v>1091</v>
      </c>
      <c r="D1266" s="150">
        <v>6042</v>
      </c>
      <c r="E1266" s="150">
        <v>116</v>
      </c>
      <c r="F1266" s="150">
        <v>91</v>
      </c>
      <c r="G1266" s="150">
        <v>0</v>
      </c>
      <c r="H1266" s="150">
        <v>0</v>
      </c>
      <c r="I1266" s="151">
        <v>6550</v>
      </c>
      <c r="J1266" s="151">
        <v>111</v>
      </c>
      <c r="K1266" s="151">
        <v>111</v>
      </c>
      <c r="L1266" s="151">
        <v>3</v>
      </c>
      <c r="M1266" s="151">
        <v>0</v>
      </c>
      <c r="N1266" s="151">
        <v>4203</v>
      </c>
      <c r="O1266" s="151">
        <v>106</v>
      </c>
      <c r="P1266" s="151">
        <v>106</v>
      </c>
      <c r="Q1266" s="151">
        <v>41</v>
      </c>
      <c r="R1266" s="151">
        <v>0</v>
      </c>
      <c r="S1266" s="152">
        <v>0.015</v>
      </c>
      <c r="T1266" s="153">
        <v>142243</v>
      </c>
      <c r="U1266" s="153">
        <v>2933</v>
      </c>
      <c r="V1266" s="153">
        <v>2907</v>
      </c>
      <c r="W1266" s="153">
        <v>0</v>
      </c>
      <c r="X1266" s="151">
        <v>2599</v>
      </c>
      <c r="Y1266" s="154">
        <v>0.0206196438489064</v>
      </c>
      <c r="Z1266" s="154">
        <v>0.0191989407480967</v>
      </c>
      <c r="AA1266" s="154">
        <v>0.0169465648854962</v>
      </c>
      <c r="AB1266" s="155">
        <v>0.0252200808945991</v>
      </c>
      <c r="AC1266" s="156">
        <v>0.00225237586260047</v>
      </c>
      <c r="AD1266" s="157">
        <v>38950</v>
      </c>
      <c r="AE1266" s="158">
        <v>900</v>
      </c>
      <c r="AF1266" s="158">
        <v>0</v>
      </c>
      <c r="AG1266" s="158">
        <v>42942</v>
      </c>
      <c r="AH1266" s="158">
        <v>851</v>
      </c>
      <c r="AI1266" s="158">
        <v>0</v>
      </c>
      <c r="AJ1266" s="155">
        <v>0.0231065468549422</v>
      </c>
      <c r="AK1266" s="155">
        <v>0.019817428158912</v>
      </c>
      <c r="AL1266" s="156">
        <v>0.00328911869603021</v>
      </c>
    </row>
    <row r="1267" spans="1:38">
      <c r="A1267" s="166" t="s">
        <v>1085</v>
      </c>
      <c r="B1267" s="167" t="s">
        <v>1832</v>
      </c>
      <c r="C1267" s="167" t="s">
        <v>1092</v>
      </c>
      <c r="D1267" s="150">
        <v>2456</v>
      </c>
      <c r="E1267" s="150">
        <v>20</v>
      </c>
      <c r="F1267" s="150">
        <v>15</v>
      </c>
      <c r="G1267" s="150">
        <v>0</v>
      </c>
      <c r="H1267" s="150">
        <v>0</v>
      </c>
      <c r="I1267" s="151">
        <v>2672</v>
      </c>
      <c r="J1267" s="151">
        <v>16</v>
      </c>
      <c r="K1267" s="151">
        <v>16</v>
      </c>
      <c r="L1267" s="151">
        <v>0</v>
      </c>
      <c r="M1267" s="151">
        <v>0</v>
      </c>
      <c r="N1267" s="151">
        <v>1727</v>
      </c>
      <c r="O1267" s="151">
        <v>18</v>
      </c>
      <c r="P1267" s="151">
        <v>18</v>
      </c>
      <c r="Q1267" s="151">
        <v>4</v>
      </c>
      <c r="R1267" s="151">
        <v>0</v>
      </c>
      <c r="S1267" s="152">
        <v>0.015</v>
      </c>
      <c r="T1267" s="153">
        <v>54960</v>
      </c>
      <c r="U1267" s="153">
        <v>666</v>
      </c>
      <c r="V1267" s="153">
        <v>661</v>
      </c>
      <c r="W1267" s="153">
        <v>2</v>
      </c>
      <c r="X1267" s="151">
        <v>604</v>
      </c>
      <c r="Y1267" s="154">
        <v>0.0120815138282387</v>
      </c>
      <c r="Z1267" s="154">
        <v>0.00814332247557003</v>
      </c>
      <c r="AA1267" s="154">
        <v>0.00598802395209581</v>
      </c>
      <c r="AB1267" s="155">
        <v>0.0104226983207875</v>
      </c>
      <c r="AC1267" s="156">
        <v>0.00215529852347422</v>
      </c>
      <c r="AD1267" s="157">
        <v>15562</v>
      </c>
      <c r="AE1267" s="158">
        <v>157</v>
      </c>
      <c r="AF1267" s="158">
        <v>0</v>
      </c>
      <c r="AG1267" s="158">
        <v>16304</v>
      </c>
      <c r="AH1267" s="158">
        <v>182</v>
      </c>
      <c r="AI1267" s="158">
        <v>1</v>
      </c>
      <c r="AJ1267" s="155">
        <v>0.010088677547873</v>
      </c>
      <c r="AK1267" s="155">
        <v>0.0111015701668302</v>
      </c>
      <c r="AL1267" s="156">
        <v>-0.0010128926189572</v>
      </c>
    </row>
    <row r="1268" spans="1:38">
      <c r="A1268" s="166" t="s">
        <v>1085</v>
      </c>
      <c r="B1268" s="167" t="s">
        <v>1832</v>
      </c>
      <c r="C1268" s="167" t="s">
        <v>1093</v>
      </c>
      <c r="D1268" s="150">
        <v>3498</v>
      </c>
      <c r="E1268" s="150">
        <v>52</v>
      </c>
      <c r="F1268" s="150">
        <v>39</v>
      </c>
      <c r="G1268" s="150">
        <v>0</v>
      </c>
      <c r="H1268" s="150">
        <v>0</v>
      </c>
      <c r="I1268" s="151">
        <v>4085</v>
      </c>
      <c r="J1268" s="151">
        <v>22</v>
      </c>
      <c r="K1268" s="151">
        <v>22</v>
      </c>
      <c r="L1268" s="151">
        <v>2</v>
      </c>
      <c r="M1268" s="151">
        <v>0</v>
      </c>
      <c r="N1268" s="151">
        <v>2505</v>
      </c>
      <c r="O1268" s="151">
        <v>30</v>
      </c>
      <c r="P1268" s="151">
        <v>30</v>
      </c>
      <c r="Q1268" s="151">
        <v>19</v>
      </c>
      <c r="R1268" s="151">
        <v>0</v>
      </c>
      <c r="S1268" s="152">
        <v>0.015</v>
      </c>
      <c r="T1268" s="153">
        <v>82666</v>
      </c>
      <c r="U1268" s="153">
        <v>1004</v>
      </c>
      <c r="V1268" s="153">
        <v>991</v>
      </c>
      <c r="W1268" s="153">
        <v>0</v>
      </c>
      <c r="X1268" s="151">
        <v>909</v>
      </c>
      <c r="Y1268" s="154">
        <v>0.0121452592359616</v>
      </c>
      <c r="Z1268" s="154">
        <v>0.0148656375071469</v>
      </c>
      <c r="AA1268" s="154">
        <v>0.00538555691554468</v>
      </c>
      <c r="AB1268" s="155">
        <v>0.0119760479041916</v>
      </c>
      <c r="AC1268" s="156">
        <v>0.00948008059160227</v>
      </c>
      <c r="AD1268" s="157">
        <v>23106</v>
      </c>
      <c r="AE1268" s="158">
        <v>275</v>
      </c>
      <c r="AF1268" s="158">
        <v>0</v>
      </c>
      <c r="AG1268" s="158">
        <v>25147</v>
      </c>
      <c r="AH1268" s="158">
        <v>301</v>
      </c>
      <c r="AI1268" s="158">
        <v>0</v>
      </c>
      <c r="AJ1268" s="155">
        <v>0.0119016705617589</v>
      </c>
      <c r="AK1268" s="155">
        <v>0.0119696186423828</v>
      </c>
      <c r="AL1268" s="156">
        <v>-6.7948080623938e-5</v>
      </c>
    </row>
    <row r="1269" spans="1:38">
      <c r="A1269" s="166" t="s">
        <v>1085</v>
      </c>
      <c r="B1269" s="167" t="s">
        <v>1832</v>
      </c>
      <c r="C1269" s="167" t="s">
        <v>1094</v>
      </c>
      <c r="D1269" s="150">
        <v>7919</v>
      </c>
      <c r="E1269" s="150">
        <v>124</v>
      </c>
      <c r="F1269" s="150">
        <v>107</v>
      </c>
      <c r="G1269" s="150">
        <v>0</v>
      </c>
      <c r="H1269" s="150">
        <v>0</v>
      </c>
      <c r="I1269" s="151">
        <v>8020</v>
      </c>
      <c r="J1269" s="151">
        <v>126</v>
      </c>
      <c r="K1269" s="151">
        <v>126</v>
      </c>
      <c r="L1269" s="151">
        <v>12</v>
      </c>
      <c r="M1269" s="151">
        <v>0</v>
      </c>
      <c r="N1269" s="151">
        <v>5210</v>
      </c>
      <c r="O1269" s="151">
        <v>143</v>
      </c>
      <c r="P1269" s="151">
        <v>143</v>
      </c>
      <c r="Q1269" s="151">
        <v>59</v>
      </c>
      <c r="R1269" s="151">
        <v>0</v>
      </c>
      <c r="S1269" s="152">
        <v>0.015</v>
      </c>
      <c r="T1269" s="153">
        <v>177759</v>
      </c>
      <c r="U1269" s="153">
        <v>3285</v>
      </c>
      <c r="V1269" s="153">
        <v>3268</v>
      </c>
      <c r="W1269" s="153">
        <v>0</v>
      </c>
      <c r="X1269" s="151">
        <v>2914</v>
      </c>
      <c r="Y1269" s="154">
        <v>0.0184800769581287</v>
      </c>
      <c r="Z1269" s="154">
        <v>0.0156585427452961</v>
      </c>
      <c r="AA1269" s="154">
        <v>0.01571072319202</v>
      </c>
      <c r="AB1269" s="155">
        <v>0.027447216890595</v>
      </c>
      <c r="AC1269" s="156">
        <v>-5.2180446723827e-5</v>
      </c>
      <c r="AD1269" s="157">
        <v>49321</v>
      </c>
      <c r="AE1269" s="158">
        <v>1002</v>
      </c>
      <c r="AF1269" s="158">
        <v>0</v>
      </c>
      <c r="AG1269" s="158">
        <v>52362</v>
      </c>
      <c r="AH1269" s="158">
        <v>1012</v>
      </c>
      <c r="AI1269" s="158">
        <v>0</v>
      </c>
      <c r="AJ1269" s="155">
        <v>0.0203158897832566</v>
      </c>
      <c r="AK1269" s="155">
        <v>0.0193269928574157</v>
      </c>
      <c r="AL1269" s="156">
        <v>0.000988896925840942</v>
      </c>
    </row>
    <row r="1270" spans="1:38">
      <c r="A1270" s="166" t="s">
        <v>1085</v>
      </c>
      <c r="B1270" s="167" t="s">
        <v>1832</v>
      </c>
      <c r="C1270" s="167" t="s">
        <v>1095</v>
      </c>
      <c r="D1270" s="150">
        <v>5865</v>
      </c>
      <c r="E1270" s="150">
        <v>101</v>
      </c>
      <c r="F1270" s="150">
        <v>64</v>
      </c>
      <c r="G1270" s="150">
        <v>2</v>
      </c>
      <c r="H1270" s="150">
        <v>0</v>
      </c>
      <c r="I1270" s="151">
        <v>6395</v>
      </c>
      <c r="J1270" s="151">
        <v>71</v>
      </c>
      <c r="K1270" s="151">
        <v>69</v>
      </c>
      <c r="L1270" s="151">
        <v>9</v>
      </c>
      <c r="M1270" s="151">
        <v>0</v>
      </c>
      <c r="N1270" s="151">
        <v>4024</v>
      </c>
      <c r="O1270" s="151">
        <v>103</v>
      </c>
      <c r="P1270" s="151">
        <v>99</v>
      </c>
      <c r="Q1270" s="151">
        <v>14</v>
      </c>
      <c r="R1270" s="151">
        <v>0</v>
      </c>
      <c r="S1270" s="152">
        <v>0.015</v>
      </c>
      <c r="T1270" s="153">
        <v>137631</v>
      </c>
      <c r="U1270" s="153">
        <v>2195</v>
      </c>
      <c r="V1270" s="153">
        <v>2149</v>
      </c>
      <c r="W1270" s="153">
        <v>1</v>
      </c>
      <c r="X1270" s="151">
        <v>1916</v>
      </c>
      <c r="Y1270" s="154">
        <v>0.0159411760431879</v>
      </c>
      <c r="Z1270" s="154">
        <v>0.0172208013640239</v>
      </c>
      <c r="AA1270" s="154">
        <v>0.0111024237685692</v>
      </c>
      <c r="AB1270" s="155">
        <v>0.025596421471173</v>
      </c>
      <c r="AC1270" s="156">
        <v>0.00611837759545468</v>
      </c>
      <c r="AD1270" s="157">
        <v>38233</v>
      </c>
      <c r="AE1270" s="158">
        <v>684</v>
      </c>
      <c r="AF1270" s="158">
        <v>0</v>
      </c>
      <c r="AG1270" s="158">
        <v>41567</v>
      </c>
      <c r="AH1270" s="158">
        <v>583</v>
      </c>
      <c r="AI1270" s="158">
        <v>0</v>
      </c>
      <c r="AJ1270" s="155">
        <v>0.017890304187482</v>
      </c>
      <c r="AK1270" s="155">
        <v>0.0140255491134794</v>
      </c>
      <c r="AL1270" s="156">
        <v>0.00386475507400258</v>
      </c>
    </row>
    <row r="1271" spans="1:38">
      <c r="A1271" s="166" t="s">
        <v>1085</v>
      </c>
      <c r="B1271" s="167" t="s">
        <v>1832</v>
      </c>
      <c r="C1271" s="167" t="s">
        <v>1096</v>
      </c>
      <c r="D1271" s="150">
        <v>4530</v>
      </c>
      <c r="E1271" s="150">
        <v>38</v>
      </c>
      <c r="F1271" s="150">
        <v>33</v>
      </c>
      <c r="G1271" s="150">
        <v>0</v>
      </c>
      <c r="H1271" s="150">
        <v>0</v>
      </c>
      <c r="I1271" s="151">
        <v>4994</v>
      </c>
      <c r="J1271" s="151">
        <v>38</v>
      </c>
      <c r="K1271" s="151">
        <v>38</v>
      </c>
      <c r="L1271" s="151">
        <v>2</v>
      </c>
      <c r="M1271" s="151">
        <v>0</v>
      </c>
      <c r="N1271" s="151">
        <v>3027</v>
      </c>
      <c r="O1271" s="151">
        <v>45</v>
      </c>
      <c r="P1271" s="151">
        <v>45</v>
      </c>
      <c r="Q1271" s="151">
        <v>14</v>
      </c>
      <c r="R1271" s="151">
        <v>0</v>
      </c>
      <c r="S1271" s="152">
        <v>0.015</v>
      </c>
      <c r="T1271" s="153">
        <v>100440</v>
      </c>
      <c r="U1271" s="153">
        <v>1158</v>
      </c>
      <c r="V1271" s="153">
        <v>1153</v>
      </c>
      <c r="W1271" s="153">
        <v>2</v>
      </c>
      <c r="X1271" s="151">
        <v>1023</v>
      </c>
      <c r="Y1271" s="154">
        <v>0.0115093588211868</v>
      </c>
      <c r="Z1271" s="154">
        <v>0.00838852097130243</v>
      </c>
      <c r="AA1271" s="154">
        <v>0.00760913095714858</v>
      </c>
      <c r="AB1271" s="155">
        <v>0.0148662041625372</v>
      </c>
      <c r="AC1271" s="156">
        <v>0.00077939001415385</v>
      </c>
      <c r="AD1271" s="157">
        <v>28862</v>
      </c>
      <c r="AE1271" s="158">
        <v>340</v>
      </c>
      <c r="AF1271" s="158">
        <v>0</v>
      </c>
      <c r="AG1271" s="158">
        <v>30352</v>
      </c>
      <c r="AH1271" s="158">
        <v>318</v>
      </c>
      <c r="AI1271" s="158">
        <v>1</v>
      </c>
      <c r="AJ1271" s="155">
        <v>0.0117801954126533</v>
      </c>
      <c r="AK1271" s="155">
        <v>0.0104441222983658</v>
      </c>
      <c r="AL1271" s="156">
        <v>0.00133607311428748</v>
      </c>
    </row>
    <row r="1272" spans="1:38">
      <c r="A1272" s="166" t="s">
        <v>1085</v>
      </c>
      <c r="B1272" s="167" t="s">
        <v>1832</v>
      </c>
      <c r="C1272" s="167" t="s">
        <v>1097</v>
      </c>
      <c r="D1272" s="150">
        <v>3990</v>
      </c>
      <c r="E1272" s="150">
        <v>66</v>
      </c>
      <c r="F1272" s="150">
        <v>54</v>
      </c>
      <c r="G1272" s="150">
        <v>0</v>
      </c>
      <c r="H1272" s="150">
        <v>0</v>
      </c>
      <c r="I1272" s="151">
        <v>4291</v>
      </c>
      <c r="J1272" s="151">
        <v>53</v>
      </c>
      <c r="K1272" s="151">
        <v>53</v>
      </c>
      <c r="L1272" s="151">
        <v>3</v>
      </c>
      <c r="M1272" s="151">
        <v>0</v>
      </c>
      <c r="N1272" s="151">
        <v>2795</v>
      </c>
      <c r="O1272" s="151">
        <v>66</v>
      </c>
      <c r="P1272" s="151">
        <v>66</v>
      </c>
      <c r="Q1272" s="151">
        <v>29</v>
      </c>
      <c r="R1272" s="151">
        <v>0</v>
      </c>
      <c r="S1272" s="152">
        <v>0.015</v>
      </c>
      <c r="T1272" s="153">
        <v>98545</v>
      </c>
      <c r="U1272" s="153">
        <v>1629</v>
      </c>
      <c r="V1272" s="153">
        <v>1616</v>
      </c>
      <c r="W1272" s="153">
        <v>0</v>
      </c>
      <c r="X1272" s="151">
        <v>1458</v>
      </c>
      <c r="Y1272" s="154">
        <v>0.0165305190522097</v>
      </c>
      <c r="Z1272" s="154">
        <v>0.0165413533834586</v>
      </c>
      <c r="AA1272" s="154">
        <v>0.0123514332323468</v>
      </c>
      <c r="AB1272" s="155">
        <v>0.023613595706619</v>
      </c>
      <c r="AC1272" s="156">
        <v>0.00418992015111187</v>
      </c>
      <c r="AD1272" s="157">
        <v>26452</v>
      </c>
      <c r="AE1272" s="158">
        <v>457</v>
      </c>
      <c r="AF1272" s="158">
        <v>0</v>
      </c>
      <c r="AG1272" s="158">
        <v>29998</v>
      </c>
      <c r="AH1272" s="158">
        <v>473</v>
      </c>
      <c r="AI1272" s="158">
        <v>0</v>
      </c>
      <c r="AJ1272" s="155">
        <v>0.0172765764403448</v>
      </c>
      <c r="AK1272" s="155">
        <v>0.0157677178478565</v>
      </c>
      <c r="AL1272" s="156">
        <v>0.00150885859248825</v>
      </c>
    </row>
    <row r="1273" spans="1:38">
      <c r="A1273" s="166" t="s">
        <v>1085</v>
      </c>
      <c r="B1273" s="167" t="s">
        <v>1832</v>
      </c>
      <c r="C1273" s="167" t="s">
        <v>1098</v>
      </c>
      <c r="D1273" s="150">
        <v>4920</v>
      </c>
      <c r="E1273" s="150">
        <v>58</v>
      </c>
      <c r="F1273" s="150">
        <v>41</v>
      </c>
      <c r="G1273" s="150">
        <v>0</v>
      </c>
      <c r="H1273" s="150">
        <v>0</v>
      </c>
      <c r="I1273" s="151">
        <v>5432</v>
      </c>
      <c r="J1273" s="151">
        <v>72</v>
      </c>
      <c r="K1273" s="151">
        <v>72</v>
      </c>
      <c r="L1273" s="151">
        <v>0</v>
      </c>
      <c r="M1273" s="151">
        <v>0</v>
      </c>
      <c r="N1273" s="151">
        <v>3627</v>
      </c>
      <c r="O1273" s="151">
        <v>48</v>
      </c>
      <c r="P1273" s="151">
        <v>48</v>
      </c>
      <c r="Q1273" s="151">
        <v>11</v>
      </c>
      <c r="R1273" s="151">
        <v>0</v>
      </c>
      <c r="S1273" s="152">
        <v>0.015</v>
      </c>
      <c r="T1273" s="153">
        <v>117178</v>
      </c>
      <c r="U1273" s="153">
        <v>1462</v>
      </c>
      <c r="V1273" s="153">
        <v>1445</v>
      </c>
      <c r="W1273" s="153">
        <v>0</v>
      </c>
      <c r="X1273" s="151">
        <v>1271</v>
      </c>
      <c r="Y1273" s="154">
        <v>0.0124767447814436</v>
      </c>
      <c r="Z1273" s="154">
        <v>0.0117886178861789</v>
      </c>
      <c r="AA1273" s="154">
        <v>0.0132547864506627</v>
      </c>
      <c r="AB1273" s="155">
        <v>0.0132340777502068</v>
      </c>
      <c r="AC1273" s="156">
        <v>-0.00146616856448388</v>
      </c>
      <c r="AD1273" s="157">
        <v>32406</v>
      </c>
      <c r="AE1273" s="158">
        <v>399</v>
      </c>
      <c r="AF1273" s="158">
        <v>0</v>
      </c>
      <c r="AG1273" s="158">
        <v>35649</v>
      </c>
      <c r="AH1273" s="158">
        <v>405</v>
      </c>
      <c r="AI1273" s="158">
        <v>0</v>
      </c>
      <c r="AJ1273" s="155">
        <v>0.0123125347157934</v>
      </c>
      <c r="AK1273" s="155">
        <v>0.0113607674829588</v>
      </c>
      <c r="AL1273" s="156">
        <v>0.000951767232834522</v>
      </c>
    </row>
    <row r="1274" spans="1:38">
      <c r="A1274" s="166" t="s">
        <v>1085</v>
      </c>
      <c r="B1274" s="167" t="s">
        <v>1832</v>
      </c>
      <c r="C1274" s="167" t="s">
        <v>1099</v>
      </c>
      <c r="D1274" s="150">
        <v>3100</v>
      </c>
      <c r="E1274" s="150">
        <v>60</v>
      </c>
      <c r="F1274" s="150">
        <v>50</v>
      </c>
      <c r="G1274" s="150">
        <v>0</v>
      </c>
      <c r="H1274" s="150">
        <v>0</v>
      </c>
      <c r="I1274" s="151">
        <v>3285</v>
      </c>
      <c r="J1274" s="151">
        <v>0</v>
      </c>
      <c r="K1274" s="151">
        <v>0</v>
      </c>
      <c r="L1274" s="151">
        <v>0</v>
      </c>
      <c r="M1274" s="151">
        <v>0</v>
      </c>
      <c r="N1274" s="151">
        <v>2221</v>
      </c>
      <c r="O1274" s="151">
        <v>35</v>
      </c>
      <c r="P1274" s="151">
        <v>35</v>
      </c>
      <c r="Q1274" s="151">
        <v>4</v>
      </c>
      <c r="R1274" s="151">
        <v>0</v>
      </c>
      <c r="S1274" s="152">
        <v>0.015</v>
      </c>
      <c r="T1274" s="153">
        <v>71916</v>
      </c>
      <c r="U1274" s="153">
        <v>759</v>
      </c>
      <c r="V1274" s="153">
        <v>749</v>
      </c>
      <c r="W1274" s="153">
        <v>0</v>
      </c>
      <c r="X1274" s="151">
        <v>658</v>
      </c>
      <c r="Y1274" s="154">
        <v>0.0105539796429167</v>
      </c>
      <c r="Z1274" s="154">
        <v>0.0193548387096774</v>
      </c>
      <c r="AA1274" s="154">
        <v>0</v>
      </c>
      <c r="AB1274" s="155">
        <v>0.0157586672669968</v>
      </c>
      <c r="AC1274" s="156">
        <v>0.0193548387096774</v>
      </c>
      <c r="AD1274" s="157">
        <v>19852</v>
      </c>
      <c r="AE1274" s="158">
        <v>198</v>
      </c>
      <c r="AF1274" s="158">
        <v>0</v>
      </c>
      <c r="AG1274" s="158">
        <v>21684</v>
      </c>
      <c r="AH1274" s="158">
        <v>211</v>
      </c>
      <c r="AI1274" s="158">
        <v>0</v>
      </c>
      <c r="AJ1274" s="155">
        <v>0.00997380616562563</v>
      </c>
      <c r="AK1274" s="155">
        <v>0.00973067699686405</v>
      </c>
      <c r="AL1274" s="156">
        <v>0.000243129168761583</v>
      </c>
    </row>
    <row r="1275" spans="1:38">
      <c r="A1275" s="166" t="s">
        <v>1085</v>
      </c>
      <c r="B1275" s="167" t="s">
        <v>1832</v>
      </c>
      <c r="C1275" s="167" t="s">
        <v>1100</v>
      </c>
      <c r="D1275" s="150">
        <v>4370</v>
      </c>
      <c r="E1275" s="150">
        <v>56</v>
      </c>
      <c r="F1275" s="150">
        <v>45</v>
      </c>
      <c r="G1275" s="150">
        <v>0</v>
      </c>
      <c r="H1275" s="150">
        <v>0</v>
      </c>
      <c r="I1275" s="151">
        <v>4780</v>
      </c>
      <c r="J1275" s="151">
        <v>51</v>
      </c>
      <c r="K1275" s="151">
        <v>51</v>
      </c>
      <c r="L1275" s="151">
        <v>8</v>
      </c>
      <c r="M1275" s="151">
        <v>0</v>
      </c>
      <c r="N1275" s="151">
        <v>3228</v>
      </c>
      <c r="O1275" s="151">
        <v>36</v>
      </c>
      <c r="P1275" s="151">
        <v>36</v>
      </c>
      <c r="Q1275" s="151">
        <v>17</v>
      </c>
      <c r="R1275" s="151">
        <v>0</v>
      </c>
      <c r="S1275" s="152">
        <v>0.015</v>
      </c>
      <c r="T1275" s="153">
        <v>99243</v>
      </c>
      <c r="U1275" s="153">
        <v>1084</v>
      </c>
      <c r="V1275" s="153">
        <v>1073</v>
      </c>
      <c r="W1275" s="153">
        <v>0</v>
      </c>
      <c r="X1275" s="151">
        <v>957</v>
      </c>
      <c r="Y1275" s="154">
        <v>0.0109226847233558</v>
      </c>
      <c r="Z1275" s="154">
        <v>0.0128146453089245</v>
      </c>
      <c r="AA1275" s="154">
        <v>0.0106694560669456</v>
      </c>
      <c r="AB1275" s="155">
        <v>0.0111524163568773</v>
      </c>
      <c r="AC1275" s="156">
        <v>0.00214518924197888</v>
      </c>
      <c r="AD1275" s="157">
        <v>28701</v>
      </c>
      <c r="AE1275" s="158">
        <v>310</v>
      </c>
      <c r="AF1275" s="158">
        <v>0</v>
      </c>
      <c r="AG1275" s="158">
        <v>29669</v>
      </c>
      <c r="AH1275" s="158">
        <v>290</v>
      </c>
      <c r="AI1275" s="158">
        <v>0</v>
      </c>
      <c r="AJ1275" s="155">
        <v>0.0108010173861538</v>
      </c>
      <c r="AK1275" s="155">
        <v>0.0097745121170245</v>
      </c>
      <c r="AL1275" s="156">
        <v>0.00102650526912929</v>
      </c>
    </row>
    <row r="1276" spans="1:38">
      <c r="A1276" s="166" t="s">
        <v>1085</v>
      </c>
      <c r="B1276" s="167" t="s">
        <v>1832</v>
      </c>
      <c r="C1276" s="167" t="s">
        <v>1101</v>
      </c>
      <c r="D1276" s="150">
        <v>2836</v>
      </c>
      <c r="E1276" s="150">
        <v>27</v>
      </c>
      <c r="F1276" s="150">
        <v>18</v>
      </c>
      <c r="G1276" s="150">
        <v>0</v>
      </c>
      <c r="H1276" s="150">
        <v>0</v>
      </c>
      <c r="I1276" s="151">
        <v>3026</v>
      </c>
      <c r="J1276" s="151">
        <v>22</v>
      </c>
      <c r="K1276" s="151">
        <v>22</v>
      </c>
      <c r="L1276" s="151">
        <v>1</v>
      </c>
      <c r="M1276" s="151">
        <v>0</v>
      </c>
      <c r="N1276" s="151">
        <v>1999</v>
      </c>
      <c r="O1276" s="151">
        <v>18</v>
      </c>
      <c r="P1276" s="151">
        <v>18</v>
      </c>
      <c r="Q1276" s="151">
        <v>3</v>
      </c>
      <c r="R1276" s="151">
        <v>0</v>
      </c>
      <c r="S1276" s="152">
        <v>0.015</v>
      </c>
      <c r="T1276" s="153">
        <v>65972</v>
      </c>
      <c r="U1276" s="153">
        <v>741</v>
      </c>
      <c r="V1276" s="153">
        <v>732</v>
      </c>
      <c r="W1276" s="153">
        <v>2</v>
      </c>
      <c r="X1276" s="151">
        <v>662</v>
      </c>
      <c r="Y1276" s="154">
        <v>0.0112017219426423</v>
      </c>
      <c r="Z1276" s="154">
        <v>0.00952045133991537</v>
      </c>
      <c r="AA1276" s="154">
        <v>0.00727032385988103</v>
      </c>
      <c r="AB1276" s="155">
        <v>0.00900450225112556</v>
      </c>
      <c r="AC1276" s="156">
        <v>0.00225012748003434</v>
      </c>
      <c r="AD1276" s="157">
        <v>18168</v>
      </c>
      <c r="AE1276" s="158">
        <v>174</v>
      </c>
      <c r="AF1276" s="158">
        <v>0</v>
      </c>
      <c r="AG1276" s="158">
        <v>20162</v>
      </c>
      <c r="AH1276" s="158">
        <v>224</v>
      </c>
      <c r="AI1276" s="158">
        <v>1</v>
      </c>
      <c r="AJ1276" s="155">
        <v>0.0095772787318362</v>
      </c>
      <c r="AK1276" s="155">
        <v>0.0110604106735443</v>
      </c>
      <c r="AL1276" s="156">
        <v>-0.0014831319417081</v>
      </c>
    </row>
    <row r="1277" spans="1:38">
      <c r="A1277" s="166" t="s">
        <v>1085</v>
      </c>
      <c r="B1277" s="167" t="s">
        <v>1832</v>
      </c>
      <c r="C1277" s="167" t="s">
        <v>1102</v>
      </c>
      <c r="D1277" s="150">
        <v>3162</v>
      </c>
      <c r="E1277" s="150">
        <v>47</v>
      </c>
      <c r="F1277" s="150">
        <v>23</v>
      </c>
      <c r="G1277" s="150">
        <v>0</v>
      </c>
      <c r="H1277" s="150">
        <v>0</v>
      </c>
      <c r="I1277" s="151">
        <v>3303</v>
      </c>
      <c r="J1277" s="151">
        <v>23</v>
      </c>
      <c r="K1277" s="151">
        <v>23</v>
      </c>
      <c r="L1277" s="151">
        <v>0</v>
      </c>
      <c r="M1277" s="151">
        <v>0</v>
      </c>
      <c r="N1277" s="151">
        <v>2153</v>
      </c>
      <c r="O1277" s="151">
        <v>70</v>
      </c>
      <c r="P1277" s="151">
        <v>70</v>
      </c>
      <c r="Q1277" s="151">
        <v>10</v>
      </c>
      <c r="R1277" s="151">
        <v>0</v>
      </c>
      <c r="S1277" s="152">
        <v>0.015</v>
      </c>
      <c r="T1277" s="153">
        <v>74444</v>
      </c>
      <c r="U1277" s="153">
        <v>943</v>
      </c>
      <c r="V1277" s="153">
        <v>919</v>
      </c>
      <c r="W1277" s="153">
        <v>0</v>
      </c>
      <c r="X1277" s="151">
        <v>772</v>
      </c>
      <c r="Y1277" s="154">
        <v>0.0126672398044167</v>
      </c>
      <c r="Z1277" s="154">
        <v>0.0148640101201771</v>
      </c>
      <c r="AA1277" s="154">
        <v>0.00696336663639116</v>
      </c>
      <c r="AB1277" s="155">
        <v>0.0325127728750581</v>
      </c>
      <c r="AC1277" s="156">
        <v>0.00790064348378594</v>
      </c>
      <c r="AD1277" s="157">
        <v>20326</v>
      </c>
      <c r="AE1277" s="158">
        <v>279</v>
      </c>
      <c r="AF1277" s="158">
        <v>0</v>
      </c>
      <c r="AG1277" s="158">
        <v>22939</v>
      </c>
      <c r="AH1277" s="158">
        <v>259</v>
      </c>
      <c r="AI1277" s="158">
        <v>0</v>
      </c>
      <c r="AJ1277" s="155">
        <v>0.0137262619305323</v>
      </c>
      <c r="AK1277" s="155">
        <v>0.0112908147696063</v>
      </c>
      <c r="AL1277" s="156">
        <v>0.00243544716092598</v>
      </c>
    </row>
    <row r="1278" spans="1:38">
      <c r="A1278" s="166" t="s">
        <v>1085</v>
      </c>
      <c r="B1278" s="167" t="s">
        <v>1832</v>
      </c>
      <c r="C1278" s="167" t="s">
        <v>1103</v>
      </c>
      <c r="D1278" s="150">
        <v>5510</v>
      </c>
      <c r="E1278" s="150">
        <v>56</v>
      </c>
      <c r="F1278" s="150">
        <v>42</v>
      </c>
      <c r="G1278" s="150">
        <v>1</v>
      </c>
      <c r="H1278" s="150">
        <v>0</v>
      </c>
      <c r="I1278" s="151">
        <v>5840</v>
      </c>
      <c r="J1278" s="151">
        <v>63</v>
      </c>
      <c r="K1278" s="151">
        <v>63</v>
      </c>
      <c r="L1278" s="151">
        <v>13</v>
      </c>
      <c r="M1278" s="151">
        <v>0</v>
      </c>
      <c r="N1278" s="151">
        <v>3739</v>
      </c>
      <c r="O1278" s="151">
        <v>64</v>
      </c>
      <c r="P1278" s="151">
        <v>64</v>
      </c>
      <c r="Q1278" s="151">
        <v>34</v>
      </c>
      <c r="R1278" s="151">
        <v>0</v>
      </c>
      <c r="S1278" s="152">
        <v>0.015</v>
      </c>
      <c r="T1278" s="153">
        <v>123414</v>
      </c>
      <c r="U1278" s="153">
        <v>1774</v>
      </c>
      <c r="V1278" s="153">
        <v>1759</v>
      </c>
      <c r="W1278" s="153">
        <v>0</v>
      </c>
      <c r="X1278" s="151">
        <v>1619</v>
      </c>
      <c r="Y1278" s="154">
        <v>0.014374382160857</v>
      </c>
      <c r="Z1278" s="154">
        <v>0.0101633393829401</v>
      </c>
      <c r="AA1278" s="154">
        <v>0.0107876712328767</v>
      </c>
      <c r="AB1278" s="155">
        <v>0.017116876170099</v>
      </c>
      <c r="AC1278" s="156">
        <v>-0.000624331849936604</v>
      </c>
      <c r="AD1278" s="157">
        <v>34654</v>
      </c>
      <c r="AE1278" s="158">
        <v>476</v>
      </c>
      <c r="AF1278" s="158">
        <v>0</v>
      </c>
      <c r="AG1278" s="158">
        <v>37021</v>
      </c>
      <c r="AH1278" s="158">
        <v>516</v>
      </c>
      <c r="AI1278" s="158">
        <v>0</v>
      </c>
      <c r="AJ1278" s="155">
        <v>0.0137357880764125</v>
      </c>
      <c r="AK1278" s="155">
        <v>0.0139380351692283</v>
      </c>
      <c r="AL1278" s="156">
        <v>-0.00020224709281574</v>
      </c>
    </row>
    <row r="1279" spans="1:38">
      <c r="A1279" s="166" t="s">
        <v>1085</v>
      </c>
      <c r="B1279" s="167" t="s">
        <v>1832</v>
      </c>
      <c r="C1279" s="167" t="s">
        <v>1104</v>
      </c>
      <c r="D1279" s="150">
        <v>4049</v>
      </c>
      <c r="E1279" s="150">
        <v>38</v>
      </c>
      <c r="F1279" s="150">
        <v>28</v>
      </c>
      <c r="G1279" s="150">
        <v>0</v>
      </c>
      <c r="H1279" s="150">
        <v>0</v>
      </c>
      <c r="I1279" s="151">
        <v>4194</v>
      </c>
      <c r="J1279" s="151">
        <v>73</v>
      </c>
      <c r="K1279" s="151">
        <v>73</v>
      </c>
      <c r="L1279" s="151">
        <v>12</v>
      </c>
      <c r="M1279" s="151">
        <v>0</v>
      </c>
      <c r="N1279" s="151">
        <v>2850</v>
      </c>
      <c r="O1279" s="151">
        <v>6</v>
      </c>
      <c r="P1279" s="151">
        <v>6</v>
      </c>
      <c r="Q1279" s="151">
        <v>2</v>
      </c>
      <c r="R1279" s="151">
        <v>0</v>
      </c>
      <c r="S1279" s="152">
        <v>0.015</v>
      </c>
      <c r="T1279" s="153">
        <v>93856</v>
      </c>
      <c r="U1279" s="153">
        <v>1082</v>
      </c>
      <c r="V1279" s="153">
        <v>1072</v>
      </c>
      <c r="W1279" s="153">
        <v>0</v>
      </c>
      <c r="X1279" s="151">
        <v>968</v>
      </c>
      <c r="Y1279" s="154">
        <v>0.0115282986703034</v>
      </c>
      <c r="Z1279" s="154">
        <v>0.00938503334156582</v>
      </c>
      <c r="AA1279" s="154">
        <v>0.0174058178350024</v>
      </c>
      <c r="AB1279" s="155">
        <v>0.00210526315789474</v>
      </c>
      <c r="AC1279" s="156">
        <v>-0.00802078449343657</v>
      </c>
      <c r="AD1279" s="157">
        <v>26081</v>
      </c>
      <c r="AE1279" s="158">
        <v>319</v>
      </c>
      <c r="AF1279" s="158">
        <v>0</v>
      </c>
      <c r="AG1279" s="158">
        <v>28388</v>
      </c>
      <c r="AH1279" s="158">
        <v>307</v>
      </c>
      <c r="AI1279" s="158">
        <v>0</v>
      </c>
      <c r="AJ1279" s="155">
        <v>0.0122311261071278</v>
      </c>
      <c r="AK1279" s="155">
        <v>0.0108144286318163</v>
      </c>
      <c r="AL1279" s="156">
        <v>0.00141669747531153</v>
      </c>
    </row>
    <row r="1280" spans="1:38">
      <c r="A1280" s="166" t="s">
        <v>1085</v>
      </c>
      <c r="B1280" s="167" t="s">
        <v>1832</v>
      </c>
      <c r="C1280" s="167" t="s">
        <v>1105</v>
      </c>
      <c r="D1280" s="150">
        <v>3466</v>
      </c>
      <c r="E1280" s="150">
        <v>65</v>
      </c>
      <c r="F1280" s="150">
        <v>37</v>
      </c>
      <c r="G1280" s="150">
        <v>0</v>
      </c>
      <c r="H1280" s="150">
        <v>0</v>
      </c>
      <c r="I1280" s="151">
        <v>3775</v>
      </c>
      <c r="J1280" s="151">
        <v>66</v>
      </c>
      <c r="K1280" s="151">
        <v>66</v>
      </c>
      <c r="L1280" s="151">
        <v>0</v>
      </c>
      <c r="M1280" s="151">
        <v>0</v>
      </c>
      <c r="N1280" s="151">
        <v>2538</v>
      </c>
      <c r="O1280" s="151">
        <v>63</v>
      </c>
      <c r="P1280" s="151">
        <v>63</v>
      </c>
      <c r="Q1280" s="151">
        <v>18</v>
      </c>
      <c r="R1280" s="151">
        <v>0</v>
      </c>
      <c r="S1280" s="152">
        <v>0.015</v>
      </c>
      <c r="T1280" s="153">
        <v>82724</v>
      </c>
      <c r="U1280" s="153">
        <v>1561</v>
      </c>
      <c r="V1280" s="153">
        <v>1532</v>
      </c>
      <c r="W1280" s="153">
        <v>0</v>
      </c>
      <c r="X1280" s="151">
        <v>1361</v>
      </c>
      <c r="Y1280" s="154">
        <v>0.0188699772738262</v>
      </c>
      <c r="Z1280" s="154">
        <v>0.0187536064627813</v>
      </c>
      <c r="AA1280" s="154">
        <v>0.0174834437086093</v>
      </c>
      <c r="AB1280" s="155">
        <v>0.024822695035461</v>
      </c>
      <c r="AC1280" s="156">
        <v>0.00127016275417203</v>
      </c>
      <c r="AD1280" s="157">
        <v>22749</v>
      </c>
      <c r="AE1280" s="158">
        <v>449</v>
      </c>
      <c r="AF1280" s="158">
        <v>0</v>
      </c>
      <c r="AG1280" s="158">
        <v>24695</v>
      </c>
      <c r="AH1280" s="158">
        <v>451</v>
      </c>
      <c r="AI1280" s="158">
        <v>0</v>
      </c>
      <c r="AJ1280" s="155">
        <v>0.0197371313024748</v>
      </c>
      <c r="AK1280" s="155">
        <v>0.0182628062360802</v>
      </c>
      <c r="AL1280" s="156">
        <v>0.00147432506639466</v>
      </c>
    </row>
    <row r="1281" spans="1:38">
      <c r="A1281" s="166" t="s">
        <v>1085</v>
      </c>
      <c r="B1281" s="167" t="s">
        <v>1832</v>
      </c>
      <c r="C1281" s="167" t="s">
        <v>1106</v>
      </c>
      <c r="D1281" s="150">
        <v>2925</v>
      </c>
      <c r="E1281" s="150">
        <v>51</v>
      </c>
      <c r="F1281" s="150">
        <v>40</v>
      </c>
      <c r="G1281" s="150">
        <v>1</v>
      </c>
      <c r="H1281" s="150">
        <v>0</v>
      </c>
      <c r="I1281" s="151">
        <v>3064</v>
      </c>
      <c r="J1281" s="151">
        <v>53</v>
      </c>
      <c r="K1281" s="151">
        <v>53</v>
      </c>
      <c r="L1281" s="151">
        <v>3</v>
      </c>
      <c r="M1281" s="151">
        <v>0</v>
      </c>
      <c r="N1281" s="151">
        <v>1999</v>
      </c>
      <c r="O1281" s="151">
        <v>34</v>
      </c>
      <c r="P1281" s="151">
        <v>34</v>
      </c>
      <c r="Q1281" s="151">
        <v>15</v>
      </c>
      <c r="R1281" s="151">
        <v>0</v>
      </c>
      <c r="S1281" s="152">
        <v>0.015</v>
      </c>
      <c r="T1281" s="153">
        <v>66900</v>
      </c>
      <c r="U1281" s="153">
        <v>1102</v>
      </c>
      <c r="V1281" s="153">
        <v>1090</v>
      </c>
      <c r="W1281" s="153">
        <v>1</v>
      </c>
      <c r="X1281" s="151">
        <v>963</v>
      </c>
      <c r="Y1281" s="154">
        <v>0.016457399103139</v>
      </c>
      <c r="Z1281" s="154">
        <v>0.0174358974358974</v>
      </c>
      <c r="AA1281" s="154">
        <v>0.0172976501305483</v>
      </c>
      <c r="AB1281" s="155">
        <v>0.0170085042521261</v>
      </c>
      <c r="AC1281" s="156">
        <v>0.000138247305349132</v>
      </c>
      <c r="AD1281" s="157">
        <v>18838</v>
      </c>
      <c r="AE1281" s="158">
        <v>343</v>
      </c>
      <c r="AF1281" s="158">
        <v>0</v>
      </c>
      <c r="AG1281" s="158">
        <v>20288</v>
      </c>
      <c r="AH1281" s="158">
        <v>304</v>
      </c>
      <c r="AI1281" s="158">
        <v>1</v>
      </c>
      <c r="AJ1281" s="155">
        <v>0.0182078776940227</v>
      </c>
      <c r="AK1281" s="155">
        <v>0.0149349369085174</v>
      </c>
      <c r="AL1281" s="156">
        <v>0.00327294078550537</v>
      </c>
    </row>
    <row r="1282" spans="1:38">
      <c r="A1282" s="166" t="s">
        <v>1085</v>
      </c>
      <c r="B1282" s="167" t="s">
        <v>1833</v>
      </c>
      <c r="C1282" s="167" t="s">
        <v>1107</v>
      </c>
      <c r="D1282" s="150">
        <v>7139</v>
      </c>
      <c r="E1282" s="150">
        <v>114</v>
      </c>
      <c r="F1282" s="150">
        <v>73</v>
      </c>
      <c r="G1282" s="150">
        <v>2</v>
      </c>
      <c r="H1282" s="150">
        <v>0</v>
      </c>
      <c r="I1282" s="151">
        <v>8941</v>
      </c>
      <c r="J1282" s="151">
        <v>146</v>
      </c>
      <c r="K1282" s="151">
        <v>146</v>
      </c>
      <c r="L1282" s="151">
        <v>5</v>
      </c>
      <c r="M1282" s="151">
        <v>0</v>
      </c>
      <c r="N1282" s="151">
        <v>5391</v>
      </c>
      <c r="O1282" s="151">
        <v>168</v>
      </c>
      <c r="P1282" s="151">
        <v>168</v>
      </c>
      <c r="Q1282" s="151">
        <v>61</v>
      </c>
      <c r="R1282" s="151">
        <v>0</v>
      </c>
      <c r="S1282" s="152">
        <v>0.015</v>
      </c>
      <c r="T1282" s="153">
        <v>187726</v>
      </c>
      <c r="U1282" s="153">
        <v>3212</v>
      </c>
      <c r="V1282" s="153">
        <v>3168</v>
      </c>
      <c r="W1282" s="153">
        <v>5</v>
      </c>
      <c r="X1282" s="151">
        <v>2763</v>
      </c>
      <c r="Y1282" s="154">
        <v>0.0170834087979289</v>
      </c>
      <c r="Z1282" s="154">
        <v>0.0159686230564505</v>
      </c>
      <c r="AA1282" s="154">
        <v>0.016329269656638</v>
      </c>
      <c r="AB1282" s="155">
        <v>0.0311630495269894</v>
      </c>
      <c r="AC1282" s="156">
        <v>-0.000360646600187475</v>
      </c>
      <c r="AD1282" s="157">
        <v>49824</v>
      </c>
      <c r="AE1282" s="158">
        <v>906</v>
      </c>
      <c r="AF1282" s="158">
        <v>0</v>
      </c>
      <c r="AG1282" s="158">
        <v>56349</v>
      </c>
      <c r="AH1282" s="158">
        <v>994</v>
      </c>
      <c r="AI1282" s="158">
        <v>5</v>
      </c>
      <c r="AJ1282" s="155">
        <v>0.0181840077071291</v>
      </c>
      <c r="AK1282" s="155">
        <v>0.0175513318781167</v>
      </c>
      <c r="AL1282" s="156">
        <v>0.000632675829012358</v>
      </c>
    </row>
    <row r="1283" spans="1:38">
      <c r="A1283" s="166" t="s">
        <v>1085</v>
      </c>
      <c r="B1283" s="167" t="s">
        <v>1833</v>
      </c>
      <c r="C1283" s="167" t="s">
        <v>1108</v>
      </c>
      <c r="D1283" s="150">
        <v>3690</v>
      </c>
      <c r="E1283" s="150">
        <v>66</v>
      </c>
      <c r="F1283" s="150">
        <v>52</v>
      </c>
      <c r="G1283" s="150">
        <v>0</v>
      </c>
      <c r="H1283" s="150">
        <v>0</v>
      </c>
      <c r="I1283" s="151">
        <v>4319</v>
      </c>
      <c r="J1283" s="151">
        <v>85</v>
      </c>
      <c r="K1283" s="151">
        <v>84</v>
      </c>
      <c r="L1283" s="151">
        <v>1</v>
      </c>
      <c r="M1283" s="151">
        <v>0</v>
      </c>
      <c r="N1283" s="151">
        <v>2667</v>
      </c>
      <c r="O1283" s="151">
        <v>49</v>
      </c>
      <c r="P1283" s="151">
        <v>49</v>
      </c>
      <c r="Q1283" s="151">
        <v>8</v>
      </c>
      <c r="R1283" s="151">
        <v>0</v>
      </c>
      <c r="S1283" s="152">
        <v>0.015</v>
      </c>
      <c r="T1283" s="153">
        <v>88342</v>
      </c>
      <c r="U1283" s="153">
        <v>1530</v>
      </c>
      <c r="V1283" s="153">
        <v>1514</v>
      </c>
      <c r="W1283" s="153">
        <v>1</v>
      </c>
      <c r="X1283" s="151">
        <v>1312</v>
      </c>
      <c r="Y1283" s="154">
        <v>0.017307735844785</v>
      </c>
      <c r="Z1283" s="154">
        <v>0.0178861788617886</v>
      </c>
      <c r="AA1283" s="154">
        <v>0.0196804815929613</v>
      </c>
      <c r="AB1283" s="155">
        <v>0.0183727034120735</v>
      </c>
      <c r="AC1283" s="156">
        <v>-0.00179430273117271</v>
      </c>
      <c r="AD1283" s="157">
        <v>24547</v>
      </c>
      <c r="AE1283" s="158">
        <v>481</v>
      </c>
      <c r="AF1283" s="158">
        <v>0</v>
      </c>
      <c r="AG1283" s="158">
        <v>26669</v>
      </c>
      <c r="AH1283" s="158">
        <v>444</v>
      </c>
      <c r="AI1283" s="158">
        <v>1</v>
      </c>
      <c r="AJ1283" s="155">
        <v>0.0195950625330998</v>
      </c>
      <c r="AK1283" s="155">
        <v>0.0166110465334283</v>
      </c>
      <c r="AL1283" s="156">
        <v>0.00298401599967144</v>
      </c>
    </row>
    <row r="1284" spans="1:38">
      <c r="A1284" s="166" t="s">
        <v>1085</v>
      </c>
      <c r="B1284" s="167" t="s">
        <v>1833</v>
      </c>
      <c r="C1284" s="167" t="s">
        <v>1109</v>
      </c>
      <c r="D1284" s="150">
        <v>7115</v>
      </c>
      <c r="E1284" s="150">
        <v>103</v>
      </c>
      <c r="F1284" s="150">
        <v>69</v>
      </c>
      <c r="G1284" s="150">
        <v>0</v>
      </c>
      <c r="H1284" s="150">
        <v>0</v>
      </c>
      <c r="I1284" s="151">
        <v>8336</v>
      </c>
      <c r="J1284" s="151">
        <v>159</v>
      </c>
      <c r="K1284" s="151">
        <v>158</v>
      </c>
      <c r="L1284" s="151">
        <v>10</v>
      </c>
      <c r="M1284" s="151">
        <v>0</v>
      </c>
      <c r="N1284" s="151">
        <v>5321</v>
      </c>
      <c r="O1284" s="151">
        <v>224</v>
      </c>
      <c r="P1284" s="151">
        <v>224</v>
      </c>
      <c r="Q1284" s="151">
        <v>140</v>
      </c>
      <c r="R1284" s="151">
        <v>0</v>
      </c>
      <c r="S1284" s="152">
        <v>0.015</v>
      </c>
      <c r="T1284" s="153">
        <v>177921</v>
      </c>
      <c r="U1284" s="153">
        <v>3621</v>
      </c>
      <c r="V1284" s="153">
        <v>3586</v>
      </c>
      <c r="W1284" s="153">
        <v>5</v>
      </c>
      <c r="X1284" s="151">
        <v>3224</v>
      </c>
      <c r="Y1284" s="154">
        <v>0.0203236267781768</v>
      </c>
      <c r="Z1284" s="154">
        <v>0.014476458186929</v>
      </c>
      <c r="AA1284" s="154">
        <v>0.019073896353167</v>
      </c>
      <c r="AB1284" s="155">
        <v>0.0420973501221575</v>
      </c>
      <c r="AC1284" s="156">
        <v>-0.00459743816623796</v>
      </c>
      <c r="AD1284" s="157">
        <v>47761</v>
      </c>
      <c r="AE1284" s="158">
        <v>1086</v>
      </c>
      <c r="AF1284" s="158">
        <v>0</v>
      </c>
      <c r="AG1284" s="158">
        <v>54739</v>
      </c>
      <c r="AH1284" s="158">
        <v>994</v>
      </c>
      <c r="AI1284" s="158">
        <v>3</v>
      </c>
      <c r="AJ1284" s="155">
        <v>0.0227382173740081</v>
      </c>
      <c r="AK1284" s="155">
        <v>0.0181040939732184</v>
      </c>
      <c r="AL1284" s="156">
        <v>0.00463412340078972</v>
      </c>
    </row>
    <row r="1285" spans="1:38">
      <c r="A1285" s="166" t="s">
        <v>1085</v>
      </c>
      <c r="B1285" s="167" t="s">
        <v>1833</v>
      </c>
      <c r="C1285" s="167" t="s">
        <v>1110</v>
      </c>
      <c r="D1285" s="150">
        <v>5479</v>
      </c>
      <c r="E1285" s="150">
        <v>68</v>
      </c>
      <c r="F1285" s="150">
        <v>43</v>
      </c>
      <c r="G1285" s="150">
        <v>0</v>
      </c>
      <c r="H1285" s="150">
        <v>0</v>
      </c>
      <c r="I1285" s="151">
        <v>154</v>
      </c>
      <c r="J1285" s="151">
        <v>13</v>
      </c>
      <c r="K1285" s="151">
        <v>13</v>
      </c>
      <c r="L1285" s="151">
        <v>0</v>
      </c>
      <c r="M1285" s="151">
        <v>0</v>
      </c>
      <c r="N1285" s="151">
        <v>109</v>
      </c>
      <c r="O1285" s="151">
        <v>85</v>
      </c>
      <c r="P1285" s="151">
        <v>85</v>
      </c>
      <c r="Q1285" s="151">
        <v>0</v>
      </c>
      <c r="R1285" s="151">
        <v>0</v>
      </c>
      <c r="S1285" s="152">
        <v>0.015</v>
      </c>
      <c r="T1285" s="153">
        <v>79411</v>
      </c>
      <c r="U1285" s="153">
        <v>2456</v>
      </c>
      <c r="V1285" s="153">
        <v>2431</v>
      </c>
      <c r="W1285" s="153">
        <v>0</v>
      </c>
      <c r="X1285" s="151">
        <v>2131</v>
      </c>
      <c r="Y1285" s="154">
        <v>0.0309277052297541</v>
      </c>
      <c r="Z1285" s="154">
        <v>0.0124110239094725</v>
      </c>
      <c r="AA1285" s="154">
        <v>0.0844155844155844</v>
      </c>
      <c r="AB1285" s="155">
        <v>0.779816513761468</v>
      </c>
      <c r="AC1285" s="156">
        <v>-0.0720045605061119</v>
      </c>
      <c r="AD1285" s="157">
        <v>26842</v>
      </c>
      <c r="AE1285" s="158">
        <v>596</v>
      </c>
      <c r="AF1285" s="158">
        <v>0</v>
      </c>
      <c r="AG1285" s="158">
        <v>7977</v>
      </c>
      <c r="AH1285" s="158">
        <v>890</v>
      </c>
      <c r="AI1285" s="158">
        <v>0</v>
      </c>
      <c r="AJ1285" s="155">
        <v>0.0222040086431711</v>
      </c>
      <c r="AK1285" s="155">
        <v>0.111570765952112</v>
      </c>
      <c r="AL1285" s="156">
        <v>-0.0893667573089412</v>
      </c>
    </row>
    <row r="1286" spans="1:38">
      <c r="A1286" s="166" t="s">
        <v>1085</v>
      </c>
      <c r="B1286" s="167" t="s">
        <v>1833</v>
      </c>
      <c r="C1286" s="167" t="s">
        <v>1111</v>
      </c>
      <c r="D1286" s="150">
        <v>3413</v>
      </c>
      <c r="E1286" s="150">
        <v>57</v>
      </c>
      <c r="F1286" s="150">
        <v>39</v>
      </c>
      <c r="G1286" s="150">
        <v>0</v>
      </c>
      <c r="H1286" s="150">
        <v>0</v>
      </c>
      <c r="I1286" s="151">
        <v>3945</v>
      </c>
      <c r="J1286" s="151">
        <v>78</v>
      </c>
      <c r="K1286" s="151">
        <v>78</v>
      </c>
      <c r="L1286" s="151">
        <v>10</v>
      </c>
      <c r="M1286" s="151">
        <v>0</v>
      </c>
      <c r="N1286" s="151">
        <v>2608</v>
      </c>
      <c r="O1286" s="151">
        <v>69</v>
      </c>
      <c r="P1286" s="151">
        <v>68</v>
      </c>
      <c r="Q1286" s="151">
        <v>44</v>
      </c>
      <c r="R1286" s="151">
        <v>0</v>
      </c>
      <c r="S1286" s="152">
        <v>0.015</v>
      </c>
      <c r="T1286" s="153">
        <v>85378</v>
      </c>
      <c r="U1286" s="153">
        <v>1488</v>
      </c>
      <c r="V1286" s="153">
        <v>1469</v>
      </c>
      <c r="W1286" s="153">
        <v>0</v>
      </c>
      <c r="X1286" s="151">
        <v>1319</v>
      </c>
      <c r="Y1286" s="154">
        <v>0.0174283773337394</v>
      </c>
      <c r="Z1286" s="154">
        <v>0.0167008496923528</v>
      </c>
      <c r="AA1286" s="154">
        <v>0.0197718631178707</v>
      </c>
      <c r="AB1286" s="155">
        <v>0.0264570552147239</v>
      </c>
      <c r="AC1286" s="156">
        <v>-0.00307101342551795</v>
      </c>
      <c r="AD1286" s="157">
        <v>22724</v>
      </c>
      <c r="AE1286" s="158">
        <v>430</v>
      </c>
      <c r="AF1286" s="158">
        <v>0</v>
      </c>
      <c r="AG1286" s="158">
        <v>25878</v>
      </c>
      <c r="AH1286" s="158">
        <v>426</v>
      </c>
      <c r="AI1286" s="158">
        <v>0</v>
      </c>
      <c r="AJ1286" s="155">
        <v>0.0189227248723816</v>
      </c>
      <c r="AK1286" s="155">
        <v>0.0164618594945514</v>
      </c>
      <c r="AL1286" s="156">
        <v>0.00246086537783027</v>
      </c>
    </row>
    <row r="1287" spans="1:38">
      <c r="A1287" s="166" t="s">
        <v>1085</v>
      </c>
      <c r="B1287" s="167" t="s">
        <v>1833</v>
      </c>
      <c r="C1287" s="167" t="s">
        <v>1112</v>
      </c>
      <c r="D1287" s="150">
        <v>2800</v>
      </c>
      <c r="E1287" s="150">
        <v>69</v>
      </c>
      <c r="F1287" s="150">
        <v>41</v>
      </c>
      <c r="G1287" s="150">
        <v>0</v>
      </c>
      <c r="H1287" s="150">
        <v>0</v>
      </c>
      <c r="I1287" s="151">
        <v>3346</v>
      </c>
      <c r="J1287" s="151">
        <v>83</v>
      </c>
      <c r="K1287" s="151">
        <v>81</v>
      </c>
      <c r="L1287" s="151">
        <v>0</v>
      </c>
      <c r="M1287" s="151">
        <v>0</v>
      </c>
      <c r="N1287" s="151">
        <v>2053</v>
      </c>
      <c r="O1287" s="151">
        <v>72</v>
      </c>
      <c r="P1287" s="151">
        <v>72</v>
      </c>
      <c r="Q1287" s="151">
        <v>22</v>
      </c>
      <c r="R1287" s="151">
        <v>0</v>
      </c>
      <c r="S1287" s="152">
        <v>0.015</v>
      </c>
      <c r="T1287" s="153">
        <v>70156</v>
      </c>
      <c r="U1287" s="153">
        <v>1851</v>
      </c>
      <c r="V1287" s="153">
        <v>1821</v>
      </c>
      <c r="W1287" s="153">
        <v>0</v>
      </c>
      <c r="X1287" s="151">
        <v>1604</v>
      </c>
      <c r="Y1287" s="154">
        <v>0.0263840583841724</v>
      </c>
      <c r="Z1287" s="154">
        <v>0.0246428571428571</v>
      </c>
      <c r="AA1287" s="154">
        <v>0.0248057381948595</v>
      </c>
      <c r="AB1287" s="155">
        <v>0.0350706283487579</v>
      </c>
      <c r="AC1287" s="156">
        <v>-0.000162881052002389</v>
      </c>
      <c r="AD1287" s="157">
        <v>18658</v>
      </c>
      <c r="AE1287" s="158">
        <v>548</v>
      </c>
      <c r="AF1287" s="158">
        <v>0</v>
      </c>
      <c r="AG1287" s="158">
        <v>21372</v>
      </c>
      <c r="AH1287" s="158">
        <v>539</v>
      </c>
      <c r="AI1287" s="158">
        <v>0</v>
      </c>
      <c r="AJ1287" s="155">
        <v>0.0293707792903848</v>
      </c>
      <c r="AK1287" s="155">
        <v>0.0252199139060453</v>
      </c>
      <c r="AL1287" s="156">
        <v>0.00415086538433953</v>
      </c>
    </row>
    <row r="1288" spans="1:38">
      <c r="A1288" s="166" t="s">
        <v>1085</v>
      </c>
      <c r="B1288" s="167" t="s">
        <v>1833</v>
      </c>
      <c r="C1288" s="167" t="s">
        <v>1113</v>
      </c>
      <c r="D1288" s="150">
        <v>9130</v>
      </c>
      <c r="E1288" s="150">
        <v>190</v>
      </c>
      <c r="F1288" s="150">
        <v>136</v>
      </c>
      <c r="G1288" s="150">
        <v>0</v>
      </c>
      <c r="H1288" s="150">
        <v>0</v>
      </c>
      <c r="I1288" s="151">
        <v>11203</v>
      </c>
      <c r="J1288" s="151">
        <v>208</v>
      </c>
      <c r="K1288" s="151">
        <v>208</v>
      </c>
      <c r="L1288" s="151">
        <v>14</v>
      </c>
      <c r="M1288" s="151">
        <v>0</v>
      </c>
      <c r="N1288" s="151">
        <v>6523</v>
      </c>
      <c r="O1288" s="151">
        <v>143</v>
      </c>
      <c r="P1288" s="151">
        <v>143</v>
      </c>
      <c r="Q1288" s="151">
        <v>81</v>
      </c>
      <c r="R1288" s="151">
        <v>0</v>
      </c>
      <c r="S1288" s="152">
        <v>0.015</v>
      </c>
      <c r="T1288" s="153">
        <v>227826</v>
      </c>
      <c r="U1288" s="153">
        <v>4435</v>
      </c>
      <c r="V1288" s="153">
        <v>4380</v>
      </c>
      <c r="W1288" s="153">
        <v>2</v>
      </c>
      <c r="X1288" s="151">
        <v>3926</v>
      </c>
      <c r="Y1288" s="154">
        <v>0.0194578318541343</v>
      </c>
      <c r="Z1288" s="154">
        <v>0.0208105147864184</v>
      </c>
      <c r="AA1288" s="154">
        <v>0.0185664554137285</v>
      </c>
      <c r="AB1288" s="155">
        <v>0.0219224283305228</v>
      </c>
      <c r="AC1288" s="156">
        <v>0.00224405937268993</v>
      </c>
      <c r="AD1288" s="157">
        <v>62386</v>
      </c>
      <c r="AE1288" s="158">
        <v>1281</v>
      </c>
      <c r="AF1288" s="158">
        <v>1</v>
      </c>
      <c r="AG1288" s="158">
        <v>68669</v>
      </c>
      <c r="AH1288" s="158">
        <v>1237</v>
      </c>
      <c r="AI1288" s="158">
        <v>0</v>
      </c>
      <c r="AJ1288" s="155">
        <v>0.0205174237809765</v>
      </c>
      <c r="AK1288" s="155">
        <v>0.0180139509822482</v>
      </c>
      <c r="AL1288" s="156">
        <v>0.00250347279872833</v>
      </c>
    </row>
    <row r="1289" spans="1:38">
      <c r="A1289" s="166" t="s">
        <v>1085</v>
      </c>
      <c r="B1289" s="167" t="s">
        <v>1833</v>
      </c>
      <c r="C1289" s="167" t="s">
        <v>1114</v>
      </c>
      <c r="D1289" s="150">
        <v>2686</v>
      </c>
      <c r="E1289" s="150">
        <v>30</v>
      </c>
      <c r="F1289" s="150">
        <v>24</v>
      </c>
      <c r="G1289" s="150">
        <v>0</v>
      </c>
      <c r="H1289" s="150">
        <v>0</v>
      </c>
      <c r="I1289" s="151">
        <v>2988</v>
      </c>
      <c r="J1289" s="151">
        <v>27</v>
      </c>
      <c r="K1289" s="151">
        <v>27</v>
      </c>
      <c r="L1289" s="151">
        <v>4</v>
      </c>
      <c r="M1289" s="151">
        <v>0</v>
      </c>
      <c r="N1289" s="151">
        <v>1775</v>
      </c>
      <c r="O1289" s="151">
        <v>27</v>
      </c>
      <c r="P1289" s="151">
        <v>27</v>
      </c>
      <c r="Q1289" s="151">
        <v>19</v>
      </c>
      <c r="R1289" s="151">
        <v>0</v>
      </c>
      <c r="S1289" s="152">
        <v>0.015</v>
      </c>
      <c r="T1289" s="153">
        <v>62676</v>
      </c>
      <c r="U1289" s="153">
        <v>911</v>
      </c>
      <c r="V1289" s="153">
        <v>905</v>
      </c>
      <c r="W1289" s="153">
        <v>1</v>
      </c>
      <c r="X1289" s="151">
        <v>848</v>
      </c>
      <c r="Y1289" s="154">
        <v>0.0145191141744847</v>
      </c>
      <c r="Z1289" s="154">
        <v>0.0111690245718541</v>
      </c>
      <c r="AA1289" s="154">
        <v>0.00903614457831325</v>
      </c>
      <c r="AB1289" s="155">
        <v>0.0152112676056338</v>
      </c>
      <c r="AC1289" s="156">
        <v>0.00213287999354081</v>
      </c>
      <c r="AD1289" s="157">
        <v>17067</v>
      </c>
      <c r="AE1289" s="158">
        <v>219</v>
      </c>
      <c r="AF1289" s="158">
        <v>0</v>
      </c>
      <c r="AG1289" s="158">
        <v>18624</v>
      </c>
      <c r="AH1289" s="158">
        <v>296</v>
      </c>
      <c r="AI1289" s="158">
        <v>0</v>
      </c>
      <c r="AJ1289" s="155">
        <v>0.0128317806292846</v>
      </c>
      <c r="AK1289" s="155">
        <v>0.015893470790378</v>
      </c>
      <c r="AL1289" s="156">
        <v>-0.00306169016109342</v>
      </c>
    </row>
    <row r="1290" spans="1:38">
      <c r="A1290" s="166" t="s">
        <v>1085</v>
      </c>
      <c r="B1290" s="167" t="s">
        <v>1833</v>
      </c>
      <c r="C1290" s="167" t="s">
        <v>1115</v>
      </c>
      <c r="D1290" s="150">
        <v>0</v>
      </c>
      <c r="E1290" s="150">
        <v>0</v>
      </c>
      <c r="F1290" s="150">
        <v>0</v>
      </c>
      <c r="G1290" s="150">
        <v>0</v>
      </c>
      <c r="H1290" s="150">
        <v>0</v>
      </c>
      <c r="I1290" s="151">
        <v>0</v>
      </c>
      <c r="J1290" s="151">
        <v>0</v>
      </c>
      <c r="K1290" s="151">
        <v>0</v>
      </c>
      <c r="L1290" s="151">
        <v>0</v>
      </c>
      <c r="M1290" s="151">
        <v>0</v>
      </c>
      <c r="N1290" s="151">
        <v>0</v>
      </c>
      <c r="O1290" s="151">
        <v>0</v>
      </c>
      <c r="P1290" s="151">
        <v>0</v>
      </c>
      <c r="Q1290" s="151">
        <v>0</v>
      </c>
      <c r="R1290" s="151">
        <v>0</v>
      </c>
      <c r="S1290" s="152">
        <v>0.015</v>
      </c>
      <c r="T1290" s="153">
        <v>0</v>
      </c>
      <c r="U1290" s="153">
        <v>0</v>
      </c>
      <c r="V1290" s="153">
        <v>0</v>
      </c>
      <c r="W1290" s="153">
        <v>0</v>
      </c>
      <c r="X1290" s="151">
        <v>0</v>
      </c>
      <c r="Y1290" s="154">
        <v>0</v>
      </c>
      <c r="Z1290" s="154">
        <v>0</v>
      </c>
      <c r="AA1290" s="154">
        <v>0</v>
      </c>
      <c r="AB1290" s="155">
        <v>0</v>
      </c>
      <c r="AC1290" s="156">
        <v>0</v>
      </c>
      <c r="AD1290" s="157">
        <v>0</v>
      </c>
      <c r="AE1290" s="158">
        <v>0</v>
      </c>
      <c r="AF1290" s="158">
        <v>0</v>
      </c>
      <c r="AG1290" s="158">
        <v>0</v>
      </c>
      <c r="AH1290" s="158">
        <v>0</v>
      </c>
      <c r="AI1290" s="158">
        <v>0</v>
      </c>
      <c r="AJ1290" s="155">
        <v>0</v>
      </c>
      <c r="AK1290" s="155">
        <v>0</v>
      </c>
      <c r="AL1290" s="156">
        <v>0</v>
      </c>
    </row>
    <row r="1291" spans="1:38">
      <c r="A1291" s="166" t="s">
        <v>1085</v>
      </c>
      <c r="B1291" s="167" t="s">
        <v>1833</v>
      </c>
      <c r="C1291" s="167" t="s">
        <v>1116</v>
      </c>
      <c r="D1291" s="150">
        <v>4020</v>
      </c>
      <c r="E1291" s="150">
        <v>50</v>
      </c>
      <c r="F1291" s="150">
        <v>39</v>
      </c>
      <c r="G1291" s="150">
        <v>0</v>
      </c>
      <c r="H1291" s="150">
        <v>0</v>
      </c>
      <c r="I1291" s="151">
        <v>4351</v>
      </c>
      <c r="J1291" s="151">
        <v>60</v>
      </c>
      <c r="K1291" s="151">
        <v>59</v>
      </c>
      <c r="L1291" s="151">
        <v>1</v>
      </c>
      <c r="M1291" s="151">
        <v>0</v>
      </c>
      <c r="N1291" s="151">
        <v>2805</v>
      </c>
      <c r="O1291" s="151">
        <v>48</v>
      </c>
      <c r="P1291" s="151">
        <v>48</v>
      </c>
      <c r="Q1291" s="151">
        <v>16</v>
      </c>
      <c r="R1291" s="151">
        <v>0</v>
      </c>
      <c r="S1291" s="152">
        <v>0.015</v>
      </c>
      <c r="T1291" s="153">
        <v>92835</v>
      </c>
      <c r="U1291" s="153">
        <v>1466</v>
      </c>
      <c r="V1291" s="153">
        <v>1453</v>
      </c>
      <c r="W1291" s="153">
        <v>0</v>
      </c>
      <c r="X1291" s="151">
        <v>1297</v>
      </c>
      <c r="Y1291" s="154">
        <v>0.0157914579630527</v>
      </c>
      <c r="Z1291" s="154">
        <v>0.0124378109452736</v>
      </c>
      <c r="AA1291" s="154">
        <v>0.0137899333486555</v>
      </c>
      <c r="AB1291" s="155">
        <v>0.0171122994652406</v>
      </c>
      <c r="AC1291" s="156">
        <v>-0.00135212240338185</v>
      </c>
      <c r="AD1291" s="157">
        <v>26219</v>
      </c>
      <c r="AE1291" s="158">
        <v>415</v>
      </c>
      <c r="AF1291" s="158">
        <v>0</v>
      </c>
      <c r="AG1291" s="158">
        <v>28879</v>
      </c>
      <c r="AH1291" s="158">
        <v>415</v>
      </c>
      <c r="AI1291" s="158">
        <v>0</v>
      </c>
      <c r="AJ1291" s="155">
        <v>0.0158282161791068</v>
      </c>
      <c r="AK1291" s="155">
        <v>0.0143703036808754</v>
      </c>
      <c r="AL1291" s="156">
        <v>0.00145791249823138</v>
      </c>
    </row>
    <row r="1292" spans="1:38">
      <c r="A1292" s="166" t="s">
        <v>1085</v>
      </c>
      <c r="B1292" s="167" t="s">
        <v>1833</v>
      </c>
      <c r="C1292" s="167" t="s">
        <v>1117</v>
      </c>
      <c r="D1292" s="150">
        <v>3445</v>
      </c>
      <c r="E1292" s="150">
        <v>72</v>
      </c>
      <c r="F1292" s="150">
        <v>47</v>
      </c>
      <c r="G1292" s="150">
        <v>0</v>
      </c>
      <c r="H1292" s="150">
        <v>0</v>
      </c>
      <c r="I1292" s="151">
        <v>4219</v>
      </c>
      <c r="J1292" s="151">
        <v>64</v>
      </c>
      <c r="K1292" s="151">
        <v>64</v>
      </c>
      <c r="L1292" s="151">
        <v>0</v>
      </c>
      <c r="M1292" s="151">
        <v>0</v>
      </c>
      <c r="N1292" s="151">
        <v>2569</v>
      </c>
      <c r="O1292" s="151">
        <v>43</v>
      </c>
      <c r="P1292" s="151">
        <v>43</v>
      </c>
      <c r="Q1292" s="151">
        <v>0</v>
      </c>
      <c r="R1292" s="151">
        <v>0</v>
      </c>
      <c r="S1292" s="152">
        <v>0.015</v>
      </c>
      <c r="T1292" s="153">
        <v>86487</v>
      </c>
      <c r="U1292" s="153">
        <v>1351</v>
      </c>
      <c r="V1292" s="153">
        <v>1326</v>
      </c>
      <c r="W1292" s="153">
        <v>0</v>
      </c>
      <c r="X1292" s="151">
        <v>1096</v>
      </c>
      <c r="Y1292" s="154">
        <v>0.0156208447512343</v>
      </c>
      <c r="Z1292" s="154">
        <v>0.020899854862119</v>
      </c>
      <c r="AA1292" s="154">
        <v>0.0151694714387296</v>
      </c>
      <c r="AB1292" s="155">
        <v>0.0167380303620086</v>
      </c>
      <c r="AC1292" s="156">
        <v>0.00573038342338946</v>
      </c>
      <c r="AD1292" s="157">
        <v>23505</v>
      </c>
      <c r="AE1292" s="158">
        <v>394</v>
      </c>
      <c r="AF1292" s="158">
        <v>0</v>
      </c>
      <c r="AG1292" s="158">
        <v>25946</v>
      </c>
      <c r="AH1292" s="158">
        <v>418</v>
      </c>
      <c r="AI1292" s="158">
        <v>0</v>
      </c>
      <c r="AJ1292" s="155">
        <v>0.0167623909806424</v>
      </c>
      <c r="AK1292" s="155">
        <v>0.0161103831033685</v>
      </c>
      <c r="AL1292" s="156">
        <v>0.000652007877273882</v>
      </c>
    </row>
    <row r="1293" spans="1:38">
      <c r="A1293" s="166" t="s">
        <v>1085</v>
      </c>
      <c r="B1293" s="167" t="s">
        <v>1833</v>
      </c>
      <c r="C1293" s="167" t="s">
        <v>1118</v>
      </c>
      <c r="D1293" s="150">
        <v>5555</v>
      </c>
      <c r="E1293" s="150">
        <v>106</v>
      </c>
      <c r="F1293" s="150">
        <v>83</v>
      </c>
      <c r="G1293" s="150">
        <v>7</v>
      </c>
      <c r="H1293" s="150">
        <v>0</v>
      </c>
      <c r="I1293" s="151">
        <v>6301</v>
      </c>
      <c r="J1293" s="151">
        <v>105</v>
      </c>
      <c r="K1293" s="151">
        <v>105</v>
      </c>
      <c r="L1293" s="151">
        <v>10</v>
      </c>
      <c r="M1293" s="151">
        <v>0</v>
      </c>
      <c r="N1293" s="151">
        <v>4421</v>
      </c>
      <c r="O1293" s="151">
        <v>78</v>
      </c>
      <c r="P1293" s="151">
        <v>78</v>
      </c>
      <c r="Q1293" s="151">
        <v>38</v>
      </c>
      <c r="R1293" s="151">
        <v>0</v>
      </c>
      <c r="S1293" s="152">
        <v>0.015</v>
      </c>
      <c r="T1293" s="153">
        <v>138841</v>
      </c>
      <c r="U1293" s="153">
        <v>2738</v>
      </c>
      <c r="V1293" s="153">
        <v>2715</v>
      </c>
      <c r="W1293" s="153">
        <v>2</v>
      </c>
      <c r="X1293" s="151">
        <v>2472</v>
      </c>
      <c r="Y1293" s="154">
        <v>0.0197059946269474</v>
      </c>
      <c r="Z1293" s="154">
        <v>0.0190819081908191</v>
      </c>
      <c r="AA1293" s="154">
        <v>0.0166640215838756</v>
      </c>
      <c r="AB1293" s="155">
        <v>0.0176430671793712</v>
      </c>
      <c r="AC1293" s="156">
        <v>0.00241788660694351</v>
      </c>
      <c r="AD1293" s="157">
        <v>36915</v>
      </c>
      <c r="AE1293" s="158">
        <v>744</v>
      </c>
      <c r="AF1293" s="158">
        <v>0</v>
      </c>
      <c r="AG1293" s="158">
        <v>41930</v>
      </c>
      <c r="AH1293" s="158">
        <v>778</v>
      </c>
      <c r="AI1293" s="158">
        <v>2</v>
      </c>
      <c r="AJ1293" s="155">
        <v>0.02015440877692</v>
      </c>
      <c r="AK1293" s="155">
        <v>0.0185070355354162</v>
      </c>
      <c r="AL1293" s="156">
        <v>0.00164737324150378</v>
      </c>
    </row>
    <row r="1294" spans="1:38">
      <c r="A1294" s="166" t="s">
        <v>1085</v>
      </c>
      <c r="B1294" s="167" t="s">
        <v>1833</v>
      </c>
      <c r="C1294" s="167" t="s">
        <v>1119</v>
      </c>
      <c r="D1294" s="150">
        <v>4774</v>
      </c>
      <c r="E1294" s="150">
        <v>67</v>
      </c>
      <c r="F1294" s="150">
        <v>52</v>
      </c>
      <c r="G1294" s="150">
        <v>0</v>
      </c>
      <c r="H1294" s="150">
        <v>0</v>
      </c>
      <c r="I1294" s="151">
        <v>5346</v>
      </c>
      <c r="J1294" s="151">
        <v>49</v>
      </c>
      <c r="K1294" s="151">
        <v>49</v>
      </c>
      <c r="L1294" s="151">
        <v>0</v>
      </c>
      <c r="M1294" s="151">
        <v>0</v>
      </c>
      <c r="N1294" s="151">
        <v>3134</v>
      </c>
      <c r="O1294" s="151">
        <v>58</v>
      </c>
      <c r="P1294" s="151">
        <v>58</v>
      </c>
      <c r="Q1294" s="151">
        <v>21</v>
      </c>
      <c r="R1294" s="151">
        <v>0</v>
      </c>
      <c r="S1294" s="152">
        <v>0.015</v>
      </c>
      <c r="T1294" s="153">
        <v>109538</v>
      </c>
      <c r="U1294" s="153">
        <v>1790</v>
      </c>
      <c r="V1294" s="153">
        <v>1775</v>
      </c>
      <c r="W1294" s="153">
        <v>0</v>
      </c>
      <c r="X1294" s="151">
        <v>1621</v>
      </c>
      <c r="Y1294" s="154">
        <v>0.0163413609888806</v>
      </c>
      <c r="Z1294" s="154">
        <v>0.0140343527440302</v>
      </c>
      <c r="AA1294" s="154">
        <v>0.00916573138795361</v>
      </c>
      <c r="AB1294" s="155">
        <v>0.0185067007019783</v>
      </c>
      <c r="AC1294" s="156">
        <v>0.00486862135607655</v>
      </c>
      <c r="AD1294" s="157">
        <v>30131</v>
      </c>
      <c r="AE1294" s="158">
        <v>475</v>
      </c>
      <c r="AF1294" s="158">
        <v>0</v>
      </c>
      <c r="AG1294" s="158">
        <v>33573</v>
      </c>
      <c r="AH1294" s="158">
        <v>529</v>
      </c>
      <c r="AI1294" s="158">
        <v>0</v>
      </c>
      <c r="AJ1294" s="155">
        <v>0.0157644950383326</v>
      </c>
      <c r="AK1294" s="155">
        <v>0.0157567092604176</v>
      </c>
      <c r="AL1294" s="156">
        <v>7.78577791501686e-6</v>
      </c>
    </row>
    <row r="1295" spans="1:38">
      <c r="A1295" s="166" t="s">
        <v>1085</v>
      </c>
      <c r="B1295" s="167" t="s">
        <v>1833</v>
      </c>
      <c r="C1295" s="167" t="s">
        <v>1120</v>
      </c>
      <c r="D1295" s="150">
        <v>1765</v>
      </c>
      <c r="E1295" s="150">
        <v>39</v>
      </c>
      <c r="F1295" s="150">
        <v>27</v>
      </c>
      <c r="G1295" s="150">
        <v>0</v>
      </c>
      <c r="H1295" s="150">
        <v>0</v>
      </c>
      <c r="I1295" s="151">
        <v>2050</v>
      </c>
      <c r="J1295" s="151">
        <v>46</v>
      </c>
      <c r="K1295" s="151">
        <v>46</v>
      </c>
      <c r="L1295" s="151">
        <v>4</v>
      </c>
      <c r="M1295" s="151">
        <v>0</v>
      </c>
      <c r="N1295" s="151">
        <v>1160</v>
      </c>
      <c r="O1295" s="151">
        <v>35</v>
      </c>
      <c r="P1295" s="151">
        <v>35</v>
      </c>
      <c r="Q1295" s="151">
        <v>25</v>
      </c>
      <c r="R1295" s="151">
        <v>0</v>
      </c>
      <c r="S1295" s="152">
        <v>0.015</v>
      </c>
      <c r="T1295" s="153">
        <v>42147</v>
      </c>
      <c r="U1295" s="153">
        <v>951</v>
      </c>
      <c r="V1295" s="153">
        <v>939</v>
      </c>
      <c r="W1295" s="153">
        <v>1</v>
      </c>
      <c r="X1295" s="151">
        <v>845</v>
      </c>
      <c r="Y1295" s="154">
        <v>0.0225401570693051</v>
      </c>
      <c r="Z1295" s="154">
        <v>0.0220963172804533</v>
      </c>
      <c r="AA1295" s="154">
        <v>0.0224390243902439</v>
      </c>
      <c r="AB1295" s="155">
        <v>0.0301724137931034</v>
      </c>
      <c r="AC1295" s="156">
        <v>-0.000342707109790643</v>
      </c>
      <c r="AD1295" s="157">
        <v>11458</v>
      </c>
      <c r="AE1295" s="158">
        <v>290</v>
      </c>
      <c r="AF1295" s="158">
        <v>0</v>
      </c>
      <c r="AG1295" s="158">
        <v>12793</v>
      </c>
      <c r="AH1295" s="158">
        <v>263</v>
      </c>
      <c r="AI1295" s="158">
        <v>0</v>
      </c>
      <c r="AJ1295" s="155">
        <v>0.0253098271949729</v>
      </c>
      <c r="AK1295" s="155">
        <v>0.0205581177206285</v>
      </c>
      <c r="AL1295" s="156">
        <v>0.00475170947434448</v>
      </c>
    </row>
    <row r="1296" spans="1:38">
      <c r="A1296" s="166" t="s">
        <v>1085</v>
      </c>
      <c r="B1296" s="167" t="s">
        <v>1833</v>
      </c>
      <c r="C1296" s="167" t="s">
        <v>1121</v>
      </c>
      <c r="D1296" s="150">
        <v>3132</v>
      </c>
      <c r="E1296" s="150">
        <v>57</v>
      </c>
      <c r="F1296" s="150">
        <v>43</v>
      </c>
      <c r="G1296" s="150">
        <v>0</v>
      </c>
      <c r="H1296" s="150">
        <v>0</v>
      </c>
      <c r="I1296" s="151">
        <v>3316</v>
      </c>
      <c r="J1296" s="151">
        <v>76</v>
      </c>
      <c r="K1296" s="151">
        <v>75</v>
      </c>
      <c r="L1296" s="151">
        <v>1</v>
      </c>
      <c r="M1296" s="151">
        <v>0</v>
      </c>
      <c r="N1296" s="151">
        <v>2209</v>
      </c>
      <c r="O1296" s="151">
        <v>89</v>
      </c>
      <c r="P1296" s="151">
        <v>89</v>
      </c>
      <c r="Q1296" s="151">
        <v>37</v>
      </c>
      <c r="R1296" s="151">
        <v>0</v>
      </c>
      <c r="S1296" s="152">
        <v>0.015</v>
      </c>
      <c r="T1296" s="153">
        <v>73342</v>
      </c>
      <c r="U1296" s="153">
        <v>1769</v>
      </c>
      <c r="V1296" s="153">
        <v>1754</v>
      </c>
      <c r="W1296" s="153">
        <v>2</v>
      </c>
      <c r="X1296" s="151">
        <v>1562</v>
      </c>
      <c r="Y1296" s="154">
        <v>0.0240926072373265</v>
      </c>
      <c r="Z1296" s="154">
        <v>0.0181992337164751</v>
      </c>
      <c r="AA1296" s="154">
        <v>0.02291917973462</v>
      </c>
      <c r="AB1296" s="155">
        <v>0.0402897238569488</v>
      </c>
      <c r="AC1296" s="156">
        <v>-0.00471994601814493</v>
      </c>
      <c r="AD1296" s="157">
        <v>20445</v>
      </c>
      <c r="AE1296" s="158">
        <v>504</v>
      </c>
      <c r="AF1296" s="158">
        <v>1</v>
      </c>
      <c r="AG1296" s="158">
        <v>22104</v>
      </c>
      <c r="AH1296" s="158">
        <v>499</v>
      </c>
      <c r="AI1296" s="158">
        <v>1</v>
      </c>
      <c r="AJ1296" s="155">
        <v>0.0246025923208608</v>
      </c>
      <c r="AK1296" s="155">
        <v>0.0225298588490771</v>
      </c>
      <c r="AL1296" s="156">
        <v>0.00207273347178376</v>
      </c>
    </row>
    <row r="1297" spans="1:38">
      <c r="A1297" s="166" t="s">
        <v>1085</v>
      </c>
      <c r="B1297" s="167" t="s">
        <v>1833</v>
      </c>
      <c r="C1297" s="167" t="s">
        <v>1122</v>
      </c>
      <c r="D1297" s="150">
        <v>3469</v>
      </c>
      <c r="E1297" s="150">
        <v>65</v>
      </c>
      <c r="F1297" s="150">
        <v>50</v>
      </c>
      <c r="G1297" s="150">
        <v>0</v>
      </c>
      <c r="H1297" s="150">
        <v>0</v>
      </c>
      <c r="I1297" s="151">
        <v>3939</v>
      </c>
      <c r="J1297" s="151">
        <v>73</v>
      </c>
      <c r="K1297" s="151">
        <v>73</v>
      </c>
      <c r="L1297" s="151">
        <v>0</v>
      </c>
      <c r="M1297" s="151">
        <v>0</v>
      </c>
      <c r="N1297" s="151">
        <v>2517</v>
      </c>
      <c r="O1297" s="151">
        <v>46</v>
      </c>
      <c r="P1297" s="151">
        <v>46</v>
      </c>
      <c r="Q1297" s="151">
        <v>9</v>
      </c>
      <c r="R1297" s="151">
        <v>0</v>
      </c>
      <c r="S1297" s="152">
        <v>0.015</v>
      </c>
      <c r="T1297" s="153">
        <v>81561</v>
      </c>
      <c r="U1297" s="153">
        <v>1582</v>
      </c>
      <c r="V1297" s="153">
        <v>1567</v>
      </c>
      <c r="W1297" s="153">
        <v>0</v>
      </c>
      <c r="X1297" s="151">
        <v>1375</v>
      </c>
      <c r="Y1297" s="154">
        <v>0.0193965253000821</v>
      </c>
      <c r="Z1297" s="154">
        <v>0.018737388296339</v>
      </c>
      <c r="AA1297" s="154">
        <v>0.0185326224930185</v>
      </c>
      <c r="AB1297" s="155">
        <v>0.0182757250695272</v>
      </c>
      <c r="AC1297" s="156">
        <v>0.000204765803320468</v>
      </c>
      <c r="AD1297" s="157">
        <v>22867</v>
      </c>
      <c r="AE1297" s="158">
        <v>495</v>
      </c>
      <c r="AF1297" s="158">
        <v>0</v>
      </c>
      <c r="AG1297" s="158">
        <v>24469</v>
      </c>
      <c r="AH1297" s="158">
        <v>457</v>
      </c>
      <c r="AI1297" s="158">
        <v>0</v>
      </c>
      <c r="AJ1297" s="155">
        <v>0.0216469147680063</v>
      </c>
      <c r="AK1297" s="155">
        <v>0.0186766929584372</v>
      </c>
      <c r="AL1297" s="156">
        <v>0.00297022180956909</v>
      </c>
    </row>
    <row r="1298" spans="1:38">
      <c r="A1298" s="166" t="s">
        <v>1085</v>
      </c>
      <c r="B1298" s="167" t="s">
        <v>1833</v>
      </c>
      <c r="C1298" s="167" t="s">
        <v>1123</v>
      </c>
      <c r="D1298" s="150">
        <v>3615</v>
      </c>
      <c r="E1298" s="150">
        <v>105</v>
      </c>
      <c r="F1298" s="150">
        <v>81</v>
      </c>
      <c r="G1298" s="150">
        <v>0</v>
      </c>
      <c r="H1298" s="150">
        <v>0</v>
      </c>
      <c r="I1298" s="151">
        <v>3901</v>
      </c>
      <c r="J1298" s="151">
        <v>75</v>
      </c>
      <c r="K1298" s="151">
        <v>75</v>
      </c>
      <c r="L1298" s="151">
        <v>6</v>
      </c>
      <c r="M1298" s="151">
        <v>0</v>
      </c>
      <c r="N1298" s="151">
        <v>2600</v>
      </c>
      <c r="O1298" s="151">
        <v>79</v>
      </c>
      <c r="P1298" s="151">
        <v>79</v>
      </c>
      <c r="Q1298" s="151">
        <v>37</v>
      </c>
      <c r="R1298" s="151">
        <v>0</v>
      </c>
      <c r="S1298" s="152">
        <v>0.015</v>
      </c>
      <c r="T1298" s="153">
        <v>83619</v>
      </c>
      <c r="U1298" s="153">
        <v>2008</v>
      </c>
      <c r="V1298" s="153">
        <v>1984</v>
      </c>
      <c r="W1298" s="153">
        <v>6</v>
      </c>
      <c r="X1298" s="151">
        <v>1743</v>
      </c>
      <c r="Y1298" s="154">
        <v>0.0239419270739904</v>
      </c>
      <c r="Z1298" s="154">
        <v>0.029045643153527</v>
      </c>
      <c r="AA1298" s="154">
        <v>0.0192258395283261</v>
      </c>
      <c r="AB1298" s="155">
        <v>0.0303846153846154</v>
      </c>
      <c r="AC1298" s="156">
        <v>0.0098198036252009</v>
      </c>
      <c r="AD1298" s="157">
        <v>23430</v>
      </c>
      <c r="AE1298" s="158">
        <v>569</v>
      </c>
      <c r="AF1298" s="158">
        <v>0</v>
      </c>
      <c r="AG1298" s="158">
        <v>25775</v>
      </c>
      <c r="AH1298" s="158">
        <v>573</v>
      </c>
      <c r="AI1298" s="158">
        <v>0</v>
      </c>
      <c r="AJ1298" s="155">
        <v>0.0242851045667947</v>
      </c>
      <c r="AK1298" s="155">
        <v>0.0222308438409311</v>
      </c>
      <c r="AL1298" s="156">
        <v>0.00205426072586357</v>
      </c>
    </row>
    <row r="1299" spans="1:38">
      <c r="A1299" s="166" t="s">
        <v>1085</v>
      </c>
      <c r="B1299" s="167" t="s">
        <v>1833</v>
      </c>
      <c r="C1299" s="167" t="s">
        <v>1124</v>
      </c>
      <c r="D1299" s="150">
        <v>2955</v>
      </c>
      <c r="E1299" s="150">
        <v>71</v>
      </c>
      <c r="F1299" s="150">
        <v>58</v>
      </c>
      <c r="G1299" s="150">
        <v>0</v>
      </c>
      <c r="H1299" s="150">
        <v>0</v>
      </c>
      <c r="I1299" s="151">
        <v>3185</v>
      </c>
      <c r="J1299" s="151">
        <v>66</v>
      </c>
      <c r="K1299" s="151">
        <v>66</v>
      </c>
      <c r="L1299" s="151">
        <v>9</v>
      </c>
      <c r="M1299" s="151">
        <v>0</v>
      </c>
      <c r="N1299" s="151">
        <v>2019</v>
      </c>
      <c r="O1299" s="151">
        <v>43</v>
      </c>
      <c r="P1299" s="151">
        <v>43</v>
      </c>
      <c r="Q1299" s="151">
        <v>22</v>
      </c>
      <c r="R1299" s="151">
        <v>0</v>
      </c>
      <c r="S1299" s="152">
        <v>0.015</v>
      </c>
      <c r="T1299" s="153">
        <v>67194</v>
      </c>
      <c r="U1299" s="153">
        <v>1723</v>
      </c>
      <c r="V1299" s="153">
        <v>1710</v>
      </c>
      <c r="W1299" s="153">
        <v>0</v>
      </c>
      <c r="X1299" s="151">
        <v>1541</v>
      </c>
      <c r="Y1299" s="154">
        <v>0.0256421704318838</v>
      </c>
      <c r="Z1299" s="154">
        <v>0.0240270727580372</v>
      </c>
      <c r="AA1299" s="154">
        <v>0.0207221350078493</v>
      </c>
      <c r="AB1299" s="155">
        <v>0.0212976721149084</v>
      </c>
      <c r="AC1299" s="156">
        <v>0.00330493775018793</v>
      </c>
      <c r="AD1299" s="157">
        <v>18858</v>
      </c>
      <c r="AE1299" s="158">
        <v>487</v>
      </c>
      <c r="AF1299" s="158">
        <v>0</v>
      </c>
      <c r="AG1299" s="158">
        <v>20438</v>
      </c>
      <c r="AH1299" s="158">
        <v>495</v>
      </c>
      <c r="AI1299" s="158">
        <v>0</v>
      </c>
      <c r="AJ1299" s="155">
        <v>0.0258245837310425</v>
      </c>
      <c r="AK1299" s="155">
        <v>0.0242195909580194</v>
      </c>
      <c r="AL1299" s="156">
        <v>0.00160499277302315</v>
      </c>
    </row>
    <row r="1300" spans="1:38">
      <c r="A1300" s="166" t="s">
        <v>1085</v>
      </c>
      <c r="B1300" s="167" t="s">
        <v>1833</v>
      </c>
      <c r="C1300" s="167" t="s">
        <v>1125</v>
      </c>
      <c r="D1300" s="150">
        <v>2932</v>
      </c>
      <c r="E1300" s="150">
        <v>37</v>
      </c>
      <c r="F1300" s="150">
        <v>32</v>
      </c>
      <c r="G1300" s="150">
        <v>0</v>
      </c>
      <c r="H1300" s="150">
        <v>0</v>
      </c>
      <c r="I1300" s="151">
        <v>3133</v>
      </c>
      <c r="J1300" s="151">
        <v>50</v>
      </c>
      <c r="K1300" s="151">
        <v>50</v>
      </c>
      <c r="L1300" s="151">
        <v>1</v>
      </c>
      <c r="M1300" s="151">
        <v>0</v>
      </c>
      <c r="N1300" s="151">
        <v>2046</v>
      </c>
      <c r="O1300" s="151">
        <v>2</v>
      </c>
      <c r="P1300" s="151">
        <v>2</v>
      </c>
      <c r="Q1300" s="151">
        <v>1</v>
      </c>
      <c r="R1300" s="151">
        <v>0</v>
      </c>
      <c r="S1300" s="152">
        <v>0.015</v>
      </c>
      <c r="T1300" s="153">
        <v>68492</v>
      </c>
      <c r="U1300" s="153">
        <v>936</v>
      </c>
      <c r="V1300" s="153">
        <v>931</v>
      </c>
      <c r="W1300" s="153">
        <v>0</v>
      </c>
      <c r="X1300" s="151">
        <v>826</v>
      </c>
      <c r="Y1300" s="154">
        <v>0.013665829585937</v>
      </c>
      <c r="Z1300" s="154">
        <v>0.0126193724420191</v>
      </c>
      <c r="AA1300" s="154">
        <v>0.01595914458985</v>
      </c>
      <c r="AB1300" s="155">
        <v>0.000977517106549365</v>
      </c>
      <c r="AC1300" s="156">
        <v>-0.00333977214783088</v>
      </c>
      <c r="AD1300" s="157">
        <v>19206</v>
      </c>
      <c r="AE1300" s="158">
        <v>241</v>
      </c>
      <c r="AF1300" s="158">
        <v>0</v>
      </c>
      <c r="AG1300" s="158">
        <v>20632</v>
      </c>
      <c r="AH1300" s="158">
        <v>284</v>
      </c>
      <c r="AI1300" s="158">
        <v>0</v>
      </c>
      <c r="AJ1300" s="155">
        <v>0.0125481620326981</v>
      </c>
      <c r="AK1300" s="155">
        <v>0.0137650252035673</v>
      </c>
      <c r="AL1300" s="156">
        <v>-0.00121686317086916</v>
      </c>
    </row>
    <row r="1301" spans="1:38">
      <c r="A1301" s="166" t="s">
        <v>1085</v>
      </c>
      <c r="B1301" s="167" t="s">
        <v>1833</v>
      </c>
      <c r="C1301" s="167" t="s">
        <v>1126</v>
      </c>
      <c r="D1301" s="150">
        <v>5039</v>
      </c>
      <c r="E1301" s="150">
        <v>125</v>
      </c>
      <c r="F1301" s="150">
        <v>90</v>
      </c>
      <c r="G1301" s="150">
        <v>0</v>
      </c>
      <c r="H1301" s="150">
        <v>0</v>
      </c>
      <c r="I1301" s="151">
        <v>5473</v>
      </c>
      <c r="J1301" s="151">
        <v>111</v>
      </c>
      <c r="K1301" s="151">
        <v>111</v>
      </c>
      <c r="L1301" s="151">
        <v>1</v>
      </c>
      <c r="M1301" s="151">
        <v>0</v>
      </c>
      <c r="N1301" s="151">
        <v>3620</v>
      </c>
      <c r="O1301" s="151">
        <v>105</v>
      </c>
      <c r="P1301" s="151">
        <v>105</v>
      </c>
      <c r="Q1301" s="151">
        <v>20</v>
      </c>
      <c r="R1301" s="151">
        <v>0</v>
      </c>
      <c r="S1301" s="152">
        <v>0.015</v>
      </c>
      <c r="T1301" s="153">
        <v>119514</v>
      </c>
      <c r="U1301" s="153">
        <v>3431</v>
      </c>
      <c r="V1301" s="153">
        <v>3395</v>
      </c>
      <c r="W1301" s="153">
        <v>0</v>
      </c>
      <c r="X1301" s="151">
        <v>3031</v>
      </c>
      <c r="Y1301" s="154">
        <v>0.0287079337985508</v>
      </c>
      <c r="Z1301" s="154">
        <v>0.0248065092280214</v>
      </c>
      <c r="AA1301" s="154">
        <v>0.020281381326512</v>
      </c>
      <c r="AB1301" s="155">
        <v>0.0290055248618785</v>
      </c>
      <c r="AC1301" s="156">
        <v>0.00452512790150946</v>
      </c>
      <c r="AD1301" s="157">
        <v>33194</v>
      </c>
      <c r="AE1301" s="158">
        <v>903</v>
      </c>
      <c r="AF1301" s="158">
        <v>0</v>
      </c>
      <c r="AG1301" s="158">
        <v>36063</v>
      </c>
      <c r="AH1301" s="158">
        <v>1036</v>
      </c>
      <c r="AI1301" s="158">
        <v>0</v>
      </c>
      <c r="AJ1301" s="155">
        <v>0.0272037115141291</v>
      </c>
      <c r="AK1301" s="155">
        <v>0.0287275046446496</v>
      </c>
      <c r="AL1301" s="156">
        <v>-0.00152379313052058</v>
      </c>
    </row>
    <row r="1302" spans="1:38">
      <c r="A1302" s="166" t="s">
        <v>1085</v>
      </c>
      <c r="B1302" s="167" t="s">
        <v>1833</v>
      </c>
      <c r="C1302" s="167" t="s">
        <v>1127</v>
      </c>
      <c r="D1302" s="150">
        <v>4621</v>
      </c>
      <c r="E1302" s="150">
        <v>114</v>
      </c>
      <c r="F1302" s="150">
        <v>82</v>
      </c>
      <c r="G1302" s="150">
        <v>0</v>
      </c>
      <c r="H1302" s="150">
        <v>0</v>
      </c>
      <c r="I1302" s="151">
        <v>5013</v>
      </c>
      <c r="J1302" s="151">
        <v>79</v>
      </c>
      <c r="K1302" s="151">
        <v>76</v>
      </c>
      <c r="L1302" s="151">
        <v>4</v>
      </c>
      <c r="M1302" s="151">
        <v>0</v>
      </c>
      <c r="N1302" s="151">
        <v>3280</v>
      </c>
      <c r="O1302" s="151">
        <v>77</v>
      </c>
      <c r="P1302" s="151">
        <v>77</v>
      </c>
      <c r="Q1302" s="151">
        <v>28</v>
      </c>
      <c r="R1302" s="151">
        <v>0</v>
      </c>
      <c r="S1302" s="152">
        <v>0.015</v>
      </c>
      <c r="T1302" s="153">
        <v>107161</v>
      </c>
      <c r="U1302" s="153">
        <v>2058</v>
      </c>
      <c r="V1302" s="153">
        <v>2023</v>
      </c>
      <c r="W1302" s="153">
        <v>1</v>
      </c>
      <c r="X1302" s="151">
        <v>1775</v>
      </c>
      <c r="Y1302" s="154">
        <v>0.0191954162428495</v>
      </c>
      <c r="Z1302" s="154">
        <v>0.0246699848517637</v>
      </c>
      <c r="AA1302" s="154">
        <v>0.0157590265310193</v>
      </c>
      <c r="AB1302" s="155">
        <v>0.0234756097560976</v>
      </c>
      <c r="AC1302" s="156">
        <v>0.00891095832074434</v>
      </c>
      <c r="AD1302" s="157">
        <v>30477</v>
      </c>
      <c r="AE1302" s="158">
        <v>633</v>
      </c>
      <c r="AF1302" s="158">
        <v>0</v>
      </c>
      <c r="AG1302" s="158">
        <v>32572</v>
      </c>
      <c r="AH1302" s="158">
        <v>609</v>
      </c>
      <c r="AI1302" s="158">
        <v>1</v>
      </c>
      <c r="AJ1302" s="155">
        <v>0.0207697608032287</v>
      </c>
      <c r="AK1302" s="155">
        <v>0.0186663391870318</v>
      </c>
      <c r="AL1302" s="156">
        <v>0.00210342161619686</v>
      </c>
    </row>
    <row r="1303" spans="1:38">
      <c r="A1303" s="166" t="s">
        <v>1085</v>
      </c>
      <c r="B1303" s="167" t="s">
        <v>1833</v>
      </c>
      <c r="C1303" s="167" t="s">
        <v>1128</v>
      </c>
      <c r="D1303" s="150">
        <v>2346</v>
      </c>
      <c r="E1303" s="150">
        <v>32</v>
      </c>
      <c r="F1303" s="150">
        <v>24</v>
      </c>
      <c r="G1303" s="150">
        <v>0</v>
      </c>
      <c r="H1303" s="150">
        <v>0</v>
      </c>
      <c r="I1303" s="151">
        <v>2382</v>
      </c>
      <c r="J1303" s="151">
        <v>13</v>
      </c>
      <c r="K1303" s="151">
        <v>13</v>
      </c>
      <c r="L1303" s="151">
        <v>0</v>
      </c>
      <c r="M1303" s="151">
        <v>0</v>
      </c>
      <c r="N1303" s="151">
        <v>1711</v>
      </c>
      <c r="O1303" s="151">
        <v>28</v>
      </c>
      <c r="P1303" s="151">
        <v>28</v>
      </c>
      <c r="Q1303" s="151">
        <v>14</v>
      </c>
      <c r="R1303" s="151">
        <v>0</v>
      </c>
      <c r="S1303" s="152">
        <v>0.015</v>
      </c>
      <c r="T1303" s="153">
        <v>54620</v>
      </c>
      <c r="U1303" s="153">
        <v>645</v>
      </c>
      <c r="V1303" s="153">
        <v>637</v>
      </c>
      <c r="W1303" s="153">
        <v>0</v>
      </c>
      <c r="X1303" s="151">
        <v>580</v>
      </c>
      <c r="Y1303" s="154">
        <v>0.0118088612229952</v>
      </c>
      <c r="Z1303" s="154">
        <v>0.0136402387041773</v>
      </c>
      <c r="AA1303" s="154">
        <v>0.0054575986565911</v>
      </c>
      <c r="AB1303" s="155">
        <v>0.016364699006429</v>
      </c>
      <c r="AC1303" s="156">
        <v>0.00818264004758622</v>
      </c>
      <c r="AD1303" s="157">
        <v>15207</v>
      </c>
      <c r="AE1303" s="158">
        <v>192</v>
      </c>
      <c r="AF1303" s="158">
        <v>0</v>
      </c>
      <c r="AG1303" s="158">
        <v>16752</v>
      </c>
      <c r="AH1303" s="158">
        <v>183</v>
      </c>
      <c r="AI1303" s="158">
        <v>0</v>
      </c>
      <c r="AJ1303" s="155">
        <v>0.012625764450582</v>
      </c>
      <c r="AK1303" s="155">
        <v>0.0109240687679083</v>
      </c>
      <c r="AL1303" s="156">
        <v>0.00170169568267366</v>
      </c>
    </row>
    <row r="1304" spans="1:38">
      <c r="A1304" s="166" t="s">
        <v>1085</v>
      </c>
      <c r="B1304" s="167" t="s">
        <v>1833</v>
      </c>
      <c r="C1304" s="167" t="s">
        <v>1129</v>
      </c>
      <c r="D1304" s="150">
        <v>5002</v>
      </c>
      <c r="E1304" s="150">
        <v>74</v>
      </c>
      <c r="F1304" s="150">
        <v>49</v>
      </c>
      <c r="G1304" s="150">
        <v>0</v>
      </c>
      <c r="H1304" s="150">
        <v>0</v>
      </c>
      <c r="I1304" s="151">
        <v>5302</v>
      </c>
      <c r="J1304" s="151">
        <v>81</v>
      </c>
      <c r="K1304" s="151">
        <v>81</v>
      </c>
      <c r="L1304" s="151">
        <v>3</v>
      </c>
      <c r="M1304" s="151">
        <v>0</v>
      </c>
      <c r="N1304" s="151">
        <v>3375</v>
      </c>
      <c r="O1304" s="151">
        <v>64</v>
      </c>
      <c r="P1304" s="151">
        <v>64</v>
      </c>
      <c r="Q1304" s="151">
        <v>25</v>
      </c>
      <c r="R1304" s="151">
        <v>0</v>
      </c>
      <c r="S1304" s="152">
        <v>0.015</v>
      </c>
      <c r="T1304" s="153">
        <v>106806</v>
      </c>
      <c r="U1304" s="153">
        <v>1774</v>
      </c>
      <c r="V1304" s="153">
        <v>1748</v>
      </c>
      <c r="W1304" s="153">
        <v>1</v>
      </c>
      <c r="X1304" s="151">
        <v>1534</v>
      </c>
      <c r="Y1304" s="154">
        <v>0.0166001910005056</v>
      </c>
      <c r="Z1304" s="154">
        <v>0.0147940823670532</v>
      </c>
      <c r="AA1304" s="154">
        <v>0.0152772538664655</v>
      </c>
      <c r="AB1304" s="155">
        <v>0.018962962962963</v>
      </c>
      <c r="AC1304" s="156">
        <v>-0.000483171499412306</v>
      </c>
      <c r="AD1304" s="157">
        <v>31101</v>
      </c>
      <c r="AE1304" s="158">
        <v>511</v>
      </c>
      <c r="AF1304" s="158">
        <v>1</v>
      </c>
      <c r="AG1304" s="158">
        <v>32355</v>
      </c>
      <c r="AH1304" s="158">
        <v>507</v>
      </c>
      <c r="AI1304" s="158">
        <v>0</v>
      </c>
      <c r="AJ1304" s="155">
        <v>0.016398186553487</v>
      </c>
      <c r="AK1304" s="155">
        <v>0.0156699119146963</v>
      </c>
      <c r="AL1304" s="156">
        <v>0.000728274638790688</v>
      </c>
    </row>
    <row r="1305" spans="1:38">
      <c r="A1305" s="166" t="s">
        <v>1085</v>
      </c>
      <c r="B1305" s="167" t="s">
        <v>1833</v>
      </c>
      <c r="C1305" s="167" t="s">
        <v>1130</v>
      </c>
      <c r="D1305" s="150">
        <v>3550</v>
      </c>
      <c r="E1305" s="150">
        <v>59</v>
      </c>
      <c r="F1305" s="150">
        <v>46</v>
      </c>
      <c r="G1305" s="150">
        <v>0</v>
      </c>
      <c r="H1305" s="150">
        <v>0</v>
      </c>
      <c r="I1305" s="151">
        <v>3741</v>
      </c>
      <c r="J1305" s="151">
        <v>67</v>
      </c>
      <c r="K1305" s="151">
        <v>67</v>
      </c>
      <c r="L1305" s="151">
        <v>4</v>
      </c>
      <c r="M1305" s="151">
        <v>0</v>
      </c>
      <c r="N1305" s="151">
        <v>2445</v>
      </c>
      <c r="O1305" s="151">
        <v>57</v>
      </c>
      <c r="P1305" s="151">
        <v>57</v>
      </c>
      <c r="Q1305" s="151">
        <v>18</v>
      </c>
      <c r="R1305" s="151">
        <v>0</v>
      </c>
      <c r="S1305" s="152">
        <v>0.015</v>
      </c>
      <c r="T1305" s="153">
        <v>83761</v>
      </c>
      <c r="U1305" s="153">
        <v>1823</v>
      </c>
      <c r="V1305" s="153">
        <v>1808</v>
      </c>
      <c r="W1305" s="153">
        <v>1</v>
      </c>
      <c r="X1305" s="151">
        <v>1628</v>
      </c>
      <c r="Y1305" s="154">
        <v>0.0217523668533088</v>
      </c>
      <c r="Z1305" s="154">
        <v>0.0166197183098592</v>
      </c>
      <c r="AA1305" s="154">
        <v>0.0179096498262497</v>
      </c>
      <c r="AB1305" s="155">
        <v>0.0233128834355828</v>
      </c>
      <c r="AC1305" s="156">
        <v>-0.00128993151639051</v>
      </c>
      <c r="AD1305" s="157">
        <v>22829</v>
      </c>
      <c r="AE1305" s="158">
        <v>425</v>
      </c>
      <c r="AF1305" s="158">
        <v>0</v>
      </c>
      <c r="AG1305" s="158">
        <v>25354</v>
      </c>
      <c r="AH1305" s="158">
        <v>547</v>
      </c>
      <c r="AI1305" s="158">
        <v>0</v>
      </c>
      <c r="AJ1305" s="155">
        <v>0.0186166717771256</v>
      </c>
      <c r="AK1305" s="155">
        <v>0.0215745050090715</v>
      </c>
      <c r="AL1305" s="156">
        <v>-0.00295783323194596</v>
      </c>
    </row>
    <row r="1306" spans="1:38">
      <c r="A1306" s="166" t="s">
        <v>1085</v>
      </c>
      <c r="B1306" s="167" t="s">
        <v>1833</v>
      </c>
      <c r="C1306" s="167" t="s">
        <v>1131</v>
      </c>
      <c r="D1306" s="150">
        <v>3412</v>
      </c>
      <c r="E1306" s="150">
        <v>83</v>
      </c>
      <c r="F1306" s="150">
        <v>58</v>
      </c>
      <c r="G1306" s="150">
        <v>0</v>
      </c>
      <c r="H1306" s="150">
        <v>0</v>
      </c>
      <c r="I1306" s="151">
        <v>3839</v>
      </c>
      <c r="J1306" s="151">
        <v>60</v>
      </c>
      <c r="K1306" s="151">
        <v>60</v>
      </c>
      <c r="L1306" s="151">
        <v>3</v>
      </c>
      <c r="M1306" s="151">
        <v>0</v>
      </c>
      <c r="N1306" s="151">
        <v>2453</v>
      </c>
      <c r="O1306" s="151">
        <v>39</v>
      </c>
      <c r="P1306" s="151">
        <v>39</v>
      </c>
      <c r="Q1306" s="151">
        <v>4</v>
      </c>
      <c r="R1306" s="151">
        <v>0</v>
      </c>
      <c r="S1306" s="152">
        <v>0.015</v>
      </c>
      <c r="T1306" s="153">
        <v>81356</v>
      </c>
      <c r="U1306" s="153">
        <v>1393</v>
      </c>
      <c r="V1306" s="153">
        <v>1367</v>
      </c>
      <c r="W1306" s="153">
        <v>2</v>
      </c>
      <c r="X1306" s="151">
        <v>1162</v>
      </c>
      <c r="Y1306" s="154">
        <v>0.0170976940852549</v>
      </c>
      <c r="Z1306" s="154">
        <v>0.0243259085580305</v>
      </c>
      <c r="AA1306" s="154">
        <v>0.0156290700703308</v>
      </c>
      <c r="AB1306" s="155">
        <v>0.0158988993069711</v>
      </c>
      <c r="AC1306" s="156">
        <v>0.00869683848769966</v>
      </c>
      <c r="AD1306" s="157">
        <v>22285</v>
      </c>
      <c r="AE1306" s="158">
        <v>399</v>
      </c>
      <c r="AF1306" s="158">
        <v>0</v>
      </c>
      <c r="AG1306" s="158">
        <v>25288</v>
      </c>
      <c r="AH1306" s="158">
        <v>435</v>
      </c>
      <c r="AI1306" s="158">
        <v>1</v>
      </c>
      <c r="AJ1306" s="155">
        <v>0.017904420013462</v>
      </c>
      <c r="AK1306" s="155">
        <v>0.0171622904144258</v>
      </c>
      <c r="AL1306" s="156">
        <v>0.000742129599036155</v>
      </c>
    </row>
    <row r="1307" spans="1:38">
      <c r="A1307" s="166" t="s">
        <v>1085</v>
      </c>
      <c r="B1307" s="167" t="s">
        <v>1833</v>
      </c>
      <c r="C1307" s="167" t="s">
        <v>1132</v>
      </c>
      <c r="D1307" s="150">
        <v>2413</v>
      </c>
      <c r="E1307" s="150">
        <v>65</v>
      </c>
      <c r="F1307" s="150">
        <v>49</v>
      </c>
      <c r="G1307" s="150">
        <v>0</v>
      </c>
      <c r="H1307" s="150">
        <v>0</v>
      </c>
      <c r="I1307" s="151">
        <v>2487</v>
      </c>
      <c r="J1307" s="151">
        <v>53</v>
      </c>
      <c r="K1307" s="151">
        <v>53</v>
      </c>
      <c r="L1307" s="151">
        <v>0</v>
      </c>
      <c r="M1307" s="151">
        <v>0</v>
      </c>
      <c r="N1307" s="151">
        <v>1656</v>
      </c>
      <c r="O1307" s="151">
        <v>47</v>
      </c>
      <c r="P1307" s="151">
        <v>47</v>
      </c>
      <c r="Q1307" s="151">
        <v>10</v>
      </c>
      <c r="R1307" s="151">
        <v>0</v>
      </c>
      <c r="S1307" s="152">
        <v>0.015</v>
      </c>
      <c r="T1307" s="153">
        <v>55462</v>
      </c>
      <c r="U1307" s="153">
        <v>1313</v>
      </c>
      <c r="V1307" s="153">
        <v>1297</v>
      </c>
      <c r="W1307" s="153">
        <v>0</v>
      </c>
      <c r="X1307" s="151">
        <v>1139</v>
      </c>
      <c r="Y1307" s="154">
        <v>0.0236738667916772</v>
      </c>
      <c r="Z1307" s="154">
        <v>0.0269374222958972</v>
      </c>
      <c r="AA1307" s="154">
        <v>0.0213108162444713</v>
      </c>
      <c r="AB1307" s="155">
        <v>0.0283816425120773</v>
      </c>
      <c r="AC1307" s="156">
        <v>0.00562660605142597</v>
      </c>
      <c r="AD1307" s="157">
        <v>15327</v>
      </c>
      <c r="AE1307" s="158">
        <v>374</v>
      </c>
      <c r="AF1307" s="158">
        <v>0</v>
      </c>
      <c r="AG1307" s="158">
        <v>17088</v>
      </c>
      <c r="AH1307" s="158">
        <v>411</v>
      </c>
      <c r="AI1307" s="158">
        <v>0</v>
      </c>
      <c r="AJ1307" s="155">
        <v>0.0244013831800091</v>
      </c>
      <c r="AK1307" s="155">
        <v>0.0240519662921348</v>
      </c>
      <c r="AL1307" s="156">
        <v>0.000349416887874304</v>
      </c>
    </row>
    <row r="1308" spans="1:38">
      <c r="A1308" s="166" t="s">
        <v>1085</v>
      </c>
      <c r="B1308" s="167" t="s">
        <v>1834</v>
      </c>
      <c r="C1308" s="167" t="s">
        <v>1133</v>
      </c>
      <c r="D1308" s="150">
        <v>2499</v>
      </c>
      <c r="E1308" s="150">
        <v>56</v>
      </c>
      <c r="F1308" s="150">
        <v>38</v>
      </c>
      <c r="G1308" s="150">
        <v>0</v>
      </c>
      <c r="H1308" s="150">
        <v>0</v>
      </c>
      <c r="I1308" s="151">
        <v>2288</v>
      </c>
      <c r="J1308" s="151">
        <v>72</v>
      </c>
      <c r="K1308" s="151">
        <v>72</v>
      </c>
      <c r="L1308" s="151">
        <v>0</v>
      </c>
      <c r="M1308" s="151">
        <v>0</v>
      </c>
      <c r="N1308" s="151">
        <v>1540</v>
      </c>
      <c r="O1308" s="151">
        <v>49</v>
      </c>
      <c r="P1308" s="151">
        <v>49</v>
      </c>
      <c r="Q1308" s="151">
        <v>6</v>
      </c>
      <c r="R1308" s="151">
        <v>0</v>
      </c>
      <c r="S1308" s="152">
        <v>0.015</v>
      </c>
      <c r="T1308" s="153">
        <v>58987</v>
      </c>
      <c r="U1308" s="153">
        <v>1509</v>
      </c>
      <c r="V1308" s="153">
        <v>1491</v>
      </c>
      <c r="W1308" s="153">
        <v>0</v>
      </c>
      <c r="X1308" s="151">
        <v>1315</v>
      </c>
      <c r="Y1308" s="154">
        <v>0.025581907878007</v>
      </c>
      <c r="Z1308" s="154">
        <v>0.0224089635854342</v>
      </c>
      <c r="AA1308" s="154">
        <v>0.0314685314685315</v>
      </c>
      <c r="AB1308" s="155">
        <v>0.0318181818181818</v>
      </c>
      <c r="AC1308" s="156">
        <v>-0.0090595678830973</v>
      </c>
      <c r="AD1308" s="157">
        <v>16011</v>
      </c>
      <c r="AE1308" s="158">
        <v>437</v>
      </c>
      <c r="AF1308" s="158">
        <v>0</v>
      </c>
      <c r="AG1308" s="158">
        <v>18282</v>
      </c>
      <c r="AH1308" s="158">
        <v>436</v>
      </c>
      <c r="AI1308" s="158">
        <v>0</v>
      </c>
      <c r="AJ1308" s="155">
        <v>0.0272937355568047</v>
      </c>
      <c r="AK1308" s="155">
        <v>0.0238485942457062</v>
      </c>
      <c r="AL1308" s="156">
        <v>0.00344514131109854</v>
      </c>
    </row>
    <row r="1309" spans="1:38">
      <c r="A1309" s="166" t="s">
        <v>1085</v>
      </c>
      <c r="B1309" s="167" t="s">
        <v>1834</v>
      </c>
      <c r="C1309" s="167" t="s">
        <v>1134</v>
      </c>
      <c r="D1309" s="150">
        <v>4223</v>
      </c>
      <c r="E1309" s="150">
        <v>83</v>
      </c>
      <c r="F1309" s="150">
        <v>61</v>
      </c>
      <c r="G1309" s="150">
        <v>0</v>
      </c>
      <c r="H1309" s="150">
        <v>0</v>
      </c>
      <c r="I1309" s="151">
        <v>3835</v>
      </c>
      <c r="J1309" s="151">
        <v>102</v>
      </c>
      <c r="K1309" s="151">
        <v>102</v>
      </c>
      <c r="L1309" s="151">
        <v>4</v>
      </c>
      <c r="M1309" s="151">
        <v>0</v>
      </c>
      <c r="N1309" s="151">
        <v>2699</v>
      </c>
      <c r="O1309" s="151">
        <v>48</v>
      </c>
      <c r="P1309" s="151">
        <v>48</v>
      </c>
      <c r="Q1309" s="151">
        <v>16</v>
      </c>
      <c r="R1309" s="151">
        <v>0</v>
      </c>
      <c r="S1309" s="152">
        <v>0.015</v>
      </c>
      <c r="T1309" s="153">
        <v>98644</v>
      </c>
      <c r="U1309" s="153">
        <v>2285</v>
      </c>
      <c r="V1309" s="153">
        <v>2263</v>
      </c>
      <c r="W1309" s="153">
        <v>1</v>
      </c>
      <c r="X1309" s="151">
        <v>2025</v>
      </c>
      <c r="Y1309" s="154">
        <v>0.0231539678034143</v>
      </c>
      <c r="Z1309" s="154">
        <v>0.019654274212645</v>
      </c>
      <c r="AA1309" s="154">
        <v>0.0265971316818774</v>
      </c>
      <c r="AB1309" s="155">
        <v>0.0177843645794739</v>
      </c>
      <c r="AC1309" s="156">
        <v>-0.0069428574692324</v>
      </c>
      <c r="AD1309" s="157">
        <v>26721</v>
      </c>
      <c r="AE1309" s="158">
        <v>572</v>
      </c>
      <c r="AF1309" s="158">
        <v>0</v>
      </c>
      <c r="AG1309" s="158">
        <v>30122</v>
      </c>
      <c r="AH1309" s="158">
        <v>694</v>
      </c>
      <c r="AI1309" s="158">
        <v>1</v>
      </c>
      <c r="AJ1309" s="155">
        <v>0.0214063844915984</v>
      </c>
      <c r="AK1309" s="155">
        <v>0.0230064404754</v>
      </c>
      <c r="AL1309" s="156">
        <v>-0.00160005598380167</v>
      </c>
    </row>
    <row r="1310" spans="1:38">
      <c r="A1310" s="166" t="s">
        <v>1085</v>
      </c>
      <c r="B1310" s="167" t="s">
        <v>1834</v>
      </c>
      <c r="C1310" s="167" t="s">
        <v>1135</v>
      </c>
      <c r="D1310" s="150">
        <v>6645</v>
      </c>
      <c r="E1310" s="150">
        <v>196</v>
      </c>
      <c r="F1310" s="150">
        <v>151</v>
      </c>
      <c r="G1310" s="150">
        <v>0</v>
      </c>
      <c r="H1310" s="150">
        <v>0</v>
      </c>
      <c r="I1310" s="151">
        <v>5047</v>
      </c>
      <c r="J1310" s="151">
        <v>165</v>
      </c>
      <c r="K1310" s="151">
        <v>165</v>
      </c>
      <c r="L1310" s="151">
        <v>11</v>
      </c>
      <c r="M1310" s="151">
        <v>0</v>
      </c>
      <c r="N1310" s="151">
        <v>3882</v>
      </c>
      <c r="O1310" s="151">
        <v>117</v>
      </c>
      <c r="P1310" s="151">
        <v>117</v>
      </c>
      <c r="Q1310" s="151">
        <v>40</v>
      </c>
      <c r="R1310" s="151">
        <v>0</v>
      </c>
      <c r="S1310" s="152">
        <v>0.015</v>
      </c>
      <c r="T1310" s="153">
        <v>136654</v>
      </c>
      <c r="U1310" s="153">
        <v>4253</v>
      </c>
      <c r="V1310" s="153">
        <v>4208</v>
      </c>
      <c r="W1310" s="153">
        <v>0</v>
      </c>
      <c r="X1310" s="151">
        <v>3747</v>
      </c>
      <c r="Y1310" s="154">
        <v>0.031122396709939</v>
      </c>
      <c r="Z1310" s="154">
        <v>0.0294958615500376</v>
      </c>
      <c r="AA1310" s="154">
        <v>0.0326926887259758</v>
      </c>
      <c r="AB1310" s="155">
        <v>0.0301391035548686</v>
      </c>
      <c r="AC1310" s="156">
        <v>-0.0031968271759382</v>
      </c>
      <c r="AD1310" s="157">
        <v>38240</v>
      </c>
      <c r="AE1310" s="158">
        <v>1261</v>
      </c>
      <c r="AF1310" s="158">
        <v>0</v>
      </c>
      <c r="AG1310" s="158">
        <v>41591</v>
      </c>
      <c r="AH1310" s="158">
        <v>1276</v>
      </c>
      <c r="AI1310" s="158">
        <v>0</v>
      </c>
      <c r="AJ1310" s="155">
        <v>0.0329759414225941</v>
      </c>
      <c r="AK1310" s="155">
        <v>0.0306797143612801</v>
      </c>
      <c r="AL1310" s="156">
        <v>0.00229622706131406</v>
      </c>
    </row>
    <row r="1311" spans="1:38">
      <c r="A1311" s="166" t="s">
        <v>1085</v>
      </c>
      <c r="B1311" s="167" t="s">
        <v>1834</v>
      </c>
      <c r="C1311" s="167" t="s">
        <v>1136</v>
      </c>
      <c r="D1311" s="150">
        <v>7441</v>
      </c>
      <c r="E1311" s="150">
        <v>258</v>
      </c>
      <c r="F1311" s="150">
        <v>207</v>
      </c>
      <c r="G1311" s="150">
        <v>1</v>
      </c>
      <c r="H1311" s="150">
        <v>0</v>
      </c>
      <c r="I1311" s="151">
        <v>5561</v>
      </c>
      <c r="J1311" s="151">
        <v>263</v>
      </c>
      <c r="K1311" s="151">
        <v>263</v>
      </c>
      <c r="L1311" s="151">
        <v>1</v>
      </c>
      <c r="M1311" s="151">
        <v>0</v>
      </c>
      <c r="N1311" s="151">
        <v>4170</v>
      </c>
      <c r="O1311" s="151">
        <v>276</v>
      </c>
      <c r="P1311" s="151">
        <v>275</v>
      </c>
      <c r="Q1311" s="151">
        <v>55</v>
      </c>
      <c r="R1311" s="151">
        <v>0</v>
      </c>
      <c r="S1311" s="152">
        <v>0.015</v>
      </c>
      <c r="T1311" s="153">
        <v>148613</v>
      </c>
      <c r="U1311" s="153">
        <v>8066</v>
      </c>
      <c r="V1311" s="153">
        <v>8014</v>
      </c>
      <c r="W1311" s="153">
        <v>1</v>
      </c>
      <c r="X1311" s="151">
        <v>7131</v>
      </c>
      <c r="Y1311" s="154">
        <v>0.0542684691110468</v>
      </c>
      <c r="Z1311" s="154">
        <v>0.0346727590377637</v>
      </c>
      <c r="AA1311" s="154">
        <v>0.0472936522208236</v>
      </c>
      <c r="AB1311" s="155">
        <v>0.0661870503597122</v>
      </c>
      <c r="AC1311" s="156">
        <v>-0.0126208931830599</v>
      </c>
      <c r="AD1311" s="157">
        <v>42035</v>
      </c>
      <c r="AE1311" s="158">
        <v>2282</v>
      </c>
      <c r="AF1311" s="158">
        <v>0</v>
      </c>
      <c r="AG1311" s="158">
        <v>44702</v>
      </c>
      <c r="AH1311" s="158">
        <v>2303</v>
      </c>
      <c r="AI1311" s="158">
        <v>0</v>
      </c>
      <c r="AJ1311" s="155">
        <v>0.0542880932556203</v>
      </c>
      <c r="AK1311" s="155">
        <v>0.0515189476980896</v>
      </c>
      <c r="AL1311" s="156">
        <v>0.00276914555753075</v>
      </c>
    </row>
    <row r="1312" spans="1:38">
      <c r="A1312" s="166" t="s">
        <v>1085</v>
      </c>
      <c r="B1312" s="167" t="s">
        <v>1834</v>
      </c>
      <c r="C1312" s="167" t="s">
        <v>1137</v>
      </c>
      <c r="D1312" s="150">
        <v>4701</v>
      </c>
      <c r="E1312" s="150">
        <v>127</v>
      </c>
      <c r="F1312" s="150">
        <v>92</v>
      </c>
      <c r="G1312" s="150">
        <v>0</v>
      </c>
      <c r="H1312" s="150">
        <v>0</v>
      </c>
      <c r="I1312" s="151">
        <v>3473</v>
      </c>
      <c r="J1312" s="151">
        <v>154</v>
      </c>
      <c r="K1312" s="151">
        <v>152</v>
      </c>
      <c r="L1312" s="151">
        <v>0</v>
      </c>
      <c r="M1312" s="151">
        <v>0</v>
      </c>
      <c r="N1312" s="151">
        <v>2854</v>
      </c>
      <c r="O1312" s="151">
        <v>123</v>
      </c>
      <c r="P1312" s="151">
        <v>123</v>
      </c>
      <c r="Q1312" s="151">
        <v>32</v>
      </c>
      <c r="R1312" s="151">
        <v>0</v>
      </c>
      <c r="S1312" s="152">
        <v>0.015</v>
      </c>
      <c r="T1312" s="153">
        <v>106025</v>
      </c>
      <c r="U1312" s="153">
        <v>3512</v>
      </c>
      <c r="V1312" s="153">
        <v>3475</v>
      </c>
      <c r="W1312" s="153">
        <v>0</v>
      </c>
      <c r="X1312" s="151">
        <v>3054</v>
      </c>
      <c r="Y1312" s="154">
        <v>0.0331242631454846</v>
      </c>
      <c r="Z1312" s="154">
        <v>0.0270155286109338</v>
      </c>
      <c r="AA1312" s="154">
        <v>0.0443420673769076</v>
      </c>
      <c r="AB1312" s="155">
        <v>0.0430974071478626</v>
      </c>
      <c r="AC1312" s="156">
        <v>-0.0173265387659737</v>
      </c>
      <c r="AD1312" s="157">
        <v>28673</v>
      </c>
      <c r="AE1312" s="158">
        <v>937</v>
      </c>
      <c r="AF1312" s="158">
        <v>0</v>
      </c>
      <c r="AG1312" s="158">
        <v>32219</v>
      </c>
      <c r="AH1312" s="158">
        <v>1046</v>
      </c>
      <c r="AI1312" s="158">
        <v>0</v>
      </c>
      <c r="AJ1312" s="155">
        <v>0.0326788267708297</v>
      </c>
      <c r="AK1312" s="155">
        <v>0.0324653154970669</v>
      </c>
      <c r="AL1312" s="156">
        <v>0.000213511273762755</v>
      </c>
    </row>
    <row r="1313" spans="1:38">
      <c r="A1313" s="166" t="s">
        <v>1085</v>
      </c>
      <c r="B1313" s="167" t="s">
        <v>1834</v>
      </c>
      <c r="C1313" s="167" t="s">
        <v>1138</v>
      </c>
      <c r="D1313" s="150">
        <v>4628</v>
      </c>
      <c r="E1313" s="150">
        <v>105</v>
      </c>
      <c r="F1313" s="150">
        <v>77</v>
      </c>
      <c r="G1313" s="150">
        <v>1</v>
      </c>
      <c r="H1313" s="150">
        <v>0</v>
      </c>
      <c r="I1313" s="151">
        <v>3749</v>
      </c>
      <c r="J1313" s="151">
        <v>26</v>
      </c>
      <c r="K1313" s="151">
        <v>26</v>
      </c>
      <c r="L1313" s="151">
        <v>0</v>
      </c>
      <c r="M1313" s="151">
        <v>0</v>
      </c>
      <c r="N1313" s="151">
        <v>2954</v>
      </c>
      <c r="O1313" s="151">
        <v>237</v>
      </c>
      <c r="P1313" s="151">
        <v>237</v>
      </c>
      <c r="Q1313" s="151">
        <v>37</v>
      </c>
      <c r="R1313" s="151">
        <v>0</v>
      </c>
      <c r="S1313" s="152">
        <v>0.015</v>
      </c>
      <c r="T1313" s="153">
        <v>106791</v>
      </c>
      <c r="U1313" s="153">
        <v>3534</v>
      </c>
      <c r="V1313" s="153">
        <v>3506</v>
      </c>
      <c r="W1313" s="153">
        <v>1</v>
      </c>
      <c r="X1313" s="151">
        <v>3139</v>
      </c>
      <c r="Y1313" s="154">
        <v>0.0330833122641421</v>
      </c>
      <c r="Z1313" s="154">
        <v>0.0226879861711322</v>
      </c>
      <c r="AA1313" s="154">
        <v>0.00693518271539077</v>
      </c>
      <c r="AB1313" s="155">
        <v>0.0802301963439404</v>
      </c>
      <c r="AC1313" s="156">
        <v>0.0157528034557415</v>
      </c>
      <c r="AD1313" s="157">
        <v>28476</v>
      </c>
      <c r="AE1313" s="158">
        <v>1013</v>
      </c>
      <c r="AF1313" s="158">
        <v>0</v>
      </c>
      <c r="AG1313" s="158">
        <v>33171</v>
      </c>
      <c r="AH1313" s="158">
        <v>1162</v>
      </c>
      <c r="AI1313" s="158">
        <v>0</v>
      </c>
      <c r="AJ1313" s="155">
        <v>0.0355738165472679</v>
      </c>
      <c r="AK1313" s="155">
        <v>0.0350305990172138</v>
      </c>
      <c r="AL1313" s="156">
        <v>0.000543217530054048</v>
      </c>
    </row>
    <row r="1314" spans="1:38">
      <c r="A1314" s="166" t="s">
        <v>1085</v>
      </c>
      <c r="B1314" s="167" t="s">
        <v>1834</v>
      </c>
      <c r="C1314" s="167" t="s">
        <v>1139</v>
      </c>
      <c r="D1314" s="150">
        <v>4484</v>
      </c>
      <c r="E1314" s="150">
        <v>247</v>
      </c>
      <c r="F1314" s="150">
        <v>188</v>
      </c>
      <c r="G1314" s="150">
        <v>0</v>
      </c>
      <c r="H1314" s="150">
        <v>0</v>
      </c>
      <c r="I1314" s="151">
        <v>4243</v>
      </c>
      <c r="J1314" s="151">
        <v>230</v>
      </c>
      <c r="K1314" s="151">
        <v>230</v>
      </c>
      <c r="L1314" s="151">
        <v>0</v>
      </c>
      <c r="M1314" s="151">
        <v>0</v>
      </c>
      <c r="N1314" s="151">
        <v>2950</v>
      </c>
      <c r="O1314" s="151">
        <v>223</v>
      </c>
      <c r="P1314" s="151">
        <v>223</v>
      </c>
      <c r="Q1314" s="151">
        <v>22</v>
      </c>
      <c r="R1314" s="151">
        <v>0</v>
      </c>
      <c r="S1314" s="152">
        <v>0.015</v>
      </c>
      <c r="T1314" s="153">
        <v>105647</v>
      </c>
      <c r="U1314" s="153">
        <v>7828</v>
      </c>
      <c r="V1314" s="153">
        <v>7769</v>
      </c>
      <c r="W1314" s="153">
        <v>44</v>
      </c>
      <c r="X1314" s="151">
        <v>6922</v>
      </c>
      <c r="Y1314" s="154">
        <v>0.0736793283292474</v>
      </c>
      <c r="Z1314" s="154">
        <v>0.0550847457627119</v>
      </c>
      <c r="AA1314" s="154">
        <v>0.0542069290596276</v>
      </c>
      <c r="AB1314" s="155">
        <v>0.0755932203389831</v>
      </c>
      <c r="AC1314" s="156">
        <v>0.00087781670308424</v>
      </c>
      <c r="AD1314" s="157">
        <v>28791</v>
      </c>
      <c r="AE1314" s="158">
        <v>1966</v>
      </c>
      <c r="AF1314" s="158">
        <v>1</v>
      </c>
      <c r="AG1314" s="158">
        <v>32470</v>
      </c>
      <c r="AH1314" s="158">
        <v>2576</v>
      </c>
      <c r="AI1314" s="158">
        <v>22</v>
      </c>
      <c r="AJ1314" s="155">
        <v>0.0682504949463374</v>
      </c>
      <c r="AK1314" s="155">
        <v>0.0786572220511241</v>
      </c>
      <c r="AL1314" s="156">
        <v>-0.0104067271047867</v>
      </c>
    </row>
    <row r="1315" spans="1:38">
      <c r="A1315" s="166" t="s">
        <v>1085</v>
      </c>
      <c r="B1315" s="167" t="s">
        <v>1834</v>
      </c>
      <c r="C1315" s="167" t="s">
        <v>1140</v>
      </c>
      <c r="D1315" s="150">
        <v>4580</v>
      </c>
      <c r="E1315" s="150">
        <v>253</v>
      </c>
      <c r="F1315" s="150">
        <v>196</v>
      </c>
      <c r="G1315" s="150">
        <v>0</v>
      </c>
      <c r="H1315" s="150">
        <v>0</v>
      </c>
      <c r="I1315" s="151">
        <v>4059</v>
      </c>
      <c r="J1315" s="151">
        <v>171</v>
      </c>
      <c r="K1315" s="151">
        <v>171</v>
      </c>
      <c r="L1315" s="151">
        <v>14</v>
      </c>
      <c r="M1315" s="151">
        <v>0</v>
      </c>
      <c r="N1315" s="151">
        <v>2745</v>
      </c>
      <c r="O1315" s="151">
        <v>146</v>
      </c>
      <c r="P1315" s="151">
        <v>146</v>
      </c>
      <c r="Q1315" s="151">
        <v>45</v>
      </c>
      <c r="R1315" s="151">
        <v>0</v>
      </c>
      <c r="S1315" s="152">
        <v>0.015</v>
      </c>
      <c r="T1315" s="153">
        <v>104200</v>
      </c>
      <c r="U1315" s="153">
        <v>4929</v>
      </c>
      <c r="V1315" s="153">
        <v>4872</v>
      </c>
      <c r="W1315" s="153">
        <v>7</v>
      </c>
      <c r="X1315" s="151">
        <v>4330</v>
      </c>
      <c r="Y1315" s="154">
        <v>0.0472360844529751</v>
      </c>
      <c r="Z1315" s="154">
        <v>0.0552401746724891</v>
      </c>
      <c r="AA1315" s="154">
        <v>0.0421286031042129</v>
      </c>
      <c r="AB1315" s="155">
        <v>0.0531876138433515</v>
      </c>
      <c r="AC1315" s="156">
        <v>0.0131115715682762</v>
      </c>
      <c r="AD1315" s="157">
        <v>28108</v>
      </c>
      <c r="AE1315" s="158">
        <v>1439</v>
      </c>
      <c r="AF1315" s="158">
        <v>1</v>
      </c>
      <c r="AG1315" s="158">
        <v>33523</v>
      </c>
      <c r="AH1315" s="158">
        <v>1476</v>
      </c>
      <c r="AI1315" s="158">
        <v>0</v>
      </c>
      <c r="AJ1315" s="155">
        <v>0.0511598121531237</v>
      </c>
      <c r="AK1315" s="155">
        <v>0.0440294723025982</v>
      </c>
      <c r="AL1315" s="156">
        <v>0.00713033985052545</v>
      </c>
    </row>
    <row r="1316" spans="1:38">
      <c r="A1316" s="166" t="s">
        <v>1085</v>
      </c>
      <c r="B1316" s="167" t="s">
        <v>1834</v>
      </c>
      <c r="C1316" s="167" t="s">
        <v>1141</v>
      </c>
      <c r="D1316" s="150">
        <v>2449</v>
      </c>
      <c r="E1316" s="150">
        <v>61</v>
      </c>
      <c r="F1316" s="150">
        <v>52</v>
      </c>
      <c r="G1316" s="150">
        <v>0</v>
      </c>
      <c r="H1316" s="150">
        <v>0</v>
      </c>
      <c r="I1316" s="151">
        <v>2038</v>
      </c>
      <c r="J1316" s="151">
        <v>70</v>
      </c>
      <c r="K1316" s="151">
        <v>70</v>
      </c>
      <c r="L1316" s="151">
        <v>4</v>
      </c>
      <c r="M1316" s="151">
        <v>0</v>
      </c>
      <c r="N1316" s="151">
        <v>1349</v>
      </c>
      <c r="O1316" s="151">
        <v>7</v>
      </c>
      <c r="P1316" s="151">
        <v>7</v>
      </c>
      <c r="Q1316" s="151">
        <v>1</v>
      </c>
      <c r="R1316" s="151">
        <v>0</v>
      </c>
      <c r="S1316" s="152">
        <v>0.015</v>
      </c>
      <c r="T1316" s="153">
        <v>52826</v>
      </c>
      <c r="U1316" s="153">
        <v>1826</v>
      </c>
      <c r="V1316" s="153">
        <v>1817</v>
      </c>
      <c r="W1316" s="153">
        <v>5</v>
      </c>
      <c r="X1316" s="151">
        <v>1652</v>
      </c>
      <c r="Y1316" s="154">
        <v>0.0344716616817476</v>
      </c>
      <c r="Z1316" s="154">
        <v>0.0249081257656186</v>
      </c>
      <c r="AA1316" s="154">
        <v>0.0343473994111874</v>
      </c>
      <c r="AB1316" s="155">
        <v>0.00518902891030393</v>
      </c>
      <c r="AC1316" s="156">
        <v>-0.00943927364556882</v>
      </c>
      <c r="AD1316" s="157">
        <v>14402</v>
      </c>
      <c r="AE1316" s="158">
        <v>475</v>
      </c>
      <c r="AF1316" s="158">
        <v>0</v>
      </c>
      <c r="AG1316" s="158">
        <v>16302</v>
      </c>
      <c r="AH1316" s="158">
        <v>535</v>
      </c>
      <c r="AI1316" s="158">
        <v>3</v>
      </c>
      <c r="AJ1316" s="155">
        <v>0.0329815303430079</v>
      </c>
      <c r="AK1316" s="155">
        <v>0.0326340326340326</v>
      </c>
      <c r="AL1316" s="156">
        <v>0.000347497708975283</v>
      </c>
    </row>
    <row r="1317" spans="1:38">
      <c r="A1317" s="166" t="s">
        <v>1085</v>
      </c>
      <c r="B1317" s="167" t="s">
        <v>1834</v>
      </c>
      <c r="C1317" s="167" t="s">
        <v>1142</v>
      </c>
      <c r="D1317" s="150">
        <v>2460</v>
      </c>
      <c r="E1317" s="150">
        <v>83</v>
      </c>
      <c r="F1317" s="150">
        <v>70</v>
      </c>
      <c r="G1317" s="150">
        <v>0</v>
      </c>
      <c r="H1317" s="150">
        <v>0</v>
      </c>
      <c r="I1317" s="151">
        <v>2347</v>
      </c>
      <c r="J1317" s="151">
        <v>90</v>
      </c>
      <c r="K1317" s="151">
        <v>90</v>
      </c>
      <c r="L1317" s="151">
        <v>0</v>
      </c>
      <c r="M1317" s="151">
        <v>0</v>
      </c>
      <c r="N1317" s="151">
        <v>1641</v>
      </c>
      <c r="O1317" s="151">
        <v>118</v>
      </c>
      <c r="P1317" s="151">
        <v>118</v>
      </c>
      <c r="Q1317" s="151">
        <v>31</v>
      </c>
      <c r="R1317" s="151">
        <v>0</v>
      </c>
      <c r="S1317" s="152">
        <v>0.015</v>
      </c>
      <c r="T1317" s="153">
        <v>61666</v>
      </c>
      <c r="U1317" s="153">
        <v>2532</v>
      </c>
      <c r="V1317" s="153">
        <v>2518</v>
      </c>
      <c r="W1317" s="153">
        <v>0</v>
      </c>
      <c r="X1317" s="151">
        <v>2226</v>
      </c>
      <c r="Y1317" s="154">
        <v>0.0410599033503065</v>
      </c>
      <c r="Z1317" s="154">
        <v>0.033739837398374</v>
      </c>
      <c r="AA1317" s="154">
        <v>0.0383468257349808</v>
      </c>
      <c r="AB1317" s="155">
        <v>0.0719073735527118</v>
      </c>
      <c r="AC1317" s="156">
        <v>-0.00460698833660685</v>
      </c>
      <c r="AD1317" s="157">
        <v>16329</v>
      </c>
      <c r="AE1317" s="158">
        <v>613</v>
      </c>
      <c r="AF1317" s="158">
        <v>0</v>
      </c>
      <c r="AG1317" s="158">
        <v>19043</v>
      </c>
      <c r="AH1317" s="158">
        <v>711</v>
      </c>
      <c r="AI1317" s="158">
        <v>0</v>
      </c>
      <c r="AJ1317" s="155">
        <v>0.0375405719884867</v>
      </c>
      <c r="AK1317" s="155">
        <v>0.0373365541143727</v>
      </c>
      <c r="AL1317" s="156">
        <v>0.000204017874114004</v>
      </c>
    </row>
    <row r="1318" spans="1:38">
      <c r="A1318" s="166" t="s">
        <v>1085</v>
      </c>
      <c r="B1318" s="167" t="s">
        <v>1835</v>
      </c>
      <c r="C1318" s="167" t="s">
        <v>1143</v>
      </c>
      <c r="D1318" s="150">
        <v>15436</v>
      </c>
      <c r="E1318" s="150">
        <v>542</v>
      </c>
      <c r="F1318" s="150">
        <v>425</v>
      </c>
      <c r="G1318" s="150">
        <v>0</v>
      </c>
      <c r="H1318" s="150">
        <v>0</v>
      </c>
      <c r="I1318" s="151">
        <v>12926</v>
      </c>
      <c r="J1318" s="151">
        <v>416</v>
      </c>
      <c r="K1318" s="151">
        <v>415</v>
      </c>
      <c r="L1318" s="151">
        <v>11</v>
      </c>
      <c r="M1318" s="151">
        <v>0</v>
      </c>
      <c r="N1318" s="151">
        <v>8917</v>
      </c>
      <c r="O1318" s="151">
        <v>493</v>
      </c>
      <c r="P1318" s="151">
        <v>493</v>
      </c>
      <c r="Q1318" s="151">
        <v>225</v>
      </c>
      <c r="R1318" s="151">
        <v>0</v>
      </c>
      <c r="S1318" s="152">
        <v>0.015</v>
      </c>
      <c r="T1318" s="153">
        <v>319266</v>
      </c>
      <c r="U1318" s="153">
        <v>12313</v>
      </c>
      <c r="V1318" s="153">
        <v>12189</v>
      </c>
      <c r="W1318" s="153">
        <v>10</v>
      </c>
      <c r="X1318" s="151">
        <v>10796</v>
      </c>
      <c r="Y1318" s="154">
        <v>0.0385352652647009</v>
      </c>
      <c r="Z1318" s="154">
        <v>0.0351127235034983</v>
      </c>
      <c r="AA1318" s="154">
        <v>0.0321831966578988</v>
      </c>
      <c r="AB1318" s="155">
        <v>0.0552876527980262</v>
      </c>
      <c r="AC1318" s="156">
        <v>0.00292952684559951</v>
      </c>
      <c r="AD1318" s="157">
        <v>89720</v>
      </c>
      <c r="AE1318" s="158">
        <v>3564</v>
      </c>
      <c r="AF1318" s="158">
        <v>1</v>
      </c>
      <c r="AG1318" s="158">
        <v>97985</v>
      </c>
      <c r="AH1318" s="158">
        <v>3585</v>
      </c>
      <c r="AI1318" s="158">
        <v>0</v>
      </c>
      <c r="AJ1318" s="155">
        <v>0.0397124386981721</v>
      </c>
      <c r="AK1318" s="155">
        <v>0.0365872327397051</v>
      </c>
      <c r="AL1318" s="156">
        <v>0.00312520595846703</v>
      </c>
    </row>
    <row r="1319" spans="1:38">
      <c r="A1319" s="166" t="s">
        <v>1085</v>
      </c>
      <c r="B1319" s="167" t="s">
        <v>1835</v>
      </c>
      <c r="C1319" s="167" t="s">
        <v>1144</v>
      </c>
      <c r="D1319" s="150">
        <v>4668</v>
      </c>
      <c r="E1319" s="150">
        <v>159</v>
      </c>
      <c r="F1319" s="150">
        <v>126</v>
      </c>
      <c r="G1319" s="150">
        <v>0</v>
      </c>
      <c r="H1319" s="150">
        <v>0</v>
      </c>
      <c r="I1319" s="151">
        <v>3896</v>
      </c>
      <c r="J1319" s="151">
        <v>171</v>
      </c>
      <c r="K1319" s="151">
        <v>170</v>
      </c>
      <c r="L1319" s="151">
        <v>0</v>
      </c>
      <c r="M1319" s="151">
        <v>1</v>
      </c>
      <c r="N1319" s="151">
        <v>2790</v>
      </c>
      <c r="O1319" s="151">
        <v>186</v>
      </c>
      <c r="P1319" s="151">
        <v>186</v>
      </c>
      <c r="Q1319" s="151">
        <v>19</v>
      </c>
      <c r="R1319" s="151">
        <v>0</v>
      </c>
      <c r="S1319" s="152">
        <v>0.015</v>
      </c>
      <c r="T1319" s="153">
        <v>99656</v>
      </c>
      <c r="U1319" s="153">
        <v>4798</v>
      </c>
      <c r="V1319" s="153">
        <v>4763</v>
      </c>
      <c r="W1319" s="153">
        <v>9</v>
      </c>
      <c r="X1319" s="151">
        <v>4116</v>
      </c>
      <c r="Y1319" s="154">
        <v>0.0480553102673196</v>
      </c>
      <c r="Z1319" s="154">
        <v>0.0340616966580977</v>
      </c>
      <c r="AA1319" s="154">
        <v>0.0436344969199179</v>
      </c>
      <c r="AB1319" s="155">
        <v>0.0666666666666667</v>
      </c>
      <c r="AC1319" s="156">
        <v>-0.00957280026182018</v>
      </c>
      <c r="AD1319" s="157">
        <v>28141</v>
      </c>
      <c r="AE1319" s="158">
        <v>1362</v>
      </c>
      <c r="AF1319" s="158">
        <v>1</v>
      </c>
      <c r="AG1319" s="158">
        <v>30460</v>
      </c>
      <c r="AH1319" s="158">
        <v>1325</v>
      </c>
      <c r="AI1319" s="158">
        <v>0</v>
      </c>
      <c r="AJ1319" s="155">
        <v>0.048363597597811</v>
      </c>
      <c r="AK1319" s="155">
        <v>0.0434996717005909</v>
      </c>
      <c r="AL1319" s="156">
        <v>0.00486392589722009</v>
      </c>
    </row>
    <row r="1320" spans="1:38">
      <c r="A1320" s="166" t="s">
        <v>1085</v>
      </c>
      <c r="B1320" s="167" t="s">
        <v>1835</v>
      </c>
      <c r="C1320" s="167" t="s">
        <v>1145</v>
      </c>
      <c r="D1320" s="150">
        <v>5264</v>
      </c>
      <c r="E1320" s="150">
        <v>76</v>
      </c>
      <c r="F1320" s="150">
        <v>51</v>
      </c>
      <c r="G1320" s="150">
        <v>0</v>
      </c>
      <c r="H1320" s="150">
        <v>0</v>
      </c>
      <c r="I1320" s="151">
        <v>4705</v>
      </c>
      <c r="J1320" s="151">
        <v>64</v>
      </c>
      <c r="K1320" s="151">
        <v>64</v>
      </c>
      <c r="L1320" s="151">
        <v>0</v>
      </c>
      <c r="M1320" s="151">
        <v>0</v>
      </c>
      <c r="N1320" s="151">
        <v>3111</v>
      </c>
      <c r="O1320" s="151">
        <v>120</v>
      </c>
      <c r="P1320" s="151">
        <v>120</v>
      </c>
      <c r="Q1320" s="151">
        <v>43</v>
      </c>
      <c r="R1320" s="151">
        <v>0</v>
      </c>
      <c r="S1320" s="152">
        <v>0.015</v>
      </c>
      <c r="T1320" s="153">
        <v>109577</v>
      </c>
      <c r="U1320" s="153">
        <v>2016</v>
      </c>
      <c r="V1320" s="153">
        <v>1990</v>
      </c>
      <c r="W1320" s="153">
        <v>6</v>
      </c>
      <c r="X1320" s="151">
        <v>1756</v>
      </c>
      <c r="Y1320" s="154">
        <v>0.0183432654662931</v>
      </c>
      <c r="Z1320" s="154">
        <v>0.0144376899696049</v>
      </c>
      <c r="AA1320" s="154">
        <v>0.0136025504782147</v>
      </c>
      <c r="AB1320" s="155">
        <v>0.038572806171649</v>
      </c>
      <c r="AC1320" s="156">
        <v>0.000835139491390198</v>
      </c>
      <c r="AD1320" s="157">
        <v>31509</v>
      </c>
      <c r="AE1320" s="158">
        <v>571</v>
      </c>
      <c r="AF1320" s="158">
        <v>0</v>
      </c>
      <c r="AG1320" s="158">
        <v>33810</v>
      </c>
      <c r="AH1320" s="158">
        <v>590</v>
      </c>
      <c r="AI1320" s="158">
        <v>1</v>
      </c>
      <c r="AJ1320" s="155">
        <v>0.0181218064679933</v>
      </c>
      <c r="AK1320" s="155">
        <v>0.0174208813960367</v>
      </c>
      <c r="AL1320" s="156">
        <v>0.000700925071956598</v>
      </c>
    </row>
    <row r="1321" spans="1:38">
      <c r="A1321" s="166" t="s">
        <v>1085</v>
      </c>
      <c r="B1321" s="167" t="s">
        <v>1835</v>
      </c>
      <c r="C1321" s="167" t="s">
        <v>1146</v>
      </c>
      <c r="D1321" s="150">
        <v>7176</v>
      </c>
      <c r="E1321" s="150">
        <v>189</v>
      </c>
      <c r="F1321" s="150">
        <v>93</v>
      </c>
      <c r="G1321" s="150">
        <v>0</v>
      </c>
      <c r="H1321" s="150">
        <v>0</v>
      </c>
      <c r="I1321" s="151">
        <v>6182</v>
      </c>
      <c r="J1321" s="151">
        <v>189</v>
      </c>
      <c r="K1321" s="151">
        <v>188</v>
      </c>
      <c r="L1321" s="151">
        <v>2</v>
      </c>
      <c r="M1321" s="151">
        <v>0</v>
      </c>
      <c r="N1321" s="151">
        <v>4403</v>
      </c>
      <c r="O1321" s="151">
        <v>198</v>
      </c>
      <c r="P1321" s="151">
        <v>198</v>
      </c>
      <c r="Q1321" s="151">
        <v>19</v>
      </c>
      <c r="R1321" s="151">
        <v>0</v>
      </c>
      <c r="S1321" s="152">
        <v>0.015</v>
      </c>
      <c r="T1321" s="153">
        <v>144309</v>
      </c>
      <c r="U1321" s="153">
        <v>3539</v>
      </c>
      <c r="V1321" s="153">
        <v>3442</v>
      </c>
      <c r="W1321" s="153">
        <v>7</v>
      </c>
      <c r="X1321" s="151">
        <v>2902</v>
      </c>
      <c r="Y1321" s="154">
        <v>0.0244752579534194</v>
      </c>
      <c r="Z1321" s="154">
        <v>0.0263377926421405</v>
      </c>
      <c r="AA1321" s="154">
        <v>0.0305726302167583</v>
      </c>
      <c r="AB1321" s="155">
        <v>0.0449693390869861</v>
      </c>
      <c r="AC1321" s="156">
        <v>-0.00423483757461786</v>
      </c>
      <c r="AD1321" s="157">
        <v>41521</v>
      </c>
      <c r="AE1321" s="158">
        <v>1113</v>
      </c>
      <c r="AF1321" s="158">
        <v>0</v>
      </c>
      <c r="AG1321" s="158">
        <v>44570</v>
      </c>
      <c r="AH1321" s="158">
        <v>1048</v>
      </c>
      <c r="AI1321" s="158">
        <v>1</v>
      </c>
      <c r="AJ1321" s="155">
        <v>0.0268057127718504</v>
      </c>
      <c r="AK1321" s="155">
        <v>0.0234911375364595</v>
      </c>
      <c r="AL1321" s="156">
        <v>0.00331457523539089</v>
      </c>
    </row>
    <row r="1322" spans="1:38">
      <c r="A1322" s="166" t="s">
        <v>1085</v>
      </c>
      <c r="B1322" s="167" t="s">
        <v>1835</v>
      </c>
      <c r="C1322" s="167" t="s">
        <v>1147</v>
      </c>
      <c r="D1322" s="150">
        <v>5268</v>
      </c>
      <c r="E1322" s="150">
        <v>148</v>
      </c>
      <c r="F1322" s="150">
        <v>78</v>
      </c>
      <c r="G1322" s="150">
        <v>0</v>
      </c>
      <c r="H1322" s="150">
        <v>0</v>
      </c>
      <c r="I1322" s="151">
        <v>4705</v>
      </c>
      <c r="J1322" s="151">
        <v>176</v>
      </c>
      <c r="K1322" s="151">
        <v>176</v>
      </c>
      <c r="L1322" s="151">
        <v>3</v>
      </c>
      <c r="M1322" s="151">
        <v>0</v>
      </c>
      <c r="N1322" s="151">
        <v>3578</v>
      </c>
      <c r="O1322" s="151">
        <v>171</v>
      </c>
      <c r="P1322" s="151">
        <v>171</v>
      </c>
      <c r="Q1322" s="151">
        <v>11</v>
      </c>
      <c r="R1322" s="151">
        <v>0</v>
      </c>
      <c r="S1322" s="152">
        <v>0.015</v>
      </c>
      <c r="T1322" s="153">
        <v>113463</v>
      </c>
      <c r="U1322" s="153">
        <v>4413</v>
      </c>
      <c r="V1322" s="153">
        <v>4343</v>
      </c>
      <c r="W1322" s="153">
        <v>16</v>
      </c>
      <c r="X1322" s="151">
        <v>3727</v>
      </c>
      <c r="Y1322" s="154">
        <v>0.0387527211513886</v>
      </c>
      <c r="Z1322" s="154">
        <v>0.0280941533788914</v>
      </c>
      <c r="AA1322" s="154">
        <v>0.0374070138150903</v>
      </c>
      <c r="AB1322" s="155">
        <v>0.0477920626048072</v>
      </c>
      <c r="AC1322" s="156">
        <v>-0.00931286043619891</v>
      </c>
      <c r="AD1322" s="157">
        <v>32491</v>
      </c>
      <c r="AE1322" s="158">
        <v>1262</v>
      </c>
      <c r="AF1322" s="158">
        <v>2</v>
      </c>
      <c r="AG1322" s="158">
        <v>34397</v>
      </c>
      <c r="AH1322" s="158">
        <v>1332</v>
      </c>
      <c r="AI1322" s="158">
        <v>0</v>
      </c>
      <c r="AJ1322" s="155">
        <v>0.0387799698378012</v>
      </c>
      <c r="AK1322" s="155">
        <v>0.0387243073523854</v>
      </c>
      <c r="AL1322" s="156">
        <v>5.56624854158513e-5</v>
      </c>
    </row>
    <row r="1323" spans="1:38">
      <c r="A1323" s="166" t="s">
        <v>1085</v>
      </c>
      <c r="B1323" s="167" t="s">
        <v>1835</v>
      </c>
      <c r="C1323" s="167" t="s">
        <v>1148</v>
      </c>
      <c r="D1323" s="150">
        <v>4239</v>
      </c>
      <c r="E1323" s="150">
        <v>177</v>
      </c>
      <c r="F1323" s="150">
        <v>106</v>
      </c>
      <c r="G1323" s="150">
        <v>0</v>
      </c>
      <c r="H1323" s="150">
        <v>0</v>
      </c>
      <c r="I1323" s="151">
        <v>3906</v>
      </c>
      <c r="J1323" s="151">
        <v>206</v>
      </c>
      <c r="K1323" s="151">
        <v>205</v>
      </c>
      <c r="L1323" s="151">
        <v>1</v>
      </c>
      <c r="M1323" s="151">
        <v>2</v>
      </c>
      <c r="N1323" s="151">
        <v>2714</v>
      </c>
      <c r="O1323" s="151">
        <v>258</v>
      </c>
      <c r="P1323" s="151">
        <v>257</v>
      </c>
      <c r="Q1323" s="151">
        <v>28</v>
      </c>
      <c r="R1323" s="151">
        <v>2</v>
      </c>
      <c r="S1323" s="152">
        <v>0.015</v>
      </c>
      <c r="T1323" s="153">
        <v>90957</v>
      </c>
      <c r="U1323" s="153">
        <v>5149</v>
      </c>
      <c r="V1323" s="153">
        <v>5076</v>
      </c>
      <c r="W1323" s="153">
        <v>67</v>
      </c>
      <c r="X1323" s="151">
        <v>4192</v>
      </c>
      <c r="Y1323" s="154">
        <v>0.0558725551634289</v>
      </c>
      <c r="Z1323" s="154">
        <v>0.0417551309271054</v>
      </c>
      <c r="AA1323" s="154">
        <v>0.0522273425499232</v>
      </c>
      <c r="AB1323" s="155">
        <v>0.0943257184966839</v>
      </c>
      <c r="AC1323" s="156">
        <v>-0.0104722116228177</v>
      </c>
      <c r="AD1323" s="157">
        <v>26038</v>
      </c>
      <c r="AE1323" s="158">
        <v>1698</v>
      </c>
      <c r="AF1323" s="158">
        <v>12</v>
      </c>
      <c r="AG1323" s="158">
        <v>26364</v>
      </c>
      <c r="AH1323" s="158">
        <v>1543</v>
      </c>
      <c r="AI1323" s="158">
        <v>28</v>
      </c>
      <c r="AJ1323" s="155">
        <v>0.0647515170135955</v>
      </c>
      <c r="AK1323" s="155">
        <v>0.0574647246244879</v>
      </c>
      <c r="AL1323" s="156">
        <v>0.00728679238910757</v>
      </c>
    </row>
    <row r="1324" spans="1:38">
      <c r="A1324" s="166" t="s">
        <v>1085</v>
      </c>
      <c r="B1324" s="167" t="s">
        <v>1835</v>
      </c>
      <c r="C1324" s="167" t="s">
        <v>1149</v>
      </c>
      <c r="D1324" s="150">
        <v>7751</v>
      </c>
      <c r="E1324" s="150">
        <v>180</v>
      </c>
      <c r="F1324" s="150">
        <v>145</v>
      </c>
      <c r="G1324" s="150">
        <v>0</v>
      </c>
      <c r="H1324" s="150">
        <v>0</v>
      </c>
      <c r="I1324" s="151">
        <v>6921</v>
      </c>
      <c r="J1324" s="151">
        <v>263</v>
      </c>
      <c r="K1324" s="151">
        <v>263</v>
      </c>
      <c r="L1324" s="151">
        <v>13</v>
      </c>
      <c r="M1324" s="151">
        <v>0</v>
      </c>
      <c r="N1324" s="151">
        <v>4562</v>
      </c>
      <c r="O1324" s="151">
        <v>161</v>
      </c>
      <c r="P1324" s="151">
        <v>161</v>
      </c>
      <c r="Q1324" s="151">
        <v>86</v>
      </c>
      <c r="R1324" s="151">
        <v>0</v>
      </c>
      <c r="S1324" s="152">
        <v>0.015</v>
      </c>
      <c r="T1324" s="153">
        <v>161486</v>
      </c>
      <c r="U1324" s="153">
        <v>5316</v>
      </c>
      <c r="V1324" s="153">
        <v>5278</v>
      </c>
      <c r="W1324" s="153">
        <v>3</v>
      </c>
      <c r="X1324" s="151">
        <v>4690</v>
      </c>
      <c r="Y1324" s="154">
        <v>0.0329006848890926</v>
      </c>
      <c r="Z1324" s="154">
        <v>0.0232228099600052</v>
      </c>
      <c r="AA1324" s="154">
        <v>0.0380002889755816</v>
      </c>
      <c r="AB1324" s="155">
        <v>0.0352915387987725</v>
      </c>
      <c r="AC1324" s="156">
        <v>-0.0147774790155764</v>
      </c>
      <c r="AD1324" s="157">
        <v>45998</v>
      </c>
      <c r="AE1324" s="158">
        <v>1636</v>
      </c>
      <c r="AF1324" s="158">
        <v>0</v>
      </c>
      <c r="AG1324" s="158">
        <v>48964</v>
      </c>
      <c r="AH1324" s="158">
        <v>1472</v>
      </c>
      <c r="AI1324" s="158">
        <v>2</v>
      </c>
      <c r="AJ1324" s="155">
        <v>0.0355667637723379</v>
      </c>
      <c r="AK1324" s="155">
        <v>0.0300220570214852</v>
      </c>
      <c r="AL1324" s="156">
        <v>0.00554470675085276</v>
      </c>
    </row>
    <row r="1325" spans="1:38">
      <c r="A1325" s="166" t="s">
        <v>1085</v>
      </c>
      <c r="B1325" s="167" t="s">
        <v>1835</v>
      </c>
      <c r="C1325" s="167" t="s">
        <v>1150</v>
      </c>
      <c r="D1325" s="150">
        <v>10141</v>
      </c>
      <c r="E1325" s="150">
        <v>480</v>
      </c>
      <c r="F1325" s="150">
        <v>285</v>
      </c>
      <c r="G1325" s="150">
        <v>0</v>
      </c>
      <c r="H1325" s="150">
        <v>0</v>
      </c>
      <c r="I1325" s="151">
        <v>8077</v>
      </c>
      <c r="J1325" s="151">
        <v>459</v>
      </c>
      <c r="K1325" s="151">
        <v>459</v>
      </c>
      <c r="L1325" s="151">
        <v>0</v>
      </c>
      <c r="M1325" s="151">
        <v>0</v>
      </c>
      <c r="N1325" s="151">
        <v>5932</v>
      </c>
      <c r="O1325" s="151">
        <v>396</v>
      </c>
      <c r="P1325" s="151">
        <v>396</v>
      </c>
      <c r="Q1325" s="151">
        <v>53</v>
      </c>
      <c r="R1325" s="151">
        <v>0</v>
      </c>
      <c r="S1325" s="152">
        <v>0.015</v>
      </c>
      <c r="T1325" s="153">
        <v>203838</v>
      </c>
      <c r="U1325" s="153">
        <v>10652</v>
      </c>
      <c r="V1325" s="153">
        <v>10457</v>
      </c>
      <c r="W1325" s="153">
        <v>20</v>
      </c>
      <c r="X1325" s="151">
        <v>9067</v>
      </c>
      <c r="Y1325" s="154">
        <v>0.0521590674947753</v>
      </c>
      <c r="Z1325" s="154">
        <v>0.0473326101962331</v>
      </c>
      <c r="AA1325" s="154">
        <v>0.0568280302092361</v>
      </c>
      <c r="AB1325" s="155">
        <v>0.0667565745111261</v>
      </c>
      <c r="AC1325" s="156">
        <v>-0.00949542001300299</v>
      </c>
      <c r="AD1325" s="157">
        <v>58377</v>
      </c>
      <c r="AE1325" s="158">
        <v>3139</v>
      </c>
      <c r="AF1325" s="158">
        <v>0</v>
      </c>
      <c r="AG1325" s="158">
        <v>62958</v>
      </c>
      <c r="AH1325" s="158">
        <v>3304</v>
      </c>
      <c r="AI1325" s="158">
        <v>4</v>
      </c>
      <c r="AJ1325" s="155">
        <v>0.0537711770046422</v>
      </c>
      <c r="AK1325" s="155">
        <v>0.0524158963118269</v>
      </c>
      <c r="AL1325" s="156">
        <v>0.00135528069281531</v>
      </c>
    </row>
    <row r="1326" spans="1:38">
      <c r="A1326" s="166" t="s">
        <v>1085</v>
      </c>
      <c r="B1326" s="167" t="s">
        <v>1835</v>
      </c>
      <c r="C1326" s="167" t="s">
        <v>1151</v>
      </c>
      <c r="D1326" s="150">
        <v>3519</v>
      </c>
      <c r="E1326" s="150">
        <v>78</v>
      </c>
      <c r="F1326" s="150">
        <v>57</v>
      </c>
      <c r="G1326" s="150">
        <v>0</v>
      </c>
      <c r="H1326" s="150">
        <v>0</v>
      </c>
      <c r="I1326" s="151">
        <v>1557</v>
      </c>
      <c r="J1326" s="151">
        <v>400</v>
      </c>
      <c r="K1326" s="151">
        <v>399</v>
      </c>
      <c r="L1326" s="151">
        <v>0</v>
      </c>
      <c r="M1326" s="151">
        <v>0</v>
      </c>
      <c r="N1326" s="151">
        <v>2326</v>
      </c>
      <c r="O1326" s="151">
        <v>221</v>
      </c>
      <c r="P1326" s="151">
        <v>221</v>
      </c>
      <c r="Q1326" s="151">
        <v>0</v>
      </c>
      <c r="R1326" s="151">
        <v>0</v>
      </c>
      <c r="S1326" s="152">
        <v>0.015</v>
      </c>
      <c r="T1326" s="153">
        <v>74514</v>
      </c>
      <c r="U1326" s="153">
        <v>5428</v>
      </c>
      <c r="V1326" s="153">
        <v>5405</v>
      </c>
      <c r="W1326" s="153">
        <v>164</v>
      </c>
      <c r="X1326" s="151">
        <v>3750</v>
      </c>
      <c r="Y1326" s="154">
        <v>0.0706444426550715</v>
      </c>
      <c r="Z1326" s="154">
        <v>0.0221653878942881</v>
      </c>
      <c r="AA1326" s="154">
        <v>0.256904303147078</v>
      </c>
      <c r="AB1326" s="155">
        <v>0.0950128976784179</v>
      </c>
      <c r="AC1326" s="156">
        <v>-0.23473891525279</v>
      </c>
      <c r="AD1326" s="157">
        <v>21617</v>
      </c>
      <c r="AE1326" s="158">
        <v>1628</v>
      </c>
      <c r="AF1326" s="158">
        <v>0</v>
      </c>
      <c r="AG1326" s="158">
        <v>21895</v>
      </c>
      <c r="AH1326" s="158">
        <v>1607</v>
      </c>
      <c r="AI1326" s="158">
        <v>84</v>
      </c>
      <c r="AJ1326" s="155">
        <v>0.0753110977471435</v>
      </c>
      <c r="AK1326" s="155">
        <v>0.0695592601050468</v>
      </c>
      <c r="AL1326" s="156">
        <v>0.00575183764209664</v>
      </c>
    </row>
    <row r="1327" spans="1:38">
      <c r="A1327" s="166" t="s">
        <v>1085</v>
      </c>
      <c r="B1327" s="167" t="s">
        <v>1835</v>
      </c>
      <c r="C1327" s="167" t="s">
        <v>1152</v>
      </c>
      <c r="D1327" s="150">
        <v>6575</v>
      </c>
      <c r="E1327" s="150">
        <v>196</v>
      </c>
      <c r="F1327" s="150">
        <v>139</v>
      </c>
      <c r="G1327" s="150">
        <v>0</v>
      </c>
      <c r="H1327" s="150">
        <v>0</v>
      </c>
      <c r="I1327" s="151">
        <v>7090</v>
      </c>
      <c r="J1327" s="151">
        <v>195</v>
      </c>
      <c r="K1327" s="151">
        <v>195</v>
      </c>
      <c r="L1327" s="151">
        <v>8</v>
      </c>
      <c r="M1327" s="151">
        <v>0</v>
      </c>
      <c r="N1327" s="151">
        <v>5221</v>
      </c>
      <c r="O1327" s="151">
        <v>161</v>
      </c>
      <c r="P1327" s="151">
        <v>161</v>
      </c>
      <c r="Q1327" s="151">
        <v>24</v>
      </c>
      <c r="R1327" s="151">
        <v>0</v>
      </c>
      <c r="S1327" s="152">
        <v>0.015</v>
      </c>
      <c r="T1327" s="153">
        <v>162772</v>
      </c>
      <c r="U1327" s="153">
        <v>4596</v>
      </c>
      <c r="V1327" s="153">
        <v>4539</v>
      </c>
      <c r="W1327" s="153">
        <v>1</v>
      </c>
      <c r="X1327" s="151">
        <v>3957</v>
      </c>
      <c r="Y1327" s="154">
        <v>0.0282296709507778</v>
      </c>
      <c r="Z1327" s="154">
        <v>0.0298098859315589</v>
      </c>
      <c r="AA1327" s="154">
        <v>0.0275035260930889</v>
      </c>
      <c r="AB1327" s="155">
        <v>0.0308370044052863</v>
      </c>
      <c r="AC1327" s="156">
        <v>0.00230635983847008</v>
      </c>
      <c r="AD1327" s="157">
        <v>47115</v>
      </c>
      <c r="AE1327" s="158">
        <v>1280</v>
      </c>
      <c r="AF1327" s="158">
        <v>0</v>
      </c>
      <c r="AG1327" s="158">
        <v>49898</v>
      </c>
      <c r="AH1327" s="158">
        <v>1333</v>
      </c>
      <c r="AI1327" s="158">
        <v>1</v>
      </c>
      <c r="AJ1327" s="155">
        <v>0.0271675687148467</v>
      </c>
      <c r="AK1327" s="155">
        <v>0.026694456691651</v>
      </c>
      <c r="AL1327" s="156">
        <v>0.000473112023195683</v>
      </c>
    </row>
    <row r="1328" spans="1:38">
      <c r="A1328" s="166" t="s">
        <v>1085</v>
      </c>
      <c r="B1328" s="167" t="s">
        <v>1835</v>
      </c>
      <c r="C1328" s="167" t="s">
        <v>1153</v>
      </c>
      <c r="D1328" s="150">
        <v>6620</v>
      </c>
      <c r="E1328" s="150">
        <v>146</v>
      </c>
      <c r="F1328" s="150">
        <v>71</v>
      </c>
      <c r="G1328" s="150">
        <v>0</v>
      </c>
      <c r="H1328" s="150">
        <v>0</v>
      </c>
      <c r="I1328" s="151">
        <v>5237</v>
      </c>
      <c r="J1328" s="151">
        <v>209</v>
      </c>
      <c r="K1328" s="151">
        <v>209</v>
      </c>
      <c r="L1328" s="151">
        <v>0</v>
      </c>
      <c r="M1328" s="151">
        <v>0</v>
      </c>
      <c r="N1328" s="151">
        <v>3987</v>
      </c>
      <c r="O1328" s="151">
        <v>149</v>
      </c>
      <c r="P1328" s="151">
        <v>149</v>
      </c>
      <c r="Q1328" s="151">
        <v>3</v>
      </c>
      <c r="R1328" s="151">
        <v>0</v>
      </c>
      <c r="S1328" s="152">
        <v>0.015</v>
      </c>
      <c r="T1328" s="153">
        <v>130957</v>
      </c>
      <c r="U1328" s="153">
        <v>4373</v>
      </c>
      <c r="V1328" s="153">
        <v>4297</v>
      </c>
      <c r="W1328" s="153">
        <v>1</v>
      </c>
      <c r="X1328" s="151">
        <v>3672</v>
      </c>
      <c r="Y1328" s="154">
        <v>0.0333850042380323</v>
      </c>
      <c r="Z1328" s="154">
        <v>0.0220543806646526</v>
      </c>
      <c r="AA1328" s="154">
        <v>0.039908344472026</v>
      </c>
      <c r="AB1328" s="155">
        <v>0.0373714572360171</v>
      </c>
      <c r="AC1328" s="156">
        <v>-0.0178539638073734</v>
      </c>
      <c r="AD1328" s="157">
        <v>38233</v>
      </c>
      <c r="AE1328" s="158">
        <v>1254</v>
      </c>
      <c r="AF1328" s="158">
        <v>0</v>
      </c>
      <c r="AG1328" s="158">
        <v>40119</v>
      </c>
      <c r="AH1328" s="158">
        <v>1366</v>
      </c>
      <c r="AI1328" s="158">
        <v>0</v>
      </c>
      <c r="AJ1328" s="155">
        <v>0.0327988910103837</v>
      </c>
      <c r="AK1328" s="155">
        <v>0.0340487051023206</v>
      </c>
      <c r="AL1328" s="156">
        <v>-0.0012498140919369</v>
      </c>
    </row>
    <row r="1329" spans="1:38">
      <c r="A1329" s="166" t="s">
        <v>1085</v>
      </c>
      <c r="B1329" s="167" t="s">
        <v>1835</v>
      </c>
      <c r="C1329" s="167" t="s">
        <v>1154</v>
      </c>
      <c r="D1329" s="150">
        <v>4224</v>
      </c>
      <c r="E1329" s="150">
        <v>114</v>
      </c>
      <c r="F1329" s="150">
        <v>70</v>
      </c>
      <c r="G1329" s="150">
        <v>0</v>
      </c>
      <c r="H1329" s="150">
        <v>0</v>
      </c>
      <c r="I1329" s="151">
        <v>3993</v>
      </c>
      <c r="J1329" s="151">
        <v>158</v>
      </c>
      <c r="K1329" s="151">
        <v>158</v>
      </c>
      <c r="L1329" s="151">
        <v>4</v>
      </c>
      <c r="M1329" s="151">
        <v>0</v>
      </c>
      <c r="N1329" s="151">
        <v>2801</v>
      </c>
      <c r="O1329" s="151">
        <v>94</v>
      </c>
      <c r="P1329" s="151">
        <v>94</v>
      </c>
      <c r="Q1329" s="151">
        <v>28</v>
      </c>
      <c r="R1329" s="151">
        <v>0</v>
      </c>
      <c r="S1329" s="152">
        <v>0.015</v>
      </c>
      <c r="T1329" s="153">
        <v>96206</v>
      </c>
      <c r="U1329" s="153">
        <v>3567</v>
      </c>
      <c r="V1329" s="153">
        <v>3523</v>
      </c>
      <c r="W1329" s="153">
        <v>4</v>
      </c>
      <c r="X1329" s="151">
        <v>3172</v>
      </c>
      <c r="Y1329" s="154">
        <v>0.037035112155167</v>
      </c>
      <c r="Z1329" s="154">
        <v>0.0269886363636364</v>
      </c>
      <c r="AA1329" s="154">
        <v>0.0395692461808164</v>
      </c>
      <c r="AB1329" s="155">
        <v>0.0335594430560514</v>
      </c>
      <c r="AC1329" s="156">
        <v>-0.0125806098171801</v>
      </c>
      <c r="AD1329" s="157">
        <v>27370</v>
      </c>
      <c r="AE1329" s="158">
        <v>971</v>
      </c>
      <c r="AF1329" s="158">
        <v>2</v>
      </c>
      <c r="AG1329" s="158">
        <v>29511</v>
      </c>
      <c r="AH1329" s="158">
        <v>1082</v>
      </c>
      <c r="AI1329" s="158">
        <v>0</v>
      </c>
      <c r="AJ1329" s="155">
        <v>0.0354037267080745</v>
      </c>
      <c r="AK1329" s="155">
        <v>0.0366642946697841</v>
      </c>
      <c r="AL1329" s="156">
        <v>-0.00126056796170961</v>
      </c>
    </row>
    <row r="1330" spans="1:38">
      <c r="A1330" s="166" t="s">
        <v>1085</v>
      </c>
      <c r="B1330" s="167" t="s">
        <v>1835</v>
      </c>
      <c r="C1330" s="167" t="s">
        <v>1155</v>
      </c>
      <c r="D1330" s="150">
        <v>5544</v>
      </c>
      <c r="E1330" s="150">
        <v>197</v>
      </c>
      <c r="F1330" s="150">
        <v>120</v>
      </c>
      <c r="G1330" s="150">
        <v>0</v>
      </c>
      <c r="H1330" s="150">
        <v>0</v>
      </c>
      <c r="I1330" s="151">
        <v>5288</v>
      </c>
      <c r="J1330" s="151">
        <v>251</v>
      </c>
      <c r="K1330" s="151">
        <v>251</v>
      </c>
      <c r="L1330" s="151">
        <v>1</v>
      </c>
      <c r="M1330" s="151">
        <v>0</v>
      </c>
      <c r="N1330" s="151">
        <v>3897</v>
      </c>
      <c r="O1330" s="151">
        <v>189</v>
      </c>
      <c r="P1330" s="151">
        <v>189</v>
      </c>
      <c r="Q1330" s="151">
        <v>17</v>
      </c>
      <c r="R1330" s="151">
        <v>0</v>
      </c>
      <c r="S1330" s="152">
        <v>0.015</v>
      </c>
      <c r="T1330" s="153">
        <v>118221</v>
      </c>
      <c r="U1330" s="153">
        <v>4783</v>
      </c>
      <c r="V1330" s="153">
        <v>4705</v>
      </c>
      <c r="W1330" s="153">
        <v>8</v>
      </c>
      <c r="X1330" s="151">
        <v>4058</v>
      </c>
      <c r="Y1330" s="154">
        <v>0.0403904551644801</v>
      </c>
      <c r="Z1330" s="154">
        <v>0.0355339105339105</v>
      </c>
      <c r="AA1330" s="154">
        <v>0.0474659606656581</v>
      </c>
      <c r="AB1330" s="155">
        <v>0.0484988452655889</v>
      </c>
      <c r="AC1330" s="156">
        <v>-0.0119320501317476</v>
      </c>
      <c r="AD1330" s="157">
        <v>34426</v>
      </c>
      <c r="AE1330" s="158">
        <v>1351</v>
      </c>
      <c r="AF1330" s="158">
        <v>2</v>
      </c>
      <c r="AG1330" s="158">
        <v>35642</v>
      </c>
      <c r="AH1330" s="158">
        <v>1341</v>
      </c>
      <c r="AI1330" s="158">
        <v>3</v>
      </c>
      <c r="AJ1330" s="155">
        <v>0.0391854993319003</v>
      </c>
      <c r="AK1330" s="155">
        <v>0.0375399809213849</v>
      </c>
      <c r="AL1330" s="156">
        <v>0.00164551841051542</v>
      </c>
    </row>
    <row r="1331" spans="1:38">
      <c r="A1331" s="166" t="s">
        <v>1085</v>
      </c>
      <c r="B1331" s="167" t="s">
        <v>1835</v>
      </c>
      <c r="C1331" s="167" t="s">
        <v>1156</v>
      </c>
      <c r="D1331" s="150">
        <v>5470</v>
      </c>
      <c r="E1331" s="150">
        <v>212</v>
      </c>
      <c r="F1331" s="150">
        <v>131</v>
      </c>
      <c r="G1331" s="150">
        <v>0</v>
      </c>
      <c r="H1331" s="150">
        <v>0</v>
      </c>
      <c r="I1331" s="151">
        <v>5212</v>
      </c>
      <c r="J1331" s="151">
        <v>184</v>
      </c>
      <c r="K1331" s="151">
        <v>184</v>
      </c>
      <c r="L1331" s="151">
        <v>1</v>
      </c>
      <c r="M1331" s="151">
        <v>0</v>
      </c>
      <c r="N1331" s="151">
        <v>3363</v>
      </c>
      <c r="O1331" s="151">
        <v>240</v>
      </c>
      <c r="P1331" s="151">
        <v>240</v>
      </c>
      <c r="Q1331" s="151">
        <v>43</v>
      </c>
      <c r="R1331" s="151">
        <v>0</v>
      </c>
      <c r="S1331" s="152">
        <v>0.015</v>
      </c>
      <c r="T1331" s="153">
        <v>114127</v>
      </c>
      <c r="U1331" s="153">
        <v>4703</v>
      </c>
      <c r="V1331" s="153">
        <v>4622</v>
      </c>
      <c r="W1331" s="153">
        <v>1</v>
      </c>
      <c r="X1331" s="151">
        <v>3983</v>
      </c>
      <c r="Y1331" s="154">
        <v>0.0411997161057419</v>
      </c>
      <c r="Z1331" s="154">
        <v>0.0387568555758684</v>
      </c>
      <c r="AA1331" s="154">
        <v>0.0353031465848043</v>
      </c>
      <c r="AB1331" s="155">
        <v>0.0713648528099911</v>
      </c>
      <c r="AC1331" s="156">
        <v>0.00345370899106408</v>
      </c>
      <c r="AD1331" s="157">
        <v>32930</v>
      </c>
      <c r="AE1331" s="158">
        <v>1365</v>
      </c>
      <c r="AF1331" s="158">
        <v>0</v>
      </c>
      <c r="AG1331" s="158">
        <v>34715</v>
      </c>
      <c r="AH1331" s="158">
        <v>1358</v>
      </c>
      <c r="AI1331" s="158">
        <v>1</v>
      </c>
      <c r="AJ1331" s="155">
        <v>0.041451563923474</v>
      </c>
      <c r="AK1331" s="155">
        <v>0.0390897306639781</v>
      </c>
      <c r="AL1331" s="156">
        <v>0.00236183325949593</v>
      </c>
    </row>
    <row r="1332" spans="1:38">
      <c r="A1332" s="166" t="s">
        <v>1085</v>
      </c>
      <c r="B1332" s="167" t="s">
        <v>1835</v>
      </c>
      <c r="C1332" s="167" t="s">
        <v>1157</v>
      </c>
      <c r="D1332" s="150">
        <v>4865</v>
      </c>
      <c r="E1332" s="150">
        <v>128</v>
      </c>
      <c r="F1332" s="150">
        <v>77</v>
      </c>
      <c r="G1332" s="150">
        <v>0</v>
      </c>
      <c r="H1332" s="150">
        <v>0</v>
      </c>
      <c r="I1332" s="151">
        <v>4298</v>
      </c>
      <c r="J1332" s="151">
        <v>101</v>
      </c>
      <c r="K1332" s="151">
        <v>101</v>
      </c>
      <c r="L1332" s="151">
        <v>0</v>
      </c>
      <c r="M1332" s="151">
        <v>0</v>
      </c>
      <c r="N1332" s="151">
        <v>3146</v>
      </c>
      <c r="O1332" s="151">
        <v>67</v>
      </c>
      <c r="P1332" s="151">
        <v>67</v>
      </c>
      <c r="Q1332" s="151">
        <v>6</v>
      </c>
      <c r="R1332" s="151">
        <v>0</v>
      </c>
      <c r="S1332" s="152">
        <v>0.015</v>
      </c>
      <c r="T1332" s="153">
        <v>98462</v>
      </c>
      <c r="U1332" s="153">
        <v>2550</v>
      </c>
      <c r="V1332" s="153">
        <v>2499</v>
      </c>
      <c r="W1332" s="153">
        <v>2</v>
      </c>
      <c r="X1332" s="151">
        <v>2159</v>
      </c>
      <c r="Y1332" s="154">
        <v>0.0258780036968577</v>
      </c>
      <c r="Z1332" s="154">
        <v>0.0263103802672148</v>
      </c>
      <c r="AA1332" s="154">
        <v>0.0234993020009307</v>
      </c>
      <c r="AB1332" s="155">
        <v>0.0212968849332486</v>
      </c>
      <c r="AC1332" s="156">
        <v>0.00281107826628414</v>
      </c>
      <c r="AD1332" s="157">
        <v>29147</v>
      </c>
      <c r="AE1332" s="158">
        <v>745</v>
      </c>
      <c r="AF1332" s="158">
        <v>0</v>
      </c>
      <c r="AG1332" s="158">
        <v>29753</v>
      </c>
      <c r="AH1332" s="158">
        <v>742</v>
      </c>
      <c r="AI1332" s="158">
        <v>1</v>
      </c>
      <c r="AJ1332" s="155">
        <v>0.0255600919477133</v>
      </c>
      <c r="AK1332" s="155">
        <v>0.0249050515914362</v>
      </c>
      <c r="AL1332" s="156">
        <v>0.000655040356277156</v>
      </c>
    </row>
    <row r="1333" spans="1:38">
      <c r="A1333" s="166" t="s">
        <v>1085</v>
      </c>
      <c r="B1333" s="167" t="s">
        <v>1835</v>
      </c>
      <c r="C1333" s="167" t="s">
        <v>1158</v>
      </c>
      <c r="D1333" s="150">
        <v>4007</v>
      </c>
      <c r="E1333" s="150">
        <v>166</v>
      </c>
      <c r="F1333" s="150">
        <v>119</v>
      </c>
      <c r="G1333" s="150">
        <v>0</v>
      </c>
      <c r="H1333" s="150">
        <v>0</v>
      </c>
      <c r="I1333" s="151">
        <v>3553</v>
      </c>
      <c r="J1333" s="151">
        <v>141</v>
      </c>
      <c r="K1333" s="151">
        <v>141</v>
      </c>
      <c r="L1333" s="151">
        <v>6</v>
      </c>
      <c r="M1333" s="151">
        <v>0</v>
      </c>
      <c r="N1333" s="151">
        <v>2614</v>
      </c>
      <c r="O1333" s="151">
        <v>105</v>
      </c>
      <c r="P1333" s="151">
        <v>105</v>
      </c>
      <c r="Q1333" s="151">
        <v>7</v>
      </c>
      <c r="R1333" s="151">
        <v>1</v>
      </c>
      <c r="S1333" s="152">
        <v>0.015</v>
      </c>
      <c r="T1333" s="153">
        <v>82295</v>
      </c>
      <c r="U1333" s="153">
        <v>3351</v>
      </c>
      <c r="V1333" s="153">
        <v>3302</v>
      </c>
      <c r="W1333" s="153">
        <v>3</v>
      </c>
      <c r="X1333" s="151">
        <v>2870</v>
      </c>
      <c r="Y1333" s="154">
        <v>0.0406829090467222</v>
      </c>
      <c r="Z1333" s="154">
        <v>0.0414275018717245</v>
      </c>
      <c r="AA1333" s="154">
        <v>0.0396847734309035</v>
      </c>
      <c r="AB1333" s="155">
        <v>0.0397857689364958</v>
      </c>
      <c r="AC1333" s="156">
        <v>0.00174272844082102</v>
      </c>
      <c r="AD1333" s="157">
        <v>24230</v>
      </c>
      <c r="AE1333" s="158">
        <v>985</v>
      </c>
      <c r="AF1333" s="158">
        <v>1</v>
      </c>
      <c r="AG1333" s="158">
        <v>24255</v>
      </c>
      <c r="AH1333" s="158">
        <v>931</v>
      </c>
      <c r="AI1333" s="158">
        <v>1</v>
      </c>
      <c r="AJ1333" s="155">
        <v>0.0406108130416839</v>
      </c>
      <c r="AK1333" s="155">
        <v>0.0383426097711812</v>
      </c>
      <c r="AL1333" s="156">
        <v>0.00226820327050266</v>
      </c>
    </row>
    <row r="1334" spans="1:38">
      <c r="A1334" s="166" t="s">
        <v>1085</v>
      </c>
      <c r="B1334" s="167" t="s">
        <v>1834</v>
      </c>
      <c r="C1334" s="167" t="s">
        <v>1159</v>
      </c>
      <c r="D1334" s="150">
        <v>8013</v>
      </c>
      <c r="E1334" s="150">
        <v>360</v>
      </c>
      <c r="F1334" s="150">
        <v>268</v>
      </c>
      <c r="G1334" s="150">
        <v>0</v>
      </c>
      <c r="H1334" s="150">
        <v>0</v>
      </c>
      <c r="I1334" s="151">
        <v>8463</v>
      </c>
      <c r="J1334" s="151">
        <v>344</v>
      </c>
      <c r="K1334" s="151">
        <v>344</v>
      </c>
      <c r="L1334" s="151">
        <v>0</v>
      </c>
      <c r="M1334" s="151">
        <v>0</v>
      </c>
      <c r="N1334" s="151">
        <v>5187</v>
      </c>
      <c r="O1334" s="151">
        <v>287</v>
      </c>
      <c r="P1334" s="151">
        <v>287</v>
      </c>
      <c r="Q1334" s="151">
        <v>26</v>
      </c>
      <c r="R1334" s="151">
        <v>0</v>
      </c>
      <c r="S1334" s="152">
        <v>0.015</v>
      </c>
      <c r="T1334" s="153">
        <v>189679</v>
      </c>
      <c r="U1334" s="153">
        <v>8630</v>
      </c>
      <c r="V1334" s="153">
        <v>8535</v>
      </c>
      <c r="W1334" s="153">
        <v>18</v>
      </c>
      <c r="X1334" s="151">
        <v>7197</v>
      </c>
      <c r="Y1334" s="154">
        <v>0.0454030230020192</v>
      </c>
      <c r="Z1334" s="154">
        <v>0.0449269936353426</v>
      </c>
      <c r="AA1334" s="154">
        <v>0.0406475245184923</v>
      </c>
      <c r="AB1334" s="155">
        <v>0.0553306342780027</v>
      </c>
      <c r="AC1334" s="156">
        <v>0.00427946911685031</v>
      </c>
      <c r="AD1334" s="157">
        <v>53465</v>
      </c>
      <c r="AE1334" s="158">
        <v>2607</v>
      </c>
      <c r="AF1334" s="158">
        <v>0</v>
      </c>
      <c r="AG1334" s="158">
        <v>56969</v>
      </c>
      <c r="AH1334" s="158">
        <v>2478</v>
      </c>
      <c r="AI1334" s="158">
        <v>5</v>
      </c>
      <c r="AJ1334" s="155">
        <v>0.0487608715982418</v>
      </c>
      <c r="AK1334" s="155">
        <v>0.0434095736277625</v>
      </c>
      <c r="AL1334" s="156">
        <v>0.00535129797047938</v>
      </c>
    </row>
    <row r="1335" spans="1:38">
      <c r="A1335" s="166" t="s">
        <v>1085</v>
      </c>
      <c r="B1335" s="167" t="s">
        <v>1834</v>
      </c>
      <c r="C1335" s="167" t="s">
        <v>1160</v>
      </c>
      <c r="D1335" s="150">
        <v>4204</v>
      </c>
      <c r="E1335" s="150">
        <v>192</v>
      </c>
      <c r="F1335" s="150">
        <v>134</v>
      </c>
      <c r="G1335" s="150">
        <v>0</v>
      </c>
      <c r="H1335" s="150">
        <v>0</v>
      </c>
      <c r="I1335" s="151">
        <v>3725</v>
      </c>
      <c r="J1335" s="151">
        <v>114</v>
      </c>
      <c r="K1335" s="151">
        <v>114</v>
      </c>
      <c r="L1335" s="151">
        <v>1</v>
      </c>
      <c r="M1335" s="151">
        <v>0</v>
      </c>
      <c r="N1335" s="151">
        <v>2492</v>
      </c>
      <c r="O1335" s="151">
        <v>171</v>
      </c>
      <c r="P1335" s="151">
        <v>171</v>
      </c>
      <c r="Q1335" s="151">
        <v>13</v>
      </c>
      <c r="R1335" s="151">
        <v>0</v>
      </c>
      <c r="S1335" s="152">
        <v>0.015</v>
      </c>
      <c r="T1335" s="153">
        <v>96118</v>
      </c>
      <c r="U1335" s="153">
        <v>5816</v>
      </c>
      <c r="V1335" s="153">
        <v>5757</v>
      </c>
      <c r="W1335" s="153">
        <v>4</v>
      </c>
      <c r="X1335" s="151">
        <v>5061</v>
      </c>
      <c r="Y1335" s="154">
        <v>0.0604673422251815</v>
      </c>
      <c r="Z1335" s="154">
        <v>0.0456707897240723</v>
      </c>
      <c r="AA1335" s="154">
        <v>0.0306040268456376</v>
      </c>
      <c r="AB1335" s="155">
        <v>0.0686195826645265</v>
      </c>
      <c r="AC1335" s="156">
        <v>0.0150667628784347</v>
      </c>
      <c r="AD1335" s="157">
        <v>26174</v>
      </c>
      <c r="AE1335" s="158">
        <v>1726</v>
      </c>
      <c r="AF1335" s="158">
        <v>0</v>
      </c>
      <c r="AG1335" s="158">
        <v>30358</v>
      </c>
      <c r="AH1335" s="158">
        <v>1842</v>
      </c>
      <c r="AI1335" s="158">
        <v>0</v>
      </c>
      <c r="AJ1335" s="155">
        <v>0.0659433025139451</v>
      </c>
      <c r="AK1335" s="155">
        <v>0.0606759338559852</v>
      </c>
      <c r="AL1335" s="156">
        <v>0.00526736865795989</v>
      </c>
    </row>
    <row r="1336" spans="1:38">
      <c r="A1336" s="166" t="s">
        <v>1085</v>
      </c>
      <c r="B1336" s="167" t="s">
        <v>1834</v>
      </c>
      <c r="C1336" s="167" t="s">
        <v>1161</v>
      </c>
      <c r="D1336" s="150">
        <v>3470</v>
      </c>
      <c r="E1336" s="150">
        <v>225</v>
      </c>
      <c r="F1336" s="150">
        <v>158</v>
      </c>
      <c r="G1336" s="150">
        <v>0</v>
      </c>
      <c r="H1336" s="150">
        <v>0</v>
      </c>
      <c r="I1336" s="151">
        <v>3029</v>
      </c>
      <c r="J1336" s="151">
        <v>174</v>
      </c>
      <c r="K1336" s="151">
        <v>174</v>
      </c>
      <c r="L1336" s="151">
        <v>0</v>
      </c>
      <c r="M1336" s="151">
        <v>0</v>
      </c>
      <c r="N1336" s="151">
        <v>2135</v>
      </c>
      <c r="O1336" s="151">
        <v>133</v>
      </c>
      <c r="P1336" s="151">
        <v>133</v>
      </c>
      <c r="Q1336" s="151">
        <v>11</v>
      </c>
      <c r="R1336" s="151">
        <v>0</v>
      </c>
      <c r="S1336" s="152">
        <v>0.015</v>
      </c>
      <c r="T1336" s="153">
        <v>77212</v>
      </c>
      <c r="U1336" s="153">
        <v>5253</v>
      </c>
      <c r="V1336" s="153">
        <v>5184</v>
      </c>
      <c r="W1336" s="153">
        <v>1</v>
      </c>
      <c r="X1336" s="151">
        <v>4597</v>
      </c>
      <c r="Y1336" s="154">
        <v>0.0680205149458633</v>
      </c>
      <c r="Z1336" s="154">
        <v>0.0648414985590778</v>
      </c>
      <c r="AA1336" s="154">
        <v>0.0574447012215253</v>
      </c>
      <c r="AB1336" s="155">
        <v>0.0622950819672131</v>
      </c>
      <c r="AC1336" s="156">
        <v>0.00739679733755255</v>
      </c>
      <c r="AD1336" s="157">
        <v>21338</v>
      </c>
      <c r="AE1336" s="158">
        <v>1444</v>
      </c>
      <c r="AF1336" s="158">
        <v>0</v>
      </c>
      <c r="AG1336" s="158">
        <v>23090</v>
      </c>
      <c r="AH1336" s="158">
        <v>1557</v>
      </c>
      <c r="AI1336" s="158">
        <v>0</v>
      </c>
      <c r="AJ1336" s="155">
        <v>0.0676726965976193</v>
      </c>
      <c r="AK1336" s="155">
        <v>0.0674317886530966</v>
      </c>
      <c r="AL1336" s="156">
        <v>0.000240907944522681</v>
      </c>
    </row>
    <row r="1337" spans="1:38">
      <c r="A1337" s="166" t="s">
        <v>1085</v>
      </c>
      <c r="B1337" s="167" t="s">
        <v>1834</v>
      </c>
      <c r="C1337" s="167" t="s">
        <v>1162</v>
      </c>
      <c r="D1337" s="150">
        <v>6519</v>
      </c>
      <c r="E1337" s="150">
        <v>146</v>
      </c>
      <c r="F1337" s="150">
        <v>110</v>
      </c>
      <c r="G1337" s="150">
        <v>0</v>
      </c>
      <c r="H1337" s="150">
        <v>0</v>
      </c>
      <c r="I1337" s="151">
        <v>4809</v>
      </c>
      <c r="J1337" s="151">
        <v>265</v>
      </c>
      <c r="K1337" s="151">
        <v>265</v>
      </c>
      <c r="L1337" s="151">
        <v>4</v>
      </c>
      <c r="M1337" s="151">
        <v>0</v>
      </c>
      <c r="N1337" s="151">
        <v>3723</v>
      </c>
      <c r="O1337" s="151">
        <v>162</v>
      </c>
      <c r="P1337" s="151">
        <v>162</v>
      </c>
      <c r="Q1337" s="151">
        <v>43</v>
      </c>
      <c r="R1337" s="151">
        <v>0</v>
      </c>
      <c r="S1337" s="152">
        <v>0.015</v>
      </c>
      <c r="T1337" s="153">
        <v>132054</v>
      </c>
      <c r="U1337" s="153">
        <v>6005</v>
      </c>
      <c r="V1337" s="153">
        <v>5969</v>
      </c>
      <c r="W1337" s="153">
        <v>0</v>
      </c>
      <c r="X1337" s="151">
        <v>5365</v>
      </c>
      <c r="Y1337" s="154">
        <v>0.0454738213155224</v>
      </c>
      <c r="Z1337" s="154">
        <v>0.0223960730173339</v>
      </c>
      <c r="AA1337" s="154">
        <v>0.0551050114368892</v>
      </c>
      <c r="AB1337" s="155">
        <v>0.0435132957292506</v>
      </c>
      <c r="AC1337" s="156">
        <v>-0.0327089384195552</v>
      </c>
      <c r="AD1337" s="157">
        <v>36872</v>
      </c>
      <c r="AE1337" s="158">
        <v>1573</v>
      </c>
      <c r="AF1337" s="158">
        <v>0</v>
      </c>
      <c r="AG1337" s="158">
        <v>39454</v>
      </c>
      <c r="AH1337" s="158">
        <v>1851</v>
      </c>
      <c r="AI1337" s="158">
        <v>0</v>
      </c>
      <c r="AJ1337" s="155">
        <v>0.0426610978520286</v>
      </c>
      <c r="AK1337" s="155">
        <v>0.0469153951437117</v>
      </c>
      <c r="AL1337" s="156">
        <v>-0.00425429729168303</v>
      </c>
    </row>
    <row r="1338" spans="1:38">
      <c r="A1338" s="166" t="s">
        <v>1085</v>
      </c>
      <c r="B1338" s="167" t="s">
        <v>1834</v>
      </c>
      <c r="C1338" s="167" t="s">
        <v>1163</v>
      </c>
      <c r="D1338" s="150">
        <v>5521</v>
      </c>
      <c r="E1338" s="150">
        <v>164</v>
      </c>
      <c r="F1338" s="150">
        <v>125</v>
      </c>
      <c r="G1338" s="150">
        <v>0</v>
      </c>
      <c r="H1338" s="150">
        <v>0</v>
      </c>
      <c r="I1338" s="151">
        <v>4640</v>
      </c>
      <c r="J1338" s="151">
        <v>216</v>
      </c>
      <c r="K1338" s="151">
        <v>216</v>
      </c>
      <c r="L1338" s="151">
        <v>0</v>
      </c>
      <c r="M1338" s="151">
        <v>0</v>
      </c>
      <c r="N1338" s="151">
        <v>3430</v>
      </c>
      <c r="O1338" s="151">
        <v>302</v>
      </c>
      <c r="P1338" s="151">
        <v>302</v>
      </c>
      <c r="Q1338" s="151">
        <v>27</v>
      </c>
      <c r="R1338" s="151">
        <v>0</v>
      </c>
      <c r="S1338" s="152">
        <v>0.015</v>
      </c>
      <c r="T1338" s="153">
        <v>117640</v>
      </c>
      <c r="U1338" s="153">
        <v>5993</v>
      </c>
      <c r="V1338" s="153">
        <v>5953</v>
      </c>
      <c r="W1338" s="153">
        <v>9</v>
      </c>
      <c r="X1338" s="151">
        <v>5188</v>
      </c>
      <c r="Y1338" s="154">
        <v>0.0508670520231214</v>
      </c>
      <c r="Z1338" s="154">
        <v>0.0297047636297772</v>
      </c>
      <c r="AA1338" s="154">
        <v>0.046551724137931</v>
      </c>
      <c r="AB1338" s="155">
        <v>0.0880466472303207</v>
      </c>
      <c r="AC1338" s="156">
        <v>-0.0168469605081538</v>
      </c>
      <c r="AD1338" s="157">
        <v>33165</v>
      </c>
      <c r="AE1338" s="158">
        <v>1628</v>
      </c>
      <c r="AF1338" s="158">
        <v>1</v>
      </c>
      <c r="AG1338" s="158">
        <v>34766</v>
      </c>
      <c r="AH1338" s="158">
        <v>1698</v>
      </c>
      <c r="AI1338" s="158">
        <v>2</v>
      </c>
      <c r="AJ1338" s="155">
        <v>0.049057741595055</v>
      </c>
      <c r="AK1338" s="155">
        <v>0.0487832940228959</v>
      </c>
      <c r="AL1338" s="156">
        <v>0.000274447572159095</v>
      </c>
    </row>
    <row r="1339" spans="1:38">
      <c r="A1339" s="166" t="s">
        <v>1085</v>
      </c>
      <c r="B1339" s="167" t="s">
        <v>1834</v>
      </c>
      <c r="C1339" s="167" t="s">
        <v>1164</v>
      </c>
      <c r="D1339" s="150">
        <v>4339</v>
      </c>
      <c r="E1339" s="150">
        <v>126</v>
      </c>
      <c r="F1339" s="150">
        <v>90</v>
      </c>
      <c r="G1339" s="150">
        <v>0</v>
      </c>
      <c r="H1339" s="150">
        <v>0</v>
      </c>
      <c r="I1339" s="151">
        <v>4106</v>
      </c>
      <c r="J1339" s="151">
        <v>94</v>
      </c>
      <c r="K1339" s="151">
        <v>94</v>
      </c>
      <c r="L1339" s="151">
        <v>4</v>
      </c>
      <c r="M1339" s="151">
        <v>0</v>
      </c>
      <c r="N1339" s="151">
        <v>2489</v>
      </c>
      <c r="O1339" s="151">
        <v>85</v>
      </c>
      <c r="P1339" s="151">
        <v>85</v>
      </c>
      <c r="Q1339" s="151">
        <v>25</v>
      </c>
      <c r="R1339" s="151">
        <v>0</v>
      </c>
      <c r="S1339" s="152">
        <v>0.015</v>
      </c>
      <c r="T1339" s="153">
        <v>95166</v>
      </c>
      <c r="U1339" s="153">
        <v>3105</v>
      </c>
      <c r="V1339" s="153">
        <v>3066</v>
      </c>
      <c r="W1339" s="153">
        <v>7</v>
      </c>
      <c r="X1339" s="151">
        <v>2766</v>
      </c>
      <c r="Y1339" s="154">
        <v>0.0325536431078326</v>
      </c>
      <c r="Z1339" s="154">
        <v>0.0290389490666052</v>
      </c>
      <c r="AA1339" s="154">
        <v>0.0228933268387725</v>
      </c>
      <c r="AB1339" s="155">
        <v>0.0341502611490558</v>
      </c>
      <c r="AC1339" s="156">
        <v>0.00614562222783268</v>
      </c>
      <c r="AD1339" s="157">
        <v>26830</v>
      </c>
      <c r="AE1339" s="158">
        <v>805</v>
      </c>
      <c r="AF1339" s="158">
        <v>1</v>
      </c>
      <c r="AG1339" s="158">
        <v>29163</v>
      </c>
      <c r="AH1339" s="158">
        <v>959</v>
      </c>
      <c r="AI1339" s="158">
        <v>3</v>
      </c>
      <c r="AJ1339" s="155">
        <v>0.0299664554603056</v>
      </c>
      <c r="AK1339" s="155">
        <v>0.0327812639303227</v>
      </c>
      <c r="AL1339" s="156">
        <v>-0.00281480847001704</v>
      </c>
    </row>
    <row r="1340" spans="1:38">
      <c r="A1340" s="166" t="s">
        <v>1085</v>
      </c>
      <c r="B1340" s="167" t="s">
        <v>1834</v>
      </c>
      <c r="C1340" s="167" t="s">
        <v>1165</v>
      </c>
      <c r="D1340" s="150">
        <v>3582</v>
      </c>
      <c r="E1340" s="150">
        <v>172</v>
      </c>
      <c r="F1340" s="150">
        <v>130</v>
      </c>
      <c r="G1340" s="150">
        <v>0</v>
      </c>
      <c r="H1340" s="150">
        <v>0</v>
      </c>
      <c r="I1340" s="151">
        <v>3716</v>
      </c>
      <c r="J1340" s="151">
        <v>146</v>
      </c>
      <c r="K1340" s="151">
        <v>146</v>
      </c>
      <c r="L1340" s="151">
        <v>10</v>
      </c>
      <c r="M1340" s="151">
        <v>0</v>
      </c>
      <c r="N1340" s="151">
        <v>2152</v>
      </c>
      <c r="O1340" s="151">
        <v>207</v>
      </c>
      <c r="P1340" s="151">
        <v>207</v>
      </c>
      <c r="Q1340" s="151">
        <v>78</v>
      </c>
      <c r="R1340" s="151">
        <v>0</v>
      </c>
      <c r="S1340" s="152">
        <v>0.015</v>
      </c>
      <c r="T1340" s="153">
        <v>81786</v>
      </c>
      <c r="U1340" s="153">
        <v>5376</v>
      </c>
      <c r="V1340" s="153">
        <v>5332</v>
      </c>
      <c r="W1340" s="153">
        <v>5</v>
      </c>
      <c r="X1340" s="151">
        <v>4859</v>
      </c>
      <c r="Y1340" s="154">
        <v>0.0656713863008339</v>
      </c>
      <c r="Z1340" s="154">
        <v>0.0480178671133445</v>
      </c>
      <c r="AA1340" s="154">
        <v>0.0392895586652314</v>
      </c>
      <c r="AB1340" s="155">
        <v>0.0961895910780669</v>
      </c>
      <c r="AC1340" s="156">
        <v>0.00872830844811306</v>
      </c>
      <c r="AD1340" s="157">
        <v>22966</v>
      </c>
      <c r="AE1340" s="158">
        <v>1372</v>
      </c>
      <c r="AF1340" s="158">
        <v>0</v>
      </c>
      <c r="AG1340" s="158">
        <v>24442</v>
      </c>
      <c r="AH1340" s="158">
        <v>1612</v>
      </c>
      <c r="AI1340" s="158">
        <v>3</v>
      </c>
      <c r="AJ1340" s="155">
        <v>0.0597404859357311</v>
      </c>
      <c r="AK1340" s="155">
        <v>0.0658293102037476</v>
      </c>
      <c r="AL1340" s="156">
        <v>-0.00608882426801657</v>
      </c>
    </row>
    <row r="1341" spans="1:38">
      <c r="A1341" s="166" t="s">
        <v>1085</v>
      </c>
      <c r="B1341" s="167" t="s">
        <v>1834</v>
      </c>
      <c r="C1341" s="167" t="s">
        <v>1166</v>
      </c>
      <c r="D1341" s="150">
        <v>2373</v>
      </c>
      <c r="E1341" s="150">
        <v>210</v>
      </c>
      <c r="F1341" s="150">
        <v>152</v>
      </c>
      <c r="G1341" s="150">
        <v>0</v>
      </c>
      <c r="H1341" s="150">
        <v>0</v>
      </c>
      <c r="I1341" s="151">
        <v>2349</v>
      </c>
      <c r="J1341" s="151">
        <v>197</v>
      </c>
      <c r="K1341" s="151">
        <v>197</v>
      </c>
      <c r="L1341" s="151">
        <v>5</v>
      </c>
      <c r="M1341" s="151">
        <v>0</v>
      </c>
      <c r="N1341" s="151">
        <v>1348</v>
      </c>
      <c r="O1341" s="151">
        <v>179</v>
      </c>
      <c r="P1341" s="151">
        <v>179</v>
      </c>
      <c r="Q1341" s="151">
        <v>62</v>
      </c>
      <c r="R1341" s="151">
        <v>0</v>
      </c>
      <c r="S1341" s="152">
        <v>0.015</v>
      </c>
      <c r="T1341" s="153">
        <v>51910</v>
      </c>
      <c r="U1341" s="153">
        <v>4457</v>
      </c>
      <c r="V1341" s="153">
        <v>4399</v>
      </c>
      <c r="W1341" s="153">
        <v>4</v>
      </c>
      <c r="X1341" s="151">
        <v>3867</v>
      </c>
      <c r="Y1341" s="154">
        <v>0.085783086110576</v>
      </c>
      <c r="Z1341" s="154">
        <v>0.0884955752212389</v>
      </c>
      <c r="AA1341" s="154">
        <v>0.0838654746700724</v>
      </c>
      <c r="AB1341" s="155">
        <v>0.132789317507418</v>
      </c>
      <c r="AC1341" s="156">
        <v>0.00463010055116657</v>
      </c>
      <c r="AD1341" s="157">
        <v>14511</v>
      </c>
      <c r="AE1341" s="158">
        <v>1292</v>
      </c>
      <c r="AF1341" s="158">
        <v>0</v>
      </c>
      <c r="AG1341" s="158">
        <v>15679</v>
      </c>
      <c r="AH1341" s="158">
        <v>1212</v>
      </c>
      <c r="AI1341" s="158">
        <v>1</v>
      </c>
      <c r="AJ1341" s="155">
        <v>0.0890359037971194</v>
      </c>
      <c r="AK1341" s="155">
        <v>0.0772370686906053</v>
      </c>
      <c r="AL1341" s="156">
        <v>0.0117988351065142</v>
      </c>
    </row>
    <row r="1342" spans="1:38">
      <c r="A1342" s="166" t="s">
        <v>1085</v>
      </c>
      <c r="B1342" s="167" t="s">
        <v>1834</v>
      </c>
      <c r="C1342" s="167" t="s">
        <v>1167</v>
      </c>
      <c r="D1342" s="150">
        <v>3749</v>
      </c>
      <c r="E1342" s="150">
        <v>398</v>
      </c>
      <c r="F1342" s="150">
        <v>303</v>
      </c>
      <c r="G1342" s="150">
        <v>0</v>
      </c>
      <c r="H1342" s="150">
        <v>0</v>
      </c>
      <c r="I1342" s="151">
        <v>3382</v>
      </c>
      <c r="J1342" s="151">
        <v>321</v>
      </c>
      <c r="K1342" s="151">
        <v>321</v>
      </c>
      <c r="L1342" s="151">
        <v>4</v>
      </c>
      <c r="M1342" s="151">
        <v>0</v>
      </c>
      <c r="N1342" s="151">
        <v>2319</v>
      </c>
      <c r="O1342" s="151">
        <v>249</v>
      </c>
      <c r="P1342" s="151">
        <v>249</v>
      </c>
      <c r="Q1342" s="151">
        <v>14</v>
      </c>
      <c r="R1342" s="151">
        <v>0</v>
      </c>
      <c r="S1342" s="152">
        <v>0.015</v>
      </c>
      <c r="T1342" s="153">
        <v>84552</v>
      </c>
      <c r="U1342" s="153">
        <v>8906</v>
      </c>
      <c r="V1342" s="153">
        <v>8811</v>
      </c>
      <c r="W1342" s="153">
        <v>4</v>
      </c>
      <c r="X1342" s="151">
        <v>7763</v>
      </c>
      <c r="Y1342" s="154">
        <v>0.10528432207399</v>
      </c>
      <c r="Z1342" s="154">
        <v>0.106161643104828</v>
      </c>
      <c r="AA1342" s="154">
        <v>0.0949142519219397</v>
      </c>
      <c r="AB1342" s="155">
        <v>0.107373868046572</v>
      </c>
      <c r="AC1342" s="156">
        <v>0.0112473911828883</v>
      </c>
      <c r="AD1342" s="157">
        <v>23004</v>
      </c>
      <c r="AE1342" s="158">
        <v>2398</v>
      </c>
      <c r="AF1342" s="158">
        <v>0</v>
      </c>
      <c r="AG1342" s="158">
        <v>26417</v>
      </c>
      <c r="AH1342" s="158">
        <v>2648</v>
      </c>
      <c r="AI1342" s="158">
        <v>0</v>
      </c>
      <c r="AJ1342" s="155">
        <v>0.104242740392975</v>
      </c>
      <c r="AK1342" s="155">
        <v>0.10023848279517</v>
      </c>
      <c r="AL1342" s="156">
        <v>0.00400425759780536</v>
      </c>
    </row>
    <row r="1343" spans="1:38">
      <c r="A1343" s="166" t="s">
        <v>1085</v>
      </c>
      <c r="B1343" s="167" t="s">
        <v>1834</v>
      </c>
      <c r="C1343" s="167" t="s">
        <v>1168</v>
      </c>
      <c r="D1343" s="150">
        <v>3482</v>
      </c>
      <c r="E1343" s="150">
        <v>180</v>
      </c>
      <c r="F1343" s="150">
        <v>130</v>
      </c>
      <c r="G1343" s="150">
        <v>0</v>
      </c>
      <c r="H1343" s="150">
        <v>0</v>
      </c>
      <c r="I1343" s="151">
        <v>2902</v>
      </c>
      <c r="J1343" s="151">
        <v>192</v>
      </c>
      <c r="K1343" s="151">
        <v>192</v>
      </c>
      <c r="L1343" s="151">
        <v>0</v>
      </c>
      <c r="M1343" s="151">
        <v>0</v>
      </c>
      <c r="N1343" s="151">
        <v>1914</v>
      </c>
      <c r="O1343" s="151">
        <v>119</v>
      </c>
      <c r="P1343" s="151">
        <v>119</v>
      </c>
      <c r="Q1343" s="151">
        <v>9</v>
      </c>
      <c r="R1343" s="151">
        <v>0</v>
      </c>
      <c r="S1343" s="152">
        <v>0.015</v>
      </c>
      <c r="T1343" s="153">
        <v>73070</v>
      </c>
      <c r="U1343" s="153">
        <v>5213</v>
      </c>
      <c r="V1343" s="153">
        <v>5162</v>
      </c>
      <c r="W1343" s="153">
        <v>3</v>
      </c>
      <c r="X1343" s="151">
        <v>4573</v>
      </c>
      <c r="Y1343" s="154">
        <v>0.0713014917202682</v>
      </c>
      <c r="Z1343" s="154">
        <v>0.0516944284893739</v>
      </c>
      <c r="AA1343" s="154">
        <v>0.0661612680909717</v>
      </c>
      <c r="AB1343" s="155">
        <v>0.0621734587251829</v>
      </c>
      <c r="AC1343" s="156">
        <v>-0.0144668396015978</v>
      </c>
      <c r="AD1343" s="157">
        <v>20284</v>
      </c>
      <c r="AE1343" s="158">
        <v>1303</v>
      </c>
      <c r="AF1343" s="158">
        <v>0</v>
      </c>
      <c r="AG1343" s="158">
        <v>22075</v>
      </c>
      <c r="AH1343" s="158">
        <v>1591</v>
      </c>
      <c r="AI1343" s="158">
        <v>2</v>
      </c>
      <c r="AJ1343" s="155">
        <v>0.0642378229146125</v>
      </c>
      <c r="AK1343" s="155">
        <v>0.0719818799546999</v>
      </c>
      <c r="AL1343" s="156">
        <v>-0.00774405704008739</v>
      </c>
    </row>
    <row r="1344" spans="1:38">
      <c r="A1344" s="166" t="s">
        <v>1085</v>
      </c>
      <c r="B1344" s="167" t="s">
        <v>1834</v>
      </c>
      <c r="C1344" s="167" t="s">
        <v>1169</v>
      </c>
      <c r="D1344" s="150">
        <v>2064</v>
      </c>
      <c r="E1344" s="150">
        <v>130</v>
      </c>
      <c r="F1344" s="150">
        <v>94</v>
      </c>
      <c r="G1344" s="150">
        <v>0</v>
      </c>
      <c r="H1344" s="150">
        <v>0</v>
      </c>
      <c r="I1344" s="151">
        <v>1907</v>
      </c>
      <c r="J1344" s="151">
        <v>86</v>
      </c>
      <c r="K1344" s="151">
        <v>86</v>
      </c>
      <c r="L1344" s="151">
        <v>0</v>
      </c>
      <c r="M1344" s="151">
        <v>0</v>
      </c>
      <c r="N1344" s="151">
        <v>1382</v>
      </c>
      <c r="O1344" s="151">
        <v>153</v>
      </c>
      <c r="P1344" s="151">
        <v>153</v>
      </c>
      <c r="Q1344" s="151">
        <v>13</v>
      </c>
      <c r="R1344" s="151">
        <v>0</v>
      </c>
      <c r="S1344" s="152">
        <v>0.015</v>
      </c>
      <c r="T1344" s="153">
        <v>46821</v>
      </c>
      <c r="U1344" s="153">
        <v>3417</v>
      </c>
      <c r="V1344" s="153">
        <v>3381</v>
      </c>
      <c r="W1344" s="153">
        <v>7</v>
      </c>
      <c r="X1344" s="151">
        <v>2977</v>
      </c>
      <c r="Y1344" s="154">
        <v>0.0728305674804041</v>
      </c>
      <c r="Z1344" s="154">
        <v>0.062984496124031</v>
      </c>
      <c r="AA1344" s="154">
        <v>0.0450970110120608</v>
      </c>
      <c r="AB1344" s="155">
        <v>0.110709117221418</v>
      </c>
      <c r="AC1344" s="156">
        <v>0.0178874851119702</v>
      </c>
      <c r="AD1344" s="157">
        <v>12866</v>
      </c>
      <c r="AE1344" s="158">
        <v>937</v>
      </c>
      <c r="AF1344" s="158">
        <v>0</v>
      </c>
      <c r="AG1344" s="158">
        <v>14302</v>
      </c>
      <c r="AH1344" s="158">
        <v>1024</v>
      </c>
      <c r="AI1344" s="158">
        <v>3</v>
      </c>
      <c r="AJ1344" s="155">
        <v>0.0728276076480647</v>
      </c>
      <c r="AK1344" s="155">
        <v>0.0713886169766466</v>
      </c>
      <c r="AL1344" s="156">
        <v>0.00143899067141803</v>
      </c>
    </row>
    <row r="1345" spans="1:38">
      <c r="A1345" s="166" t="s">
        <v>1085</v>
      </c>
      <c r="B1345" s="167" t="s">
        <v>1836</v>
      </c>
      <c r="C1345" s="167" t="s">
        <v>1170</v>
      </c>
      <c r="D1345" s="150">
        <v>1564</v>
      </c>
      <c r="E1345" s="150">
        <v>25</v>
      </c>
      <c r="F1345" s="150">
        <v>19</v>
      </c>
      <c r="G1345" s="150">
        <v>0</v>
      </c>
      <c r="H1345" s="150">
        <v>0</v>
      </c>
      <c r="I1345" s="151">
        <v>1976</v>
      </c>
      <c r="J1345" s="151">
        <v>17</v>
      </c>
      <c r="K1345" s="151">
        <v>17</v>
      </c>
      <c r="L1345" s="151">
        <v>2</v>
      </c>
      <c r="M1345" s="151">
        <v>0</v>
      </c>
      <c r="N1345" s="151">
        <v>1050</v>
      </c>
      <c r="O1345" s="151">
        <v>5</v>
      </c>
      <c r="P1345" s="151">
        <v>5</v>
      </c>
      <c r="Q1345" s="151">
        <v>3</v>
      </c>
      <c r="R1345" s="151">
        <v>0</v>
      </c>
      <c r="S1345" s="152">
        <v>0.015</v>
      </c>
      <c r="T1345" s="153">
        <v>39260</v>
      </c>
      <c r="U1345" s="153">
        <v>384</v>
      </c>
      <c r="V1345" s="153">
        <v>378</v>
      </c>
      <c r="W1345" s="153">
        <v>0</v>
      </c>
      <c r="X1345" s="151">
        <v>336</v>
      </c>
      <c r="Y1345" s="154">
        <v>0.0097809475292919</v>
      </c>
      <c r="Z1345" s="154">
        <v>0.0159846547314578</v>
      </c>
      <c r="AA1345" s="154">
        <v>0.00860323886639676</v>
      </c>
      <c r="AB1345" s="155">
        <v>0.00476190476190476</v>
      </c>
      <c r="AC1345" s="156">
        <v>0.00738141586506104</v>
      </c>
      <c r="AD1345" s="157">
        <v>10647</v>
      </c>
      <c r="AE1345" s="158">
        <v>126</v>
      </c>
      <c r="AF1345" s="158">
        <v>0</v>
      </c>
      <c r="AG1345" s="158">
        <v>11594</v>
      </c>
      <c r="AH1345" s="158">
        <v>116</v>
      </c>
      <c r="AI1345" s="158">
        <v>0</v>
      </c>
      <c r="AJ1345" s="155">
        <v>0.0118343195266272</v>
      </c>
      <c r="AK1345" s="155">
        <v>0.0100051750905641</v>
      </c>
      <c r="AL1345" s="156">
        <v>0.00182914443606313</v>
      </c>
    </row>
    <row r="1346" spans="1:38">
      <c r="A1346" s="166" t="s">
        <v>1085</v>
      </c>
      <c r="B1346" s="167" t="s">
        <v>1836</v>
      </c>
      <c r="C1346" s="167" t="s">
        <v>1171</v>
      </c>
      <c r="D1346" s="150">
        <v>6335</v>
      </c>
      <c r="E1346" s="150">
        <v>43</v>
      </c>
      <c r="F1346" s="150">
        <v>30</v>
      </c>
      <c r="G1346" s="150">
        <v>0</v>
      </c>
      <c r="H1346" s="150">
        <v>0</v>
      </c>
      <c r="I1346" s="151">
        <v>7929</v>
      </c>
      <c r="J1346" s="151">
        <v>43</v>
      </c>
      <c r="K1346" s="151">
        <v>43</v>
      </c>
      <c r="L1346" s="151">
        <v>10</v>
      </c>
      <c r="M1346" s="151">
        <v>0</v>
      </c>
      <c r="N1346" s="151">
        <v>4466</v>
      </c>
      <c r="O1346" s="151">
        <v>31</v>
      </c>
      <c r="P1346" s="151">
        <v>31</v>
      </c>
      <c r="Q1346" s="151">
        <v>21</v>
      </c>
      <c r="R1346" s="151">
        <v>0</v>
      </c>
      <c r="S1346" s="152">
        <v>0.015</v>
      </c>
      <c r="T1346" s="153">
        <v>151440</v>
      </c>
      <c r="U1346" s="153">
        <v>1161</v>
      </c>
      <c r="V1346" s="153">
        <v>1148</v>
      </c>
      <c r="W1346" s="153">
        <v>0</v>
      </c>
      <c r="X1346" s="151">
        <v>1062</v>
      </c>
      <c r="Y1346" s="154">
        <v>0.00766640253565769</v>
      </c>
      <c r="Z1346" s="154">
        <v>0.00678768745067088</v>
      </c>
      <c r="AA1346" s="154">
        <v>0.00542313028124606</v>
      </c>
      <c r="AB1346" s="155">
        <v>0.00694133452754142</v>
      </c>
      <c r="AC1346" s="156">
        <v>0.00136455716942482</v>
      </c>
      <c r="AD1346" s="157">
        <v>41968</v>
      </c>
      <c r="AE1346" s="158">
        <v>308</v>
      </c>
      <c r="AF1346" s="158">
        <v>0</v>
      </c>
      <c r="AG1346" s="158">
        <v>45138</v>
      </c>
      <c r="AH1346" s="158">
        <v>340</v>
      </c>
      <c r="AI1346" s="158">
        <v>0</v>
      </c>
      <c r="AJ1346" s="155">
        <v>0.00733892489515822</v>
      </c>
      <c r="AK1346" s="155">
        <v>0.00753245602374939</v>
      </c>
      <c r="AL1346" s="156">
        <v>-0.000193531128591174</v>
      </c>
    </row>
    <row r="1347" spans="1:38">
      <c r="A1347" s="166" t="s">
        <v>1085</v>
      </c>
      <c r="B1347" s="167" t="s">
        <v>1836</v>
      </c>
      <c r="C1347" s="167" t="s">
        <v>1172</v>
      </c>
      <c r="D1347" s="150">
        <v>6673</v>
      </c>
      <c r="E1347" s="150">
        <v>95</v>
      </c>
      <c r="F1347" s="150">
        <v>77</v>
      </c>
      <c r="G1347" s="150">
        <v>3</v>
      </c>
      <c r="H1347" s="150">
        <v>0</v>
      </c>
      <c r="I1347" s="151">
        <v>7980</v>
      </c>
      <c r="J1347" s="151">
        <v>96</v>
      </c>
      <c r="K1347" s="151">
        <v>96</v>
      </c>
      <c r="L1347" s="151">
        <v>14</v>
      </c>
      <c r="M1347" s="151">
        <v>0</v>
      </c>
      <c r="N1347" s="151">
        <v>4495</v>
      </c>
      <c r="O1347" s="151">
        <v>48</v>
      </c>
      <c r="P1347" s="151">
        <v>48</v>
      </c>
      <c r="Q1347" s="151">
        <v>29</v>
      </c>
      <c r="R1347" s="151">
        <v>0</v>
      </c>
      <c r="S1347" s="152">
        <v>0.015</v>
      </c>
      <c r="T1347" s="153">
        <v>156574</v>
      </c>
      <c r="U1347" s="153">
        <v>2190</v>
      </c>
      <c r="V1347" s="153">
        <v>2172</v>
      </c>
      <c r="W1347" s="153">
        <v>0</v>
      </c>
      <c r="X1347" s="151">
        <v>1966</v>
      </c>
      <c r="Y1347" s="154">
        <v>0.013986996563925</v>
      </c>
      <c r="Z1347" s="154">
        <v>0.014236475348419</v>
      </c>
      <c r="AA1347" s="154">
        <v>0.0120300751879699</v>
      </c>
      <c r="AB1347" s="155">
        <v>0.010678531701891</v>
      </c>
      <c r="AC1347" s="156">
        <v>0.00220640016044908</v>
      </c>
      <c r="AD1347" s="157">
        <v>43253</v>
      </c>
      <c r="AE1347" s="158">
        <v>596</v>
      </c>
      <c r="AF1347" s="158">
        <v>0</v>
      </c>
      <c r="AG1347" s="158">
        <v>47082</v>
      </c>
      <c r="AH1347" s="158">
        <v>604</v>
      </c>
      <c r="AI1347" s="158">
        <v>0</v>
      </c>
      <c r="AJ1347" s="155">
        <v>0.0137793910249</v>
      </c>
      <c r="AK1347" s="155">
        <v>0.012828681874177</v>
      </c>
      <c r="AL1347" s="156">
        <v>0.000950709150723039</v>
      </c>
    </row>
    <row r="1348" spans="1:38">
      <c r="A1348" s="166" t="s">
        <v>1085</v>
      </c>
      <c r="B1348" s="167" t="s">
        <v>1836</v>
      </c>
      <c r="C1348" s="167" t="s">
        <v>1173</v>
      </c>
      <c r="D1348" s="150">
        <v>4621</v>
      </c>
      <c r="E1348" s="150">
        <v>40</v>
      </c>
      <c r="F1348" s="150">
        <v>29</v>
      </c>
      <c r="G1348" s="150">
        <v>1</v>
      </c>
      <c r="H1348" s="150">
        <v>0</v>
      </c>
      <c r="I1348" s="151">
        <v>5666</v>
      </c>
      <c r="J1348" s="151">
        <v>53</v>
      </c>
      <c r="K1348" s="151">
        <v>53</v>
      </c>
      <c r="L1348" s="151">
        <v>3</v>
      </c>
      <c r="M1348" s="151">
        <v>0</v>
      </c>
      <c r="N1348" s="151">
        <v>3217</v>
      </c>
      <c r="O1348" s="151">
        <v>28</v>
      </c>
      <c r="P1348" s="151">
        <v>28</v>
      </c>
      <c r="Q1348" s="151">
        <v>14</v>
      </c>
      <c r="R1348" s="151">
        <v>0</v>
      </c>
      <c r="S1348" s="152">
        <v>0.015</v>
      </c>
      <c r="T1348" s="153">
        <v>114477</v>
      </c>
      <c r="U1348" s="153">
        <v>1060</v>
      </c>
      <c r="V1348" s="153">
        <v>1049</v>
      </c>
      <c r="W1348" s="153">
        <v>3</v>
      </c>
      <c r="X1348" s="151">
        <v>941</v>
      </c>
      <c r="Y1348" s="154">
        <v>0.00923329577120295</v>
      </c>
      <c r="Z1348" s="154">
        <v>0.00865613503570656</v>
      </c>
      <c r="AA1348" s="154">
        <v>0.00935404165195905</v>
      </c>
      <c r="AB1348" s="155">
        <v>0.00870376126826236</v>
      </c>
      <c r="AC1348" s="156">
        <v>-0.000697906616252497</v>
      </c>
      <c r="AD1348" s="157">
        <v>30602</v>
      </c>
      <c r="AE1348" s="158">
        <v>306</v>
      </c>
      <c r="AF1348" s="158">
        <v>2</v>
      </c>
      <c r="AG1348" s="158">
        <v>34247</v>
      </c>
      <c r="AH1348" s="158">
        <v>289</v>
      </c>
      <c r="AI1348" s="158">
        <v>0</v>
      </c>
      <c r="AJ1348" s="155">
        <v>0.00993399124240246</v>
      </c>
      <c r="AK1348" s="155">
        <v>0.00843869536017753</v>
      </c>
      <c r="AL1348" s="156">
        <v>0.00149529588222492</v>
      </c>
    </row>
    <row r="1349" spans="1:38">
      <c r="A1349" s="166" t="s">
        <v>1085</v>
      </c>
      <c r="B1349" s="167" t="s">
        <v>1836</v>
      </c>
      <c r="C1349" s="167" t="s">
        <v>1174</v>
      </c>
      <c r="D1349" s="150">
        <v>2154</v>
      </c>
      <c r="E1349" s="150">
        <v>57</v>
      </c>
      <c r="F1349" s="150">
        <v>44</v>
      </c>
      <c r="G1349" s="150">
        <v>0</v>
      </c>
      <c r="H1349" s="150">
        <v>0</v>
      </c>
      <c r="I1349" s="151">
        <v>2673</v>
      </c>
      <c r="J1349" s="151">
        <v>19</v>
      </c>
      <c r="K1349" s="151">
        <v>19</v>
      </c>
      <c r="L1349" s="151">
        <v>2</v>
      </c>
      <c r="M1349" s="151">
        <v>0</v>
      </c>
      <c r="N1349" s="151">
        <v>1424</v>
      </c>
      <c r="O1349" s="151">
        <v>36</v>
      </c>
      <c r="P1349" s="151">
        <v>36</v>
      </c>
      <c r="Q1349" s="151">
        <v>22</v>
      </c>
      <c r="R1349" s="151">
        <v>0</v>
      </c>
      <c r="S1349" s="152">
        <v>0.015</v>
      </c>
      <c r="T1349" s="153">
        <v>51319</v>
      </c>
      <c r="U1349" s="153">
        <v>842</v>
      </c>
      <c r="V1349" s="153">
        <v>829</v>
      </c>
      <c r="W1349" s="153">
        <v>0</v>
      </c>
      <c r="X1349" s="151">
        <v>745</v>
      </c>
      <c r="Y1349" s="154">
        <v>0.0164071786277987</v>
      </c>
      <c r="Z1349" s="154">
        <v>0.0264623955431755</v>
      </c>
      <c r="AA1349" s="154">
        <v>0.00710811821922933</v>
      </c>
      <c r="AB1349" s="155">
        <v>0.0252808988764045</v>
      </c>
      <c r="AC1349" s="156">
        <v>0.0193542773239462</v>
      </c>
      <c r="AD1349" s="157">
        <v>13981</v>
      </c>
      <c r="AE1349" s="158">
        <v>246</v>
      </c>
      <c r="AF1349" s="158">
        <v>0</v>
      </c>
      <c r="AG1349" s="158">
        <v>15316</v>
      </c>
      <c r="AH1349" s="158">
        <v>214</v>
      </c>
      <c r="AI1349" s="158">
        <v>0</v>
      </c>
      <c r="AJ1349" s="155">
        <v>0.0175953079178886</v>
      </c>
      <c r="AK1349" s="155">
        <v>0.0139723165317315</v>
      </c>
      <c r="AL1349" s="156">
        <v>0.00362299138615704</v>
      </c>
    </row>
    <row r="1350" spans="1:38">
      <c r="A1350" s="166" t="s">
        <v>1085</v>
      </c>
      <c r="B1350" s="167" t="s">
        <v>1836</v>
      </c>
      <c r="C1350" s="167" t="s">
        <v>1175</v>
      </c>
      <c r="D1350" s="150">
        <v>2695</v>
      </c>
      <c r="E1350" s="150">
        <v>19</v>
      </c>
      <c r="F1350" s="150">
        <v>13</v>
      </c>
      <c r="G1350" s="150">
        <v>0</v>
      </c>
      <c r="H1350" s="150">
        <v>0</v>
      </c>
      <c r="I1350" s="151">
        <v>3559</v>
      </c>
      <c r="J1350" s="151">
        <v>23</v>
      </c>
      <c r="K1350" s="151">
        <v>23</v>
      </c>
      <c r="L1350" s="151">
        <v>1</v>
      </c>
      <c r="M1350" s="151">
        <v>0</v>
      </c>
      <c r="N1350" s="151">
        <v>2074</v>
      </c>
      <c r="O1350" s="151">
        <v>12</v>
      </c>
      <c r="P1350" s="151">
        <v>12</v>
      </c>
      <c r="Q1350" s="151">
        <v>4</v>
      </c>
      <c r="R1350" s="151">
        <v>0</v>
      </c>
      <c r="S1350" s="152">
        <v>0.015</v>
      </c>
      <c r="T1350" s="153">
        <v>67325</v>
      </c>
      <c r="U1350" s="153">
        <v>487</v>
      </c>
      <c r="V1350" s="153">
        <v>479</v>
      </c>
      <c r="W1350" s="153">
        <v>0</v>
      </c>
      <c r="X1350" s="151">
        <v>431</v>
      </c>
      <c r="Y1350" s="154">
        <v>0.00723356851095433</v>
      </c>
      <c r="Z1350" s="154">
        <v>0.00705009276437848</v>
      </c>
      <c r="AA1350" s="154">
        <v>0.0064624894633324</v>
      </c>
      <c r="AB1350" s="155">
        <v>0.00578592092574735</v>
      </c>
      <c r="AC1350" s="156">
        <v>0.000587603301046082</v>
      </c>
      <c r="AD1350" s="157">
        <v>18577</v>
      </c>
      <c r="AE1350" s="158">
        <v>119</v>
      </c>
      <c r="AF1350" s="158">
        <v>0</v>
      </c>
      <c r="AG1350" s="158">
        <v>20435</v>
      </c>
      <c r="AH1350" s="158">
        <v>143</v>
      </c>
      <c r="AI1350" s="158">
        <v>0</v>
      </c>
      <c r="AJ1350" s="155">
        <v>0.00640577057651935</v>
      </c>
      <c r="AK1350" s="155">
        <v>0.00699779789576707</v>
      </c>
      <c r="AL1350" s="156">
        <v>-0.000592027319247714</v>
      </c>
    </row>
    <row r="1351" spans="1:38">
      <c r="A1351" s="166" t="s">
        <v>1085</v>
      </c>
      <c r="B1351" s="167" t="s">
        <v>1836</v>
      </c>
      <c r="C1351" s="167" t="s">
        <v>1176</v>
      </c>
      <c r="D1351" s="150">
        <v>6678</v>
      </c>
      <c r="E1351" s="150">
        <v>165</v>
      </c>
      <c r="F1351" s="150">
        <v>101</v>
      </c>
      <c r="G1351" s="150">
        <v>0</v>
      </c>
      <c r="H1351" s="150">
        <v>0</v>
      </c>
      <c r="I1351" s="151">
        <v>8287</v>
      </c>
      <c r="J1351" s="151">
        <v>165</v>
      </c>
      <c r="K1351" s="151">
        <v>165</v>
      </c>
      <c r="L1351" s="151">
        <v>14</v>
      </c>
      <c r="M1351" s="151">
        <v>0</v>
      </c>
      <c r="N1351" s="151">
        <v>4586</v>
      </c>
      <c r="O1351" s="151">
        <v>130</v>
      </c>
      <c r="P1351" s="151">
        <v>130</v>
      </c>
      <c r="Q1351" s="151">
        <v>76</v>
      </c>
      <c r="R1351" s="151">
        <v>0</v>
      </c>
      <c r="S1351" s="152">
        <v>0.015</v>
      </c>
      <c r="T1351" s="153">
        <v>163871</v>
      </c>
      <c r="U1351" s="153">
        <v>3320</v>
      </c>
      <c r="V1351" s="153">
        <v>3256</v>
      </c>
      <c r="W1351" s="153">
        <v>5</v>
      </c>
      <c r="X1351" s="151">
        <v>2879</v>
      </c>
      <c r="Y1351" s="154">
        <v>0.0202293267265105</v>
      </c>
      <c r="Z1351" s="154">
        <v>0.0247079964061096</v>
      </c>
      <c r="AA1351" s="154">
        <v>0.0199107035115241</v>
      </c>
      <c r="AB1351" s="155">
        <v>0.028347143480157</v>
      </c>
      <c r="AC1351" s="156">
        <v>0.00479729289458554</v>
      </c>
      <c r="AD1351" s="157">
        <v>44508</v>
      </c>
      <c r="AE1351" s="158">
        <v>954</v>
      </c>
      <c r="AF1351" s="158">
        <v>1</v>
      </c>
      <c r="AG1351" s="158">
        <v>48635</v>
      </c>
      <c r="AH1351" s="158">
        <v>1071</v>
      </c>
      <c r="AI1351" s="158">
        <v>0</v>
      </c>
      <c r="AJ1351" s="155">
        <v>0.0214118810101555</v>
      </c>
      <c r="AK1351" s="155">
        <v>0.0220211781638738</v>
      </c>
      <c r="AL1351" s="156">
        <v>-0.000609297153718276</v>
      </c>
    </row>
    <row r="1352" spans="1:38">
      <c r="A1352" s="166" t="s">
        <v>1085</v>
      </c>
      <c r="B1352" s="167" t="s">
        <v>1836</v>
      </c>
      <c r="C1352" s="167" t="s">
        <v>1177</v>
      </c>
      <c r="D1352" s="150">
        <v>5262</v>
      </c>
      <c r="E1352" s="150">
        <v>56</v>
      </c>
      <c r="F1352" s="150">
        <v>32</v>
      </c>
      <c r="G1352" s="150">
        <v>1</v>
      </c>
      <c r="H1352" s="150">
        <v>0</v>
      </c>
      <c r="I1352" s="151">
        <v>6623</v>
      </c>
      <c r="J1352" s="151">
        <v>68</v>
      </c>
      <c r="K1352" s="151">
        <v>67</v>
      </c>
      <c r="L1352" s="151">
        <v>6</v>
      </c>
      <c r="M1352" s="151">
        <v>0</v>
      </c>
      <c r="N1352" s="151">
        <v>3509</v>
      </c>
      <c r="O1352" s="151">
        <v>42</v>
      </c>
      <c r="P1352" s="151">
        <v>42</v>
      </c>
      <c r="Q1352" s="151">
        <v>21</v>
      </c>
      <c r="R1352" s="151">
        <v>0</v>
      </c>
      <c r="S1352" s="152">
        <v>0.015</v>
      </c>
      <c r="T1352" s="153">
        <v>127345</v>
      </c>
      <c r="U1352" s="153">
        <v>1323</v>
      </c>
      <c r="V1352" s="153">
        <v>1298</v>
      </c>
      <c r="W1352" s="153">
        <v>0</v>
      </c>
      <c r="X1352" s="151">
        <v>1172</v>
      </c>
      <c r="Y1352" s="154">
        <v>0.0103891004750874</v>
      </c>
      <c r="Z1352" s="154">
        <v>0.0106423413150893</v>
      </c>
      <c r="AA1352" s="154">
        <v>0.0102672504907142</v>
      </c>
      <c r="AB1352" s="155">
        <v>0.01196922200057</v>
      </c>
      <c r="AC1352" s="156">
        <v>0.000375090824375141</v>
      </c>
      <c r="AD1352" s="157">
        <v>34738</v>
      </c>
      <c r="AE1352" s="158">
        <v>364</v>
      </c>
      <c r="AF1352" s="158">
        <v>0</v>
      </c>
      <c r="AG1352" s="158">
        <v>38234</v>
      </c>
      <c r="AH1352" s="158">
        <v>424</v>
      </c>
      <c r="AI1352" s="158">
        <v>0</v>
      </c>
      <c r="AJ1352" s="155">
        <v>0.0104784385975013</v>
      </c>
      <c r="AK1352" s="155">
        <v>0.0110896061097453</v>
      </c>
      <c r="AL1352" s="156">
        <v>-0.000611167512243958</v>
      </c>
    </row>
    <row r="1353" spans="1:38">
      <c r="A1353" s="166" t="s">
        <v>1085</v>
      </c>
      <c r="B1353" s="167" t="s">
        <v>1836</v>
      </c>
      <c r="C1353" s="167" t="s">
        <v>1178</v>
      </c>
      <c r="D1353" s="150">
        <v>5743</v>
      </c>
      <c r="E1353" s="150">
        <v>74</v>
      </c>
      <c r="F1353" s="150">
        <v>56</v>
      </c>
      <c r="G1353" s="150">
        <v>0</v>
      </c>
      <c r="H1353" s="150">
        <v>0</v>
      </c>
      <c r="I1353" s="151">
        <v>7147</v>
      </c>
      <c r="J1353" s="151">
        <v>70</v>
      </c>
      <c r="K1353" s="151">
        <v>69</v>
      </c>
      <c r="L1353" s="151">
        <v>1</v>
      </c>
      <c r="M1353" s="151">
        <v>0</v>
      </c>
      <c r="N1353" s="151">
        <v>3721</v>
      </c>
      <c r="O1353" s="151">
        <v>43</v>
      </c>
      <c r="P1353" s="151">
        <v>43</v>
      </c>
      <c r="Q1353" s="151">
        <v>8</v>
      </c>
      <c r="R1353" s="151">
        <v>0</v>
      </c>
      <c r="S1353" s="152">
        <v>0.015</v>
      </c>
      <c r="T1353" s="153">
        <v>140939</v>
      </c>
      <c r="U1353" s="153">
        <v>1751</v>
      </c>
      <c r="V1353" s="153">
        <v>1732</v>
      </c>
      <c r="W1353" s="153">
        <v>0</v>
      </c>
      <c r="X1353" s="151">
        <v>1557</v>
      </c>
      <c r="Y1353" s="154">
        <v>0.0124238145580712</v>
      </c>
      <c r="Z1353" s="154">
        <v>0.0128852516106565</v>
      </c>
      <c r="AA1353" s="154">
        <v>0.00979431929480901</v>
      </c>
      <c r="AB1353" s="155">
        <v>0.0115560333243752</v>
      </c>
      <c r="AC1353" s="156">
        <v>0.00309093231584744</v>
      </c>
      <c r="AD1353" s="157">
        <v>37857</v>
      </c>
      <c r="AE1353" s="158">
        <v>460</v>
      </c>
      <c r="AF1353" s="158">
        <v>0</v>
      </c>
      <c r="AG1353" s="158">
        <v>42569</v>
      </c>
      <c r="AH1353" s="158">
        <v>581</v>
      </c>
      <c r="AI1353" s="158">
        <v>0</v>
      </c>
      <c r="AJ1353" s="155">
        <v>0.012150989249016</v>
      </c>
      <c r="AK1353" s="155">
        <v>0.0136484296084005</v>
      </c>
      <c r="AL1353" s="156">
        <v>-0.00149744035938445</v>
      </c>
    </row>
    <row r="1354" spans="1:38">
      <c r="A1354" s="166" t="s">
        <v>1085</v>
      </c>
      <c r="B1354" s="167" t="s">
        <v>1836</v>
      </c>
      <c r="C1354" s="167" t="s">
        <v>1179</v>
      </c>
      <c r="D1354" s="150">
        <v>4646</v>
      </c>
      <c r="E1354" s="150">
        <v>71</v>
      </c>
      <c r="F1354" s="150">
        <v>58</v>
      </c>
      <c r="G1354" s="150">
        <v>0</v>
      </c>
      <c r="H1354" s="150">
        <v>0</v>
      </c>
      <c r="I1354" s="151">
        <v>6044</v>
      </c>
      <c r="J1354" s="151">
        <v>44</v>
      </c>
      <c r="K1354" s="151">
        <v>44</v>
      </c>
      <c r="L1354" s="151">
        <v>4</v>
      </c>
      <c r="M1354" s="151">
        <v>0</v>
      </c>
      <c r="N1354" s="151">
        <v>3223</v>
      </c>
      <c r="O1354" s="151">
        <v>45</v>
      </c>
      <c r="P1354" s="151">
        <v>45</v>
      </c>
      <c r="Q1354" s="151">
        <v>26</v>
      </c>
      <c r="R1354" s="151">
        <v>0</v>
      </c>
      <c r="S1354" s="152">
        <v>0.015</v>
      </c>
      <c r="T1354" s="153">
        <v>114481</v>
      </c>
      <c r="U1354" s="153">
        <v>1343</v>
      </c>
      <c r="V1354" s="153">
        <v>1329</v>
      </c>
      <c r="W1354" s="153">
        <v>0</v>
      </c>
      <c r="X1354" s="151">
        <v>1205</v>
      </c>
      <c r="Y1354" s="154">
        <v>0.0117312043046444</v>
      </c>
      <c r="Z1354" s="154">
        <v>0.0152819629789066</v>
      </c>
      <c r="AA1354" s="154">
        <v>0.00727994705493051</v>
      </c>
      <c r="AB1354" s="155">
        <v>0.0139621470679491</v>
      </c>
      <c r="AC1354" s="156">
        <v>0.00800201592397608</v>
      </c>
      <c r="AD1354" s="157">
        <v>31054</v>
      </c>
      <c r="AE1354" s="158">
        <v>354</v>
      </c>
      <c r="AF1354" s="158">
        <v>0</v>
      </c>
      <c r="AG1354" s="158">
        <v>34374</v>
      </c>
      <c r="AH1354" s="158">
        <v>383</v>
      </c>
      <c r="AI1354" s="158">
        <v>0</v>
      </c>
      <c r="AJ1354" s="155">
        <v>0.0113994976492561</v>
      </c>
      <c r="AK1354" s="155">
        <v>0.0111421423168674</v>
      </c>
      <c r="AL1354" s="156">
        <v>0.000257355332388735</v>
      </c>
    </row>
    <row r="1355" spans="1:38">
      <c r="A1355" s="166" t="s">
        <v>1085</v>
      </c>
      <c r="B1355" s="167" t="s">
        <v>1836</v>
      </c>
      <c r="C1355" s="167" t="s">
        <v>1180</v>
      </c>
      <c r="D1355" s="150">
        <v>3053</v>
      </c>
      <c r="E1355" s="150">
        <v>33</v>
      </c>
      <c r="F1355" s="150">
        <v>24</v>
      </c>
      <c r="G1355" s="150">
        <v>1</v>
      </c>
      <c r="H1355" s="150">
        <v>0</v>
      </c>
      <c r="I1355" s="151">
        <v>3483</v>
      </c>
      <c r="J1355" s="151">
        <v>39</v>
      </c>
      <c r="K1355" s="151">
        <v>39</v>
      </c>
      <c r="L1355" s="151">
        <v>0</v>
      </c>
      <c r="M1355" s="151">
        <v>0</v>
      </c>
      <c r="N1355" s="151">
        <v>1973</v>
      </c>
      <c r="O1355" s="151">
        <v>29</v>
      </c>
      <c r="P1355" s="151">
        <v>29</v>
      </c>
      <c r="Q1355" s="151">
        <v>13</v>
      </c>
      <c r="R1355" s="151">
        <v>0</v>
      </c>
      <c r="S1355" s="152">
        <v>0.015</v>
      </c>
      <c r="T1355" s="153">
        <v>67166</v>
      </c>
      <c r="U1355" s="153">
        <v>779</v>
      </c>
      <c r="V1355" s="153">
        <v>770</v>
      </c>
      <c r="W1355" s="153">
        <v>0</v>
      </c>
      <c r="X1355" s="151">
        <v>685</v>
      </c>
      <c r="Y1355" s="154">
        <v>0.0115981300062532</v>
      </c>
      <c r="Z1355" s="154">
        <v>0.0108090402882411</v>
      </c>
      <c r="AA1355" s="154">
        <v>0.0111972437553833</v>
      </c>
      <c r="AB1355" s="155">
        <v>0.0146984287886467</v>
      </c>
      <c r="AC1355" s="156">
        <v>-0.000388203467142216</v>
      </c>
      <c r="AD1355" s="157">
        <v>18813</v>
      </c>
      <c r="AE1355" s="158">
        <v>207</v>
      </c>
      <c r="AF1355" s="158">
        <v>0</v>
      </c>
      <c r="AG1355" s="158">
        <v>20071</v>
      </c>
      <c r="AH1355" s="158">
        <v>225</v>
      </c>
      <c r="AI1355" s="158">
        <v>0</v>
      </c>
      <c r="AJ1355" s="155">
        <v>0.0110030298198055</v>
      </c>
      <c r="AK1355" s="155">
        <v>0.0112102037765931</v>
      </c>
      <c r="AL1355" s="156">
        <v>-0.00020717395678764</v>
      </c>
    </row>
    <row r="1356" spans="1:38">
      <c r="A1356" s="166" t="s">
        <v>1085</v>
      </c>
      <c r="B1356" s="167" t="s">
        <v>1836</v>
      </c>
      <c r="C1356" s="167" t="s">
        <v>1181</v>
      </c>
      <c r="D1356" s="150">
        <v>7691</v>
      </c>
      <c r="E1356" s="150">
        <v>124</v>
      </c>
      <c r="F1356" s="150">
        <v>91</v>
      </c>
      <c r="G1356" s="150">
        <v>0</v>
      </c>
      <c r="H1356" s="150">
        <v>0</v>
      </c>
      <c r="I1356" s="151">
        <v>9567</v>
      </c>
      <c r="J1356" s="151">
        <v>137</v>
      </c>
      <c r="K1356" s="151">
        <v>137</v>
      </c>
      <c r="L1356" s="151">
        <v>0</v>
      </c>
      <c r="M1356" s="151">
        <v>0</v>
      </c>
      <c r="N1356" s="151">
        <v>5303</v>
      </c>
      <c r="O1356" s="151">
        <v>108</v>
      </c>
      <c r="P1356" s="151">
        <v>108</v>
      </c>
      <c r="Q1356" s="151">
        <v>36</v>
      </c>
      <c r="R1356" s="151">
        <v>0</v>
      </c>
      <c r="S1356" s="152">
        <v>0.015</v>
      </c>
      <c r="T1356" s="153">
        <v>187770</v>
      </c>
      <c r="U1356" s="153">
        <v>3625</v>
      </c>
      <c r="V1356" s="153">
        <v>3592</v>
      </c>
      <c r="W1356" s="153">
        <v>2</v>
      </c>
      <c r="X1356" s="151">
        <v>3222</v>
      </c>
      <c r="Y1356" s="154">
        <v>0.0192948820365341</v>
      </c>
      <c r="Z1356" s="154">
        <v>0.0161227408659472</v>
      </c>
      <c r="AA1356" s="154">
        <v>0.0143200585345458</v>
      </c>
      <c r="AB1356" s="155">
        <v>0.0203658306618895</v>
      </c>
      <c r="AC1356" s="156">
        <v>0.00180268233140137</v>
      </c>
      <c r="AD1356" s="157">
        <v>50840</v>
      </c>
      <c r="AE1356" s="158">
        <v>969</v>
      </c>
      <c r="AF1356" s="158">
        <v>0</v>
      </c>
      <c r="AG1356" s="158">
        <v>57881</v>
      </c>
      <c r="AH1356" s="158">
        <v>1075</v>
      </c>
      <c r="AI1356" s="158">
        <v>1</v>
      </c>
      <c r="AJ1356" s="155">
        <v>0.019059795436664</v>
      </c>
      <c r="AK1356" s="155">
        <v>0.0185553117603359</v>
      </c>
      <c r="AL1356" s="156">
        <v>0.000504483676328181</v>
      </c>
    </row>
    <row r="1357" spans="1:38">
      <c r="A1357" s="166" t="s">
        <v>1085</v>
      </c>
      <c r="B1357" s="167" t="s">
        <v>1836</v>
      </c>
      <c r="C1357" s="167" t="s">
        <v>1182</v>
      </c>
      <c r="D1357" s="150">
        <v>5910</v>
      </c>
      <c r="E1357" s="150">
        <v>90</v>
      </c>
      <c r="F1357" s="150">
        <v>69</v>
      </c>
      <c r="G1357" s="150">
        <v>0</v>
      </c>
      <c r="H1357" s="150">
        <v>0</v>
      </c>
      <c r="I1357" s="151">
        <v>6953</v>
      </c>
      <c r="J1357" s="151">
        <v>70</v>
      </c>
      <c r="K1357" s="151">
        <v>70</v>
      </c>
      <c r="L1357" s="151">
        <v>3</v>
      </c>
      <c r="M1357" s="151">
        <v>0</v>
      </c>
      <c r="N1357" s="151">
        <v>3926</v>
      </c>
      <c r="O1357" s="151">
        <v>65</v>
      </c>
      <c r="P1357" s="151">
        <v>65</v>
      </c>
      <c r="Q1357" s="151">
        <v>18</v>
      </c>
      <c r="R1357" s="151">
        <v>0</v>
      </c>
      <c r="S1357" s="152">
        <v>0.015</v>
      </c>
      <c r="T1357" s="153">
        <v>140894</v>
      </c>
      <c r="U1357" s="153">
        <v>1846</v>
      </c>
      <c r="V1357" s="153">
        <v>1825</v>
      </c>
      <c r="W1357" s="153">
        <v>0</v>
      </c>
      <c r="X1357" s="151">
        <v>1608</v>
      </c>
      <c r="Y1357" s="154">
        <v>0.0131020483484038</v>
      </c>
      <c r="Z1357" s="154">
        <v>0.0152284263959391</v>
      </c>
      <c r="AA1357" s="154">
        <v>0.0100675967208399</v>
      </c>
      <c r="AB1357" s="155">
        <v>0.0165562913907285</v>
      </c>
      <c r="AC1357" s="156">
        <v>0.00516082967509916</v>
      </c>
      <c r="AD1357" s="157">
        <v>38530</v>
      </c>
      <c r="AE1357" s="158">
        <v>520</v>
      </c>
      <c r="AF1357" s="158">
        <v>0</v>
      </c>
      <c r="AG1357" s="158">
        <v>42028</v>
      </c>
      <c r="AH1357" s="158">
        <v>569</v>
      </c>
      <c r="AI1357" s="158">
        <v>0</v>
      </c>
      <c r="AJ1357" s="155">
        <v>0.013495977160654</v>
      </c>
      <c r="AK1357" s="155">
        <v>0.0135385933187399</v>
      </c>
      <c r="AL1357" s="156">
        <v>-4.26161580858522e-5</v>
      </c>
    </row>
    <row r="1358" spans="1:38">
      <c r="A1358" s="166" t="s">
        <v>1085</v>
      </c>
      <c r="B1358" s="167" t="s">
        <v>1836</v>
      </c>
      <c r="C1358" s="167" t="s">
        <v>1183</v>
      </c>
      <c r="D1358" s="150">
        <v>4500</v>
      </c>
      <c r="E1358" s="150">
        <v>52</v>
      </c>
      <c r="F1358" s="150">
        <v>39</v>
      </c>
      <c r="G1358" s="150">
        <v>0</v>
      </c>
      <c r="H1358" s="150">
        <v>0</v>
      </c>
      <c r="I1358" s="151">
        <v>5622</v>
      </c>
      <c r="J1358" s="151">
        <v>36</v>
      </c>
      <c r="K1358" s="151">
        <v>36</v>
      </c>
      <c r="L1358" s="151">
        <v>0</v>
      </c>
      <c r="M1358" s="151">
        <v>0</v>
      </c>
      <c r="N1358" s="151">
        <v>2992</v>
      </c>
      <c r="O1358" s="151">
        <v>54</v>
      </c>
      <c r="P1358" s="151">
        <v>54</v>
      </c>
      <c r="Q1358" s="151">
        <v>13</v>
      </c>
      <c r="R1358" s="151">
        <v>0</v>
      </c>
      <c r="S1358" s="152">
        <v>0.015</v>
      </c>
      <c r="T1358" s="153">
        <v>105975</v>
      </c>
      <c r="U1358" s="153">
        <v>1215</v>
      </c>
      <c r="V1358" s="153">
        <v>1202</v>
      </c>
      <c r="W1358" s="153">
        <v>3</v>
      </c>
      <c r="X1358" s="151">
        <v>1063</v>
      </c>
      <c r="Y1358" s="154">
        <v>0.0114366595895258</v>
      </c>
      <c r="Z1358" s="154">
        <v>0.0115555555555556</v>
      </c>
      <c r="AA1358" s="154">
        <v>0.0064034151547492</v>
      </c>
      <c r="AB1358" s="155">
        <v>0.018048128342246</v>
      </c>
      <c r="AC1358" s="156">
        <v>0.00515214040080636</v>
      </c>
      <c r="AD1358" s="157">
        <v>29375</v>
      </c>
      <c r="AE1358" s="158">
        <v>348</v>
      </c>
      <c r="AF1358" s="158">
        <v>1</v>
      </c>
      <c r="AG1358" s="158">
        <v>32192</v>
      </c>
      <c r="AH1358" s="158">
        <v>342</v>
      </c>
      <c r="AI1358" s="158">
        <v>2</v>
      </c>
      <c r="AJ1358" s="155">
        <v>0.0118127659574468</v>
      </c>
      <c r="AK1358" s="155">
        <v>0.0105616302186879</v>
      </c>
      <c r="AL1358" s="156">
        <v>0.00125113573875894</v>
      </c>
    </row>
    <row r="1359" spans="1:38">
      <c r="A1359" s="166" t="s">
        <v>1085</v>
      </c>
      <c r="B1359" s="167" t="s">
        <v>1836</v>
      </c>
      <c r="C1359" s="167" t="s">
        <v>1184</v>
      </c>
      <c r="D1359" s="150">
        <v>6344</v>
      </c>
      <c r="E1359" s="150">
        <v>52</v>
      </c>
      <c r="F1359" s="150">
        <v>46</v>
      </c>
      <c r="G1359" s="150">
        <v>0</v>
      </c>
      <c r="H1359" s="150">
        <v>0</v>
      </c>
      <c r="I1359" s="151">
        <v>7928</v>
      </c>
      <c r="J1359" s="151">
        <v>51</v>
      </c>
      <c r="K1359" s="151">
        <v>50</v>
      </c>
      <c r="L1359" s="151">
        <v>1</v>
      </c>
      <c r="M1359" s="151">
        <v>0</v>
      </c>
      <c r="N1359" s="151">
        <v>4453</v>
      </c>
      <c r="O1359" s="151">
        <v>69</v>
      </c>
      <c r="P1359" s="151">
        <v>69</v>
      </c>
      <c r="Q1359" s="151">
        <v>29</v>
      </c>
      <c r="R1359" s="151">
        <v>0</v>
      </c>
      <c r="S1359" s="152">
        <v>0.015</v>
      </c>
      <c r="T1359" s="153">
        <v>156424</v>
      </c>
      <c r="U1359" s="153">
        <v>1751</v>
      </c>
      <c r="V1359" s="153">
        <v>1744</v>
      </c>
      <c r="W1359" s="153">
        <v>4</v>
      </c>
      <c r="X1359" s="151">
        <v>1577</v>
      </c>
      <c r="Y1359" s="154">
        <v>0.0111683629110622</v>
      </c>
      <c r="Z1359" s="154">
        <v>0.00819672131147541</v>
      </c>
      <c r="AA1359" s="154">
        <v>0.00643289606458123</v>
      </c>
      <c r="AB1359" s="155">
        <v>0.015495171794296</v>
      </c>
      <c r="AC1359" s="156">
        <v>0.00176382524689418</v>
      </c>
      <c r="AD1359" s="157">
        <v>42070</v>
      </c>
      <c r="AE1359" s="158">
        <v>477</v>
      </c>
      <c r="AF1359" s="158">
        <v>0</v>
      </c>
      <c r="AG1359" s="158">
        <v>47959</v>
      </c>
      <c r="AH1359" s="158">
        <v>550</v>
      </c>
      <c r="AI1359" s="158">
        <v>2</v>
      </c>
      <c r="AJ1359" s="155">
        <v>0.0113382457808415</v>
      </c>
      <c r="AK1359" s="155">
        <v>0.0114264267395067</v>
      </c>
      <c r="AL1359" s="156">
        <v>-8.81809586652082e-5</v>
      </c>
    </row>
    <row r="1360" spans="1:38">
      <c r="A1360" s="166" t="s">
        <v>1085</v>
      </c>
      <c r="B1360" s="167" t="s">
        <v>1836</v>
      </c>
      <c r="C1360" s="167" t="s">
        <v>1185</v>
      </c>
      <c r="D1360" s="150">
        <v>4938</v>
      </c>
      <c r="E1360" s="150">
        <v>20</v>
      </c>
      <c r="F1360" s="150">
        <v>16</v>
      </c>
      <c r="G1360" s="150">
        <v>0</v>
      </c>
      <c r="H1360" s="150">
        <v>0</v>
      </c>
      <c r="I1360" s="151">
        <v>5089</v>
      </c>
      <c r="J1360" s="151">
        <v>116</v>
      </c>
      <c r="K1360" s="151">
        <v>116</v>
      </c>
      <c r="L1360" s="151">
        <v>2</v>
      </c>
      <c r="M1360" s="151">
        <v>0</v>
      </c>
      <c r="N1360" s="151">
        <v>2883</v>
      </c>
      <c r="O1360" s="151">
        <v>120</v>
      </c>
      <c r="P1360" s="151">
        <v>120</v>
      </c>
      <c r="Q1360" s="151">
        <v>63</v>
      </c>
      <c r="R1360" s="151">
        <v>0</v>
      </c>
      <c r="S1360" s="152">
        <v>0.015</v>
      </c>
      <c r="T1360" s="153">
        <v>107597</v>
      </c>
      <c r="U1360" s="153">
        <v>1886</v>
      </c>
      <c r="V1360" s="153">
        <v>1882</v>
      </c>
      <c r="W1360" s="153">
        <v>1</v>
      </c>
      <c r="X1360" s="151">
        <v>1675</v>
      </c>
      <c r="Y1360" s="154">
        <v>0.0175190758106639</v>
      </c>
      <c r="Z1360" s="154">
        <v>0.00405022276225192</v>
      </c>
      <c r="AA1360" s="154">
        <v>0.0227942621340145</v>
      </c>
      <c r="AB1360" s="155">
        <v>0.0416233090530697</v>
      </c>
      <c r="AC1360" s="156">
        <v>-0.0187440393717626</v>
      </c>
      <c r="AD1360" s="157">
        <v>30212</v>
      </c>
      <c r="AE1360" s="158">
        <v>554</v>
      </c>
      <c r="AF1360" s="158">
        <v>1</v>
      </c>
      <c r="AG1360" s="158">
        <v>31863</v>
      </c>
      <c r="AH1360" s="158">
        <v>521</v>
      </c>
      <c r="AI1360" s="158">
        <v>0</v>
      </c>
      <c r="AJ1360" s="155">
        <v>0.018303985171455</v>
      </c>
      <c r="AK1360" s="155">
        <v>0.0163512538053542</v>
      </c>
      <c r="AL1360" s="156">
        <v>0.00195273136610088</v>
      </c>
    </row>
    <row r="1361" spans="1:38">
      <c r="A1361" s="166" t="s">
        <v>1085</v>
      </c>
      <c r="B1361" s="167" t="s">
        <v>1836</v>
      </c>
      <c r="C1361" s="167" t="s">
        <v>1186</v>
      </c>
      <c r="D1361" s="150">
        <v>2367</v>
      </c>
      <c r="E1361" s="150">
        <v>28</v>
      </c>
      <c r="F1361" s="150">
        <v>21</v>
      </c>
      <c r="G1361" s="150">
        <v>0</v>
      </c>
      <c r="H1361" s="150">
        <v>0</v>
      </c>
      <c r="I1361" s="151">
        <v>2500</v>
      </c>
      <c r="J1361" s="151">
        <v>25</v>
      </c>
      <c r="K1361" s="151">
        <v>25</v>
      </c>
      <c r="L1361" s="151">
        <v>2</v>
      </c>
      <c r="M1361" s="151">
        <v>0</v>
      </c>
      <c r="N1361" s="151">
        <v>1420</v>
      </c>
      <c r="O1361" s="151">
        <v>38</v>
      </c>
      <c r="P1361" s="151">
        <v>38</v>
      </c>
      <c r="Q1361" s="151">
        <v>24</v>
      </c>
      <c r="R1361" s="151">
        <v>0</v>
      </c>
      <c r="S1361" s="152">
        <v>0.015</v>
      </c>
      <c r="T1361" s="153">
        <v>54554</v>
      </c>
      <c r="U1361" s="153">
        <v>882</v>
      </c>
      <c r="V1361" s="153">
        <v>875</v>
      </c>
      <c r="W1361" s="153">
        <v>2</v>
      </c>
      <c r="X1361" s="151">
        <v>804</v>
      </c>
      <c r="Y1361" s="154">
        <v>0.0161308061736995</v>
      </c>
      <c r="Z1361" s="154">
        <v>0.0118293198141107</v>
      </c>
      <c r="AA1361" s="154">
        <v>0.01</v>
      </c>
      <c r="AB1361" s="155">
        <v>0.0267605633802817</v>
      </c>
      <c r="AC1361" s="156">
        <v>0.00182931981411069</v>
      </c>
      <c r="AD1361" s="157">
        <v>15167</v>
      </c>
      <c r="AE1361" s="158">
        <v>209</v>
      </c>
      <c r="AF1361" s="158">
        <v>0</v>
      </c>
      <c r="AG1361" s="158">
        <v>16624</v>
      </c>
      <c r="AH1361" s="158">
        <v>263</v>
      </c>
      <c r="AI1361" s="158">
        <v>1</v>
      </c>
      <c r="AJ1361" s="155">
        <v>0.0137799169249027</v>
      </c>
      <c r="AK1361" s="155">
        <v>0.0157603464870067</v>
      </c>
      <c r="AL1361" s="156">
        <v>-0.00198042956210399</v>
      </c>
    </row>
    <row r="1362" spans="1:38">
      <c r="A1362" s="166" t="s">
        <v>1085</v>
      </c>
      <c r="B1362" s="167" t="s">
        <v>1836</v>
      </c>
      <c r="C1362" s="167" t="s">
        <v>1187</v>
      </c>
      <c r="D1362" s="150">
        <v>3897</v>
      </c>
      <c r="E1362" s="150">
        <v>63</v>
      </c>
      <c r="F1362" s="150">
        <v>47</v>
      </c>
      <c r="G1362" s="150">
        <v>0</v>
      </c>
      <c r="H1362" s="150">
        <v>0</v>
      </c>
      <c r="I1362" s="151">
        <v>4158</v>
      </c>
      <c r="J1362" s="151">
        <v>84</v>
      </c>
      <c r="K1362" s="151">
        <v>84</v>
      </c>
      <c r="L1362" s="151">
        <v>5</v>
      </c>
      <c r="M1362" s="151">
        <v>0</v>
      </c>
      <c r="N1362" s="151">
        <v>2183</v>
      </c>
      <c r="O1362" s="151">
        <v>38</v>
      </c>
      <c r="P1362" s="151">
        <v>37</v>
      </c>
      <c r="Q1362" s="151">
        <v>15</v>
      </c>
      <c r="R1362" s="151">
        <v>0</v>
      </c>
      <c r="S1362" s="152">
        <v>0.015</v>
      </c>
      <c r="T1362" s="153">
        <v>87842</v>
      </c>
      <c r="U1362" s="153">
        <v>1853</v>
      </c>
      <c r="V1362" s="153">
        <v>1835</v>
      </c>
      <c r="W1362" s="153">
        <v>1</v>
      </c>
      <c r="X1362" s="151">
        <v>1670</v>
      </c>
      <c r="Y1362" s="154">
        <v>0.0210833086678354</v>
      </c>
      <c r="Z1362" s="154">
        <v>0.0161662817551963</v>
      </c>
      <c r="AA1362" s="154">
        <v>0.0202020202020202</v>
      </c>
      <c r="AB1362" s="155">
        <v>0.0174072377462208</v>
      </c>
      <c r="AC1362" s="156">
        <v>-0.0040357384468239</v>
      </c>
      <c r="AD1362" s="157">
        <v>24436</v>
      </c>
      <c r="AE1362" s="158">
        <v>497</v>
      </c>
      <c r="AF1362" s="158">
        <v>0</v>
      </c>
      <c r="AG1362" s="158">
        <v>26528</v>
      </c>
      <c r="AH1362" s="158">
        <v>556</v>
      </c>
      <c r="AI1362" s="158">
        <v>1</v>
      </c>
      <c r="AJ1362" s="155">
        <v>0.0203388443280406</v>
      </c>
      <c r="AK1362" s="155">
        <v>0.0209212907117008</v>
      </c>
      <c r="AL1362" s="156">
        <v>-0.000582446383660246</v>
      </c>
    </row>
    <row r="1363" spans="1:38">
      <c r="A1363" s="166" t="s">
        <v>1085</v>
      </c>
      <c r="B1363" s="167" t="s">
        <v>1836</v>
      </c>
      <c r="C1363" s="167" t="s">
        <v>1188</v>
      </c>
      <c r="D1363" s="150">
        <v>3919</v>
      </c>
      <c r="E1363" s="150">
        <v>105</v>
      </c>
      <c r="F1363" s="150">
        <v>85</v>
      </c>
      <c r="G1363" s="150">
        <v>0</v>
      </c>
      <c r="H1363" s="150">
        <v>0</v>
      </c>
      <c r="I1363" s="151">
        <v>4284</v>
      </c>
      <c r="J1363" s="151">
        <v>104</v>
      </c>
      <c r="K1363" s="151">
        <v>104</v>
      </c>
      <c r="L1363" s="151">
        <v>8</v>
      </c>
      <c r="M1363" s="151">
        <v>0</v>
      </c>
      <c r="N1363" s="151">
        <v>2450</v>
      </c>
      <c r="O1363" s="151">
        <v>75</v>
      </c>
      <c r="P1363" s="151">
        <v>75</v>
      </c>
      <c r="Q1363" s="151">
        <v>28</v>
      </c>
      <c r="R1363" s="151">
        <v>0</v>
      </c>
      <c r="S1363" s="152">
        <v>0.015</v>
      </c>
      <c r="T1363" s="153">
        <v>89259</v>
      </c>
      <c r="U1363" s="153">
        <v>2493</v>
      </c>
      <c r="V1363" s="153">
        <v>2473</v>
      </c>
      <c r="W1363" s="153">
        <v>0</v>
      </c>
      <c r="X1363" s="151">
        <v>2221</v>
      </c>
      <c r="Y1363" s="154">
        <v>0.0279299566430276</v>
      </c>
      <c r="Z1363" s="154">
        <v>0.0267925491196734</v>
      </c>
      <c r="AA1363" s="154">
        <v>0.0242763772175537</v>
      </c>
      <c r="AB1363" s="155">
        <v>0.0306122448979592</v>
      </c>
      <c r="AC1363" s="156">
        <v>0.0025161719021197</v>
      </c>
      <c r="AD1363" s="157">
        <v>25371</v>
      </c>
      <c r="AE1363" s="158">
        <v>761</v>
      </c>
      <c r="AF1363" s="158">
        <v>0</v>
      </c>
      <c r="AG1363" s="158">
        <v>27129</v>
      </c>
      <c r="AH1363" s="158">
        <v>744</v>
      </c>
      <c r="AI1363" s="158">
        <v>0</v>
      </c>
      <c r="AJ1363" s="155">
        <v>0.0299948760395727</v>
      </c>
      <c r="AK1363" s="155">
        <v>0.0274245272586531</v>
      </c>
      <c r="AL1363" s="156">
        <v>0.00257034878091964</v>
      </c>
    </row>
    <row r="1364" spans="1:38">
      <c r="A1364" s="166" t="s">
        <v>1085</v>
      </c>
      <c r="B1364" s="167" t="s">
        <v>1836</v>
      </c>
      <c r="C1364" s="167" t="s">
        <v>1189</v>
      </c>
      <c r="D1364" s="150">
        <v>7405</v>
      </c>
      <c r="E1364" s="150">
        <v>148</v>
      </c>
      <c r="F1364" s="150">
        <v>102</v>
      </c>
      <c r="G1364" s="150">
        <v>0</v>
      </c>
      <c r="H1364" s="150">
        <v>0</v>
      </c>
      <c r="I1364" s="151">
        <v>8780</v>
      </c>
      <c r="J1364" s="151">
        <v>136</v>
      </c>
      <c r="K1364" s="151">
        <v>136</v>
      </c>
      <c r="L1364" s="151">
        <v>14</v>
      </c>
      <c r="M1364" s="151">
        <v>0</v>
      </c>
      <c r="N1364" s="151">
        <v>4826</v>
      </c>
      <c r="O1364" s="151">
        <v>166</v>
      </c>
      <c r="P1364" s="151">
        <v>166</v>
      </c>
      <c r="Q1364" s="151">
        <v>84</v>
      </c>
      <c r="R1364" s="151">
        <v>0</v>
      </c>
      <c r="S1364" s="152">
        <v>0.015</v>
      </c>
      <c r="T1364" s="153">
        <v>173488</v>
      </c>
      <c r="U1364" s="153">
        <v>3883</v>
      </c>
      <c r="V1364" s="153">
        <v>3837</v>
      </c>
      <c r="W1364" s="153">
        <v>3</v>
      </c>
      <c r="X1364" s="151">
        <v>3474</v>
      </c>
      <c r="Y1364" s="154">
        <v>0.0223646592271512</v>
      </c>
      <c r="Z1364" s="154">
        <v>0.0199864956110736</v>
      </c>
      <c r="AA1364" s="154">
        <v>0.0154897494305239</v>
      </c>
      <c r="AB1364" s="155">
        <v>0.0343970161624534</v>
      </c>
      <c r="AC1364" s="156">
        <v>0.00449674618054968</v>
      </c>
      <c r="AD1364" s="157">
        <v>47864</v>
      </c>
      <c r="AE1364" s="158">
        <v>1108</v>
      </c>
      <c r="AF1364" s="158">
        <v>0</v>
      </c>
      <c r="AG1364" s="158">
        <v>52511</v>
      </c>
      <c r="AH1364" s="158">
        <v>1220</v>
      </c>
      <c r="AI1364" s="158">
        <v>1</v>
      </c>
      <c r="AJ1364" s="155">
        <v>0.0231489219455123</v>
      </c>
      <c r="AK1364" s="155">
        <v>0.0232141836948449</v>
      </c>
      <c r="AL1364" s="156">
        <v>-6.52617493326034e-5</v>
      </c>
    </row>
    <row r="1365" spans="1:38">
      <c r="A1365" s="166" t="s">
        <v>1085</v>
      </c>
      <c r="B1365" s="167" t="s">
        <v>1836</v>
      </c>
      <c r="C1365" s="167" t="s">
        <v>1190</v>
      </c>
      <c r="D1365" s="150">
        <v>5635</v>
      </c>
      <c r="E1365" s="150">
        <v>59</v>
      </c>
      <c r="F1365" s="150">
        <v>48</v>
      </c>
      <c r="G1365" s="150">
        <v>1</v>
      </c>
      <c r="H1365" s="150">
        <v>0</v>
      </c>
      <c r="I1365" s="151">
        <v>6902</v>
      </c>
      <c r="J1365" s="151">
        <v>85</v>
      </c>
      <c r="K1365" s="151">
        <v>85</v>
      </c>
      <c r="L1365" s="151">
        <v>8</v>
      </c>
      <c r="M1365" s="151">
        <v>0</v>
      </c>
      <c r="N1365" s="151">
        <v>3748</v>
      </c>
      <c r="O1365" s="151">
        <v>45</v>
      </c>
      <c r="P1365" s="151">
        <v>45</v>
      </c>
      <c r="Q1365" s="151">
        <v>17</v>
      </c>
      <c r="R1365" s="151">
        <v>0</v>
      </c>
      <c r="S1365" s="152">
        <v>0.015</v>
      </c>
      <c r="T1365" s="153">
        <v>132713</v>
      </c>
      <c r="U1365" s="153">
        <v>1580</v>
      </c>
      <c r="V1365" s="153">
        <v>1568</v>
      </c>
      <c r="W1365" s="153">
        <v>2</v>
      </c>
      <c r="X1365" s="151">
        <v>1390</v>
      </c>
      <c r="Y1365" s="154">
        <v>0.0118903197124622</v>
      </c>
      <c r="Z1365" s="154">
        <v>0.0104702750665484</v>
      </c>
      <c r="AA1365" s="154">
        <v>0.0123152709359606</v>
      </c>
      <c r="AB1365" s="155">
        <v>0.0120064034151547</v>
      </c>
      <c r="AC1365" s="156">
        <v>-0.00184499586941223</v>
      </c>
      <c r="AD1365" s="157">
        <v>37276</v>
      </c>
      <c r="AE1365" s="158">
        <v>463</v>
      </c>
      <c r="AF1365" s="158">
        <v>0</v>
      </c>
      <c r="AG1365" s="158">
        <v>39952</v>
      </c>
      <c r="AH1365" s="158">
        <v>457</v>
      </c>
      <c r="AI1365" s="158">
        <v>0</v>
      </c>
      <c r="AJ1365" s="155">
        <v>0.0124208606073613</v>
      </c>
      <c r="AK1365" s="155">
        <v>0.0114387264717661</v>
      </c>
      <c r="AL1365" s="156">
        <v>0.000982134135595185</v>
      </c>
    </row>
    <row r="1366" spans="1:38">
      <c r="A1366" s="166" t="s">
        <v>1085</v>
      </c>
      <c r="B1366" s="167" t="s">
        <v>1836</v>
      </c>
      <c r="C1366" s="167" t="s">
        <v>1191</v>
      </c>
      <c r="D1366" s="150">
        <v>5312</v>
      </c>
      <c r="E1366" s="150">
        <v>140</v>
      </c>
      <c r="F1366" s="150">
        <v>108</v>
      </c>
      <c r="G1366" s="150">
        <v>0</v>
      </c>
      <c r="H1366" s="150">
        <v>0</v>
      </c>
      <c r="I1366" s="151">
        <v>6772</v>
      </c>
      <c r="J1366" s="151">
        <v>104</v>
      </c>
      <c r="K1366" s="151">
        <v>104</v>
      </c>
      <c r="L1366" s="151">
        <v>14</v>
      </c>
      <c r="M1366" s="151">
        <v>0</v>
      </c>
      <c r="N1366" s="151">
        <v>3860</v>
      </c>
      <c r="O1366" s="151">
        <v>116</v>
      </c>
      <c r="P1366" s="151">
        <v>116</v>
      </c>
      <c r="Q1366" s="151">
        <v>65</v>
      </c>
      <c r="R1366" s="151">
        <v>0</v>
      </c>
      <c r="S1366" s="152">
        <v>0.015</v>
      </c>
      <c r="T1366" s="153">
        <v>133192</v>
      </c>
      <c r="U1366" s="153">
        <v>3111</v>
      </c>
      <c r="V1366" s="153">
        <v>3079</v>
      </c>
      <c r="W1366" s="153">
        <v>3</v>
      </c>
      <c r="X1366" s="151">
        <v>2800</v>
      </c>
      <c r="Y1366" s="154">
        <v>0.023334734818908</v>
      </c>
      <c r="Z1366" s="154">
        <v>0.026355421686747</v>
      </c>
      <c r="AA1366" s="154">
        <v>0.0153573538098051</v>
      </c>
      <c r="AB1366" s="155">
        <v>0.0300518134715026</v>
      </c>
      <c r="AC1366" s="156">
        <v>0.0109980678769419</v>
      </c>
      <c r="AD1366" s="157">
        <v>37121</v>
      </c>
      <c r="AE1366" s="158">
        <v>898</v>
      </c>
      <c r="AF1366" s="158">
        <v>0</v>
      </c>
      <c r="AG1366" s="158">
        <v>39949</v>
      </c>
      <c r="AH1366" s="158">
        <v>960</v>
      </c>
      <c r="AI1366" s="158">
        <v>3</v>
      </c>
      <c r="AJ1366" s="155">
        <v>0.0241911586433555</v>
      </c>
      <c r="AK1366" s="155">
        <v>0.0239555433177301</v>
      </c>
      <c r="AL1366" s="156">
        <v>0.000235615325625407</v>
      </c>
    </row>
    <row r="1367" spans="1:38">
      <c r="A1367" s="166" t="s">
        <v>1085</v>
      </c>
      <c r="B1367" s="167" t="s">
        <v>1836</v>
      </c>
      <c r="C1367" s="167" t="s">
        <v>1192</v>
      </c>
      <c r="D1367" s="150">
        <v>4457</v>
      </c>
      <c r="E1367" s="150">
        <v>68</v>
      </c>
      <c r="F1367" s="150">
        <v>51</v>
      </c>
      <c r="G1367" s="150">
        <v>0</v>
      </c>
      <c r="H1367" s="150">
        <v>0</v>
      </c>
      <c r="I1367" s="151">
        <v>5314</v>
      </c>
      <c r="J1367" s="151">
        <v>118</v>
      </c>
      <c r="K1367" s="151">
        <v>118</v>
      </c>
      <c r="L1367" s="151">
        <v>8</v>
      </c>
      <c r="M1367" s="151">
        <v>0</v>
      </c>
      <c r="N1367" s="151">
        <v>3001</v>
      </c>
      <c r="O1367" s="151">
        <v>70</v>
      </c>
      <c r="P1367" s="151">
        <v>70</v>
      </c>
      <c r="Q1367" s="151">
        <v>39</v>
      </c>
      <c r="R1367" s="151">
        <v>0</v>
      </c>
      <c r="S1367" s="152">
        <v>0.015</v>
      </c>
      <c r="T1367" s="153">
        <v>105311</v>
      </c>
      <c r="U1367" s="153">
        <v>1833</v>
      </c>
      <c r="V1367" s="153">
        <v>1816</v>
      </c>
      <c r="W1367" s="153">
        <v>0</v>
      </c>
      <c r="X1367" s="151">
        <v>1605</v>
      </c>
      <c r="Y1367" s="154">
        <v>0.0174055891597269</v>
      </c>
      <c r="Z1367" s="154">
        <v>0.0152568992595917</v>
      </c>
      <c r="AA1367" s="154">
        <v>0.0222054949190817</v>
      </c>
      <c r="AB1367" s="155">
        <v>0.0233255581472842</v>
      </c>
      <c r="AC1367" s="156">
        <v>-0.00694859565949002</v>
      </c>
      <c r="AD1367" s="157">
        <v>29000</v>
      </c>
      <c r="AE1367" s="158">
        <v>568</v>
      </c>
      <c r="AF1367" s="158">
        <v>0</v>
      </c>
      <c r="AG1367" s="158">
        <v>31615</v>
      </c>
      <c r="AH1367" s="158">
        <v>520</v>
      </c>
      <c r="AI1367" s="158">
        <v>0</v>
      </c>
      <c r="AJ1367" s="155">
        <v>0.0195862068965517</v>
      </c>
      <c r="AK1367" s="155">
        <v>0.016447888660446</v>
      </c>
      <c r="AL1367" s="156">
        <v>0.00313831823610573</v>
      </c>
    </row>
    <row r="1368" spans="1:38">
      <c r="A1368" s="166" t="s">
        <v>1085</v>
      </c>
      <c r="B1368" s="167" t="s">
        <v>1836</v>
      </c>
      <c r="C1368" s="167" t="s">
        <v>1193</v>
      </c>
      <c r="D1368" s="150">
        <v>3609</v>
      </c>
      <c r="E1368" s="150">
        <v>66</v>
      </c>
      <c r="F1368" s="150">
        <v>49</v>
      </c>
      <c r="G1368" s="150">
        <v>0</v>
      </c>
      <c r="H1368" s="150">
        <v>0</v>
      </c>
      <c r="I1368" s="151">
        <v>4394</v>
      </c>
      <c r="J1368" s="151">
        <v>70</v>
      </c>
      <c r="K1368" s="151">
        <v>70</v>
      </c>
      <c r="L1368" s="151">
        <v>5</v>
      </c>
      <c r="M1368" s="151">
        <v>0</v>
      </c>
      <c r="N1368" s="151">
        <v>2293</v>
      </c>
      <c r="O1368" s="151">
        <v>32</v>
      </c>
      <c r="P1368" s="151">
        <v>32</v>
      </c>
      <c r="Q1368" s="151">
        <v>21</v>
      </c>
      <c r="R1368" s="151">
        <v>0</v>
      </c>
      <c r="S1368" s="152">
        <v>0.015</v>
      </c>
      <c r="T1368" s="153">
        <v>82078</v>
      </c>
      <c r="U1368" s="153">
        <v>1420</v>
      </c>
      <c r="V1368" s="153">
        <v>1403</v>
      </c>
      <c r="W1368" s="153">
        <v>0</v>
      </c>
      <c r="X1368" s="151">
        <v>1262</v>
      </c>
      <c r="Y1368" s="154">
        <v>0.0173006164867565</v>
      </c>
      <c r="Z1368" s="154">
        <v>0.0182876142975894</v>
      </c>
      <c r="AA1368" s="154">
        <v>0.0159308147473828</v>
      </c>
      <c r="AB1368" s="155">
        <v>0.0139555167902311</v>
      </c>
      <c r="AC1368" s="156">
        <v>0.00235679955020656</v>
      </c>
      <c r="AD1368" s="157">
        <v>22885</v>
      </c>
      <c r="AE1368" s="158">
        <v>397</v>
      </c>
      <c r="AF1368" s="158">
        <v>0</v>
      </c>
      <c r="AG1368" s="158">
        <v>24501</v>
      </c>
      <c r="AH1368" s="158">
        <v>384</v>
      </c>
      <c r="AI1368" s="158">
        <v>0</v>
      </c>
      <c r="AJ1368" s="155">
        <v>0.0173476076032336</v>
      </c>
      <c r="AK1368" s="155">
        <v>0.0156728296804212</v>
      </c>
      <c r="AL1368" s="156">
        <v>0.00167477792281235</v>
      </c>
    </row>
    <row r="1369" spans="1:38">
      <c r="A1369" s="166" t="s">
        <v>1085</v>
      </c>
      <c r="B1369" s="167" t="s">
        <v>1837</v>
      </c>
      <c r="C1369" s="167" t="s">
        <v>1194</v>
      </c>
      <c r="D1369" s="150">
        <v>3957</v>
      </c>
      <c r="E1369" s="150">
        <v>77</v>
      </c>
      <c r="F1369" s="150">
        <v>55</v>
      </c>
      <c r="G1369" s="150">
        <v>1</v>
      </c>
      <c r="H1369" s="150">
        <v>0</v>
      </c>
      <c r="I1369" s="151">
        <v>5000</v>
      </c>
      <c r="J1369" s="151">
        <v>69</v>
      </c>
      <c r="K1369" s="151">
        <v>69</v>
      </c>
      <c r="L1369" s="151">
        <v>3</v>
      </c>
      <c r="M1369" s="151">
        <v>0</v>
      </c>
      <c r="N1369" s="151">
        <v>3025</v>
      </c>
      <c r="O1369" s="151">
        <v>79</v>
      </c>
      <c r="P1369" s="151">
        <v>79</v>
      </c>
      <c r="Q1369" s="151">
        <v>29</v>
      </c>
      <c r="R1369" s="151">
        <v>0</v>
      </c>
      <c r="S1369" s="152">
        <v>0.015</v>
      </c>
      <c r="T1369" s="153">
        <v>102380</v>
      </c>
      <c r="U1369" s="153">
        <v>1990</v>
      </c>
      <c r="V1369" s="153">
        <v>1968</v>
      </c>
      <c r="W1369" s="153">
        <v>0</v>
      </c>
      <c r="X1369" s="151">
        <v>1759</v>
      </c>
      <c r="Y1369" s="154">
        <v>0.0194373901152569</v>
      </c>
      <c r="Z1369" s="154">
        <v>0.0194591862522113</v>
      </c>
      <c r="AA1369" s="154">
        <v>0.0138</v>
      </c>
      <c r="AB1369" s="155">
        <v>0.0261157024793388</v>
      </c>
      <c r="AC1369" s="156">
        <v>0.00565918625221127</v>
      </c>
      <c r="AD1369" s="157">
        <v>27372</v>
      </c>
      <c r="AE1369" s="158">
        <v>601</v>
      </c>
      <c r="AF1369" s="158">
        <v>0</v>
      </c>
      <c r="AG1369" s="158">
        <v>31232</v>
      </c>
      <c r="AH1369" s="158">
        <v>611</v>
      </c>
      <c r="AI1369" s="158">
        <v>0</v>
      </c>
      <c r="AJ1369" s="155">
        <v>0.0219567441180769</v>
      </c>
      <c r="AK1369" s="155">
        <v>0.019563268442623</v>
      </c>
      <c r="AL1369" s="156">
        <v>0.00239347567545392</v>
      </c>
    </row>
    <row r="1370" spans="1:38">
      <c r="A1370" s="166" t="s">
        <v>1085</v>
      </c>
      <c r="B1370" s="167" t="s">
        <v>1837</v>
      </c>
      <c r="C1370" s="167" t="s">
        <v>1195</v>
      </c>
      <c r="D1370" s="150">
        <v>5242</v>
      </c>
      <c r="E1370" s="150">
        <v>59</v>
      </c>
      <c r="F1370" s="150">
        <v>47</v>
      </c>
      <c r="G1370" s="150">
        <v>1</v>
      </c>
      <c r="H1370" s="150">
        <v>0</v>
      </c>
      <c r="I1370" s="151">
        <v>6217</v>
      </c>
      <c r="J1370" s="151">
        <v>52</v>
      </c>
      <c r="K1370" s="151">
        <v>51</v>
      </c>
      <c r="L1370" s="151">
        <v>0</v>
      </c>
      <c r="M1370" s="151">
        <v>0</v>
      </c>
      <c r="N1370" s="151">
        <v>3632</v>
      </c>
      <c r="O1370" s="151">
        <v>67</v>
      </c>
      <c r="P1370" s="151">
        <v>67</v>
      </c>
      <c r="Q1370" s="151">
        <v>36</v>
      </c>
      <c r="R1370" s="151">
        <v>0</v>
      </c>
      <c r="S1370" s="152">
        <v>0.015</v>
      </c>
      <c r="T1370" s="153">
        <v>126318</v>
      </c>
      <c r="U1370" s="153">
        <v>1678</v>
      </c>
      <c r="V1370" s="153">
        <v>1665</v>
      </c>
      <c r="W1370" s="153">
        <v>5</v>
      </c>
      <c r="X1370" s="151">
        <v>1498</v>
      </c>
      <c r="Y1370" s="154">
        <v>0.0132443515571811</v>
      </c>
      <c r="Z1370" s="154">
        <v>0.0112552460892789</v>
      </c>
      <c r="AA1370" s="154">
        <v>0.00836416277947563</v>
      </c>
      <c r="AB1370" s="155">
        <v>0.0184471365638767</v>
      </c>
      <c r="AC1370" s="156">
        <v>0.00289108330980327</v>
      </c>
      <c r="AD1370" s="157">
        <v>34302</v>
      </c>
      <c r="AE1370" s="158">
        <v>445</v>
      </c>
      <c r="AF1370" s="158">
        <v>0</v>
      </c>
      <c r="AG1370" s="158">
        <v>37948</v>
      </c>
      <c r="AH1370" s="158">
        <v>521</v>
      </c>
      <c r="AI1370" s="158">
        <v>2</v>
      </c>
      <c r="AJ1370" s="155">
        <v>0.0129730044895341</v>
      </c>
      <c r="AK1370" s="155">
        <v>0.0136766100980289</v>
      </c>
      <c r="AL1370" s="156">
        <v>-0.000703605608494744</v>
      </c>
    </row>
    <row r="1371" spans="1:38">
      <c r="A1371" s="166" t="s">
        <v>1085</v>
      </c>
      <c r="B1371" s="167" t="s">
        <v>1837</v>
      </c>
      <c r="C1371" s="167" t="s">
        <v>1196</v>
      </c>
      <c r="D1371" s="150">
        <v>2906</v>
      </c>
      <c r="E1371" s="150">
        <v>18</v>
      </c>
      <c r="F1371" s="150">
        <v>15</v>
      </c>
      <c r="G1371" s="150">
        <v>0</v>
      </c>
      <c r="H1371" s="150">
        <v>0</v>
      </c>
      <c r="I1371" s="151">
        <v>3367</v>
      </c>
      <c r="J1371" s="151">
        <v>63</v>
      </c>
      <c r="K1371" s="151">
        <v>62</v>
      </c>
      <c r="L1371" s="151">
        <v>1</v>
      </c>
      <c r="M1371" s="151">
        <v>0</v>
      </c>
      <c r="N1371" s="151">
        <v>2062</v>
      </c>
      <c r="O1371" s="151">
        <v>76</v>
      </c>
      <c r="P1371" s="151">
        <v>76</v>
      </c>
      <c r="Q1371" s="151">
        <v>27</v>
      </c>
      <c r="R1371" s="151">
        <v>0</v>
      </c>
      <c r="S1371" s="152">
        <v>0.015</v>
      </c>
      <c r="T1371" s="153">
        <v>71820</v>
      </c>
      <c r="U1371" s="153">
        <v>1511</v>
      </c>
      <c r="V1371" s="153">
        <v>1506</v>
      </c>
      <c r="W1371" s="153">
        <v>0</v>
      </c>
      <c r="X1371" s="151">
        <v>1348</v>
      </c>
      <c r="Y1371" s="154">
        <v>0.0210387078808131</v>
      </c>
      <c r="Z1371" s="154">
        <v>0.00619408121128699</v>
      </c>
      <c r="AA1371" s="154">
        <v>0.0187110187110187</v>
      </c>
      <c r="AB1371" s="155">
        <v>0.0368574199806014</v>
      </c>
      <c r="AC1371" s="156">
        <v>-0.0125169374997317</v>
      </c>
      <c r="AD1371" s="157">
        <v>19311</v>
      </c>
      <c r="AE1371" s="158">
        <v>428</v>
      </c>
      <c r="AF1371" s="158">
        <v>0</v>
      </c>
      <c r="AG1371" s="158">
        <v>21341</v>
      </c>
      <c r="AH1371" s="158">
        <v>443</v>
      </c>
      <c r="AI1371" s="158">
        <v>0</v>
      </c>
      <c r="AJ1371" s="155">
        <v>0.0221635337372482</v>
      </c>
      <c r="AK1371" s="155">
        <v>0.0207581650344407</v>
      </c>
      <c r="AL1371" s="156">
        <v>0.00140536870280745</v>
      </c>
    </row>
    <row r="1372" spans="1:38">
      <c r="A1372" s="166" t="s">
        <v>1085</v>
      </c>
      <c r="B1372" s="167" t="s">
        <v>1837</v>
      </c>
      <c r="C1372" s="167" t="s">
        <v>1197</v>
      </c>
      <c r="D1372" s="150">
        <v>3802</v>
      </c>
      <c r="E1372" s="150">
        <v>68</v>
      </c>
      <c r="F1372" s="150">
        <v>53</v>
      </c>
      <c r="G1372" s="150">
        <v>0</v>
      </c>
      <c r="H1372" s="150">
        <v>0</v>
      </c>
      <c r="I1372" s="151">
        <v>4584</v>
      </c>
      <c r="J1372" s="151">
        <v>57</v>
      </c>
      <c r="K1372" s="151">
        <v>57</v>
      </c>
      <c r="L1372" s="151">
        <v>4</v>
      </c>
      <c r="M1372" s="151">
        <v>0</v>
      </c>
      <c r="N1372" s="151">
        <v>2821</v>
      </c>
      <c r="O1372" s="151">
        <v>81</v>
      </c>
      <c r="P1372" s="151">
        <v>81</v>
      </c>
      <c r="Q1372" s="151">
        <v>25</v>
      </c>
      <c r="R1372" s="151">
        <v>0</v>
      </c>
      <c r="S1372" s="152">
        <v>0.015</v>
      </c>
      <c r="T1372" s="153">
        <v>95137</v>
      </c>
      <c r="U1372" s="153">
        <v>1868</v>
      </c>
      <c r="V1372" s="153">
        <v>1852</v>
      </c>
      <c r="W1372" s="153">
        <v>0</v>
      </c>
      <c r="X1372" s="151">
        <v>1644</v>
      </c>
      <c r="Y1372" s="154">
        <v>0.0196348423851919</v>
      </c>
      <c r="Z1372" s="154">
        <v>0.01788532351394</v>
      </c>
      <c r="AA1372" s="154">
        <v>0.012434554973822</v>
      </c>
      <c r="AB1372" s="155">
        <v>0.0287132222616094</v>
      </c>
      <c r="AC1372" s="156">
        <v>0.00545076854011804</v>
      </c>
      <c r="AD1372" s="157">
        <v>25880</v>
      </c>
      <c r="AE1372" s="158">
        <v>451</v>
      </c>
      <c r="AF1372" s="158">
        <v>0</v>
      </c>
      <c r="AG1372" s="158">
        <v>28549</v>
      </c>
      <c r="AH1372" s="158">
        <v>440</v>
      </c>
      <c r="AI1372" s="158">
        <v>0</v>
      </c>
      <c r="AJ1372" s="155">
        <v>0.0174265842349304</v>
      </c>
      <c r="AK1372" s="155">
        <v>0.0154120984973204</v>
      </c>
      <c r="AL1372" s="156">
        <v>0.00201448573761005</v>
      </c>
    </row>
    <row r="1373" spans="1:38">
      <c r="A1373" s="166" t="s">
        <v>1085</v>
      </c>
      <c r="B1373" s="167" t="s">
        <v>1837</v>
      </c>
      <c r="C1373" s="167" t="s">
        <v>1198</v>
      </c>
      <c r="D1373" s="150">
        <v>3121</v>
      </c>
      <c r="E1373" s="150">
        <v>44</v>
      </c>
      <c r="F1373" s="150">
        <v>38</v>
      </c>
      <c r="G1373" s="150">
        <v>0</v>
      </c>
      <c r="H1373" s="150">
        <v>0</v>
      </c>
      <c r="I1373" s="151">
        <v>3749</v>
      </c>
      <c r="J1373" s="151">
        <v>71</v>
      </c>
      <c r="K1373" s="151">
        <v>70</v>
      </c>
      <c r="L1373" s="151">
        <v>0</v>
      </c>
      <c r="M1373" s="151">
        <v>0</v>
      </c>
      <c r="N1373" s="151">
        <v>2152</v>
      </c>
      <c r="O1373" s="151">
        <v>89</v>
      </c>
      <c r="P1373" s="151">
        <v>89</v>
      </c>
      <c r="Q1373" s="151">
        <v>52</v>
      </c>
      <c r="R1373" s="151">
        <v>0</v>
      </c>
      <c r="S1373" s="152">
        <v>0.015</v>
      </c>
      <c r="T1373" s="153">
        <v>76960</v>
      </c>
      <c r="U1373" s="153">
        <v>1624</v>
      </c>
      <c r="V1373" s="153">
        <v>1616</v>
      </c>
      <c r="W1373" s="153">
        <v>0</v>
      </c>
      <c r="X1373" s="151">
        <v>1447</v>
      </c>
      <c r="Y1373" s="154">
        <v>0.0211018711018711</v>
      </c>
      <c r="Z1373" s="154">
        <v>0.0140980454982377</v>
      </c>
      <c r="AA1373" s="154">
        <v>0.0189383835689517</v>
      </c>
      <c r="AB1373" s="155">
        <v>0.0413568773234201</v>
      </c>
      <c r="AC1373" s="156">
        <v>-0.00484033807071398</v>
      </c>
      <c r="AD1373" s="157">
        <v>20550</v>
      </c>
      <c r="AE1373" s="158">
        <v>486</v>
      </c>
      <c r="AF1373" s="158">
        <v>0</v>
      </c>
      <c r="AG1373" s="158">
        <v>22755</v>
      </c>
      <c r="AH1373" s="158">
        <v>492</v>
      </c>
      <c r="AI1373" s="158">
        <v>0</v>
      </c>
      <c r="AJ1373" s="155">
        <v>0.0236496350364963</v>
      </c>
      <c r="AK1373" s="155">
        <v>0.0216216216216216</v>
      </c>
      <c r="AL1373" s="156">
        <v>0.00202801341487473</v>
      </c>
    </row>
    <row r="1374" spans="1:38">
      <c r="A1374" s="166" t="s">
        <v>1085</v>
      </c>
      <c r="B1374" s="167" t="s">
        <v>1837</v>
      </c>
      <c r="C1374" s="167" t="s">
        <v>1199</v>
      </c>
      <c r="D1374" s="150">
        <v>5449</v>
      </c>
      <c r="E1374" s="150">
        <v>67</v>
      </c>
      <c r="F1374" s="150">
        <v>50</v>
      </c>
      <c r="G1374" s="150">
        <v>0</v>
      </c>
      <c r="H1374" s="150">
        <v>0</v>
      </c>
      <c r="I1374" s="151">
        <v>6503</v>
      </c>
      <c r="J1374" s="151">
        <v>77</v>
      </c>
      <c r="K1374" s="151">
        <v>77</v>
      </c>
      <c r="L1374" s="151">
        <v>2</v>
      </c>
      <c r="M1374" s="151">
        <v>0</v>
      </c>
      <c r="N1374" s="151">
        <v>3743</v>
      </c>
      <c r="O1374" s="151">
        <v>58</v>
      </c>
      <c r="P1374" s="151">
        <v>58</v>
      </c>
      <c r="Q1374" s="151">
        <v>17</v>
      </c>
      <c r="R1374" s="151">
        <v>0</v>
      </c>
      <c r="S1374" s="152">
        <v>0.015</v>
      </c>
      <c r="T1374" s="153">
        <v>131132</v>
      </c>
      <c r="U1374" s="153">
        <v>1763</v>
      </c>
      <c r="V1374" s="153">
        <v>1746</v>
      </c>
      <c r="W1374" s="153">
        <v>0</v>
      </c>
      <c r="X1374" s="151">
        <v>1555</v>
      </c>
      <c r="Y1374" s="154">
        <v>0.0134444681694781</v>
      </c>
      <c r="Z1374" s="154">
        <v>0.0122958340979996</v>
      </c>
      <c r="AA1374" s="154">
        <v>0.0118406889128095</v>
      </c>
      <c r="AB1374" s="155">
        <v>0.0154955917713064</v>
      </c>
      <c r="AC1374" s="156">
        <v>0.000455145185190161</v>
      </c>
      <c r="AD1374" s="157">
        <v>35675</v>
      </c>
      <c r="AE1374" s="158">
        <v>533</v>
      </c>
      <c r="AF1374" s="158">
        <v>0</v>
      </c>
      <c r="AG1374" s="158">
        <v>39820</v>
      </c>
      <c r="AH1374" s="158">
        <v>503</v>
      </c>
      <c r="AI1374" s="158">
        <v>0</v>
      </c>
      <c r="AJ1374" s="155">
        <v>0.0149404344779257</v>
      </c>
      <c r="AK1374" s="155">
        <v>0.0126318432948267</v>
      </c>
      <c r="AL1374" s="156">
        <v>0.002308591183099</v>
      </c>
    </row>
    <row r="1375" spans="1:38">
      <c r="A1375" s="166" t="s">
        <v>1085</v>
      </c>
      <c r="B1375" s="167" t="s">
        <v>1837</v>
      </c>
      <c r="C1375" s="167" t="s">
        <v>1200</v>
      </c>
      <c r="D1375" s="150">
        <v>3414</v>
      </c>
      <c r="E1375" s="150">
        <v>46</v>
      </c>
      <c r="F1375" s="150">
        <v>39</v>
      </c>
      <c r="G1375" s="150">
        <v>4</v>
      </c>
      <c r="H1375" s="150">
        <v>0</v>
      </c>
      <c r="I1375" s="151">
        <v>4157</v>
      </c>
      <c r="J1375" s="151">
        <v>55</v>
      </c>
      <c r="K1375" s="151">
        <v>55</v>
      </c>
      <c r="L1375" s="151">
        <v>10</v>
      </c>
      <c r="M1375" s="151">
        <v>0</v>
      </c>
      <c r="N1375" s="151">
        <v>2518</v>
      </c>
      <c r="O1375" s="151">
        <v>37</v>
      </c>
      <c r="P1375" s="151">
        <v>37</v>
      </c>
      <c r="Q1375" s="151">
        <v>10</v>
      </c>
      <c r="R1375" s="151">
        <v>0</v>
      </c>
      <c r="S1375" s="152">
        <v>0.015</v>
      </c>
      <c r="T1375" s="153">
        <v>84681</v>
      </c>
      <c r="U1375" s="153">
        <v>1428</v>
      </c>
      <c r="V1375" s="153">
        <v>1421</v>
      </c>
      <c r="W1375" s="153">
        <v>4</v>
      </c>
      <c r="X1375" s="151">
        <v>1285</v>
      </c>
      <c r="Y1375" s="154">
        <v>0.0168160508260413</v>
      </c>
      <c r="Z1375" s="154">
        <v>0.0134739308728764</v>
      </c>
      <c r="AA1375" s="154">
        <v>0.0132306952128939</v>
      </c>
      <c r="AB1375" s="155">
        <v>0.0146942017474186</v>
      </c>
      <c r="AC1375" s="156">
        <v>0.000243235659982478</v>
      </c>
      <c r="AD1375" s="157">
        <v>23037</v>
      </c>
      <c r="AE1375" s="158">
        <v>361</v>
      </c>
      <c r="AF1375" s="158">
        <v>0</v>
      </c>
      <c r="AG1375" s="158">
        <v>25644</v>
      </c>
      <c r="AH1375" s="158">
        <v>410</v>
      </c>
      <c r="AI1375" s="158">
        <v>1</v>
      </c>
      <c r="AJ1375" s="155">
        <v>0.0156704432000695</v>
      </c>
      <c r="AK1375" s="155">
        <v>0.0159491498986118</v>
      </c>
      <c r="AL1375" s="156">
        <v>-0.000278706698542307</v>
      </c>
    </row>
    <row r="1376" spans="1:38">
      <c r="A1376" s="166" t="s">
        <v>1085</v>
      </c>
      <c r="B1376" s="167" t="s">
        <v>1837</v>
      </c>
      <c r="C1376" s="167" t="s">
        <v>1201</v>
      </c>
      <c r="D1376" s="150">
        <v>4703</v>
      </c>
      <c r="E1376" s="150">
        <v>69</v>
      </c>
      <c r="F1376" s="150">
        <v>49</v>
      </c>
      <c r="G1376" s="150">
        <v>1</v>
      </c>
      <c r="H1376" s="150">
        <v>0</v>
      </c>
      <c r="I1376" s="151">
        <v>5555</v>
      </c>
      <c r="J1376" s="151">
        <v>59</v>
      </c>
      <c r="K1376" s="151">
        <v>59</v>
      </c>
      <c r="L1376" s="151">
        <v>1</v>
      </c>
      <c r="M1376" s="151">
        <v>0</v>
      </c>
      <c r="N1376" s="151">
        <v>3523</v>
      </c>
      <c r="O1376" s="151">
        <v>47</v>
      </c>
      <c r="P1376" s="151">
        <v>47</v>
      </c>
      <c r="Q1376" s="151">
        <v>18</v>
      </c>
      <c r="R1376" s="151">
        <v>0</v>
      </c>
      <c r="S1376" s="152">
        <v>0.015</v>
      </c>
      <c r="T1376" s="153">
        <v>116065</v>
      </c>
      <c r="U1376" s="153">
        <v>1760</v>
      </c>
      <c r="V1376" s="153">
        <v>1740</v>
      </c>
      <c r="W1376" s="153">
        <v>1</v>
      </c>
      <c r="X1376" s="151">
        <v>1580</v>
      </c>
      <c r="Y1376" s="154">
        <v>0.0151553009089734</v>
      </c>
      <c r="Z1376" s="154">
        <v>0.0146714862853498</v>
      </c>
      <c r="AA1376" s="154">
        <v>0.0106210621062106</v>
      </c>
      <c r="AB1376" s="155">
        <v>0.0133409026397956</v>
      </c>
      <c r="AC1376" s="156">
        <v>0.00405042417913916</v>
      </c>
      <c r="AD1376" s="157">
        <v>31216</v>
      </c>
      <c r="AE1376" s="158">
        <v>516</v>
      </c>
      <c r="AF1376" s="158">
        <v>0</v>
      </c>
      <c r="AG1376" s="158">
        <v>34553</v>
      </c>
      <c r="AH1376" s="158">
        <v>445</v>
      </c>
      <c r="AI1376" s="158">
        <v>0</v>
      </c>
      <c r="AJ1376" s="155">
        <v>0.0165299846232701</v>
      </c>
      <c r="AK1376" s="155">
        <v>0.0128787659537522</v>
      </c>
      <c r="AL1376" s="156">
        <v>0.00365121866951791</v>
      </c>
    </row>
    <row r="1377" spans="1:38">
      <c r="A1377" s="166" t="s">
        <v>1085</v>
      </c>
      <c r="B1377" s="167" t="s">
        <v>1837</v>
      </c>
      <c r="C1377" s="167" t="s">
        <v>1202</v>
      </c>
      <c r="D1377" s="150">
        <v>0</v>
      </c>
      <c r="E1377" s="150">
        <v>6</v>
      </c>
      <c r="F1377" s="150">
        <v>6</v>
      </c>
      <c r="G1377" s="150">
        <v>6</v>
      </c>
      <c r="H1377" s="150">
        <v>0</v>
      </c>
      <c r="I1377" s="151">
        <v>0</v>
      </c>
      <c r="J1377" s="151">
        <v>0</v>
      </c>
      <c r="K1377" s="151">
        <v>0</v>
      </c>
      <c r="L1377" s="151">
        <v>0</v>
      </c>
      <c r="M1377" s="151">
        <v>0</v>
      </c>
      <c r="N1377" s="151">
        <v>0</v>
      </c>
      <c r="O1377" s="151">
        <v>6</v>
      </c>
      <c r="P1377" s="151">
        <v>6</v>
      </c>
      <c r="Q1377" s="151">
        <v>6</v>
      </c>
      <c r="R1377" s="151">
        <v>0</v>
      </c>
      <c r="S1377" s="152">
        <v>0.015</v>
      </c>
      <c r="T1377" s="153">
        <v>2</v>
      </c>
      <c r="U1377" s="153">
        <v>136</v>
      </c>
      <c r="V1377" s="153">
        <v>136</v>
      </c>
      <c r="W1377" s="153">
        <v>0</v>
      </c>
      <c r="X1377" s="151">
        <v>134</v>
      </c>
      <c r="Y1377" s="154">
        <v>68</v>
      </c>
      <c r="Z1377" s="154">
        <v>0</v>
      </c>
      <c r="AA1377" s="154">
        <v>0</v>
      </c>
      <c r="AB1377" s="155">
        <v>0</v>
      </c>
      <c r="AC1377" s="156">
        <v>0</v>
      </c>
      <c r="AD1377" s="157">
        <v>1</v>
      </c>
      <c r="AE1377" s="158">
        <v>28</v>
      </c>
      <c r="AF1377" s="158">
        <v>0</v>
      </c>
      <c r="AG1377" s="158">
        <v>1</v>
      </c>
      <c r="AH1377" s="158">
        <v>41</v>
      </c>
      <c r="AI1377" s="158">
        <v>0</v>
      </c>
      <c r="AJ1377" s="155">
        <v>28</v>
      </c>
      <c r="AK1377" s="155">
        <v>41</v>
      </c>
      <c r="AL1377" s="156">
        <v>-13</v>
      </c>
    </row>
    <row r="1378" spans="1:38">
      <c r="A1378" s="166" t="s">
        <v>1085</v>
      </c>
      <c r="B1378" s="167" t="s">
        <v>1837</v>
      </c>
      <c r="C1378" s="167" t="s">
        <v>1203</v>
      </c>
      <c r="D1378" s="150">
        <v>4611</v>
      </c>
      <c r="E1378" s="150">
        <v>71</v>
      </c>
      <c r="F1378" s="150">
        <v>48</v>
      </c>
      <c r="G1378" s="150">
        <v>1</v>
      </c>
      <c r="H1378" s="150">
        <v>0</v>
      </c>
      <c r="I1378" s="151">
        <v>5588</v>
      </c>
      <c r="J1378" s="151">
        <v>69</v>
      </c>
      <c r="K1378" s="151">
        <v>69</v>
      </c>
      <c r="L1378" s="151">
        <v>0</v>
      </c>
      <c r="M1378" s="151">
        <v>0</v>
      </c>
      <c r="N1378" s="151">
        <v>3102</v>
      </c>
      <c r="O1378" s="151">
        <v>55</v>
      </c>
      <c r="P1378" s="151">
        <v>55</v>
      </c>
      <c r="Q1378" s="151">
        <v>23</v>
      </c>
      <c r="R1378" s="151">
        <v>0</v>
      </c>
      <c r="S1378" s="152">
        <v>0.015</v>
      </c>
      <c r="T1378" s="153">
        <v>108843</v>
      </c>
      <c r="U1378" s="153">
        <v>1676</v>
      </c>
      <c r="V1378" s="153">
        <v>1653</v>
      </c>
      <c r="W1378" s="153">
        <v>0</v>
      </c>
      <c r="X1378" s="151">
        <v>1483</v>
      </c>
      <c r="Y1378" s="154">
        <v>0.0153983260292348</v>
      </c>
      <c r="Z1378" s="154">
        <v>0.0153979613966602</v>
      </c>
      <c r="AA1378" s="154">
        <v>0.0123478883321403</v>
      </c>
      <c r="AB1378" s="155">
        <v>0.0177304964539007</v>
      </c>
      <c r="AC1378" s="156">
        <v>0.00305007306451986</v>
      </c>
      <c r="AD1378" s="157">
        <v>30470</v>
      </c>
      <c r="AE1378" s="158">
        <v>494</v>
      </c>
      <c r="AF1378" s="158">
        <v>0</v>
      </c>
      <c r="AG1378" s="158">
        <v>31899</v>
      </c>
      <c r="AH1378" s="158">
        <v>441</v>
      </c>
      <c r="AI1378" s="158">
        <v>0</v>
      </c>
      <c r="AJ1378" s="155">
        <v>0.0162126681982278</v>
      </c>
      <c r="AK1378" s="155">
        <v>0.0138248847926267</v>
      </c>
      <c r="AL1378" s="156">
        <v>0.00238778340560103</v>
      </c>
    </row>
    <row r="1379" spans="1:38">
      <c r="A1379" s="166" t="s">
        <v>1085</v>
      </c>
      <c r="B1379" s="167" t="s">
        <v>1837</v>
      </c>
      <c r="C1379" s="167" t="s">
        <v>1204</v>
      </c>
      <c r="D1379" s="150">
        <v>5060</v>
      </c>
      <c r="E1379" s="150">
        <v>51</v>
      </c>
      <c r="F1379" s="150">
        <v>37</v>
      </c>
      <c r="G1379" s="150">
        <v>0</v>
      </c>
      <c r="H1379" s="150">
        <v>0</v>
      </c>
      <c r="I1379" s="151">
        <v>6088</v>
      </c>
      <c r="J1379" s="151">
        <v>72</v>
      </c>
      <c r="K1379" s="151">
        <v>72</v>
      </c>
      <c r="L1379" s="151">
        <v>0</v>
      </c>
      <c r="M1379" s="151">
        <v>0</v>
      </c>
      <c r="N1379" s="151">
        <v>3522</v>
      </c>
      <c r="O1379" s="151">
        <v>46</v>
      </c>
      <c r="P1379" s="151">
        <v>46</v>
      </c>
      <c r="Q1379" s="151">
        <v>7</v>
      </c>
      <c r="R1379" s="151">
        <v>0</v>
      </c>
      <c r="S1379" s="152">
        <v>0.015</v>
      </c>
      <c r="T1379" s="153">
        <v>118032</v>
      </c>
      <c r="U1379" s="153">
        <v>1323</v>
      </c>
      <c r="V1379" s="153">
        <v>1309</v>
      </c>
      <c r="W1379" s="153">
        <v>1</v>
      </c>
      <c r="X1379" s="151">
        <v>1120</v>
      </c>
      <c r="Y1379" s="154">
        <v>0.0112003524467941</v>
      </c>
      <c r="Z1379" s="154">
        <v>0.0100790513833992</v>
      </c>
      <c r="AA1379" s="154">
        <v>0.011826544021025</v>
      </c>
      <c r="AB1379" s="155">
        <v>0.013060760931289</v>
      </c>
      <c r="AC1379" s="156">
        <v>-0.00174749263762576</v>
      </c>
      <c r="AD1379" s="157">
        <v>32622</v>
      </c>
      <c r="AE1379" s="158">
        <v>364</v>
      </c>
      <c r="AF1379" s="158">
        <v>0</v>
      </c>
      <c r="AG1379" s="158">
        <v>35111</v>
      </c>
      <c r="AH1379" s="158">
        <v>423</v>
      </c>
      <c r="AI1379" s="158">
        <v>0</v>
      </c>
      <c r="AJ1379" s="155">
        <v>0.011158114156091</v>
      </c>
      <c r="AK1379" s="155">
        <v>0.0120475064794509</v>
      </c>
      <c r="AL1379" s="156">
        <v>-0.000889392323359902</v>
      </c>
    </row>
    <row r="1380" spans="1:38">
      <c r="A1380" s="166" t="s">
        <v>1085</v>
      </c>
      <c r="B1380" s="167" t="s">
        <v>1837</v>
      </c>
      <c r="C1380" s="167" t="s">
        <v>1205</v>
      </c>
      <c r="D1380" s="150">
        <v>3393</v>
      </c>
      <c r="E1380" s="150">
        <v>51</v>
      </c>
      <c r="F1380" s="150">
        <v>38</v>
      </c>
      <c r="G1380" s="150">
        <v>0</v>
      </c>
      <c r="H1380" s="150">
        <v>0</v>
      </c>
      <c r="I1380" s="151">
        <v>3944</v>
      </c>
      <c r="J1380" s="151">
        <v>58</v>
      </c>
      <c r="K1380" s="151">
        <v>58</v>
      </c>
      <c r="L1380" s="151">
        <v>1</v>
      </c>
      <c r="M1380" s="151">
        <v>0</v>
      </c>
      <c r="N1380" s="151">
        <v>2379</v>
      </c>
      <c r="O1380" s="151">
        <v>33</v>
      </c>
      <c r="P1380" s="151">
        <v>33</v>
      </c>
      <c r="Q1380" s="151">
        <v>6</v>
      </c>
      <c r="R1380" s="151">
        <v>0</v>
      </c>
      <c r="S1380" s="152">
        <v>0.015</v>
      </c>
      <c r="T1380" s="153">
        <v>80498</v>
      </c>
      <c r="U1380" s="153">
        <v>1139</v>
      </c>
      <c r="V1380" s="153">
        <v>1126</v>
      </c>
      <c r="W1380" s="153">
        <v>0</v>
      </c>
      <c r="X1380" s="151">
        <v>981</v>
      </c>
      <c r="Y1380" s="154">
        <v>0.014149419861363</v>
      </c>
      <c r="Z1380" s="154">
        <v>0.0150309460654288</v>
      </c>
      <c r="AA1380" s="154">
        <v>0.0147058823529412</v>
      </c>
      <c r="AB1380" s="155">
        <v>0.0138713745271122</v>
      </c>
      <c r="AC1380" s="156">
        <v>0.000325063712487647</v>
      </c>
      <c r="AD1380" s="157">
        <v>22474</v>
      </c>
      <c r="AE1380" s="158">
        <v>325</v>
      </c>
      <c r="AF1380" s="158">
        <v>0</v>
      </c>
      <c r="AG1380" s="158">
        <v>24156</v>
      </c>
      <c r="AH1380" s="158">
        <v>342</v>
      </c>
      <c r="AI1380" s="158">
        <v>0</v>
      </c>
      <c r="AJ1380" s="155">
        <v>0.0144611551125745</v>
      </c>
      <c r="AK1380" s="155">
        <v>0.0141579731743666</v>
      </c>
      <c r="AL1380" s="156">
        <v>0.000303181938207914</v>
      </c>
    </row>
    <row r="1381" spans="1:38">
      <c r="A1381" s="166" t="s">
        <v>1085</v>
      </c>
      <c r="B1381" s="167" t="s">
        <v>1837</v>
      </c>
      <c r="C1381" s="167" t="s">
        <v>1206</v>
      </c>
      <c r="D1381" s="150">
        <v>5826</v>
      </c>
      <c r="E1381" s="150">
        <v>113</v>
      </c>
      <c r="F1381" s="150">
        <v>91</v>
      </c>
      <c r="G1381" s="150">
        <v>0</v>
      </c>
      <c r="H1381" s="150">
        <v>0</v>
      </c>
      <c r="I1381" s="151">
        <v>6794</v>
      </c>
      <c r="J1381" s="151">
        <v>63</v>
      </c>
      <c r="K1381" s="151">
        <v>63</v>
      </c>
      <c r="L1381" s="151">
        <v>2</v>
      </c>
      <c r="M1381" s="151">
        <v>0</v>
      </c>
      <c r="N1381" s="151">
        <v>4164</v>
      </c>
      <c r="O1381" s="151">
        <v>65</v>
      </c>
      <c r="P1381" s="151">
        <v>65</v>
      </c>
      <c r="Q1381" s="151">
        <v>14</v>
      </c>
      <c r="R1381" s="151">
        <v>0</v>
      </c>
      <c r="S1381" s="152">
        <v>0.015</v>
      </c>
      <c r="T1381" s="153">
        <v>136478</v>
      </c>
      <c r="U1381" s="153">
        <v>2198</v>
      </c>
      <c r="V1381" s="153">
        <v>2174</v>
      </c>
      <c r="W1381" s="153">
        <v>0</v>
      </c>
      <c r="X1381" s="151">
        <v>1915</v>
      </c>
      <c r="Y1381" s="154">
        <v>0.0161051598059761</v>
      </c>
      <c r="Z1381" s="154">
        <v>0.0193958118777892</v>
      </c>
      <c r="AA1381" s="154">
        <v>0.00927288784221372</v>
      </c>
      <c r="AB1381" s="155">
        <v>0.0156099903938521</v>
      </c>
      <c r="AC1381" s="156">
        <v>0.0101229240355755</v>
      </c>
      <c r="AD1381" s="157">
        <v>37103</v>
      </c>
      <c r="AE1381" s="158">
        <v>627</v>
      </c>
      <c r="AF1381" s="158">
        <v>0</v>
      </c>
      <c r="AG1381" s="158">
        <v>41326</v>
      </c>
      <c r="AH1381" s="158">
        <v>636</v>
      </c>
      <c r="AI1381" s="158">
        <v>0</v>
      </c>
      <c r="AJ1381" s="155">
        <v>0.0168989030536614</v>
      </c>
      <c r="AK1381" s="155">
        <v>0.0153898272274113</v>
      </c>
      <c r="AL1381" s="156">
        <v>0.00150907582625011</v>
      </c>
    </row>
    <row r="1382" spans="1:38">
      <c r="A1382" s="166" t="s">
        <v>1085</v>
      </c>
      <c r="B1382" s="167" t="s">
        <v>1837</v>
      </c>
      <c r="C1382" s="167" t="s">
        <v>1207</v>
      </c>
      <c r="D1382" s="150">
        <v>5297</v>
      </c>
      <c r="E1382" s="150">
        <v>82</v>
      </c>
      <c r="F1382" s="150">
        <v>62</v>
      </c>
      <c r="G1382" s="150">
        <v>0</v>
      </c>
      <c r="H1382" s="150">
        <v>0</v>
      </c>
      <c r="I1382" s="151">
        <v>6519</v>
      </c>
      <c r="J1382" s="151">
        <v>102</v>
      </c>
      <c r="K1382" s="151">
        <v>102</v>
      </c>
      <c r="L1382" s="151">
        <v>3</v>
      </c>
      <c r="M1382" s="151">
        <v>0</v>
      </c>
      <c r="N1382" s="151">
        <v>3642</v>
      </c>
      <c r="O1382" s="151">
        <v>91</v>
      </c>
      <c r="P1382" s="151">
        <v>91</v>
      </c>
      <c r="Q1382" s="151">
        <v>34</v>
      </c>
      <c r="R1382" s="151">
        <v>0</v>
      </c>
      <c r="S1382" s="152">
        <v>0.015</v>
      </c>
      <c r="T1382" s="153">
        <v>131070</v>
      </c>
      <c r="U1382" s="153">
        <v>2157</v>
      </c>
      <c r="V1382" s="153">
        <v>2137</v>
      </c>
      <c r="W1382" s="153">
        <v>0</v>
      </c>
      <c r="X1382" s="151">
        <v>1889</v>
      </c>
      <c r="Y1382" s="154">
        <v>0.0164568551155871</v>
      </c>
      <c r="Z1382" s="154">
        <v>0.015480460638097</v>
      </c>
      <c r="AA1382" s="154">
        <v>0.0156465715600552</v>
      </c>
      <c r="AB1382" s="155">
        <v>0.0249862712795167</v>
      </c>
      <c r="AC1382" s="156">
        <v>-0.000166110921958186</v>
      </c>
      <c r="AD1382" s="157">
        <v>35265</v>
      </c>
      <c r="AE1382" s="158">
        <v>630</v>
      </c>
      <c r="AF1382" s="158">
        <v>0</v>
      </c>
      <c r="AG1382" s="158">
        <v>39721</v>
      </c>
      <c r="AH1382" s="158">
        <v>593</v>
      </c>
      <c r="AI1382" s="158">
        <v>0</v>
      </c>
      <c r="AJ1382" s="155">
        <v>0.0178647384091876</v>
      </c>
      <c r="AK1382" s="155">
        <v>0.0149291306865386</v>
      </c>
      <c r="AL1382" s="156">
        <v>0.00293560772264898</v>
      </c>
    </row>
    <row r="1383" spans="1:38">
      <c r="A1383" s="166" t="s">
        <v>1085</v>
      </c>
      <c r="B1383" s="167" t="s">
        <v>1838</v>
      </c>
      <c r="C1383" s="167" t="s">
        <v>1208</v>
      </c>
      <c r="D1383" s="150">
        <v>6876</v>
      </c>
      <c r="E1383" s="150">
        <v>178</v>
      </c>
      <c r="F1383" s="150">
        <v>126</v>
      </c>
      <c r="G1383" s="150">
        <v>11</v>
      </c>
      <c r="H1383" s="150">
        <v>0</v>
      </c>
      <c r="I1383" s="151">
        <v>8642</v>
      </c>
      <c r="J1383" s="151">
        <v>144</v>
      </c>
      <c r="K1383" s="151">
        <v>144</v>
      </c>
      <c r="L1383" s="151">
        <v>16</v>
      </c>
      <c r="M1383" s="151">
        <v>0</v>
      </c>
      <c r="N1383" s="151">
        <v>4757</v>
      </c>
      <c r="O1383" s="151">
        <v>107</v>
      </c>
      <c r="P1383" s="151">
        <v>107</v>
      </c>
      <c r="Q1383" s="151">
        <v>25</v>
      </c>
      <c r="R1383" s="151">
        <v>0</v>
      </c>
      <c r="S1383" s="152">
        <v>0.015</v>
      </c>
      <c r="T1383" s="153">
        <v>169986</v>
      </c>
      <c r="U1383" s="153">
        <v>3583</v>
      </c>
      <c r="V1383" s="153">
        <v>3530</v>
      </c>
      <c r="W1383" s="153">
        <v>8</v>
      </c>
      <c r="X1383" s="151">
        <v>3118</v>
      </c>
      <c r="Y1383" s="154">
        <v>0.0210311437412493</v>
      </c>
      <c r="Z1383" s="154">
        <v>0.0258871436881908</v>
      </c>
      <c r="AA1383" s="154">
        <v>0.0166628095348299</v>
      </c>
      <c r="AB1383" s="155">
        <v>0.0224931679630019</v>
      </c>
      <c r="AC1383" s="156">
        <v>0.00922433415336091</v>
      </c>
      <c r="AD1383" s="157">
        <v>46785</v>
      </c>
      <c r="AE1383" s="158">
        <v>1049</v>
      </c>
      <c r="AF1383" s="158">
        <v>2</v>
      </c>
      <c r="AG1383" s="158">
        <v>51606</v>
      </c>
      <c r="AH1383" s="158">
        <v>1100</v>
      </c>
      <c r="AI1383" s="158">
        <v>1</v>
      </c>
      <c r="AJ1383" s="155">
        <v>0.0223789676178262</v>
      </c>
      <c r="AK1383" s="155">
        <v>0.0212959733364337</v>
      </c>
      <c r="AL1383" s="156">
        <v>0.00108299428139248</v>
      </c>
    </row>
    <row r="1384" spans="1:38">
      <c r="A1384" s="166" t="s">
        <v>1085</v>
      </c>
      <c r="B1384" s="167" t="s">
        <v>1838</v>
      </c>
      <c r="C1384" s="167" t="s">
        <v>1209</v>
      </c>
      <c r="D1384" s="150">
        <v>4718</v>
      </c>
      <c r="E1384" s="150">
        <v>76</v>
      </c>
      <c r="F1384" s="150">
        <v>62</v>
      </c>
      <c r="G1384" s="150">
        <v>1</v>
      </c>
      <c r="H1384" s="150">
        <v>0</v>
      </c>
      <c r="I1384" s="151">
        <v>5555</v>
      </c>
      <c r="J1384" s="151">
        <v>62</v>
      </c>
      <c r="K1384" s="151">
        <v>62</v>
      </c>
      <c r="L1384" s="151">
        <v>3</v>
      </c>
      <c r="M1384" s="151">
        <v>0</v>
      </c>
      <c r="N1384" s="151">
        <v>3057</v>
      </c>
      <c r="O1384" s="151">
        <v>56</v>
      </c>
      <c r="P1384" s="151">
        <v>56</v>
      </c>
      <c r="Q1384" s="151">
        <v>28</v>
      </c>
      <c r="R1384" s="151">
        <v>0</v>
      </c>
      <c r="S1384" s="152">
        <v>0.015</v>
      </c>
      <c r="T1384" s="153">
        <v>108964</v>
      </c>
      <c r="U1384" s="153">
        <v>1603</v>
      </c>
      <c r="V1384" s="153">
        <v>1589</v>
      </c>
      <c r="W1384" s="153">
        <v>1</v>
      </c>
      <c r="X1384" s="151">
        <v>1408</v>
      </c>
      <c r="Y1384" s="154">
        <v>0.01470210344701</v>
      </c>
      <c r="Z1384" s="154">
        <v>0.0161085205595591</v>
      </c>
      <c r="AA1384" s="154">
        <v>0.0111611161116112</v>
      </c>
      <c r="AB1384" s="155">
        <v>0.0183186130193</v>
      </c>
      <c r="AC1384" s="156">
        <v>0.00494740444794797</v>
      </c>
      <c r="AD1384" s="157">
        <v>30636</v>
      </c>
      <c r="AE1384" s="158">
        <v>457</v>
      </c>
      <c r="AF1384" s="158">
        <v>0</v>
      </c>
      <c r="AG1384" s="158">
        <v>33265</v>
      </c>
      <c r="AH1384" s="158">
        <v>431</v>
      </c>
      <c r="AI1384" s="158">
        <v>0</v>
      </c>
      <c r="AJ1384" s="155">
        <v>0.0149170910040475</v>
      </c>
      <c r="AK1384" s="155">
        <v>0.0129565609499474</v>
      </c>
      <c r="AL1384" s="156">
        <v>0.00196053005410013</v>
      </c>
    </row>
    <row r="1385" spans="1:38">
      <c r="A1385" s="166" t="s">
        <v>1085</v>
      </c>
      <c r="B1385" s="167" t="s">
        <v>1838</v>
      </c>
      <c r="C1385" s="167" t="s">
        <v>1210</v>
      </c>
      <c r="D1385" s="150">
        <v>8320</v>
      </c>
      <c r="E1385" s="150">
        <v>153</v>
      </c>
      <c r="F1385" s="150">
        <v>129</v>
      </c>
      <c r="G1385" s="150">
        <v>0</v>
      </c>
      <c r="H1385" s="150">
        <v>0</v>
      </c>
      <c r="I1385" s="151">
        <v>9813</v>
      </c>
      <c r="J1385" s="151">
        <v>83</v>
      </c>
      <c r="K1385" s="151">
        <v>83</v>
      </c>
      <c r="L1385" s="151">
        <v>23</v>
      </c>
      <c r="M1385" s="151">
        <v>0</v>
      </c>
      <c r="N1385" s="151">
        <v>5531</v>
      </c>
      <c r="O1385" s="151">
        <v>109</v>
      </c>
      <c r="P1385" s="151">
        <v>109</v>
      </c>
      <c r="Q1385" s="151">
        <v>64</v>
      </c>
      <c r="R1385" s="151">
        <v>0</v>
      </c>
      <c r="S1385" s="152">
        <v>0.015</v>
      </c>
      <c r="T1385" s="153">
        <v>197249</v>
      </c>
      <c r="U1385" s="153">
        <v>3186</v>
      </c>
      <c r="V1385" s="153">
        <v>3162</v>
      </c>
      <c r="W1385" s="153">
        <v>1</v>
      </c>
      <c r="X1385" s="151">
        <v>2890</v>
      </c>
      <c r="Y1385" s="154">
        <v>0.0161471034073684</v>
      </c>
      <c r="Z1385" s="154">
        <v>0.0183894230769231</v>
      </c>
      <c r="AA1385" s="154">
        <v>0.00845816773667584</v>
      </c>
      <c r="AB1385" s="155">
        <v>0.0197071054058941</v>
      </c>
      <c r="AC1385" s="156">
        <v>0.00993125534024724</v>
      </c>
      <c r="AD1385" s="157">
        <v>55048</v>
      </c>
      <c r="AE1385" s="158">
        <v>926</v>
      </c>
      <c r="AF1385" s="158">
        <v>1</v>
      </c>
      <c r="AG1385" s="158">
        <v>60205</v>
      </c>
      <c r="AH1385" s="158">
        <v>931</v>
      </c>
      <c r="AI1385" s="158">
        <v>0</v>
      </c>
      <c r="AJ1385" s="155">
        <v>0.0168035169306787</v>
      </c>
      <c r="AK1385" s="155">
        <v>0.0154638319076489</v>
      </c>
      <c r="AL1385" s="156">
        <v>0.00133968502302981</v>
      </c>
    </row>
    <row r="1386" spans="1:38">
      <c r="A1386" s="166" t="s">
        <v>1085</v>
      </c>
      <c r="B1386" s="167" t="s">
        <v>1838</v>
      </c>
      <c r="C1386" s="167" t="s">
        <v>1211</v>
      </c>
      <c r="D1386" s="150">
        <v>2567</v>
      </c>
      <c r="E1386" s="150">
        <v>26</v>
      </c>
      <c r="F1386" s="150">
        <v>22</v>
      </c>
      <c r="G1386" s="150">
        <v>0</v>
      </c>
      <c r="H1386" s="150">
        <v>0</v>
      </c>
      <c r="I1386" s="151">
        <v>3083</v>
      </c>
      <c r="J1386" s="151">
        <v>36</v>
      </c>
      <c r="K1386" s="151">
        <v>36</v>
      </c>
      <c r="L1386" s="151">
        <v>0</v>
      </c>
      <c r="M1386" s="151">
        <v>0</v>
      </c>
      <c r="N1386" s="151">
        <v>1508</v>
      </c>
      <c r="O1386" s="151">
        <v>26</v>
      </c>
      <c r="P1386" s="151">
        <v>26</v>
      </c>
      <c r="Q1386" s="151">
        <v>9</v>
      </c>
      <c r="R1386" s="151">
        <v>1</v>
      </c>
      <c r="S1386" s="152">
        <v>0.015</v>
      </c>
      <c r="T1386" s="153">
        <v>60176</v>
      </c>
      <c r="U1386" s="153">
        <v>992</v>
      </c>
      <c r="V1386" s="153">
        <v>988</v>
      </c>
      <c r="W1386" s="153">
        <v>2</v>
      </c>
      <c r="X1386" s="151">
        <v>885</v>
      </c>
      <c r="Y1386" s="154">
        <v>0.0164517415580963</v>
      </c>
      <c r="Z1386" s="154">
        <v>0.0101285547331515</v>
      </c>
      <c r="AA1386" s="154">
        <v>0.0116769380473565</v>
      </c>
      <c r="AB1386" s="155">
        <v>0.01657824933687</v>
      </c>
      <c r="AC1386" s="156">
        <v>-0.00154838331420493</v>
      </c>
      <c r="AD1386" s="157">
        <v>16570</v>
      </c>
      <c r="AE1386" s="158">
        <v>325</v>
      </c>
      <c r="AF1386" s="158">
        <v>1</v>
      </c>
      <c r="AG1386" s="158">
        <v>18602</v>
      </c>
      <c r="AH1386" s="158">
        <v>247</v>
      </c>
      <c r="AI1386" s="158">
        <v>1</v>
      </c>
      <c r="AJ1386" s="155">
        <v>0.0195534097767049</v>
      </c>
      <c r="AK1386" s="155">
        <v>0.0132243844747877</v>
      </c>
      <c r="AL1386" s="156">
        <v>0.00632902530191723</v>
      </c>
    </row>
    <row r="1387" spans="1:38">
      <c r="A1387" s="166" t="s">
        <v>1085</v>
      </c>
      <c r="B1387" s="167" t="s">
        <v>1838</v>
      </c>
      <c r="C1387" s="167" t="s">
        <v>1212</v>
      </c>
      <c r="D1387" s="150">
        <v>4833</v>
      </c>
      <c r="E1387" s="150">
        <v>74</v>
      </c>
      <c r="F1387" s="150">
        <v>57</v>
      </c>
      <c r="G1387" s="150">
        <v>0</v>
      </c>
      <c r="H1387" s="150">
        <v>0</v>
      </c>
      <c r="I1387" s="151">
        <v>5871</v>
      </c>
      <c r="J1387" s="151">
        <v>107</v>
      </c>
      <c r="K1387" s="151">
        <v>107</v>
      </c>
      <c r="L1387" s="151">
        <v>8</v>
      </c>
      <c r="M1387" s="151">
        <v>0</v>
      </c>
      <c r="N1387" s="151">
        <v>3163</v>
      </c>
      <c r="O1387" s="151">
        <v>31</v>
      </c>
      <c r="P1387" s="151">
        <v>31</v>
      </c>
      <c r="Q1387" s="151">
        <v>13</v>
      </c>
      <c r="R1387" s="151">
        <v>0</v>
      </c>
      <c r="S1387" s="152">
        <v>0.015</v>
      </c>
      <c r="T1387" s="153">
        <v>113500</v>
      </c>
      <c r="U1387" s="153">
        <v>1822</v>
      </c>
      <c r="V1387" s="153">
        <v>1805</v>
      </c>
      <c r="W1387" s="153">
        <v>0</v>
      </c>
      <c r="X1387" s="151">
        <v>1605</v>
      </c>
      <c r="Y1387" s="154">
        <v>0.0160528634361233</v>
      </c>
      <c r="Z1387" s="154">
        <v>0.0153114007862611</v>
      </c>
      <c r="AA1387" s="154">
        <v>0.0182251745869528</v>
      </c>
      <c r="AB1387" s="155">
        <v>0.00980082200442618</v>
      </c>
      <c r="AC1387" s="156">
        <v>-0.0029137738006917</v>
      </c>
      <c r="AD1387" s="157">
        <v>31602</v>
      </c>
      <c r="AE1387" s="158">
        <v>476</v>
      </c>
      <c r="AF1387" s="158">
        <v>0</v>
      </c>
      <c r="AG1387" s="158">
        <v>34968</v>
      </c>
      <c r="AH1387" s="158">
        <v>539</v>
      </c>
      <c r="AI1387" s="158">
        <v>0</v>
      </c>
      <c r="AJ1387" s="155">
        <v>0.0150623378267198</v>
      </c>
      <c r="AK1387" s="155">
        <v>0.0154140928849234</v>
      </c>
      <c r="AL1387" s="156">
        <v>-0.000351755058203531</v>
      </c>
    </row>
    <row r="1388" spans="1:38">
      <c r="A1388" s="166" t="s">
        <v>1085</v>
      </c>
      <c r="B1388" s="167" t="s">
        <v>1838</v>
      </c>
      <c r="C1388" s="167" t="s">
        <v>1213</v>
      </c>
      <c r="D1388" s="150">
        <v>3460</v>
      </c>
      <c r="E1388" s="150">
        <v>42</v>
      </c>
      <c r="F1388" s="150">
        <v>34</v>
      </c>
      <c r="G1388" s="150">
        <v>0</v>
      </c>
      <c r="H1388" s="150">
        <v>0</v>
      </c>
      <c r="I1388" s="151">
        <v>4039</v>
      </c>
      <c r="J1388" s="151">
        <v>59</v>
      </c>
      <c r="K1388" s="151">
        <v>58</v>
      </c>
      <c r="L1388" s="151">
        <v>6</v>
      </c>
      <c r="M1388" s="151">
        <v>0</v>
      </c>
      <c r="N1388" s="151">
        <v>2199</v>
      </c>
      <c r="O1388" s="151">
        <v>64</v>
      </c>
      <c r="P1388" s="151">
        <v>64</v>
      </c>
      <c r="Q1388" s="151">
        <v>10</v>
      </c>
      <c r="R1388" s="151">
        <v>0</v>
      </c>
      <c r="S1388" s="152">
        <v>0.015</v>
      </c>
      <c r="T1388" s="153">
        <v>81735</v>
      </c>
      <c r="U1388" s="153">
        <v>1597</v>
      </c>
      <c r="V1388" s="153">
        <v>1588</v>
      </c>
      <c r="W1388" s="153">
        <v>1</v>
      </c>
      <c r="X1388" s="151">
        <v>1403</v>
      </c>
      <c r="Y1388" s="154">
        <v>0.0195265186272711</v>
      </c>
      <c r="Z1388" s="154">
        <v>0.0121387283236994</v>
      </c>
      <c r="AA1388" s="154">
        <v>0.0146075761327061</v>
      </c>
      <c r="AB1388" s="155">
        <v>0.0291041382446567</v>
      </c>
      <c r="AC1388" s="156">
        <v>-0.00246884780900669</v>
      </c>
      <c r="AD1388" s="157">
        <v>22530</v>
      </c>
      <c r="AE1388" s="158">
        <v>414</v>
      </c>
      <c r="AF1388" s="158">
        <v>0</v>
      </c>
      <c r="AG1388" s="158">
        <v>24872</v>
      </c>
      <c r="AH1388" s="158">
        <v>441</v>
      </c>
      <c r="AI1388" s="158">
        <v>0</v>
      </c>
      <c r="AJ1388" s="155">
        <v>0.018375499334221</v>
      </c>
      <c r="AK1388" s="155">
        <v>0.0177307816018012</v>
      </c>
      <c r="AL1388" s="156">
        <v>0.000644717732419819</v>
      </c>
    </row>
    <row r="1389" spans="1:38">
      <c r="A1389" s="166" t="s">
        <v>1085</v>
      </c>
      <c r="B1389" s="167" t="s">
        <v>1838</v>
      </c>
      <c r="C1389" s="167" t="s">
        <v>1214</v>
      </c>
      <c r="D1389" s="150">
        <v>1815</v>
      </c>
      <c r="E1389" s="150">
        <v>19</v>
      </c>
      <c r="F1389" s="150">
        <v>13</v>
      </c>
      <c r="G1389" s="150">
        <v>1</v>
      </c>
      <c r="H1389" s="150">
        <v>0</v>
      </c>
      <c r="I1389" s="151">
        <v>2133</v>
      </c>
      <c r="J1389" s="151">
        <v>38</v>
      </c>
      <c r="K1389" s="151">
        <v>38</v>
      </c>
      <c r="L1389" s="151">
        <v>6</v>
      </c>
      <c r="M1389" s="151">
        <v>0</v>
      </c>
      <c r="N1389" s="151">
        <v>1256</v>
      </c>
      <c r="O1389" s="151">
        <v>30</v>
      </c>
      <c r="P1389" s="151">
        <v>30</v>
      </c>
      <c r="Q1389" s="151">
        <v>11</v>
      </c>
      <c r="R1389" s="151">
        <v>0</v>
      </c>
      <c r="S1389" s="152">
        <v>0.015</v>
      </c>
      <c r="T1389" s="153">
        <v>43412</v>
      </c>
      <c r="U1389" s="153">
        <v>583</v>
      </c>
      <c r="V1389" s="153">
        <v>577</v>
      </c>
      <c r="W1389" s="153">
        <v>0</v>
      </c>
      <c r="X1389" s="151">
        <v>506</v>
      </c>
      <c r="Y1389" s="154">
        <v>0.0134294665069566</v>
      </c>
      <c r="Z1389" s="154">
        <v>0.0104683195592286</v>
      </c>
      <c r="AA1389" s="154">
        <v>0.0178152836380684</v>
      </c>
      <c r="AB1389" s="155">
        <v>0.0238853503184713</v>
      </c>
      <c r="AC1389" s="156">
        <v>-0.0073469640788398</v>
      </c>
      <c r="AD1389" s="157">
        <v>12103</v>
      </c>
      <c r="AE1389" s="158">
        <v>165</v>
      </c>
      <c r="AF1389" s="158">
        <v>0</v>
      </c>
      <c r="AG1389" s="158">
        <v>13044</v>
      </c>
      <c r="AH1389" s="158">
        <v>175</v>
      </c>
      <c r="AI1389" s="158">
        <v>0</v>
      </c>
      <c r="AJ1389" s="155">
        <v>0.0136329835577956</v>
      </c>
      <c r="AK1389" s="155">
        <v>0.0134161300214658</v>
      </c>
      <c r="AL1389" s="156">
        <v>0.000216853536329779</v>
      </c>
    </row>
    <row r="1390" spans="1:38">
      <c r="A1390" s="166" t="s">
        <v>1085</v>
      </c>
      <c r="B1390" s="167" t="s">
        <v>1838</v>
      </c>
      <c r="C1390" s="167" t="s">
        <v>1215</v>
      </c>
      <c r="D1390" s="150">
        <v>4605</v>
      </c>
      <c r="E1390" s="150">
        <v>61</v>
      </c>
      <c r="F1390" s="150">
        <v>43</v>
      </c>
      <c r="G1390" s="150">
        <v>0</v>
      </c>
      <c r="H1390" s="150">
        <v>0</v>
      </c>
      <c r="I1390" s="151">
        <v>5013</v>
      </c>
      <c r="J1390" s="151">
        <v>73</v>
      </c>
      <c r="K1390" s="151">
        <v>73</v>
      </c>
      <c r="L1390" s="151">
        <v>10</v>
      </c>
      <c r="M1390" s="151">
        <v>0</v>
      </c>
      <c r="N1390" s="151">
        <v>2767</v>
      </c>
      <c r="O1390" s="151">
        <v>30</v>
      </c>
      <c r="P1390" s="151">
        <v>30</v>
      </c>
      <c r="Q1390" s="151">
        <v>5</v>
      </c>
      <c r="R1390" s="151">
        <v>0</v>
      </c>
      <c r="S1390" s="152">
        <v>0.015</v>
      </c>
      <c r="T1390" s="153">
        <v>105568</v>
      </c>
      <c r="U1390" s="153">
        <v>1460</v>
      </c>
      <c r="V1390" s="153">
        <v>1442</v>
      </c>
      <c r="W1390" s="153">
        <v>0</v>
      </c>
      <c r="X1390" s="151">
        <v>1296</v>
      </c>
      <c r="Y1390" s="154">
        <v>0.0138299484692331</v>
      </c>
      <c r="Z1390" s="154">
        <v>0.0132464712269273</v>
      </c>
      <c r="AA1390" s="154">
        <v>0.0145621384400559</v>
      </c>
      <c r="AB1390" s="155">
        <v>0.0108420672208168</v>
      </c>
      <c r="AC1390" s="156">
        <v>-0.0013156672131286</v>
      </c>
      <c r="AD1390" s="157">
        <v>29672</v>
      </c>
      <c r="AE1390" s="158">
        <v>392</v>
      </c>
      <c r="AF1390" s="158">
        <v>0</v>
      </c>
      <c r="AG1390" s="158">
        <v>31653</v>
      </c>
      <c r="AH1390" s="158">
        <v>440</v>
      </c>
      <c r="AI1390" s="158">
        <v>0</v>
      </c>
      <c r="AJ1390" s="155">
        <v>0.013211108115395</v>
      </c>
      <c r="AK1390" s="155">
        <v>0.013900736107162</v>
      </c>
      <c r="AL1390" s="156">
        <v>-0.000689627991767054</v>
      </c>
    </row>
    <row r="1391" spans="1:38">
      <c r="A1391" s="166" t="s">
        <v>1085</v>
      </c>
      <c r="B1391" s="167" t="s">
        <v>1838</v>
      </c>
      <c r="C1391" s="167" t="s">
        <v>1216</v>
      </c>
      <c r="D1391" s="150">
        <v>7616</v>
      </c>
      <c r="E1391" s="150">
        <v>128</v>
      </c>
      <c r="F1391" s="150">
        <v>75</v>
      </c>
      <c r="G1391" s="150">
        <v>0</v>
      </c>
      <c r="H1391" s="150">
        <v>0</v>
      </c>
      <c r="I1391" s="151">
        <v>7670</v>
      </c>
      <c r="J1391" s="151">
        <v>110</v>
      </c>
      <c r="K1391" s="151">
        <v>110</v>
      </c>
      <c r="L1391" s="151">
        <v>0</v>
      </c>
      <c r="M1391" s="151">
        <v>0</v>
      </c>
      <c r="N1391" s="151">
        <v>4568</v>
      </c>
      <c r="O1391" s="151">
        <v>105</v>
      </c>
      <c r="P1391" s="151">
        <v>105</v>
      </c>
      <c r="Q1391" s="151">
        <v>7</v>
      </c>
      <c r="R1391" s="151">
        <v>0</v>
      </c>
      <c r="S1391" s="152">
        <v>0.015</v>
      </c>
      <c r="T1391" s="153">
        <v>167686</v>
      </c>
      <c r="U1391" s="153">
        <v>2800</v>
      </c>
      <c r="V1391" s="153">
        <v>2747</v>
      </c>
      <c r="W1391" s="153">
        <v>0</v>
      </c>
      <c r="X1391" s="151">
        <v>2401</v>
      </c>
      <c r="Y1391" s="154">
        <v>0.0166978757916582</v>
      </c>
      <c r="Z1391" s="154">
        <v>0.0168067226890756</v>
      </c>
      <c r="AA1391" s="154">
        <v>0.0143415906127771</v>
      </c>
      <c r="AB1391" s="155">
        <v>0.0229859894921191</v>
      </c>
      <c r="AC1391" s="156">
        <v>0.00246513207629858</v>
      </c>
      <c r="AD1391" s="157">
        <v>47801</v>
      </c>
      <c r="AE1391" s="158">
        <v>836</v>
      </c>
      <c r="AF1391" s="158">
        <v>0</v>
      </c>
      <c r="AG1391" s="158">
        <v>51189</v>
      </c>
      <c r="AH1391" s="158">
        <v>822</v>
      </c>
      <c r="AI1391" s="158">
        <v>0</v>
      </c>
      <c r="AJ1391" s="155">
        <v>0.0174891738666555</v>
      </c>
      <c r="AK1391" s="155">
        <v>0.0160581374904765</v>
      </c>
      <c r="AL1391" s="156">
        <v>0.00143103637617904</v>
      </c>
    </row>
    <row r="1392" spans="1:38">
      <c r="A1392" s="166" t="s">
        <v>1085</v>
      </c>
      <c r="B1392" s="167" t="s">
        <v>1838</v>
      </c>
      <c r="C1392" s="167" t="s">
        <v>1217</v>
      </c>
      <c r="D1392" s="150">
        <v>3244</v>
      </c>
      <c r="E1392" s="150">
        <v>57</v>
      </c>
      <c r="F1392" s="150">
        <v>39</v>
      </c>
      <c r="G1392" s="150">
        <v>0</v>
      </c>
      <c r="H1392" s="150">
        <v>0</v>
      </c>
      <c r="I1392" s="151">
        <v>2830</v>
      </c>
      <c r="J1392" s="151">
        <v>26</v>
      </c>
      <c r="K1392" s="151">
        <v>26</v>
      </c>
      <c r="L1392" s="151">
        <v>0</v>
      </c>
      <c r="M1392" s="151">
        <v>0</v>
      </c>
      <c r="N1392" s="151">
        <v>1804</v>
      </c>
      <c r="O1392" s="151">
        <v>18</v>
      </c>
      <c r="P1392" s="151">
        <v>18</v>
      </c>
      <c r="Q1392" s="151">
        <v>9</v>
      </c>
      <c r="R1392" s="151">
        <v>0</v>
      </c>
      <c r="S1392" s="152">
        <v>0.015</v>
      </c>
      <c r="T1392" s="153">
        <v>66289</v>
      </c>
      <c r="U1392" s="153">
        <v>753</v>
      </c>
      <c r="V1392" s="153">
        <v>735</v>
      </c>
      <c r="W1392" s="153">
        <v>0</v>
      </c>
      <c r="X1392" s="151">
        <v>641</v>
      </c>
      <c r="Y1392" s="154">
        <v>0.0113593507218392</v>
      </c>
      <c r="Z1392" s="154">
        <v>0.0175709001233046</v>
      </c>
      <c r="AA1392" s="154">
        <v>0.00918727915194346</v>
      </c>
      <c r="AB1392" s="155">
        <v>0.00997782705099778</v>
      </c>
      <c r="AC1392" s="156">
        <v>0.0083836209713611</v>
      </c>
      <c r="AD1392" s="157">
        <v>18941</v>
      </c>
      <c r="AE1392" s="158">
        <v>217</v>
      </c>
      <c r="AF1392" s="158">
        <v>0</v>
      </c>
      <c r="AG1392" s="158">
        <v>20022</v>
      </c>
      <c r="AH1392" s="158">
        <v>197</v>
      </c>
      <c r="AI1392" s="158">
        <v>0</v>
      </c>
      <c r="AJ1392" s="155">
        <v>0.0114566284779051</v>
      </c>
      <c r="AK1392" s="155">
        <v>0.00983917690540406</v>
      </c>
      <c r="AL1392" s="156">
        <v>0.00161745157250102</v>
      </c>
    </row>
    <row r="1393" spans="1:38">
      <c r="A1393" s="166" t="s">
        <v>1085</v>
      </c>
      <c r="B1393" s="167" t="s">
        <v>1838</v>
      </c>
      <c r="C1393" s="167" t="s">
        <v>1218</v>
      </c>
      <c r="D1393" s="150">
        <v>7675</v>
      </c>
      <c r="E1393" s="150">
        <v>91</v>
      </c>
      <c r="F1393" s="150">
        <v>74</v>
      </c>
      <c r="G1393" s="150">
        <v>0</v>
      </c>
      <c r="H1393" s="150">
        <v>0</v>
      </c>
      <c r="I1393" s="151">
        <v>8029</v>
      </c>
      <c r="J1393" s="151">
        <v>109</v>
      </c>
      <c r="K1393" s="151">
        <v>109</v>
      </c>
      <c r="L1393" s="151">
        <v>8</v>
      </c>
      <c r="M1393" s="151">
        <v>0</v>
      </c>
      <c r="N1393" s="151">
        <v>4339</v>
      </c>
      <c r="O1393" s="151">
        <v>120</v>
      </c>
      <c r="P1393" s="151">
        <v>120</v>
      </c>
      <c r="Q1393" s="151">
        <v>69</v>
      </c>
      <c r="R1393" s="151">
        <v>0</v>
      </c>
      <c r="S1393" s="152">
        <v>0.015</v>
      </c>
      <c r="T1393" s="153">
        <v>166175</v>
      </c>
      <c r="U1393" s="153">
        <v>2873</v>
      </c>
      <c r="V1393" s="153">
        <v>2856</v>
      </c>
      <c r="W1393" s="153">
        <v>3</v>
      </c>
      <c r="X1393" s="151">
        <v>2595</v>
      </c>
      <c r="Y1393" s="154">
        <v>0.0172709493004363</v>
      </c>
      <c r="Z1393" s="154">
        <v>0.01185667752443</v>
      </c>
      <c r="AA1393" s="154">
        <v>0.0135757877693362</v>
      </c>
      <c r="AB1393" s="155">
        <v>0.0276561419681954</v>
      </c>
      <c r="AC1393" s="156">
        <v>-0.00171911024490619</v>
      </c>
      <c r="AD1393" s="157">
        <v>47282</v>
      </c>
      <c r="AE1393" s="158">
        <v>842</v>
      </c>
      <c r="AF1393" s="158">
        <v>0</v>
      </c>
      <c r="AG1393" s="158">
        <v>50216</v>
      </c>
      <c r="AH1393" s="158">
        <v>885</v>
      </c>
      <c r="AI1393" s="158">
        <v>2</v>
      </c>
      <c r="AJ1393" s="155">
        <v>0.0178080453449516</v>
      </c>
      <c r="AK1393" s="155">
        <v>0.0175840369603314</v>
      </c>
      <c r="AL1393" s="156">
        <v>0.000224008384620202</v>
      </c>
    </row>
    <row r="1394" spans="1:38">
      <c r="A1394" s="166" t="s">
        <v>1085</v>
      </c>
      <c r="B1394" s="167" t="s">
        <v>1839</v>
      </c>
      <c r="C1394" s="167" t="s">
        <v>1219</v>
      </c>
      <c r="D1394" s="150">
        <v>2970</v>
      </c>
      <c r="E1394" s="150">
        <v>48</v>
      </c>
      <c r="F1394" s="150">
        <v>34</v>
      </c>
      <c r="G1394" s="150">
        <v>0</v>
      </c>
      <c r="H1394" s="150">
        <v>0</v>
      </c>
      <c r="I1394" s="151">
        <v>3264</v>
      </c>
      <c r="J1394" s="151">
        <v>28</v>
      </c>
      <c r="K1394" s="151">
        <v>28</v>
      </c>
      <c r="L1394" s="151">
        <v>1</v>
      </c>
      <c r="M1394" s="151">
        <v>0</v>
      </c>
      <c r="N1394" s="151">
        <v>2019</v>
      </c>
      <c r="O1394" s="151">
        <v>40</v>
      </c>
      <c r="P1394" s="151">
        <v>40</v>
      </c>
      <c r="Q1394" s="151">
        <v>11</v>
      </c>
      <c r="R1394" s="151">
        <v>0</v>
      </c>
      <c r="S1394" s="152">
        <v>0.015</v>
      </c>
      <c r="T1394" s="153">
        <v>67671</v>
      </c>
      <c r="U1394" s="153">
        <v>962</v>
      </c>
      <c r="V1394" s="153">
        <v>947</v>
      </c>
      <c r="W1394" s="153">
        <v>0</v>
      </c>
      <c r="X1394" s="151">
        <v>840</v>
      </c>
      <c r="Y1394" s="154">
        <v>0.0142158383945856</v>
      </c>
      <c r="Z1394" s="154">
        <v>0.0161616161616162</v>
      </c>
      <c r="AA1394" s="154">
        <v>0.00857843137254902</v>
      </c>
      <c r="AB1394" s="155">
        <v>0.0198117880138683</v>
      </c>
      <c r="AC1394" s="156">
        <v>0.00758318478906714</v>
      </c>
      <c r="AD1394" s="157">
        <v>18468</v>
      </c>
      <c r="AE1394" s="158">
        <v>284</v>
      </c>
      <c r="AF1394" s="158">
        <v>0</v>
      </c>
      <c r="AG1394" s="158">
        <v>20557</v>
      </c>
      <c r="AH1394" s="158">
        <v>269</v>
      </c>
      <c r="AI1394" s="158">
        <v>0</v>
      </c>
      <c r="AJ1394" s="155">
        <v>0.0153779510504657</v>
      </c>
      <c r="AK1394" s="155">
        <v>0.0130855669601596</v>
      </c>
      <c r="AL1394" s="156">
        <v>0.00229238409030611</v>
      </c>
    </row>
    <row r="1395" spans="1:38">
      <c r="A1395" s="166" t="s">
        <v>1085</v>
      </c>
      <c r="B1395" s="167" t="s">
        <v>1839</v>
      </c>
      <c r="C1395" s="167" t="s">
        <v>1220</v>
      </c>
      <c r="D1395" s="150">
        <v>7306</v>
      </c>
      <c r="E1395" s="150">
        <v>141</v>
      </c>
      <c r="F1395" s="150">
        <v>104</v>
      </c>
      <c r="G1395" s="150">
        <v>0</v>
      </c>
      <c r="H1395" s="150">
        <v>0</v>
      </c>
      <c r="I1395" s="151">
        <v>8595</v>
      </c>
      <c r="J1395" s="151">
        <v>106</v>
      </c>
      <c r="K1395" s="151">
        <v>106</v>
      </c>
      <c r="L1395" s="151">
        <v>27</v>
      </c>
      <c r="M1395" s="151">
        <v>0</v>
      </c>
      <c r="N1395" s="151">
        <v>5239</v>
      </c>
      <c r="O1395" s="151">
        <v>128</v>
      </c>
      <c r="P1395" s="151">
        <v>127</v>
      </c>
      <c r="Q1395" s="151">
        <v>87</v>
      </c>
      <c r="R1395" s="151">
        <v>0</v>
      </c>
      <c r="S1395" s="152">
        <v>0.015</v>
      </c>
      <c r="T1395" s="153">
        <v>178808</v>
      </c>
      <c r="U1395" s="153">
        <v>2737</v>
      </c>
      <c r="V1395" s="153">
        <v>2698</v>
      </c>
      <c r="W1395" s="153">
        <v>1</v>
      </c>
      <c r="X1395" s="151">
        <v>2425</v>
      </c>
      <c r="Y1395" s="154">
        <v>0.0153013287996063</v>
      </c>
      <c r="Z1395" s="154">
        <v>0.0192992061319463</v>
      </c>
      <c r="AA1395" s="154">
        <v>0.0123327515997673</v>
      </c>
      <c r="AB1395" s="155">
        <v>0.0244321435388433</v>
      </c>
      <c r="AC1395" s="156">
        <v>0.00696645453217904</v>
      </c>
      <c r="AD1395" s="157">
        <v>48148</v>
      </c>
      <c r="AE1395" s="158">
        <v>828</v>
      </c>
      <c r="AF1395" s="158">
        <v>0</v>
      </c>
      <c r="AG1395" s="158">
        <v>55014</v>
      </c>
      <c r="AH1395" s="158">
        <v>836</v>
      </c>
      <c r="AI1395" s="158">
        <v>0</v>
      </c>
      <c r="AJ1395" s="155">
        <v>0.0171969759906954</v>
      </c>
      <c r="AK1395" s="155">
        <v>0.0151961318936998</v>
      </c>
      <c r="AL1395" s="156">
        <v>0.00200084409699557</v>
      </c>
    </row>
    <row r="1396" spans="1:38">
      <c r="A1396" s="166" t="s">
        <v>1085</v>
      </c>
      <c r="B1396" s="167" t="s">
        <v>1839</v>
      </c>
      <c r="C1396" s="167" t="s">
        <v>1221</v>
      </c>
      <c r="D1396" s="150">
        <v>3570</v>
      </c>
      <c r="E1396" s="150">
        <v>59</v>
      </c>
      <c r="F1396" s="150">
        <v>42</v>
      </c>
      <c r="G1396" s="150">
        <v>0</v>
      </c>
      <c r="H1396" s="150">
        <v>0</v>
      </c>
      <c r="I1396" s="151">
        <v>4137</v>
      </c>
      <c r="J1396" s="151">
        <v>67</v>
      </c>
      <c r="K1396" s="151">
        <v>67</v>
      </c>
      <c r="L1396" s="151">
        <v>0</v>
      </c>
      <c r="M1396" s="151">
        <v>0</v>
      </c>
      <c r="N1396" s="151">
        <v>2484</v>
      </c>
      <c r="O1396" s="151">
        <v>53</v>
      </c>
      <c r="P1396" s="151">
        <v>53</v>
      </c>
      <c r="Q1396" s="151">
        <v>20</v>
      </c>
      <c r="R1396" s="151">
        <v>0</v>
      </c>
      <c r="S1396" s="152">
        <v>0.015</v>
      </c>
      <c r="T1396" s="153">
        <v>85727</v>
      </c>
      <c r="U1396" s="153">
        <v>1346</v>
      </c>
      <c r="V1396" s="153">
        <v>1329</v>
      </c>
      <c r="W1396" s="153">
        <v>0</v>
      </c>
      <c r="X1396" s="151">
        <v>1156</v>
      </c>
      <c r="Y1396" s="154">
        <v>0.0157010043510213</v>
      </c>
      <c r="Z1396" s="154">
        <v>0.0165266106442577</v>
      </c>
      <c r="AA1396" s="154">
        <v>0.0161953106115543</v>
      </c>
      <c r="AB1396" s="155">
        <v>0.0213365539452496</v>
      </c>
      <c r="AC1396" s="156">
        <v>0.000331300032703437</v>
      </c>
      <c r="AD1396" s="157">
        <v>23064</v>
      </c>
      <c r="AE1396" s="158">
        <v>415</v>
      </c>
      <c r="AF1396" s="158">
        <v>0</v>
      </c>
      <c r="AG1396" s="158">
        <v>26491</v>
      </c>
      <c r="AH1396" s="158">
        <v>378</v>
      </c>
      <c r="AI1396" s="158">
        <v>0</v>
      </c>
      <c r="AJ1396" s="155">
        <v>0.0179934096427333</v>
      </c>
      <c r="AK1396" s="155">
        <v>0.0142689970178551</v>
      </c>
      <c r="AL1396" s="156">
        <v>0.00372441262487814</v>
      </c>
    </row>
    <row r="1397" spans="1:38">
      <c r="A1397" s="166" t="s">
        <v>1085</v>
      </c>
      <c r="B1397" s="167" t="s">
        <v>1839</v>
      </c>
      <c r="C1397" s="167" t="s">
        <v>1222</v>
      </c>
      <c r="D1397" s="150">
        <v>6561</v>
      </c>
      <c r="E1397" s="150">
        <v>145</v>
      </c>
      <c r="F1397" s="150">
        <v>116</v>
      </c>
      <c r="G1397" s="150">
        <v>0</v>
      </c>
      <c r="H1397" s="150">
        <v>0</v>
      </c>
      <c r="I1397" s="151">
        <v>7297</v>
      </c>
      <c r="J1397" s="151">
        <v>163</v>
      </c>
      <c r="K1397" s="151">
        <v>163</v>
      </c>
      <c r="L1397" s="151">
        <v>1</v>
      </c>
      <c r="M1397" s="151">
        <v>0</v>
      </c>
      <c r="N1397" s="151">
        <v>4400</v>
      </c>
      <c r="O1397" s="151">
        <v>106</v>
      </c>
      <c r="P1397" s="151">
        <v>106</v>
      </c>
      <c r="Q1397" s="151">
        <v>34</v>
      </c>
      <c r="R1397" s="151">
        <v>0</v>
      </c>
      <c r="S1397" s="152">
        <v>0.015</v>
      </c>
      <c r="T1397" s="153">
        <v>155741</v>
      </c>
      <c r="U1397" s="153">
        <v>3221</v>
      </c>
      <c r="V1397" s="153">
        <v>3191</v>
      </c>
      <c r="W1397" s="153">
        <v>0</v>
      </c>
      <c r="X1397" s="151">
        <v>2803</v>
      </c>
      <c r="Y1397" s="154">
        <v>0.0206817729435409</v>
      </c>
      <c r="Z1397" s="154">
        <v>0.0221002895900015</v>
      </c>
      <c r="AA1397" s="154">
        <v>0.0223379471015486</v>
      </c>
      <c r="AB1397" s="155">
        <v>0.0240909090909091</v>
      </c>
      <c r="AC1397" s="156">
        <v>-0.000237657511547057</v>
      </c>
      <c r="AD1397" s="157">
        <v>42205</v>
      </c>
      <c r="AE1397" s="158">
        <v>934</v>
      </c>
      <c r="AF1397" s="158">
        <v>0</v>
      </c>
      <c r="AG1397" s="158">
        <v>48326</v>
      </c>
      <c r="AH1397" s="158">
        <v>929</v>
      </c>
      <c r="AI1397" s="158">
        <v>0</v>
      </c>
      <c r="AJ1397" s="155">
        <v>0.0221300793744817</v>
      </c>
      <c r="AK1397" s="155">
        <v>0.0192236063402723</v>
      </c>
      <c r="AL1397" s="156">
        <v>0.00290647303420938</v>
      </c>
    </row>
    <row r="1398" spans="1:38">
      <c r="A1398" s="166" t="s">
        <v>1085</v>
      </c>
      <c r="B1398" s="167" t="s">
        <v>1839</v>
      </c>
      <c r="C1398" s="167" t="s">
        <v>1223</v>
      </c>
      <c r="D1398" s="150">
        <v>2331</v>
      </c>
      <c r="E1398" s="150">
        <v>55</v>
      </c>
      <c r="F1398" s="150">
        <v>41</v>
      </c>
      <c r="G1398" s="150">
        <v>0</v>
      </c>
      <c r="H1398" s="150">
        <v>0</v>
      </c>
      <c r="I1398" s="151">
        <v>2332</v>
      </c>
      <c r="J1398" s="151">
        <v>28</v>
      </c>
      <c r="K1398" s="151">
        <v>28</v>
      </c>
      <c r="L1398" s="151">
        <v>0</v>
      </c>
      <c r="M1398" s="151">
        <v>0</v>
      </c>
      <c r="N1398" s="151">
        <v>1492</v>
      </c>
      <c r="O1398" s="151">
        <v>27</v>
      </c>
      <c r="P1398" s="151">
        <v>27</v>
      </c>
      <c r="Q1398" s="151">
        <v>11</v>
      </c>
      <c r="R1398" s="151">
        <v>0</v>
      </c>
      <c r="S1398" s="152">
        <v>0.015</v>
      </c>
      <c r="T1398" s="153">
        <v>52961</v>
      </c>
      <c r="U1398" s="153">
        <v>962</v>
      </c>
      <c r="V1398" s="153">
        <v>948</v>
      </c>
      <c r="W1398" s="153">
        <v>0</v>
      </c>
      <c r="X1398" s="151">
        <v>841</v>
      </c>
      <c r="Y1398" s="154">
        <v>0.0181643095862994</v>
      </c>
      <c r="Z1398" s="154">
        <v>0.0235950235950236</v>
      </c>
      <c r="AA1398" s="154">
        <v>0.0120068610634648</v>
      </c>
      <c r="AB1398" s="155">
        <v>0.0180965147453083</v>
      </c>
      <c r="AC1398" s="156">
        <v>0.0115881625315588</v>
      </c>
      <c r="AD1398" s="157">
        <v>14010</v>
      </c>
      <c r="AE1398" s="158">
        <v>263</v>
      </c>
      <c r="AF1398" s="158">
        <v>0</v>
      </c>
      <c r="AG1398" s="158">
        <v>15895</v>
      </c>
      <c r="AH1398" s="158">
        <v>269</v>
      </c>
      <c r="AI1398" s="158">
        <v>0</v>
      </c>
      <c r="AJ1398" s="155">
        <v>0.0187723054960742</v>
      </c>
      <c r="AK1398" s="155">
        <v>0.0169235608681975</v>
      </c>
      <c r="AL1398" s="156">
        <v>0.00184874462787669</v>
      </c>
    </row>
    <row r="1399" spans="1:38">
      <c r="A1399" s="166" t="s">
        <v>1085</v>
      </c>
      <c r="B1399" s="167" t="s">
        <v>1839</v>
      </c>
      <c r="C1399" s="167" t="s">
        <v>1224</v>
      </c>
      <c r="D1399" s="150">
        <v>5193</v>
      </c>
      <c r="E1399" s="150">
        <v>98</v>
      </c>
      <c r="F1399" s="150">
        <v>60</v>
      </c>
      <c r="G1399" s="150">
        <v>10</v>
      </c>
      <c r="H1399" s="150">
        <v>0</v>
      </c>
      <c r="I1399" s="151">
        <v>5564</v>
      </c>
      <c r="J1399" s="151">
        <v>100</v>
      </c>
      <c r="K1399" s="151">
        <v>100</v>
      </c>
      <c r="L1399" s="151">
        <v>0</v>
      </c>
      <c r="M1399" s="151">
        <v>0</v>
      </c>
      <c r="N1399" s="151">
        <v>4197</v>
      </c>
      <c r="O1399" s="151">
        <v>86</v>
      </c>
      <c r="P1399" s="151">
        <v>86</v>
      </c>
      <c r="Q1399" s="151">
        <v>2</v>
      </c>
      <c r="R1399" s="151">
        <v>0</v>
      </c>
      <c r="S1399" s="152">
        <v>0.015</v>
      </c>
      <c r="T1399" s="153">
        <v>124057</v>
      </c>
      <c r="U1399" s="153">
        <v>2211</v>
      </c>
      <c r="V1399" s="153">
        <v>2173</v>
      </c>
      <c r="W1399" s="153">
        <v>0</v>
      </c>
      <c r="X1399" s="151">
        <v>1852</v>
      </c>
      <c r="Y1399" s="154">
        <v>0.0178224525822807</v>
      </c>
      <c r="Z1399" s="154">
        <v>0.0188715578663586</v>
      </c>
      <c r="AA1399" s="154">
        <v>0.0179726815240834</v>
      </c>
      <c r="AB1399" s="155">
        <v>0.0204908267810341</v>
      </c>
      <c r="AC1399" s="156">
        <v>0.000898876342275166</v>
      </c>
      <c r="AD1399" s="157">
        <v>33298</v>
      </c>
      <c r="AE1399" s="158">
        <v>606</v>
      </c>
      <c r="AF1399" s="158">
        <v>0</v>
      </c>
      <c r="AG1399" s="158">
        <v>37337</v>
      </c>
      <c r="AH1399" s="158">
        <v>655</v>
      </c>
      <c r="AI1399" s="158">
        <v>0</v>
      </c>
      <c r="AJ1399" s="155">
        <v>0.0181992912487236</v>
      </c>
      <c r="AK1399" s="155">
        <v>0.0175429198917963</v>
      </c>
      <c r="AL1399" s="156">
        <v>0.000656371356927306</v>
      </c>
    </row>
    <row r="1400" spans="1:38">
      <c r="A1400" s="166" t="s">
        <v>1085</v>
      </c>
      <c r="B1400" s="167" t="s">
        <v>1839</v>
      </c>
      <c r="C1400" s="167" t="s">
        <v>1225</v>
      </c>
      <c r="D1400" s="150">
        <v>6631</v>
      </c>
      <c r="E1400" s="150">
        <v>143</v>
      </c>
      <c r="F1400" s="150">
        <v>85</v>
      </c>
      <c r="G1400" s="150">
        <v>1</v>
      </c>
      <c r="H1400" s="150">
        <v>0</v>
      </c>
      <c r="I1400" s="151">
        <v>7251</v>
      </c>
      <c r="J1400" s="151">
        <v>96</v>
      </c>
      <c r="K1400" s="151">
        <v>96</v>
      </c>
      <c r="L1400" s="151">
        <v>1</v>
      </c>
      <c r="M1400" s="151">
        <v>0</v>
      </c>
      <c r="N1400" s="151">
        <v>4356</v>
      </c>
      <c r="O1400" s="151">
        <v>55</v>
      </c>
      <c r="P1400" s="151">
        <v>55</v>
      </c>
      <c r="Q1400" s="151">
        <v>16</v>
      </c>
      <c r="R1400" s="151">
        <v>0</v>
      </c>
      <c r="S1400" s="152">
        <v>0.015</v>
      </c>
      <c r="T1400" s="153">
        <v>152580</v>
      </c>
      <c r="U1400" s="153">
        <v>2665</v>
      </c>
      <c r="V1400" s="153">
        <v>2606</v>
      </c>
      <c r="W1400" s="153">
        <v>0</v>
      </c>
      <c r="X1400" s="151">
        <v>2314</v>
      </c>
      <c r="Y1400" s="154">
        <v>0.017466247214576</v>
      </c>
      <c r="Z1400" s="154">
        <v>0.0215653747549389</v>
      </c>
      <c r="AA1400" s="154">
        <v>0.0132395531650807</v>
      </c>
      <c r="AB1400" s="155">
        <v>0.0126262626262626</v>
      </c>
      <c r="AC1400" s="156">
        <v>0.00832582158985824</v>
      </c>
      <c r="AD1400" s="157">
        <v>41068</v>
      </c>
      <c r="AE1400" s="158">
        <v>769</v>
      </c>
      <c r="AF1400" s="158">
        <v>0</v>
      </c>
      <c r="AG1400" s="158">
        <v>47176</v>
      </c>
      <c r="AH1400" s="158">
        <v>801</v>
      </c>
      <c r="AI1400" s="158">
        <v>0</v>
      </c>
      <c r="AJ1400" s="155">
        <v>0.0187250413947599</v>
      </c>
      <c r="AK1400" s="155">
        <v>0.0169789723588265</v>
      </c>
      <c r="AL1400" s="156">
        <v>0.00174606903593339</v>
      </c>
    </row>
    <row r="1401" spans="1:38">
      <c r="A1401" s="166" t="s">
        <v>1085</v>
      </c>
      <c r="B1401" s="167" t="s">
        <v>1837</v>
      </c>
      <c r="C1401" s="167" t="s">
        <v>1226</v>
      </c>
      <c r="D1401" s="150">
        <v>4482</v>
      </c>
      <c r="E1401" s="150">
        <v>45</v>
      </c>
      <c r="F1401" s="150">
        <v>33</v>
      </c>
      <c r="G1401" s="150">
        <v>0</v>
      </c>
      <c r="H1401" s="150">
        <v>0</v>
      </c>
      <c r="I1401" s="151">
        <v>5577</v>
      </c>
      <c r="J1401" s="151">
        <v>67</v>
      </c>
      <c r="K1401" s="151">
        <v>67</v>
      </c>
      <c r="L1401" s="151">
        <v>1</v>
      </c>
      <c r="M1401" s="151">
        <v>0</v>
      </c>
      <c r="N1401" s="151">
        <v>3117</v>
      </c>
      <c r="O1401" s="151">
        <v>54</v>
      </c>
      <c r="P1401" s="151">
        <v>54</v>
      </c>
      <c r="Q1401" s="151">
        <v>19</v>
      </c>
      <c r="R1401" s="151">
        <v>1</v>
      </c>
      <c r="S1401" s="152">
        <v>0.015</v>
      </c>
      <c r="T1401" s="153">
        <v>107345</v>
      </c>
      <c r="U1401" s="153">
        <v>1594</v>
      </c>
      <c r="V1401" s="153">
        <v>1582</v>
      </c>
      <c r="W1401" s="153">
        <v>1</v>
      </c>
      <c r="X1401" s="151">
        <v>1436</v>
      </c>
      <c r="Y1401" s="154">
        <v>0.0148400018631515</v>
      </c>
      <c r="Z1401" s="154">
        <v>0.0100401606425703</v>
      </c>
      <c r="AA1401" s="154">
        <v>0.0120136273982428</v>
      </c>
      <c r="AB1401" s="155">
        <v>0.0170035290343279</v>
      </c>
      <c r="AC1401" s="156">
        <v>-0.0019734667556725</v>
      </c>
      <c r="AD1401" s="157">
        <v>29573</v>
      </c>
      <c r="AE1401" s="158">
        <v>413</v>
      </c>
      <c r="AF1401" s="158">
        <v>1</v>
      </c>
      <c r="AG1401" s="158">
        <v>32444</v>
      </c>
      <c r="AH1401" s="158">
        <v>542</v>
      </c>
      <c r="AI1401" s="158">
        <v>0</v>
      </c>
      <c r="AJ1401" s="155">
        <v>0.0139316268217631</v>
      </c>
      <c r="AK1401" s="155">
        <v>0.0167057082973739</v>
      </c>
      <c r="AL1401" s="156">
        <v>-0.00277408147561084</v>
      </c>
    </row>
    <row r="1402" spans="1:38">
      <c r="A1402" s="166" t="s">
        <v>1085</v>
      </c>
      <c r="B1402" s="167" t="s">
        <v>1837</v>
      </c>
      <c r="C1402" s="167" t="s">
        <v>1227</v>
      </c>
      <c r="D1402" s="150">
        <v>6276</v>
      </c>
      <c r="E1402" s="150">
        <v>39</v>
      </c>
      <c r="F1402" s="150">
        <v>32</v>
      </c>
      <c r="G1402" s="150">
        <v>1</v>
      </c>
      <c r="H1402" s="150">
        <v>0</v>
      </c>
      <c r="I1402" s="151">
        <v>7534</v>
      </c>
      <c r="J1402" s="151">
        <v>63</v>
      </c>
      <c r="K1402" s="151">
        <v>62</v>
      </c>
      <c r="L1402" s="151">
        <v>0</v>
      </c>
      <c r="M1402" s="151">
        <v>0</v>
      </c>
      <c r="N1402" s="151">
        <v>4342</v>
      </c>
      <c r="O1402" s="151">
        <v>60</v>
      </c>
      <c r="P1402" s="151">
        <v>60</v>
      </c>
      <c r="Q1402" s="151">
        <v>20</v>
      </c>
      <c r="R1402" s="151">
        <v>0</v>
      </c>
      <c r="S1402" s="152">
        <v>0.015</v>
      </c>
      <c r="T1402" s="153">
        <v>148644</v>
      </c>
      <c r="U1402" s="153">
        <v>1486</v>
      </c>
      <c r="V1402" s="153">
        <v>1478</v>
      </c>
      <c r="W1402" s="153">
        <v>0</v>
      </c>
      <c r="X1402" s="151">
        <v>1321</v>
      </c>
      <c r="Y1402" s="154">
        <v>0.00999703990742983</v>
      </c>
      <c r="Z1402" s="154">
        <v>0.00621414913957935</v>
      </c>
      <c r="AA1402" s="154">
        <v>0.00836209185027874</v>
      </c>
      <c r="AB1402" s="155">
        <v>0.0138185168125288</v>
      </c>
      <c r="AC1402" s="156">
        <v>-0.00214794271069939</v>
      </c>
      <c r="AD1402" s="157">
        <v>40503</v>
      </c>
      <c r="AE1402" s="158">
        <v>380</v>
      </c>
      <c r="AF1402" s="158">
        <v>0</v>
      </c>
      <c r="AG1402" s="158">
        <v>45068</v>
      </c>
      <c r="AH1402" s="158">
        <v>444</v>
      </c>
      <c r="AI1402" s="158">
        <v>0</v>
      </c>
      <c r="AJ1402" s="155">
        <v>0.00938202108485791</v>
      </c>
      <c r="AK1402" s="155">
        <v>0.00985177953314991</v>
      </c>
      <c r="AL1402" s="156">
        <v>-0.000469758448291996</v>
      </c>
    </row>
    <row r="1403" spans="1:38">
      <c r="A1403" s="166" t="s">
        <v>1085</v>
      </c>
      <c r="B1403" s="167" t="s">
        <v>1837</v>
      </c>
      <c r="C1403" s="167" t="s">
        <v>1228</v>
      </c>
      <c r="D1403" s="150">
        <v>7484</v>
      </c>
      <c r="E1403" s="150">
        <v>95</v>
      </c>
      <c r="F1403" s="150">
        <v>63</v>
      </c>
      <c r="G1403" s="150">
        <v>0</v>
      </c>
      <c r="H1403" s="150">
        <v>0</v>
      </c>
      <c r="I1403" s="151">
        <v>8957</v>
      </c>
      <c r="J1403" s="151">
        <v>118</v>
      </c>
      <c r="K1403" s="151">
        <v>118</v>
      </c>
      <c r="L1403" s="151">
        <v>4</v>
      </c>
      <c r="M1403" s="151">
        <v>0</v>
      </c>
      <c r="N1403" s="151">
        <v>5024</v>
      </c>
      <c r="O1403" s="151">
        <v>99</v>
      </c>
      <c r="P1403" s="151">
        <v>99</v>
      </c>
      <c r="Q1403" s="151">
        <v>45</v>
      </c>
      <c r="R1403" s="151">
        <v>0</v>
      </c>
      <c r="S1403" s="152">
        <v>0.015</v>
      </c>
      <c r="T1403" s="153">
        <v>173323</v>
      </c>
      <c r="U1403" s="153">
        <v>2463</v>
      </c>
      <c r="V1403" s="153">
        <v>2430</v>
      </c>
      <c r="W1403" s="153">
        <v>0</v>
      </c>
      <c r="X1403" s="151">
        <v>2169</v>
      </c>
      <c r="Y1403" s="154">
        <v>0.0142104625468057</v>
      </c>
      <c r="Z1403" s="154">
        <v>0.0126937466595404</v>
      </c>
      <c r="AA1403" s="154">
        <v>0.0131740538126605</v>
      </c>
      <c r="AB1403" s="155">
        <v>0.0197054140127389</v>
      </c>
      <c r="AC1403" s="156">
        <v>-0.000480307153120136</v>
      </c>
      <c r="AD1403" s="157">
        <v>48291</v>
      </c>
      <c r="AE1403" s="158">
        <v>733</v>
      </c>
      <c r="AF1403" s="158">
        <v>0</v>
      </c>
      <c r="AG1403" s="158">
        <v>51782</v>
      </c>
      <c r="AH1403" s="158">
        <v>715</v>
      </c>
      <c r="AI1403" s="158">
        <v>0</v>
      </c>
      <c r="AJ1403" s="155">
        <v>0.0151788117868754</v>
      </c>
      <c r="AK1403" s="155">
        <v>0.0138078869105094</v>
      </c>
      <c r="AL1403" s="156">
        <v>0.00137092487636596</v>
      </c>
    </row>
    <row r="1404" spans="1:38">
      <c r="A1404" s="166" t="s">
        <v>1085</v>
      </c>
      <c r="B1404" s="167" t="s">
        <v>1837</v>
      </c>
      <c r="C1404" s="167" t="s">
        <v>1229</v>
      </c>
      <c r="D1404" s="150">
        <v>3666</v>
      </c>
      <c r="E1404" s="150">
        <v>15</v>
      </c>
      <c r="F1404" s="150">
        <v>11</v>
      </c>
      <c r="G1404" s="150">
        <v>0</v>
      </c>
      <c r="H1404" s="150">
        <v>0</v>
      </c>
      <c r="I1404" s="151">
        <v>4175</v>
      </c>
      <c r="J1404" s="151">
        <v>34</v>
      </c>
      <c r="K1404" s="151">
        <v>34</v>
      </c>
      <c r="L1404" s="151">
        <v>2</v>
      </c>
      <c r="M1404" s="151">
        <v>0</v>
      </c>
      <c r="N1404" s="151">
        <v>2433</v>
      </c>
      <c r="O1404" s="151">
        <v>15</v>
      </c>
      <c r="P1404" s="151">
        <v>15</v>
      </c>
      <c r="Q1404" s="151">
        <v>2</v>
      </c>
      <c r="R1404" s="151">
        <v>0</v>
      </c>
      <c r="S1404" s="152">
        <v>0.015</v>
      </c>
      <c r="T1404" s="153">
        <v>84985</v>
      </c>
      <c r="U1404" s="153">
        <v>806</v>
      </c>
      <c r="V1404" s="153">
        <v>802</v>
      </c>
      <c r="W1404" s="153">
        <v>0</v>
      </c>
      <c r="X1404" s="151">
        <v>734</v>
      </c>
      <c r="Y1404" s="154">
        <v>0.00948402659292816</v>
      </c>
      <c r="Z1404" s="154">
        <v>0.00409165302782324</v>
      </c>
      <c r="AA1404" s="154">
        <v>0.0081437125748503</v>
      </c>
      <c r="AB1404" s="155">
        <v>0.0061652281134402</v>
      </c>
      <c r="AC1404" s="156">
        <v>-0.00405205954702706</v>
      </c>
      <c r="AD1404" s="157">
        <v>23088</v>
      </c>
      <c r="AE1404" s="158">
        <v>183</v>
      </c>
      <c r="AF1404" s="158">
        <v>0</v>
      </c>
      <c r="AG1404" s="158">
        <v>25399</v>
      </c>
      <c r="AH1404" s="158">
        <v>243</v>
      </c>
      <c r="AI1404" s="158">
        <v>0</v>
      </c>
      <c r="AJ1404" s="155">
        <v>0.00792619542619543</v>
      </c>
      <c r="AK1404" s="155">
        <v>0.00956730579944092</v>
      </c>
      <c r="AL1404" s="156">
        <v>-0.0016411103732455</v>
      </c>
    </row>
    <row r="1405" spans="1:38">
      <c r="A1405" s="166" t="s">
        <v>1085</v>
      </c>
      <c r="B1405" s="167" t="s">
        <v>1837</v>
      </c>
      <c r="C1405" s="167" t="s">
        <v>1230</v>
      </c>
      <c r="D1405" s="150">
        <v>4360</v>
      </c>
      <c r="E1405" s="150">
        <v>42</v>
      </c>
      <c r="F1405" s="150">
        <v>30</v>
      </c>
      <c r="G1405" s="150">
        <v>6</v>
      </c>
      <c r="H1405" s="150">
        <v>0</v>
      </c>
      <c r="I1405" s="151">
        <v>5471</v>
      </c>
      <c r="J1405" s="151">
        <v>47</v>
      </c>
      <c r="K1405" s="151">
        <v>47</v>
      </c>
      <c r="L1405" s="151">
        <v>0</v>
      </c>
      <c r="M1405" s="151">
        <v>0</v>
      </c>
      <c r="N1405" s="151">
        <v>3149</v>
      </c>
      <c r="O1405" s="151">
        <v>20</v>
      </c>
      <c r="P1405" s="151">
        <v>20</v>
      </c>
      <c r="Q1405" s="151">
        <v>9</v>
      </c>
      <c r="R1405" s="151">
        <v>0</v>
      </c>
      <c r="S1405" s="152">
        <v>0.015</v>
      </c>
      <c r="T1405" s="153">
        <v>106206</v>
      </c>
      <c r="U1405" s="153">
        <v>1001</v>
      </c>
      <c r="V1405" s="153">
        <v>989</v>
      </c>
      <c r="W1405" s="153">
        <v>0</v>
      </c>
      <c r="X1405" s="151">
        <v>890</v>
      </c>
      <c r="Y1405" s="154">
        <v>0.00942507956235994</v>
      </c>
      <c r="Z1405" s="154">
        <v>0.00963302752293578</v>
      </c>
      <c r="AA1405" s="154">
        <v>0.0085907512337781</v>
      </c>
      <c r="AB1405" s="155">
        <v>0.00635122261035249</v>
      </c>
      <c r="AC1405" s="156">
        <v>0.00104227628915768</v>
      </c>
      <c r="AD1405" s="157">
        <v>29263</v>
      </c>
      <c r="AE1405" s="158">
        <v>268</v>
      </c>
      <c r="AF1405" s="158">
        <v>0</v>
      </c>
      <c r="AG1405" s="158">
        <v>31548</v>
      </c>
      <c r="AH1405" s="158">
        <v>312</v>
      </c>
      <c r="AI1405" s="158">
        <v>0</v>
      </c>
      <c r="AJ1405" s="155">
        <v>0.00915832279670574</v>
      </c>
      <c r="AK1405" s="155">
        <v>0.0098896918980601</v>
      </c>
      <c r="AL1405" s="156">
        <v>-0.000731369101354361</v>
      </c>
    </row>
    <row r="1406" spans="1:38">
      <c r="A1406" s="166" t="s">
        <v>1085</v>
      </c>
      <c r="B1406" s="167" t="s">
        <v>1837</v>
      </c>
      <c r="C1406" s="167" t="s">
        <v>1231</v>
      </c>
      <c r="D1406" s="150">
        <v>8340</v>
      </c>
      <c r="E1406" s="150">
        <v>106</v>
      </c>
      <c r="F1406" s="150">
        <v>81</v>
      </c>
      <c r="G1406" s="150">
        <v>0</v>
      </c>
      <c r="H1406" s="150">
        <v>0</v>
      </c>
      <c r="I1406" s="151">
        <v>10142</v>
      </c>
      <c r="J1406" s="151">
        <v>93</v>
      </c>
      <c r="K1406" s="151">
        <v>93</v>
      </c>
      <c r="L1406" s="151">
        <v>19</v>
      </c>
      <c r="M1406" s="151">
        <v>0</v>
      </c>
      <c r="N1406" s="151">
        <v>5691</v>
      </c>
      <c r="O1406" s="151">
        <v>87</v>
      </c>
      <c r="P1406" s="151">
        <v>87</v>
      </c>
      <c r="Q1406" s="151">
        <v>54</v>
      </c>
      <c r="R1406" s="151">
        <v>0</v>
      </c>
      <c r="S1406" s="152">
        <v>0.015</v>
      </c>
      <c r="T1406" s="153">
        <v>191419</v>
      </c>
      <c r="U1406" s="153">
        <v>2599</v>
      </c>
      <c r="V1406" s="153">
        <v>2571</v>
      </c>
      <c r="W1406" s="153">
        <v>0</v>
      </c>
      <c r="X1406" s="151">
        <v>2340</v>
      </c>
      <c r="Y1406" s="154">
        <v>0.0135775445488692</v>
      </c>
      <c r="Z1406" s="154">
        <v>0.0127098321342926</v>
      </c>
      <c r="AA1406" s="154">
        <v>0.0091697889962532</v>
      </c>
      <c r="AB1406" s="155">
        <v>0.0152872957301002</v>
      </c>
      <c r="AC1406" s="156">
        <v>0.00354004313803936</v>
      </c>
      <c r="AD1406" s="157">
        <v>53963</v>
      </c>
      <c r="AE1406" s="158">
        <v>769</v>
      </c>
      <c r="AF1406" s="158">
        <v>0</v>
      </c>
      <c r="AG1406" s="158">
        <v>57862</v>
      </c>
      <c r="AH1406" s="158">
        <v>748</v>
      </c>
      <c r="AI1406" s="158">
        <v>0</v>
      </c>
      <c r="AJ1406" s="155">
        <v>0.0142505049756315</v>
      </c>
      <c r="AK1406" s="155">
        <v>0.0129273098060904</v>
      </c>
      <c r="AL1406" s="156">
        <v>0.0013231951695411</v>
      </c>
    </row>
    <row r="1407" spans="1:38">
      <c r="A1407" s="166" t="s">
        <v>1085</v>
      </c>
      <c r="B1407" s="167" t="s">
        <v>1839</v>
      </c>
      <c r="C1407" s="167" t="s">
        <v>1232</v>
      </c>
      <c r="D1407" s="150">
        <v>5611</v>
      </c>
      <c r="E1407" s="150">
        <v>98</v>
      </c>
      <c r="F1407" s="150">
        <v>79</v>
      </c>
      <c r="G1407" s="150">
        <v>3</v>
      </c>
      <c r="H1407" s="150">
        <v>0</v>
      </c>
      <c r="I1407" s="151">
        <v>6888</v>
      </c>
      <c r="J1407" s="151">
        <v>98</v>
      </c>
      <c r="K1407" s="151">
        <v>98</v>
      </c>
      <c r="L1407" s="151">
        <v>4</v>
      </c>
      <c r="M1407" s="151">
        <v>0</v>
      </c>
      <c r="N1407" s="151">
        <v>4071</v>
      </c>
      <c r="O1407" s="151">
        <v>83</v>
      </c>
      <c r="P1407" s="151">
        <v>83</v>
      </c>
      <c r="Q1407" s="151">
        <v>45</v>
      </c>
      <c r="R1407" s="151">
        <v>0</v>
      </c>
      <c r="S1407" s="152">
        <v>0.015</v>
      </c>
      <c r="T1407" s="153">
        <v>137744</v>
      </c>
      <c r="U1407" s="153">
        <v>1957</v>
      </c>
      <c r="V1407" s="153">
        <v>1938</v>
      </c>
      <c r="W1407" s="153">
        <v>0</v>
      </c>
      <c r="X1407" s="151">
        <v>1699</v>
      </c>
      <c r="Y1407" s="154">
        <v>0.01420751539087</v>
      </c>
      <c r="Z1407" s="154">
        <v>0.0174656923899483</v>
      </c>
      <c r="AA1407" s="154">
        <v>0.0142276422764228</v>
      </c>
      <c r="AB1407" s="155">
        <v>0.0203881110292311</v>
      </c>
      <c r="AC1407" s="156">
        <v>0.00323805011352555</v>
      </c>
      <c r="AD1407" s="157">
        <v>37237</v>
      </c>
      <c r="AE1407" s="158">
        <v>606</v>
      </c>
      <c r="AF1407" s="158">
        <v>0</v>
      </c>
      <c r="AG1407" s="158">
        <v>41810</v>
      </c>
      <c r="AH1407" s="158">
        <v>549</v>
      </c>
      <c r="AI1407" s="158">
        <v>0</v>
      </c>
      <c r="AJ1407" s="155">
        <v>0.0162741359400596</v>
      </c>
      <c r="AK1407" s="155">
        <v>0.0131308299449892</v>
      </c>
      <c r="AL1407" s="156">
        <v>0.00314330599507038</v>
      </c>
    </row>
    <row r="1408" spans="1:38">
      <c r="A1408" s="166" t="s">
        <v>1085</v>
      </c>
      <c r="B1408" s="167" t="s">
        <v>1839</v>
      </c>
      <c r="C1408" s="167" t="s">
        <v>1233</v>
      </c>
      <c r="D1408" s="150">
        <v>7210</v>
      </c>
      <c r="E1408" s="150">
        <v>141</v>
      </c>
      <c r="F1408" s="150">
        <v>102</v>
      </c>
      <c r="G1408" s="150">
        <v>0</v>
      </c>
      <c r="H1408" s="150">
        <v>0</v>
      </c>
      <c r="I1408" s="151">
        <v>8412</v>
      </c>
      <c r="J1408" s="151">
        <v>116</v>
      </c>
      <c r="K1408" s="151">
        <v>116</v>
      </c>
      <c r="L1408" s="151">
        <v>0</v>
      </c>
      <c r="M1408" s="151">
        <v>0</v>
      </c>
      <c r="N1408" s="151">
        <v>5591</v>
      </c>
      <c r="O1408" s="151">
        <v>77</v>
      </c>
      <c r="P1408" s="151">
        <v>77</v>
      </c>
      <c r="Q1408" s="151">
        <v>31</v>
      </c>
      <c r="R1408" s="151">
        <v>0</v>
      </c>
      <c r="S1408" s="152">
        <v>0.015</v>
      </c>
      <c r="T1408" s="153">
        <v>178050</v>
      </c>
      <c r="U1408" s="153">
        <v>2931</v>
      </c>
      <c r="V1408" s="153">
        <v>2892</v>
      </c>
      <c r="W1408" s="153">
        <v>1</v>
      </c>
      <c r="X1408" s="151">
        <v>2586</v>
      </c>
      <c r="Y1408" s="154">
        <v>0.016456051670879</v>
      </c>
      <c r="Z1408" s="154">
        <v>0.0195561719833564</v>
      </c>
      <c r="AA1408" s="154">
        <v>0.0137898240608654</v>
      </c>
      <c r="AB1408" s="155">
        <v>0.0137721337864425</v>
      </c>
      <c r="AC1408" s="156">
        <v>0.00576634792249102</v>
      </c>
      <c r="AD1408" s="157">
        <v>48028</v>
      </c>
      <c r="AE1408" s="158">
        <v>801</v>
      </c>
      <c r="AF1408" s="158">
        <v>0</v>
      </c>
      <c r="AG1408" s="158">
        <v>53260</v>
      </c>
      <c r="AH1408" s="158">
        <v>862</v>
      </c>
      <c r="AI1408" s="158">
        <v>0</v>
      </c>
      <c r="AJ1408" s="155">
        <v>0.016677771300075</v>
      </c>
      <c r="AK1408" s="155">
        <v>0.0161847540368006</v>
      </c>
      <c r="AL1408" s="156">
        <v>0.000493017263274356</v>
      </c>
    </row>
    <row r="1409" spans="1:38">
      <c r="A1409" s="166" t="s">
        <v>1085</v>
      </c>
      <c r="B1409" s="167" t="s">
        <v>1839</v>
      </c>
      <c r="C1409" s="167" t="s">
        <v>1234</v>
      </c>
      <c r="D1409" s="150">
        <v>3015</v>
      </c>
      <c r="E1409" s="150">
        <v>60</v>
      </c>
      <c r="F1409" s="150">
        <v>48</v>
      </c>
      <c r="G1409" s="150">
        <v>0</v>
      </c>
      <c r="H1409" s="150">
        <v>0</v>
      </c>
      <c r="I1409" s="151">
        <v>3439</v>
      </c>
      <c r="J1409" s="151">
        <v>51</v>
      </c>
      <c r="K1409" s="151">
        <v>51</v>
      </c>
      <c r="L1409" s="151">
        <v>0</v>
      </c>
      <c r="M1409" s="151">
        <v>0</v>
      </c>
      <c r="N1409" s="151">
        <v>2548</v>
      </c>
      <c r="O1409" s="151">
        <v>32</v>
      </c>
      <c r="P1409" s="151">
        <v>32</v>
      </c>
      <c r="Q1409" s="151">
        <v>9</v>
      </c>
      <c r="R1409" s="151">
        <v>0</v>
      </c>
      <c r="S1409" s="152">
        <v>0.015</v>
      </c>
      <c r="T1409" s="153">
        <v>78203</v>
      </c>
      <c r="U1409" s="153">
        <v>1173</v>
      </c>
      <c r="V1409" s="153">
        <v>1161</v>
      </c>
      <c r="W1409" s="153">
        <v>2</v>
      </c>
      <c r="X1409" s="151">
        <v>1024</v>
      </c>
      <c r="Y1409" s="154">
        <v>0.0149738501080521</v>
      </c>
      <c r="Z1409" s="154">
        <v>0.0199004975124378</v>
      </c>
      <c r="AA1409" s="154">
        <v>0.0148298924105845</v>
      </c>
      <c r="AB1409" s="155">
        <v>0.0125588697017268</v>
      </c>
      <c r="AC1409" s="156">
        <v>0.00507060510185334</v>
      </c>
      <c r="AD1409" s="157">
        <v>21425</v>
      </c>
      <c r="AE1409" s="158">
        <v>303</v>
      </c>
      <c r="AF1409" s="158">
        <v>0</v>
      </c>
      <c r="AG1409" s="158">
        <v>23302</v>
      </c>
      <c r="AH1409" s="158">
        <v>350</v>
      </c>
      <c r="AI1409" s="158">
        <v>0</v>
      </c>
      <c r="AJ1409" s="155">
        <v>0.0141423570595099</v>
      </c>
      <c r="AK1409" s="155">
        <v>0.0150201699424942</v>
      </c>
      <c r="AL1409" s="156">
        <v>-0.000877812882984287</v>
      </c>
    </row>
    <row r="1410" spans="1:38">
      <c r="A1410" s="166" t="s">
        <v>1085</v>
      </c>
      <c r="B1410" s="167" t="s">
        <v>1839</v>
      </c>
      <c r="C1410" s="167" t="s">
        <v>1235</v>
      </c>
      <c r="D1410" s="150">
        <v>3306</v>
      </c>
      <c r="E1410" s="150">
        <v>41</v>
      </c>
      <c r="F1410" s="150">
        <v>34</v>
      </c>
      <c r="G1410" s="150">
        <v>0</v>
      </c>
      <c r="H1410" s="150">
        <v>0</v>
      </c>
      <c r="I1410" s="151">
        <v>4013</v>
      </c>
      <c r="J1410" s="151">
        <v>53</v>
      </c>
      <c r="K1410" s="151">
        <v>53</v>
      </c>
      <c r="L1410" s="151">
        <v>5</v>
      </c>
      <c r="M1410" s="151">
        <v>0</v>
      </c>
      <c r="N1410" s="151">
        <v>2434</v>
      </c>
      <c r="O1410" s="151">
        <v>38</v>
      </c>
      <c r="P1410" s="151">
        <v>38</v>
      </c>
      <c r="Q1410" s="151">
        <v>25</v>
      </c>
      <c r="R1410" s="151">
        <v>0</v>
      </c>
      <c r="S1410" s="152">
        <v>0.015</v>
      </c>
      <c r="T1410" s="153">
        <v>82304</v>
      </c>
      <c r="U1410" s="153">
        <v>1063</v>
      </c>
      <c r="V1410" s="153">
        <v>1056</v>
      </c>
      <c r="W1410" s="153">
        <v>0</v>
      </c>
      <c r="X1410" s="151">
        <v>956</v>
      </c>
      <c r="Y1410" s="154">
        <v>0.012915532659409</v>
      </c>
      <c r="Z1410" s="154">
        <v>0.0124016938898972</v>
      </c>
      <c r="AA1410" s="154">
        <v>0.0132070769997508</v>
      </c>
      <c r="AB1410" s="155">
        <v>0.0156121610517666</v>
      </c>
      <c r="AC1410" s="156">
        <v>-0.000805383109853654</v>
      </c>
      <c r="AD1410" s="157">
        <v>22222</v>
      </c>
      <c r="AE1410" s="158">
        <v>305</v>
      </c>
      <c r="AF1410" s="158">
        <v>0</v>
      </c>
      <c r="AG1410" s="158">
        <v>24673</v>
      </c>
      <c r="AH1410" s="158">
        <v>302</v>
      </c>
      <c r="AI1410" s="158">
        <v>0</v>
      </c>
      <c r="AJ1410" s="155">
        <v>0.0137251372513725</v>
      </c>
      <c r="AK1410" s="155">
        <v>0.0122401005147327</v>
      </c>
      <c r="AL1410" s="156">
        <v>0.00148503673663981</v>
      </c>
    </row>
    <row r="1411" spans="1:38">
      <c r="A1411" s="166" t="s">
        <v>1085</v>
      </c>
      <c r="B1411" s="167" t="s">
        <v>1839</v>
      </c>
      <c r="C1411" s="167" t="s">
        <v>1236</v>
      </c>
      <c r="D1411" s="150">
        <v>3977</v>
      </c>
      <c r="E1411" s="150">
        <v>57</v>
      </c>
      <c r="F1411" s="150">
        <v>41</v>
      </c>
      <c r="G1411" s="150">
        <v>1</v>
      </c>
      <c r="H1411" s="150">
        <v>0</v>
      </c>
      <c r="I1411" s="151">
        <v>4723</v>
      </c>
      <c r="J1411" s="151">
        <v>70</v>
      </c>
      <c r="K1411" s="151">
        <v>70</v>
      </c>
      <c r="L1411" s="151">
        <v>12</v>
      </c>
      <c r="M1411" s="151">
        <v>0</v>
      </c>
      <c r="N1411" s="151">
        <v>2883</v>
      </c>
      <c r="O1411" s="151">
        <v>41</v>
      </c>
      <c r="P1411" s="151">
        <v>41</v>
      </c>
      <c r="Q1411" s="151">
        <v>15</v>
      </c>
      <c r="R1411" s="151">
        <v>0</v>
      </c>
      <c r="S1411" s="152">
        <v>0.015</v>
      </c>
      <c r="T1411" s="153">
        <v>96777</v>
      </c>
      <c r="U1411" s="153">
        <v>1281</v>
      </c>
      <c r="V1411" s="153">
        <v>1265</v>
      </c>
      <c r="W1411" s="153">
        <v>0</v>
      </c>
      <c r="X1411" s="151">
        <v>1106</v>
      </c>
      <c r="Y1411" s="154">
        <v>0.013236616138132</v>
      </c>
      <c r="Z1411" s="154">
        <v>0.0143324113653508</v>
      </c>
      <c r="AA1411" s="154">
        <v>0.0148210882913403</v>
      </c>
      <c r="AB1411" s="155">
        <v>0.0142212972597988</v>
      </c>
      <c r="AC1411" s="156">
        <v>-0.000488676925989483</v>
      </c>
      <c r="AD1411" s="157">
        <v>26460</v>
      </c>
      <c r="AE1411" s="158">
        <v>390</v>
      </c>
      <c r="AF1411" s="158">
        <v>0</v>
      </c>
      <c r="AG1411" s="158">
        <v>29116</v>
      </c>
      <c r="AH1411" s="158">
        <v>356</v>
      </c>
      <c r="AI1411" s="158">
        <v>0</v>
      </c>
      <c r="AJ1411" s="155">
        <v>0.0147392290249433</v>
      </c>
      <c r="AK1411" s="155">
        <v>0.0122269542519577</v>
      </c>
      <c r="AL1411" s="156">
        <v>0.00251227477298562</v>
      </c>
    </row>
    <row r="1412" spans="1:38">
      <c r="A1412" s="166" t="s">
        <v>1085</v>
      </c>
      <c r="B1412" s="167" t="s">
        <v>1839</v>
      </c>
      <c r="C1412" s="167" t="s">
        <v>1237</v>
      </c>
      <c r="D1412" s="150">
        <v>2738</v>
      </c>
      <c r="E1412" s="150">
        <v>63</v>
      </c>
      <c r="F1412" s="150">
        <v>50</v>
      </c>
      <c r="G1412" s="150">
        <v>0</v>
      </c>
      <c r="H1412" s="150">
        <v>0</v>
      </c>
      <c r="I1412" s="151">
        <v>3181</v>
      </c>
      <c r="J1412" s="151">
        <v>48</v>
      </c>
      <c r="K1412" s="151">
        <v>48</v>
      </c>
      <c r="L1412" s="151">
        <v>1</v>
      </c>
      <c r="M1412" s="151">
        <v>1</v>
      </c>
      <c r="N1412" s="151">
        <v>2015</v>
      </c>
      <c r="O1412" s="151">
        <v>44</v>
      </c>
      <c r="P1412" s="151">
        <v>44</v>
      </c>
      <c r="Q1412" s="151">
        <v>12</v>
      </c>
      <c r="R1412" s="151">
        <v>0</v>
      </c>
      <c r="S1412" s="152">
        <v>0.015</v>
      </c>
      <c r="T1412" s="153">
        <v>65770</v>
      </c>
      <c r="U1412" s="153">
        <v>941</v>
      </c>
      <c r="V1412" s="153">
        <v>928</v>
      </c>
      <c r="W1412" s="153">
        <v>2</v>
      </c>
      <c r="X1412" s="151">
        <v>783</v>
      </c>
      <c r="Y1412" s="154">
        <v>0.0142770259996959</v>
      </c>
      <c r="Z1412" s="154">
        <v>0.023009495982469</v>
      </c>
      <c r="AA1412" s="154">
        <v>0.0147752279157498</v>
      </c>
      <c r="AB1412" s="155">
        <v>0.0218362282878412</v>
      </c>
      <c r="AC1412" s="156">
        <v>0.00823426806671919</v>
      </c>
      <c r="AD1412" s="157">
        <v>17897</v>
      </c>
      <c r="AE1412" s="158">
        <v>298</v>
      </c>
      <c r="AF1412" s="158">
        <v>1</v>
      </c>
      <c r="AG1412" s="158">
        <v>19541</v>
      </c>
      <c r="AH1412" s="158">
        <v>283</v>
      </c>
      <c r="AI1412" s="158">
        <v>0</v>
      </c>
      <c r="AJ1412" s="155">
        <v>0.0165949600491703</v>
      </c>
      <c r="AK1412" s="155">
        <v>0.014482370400696</v>
      </c>
      <c r="AL1412" s="156">
        <v>0.00211258964847428</v>
      </c>
    </row>
    <row r="1413" spans="1:38">
      <c r="A1413" s="166" t="s">
        <v>1085</v>
      </c>
      <c r="B1413" s="167" t="s">
        <v>1839</v>
      </c>
      <c r="C1413" s="167" t="s">
        <v>1238</v>
      </c>
      <c r="D1413" s="150">
        <v>4875</v>
      </c>
      <c r="E1413" s="150">
        <v>70</v>
      </c>
      <c r="F1413" s="150">
        <v>55</v>
      </c>
      <c r="G1413" s="150">
        <v>0</v>
      </c>
      <c r="H1413" s="150">
        <v>0</v>
      </c>
      <c r="I1413" s="151">
        <v>5711</v>
      </c>
      <c r="J1413" s="151">
        <v>77</v>
      </c>
      <c r="K1413" s="151">
        <v>77</v>
      </c>
      <c r="L1413" s="151">
        <v>11</v>
      </c>
      <c r="M1413" s="151">
        <v>0</v>
      </c>
      <c r="N1413" s="151">
        <v>3490</v>
      </c>
      <c r="O1413" s="151">
        <v>59</v>
      </c>
      <c r="P1413" s="151">
        <v>59</v>
      </c>
      <c r="Q1413" s="151">
        <v>27</v>
      </c>
      <c r="R1413" s="151">
        <v>0</v>
      </c>
      <c r="S1413" s="152">
        <v>0.015</v>
      </c>
      <c r="T1413" s="153">
        <v>118322</v>
      </c>
      <c r="U1413" s="153">
        <v>1938</v>
      </c>
      <c r="V1413" s="153">
        <v>1923</v>
      </c>
      <c r="W1413" s="153">
        <v>0</v>
      </c>
      <c r="X1413" s="151">
        <v>1738</v>
      </c>
      <c r="Y1413" s="154">
        <v>0.0163790334848971</v>
      </c>
      <c r="Z1413" s="154">
        <v>0.0143589743589744</v>
      </c>
      <c r="AA1413" s="154">
        <v>0.0134827525827351</v>
      </c>
      <c r="AB1413" s="155">
        <v>0.0169054441260745</v>
      </c>
      <c r="AC1413" s="156">
        <v>0.000876221776239286</v>
      </c>
      <c r="AD1413" s="157">
        <v>31473</v>
      </c>
      <c r="AE1413" s="158">
        <v>561</v>
      </c>
      <c r="AF1413" s="158">
        <v>0</v>
      </c>
      <c r="AG1413" s="158">
        <v>35640</v>
      </c>
      <c r="AH1413" s="158">
        <v>549</v>
      </c>
      <c r="AI1413" s="158">
        <v>0</v>
      </c>
      <c r="AJ1413" s="155">
        <v>0.0178248022114193</v>
      </c>
      <c r="AK1413" s="155">
        <v>0.0154040404040404</v>
      </c>
      <c r="AL1413" s="156">
        <v>0.00242076180737891</v>
      </c>
    </row>
    <row r="1414" spans="1:38">
      <c r="A1414" s="166" t="s">
        <v>1085</v>
      </c>
      <c r="B1414" s="167" t="s">
        <v>1839</v>
      </c>
      <c r="C1414" s="167" t="s">
        <v>1239</v>
      </c>
      <c r="D1414" s="150">
        <v>3476</v>
      </c>
      <c r="E1414" s="150">
        <v>45</v>
      </c>
      <c r="F1414" s="150">
        <v>32</v>
      </c>
      <c r="G1414" s="150">
        <v>0</v>
      </c>
      <c r="H1414" s="150">
        <v>0</v>
      </c>
      <c r="I1414" s="151">
        <v>4290</v>
      </c>
      <c r="J1414" s="151">
        <v>46</v>
      </c>
      <c r="K1414" s="151">
        <v>46</v>
      </c>
      <c r="L1414" s="151">
        <v>5</v>
      </c>
      <c r="M1414" s="151">
        <v>0</v>
      </c>
      <c r="N1414" s="151">
        <v>2649</v>
      </c>
      <c r="O1414" s="151">
        <v>32</v>
      </c>
      <c r="P1414" s="151">
        <v>32</v>
      </c>
      <c r="Q1414" s="151">
        <v>18</v>
      </c>
      <c r="R1414" s="151">
        <v>0</v>
      </c>
      <c r="S1414" s="152">
        <v>0.015</v>
      </c>
      <c r="T1414" s="153">
        <v>86062</v>
      </c>
      <c r="U1414" s="153">
        <v>1180</v>
      </c>
      <c r="V1414" s="153">
        <v>1167</v>
      </c>
      <c r="W1414" s="153">
        <v>1</v>
      </c>
      <c r="X1414" s="151">
        <v>1064</v>
      </c>
      <c r="Y1414" s="154">
        <v>0.0136994259952128</v>
      </c>
      <c r="Z1414" s="154">
        <v>0.012945914844649</v>
      </c>
      <c r="AA1414" s="154">
        <v>0.0107226107226107</v>
      </c>
      <c r="AB1414" s="155">
        <v>0.0120800302000755</v>
      </c>
      <c r="AC1414" s="156">
        <v>0.0022233041220383</v>
      </c>
      <c r="AD1414" s="157">
        <v>22923</v>
      </c>
      <c r="AE1414" s="158">
        <v>320</v>
      </c>
      <c r="AF1414" s="158">
        <v>0</v>
      </c>
      <c r="AG1414" s="158">
        <v>25830</v>
      </c>
      <c r="AH1414" s="158">
        <v>330</v>
      </c>
      <c r="AI1414" s="158">
        <v>0</v>
      </c>
      <c r="AJ1414" s="155">
        <v>0.0139597783885181</v>
      </c>
      <c r="AK1414" s="155">
        <v>0.0127758420441347</v>
      </c>
      <c r="AL1414" s="156">
        <v>0.00118393634438336</v>
      </c>
    </row>
    <row r="1415" spans="1:38">
      <c r="A1415" s="166" t="s">
        <v>1085</v>
      </c>
      <c r="B1415" s="167" t="s">
        <v>1839</v>
      </c>
      <c r="C1415" s="167" t="s">
        <v>1240</v>
      </c>
      <c r="D1415" s="150">
        <v>3177</v>
      </c>
      <c r="E1415" s="150">
        <v>67</v>
      </c>
      <c r="F1415" s="150">
        <v>31</v>
      </c>
      <c r="G1415" s="150">
        <v>0</v>
      </c>
      <c r="H1415" s="150">
        <v>0</v>
      </c>
      <c r="I1415" s="151">
        <v>3649</v>
      </c>
      <c r="J1415" s="151">
        <v>74</v>
      </c>
      <c r="K1415" s="151">
        <v>74</v>
      </c>
      <c r="L1415" s="151">
        <v>0</v>
      </c>
      <c r="M1415" s="151">
        <v>1</v>
      </c>
      <c r="N1415" s="151">
        <v>2331</v>
      </c>
      <c r="O1415" s="151">
        <v>40</v>
      </c>
      <c r="P1415" s="151">
        <v>40</v>
      </c>
      <c r="Q1415" s="151">
        <v>25</v>
      </c>
      <c r="R1415" s="151">
        <v>0</v>
      </c>
      <c r="S1415" s="152">
        <v>0.015</v>
      </c>
      <c r="T1415" s="153">
        <v>76957</v>
      </c>
      <c r="U1415" s="153">
        <v>1301</v>
      </c>
      <c r="V1415" s="153">
        <v>1264</v>
      </c>
      <c r="W1415" s="153">
        <v>1</v>
      </c>
      <c r="X1415" s="151">
        <v>1125</v>
      </c>
      <c r="Y1415" s="154">
        <v>0.0168925503852801</v>
      </c>
      <c r="Z1415" s="154">
        <v>0.0210890777463015</v>
      </c>
      <c r="AA1415" s="154">
        <v>0.0200054809536859</v>
      </c>
      <c r="AB1415" s="155">
        <v>0.0171600171600172</v>
      </c>
      <c r="AC1415" s="156">
        <v>0.0010835967926156</v>
      </c>
      <c r="AD1415" s="157">
        <v>20481</v>
      </c>
      <c r="AE1415" s="158">
        <v>363</v>
      </c>
      <c r="AF1415" s="158">
        <v>1</v>
      </c>
      <c r="AG1415" s="158">
        <v>23259</v>
      </c>
      <c r="AH1415" s="158">
        <v>374</v>
      </c>
      <c r="AI1415" s="158">
        <v>0</v>
      </c>
      <c r="AJ1415" s="155">
        <v>0.0176749182168839</v>
      </c>
      <c r="AK1415" s="155">
        <v>0.0160797970678017</v>
      </c>
      <c r="AL1415" s="156">
        <v>0.00159512114908223</v>
      </c>
    </row>
    <row r="1416" spans="1:38">
      <c r="A1416" s="166" t="s">
        <v>1085</v>
      </c>
      <c r="B1416" s="167" t="s">
        <v>1839</v>
      </c>
      <c r="C1416" s="167" t="s">
        <v>1241</v>
      </c>
      <c r="D1416" s="150">
        <v>5538</v>
      </c>
      <c r="E1416" s="150">
        <v>72</v>
      </c>
      <c r="F1416" s="150">
        <v>51</v>
      </c>
      <c r="G1416" s="150">
        <v>0</v>
      </c>
      <c r="H1416" s="150">
        <v>0</v>
      </c>
      <c r="I1416" s="151">
        <v>6797</v>
      </c>
      <c r="J1416" s="151">
        <v>93</v>
      </c>
      <c r="K1416" s="151">
        <v>93</v>
      </c>
      <c r="L1416" s="151">
        <v>9</v>
      </c>
      <c r="M1416" s="151">
        <v>0</v>
      </c>
      <c r="N1416" s="151">
        <v>4025</v>
      </c>
      <c r="O1416" s="151">
        <v>64</v>
      </c>
      <c r="P1416" s="151">
        <v>64</v>
      </c>
      <c r="Q1416" s="151">
        <v>44</v>
      </c>
      <c r="R1416" s="151">
        <v>0</v>
      </c>
      <c r="S1416" s="152">
        <v>0.015</v>
      </c>
      <c r="T1416" s="153">
        <v>133518</v>
      </c>
      <c r="U1416" s="153">
        <v>1633</v>
      </c>
      <c r="V1416" s="153">
        <v>1609</v>
      </c>
      <c r="W1416" s="153">
        <v>1</v>
      </c>
      <c r="X1416" s="151">
        <v>1426</v>
      </c>
      <c r="Y1416" s="154">
        <v>0.0122230710466005</v>
      </c>
      <c r="Z1416" s="154">
        <v>0.0130010834236186</v>
      </c>
      <c r="AA1416" s="154">
        <v>0.0136825069883772</v>
      </c>
      <c r="AB1416" s="155">
        <v>0.0159006211180124</v>
      </c>
      <c r="AC1416" s="156">
        <v>-0.000681423564758591</v>
      </c>
      <c r="AD1416" s="157">
        <v>36708</v>
      </c>
      <c r="AE1416" s="158">
        <v>515</v>
      </c>
      <c r="AF1416" s="158">
        <v>0</v>
      </c>
      <c r="AG1416" s="158">
        <v>39822</v>
      </c>
      <c r="AH1416" s="158">
        <v>431</v>
      </c>
      <c r="AI1416" s="158">
        <v>0</v>
      </c>
      <c r="AJ1416" s="155">
        <v>0.0140296393156805</v>
      </c>
      <c r="AK1416" s="155">
        <v>0.0108231630756868</v>
      </c>
      <c r="AL1416" s="156">
        <v>0.0032064762399937</v>
      </c>
    </row>
    <row r="1417" spans="1:38">
      <c r="A1417" s="166" t="s">
        <v>1085</v>
      </c>
      <c r="B1417" s="167" t="s">
        <v>1840</v>
      </c>
      <c r="C1417" s="167" t="s">
        <v>1242</v>
      </c>
      <c r="D1417" s="150">
        <v>3705</v>
      </c>
      <c r="E1417" s="150">
        <v>119</v>
      </c>
      <c r="F1417" s="150">
        <v>83</v>
      </c>
      <c r="G1417" s="150">
        <v>0</v>
      </c>
      <c r="H1417" s="150">
        <v>0</v>
      </c>
      <c r="I1417" s="151">
        <v>4651</v>
      </c>
      <c r="J1417" s="151">
        <v>166</v>
      </c>
      <c r="K1417" s="151">
        <v>166</v>
      </c>
      <c r="L1417" s="151">
        <v>2</v>
      </c>
      <c r="M1417" s="151">
        <v>0</v>
      </c>
      <c r="N1417" s="151">
        <v>2923</v>
      </c>
      <c r="O1417" s="151">
        <v>87</v>
      </c>
      <c r="P1417" s="151">
        <v>87</v>
      </c>
      <c r="Q1417" s="151">
        <v>39</v>
      </c>
      <c r="R1417" s="151">
        <v>0</v>
      </c>
      <c r="S1417" s="152">
        <v>0.015</v>
      </c>
      <c r="T1417" s="153">
        <v>96050</v>
      </c>
      <c r="U1417" s="153">
        <v>3235</v>
      </c>
      <c r="V1417" s="153">
        <v>3198</v>
      </c>
      <c r="W1417" s="153">
        <v>10</v>
      </c>
      <c r="X1417" s="151">
        <v>2830</v>
      </c>
      <c r="Y1417" s="154">
        <v>0.0335762623633524</v>
      </c>
      <c r="Z1417" s="154">
        <v>0.0321187584345479</v>
      </c>
      <c r="AA1417" s="154">
        <v>0.0356912491937218</v>
      </c>
      <c r="AB1417" s="155">
        <v>0.0297639411563462</v>
      </c>
      <c r="AC1417" s="156">
        <v>-0.00357249075917387</v>
      </c>
      <c r="AD1417" s="157">
        <v>25641</v>
      </c>
      <c r="AE1417" s="158">
        <v>832</v>
      </c>
      <c r="AF1417" s="158">
        <v>0</v>
      </c>
      <c r="AG1417" s="158">
        <v>28673</v>
      </c>
      <c r="AH1417" s="158">
        <v>1031</v>
      </c>
      <c r="AI1417" s="158">
        <v>2</v>
      </c>
      <c r="AJ1417" s="155">
        <v>0.0324480324480324</v>
      </c>
      <c r="AK1417" s="155">
        <v>0.0358874202211139</v>
      </c>
      <c r="AL1417" s="156">
        <v>-0.0034393877730815</v>
      </c>
    </row>
    <row r="1418" spans="1:38">
      <c r="A1418" s="166" t="s">
        <v>1085</v>
      </c>
      <c r="B1418" s="167" t="s">
        <v>1840</v>
      </c>
      <c r="C1418" s="167" t="s">
        <v>1243</v>
      </c>
      <c r="D1418" s="150">
        <v>4775</v>
      </c>
      <c r="E1418" s="150">
        <v>199</v>
      </c>
      <c r="F1418" s="150">
        <v>125</v>
      </c>
      <c r="G1418" s="150">
        <v>1</v>
      </c>
      <c r="H1418" s="150">
        <v>0</v>
      </c>
      <c r="I1418" s="151">
        <v>5950</v>
      </c>
      <c r="J1418" s="151">
        <v>181</v>
      </c>
      <c r="K1418" s="151">
        <v>181</v>
      </c>
      <c r="L1418" s="151">
        <v>1</v>
      </c>
      <c r="M1418" s="151">
        <v>0</v>
      </c>
      <c r="N1418" s="151">
        <v>3804</v>
      </c>
      <c r="O1418" s="151">
        <v>104</v>
      </c>
      <c r="P1418" s="151">
        <v>103</v>
      </c>
      <c r="Q1418" s="151">
        <v>47</v>
      </c>
      <c r="R1418" s="151">
        <v>0</v>
      </c>
      <c r="S1418" s="152">
        <v>0.015</v>
      </c>
      <c r="T1418" s="153">
        <v>124304</v>
      </c>
      <c r="U1418" s="153">
        <v>4236</v>
      </c>
      <c r="V1418" s="153">
        <v>4159</v>
      </c>
      <c r="W1418" s="153">
        <v>1</v>
      </c>
      <c r="X1418" s="151">
        <v>3739</v>
      </c>
      <c r="Y1418" s="154">
        <v>0.0340697000901017</v>
      </c>
      <c r="Z1418" s="154">
        <v>0.0416753926701571</v>
      </c>
      <c r="AA1418" s="154">
        <v>0.0304201680672269</v>
      </c>
      <c r="AB1418" s="155">
        <v>0.0273396424815983</v>
      </c>
      <c r="AC1418" s="156">
        <v>0.0112552246029302</v>
      </c>
      <c r="AD1418" s="157">
        <v>33423</v>
      </c>
      <c r="AE1418" s="158">
        <v>1131</v>
      </c>
      <c r="AF1418" s="158">
        <v>0</v>
      </c>
      <c r="AG1418" s="158">
        <v>37757</v>
      </c>
      <c r="AH1418" s="158">
        <v>1246</v>
      </c>
      <c r="AI1418" s="158">
        <v>0</v>
      </c>
      <c r="AJ1418" s="155">
        <v>0.0338389731621937</v>
      </c>
      <c r="AK1418" s="155">
        <v>0.0330005032179463</v>
      </c>
      <c r="AL1418" s="156">
        <v>0.000838469944247355</v>
      </c>
    </row>
    <row r="1419" spans="1:38">
      <c r="A1419" s="166" t="s">
        <v>1085</v>
      </c>
      <c r="B1419" s="167" t="s">
        <v>1840</v>
      </c>
      <c r="C1419" s="167" t="s">
        <v>1244</v>
      </c>
      <c r="D1419" s="150">
        <v>4498</v>
      </c>
      <c r="E1419" s="150">
        <v>220</v>
      </c>
      <c r="F1419" s="150">
        <v>154</v>
      </c>
      <c r="G1419" s="150">
        <v>1</v>
      </c>
      <c r="H1419" s="150">
        <v>0</v>
      </c>
      <c r="I1419" s="151">
        <v>5129</v>
      </c>
      <c r="J1419" s="151">
        <v>203</v>
      </c>
      <c r="K1419" s="151">
        <v>203</v>
      </c>
      <c r="L1419" s="151">
        <v>26</v>
      </c>
      <c r="M1419" s="151">
        <v>0</v>
      </c>
      <c r="N1419" s="151">
        <v>3334</v>
      </c>
      <c r="O1419" s="151">
        <v>104</v>
      </c>
      <c r="P1419" s="151">
        <v>104</v>
      </c>
      <c r="Q1419" s="151">
        <v>56</v>
      </c>
      <c r="R1419" s="151">
        <v>0</v>
      </c>
      <c r="S1419" s="152">
        <v>0.015</v>
      </c>
      <c r="T1419" s="153">
        <v>112447</v>
      </c>
      <c r="U1419" s="153">
        <v>4251</v>
      </c>
      <c r="V1419" s="153">
        <v>4184</v>
      </c>
      <c r="W1419" s="153">
        <v>10</v>
      </c>
      <c r="X1419" s="151">
        <v>3733</v>
      </c>
      <c r="Y1419" s="154">
        <v>0.0377155459905556</v>
      </c>
      <c r="Z1419" s="154">
        <v>0.048910626945309</v>
      </c>
      <c r="AA1419" s="154">
        <v>0.0395788652758822</v>
      </c>
      <c r="AB1419" s="155">
        <v>0.0311937612477504</v>
      </c>
      <c r="AC1419" s="156">
        <v>0.00933176166942679</v>
      </c>
      <c r="AD1419" s="157">
        <v>30203</v>
      </c>
      <c r="AE1419" s="158">
        <v>1182</v>
      </c>
      <c r="AF1419" s="158">
        <v>0</v>
      </c>
      <c r="AG1419" s="158">
        <v>34085</v>
      </c>
      <c r="AH1419" s="158">
        <v>1196</v>
      </c>
      <c r="AI1419" s="158">
        <v>1</v>
      </c>
      <c r="AJ1419" s="155">
        <v>0.0391351852464987</v>
      </c>
      <c r="AK1419" s="155">
        <v>0.0350594102977849</v>
      </c>
      <c r="AL1419" s="156">
        <v>0.00407577494871374</v>
      </c>
    </row>
    <row r="1420" spans="1:38">
      <c r="A1420" s="166" t="s">
        <v>1085</v>
      </c>
      <c r="B1420" s="167" t="s">
        <v>1840</v>
      </c>
      <c r="C1420" s="167" t="s">
        <v>1245</v>
      </c>
      <c r="D1420" s="150">
        <v>0</v>
      </c>
      <c r="E1420" s="150">
        <v>1</v>
      </c>
      <c r="F1420" s="150">
        <v>1</v>
      </c>
      <c r="G1420" s="150">
        <v>1</v>
      </c>
      <c r="H1420" s="150">
        <v>0</v>
      </c>
      <c r="I1420" s="151">
        <v>0</v>
      </c>
      <c r="J1420" s="151">
        <v>1</v>
      </c>
      <c r="K1420" s="151">
        <v>1</v>
      </c>
      <c r="L1420" s="151">
        <v>1</v>
      </c>
      <c r="M1420" s="151">
        <v>0</v>
      </c>
      <c r="N1420" s="151">
        <v>0</v>
      </c>
      <c r="O1420" s="151">
        <v>0</v>
      </c>
      <c r="P1420" s="151">
        <v>0</v>
      </c>
      <c r="Q1420" s="151">
        <v>0</v>
      </c>
      <c r="R1420" s="151">
        <v>0</v>
      </c>
      <c r="S1420" s="152">
        <v>0.015</v>
      </c>
      <c r="T1420" s="153">
        <v>0</v>
      </c>
      <c r="U1420" s="153">
        <v>30</v>
      </c>
      <c r="V1420" s="153">
        <v>30</v>
      </c>
      <c r="W1420" s="153">
        <v>0</v>
      </c>
      <c r="X1420" s="151">
        <v>30</v>
      </c>
      <c r="Y1420" s="154">
        <v>0</v>
      </c>
      <c r="Z1420" s="154">
        <v>0</v>
      </c>
      <c r="AA1420" s="154">
        <v>0</v>
      </c>
      <c r="AB1420" s="155">
        <v>0</v>
      </c>
      <c r="AC1420" s="156">
        <v>0</v>
      </c>
      <c r="AD1420" s="157">
        <v>0</v>
      </c>
      <c r="AE1420" s="158">
        <v>3</v>
      </c>
      <c r="AF1420" s="158">
        <v>0</v>
      </c>
      <c r="AG1420" s="158">
        <v>0</v>
      </c>
      <c r="AH1420" s="158">
        <v>11</v>
      </c>
      <c r="AI1420" s="158">
        <v>0</v>
      </c>
      <c r="AJ1420" s="155">
        <v>0</v>
      </c>
      <c r="AK1420" s="155">
        <v>0</v>
      </c>
      <c r="AL1420" s="156">
        <v>0</v>
      </c>
    </row>
    <row r="1421" spans="1:38">
      <c r="A1421" s="166" t="s">
        <v>1085</v>
      </c>
      <c r="B1421" s="167" t="s">
        <v>1840</v>
      </c>
      <c r="C1421" s="167" t="s">
        <v>1246</v>
      </c>
      <c r="D1421" s="150">
        <v>5576</v>
      </c>
      <c r="E1421" s="150">
        <v>127</v>
      </c>
      <c r="F1421" s="150">
        <v>93</v>
      </c>
      <c r="G1421" s="150">
        <v>0</v>
      </c>
      <c r="H1421" s="150">
        <v>0</v>
      </c>
      <c r="I1421" s="151">
        <v>6454</v>
      </c>
      <c r="J1421" s="151">
        <v>146</v>
      </c>
      <c r="K1421" s="151">
        <v>145</v>
      </c>
      <c r="L1421" s="151">
        <v>5</v>
      </c>
      <c r="M1421" s="151">
        <v>0</v>
      </c>
      <c r="N1421" s="151">
        <v>4421</v>
      </c>
      <c r="O1421" s="151">
        <v>103</v>
      </c>
      <c r="P1421" s="151">
        <v>103</v>
      </c>
      <c r="Q1421" s="151">
        <v>46</v>
      </c>
      <c r="R1421" s="151">
        <v>0</v>
      </c>
      <c r="S1421" s="152">
        <v>0.015</v>
      </c>
      <c r="T1421" s="153">
        <v>147251</v>
      </c>
      <c r="U1421" s="153">
        <v>3794</v>
      </c>
      <c r="V1421" s="153">
        <v>3759</v>
      </c>
      <c r="W1421" s="153">
        <v>0</v>
      </c>
      <c r="X1421" s="151">
        <v>3406</v>
      </c>
      <c r="Y1421" s="154">
        <v>0.025765529605911</v>
      </c>
      <c r="Z1421" s="154">
        <v>0.0227761836441894</v>
      </c>
      <c r="AA1421" s="154">
        <v>0.0226216299969011</v>
      </c>
      <c r="AB1421" s="155">
        <v>0.0232978964035286</v>
      </c>
      <c r="AC1421" s="156">
        <v>0.000154553647288239</v>
      </c>
      <c r="AD1421" s="157">
        <v>38702</v>
      </c>
      <c r="AE1421" s="158">
        <v>967</v>
      </c>
      <c r="AF1421" s="158">
        <v>0</v>
      </c>
      <c r="AG1421" s="158">
        <v>44343</v>
      </c>
      <c r="AH1421" s="158">
        <v>1115</v>
      </c>
      <c r="AI1421" s="158">
        <v>0</v>
      </c>
      <c r="AJ1421" s="155">
        <v>0.0249857888481215</v>
      </c>
      <c r="AK1421" s="155">
        <v>0.0251448932187718</v>
      </c>
      <c r="AL1421" s="156">
        <v>-0.000159104370650302</v>
      </c>
    </row>
    <row r="1422" spans="1:38">
      <c r="A1422" s="166" t="s">
        <v>1085</v>
      </c>
      <c r="B1422" s="167" t="s">
        <v>1840</v>
      </c>
      <c r="C1422" s="167" t="s">
        <v>1247</v>
      </c>
      <c r="D1422" s="150">
        <v>2983</v>
      </c>
      <c r="E1422" s="150">
        <v>98</v>
      </c>
      <c r="F1422" s="150">
        <v>69</v>
      </c>
      <c r="G1422" s="150">
        <v>0</v>
      </c>
      <c r="H1422" s="150">
        <v>0</v>
      </c>
      <c r="I1422" s="151">
        <v>3473</v>
      </c>
      <c r="J1422" s="151">
        <v>126</v>
      </c>
      <c r="K1422" s="151">
        <v>126</v>
      </c>
      <c r="L1422" s="151">
        <v>1</v>
      </c>
      <c r="M1422" s="151">
        <v>0</v>
      </c>
      <c r="N1422" s="151">
        <v>2254</v>
      </c>
      <c r="O1422" s="151">
        <v>72</v>
      </c>
      <c r="P1422" s="151">
        <v>72</v>
      </c>
      <c r="Q1422" s="151">
        <v>47</v>
      </c>
      <c r="R1422" s="151">
        <v>1</v>
      </c>
      <c r="S1422" s="152">
        <v>0.015</v>
      </c>
      <c r="T1422" s="153">
        <v>76881</v>
      </c>
      <c r="U1422" s="153">
        <v>2801</v>
      </c>
      <c r="V1422" s="153">
        <v>2772</v>
      </c>
      <c r="W1422" s="153">
        <v>1</v>
      </c>
      <c r="X1422" s="151">
        <v>2505</v>
      </c>
      <c r="Y1422" s="154">
        <v>0.0364199216971684</v>
      </c>
      <c r="Z1422" s="154">
        <v>0.0328528327187395</v>
      </c>
      <c r="AA1422" s="154">
        <v>0.0362798733083789</v>
      </c>
      <c r="AB1422" s="155">
        <v>0.0314995563442768</v>
      </c>
      <c r="AC1422" s="156">
        <v>-0.0034270405896394</v>
      </c>
      <c r="AD1422" s="157">
        <v>20111</v>
      </c>
      <c r="AE1422" s="158">
        <v>709</v>
      </c>
      <c r="AF1422" s="158">
        <v>1</v>
      </c>
      <c r="AG1422" s="158">
        <v>23037</v>
      </c>
      <c r="AH1422" s="158">
        <v>887</v>
      </c>
      <c r="AI1422" s="158">
        <v>0</v>
      </c>
      <c r="AJ1422" s="155">
        <v>0.0352046143901348</v>
      </c>
      <c r="AK1422" s="155">
        <v>0.0385032773364587</v>
      </c>
      <c r="AL1422" s="156">
        <v>-0.00329866294632399</v>
      </c>
    </row>
    <row r="1423" spans="1:38">
      <c r="A1423" s="166" t="s">
        <v>1085</v>
      </c>
      <c r="B1423" s="167" t="s">
        <v>1840</v>
      </c>
      <c r="C1423" s="167" t="s">
        <v>1248</v>
      </c>
      <c r="D1423" s="150">
        <v>0</v>
      </c>
      <c r="E1423" s="150">
        <v>3</v>
      </c>
      <c r="F1423" s="150">
        <v>3</v>
      </c>
      <c r="G1423" s="150">
        <v>3</v>
      </c>
      <c r="H1423" s="150">
        <v>0</v>
      </c>
      <c r="I1423" s="151">
        <v>0</v>
      </c>
      <c r="J1423" s="151">
        <v>4</v>
      </c>
      <c r="K1423" s="151">
        <v>4</v>
      </c>
      <c r="L1423" s="151">
        <v>3</v>
      </c>
      <c r="M1423" s="151">
        <v>0</v>
      </c>
      <c r="N1423" s="151">
        <v>0</v>
      </c>
      <c r="O1423" s="151">
        <v>2</v>
      </c>
      <c r="P1423" s="151">
        <v>2</v>
      </c>
      <c r="Q1423" s="151">
        <v>2</v>
      </c>
      <c r="R1423" s="151">
        <v>0</v>
      </c>
      <c r="S1423" s="152">
        <v>0.015</v>
      </c>
      <c r="T1423" s="153">
        <v>1</v>
      </c>
      <c r="U1423" s="153">
        <v>95</v>
      </c>
      <c r="V1423" s="153">
        <v>95</v>
      </c>
      <c r="W1423" s="153">
        <v>0</v>
      </c>
      <c r="X1423" s="151">
        <v>91</v>
      </c>
      <c r="Y1423" s="154">
        <v>95</v>
      </c>
      <c r="Z1423" s="154">
        <v>0</v>
      </c>
      <c r="AA1423" s="154">
        <v>0</v>
      </c>
      <c r="AB1423" s="155">
        <v>0</v>
      </c>
      <c r="AC1423" s="156">
        <v>0</v>
      </c>
      <c r="AD1423" s="157">
        <v>0</v>
      </c>
      <c r="AE1423" s="158">
        <v>16</v>
      </c>
      <c r="AF1423" s="158">
        <v>0</v>
      </c>
      <c r="AG1423" s="158">
        <v>1</v>
      </c>
      <c r="AH1423" s="158">
        <v>20</v>
      </c>
      <c r="AI1423" s="158">
        <v>0</v>
      </c>
      <c r="AJ1423" s="155">
        <v>0</v>
      </c>
      <c r="AK1423" s="155">
        <v>20</v>
      </c>
      <c r="AL1423" s="156">
        <v>-20</v>
      </c>
    </row>
    <row r="1424" spans="1:38">
      <c r="A1424" s="166" t="s">
        <v>1085</v>
      </c>
      <c r="B1424" s="167" t="s">
        <v>1840</v>
      </c>
      <c r="C1424" s="167" t="s">
        <v>1249</v>
      </c>
      <c r="D1424" s="150">
        <v>587</v>
      </c>
      <c r="E1424" s="150">
        <v>1</v>
      </c>
      <c r="F1424" s="150">
        <v>1</v>
      </c>
      <c r="G1424" s="150">
        <v>1</v>
      </c>
      <c r="H1424" s="150">
        <v>0</v>
      </c>
      <c r="I1424" s="151">
        <v>562</v>
      </c>
      <c r="J1424" s="151">
        <v>1</v>
      </c>
      <c r="K1424" s="151">
        <v>1</v>
      </c>
      <c r="L1424" s="151">
        <v>1</v>
      </c>
      <c r="M1424" s="151">
        <v>0</v>
      </c>
      <c r="N1424" s="151">
        <v>617</v>
      </c>
      <c r="O1424" s="151">
        <v>1</v>
      </c>
      <c r="P1424" s="151">
        <v>1</v>
      </c>
      <c r="Q1424" s="151">
        <v>1</v>
      </c>
      <c r="R1424" s="151">
        <v>0</v>
      </c>
      <c r="S1424" s="152">
        <v>0.015</v>
      </c>
      <c r="T1424" s="153">
        <v>18384</v>
      </c>
      <c r="U1424" s="153">
        <v>61</v>
      </c>
      <c r="V1424" s="153">
        <v>61</v>
      </c>
      <c r="W1424" s="153">
        <v>0</v>
      </c>
      <c r="X1424" s="151">
        <v>61</v>
      </c>
      <c r="Y1424" s="154">
        <v>0.00331810269799826</v>
      </c>
      <c r="Z1424" s="154">
        <v>0.00170357751277683</v>
      </c>
      <c r="AA1424" s="154">
        <v>0.00177935943060498</v>
      </c>
      <c r="AB1424" s="155">
        <v>0.00162074554294976</v>
      </c>
      <c r="AC1424" s="156">
        <v>-7.57819178281507e-5</v>
      </c>
      <c r="AD1424" s="157">
        <v>5287</v>
      </c>
      <c r="AE1424" s="158">
        <v>6</v>
      </c>
      <c r="AF1424" s="158">
        <v>0</v>
      </c>
      <c r="AG1424" s="158">
        <v>5544</v>
      </c>
      <c r="AH1424" s="158">
        <v>10</v>
      </c>
      <c r="AI1424" s="158">
        <v>0</v>
      </c>
      <c r="AJ1424" s="155">
        <v>0.00113485908832987</v>
      </c>
      <c r="AK1424" s="155">
        <v>0.0018037518037518</v>
      </c>
      <c r="AL1424" s="156">
        <v>-0.000668892715421938</v>
      </c>
    </row>
    <row r="1425" spans="1:38">
      <c r="A1425" s="166" t="s">
        <v>1085</v>
      </c>
      <c r="B1425" s="167" t="s">
        <v>1841</v>
      </c>
      <c r="C1425" s="167" t="s">
        <v>1250</v>
      </c>
      <c r="D1425" s="150">
        <v>2015</v>
      </c>
      <c r="E1425" s="150">
        <v>77</v>
      </c>
      <c r="F1425" s="150">
        <v>65</v>
      </c>
      <c r="G1425" s="150">
        <v>7</v>
      </c>
      <c r="H1425" s="150">
        <v>0</v>
      </c>
      <c r="I1425" s="151">
        <v>2294</v>
      </c>
      <c r="J1425" s="151">
        <v>72</v>
      </c>
      <c r="K1425" s="151">
        <v>72</v>
      </c>
      <c r="L1425" s="151">
        <v>8</v>
      </c>
      <c r="M1425" s="151">
        <v>0</v>
      </c>
      <c r="N1425" s="151">
        <v>1901</v>
      </c>
      <c r="O1425" s="151">
        <v>47</v>
      </c>
      <c r="P1425" s="151">
        <v>47</v>
      </c>
      <c r="Q1425" s="151">
        <v>7</v>
      </c>
      <c r="R1425" s="151">
        <v>0</v>
      </c>
      <c r="S1425" s="152">
        <v>0.015</v>
      </c>
      <c r="T1425" s="153">
        <v>51662</v>
      </c>
      <c r="U1425" s="153">
        <v>1620</v>
      </c>
      <c r="V1425" s="153">
        <v>1608</v>
      </c>
      <c r="W1425" s="153">
        <v>3</v>
      </c>
      <c r="X1425" s="151">
        <v>1418</v>
      </c>
      <c r="Y1425" s="154">
        <v>0.0312996012543068</v>
      </c>
      <c r="Z1425" s="154">
        <v>0.0382133995037221</v>
      </c>
      <c r="AA1425" s="154">
        <v>0.031386224934612</v>
      </c>
      <c r="AB1425" s="155">
        <v>0.0247238295633877</v>
      </c>
      <c r="AC1425" s="156">
        <v>0.00682717456911006</v>
      </c>
      <c r="AD1425" s="157">
        <v>14271</v>
      </c>
      <c r="AE1425" s="158">
        <v>481</v>
      </c>
      <c r="AF1425" s="158">
        <v>0</v>
      </c>
      <c r="AG1425" s="158">
        <v>15466</v>
      </c>
      <c r="AH1425" s="158">
        <v>457</v>
      </c>
      <c r="AI1425" s="158">
        <v>1</v>
      </c>
      <c r="AJ1425" s="155">
        <v>0.0337047158573331</v>
      </c>
      <c r="AK1425" s="155">
        <v>0.0294840294840295</v>
      </c>
      <c r="AL1425" s="156">
        <v>0.00422068637330357</v>
      </c>
    </row>
    <row r="1426" spans="1:38">
      <c r="A1426" s="166" t="s">
        <v>1085</v>
      </c>
      <c r="B1426" s="167" t="s">
        <v>1841</v>
      </c>
      <c r="C1426" s="167" t="s">
        <v>1251</v>
      </c>
      <c r="D1426" s="150">
        <v>0</v>
      </c>
      <c r="E1426" s="150">
        <v>4</v>
      </c>
      <c r="F1426" s="150">
        <v>4</v>
      </c>
      <c r="G1426" s="150">
        <v>4</v>
      </c>
      <c r="H1426" s="150">
        <v>0</v>
      </c>
      <c r="I1426" s="151">
        <v>0</v>
      </c>
      <c r="J1426" s="151">
        <v>0</v>
      </c>
      <c r="K1426" s="151">
        <v>0</v>
      </c>
      <c r="L1426" s="151">
        <v>0</v>
      </c>
      <c r="M1426" s="151">
        <v>0</v>
      </c>
      <c r="N1426" s="151">
        <v>0</v>
      </c>
      <c r="O1426" s="151">
        <v>4</v>
      </c>
      <c r="P1426" s="151">
        <v>4</v>
      </c>
      <c r="Q1426" s="151">
        <v>3</v>
      </c>
      <c r="R1426" s="151">
        <v>0</v>
      </c>
      <c r="S1426" s="152">
        <v>0.015</v>
      </c>
      <c r="T1426" s="153">
        <v>51</v>
      </c>
      <c r="U1426" s="153">
        <v>159</v>
      </c>
      <c r="V1426" s="153">
        <v>159</v>
      </c>
      <c r="W1426" s="153">
        <v>0</v>
      </c>
      <c r="X1426" s="151">
        <v>155</v>
      </c>
      <c r="Y1426" s="154">
        <v>3.11764705882353</v>
      </c>
      <c r="Z1426" s="154">
        <v>0</v>
      </c>
      <c r="AA1426" s="154">
        <v>0</v>
      </c>
      <c r="AB1426" s="155">
        <v>0</v>
      </c>
      <c r="AC1426" s="156">
        <v>0</v>
      </c>
      <c r="AD1426" s="157">
        <v>51</v>
      </c>
      <c r="AE1426" s="158">
        <v>34</v>
      </c>
      <c r="AF1426" s="158">
        <v>0</v>
      </c>
      <c r="AG1426" s="158">
        <v>0</v>
      </c>
      <c r="AH1426" s="158">
        <v>15</v>
      </c>
      <c r="AI1426" s="158">
        <v>0</v>
      </c>
      <c r="AJ1426" s="155">
        <v>0.666666666666667</v>
      </c>
      <c r="AK1426" s="155">
        <v>0</v>
      </c>
      <c r="AL1426" s="156">
        <v>0.666666666666667</v>
      </c>
    </row>
    <row r="1427" spans="1:38">
      <c r="A1427" s="166" t="s">
        <v>1085</v>
      </c>
      <c r="B1427" s="167" t="s">
        <v>1841</v>
      </c>
      <c r="C1427" s="167" t="s">
        <v>1252</v>
      </c>
      <c r="D1427" s="150">
        <v>8904</v>
      </c>
      <c r="E1427" s="150">
        <v>204</v>
      </c>
      <c r="F1427" s="150">
        <v>132</v>
      </c>
      <c r="G1427" s="150">
        <v>4</v>
      </c>
      <c r="H1427" s="150">
        <v>0</v>
      </c>
      <c r="I1427" s="151">
        <v>11049</v>
      </c>
      <c r="J1427" s="151">
        <v>203</v>
      </c>
      <c r="K1427" s="151">
        <v>202</v>
      </c>
      <c r="L1427" s="151">
        <v>15</v>
      </c>
      <c r="M1427" s="151">
        <v>0</v>
      </c>
      <c r="N1427" s="151">
        <v>8197</v>
      </c>
      <c r="O1427" s="151">
        <v>146</v>
      </c>
      <c r="P1427" s="151">
        <v>144</v>
      </c>
      <c r="Q1427" s="151">
        <v>79</v>
      </c>
      <c r="R1427" s="151">
        <v>0</v>
      </c>
      <c r="S1427" s="152">
        <v>0.015</v>
      </c>
      <c r="T1427" s="153">
        <v>245527</v>
      </c>
      <c r="U1427" s="153">
        <v>5376</v>
      </c>
      <c r="V1427" s="153">
        <v>5300</v>
      </c>
      <c r="W1427" s="153">
        <v>14</v>
      </c>
      <c r="X1427" s="151">
        <v>4799</v>
      </c>
      <c r="Y1427" s="154">
        <v>0.021838738713054</v>
      </c>
      <c r="Z1427" s="154">
        <v>0.022911051212938</v>
      </c>
      <c r="AA1427" s="154">
        <v>0.0183727034120735</v>
      </c>
      <c r="AB1427" s="155">
        <v>0.01781139441259</v>
      </c>
      <c r="AC1427" s="156">
        <v>0.00453834780086452</v>
      </c>
      <c r="AD1427" s="157">
        <v>66670</v>
      </c>
      <c r="AE1427" s="158">
        <v>1401</v>
      </c>
      <c r="AF1427" s="158">
        <v>2</v>
      </c>
      <c r="AG1427" s="158">
        <v>74751</v>
      </c>
      <c r="AH1427" s="158">
        <v>1472</v>
      </c>
      <c r="AI1427" s="158">
        <v>7</v>
      </c>
      <c r="AJ1427" s="155">
        <v>0.0209839508024599</v>
      </c>
      <c r="AK1427" s="155">
        <v>0.0195984000214044</v>
      </c>
      <c r="AL1427" s="156">
        <v>0.00138555078105548</v>
      </c>
    </row>
    <row r="1428" spans="1:38">
      <c r="A1428" s="166" t="s">
        <v>1085</v>
      </c>
      <c r="B1428" s="167" t="s">
        <v>1841</v>
      </c>
      <c r="C1428" s="167" t="s">
        <v>1253</v>
      </c>
      <c r="D1428" s="150">
        <v>7073</v>
      </c>
      <c r="E1428" s="150">
        <v>313</v>
      </c>
      <c r="F1428" s="150">
        <v>205</v>
      </c>
      <c r="G1428" s="150">
        <v>0</v>
      </c>
      <c r="H1428" s="150">
        <v>0</v>
      </c>
      <c r="I1428" s="151">
        <v>8874</v>
      </c>
      <c r="J1428" s="151">
        <v>223</v>
      </c>
      <c r="K1428" s="151">
        <v>223</v>
      </c>
      <c r="L1428" s="151">
        <v>21</v>
      </c>
      <c r="M1428" s="151">
        <v>0</v>
      </c>
      <c r="N1428" s="151">
        <v>5777</v>
      </c>
      <c r="O1428" s="151">
        <v>187</v>
      </c>
      <c r="P1428" s="151">
        <v>187</v>
      </c>
      <c r="Q1428" s="151">
        <v>80</v>
      </c>
      <c r="R1428" s="151">
        <v>0</v>
      </c>
      <c r="S1428" s="152">
        <v>0.015</v>
      </c>
      <c r="T1428" s="153">
        <v>181516</v>
      </c>
      <c r="U1428" s="153">
        <v>6668</v>
      </c>
      <c r="V1428" s="153">
        <v>6559</v>
      </c>
      <c r="W1428" s="153">
        <v>0</v>
      </c>
      <c r="X1428" s="151">
        <v>5942</v>
      </c>
      <c r="Y1428" s="154">
        <v>0.0367350536591816</v>
      </c>
      <c r="Z1428" s="154">
        <v>0.0442527923087799</v>
      </c>
      <c r="AA1428" s="154">
        <v>0.0251295920667117</v>
      </c>
      <c r="AB1428" s="155">
        <v>0.0323697420806647</v>
      </c>
      <c r="AC1428" s="156">
        <v>0.0191232002420681</v>
      </c>
      <c r="AD1428" s="157">
        <v>49729</v>
      </c>
      <c r="AE1428" s="158">
        <v>1926</v>
      </c>
      <c r="AF1428" s="158">
        <v>0</v>
      </c>
      <c r="AG1428" s="158">
        <v>54724</v>
      </c>
      <c r="AH1428" s="158">
        <v>2016</v>
      </c>
      <c r="AI1428" s="158">
        <v>0</v>
      </c>
      <c r="AJ1428" s="155">
        <v>0.0387299161455087</v>
      </c>
      <c r="AK1428" s="155">
        <v>0.0368394123236606</v>
      </c>
      <c r="AL1428" s="156">
        <v>0.00189050382184811</v>
      </c>
    </row>
    <row r="1429" spans="1:38">
      <c r="A1429" s="166" t="s">
        <v>1085</v>
      </c>
      <c r="B1429" s="167" t="s">
        <v>1841</v>
      </c>
      <c r="C1429" s="167" t="s">
        <v>1254</v>
      </c>
      <c r="D1429" s="150">
        <v>83</v>
      </c>
      <c r="E1429" s="150">
        <v>0</v>
      </c>
      <c r="F1429" s="150">
        <v>0</v>
      </c>
      <c r="G1429" s="150">
        <v>0</v>
      </c>
      <c r="H1429" s="150">
        <v>0</v>
      </c>
      <c r="I1429" s="151">
        <v>0</v>
      </c>
      <c r="J1429" s="151">
        <v>0</v>
      </c>
      <c r="K1429" s="151">
        <v>0</v>
      </c>
      <c r="L1429" s="151">
        <v>0</v>
      </c>
      <c r="M1429" s="151">
        <v>0</v>
      </c>
      <c r="N1429" s="151">
        <v>46</v>
      </c>
      <c r="O1429" s="151">
        <v>0</v>
      </c>
      <c r="P1429" s="151">
        <v>0</v>
      </c>
      <c r="Q1429" s="151">
        <v>0</v>
      </c>
      <c r="R1429" s="151">
        <v>0</v>
      </c>
      <c r="S1429" s="152">
        <v>0.015</v>
      </c>
      <c r="T1429" s="153">
        <v>1367</v>
      </c>
      <c r="U1429" s="153">
        <v>33</v>
      </c>
      <c r="V1429" s="153">
        <v>33</v>
      </c>
      <c r="W1429" s="153">
        <v>0</v>
      </c>
      <c r="X1429" s="151">
        <v>33</v>
      </c>
      <c r="Y1429" s="154">
        <v>0.0241404535479151</v>
      </c>
      <c r="Z1429" s="154">
        <v>0</v>
      </c>
      <c r="AA1429" s="154">
        <v>0</v>
      </c>
      <c r="AB1429" s="155">
        <v>0</v>
      </c>
      <c r="AC1429" s="156">
        <v>0</v>
      </c>
      <c r="AD1429" s="157">
        <v>400</v>
      </c>
      <c r="AE1429" s="158">
        <v>8</v>
      </c>
      <c r="AF1429" s="158">
        <v>0</v>
      </c>
      <c r="AG1429" s="158">
        <v>392</v>
      </c>
      <c r="AH1429" s="158">
        <v>6</v>
      </c>
      <c r="AI1429" s="158">
        <v>0</v>
      </c>
      <c r="AJ1429" s="155">
        <v>0.02</v>
      </c>
      <c r="AK1429" s="155">
        <v>0.0153061224489796</v>
      </c>
      <c r="AL1429" s="156">
        <v>0.00469387755102041</v>
      </c>
    </row>
    <row r="1430" spans="1:38">
      <c r="A1430" s="166" t="s">
        <v>1085</v>
      </c>
      <c r="B1430" s="167" t="s">
        <v>1841</v>
      </c>
      <c r="C1430" s="167" t="s">
        <v>1255</v>
      </c>
      <c r="D1430" s="150">
        <v>5699</v>
      </c>
      <c r="E1430" s="150">
        <v>106</v>
      </c>
      <c r="F1430" s="150">
        <v>69</v>
      </c>
      <c r="G1430" s="150">
        <v>2</v>
      </c>
      <c r="H1430" s="150">
        <v>0</v>
      </c>
      <c r="I1430" s="151">
        <v>6604</v>
      </c>
      <c r="J1430" s="151">
        <v>125</v>
      </c>
      <c r="K1430" s="151">
        <v>125</v>
      </c>
      <c r="L1430" s="151">
        <v>0</v>
      </c>
      <c r="M1430" s="151">
        <v>0</v>
      </c>
      <c r="N1430" s="151">
        <v>4382</v>
      </c>
      <c r="O1430" s="151">
        <v>101</v>
      </c>
      <c r="P1430" s="151">
        <v>101</v>
      </c>
      <c r="Q1430" s="151">
        <v>27</v>
      </c>
      <c r="R1430" s="151">
        <v>0</v>
      </c>
      <c r="S1430" s="152">
        <v>0.015</v>
      </c>
      <c r="T1430" s="153">
        <v>147363</v>
      </c>
      <c r="U1430" s="153">
        <v>2972</v>
      </c>
      <c r="V1430" s="153">
        <v>2935</v>
      </c>
      <c r="W1430" s="153">
        <v>2</v>
      </c>
      <c r="X1430" s="151">
        <v>2621</v>
      </c>
      <c r="Y1430" s="154">
        <v>0.0201543128193644</v>
      </c>
      <c r="Z1430" s="154">
        <v>0.0185997543428672</v>
      </c>
      <c r="AA1430" s="154">
        <v>0.0189279224712296</v>
      </c>
      <c r="AB1430" s="155">
        <v>0.0230488361478777</v>
      </c>
      <c r="AC1430" s="156">
        <v>-0.00032816812836239</v>
      </c>
      <c r="AD1430" s="157">
        <v>38407</v>
      </c>
      <c r="AE1430" s="158">
        <v>785</v>
      </c>
      <c r="AF1430" s="158">
        <v>0</v>
      </c>
      <c r="AG1430" s="158">
        <v>44599</v>
      </c>
      <c r="AH1430" s="158">
        <v>916</v>
      </c>
      <c r="AI1430" s="158">
        <v>1</v>
      </c>
      <c r="AJ1430" s="155">
        <v>0.0204389824771526</v>
      </c>
      <c r="AK1430" s="155">
        <v>0.0205161550707415</v>
      </c>
      <c r="AL1430" s="156">
        <v>-7.71725935888937e-5</v>
      </c>
    </row>
    <row r="1431" spans="1:38">
      <c r="A1431" s="166" t="s">
        <v>1085</v>
      </c>
      <c r="B1431" s="167" t="s">
        <v>1841</v>
      </c>
      <c r="C1431" s="167" t="s">
        <v>1256</v>
      </c>
      <c r="D1431" s="150">
        <v>0</v>
      </c>
      <c r="E1431" s="150">
        <v>17</v>
      </c>
      <c r="F1431" s="150">
        <v>17</v>
      </c>
      <c r="G1431" s="150">
        <v>17</v>
      </c>
      <c r="H1431" s="150">
        <v>0</v>
      </c>
      <c r="I1431" s="151">
        <v>0</v>
      </c>
      <c r="J1431" s="151">
        <v>15</v>
      </c>
      <c r="K1431" s="151">
        <v>15</v>
      </c>
      <c r="L1431" s="151">
        <v>15</v>
      </c>
      <c r="M1431" s="151">
        <v>0</v>
      </c>
      <c r="N1431" s="151">
        <v>0</v>
      </c>
      <c r="O1431" s="151">
        <v>6</v>
      </c>
      <c r="P1431" s="151">
        <v>6</v>
      </c>
      <c r="Q1431" s="151">
        <v>1</v>
      </c>
      <c r="R1431" s="151">
        <v>0</v>
      </c>
      <c r="S1431" s="152">
        <v>0.015</v>
      </c>
      <c r="T1431" s="153">
        <v>0</v>
      </c>
      <c r="U1431" s="153">
        <v>463</v>
      </c>
      <c r="V1431" s="153">
        <v>463</v>
      </c>
      <c r="W1431" s="153">
        <v>0</v>
      </c>
      <c r="X1431" s="151">
        <v>458</v>
      </c>
      <c r="Y1431" s="154">
        <v>0</v>
      </c>
      <c r="Z1431" s="154">
        <v>0</v>
      </c>
      <c r="AA1431" s="154">
        <v>0</v>
      </c>
      <c r="AB1431" s="155">
        <v>0</v>
      </c>
      <c r="AC1431" s="156">
        <v>0</v>
      </c>
      <c r="AD1431" s="157">
        <v>0</v>
      </c>
      <c r="AE1431" s="158">
        <v>66</v>
      </c>
      <c r="AF1431" s="158">
        <v>0</v>
      </c>
      <c r="AG1431" s="158">
        <v>0</v>
      </c>
      <c r="AH1431" s="158">
        <v>81</v>
      </c>
      <c r="AI1431" s="158">
        <v>0</v>
      </c>
      <c r="AJ1431" s="155">
        <v>0</v>
      </c>
      <c r="AK1431" s="155">
        <v>0</v>
      </c>
      <c r="AL1431" s="156">
        <v>0</v>
      </c>
    </row>
    <row r="1432" spans="1:38">
      <c r="A1432" s="166" t="s">
        <v>1085</v>
      </c>
      <c r="B1432" s="167" t="s">
        <v>1840</v>
      </c>
      <c r="C1432" s="167" t="s">
        <v>1257</v>
      </c>
      <c r="D1432" s="150">
        <v>0</v>
      </c>
      <c r="E1432" s="150">
        <v>1</v>
      </c>
      <c r="F1432" s="150">
        <v>0</v>
      </c>
      <c r="G1432" s="150">
        <v>0</v>
      </c>
      <c r="H1432" s="150">
        <v>0</v>
      </c>
      <c r="I1432" s="151">
        <v>0</v>
      </c>
      <c r="J1432" s="151">
        <v>2</v>
      </c>
      <c r="K1432" s="151">
        <v>2</v>
      </c>
      <c r="L1432" s="151">
        <v>1</v>
      </c>
      <c r="M1432" s="151">
        <v>0</v>
      </c>
      <c r="N1432" s="151">
        <v>0</v>
      </c>
      <c r="O1432" s="151">
        <v>1</v>
      </c>
      <c r="P1432" s="151">
        <v>1</v>
      </c>
      <c r="Q1432" s="151">
        <v>1</v>
      </c>
      <c r="R1432" s="151">
        <v>0</v>
      </c>
      <c r="S1432" s="152">
        <v>0.015</v>
      </c>
      <c r="T1432" s="153">
        <v>0</v>
      </c>
      <c r="U1432" s="153">
        <v>32</v>
      </c>
      <c r="V1432" s="153">
        <v>30</v>
      </c>
      <c r="W1432" s="153">
        <v>0</v>
      </c>
      <c r="X1432" s="151">
        <v>28</v>
      </c>
      <c r="Y1432" s="154">
        <v>0</v>
      </c>
      <c r="Z1432" s="154">
        <v>0</v>
      </c>
      <c r="AA1432" s="154">
        <v>0</v>
      </c>
      <c r="AB1432" s="155">
        <v>0</v>
      </c>
      <c r="AC1432" s="156">
        <v>0</v>
      </c>
      <c r="AD1432" s="157">
        <v>0</v>
      </c>
      <c r="AE1432" s="158">
        <v>11</v>
      </c>
      <c r="AF1432" s="158">
        <v>0</v>
      </c>
      <c r="AG1432" s="158">
        <v>0</v>
      </c>
      <c r="AH1432" s="158">
        <v>11</v>
      </c>
      <c r="AI1432" s="158">
        <v>0</v>
      </c>
      <c r="AJ1432" s="155">
        <v>0</v>
      </c>
      <c r="AK1432" s="155">
        <v>0</v>
      </c>
      <c r="AL1432" s="156">
        <v>0</v>
      </c>
    </row>
    <row r="1433" spans="1:38">
      <c r="A1433" s="166" t="s">
        <v>1085</v>
      </c>
      <c r="B1433" s="167" t="s">
        <v>1840</v>
      </c>
      <c r="C1433" s="167" t="s">
        <v>1258</v>
      </c>
      <c r="D1433" s="150">
        <v>2656</v>
      </c>
      <c r="E1433" s="150">
        <v>67</v>
      </c>
      <c r="F1433" s="150">
        <v>51</v>
      </c>
      <c r="G1433" s="150">
        <v>0</v>
      </c>
      <c r="H1433" s="150">
        <v>0</v>
      </c>
      <c r="I1433" s="151">
        <v>3162</v>
      </c>
      <c r="J1433" s="151">
        <v>65</v>
      </c>
      <c r="K1433" s="151">
        <v>65</v>
      </c>
      <c r="L1433" s="151">
        <v>2</v>
      </c>
      <c r="M1433" s="151">
        <v>0</v>
      </c>
      <c r="N1433" s="151">
        <v>2076</v>
      </c>
      <c r="O1433" s="151">
        <v>62</v>
      </c>
      <c r="P1433" s="151">
        <v>62</v>
      </c>
      <c r="Q1433" s="151">
        <v>39</v>
      </c>
      <c r="R1433" s="151">
        <v>0</v>
      </c>
      <c r="S1433" s="152">
        <v>0.015</v>
      </c>
      <c r="T1433" s="153">
        <v>68758</v>
      </c>
      <c r="U1433" s="153">
        <v>1621</v>
      </c>
      <c r="V1433" s="153">
        <v>1602</v>
      </c>
      <c r="W1433" s="153">
        <v>0</v>
      </c>
      <c r="X1433" s="151">
        <v>1445</v>
      </c>
      <c r="Y1433" s="154">
        <v>0.0235754384944297</v>
      </c>
      <c r="Z1433" s="154">
        <v>0.0252259036144578</v>
      </c>
      <c r="AA1433" s="154">
        <v>0.0205566097406705</v>
      </c>
      <c r="AB1433" s="155">
        <v>0.0298651252408478</v>
      </c>
      <c r="AC1433" s="156">
        <v>0.00466929387378737</v>
      </c>
      <c r="AD1433" s="157">
        <v>18026</v>
      </c>
      <c r="AE1433" s="158">
        <v>422</v>
      </c>
      <c r="AF1433" s="158">
        <v>0</v>
      </c>
      <c r="AG1433" s="158">
        <v>20767</v>
      </c>
      <c r="AH1433" s="158">
        <v>483</v>
      </c>
      <c r="AI1433" s="158">
        <v>0</v>
      </c>
      <c r="AJ1433" s="155">
        <v>0.0234106290913126</v>
      </c>
      <c r="AK1433" s="155">
        <v>0.0232580536427987</v>
      </c>
      <c r="AL1433" s="156">
        <v>0.000152575448513877</v>
      </c>
    </row>
    <row r="1434" spans="1:38">
      <c r="A1434" s="166" t="s">
        <v>1085</v>
      </c>
      <c r="B1434" s="167" t="s">
        <v>1840</v>
      </c>
      <c r="C1434" s="167" t="s">
        <v>1259</v>
      </c>
      <c r="D1434" s="150">
        <v>3439</v>
      </c>
      <c r="E1434" s="150">
        <v>50</v>
      </c>
      <c r="F1434" s="150">
        <v>32</v>
      </c>
      <c r="G1434" s="150">
        <v>3</v>
      </c>
      <c r="H1434" s="150">
        <v>0</v>
      </c>
      <c r="I1434" s="151">
        <v>4017</v>
      </c>
      <c r="J1434" s="151">
        <v>89</v>
      </c>
      <c r="K1434" s="151">
        <v>89</v>
      </c>
      <c r="L1434" s="151">
        <v>16</v>
      </c>
      <c r="M1434" s="151">
        <v>0</v>
      </c>
      <c r="N1434" s="151">
        <v>2939</v>
      </c>
      <c r="O1434" s="151">
        <v>36</v>
      </c>
      <c r="P1434" s="151">
        <v>36</v>
      </c>
      <c r="Q1434" s="151">
        <v>26</v>
      </c>
      <c r="R1434" s="151">
        <v>0</v>
      </c>
      <c r="S1434" s="152">
        <v>0.015</v>
      </c>
      <c r="T1434" s="153">
        <v>87720</v>
      </c>
      <c r="U1434" s="153">
        <v>1675</v>
      </c>
      <c r="V1434" s="153">
        <v>1656</v>
      </c>
      <c r="W1434" s="153">
        <v>0</v>
      </c>
      <c r="X1434" s="151">
        <v>1521</v>
      </c>
      <c r="Y1434" s="154">
        <v>0.0190948472412221</v>
      </c>
      <c r="Z1434" s="154">
        <v>0.0145391102064554</v>
      </c>
      <c r="AA1434" s="154">
        <v>0.0221558376898183</v>
      </c>
      <c r="AB1434" s="155">
        <v>0.0122490643075876</v>
      </c>
      <c r="AC1434" s="156">
        <v>-0.00761672748336291</v>
      </c>
      <c r="AD1434" s="157">
        <v>23365</v>
      </c>
      <c r="AE1434" s="158">
        <v>448</v>
      </c>
      <c r="AF1434" s="158">
        <v>0</v>
      </c>
      <c r="AG1434" s="158">
        <v>25903</v>
      </c>
      <c r="AH1434" s="158">
        <v>488</v>
      </c>
      <c r="AI1434" s="158">
        <v>0</v>
      </c>
      <c r="AJ1434" s="155">
        <v>0.0191739781724802</v>
      </c>
      <c r="AK1434" s="155">
        <v>0.0188395166583021</v>
      </c>
      <c r="AL1434" s="156">
        <v>0.000334461514178076</v>
      </c>
    </row>
    <row r="1435" spans="1:38">
      <c r="A1435" s="166" t="s">
        <v>1085</v>
      </c>
      <c r="B1435" s="167" t="s">
        <v>1840</v>
      </c>
      <c r="C1435" s="167" t="s">
        <v>1260</v>
      </c>
      <c r="D1435" s="150">
        <v>8685</v>
      </c>
      <c r="E1435" s="150">
        <v>294</v>
      </c>
      <c r="F1435" s="150">
        <v>117</v>
      </c>
      <c r="G1435" s="150">
        <v>1</v>
      </c>
      <c r="H1435" s="150">
        <v>0</v>
      </c>
      <c r="I1435" s="151">
        <v>10438</v>
      </c>
      <c r="J1435" s="151">
        <v>294</v>
      </c>
      <c r="K1435" s="151">
        <v>294</v>
      </c>
      <c r="L1435" s="151">
        <v>2</v>
      </c>
      <c r="M1435" s="151">
        <v>0</v>
      </c>
      <c r="N1435" s="151">
        <v>6647</v>
      </c>
      <c r="O1435" s="151">
        <v>183</v>
      </c>
      <c r="P1435" s="151">
        <v>183</v>
      </c>
      <c r="Q1435" s="151">
        <v>9</v>
      </c>
      <c r="R1435" s="151">
        <v>0</v>
      </c>
      <c r="S1435" s="152">
        <v>0.015</v>
      </c>
      <c r="T1435" s="153">
        <v>215913</v>
      </c>
      <c r="U1435" s="153">
        <v>5938</v>
      </c>
      <c r="V1435" s="153">
        <v>5761</v>
      </c>
      <c r="W1435" s="153">
        <v>1</v>
      </c>
      <c r="X1435" s="151">
        <v>4980</v>
      </c>
      <c r="Y1435" s="154">
        <v>0.027497186366731</v>
      </c>
      <c r="Z1435" s="154">
        <v>0.0338514680483592</v>
      </c>
      <c r="AA1435" s="154">
        <v>0.0281663153860893</v>
      </c>
      <c r="AB1435" s="155">
        <v>0.0275312170904167</v>
      </c>
      <c r="AC1435" s="156">
        <v>0.00568515266226995</v>
      </c>
      <c r="AD1435" s="157">
        <v>57192</v>
      </c>
      <c r="AE1435" s="158">
        <v>1682</v>
      </c>
      <c r="AF1435" s="158">
        <v>0</v>
      </c>
      <c r="AG1435" s="158">
        <v>64091</v>
      </c>
      <c r="AH1435" s="158">
        <v>1743</v>
      </c>
      <c r="AI1435" s="158">
        <v>0</v>
      </c>
      <c r="AJ1435" s="155">
        <v>0.0294097076514198</v>
      </c>
      <c r="AK1435" s="155">
        <v>0.0271957061053814</v>
      </c>
      <c r="AL1435" s="156">
        <v>0.00221400154603837</v>
      </c>
    </row>
    <row r="1436" spans="1:38">
      <c r="A1436" s="166" t="s">
        <v>1085</v>
      </c>
      <c r="B1436" s="167" t="s">
        <v>1840</v>
      </c>
      <c r="C1436" s="167" t="s">
        <v>1261</v>
      </c>
      <c r="D1436" s="150">
        <v>0</v>
      </c>
      <c r="E1436" s="150">
        <v>0</v>
      </c>
      <c r="F1436" s="150">
        <v>0</v>
      </c>
      <c r="G1436" s="150">
        <v>0</v>
      </c>
      <c r="H1436" s="150">
        <v>0</v>
      </c>
      <c r="I1436" s="151">
        <v>0</v>
      </c>
      <c r="J1436" s="151">
        <v>0</v>
      </c>
      <c r="K1436" s="151">
        <v>0</v>
      </c>
      <c r="L1436" s="151">
        <v>0</v>
      </c>
      <c r="M1436" s="151">
        <v>0</v>
      </c>
      <c r="N1436" s="151">
        <v>0</v>
      </c>
      <c r="O1436" s="151">
        <v>0</v>
      </c>
      <c r="P1436" s="151">
        <v>0</v>
      </c>
      <c r="Q1436" s="151">
        <v>0</v>
      </c>
      <c r="R1436" s="151">
        <v>0</v>
      </c>
      <c r="S1436" s="152">
        <v>0.015</v>
      </c>
      <c r="T1436" s="153">
        <v>0</v>
      </c>
      <c r="U1436" s="153">
        <v>0</v>
      </c>
      <c r="V1436" s="153">
        <v>0</v>
      </c>
      <c r="W1436" s="153">
        <v>0</v>
      </c>
      <c r="X1436" s="151">
        <v>0</v>
      </c>
      <c r="Y1436" s="154">
        <v>0</v>
      </c>
      <c r="Z1436" s="154">
        <v>0</v>
      </c>
      <c r="AA1436" s="154">
        <v>0</v>
      </c>
      <c r="AB1436" s="155">
        <v>0</v>
      </c>
      <c r="AC1436" s="156">
        <v>0</v>
      </c>
      <c r="AD1436" s="157">
        <v>0</v>
      </c>
      <c r="AE1436" s="158">
        <v>0</v>
      </c>
      <c r="AF1436" s="158">
        <v>0</v>
      </c>
      <c r="AG1436" s="158">
        <v>0</v>
      </c>
      <c r="AH1436" s="158">
        <v>0</v>
      </c>
      <c r="AI1436" s="158">
        <v>0</v>
      </c>
      <c r="AJ1436" s="155">
        <v>0</v>
      </c>
      <c r="AK1436" s="155">
        <v>0</v>
      </c>
      <c r="AL1436" s="156">
        <v>0</v>
      </c>
    </row>
    <row r="1437" spans="1:38">
      <c r="A1437" s="166" t="s">
        <v>1085</v>
      </c>
      <c r="B1437" s="167" t="s">
        <v>1840</v>
      </c>
      <c r="C1437" s="167" t="s">
        <v>1262</v>
      </c>
      <c r="D1437" s="150">
        <v>3927</v>
      </c>
      <c r="E1437" s="150">
        <v>113</v>
      </c>
      <c r="F1437" s="150">
        <v>74</v>
      </c>
      <c r="G1437" s="150">
        <v>2</v>
      </c>
      <c r="H1437" s="150">
        <v>0</v>
      </c>
      <c r="I1437" s="151">
        <v>4852</v>
      </c>
      <c r="J1437" s="151">
        <v>130</v>
      </c>
      <c r="K1437" s="151">
        <v>130</v>
      </c>
      <c r="L1437" s="151">
        <v>5</v>
      </c>
      <c r="M1437" s="151">
        <v>0</v>
      </c>
      <c r="N1437" s="151">
        <v>3096</v>
      </c>
      <c r="O1437" s="151">
        <v>117</v>
      </c>
      <c r="P1437" s="151">
        <v>117</v>
      </c>
      <c r="Q1437" s="151">
        <v>42</v>
      </c>
      <c r="R1437" s="151">
        <v>0</v>
      </c>
      <c r="S1437" s="152">
        <v>0.015</v>
      </c>
      <c r="T1437" s="153">
        <v>106428</v>
      </c>
      <c r="U1437" s="153">
        <v>2737</v>
      </c>
      <c r="V1437" s="153">
        <v>2698</v>
      </c>
      <c r="W1437" s="153">
        <v>0</v>
      </c>
      <c r="X1437" s="151">
        <v>2390</v>
      </c>
      <c r="Y1437" s="154">
        <v>0.0257169166008945</v>
      </c>
      <c r="Z1437" s="154">
        <v>0.0287751464222052</v>
      </c>
      <c r="AA1437" s="154">
        <v>0.0267930750206101</v>
      </c>
      <c r="AB1437" s="155">
        <v>0.0377906976744186</v>
      </c>
      <c r="AC1437" s="156">
        <v>0.00198207140159519</v>
      </c>
      <c r="AD1437" s="157">
        <v>27994</v>
      </c>
      <c r="AE1437" s="158">
        <v>732</v>
      </c>
      <c r="AF1437" s="158">
        <v>0</v>
      </c>
      <c r="AG1437" s="158">
        <v>31987</v>
      </c>
      <c r="AH1437" s="158">
        <v>855</v>
      </c>
      <c r="AI1437" s="158">
        <v>0</v>
      </c>
      <c r="AJ1437" s="155">
        <v>0.0261484603843681</v>
      </c>
      <c r="AK1437" s="155">
        <v>0.0267296089036171</v>
      </c>
      <c r="AL1437" s="156">
        <v>-0.000581148519249015</v>
      </c>
    </row>
    <row r="1438" spans="1:38">
      <c r="A1438" s="166" t="s">
        <v>1085</v>
      </c>
      <c r="B1438" s="167" t="s">
        <v>1840</v>
      </c>
      <c r="C1438" s="167" t="s">
        <v>1263</v>
      </c>
      <c r="D1438" s="150">
        <v>0</v>
      </c>
      <c r="E1438" s="150">
        <v>0</v>
      </c>
      <c r="F1438" s="150">
        <v>0</v>
      </c>
      <c r="G1438" s="150">
        <v>0</v>
      </c>
      <c r="H1438" s="150">
        <v>0</v>
      </c>
      <c r="I1438" s="151">
        <v>0</v>
      </c>
      <c r="J1438" s="151">
        <v>1</v>
      </c>
      <c r="K1438" s="151">
        <v>1</v>
      </c>
      <c r="L1438" s="151">
        <v>1</v>
      </c>
      <c r="M1438" s="151">
        <v>0</v>
      </c>
      <c r="N1438" s="151">
        <v>0</v>
      </c>
      <c r="O1438" s="151">
        <v>0</v>
      </c>
      <c r="P1438" s="151">
        <v>0</v>
      </c>
      <c r="Q1438" s="151">
        <v>0</v>
      </c>
      <c r="R1438" s="151">
        <v>0</v>
      </c>
      <c r="S1438" s="152">
        <v>0.015</v>
      </c>
      <c r="T1438" s="153">
        <v>0</v>
      </c>
      <c r="U1438" s="153">
        <v>19</v>
      </c>
      <c r="V1438" s="153">
        <v>19</v>
      </c>
      <c r="W1438" s="153">
        <v>0</v>
      </c>
      <c r="X1438" s="151">
        <v>19</v>
      </c>
      <c r="Y1438" s="154">
        <v>0</v>
      </c>
      <c r="Z1438" s="154">
        <v>0</v>
      </c>
      <c r="AA1438" s="154">
        <v>0</v>
      </c>
      <c r="AB1438" s="155">
        <v>0</v>
      </c>
      <c r="AC1438" s="156">
        <v>0</v>
      </c>
      <c r="AD1438" s="157">
        <v>0</v>
      </c>
      <c r="AE1438" s="158">
        <v>1</v>
      </c>
      <c r="AF1438" s="158">
        <v>0</v>
      </c>
      <c r="AG1438" s="158">
        <v>0</v>
      </c>
      <c r="AH1438" s="158">
        <v>5</v>
      </c>
      <c r="AI1438" s="158">
        <v>0</v>
      </c>
      <c r="AJ1438" s="155">
        <v>0</v>
      </c>
      <c r="AK1438" s="155">
        <v>0</v>
      </c>
      <c r="AL1438" s="156">
        <v>0</v>
      </c>
    </row>
    <row r="1439" spans="1:38">
      <c r="A1439" s="166" t="s">
        <v>1085</v>
      </c>
      <c r="B1439" s="167" t="s">
        <v>1840</v>
      </c>
      <c r="C1439" s="167" t="s">
        <v>1264</v>
      </c>
      <c r="D1439" s="150">
        <v>7453</v>
      </c>
      <c r="E1439" s="150">
        <v>371</v>
      </c>
      <c r="F1439" s="150">
        <v>181</v>
      </c>
      <c r="G1439" s="150">
        <v>1</v>
      </c>
      <c r="H1439" s="150">
        <v>0</v>
      </c>
      <c r="I1439" s="151">
        <v>8715</v>
      </c>
      <c r="J1439" s="151">
        <v>422</v>
      </c>
      <c r="K1439" s="151">
        <v>421</v>
      </c>
      <c r="L1439" s="151">
        <v>13</v>
      </c>
      <c r="M1439" s="151">
        <v>0</v>
      </c>
      <c r="N1439" s="151">
        <v>5765</v>
      </c>
      <c r="O1439" s="151">
        <v>284</v>
      </c>
      <c r="P1439" s="151">
        <v>283</v>
      </c>
      <c r="Q1439" s="151">
        <v>67</v>
      </c>
      <c r="R1439" s="151">
        <v>0</v>
      </c>
      <c r="S1439" s="152">
        <v>0.015</v>
      </c>
      <c r="T1439" s="153">
        <v>188696</v>
      </c>
      <c r="U1439" s="153">
        <v>8224</v>
      </c>
      <c r="V1439" s="153">
        <v>8031</v>
      </c>
      <c r="W1439" s="153">
        <v>4</v>
      </c>
      <c r="X1439" s="151">
        <v>6690</v>
      </c>
      <c r="Y1439" s="154">
        <v>0.0435621316827066</v>
      </c>
      <c r="Z1439" s="154">
        <v>0.0497786126392057</v>
      </c>
      <c r="AA1439" s="154">
        <v>0.0484222604704532</v>
      </c>
      <c r="AB1439" s="155">
        <v>0.0492627927146574</v>
      </c>
      <c r="AC1439" s="156">
        <v>0.00135635216875245</v>
      </c>
      <c r="AD1439" s="157">
        <v>50393</v>
      </c>
      <c r="AE1439" s="158">
        <v>2347</v>
      </c>
      <c r="AF1439" s="158">
        <v>1</v>
      </c>
      <c r="AG1439" s="158">
        <v>57171</v>
      </c>
      <c r="AH1439" s="158">
        <v>2455</v>
      </c>
      <c r="AI1439" s="158">
        <v>0</v>
      </c>
      <c r="AJ1439" s="155">
        <v>0.046554084892743</v>
      </c>
      <c r="AK1439" s="155">
        <v>0.0429413513844432</v>
      </c>
      <c r="AL1439" s="156">
        <v>0.00361273350829988</v>
      </c>
    </row>
    <row r="1440" spans="1:38">
      <c r="A1440" s="166" t="s">
        <v>1085</v>
      </c>
      <c r="B1440" s="167" t="s">
        <v>1840</v>
      </c>
      <c r="C1440" s="167" t="s">
        <v>1265</v>
      </c>
      <c r="D1440" s="150">
        <v>4555</v>
      </c>
      <c r="E1440" s="150">
        <v>82</v>
      </c>
      <c r="F1440" s="150">
        <v>64</v>
      </c>
      <c r="G1440" s="150">
        <v>2</v>
      </c>
      <c r="H1440" s="150">
        <v>0</v>
      </c>
      <c r="I1440" s="151">
        <v>5213</v>
      </c>
      <c r="J1440" s="151">
        <v>90</v>
      </c>
      <c r="K1440" s="151">
        <v>90</v>
      </c>
      <c r="L1440" s="151">
        <v>4</v>
      </c>
      <c r="M1440" s="151">
        <v>0</v>
      </c>
      <c r="N1440" s="151">
        <v>3571</v>
      </c>
      <c r="O1440" s="151">
        <v>71</v>
      </c>
      <c r="P1440" s="151">
        <v>70</v>
      </c>
      <c r="Q1440" s="151">
        <v>40</v>
      </c>
      <c r="R1440" s="151">
        <v>0</v>
      </c>
      <c r="S1440" s="152">
        <v>0.015</v>
      </c>
      <c r="T1440" s="153">
        <v>117176</v>
      </c>
      <c r="U1440" s="153">
        <v>2199</v>
      </c>
      <c r="V1440" s="153">
        <v>2179</v>
      </c>
      <c r="W1440" s="153">
        <v>3</v>
      </c>
      <c r="X1440" s="151">
        <v>1970</v>
      </c>
      <c r="Y1440" s="154">
        <v>0.018741039120639</v>
      </c>
      <c r="Z1440" s="154">
        <v>0.0180021953896817</v>
      </c>
      <c r="AA1440" s="154">
        <v>0.0172645309802417</v>
      </c>
      <c r="AB1440" s="155">
        <v>0.0198823858863064</v>
      </c>
      <c r="AC1440" s="156">
        <v>0.000737664409439964</v>
      </c>
      <c r="AD1440" s="157">
        <v>31081</v>
      </c>
      <c r="AE1440" s="158">
        <v>577</v>
      </c>
      <c r="AF1440" s="158">
        <v>0</v>
      </c>
      <c r="AG1440" s="158">
        <v>35047</v>
      </c>
      <c r="AH1440" s="158">
        <v>669</v>
      </c>
      <c r="AI1440" s="158">
        <v>1</v>
      </c>
      <c r="AJ1440" s="155">
        <v>0.0185643962549468</v>
      </c>
      <c r="AK1440" s="155">
        <v>0.019060119268411</v>
      </c>
      <c r="AL1440" s="156">
        <v>-0.00049572301346424</v>
      </c>
    </row>
    <row r="1441" spans="1:38">
      <c r="A1441" s="166" t="s">
        <v>1085</v>
      </c>
      <c r="B1441" s="167" t="s">
        <v>1840</v>
      </c>
      <c r="C1441" s="167" t="s">
        <v>1266</v>
      </c>
      <c r="D1441" s="150">
        <v>571</v>
      </c>
      <c r="E1441" s="150">
        <v>2</v>
      </c>
      <c r="F1441" s="150">
        <v>2</v>
      </c>
      <c r="G1441" s="150">
        <v>2</v>
      </c>
      <c r="H1441" s="150">
        <v>0</v>
      </c>
      <c r="I1441" s="151">
        <v>378</v>
      </c>
      <c r="J1441" s="151">
        <v>13</v>
      </c>
      <c r="K1441" s="151">
        <v>13</v>
      </c>
      <c r="L1441" s="151">
        <v>12</v>
      </c>
      <c r="M1441" s="151">
        <v>0</v>
      </c>
      <c r="N1441" s="151">
        <v>589</v>
      </c>
      <c r="O1441" s="151">
        <v>10</v>
      </c>
      <c r="P1441" s="151">
        <v>10</v>
      </c>
      <c r="Q1441" s="151">
        <v>10</v>
      </c>
      <c r="R1441" s="151">
        <v>0</v>
      </c>
      <c r="S1441" s="152">
        <v>0.015</v>
      </c>
      <c r="T1441" s="153">
        <v>12109</v>
      </c>
      <c r="U1441" s="153">
        <v>244</v>
      </c>
      <c r="V1441" s="153">
        <v>244</v>
      </c>
      <c r="W1441" s="153">
        <v>0</v>
      </c>
      <c r="X1441" s="151">
        <v>243</v>
      </c>
      <c r="Y1441" s="154">
        <v>0.0201503014286894</v>
      </c>
      <c r="Z1441" s="154">
        <v>0.00350262697022767</v>
      </c>
      <c r="AA1441" s="154">
        <v>0.0343915343915344</v>
      </c>
      <c r="AB1441" s="155">
        <v>0.0169779286926995</v>
      </c>
      <c r="AC1441" s="156">
        <v>-0.0308889074213067</v>
      </c>
      <c r="AD1441" s="157">
        <v>3441</v>
      </c>
      <c r="AE1441" s="158">
        <v>59</v>
      </c>
      <c r="AF1441" s="158">
        <v>0</v>
      </c>
      <c r="AG1441" s="158">
        <v>3231</v>
      </c>
      <c r="AH1441" s="158">
        <v>45</v>
      </c>
      <c r="AI1441" s="158">
        <v>0</v>
      </c>
      <c r="AJ1441" s="155">
        <v>0.017146178436501</v>
      </c>
      <c r="AK1441" s="155">
        <v>0.0139275766016713</v>
      </c>
      <c r="AL1441" s="156">
        <v>0.00321860183482971</v>
      </c>
    </row>
    <row r="1442" spans="1:38">
      <c r="A1442" s="166" t="s">
        <v>1085</v>
      </c>
      <c r="B1442" s="167" t="s">
        <v>1842</v>
      </c>
      <c r="C1442" s="167" t="s">
        <v>1267</v>
      </c>
      <c r="D1442" s="150">
        <v>7062</v>
      </c>
      <c r="E1442" s="150">
        <v>141</v>
      </c>
      <c r="F1442" s="150">
        <v>108</v>
      </c>
      <c r="G1442" s="150">
        <v>0</v>
      </c>
      <c r="H1442" s="150">
        <v>0</v>
      </c>
      <c r="I1442" s="151">
        <v>8085</v>
      </c>
      <c r="J1442" s="151">
        <v>150</v>
      </c>
      <c r="K1442" s="151">
        <v>150</v>
      </c>
      <c r="L1442" s="151">
        <v>0</v>
      </c>
      <c r="M1442" s="151">
        <v>0</v>
      </c>
      <c r="N1442" s="151">
        <v>5761</v>
      </c>
      <c r="O1442" s="151">
        <v>124</v>
      </c>
      <c r="P1442" s="151">
        <v>124</v>
      </c>
      <c r="Q1442" s="151">
        <v>49</v>
      </c>
      <c r="R1442" s="151">
        <v>0</v>
      </c>
      <c r="S1442" s="152">
        <v>0.015</v>
      </c>
      <c r="T1442" s="153">
        <v>183441</v>
      </c>
      <c r="U1442" s="153">
        <v>3884</v>
      </c>
      <c r="V1442" s="153">
        <v>3851</v>
      </c>
      <c r="W1442" s="153">
        <v>2</v>
      </c>
      <c r="X1442" s="151">
        <v>3466</v>
      </c>
      <c r="Y1442" s="154">
        <v>0.0211621175200746</v>
      </c>
      <c r="Z1442" s="154">
        <v>0.0199660152931181</v>
      </c>
      <c r="AA1442" s="154">
        <v>0.0185528756957328</v>
      </c>
      <c r="AB1442" s="155">
        <v>0.0215240409651102</v>
      </c>
      <c r="AC1442" s="156">
        <v>0.00141313959738526</v>
      </c>
      <c r="AD1442" s="157">
        <v>50170</v>
      </c>
      <c r="AE1442" s="158">
        <v>1089</v>
      </c>
      <c r="AF1442" s="158">
        <v>0</v>
      </c>
      <c r="AG1442" s="158">
        <v>54255</v>
      </c>
      <c r="AH1442" s="158">
        <v>1189</v>
      </c>
      <c r="AI1442" s="158">
        <v>1</v>
      </c>
      <c r="AJ1442" s="155">
        <v>0.0217061989236596</v>
      </c>
      <c r="AK1442" s="155">
        <v>0.0218965993917611</v>
      </c>
      <c r="AL1442" s="156">
        <v>-0.000190400468101572</v>
      </c>
    </row>
    <row r="1443" spans="1:38">
      <c r="A1443" s="166" t="s">
        <v>1085</v>
      </c>
      <c r="B1443" s="167" t="s">
        <v>1841</v>
      </c>
      <c r="C1443" s="167" t="s">
        <v>1268</v>
      </c>
      <c r="D1443" s="150">
        <v>0</v>
      </c>
      <c r="E1443" s="150">
        <v>0</v>
      </c>
      <c r="F1443" s="150">
        <v>0</v>
      </c>
      <c r="G1443" s="150">
        <v>0</v>
      </c>
      <c r="H1443" s="150">
        <v>0</v>
      </c>
      <c r="I1443" s="151">
        <v>0</v>
      </c>
      <c r="J1443" s="151">
        <v>0</v>
      </c>
      <c r="K1443" s="151">
        <v>0</v>
      </c>
      <c r="L1443" s="151">
        <v>0</v>
      </c>
      <c r="M1443" s="151">
        <v>0</v>
      </c>
      <c r="N1443" s="151">
        <v>0</v>
      </c>
      <c r="O1443" s="151">
        <v>0</v>
      </c>
      <c r="P1443" s="151">
        <v>0</v>
      </c>
      <c r="Q1443" s="151">
        <v>0</v>
      </c>
      <c r="R1443" s="151">
        <v>0</v>
      </c>
      <c r="S1443" s="152">
        <v>0.015</v>
      </c>
      <c r="T1443" s="153">
        <v>0</v>
      </c>
      <c r="U1443" s="153">
        <v>0</v>
      </c>
      <c r="V1443" s="153">
        <v>0</v>
      </c>
      <c r="W1443" s="153">
        <v>0</v>
      </c>
      <c r="X1443" s="151">
        <v>0</v>
      </c>
      <c r="Y1443" s="154">
        <v>0</v>
      </c>
      <c r="Z1443" s="154">
        <v>0</v>
      </c>
      <c r="AA1443" s="154">
        <v>0</v>
      </c>
      <c r="AB1443" s="155">
        <v>0</v>
      </c>
      <c r="AC1443" s="156">
        <v>0</v>
      </c>
      <c r="AD1443" s="157">
        <v>0</v>
      </c>
      <c r="AE1443" s="158">
        <v>0</v>
      </c>
      <c r="AF1443" s="158">
        <v>0</v>
      </c>
      <c r="AG1443" s="158">
        <v>0</v>
      </c>
      <c r="AH1443" s="158">
        <v>0</v>
      </c>
      <c r="AI1443" s="158">
        <v>0</v>
      </c>
      <c r="AJ1443" s="155">
        <v>0</v>
      </c>
      <c r="AK1443" s="155">
        <v>0</v>
      </c>
      <c r="AL1443" s="156">
        <v>0</v>
      </c>
    </row>
    <row r="1444" spans="1:38">
      <c r="A1444" s="166" t="s">
        <v>1085</v>
      </c>
      <c r="B1444" s="167" t="s">
        <v>1841</v>
      </c>
      <c r="C1444" s="167" t="s">
        <v>1269</v>
      </c>
      <c r="D1444" s="150">
        <v>0</v>
      </c>
      <c r="E1444" s="150">
        <v>2</v>
      </c>
      <c r="F1444" s="150">
        <v>2</v>
      </c>
      <c r="G1444" s="150">
        <v>2</v>
      </c>
      <c r="H1444" s="150">
        <v>0</v>
      </c>
      <c r="I1444" s="151">
        <v>0</v>
      </c>
      <c r="J1444" s="151">
        <v>5</v>
      </c>
      <c r="K1444" s="151">
        <v>5</v>
      </c>
      <c r="L1444" s="151">
        <v>4</v>
      </c>
      <c r="M1444" s="151">
        <v>0</v>
      </c>
      <c r="N1444" s="151">
        <v>1</v>
      </c>
      <c r="O1444" s="151">
        <v>6</v>
      </c>
      <c r="P1444" s="151">
        <v>6</v>
      </c>
      <c r="Q1444" s="151">
        <v>6</v>
      </c>
      <c r="R1444" s="151">
        <v>0</v>
      </c>
      <c r="S1444" s="152">
        <v>0.015</v>
      </c>
      <c r="T1444" s="153">
        <v>1</v>
      </c>
      <c r="U1444" s="153">
        <v>181</v>
      </c>
      <c r="V1444" s="153">
        <v>180</v>
      </c>
      <c r="W1444" s="153">
        <v>0</v>
      </c>
      <c r="X1444" s="151">
        <v>179</v>
      </c>
      <c r="Y1444" s="154">
        <v>181</v>
      </c>
      <c r="Z1444" s="154">
        <v>0</v>
      </c>
      <c r="AA1444" s="154">
        <v>0</v>
      </c>
      <c r="AB1444" s="155">
        <v>6</v>
      </c>
      <c r="AC1444" s="156">
        <v>0</v>
      </c>
      <c r="AD1444" s="157">
        <v>1</v>
      </c>
      <c r="AE1444" s="158">
        <v>31</v>
      </c>
      <c r="AF1444" s="158">
        <v>0</v>
      </c>
      <c r="AG1444" s="158">
        <v>0</v>
      </c>
      <c r="AH1444" s="158">
        <v>36</v>
      </c>
      <c r="AI1444" s="158">
        <v>0</v>
      </c>
      <c r="AJ1444" s="155">
        <v>31</v>
      </c>
      <c r="AK1444" s="155">
        <v>0</v>
      </c>
      <c r="AL1444" s="156">
        <v>31</v>
      </c>
    </row>
    <row r="1445" spans="1:38">
      <c r="A1445" s="166" t="s">
        <v>1085</v>
      </c>
      <c r="B1445" s="167" t="s">
        <v>1841</v>
      </c>
      <c r="C1445" s="167" t="s">
        <v>1270</v>
      </c>
      <c r="D1445" s="150">
        <v>0</v>
      </c>
      <c r="E1445" s="150">
        <v>0</v>
      </c>
      <c r="F1445" s="150">
        <v>0</v>
      </c>
      <c r="G1445" s="150">
        <v>0</v>
      </c>
      <c r="H1445" s="150">
        <v>0</v>
      </c>
      <c r="I1445" s="151">
        <v>0</v>
      </c>
      <c r="J1445" s="151">
        <v>2</v>
      </c>
      <c r="K1445" s="151">
        <v>2</v>
      </c>
      <c r="L1445" s="151">
        <v>2</v>
      </c>
      <c r="M1445" s="151">
        <v>0</v>
      </c>
      <c r="N1445" s="151">
        <v>0</v>
      </c>
      <c r="O1445" s="151">
        <v>0</v>
      </c>
      <c r="P1445" s="151">
        <v>0</v>
      </c>
      <c r="Q1445" s="151">
        <v>0</v>
      </c>
      <c r="R1445" s="151">
        <v>0</v>
      </c>
      <c r="S1445" s="152">
        <v>0.015</v>
      </c>
      <c r="T1445" s="153">
        <v>0</v>
      </c>
      <c r="U1445" s="153">
        <v>81</v>
      </c>
      <c r="V1445" s="153">
        <v>81</v>
      </c>
      <c r="W1445" s="153">
        <v>0</v>
      </c>
      <c r="X1445" s="151">
        <v>81</v>
      </c>
      <c r="Y1445" s="154">
        <v>0</v>
      </c>
      <c r="Z1445" s="154">
        <v>0</v>
      </c>
      <c r="AA1445" s="154">
        <v>0</v>
      </c>
      <c r="AB1445" s="155">
        <v>0</v>
      </c>
      <c r="AC1445" s="156">
        <v>0</v>
      </c>
      <c r="AD1445" s="157">
        <v>0</v>
      </c>
      <c r="AE1445" s="158">
        <v>9</v>
      </c>
      <c r="AF1445" s="158">
        <v>0</v>
      </c>
      <c r="AG1445" s="158">
        <v>0</v>
      </c>
      <c r="AH1445" s="158">
        <v>35</v>
      </c>
      <c r="AI1445" s="158">
        <v>0</v>
      </c>
      <c r="AJ1445" s="155">
        <v>0</v>
      </c>
      <c r="AK1445" s="155">
        <v>0</v>
      </c>
      <c r="AL1445" s="156">
        <v>0</v>
      </c>
    </row>
    <row r="1446" spans="1:38">
      <c r="A1446" s="166" t="s">
        <v>1085</v>
      </c>
      <c r="B1446" s="167" t="s">
        <v>1841</v>
      </c>
      <c r="C1446" s="167" t="s">
        <v>1271</v>
      </c>
      <c r="D1446" s="150">
        <v>8959</v>
      </c>
      <c r="E1446" s="150">
        <v>195</v>
      </c>
      <c r="F1446" s="150">
        <v>125</v>
      </c>
      <c r="G1446" s="150">
        <v>0</v>
      </c>
      <c r="H1446" s="150">
        <v>0</v>
      </c>
      <c r="I1446" s="151">
        <v>10977</v>
      </c>
      <c r="J1446" s="151">
        <v>237</v>
      </c>
      <c r="K1446" s="151">
        <v>237</v>
      </c>
      <c r="L1446" s="151">
        <v>20</v>
      </c>
      <c r="M1446" s="151">
        <v>0</v>
      </c>
      <c r="N1446" s="151">
        <v>6941</v>
      </c>
      <c r="O1446" s="151">
        <v>125</v>
      </c>
      <c r="P1446" s="151">
        <v>125</v>
      </c>
      <c r="Q1446" s="151">
        <v>35</v>
      </c>
      <c r="R1446" s="151">
        <v>0</v>
      </c>
      <c r="S1446" s="152">
        <v>0.015</v>
      </c>
      <c r="T1446" s="153">
        <v>232942</v>
      </c>
      <c r="U1446" s="153">
        <v>5135</v>
      </c>
      <c r="V1446" s="153">
        <v>5063</v>
      </c>
      <c r="W1446" s="153">
        <v>2</v>
      </c>
      <c r="X1446" s="151">
        <v>4478</v>
      </c>
      <c r="Y1446" s="154">
        <v>0.0220355281572237</v>
      </c>
      <c r="Z1446" s="154">
        <v>0.021765822078357</v>
      </c>
      <c r="AA1446" s="154">
        <v>0.0215905985241869</v>
      </c>
      <c r="AB1446" s="155">
        <v>0.0180089324304855</v>
      </c>
      <c r="AC1446" s="156">
        <v>0.000175223554170024</v>
      </c>
      <c r="AD1446" s="157">
        <v>61353</v>
      </c>
      <c r="AE1446" s="158">
        <v>1419</v>
      </c>
      <c r="AF1446" s="158">
        <v>0</v>
      </c>
      <c r="AG1446" s="158">
        <v>69468</v>
      </c>
      <c r="AH1446" s="158">
        <v>1411</v>
      </c>
      <c r="AI1446" s="158">
        <v>0</v>
      </c>
      <c r="AJ1446" s="155">
        <v>0.023128453376363</v>
      </c>
      <c r="AK1446" s="155">
        <v>0.0203115103356941</v>
      </c>
      <c r="AL1446" s="156">
        <v>0.00281694304066888</v>
      </c>
    </row>
    <row r="1447" spans="1:38">
      <c r="A1447" s="166" t="s">
        <v>1085</v>
      </c>
      <c r="B1447" s="167" t="s">
        <v>1841</v>
      </c>
      <c r="C1447" s="167" t="s">
        <v>1272</v>
      </c>
      <c r="D1447" s="150">
        <v>0</v>
      </c>
      <c r="E1447" s="150">
        <v>2</v>
      </c>
      <c r="F1447" s="150">
        <v>2</v>
      </c>
      <c r="G1447" s="150">
        <v>2</v>
      </c>
      <c r="H1447" s="150">
        <v>0</v>
      </c>
      <c r="I1447" s="151">
        <v>0</v>
      </c>
      <c r="J1447" s="151">
        <v>5</v>
      </c>
      <c r="K1447" s="151">
        <v>5</v>
      </c>
      <c r="L1447" s="151">
        <v>5</v>
      </c>
      <c r="M1447" s="151">
        <v>0</v>
      </c>
      <c r="N1447" s="151">
        <v>0</v>
      </c>
      <c r="O1447" s="151">
        <v>9</v>
      </c>
      <c r="P1447" s="151">
        <v>9</v>
      </c>
      <c r="Q1447" s="151">
        <v>9</v>
      </c>
      <c r="R1447" s="151">
        <v>0</v>
      </c>
      <c r="S1447" s="152">
        <v>0.015</v>
      </c>
      <c r="T1447" s="153">
        <v>0</v>
      </c>
      <c r="U1447" s="153">
        <v>55</v>
      </c>
      <c r="V1447" s="153">
        <v>55</v>
      </c>
      <c r="W1447" s="153">
        <v>0</v>
      </c>
      <c r="X1447" s="151">
        <v>55</v>
      </c>
      <c r="Y1447" s="154">
        <v>0</v>
      </c>
      <c r="Z1447" s="154">
        <v>0</v>
      </c>
      <c r="AA1447" s="154">
        <v>0</v>
      </c>
      <c r="AB1447" s="155">
        <v>0</v>
      </c>
      <c r="AC1447" s="156">
        <v>0</v>
      </c>
      <c r="AD1447" s="157">
        <v>0</v>
      </c>
      <c r="AE1447" s="158">
        <v>20</v>
      </c>
      <c r="AF1447" s="158">
        <v>0</v>
      </c>
      <c r="AG1447" s="158">
        <v>0</v>
      </c>
      <c r="AH1447" s="158">
        <v>13</v>
      </c>
      <c r="AI1447" s="158">
        <v>0</v>
      </c>
      <c r="AJ1447" s="155">
        <v>0</v>
      </c>
      <c r="AK1447" s="155">
        <v>0</v>
      </c>
      <c r="AL1447" s="156">
        <v>0</v>
      </c>
    </row>
    <row r="1448" spans="1:38">
      <c r="A1448" s="166" t="s">
        <v>1085</v>
      </c>
      <c r="B1448" s="167" t="s">
        <v>1842</v>
      </c>
      <c r="C1448" s="167" t="s">
        <v>1273</v>
      </c>
      <c r="D1448" s="150">
        <v>5069</v>
      </c>
      <c r="E1448" s="150">
        <v>262</v>
      </c>
      <c r="F1448" s="150">
        <v>215</v>
      </c>
      <c r="G1448" s="150">
        <v>14</v>
      </c>
      <c r="H1448" s="150">
        <v>0</v>
      </c>
      <c r="I1448" s="151">
        <v>5543</v>
      </c>
      <c r="J1448" s="151">
        <v>231</v>
      </c>
      <c r="K1448" s="151">
        <v>231</v>
      </c>
      <c r="L1448" s="151">
        <v>11</v>
      </c>
      <c r="M1448" s="151">
        <v>0</v>
      </c>
      <c r="N1448" s="151">
        <v>3800</v>
      </c>
      <c r="O1448" s="151">
        <v>155</v>
      </c>
      <c r="P1448" s="151">
        <v>155</v>
      </c>
      <c r="Q1448" s="151">
        <v>75</v>
      </c>
      <c r="R1448" s="151">
        <v>0</v>
      </c>
      <c r="S1448" s="152">
        <v>0.015</v>
      </c>
      <c r="T1448" s="153">
        <v>123025</v>
      </c>
      <c r="U1448" s="153">
        <v>5032</v>
      </c>
      <c r="V1448" s="153">
        <v>4982</v>
      </c>
      <c r="W1448" s="153">
        <v>2</v>
      </c>
      <c r="X1448" s="151">
        <v>4416</v>
      </c>
      <c r="Y1448" s="154">
        <v>0.0408859987807356</v>
      </c>
      <c r="Z1448" s="154">
        <v>0.0516867232195699</v>
      </c>
      <c r="AA1448" s="154">
        <v>0.0416741836550604</v>
      </c>
      <c r="AB1448" s="155">
        <v>0.0407894736842105</v>
      </c>
      <c r="AC1448" s="156">
        <v>0.0100125395645095</v>
      </c>
      <c r="AD1448" s="157">
        <v>33797</v>
      </c>
      <c r="AE1448" s="158">
        <v>1396</v>
      </c>
      <c r="AF1448" s="158">
        <v>0</v>
      </c>
      <c r="AG1448" s="158">
        <v>37399</v>
      </c>
      <c r="AH1448" s="158">
        <v>1501</v>
      </c>
      <c r="AI1448" s="158">
        <v>0</v>
      </c>
      <c r="AJ1448" s="155">
        <v>0.041305441311359</v>
      </c>
      <c r="AK1448" s="155">
        <v>0.0401347629615765</v>
      </c>
      <c r="AL1448" s="156">
        <v>0.00117067834978249</v>
      </c>
    </row>
    <row r="1449" spans="1:38">
      <c r="A1449" s="166" t="s">
        <v>1085</v>
      </c>
      <c r="B1449" s="167" t="s">
        <v>1842</v>
      </c>
      <c r="C1449" s="167" t="s">
        <v>1274</v>
      </c>
      <c r="D1449" s="150">
        <v>5974</v>
      </c>
      <c r="E1449" s="150">
        <v>164</v>
      </c>
      <c r="F1449" s="150">
        <v>103</v>
      </c>
      <c r="G1449" s="150">
        <v>2</v>
      </c>
      <c r="H1449" s="150">
        <v>0</v>
      </c>
      <c r="I1449" s="151">
        <v>7040</v>
      </c>
      <c r="J1449" s="151">
        <v>184</v>
      </c>
      <c r="K1449" s="151">
        <v>184</v>
      </c>
      <c r="L1449" s="151">
        <v>25</v>
      </c>
      <c r="M1449" s="151">
        <v>0</v>
      </c>
      <c r="N1449" s="151">
        <v>4545</v>
      </c>
      <c r="O1449" s="151">
        <v>114</v>
      </c>
      <c r="P1449" s="151">
        <v>114</v>
      </c>
      <c r="Q1449" s="151">
        <v>72</v>
      </c>
      <c r="R1449" s="151">
        <v>0</v>
      </c>
      <c r="S1449" s="152">
        <v>0.015</v>
      </c>
      <c r="T1449" s="153">
        <v>148143</v>
      </c>
      <c r="U1449" s="153">
        <v>3849</v>
      </c>
      <c r="V1449" s="153">
        <v>3788</v>
      </c>
      <c r="W1449" s="153">
        <v>0</v>
      </c>
      <c r="X1449" s="151">
        <v>3449</v>
      </c>
      <c r="Y1449" s="154">
        <v>0.025981652862437</v>
      </c>
      <c r="Z1449" s="154">
        <v>0.0274522932708403</v>
      </c>
      <c r="AA1449" s="154">
        <v>0.0261363636363636</v>
      </c>
      <c r="AB1449" s="155">
        <v>0.0250825082508251</v>
      </c>
      <c r="AC1449" s="156">
        <v>0.00131592963447667</v>
      </c>
      <c r="AD1449" s="157">
        <v>39828</v>
      </c>
      <c r="AE1449" s="158">
        <v>1019</v>
      </c>
      <c r="AF1449" s="158">
        <v>0</v>
      </c>
      <c r="AG1449" s="158">
        <v>43673</v>
      </c>
      <c r="AH1449" s="158">
        <v>1115</v>
      </c>
      <c r="AI1449" s="158">
        <v>0</v>
      </c>
      <c r="AJ1449" s="155">
        <v>0.0255850155669378</v>
      </c>
      <c r="AK1449" s="155">
        <v>0.0255306482265931</v>
      </c>
      <c r="AL1449" s="156">
        <v>5.43673403447416e-5</v>
      </c>
    </row>
    <row r="1450" spans="1:38">
      <c r="A1450" s="166" t="s">
        <v>1085</v>
      </c>
      <c r="B1450" s="167" t="s">
        <v>1842</v>
      </c>
      <c r="C1450" s="167" t="s">
        <v>1275</v>
      </c>
      <c r="D1450" s="150">
        <v>3129</v>
      </c>
      <c r="E1450" s="150">
        <v>45</v>
      </c>
      <c r="F1450" s="150">
        <v>36</v>
      </c>
      <c r="G1450" s="150">
        <v>1</v>
      </c>
      <c r="H1450" s="150">
        <v>0</v>
      </c>
      <c r="I1450" s="151">
        <v>3811</v>
      </c>
      <c r="J1450" s="151">
        <v>69</v>
      </c>
      <c r="K1450" s="151">
        <v>69</v>
      </c>
      <c r="L1450" s="151">
        <v>8</v>
      </c>
      <c r="M1450" s="151">
        <v>0</v>
      </c>
      <c r="N1450" s="151">
        <v>2562</v>
      </c>
      <c r="O1450" s="151">
        <v>52</v>
      </c>
      <c r="P1450" s="151">
        <v>51</v>
      </c>
      <c r="Q1450" s="151">
        <v>32</v>
      </c>
      <c r="R1450" s="151">
        <v>0</v>
      </c>
      <c r="S1450" s="152">
        <v>0.015</v>
      </c>
      <c r="T1450" s="153">
        <v>81869</v>
      </c>
      <c r="U1450" s="153">
        <v>1510</v>
      </c>
      <c r="V1450" s="153">
        <v>1496</v>
      </c>
      <c r="W1450" s="153">
        <v>2</v>
      </c>
      <c r="X1450" s="151">
        <v>1366</v>
      </c>
      <c r="Y1450" s="154">
        <v>0.0184196704491322</v>
      </c>
      <c r="Z1450" s="154">
        <v>0.0143815915627996</v>
      </c>
      <c r="AA1450" s="154">
        <v>0.0181054841249016</v>
      </c>
      <c r="AB1450" s="155">
        <v>0.0202966432474629</v>
      </c>
      <c r="AC1450" s="156">
        <v>-0.00372389256210198</v>
      </c>
      <c r="AD1450" s="157">
        <v>21645</v>
      </c>
      <c r="AE1450" s="158">
        <v>395</v>
      </c>
      <c r="AF1450" s="158">
        <v>0</v>
      </c>
      <c r="AG1450" s="158">
        <v>24540</v>
      </c>
      <c r="AH1450" s="158">
        <v>435</v>
      </c>
      <c r="AI1450" s="158">
        <v>0</v>
      </c>
      <c r="AJ1450" s="155">
        <v>0.0182490182490182</v>
      </c>
      <c r="AK1450" s="155">
        <v>0.0177261613691932</v>
      </c>
      <c r="AL1450" s="156">
        <v>0.000522856879825097</v>
      </c>
    </row>
    <row r="1451" spans="1:38">
      <c r="A1451" s="166" t="s">
        <v>1085</v>
      </c>
      <c r="B1451" s="167" t="s">
        <v>1842</v>
      </c>
      <c r="C1451" s="167" t="s">
        <v>1276</v>
      </c>
      <c r="D1451" s="150">
        <v>135</v>
      </c>
      <c r="E1451" s="150">
        <v>1</v>
      </c>
      <c r="F1451" s="150">
        <v>1</v>
      </c>
      <c r="G1451" s="150">
        <v>0</v>
      </c>
      <c r="H1451" s="150">
        <v>0</v>
      </c>
      <c r="I1451" s="151">
        <v>133</v>
      </c>
      <c r="J1451" s="151">
        <v>4</v>
      </c>
      <c r="K1451" s="151">
        <v>4</v>
      </c>
      <c r="L1451" s="151">
        <v>3</v>
      </c>
      <c r="M1451" s="151">
        <v>0</v>
      </c>
      <c r="N1451" s="151">
        <v>133</v>
      </c>
      <c r="O1451" s="151">
        <v>4</v>
      </c>
      <c r="P1451" s="151">
        <v>4</v>
      </c>
      <c r="Q1451" s="151">
        <v>4</v>
      </c>
      <c r="R1451" s="151">
        <v>0</v>
      </c>
      <c r="S1451" s="152">
        <v>0.015</v>
      </c>
      <c r="T1451" s="153">
        <v>3840</v>
      </c>
      <c r="U1451" s="153">
        <v>182</v>
      </c>
      <c r="V1451" s="153">
        <v>182</v>
      </c>
      <c r="W1451" s="153">
        <v>0</v>
      </c>
      <c r="X1451" s="151">
        <v>179</v>
      </c>
      <c r="Y1451" s="154">
        <v>0.0473958333333333</v>
      </c>
      <c r="Z1451" s="154">
        <v>0.00740740740740741</v>
      </c>
      <c r="AA1451" s="154">
        <v>0.0300751879699248</v>
      </c>
      <c r="AB1451" s="155">
        <v>0.0300751879699248</v>
      </c>
      <c r="AC1451" s="156">
        <v>-0.0226677805625174</v>
      </c>
      <c r="AD1451" s="157">
        <v>1138</v>
      </c>
      <c r="AE1451" s="158">
        <v>29</v>
      </c>
      <c r="AF1451" s="158">
        <v>0</v>
      </c>
      <c r="AG1451" s="158">
        <v>959</v>
      </c>
      <c r="AH1451" s="158">
        <v>61</v>
      </c>
      <c r="AI1451" s="158">
        <v>0</v>
      </c>
      <c r="AJ1451" s="155">
        <v>0.0254833040421793</v>
      </c>
      <c r="AK1451" s="155">
        <v>0.0636079249217935</v>
      </c>
      <c r="AL1451" s="156">
        <v>-0.0381246208796143</v>
      </c>
    </row>
    <row r="1452" spans="1:38">
      <c r="A1452" s="166" t="s">
        <v>1085</v>
      </c>
      <c r="B1452" s="167" t="s">
        <v>1842</v>
      </c>
      <c r="C1452" s="167" t="s">
        <v>1277</v>
      </c>
      <c r="D1452" s="150">
        <v>0</v>
      </c>
      <c r="E1452" s="150">
        <v>5</v>
      </c>
      <c r="F1452" s="150">
        <v>5</v>
      </c>
      <c r="G1452" s="150">
        <v>4</v>
      </c>
      <c r="H1452" s="150">
        <v>0</v>
      </c>
      <c r="I1452" s="151">
        <v>0</v>
      </c>
      <c r="J1452" s="151">
        <v>1</v>
      </c>
      <c r="K1452" s="151">
        <v>1</v>
      </c>
      <c r="L1452" s="151">
        <v>1</v>
      </c>
      <c r="M1452" s="151">
        <v>0</v>
      </c>
      <c r="N1452" s="151">
        <v>0</v>
      </c>
      <c r="O1452" s="151">
        <v>2</v>
      </c>
      <c r="P1452" s="151">
        <v>2</v>
      </c>
      <c r="Q1452" s="151">
        <v>2</v>
      </c>
      <c r="R1452" s="151">
        <v>0</v>
      </c>
      <c r="S1452" s="152">
        <v>0.015</v>
      </c>
      <c r="T1452" s="153">
        <v>0</v>
      </c>
      <c r="U1452" s="153">
        <v>64</v>
      </c>
      <c r="V1452" s="153">
        <v>64</v>
      </c>
      <c r="W1452" s="153">
        <v>0</v>
      </c>
      <c r="X1452" s="151">
        <v>63</v>
      </c>
      <c r="Y1452" s="154">
        <v>0</v>
      </c>
      <c r="Z1452" s="154">
        <v>0</v>
      </c>
      <c r="AA1452" s="154">
        <v>0</v>
      </c>
      <c r="AB1452" s="155">
        <v>0</v>
      </c>
      <c r="AC1452" s="156">
        <v>0</v>
      </c>
      <c r="AD1452" s="157">
        <v>0</v>
      </c>
      <c r="AE1452" s="158">
        <v>12</v>
      </c>
      <c r="AF1452" s="158">
        <v>0</v>
      </c>
      <c r="AG1452" s="158">
        <v>0</v>
      </c>
      <c r="AH1452" s="158">
        <v>20</v>
      </c>
      <c r="AI1452" s="158">
        <v>0</v>
      </c>
      <c r="AJ1452" s="155">
        <v>0</v>
      </c>
      <c r="AK1452" s="155">
        <v>0</v>
      </c>
      <c r="AL1452" s="156">
        <v>0</v>
      </c>
    </row>
    <row r="1453" spans="1:38">
      <c r="A1453" s="166" t="s">
        <v>1085</v>
      </c>
      <c r="B1453" s="167" t="s">
        <v>1842</v>
      </c>
      <c r="C1453" s="167" t="s">
        <v>1278</v>
      </c>
      <c r="D1453" s="150">
        <v>6032</v>
      </c>
      <c r="E1453" s="150">
        <v>135</v>
      </c>
      <c r="F1453" s="150">
        <v>78</v>
      </c>
      <c r="G1453" s="150">
        <v>9</v>
      </c>
      <c r="H1453" s="150">
        <v>0</v>
      </c>
      <c r="I1453" s="151">
        <v>6953</v>
      </c>
      <c r="J1453" s="151">
        <v>143</v>
      </c>
      <c r="K1453" s="151">
        <v>141</v>
      </c>
      <c r="L1453" s="151">
        <v>34</v>
      </c>
      <c r="M1453" s="151">
        <v>0</v>
      </c>
      <c r="N1453" s="151">
        <v>5167</v>
      </c>
      <c r="O1453" s="151">
        <v>113</v>
      </c>
      <c r="P1453" s="151">
        <v>113</v>
      </c>
      <c r="Q1453" s="151">
        <v>59</v>
      </c>
      <c r="R1453" s="151">
        <v>0</v>
      </c>
      <c r="S1453" s="152">
        <v>0.015</v>
      </c>
      <c r="T1453" s="153">
        <v>161092</v>
      </c>
      <c r="U1453" s="153">
        <v>3772</v>
      </c>
      <c r="V1453" s="153">
        <v>3712</v>
      </c>
      <c r="W1453" s="153">
        <v>6</v>
      </c>
      <c r="X1453" s="151">
        <v>3400</v>
      </c>
      <c r="Y1453" s="154">
        <v>0.0233779455218136</v>
      </c>
      <c r="Z1453" s="154">
        <v>0.0223806366047745</v>
      </c>
      <c r="AA1453" s="154">
        <v>0.020566661872573</v>
      </c>
      <c r="AB1453" s="155">
        <v>0.0218695568027869</v>
      </c>
      <c r="AC1453" s="156">
        <v>0.00181397473220155</v>
      </c>
      <c r="AD1453" s="157">
        <v>43704</v>
      </c>
      <c r="AE1453" s="158">
        <v>1053</v>
      </c>
      <c r="AF1453" s="158">
        <v>1</v>
      </c>
      <c r="AG1453" s="158">
        <v>48963</v>
      </c>
      <c r="AH1453" s="158">
        <v>1060</v>
      </c>
      <c r="AI1453" s="158">
        <v>1</v>
      </c>
      <c r="AJ1453" s="155">
        <v>0.0240710232473</v>
      </c>
      <c r="AK1453" s="155">
        <v>0.0216285766803505</v>
      </c>
      <c r="AL1453" s="156">
        <v>0.00244244656694955</v>
      </c>
    </row>
    <row r="1454" spans="1:38">
      <c r="A1454" s="166" t="s">
        <v>1085</v>
      </c>
      <c r="B1454" s="167" t="s">
        <v>1842</v>
      </c>
      <c r="C1454" s="167" t="s">
        <v>1279</v>
      </c>
      <c r="D1454" s="150">
        <v>0</v>
      </c>
      <c r="E1454" s="150">
        <v>8</v>
      </c>
      <c r="F1454" s="150">
        <v>8</v>
      </c>
      <c r="G1454" s="150">
        <v>6</v>
      </c>
      <c r="H1454" s="150">
        <v>0</v>
      </c>
      <c r="I1454" s="151">
        <v>0</v>
      </c>
      <c r="J1454" s="151">
        <v>15</v>
      </c>
      <c r="K1454" s="151">
        <v>15</v>
      </c>
      <c r="L1454" s="151">
        <v>15</v>
      </c>
      <c r="M1454" s="151">
        <v>0</v>
      </c>
      <c r="N1454" s="151">
        <v>0</v>
      </c>
      <c r="O1454" s="151">
        <v>1</v>
      </c>
      <c r="P1454" s="151">
        <v>1</v>
      </c>
      <c r="Q1454" s="151">
        <v>1</v>
      </c>
      <c r="R1454" s="151">
        <v>0</v>
      </c>
      <c r="S1454" s="152">
        <v>0.015</v>
      </c>
      <c r="T1454" s="153">
        <v>0</v>
      </c>
      <c r="U1454" s="153">
        <v>302</v>
      </c>
      <c r="V1454" s="153">
        <v>302</v>
      </c>
      <c r="W1454" s="153">
        <v>1</v>
      </c>
      <c r="X1454" s="151">
        <v>299</v>
      </c>
      <c r="Y1454" s="154">
        <v>0</v>
      </c>
      <c r="Z1454" s="154">
        <v>0</v>
      </c>
      <c r="AA1454" s="154">
        <v>0</v>
      </c>
      <c r="AB1454" s="155">
        <v>0</v>
      </c>
      <c r="AC1454" s="156">
        <v>0</v>
      </c>
      <c r="AD1454" s="157">
        <v>0</v>
      </c>
      <c r="AE1454" s="158">
        <v>54</v>
      </c>
      <c r="AF1454" s="158">
        <v>0</v>
      </c>
      <c r="AG1454" s="158">
        <v>0</v>
      </c>
      <c r="AH1454" s="158">
        <v>78</v>
      </c>
      <c r="AI1454" s="158">
        <v>0</v>
      </c>
      <c r="AJ1454" s="155">
        <v>0</v>
      </c>
      <c r="AK1454" s="155">
        <v>0</v>
      </c>
      <c r="AL1454" s="156">
        <v>0</v>
      </c>
    </row>
    <row r="1455" spans="1:38">
      <c r="A1455" s="166" t="s">
        <v>1085</v>
      </c>
      <c r="B1455" s="167" t="s">
        <v>1842</v>
      </c>
      <c r="C1455" s="167" t="s">
        <v>1280</v>
      </c>
      <c r="D1455" s="150">
        <v>8553</v>
      </c>
      <c r="E1455" s="150">
        <v>341</v>
      </c>
      <c r="F1455" s="150">
        <v>239</v>
      </c>
      <c r="G1455" s="150">
        <v>11</v>
      </c>
      <c r="H1455" s="150">
        <v>0</v>
      </c>
      <c r="I1455" s="151">
        <v>9798</v>
      </c>
      <c r="J1455" s="151">
        <v>217</v>
      </c>
      <c r="K1455" s="151">
        <v>217</v>
      </c>
      <c r="L1455" s="151">
        <v>1</v>
      </c>
      <c r="M1455" s="151">
        <v>0</v>
      </c>
      <c r="N1455" s="151">
        <v>6741</v>
      </c>
      <c r="O1455" s="151">
        <v>208</v>
      </c>
      <c r="P1455" s="151">
        <v>208</v>
      </c>
      <c r="Q1455" s="151">
        <v>108</v>
      </c>
      <c r="R1455" s="151">
        <v>0</v>
      </c>
      <c r="S1455" s="152">
        <v>0.015</v>
      </c>
      <c r="T1455" s="153">
        <v>222176</v>
      </c>
      <c r="U1455" s="153">
        <v>6515</v>
      </c>
      <c r="V1455" s="153">
        <v>6412</v>
      </c>
      <c r="W1455" s="153">
        <v>4</v>
      </c>
      <c r="X1455" s="151">
        <v>5780</v>
      </c>
      <c r="Y1455" s="154">
        <v>0.0293055955638773</v>
      </c>
      <c r="Z1455" s="154">
        <v>0.0398690517946919</v>
      </c>
      <c r="AA1455" s="154">
        <v>0.0221473770157175</v>
      </c>
      <c r="AB1455" s="155">
        <v>0.0308559560896009</v>
      </c>
      <c r="AC1455" s="156">
        <v>0.0177216747789744</v>
      </c>
      <c r="AD1455" s="157">
        <v>59635</v>
      </c>
      <c r="AE1455" s="158">
        <v>1782</v>
      </c>
      <c r="AF1455" s="158">
        <v>0</v>
      </c>
      <c r="AG1455" s="158">
        <v>65653</v>
      </c>
      <c r="AH1455" s="158">
        <v>1906</v>
      </c>
      <c r="AI1455" s="158">
        <v>1</v>
      </c>
      <c r="AJ1455" s="155">
        <v>0.0298817808334032</v>
      </c>
      <c r="AK1455" s="155">
        <v>0.0290161911869983</v>
      </c>
      <c r="AL1455" s="156">
        <v>0.000865589646404895</v>
      </c>
    </row>
    <row r="1456" spans="1:38">
      <c r="A1456" s="166" t="s">
        <v>1085</v>
      </c>
      <c r="B1456" s="167" t="s">
        <v>1842</v>
      </c>
      <c r="C1456" s="167" t="s">
        <v>1281</v>
      </c>
      <c r="D1456" s="150">
        <v>6593</v>
      </c>
      <c r="E1456" s="150">
        <v>215</v>
      </c>
      <c r="F1456" s="150">
        <v>120</v>
      </c>
      <c r="G1456" s="150">
        <v>2</v>
      </c>
      <c r="H1456" s="150">
        <v>0</v>
      </c>
      <c r="I1456" s="151">
        <v>7790</v>
      </c>
      <c r="J1456" s="151">
        <v>142</v>
      </c>
      <c r="K1456" s="151">
        <v>142</v>
      </c>
      <c r="L1456" s="151">
        <v>7</v>
      </c>
      <c r="M1456" s="151">
        <v>0</v>
      </c>
      <c r="N1456" s="151">
        <v>5345</v>
      </c>
      <c r="O1456" s="151">
        <v>196</v>
      </c>
      <c r="P1456" s="151">
        <v>195</v>
      </c>
      <c r="Q1456" s="151">
        <v>62</v>
      </c>
      <c r="R1456" s="151">
        <v>0</v>
      </c>
      <c r="S1456" s="152">
        <v>0.015</v>
      </c>
      <c r="T1456" s="153">
        <v>172552</v>
      </c>
      <c r="U1456" s="153">
        <v>5576</v>
      </c>
      <c r="V1456" s="153">
        <v>5478</v>
      </c>
      <c r="W1456" s="153">
        <v>7</v>
      </c>
      <c r="X1456" s="151">
        <v>4986</v>
      </c>
      <c r="Y1456" s="154">
        <v>0.0322743288979554</v>
      </c>
      <c r="Z1456" s="154">
        <v>0.0326103443045654</v>
      </c>
      <c r="AA1456" s="154">
        <v>0.0182284980744544</v>
      </c>
      <c r="AB1456" s="155">
        <v>0.0366697848456501</v>
      </c>
      <c r="AC1456" s="156">
        <v>0.014381846230111</v>
      </c>
      <c r="AD1456" s="157">
        <v>45319</v>
      </c>
      <c r="AE1456" s="158">
        <v>1379</v>
      </c>
      <c r="AF1456" s="158">
        <v>0</v>
      </c>
      <c r="AG1456" s="158">
        <v>53227</v>
      </c>
      <c r="AH1456" s="158">
        <v>1815</v>
      </c>
      <c r="AI1456" s="158">
        <v>3</v>
      </c>
      <c r="AJ1456" s="155">
        <v>0.0304287384982016</v>
      </c>
      <c r="AK1456" s="155">
        <v>0.0340428729779999</v>
      </c>
      <c r="AL1456" s="156">
        <v>-0.00361413447979825</v>
      </c>
    </row>
    <row r="1457" spans="1:38">
      <c r="A1457" s="166" t="s">
        <v>1085</v>
      </c>
      <c r="B1457" s="167" t="s">
        <v>1841</v>
      </c>
      <c r="C1457" s="167" t="s">
        <v>1282</v>
      </c>
      <c r="D1457" s="150">
        <v>3085</v>
      </c>
      <c r="E1457" s="150">
        <v>104</v>
      </c>
      <c r="F1457" s="150">
        <v>43</v>
      </c>
      <c r="G1457" s="150">
        <v>0</v>
      </c>
      <c r="H1457" s="150">
        <v>0</v>
      </c>
      <c r="I1457" s="151">
        <v>3460</v>
      </c>
      <c r="J1457" s="151">
        <v>131</v>
      </c>
      <c r="K1457" s="151">
        <v>130</v>
      </c>
      <c r="L1457" s="151">
        <v>12</v>
      </c>
      <c r="M1457" s="151">
        <v>0</v>
      </c>
      <c r="N1457" s="151">
        <v>2355</v>
      </c>
      <c r="O1457" s="151">
        <v>108</v>
      </c>
      <c r="P1457" s="151">
        <v>108</v>
      </c>
      <c r="Q1457" s="151">
        <v>23</v>
      </c>
      <c r="R1457" s="151">
        <v>1</v>
      </c>
      <c r="S1457" s="152">
        <v>0.015</v>
      </c>
      <c r="T1457" s="153">
        <v>79346</v>
      </c>
      <c r="U1457" s="153">
        <v>2774</v>
      </c>
      <c r="V1457" s="153">
        <v>2712</v>
      </c>
      <c r="W1457" s="153">
        <v>2</v>
      </c>
      <c r="X1457" s="151">
        <v>2427</v>
      </c>
      <c r="Y1457" s="154">
        <v>0.0349355985178837</v>
      </c>
      <c r="Z1457" s="154">
        <v>0.0337115072933549</v>
      </c>
      <c r="AA1457" s="154">
        <v>0.0378612716763006</v>
      </c>
      <c r="AB1457" s="155">
        <v>0.0454352441613588</v>
      </c>
      <c r="AC1457" s="156">
        <v>-0.00414976438294563</v>
      </c>
      <c r="AD1457" s="157">
        <v>21197</v>
      </c>
      <c r="AE1457" s="158">
        <v>776</v>
      </c>
      <c r="AF1457" s="158">
        <v>1</v>
      </c>
      <c r="AG1457" s="158">
        <v>24143</v>
      </c>
      <c r="AH1457" s="158">
        <v>827</v>
      </c>
      <c r="AI1457" s="158">
        <v>0</v>
      </c>
      <c r="AJ1457" s="155">
        <v>0.0365617776100392</v>
      </c>
      <c r="AK1457" s="155">
        <v>0.0342542351820403</v>
      </c>
      <c r="AL1457" s="156">
        <v>0.00230754242799881</v>
      </c>
    </row>
    <row r="1458" spans="1:38">
      <c r="A1458" s="166" t="s">
        <v>1085</v>
      </c>
      <c r="B1458" s="167" t="s">
        <v>1841</v>
      </c>
      <c r="C1458" s="167" t="s">
        <v>1283</v>
      </c>
      <c r="D1458" s="150">
        <v>6627</v>
      </c>
      <c r="E1458" s="150">
        <v>297</v>
      </c>
      <c r="F1458" s="150">
        <v>182</v>
      </c>
      <c r="G1458" s="150">
        <v>1</v>
      </c>
      <c r="H1458" s="150">
        <v>0</v>
      </c>
      <c r="I1458" s="151">
        <v>7659</v>
      </c>
      <c r="J1458" s="151">
        <v>250</v>
      </c>
      <c r="K1458" s="151">
        <v>249</v>
      </c>
      <c r="L1458" s="151">
        <v>5</v>
      </c>
      <c r="M1458" s="151">
        <v>0</v>
      </c>
      <c r="N1458" s="151">
        <v>4795</v>
      </c>
      <c r="O1458" s="151">
        <v>253</v>
      </c>
      <c r="P1458" s="151">
        <v>253</v>
      </c>
      <c r="Q1458" s="151">
        <v>101</v>
      </c>
      <c r="R1458" s="151">
        <v>0</v>
      </c>
      <c r="S1458" s="152">
        <v>0.015</v>
      </c>
      <c r="T1458" s="153">
        <v>161507</v>
      </c>
      <c r="U1458" s="153">
        <v>6798</v>
      </c>
      <c r="V1458" s="153">
        <v>6681</v>
      </c>
      <c r="W1458" s="153">
        <v>1</v>
      </c>
      <c r="X1458" s="151">
        <v>5909</v>
      </c>
      <c r="Y1458" s="154">
        <v>0.0420848631947841</v>
      </c>
      <c r="Z1458" s="154">
        <v>0.0448166591217746</v>
      </c>
      <c r="AA1458" s="154">
        <v>0.0326413369891631</v>
      </c>
      <c r="AB1458" s="155">
        <v>0.0527632950990615</v>
      </c>
      <c r="AC1458" s="156">
        <v>0.0121753221326115</v>
      </c>
      <c r="AD1458" s="157">
        <v>44380</v>
      </c>
      <c r="AE1458" s="158">
        <v>1980</v>
      </c>
      <c r="AF1458" s="158">
        <v>0</v>
      </c>
      <c r="AG1458" s="158">
        <v>49361</v>
      </c>
      <c r="AH1458" s="158">
        <v>1977</v>
      </c>
      <c r="AI1458" s="158">
        <v>0</v>
      </c>
      <c r="AJ1458" s="155">
        <v>0.0446146913023885</v>
      </c>
      <c r="AK1458" s="155">
        <v>0.0400518628066692</v>
      </c>
      <c r="AL1458" s="156">
        <v>0.00456282849571923</v>
      </c>
    </row>
    <row r="1459" spans="1:38">
      <c r="A1459" s="166" t="s">
        <v>1085</v>
      </c>
      <c r="B1459" s="167" t="s">
        <v>1841</v>
      </c>
      <c r="C1459" s="167" t="s">
        <v>1284</v>
      </c>
      <c r="D1459" s="150">
        <v>3109</v>
      </c>
      <c r="E1459" s="150">
        <v>173</v>
      </c>
      <c r="F1459" s="150">
        <v>141</v>
      </c>
      <c r="G1459" s="150">
        <v>1</v>
      </c>
      <c r="H1459" s="150">
        <v>0</v>
      </c>
      <c r="I1459" s="151">
        <v>3386</v>
      </c>
      <c r="J1459" s="151">
        <v>162</v>
      </c>
      <c r="K1459" s="151">
        <v>160</v>
      </c>
      <c r="L1459" s="151">
        <v>33</v>
      </c>
      <c r="M1459" s="151">
        <v>0</v>
      </c>
      <c r="N1459" s="151">
        <v>2291</v>
      </c>
      <c r="O1459" s="151">
        <v>125</v>
      </c>
      <c r="P1459" s="151">
        <v>125</v>
      </c>
      <c r="Q1459" s="151">
        <v>86</v>
      </c>
      <c r="R1459" s="151">
        <v>0</v>
      </c>
      <c r="S1459" s="152">
        <v>0.015</v>
      </c>
      <c r="T1459" s="153">
        <v>79893</v>
      </c>
      <c r="U1459" s="153">
        <v>3976</v>
      </c>
      <c r="V1459" s="153">
        <v>3942</v>
      </c>
      <c r="W1459" s="153">
        <v>2</v>
      </c>
      <c r="X1459" s="151">
        <v>3585</v>
      </c>
      <c r="Y1459" s="154">
        <v>0.0497415292954326</v>
      </c>
      <c r="Z1459" s="154">
        <v>0.0556449018977163</v>
      </c>
      <c r="AA1459" s="154">
        <v>0.0478440637920851</v>
      </c>
      <c r="AB1459" s="155">
        <v>0.054561326931471</v>
      </c>
      <c r="AC1459" s="156">
        <v>0.00780083810563125</v>
      </c>
      <c r="AD1459" s="157">
        <v>21147</v>
      </c>
      <c r="AE1459" s="158">
        <v>1106</v>
      </c>
      <c r="AF1459" s="158">
        <v>0</v>
      </c>
      <c r="AG1459" s="158">
        <v>24428</v>
      </c>
      <c r="AH1459" s="158">
        <v>1181</v>
      </c>
      <c r="AI1459" s="158">
        <v>0</v>
      </c>
      <c r="AJ1459" s="155">
        <v>0.0523005627275736</v>
      </c>
      <c r="AK1459" s="155">
        <v>0.0483461601440969</v>
      </c>
      <c r="AL1459" s="156">
        <v>0.00395440258347671</v>
      </c>
    </row>
    <row r="1460" spans="1:38">
      <c r="A1460" s="166" t="s">
        <v>1085</v>
      </c>
      <c r="B1460" s="167" t="s">
        <v>1841</v>
      </c>
      <c r="C1460" s="167" t="s">
        <v>1285</v>
      </c>
      <c r="D1460" s="150">
        <v>5962</v>
      </c>
      <c r="E1460" s="150">
        <v>277</v>
      </c>
      <c r="F1460" s="150">
        <v>193</v>
      </c>
      <c r="G1460" s="150">
        <v>0</v>
      </c>
      <c r="H1460" s="150">
        <v>0</v>
      </c>
      <c r="I1460" s="151">
        <v>7053</v>
      </c>
      <c r="J1460" s="151">
        <v>350</v>
      </c>
      <c r="K1460" s="151">
        <v>350</v>
      </c>
      <c r="L1460" s="151">
        <v>28</v>
      </c>
      <c r="M1460" s="151">
        <v>0</v>
      </c>
      <c r="N1460" s="151">
        <v>4526</v>
      </c>
      <c r="O1460" s="151">
        <v>176</v>
      </c>
      <c r="P1460" s="151">
        <v>176</v>
      </c>
      <c r="Q1460" s="151">
        <v>95</v>
      </c>
      <c r="R1460" s="151">
        <v>0</v>
      </c>
      <c r="S1460" s="152">
        <v>0.015</v>
      </c>
      <c r="T1460" s="153">
        <v>150668</v>
      </c>
      <c r="U1460" s="153">
        <v>7128</v>
      </c>
      <c r="V1460" s="153">
        <v>7044</v>
      </c>
      <c r="W1460" s="153">
        <v>2</v>
      </c>
      <c r="X1460" s="151">
        <v>6327</v>
      </c>
      <c r="Y1460" s="154">
        <v>0.0472960416279502</v>
      </c>
      <c r="Z1460" s="154">
        <v>0.0464609191546461</v>
      </c>
      <c r="AA1460" s="154">
        <v>0.0496242733588544</v>
      </c>
      <c r="AB1460" s="155">
        <v>0.0388864339372514</v>
      </c>
      <c r="AC1460" s="156">
        <v>-0.0031633542042083</v>
      </c>
      <c r="AD1460" s="157">
        <v>40405</v>
      </c>
      <c r="AE1460" s="158">
        <v>1910</v>
      </c>
      <c r="AF1460" s="158">
        <v>1</v>
      </c>
      <c r="AG1460" s="158">
        <v>46341</v>
      </c>
      <c r="AH1460" s="158">
        <v>2167</v>
      </c>
      <c r="AI1460" s="158">
        <v>0</v>
      </c>
      <c r="AJ1460" s="155">
        <v>0.0472466278925876</v>
      </c>
      <c r="AK1460" s="155">
        <v>0.0467620465678341</v>
      </c>
      <c r="AL1460" s="156">
        <v>0.000484581324753451</v>
      </c>
    </row>
    <row r="1461" spans="1:38">
      <c r="A1461" s="166" t="s">
        <v>1085</v>
      </c>
      <c r="B1461" s="167" t="s">
        <v>1841</v>
      </c>
      <c r="C1461" s="167" t="s">
        <v>1286</v>
      </c>
      <c r="D1461" s="150">
        <v>315</v>
      </c>
      <c r="E1461" s="150">
        <v>2</v>
      </c>
      <c r="F1461" s="150">
        <v>2</v>
      </c>
      <c r="G1461" s="150">
        <v>1</v>
      </c>
      <c r="H1461" s="150">
        <v>0</v>
      </c>
      <c r="I1461" s="151">
        <v>339</v>
      </c>
      <c r="J1461" s="151">
        <v>1</v>
      </c>
      <c r="K1461" s="151">
        <v>1</v>
      </c>
      <c r="L1461" s="151">
        <v>1</v>
      </c>
      <c r="M1461" s="151">
        <v>0</v>
      </c>
      <c r="N1461" s="151">
        <v>353</v>
      </c>
      <c r="O1461" s="151">
        <v>6</v>
      </c>
      <c r="P1461" s="151">
        <v>6</v>
      </c>
      <c r="Q1461" s="151">
        <v>6</v>
      </c>
      <c r="R1461" s="151">
        <v>0</v>
      </c>
      <c r="S1461" s="152">
        <v>0.015</v>
      </c>
      <c r="T1461" s="153">
        <v>8513</v>
      </c>
      <c r="U1461" s="153">
        <v>75</v>
      </c>
      <c r="V1461" s="153">
        <v>75</v>
      </c>
      <c r="W1461" s="153">
        <v>0</v>
      </c>
      <c r="X1461" s="151">
        <v>74</v>
      </c>
      <c r="Y1461" s="154">
        <v>0.00881005520967931</v>
      </c>
      <c r="Z1461" s="154">
        <v>0.00634920634920635</v>
      </c>
      <c r="AA1461" s="154">
        <v>0.00294985250737463</v>
      </c>
      <c r="AB1461" s="155">
        <v>0.0169971671388102</v>
      </c>
      <c r="AC1461" s="156">
        <v>0.00339935384183172</v>
      </c>
      <c r="AD1461" s="157">
        <v>2387</v>
      </c>
      <c r="AE1461" s="158">
        <v>18</v>
      </c>
      <c r="AF1461" s="158">
        <v>0</v>
      </c>
      <c r="AG1461" s="158">
        <v>2548</v>
      </c>
      <c r="AH1461" s="158">
        <v>13</v>
      </c>
      <c r="AI1461" s="158">
        <v>0</v>
      </c>
      <c r="AJ1461" s="155">
        <v>0.00754084625052367</v>
      </c>
      <c r="AK1461" s="155">
        <v>0.00510204081632653</v>
      </c>
      <c r="AL1461" s="156">
        <v>0.00243880543419714</v>
      </c>
    </row>
    <row r="1462" spans="1:38">
      <c r="A1462" s="166" t="s">
        <v>1085</v>
      </c>
      <c r="B1462" s="167" t="s">
        <v>1843</v>
      </c>
      <c r="C1462" s="167" t="s">
        <v>1287</v>
      </c>
      <c r="D1462" s="150">
        <v>4822</v>
      </c>
      <c r="E1462" s="150">
        <v>56</v>
      </c>
      <c r="F1462" s="150">
        <v>41</v>
      </c>
      <c r="G1462" s="150">
        <v>0</v>
      </c>
      <c r="H1462" s="150">
        <v>0</v>
      </c>
      <c r="I1462" s="151">
        <v>4311</v>
      </c>
      <c r="J1462" s="151">
        <v>47</v>
      </c>
      <c r="K1462" s="151">
        <v>47</v>
      </c>
      <c r="L1462" s="151">
        <v>2</v>
      </c>
      <c r="M1462" s="151">
        <v>0</v>
      </c>
      <c r="N1462" s="151">
        <v>2434</v>
      </c>
      <c r="O1462" s="151">
        <v>53</v>
      </c>
      <c r="P1462" s="151">
        <v>52</v>
      </c>
      <c r="Q1462" s="151">
        <v>7</v>
      </c>
      <c r="R1462" s="151">
        <v>0</v>
      </c>
      <c r="S1462" s="152">
        <v>0.015</v>
      </c>
      <c r="T1462" s="153">
        <v>96703</v>
      </c>
      <c r="U1462" s="153">
        <v>1302</v>
      </c>
      <c r="V1462" s="153">
        <v>1286</v>
      </c>
      <c r="W1462" s="153">
        <v>0</v>
      </c>
      <c r="X1462" s="151">
        <v>1143</v>
      </c>
      <c r="Y1462" s="154">
        <v>0.013463904946072</v>
      </c>
      <c r="Z1462" s="154">
        <v>0.0116134384072999</v>
      </c>
      <c r="AA1462" s="154">
        <v>0.0109023428438877</v>
      </c>
      <c r="AB1462" s="155">
        <v>0.0217748562037798</v>
      </c>
      <c r="AC1462" s="156">
        <v>0.000711095563412147</v>
      </c>
      <c r="AD1462" s="157">
        <v>27634</v>
      </c>
      <c r="AE1462" s="158">
        <v>353</v>
      </c>
      <c r="AF1462" s="158">
        <v>0</v>
      </c>
      <c r="AG1462" s="158">
        <v>28809</v>
      </c>
      <c r="AH1462" s="158">
        <v>411</v>
      </c>
      <c r="AI1462" s="158">
        <v>0</v>
      </c>
      <c r="AJ1462" s="155">
        <v>0.0127741188391112</v>
      </c>
      <c r="AK1462" s="155">
        <v>0.0142663750911174</v>
      </c>
      <c r="AL1462" s="156">
        <v>-0.00149225625200612</v>
      </c>
    </row>
    <row r="1463" spans="1:38">
      <c r="A1463" s="166" t="s">
        <v>1085</v>
      </c>
      <c r="B1463" s="167" t="s">
        <v>1843</v>
      </c>
      <c r="C1463" s="167" t="s">
        <v>1288</v>
      </c>
      <c r="D1463" s="150">
        <v>5016</v>
      </c>
      <c r="E1463" s="150">
        <v>132</v>
      </c>
      <c r="F1463" s="150">
        <v>100</v>
      </c>
      <c r="G1463" s="150">
        <v>0</v>
      </c>
      <c r="H1463" s="150">
        <v>0</v>
      </c>
      <c r="I1463" s="151">
        <v>4593</v>
      </c>
      <c r="J1463" s="151">
        <v>119</v>
      </c>
      <c r="K1463" s="151">
        <v>118</v>
      </c>
      <c r="L1463" s="151">
        <v>1</v>
      </c>
      <c r="M1463" s="151">
        <v>0</v>
      </c>
      <c r="N1463" s="151">
        <v>2701</v>
      </c>
      <c r="O1463" s="151">
        <v>81</v>
      </c>
      <c r="P1463" s="151">
        <v>81</v>
      </c>
      <c r="Q1463" s="151">
        <v>27</v>
      </c>
      <c r="R1463" s="151">
        <v>0</v>
      </c>
      <c r="S1463" s="152">
        <v>0.015</v>
      </c>
      <c r="T1463" s="153">
        <v>105534</v>
      </c>
      <c r="U1463" s="153">
        <v>2846</v>
      </c>
      <c r="V1463" s="153">
        <v>2813</v>
      </c>
      <c r="W1463" s="153">
        <v>0</v>
      </c>
      <c r="X1463" s="151">
        <v>2487</v>
      </c>
      <c r="Y1463" s="154">
        <v>0.026967612333466</v>
      </c>
      <c r="Z1463" s="154">
        <v>0.0263157894736842</v>
      </c>
      <c r="AA1463" s="154">
        <v>0.025908991944263</v>
      </c>
      <c r="AB1463" s="155">
        <v>0.0299888930025916</v>
      </c>
      <c r="AC1463" s="156">
        <v>0.000406797529421202</v>
      </c>
      <c r="AD1463" s="157">
        <v>29600</v>
      </c>
      <c r="AE1463" s="158">
        <v>834</v>
      </c>
      <c r="AF1463" s="158">
        <v>0</v>
      </c>
      <c r="AG1463" s="158">
        <v>31736</v>
      </c>
      <c r="AH1463" s="158">
        <v>853</v>
      </c>
      <c r="AI1463" s="158">
        <v>0</v>
      </c>
      <c r="AJ1463" s="155">
        <v>0.0281756756756757</v>
      </c>
      <c r="AK1463" s="155">
        <v>0.0268779934459289</v>
      </c>
      <c r="AL1463" s="156">
        <v>0.00129768222974676</v>
      </c>
    </row>
    <row r="1464" spans="1:38">
      <c r="A1464" s="166" t="s">
        <v>1085</v>
      </c>
      <c r="B1464" s="167" t="s">
        <v>1843</v>
      </c>
      <c r="C1464" s="167" t="s">
        <v>1289</v>
      </c>
      <c r="D1464" s="150">
        <v>5030</v>
      </c>
      <c r="E1464" s="150">
        <v>105</v>
      </c>
      <c r="F1464" s="150">
        <v>69</v>
      </c>
      <c r="G1464" s="150">
        <v>1</v>
      </c>
      <c r="H1464" s="150">
        <v>0</v>
      </c>
      <c r="I1464" s="151">
        <v>4607</v>
      </c>
      <c r="J1464" s="151">
        <v>93</v>
      </c>
      <c r="K1464" s="151">
        <v>92</v>
      </c>
      <c r="L1464" s="151">
        <v>8</v>
      </c>
      <c r="M1464" s="151">
        <v>0</v>
      </c>
      <c r="N1464" s="151">
        <v>2722</v>
      </c>
      <c r="O1464" s="151">
        <v>66</v>
      </c>
      <c r="P1464" s="151">
        <v>66</v>
      </c>
      <c r="Q1464" s="151">
        <v>9</v>
      </c>
      <c r="R1464" s="151">
        <v>0</v>
      </c>
      <c r="S1464" s="152">
        <v>0.015</v>
      </c>
      <c r="T1464" s="153">
        <v>111512</v>
      </c>
      <c r="U1464" s="153">
        <v>2315</v>
      </c>
      <c r="V1464" s="153">
        <v>2277</v>
      </c>
      <c r="W1464" s="153">
        <v>5</v>
      </c>
      <c r="X1464" s="151">
        <v>1992</v>
      </c>
      <c r="Y1464" s="154">
        <v>0.0207152593442858</v>
      </c>
      <c r="Z1464" s="154">
        <v>0.0208747514910537</v>
      </c>
      <c r="AA1464" s="154">
        <v>0.0201866724549598</v>
      </c>
      <c r="AB1464" s="155">
        <v>0.0242468772961058</v>
      </c>
      <c r="AC1464" s="156">
        <v>0.000688079036093834</v>
      </c>
      <c r="AD1464" s="157">
        <v>30501</v>
      </c>
      <c r="AE1464" s="158">
        <v>628</v>
      </c>
      <c r="AF1464" s="158">
        <v>0</v>
      </c>
      <c r="AG1464" s="158">
        <v>33823</v>
      </c>
      <c r="AH1464" s="158">
        <v>654</v>
      </c>
      <c r="AI1464" s="158">
        <v>2</v>
      </c>
      <c r="AJ1464" s="155">
        <v>0.0205894888692174</v>
      </c>
      <c r="AK1464" s="155">
        <v>0.0192768234633238</v>
      </c>
      <c r="AL1464" s="156">
        <v>0.00131266540589363</v>
      </c>
    </row>
    <row r="1465" spans="1:38">
      <c r="A1465" s="166" t="s">
        <v>1085</v>
      </c>
      <c r="B1465" s="167" t="s">
        <v>1843</v>
      </c>
      <c r="C1465" s="167" t="s">
        <v>1290</v>
      </c>
      <c r="D1465" s="150">
        <v>5182</v>
      </c>
      <c r="E1465" s="150">
        <v>47</v>
      </c>
      <c r="F1465" s="150">
        <v>33</v>
      </c>
      <c r="G1465" s="150">
        <v>0</v>
      </c>
      <c r="H1465" s="150">
        <v>0</v>
      </c>
      <c r="I1465" s="151">
        <v>4692</v>
      </c>
      <c r="J1465" s="151">
        <v>67</v>
      </c>
      <c r="K1465" s="151">
        <v>67</v>
      </c>
      <c r="L1465" s="151">
        <v>0</v>
      </c>
      <c r="M1465" s="151">
        <v>0</v>
      </c>
      <c r="N1465" s="151">
        <v>2629</v>
      </c>
      <c r="O1465" s="151">
        <v>45</v>
      </c>
      <c r="P1465" s="151">
        <v>45</v>
      </c>
      <c r="Q1465" s="151">
        <v>12</v>
      </c>
      <c r="R1465" s="151">
        <v>0</v>
      </c>
      <c r="S1465" s="152">
        <v>0.015</v>
      </c>
      <c r="T1465" s="153">
        <v>105570</v>
      </c>
      <c r="U1465" s="153">
        <v>1699</v>
      </c>
      <c r="V1465" s="153">
        <v>1685</v>
      </c>
      <c r="W1465" s="153">
        <v>0</v>
      </c>
      <c r="X1465" s="151">
        <v>1523</v>
      </c>
      <c r="Y1465" s="154">
        <v>0.0160935871933314</v>
      </c>
      <c r="Z1465" s="154">
        <v>0.00906985719799305</v>
      </c>
      <c r="AA1465" s="154">
        <v>0.0142796248934356</v>
      </c>
      <c r="AB1465" s="155">
        <v>0.0171167744389502</v>
      </c>
      <c r="AC1465" s="156">
        <v>-0.00520976769544258</v>
      </c>
      <c r="AD1465" s="157">
        <v>29729</v>
      </c>
      <c r="AE1465" s="158">
        <v>453</v>
      </c>
      <c r="AF1465" s="158">
        <v>0</v>
      </c>
      <c r="AG1465" s="158">
        <v>31664</v>
      </c>
      <c r="AH1465" s="158">
        <v>503</v>
      </c>
      <c r="AI1465" s="158">
        <v>0</v>
      </c>
      <c r="AJ1465" s="155">
        <v>0.0152376467422382</v>
      </c>
      <c r="AK1465" s="155">
        <v>0.0158855482566953</v>
      </c>
      <c r="AL1465" s="156">
        <v>-0.00064790151445708</v>
      </c>
    </row>
    <row r="1466" spans="1:38">
      <c r="A1466" s="166" t="s">
        <v>1085</v>
      </c>
      <c r="B1466" s="167" t="s">
        <v>1843</v>
      </c>
      <c r="C1466" s="167" t="s">
        <v>1291</v>
      </c>
      <c r="D1466" s="150">
        <v>3249</v>
      </c>
      <c r="E1466" s="150">
        <v>60</v>
      </c>
      <c r="F1466" s="150">
        <v>46</v>
      </c>
      <c r="G1466" s="150">
        <v>0</v>
      </c>
      <c r="H1466" s="150">
        <v>0</v>
      </c>
      <c r="I1466" s="151">
        <v>2941</v>
      </c>
      <c r="J1466" s="151">
        <v>55</v>
      </c>
      <c r="K1466" s="151">
        <v>55</v>
      </c>
      <c r="L1466" s="151">
        <v>8</v>
      </c>
      <c r="M1466" s="151">
        <v>0</v>
      </c>
      <c r="N1466" s="151">
        <v>1845</v>
      </c>
      <c r="O1466" s="151">
        <v>31</v>
      </c>
      <c r="P1466" s="151">
        <v>30</v>
      </c>
      <c r="Q1466" s="151">
        <v>9</v>
      </c>
      <c r="R1466" s="151">
        <v>0</v>
      </c>
      <c r="S1466" s="152">
        <v>0.015</v>
      </c>
      <c r="T1466" s="153">
        <v>69727</v>
      </c>
      <c r="U1466" s="153">
        <v>1231</v>
      </c>
      <c r="V1466" s="153">
        <v>1214</v>
      </c>
      <c r="W1466" s="153">
        <v>0</v>
      </c>
      <c r="X1466" s="151">
        <v>1087</v>
      </c>
      <c r="Y1466" s="154">
        <v>0.0176545670973941</v>
      </c>
      <c r="Z1466" s="154">
        <v>0.0184672206832872</v>
      </c>
      <c r="AA1466" s="154">
        <v>0.018701122067324</v>
      </c>
      <c r="AB1466" s="155">
        <v>0.0168021680216802</v>
      </c>
      <c r="AC1466" s="156">
        <v>-0.000233901384036873</v>
      </c>
      <c r="AD1466" s="157">
        <v>19195</v>
      </c>
      <c r="AE1466" s="158">
        <v>341</v>
      </c>
      <c r="AF1466" s="158">
        <v>0</v>
      </c>
      <c r="AG1466" s="158">
        <v>21176</v>
      </c>
      <c r="AH1466" s="158">
        <v>364</v>
      </c>
      <c r="AI1466" s="158">
        <v>0</v>
      </c>
      <c r="AJ1466" s="155">
        <v>0.0177650429799427</v>
      </c>
      <c r="AK1466" s="155">
        <v>0.0171892708726861</v>
      </c>
      <c r="AL1466" s="156">
        <v>0.000575772107256636</v>
      </c>
    </row>
    <row r="1467" spans="1:38">
      <c r="A1467" s="166" t="s">
        <v>1085</v>
      </c>
      <c r="B1467" s="167" t="s">
        <v>1843</v>
      </c>
      <c r="C1467" s="167" t="s">
        <v>1292</v>
      </c>
      <c r="D1467" s="150">
        <v>4197</v>
      </c>
      <c r="E1467" s="150">
        <v>38</v>
      </c>
      <c r="F1467" s="150">
        <v>24</v>
      </c>
      <c r="G1467" s="150">
        <v>0</v>
      </c>
      <c r="H1467" s="150">
        <v>0</v>
      </c>
      <c r="I1467" s="151">
        <v>4007</v>
      </c>
      <c r="J1467" s="151">
        <v>21</v>
      </c>
      <c r="K1467" s="151">
        <v>21</v>
      </c>
      <c r="L1467" s="151">
        <v>0</v>
      </c>
      <c r="M1467" s="151">
        <v>0</v>
      </c>
      <c r="N1467" s="151">
        <v>2392</v>
      </c>
      <c r="O1467" s="151">
        <v>36</v>
      </c>
      <c r="P1467" s="151">
        <v>36</v>
      </c>
      <c r="Q1467" s="151">
        <v>10</v>
      </c>
      <c r="R1467" s="151">
        <v>0</v>
      </c>
      <c r="S1467" s="152">
        <v>0.015</v>
      </c>
      <c r="T1467" s="153">
        <v>88560</v>
      </c>
      <c r="U1467" s="153">
        <v>1215</v>
      </c>
      <c r="V1467" s="153">
        <v>1201</v>
      </c>
      <c r="W1467" s="153">
        <v>0</v>
      </c>
      <c r="X1467" s="151">
        <v>1110</v>
      </c>
      <c r="Y1467" s="154">
        <v>0.013719512195122</v>
      </c>
      <c r="Z1467" s="154">
        <v>0.00905408625208482</v>
      </c>
      <c r="AA1467" s="154">
        <v>0.00524082855003743</v>
      </c>
      <c r="AB1467" s="155">
        <v>0.0150501672240803</v>
      </c>
      <c r="AC1467" s="156">
        <v>0.00381325770204739</v>
      </c>
      <c r="AD1467" s="157">
        <v>24813</v>
      </c>
      <c r="AE1467" s="158">
        <v>282</v>
      </c>
      <c r="AF1467" s="158">
        <v>0</v>
      </c>
      <c r="AG1467" s="158">
        <v>25814</v>
      </c>
      <c r="AH1467" s="158">
        <v>357</v>
      </c>
      <c r="AI1467" s="158">
        <v>0</v>
      </c>
      <c r="AJ1467" s="155">
        <v>0.011365010276871</v>
      </c>
      <c r="AK1467" s="155">
        <v>0.0138297048113427</v>
      </c>
      <c r="AL1467" s="156">
        <v>-0.00246469453447169</v>
      </c>
    </row>
    <row r="1468" spans="1:38">
      <c r="A1468" s="166" t="s">
        <v>1085</v>
      </c>
      <c r="B1468" s="167" t="s">
        <v>1843</v>
      </c>
      <c r="C1468" s="167" t="s">
        <v>1293</v>
      </c>
      <c r="D1468" s="150">
        <v>4353</v>
      </c>
      <c r="E1468" s="150">
        <v>51</v>
      </c>
      <c r="F1468" s="150">
        <v>37</v>
      </c>
      <c r="G1468" s="150">
        <v>1</v>
      </c>
      <c r="H1468" s="150">
        <v>0</v>
      </c>
      <c r="I1468" s="151">
        <v>4364</v>
      </c>
      <c r="J1468" s="151">
        <v>38</v>
      </c>
      <c r="K1468" s="151">
        <v>38</v>
      </c>
      <c r="L1468" s="151">
        <v>0</v>
      </c>
      <c r="M1468" s="151">
        <v>0</v>
      </c>
      <c r="N1468" s="151">
        <v>2425</v>
      </c>
      <c r="O1468" s="151">
        <v>46</v>
      </c>
      <c r="P1468" s="151">
        <v>45</v>
      </c>
      <c r="Q1468" s="151">
        <v>12</v>
      </c>
      <c r="R1468" s="151">
        <v>0</v>
      </c>
      <c r="S1468" s="152">
        <v>0.015</v>
      </c>
      <c r="T1468" s="153">
        <v>93724</v>
      </c>
      <c r="U1468" s="153">
        <v>1148</v>
      </c>
      <c r="V1468" s="153">
        <v>1133</v>
      </c>
      <c r="W1468" s="153">
        <v>0</v>
      </c>
      <c r="X1468" s="151">
        <v>994</v>
      </c>
      <c r="Y1468" s="154">
        <v>0.0122487303145406</v>
      </c>
      <c r="Z1468" s="154">
        <v>0.0117160578911096</v>
      </c>
      <c r="AA1468" s="154">
        <v>0.00870760769935839</v>
      </c>
      <c r="AB1468" s="155">
        <v>0.0189690721649485</v>
      </c>
      <c r="AC1468" s="156">
        <v>0.00300845019175119</v>
      </c>
      <c r="AD1468" s="157">
        <v>26498</v>
      </c>
      <c r="AE1468" s="158">
        <v>318</v>
      </c>
      <c r="AF1468" s="158">
        <v>0</v>
      </c>
      <c r="AG1468" s="158">
        <v>27895</v>
      </c>
      <c r="AH1468" s="158">
        <v>342</v>
      </c>
      <c r="AI1468" s="158">
        <v>0</v>
      </c>
      <c r="AJ1468" s="155">
        <v>0.0120009057287342</v>
      </c>
      <c r="AK1468" s="155">
        <v>0.0122602616956444</v>
      </c>
      <c r="AL1468" s="156">
        <v>-0.000259355966910136</v>
      </c>
    </row>
    <row r="1469" spans="1:38">
      <c r="A1469" s="166" t="s">
        <v>1085</v>
      </c>
      <c r="B1469" s="167" t="s">
        <v>1843</v>
      </c>
      <c r="C1469" s="167" t="s">
        <v>1294</v>
      </c>
      <c r="D1469" s="150">
        <v>2400</v>
      </c>
      <c r="E1469" s="150">
        <v>49</v>
      </c>
      <c r="F1469" s="150">
        <v>30</v>
      </c>
      <c r="G1469" s="150">
        <v>0</v>
      </c>
      <c r="H1469" s="150">
        <v>0</v>
      </c>
      <c r="I1469" s="151">
        <v>2385</v>
      </c>
      <c r="J1469" s="151">
        <v>17</v>
      </c>
      <c r="K1469" s="151">
        <v>17</v>
      </c>
      <c r="L1469" s="151">
        <v>0</v>
      </c>
      <c r="M1469" s="151">
        <v>0</v>
      </c>
      <c r="N1469" s="151">
        <v>1232</v>
      </c>
      <c r="O1469" s="151">
        <v>32</v>
      </c>
      <c r="P1469" s="151">
        <v>32</v>
      </c>
      <c r="Q1469" s="151">
        <v>16</v>
      </c>
      <c r="R1469" s="151">
        <v>0</v>
      </c>
      <c r="S1469" s="152">
        <v>0.015</v>
      </c>
      <c r="T1469" s="153">
        <v>52851</v>
      </c>
      <c r="U1469" s="153">
        <v>673</v>
      </c>
      <c r="V1469" s="153">
        <v>654</v>
      </c>
      <c r="W1469" s="153">
        <v>0</v>
      </c>
      <c r="X1469" s="151">
        <v>581</v>
      </c>
      <c r="Y1469" s="154">
        <v>0.0127339123195398</v>
      </c>
      <c r="Z1469" s="154">
        <v>0.0204166666666667</v>
      </c>
      <c r="AA1469" s="154">
        <v>0.00712788259958071</v>
      </c>
      <c r="AB1469" s="155">
        <v>0.025974025974026</v>
      </c>
      <c r="AC1469" s="156">
        <v>0.013288784067086</v>
      </c>
      <c r="AD1469" s="157">
        <v>14218</v>
      </c>
      <c r="AE1469" s="158">
        <v>187</v>
      </c>
      <c r="AF1469" s="158">
        <v>0</v>
      </c>
      <c r="AG1469" s="158">
        <v>16409</v>
      </c>
      <c r="AH1469" s="158">
        <v>189</v>
      </c>
      <c r="AI1469" s="158">
        <v>0</v>
      </c>
      <c r="AJ1469" s="155">
        <v>0.0131523421015614</v>
      </c>
      <c r="AK1469" s="155">
        <v>0.0115180693521848</v>
      </c>
      <c r="AL1469" s="156">
        <v>0.00163427274937662</v>
      </c>
    </row>
    <row r="1470" spans="1:38">
      <c r="A1470" s="166" t="s">
        <v>1085</v>
      </c>
      <c r="B1470" s="167" t="s">
        <v>1843</v>
      </c>
      <c r="C1470" s="167" t="s">
        <v>1295</v>
      </c>
      <c r="D1470" s="150">
        <v>4298</v>
      </c>
      <c r="E1470" s="150">
        <v>62</v>
      </c>
      <c r="F1470" s="150">
        <v>28</v>
      </c>
      <c r="G1470" s="150">
        <v>0</v>
      </c>
      <c r="H1470" s="150">
        <v>0</v>
      </c>
      <c r="I1470" s="151">
        <v>3864</v>
      </c>
      <c r="J1470" s="151">
        <v>54</v>
      </c>
      <c r="K1470" s="151">
        <v>54</v>
      </c>
      <c r="L1470" s="151">
        <v>0</v>
      </c>
      <c r="M1470" s="151">
        <v>0</v>
      </c>
      <c r="N1470" s="151">
        <v>2265</v>
      </c>
      <c r="O1470" s="151">
        <v>62</v>
      </c>
      <c r="P1470" s="151">
        <v>62</v>
      </c>
      <c r="Q1470" s="151">
        <v>10</v>
      </c>
      <c r="R1470" s="151">
        <v>0</v>
      </c>
      <c r="S1470" s="152">
        <v>0.015</v>
      </c>
      <c r="T1470" s="153">
        <v>88121</v>
      </c>
      <c r="U1470" s="153">
        <v>1540</v>
      </c>
      <c r="V1470" s="153">
        <v>1506</v>
      </c>
      <c r="W1470" s="153">
        <v>0</v>
      </c>
      <c r="X1470" s="151">
        <v>1345</v>
      </c>
      <c r="Y1470" s="154">
        <v>0.0174759705405068</v>
      </c>
      <c r="Z1470" s="154">
        <v>0.0144253140995812</v>
      </c>
      <c r="AA1470" s="154">
        <v>0.0139751552795031</v>
      </c>
      <c r="AB1470" s="155">
        <v>0.0273730684326711</v>
      </c>
      <c r="AC1470" s="156">
        <v>0.000450158820078095</v>
      </c>
      <c r="AD1470" s="157">
        <v>24292</v>
      </c>
      <c r="AE1470" s="158">
        <v>386</v>
      </c>
      <c r="AF1470" s="158">
        <v>0</v>
      </c>
      <c r="AG1470" s="158">
        <v>26695</v>
      </c>
      <c r="AH1470" s="158">
        <v>457</v>
      </c>
      <c r="AI1470" s="158">
        <v>0</v>
      </c>
      <c r="AJ1470" s="155">
        <v>0.0158900049398979</v>
      </c>
      <c r="AK1470" s="155">
        <v>0.0171193107323469</v>
      </c>
      <c r="AL1470" s="156">
        <v>-0.00122930579244897</v>
      </c>
    </row>
    <row r="1471" spans="1:38">
      <c r="A1471" s="166" t="s">
        <v>1085</v>
      </c>
      <c r="B1471" s="167" t="s">
        <v>1843</v>
      </c>
      <c r="C1471" s="167" t="s">
        <v>1296</v>
      </c>
      <c r="D1471" s="150">
        <v>3107</v>
      </c>
      <c r="E1471" s="150">
        <v>37</v>
      </c>
      <c r="F1471" s="150">
        <v>13</v>
      </c>
      <c r="G1471" s="150">
        <v>0</v>
      </c>
      <c r="H1471" s="150">
        <v>0</v>
      </c>
      <c r="I1471" s="151">
        <v>2858</v>
      </c>
      <c r="J1471" s="151">
        <v>1</v>
      </c>
      <c r="K1471" s="151">
        <v>1</v>
      </c>
      <c r="L1471" s="151">
        <v>0</v>
      </c>
      <c r="M1471" s="151">
        <v>0</v>
      </c>
      <c r="N1471" s="151">
        <v>1756</v>
      </c>
      <c r="O1471" s="151">
        <v>24</v>
      </c>
      <c r="P1471" s="151">
        <v>24</v>
      </c>
      <c r="Q1471" s="151">
        <v>10</v>
      </c>
      <c r="R1471" s="151">
        <v>0</v>
      </c>
      <c r="S1471" s="152">
        <v>0.015</v>
      </c>
      <c r="T1471" s="153">
        <v>64664</v>
      </c>
      <c r="U1471" s="153">
        <v>461</v>
      </c>
      <c r="V1471" s="153">
        <v>437</v>
      </c>
      <c r="W1471" s="153">
        <v>0</v>
      </c>
      <c r="X1471" s="151">
        <v>404</v>
      </c>
      <c r="Y1471" s="154">
        <v>0.0071291599653594</v>
      </c>
      <c r="Z1471" s="154">
        <v>0.0119085934985517</v>
      </c>
      <c r="AA1471" s="154">
        <v>0.000349895031490553</v>
      </c>
      <c r="AB1471" s="155">
        <v>0.0136674259681093</v>
      </c>
      <c r="AC1471" s="156">
        <v>0.0115586984670611</v>
      </c>
      <c r="AD1471" s="157">
        <v>17541</v>
      </c>
      <c r="AE1471" s="158">
        <v>122</v>
      </c>
      <c r="AF1471" s="158">
        <v>0</v>
      </c>
      <c r="AG1471" s="158">
        <v>19377</v>
      </c>
      <c r="AH1471" s="158">
        <v>131</v>
      </c>
      <c r="AI1471" s="158">
        <v>0</v>
      </c>
      <c r="AJ1471" s="155">
        <v>0.00695513368679095</v>
      </c>
      <c r="AK1471" s="155">
        <v>0.00676059245497239</v>
      </c>
      <c r="AL1471" s="156">
        <v>0.000194541231818557</v>
      </c>
    </row>
    <row r="1472" spans="1:38">
      <c r="A1472" s="166" t="s">
        <v>1085</v>
      </c>
      <c r="B1472" s="167" t="s">
        <v>1843</v>
      </c>
      <c r="C1472" s="167" t="s">
        <v>1297</v>
      </c>
      <c r="D1472" s="150">
        <v>4616</v>
      </c>
      <c r="E1472" s="150">
        <v>134</v>
      </c>
      <c r="F1472" s="150">
        <v>94</v>
      </c>
      <c r="G1472" s="150">
        <v>0</v>
      </c>
      <c r="H1472" s="150">
        <v>0</v>
      </c>
      <c r="I1472" s="151">
        <v>3995</v>
      </c>
      <c r="J1472" s="151">
        <v>30</v>
      </c>
      <c r="K1472" s="151">
        <v>30</v>
      </c>
      <c r="L1472" s="151">
        <v>5</v>
      </c>
      <c r="M1472" s="151">
        <v>0</v>
      </c>
      <c r="N1472" s="151">
        <v>2391</v>
      </c>
      <c r="O1472" s="151">
        <v>104</v>
      </c>
      <c r="P1472" s="151">
        <v>104</v>
      </c>
      <c r="Q1472" s="151">
        <v>8</v>
      </c>
      <c r="R1472" s="151">
        <v>0</v>
      </c>
      <c r="S1472" s="152">
        <v>0.015</v>
      </c>
      <c r="T1472" s="153">
        <v>93960</v>
      </c>
      <c r="U1472" s="153">
        <v>2662</v>
      </c>
      <c r="V1472" s="153">
        <v>2622</v>
      </c>
      <c r="W1472" s="153">
        <v>12</v>
      </c>
      <c r="X1472" s="151">
        <v>2275</v>
      </c>
      <c r="Y1472" s="154">
        <v>0.028203490847169</v>
      </c>
      <c r="Z1472" s="154">
        <v>0.0290294627383016</v>
      </c>
      <c r="AA1472" s="154">
        <v>0.00750938673341677</v>
      </c>
      <c r="AB1472" s="155">
        <v>0.0434964450020912</v>
      </c>
      <c r="AC1472" s="156">
        <v>0.0215200760048848</v>
      </c>
      <c r="AD1472" s="157">
        <v>26205</v>
      </c>
      <c r="AE1472" s="158">
        <v>725</v>
      </c>
      <c r="AF1472" s="158">
        <v>0</v>
      </c>
      <c r="AG1472" s="158">
        <v>28038</v>
      </c>
      <c r="AH1472" s="158">
        <v>845</v>
      </c>
      <c r="AI1472" s="158">
        <v>3</v>
      </c>
      <c r="AJ1472" s="155">
        <v>0.0276664758633848</v>
      </c>
      <c r="AK1472" s="155">
        <v>0.0300306726585348</v>
      </c>
      <c r="AL1472" s="156">
        <v>-0.00236419679515</v>
      </c>
    </row>
    <row r="1473" spans="1:38">
      <c r="A1473" s="166" t="s">
        <v>1085</v>
      </c>
      <c r="B1473" s="167" t="s">
        <v>1844</v>
      </c>
      <c r="C1473" s="167" t="s">
        <v>1298</v>
      </c>
      <c r="D1473" s="150">
        <v>2559</v>
      </c>
      <c r="E1473" s="150">
        <v>26</v>
      </c>
      <c r="F1473" s="150">
        <v>17</v>
      </c>
      <c r="G1473" s="150">
        <v>0</v>
      </c>
      <c r="H1473" s="150">
        <v>0</v>
      </c>
      <c r="I1473" s="151">
        <v>2372</v>
      </c>
      <c r="J1473" s="151">
        <v>49</v>
      </c>
      <c r="K1473" s="151">
        <v>49</v>
      </c>
      <c r="L1473" s="151">
        <v>1</v>
      </c>
      <c r="M1473" s="151">
        <v>0</v>
      </c>
      <c r="N1473" s="151">
        <v>1315</v>
      </c>
      <c r="O1473" s="151">
        <v>30</v>
      </c>
      <c r="P1473" s="151">
        <v>30</v>
      </c>
      <c r="Q1473" s="151">
        <v>3</v>
      </c>
      <c r="R1473" s="151">
        <v>0</v>
      </c>
      <c r="S1473" s="152">
        <v>0.015</v>
      </c>
      <c r="T1473" s="153">
        <v>54353</v>
      </c>
      <c r="U1473" s="153">
        <v>1001</v>
      </c>
      <c r="V1473" s="153">
        <v>992</v>
      </c>
      <c r="W1473" s="153">
        <v>0</v>
      </c>
      <c r="X1473" s="151">
        <v>875</v>
      </c>
      <c r="Y1473" s="154">
        <v>0.0184166467352308</v>
      </c>
      <c r="Z1473" s="154">
        <v>0.0101602188354826</v>
      </c>
      <c r="AA1473" s="154">
        <v>0.0206576728499157</v>
      </c>
      <c r="AB1473" s="155">
        <v>0.0228136882129278</v>
      </c>
      <c r="AC1473" s="156">
        <v>-0.0104974540144331</v>
      </c>
      <c r="AD1473" s="157">
        <v>15215</v>
      </c>
      <c r="AE1473" s="158">
        <v>277</v>
      </c>
      <c r="AF1473" s="158">
        <v>0</v>
      </c>
      <c r="AG1473" s="158">
        <v>16252</v>
      </c>
      <c r="AH1473" s="158">
        <v>257</v>
      </c>
      <c r="AI1473" s="158">
        <v>0</v>
      </c>
      <c r="AJ1473" s="155">
        <v>0.0182057180414065</v>
      </c>
      <c r="AK1473" s="155">
        <v>0.0158134383460497</v>
      </c>
      <c r="AL1473" s="156">
        <v>0.00239227969535679</v>
      </c>
    </row>
    <row r="1474" spans="1:38">
      <c r="A1474" s="166" t="s">
        <v>1085</v>
      </c>
      <c r="B1474" s="167" t="s">
        <v>1844</v>
      </c>
      <c r="C1474" s="167" t="s">
        <v>1299</v>
      </c>
      <c r="D1474" s="150">
        <v>1632</v>
      </c>
      <c r="E1474" s="150">
        <v>33</v>
      </c>
      <c r="F1474" s="150">
        <v>24</v>
      </c>
      <c r="G1474" s="150">
        <v>1</v>
      </c>
      <c r="H1474" s="150">
        <v>0</v>
      </c>
      <c r="I1474" s="151">
        <v>1459</v>
      </c>
      <c r="J1474" s="151">
        <v>14</v>
      </c>
      <c r="K1474" s="151">
        <v>14</v>
      </c>
      <c r="L1474" s="151">
        <v>0</v>
      </c>
      <c r="M1474" s="151">
        <v>0</v>
      </c>
      <c r="N1474" s="151">
        <v>888</v>
      </c>
      <c r="O1474" s="151">
        <v>7</v>
      </c>
      <c r="P1474" s="151">
        <v>7</v>
      </c>
      <c r="Q1474" s="151">
        <v>1</v>
      </c>
      <c r="R1474" s="151">
        <v>0</v>
      </c>
      <c r="S1474" s="152">
        <v>0.015</v>
      </c>
      <c r="T1474" s="153">
        <v>38791</v>
      </c>
      <c r="U1474" s="153">
        <v>553</v>
      </c>
      <c r="V1474" s="153">
        <v>543</v>
      </c>
      <c r="W1474" s="153">
        <v>1</v>
      </c>
      <c r="X1474" s="151">
        <v>481</v>
      </c>
      <c r="Y1474" s="154">
        <v>0.0142301049212446</v>
      </c>
      <c r="Z1474" s="154">
        <v>0.0202205882352941</v>
      </c>
      <c r="AA1474" s="154">
        <v>0.00959561343385881</v>
      </c>
      <c r="AB1474" s="155">
        <v>0.00788288288288288</v>
      </c>
      <c r="AC1474" s="156">
        <v>0.0106249748014353</v>
      </c>
      <c r="AD1474" s="157">
        <v>10845</v>
      </c>
      <c r="AE1474" s="158">
        <v>176</v>
      </c>
      <c r="AF1474" s="158">
        <v>1</v>
      </c>
      <c r="AG1474" s="158">
        <v>12385</v>
      </c>
      <c r="AH1474" s="158">
        <v>142</v>
      </c>
      <c r="AI1474" s="158">
        <v>0</v>
      </c>
      <c r="AJ1474" s="155">
        <v>0.0161364684186261</v>
      </c>
      <c r="AK1474" s="155">
        <v>0.0114654824384336</v>
      </c>
      <c r="AL1474" s="156">
        <v>0.00467098598019251</v>
      </c>
    </row>
    <row r="1475" spans="1:38">
      <c r="A1475" s="166" t="s">
        <v>1085</v>
      </c>
      <c r="B1475" s="167" t="s">
        <v>1844</v>
      </c>
      <c r="C1475" s="167" t="s">
        <v>1300</v>
      </c>
      <c r="D1475" s="150">
        <v>1015</v>
      </c>
      <c r="E1475" s="150">
        <v>27</v>
      </c>
      <c r="F1475" s="150">
        <v>21</v>
      </c>
      <c r="G1475" s="150">
        <v>0</v>
      </c>
      <c r="H1475" s="150">
        <v>0</v>
      </c>
      <c r="I1475" s="151">
        <v>953</v>
      </c>
      <c r="J1475" s="151">
        <v>19</v>
      </c>
      <c r="K1475" s="151">
        <v>19</v>
      </c>
      <c r="L1475" s="151">
        <v>0</v>
      </c>
      <c r="M1475" s="151">
        <v>0</v>
      </c>
      <c r="N1475" s="151">
        <v>580</v>
      </c>
      <c r="O1475" s="151">
        <v>17</v>
      </c>
      <c r="P1475" s="151">
        <v>17</v>
      </c>
      <c r="Q1475" s="151">
        <v>4</v>
      </c>
      <c r="R1475" s="151">
        <v>0</v>
      </c>
      <c r="S1475" s="152">
        <v>0.015</v>
      </c>
      <c r="T1475" s="153">
        <v>22337</v>
      </c>
      <c r="U1475" s="153">
        <v>465</v>
      </c>
      <c r="V1475" s="153">
        <v>459</v>
      </c>
      <c r="W1475" s="153">
        <v>0</v>
      </c>
      <c r="X1475" s="151">
        <v>401</v>
      </c>
      <c r="Y1475" s="154">
        <v>0.0208174777275373</v>
      </c>
      <c r="Z1475" s="154">
        <v>0.0266009852216749</v>
      </c>
      <c r="AA1475" s="154">
        <v>0.0199370409233998</v>
      </c>
      <c r="AB1475" s="155">
        <v>0.0293103448275862</v>
      </c>
      <c r="AC1475" s="156">
        <v>0.00666394429827509</v>
      </c>
      <c r="AD1475" s="157">
        <v>6398</v>
      </c>
      <c r="AE1475" s="158">
        <v>144</v>
      </c>
      <c r="AF1475" s="158">
        <v>0</v>
      </c>
      <c r="AG1475" s="158">
        <v>6865</v>
      </c>
      <c r="AH1475" s="158">
        <v>149</v>
      </c>
      <c r="AI1475" s="158">
        <v>0</v>
      </c>
      <c r="AJ1475" s="155">
        <v>0.0225070334479525</v>
      </c>
      <c r="AK1475" s="155">
        <v>0.0217042971595047</v>
      </c>
      <c r="AL1475" s="156">
        <v>0.000802736288447754</v>
      </c>
    </row>
    <row r="1476" spans="1:38">
      <c r="A1476" s="166" t="s">
        <v>1085</v>
      </c>
      <c r="B1476" s="167" t="s">
        <v>1844</v>
      </c>
      <c r="C1476" s="167" t="s">
        <v>1301</v>
      </c>
      <c r="D1476" s="150">
        <v>5238</v>
      </c>
      <c r="E1476" s="150">
        <v>77</v>
      </c>
      <c r="F1476" s="150">
        <v>65</v>
      </c>
      <c r="G1476" s="150">
        <v>0</v>
      </c>
      <c r="H1476" s="150">
        <v>0</v>
      </c>
      <c r="I1476" s="151">
        <v>6251</v>
      </c>
      <c r="J1476" s="151">
        <v>78</v>
      </c>
      <c r="K1476" s="151">
        <v>78</v>
      </c>
      <c r="L1476" s="151">
        <v>0</v>
      </c>
      <c r="M1476" s="151">
        <v>0</v>
      </c>
      <c r="N1476" s="151">
        <v>3867</v>
      </c>
      <c r="O1476" s="151">
        <v>104</v>
      </c>
      <c r="P1476" s="151">
        <v>104</v>
      </c>
      <c r="Q1476" s="151">
        <v>23</v>
      </c>
      <c r="R1476" s="151">
        <v>0</v>
      </c>
      <c r="S1476" s="152">
        <v>0.015</v>
      </c>
      <c r="T1476" s="153">
        <v>124254</v>
      </c>
      <c r="U1476" s="153">
        <v>2092</v>
      </c>
      <c r="V1476" s="153">
        <v>2080</v>
      </c>
      <c r="W1476" s="153">
        <v>0</v>
      </c>
      <c r="X1476" s="151">
        <v>1803</v>
      </c>
      <c r="Y1476" s="154">
        <v>0.0168364801133163</v>
      </c>
      <c r="Z1476" s="154">
        <v>0.0147002672775869</v>
      </c>
      <c r="AA1476" s="154">
        <v>0.0124780035194369</v>
      </c>
      <c r="AB1476" s="155">
        <v>0.0268942332557538</v>
      </c>
      <c r="AC1476" s="156">
        <v>0.00222226375814997</v>
      </c>
      <c r="AD1476" s="157">
        <v>35022</v>
      </c>
      <c r="AE1476" s="158">
        <v>612</v>
      </c>
      <c r="AF1476" s="158">
        <v>0</v>
      </c>
      <c r="AG1476" s="158">
        <v>37584</v>
      </c>
      <c r="AH1476" s="158">
        <v>592</v>
      </c>
      <c r="AI1476" s="158">
        <v>0</v>
      </c>
      <c r="AJ1476" s="155">
        <v>0.0174747301696077</v>
      </c>
      <c r="AK1476" s="155">
        <v>0.0157513835674755</v>
      </c>
      <c r="AL1476" s="156">
        <v>0.00172334660213215</v>
      </c>
    </row>
    <row r="1477" spans="1:38">
      <c r="A1477" s="166" t="s">
        <v>1085</v>
      </c>
      <c r="B1477" s="167" t="s">
        <v>1844</v>
      </c>
      <c r="C1477" s="167" t="s">
        <v>1302</v>
      </c>
      <c r="D1477" s="150">
        <v>4801</v>
      </c>
      <c r="E1477" s="150">
        <v>80</v>
      </c>
      <c r="F1477" s="150">
        <v>63</v>
      </c>
      <c r="G1477" s="150">
        <v>0</v>
      </c>
      <c r="H1477" s="150">
        <v>0</v>
      </c>
      <c r="I1477" s="151">
        <v>5904</v>
      </c>
      <c r="J1477" s="151">
        <v>117</v>
      </c>
      <c r="K1477" s="151">
        <v>117</v>
      </c>
      <c r="L1477" s="151">
        <v>0</v>
      </c>
      <c r="M1477" s="151">
        <v>0</v>
      </c>
      <c r="N1477" s="151">
        <v>3411</v>
      </c>
      <c r="O1477" s="151">
        <v>85</v>
      </c>
      <c r="P1477" s="151">
        <v>85</v>
      </c>
      <c r="Q1477" s="151">
        <v>25</v>
      </c>
      <c r="R1477" s="151">
        <v>0</v>
      </c>
      <c r="S1477" s="152">
        <v>0.015</v>
      </c>
      <c r="T1477" s="153">
        <v>116613</v>
      </c>
      <c r="U1477" s="153">
        <v>1869</v>
      </c>
      <c r="V1477" s="153">
        <v>1852</v>
      </c>
      <c r="W1477" s="153">
        <v>0</v>
      </c>
      <c r="X1477" s="151">
        <v>1573</v>
      </c>
      <c r="Y1477" s="154">
        <v>0.016027372591392</v>
      </c>
      <c r="Z1477" s="154">
        <v>0.0166631951676734</v>
      </c>
      <c r="AA1477" s="154">
        <v>0.0198170731707317</v>
      </c>
      <c r="AB1477" s="155">
        <v>0.0249193784813838</v>
      </c>
      <c r="AC1477" s="156">
        <v>-0.00315387800305831</v>
      </c>
      <c r="AD1477" s="157">
        <v>32605</v>
      </c>
      <c r="AE1477" s="158">
        <v>541</v>
      </c>
      <c r="AF1477" s="158">
        <v>0</v>
      </c>
      <c r="AG1477" s="158">
        <v>35378</v>
      </c>
      <c r="AH1477" s="158">
        <v>539</v>
      </c>
      <c r="AI1477" s="158">
        <v>0</v>
      </c>
      <c r="AJ1477" s="155">
        <v>0.0165925471553443</v>
      </c>
      <c r="AK1477" s="155">
        <v>0.0152354570637119</v>
      </c>
      <c r="AL1477" s="156">
        <v>0.00135709009163236</v>
      </c>
    </row>
    <row r="1478" spans="1:38">
      <c r="A1478" s="166" t="s">
        <v>1085</v>
      </c>
      <c r="B1478" s="167" t="s">
        <v>1844</v>
      </c>
      <c r="C1478" s="167" t="s">
        <v>1303</v>
      </c>
      <c r="D1478" s="150">
        <v>2546</v>
      </c>
      <c r="E1478" s="150">
        <v>34</v>
      </c>
      <c r="F1478" s="150">
        <v>17</v>
      </c>
      <c r="G1478" s="150">
        <v>0</v>
      </c>
      <c r="H1478" s="150">
        <v>0</v>
      </c>
      <c r="I1478" s="151">
        <v>3014</v>
      </c>
      <c r="J1478" s="151">
        <v>41</v>
      </c>
      <c r="K1478" s="151">
        <v>41</v>
      </c>
      <c r="L1478" s="151">
        <v>0</v>
      </c>
      <c r="M1478" s="151">
        <v>0</v>
      </c>
      <c r="N1478" s="151">
        <v>1966</v>
      </c>
      <c r="O1478" s="151">
        <v>14</v>
      </c>
      <c r="P1478" s="151">
        <v>14</v>
      </c>
      <c r="Q1478" s="151">
        <v>1</v>
      </c>
      <c r="R1478" s="151">
        <v>0</v>
      </c>
      <c r="S1478" s="152">
        <v>0.015</v>
      </c>
      <c r="T1478" s="153">
        <v>62816</v>
      </c>
      <c r="U1478" s="153">
        <v>1051</v>
      </c>
      <c r="V1478" s="153">
        <v>1033</v>
      </c>
      <c r="W1478" s="153">
        <v>0</v>
      </c>
      <c r="X1478" s="151">
        <v>929</v>
      </c>
      <c r="Y1478" s="154">
        <v>0.0167314060112073</v>
      </c>
      <c r="Z1478" s="154">
        <v>0.0133542812254517</v>
      </c>
      <c r="AA1478" s="154">
        <v>0.0136031851360319</v>
      </c>
      <c r="AB1478" s="155">
        <v>0.00712105798575788</v>
      </c>
      <c r="AC1478" s="156">
        <v>-0.000248903910580162</v>
      </c>
      <c r="AD1478" s="157">
        <v>17497</v>
      </c>
      <c r="AE1478" s="158">
        <v>288</v>
      </c>
      <c r="AF1478" s="158">
        <v>0</v>
      </c>
      <c r="AG1478" s="158">
        <v>18707</v>
      </c>
      <c r="AH1478" s="158">
        <v>315</v>
      </c>
      <c r="AI1478" s="158">
        <v>0</v>
      </c>
      <c r="AJ1478" s="155">
        <v>0.0164599645653541</v>
      </c>
      <c r="AK1478" s="155">
        <v>0.0168386165606457</v>
      </c>
      <c r="AL1478" s="156">
        <v>-0.00037865199529169</v>
      </c>
    </row>
    <row r="1479" spans="1:38">
      <c r="A1479" s="166" t="s">
        <v>1085</v>
      </c>
      <c r="B1479" s="167" t="s">
        <v>1844</v>
      </c>
      <c r="C1479" s="167" t="s">
        <v>1304</v>
      </c>
      <c r="D1479" s="150">
        <v>4036</v>
      </c>
      <c r="E1479" s="150">
        <v>37</v>
      </c>
      <c r="F1479" s="150">
        <v>32</v>
      </c>
      <c r="G1479" s="150">
        <v>0</v>
      </c>
      <c r="H1479" s="150">
        <v>0</v>
      </c>
      <c r="I1479" s="151">
        <v>4037</v>
      </c>
      <c r="J1479" s="151">
        <v>36</v>
      </c>
      <c r="K1479" s="151">
        <v>36</v>
      </c>
      <c r="L1479" s="151">
        <v>1</v>
      </c>
      <c r="M1479" s="151">
        <v>0</v>
      </c>
      <c r="N1479" s="151">
        <v>2048</v>
      </c>
      <c r="O1479" s="151">
        <v>34</v>
      </c>
      <c r="P1479" s="151">
        <v>34</v>
      </c>
      <c r="Q1479" s="151">
        <v>6</v>
      </c>
      <c r="R1479" s="151">
        <v>0</v>
      </c>
      <c r="S1479" s="152">
        <v>0.015</v>
      </c>
      <c r="T1479" s="153">
        <v>87650</v>
      </c>
      <c r="U1479" s="153">
        <v>1069</v>
      </c>
      <c r="V1479" s="153">
        <v>1064</v>
      </c>
      <c r="W1479" s="153">
        <v>0</v>
      </c>
      <c r="X1479" s="151">
        <v>950</v>
      </c>
      <c r="Y1479" s="154">
        <v>0.0121962350256703</v>
      </c>
      <c r="Z1479" s="154">
        <v>0.00916749256689792</v>
      </c>
      <c r="AA1479" s="154">
        <v>0.00891751300470646</v>
      </c>
      <c r="AB1479" s="155">
        <v>0.0166015625</v>
      </c>
      <c r="AC1479" s="156">
        <v>0.000249979562191454</v>
      </c>
      <c r="AD1479" s="157">
        <v>24285</v>
      </c>
      <c r="AE1479" s="158">
        <v>290</v>
      </c>
      <c r="AF1479" s="158">
        <v>0</v>
      </c>
      <c r="AG1479" s="158">
        <v>26724</v>
      </c>
      <c r="AH1479" s="158">
        <v>316</v>
      </c>
      <c r="AI1479" s="158">
        <v>0</v>
      </c>
      <c r="AJ1479" s="155">
        <v>0.0119415276919909</v>
      </c>
      <c r="AK1479" s="155">
        <v>0.0118245771591079</v>
      </c>
      <c r="AL1479" s="156">
        <v>0.000116950532883024</v>
      </c>
    </row>
    <row r="1480" spans="1:38">
      <c r="A1480" s="166" t="s">
        <v>1085</v>
      </c>
      <c r="B1480" s="167" t="s">
        <v>1844</v>
      </c>
      <c r="C1480" s="167" t="s">
        <v>1305</v>
      </c>
      <c r="D1480" s="150">
        <v>2737</v>
      </c>
      <c r="E1480" s="150">
        <v>75</v>
      </c>
      <c r="F1480" s="150">
        <v>58</v>
      </c>
      <c r="G1480" s="150">
        <v>0</v>
      </c>
      <c r="H1480" s="150">
        <v>0</v>
      </c>
      <c r="I1480" s="151">
        <v>2598</v>
      </c>
      <c r="J1480" s="151">
        <v>92</v>
      </c>
      <c r="K1480" s="151">
        <v>92</v>
      </c>
      <c r="L1480" s="151">
        <v>3</v>
      </c>
      <c r="M1480" s="151">
        <v>0</v>
      </c>
      <c r="N1480" s="151">
        <v>1500</v>
      </c>
      <c r="O1480" s="151">
        <v>0</v>
      </c>
      <c r="P1480" s="151">
        <v>0</v>
      </c>
      <c r="Q1480" s="151">
        <v>0</v>
      </c>
      <c r="R1480" s="151">
        <v>0</v>
      </c>
      <c r="S1480" s="152">
        <v>0.015</v>
      </c>
      <c r="T1480" s="153">
        <v>59250</v>
      </c>
      <c r="U1480" s="153">
        <v>1377</v>
      </c>
      <c r="V1480" s="153">
        <v>1360</v>
      </c>
      <c r="W1480" s="153">
        <v>1</v>
      </c>
      <c r="X1480" s="151">
        <v>1179</v>
      </c>
      <c r="Y1480" s="154">
        <v>0.0232236286919831</v>
      </c>
      <c r="Z1480" s="154">
        <v>0.0274022652539277</v>
      </c>
      <c r="AA1480" s="154">
        <v>0.0354118552732871</v>
      </c>
      <c r="AB1480" s="155">
        <v>0</v>
      </c>
      <c r="AC1480" s="156">
        <v>-0.00800959001935948</v>
      </c>
      <c r="AD1480" s="157">
        <v>16691</v>
      </c>
      <c r="AE1480" s="158">
        <v>394</v>
      </c>
      <c r="AF1480" s="158">
        <v>0</v>
      </c>
      <c r="AG1480" s="158">
        <v>18288</v>
      </c>
      <c r="AH1480" s="158">
        <v>366</v>
      </c>
      <c r="AI1480" s="158">
        <v>0</v>
      </c>
      <c r="AJ1480" s="155">
        <v>0.0236055359175604</v>
      </c>
      <c r="AK1480" s="155">
        <v>0.0200131233595801</v>
      </c>
      <c r="AL1480" s="156">
        <v>0.00359241255798031</v>
      </c>
    </row>
    <row r="1481" spans="1:38">
      <c r="A1481" s="166" t="s">
        <v>1085</v>
      </c>
      <c r="B1481" s="167" t="s">
        <v>1844</v>
      </c>
      <c r="C1481" s="167" t="s">
        <v>1306</v>
      </c>
      <c r="D1481" s="150">
        <v>3056</v>
      </c>
      <c r="E1481" s="150">
        <v>55</v>
      </c>
      <c r="F1481" s="150">
        <v>46</v>
      </c>
      <c r="G1481" s="150">
        <v>0</v>
      </c>
      <c r="H1481" s="150">
        <v>0</v>
      </c>
      <c r="I1481" s="151">
        <v>2760</v>
      </c>
      <c r="J1481" s="151">
        <v>52</v>
      </c>
      <c r="K1481" s="151">
        <v>52</v>
      </c>
      <c r="L1481" s="151">
        <v>4</v>
      </c>
      <c r="M1481" s="151">
        <v>0</v>
      </c>
      <c r="N1481" s="151">
        <v>1902</v>
      </c>
      <c r="O1481" s="151">
        <v>88</v>
      </c>
      <c r="P1481" s="151">
        <v>88</v>
      </c>
      <c r="Q1481" s="151">
        <v>38</v>
      </c>
      <c r="R1481" s="151">
        <v>0</v>
      </c>
      <c r="S1481" s="152">
        <v>0.015</v>
      </c>
      <c r="T1481" s="153">
        <v>69503</v>
      </c>
      <c r="U1481" s="153">
        <v>1773</v>
      </c>
      <c r="V1481" s="153">
        <v>1764</v>
      </c>
      <c r="W1481" s="153">
        <v>4</v>
      </c>
      <c r="X1481" s="151">
        <v>1592</v>
      </c>
      <c r="Y1481" s="154">
        <v>0.0254521387566004</v>
      </c>
      <c r="Z1481" s="154">
        <v>0.0179973821989529</v>
      </c>
      <c r="AA1481" s="154">
        <v>0.0188405797101449</v>
      </c>
      <c r="AB1481" s="155">
        <v>0.046267087276551</v>
      </c>
      <c r="AC1481" s="156">
        <v>-0.000843197511192047</v>
      </c>
      <c r="AD1481" s="157">
        <v>19168</v>
      </c>
      <c r="AE1481" s="158">
        <v>503</v>
      </c>
      <c r="AF1481" s="158">
        <v>0</v>
      </c>
      <c r="AG1481" s="158">
        <v>21144</v>
      </c>
      <c r="AH1481" s="158">
        <v>535</v>
      </c>
      <c r="AI1481" s="158">
        <v>2</v>
      </c>
      <c r="AJ1481" s="155">
        <v>0.026241652754591</v>
      </c>
      <c r="AK1481" s="155">
        <v>0.0252080968596292</v>
      </c>
      <c r="AL1481" s="156">
        <v>0.00103355589496177</v>
      </c>
    </row>
    <row r="1482" spans="1:38">
      <c r="A1482" s="166" t="s">
        <v>1085</v>
      </c>
      <c r="B1482" s="167" t="s">
        <v>1844</v>
      </c>
      <c r="C1482" s="167" t="s">
        <v>1307</v>
      </c>
      <c r="D1482" s="150">
        <v>2063</v>
      </c>
      <c r="E1482" s="150">
        <v>40</v>
      </c>
      <c r="F1482" s="150">
        <v>33</v>
      </c>
      <c r="G1482" s="150">
        <v>0</v>
      </c>
      <c r="H1482" s="150">
        <v>0</v>
      </c>
      <c r="I1482" s="151">
        <v>1907</v>
      </c>
      <c r="J1482" s="151">
        <v>36</v>
      </c>
      <c r="K1482" s="151">
        <v>36</v>
      </c>
      <c r="L1482" s="151">
        <v>6</v>
      </c>
      <c r="M1482" s="151">
        <v>1</v>
      </c>
      <c r="N1482" s="151">
        <v>1076</v>
      </c>
      <c r="O1482" s="151">
        <v>28</v>
      </c>
      <c r="P1482" s="151">
        <v>28</v>
      </c>
      <c r="Q1482" s="151">
        <v>9</v>
      </c>
      <c r="R1482" s="151">
        <v>0</v>
      </c>
      <c r="S1482" s="152">
        <v>0.015</v>
      </c>
      <c r="T1482" s="153">
        <v>43785</v>
      </c>
      <c r="U1482" s="153">
        <v>912</v>
      </c>
      <c r="V1482" s="153">
        <v>905</v>
      </c>
      <c r="W1482" s="153">
        <v>5</v>
      </c>
      <c r="X1482" s="151">
        <v>804</v>
      </c>
      <c r="Y1482" s="154">
        <v>0.0207148566860797</v>
      </c>
      <c r="Z1482" s="154">
        <v>0.0193892389723703</v>
      </c>
      <c r="AA1482" s="154">
        <v>0.0183534347142108</v>
      </c>
      <c r="AB1482" s="155">
        <v>0.0260223048327138</v>
      </c>
      <c r="AC1482" s="156">
        <v>0.00103580425815953</v>
      </c>
      <c r="AD1482" s="157">
        <v>12236</v>
      </c>
      <c r="AE1482" s="158">
        <v>275</v>
      </c>
      <c r="AF1482" s="158">
        <v>2</v>
      </c>
      <c r="AG1482" s="158">
        <v>13453</v>
      </c>
      <c r="AH1482" s="158">
        <v>264</v>
      </c>
      <c r="AI1482" s="158">
        <v>1</v>
      </c>
      <c r="AJ1482" s="155">
        <v>0.0223112128146453</v>
      </c>
      <c r="AK1482" s="155">
        <v>0.0195495428528953</v>
      </c>
      <c r="AL1482" s="156">
        <v>0.00276166996175005</v>
      </c>
    </row>
    <row r="1483" spans="1:38">
      <c r="A1483" s="166" t="s">
        <v>1085</v>
      </c>
      <c r="B1483" s="167" t="s">
        <v>1844</v>
      </c>
      <c r="C1483" s="167" t="s">
        <v>1308</v>
      </c>
      <c r="D1483" s="150">
        <v>2006</v>
      </c>
      <c r="E1483" s="150">
        <v>31</v>
      </c>
      <c r="F1483" s="150">
        <v>21</v>
      </c>
      <c r="G1483" s="150">
        <v>0</v>
      </c>
      <c r="H1483" s="150">
        <v>0</v>
      </c>
      <c r="I1483" s="151">
        <v>1868</v>
      </c>
      <c r="J1483" s="151">
        <v>41</v>
      </c>
      <c r="K1483" s="151">
        <v>41</v>
      </c>
      <c r="L1483" s="151">
        <v>0</v>
      </c>
      <c r="M1483" s="151">
        <v>0</v>
      </c>
      <c r="N1483" s="151">
        <v>1094</v>
      </c>
      <c r="O1483" s="151">
        <v>0</v>
      </c>
      <c r="P1483" s="151">
        <v>0</v>
      </c>
      <c r="Q1483" s="151">
        <v>0</v>
      </c>
      <c r="R1483" s="151">
        <v>0</v>
      </c>
      <c r="S1483" s="152">
        <v>0.015</v>
      </c>
      <c r="T1483" s="153">
        <v>44005</v>
      </c>
      <c r="U1483" s="153">
        <v>726</v>
      </c>
      <c r="V1483" s="153">
        <v>716</v>
      </c>
      <c r="W1483" s="153">
        <v>0</v>
      </c>
      <c r="X1483" s="151">
        <v>632</v>
      </c>
      <c r="Y1483" s="154">
        <v>0.016498125213044</v>
      </c>
      <c r="Z1483" s="154">
        <v>0.0154536390827517</v>
      </c>
      <c r="AA1483" s="154">
        <v>0.021948608137045</v>
      </c>
      <c r="AB1483" s="155">
        <v>0</v>
      </c>
      <c r="AC1483" s="156">
        <v>-0.00649496905429322</v>
      </c>
      <c r="AD1483" s="157">
        <v>12027</v>
      </c>
      <c r="AE1483" s="158">
        <v>202</v>
      </c>
      <c r="AF1483" s="158">
        <v>0</v>
      </c>
      <c r="AG1483" s="158">
        <v>13555</v>
      </c>
      <c r="AH1483" s="158">
        <v>237</v>
      </c>
      <c r="AI1483" s="158">
        <v>0</v>
      </c>
      <c r="AJ1483" s="155">
        <v>0.0167955433607716</v>
      </c>
      <c r="AK1483" s="155">
        <v>0.017484323127997</v>
      </c>
      <c r="AL1483" s="156">
        <v>-0.000688779767225454</v>
      </c>
    </row>
    <row r="1484" spans="1:38">
      <c r="A1484" s="166" t="s">
        <v>1085</v>
      </c>
      <c r="B1484" s="167" t="s">
        <v>1844</v>
      </c>
      <c r="C1484" s="167" t="s">
        <v>1309</v>
      </c>
      <c r="D1484" s="150">
        <v>2138</v>
      </c>
      <c r="E1484" s="150">
        <v>10</v>
      </c>
      <c r="F1484" s="150">
        <v>7</v>
      </c>
      <c r="G1484" s="150">
        <v>0</v>
      </c>
      <c r="H1484" s="150">
        <v>0</v>
      </c>
      <c r="I1484" s="151">
        <v>2009</v>
      </c>
      <c r="J1484" s="151">
        <v>32</v>
      </c>
      <c r="K1484" s="151">
        <v>32</v>
      </c>
      <c r="L1484" s="151">
        <v>3</v>
      </c>
      <c r="M1484" s="151">
        <v>0</v>
      </c>
      <c r="N1484" s="151">
        <v>1134</v>
      </c>
      <c r="O1484" s="151">
        <v>22</v>
      </c>
      <c r="P1484" s="151">
        <v>22</v>
      </c>
      <c r="Q1484" s="151">
        <v>5</v>
      </c>
      <c r="R1484" s="151">
        <v>0</v>
      </c>
      <c r="S1484" s="152">
        <v>0.015</v>
      </c>
      <c r="T1484" s="153">
        <v>46667</v>
      </c>
      <c r="U1484" s="153">
        <v>587</v>
      </c>
      <c r="V1484" s="153">
        <v>584</v>
      </c>
      <c r="W1484" s="153">
        <v>0</v>
      </c>
      <c r="X1484" s="151">
        <v>522</v>
      </c>
      <c r="Y1484" s="154">
        <v>0.0125784815822744</v>
      </c>
      <c r="Z1484" s="154">
        <v>0.00467726847521048</v>
      </c>
      <c r="AA1484" s="154">
        <v>0.0159283225485316</v>
      </c>
      <c r="AB1484" s="155">
        <v>0.0194003527336861</v>
      </c>
      <c r="AC1484" s="156">
        <v>-0.0112510540733211</v>
      </c>
      <c r="AD1484" s="157">
        <v>12978</v>
      </c>
      <c r="AE1484" s="158">
        <v>159</v>
      </c>
      <c r="AF1484" s="158">
        <v>0</v>
      </c>
      <c r="AG1484" s="158">
        <v>14207</v>
      </c>
      <c r="AH1484" s="158">
        <v>184</v>
      </c>
      <c r="AI1484" s="158">
        <v>0</v>
      </c>
      <c r="AJ1484" s="155">
        <v>0.0122515025427647</v>
      </c>
      <c r="AK1484" s="155">
        <v>0.0129513620046456</v>
      </c>
      <c r="AL1484" s="156">
        <v>-0.00069985946188092</v>
      </c>
    </row>
    <row r="1485" spans="1:38">
      <c r="A1485" s="166" t="s">
        <v>1085</v>
      </c>
      <c r="B1485" s="167" t="s">
        <v>1844</v>
      </c>
      <c r="C1485" s="167" t="s">
        <v>1310</v>
      </c>
      <c r="D1485" s="150">
        <v>5150</v>
      </c>
      <c r="E1485" s="150">
        <v>170</v>
      </c>
      <c r="F1485" s="150">
        <v>129</v>
      </c>
      <c r="G1485" s="150">
        <v>0</v>
      </c>
      <c r="H1485" s="150">
        <v>0</v>
      </c>
      <c r="I1485" s="151">
        <v>5986</v>
      </c>
      <c r="J1485" s="151">
        <v>137</v>
      </c>
      <c r="K1485" s="151">
        <v>137</v>
      </c>
      <c r="L1485" s="151">
        <v>0</v>
      </c>
      <c r="M1485" s="151">
        <v>0</v>
      </c>
      <c r="N1485" s="151">
        <v>3387</v>
      </c>
      <c r="O1485" s="151">
        <v>113</v>
      </c>
      <c r="P1485" s="151">
        <v>112</v>
      </c>
      <c r="Q1485" s="151">
        <v>19</v>
      </c>
      <c r="R1485" s="151">
        <v>0</v>
      </c>
      <c r="S1485" s="152">
        <v>0.015</v>
      </c>
      <c r="T1485" s="153">
        <v>120173</v>
      </c>
      <c r="U1485" s="153">
        <v>4013</v>
      </c>
      <c r="V1485" s="153">
        <v>3971</v>
      </c>
      <c r="W1485" s="153">
        <v>0</v>
      </c>
      <c r="X1485" s="151">
        <v>3541</v>
      </c>
      <c r="Y1485" s="154">
        <v>0.0333935243357493</v>
      </c>
      <c r="Z1485" s="154">
        <v>0.0330097087378641</v>
      </c>
      <c r="AA1485" s="154">
        <v>0.0228867357166722</v>
      </c>
      <c r="AB1485" s="155">
        <v>0.0333628579864187</v>
      </c>
      <c r="AC1485" s="156">
        <v>0.0101229730211918</v>
      </c>
      <c r="AD1485" s="157">
        <v>33265</v>
      </c>
      <c r="AE1485" s="158">
        <v>1094</v>
      </c>
      <c r="AF1485" s="158">
        <v>0</v>
      </c>
      <c r="AG1485" s="158">
        <v>35754</v>
      </c>
      <c r="AH1485" s="158">
        <v>1191</v>
      </c>
      <c r="AI1485" s="158">
        <v>0</v>
      </c>
      <c r="AJ1485" s="155">
        <v>0.0328874192093792</v>
      </c>
      <c r="AK1485" s="155">
        <v>0.0333109582144655</v>
      </c>
      <c r="AL1485" s="156">
        <v>-0.000423539005086286</v>
      </c>
    </row>
    <row r="1486" spans="1:38">
      <c r="A1486" s="166" t="s">
        <v>1085</v>
      </c>
      <c r="B1486" s="167" t="s">
        <v>1844</v>
      </c>
      <c r="C1486" s="167" t="s">
        <v>1311</v>
      </c>
      <c r="D1486" s="150">
        <v>7717</v>
      </c>
      <c r="E1486" s="150">
        <v>168</v>
      </c>
      <c r="F1486" s="150">
        <v>128</v>
      </c>
      <c r="G1486" s="150">
        <v>1</v>
      </c>
      <c r="H1486" s="150">
        <v>0</v>
      </c>
      <c r="I1486" s="151">
        <v>9068</v>
      </c>
      <c r="J1486" s="151">
        <v>143</v>
      </c>
      <c r="K1486" s="151">
        <v>143</v>
      </c>
      <c r="L1486" s="151">
        <v>2</v>
      </c>
      <c r="M1486" s="151">
        <v>0</v>
      </c>
      <c r="N1486" s="151">
        <v>5081</v>
      </c>
      <c r="O1486" s="151">
        <v>124</v>
      </c>
      <c r="P1486" s="151">
        <v>124</v>
      </c>
      <c r="Q1486" s="151">
        <v>42</v>
      </c>
      <c r="R1486" s="151">
        <v>0</v>
      </c>
      <c r="S1486" s="152">
        <v>0.015</v>
      </c>
      <c r="T1486" s="153">
        <v>185124</v>
      </c>
      <c r="U1486" s="153">
        <v>3832</v>
      </c>
      <c r="V1486" s="153">
        <v>3792</v>
      </c>
      <c r="W1486" s="153">
        <v>0</v>
      </c>
      <c r="X1486" s="151">
        <v>3345</v>
      </c>
      <c r="Y1486" s="154">
        <v>0.0206996391607787</v>
      </c>
      <c r="Z1486" s="154">
        <v>0.0217701179214721</v>
      </c>
      <c r="AA1486" s="154">
        <v>0.0157697397441553</v>
      </c>
      <c r="AB1486" s="155">
        <v>0.0244046447549695</v>
      </c>
      <c r="AC1486" s="156">
        <v>0.0060003781773168</v>
      </c>
      <c r="AD1486" s="157">
        <v>50715</v>
      </c>
      <c r="AE1486" s="158">
        <v>1126</v>
      </c>
      <c r="AF1486" s="158">
        <v>0</v>
      </c>
      <c r="AG1486" s="158">
        <v>55299</v>
      </c>
      <c r="AH1486" s="158">
        <v>1157</v>
      </c>
      <c r="AI1486" s="158">
        <v>0</v>
      </c>
      <c r="AJ1486" s="155">
        <v>0.0222025041900818</v>
      </c>
      <c r="AK1486" s="155">
        <v>0.0209226206622181</v>
      </c>
      <c r="AL1486" s="156">
        <v>0.00127988352786371</v>
      </c>
    </row>
    <row r="1487" spans="1:38">
      <c r="A1487" s="166" t="s">
        <v>1085</v>
      </c>
      <c r="B1487" s="167" t="s">
        <v>1844</v>
      </c>
      <c r="C1487" s="167" t="s">
        <v>1312</v>
      </c>
      <c r="D1487" s="150">
        <v>3060</v>
      </c>
      <c r="E1487" s="150">
        <v>84</v>
      </c>
      <c r="F1487" s="150">
        <v>61</v>
      </c>
      <c r="G1487" s="150">
        <v>0</v>
      </c>
      <c r="H1487" s="150">
        <v>0</v>
      </c>
      <c r="I1487" s="151">
        <v>2950</v>
      </c>
      <c r="J1487" s="151">
        <v>82</v>
      </c>
      <c r="K1487" s="151">
        <v>81</v>
      </c>
      <c r="L1487" s="151">
        <v>2</v>
      </c>
      <c r="M1487" s="151">
        <v>0</v>
      </c>
      <c r="N1487" s="151">
        <v>1939</v>
      </c>
      <c r="O1487" s="151">
        <v>70</v>
      </c>
      <c r="P1487" s="151">
        <v>69</v>
      </c>
      <c r="Q1487" s="151">
        <v>24</v>
      </c>
      <c r="R1487" s="151">
        <v>0</v>
      </c>
      <c r="S1487" s="152">
        <v>0.015</v>
      </c>
      <c r="T1487" s="153">
        <v>66162</v>
      </c>
      <c r="U1487" s="153">
        <v>1648</v>
      </c>
      <c r="V1487" s="153">
        <v>1623</v>
      </c>
      <c r="W1487" s="153">
        <v>0</v>
      </c>
      <c r="X1487" s="151">
        <v>1414</v>
      </c>
      <c r="Y1487" s="154">
        <v>0.0249085577824129</v>
      </c>
      <c r="Z1487" s="154">
        <v>0.0274509803921569</v>
      </c>
      <c r="AA1487" s="154">
        <v>0.0277966101694915</v>
      </c>
      <c r="AB1487" s="155">
        <v>0.036101083032491</v>
      </c>
      <c r="AC1487" s="156">
        <v>-0.000345629777334662</v>
      </c>
      <c r="AD1487" s="157">
        <v>18984</v>
      </c>
      <c r="AE1487" s="158">
        <v>523</v>
      </c>
      <c r="AF1487" s="158">
        <v>0</v>
      </c>
      <c r="AG1487" s="158">
        <v>19725</v>
      </c>
      <c r="AH1487" s="158">
        <v>433</v>
      </c>
      <c r="AI1487" s="158">
        <v>0</v>
      </c>
      <c r="AJ1487" s="155">
        <v>0.0275495153813738</v>
      </c>
      <c r="AK1487" s="155">
        <v>0.0219518377693283</v>
      </c>
      <c r="AL1487" s="156">
        <v>0.00559767761204552</v>
      </c>
    </row>
    <row r="1488" spans="1:38">
      <c r="A1488" s="166" t="s">
        <v>1085</v>
      </c>
      <c r="B1488" s="167" t="s">
        <v>1844</v>
      </c>
      <c r="C1488" s="167" t="s">
        <v>1313</v>
      </c>
      <c r="D1488" s="150">
        <v>5901</v>
      </c>
      <c r="E1488" s="150">
        <v>171</v>
      </c>
      <c r="F1488" s="150">
        <v>132</v>
      </c>
      <c r="G1488" s="150">
        <v>0</v>
      </c>
      <c r="H1488" s="150">
        <v>0</v>
      </c>
      <c r="I1488" s="151">
        <v>6790</v>
      </c>
      <c r="J1488" s="151">
        <v>150</v>
      </c>
      <c r="K1488" s="151">
        <v>150</v>
      </c>
      <c r="L1488" s="151">
        <v>13</v>
      </c>
      <c r="M1488" s="151">
        <v>0</v>
      </c>
      <c r="N1488" s="151">
        <v>4153</v>
      </c>
      <c r="O1488" s="151">
        <v>146</v>
      </c>
      <c r="P1488" s="151">
        <v>146</v>
      </c>
      <c r="Q1488" s="151">
        <v>63</v>
      </c>
      <c r="R1488" s="151">
        <v>0</v>
      </c>
      <c r="S1488" s="152">
        <v>0.015</v>
      </c>
      <c r="T1488" s="153">
        <v>136710</v>
      </c>
      <c r="U1488" s="153">
        <v>4348</v>
      </c>
      <c r="V1488" s="153">
        <v>4309</v>
      </c>
      <c r="W1488" s="153">
        <v>0</v>
      </c>
      <c r="X1488" s="151">
        <v>3891</v>
      </c>
      <c r="Y1488" s="154">
        <v>0.0318045497769</v>
      </c>
      <c r="Z1488" s="154">
        <v>0.028978139298424</v>
      </c>
      <c r="AA1488" s="154">
        <v>0.0220913107511046</v>
      </c>
      <c r="AB1488" s="155">
        <v>0.0351553094148808</v>
      </c>
      <c r="AC1488" s="156">
        <v>0.00688682854731943</v>
      </c>
      <c r="AD1488" s="157">
        <v>38769</v>
      </c>
      <c r="AE1488" s="158">
        <v>1221</v>
      </c>
      <c r="AF1488" s="158">
        <v>0</v>
      </c>
      <c r="AG1488" s="158">
        <v>39839</v>
      </c>
      <c r="AH1488" s="158">
        <v>1275</v>
      </c>
      <c r="AI1488" s="158">
        <v>0</v>
      </c>
      <c r="AJ1488" s="155">
        <v>0.0314942350847326</v>
      </c>
      <c r="AK1488" s="155">
        <v>0.0320038153568112</v>
      </c>
      <c r="AL1488" s="156">
        <v>-0.000509580272078515</v>
      </c>
    </row>
    <row r="1489" spans="1:38">
      <c r="A1489" s="166" t="s">
        <v>1085</v>
      </c>
      <c r="B1489" s="167" t="s">
        <v>1844</v>
      </c>
      <c r="C1489" s="167" t="s">
        <v>1314</v>
      </c>
      <c r="D1489" s="150">
        <v>3077</v>
      </c>
      <c r="E1489" s="150">
        <v>59</v>
      </c>
      <c r="F1489" s="150">
        <v>40</v>
      </c>
      <c r="G1489" s="150">
        <v>0</v>
      </c>
      <c r="H1489" s="150">
        <v>0</v>
      </c>
      <c r="I1489" s="151">
        <v>3534</v>
      </c>
      <c r="J1489" s="151">
        <v>85</v>
      </c>
      <c r="K1489" s="151">
        <v>85</v>
      </c>
      <c r="L1489" s="151">
        <v>10</v>
      </c>
      <c r="M1489" s="151">
        <v>0</v>
      </c>
      <c r="N1489" s="151">
        <v>2051</v>
      </c>
      <c r="O1489" s="151">
        <v>36</v>
      </c>
      <c r="P1489" s="151">
        <v>36</v>
      </c>
      <c r="Q1489" s="151">
        <v>5</v>
      </c>
      <c r="R1489" s="151">
        <v>0</v>
      </c>
      <c r="S1489" s="152">
        <v>0.015</v>
      </c>
      <c r="T1489" s="153">
        <v>69078</v>
      </c>
      <c r="U1489" s="153">
        <v>1362</v>
      </c>
      <c r="V1489" s="153">
        <v>1343</v>
      </c>
      <c r="W1489" s="153">
        <v>0</v>
      </c>
      <c r="X1489" s="151">
        <v>1158</v>
      </c>
      <c r="Y1489" s="154">
        <v>0.0197168418309737</v>
      </c>
      <c r="Z1489" s="154">
        <v>0.0191745206369841</v>
      </c>
      <c r="AA1489" s="154">
        <v>0.0240520656479909</v>
      </c>
      <c r="AB1489" s="155">
        <v>0.0175524134568503</v>
      </c>
      <c r="AC1489" s="156">
        <v>-0.00487754501100687</v>
      </c>
      <c r="AD1489" s="157">
        <v>19737</v>
      </c>
      <c r="AE1489" s="158">
        <v>400</v>
      </c>
      <c r="AF1489" s="158">
        <v>0</v>
      </c>
      <c r="AG1489" s="158">
        <v>20469</v>
      </c>
      <c r="AH1489" s="158">
        <v>427</v>
      </c>
      <c r="AI1489" s="158">
        <v>0</v>
      </c>
      <c r="AJ1489" s="155">
        <v>0.0202665045346304</v>
      </c>
      <c r="AK1489" s="155">
        <v>0.0208608139137232</v>
      </c>
      <c r="AL1489" s="156">
        <v>-0.0005943093790928</v>
      </c>
    </row>
    <row r="1490" spans="1:38">
      <c r="A1490" s="166" t="s">
        <v>1085</v>
      </c>
      <c r="B1490" s="167" t="s">
        <v>1844</v>
      </c>
      <c r="C1490" s="167" t="s">
        <v>1315</v>
      </c>
      <c r="D1490" s="150">
        <v>6337</v>
      </c>
      <c r="E1490" s="150">
        <v>90</v>
      </c>
      <c r="F1490" s="150">
        <v>62</v>
      </c>
      <c r="G1490" s="150">
        <v>0</v>
      </c>
      <c r="H1490" s="150">
        <v>0</v>
      </c>
      <c r="I1490" s="151">
        <v>7467</v>
      </c>
      <c r="J1490" s="151">
        <v>93</v>
      </c>
      <c r="K1490" s="151">
        <v>93</v>
      </c>
      <c r="L1490" s="151">
        <v>6</v>
      </c>
      <c r="M1490" s="151">
        <v>0</v>
      </c>
      <c r="N1490" s="151">
        <v>4410</v>
      </c>
      <c r="O1490" s="151">
        <v>75</v>
      </c>
      <c r="P1490" s="151">
        <v>75</v>
      </c>
      <c r="Q1490" s="151">
        <v>30</v>
      </c>
      <c r="R1490" s="151">
        <v>0</v>
      </c>
      <c r="S1490" s="152">
        <v>0.015</v>
      </c>
      <c r="T1490" s="153">
        <v>143675</v>
      </c>
      <c r="U1490" s="153">
        <v>2414</v>
      </c>
      <c r="V1490" s="153">
        <v>2386</v>
      </c>
      <c r="W1490" s="153">
        <v>1</v>
      </c>
      <c r="X1490" s="151">
        <v>2157</v>
      </c>
      <c r="Y1490" s="154">
        <v>0.0167948494866887</v>
      </c>
      <c r="Z1490" s="154">
        <v>0.0142023039293041</v>
      </c>
      <c r="AA1490" s="154">
        <v>0.0124548011249498</v>
      </c>
      <c r="AB1490" s="155">
        <v>0.0170068027210884</v>
      </c>
      <c r="AC1490" s="156">
        <v>0.00174750280435431</v>
      </c>
      <c r="AD1490" s="157">
        <v>41318</v>
      </c>
      <c r="AE1490" s="158">
        <v>663</v>
      </c>
      <c r="AF1490" s="158">
        <v>1</v>
      </c>
      <c r="AG1490" s="158">
        <v>42929</v>
      </c>
      <c r="AH1490" s="158">
        <v>716</v>
      </c>
      <c r="AI1490" s="158">
        <v>0</v>
      </c>
      <c r="AJ1490" s="155">
        <v>0.0160220727043903</v>
      </c>
      <c r="AK1490" s="155">
        <v>0.0166787020429081</v>
      </c>
      <c r="AL1490" s="156">
        <v>-0.00065662933851772</v>
      </c>
    </row>
    <row r="1491" spans="1:38">
      <c r="A1491" s="166" t="s">
        <v>1085</v>
      </c>
      <c r="B1491" s="167" t="s">
        <v>1844</v>
      </c>
      <c r="C1491" s="167" t="s">
        <v>1316</v>
      </c>
      <c r="D1491" s="150">
        <v>3365</v>
      </c>
      <c r="E1491" s="150">
        <v>44</v>
      </c>
      <c r="F1491" s="150">
        <v>38</v>
      </c>
      <c r="G1491" s="150">
        <v>0</v>
      </c>
      <c r="H1491" s="150">
        <v>0</v>
      </c>
      <c r="I1491" s="151">
        <v>3953</v>
      </c>
      <c r="J1491" s="151">
        <v>47</v>
      </c>
      <c r="K1491" s="151">
        <v>47</v>
      </c>
      <c r="L1491" s="151">
        <v>1</v>
      </c>
      <c r="M1491" s="151">
        <v>0</v>
      </c>
      <c r="N1491" s="151">
        <v>2415</v>
      </c>
      <c r="O1491" s="151">
        <v>51</v>
      </c>
      <c r="P1491" s="151">
        <v>51</v>
      </c>
      <c r="Q1491" s="151">
        <v>27</v>
      </c>
      <c r="R1491" s="151">
        <v>0</v>
      </c>
      <c r="S1491" s="152">
        <v>0.015</v>
      </c>
      <c r="T1491" s="153">
        <v>76701</v>
      </c>
      <c r="U1491" s="153">
        <v>1386</v>
      </c>
      <c r="V1491" s="153">
        <v>1380</v>
      </c>
      <c r="W1491" s="153">
        <v>0</v>
      </c>
      <c r="X1491" s="151">
        <v>1240</v>
      </c>
      <c r="Y1491" s="154">
        <v>0.0180701685766809</v>
      </c>
      <c r="Z1491" s="154">
        <v>0.013075780089153</v>
      </c>
      <c r="AA1491" s="154">
        <v>0.0118897040222616</v>
      </c>
      <c r="AB1491" s="155">
        <v>0.0211180124223602</v>
      </c>
      <c r="AC1491" s="156">
        <v>0.00118607606689147</v>
      </c>
      <c r="AD1491" s="157">
        <v>22374</v>
      </c>
      <c r="AE1491" s="158">
        <v>394</v>
      </c>
      <c r="AF1491" s="158">
        <v>0</v>
      </c>
      <c r="AG1491" s="158">
        <v>23063</v>
      </c>
      <c r="AH1491" s="158">
        <v>393</v>
      </c>
      <c r="AI1491" s="158">
        <v>0</v>
      </c>
      <c r="AJ1491" s="155">
        <v>0.0176097255743273</v>
      </c>
      <c r="AK1491" s="155">
        <v>0.0170402809695183</v>
      </c>
      <c r="AL1491" s="156">
        <v>0.00056944460480907</v>
      </c>
    </row>
    <row r="1492" spans="1:38">
      <c r="A1492" s="166" t="s">
        <v>1085</v>
      </c>
      <c r="B1492" s="167" t="s">
        <v>1844</v>
      </c>
      <c r="C1492" s="167" t="s">
        <v>1317</v>
      </c>
      <c r="D1492" s="150">
        <v>3061</v>
      </c>
      <c r="E1492" s="150">
        <v>62</v>
      </c>
      <c r="F1492" s="150">
        <v>51</v>
      </c>
      <c r="G1492" s="150">
        <v>0</v>
      </c>
      <c r="H1492" s="150">
        <v>0</v>
      </c>
      <c r="I1492" s="151">
        <v>2839</v>
      </c>
      <c r="J1492" s="151">
        <v>58</v>
      </c>
      <c r="K1492" s="151">
        <v>58</v>
      </c>
      <c r="L1492" s="151">
        <v>0</v>
      </c>
      <c r="M1492" s="151">
        <v>0</v>
      </c>
      <c r="N1492" s="151">
        <v>1664</v>
      </c>
      <c r="O1492" s="151">
        <v>55</v>
      </c>
      <c r="P1492" s="151">
        <v>55</v>
      </c>
      <c r="Q1492" s="151">
        <v>12</v>
      </c>
      <c r="R1492" s="151">
        <v>0</v>
      </c>
      <c r="S1492" s="152">
        <v>0.015</v>
      </c>
      <c r="T1492" s="153">
        <v>68047</v>
      </c>
      <c r="U1492" s="153">
        <v>1414</v>
      </c>
      <c r="V1492" s="153">
        <v>1403</v>
      </c>
      <c r="W1492" s="153">
        <v>0</v>
      </c>
      <c r="X1492" s="151">
        <v>1234</v>
      </c>
      <c r="Y1492" s="154">
        <v>0.0207797551692213</v>
      </c>
      <c r="Z1492" s="154">
        <v>0.0202548186867037</v>
      </c>
      <c r="AA1492" s="154">
        <v>0.0204297287777386</v>
      </c>
      <c r="AB1492" s="155">
        <v>0.0330528846153846</v>
      </c>
      <c r="AC1492" s="156">
        <v>-0.000174910091034951</v>
      </c>
      <c r="AD1492" s="157">
        <v>18156</v>
      </c>
      <c r="AE1492" s="158">
        <v>385</v>
      </c>
      <c r="AF1492" s="158">
        <v>0</v>
      </c>
      <c r="AG1492" s="158">
        <v>20914</v>
      </c>
      <c r="AH1492" s="158">
        <v>414</v>
      </c>
      <c r="AI1492" s="158">
        <v>0</v>
      </c>
      <c r="AJ1492" s="155">
        <v>0.0212051112579863</v>
      </c>
      <c r="AK1492" s="155">
        <v>0.0197953523955245</v>
      </c>
      <c r="AL1492" s="156">
        <v>0.00140975886246181</v>
      </c>
    </row>
    <row r="1493" spans="1:38">
      <c r="A1493" s="166" t="s">
        <v>1085</v>
      </c>
      <c r="B1493" s="167" t="s">
        <v>1844</v>
      </c>
      <c r="C1493" s="167" t="s">
        <v>1318</v>
      </c>
      <c r="D1493" s="150">
        <v>4683</v>
      </c>
      <c r="E1493" s="150">
        <v>71</v>
      </c>
      <c r="F1493" s="150">
        <v>60</v>
      </c>
      <c r="G1493" s="150">
        <v>0</v>
      </c>
      <c r="H1493" s="150">
        <v>0</v>
      </c>
      <c r="I1493" s="151">
        <v>5541</v>
      </c>
      <c r="J1493" s="151">
        <v>78</v>
      </c>
      <c r="K1493" s="151">
        <v>78</v>
      </c>
      <c r="L1493" s="151">
        <v>2</v>
      </c>
      <c r="M1493" s="151">
        <v>0</v>
      </c>
      <c r="N1493" s="151">
        <v>3279</v>
      </c>
      <c r="O1493" s="151">
        <v>50</v>
      </c>
      <c r="P1493" s="151">
        <v>50</v>
      </c>
      <c r="Q1493" s="151">
        <v>23</v>
      </c>
      <c r="R1493" s="151">
        <v>0</v>
      </c>
      <c r="S1493" s="152">
        <v>0.015</v>
      </c>
      <c r="T1493" s="153">
        <v>108036</v>
      </c>
      <c r="U1493" s="153">
        <v>1952</v>
      </c>
      <c r="V1493" s="153">
        <v>1940</v>
      </c>
      <c r="W1493" s="153">
        <v>0</v>
      </c>
      <c r="X1493" s="151">
        <v>1759</v>
      </c>
      <c r="Y1493" s="154">
        <v>0.0180680513902773</v>
      </c>
      <c r="Z1493" s="154">
        <v>0.0151612214392483</v>
      </c>
      <c r="AA1493" s="154">
        <v>0.0140768814293449</v>
      </c>
      <c r="AB1493" s="155">
        <v>0.0152485513876182</v>
      </c>
      <c r="AC1493" s="156">
        <v>0.00108434000990346</v>
      </c>
      <c r="AD1493" s="157">
        <v>30776</v>
      </c>
      <c r="AE1493" s="158">
        <v>550</v>
      </c>
      <c r="AF1493" s="158">
        <v>0</v>
      </c>
      <c r="AG1493" s="158">
        <v>32324</v>
      </c>
      <c r="AH1493" s="158">
        <v>591</v>
      </c>
      <c r="AI1493" s="158">
        <v>0</v>
      </c>
      <c r="AJ1493" s="155">
        <v>0.0178710683649597</v>
      </c>
      <c r="AK1493" s="155">
        <v>0.0182836282638287</v>
      </c>
      <c r="AL1493" s="156">
        <v>-0.000412559898869024</v>
      </c>
    </row>
    <row r="1494" spans="1:38">
      <c r="A1494" s="166" t="s">
        <v>1085</v>
      </c>
      <c r="B1494" s="167" t="s">
        <v>1844</v>
      </c>
      <c r="C1494" s="167" t="s">
        <v>1319</v>
      </c>
      <c r="D1494" s="150">
        <v>2677</v>
      </c>
      <c r="E1494" s="150">
        <v>60</v>
      </c>
      <c r="F1494" s="150">
        <v>36</v>
      </c>
      <c r="G1494" s="150">
        <v>0</v>
      </c>
      <c r="H1494" s="150">
        <v>0</v>
      </c>
      <c r="I1494" s="151">
        <v>3089</v>
      </c>
      <c r="J1494" s="151">
        <v>53</v>
      </c>
      <c r="K1494" s="151">
        <v>53</v>
      </c>
      <c r="L1494" s="151">
        <v>0</v>
      </c>
      <c r="M1494" s="151">
        <v>0</v>
      </c>
      <c r="N1494" s="151">
        <v>1918</v>
      </c>
      <c r="O1494" s="151">
        <v>48</v>
      </c>
      <c r="P1494" s="151">
        <v>48</v>
      </c>
      <c r="Q1494" s="151">
        <v>18</v>
      </c>
      <c r="R1494" s="151">
        <v>0</v>
      </c>
      <c r="S1494" s="152">
        <v>0.015</v>
      </c>
      <c r="T1494" s="153">
        <v>62068</v>
      </c>
      <c r="U1494" s="153">
        <v>1457</v>
      </c>
      <c r="V1494" s="153">
        <v>1433</v>
      </c>
      <c r="W1494" s="153">
        <v>0</v>
      </c>
      <c r="X1494" s="151">
        <v>1287</v>
      </c>
      <c r="Y1494" s="154">
        <v>0.0234742540439518</v>
      </c>
      <c r="Z1494" s="154">
        <v>0.0224131490474412</v>
      </c>
      <c r="AA1494" s="154">
        <v>0.0171576561994173</v>
      </c>
      <c r="AB1494" s="155">
        <v>0.0250260688216893</v>
      </c>
      <c r="AC1494" s="156">
        <v>0.00525549284802388</v>
      </c>
      <c r="AD1494" s="157">
        <v>17464</v>
      </c>
      <c r="AE1494" s="158">
        <v>438</v>
      </c>
      <c r="AF1494" s="158">
        <v>0</v>
      </c>
      <c r="AG1494" s="158">
        <v>18716</v>
      </c>
      <c r="AH1494" s="158">
        <v>417</v>
      </c>
      <c r="AI1494" s="158">
        <v>0</v>
      </c>
      <c r="AJ1494" s="155">
        <v>0.0250801649106734</v>
      </c>
      <c r="AK1494" s="155">
        <v>0.0222804017952554</v>
      </c>
      <c r="AL1494" s="156">
        <v>0.00279976311541799</v>
      </c>
    </row>
    <row r="1495" spans="1:38">
      <c r="A1495" s="166" t="s">
        <v>1085</v>
      </c>
      <c r="B1495" s="167" t="s">
        <v>1844</v>
      </c>
      <c r="C1495" s="167" t="s">
        <v>1320</v>
      </c>
      <c r="D1495" s="150">
        <v>4094</v>
      </c>
      <c r="E1495" s="150">
        <v>83</v>
      </c>
      <c r="F1495" s="150">
        <v>64</v>
      </c>
      <c r="G1495" s="150">
        <v>0</v>
      </c>
      <c r="H1495" s="150">
        <v>0</v>
      </c>
      <c r="I1495" s="151">
        <v>3898</v>
      </c>
      <c r="J1495" s="151">
        <v>70</v>
      </c>
      <c r="K1495" s="151">
        <v>70</v>
      </c>
      <c r="L1495" s="151">
        <v>0</v>
      </c>
      <c r="M1495" s="151">
        <v>0</v>
      </c>
      <c r="N1495" s="151">
        <v>2243</v>
      </c>
      <c r="O1495" s="151">
        <v>81</v>
      </c>
      <c r="P1495" s="151">
        <v>81</v>
      </c>
      <c r="Q1495" s="151">
        <v>9</v>
      </c>
      <c r="R1495" s="151">
        <v>0</v>
      </c>
      <c r="S1495" s="152">
        <v>0.015</v>
      </c>
      <c r="T1495" s="153">
        <v>92048</v>
      </c>
      <c r="U1495" s="153">
        <v>2047</v>
      </c>
      <c r="V1495" s="153">
        <v>2028</v>
      </c>
      <c r="W1495" s="153">
        <v>0</v>
      </c>
      <c r="X1495" s="151">
        <v>1774</v>
      </c>
      <c r="Y1495" s="154">
        <v>0.0222383973579002</v>
      </c>
      <c r="Z1495" s="154">
        <v>0.0202735710796287</v>
      </c>
      <c r="AA1495" s="154">
        <v>0.0179579271421242</v>
      </c>
      <c r="AB1495" s="155">
        <v>0.0361123495318769</v>
      </c>
      <c r="AC1495" s="156">
        <v>0.00231564393750456</v>
      </c>
      <c r="AD1495" s="157">
        <v>25403</v>
      </c>
      <c r="AE1495" s="158">
        <v>590</v>
      </c>
      <c r="AF1495" s="158">
        <v>0</v>
      </c>
      <c r="AG1495" s="158">
        <v>28146</v>
      </c>
      <c r="AH1495" s="158">
        <v>616</v>
      </c>
      <c r="AI1495" s="158">
        <v>0</v>
      </c>
      <c r="AJ1495" s="155">
        <v>0.0232256032752037</v>
      </c>
      <c r="AK1495" s="155">
        <v>0.0218858807645847</v>
      </c>
      <c r="AL1495" s="156">
        <v>0.00133972251061905</v>
      </c>
    </row>
    <row r="1496" spans="1:38">
      <c r="A1496" s="166" t="s">
        <v>1085</v>
      </c>
      <c r="B1496" s="167" t="s">
        <v>1844</v>
      </c>
      <c r="C1496" s="167" t="s">
        <v>1321</v>
      </c>
      <c r="D1496" s="150">
        <v>1857</v>
      </c>
      <c r="E1496" s="150">
        <v>30</v>
      </c>
      <c r="F1496" s="150">
        <v>25</v>
      </c>
      <c r="G1496" s="150">
        <v>0</v>
      </c>
      <c r="H1496" s="150">
        <v>0</v>
      </c>
      <c r="I1496" s="151">
        <v>2285</v>
      </c>
      <c r="J1496" s="151">
        <v>42</v>
      </c>
      <c r="K1496" s="151">
        <v>42</v>
      </c>
      <c r="L1496" s="151">
        <v>0</v>
      </c>
      <c r="M1496" s="151">
        <v>0</v>
      </c>
      <c r="N1496" s="151">
        <v>1431</v>
      </c>
      <c r="O1496" s="151">
        <v>24</v>
      </c>
      <c r="P1496" s="151">
        <v>24</v>
      </c>
      <c r="Q1496" s="151">
        <v>8</v>
      </c>
      <c r="R1496" s="151">
        <v>0</v>
      </c>
      <c r="S1496" s="152">
        <v>0.015</v>
      </c>
      <c r="T1496" s="153">
        <v>44710</v>
      </c>
      <c r="U1496" s="153">
        <v>929</v>
      </c>
      <c r="V1496" s="153">
        <v>924</v>
      </c>
      <c r="W1496" s="153">
        <v>0</v>
      </c>
      <c r="X1496" s="151">
        <v>812</v>
      </c>
      <c r="Y1496" s="154">
        <v>0.0207783493625587</v>
      </c>
      <c r="Z1496" s="154">
        <v>0.0161550888529887</v>
      </c>
      <c r="AA1496" s="154">
        <v>0.0183807439824945</v>
      </c>
      <c r="AB1496" s="155">
        <v>0.0167714884696017</v>
      </c>
      <c r="AC1496" s="156">
        <v>-0.00222565512950584</v>
      </c>
      <c r="AD1496" s="157">
        <v>12924</v>
      </c>
      <c r="AE1496" s="158">
        <v>273</v>
      </c>
      <c r="AF1496" s="158">
        <v>0</v>
      </c>
      <c r="AG1496" s="158">
        <v>13297</v>
      </c>
      <c r="AH1496" s="158">
        <v>285</v>
      </c>
      <c r="AI1496" s="158">
        <v>0</v>
      </c>
      <c r="AJ1496" s="155">
        <v>0.0211234911792015</v>
      </c>
      <c r="AK1496" s="155">
        <v>0.0214334060314357</v>
      </c>
      <c r="AL1496" s="156">
        <v>-0.000309914852234177</v>
      </c>
    </row>
    <row r="1497" spans="1:38">
      <c r="A1497" s="166" t="s">
        <v>1085</v>
      </c>
      <c r="B1497" s="167" t="s">
        <v>1843</v>
      </c>
      <c r="C1497" s="167" t="s">
        <v>1322</v>
      </c>
      <c r="D1497" s="150">
        <v>29</v>
      </c>
      <c r="E1497" s="150">
        <v>0</v>
      </c>
      <c r="F1497" s="150">
        <v>0</v>
      </c>
      <c r="G1497" s="150">
        <v>0</v>
      </c>
      <c r="H1497" s="150">
        <v>0</v>
      </c>
      <c r="I1497" s="151">
        <v>0</v>
      </c>
      <c r="J1497" s="151">
        <v>0</v>
      </c>
      <c r="K1497" s="151">
        <v>0</v>
      </c>
      <c r="L1497" s="151">
        <v>0</v>
      </c>
      <c r="M1497" s="151">
        <v>0</v>
      </c>
      <c r="N1497" s="151">
        <v>0</v>
      </c>
      <c r="O1497" s="151">
        <v>0</v>
      </c>
      <c r="P1497" s="151">
        <v>0</v>
      </c>
      <c r="Q1497" s="151">
        <v>0</v>
      </c>
      <c r="R1497" s="151">
        <v>0</v>
      </c>
      <c r="S1497" s="152">
        <v>0.015</v>
      </c>
      <c r="T1497" s="153">
        <v>162</v>
      </c>
      <c r="U1497" s="153">
        <v>4</v>
      </c>
      <c r="V1497" s="153">
        <v>4</v>
      </c>
      <c r="W1497" s="153">
        <v>0</v>
      </c>
      <c r="X1497" s="151">
        <v>4</v>
      </c>
      <c r="Y1497" s="154">
        <v>0.0246913580246914</v>
      </c>
      <c r="Z1497" s="154">
        <v>0</v>
      </c>
      <c r="AA1497" s="154">
        <v>0</v>
      </c>
      <c r="AB1497" s="155">
        <v>0</v>
      </c>
      <c r="AC1497" s="156">
        <v>0</v>
      </c>
      <c r="AD1497" s="157">
        <v>58</v>
      </c>
      <c r="AE1497" s="158">
        <v>0</v>
      </c>
      <c r="AF1497" s="158">
        <v>0</v>
      </c>
      <c r="AG1497" s="158">
        <v>26</v>
      </c>
      <c r="AH1497" s="158">
        <v>0</v>
      </c>
      <c r="AI1497" s="158">
        <v>0</v>
      </c>
      <c r="AJ1497" s="155">
        <v>0</v>
      </c>
      <c r="AK1497" s="155">
        <v>0</v>
      </c>
      <c r="AL1497" s="156">
        <v>0</v>
      </c>
    </row>
    <row r="1498" spans="1:38">
      <c r="A1498" s="166" t="s">
        <v>1085</v>
      </c>
      <c r="B1498" s="167" t="s">
        <v>1843</v>
      </c>
      <c r="C1498" s="167" t="s">
        <v>1323</v>
      </c>
      <c r="D1498" s="150">
        <v>5155</v>
      </c>
      <c r="E1498" s="150">
        <v>57</v>
      </c>
      <c r="F1498" s="150">
        <v>44</v>
      </c>
      <c r="G1498" s="150">
        <v>0</v>
      </c>
      <c r="H1498" s="150">
        <v>0</v>
      </c>
      <c r="I1498" s="151">
        <v>4832</v>
      </c>
      <c r="J1498" s="151">
        <v>49</v>
      </c>
      <c r="K1498" s="151">
        <v>49</v>
      </c>
      <c r="L1498" s="151">
        <v>1</v>
      </c>
      <c r="M1498" s="151">
        <v>0</v>
      </c>
      <c r="N1498" s="151">
        <v>2824</v>
      </c>
      <c r="O1498" s="151">
        <v>69</v>
      </c>
      <c r="P1498" s="151">
        <v>69</v>
      </c>
      <c r="Q1498" s="151">
        <v>12</v>
      </c>
      <c r="R1498" s="151">
        <v>0</v>
      </c>
      <c r="S1498" s="152">
        <v>0.015</v>
      </c>
      <c r="T1498" s="153">
        <v>110680</v>
      </c>
      <c r="U1498" s="153">
        <v>1634</v>
      </c>
      <c r="V1498" s="153">
        <v>1620</v>
      </c>
      <c r="W1498" s="153">
        <v>2</v>
      </c>
      <c r="X1498" s="151">
        <v>1429</v>
      </c>
      <c r="Y1498" s="154">
        <v>0.0147452114203108</v>
      </c>
      <c r="Z1498" s="154">
        <v>0.0110572259941804</v>
      </c>
      <c r="AA1498" s="154">
        <v>0.0101407284768212</v>
      </c>
      <c r="AB1498" s="155">
        <v>0.0244334277620397</v>
      </c>
      <c r="AC1498" s="156">
        <v>0.000916497517359215</v>
      </c>
      <c r="AD1498" s="157">
        <v>31188</v>
      </c>
      <c r="AE1498" s="158">
        <v>443</v>
      </c>
      <c r="AF1498" s="158">
        <v>1</v>
      </c>
      <c r="AG1498" s="158">
        <v>33719</v>
      </c>
      <c r="AH1498" s="158">
        <v>501</v>
      </c>
      <c r="AI1498" s="158">
        <v>0</v>
      </c>
      <c r="AJ1498" s="155">
        <v>0.0141721174810825</v>
      </c>
      <c r="AK1498" s="155">
        <v>0.0148580918769833</v>
      </c>
      <c r="AL1498" s="156">
        <v>-0.000685974395900837</v>
      </c>
    </row>
    <row r="1499" spans="1:38">
      <c r="A1499" s="166" t="s">
        <v>1085</v>
      </c>
      <c r="B1499" s="167" t="s">
        <v>1843</v>
      </c>
      <c r="C1499" s="167" t="s">
        <v>1324</v>
      </c>
      <c r="D1499" s="150">
        <v>5959</v>
      </c>
      <c r="E1499" s="150">
        <v>125</v>
      </c>
      <c r="F1499" s="150">
        <v>74</v>
      </c>
      <c r="G1499" s="150">
        <v>0</v>
      </c>
      <c r="H1499" s="150">
        <v>0</v>
      </c>
      <c r="I1499" s="151">
        <v>5463</v>
      </c>
      <c r="J1499" s="151">
        <v>106</v>
      </c>
      <c r="K1499" s="151">
        <v>106</v>
      </c>
      <c r="L1499" s="151">
        <v>2</v>
      </c>
      <c r="M1499" s="151">
        <v>0</v>
      </c>
      <c r="N1499" s="151">
        <v>3278</v>
      </c>
      <c r="O1499" s="151">
        <v>84</v>
      </c>
      <c r="P1499" s="151">
        <v>84</v>
      </c>
      <c r="Q1499" s="151">
        <v>9</v>
      </c>
      <c r="R1499" s="151">
        <v>0</v>
      </c>
      <c r="S1499" s="152">
        <v>0.015</v>
      </c>
      <c r="T1499" s="153">
        <v>130357</v>
      </c>
      <c r="U1499" s="153">
        <v>2594</v>
      </c>
      <c r="V1499" s="153">
        <v>2543</v>
      </c>
      <c r="W1499" s="153">
        <v>5</v>
      </c>
      <c r="X1499" s="151">
        <v>2229</v>
      </c>
      <c r="Y1499" s="154">
        <v>0.0198608436831164</v>
      </c>
      <c r="Z1499" s="154">
        <v>0.0209766739385803</v>
      </c>
      <c r="AA1499" s="154">
        <v>0.0194032582829947</v>
      </c>
      <c r="AB1499" s="155">
        <v>0.0256253813300793</v>
      </c>
      <c r="AC1499" s="156">
        <v>0.0015734156555856</v>
      </c>
      <c r="AD1499" s="157">
        <v>35672</v>
      </c>
      <c r="AE1499" s="158">
        <v>735</v>
      </c>
      <c r="AF1499" s="158">
        <v>0</v>
      </c>
      <c r="AG1499" s="158">
        <v>39428</v>
      </c>
      <c r="AH1499" s="158">
        <v>811</v>
      </c>
      <c r="AI1499" s="158">
        <v>0</v>
      </c>
      <c r="AJ1499" s="155">
        <v>0.0206043956043956</v>
      </c>
      <c r="AK1499" s="155">
        <v>0.0205691386831693</v>
      </c>
      <c r="AL1499" s="156">
        <v>3.52569212262836e-5</v>
      </c>
    </row>
    <row r="1500" spans="1:38">
      <c r="A1500" s="166" t="s">
        <v>1085</v>
      </c>
      <c r="B1500" s="167" t="s">
        <v>1843</v>
      </c>
      <c r="C1500" s="167" t="s">
        <v>1325</v>
      </c>
      <c r="D1500" s="150">
        <v>10188</v>
      </c>
      <c r="E1500" s="150">
        <v>181</v>
      </c>
      <c r="F1500" s="150">
        <v>128</v>
      </c>
      <c r="G1500" s="150">
        <v>4</v>
      </c>
      <c r="H1500" s="150">
        <v>0</v>
      </c>
      <c r="I1500" s="151">
        <v>9650</v>
      </c>
      <c r="J1500" s="151">
        <v>171</v>
      </c>
      <c r="K1500" s="151">
        <v>171</v>
      </c>
      <c r="L1500" s="151">
        <v>0</v>
      </c>
      <c r="M1500" s="151">
        <v>0</v>
      </c>
      <c r="N1500" s="151">
        <v>5542</v>
      </c>
      <c r="O1500" s="151">
        <v>125</v>
      </c>
      <c r="P1500" s="151">
        <v>125</v>
      </c>
      <c r="Q1500" s="151">
        <v>23</v>
      </c>
      <c r="R1500" s="151">
        <v>0</v>
      </c>
      <c r="S1500" s="152">
        <v>0.015</v>
      </c>
      <c r="T1500" s="153">
        <v>220846</v>
      </c>
      <c r="U1500" s="153">
        <v>4021</v>
      </c>
      <c r="V1500" s="153">
        <v>3966</v>
      </c>
      <c r="W1500" s="153">
        <v>0</v>
      </c>
      <c r="X1500" s="151">
        <v>3429</v>
      </c>
      <c r="Y1500" s="154">
        <v>0.0182072575459823</v>
      </c>
      <c r="Z1500" s="154">
        <v>0.0177659992147625</v>
      </c>
      <c r="AA1500" s="154">
        <v>0.017720207253886</v>
      </c>
      <c r="AB1500" s="155">
        <v>0.0225550342836521</v>
      </c>
      <c r="AC1500" s="156">
        <v>4.57919608764547e-5</v>
      </c>
      <c r="AD1500" s="157">
        <v>61355</v>
      </c>
      <c r="AE1500" s="158">
        <v>1215</v>
      </c>
      <c r="AF1500" s="158">
        <v>0</v>
      </c>
      <c r="AG1500" s="158">
        <v>65884</v>
      </c>
      <c r="AH1500" s="158">
        <v>1188</v>
      </c>
      <c r="AI1500" s="158">
        <v>0</v>
      </c>
      <c r="AJ1500" s="155">
        <v>0.0198027870589194</v>
      </c>
      <c r="AK1500" s="155">
        <v>0.0180316920648412</v>
      </c>
      <c r="AL1500" s="156">
        <v>0.00177109499407817</v>
      </c>
    </row>
    <row r="1501" spans="1:38">
      <c r="A1501" s="166" t="s">
        <v>1085</v>
      </c>
      <c r="B1501" s="167" t="s">
        <v>1843</v>
      </c>
      <c r="C1501" s="167" t="s">
        <v>1326</v>
      </c>
      <c r="D1501" s="150">
        <v>7683</v>
      </c>
      <c r="E1501" s="150">
        <v>158</v>
      </c>
      <c r="F1501" s="150">
        <v>120</v>
      </c>
      <c r="G1501" s="150">
        <v>1</v>
      </c>
      <c r="H1501" s="150">
        <v>0</v>
      </c>
      <c r="I1501" s="151">
        <v>7853</v>
      </c>
      <c r="J1501" s="151">
        <v>131</v>
      </c>
      <c r="K1501" s="151">
        <v>131</v>
      </c>
      <c r="L1501" s="151">
        <v>0</v>
      </c>
      <c r="M1501" s="151">
        <v>0</v>
      </c>
      <c r="N1501" s="151">
        <v>4186</v>
      </c>
      <c r="O1501" s="151">
        <v>149</v>
      </c>
      <c r="P1501" s="151">
        <v>149</v>
      </c>
      <c r="Q1501" s="151">
        <v>9</v>
      </c>
      <c r="R1501" s="151">
        <v>0</v>
      </c>
      <c r="S1501" s="152">
        <v>0.015</v>
      </c>
      <c r="T1501" s="153">
        <v>173143</v>
      </c>
      <c r="U1501" s="153">
        <v>3601</v>
      </c>
      <c r="V1501" s="153">
        <v>3563</v>
      </c>
      <c r="W1501" s="153">
        <v>0</v>
      </c>
      <c r="X1501" s="151">
        <v>3097</v>
      </c>
      <c r="Y1501" s="154">
        <v>0.0207978376255465</v>
      </c>
      <c r="Z1501" s="154">
        <v>0.0205648835090459</v>
      </c>
      <c r="AA1501" s="154">
        <v>0.0166815229848466</v>
      </c>
      <c r="AB1501" s="155">
        <v>0.035594839942666</v>
      </c>
      <c r="AC1501" s="156">
        <v>0.00388336052419939</v>
      </c>
      <c r="AD1501" s="157">
        <v>46658</v>
      </c>
      <c r="AE1501" s="158">
        <v>1082</v>
      </c>
      <c r="AF1501" s="158">
        <v>0</v>
      </c>
      <c r="AG1501" s="158">
        <v>52250</v>
      </c>
      <c r="AH1501" s="158">
        <v>986</v>
      </c>
      <c r="AI1501" s="158">
        <v>0</v>
      </c>
      <c r="AJ1501" s="155">
        <v>0.0231900210039007</v>
      </c>
      <c r="AK1501" s="155">
        <v>0.0188708133971292</v>
      </c>
      <c r="AL1501" s="156">
        <v>0.00431920760677154</v>
      </c>
    </row>
    <row r="1502" spans="1:38">
      <c r="A1502" s="166" t="s">
        <v>1085</v>
      </c>
      <c r="B1502" s="167" t="s">
        <v>1843</v>
      </c>
      <c r="C1502" s="167" t="s">
        <v>1327</v>
      </c>
      <c r="D1502" s="150">
        <v>2377</v>
      </c>
      <c r="E1502" s="150">
        <v>40</v>
      </c>
      <c r="F1502" s="150">
        <v>27</v>
      </c>
      <c r="G1502" s="150">
        <v>0</v>
      </c>
      <c r="H1502" s="150">
        <v>0</v>
      </c>
      <c r="I1502" s="151">
        <v>2236</v>
      </c>
      <c r="J1502" s="151">
        <v>43</v>
      </c>
      <c r="K1502" s="151">
        <v>43</v>
      </c>
      <c r="L1502" s="151">
        <v>0</v>
      </c>
      <c r="M1502" s="151">
        <v>0</v>
      </c>
      <c r="N1502" s="151">
        <v>1262</v>
      </c>
      <c r="O1502" s="151">
        <v>28</v>
      </c>
      <c r="P1502" s="151">
        <v>28</v>
      </c>
      <c r="Q1502" s="151">
        <v>3</v>
      </c>
      <c r="R1502" s="151">
        <v>0</v>
      </c>
      <c r="S1502" s="152">
        <v>0.015</v>
      </c>
      <c r="T1502" s="153">
        <v>51206</v>
      </c>
      <c r="U1502" s="153">
        <v>1128</v>
      </c>
      <c r="V1502" s="153">
        <v>1115</v>
      </c>
      <c r="W1502" s="153">
        <v>2</v>
      </c>
      <c r="X1502" s="151">
        <v>1001</v>
      </c>
      <c r="Y1502" s="154">
        <v>0.0219896105925087</v>
      </c>
      <c r="Z1502" s="154">
        <v>0.016827934371056</v>
      </c>
      <c r="AA1502" s="154">
        <v>0.0192307692307692</v>
      </c>
      <c r="AB1502" s="155">
        <v>0.0221870047543582</v>
      </c>
      <c r="AC1502" s="156">
        <v>-0.00240283485971328</v>
      </c>
      <c r="AD1502" s="157">
        <v>14280</v>
      </c>
      <c r="AE1502" s="158">
        <v>341</v>
      </c>
      <c r="AF1502" s="158">
        <v>0</v>
      </c>
      <c r="AG1502" s="158">
        <v>15079</v>
      </c>
      <c r="AH1502" s="158">
        <v>312</v>
      </c>
      <c r="AI1502" s="158">
        <v>0</v>
      </c>
      <c r="AJ1502" s="155">
        <v>0.0238795518207283</v>
      </c>
      <c r="AK1502" s="155">
        <v>0.0206910272564494</v>
      </c>
      <c r="AL1502" s="156">
        <v>0.00318852456427892</v>
      </c>
    </row>
    <row r="1503" spans="1:38">
      <c r="A1503" s="166" t="s">
        <v>1085</v>
      </c>
      <c r="B1503" s="167" t="s">
        <v>1843</v>
      </c>
      <c r="C1503" s="167" t="s">
        <v>1328</v>
      </c>
      <c r="D1503" s="150">
        <v>1726</v>
      </c>
      <c r="E1503" s="150">
        <v>39</v>
      </c>
      <c r="F1503" s="150">
        <v>23</v>
      </c>
      <c r="G1503" s="150">
        <v>0</v>
      </c>
      <c r="H1503" s="150">
        <v>0</v>
      </c>
      <c r="I1503" s="151">
        <v>1664</v>
      </c>
      <c r="J1503" s="151">
        <v>42</v>
      </c>
      <c r="K1503" s="151">
        <v>42</v>
      </c>
      <c r="L1503" s="151">
        <v>0</v>
      </c>
      <c r="M1503" s="151">
        <v>0</v>
      </c>
      <c r="N1503" s="151">
        <v>998</v>
      </c>
      <c r="O1503" s="151">
        <v>41</v>
      </c>
      <c r="P1503" s="151">
        <v>41</v>
      </c>
      <c r="Q1503" s="151">
        <v>22</v>
      </c>
      <c r="R1503" s="151">
        <v>0</v>
      </c>
      <c r="S1503" s="152">
        <v>0.015</v>
      </c>
      <c r="T1503" s="153">
        <v>38877</v>
      </c>
      <c r="U1503" s="153">
        <v>978</v>
      </c>
      <c r="V1503" s="153">
        <v>962</v>
      </c>
      <c r="W1503" s="153">
        <v>0</v>
      </c>
      <c r="X1503" s="151">
        <v>862</v>
      </c>
      <c r="Y1503" s="154">
        <v>0.0251562620572575</v>
      </c>
      <c r="Z1503" s="154">
        <v>0.0225955967555041</v>
      </c>
      <c r="AA1503" s="154">
        <v>0.0252403846153846</v>
      </c>
      <c r="AB1503" s="155">
        <v>0.0410821643286573</v>
      </c>
      <c r="AC1503" s="156">
        <v>-0.00264478785988056</v>
      </c>
      <c r="AD1503" s="157">
        <v>10820</v>
      </c>
      <c r="AE1503" s="158">
        <v>275</v>
      </c>
      <c r="AF1503" s="158">
        <v>0</v>
      </c>
      <c r="AG1503" s="158">
        <v>11672</v>
      </c>
      <c r="AH1503" s="158">
        <v>249</v>
      </c>
      <c r="AI1503" s="158">
        <v>0</v>
      </c>
      <c r="AJ1503" s="155">
        <v>0.0254158964879852</v>
      </c>
      <c r="AK1503" s="155">
        <v>0.0213331048663468</v>
      </c>
      <c r="AL1503" s="156">
        <v>0.0040827916216384</v>
      </c>
    </row>
    <row r="1504" spans="1:38">
      <c r="A1504" s="166" t="s">
        <v>1085</v>
      </c>
      <c r="B1504" s="167" t="s">
        <v>1843</v>
      </c>
      <c r="C1504" s="167" t="s">
        <v>1329</v>
      </c>
      <c r="D1504" s="150">
        <v>1462</v>
      </c>
      <c r="E1504" s="150">
        <v>36</v>
      </c>
      <c r="F1504" s="150">
        <v>27</v>
      </c>
      <c r="G1504" s="150">
        <v>0</v>
      </c>
      <c r="H1504" s="150">
        <v>0</v>
      </c>
      <c r="I1504" s="151">
        <v>1431</v>
      </c>
      <c r="J1504" s="151">
        <v>33</v>
      </c>
      <c r="K1504" s="151">
        <v>33</v>
      </c>
      <c r="L1504" s="151">
        <v>3</v>
      </c>
      <c r="M1504" s="151">
        <v>0</v>
      </c>
      <c r="N1504" s="151">
        <v>809</v>
      </c>
      <c r="O1504" s="151">
        <v>36</v>
      </c>
      <c r="P1504" s="151">
        <v>36</v>
      </c>
      <c r="Q1504" s="151">
        <v>14</v>
      </c>
      <c r="R1504" s="151">
        <v>0</v>
      </c>
      <c r="S1504" s="152">
        <v>0.015</v>
      </c>
      <c r="T1504" s="153">
        <v>32201</v>
      </c>
      <c r="U1504" s="153">
        <v>765</v>
      </c>
      <c r="V1504" s="153">
        <v>756</v>
      </c>
      <c r="W1504" s="153">
        <v>0</v>
      </c>
      <c r="X1504" s="151">
        <v>655</v>
      </c>
      <c r="Y1504" s="154">
        <v>0.0237570261793112</v>
      </c>
      <c r="Z1504" s="154">
        <v>0.0246238030095759</v>
      </c>
      <c r="AA1504" s="154">
        <v>0.0230607966457023</v>
      </c>
      <c r="AB1504" s="155">
        <v>0.0444993819530284</v>
      </c>
      <c r="AC1504" s="156">
        <v>0.00156300636387362</v>
      </c>
      <c r="AD1504" s="157">
        <v>9213</v>
      </c>
      <c r="AE1504" s="158">
        <v>231</v>
      </c>
      <c r="AF1504" s="158">
        <v>0</v>
      </c>
      <c r="AG1504" s="158">
        <v>9688</v>
      </c>
      <c r="AH1504" s="158">
        <v>204</v>
      </c>
      <c r="AI1504" s="158">
        <v>0</v>
      </c>
      <c r="AJ1504" s="155">
        <v>0.0250732660371215</v>
      </c>
      <c r="AK1504" s="155">
        <v>0.0210569777043765</v>
      </c>
      <c r="AL1504" s="156">
        <v>0.00401628833274491</v>
      </c>
    </row>
    <row r="1505" spans="1:38">
      <c r="A1505" s="166" t="s">
        <v>1085</v>
      </c>
      <c r="B1505" s="167" t="s">
        <v>1843</v>
      </c>
      <c r="C1505" s="167" t="s">
        <v>1330</v>
      </c>
      <c r="D1505" s="150">
        <v>5896</v>
      </c>
      <c r="E1505" s="150">
        <v>83</v>
      </c>
      <c r="F1505" s="150">
        <v>65</v>
      </c>
      <c r="G1505" s="150">
        <v>0</v>
      </c>
      <c r="H1505" s="150">
        <v>0</v>
      </c>
      <c r="I1505" s="151">
        <v>5479</v>
      </c>
      <c r="J1505" s="151">
        <v>50</v>
      </c>
      <c r="K1505" s="151">
        <v>50</v>
      </c>
      <c r="L1505" s="151">
        <v>2</v>
      </c>
      <c r="M1505" s="151">
        <v>0</v>
      </c>
      <c r="N1505" s="151">
        <v>2960</v>
      </c>
      <c r="O1505" s="151">
        <v>62</v>
      </c>
      <c r="P1505" s="151">
        <v>62</v>
      </c>
      <c r="Q1505" s="151">
        <v>17</v>
      </c>
      <c r="R1505" s="151">
        <v>0</v>
      </c>
      <c r="S1505" s="152">
        <v>0.015</v>
      </c>
      <c r="T1505" s="153">
        <v>121612</v>
      </c>
      <c r="U1505" s="153">
        <v>1672</v>
      </c>
      <c r="V1505" s="153">
        <v>1654</v>
      </c>
      <c r="W1505" s="153">
        <v>1</v>
      </c>
      <c r="X1505" s="151">
        <v>1456</v>
      </c>
      <c r="Y1505" s="154">
        <v>0.0137404203532546</v>
      </c>
      <c r="Z1505" s="154">
        <v>0.0140773405698779</v>
      </c>
      <c r="AA1505" s="154">
        <v>0.00912575287461216</v>
      </c>
      <c r="AB1505" s="155">
        <v>0.0209459459459459</v>
      </c>
      <c r="AC1505" s="156">
        <v>0.00495158769526573</v>
      </c>
      <c r="AD1505" s="157">
        <v>34051</v>
      </c>
      <c r="AE1505" s="158">
        <v>468</v>
      </c>
      <c r="AF1505" s="158">
        <v>1</v>
      </c>
      <c r="AG1505" s="158">
        <v>36573</v>
      </c>
      <c r="AH1505" s="158">
        <v>509</v>
      </c>
      <c r="AI1505" s="158">
        <v>0</v>
      </c>
      <c r="AJ1505" s="155">
        <v>0.0137147220345952</v>
      </c>
      <c r="AK1505" s="155">
        <v>0.0139173707379761</v>
      </c>
      <c r="AL1505" s="156">
        <v>-0.000202648703380937</v>
      </c>
    </row>
    <row r="1506" spans="1:38">
      <c r="A1506" s="166" t="s">
        <v>1085</v>
      </c>
      <c r="B1506" s="167" t="s">
        <v>1843</v>
      </c>
      <c r="C1506" s="167" t="s">
        <v>1331</v>
      </c>
      <c r="D1506" s="150">
        <v>3889</v>
      </c>
      <c r="E1506" s="150">
        <v>53</v>
      </c>
      <c r="F1506" s="150">
        <v>30</v>
      </c>
      <c r="G1506" s="150">
        <v>0</v>
      </c>
      <c r="H1506" s="150">
        <v>0</v>
      </c>
      <c r="I1506" s="151">
        <v>3551</v>
      </c>
      <c r="J1506" s="151">
        <v>50</v>
      </c>
      <c r="K1506" s="151">
        <v>50</v>
      </c>
      <c r="L1506" s="151">
        <v>2</v>
      </c>
      <c r="M1506" s="151">
        <v>0</v>
      </c>
      <c r="N1506" s="151">
        <v>1990</v>
      </c>
      <c r="O1506" s="151">
        <v>53</v>
      </c>
      <c r="P1506" s="151">
        <v>53</v>
      </c>
      <c r="Q1506" s="151">
        <v>19</v>
      </c>
      <c r="R1506" s="151">
        <v>0</v>
      </c>
      <c r="S1506" s="152">
        <v>0.015</v>
      </c>
      <c r="T1506" s="153">
        <v>79094</v>
      </c>
      <c r="U1506" s="153">
        <v>1302</v>
      </c>
      <c r="V1506" s="153">
        <v>1278</v>
      </c>
      <c r="W1506" s="153">
        <v>1</v>
      </c>
      <c r="X1506" s="151">
        <v>1142</v>
      </c>
      <c r="Y1506" s="154">
        <v>0.0164487824613751</v>
      </c>
      <c r="Z1506" s="154">
        <v>0.0136281820519414</v>
      </c>
      <c r="AA1506" s="154">
        <v>0.0140805406927626</v>
      </c>
      <c r="AB1506" s="155">
        <v>0.0266331658291457</v>
      </c>
      <c r="AC1506" s="156">
        <v>-0.000452358640821228</v>
      </c>
      <c r="AD1506" s="157">
        <v>22491</v>
      </c>
      <c r="AE1506" s="158">
        <v>388</v>
      </c>
      <c r="AF1506" s="158">
        <v>1</v>
      </c>
      <c r="AG1506" s="158">
        <v>23960</v>
      </c>
      <c r="AH1506" s="158">
        <v>393</v>
      </c>
      <c r="AI1506" s="158">
        <v>0</v>
      </c>
      <c r="AJ1506" s="155">
        <v>0.0172068827531012</v>
      </c>
      <c r="AK1506" s="155">
        <v>0.0164023372287145</v>
      </c>
      <c r="AL1506" s="156">
        <v>0.000804545524386718</v>
      </c>
    </row>
    <row r="1507" spans="1:38">
      <c r="A1507" s="166" t="s">
        <v>1085</v>
      </c>
      <c r="B1507" s="167" t="s">
        <v>1843</v>
      </c>
      <c r="C1507" s="167" t="s">
        <v>1332</v>
      </c>
      <c r="D1507" s="150">
        <v>4369</v>
      </c>
      <c r="E1507" s="150">
        <v>102</v>
      </c>
      <c r="F1507" s="150">
        <v>87</v>
      </c>
      <c r="G1507" s="150">
        <v>0</v>
      </c>
      <c r="H1507" s="150">
        <v>0</v>
      </c>
      <c r="I1507" s="151">
        <v>4239</v>
      </c>
      <c r="J1507" s="151">
        <v>106</v>
      </c>
      <c r="K1507" s="151">
        <v>106</v>
      </c>
      <c r="L1507" s="151">
        <v>15</v>
      </c>
      <c r="M1507" s="151">
        <v>0</v>
      </c>
      <c r="N1507" s="151">
        <v>2451</v>
      </c>
      <c r="O1507" s="151">
        <v>100</v>
      </c>
      <c r="P1507" s="151">
        <v>100</v>
      </c>
      <c r="Q1507" s="151">
        <v>54</v>
      </c>
      <c r="R1507" s="151">
        <v>0</v>
      </c>
      <c r="S1507" s="152">
        <v>0.015</v>
      </c>
      <c r="T1507" s="153">
        <v>99818</v>
      </c>
      <c r="U1507" s="153">
        <v>2712</v>
      </c>
      <c r="V1507" s="153">
        <v>2697</v>
      </c>
      <c r="W1507" s="153">
        <v>0</v>
      </c>
      <c r="X1507" s="151">
        <v>2434</v>
      </c>
      <c r="Y1507" s="154">
        <v>0.0271694483960809</v>
      </c>
      <c r="Z1507" s="154">
        <v>0.0233463035019455</v>
      </c>
      <c r="AA1507" s="154">
        <v>0.0250058976173626</v>
      </c>
      <c r="AB1507" s="155">
        <v>0.0407996736026112</v>
      </c>
      <c r="AC1507" s="156">
        <v>-0.00165959411541706</v>
      </c>
      <c r="AD1507" s="157">
        <v>27585</v>
      </c>
      <c r="AE1507" s="158">
        <v>797</v>
      </c>
      <c r="AF1507" s="158">
        <v>0</v>
      </c>
      <c r="AG1507" s="158">
        <v>30143</v>
      </c>
      <c r="AH1507" s="158">
        <v>824</v>
      </c>
      <c r="AI1507" s="158">
        <v>0</v>
      </c>
      <c r="AJ1507" s="155">
        <v>0.0288925140474896</v>
      </c>
      <c r="AK1507" s="155">
        <v>0.0273363633347709</v>
      </c>
      <c r="AL1507" s="156">
        <v>0.00155615071271865</v>
      </c>
    </row>
    <row r="1508" spans="1:38">
      <c r="A1508" s="166" t="s">
        <v>1085</v>
      </c>
      <c r="B1508" s="167" t="s">
        <v>1843</v>
      </c>
      <c r="C1508" s="167" t="s">
        <v>1333</v>
      </c>
      <c r="D1508" s="150">
        <v>28</v>
      </c>
      <c r="E1508" s="150">
        <v>0</v>
      </c>
      <c r="F1508" s="150">
        <v>0</v>
      </c>
      <c r="G1508" s="150">
        <v>0</v>
      </c>
      <c r="H1508" s="150">
        <v>0</v>
      </c>
      <c r="I1508" s="151">
        <v>0</v>
      </c>
      <c r="J1508" s="151">
        <v>0</v>
      </c>
      <c r="K1508" s="151">
        <v>0</v>
      </c>
      <c r="L1508" s="151">
        <v>0</v>
      </c>
      <c r="M1508" s="151">
        <v>0</v>
      </c>
      <c r="N1508" s="151">
        <v>0</v>
      </c>
      <c r="O1508" s="151">
        <v>0</v>
      </c>
      <c r="P1508" s="151">
        <v>0</v>
      </c>
      <c r="Q1508" s="151">
        <v>0</v>
      </c>
      <c r="R1508" s="151">
        <v>0</v>
      </c>
      <c r="S1508" s="152">
        <v>0.015</v>
      </c>
      <c r="T1508" s="153">
        <v>373</v>
      </c>
      <c r="U1508" s="153">
        <v>0</v>
      </c>
      <c r="V1508" s="153">
        <v>0</v>
      </c>
      <c r="W1508" s="153">
        <v>0</v>
      </c>
      <c r="X1508" s="151">
        <v>0</v>
      </c>
      <c r="Y1508" s="154">
        <v>0</v>
      </c>
      <c r="Z1508" s="154">
        <v>0</v>
      </c>
      <c r="AA1508" s="154">
        <v>0</v>
      </c>
      <c r="AB1508" s="155">
        <v>0</v>
      </c>
      <c r="AC1508" s="156">
        <v>0</v>
      </c>
      <c r="AD1508" s="157">
        <v>137</v>
      </c>
      <c r="AE1508" s="158">
        <v>0</v>
      </c>
      <c r="AF1508" s="158">
        <v>0</v>
      </c>
      <c r="AG1508" s="158">
        <v>68</v>
      </c>
      <c r="AH1508" s="158">
        <v>0</v>
      </c>
      <c r="AI1508" s="158">
        <v>0</v>
      </c>
      <c r="AJ1508" s="155">
        <v>0</v>
      </c>
      <c r="AK1508" s="155">
        <v>0</v>
      </c>
      <c r="AL1508" s="156">
        <v>0</v>
      </c>
    </row>
    <row r="1509" spans="1:38">
      <c r="A1509" s="166" t="s">
        <v>1085</v>
      </c>
      <c r="B1509" s="167" t="s">
        <v>1843</v>
      </c>
      <c r="C1509" s="167" t="s">
        <v>1334</v>
      </c>
      <c r="D1509" s="150">
        <v>2389</v>
      </c>
      <c r="E1509" s="150">
        <v>38</v>
      </c>
      <c r="F1509" s="150">
        <v>25</v>
      </c>
      <c r="G1509" s="150">
        <v>0</v>
      </c>
      <c r="H1509" s="150">
        <v>0</v>
      </c>
      <c r="I1509" s="151">
        <v>2203</v>
      </c>
      <c r="J1509" s="151">
        <v>23</v>
      </c>
      <c r="K1509" s="151">
        <v>23</v>
      </c>
      <c r="L1509" s="151">
        <v>0</v>
      </c>
      <c r="M1509" s="151">
        <v>0</v>
      </c>
      <c r="N1509" s="151">
        <v>1185</v>
      </c>
      <c r="O1509" s="151">
        <v>26</v>
      </c>
      <c r="P1509" s="151">
        <v>26</v>
      </c>
      <c r="Q1509" s="151">
        <v>5</v>
      </c>
      <c r="R1509" s="151">
        <v>0</v>
      </c>
      <c r="S1509" s="152">
        <v>0.015</v>
      </c>
      <c r="T1509" s="153">
        <v>50140</v>
      </c>
      <c r="U1509" s="153">
        <v>842</v>
      </c>
      <c r="V1509" s="153">
        <v>829</v>
      </c>
      <c r="W1509" s="153">
        <v>0</v>
      </c>
      <c r="X1509" s="151">
        <v>735</v>
      </c>
      <c r="Y1509" s="154">
        <v>0.0167929796569605</v>
      </c>
      <c r="Z1509" s="154">
        <v>0.0159062369192131</v>
      </c>
      <c r="AA1509" s="154">
        <v>0.0104403086699955</v>
      </c>
      <c r="AB1509" s="155">
        <v>0.0219409282700422</v>
      </c>
      <c r="AC1509" s="156">
        <v>0.0054659282492176</v>
      </c>
      <c r="AD1509" s="157">
        <v>14008</v>
      </c>
      <c r="AE1509" s="158">
        <v>249</v>
      </c>
      <c r="AF1509" s="158">
        <v>0</v>
      </c>
      <c r="AG1509" s="158">
        <v>14918</v>
      </c>
      <c r="AH1509" s="158">
        <v>244</v>
      </c>
      <c r="AI1509" s="158">
        <v>0</v>
      </c>
      <c r="AJ1509" s="155">
        <v>0.0177755568246716</v>
      </c>
      <c r="AK1509" s="155">
        <v>0.0163560799034723</v>
      </c>
      <c r="AL1509" s="156">
        <v>0.0014194769211993</v>
      </c>
    </row>
    <row r="1510" spans="1:38">
      <c r="A1510" s="166" t="s">
        <v>1085</v>
      </c>
      <c r="B1510" s="167" t="s">
        <v>1844</v>
      </c>
      <c r="C1510" s="167" t="s">
        <v>1335</v>
      </c>
      <c r="D1510" s="150">
        <v>6223</v>
      </c>
      <c r="E1510" s="150">
        <v>107</v>
      </c>
      <c r="F1510" s="150">
        <v>71</v>
      </c>
      <c r="G1510" s="150">
        <v>0</v>
      </c>
      <c r="H1510" s="150">
        <v>0</v>
      </c>
      <c r="I1510" s="151">
        <v>4532</v>
      </c>
      <c r="J1510" s="151">
        <v>100</v>
      </c>
      <c r="K1510" s="151">
        <v>100</v>
      </c>
      <c r="L1510" s="151">
        <v>0</v>
      </c>
      <c r="M1510" s="151">
        <v>0</v>
      </c>
      <c r="N1510" s="151">
        <v>3901</v>
      </c>
      <c r="O1510" s="151">
        <v>80</v>
      </c>
      <c r="P1510" s="151">
        <v>80</v>
      </c>
      <c r="Q1510" s="151">
        <v>8</v>
      </c>
      <c r="R1510" s="151">
        <v>0</v>
      </c>
      <c r="S1510" s="152">
        <v>0.015</v>
      </c>
      <c r="T1510" s="153">
        <v>128150</v>
      </c>
      <c r="U1510" s="153">
        <v>2466</v>
      </c>
      <c r="V1510" s="153">
        <v>2430</v>
      </c>
      <c r="W1510" s="153">
        <v>4</v>
      </c>
      <c r="X1510" s="151">
        <v>2118</v>
      </c>
      <c r="Y1510" s="154">
        <v>0.0192118611002731</v>
      </c>
      <c r="Z1510" s="154">
        <v>0.0171942792865178</v>
      </c>
      <c r="AA1510" s="154">
        <v>0.0220653133274493</v>
      </c>
      <c r="AB1510" s="155">
        <v>0.0205075621635478</v>
      </c>
      <c r="AC1510" s="156">
        <v>-0.00487103404093149</v>
      </c>
      <c r="AD1510" s="157">
        <v>35909</v>
      </c>
      <c r="AE1510" s="158">
        <v>717</v>
      </c>
      <c r="AF1510" s="158">
        <v>0</v>
      </c>
      <c r="AG1510" s="158">
        <v>38777</v>
      </c>
      <c r="AH1510" s="158">
        <v>726</v>
      </c>
      <c r="AI1510" s="158">
        <v>4</v>
      </c>
      <c r="AJ1510" s="155">
        <v>0.0199671391573143</v>
      </c>
      <c r="AK1510" s="155">
        <v>0.0186192846274854</v>
      </c>
      <c r="AL1510" s="156">
        <v>0.00134785452982896</v>
      </c>
    </row>
    <row r="1511" spans="1:38">
      <c r="A1511" s="166" t="s">
        <v>1085</v>
      </c>
      <c r="B1511" s="167" t="s">
        <v>1844</v>
      </c>
      <c r="C1511" s="167" t="s">
        <v>1336</v>
      </c>
      <c r="D1511" s="150">
        <v>4620</v>
      </c>
      <c r="E1511" s="150">
        <v>69</v>
      </c>
      <c r="F1511" s="150">
        <v>52</v>
      </c>
      <c r="G1511" s="150">
        <v>0</v>
      </c>
      <c r="H1511" s="150">
        <v>0</v>
      </c>
      <c r="I1511" s="151">
        <v>3366</v>
      </c>
      <c r="J1511" s="151">
        <v>75</v>
      </c>
      <c r="K1511" s="151">
        <v>75</v>
      </c>
      <c r="L1511" s="151">
        <v>0</v>
      </c>
      <c r="M1511" s="151">
        <v>0</v>
      </c>
      <c r="N1511" s="151">
        <v>2790</v>
      </c>
      <c r="O1511" s="151">
        <v>69</v>
      </c>
      <c r="P1511" s="151">
        <v>69</v>
      </c>
      <c r="Q1511" s="151">
        <v>4</v>
      </c>
      <c r="R1511" s="151">
        <v>0</v>
      </c>
      <c r="S1511" s="152">
        <v>0.015</v>
      </c>
      <c r="T1511" s="153">
        <v>90238</v>
      </c>
      <c r="U1511" s="153">
        <v>1897</v>
      </c>
      <c r="V1511" s="153">
        <v>1880</v>
      </c>
      <c r="W1511" s="153">
        <v>66</v>
      </c>
      <c r="X1511" s="151">
        <v>1570</v>
      </c>
      <c r="Y1511" s="154">
        <v>0.0202907865865821</v>
      </c>
      <c r="Z1511" s="154">
        <v>0.0149350649350649</v>
      </c>
      <c r="AA1511" s="154">
        <v>0.0222816399286988</v>
      </c>
      <c r="AB1511" s="155">
        <v>0.0247311827956989</v>
      </c>
      <c r="AC1511" s="156">
        <v>-0.00734657499363382</v>
      </c>
      <c r="AD1511" s="157">
        <v>26105</v>
      </c>
      <c r="AE1511" s="158">
        <v>503</v>
      </c>
      <c r="AF1511" s="158">
        <v>8</v>
      </c>
      <c r="AG1511" s="158">
        <v>26950</v>
      </c>
      <c r="AH1511" s="158">
        <v>565</v>
      </c>
      <c r="AI1511" s="158">
        <v>8</v>
      </c>
      <c r="AJ1511" s="155">
        <v>0.0189618846964183</v>
      </c>
      <c r="AK1511" s="155">
        <v>0.0206679035250464</v>
      </c>
      <c r="AL1511" s="156">
        <v>-0.00170601882862807</v>
      </c>
    </row>
    <row r="1512" spans="1:38">
      <c r="A1512" s="166" t="s">
        <v>1085</v>
      </c>
      <c r="B1512" s="167" t="s">
        <v>1844</v>
      </c>
      <c r="C1512" s="167" t="s">
        <v>1337</v>
      </c>
      <c r="D1512" s="150">
        <v>4703</v>
      </c>
      <c r="E1512" s="150">
        <v>95</v>
      </c>
      <c r="F1512" s="150">
        <v>67</v>
      </c>
      <c r="G1512" s="150">
        <v>0</v>
      </c>
      <c r="H1512" s="150">
        <v>0</v>
      </c>
      <c r="I1512" s="151">
        <v>3351</v>
      </c>
      <c r="J1512" s="151">
        <v>54</v>
      </c>
      <c r="K1512" s="151">
        <v>54</v>
      </c>
      <c r="L1512" s="151">
        <v>0</v>
      </c>
      <c r="M1512" s="151">
        <v>0</v>
      </c>
      <c r="N1512" s="151">
        <v>2817</v>
      </c>
      <c r="O1512" s="151">
        <v>58</v>
      </c>
      <c r="P1512" s="151">
        <v>58</v>
      </c>
      <c r="Q1512" s="151">
        <v>2</v>
      </c>
      <c r="R1512" s="151">
        <v>0</v>
      </c>
      <c r="S1512" s="152">
        <v>0.015</v>
      </c>
      <c r="T1512" s="153">
        <v>87640</v>
      </c>
      <c r="U1512" s="153">
        <v>1811</v>
      </c>
      <c r="V1512" s="153">
        <v>1783</v>
      </c>
      <c r="W1512" s="153">
        <v>0</v>
      </c>
      <c r="X1512" s="151">
        <v>1558</v>
      </c>
      <c r="Y1512" s="154">
        <v>0.0206640803286171</v>
      </c>
      <c r="Z1512" s="154">
        <v>0.0201998724218584</v>
      </c>
      <c r="AA1512" s="154">
        <v>0.0161145926589078</v>
      </c>
      <c r="AB1512" s="155">
        <v>0.0205892793752219</v>
      </c>
      <c r="AC1512" s="156">
        <v>0.0040852797629506</v>
      </c>
      <c r="AD1512" s="157">
        <v>25863</v>
      </c>
      <c r="AE1512" s="158">
        <v>505</v>
      </c>
      <c r="AF1512" s="158">
        <v>0</v>
      </c>
      <c r="AG1512" s="158">
        <v>26448</v>
      </c>
      <c r="AH1512" s="158">
        <v>542</v>
      </c>
      <c r="AI1512" s="158">
        <v>0</v>
      </c>
      <c r="AJ1512" s="155">
        <v>0.0195259637319723</v>
      </c>
      <c r="AK1512" s="155">
        <v>0.0204930429522081</v>
      </c>
      <c r="AL1512" s="156">
        <v>-0.000967079220235791</v>
      </c>
    </row>
    <row r="1513" spans="1:38">
      <c r="A1513" s="166" t="s">
        <v>1085</v>
      </c>
      <c r="B1513" s="167" t="s">
        <v>1844</v>
      </c>
      <c r="C1513" s="167" t="s">
        <v>1338</v>
      </c>
      <c r="D1513" s="150">
        <v>3093</v>
      </c>
      <c r="E1513" s="150">
        <v>45</v>
      </c>
      <c r="F1513" s="150">
        <v>30</v>
      </c>
      <c r="G1513" s="150">
        <v>0</v>
      </c>
      <c r="H1513" s="150">
        <v>0</v>
      </c>
      <c r="I1513" s="151">
        <v>2190</v>
      </c>
      <c r="J1513" s="151">
        <v>50</v>
      </c>
      <c r="K1513" s="151">
        <v>50</v>
      </c>
      <c r="L1513" s="151">
        <v>1</v>
      </c>
      <c r="M1513" s="151">
        <v>0</v>
      </c>
      <c r="N1513" s="151">
        <v>1945</v>
      </c>
      <c r="O1513" s="151">
        <v>34</v>
      </c>
      <c r="P1513" s="151">
        <v>34</v>
      </c>
      <c r="Q1513" s="151">
        <v>8</v>
      </c>
      <c r="R1513" s="151">
        <v>0</v>
      </c>
      <c r="S1513" s="152">
        <v>0.015</v>
      </c>
      <c r="T1513" s="153">
        <v>60667</v>
      </c>
      <c r="U1513" s="153">
        <v>1383</v>
      </c>
      <c r="V1513" s="153">
        <v>1368</v>
      </c>
      <c r="W1513" s="153">
        <v>1</v>
      </c>
      <c r="X1513" s="151">
        <v>1228</v>
      </c>
      <c r="Y1513" s="154">
        <v>0.0227800946148648</v>
      </c>
      <c r="Z1513" s="154">
        <v>0.01454898157129</v>
      </c>
      <c r="AA1513" s="154">
        <v>0.0228310502283105</v>
      </c>
      <c r="AB1513" s="155">
        <v>0.0174807197943445</v>
      </c>
      <c r="AC1513" s="156">
        <v>-0.00828206865702049</v>
      </c>
      <c r="AD1513" s="157">
        <v>17662</v>
      </c>
      <c r="AE1513" s="158">
        <v>364</v>
      </c>
      <c r="AF1513" s="158">
        <v>0</v>
      </c>
      <c r="AG1513" s="158">
        <v>18338</v>
      </c>
      <c r="AH1513" s="158">
        <v>376</v>
      </c>
      <c r="AI1513" s="158">
        <v>0</v>
      </c>
      <c r="AJ1513" s="155">
        <v>0.0206092175291586</v>
      </c>
      <c r="AK1513" s="155">
        <v>0.0205038717417385</v>
      </c>
      <c r="AL1513" s="156">
        <v>0.000105345787420181</v>
      </c>
    </row>
    <row r="1514" spans="1:38">
      <c r="A1514" s="166" t="s">
        <v>1085</v>
      </c>
      <c r="B1514" s="167" t="s">
        <v>1844</v>
      </c>
      <c r="C1514" s="167" t="s">
        <v>1339</v>
      </c>
      <c r="D1514" s="150">
        <v>4265</v>
      </c>
      <c r="E1514" s="150">
        <v>84</v>
      </c>
      <c r="F1514" s="150">
        <v>57</v>
      </c>
      <c r="G1514" s="150">
        <v>0</v>
      </c>
      <c r="H1514" s="150">
        <v>0</v>
      </c>
      <c r="I1514" s="151">
        <v>3114</v>
      </c>
      <c r="J1514" s="151">
        <v>32</v>
      </c>
      <c r="K1514" s="151">
        <v>32</v>
      </c>
      <c r="L1514" s="151">
        <v>0</v>
      </c>
      <c r="M1514" s="151">
        <v>0</v>
      </c>
      <c r="N1514" s="151">
        <v>2662</v>
      </c>
      <c r="O1514" s="151">
        <v>59</v>
      </c>
      <c r="P1514" s="151">
        <v>59</v>
      </c>
      <c r="Q1514" s="151">
        <v>13</v>
      </c>
      <c r="R1514" s="151">
        <v>0</v>
      </c>
      <c r="S1514" s="152">
        <v>0.015</v>
      </c>
      <c r="T1514" s="153">
        <v>83861</v>
      </c>
      <c r="U1514" s="153">
        <v>1801</v>
      </c>
      <c r="V1514" s="153">
        <v>1773</v>
      </c>
      <c r="W1514" s="153">
        <v>5</v>
      </c>
      <c r="X1514" s="151">
        <v>1600</v>
      </c>
      <c r="Y1514" s="154">
        <v>0.0214163914095944</v>
      </c>
      <c r="Z1514" s="154">
        <v>0.0196951934349355</v>
      </c>
      <c r="AA1514" s="154">
        <v>0.0102761721258831</v>
      </c>
      <c r="AB1514" s="155">
        <v>0.0221637866265965</v>
      </c>
      <c r="AC1514" s="156">
        <v>0.00941902130905241</v>
      </c>
      <c r="AD1514" s="157">
        <v>24135</v>
      </c>
      <c r="AE1514" s="158">
        <v>482</v>
      </c>
      <c r="AF1514" s="158">
        <v>0</v>
      </c>
      <c r="AG1514" s="158">
        <v>25419</v>
      </c>
      <c r="AH1514" s="158">
        <v>587</v>
      </c>
      <c r="AI1514" s="158">
        <v>2</v>
      </c>
      <c r="AJ1514" s="155">
        <v>0.0199709964781438</v>
      </c>
      <c r="AK1514" s="155">
        <v>0.0230142806562021</v>
      </c>
      <c r="AL1514" s="156">
        <v>-0.00304328417805828</v>
      </c>
    </row>
    <row r="1515" spans="1:38">
      <c r="A1515" s="166" t="s">
        <v>1085</v>
      </c>
      <c r="B1515" s="167" t="s">
        <v>1844</v>
      </c>
      <c r="C1515" s="167" t="s">
        <v>1340</v>
      </c>
      <c r="D1515" s="150">
        <v>2245</v>
      </c>
      <c r="E1515" s="150">
        <v>34</v>
      </c>
      <c r="F1515" s="150">
        <v>22</v>
      </c>
      <c r="G1515" s="150">
        <v>0</v>
      </c>
      <c r="H1515" s="150">
        <v>0</v>
      </c>
      <c r="I1515" s="151">
        <v>1605</v>
      </c>
      <c r="J1515" s="151">
        <v>25</v>
      </c>
      <c r="K1515" s="151">
        <v>25</v>
      </c>
      <c r="L1515" s="151">
        <v>0</v>
      </c>
      <c r="M1515" s="151">
        <v>0</v>
      </c>
      <c r="N1515" s="151">
        <v>1382</v>
      </c>
      <c r="O1515" s="151">
        <v>27</v>
      </c>
      <c r="P1515" s="151">
        <v>27</v>
      </c>
      <c r="Q1515" s="151">
        <v>2</v>
      </c>
      <c r="R1515" s="151">
        <v>0</v>
      </c>
      <c r="S1515" s="152">
        <v>0.015</v>
      </c>
      <c r="T1515" s="153">
        <v>44730</v>
      </c>
      <c r="U1515" s="153">
        <v>807</v>
      </c>
      <c r="V1515" s="153">
        <v>795</v>
      </c>
      <c r="W1515" s="153">
        <v>0</v>
      </c>
      <c r="X1515" s="151">
        <v>690</v>
      </c>
      <c r="Y1515" s="154">
        <v>0.0180415828303152</v>
      </c>
      <c r="Z1515" s="154">
        <v>0.0151447661469933</v>
      </c>
      <c r="AA1515" s="154">
        <v>0.0155763239875389</v>
      </c>
      <c r="AB1515" s="155">
        <v>0.0195369030390738</v>
      </c>
      <c r="AC1515" s="156">
        <v>-0.000431557840545622</v>
      </c>
      <c r="AD1515" s="157">
        <v>12846</v>
      </c>
      <c r="AE1515" s="158">
        <v>231</v>
      </c>
      <c r="AF1515" s="158">
        <v>0</v>
      </c>
      <c r="AG1515" s="158">
        <v>13425</v>
      </c>
      <c r="AH1515" s="158">
        <v>239</v>
      </c>
      <c r="AI1515" s="158">
        <v>0</v>
      </c>
      <c r="AJ1515" s="155">
        <v>0.0179822512844465</v>
      </c>
      <c r="AK1515" s="155">
        <v>0.0178026070763501</v>
      </c>
      <c r="AL1515" s="156">
        <v>0.000179644208096425</v>
      </c>
    </row>
    <row r="1516" spans="1:38">
      <c r="A1516" s="166" t="s">
        <v>1085</v>
      </c>
      <c r="B1516" s="167" t="s">
        <v>1844</v>
      </c>
      <c r="C1516" s="167" t="s">
        <v>1341</v>
      </c>
      <c r="D1516" s="150">
        <v>2202</v>
      </c>
      <c r="E1516" s="150">
        <v>43</v>
      </c>
      <c r="F1516" s="150">
        <v>26</v>
      </c>
      <c r="G1516" s="150">
        <v>0</v>
      </c>
      <c r="H1516" s="150">
        <v>0</v>
      </c>
      <c r="I1516" s="151">
        <v>1497</v>
      </c>
      <c r="J1516" s="151">
        <v>30</v>
      </c>
      <c r="K1516" s="151">
        <v>30</v>
      </c>
      <c r="L1516" s="151">
        <v>0</v>
      </c>
      <c r="M1516" s="151">
        <v>0</v>
      </c>
      <c r="N1516" s="151">
        <v>1238</v>
      </c>
      <c r="O1516" s="151">
        <v>27</v>
      </c>
      <c r="P1516" s="151">
        <v>27</v>
      </c>
      <c r="Q1516" s="151">
        <v>3</v>
      </c>
      <c r="R1516" s="151">
        <v>0</v>
      </c>
      <c r="S1516" s="152">
        <v>0.015</v>
      </c>
      <c r="T1516" s="153">
        <v>39312</v>
      </c>
      <c r="U1516" s="153">
        <v>851</v>
      </c>
      <c r="V1516" s="153">
        <v>834</v>
      </c>
      <c r="W1516" s="153">
        <v>0</v>
      </c>
      <c r="X1516" s="151">
        <v>737</v>
      </c>
      <c r="Y1516" s="154">
        <v>0.0216473341473341</v>
      </c>
      <c r="Z1516" s="154">
        <v>0.01952770208901</v>
      </c>
      <c r="AA1516" s="154">
        <v>0.0200400801603206</v>
      </c>
      <c r="AB1516" s="155">
        <v>0.0218093699515347</v>
      </c>
      <c r="AC1516" s="156">
        <v>-0.000512378071310649</v>
      </c>
      <c r="AD1516" s="157">
        <v>11674</v>
      </c>
      <c r="AE1516" s="158">
        <v>265</v>
      </c>
      <c r="AF1516" s="158">
        <v>0</v>
      </c>
      <c r="AG1516" s="158">
        <v>11849</v>
      </c>
      <c r="AH1516" s="158">
        <v>233</v>
      </c>
      <c r="AI1516" s="158">
        <v>0</v>
      </c>
      <c r="AJ1516" s="155">
        <v>0.0227000171320884</v>
      </c>
      <c r="AK1516" s="155">
        <v>0.0196641066756688</v>
      </c>
      <c r="AL1516" s="156">
        <v>0.00303591045641957</v>
      </c>
    </row>
    <row r="1517" spans="1:38">
      <c r="A1517" s="166" t="s">
        <v>1085</v>
      </c>
      <c r="B1517" s="167" t="s">
        <v>1844</v>
      </c>
      <c r="C1517" s="167" t="s">
        <v>1342</v>
      </c>
      <c r="D1517" s="150">
        <v>2874</v>
      </c>
      <c r="E1517" s="150">
        <v>47</v>
      </c>
      <c r="F1517" s="150">
        <v>32</v>
      </c>
      <c r="G1517" s="150">
        <v>0</v>
      </c>
      <c r="H1517" s="150">
        <v>0</v>
      </c>
      <c r="I1517" s="151">
        <v>2106</v>
      </c>
      <c r="J1517" s="151">
        <v>35</v>
      </c>
      <c r="K1517" s="151">
        <v>35</v>
      </c>
      <c r="L1517" s="151">
        <v>2</v>
      </c>
      <c r="M1517" s="151">
        <v>0</v>
      </c>
      <c r="N1517" s="151">
        <v>1871</v>
      </c>
      <c r="O1517" s="151">
        <v>41</v>
      </c>
      <c r="P1517" s="151">
        <v>41</v>
      </c>
      <c r="Q1517" s="151">
        <v>16</v>
      </c>
      <c r="R1517" s="151">
        <v>0</v>
      </c>
      <c r="S1517" s="152">
        <v>0.015</v>
      </c>
      <c r="T1517" s="153">
        <v>57462</v>
      </c>
      <c r="U1517" s="153">
        <v>1117</v>
      </c>
      <c r="V1517" s="153">
        <v>1101</v>
      </c>
      <c r="W1517" s="153">
        <v>9</v>
      </c>
      <c r="X1517" s="151">
        <v>975</v>
      </c>
      <c r="Y1517" s="154">
        <v>0.0192823083080993</v>
      </c>
      <c r="Z1517" s="154">
        <v>0.0163535142658316</v>
      </c>
      <c r="AA1517" s="154">
        <v>0.01661918328585</v>
      </c>
      <c r="AB1517" s="155">
        <v>0.0219134152859433</v>
      </c>
      <c r="AC1517" s="156">
        <v>-0.000265669020018362</v>
      </c>
      <c r="AD1517" s="157">
        <v>16654</v>
      </c>
      <c r="AE1517" s="158">
        <v>309</v>
      </c>
      <c r="AF1517" s="158">
        <v>0</v>
      </c>
      <c r="AG1517" s="158">
        <v>17190</v>
      </c>
      <c r="AH1517" s="158">
        <v>329</v>
      </c>
      <c r="AI1517" s="158">
        <v>3</v>
      </c>
      <c r="AJ1517" s="155">
        <v>0.0185541011168488</v>
      </c>
      <c r="AK1517" s="155">
        <v>0.0189645142524724</v>
      </c>
      <c r="AL1517" s="156">
        <v>-0.000410413135623563</v>
      </c>
    </row>
    <row r="1518" spans="1:38">
      <c r="A1518" s="166" t="s">
        <v>1085</v>
      </c>
      <c r="B1518" s="167" t="s">
        <v>1845</v>
      </c>
      <c r="C1518" s="167" t="s">
        <v>1343</v>
      </c>
      <c r="D1518" s="150">
        <v>2547</v>
      </c>
      <c r="E1518" s="150">
        <v>62</v>
      </c>
      <c r="F1518" s="150">
        <v>43</v>
      </c>
      <c r="G1518" s="150">
        <v>0</v>
      </c>
      <c r="H1518" s="150">
        <v>0</v>
      </c>
      <c r="I1518" s="151">
        <v>2754</v>
      </c>
      <c r="J1518" s="151">
        <v>70</v>
      </c>
      <c r="K1518" s="151">
        <v>70</v>
      </c>
      <c r="L1518" s="151">
        <v>0</v>
      </c>
      <c r="M1518" s="151">
        <v>0</v>
      </c>
      <c r="N1518" s="151">
        <v>1634</v>
      </c>
      <c r="O1518" s="151">
        <v>46</v>
      </c>
      <c r="P1518" s="151">
        <v>46</v>
      </c>
      <c r="Q1518" s="151">
        <v>12</v>
      </c>
      <c r="R1518" s="151">
        <v>0</v>
      </c>
      <c r="S1518" s="152">
        <v>0.015</v>
      </c>
      <c r="T1518" s="153">
        <v>60185</v>
      </c>
      <c r="U1518" s="153">
        <v>1646</v>
      </c>
      <c r="V1518" s="153">
        <v>1627</v>
      </c>
      <c r="W1518" s="153">
        <v>1</v>
      </c>
      <c r="X1518" s="151">
        <v>1434</v>
      </c>
      <c r="Y1518" s="154">
        <v>0.0273323917919747</v>
      </c>
      <c r="Z1518" s="154">
        <v>0.0243423635649784</v>
      </c>
      <c r="AA1518" s="154">
        <v>0.0254175744371823</v>
      </c>
      <c r="AB1518" s="155">
        <v>0.0281517747858017</v>
      </c>
      <c r="AC1518" s="156">
        <v>-0.00107521087220388</v>
      </c>
      <c r="AD1518" s="157">
        <v>16467</v>
      </c>
      <c r="AE1518" s="158">
        <v>471</v>
      </c>
      <c r="AF1518" s="158">
        <v>0</v>
      </c>
      <c r="AG1518" s="158">
        <v>18062</v>
      </c>
      <c r="AH1518" s="158">
        <v>459</v>
      </c>
      <c r="AI1518" s="158">
        <v>1</v>
      </c>
      <c r="AJ1518" s="155">
        <v>0.0286026598651849</v>
      </c>
      <c r="AK1518" s="155">
        <v>0.0253571033108183</v>
      </c>
      <c r="AL1518" s="156">
        <v>0.00324555655436662</v>
      </c>
    </row>
    <row r="1519" spans="1:38">
      <c r="A1519" s="166" t="s">
        <v>1085</v>
      </c>
      <c r="B1519" s="167" t="s">
        <v>1845</v>
      </c>
      <c r="C1519" s="167" t="s">
        <v>1344</v>
      </c>
      <c r="D1519" s="150">
        <v>3479</v>
      </c>
      <c r="E1519" s="150">
        <v>52</v>
      </c>
      <c r="F1519" s="150">
        <v>39</v>
      </c>
      <c r="G1519" s="150">
        <v>0</v>
      </c>
      <c r="H1519" s="150">
        <v>0</v>
      </c>
      <c r="I1519" s="151">
        <v>3664</v>
      </c>
      <c r="J1519" s="151">
        <v>52</v>
      </c>
      <c r="K1519" s="151">
        <v>52</v>
      </c>
      <c r="L1519" s="151">
        <v>0</v>
      </c>
      <c r="M1519" s="151">
        <v>0</v>
      </c>
      <c r="N1519" s="151">
        <v>2234</v>
      </c>
      <c r="O1519" s="151">
        <v>29</v>
      </c>
      <c r="P1519" s="151">
        <v>29</v>
      </c>
      <c r="Q1519" s="151">
        <v>4</v>
      </c>
      <c r="R1519" s="151">
        <v>0</v>
      </c>
      <c r="S1519" s="152">
        <v>0.015</v>
      </c>
      <c r="T1519" s="153">
        <v>79173</v>
      </c>
      <c r="U1519" s="153">
        <v>1266</v>
      </c>
      <c r="V1519" s="153">
        <v>1253</v>
      </c>
      <c r="W1519" s="153">
        <v>0</v>
      </c>
      <c r="X1519" s="151">
        <v>1111</v>
      </c>
      <c r="Y1519" s="154">
        <v>0.0159902997233905</v>
      </c>
      <c r="Z1519" s="154">
        <v>0.0149468237999425</v>
      </c>
      <c r="AA1519" s="154">
        <v>0.0141921397379913</v>
      </c>
      <c r="AB1519" s="155">
        <v>0.0129811996418979</v>
      </c>
      <c r="AC1519" s="156">
        <v>0.000754684061951246</v>
      </c>
      <c r="AD1519" s="157">
        <v>22054</v>
      </c>
      <c r="AE1519" s="158">
        <v>333</v>
      </c>
      <c r="AF1519" s="158">
        <v>0</v>
      </c>
      <c r="AG1519" s="158">
        <v>23980</v>
      </c>
      <c r="AH1519" s="158">
        <v>351</v>
      </c>
      <c r="AI1519" s="158">
        <v>0</v>
      </c>
      <c r="AJ1519" s="155">
        <v>0.0150993017139748</v>
      </c>
      <c r="AK1519" s="155">
        <v>0.0146371976647206</v>
      </c>
      <c r="AL1519" s="156">
        <v>0.000462104049254189</v>
      </c>
    </row>
    <row r="1520" spans="1:38">
      <c r="A1520" s="166" t="s">
        <v>1085</v>
      </c>
      <c r="B1520" s="167" t="s">
        <v>1845</v>
      </c>
      <c r="C1520" s="167" t="s">
        <v>1345</v>
      </c>
      <c r="D1520" s="150">
        <v>4924</v>
      </c>
      <c r="E1520" s="150">
        <v>185</v>
      </c>
      <c r="F1520" s="150">
        <v>127</v>
      </c>
      <c r="G1520" s="150">
        <v>1</v>
      </c>
      <c r="H1520" s="150">
        <v>0</v>
      </c>
      <c r="I1520" s="151">
        <v>5773</v>
      </c>
      <c r="J1520" s="151">
        <v>134</v>
      </c>
      <c r="K1520" s="151">
        <v>134</v>
      </c>
      <c r="L1520" s="151">
        <v>0</v>
      </c>
      <c r="M1520" s="151">
        <v>0</v>
      </c>
      <c r="N1520" s="151">
        <v>3443</v>
      </c>
      <c r="O1520" s="151">
        <v>113</v>
      </c>
      <c r="P1520" s="151">
        <v>113</v>
      </c>
      <c r="Q1520" s="151">
        <v>8</v>
      </c>
      <c r="R1520" s="151">
        <v>0</v>
      </c>
      <c r="S1520" s="152">
        <v>0.015</v>
      </c>
      <c r="T1520" s="153">
        <v>115693</v>
      </c>
      <c r="U1520" s="153">
        <v>3118</v>
      </c>
      <c r="V1520" s="153">
        <v>3059</v>
      </c>
      <c r="W1520" s="153">
        <v>5</v>
      </c>
      <c r="X1520" s="151">
        <v>2524</v>
      </c>
      <c r="Y1520" s="154">
        <v>0.0269074187720951</v>
      </c>
      <c r="Z1520" s="154">
        <v>0.0375710804224208</v>
      </c>
      <c r="AA1520" s="154">
        <v>0.0232115018188117</v>
      </c>
      <c r="AB1520" s="155">
        <v>0.0328202149288411</v>
      </c>
      <c r="AC1520" s="156">
        <v>0.0143595786036091</v>
      </c>
      <c r="AD1520" s="157">
        <v>32132</v>
      </c>
      <c r="AE1520" s="158">
        <v>940</v>
      </c>
      <c r="AF1520" s="158">
        <v>2</v>
      </c>
      <c r="AG1520" s="158">
        <v>34430</v>
      </c>
      <c r="AH1520" s="158">
        <v>982</v>
      </c>
      <c r="AI1520" s="158">
        <v>2</v>
      </c>
      <c r="AJ1520" s="155">
        <v>0.0291920826590315</v>
      </c>
      <c r="AK1520" s="155">
        <v>0.0284635492303224</v>
      </c>
      <c r="AL1520" s="156">
        <v>0.000728533428709099</v>
      </c>
    </row>
    <row r="1521" spans="1:38">
      <c r="A1521" s="166" t="s">
        <v>1085</v>
      </c>
      <c r="B1521" s="167" t="s">
        <v>1845</v>
      </c>
      <c r="C1521" s="167" t="s">
        <v>1346</v>
      </c>
      <c r="D1521" s="150">
        <v>3644</v>
      </c>
      <c r="E1521" s="150">
        <v>123</v>
      </c>
      <c r="F1521" s="150">
        <v>93</v>
      </c>
      <c r="G1521" s="150">
        <v>0</v>
      </c>
      <c r="H1521" s="150">
        <v>0</v>
      </c>
      <c r="I1521" s="151">
        <v>4307</v>
      </c>
      <c r="J1521" s="151">
        <v>119</v>
      </c>
      <c r="K1521" s="151">
        <v>119</v>
      </c>
      <c r="L1521" s="151">
        <v>2</v>
      </c>
      <c r="M1521" s="151">
        <v>1</v>
      </c>
      <c r="N1521" s="151">
        <v>2289</v>
      </c>
      <c r="O1521" s="151">
        <v>128</v>
      </c>
      <c r="P1521" s="151">
        <v>128</v>
      </c>
      <c r="Q1521" s="151">
        <v>6</v>
      </c>
      <c r="R1521" s="151">
        <v>0</v>
      </c>
      <c r="S1521" s="152">
        <v>0.015</v>
      </c>
      <c r="T1521" s="153">
        <v>87739</v>
      </c>
      <c r="U1521" s="153">
        <v>3034</v>
      </c>
      <c r="V1521" s="153">
        <v>3004</v>
      </c>
      <c r="W1521" s="153">
        <v>4</v>
      </c>
      <c r="X1521" s="151">
        <v>2579</v>
      </c>
      <c r="Y1521" s="154">
        <v>0.0345342436088854</v>
      </c>
      <c r="Z1521" s="154">
        <v>0.0337541163556531</v>
      </c>
      <c r="AA1521" s="154">
        <v>0.0273972602739726</v>
      </c>
      <c r="AB1521" s="155">
        <v>0.0559196155526431</v>
      </c>
      <c r="AC1521" s="156">
        <v>0.00635685608168052</v>
      </c>
      <c r="AD1521" s="157">
        <v>24231</v>
      </c>
      <c r="AE1521" s="158">
        <v>861</v>
      </c>
      <c r="AF1521" s="158">
        <v>1</v>
      </c>
      <c r="AG1521" s="158">
        <v>26484</v>
      </c>
      <c r="AH1521" s="158">
        <v>948</v>
      </c>
      <c r="AI1521" s="158">
        <v>0</v>
      </c>
      <c r="AJ1521" s="155">
        <v>0.0354917254756304</v>
      </c>
      <c r="AK1521" s="155">
        <v>0.0357951971001359</v>
      </c>
      <c r="AL1521" s="156">
        <v>-0.000303471624505537</v>
      </c>
    </row>
    <row r="1522" spans="1:38">
      <c r="A1522" s="166" t="s">
        <v>1085</v>
      </c>
      <c r="B1522" s="167" t="s">
        <v>1845</v>
      </c>
      <c r="C1522" s="167" t="s">
        <v>1347</v>
      </c>
      <c r="D1522" s="150">
        <v>1939</v>
      </c>
      <c r="E1522" s="150">
        <v>20</v>
      </c>
      <c r="F1522" s="150">
        <v>11</v>
      </c>
      <c r="G1522" s="150">
        <v>0</v>
      </c>
      <c r="H1522" s="150">
        <v>0</v>
      </c>
      <c r="I1522" s="151">
        <v>1400</v>
      </c>
      <c r="J1522" s="151">
        <v>62</v>
      </c>
      <c r="K1522" s="151">
        <v>62</v>
      </c>
      <c r="L1522" s="151">
        <v>0</v>
      </c>
      <c r="M1522" s="151">
        <v>0</v>
      </c>
      <c r="N1522" s="151">
        <v>1142</v>
      </c>
      <c r="O1522" s="151">
        <v>51</v>
      </c>
      <c r="P1522" s="151">
        <v>51</v>
      </c>
      <c r="Q1522" s="151">
        <v>10</v>
      </c>
      <c r="R1522" s="151">
        <v>0</v>
      </c>
      <c r="S1522" s="152">
        <v>0.015</v>
      </c>
      <c r="T1522" s="153">
        <v>34475</v>
      </c>
      <c r="U1522" s="153">
        <v>890</v>
      </c>
      <c r="V1522" s="153">
        <v>881</v>
      </c>
      <c r="W1522" s="153">
        <v>1</v>
      </c>
      <c r="X1522" s="151">
        <v>747</v>
      </c>
      <c r="Y1522" s="154">
        <v>0.0257868020304569</v>
      </c>
      <c r="Z1522" s="154">
        <v>0.0103145951521403</v>
      </c>
      <c r="AA1522" s="154">
        <v>0.0442857142857143</v>
      </c>
      <c r="AB1522" s="155">
        <v>0.0446584938704028</v>
      </c>
      <c r="AC1522" s="156">
        <v>-0.033971119133574</v>
      </c>
      <c r="AD1522" s="157">
        <v>10332</v>
      </c>
      <c r="AE1522" s="158">
        <v>286</v>
      </c>
      <c r="AF1522" s="158">
        <v>0</v>
      </c>
      <c r="AG1522" s="158">
        <v>10332</v>
      </c>
      <c r="AH1522" s="158">
        <v>237</v>
      </c>
      <c r="AI1522" s="158">
        <v>0</v>
      </c>
      <c r="AJ1522" s="155">
        <v>0.0276809910956252</v>
      </c>
      <c r="AK1522" s="155">
        <v>0.022938443670151</v>
      </c>
      <c r="AL1522" s="156">
        <v>0.00474254742547426</v>
      </c>
    </row>
    <row r="1523" spans="1:38">
      <c r="A1523" s="166" t="s">
        <v>1085</v>
      </c>
      <c r="B1523" s="167" t="s">
        <v>1845</v>
      </c>
      <c r="C1523" s="167" t="s">
        <v>1348</v>
      </c>
      <c r="D1523" s="150">
        <v>5567</v>
      </c>
      <c r="E1523" s="150">
        <v>78</v>
      </c>
      <c r="F1523" s="150">
        <v>53</v>
      </c>
      <c r="G1523" s="150">
        <v>0</v>
      </c>
      <c r="H1523" s="150">
        <v>0</v>
      </c>
      <c r="I1523" s="151">
        <v>6258</v>
      </c>
      <c r="J1523" s="151">
        <v>116</v>
      </c>
      <c r="K1523" s="151">
        <v>116</v>
      </c>
      <c r="L1523" s="151">
        <v>17</v>
      </c>
      <c r="M1523" s="151">
        <v>0</v>
      </c>
      <c r="N1523" s="151">
        <v>3591</v>
      </c>
      <c r="O1523" s="151">
        <v>76</v>
      </c>
      <c r="P1523" s="151">
        <v>76</v>
      </c>
      <c r="Q1523" s="151">
        <v>27</v>
      </c>
      <c r="R1523" s="151">
        <v>0</v>
      </c>
      <c r="S1523" s="152">
        <v>0.015</v>
      </c>
      <c r="T1523" s="153">
        <v>131483</v>
      </c>
      <c r="U1523" s="153">
        <v>2952</v>
      </c>
      <c r="V1523" s="153">
        <v>2926</v>
      </c>
      <c r="W1523" s="153">
        <v>0</v>
      </c>
      <c r="X1523" s="151">
        <v>2678</v>
      </c>
      <c r="Y1523" s="154">
        <v>0.0224515716860735</v>
      </c>
      <c r="Z1523" s="154">
        <v>0.0140111370576612</v>
      </c>
      <c r="AA1523" s="154">
        <v>0.0185362735698306</v>
      </c>
      <c r="AB1523" s="155">
        <v>0.0211640211640212</v>
      </c>
      <c r="AC1523" s="156">
        <v>-0.0045251365121694</v>
      </c>
      <c r="AD1523" s="157">
        <v>36047</v>
      </c>
      <c r="AE1523" s="158">
        <v>717</v>
      </c>
      <c r="AF1523" s="158">
        <v>0</v>
      </c>
      <c r="AG1523" s="158">
        <v>39769</v>
      </c>
      <c r="AH1523" s="158">
        <v>966</v>
      </c>
      <c r="AI1523" s="158">
        <v>0</v>
      </c>
      <c r="AJ1523" s="155">
        <v>0.0198906982550559</v>
      </c>
      <c r="AK1523" s="155">
        <v>0.0242902763458976</v>
      </c>
      <c r="AL1523" s="156">
        <v>-0.00439957809084166</v>
      </c>
    </row>
    <row r="1524" spans="1:38">
      <c r="A1524" s="166" t="s">
        <v>1085</v>
      </c>
      <c r="B1524" s="167" t="s">
        <v>1845</v>
      </c>
      <c r="C1524" s="167" t="s">
        <v>1349</v>
      </c>
      <c r="D1524" s="150">
        <v>2776</v>
      </c>
      <c r="E1524" s="150">
        <v>73</v>
      </c>
      <c r="F1524" s="150">
        <v>62</v>
      </c>
      <c r="G1524" s="150">
        <v>0</v>
      </c>
      <c r="H1524" s="150">
        <v>0</v>
      </c>
      <c r="I1524" s="151">
        <v>2117</v>
      </c>
      <c r="J1524" s="151">
        <v>98</v>
      </c>
      <c r="K1524" s="151">
        <v>98</v>
      </c>
      <c r="L1524" s="151">
        <v>0</v>
      </c>
      <c r="M1524" s="151">
        <v>0</v>
      </c>
      <c r="N1524" s="151">
        <v>1560</v>
      </c>
      <c r="O1524" s="151">
        <v>2</v>
      </c>
      <c r="P1524" s="151">
        <v>2</v>
      </c>
      <c r="Q1524" s="151">
        <v>0</v>
      </c>
      <c r="R1524" s="151">
        <v>0</v>
      </c>
      <c r="S1524" s="152">
        <v>0.015</v>
      </c>
      <c r="T1524" s="153">
        <v>55457</v>
      </c>
      <c r="U1524" s="153">
        <v>1394</v>
      </c>
      <c r="V1524" s="153">
        <v>1383</v>
      </c>
      <c r="W1524" s="153">
        <v>9</v>
      </c>
      <c r="X1524" s="151">
        <v>1127</v>
      </c>
      <c r="Y1524" s="154">
        <v>0.024974304416034</v>
      </c>
      <c r="Z1524" s="154">
        <v>0.0262968299711816</v>
      </c>
      <c r="AA1524" s="154">
        <v>0.0462919225318847</v>
      </c>
      <c r="AB1524" s="155">
        <v>0.00128205128205128</v>
      </c>
      <c r="AC1524" s="156">
        <v>-0.0199950925607032</v>
      </c>
      <c r="AD1524" s="157">
        <v>15882</v>
      </c>
      <c r="AE1524" s="158">
        <v>418</v>
      </c>
      <c r="AF1524" s="158">
        <v>0</v>
      </c>
      <c r="AG1524" s="158">
        <v>16853</v>
      </c>
      <c r="AH1524" s="158">
        <v>439</v>
      </c>
      <c r="AI1524" s="158">
        <v>4</v>
      </c>
      <c r="AJ1524" s="155">
        <v>0.0263191033874827</v>
      </c>
      <c r="AK1524" s="155">
        <v>0.0258114282323622</v>
      </c>
      <c r="AL1524" s="156">
        <v>0.000507675155120495</v>
      </c>
    </row>
    <row r="1525" spans="1:38">
      <c r="A1525" s="166" t="s">
        <v>1085</v>
      </c>
      <c r="B1525" s="167" t="s">
        <v>1845</v>
      </c>
      <c r="C1525" s="167" t="s">
        <v>1350</v>
      </c>
      <c r="D1525" s="150">
        <v>2309</v>
      </c>
      <c r="E1525" s="150">
        <v>39</v>
      </c>
      <c r="F1525" s="150">
        <v>19</v>
      </c>
      <c r="G1525" s="150">
        <v>0</v>
      </c>
      <c r="H1525" s="150">
        <v>0</v>
      </c>
      <c r="I1525" s="151">
        <v>1868</v>
      </c>
      <c r="J1525" s="151">
        <v>25</v>
      </c>
      <c r="K1525" s="151">
        <v>25</v>
      </c>
      <c r="L1525" s="151">
        <v>1</v>
      </c>
      <c r="M1525" s="151">
        <v>0</v>
      </c>
      <c r="N1525" s="151">
        <v>1391</v>
      </c>
      <c r="O1525" s="151">
        <v>33</v>
      </c>
      <c r="P1525" s="151">
        <v>33</v>
      </c>
      <c r="Q1525" s="151">
        <v>4</v>
      </c>
      <c r="R1525" s="151">
        <v>0</v>
      </c>
      <c r="S1525" s="152">
        <v>0.015</v>
      </c>
      <c r="T1525" s="153">
        <v>50183</v>
      </c>
      <c r="U1525" s="153">
        <v>953</v>
      </c>
      <c r="V1525" s="153">
        <v>933</v>
      </c>
      <c r="W1525" s="153">
        <v>2</v>
      </c>
      <c r="X1525" s="151">
        <v>831</v>
      </c>
      <c r="Y1525" s="154">
        <v>0.018950640655202</v>
      </c>
      <c r="Z1525" s="154">
        <v>0.0168904287570377</v>
      </c>
      <c r="AA1525" s="154">
        <v>0.0133832976445396</v>
      </c>
      <c r="AB1525" s="155">
        <v>0.0237239396117901</v>
      </c>
      <c r="AC1525" s="156">
        <v>0.00350713111249806</v>
      </c>
      <c r="AD1525" s="157">
        <v>13949</v>
      </c>
      <c r="AE1525" s="158">
        <v>264</v>
      </c>
      <c r="AF1525" s="158">
        <v>0</v>
      </c>
      <c r="AG1525" s="158">
        <v>15479</v>
      </c>
      <c r="AH1525" s="158">
        <v>302</v>
      </c>
      <c r="AI1525" s="158">
        <v>1</v>
      </c>
      <c r="AJ1525" s="155">
        <v>0.0189260878916051</v>
      </c>
      <c r="AK1525" s="155">
        <v>0.0194457006266555</v>
      </c>
      <c r="AL1525" s="156">
        <v>-0.000519612735050336</v>
      </c>
    </row>
    <row r="1526" spans="1:38">
      <c r="A1526" s="166" t="s">
        <v>1085</v>
      </c>
      <c r="B1526" s="167" t="s">
        <v>1845</v>
      </c>
      <c r="C1526" s="167" t="s">
        <v>1351</v>
      </c>
      <c r="D1526" s="150">
        <v>2764</v>
      </c>
      <c r="E1526" s="150">
        <v>21</v>
      </c>
      <c r="F1526" s="150">
        <v>12</v>
      </c>
      <c r="G1526" s="150">
        <v>0</v>
      </c>
      <c r="H1526" s="150">
        <v>0</v>
      </c>
      <c r="I1526" s="151">
        <v>2027</v>
      </c>
      <c r="J1526" s="151">
        <v>19</v>
      </c>
      <c r="K1526" s="151">
        <v>19</v>
      </c>
      <c r="L1526" s="151">
        <v>0</v>
      </c>
      <c r="M1526" s="151">
        <v>0</v>
      </c>
      <c r="N1526" s="151">
        <v>1663</v>
      </c>
      <c r="O1526" s="151">
        <v>20</v>
      </c>
      <c r="P1526" s="151">
        <v>20</v>
      </c>
      <c r="Q1526" s="151">
        <v>8</v>
      </c>
      <c r="R1526" s="151">
        <v>0</v>
      </c>
      <c r="S1526" s="152">
        <v>0.015</v>
      </c>
      <c r="T1526" s="153">
        <v>55429</v>
      </c>
      <c r="U1526" s="153">
        <v>539</v>
      </c>
      <c r="V1526" s="153">
        <v>529</v>
      </c>
      <c r="W1526" s="153">
        <v>3</v>
      </c>
      <c r="X1526" s="151">
        <v>470</v>
      </c>
      <c r="Y1526" s="154">
        <v>0.00967002832452326</v>
      </c>
      <c r="Z1526" s="154">
        <v>0.00759768451519537</v>
      </c>
      <c r="AA1526" s="154">
        <v>0.0093734583127775</v>
      </c>
      <c r="AB1526" s="155">
        <v>0.0120264582080577</v>
      </c>
      <c r="AC1526" s="156">
        <v>-0.00177577379758213</v>
      </c>
      <c r="AD1526" s="157">
        <v>15929</v>
      </c>
      <c r="AE1526" s="158">
        <v>161</v>
      </c>
      <c r="AF1526" s="158">
        <v>0</v>
      </c>
      <c r="AG1526" s="158">
        <v>16881</v>
      </c>
      <c r="AH1526" s="158">
        <v>158</v>
      </c>
      <c r="AI1526" s="158">
        <v>2</v>
      </c>
      <c r="AJ1526" s="155">
        <v>0.010107351371712</v>
      </c>
      <c r="AK1526" s="155">
        <v>0.0092411586991292</v>
      </c>
      <c r="AL1526" s="156">
        <v>0.000866192672582774</v>
      </c>
    </row>
    <row r="1527" spans="1:38">
      <c r="A1527" s="166" t="s">
        <v>1085</v>
      </c>
      <c r="B1527" s="167" t="s">
        <v>1845</v>
      </c>
      <c r="C1527" s="167" t="s">
        <v>1352</v>
      </c>
      <c r="D1527" s="150">
        <v>2950</v>
      </c>
      <c r="E1527" s="150">
        <v>112</v>
      </c>
      <c r="F1527" s="150">
        <v>50</v>
      </c>
      <c r="G1527" s="150">
        <v>0</v>
      </c>
      <c r="H1527" s="150">
        <v>0</v>
      </c>
      <c r="I1527" s="151">
        <v>2052</v>
      </c>
      <c r="J1527" s="151">
        <v>70</v>
      </c>
      <c r="K1527" s="151">
        <v>70</v>
      </c>
      <c r="L1527" s="151">
        <v>5</v>
      </c>
      <c r="M1527" s="151">
        <v>0</v>
      </c>
      <c r="N1527" s="151">
        <v>1802</v>
      </c>
      <c r="O1527" s="151">
        <v>62</v>
      </c>
      <c r="P1527" s="151">
        <v>62</v>
      </c>
      <c r="Q1527" s="151">
        <v>9</v>
      </c>
      <c r="R1527" s="151">
        <v>0</v>
      </c>
      <c r="S1527" s="152">
        <v>0.015</v>
      </c>
      <c r="T1527" s="153">
        <v>61195</v>
      </c>
      <c r="U1527" s="153">
        <v>1914</v>
      </c>
      <c r="V1527" s="153">
        <v>1851</v>
      </c>
      <c r="W1527" s="153">
        <v>6</v>
      </c>
      <c r="X1527" s="151">
        <v>1608</v>
      </c>
      <c r="Y1527" s="154">
        <v>0.0311790178936188</v>
      </c>
      <c r="Z1527" s="154">
        <v>0.0379661016949153</v>
      </c>
      <c r="AA1527" s="154">
        <v>0.0341130604288499</v>
      </c>
      <c r="AB1527" s="155">
        <v>0.0344062153163152</v>
      </c>
      <c r="AC1527" s="156">
        <v>0.00385304126606535</v>
      </c>
      <c r="AD1527" s="157">
        <v>16767</v>
      </c>
      <c r="AE1527" s="158">
        <v>570</v>
      </c>
      <c r="AF1527" s="158">
        <v>3</v>
      </c>
      <c r="AG1527" s="158">
        <v>18810</v>
      </c>
      <c r="AH1527" s="158">
        <v>497</v>
      </c>
      <c r="AI1527" s="158">
        <v>2</v>
      </c>
      <c r="AJ1527" s="155">
        <v>0.0338164251207729</v>
      </c>
      <c r="AK1527" s="155">
        <v>0.0263157894736842</v>
      </c>
      <c r="AL1527" s="156">
        <v>0.00750063564708874</v>
      </c>
    </row>
    <row r="1528" spans="1:38">
      <c r="A1528" s="166" t="s">
        <v>1085</v>
      </c>
      <c r="B1528" s="167" t="s">
        <v>1845</v>
      </c>
      <c r="C1528" s="167" t="s">
        <v>1353</v>
      </c>
      <c r="D1528" s="150">
        <v>7080</v>
      </c>
      <c r="E1528" s="150">
        <v>187</v>
      </c>
      <c r="F1528" s="150">
        <v>128</v>
      </c>
      <c r="G1528" s="150">
        <v>0</v>
      </c>
      <c r="H1528" s="150">
        <v>0</v>
      </c>
      <c r="I1528" s="151">
        <v>6605</v>
      </c>
      <c r="J1528" s="151">
        <v>175</v>
      </c>
      <c r="K1528" s="151">
        <v>175</v>
      </c>
      <c r="L1528" s="151">
        <v>2</v>
      </c>
      <c r="M1528" s="151">
        <v>0</v>
      </c>
      <c r="N1528" s="151">
        <v>3764</v>
      </c>
      <c r="O1528" s="151">
        <v>78</v>
      </c>
      <c r="P1528" s="151">
        <v>78</v>
      </c>
      <c r="Q1528" s="151">
        <v>14</v>
      </c>
      <c r="R1528" s="151">
        <v>0</v>
      </c>
      <c r="S1528" s="152">
        <v>0.015</v>
      </c>
      <c r="T1528" s="153">
        <v>149232</v>
      </c>
      <c r="U1528" s="153">
        <v>3946</v>
      </c>
      <c r="V1528" s="153">
        <v>3887</v>
      </c>
      <c r="W1528" s="153">
        <v>0</v>
      </c>
      <c r="X1528" s="151">
        <v>3407</v>
      </c>
      <c r="Y1528" s="154">
        <v>0.0264420499624745</v>
      </c>
      <c r="Z1528" s="154">
        <v>0.0264124293785311</v>
      </c>
      <c r="AA1528" s="154">
        <v>0.0264950794852385</v>
      </c>
      <c r="AB1528" s="155">
        <v>0.0207226354941552</v>
      </c>
      <c r="AC1528" s="156">
        <v>-8.26501067073826e-5</v>
      </c>
      <c r="AD1528" s="157">
        <v>41874</v>
      </c>
      <c r="AE1528" s="158">
        <v>1155</v>
      </c>
      <c r="AF1528" s="158">
        <v>0</v>
      </c>
      <c r="AG1528" s="158">
        <v>44957</v>
      </c>
      <c r="AH1528" s="158">
        <v>1127</v>
      </c>
      <c r="AI1528" s="158">
        <v>0</v>
      </c>
      <c r="AJ1528" s="155">
        <v>0.0275827482447342</v>
      </c>
      <c r="AK1528" s="155">
        <v>0.0250683986920835</v>
      </c>
      <c r="AL1528" s="156">
        <v>0.00251434955265066</v>
      </c>
    </row>
    <row r="1529" spans="1:38">
      <c r="A1529" s="166" t="s">
        <v>1085</v>
      </c>
      <c r="B1529" s="167" t="s">
        <v>1845</v>
      </c>
      <c r="C1529" s="167" t="s">
        <v>1354</v>
      </c>
      <c r="D1529" s="150">
        <v>3817</v>
      </c>
      <c r="E1529" s="150">
        <v>89</v>
      </c>
      <c r="F1529" s="150">
        <v>71</v>
      </c>
      <c r="G1529" s="150">
        <v>0</v>
      </c>
      <c r="H1529" s="150">
        <v>0</v>
      </c>
      <c r="I1529" s="151">
        <v>2848</v>
      </c>
      <c r="J1529" s="151">
        <v>88</v>
      </c>
      <c r="K1529" s="151">
        <v>88</v>
      </c>
      <c r="L1529" s="151">
        <v>9</v>
      </c>
      <c r="M1529" s="151">
        <v>0</v>
      </c>
      <c r="N1529" s="151">
        <v>2383</v>
      </c>
      <c r="O1529" s="151">
        <v>64</v>
      </c>
      <c r="P1529" s="151">
        <v>64</v>
      </c>
      <c r="Q1529" s="151">
        <v>20</v>
      </c>
      <c r="R1529" s="151">
        <v>0</v>
      </c>
      <c r="S1529" s="152">
        <v>0.015</v>
      </c>
      <c r="T1529" s="153">
        <v>77744</v>
      </c>
      <c r="U1529" s="153">
        <v>1831</v>
      </c>
      <c r="V1529" s="153">
        <v>1812</v>
      </c>
      <c r="W1529" s="153">
        <v>1</v>
      </c>
      <c r="X1529" s="151">
        <v>1587</v>
      </c>
      <c r="Y1529" s="154">
        <v>0.023538793990533</v>
      </c>
      <c r="Z1529" s="154">
        <v>0.0233167408959916</v>
      </c>
      <c r="AA1529" s="154">
        <v>0.0308988764044944</v>
      </c>
      <c r="AB1529" s="155">
        <v>0.0268569030633655</v>
      </c>
      <c r="AC1529" s="156">
        <v>-0.00758213550850276</v>
      </c>
      <c r="AD1529" s="157">
        <v>21732</v>
      </c>
      <c r="AE1529" s="158">
        <v>530</v>
      </c>
      <c r="AF1529" s="158">
        <v>0</v>
      </c>
      <c r="AG1529" s="158">
        <v>23912</v>
      </c>
      <c r="AH1529" s="158">
        <v>539</v>
      </c>
      <c r="AI1529" s="158">
        <v>0</v>
      </c>
      <c r="AJ1529" s="155">
        <v>0.0243879992637585</v>
      </c>
      <c r="AK1529" s="155">
        <v>0.0225409836065574</v>
      </c>
      <c r="AL1529" s="156">
        <v>0.00184701565720113</v>
      </c>
    </row>
    <row r="1530" spans="1:38">
      <c r="A1530" s="166" t="s">
        <v>1085</v>
      </c>
      <c r="B1530" s="167" t="s">
        <v>1845</v>
      </c>
      <c r="C1530" s="167" t="s">
        <v>1355</v>
      </c>
      <c r="D1530" s="150">
        <v>2830</v>
      </c>
      <c r="E1530" s="150">
        <v>25</v>
      </c>
      <c r="F1530" s="150">
        <v>18</v>
      </c>
      <c r="G1530" s="150">
        <v>0</v>
      </c>
      <c r="H1530" s="150">
        <v>0</v>
      </c>
      <c r="I1530" s="151">
        <v>2000</v>
      </c>
      <c r="J1530" s="151">
        <v>38</v>
      </c>
      <c r="K1530" s="151">
        <v>37</v>
      </c>
      <c r="L1530" s="151">
        <v>0</v>
      </c>
      <c r="M1530" s="151">
        <v>0</v>
      </c>
      <c r="N1530" s="151">
        <v>1519</v>
      </c>
      <c r="O1530" s="151">
        <v>25</v>
      </c>
      <c r="P1530" s="151">
        <v>25</v>
      </c>
      <c r="Q1530" s="151">
        <v>4</v>
      </c>
      <c r="R1530" s="151">
        <v>0</v>
      </c>
      <c r="S1530" s="152">
        <v>0.015</v>
      </c>
      <c r="T1530" s="153">
        <v>55926</v>
      </c>
      <c r="U1530" s="153">
        <v>820</v>
      </c>
      <c r="V1530" s="153">
        <v>812</v>
      </c>
      <c r="W1530" s="153">
        <v>0</v>
      </c>
      <c r="X1530" s="151">
        <v>719</v>
      </c>
      <c r="Y1530" s="154">
        <v>0.014662232235454</v>
      </c>
      <c r="Z1530" s="154">
        <v>0.0088339222614841</v>
      </c>
      <c r="AA1530" s="154">
        <v>0.019</v>
      </c>
      <c r="AB1530" s="155">
        <v>0.0164581961816985</v>
      </c>
      <c r="AC1530" s="156">
        <v>-0.0101660777385159</v>
      </c>
      <c r="AD1530" s="157">
        <v>15633</v>
      </c>
      <c r="AE1530" s="158">
        <v>236</v>
      </c>
      <c r="AF1530" s="158">
        <v>0</v>
      </c>
      <c r="AG1530" s="158">
        <v>17658</v>
      </c>
      <c r="AH1530" s="158">
        <v>273</v>
      </c>
      <c r="AI1530" s="158">
        <v>0</v>
      </c>
      <c r="AJ1530" s="155">
        <v>0.0150962707093968</v>
      </c>
      <c r="AK1530" s="155">
        <v>0.0154604145429833</v>
      </c>
      <c r="AL1530" s="156">
        <v>-0.000364143833586562</v>
      </c>
    </row>
    <row r="1531" spans="1:38">
      <c r="A1531" s="166" t="s">
        <v>1085</v>
      </c>
      <c r="B1531" s="167" t="s">
        <v>1845</v>
      </c>
      <c r="C1531" s="167" t="s">
        <v>1356</v>
      </c>
      <c r="D1531" s="150">
        <v>2593</v>
      </c>
      <c r="E1531" s="150">
        <v>30</v>
      </c>
      <c r="F1531" s="150">
        <v>24</v>
      </c>
      <c r="G1531" s="150">
        <v>0</v>
      </c>
      <c r="H1531" s="150">
        <v>0</v>
      </c>
      <c r="I1531" s="151">
        <v>1898</v>
      </c>
      <c r="J1531" s="151">
        <v>46</v>
      </c>
      <c r="K1531" s="151">
        <v>46</v>
      </c>
      <c r="L1531" s="151">
        <v>1</v>
      </c>
      <c r="M1531" s="151">
        <v>0</v>
      </c>
      <c r="N1531" s="151">
        <v>1670</v>
      </c>
      <c r="O1531" s="151">
        <v>43</v>
      </c>
      <c r="P1531" s="151">
        <v>43</v>
      </c>
      <c r="Q1531" s="151">
        <v>27</v>
      </c>
      <c r="R1531" s="151">
        <v>0</v>
      </c>
      <c r="S1531" s="152">
        <v>0.015</v>
      </c>
      <c r="T1531" s="153">
        <v>54416</v>
      </c>
      <c r="U1531" s="153">
        <v>831</v>
      </c>
      <c r="V1531" s="153">
        <v>825</v>
      </c>
      <c r="W1531" s="153">
        <v>0</v>
      </c>
      <c r="X1531" s="151">
        <v>735</v>
      </c>
      <c r="Y1531" s="154">
        <v>0.0152712437518377</v>
      </c>
      <c r="Z1531" s="154">
        <v>0.0115696104897802</v>
      </c>
      <c r="AA1531" s="154">
        <v>0.0242360379346681</v>
      </c>
      <c r="AB1531" s="155">
        <v>0.025748502994012</v>
      </c>
      <c r="AC1531" s="156">
        <v>-0.0126664274448879</v>
      </c>
      <c r="AD1531" s="157">
        <v>15289</v>
      </c>
      <c r="AE1531" s="158">
        <v>241</v>
      </c>
      <c r="AF1531" s="158">
        <v>0</v>
      </c>
      <c r="AG1531" s="158">
        <v>16332</v>
      </c>
      <c r="AH1531" s="158">
        <v>239</v>
      </c>
      <c r="AI1531" s="158">
        <v>0</v>
      </c>
      <c r="AJ1531" s="155">
        <v>0.0157629668389038</v>
      </c>
      <c r="AK1531" s="155">
        <v>0.0146338476610336</v>
      </c>
      <c r="AL1531" s="156">
        <v>0.00112911917787023</v>
      </c>
    </row>
    <row r="1532" spans="1:38">
      <c r="A1532" s="166" t="s">
        <v>1085</v>
      </c>
      <c r="B1532" s="167" t="s">
        <v>1845</v>
      </c>
      <c r="C1532" s="167" t="s">
        <v>1357</v>
      </c>
      <c r="D1532" s="150">
        <v>5432</v>
      </c>
      <c r="E1532" s="150">
        <v>147</v>
      </c>
      <c r="F1532" s="150">
        <v>109</v>
      </c>
      <c r="G1532" s="150">
        <v>0</v>
      </c>
      <c r="H1532" s="150">
        <v>0</v>
      </c>
      <c r="I1532" s="151">
        <v>4876</v>
      </c>
      <c r="J1532" s="151">
        <v>63</v>
      </c>
      <c r="K1532" s="151">
        <v>63</v>
      </c>
      <c r="L1532" s="151">
        <v>4</v>
      </c>
      <c r="M1532" s="151">
        <v>0</v>
      </c>
      <c r="N1532" s="151">
        <v>2991</v>
      </c>
      <c r="O1532" s="151">
        <v>71</v>
      </c>
      <c r="P1532" s="151">
        <v>71</v>
      </c>
      <c r="Q1532" s="151">
        <v>5</v>
      </c>
      <c r="R1532" s="151">
        <v>0</v>
      </c>
      <c r="S1532" s="152">
        <v>0.015</v>
      </c>
      <c r="T1532" s="153">
        <v>115164</v>
      </c>
      <c r="U1532" s="153">
        <v>2537</v>
      </c>
      <c r="V1532" s="153">
        <v>2499</v>
      </c>
      <c r="W1532" s="153">
        <v>7</v>
      </c>
      <c r="X1532" s="151">
        <v>2067</v>
      </c>
      <c r="Y1532" s="154">
        <v>0.0219686707651697</v>
      </c>
      <c r="Z1532" s="154">
        <v>0.0270618556701031</v>
      </c>
      <c r="AA1532" s="154">
        <v>0.0129204265791632</v>
      </c>
      <c r="AB1532" s="155">
        <v>0.0237378803075894</v>
      </c>
      <c r="AC1532" s="156">
        <v>0.0141414290909398</v>
      </c>
      <c r="AD1532" s="157">
        <v>32110</v>
      </c>
      <c r="AE1532" s="158">
        <v>754</v>
      </c>
      <c r="AF1532" s="158">
        <v>1</v>
      </c>
      <c r="AG1532" s="158">
        <v>34415</v>
      </c>
      <c r="AH1532" s="158">
        <v>694</v>
      </c>
      <c r="AI1532" s="158">
        <v>1</v>
      </c>
      <c r="AJ1532" s="155">
        <v>0.0234506384303955</v>
      </c>
      <c r="AK1532" s="155">
        <v>0.0201365683568212</v>
      </c>
      <c r="AL1532" s="156">
        <v>0.00331407007357436</v>
      </c>
    </row>
    <row r="1533" spans="1:38">
      <c r="A1533" s="166" t="s">
        <v>1085</v>
      </c>
      <c r="B1533" s="167" t="s">
        <v>1845</v>
      </c>
      <c r="C1533" s="167" t="s">
        <v>1358</v>
      </c>
      <c r="D1533" s="150">
        <v>8418</v>
      </c>
      <c r="E1533" s="150">
        <v>123</v>
      </c>
      <c r="F1533" s="150">
        <v>74</v>
      </c>
      <c r="G1533" s="150">
        <v>0</v>
      </c>
      <c r="H1533" s="150">
        <v>0</v>
      </c>
      <c r="I1533" s="151">
        <v>7837</v>
      </c>
      <c r="J1533" s="151">
        <v>118</v>
      </c>
      <c r="K1533" s="151">
        <v>118</v>
      </c>
      <c r="L1533" s="151">
        <v>7</v>
      </c>
      <c r="M1533" s="151">
        <v>0</v>
      </c>
      <c r="N1533" s="151">
        <v>4517</v>
      </c>
      <c r="O1533" s="151">
        <v>102</v>
      </c>
      <c r="P1533" s="151">
        <v>102</v>
      </c>
      <c r="Q1533" s="151">
        <v>22</v>
      </c>
      <c r="R1533" s="151">
        <v>0</v>
      </c>
      <c r="S1533" s="152">
        <v>0.015</v>
      </c>
      <c r="T1533" s="153">
        <v>178030</v>
      </c>
      <c r="U1533" s="153">
        <v>2989</v>
      </c>
      <c r="V1533" s="153">
        <v>2940</v>
      </c>
      <c r="W1533" s="153">
        <v>1</v>
      </c>
      <c r="X1533" s="151">
        <v>2620</v>
      </c>
      <c r="Y1533" s="154">
        <v>0.0167836881424479</v>
      </c>
      <c r="Z1533" s="154">
        <v>0.0146115466856736</v>
      </c>
      <c r="AA1533" s="154">
        <v>0.0150567819318617</v>
      </c>
      <c r="AB1533" s="155">
        <v>0.0225813593092761</v>
      </c>
      <c r="AC1533" s="156">
        <v>-0.000445235246188124</v>
      </c>
      <c r="AD1533" s="157">
        <v>50142</v>
      </c>
      <c r="AE1533" s="158">
        <v>855</v>
      </c>
      <c r="AF1533" s="158">
        <v>0</v>
      </c>
      <c r="AG1533" s="158">
        <v>54482</v>
      </c>
      <c r="AH1533" s="158">
        <v>940</v>
      </c>
      <c r="AI1533" s="158">
        <v>1</v>
      </c>
      <c r="AJ1533" s="155">
        <v>0.0170515735311715</v>
      </c>
      <c r="AK1533" s="155">
        <v>0.0172350501082926</v>
      </c>
      <c r="AL1533" s="156">
        <v>-0.000183476577121176</v>
      </c>
    </row>
    <row r="1534" spans="1:38">
      <c r="A1534" s="166" t="s">
        <v>1085</v>
      </c>
      <c r="B1534" s="167" t="s">
        <v>1845</v>
      </c>
      <c r="C1534" s="167" t="s">
        <v>1359</v>
      </c>
      <c r="D1534" s="150">
        <v>1935</v>
      </c>
      <c r="E1534" s="150">
        <v>18</v>
      </c>
      <c r="F1534" s="150">
        <v>17</v>
      </c>
      <c r="G1534" s="150">
        <v>4</v>
      </c>
      <c r="H1534" s="150">
        <v>0</v>
      </c>
      <c r="I1534" s="151">
        <v>1391</v>
      </c>
      <c r="J1534" s="151">
        <v>9</v>
      </c>
      <c r="K1534" s="151">
        <v>9</v>
      </c>
      <c r="L1534" s="151">
        <v>2</v>
      </c>
      <c r="M1534" s="151">
        <v>0</v>
      </c>
      <c r="N1534" s="151">
        <v>1127</v>
      </c>
      <c r="O1534" s="151">
        <v>15</v>
      </c>
      <c r="P1534" s="151">
        <v>15</v>
      </c>
      <c r="Q1534" s="151">
        <v>6</v>
      </c>
      <c r="R1534" s="151">
        <v>0</v>
      </c>
      <c r="S1534" s="152">
        <v>0.015</v>
      </c>
      <c r="T1534" s="153">
        <v>39415</v>
      </c>
      <c r="U1534" s="153">
        <v>415</v>
      </c>
      <c r="V1534" s="153">
        <v>414</v>
      </c>
      <c r="W1534" s="153">
        <v>0</v>
      </c>
      <c r="X1534" s="151">
        <v>376</v>
      </c>
      <c r="Y1534" s="154">
        <v>0.0105289864264874</v>
      </c>
      <c r="Z1534" s="154">
        <v>0.00930232558139535</v>
      </c>
      <c r="AA1534" s="154">
        <v>0.00647016534867002</v>
      </c>
      <c r="AB1534" s="155">
        <v>0.0133096716947649</v>
      </c>
      <c r="AC1534" s="156">
        <v>0.00283216023272533</v>
      </c>
      <c r="AD1534" s="157">
        <v>10690</v>
      </c>
      <c r="AE1534" s="158">
        <v>108</v>
      </c>
      <c r="AF1534" s="158">
        <v>0</v>
      </c>
      <c r="AG1534" s="158">
        <v>12017</v>
      </c>
      <c r="AH1534" s="158">
        <v>124</v>
      </c>
      <c r="AI1534" s="158">
        <v>0</v>
      </c>
      <c r="AJ1534" s="155">
        <v>0.0101028999064546</v>
      </c>
      <c r="AK1534" s="155">
        <v>0.0103187151535325</v>
      </c>
      <c r="AL1534" s="156">
        <v>-0.000215815247077865</v>
      </c>
    </row>
    <row r="1535" spans="1:38">
      <c r="A1535" s="166" t="s">
        <v>1085</v>
      </c>
      <c r="B1535" s="167" t="s">
        <v>1845</v>
      </c>
      <c r="C1535" s="167" t="s">
        <v>1360</v>
      </c>
      <c r="D1535" s="150">
        <v>2874</v>
      </c>
      <c r="E1535" s="150">
        <v>20</v>
      </c>
      <c r="F1535" s="150">
        <v>14</v>
      </c>
      <c r="G1535" s="150">
        <v>0</v>
      </c>
      <c r="H1535" s="150">
        <v>0</v>
      </c>
      <c r="I1535" s="151">
        <v>2113</v>
      </c>
      <c r="J1535" s="151">
        <v>22</v>
      </c>
      <c r="K1535" s="151">
        <v>22</v>
      </c>
      <c r="L1535" s="151">
        <v>2</v>
      </c>
      <c r="M1535" s="151">
        <v>0</v>
      </c>
      <c r="N1535" s="151">
        <v>1721</v>
      </c>
      <c r="O1535" s="151">
        <v>15</v>
      </c>
      <c r="P1535" s="151">
        <v>15</v>
      </c>
      <c r="Q1535" s="151">
        <v>0</v>
      </c>
      <c r="R1535" s="151">
        <v>0</v>
      </c>
      <c r="S1535" s="152">
        <v>0.015</v>
      </c>
      <c r="T1535" s="153">
        <v>59170</v>
      </c>
      <c r="U1535" s="153">
        <v>549</v>
      </c>
      <c r="V1535" s="153">
        <v>543</v>
      </c>
      <c r="W1535" s="153">
        <v>0</v>
      </c>
      <c r="X1535" s="151">
        <v>481</v>
      </c>
      <c r="Y1535" s="154">
        <v>0.00927835051546392</v>
      </c>
      <c r="Z1535" s="154">
        <v>0.0069589422407794</v>
      </c>
      <c r="AA1535" s="154">
        <v>0.0104117368670137</v>
      </c>
      <c r="AB1535" s="155">
        <v>0.00871586287042417</v>
      </c>
      <c r="AC1535" s="156">
        <v>-0.00345279462623432</v>
      </c>
      <c r="AD1535" s="157">
        <v>16304</v>
      </c>
      <c r="AE1535" s="158">
        <v>143</v>
      </c>
      <c r="AF1535" s="158">
        <v>0</v>
      </c>
      <c r="AG1535" s="158">
        <v>18085</v>
      </c>
      <c r="AH1535" s="158">
        <v>181</v>
      </c>
      <c r="AI1535" s="158">
        <v>0</v>
      </c>
      <c r="AJ1535" s="155">
        <v>0.00877085377821393</v>
      </c>
      <c r="AK1535" s="155">
        <v>0.0100082941664363</v>
      </c>
      <c r="AL1535" s="156">
        <v>-0.00123744038822234</v>
      </c>
    </row>
    <row r="1536" spans="1:38">
      <c r="A1536" s="166" t="s">
        <v>1085</v>
      </c>
      <c r="B1536" s="167" t="s">
        <v>1845</v>
      </c>
      <c r="C1536" s="167" t="s">
        <v>1361</v>
      </c>
      <c r="D1536" s="150">
        <v>3781</v>
      </c>
      <c r="E1536" s="150">
        <v>43</v>
      </c>
      <c r="F1536" s="150">
        <v>31</v>
      </c>
      <c r="G1536" s="150">
        <v>0</v>
      </c>
      <c r="H1536" s="150">
        <v>0</v>
      </c>
      <c r="I1536" s="151">
        <v>2823</v>
      </c>
      <c r="J1536" s="151">
        <v>42</v>
      </c>
      <c r="K1536" s="151">
        <v>42</v>
      </c>
      <c r="L1536" s="151">
        <v>6</v>
      </c>
      <c r="M1536" s="151">
        <v>0</v>
      </c>
      <c r="N1536" s="151">
        <v>2451</v>
      </c>
      <c r="O1536" s="151">
        <v>41</v>
      </c>
      <c r="P1536" s="151">
        <v>41</v>
      </c>
      <c r="Q1536" s="151">
        <v>11</v>
      </c>
      <c r="R1536" s="151">
        <v>0</v>
      </c>
      <c r="S1536" s="152">
        <v>0.015</v>
      </c>
      <c r="T1536" s="153">
        <v>79124</v>
      </c>
      <c r="U1536" s="153">
        <v>1392</v>
      </c>
      <c r="V1536" s="153">
        <v>1380</v>
      </c>
      <c r="W1536" s="153">
        <v>2</v>
      </c>
      <c r="X1536" s="151">
        <v>1266</v>
      </c>
      <c r="Y1536" s="154">
        <v>0.0175673626206966</v>
      </c>
      <c r="Z1536" s="154">
        <v>0.0113726527373711</v>
      </c>
      <c r="AA1536" s="154">
        <v>0.0148777895855473</v>
      </c>
      <c r="AB1536" s="155">
        <v>0.0167278661770706</v>
      </c>
      <c r="AC1536" s="156">
        <v>-0.00350513684817622</v>
      </c>
      <c r="AD1536" s="157">
        <v>22381</v>
      </c>
      <c r="AE1536" s="158">
        <v>375</v>
      </c>
      <c r="AF1536" s="158">
        <v>0</v>
      </c>
      <c r="AG1536" s="158">
        <v>24485</v>
      </c>
      <c r="AH1536" s="158">
        <v>446</v>
      </c>
      <c r="AI1536" s="158">
        <v>2</v>
      </c>
      <c r="AJ1536" s="155">
        <v>0.0167552834993968</v>
      </c>
      <c r="AK1536" s="155">
        <v>0.0181335511537676</v>
      </c>
      <c r="AL1536" s="156">
        <v>-0.0013782676543708</v>
      </c>
    </row>
    <row r="1537" spans="1:38">
      <c r="A1537" s="166" t="s">
        <v>1085</v>
      </c>
      <c r="B1537" s="167" t="s">
        <v>1845</v>
      </c>
      <c r="C1537" s="167" t="s">
        <v>1362</v>
      </c>
      <c r="D1537" s="150">
        <v>4342</v>
      </c>
      <c r="E1537" s="150">
        <v>65</v>
      </c>
      <c r="F1537" s="150">
        <v>49</v>
      </c>
      <c r="G1537" s="150">
        <v>0</v>
      </c>
      <c r="H1537" s="150">
        <v>0</v>
      </c>
      <c r="I1537" s="151">
        <v>3959</v>
      </c>
      <c r="J1537" s="151">
        <v>58</v>
      </c>
      <c r="K1537" s="151">
        <v>58</v>
      </c>
      <c r="L1537" s="151">
        <v>4</v>
      </c>
      <c r="M1537" s="151">
        <v>0</v>
      </c>
      <c r="N1537" s="151">
        <v>2193</v>
      </c>
      <c r="O1537" s="151">
        <v>57</v>
      </c>
      <c r="P1537" s="151">
        <v>57</v>
      </c>
      <c r="Q1537" s="151">
        <v>27</v>
      </c>
      <c r="R1537" s="151">
        <v>0</v>
      </c>
      <c r="S1537" s="152">
        <v>0.015</v>
      </c>
      <c r="T1537" s="153">
        <v>90682</v>
      </c>
      <c r="U1537" s="153">
        <v>1599</v>
      </c>
      <c r="V1537" s="153">
        <v>1583</v>
      </c>
      <c r="W1537" s="153">
        <v>0</v>
      </c>
      <c r="X1537" s="151">
        <v>1421</v>
      </c>
      <c r="Y1537" s="154">
        <v>0.017633047352286</v>
      </c>
      <c r="Z1537" s="154">
        <v>0.0149700598802395</v>
      </c>
      <c r="AA1537" s="154">
        <v>0.0146501641828745</v>
      </c>
      <c r="AB1537" s="155">
        <v>0.0259917920656635</v>
      </c>
      <c r="AC1537" s="156">
        <v>0.000319895697365057</v>
      </c>
      <c r="AD1537" s="157">
        <v>25039</v>
      </c>
      <c r="AE1537" s="158">
        <v>434</v>
      </c>
      <c r="AF1537" s="158">
        <v>0</v>
      </c>
      <c r="AG1537" s="158">
        <v>27297</v>
      </c>
      <c r="AH1537" s="158">
        <v>467</v>
      </c>
      <c r="AI1537" s="158">
        <v>0</v>
      </c>
      <c r="AJ1537" s="155">
        <v>0.0173329605814929</v>
      </c>
      <c r="AK1537" s="155">
        <v>0.0171081071179983</v>
      </c>
      <c r="AL1537" s="156">
        <v>0.000224853463494559</v>
      </c>
    </row>
    <row r="1538" spans="1:38">
      <c r="A1538" s="166" t="s">
        <v>1085</v>
      </c>
      <c r="B1538" s="167" t="s">
        <v>1845</v>
      </c>
      <c r="C1538" s="167" t="s">
        <v>1363</v>
      </c>
      <c r="D1538" s="150">
        <v>7464</v>
      </c>
      <c r="E1538" s="150">
        <v>169</v>
      </c>
      <c r="F1538" s="150">
        <v>120</v>
      </c>
      <c r="G1538" s="150">
        <v>0</v>
      </c>
      <c r="H1538" s="150">
        <v>0</v>
      </c>
      <c r="I1538" s="151">
        <v>6819</v>
      </c>
      <c r="J1538" s="151">
        <v>124</v>
      </c>
      <c r="K1538" s="151">
        <v>124</v>
      </c>
      <c r="L1538" s="151">
        <v>6</v>
      </c>
      <c r="M1538" s="151">
        <v>0</v>
      </c>
      <c r="N1538" s="151">
        <v>3948</v>
      </c>
      <c r="O1538" s="151">
        <v>110</v>
      </c>
      <c r="P1538" s="151">
        <v>110</v>
      </c>
      <c r="Q1538" s="151">
        <v>38</v>
      </c>
      <c r="R1538" s="151">
        <v>0</v>
      </c>
      <c r="S1538" s="152">
        <v>0.015</v>
      </c>
      <c r="T1538" s="153">
        <v>159082</v>
      </c>
      <c r="U1538" s="153">
        <v>3741</v>
      </c>
      <c r="V1538" s="153">
        <v>3691</v>
      </c>
      <c r="W1538" s="153">
        <v>6</v>
      </c>
      <c r="X1538" s="151">
        <v>3304</v>
      </c>
      <c r="Y1538" s="154">
        <v>0.0234784576507713</v>
      </c>
      <c r="Z1538" s="154">
        <v>0.0226420150053591</v>
      </c>
      <c r="AA1538" s="154">
        <v>0.0181844845285232</v>
      </c>
      <c r="AB1538" s="155">
        <v>0.0278622087132725</v>
      </c>
      <c r="AC1538" s="156">
        <v>0.00445753047683582</v>
      </c>
      <c r="AD1538" s="157">
        <v>44173</v>
      </c>
      <c r="AE1538" s="158">
        <v>1059</v>
      </c>
      <c r="AF1538" s="158">
        <v>0</v>
      </c>
      <c r="AG1538" s="158">
        <v>47972</v>
      </c>
      <c r="AH1538" s="158">
        <v>1129</v>
      </c>
      <c r="AI1538" s="158">
        <v>3</v>
      </c>
      <c r="AJ1538" s="155">
        <v>0.0239739207208023</v>
      </c>
      <c r="AK1538" s="155">
        <v>0.0234720253481197</v>
      </c>
      <c r="AL1538" s="156">
        <v>0.000501895372682564</v>
      </c>
    </row>
    <row r="1539" spans="1:38">
      <c r="A1539" s="166" t="s">
        <v>1085</v>
      </c>
      <c r="B1539" s="167" t="s">
        <v>1845</v>
      </c>
      <c r="C1539" s="167" t="s">
        <v>1364</v>
      </c>
      <c r="D1539" s="150">
        <v>3854</v>
      </c>
      <c r="E1539" s="150">
        <v>81</v>
      </c>
      <c r="F1539" s="150">
        <v>55</v>
      </c>
      <c r="G1539" s="150">
        <v>0</v>
      </c>
      <c r="H1539" s="150">
        <v>0</v>
      </c>
      <c r="I1539" s="151">
        <v>2941</v>
      </c>
      <c r="J1539" s="151">
        <v>49</v>
      </c>
      <c r="K1539" s="151">
        <v>48</v>
      </c>
      <c r="L1539" s="151">
        <v>8</v>
      </c>
      <c r="M1539" s="151">
        <v>0</v>
      </c>
      <c r="N1539" s="151">
        <v>2260</v>
      </c>
      <c r="O1539" s="151">
        <v>42</v>
      </c>
      <c r="P1539" s="151">
        <v>42</v>
      </c>
      <c r="Q1539" s="151">
        <v>12</v>
      </c>
      <c r="R1539" s="151">
        <v>0</v>
      </c>
      <c r="S1539" s="152">
        <v>0.015</v>
      </c>
      <c r="T1539" s="153">
        <v>78255</v>
      </c>
      <c r="U1539" s="153">
        <v>1733</v>
      </c>
      <c r="V1539" s="153">
        <v>1706</v>
      </c>
      <c r="W1539" s="153">
        <v>5</v>
      </c>
      <c r="X1539" s="151">
        <v>1535</v>
      </c>
      <c r="Y1539" s="154">
        <v>0.0220816561242093</v>
      </c>
      <c r="Z1539" s="154">
        <v>0.0210171250648677</v>
      </c>
      <c r="AA1539" s="154">
        <v>0.0166609996599796</v>
      </c>
      <c r="AB1539" s="155">
        <v>0.0185840707964602</v>
      </c>
      <c r="AC1539" s="156">
        <v>0.00435612540488807</v>
      </c>
      <c r="AD1539" s="157">
        <v>22011</v>
      </c>
      <c r="AE1539" s="158">
        <v>526</v>
      </c>
      <c r="AF1539" s="158">
        <v>0</v>
      </c>
      <c r="AG1539" s="158">
        <v>23934</v>
      </c>
      <c r="AH1539" s="158">
        <v>539</v>
      </c>
      <c r="AI1539" s="158">
        <v>4</v>
      </c>
      <c r="AJ1539" s="155">
        <v>0.0238971423379219</v>
      </c>
      <c r="AK1539" s="155">
        <v>0.0223531377956046</v>
      </c>
      <c r="AL1539" s="156">
        <v>0.00154400454231737</v>
      </c>
    </row>
    <row r="1540" spans="1:38">
      <c r="A1540" s="166" t="s">
        <v>1085</v>
      </c>
      <c r="B1540" s="167" t="s">
        <v>1845</v>
      </c>
      <c r="C1540" s="167" t="s">
        <v>1365</v>
      </c>
      <c r="D1540" s="150">
        <v>2965</v>
      </c>
      <c r="E1540" s="150">
        <v>29</v>
      </c>
      <c r="F1540" s="150">
        <v>19</v>
      </c>
      <c r="G1540" s="150">
        <v>0</v>
      </c>
      <c r="H1540" s="150">
        <v>0</v>
      </c>
      <c r="I1540" s="151">
        <v>2173</v>
      </c>
      <c r="J1540" s="151">
        <v>27</v>
      </c>
      <c r="K1540" s="151">
        <v>27</v>
      </c>
      <c r="L1540" s="151">
        <v>4</v>
      </c>
      <c r="M1540" s="151">
        <v>0</v>
      </c>
      <c r="N1540" s="151">
        <v>1832</v>
      </c>
      <c r="O1540" s="151">
        <v>34</v>
      </c>
      <c r="P1540" s="151">
        <v>34</v>
      </c>
      <c r="Q1540" s="151">
        <v>6</v>
      </c>
      <c r="R1540" s="151">
        <v>0</v>
      </c>
      <c r="S1540" s="152">
        <v>0.015</v>
      </c>
      <c r="T1540" s="153">
        <v>60542</v>
      </c>
      <c r="U1540" s="153">
        <v>876</v>
      </c>
      <c r="V1540" s="153">
        <v>866</v>
      </c>
      <c r="W1540" s="153">
        <v>1</v>
      </c>
      <c r="X1540" s="151">
        <v>770</v>
      </c>
      <c r="Y1540" s="154">
        <v>0.0144527765848502</v>
      </c>
      <c r="Z1540" s="154">
        <v>0.00978077571669477</v>
      </c>
      <c r="AA1540" s="154">
        <v>0.0124252185918086</v>
      </c>
      <c r="AB1540" s="155">
        <v>0.0185589519650655</v>
      </c>
      <c r="AC1540" s="156">
        <v>-0.00264444287511379</v>
      </c>
      <c r="AD1540" s="157">
        <v>17112</v>
      </c>
      <c r="AE1540" s="158">
        <v>245</v>
      </c>
      <c r="AF1540" s="158">
        <v>0</v>
      </c>
      <c r="AG1540" s="158">
        <v>19102</v>
      </c>
      <c r="AH1540" s="158">
        <v>245</v>
      </c>
      <c r="AI1540" s="158">
        <v>0</v>
      </c>
      <c r="AJ1540" s="155">
        <v>0.014317438055166</v>
      </c>
      <c r="AK1540" s="155">
        <v>0.0128258821065857</v>
      </c>
      <c r="AL1540" s="156">
        <v>0.00149155594858027</v>
      </c>
    </row>
    <row r="1541" spans="1:38">
      <c r="A1541" s="166" t="s">
        <v>1085</v>
      </c>
      <c r="B1541" s="167" t="s">
        <v>1845</v>
      </c>
      <c r="C1541" s="167" t="s">
        <v>1366</v>
      </c>
      <c r="D1541" s="150">
        <v>2448</v>
      </c>
      <c r="E1541" s="150">
        <v>54</v>
      </c>
      <c r="F1541" s="150">
        <v>36</v>
      </c>
      <c r="G1541" s="150">
        <v>0</v>
      </c>
      <c r="H1541" s="150">
        <v>0</v>
      </c>
      <c r="I1541" s="151">
        <v>1931</v>
      </c>
      <c r="J1541" s="151">
        <v>52</v>
      </c>
      <c r="K1541" s="151">
        <v>52</v>
      </c>
      <c r="L1541" s="151">
        <v>1</v>
      </c>
      <c r="M1541" s="151">
        <v>0</v>
      </c>
      <c r="N1541" s="151">
        <v>1640</v>
      </c>
      <c r="O1541" s="151">
        <v>44</v>
      </c>
      <c r="P1541" s="151">
        <v>44</v>
      </c>
      <c r="Q1541" s="151">
        <v>14</v>
      </c>
      <c r="R1541" s="151">
        <v>0</v>
      </c>
      <c r="S1541" s="152">
        <v>0.015</v>
      </c>
      <c r="T1541" s="153">
        <v>51144</v>
      </c>
      <c r="U1541" s="153">
        <v>1253</v>
      </c>
      <c r="V1541" s="153">
        <v>1235</v>
      </c>
      <c r="W1541" s="153">
        <v>1</v>
      </c>
      <c r="X1541" s="151">
        <v>1085</v>
      </c>
      <c r="Y1541" s="154">
        <v>0.0244798998905052</v>
      </c>
      <c r="Z1541" s="154">
        <v>0.0220588235294118</v>
      </c>
      <c r="AA1541" s="154">
        <v>0.0269290523045054</v>
      </c>
      <c r="AB1541" s="155">
        <v>0.0268292682926829</v>
      </c>
      <c r="AC1541" s="156">
        <v>-0.00487022877509367</v>
      </c>
      <c r="AD1541" s="157">
        <v>14626</v>
      </c>
      <c r="AE1541" s="158">
        <v>380</v>
      </c>
      <c r="AF1541" s="158">
        <v>0</v>
      </c>
      <c r="AG1541" s="158">
        <v>15643</v>
      </c>
      <c r="AH1541" s="158">
        <v>382</v>
      </c>
      <c r="AI1541" s="158">
        <v>0</v>
      </c>
      <c r="AJ1541" s="155">
        <v>0.0259811294954191</v>
      </c>
      <c r="AK1541" s="155">
        <v>0.0244198683117049</v>
      </c>
      <c r="AL1541" s="156">
        <v>0.0015612611837142</v>
      </c>
    </row>
    <row r="1542" spans="1:38">
      <c r="A1542" s="166" t="s">
        <v>1085</v>
      </c>
      <c r="B1542" s="167" t="s">
        <v>1845</v>
      </c>
      <c r="C1542" s="167" t="s">
        <v>1367</v>
      </c>
      <c r="D1542" s="150">
        <v>4176</v>
      </c>
      <c r="E1542" s="150">
        <v>79</v>
      </c>
      <c r="F1542" s="150">
        <v>56</v>
      </c>
      <c r="G1542" s="150">
        <v>0</v>
      </c>
      <c r="H1542" s="150">
        <v>0</v>
      </c>
      <c r="I1542" s="151">
        <v>3210</v>
      </c>
      <c r="J1542" s="151">
        <v>85</v>
      </c>
      <c r="K1542" s="151">
        <v>85</v>
      </c>
      <c r="L1542" s="151">
        <v>0</v>
      </c>
      <c r="M1542" s="151">
        <v>0</v>
      </c>
      <c r="N1542" s="151">
        <v>2549</v>
      </c>
      <c r="O1542" s="151">
        <v>67</v>
      </c>
      <c r="P1542" s="151">
        <v>67</v>
      </c>
      <c r="Q1542" s="151">
        <v>8</v>
      </c>
      <c r="R1542" s="151">
        <v>0</v>
      </c>
      <c r="S1542" s="152">
        <v>0.015</v>
      </c>
      <c r="T1542" s="153">
        <v>86331</v>
      </c>
      <c r="U1542" s="153">
        <v>1675</v>
      </c>
      <c r="V1542" s="153">
        <v>1652</v>
      </c>
      <c r="W1542" s="153">
        <v>1</v>
      </c>
      <c r="X1542" s="151">
        <v>1398</v>
      </c>
      <c r="Y1542" s="154">
        <v>0.0193904854571359</v>
      </c>
      <c r="Z1542" s="154">
        <v>0.0189176245210728</v>
      </c>
      <c r="AA1542" s="154">
        <v>0.0264797507788162</v>
      </c>
      <c r="AB1542" s="155">
        <v>0.0262848175755198</v>
      </c>
      <c r="AC1542" s="156">
        <v>-0.0075621262577434</v>
      </c>
      <c r="AD1542" s="157">
        <v>23839</v>
      </c>
      <c r="AE1542" s="158">
        <v>479</v>
      </c>
      <c r="AF1542" s="158">
        <v>0</v>
      </c>
      <c r="AG1542" s="158">
        <v>26710</v>
      </c>
      <c r="AH1542" s="158">
        <v>506</v>
      </c>
      <c r="AI1542" s="158">
        <v>1</v>
      </c>
      <c r="AJ1542" s="155">
        <v>0.020093124711607</v>
      </c>
      <c r="AK1542" s="155">
        <v>0.0189067764882067</v>
      </c>
      <c r="AL1542" s="156">
        <v>0.00118634822340037</v>
      </c>
    </row>
    <row r="1543" spans="1:38">
      <c r="A1543" s="166" t="s">
        <v>1085</v>
      </c>
      <c r="B1543" s="167" t="s">
        <v>1845</v>
      </c>
      <c r="C1543" s="167" t="s">
        <v>1368</v>
      </c>
      <c r="D1543" s="150">
        <v>0</v>
      </c>
      <c r="E1543" s="150">
        <v>0</v>
      </c>
      <c r="F1543" s="150">
        <v>0</v>
      </c>
      <c r="G1543" s="150">
        <v>0</v>
      </c>
      <c r="H1543" s="150">
        <v>0</v>
      </c>
      <c r="I1543" s="151">
        <v>0</v>
      </c>
      <c r="J1543" s="151">
        <v>0</v>
      </c>
      <c r="K1543" s="151">
        <v>0</v>
      </c>
      <c r="L1543" s="151">
        <v>0</v>
      </c>
      <c r="M1543" s="151">
        <v>0</v>
      </c>
      <c r="N1543" s="151">
        <v>0</v>
      </c>
      <c r="O1543" s="151">
        <v>0</v>
      </c>
      <c r="P1543" s="151">
        <v>0</v>
      </c>
      <c r="Q1543" s="151">
        <v>0</v>
      </c>
      <c r="R1543" s="151">
        <v>0</v>
      </c>
      <c r="S1543" s="152">
        <v>0.015</v>
      </c>
      <c r="T1543" s="153">
        <v>0</v>
      </c>
      <c r="U1543" s="153">
        <v>0</v>
      </c>
      <c r="V1543" s="153">
        <v>0</v>
      </c>
      <c r="W1543" s="153">
        <v>0</v>
      </c>
      <c r="X1543" s="151">
        <v>0</v>
      </c>
      <c r="Y1543" s="154">
        <v>0</v>
      </c>
      <c r="Z1543" s="154">
        <v>0</v>
      </c>
      <c r="AA1543" s="154">
        <v>0</v>
      </c>
      <c r="AB1543" s="155">
        <v>0</v>
      </c>
      <c r="AC1543" s="156">
        <v>0</v>
      </c>
      <c r="AD1543" s="157">
        <v>0</v>
      </c>
      <c r="AE1543" s="158">
        <v>0</v>
      </c>
      <c r="AF1543" s="158">
        <v>0</v>
      </c>
      <c r="AG1543" s="158">
        <v>0</v>
      </c>
      <c r="AH1543" s="158">
        <v>0</v>
      </c>
      <c r="AI1543" s="158">
        <v>0</v>
      </c>
      <c r="AJ1543" s="155">
        <v>0</v>
      </c>
      <c r="AK1543" s="155">
        <v>0</v>
      </c>
      <c r="AL1543" s="156">
        <v>0</v>
      </c>
    </row>
    <row r="1544" spans="1:38">
      <c r="A1544" s="166" t="s">
        <v>1085</v>
      </c>
      <c r="B1544" s="167" t="s">
        <v>1845</v>
      </c>
      <c r="C1544" s="167" t="s">
        <v>1369</v>
      </c>
      <c r="D1544" s="150">
        <v>3976</v>
      </c>
      <c r="E1544" s="150">
        <v>62</v>
      </c>
      <c r="F1544" s="150">
        <v>43</v>
      </c>
      <c r="G1544" s="150">
        <v>6</v>
      </c>
      <c r="H1544" s="150">
        <v>0</v>
      </c>
      <c r="I1544" s="151">
        <v>3723</v>
      </c>
      <c r="J1544" s="151">
        <v>52</v>
      </c>
      <c r="K1544" s="151">
        <v>52</v>
      </c>
      <c r="L1544" s="151">
        <v>1</v>
      </c>
      <c r="M1544" s="151">
        <v>0</v>
      </c>
      <c r="N1544" s="151">
        <v>2237</v>
      </c>
      <c r="O1544" s="151">
        <v>49</v>
      </c>
      <c r="P1544" s="151">
        <v>49</v>
      </c>
      <c r="Q1544" s="151">
        <v>17</v>
      </c>
      <c r="R1544" s="151">
        <v>0</v>
      </c>
      <c r="S1544" s="152">
        <v>0.015</v>
      </c>
      <c r="T1544" s="153">
        <v>84488</v>
      </c>
      <c r="U1544" s="153">
        <v>1208</v>
      </c>
      <c r="V1544" s="153">
        <v>1189</v>
      </c>
      <c r="W1544" s="153">
        <v>2</v>
      </c>
      <c r="X1544" s="151">
        <v>1030</v>
      </c>
      <c r="Y1544" s="154">
        <v>0.0142742164567749</v>
      </c>
      <c r="Z1544" s="154">
        <v>0.0155935613682093</v>
      </c>
      <c r="AA1544" s="154">
        <v>0.0139672307279076</v>
      </c>
      <c r="AB1544" s="155">
        <v>0.021904336164506</v>
      </c>
      <c r="AC1544" s="156">
        <v>0.00162633064030165</v>
      </c>
      <c r="AD1544" s="157">
        <v>23745</v>
      </c>
      <c r="AE1544" s="158">
        <v>382</v>
      </c>
      <c r="AF1544" s="158">
        <v>0</v>
      </c>
      <c r="AG1544" s="158">
        <v>25572</v>
      </c>
      <c r="AH1544" s="158">
        <v>321</v>
      </c>
      <c r="AI1544" s="158">
        <v>2</v>
      </c>
      <c r="AJ1544" s="155">
        <v>0.016087597388924</v>
      </c>
      <c r="AK1544" s="155">
        <v>0.0124745815735961</v>
      </c>
      <c r="AL1544" s="156">
        <v>0.00361301581532786</v>
      </c>
    </row>
    <row r="1545" spans="1:38">
      <c r="A1545" s="166" t="s">
        <v>1085</v>
      </c>
      <c r="B1545" s="167" t="s">
        <v>1846</v>
      </c>
      <c r="C1545" s="167" t="s">
        <v>1370</v>
      </c>
      <c r="D1545" s="150">
        <v>4279</v>
      </c>
      <c r="E1545" s="150">
        <v>93</v>
      </c>
      <c r="F1545" s="150">
        <v>65</v>
      </c>
      <c r="G1545" s="150">
        <v>0</v>
      </c>
      <c r="H1545" s="150">
        <v>0</v>
      </c>
      <c r="I1545" s="151">
        <v>5061</v>
      </c>
      <c r="J1545" s="151">
        <v>108</v>
      </c>
      <c r="K1545" s="151">
        <v>107</v>
      </c>
      <c r="L1545" s="151">
        <v>1</v>
      </c>
      <c r="M1545" s="151">
        <v>0</v>
      </c>
      <c r="N1545" s="151">
        <v>3245</v>
      </c>
      <c r="O1545" s="151">
        <v>70</v>
      </c>
      <c r="P1545" s="151">
        <v>70</v>
      </c>
      <c r="Q1545" s="151">
        <v>16</v>
      </c>
      <c r="R1545" s="151">
        <v>0</v>
      </c>
      <c r="S1545" s="152">
        <v>0.015</v>
      </c>
      <c r="T1545" s="153">
        <v>108334</v>
      </c>
      <c r="U1545" s="153">
        <v>2159</v>
      </c>
      <c r="V1545" s="153">
        <v>2127</v>
      </c>
      <c r="W1545" s="153">
        <v>0</v>
      </c>
      <c r="X1545" s="151">
        <v>1846</v>
      </c>
      <c r="Y1545" s="154">
        <v>0.0199291081285654</v>
      </c>
      <c r="Z1545" s="154">
        <v>0.021734050011685</v>
      </c>
      <c r="AA1545" s="154">
        <v>0.021339656194428</v>
      </c>
      <c r="AB1545" s="155">
        <v>0.0215716486902928</v>
      </c>
      <c r="AC1545" s="156">
        <v>0.000394393817256995</v>
      </c>
      <c r="AD1545" s="157">
        <v>29367</v>
      </c>
      <c r="AE1545" s="158">
        <v>663</v>
      </c>
      <c r="AF1545" s="158">
        <v>0</v>
      </c>
      <c r="AG1545" s="158">
        <v>33217</v>
      </c>
      <c r="AH1545" s="158">
        <v>625</v>
      </c>
      <c r="AI1545" s="158">
        <v>0</v>
      </c>
      <c r="AJ1545" s="155">
        <v>0.0225763612217795</v>
      </c>
      <c r="AK1545" s="155">
        <v>0.0188156666767017</v>
      </c>
      <c r="AL1545" s="156">
        <v>0.00376069454507786</v>
      </c>
    </row>
    <row r="1546" spans="1:38">
      <c r="A1546" s="166" t="s">
        <v>1085</v>
      </c>
      <c r="B1546" s="167" t="s">
        <v>1846</v>
      </c>
      <c r="C1546" s="167" t="s">
        <v>1371</v>
      </c>
      <c r="D1546" s="150">
        <v>3710</v>
      </c>
      <c r="E1546" s="150">
        <v>75</v>
      </c>
      <c r="F1546" s="150">
        <v>60</v>
      </c>
      <c r="G1546" s="150">
        <v>0</v>
      </c>
      <c r="H1546" s="150">
        <v>0</v>
      </c>
      <c r="I1546" s="151">
        <v>4109</v>
      </c>
      <c r="J1546" s="151">
        <v>55</v>
      </c>
      <c r="K1546" s="151">
        <v>54</v>
      </c>
      <c r="L1546" s="151">
        <v>8</v>
      </c>
      <c r="M1546" s="151">
        <v>0</v>
      </c>
      <c r="N1546" s="151">
        <v>2766</v>
      </c>
      <c r="O1546" s="151">
        <v>49</v>
      </c>
      <c r="P1546" s="151">
        <v>49</v>
      </c>
      <c r="Q1546" s="151">
        <v>26</v>
      </c>
      <c r="R1546" s="151">
        <v>0</v>
      </c>
      <c r="S1546" s="152">
        <v>0.015</v>
      </c>
      <c r="T1546" s="153">
        <v>92562</v>
      </c>
      <c r="U1546" s="153">
        <v>1832</v>
      </c>
      <c r="V1546" s="153">
        <v>1815</v>
      </c>
      <c r="W1546" s="153">
        <v>0</v>
      </c>
      <c r="X1546" s="151">
        <v>1669</v>
      </c>
      <c r="Y1546" s="154">
        <v>0.0197921393228323</v>
      </c>
      <c r="Z1546" s="154">
        <v>0.0202156334231806</v>
      </c>
      <c r="AA1546" s="154">
        <v>0.0133852518861037</v>
      </c>
      <c r="AB1546" s="155">
        <v>0.0177151120751988</v>
      </c>
      <c r="AC1546" s="156">
        <v>0.00683038153707692</v>
      </c>
      <c r="AD1546" s="157">
        <v>24576</v>
      </c>
      <c r="AE1546" s="158">
        <v>463</v>
      </c>
      <c r="AF1546" s="158">
        <v>0</v>
      </c>
      <c r="AG1546" s="158">
        <v>27571</v>
      </c>
      <c r="AH1546" s="158">
        <v>517</v>
      </c>
      <c r="AI1546" s="158">
        <v>0</v>
      </c>
      <c r="AJ1546" s="155">
        <v>0.0188395182291667</v>
      </c>
      <c r="AK1546" s="155">
        <v>0.0187515868122302</v>
      </c>
      <c r="AL1546" s="156">
        <v>8.79314169364258e-5</v>
      </c>
    </row>
    <row r="1547" spans="1:38">
      <c r="A1547" s="166" t="s">
        <v>1085</v>
      </c>
      <c r="B1547" s="167" t="s">
        <v>1846</v>
      </c>
      <c r="C1547" s="167" t="s">
        <v>1372</v>
      </c>
      <c r="D1547" s="150">
        <v>9</v>
      </c>
      <c r="E1547" s="150">
        <v>1</v>
      </c>
      <c r="F1547" s="150">
        <v>1</v>
      </c>
      <c r="G1547" s="150">
        <v>1</v>
      </c>
      <c r="H1547" s="150">
        <v>0</v>
      </c>
      <c r="I1547" s="151">
        <v>76</v>
      </c>
      <c r="J1547" s="151">
        <v>0</v>
      </c>
      <c r="K1547" s="151">
        <v>0</v>
      </c>
      <c r="L1547" s="151">
        <v>0</v>
      </c>
      <c r="M1547" s="151">
        <v>0</v>
      </c>
      <c r="N1547" s="151">
        <v>11</v>
      </c>
      <c r="O1547" s="151">
        <v>11</v>
      </c>
      <c r="P1547" s="151">
        <v>11</v>
      </c>
      <c r="Q1547" s="151">
        <v>10</v>
      </c>
      <c r="R1547" s="151">
        <v>0</v>
      </c>
      <c r="S1547" s="152">
        <v>0.015</v>
      </c>
      <c r="T1547" s="153">
        <v>1029</v>
      </c>
      <c r="U1547" s="153">
        <v>128</v>
      </c>
      <c r="V1547" s="153">
        <v>128</v>
      </c>
      <c r="W1547" s="153">
        <v>0</v>
      </c>
      <c r="X1547" s="151">
        <v>127</v>
      </c>
      <c r="Y1547" s="154">
        <v>0.124392614188533</v>
      </c>
      <c r="Z1547" s="154">
        <v>0.111111111111111</v>
      </c>
      <c r="AA1547" s="154">
        <v>0</v>
      </c>
      <c r="AB1547" s="155">
        <v>1</v>
      </c>
      <c r="AC1547" s="156">
        <v>0.111111111111111</v>
      </c>
      <c r="AD1547" s="157">
        <v>382</v>
      </c>
      <c r="AE1547" s="158">
        <v>29</v>
      </c>
      <c r="AF1547" s="158">
        <v>0</v>
      </c>
      <c r="AG1547" s="158">
        <v>254</v>
      </c>
      <c r="AH1547" s="158">
        <v>37</v>
      </c>
      <c r="AI1547" s="158">
        <v>0</v>
      </c>
      <c r="AJ1547" s="155">
        <v>0.0759162303664921</v>
      </c>
      <c r="AK1547" s="155">
        <v>0.145669291338583</v>
      </c>
      <c r="AL1547" s="156">
        <v>-0.0697530609720905</v>
      </c>
    </row>
    <row r="1548" spans="1:38">
      <c r="A1548" s="166" t="s">
        <v>1085</v>
      </c>
      <c r="B1548" s="167" t="s">
        <v>1846</v>
      </c>
      <c r="C1548" s="167" t="s">
        <v>1373</v>
      </c>
      <c r="D1548" s="150">
        <v>1957</v>
      </c>
      <c r="E1548" s="150">
        <v>24</v>
      </c>
      <c r="F1548" s="150">
        <v>18</v>
      </c>
      <c r="G1548" s="150">
        <v>0</v>
      </c>
      <c r="H1548" s="150">
        <v>0</v>
      </c>
      <c r="I1548" s="151">
        <v>2345</v>
      </c>
      <c r="J1548" s="151">
        <v>40</v>
      </c>
      <c r="K1548" s="151">
        <v>40</v>
      </c>
      <c r="L1548" s="151">
        <v>3</v>
      </c>
      <c r="M1548" s="151">
        <v>0</v>
      </c>
      <c r="N1548" s="151">
        <v>1550</v>
      </c>
      <c r="O1548" s="151">
        <v>31</v>
      </c>
      <c r="P1548" s="151">
        <v>31</v>
      </c>
      <c r="Q1548" s="151">
        <v>19</v>
      </c>
      <c r="R1548" s="151">
        <v>0</v>
      </c>
      <c r="S1548" s="152">
        <v>0.015</v>
      </c>
      <c r="T1548" s="153">
        <v>50019</v>
      </c>
      <c r="U1548" s="153">
        <v>927</v>
      </c>
      <c r="V1548" s="153">
        <v>921</v>
      </c>
      <c r="W1548" s="153">
        <v>2</v>
      </c>
      <c r="X1548" s="151">
        <v>840</v>
      </c>
      <c r="Y1548" s="154">
        <v>0.0184929726703853</v>
      </c>
      <c r="Z1548" s="154">
        <v>0.0122636688809402</v>
      </c>
      <c r="AA1548" s="154">
        <v>0.0170575692963753</v>
      </c>
      <c r="AB1548" s="155">
        <v>0.02</v>
      </c>
      <c r="AC1548" s="156">
        <v>-0.00479390041543505</v>
      </c>
      <c r="AD1548" s="157">
        <v>13497</v>
      </c>
      <c r="AE1548" s="158">
        <v>225</v>
      </c>
      <c r="AF1548" s="158">
        <v>0</v>
      </c>
      <c r="AG1548" s="158">
        <v>15095</v>
      </c>
      <c r="AH1548" s="158">
        <v>304</v>
      </c>
      <c r="AI1548" s="158">
        <v>0</v>
      </c>
      <c r="AJ1548" s="155">
        <v>0.0166703711935986</v>
      </c>
      <c r="AK1548" s="155">
        <v>0.0201391189135475</v>
      </c>
      <c r="AL1548" s="156">
        <v>-0.00346874771994896</v>
      </c>
    </row>
    <row r="1549" spans="1:38">
      <c r="A1549" s="166" t="s">
        <v>1085</v>
      </c>
      <c r="B1549" s="167" t="s">
        <v>1846</v>
      </c>
      <c r="C1549" s="167" t="s">
        <v>1374</v>
      </c>
      <c r="D1549" s="150">
        <v>3355</v>
      </c>
      <c r="E1549" s="150">
        <v>58</v>
      </c>
      <c r="F1549" s="150">
        <v>37</v>
      </c>
      <c r="G1549" s="150">
        <v>0</v>
      </c>
      <c r="H1549" s="150">
        <v>0</v>
      </c>
      <c r="I1549" s="151">
        <v>4005</v>
      </c>
      <c r="J1549" s="151">
        <v>32</v>
      </c>
      <c r="K1549" s="151">
        <v>32</v>
      </c>
      <c r="L1549" s="151">
        <v>0</v>
      </c>
      <c r="M1549" s="151">
        <v>0</v>
      </c>
      <c r="N1549" s="151">
        <v>2410</v>
      </c>
      <c r="O1549" s="151">
        <v>53</v>
      </c>
      <c r="P1549" s="151">
        <v>53</v>
      </c>
      <c r="Q1549" s="151">
        <v>15</v>
      </c>
      <c r="R1549" s="151">
        <v>0</v>
      </c>
      <c r="S1549" s="152">
        <v>0.015</v>
      </c>
      <c r="T1549" s="153">
        <v>87029</v>
      </c>
      <c r="U1549" s="153">
        <v>1404</v>
      </c>
      <c r="V1549" s="153">
        <v>1383</v>
      </c>
      <c r="W1549" s="153">
        <v>0</v>
      </c>
      <c r="X1549" s="151">
        <v>1257</v>
      </c>
      <c r="Y1549" s="154">
        <v>0.0161325535166439</v>
      </c>
      <c r="Z1549" s="154">
        <v>0.0172876304023845</v>
      </c>
      <c r="AA1549" s="154">
        <v>0.00799001248439451</v>
      </c>
      <c r="AB1549" s="155">
        <v>0.0219917012448133</v>
      </c>
      <c r="AC1549" s="156">
        <v>0.00929761791799</v>
      </c>
      <c r="AD1549" s="157">
        <v>22742</v>
      </c>
      <c r="AE1549" s="158">
        <v>367</v>
      </c>
      <c r="AF1549" s="158">
        <v>0</v>
      </c>
      <c r="AG1549" s="158">
        <v>26167</v>
      </c>
      <c r="AH1549" s="158">
        <v>474</v>
      </c>
      <c r="AI1549" s="158">
        <v>0</v>
      </c>
      <c r="AJ1549" s="155">
        <v>0.0161375428722188</v>
      </c>
      <c r="AK1549" s="155">
        <v>0.0181144189245997</v>
      </c>
      <c r="AL1549" s="156">
        <v>-0.00197687605238088</v>
      </c>
    </row>
    <row r="1550" spans="1:38">
      <c r="A1550" s="166" t="s">
        <v>1085</v>
      </c>
      <c r="B1550" s="167" t="s">
        <v>1846</v>
      </c>
      <c r="C1550" s="167" t="s">
        <v>1375</v>
      </c>
      <c r="D1550" s="150">
        <v>384</v>
      </c>
      <c r="E1550" s="150">
        <v>0</v>
      </c>
      <c r="F1550" s="150">
        <v>0</v>
      </c>
      <c r="G1550" s="150">
        <v>0</v>
      </c>
      <c r="H1550" s="150">
        <v>0</v>
      </c>
      <c r="I1550" s="151">
        <v>354</v>
      </c>
      <c r="J1550" s="151">
        <v>0</v>
      </c>
      <c r="K1550" s="151">
        <v>0</v>
      </c>
      <c r="L1550" s="151">
        <v>0</v>
      </c>
      <c r="M1550" s="151">
        <v>0</v>
      </c>
      <c r="N1550" s="151">
        <v>463</v>
      </c>
      <c r="O1550" s="151">
        <v>1</v>
      </c>
      <c r="P1550" s="151">
        <v>1</v>
      </c>
      <c r="Q1550" s="151">
        <v>1</v>
      </c>
      <c r="R1550" s="151">
        <v>0</v>
      </c>
      <c r="S1550" s="152">
        <v>0.015</v>
      </c>
      <c r="T1550" s="153">
        <v>11800</v>
      </c>
      <c r="U1550" s="153">
        <v>18</v>
      </c>
      <c r="V1550" s="153">
        <v>18</v>
      </c>
      <c r="W1550" s="153">
        <v>0</v>
      </c>
      <c r="X1550" s="151">
        <v>18</v>
      </c>
      <c r="Y1550" s="154">
        <v>0.00152542372881356</v>
      </c>
      <c r="Z1550" s="154">
        <v>0</v>
      </c>
      <c r="AA1550" s="154">
        <v>0</v>
      </c>
      <c r="AB1550" s="155">
        <v>0.00215982721382289</v>
      </c>
      <c r="AC1550" s="156">
        <v>0</v>
      </c>
      <c r="AD1550" s="157">
        <v>3244</v>
      </c>
      <c r="AE1550" s="158">
        <v>2</v>
      </c>
      <c r="AF1550" s="158">
        <v>0</v>
      </c>
      <c r="AG1550" s="158">
        <v>3357</v>
      </c>
      <c r="AH1550" s="158">
        <v>4</v>
      </c>
      <c r="AI1550" s="158">
        <v>0</v>
      </c>
      <c r="AJ1550" s="155">
        <v>0.00061652281134402</v>
      </c>
      <c r="AK1550" s="155">
        <v>0.0011915400655347</v>
      </c>
      <c r="AL1550" s="156">
        <v>-0.000575017254190684</v>
      </c>
    </row>
    <row r="1551" spans="1:38">
      <c r="A1551" s="166" t="s">
        <v>1085</v>
      </c>
      <c r="B1551" s="167" t="s">
        <v>1846</v>
      </c>
      <c r="C1551" s="167" t="s">
        <v>1376</v>
      </c>
      <c r="D1551" s="150">
        <v>2687</v>
      </c>
      <c r="E1551" s="150">
        <v>54</v>
      </c>
      <c r="F1551" s="150">
        <v>34</v>
      </c>
      <c r="G1551" s="150">
        <v>0</v>
      </c>
      <c r="H1551" s="150">
        <v>0</v>
      </c>
      <c r="I1551" s="151">
        <v>3325</v>
      </c>
      <c r="J1551" s="151">
        <v>72</v>
      </c>
      <c r="K1551" s="151">
        <v>72</v>
      </c>
      <c r="L1551" s="151">
        <v>3</v>
      </c>
      <c r="M1551" s="151">
        <v>0</v>
      </c>
      <c r="N1551" s="151">
        <v>1885</v>
      </c>
      <c r="O1551" s="151">
        <v>38</v>
      </c>
      <c r="P1551" s="151">
        <v>38</v>
      </c>
      <c r="Q1551" s="151">
        <v>9</v>
      </c>
      <c r="R1551" s="151">
        <v>0</v>
      </c>
      <c r="S1551" s="152">
        <v>0.015</v>
      </c>
      <c r="T1551" s="153">
        <v>70211</v>
      </c>
      <c r="U1551" s="153">
        <v>1377</v>
      </c>
      <c r="V1551" s="153">
        <v>1357</v>
      </c>
      <c r="W1551" s="153">
        <v>0</v>
      </c>
      <c r="X1551" s="151">
        <v>1195</v>
      </c>
      <c r="Y1551" s="154">
        <v>0.0196123114611671</v>
      </c>
      <c r="Z1551" s="154">
        <v>0.0200967621883141</v>
      </c>
      <c r="AA1551" s="154">
        <v>0.0216541353383459</v>
      </c>
      <c r="AB1551" s="155">
        <v>0.020159151193634</v>
      </c>
      <c r="AC1551" s="156">
        <v>-0.00155737315003176</v>
      </c>
      <c r="AD1551" s="157">
        <v>18659</v>
      </c>
      <c r="AE1551" s="158">
        <v>401</v>
      </c>
      <c r="AF1551" s="158">
        <v>0</v>
      </c>
      <c r="AG1551" s="158">
        <v>21282</v>
      </c>
      <c r="AH1551" s="158">
        <v>375</v>
      </c>
      <c r="AI1551" s="158">
        <v>0</v>
      </c>
      <c r="AJ1551" s="155">
        <v>0.0214909695053325</v>
      </c>
      <c r="AK1551" s="155">
        <v>0.0176205243868058</v>
      </c>
      <c r="AL1551" s="156">
        <v>0.0038704451185268</v>
      </c>
    </row>
    <row r="1552" spans="1:38">
      <c r="A1552" s="166" t="s">
        <v>1085</v>
      </c>
      <c r="B1552" s="167" t="s">
        <v>1846</v>
      </c>
      <c r="C1552" s="167" t="s">
        <v>1377</v>
      </c>
      <c r="D1552" s="150">
        <v>6049</v>
      </c>
      <c r="E1552" s="150">
        <v>98</v>
      </c>
      <c r="F1552" s="150">
        <v>59</v>
      </c>
      <c r="G1552" s="150">
        <v>0</v>
      </c>
      <c r="H1552" s="150">
        <v>0</v>
      </c>
      <c r="I1552" s="151">
        <v>7070</v>
      </c>
      <c r="J1552" s="151">
        <v>113</v>
      </c>
      <c r="K1552" s="151">
        <v>113</v>
      </c>
      <c r="L1552" s="151">
        <v>7</v>
      </c>
      <c r="M1552" s="151">
        <v>0</v>
      </c>
      <c r="N1552" s="151">
        <v>4283</v>
      </c>
      <c r="O1552" s="151">
        <v>89</v>
      </c>
      <c r="P1552" s="151">
        <v>89</v>
      </c>
      <c r="Q1552" s="151">
        <v>43</v>
      </c>
      <c r="R1552" s="151">
        <v>0</v>
      </c>
      <c r="S1552" s="152">
        <v>0.015</v>
      </c>
      <c r="T1552" s="153">
        <v>153498</v>
      </c>
      <c r="U1552" s="153">
        <v>2687</v>
      </c>
      <c r="V1552" s="153">
        <v>2647</v>
      </c>
      <c r="W1552" s="153">
        <v>0</v>
      </c>
      <c r="X1552" s="151">
        <v>2402</v>
      </c>
      <c r="Y1552" s="154">
        <v>0.0175051140731475</v>
      </c>
      <c r="Z1552" s="154">
        <v>0.0162010249628038</v>
      </c>
      <c r="AA1552" s="154">
        <v>0.015983026874116</v>
      </c>
      <c r="AB1552" s="155">
        <v>0.0207798272239085</v>
      </c>
      <c r="AC1552" s="156">
        <v>0.000217998088687787</v>
      </c>
      <c r="AD1552" s="157">
        <v>39740</v>
      </c>
      <c r="AE1552" s="158">
        <v>730</v>
      </c>
      <c r="AF1552" s="158">
        <v>0</v>
      </c>
      <c r="AG1552" s="158">
        <v>46125</v>
      </c>
      <c r="AH1552" s="158">
        <v>747</v>
      </c>
      <c r="AI1552" s="158">
        <v>0</v>
      </c>
      <c r="AJ1552" s="155">
        <v>0.0183694011071968</v>
      </c>
      <c r="AK1552" s="155">
        <v>0.0161951219512195</v>
      </c>
      <c r="AL1552" s="156">
        <v>0.00217427915597727</v>
      </c>
    </row>
    <row r="1553" spans="1:38">
      <c r="A1553" s="166" t="s">
        <v>1085</v>
      </c>
      <c r="B1553" s="167" t="s">
        <v>1846</v>
      </c>
      <c r="C1553" s="167" t="s">
        <v>1378</v>
      </c>
      <c r="D1553" s="150">
        <v>2592</v>
      </c>
      <c r="E1553" s="150">
        <v>85</v>
      </c>
      <c r="F1553" s="150">
        <v>58</v>
      </c>
      <c r="G1553" s="150">
        <v>7</v>
      </c>
      <c r="H1553" s="150">
        <v>0</v>
      </c>
      <c r="I1553" s="151">
        <v>2858</v>
      </c>
      <c r="J1553" s="151">
        <v>33</v>
      </c>
      <c r="K1553" s="151">
        <v>32</v>
      </c>
      <c r="L1553" s="151">
        <v>6</v>
      </c>
      <c r="M1553" s="151">
        <v>0</v>
      </c>
      <c r="N1553" s="151">
        <v>1849</v>
      </c>
      <c r="O1553" s="151">
        <v>41</v>
      </c>
      <c r="P1553" s="151">
        <v>41</v>
      </c>
      <c r="Q1553" s="151">
        <v>13</v>
      </c>
      <c r="R1553" s="151">
        <v>0</v>
      </c>
      <c r="S1553" s="152">
        <v>0.015</v>
      </c>
      <c r="T1553" s="153">
        <v>65500</v>
      </c>
      <c r="U1553" s="153">
        <v>1213</v>
      </c>
      <c r="V1553" s="153">
        <v>1184</v>
      </c>
      <c r="W1553" s="153">
        <v>0</v>
      </c>
      <c r="X1553" s="151">
        <v>1067</v>
      </c>
      <c r="Y1553" s="154">
        <v>0.0185190839694656</v>
      </c>
      <c r="Z1553" s="154">
        <v>0.0327932098765432</v>
      </c>
      <c r="AA1553" s="154">
        <v>0.0115465360391882</v>
      </c>
      <c r="AB1553" s="155">
        <v>0.0221741481882098</v>
      </c>
      <c r="AC1553" s="156">
        <v>0.021246673837355</v>
      </c>
      <c r="AD1553" s="157">
        <v>17188</v>
      </c>
      <c r="AE1553" s="158">
        <v>352</v>
      </c>
      <c r="AF1553" s="158">
        <v>0</v>
      </c>
      <c r="AG1553" s="158">
        <v>19466</v>
      </c>
      <c r="AH1553" s="158">
        <v>342</v>
      </c>
      <c r="AI1553" s="158">
        <v>0</v>
      </c>
      <c r="AJ1553" s="155">
        <v>0.0204794042355132</v>
      </c>
      <c r="AK1553" s="155">
        <v>0.0175690948320148</v>
      </c>
      <c r="AL1553" s="156">
        <v>0.00291030940349836</v>
      </c>
    </row>
    <row r="1554" spans="1:38">
      <c r="A1554" s="166" t="s">
        <v>1085</v>
      </c>
      <c r="B1554" s="167" t="s">
        <v>1846</v>
      </c>
      <c r="C1554" s="167" t="s">
        <v>1379</v>
      </c>
      <c r="D1554" s="150">
        <v>2590</v>
      </c>
      <c r="E1554" s="150">
        <v>35</v>
      </c>
      <c r="F1554" s="150">
        <v>23</v>
      </c>
      <c r="G1554" s="150">
        <v>0</v>
      </c>
      <c r="H1554" s="150">
        <v>0</v>
      </c>
      <c r="I1554" s="151">
        <v>3035</v>
      </c>
      <c r="J1554" s="151">
        <v>54</v>
      </c>
      <c r="K1554" s="151">
        <v>54</v>
      </c>
      <c r="L1554" s="151">
        <v>1</v>
      </c>
      <c r="M1554" s="151">
        <v>0</v>
      </c>
      <c r="N1554" s="151">
        <v>2060</v>
      </c>
      <c r="O1554" s="151">
        <v>30</v>
      </c>
      <c r="P1554" s="151">
        <v>30</v>
      </c>
      <c r="Q1554" s="151">
        <v>8</v>
      </c>
      <c r="R1554" s="151">
        <v>0</v>
      </c>
      <c r="S1554" s="152">
        <v>0.015</v>
      </c>
      <c r="T1554" s="153">
        <v>64492</v>
      </c>
      <c r="U1554" s="153">
        <v>967</v>
      </c>
      <c r="V1554" s="153">
        <v>953</v>
      </c>
      <c r="W1554" s="153">
        <v>1</v>
      </c>
      <c r="X1554" s="151">
        <v>828</v>
      </c>
      <c r="Y1554" s="154">
        <v>0.0149786019971469</v>
      </c>
      <c r="Z1554" s="154">
        <v>0.0135135135135135</v>
      </c>
      <c r="AA1554" s="154">
        <v>0.0177924217462932</v>
      </c>
      <c r="AB1554" s="155">
        <v>0.0145631067961165</v>
      </c>
      <c r="AC1554" s="156">
        <v>-0.00427890823277973</v>
      </c>
      <c r="AD1554" s="157">
        <v>17792</v>
      </c>
      <c r="AE1554" s="158">
        <v>303</v>
      </c>
      <c r="AF1554" s="158">
        <v>0</v>
      </c>
      <c r="AG1554" s="158">
        <v>19345</v>
      </c>
      <c r="AH1554" s="158">
        <v>273</v>
      </c>
      <c r="AI1554" s="158">
        <v>0</v>
      </c>
      <c r="AJ1554" s="155">
        <v>0.0170301258992806</v>
      </c>
      <c r="AK1554" s="155">
        <v>0.0141121736882915</v>
      </c>
      <c r="AL1554" s="156">
        <v>0.00291795221098903</v>
      </c>
    </row>
    <row r="1555" spans="1:38">
      <c r="A1555" s="166" t="s">
        <v>1085</v>
      </c>
      <c r="B1555" s="167" t="s">
        <v>1846</v>
      </c>
      <c r="C1555" s="167" t="s">
        <v>1380</v>
      </c>
      <c r="D1555" s="150">
        <v>1495</v>
      </c>
      <c r="E1555" s="150">
        <v>29</v>
      </c>
      <c r="F1555" s="150">
        <v>23</v>
      </c>
      <c r="G1555" s="150">
        <v>2</v>
      </c>
      <c r="H1555" s="150">
        <v>0</v>
      </c>
      <c r="I1555" s="151">
        <v>1715</v>
      </c>
      <c r="J1555" s="151">
        <v>26</v>
      </c>
      <c r="K1555" s="151">
        <v>26</v>
      </c>
      <c r="L1555" s="151">
        <v>0</v>
      </c>
      <c r="M1555" s="151">
        <v>0</v>
      </c>
      <c r="N1555" s="151">
        <v>1194</v>
      </c>
      <c r="O1555" s="151">
        <v>40</v>
      </c>
      <c r="P1555" s="151">
        <v>40</v>
      </c>
      <c r="Q1555" s="151">
        <v>9</v>
      </c>
      <c r="R1555" s="151">
        <v>0</v>
      </c>
      <c r="S1555" s="152">
        <v>0.015</v>
      </c>
      <c r="T1555" s="153">
        <v>40179</v>
      </c>
      <c r="U1555" s="153">
        <v>696</v>
      </c>
      <c r="V1555" s="153">
        <v>690</v>
      </c>
      <c r="W1555" s="153">
        <v>0</v>
      </c>
      <c r="X1555" s="151">
        <v>600</v>
      </c>
      <c r="Y1555" s="154">
        <v>0.0173224818935265</v>
      </c>
      <c r="Z1555" s="154">
        <v>0.0193979933110368</v>
      </c>
      <c r="AA1555" s="154">
        <v>0.0151603498542274</v>
      </c>
      <c r="AB1555" s="155">
        <v>0.033500837520938</v>
      </c>
      <c r="AC1555" s="156">
        <v>0.00423764345680938</v>
      </c>
      <c r="AD1555" s="157">
        <v>10123</v>
      </c>
      <c r="AE1555" s="158">
        <v>213</v>
      </c>
      <c r="AF1555" s="158">
        <v>0</v>
      </c>
      <c r="AG1555" s="158">
        <v>11909</v>
      </c>
      <c r="AH1555" s="158">
        <v>209</v>
      </c>
      <c r="AI1555" s="158">
        <v>0</v>
      </c>
      <c r="AJ1555" s="155">
        <v>0.0210411933221377</v>
      </c>
      <c r="AK1555" s="155">
        <v>0.0175497522881854</v>
      </c>
      <c r="AL1555" s="156">
        <v>0.0034914410339523</v>
      </c>
    </row>
    <row r="1556" spans="1:38">
      <c r="A1556" s="166" t="s">
        <v>1085</v>
      </c>
      <c r="B1556" s="167" t="s">
        <v>1846</v>
      </c>
      <c r="C1556" s="167" t="s">
        <v>1381</v>
      </c>
      <c r="D1556" s="150">
        <v>3781</v>
      </c>
      <c r="E1556" s="150">
        <v>65</v>
      </c>
      <c r="F1556" s="150">
        <v>50</v>
      </c>
      <c r="G1556" s="150">
        <v>0</v>
      </c>
      <c r="H1556" s="150">
        <v>0</v>
      </c>
      <c r="I1556" s="151">
        <v>4174</v>
      </c>
      <c r="J1556" s="151">
        <v>73</v>
      </c>
      <c r="K1556" s="151">
        <v>73</v>
      </c>
      <c r="L1556" s="151">
        <v>5</v>
      </c>
      <c r="M1556" s="151">
        <v>0</v>
      </c>
      <c r="N1556" s="151">
        <v>2591</v>
      </c>
      <c r="O1556" s="151">
        <v>75</v>
      </c>
      <c r="P1556" s="151">
        <v>75</v>
      </c>
      <c r="Q1556" s="151">
        <v>47</v>
      </c>
      <c r="R1556" s="151">
        <v>0</v>
      </c>
      <c r="S1556" s="152">
        <v>0.015</v>
      </c>
      <c r="T1556" s="153">
        <v>91648</v>
      </c>
      <c r="U1556" s="153">
        <v>1545</v>
      </c>
      <c r="V1556" s="153">
        <v>1530</v>
      </c>
      <c r="W1556" s="153">
        <v>0</v>
      </c>
      <c r="X1556" s="151">
        <v>1361</v>
      </c>
      <c r="Y1556" s="154">
        <v>0.0168579783519553</v>
      </c>
      <c r="Z1556" s="154">
        <v>0.0171912192541656</v>
      </c>
      <c r="AA1556" s="154">
        <v>0.0174892189746047</v>
      </c>
      <c r="AB1556" s="155">
        <v>0.0289463527595523</v>
      </c>
      <c r="AC1556" s="156">
        <v>-0.000297999720439132</v>
      </c>
      <c r="AD1556" s="157">
        <v>24822</v>
      </c>
      <c r="AE1556" s="158">
        <v>483</v>
      </c>
      <c r="AF1556" s="158">
        <v>0</v>
      </c>
      <c r="AG1556" s="158">
        <v>27200</v>
      </c>
      <c r="AH1556" s="158">
        <v>431</v>
      </c>
      <c r="AI1556" s="158">
        <v>0</v>
      </c>
      <c r="AJ1556" s="155">
        <v>0.0194585448392555</v>
      </c>
      <c r="AK1556" s="155">
        <v>0.0158455882352941</v>
      </c>
      <c r="AL1556" s="156">
        <v>0.00361295660396138</v>
      </c>
    </row>
    <row r="1557" spans="1:38">
      <c r="A1557" s="166" t="s">
        <v>1085</v>
      </c>
      <c r="B1557" s="167" t="s">
        <v>1846</v>
      </c>
      <c r="C1557" s="167" t="s">
        <v>1382</v>
      </c>
      <c r="D1557" s="150">
        <v>5185</v>
      </c>
      <c r="E1557" s="150">
        <v>135</v>
      </c>
      <c r="F1557" s="150">
        <v>98</v>
      </c>
      <c r="G1557" s="150">
        <v>0</v>
      </c>
      <c r="H1557" s="150">
        <v>0</v>
      </c>
      <c r="I1557" s="151">
        <v>6046</v>
      </c>
      <c r="J1557" s="151">
        <v>83</v>
      </c>
      <c r="K1557" s="151">
        <v>83</v>
      </c>
      <c r="L1557" s="151">
        <v>0</v>
      </c>
      <c r="M1557" s="151">
        <v>0</v>
      </c>
      <c r="N1557" s="151">
        <v>3930</v>
      </c>
      <c r="O1557" s="151">
        <v>87</v>
      </c>
      <c r="P1557" s="151">
        <v>87</v>
      </c>
      <c r="Q1557" s="151">
        <v>26</v>
      </c>
      <c r="R1557" s="151">
        <v>0</v>
      </c>
      <c r="S1557" s="152">
        <v>0.015</v>
      </c>
      <c r="T1557" s="153">
        <v>130827</v>
      </c>
      <c r="U1557" s="153">
        <v>2363</v>
      </c>
      <c r="V1557" s="153">
        <v>2326</v>
      </c>
      <c r="W1557" s="153">
        <v>0</v>
      </c>
      <c r="X1557" s="151">
        <v>2050</v>
      </c>
      <c r="Y1557" s="154">
        <v>0.0180620208366774</v>
      </c>
      <c r="Z1557" s="154">
        <v>0.0260366441658631</v>
      </c>
      <c r="AA1557" s="154">
        <v>0.0137280846840887</v>
      </c>
      <c r="AB1557" s="155">
        <v>0.0221374045801527</v>
      </c>
      <c r="AC1557" s="156">
        <v>0.0123085594817744</v>
      </c>
      <c r="AD1557" s="157">
        <v>35455</v>
      </c>
      <c r="AE1557" s="158">
        <v>637</v>
      </c>
      <c r="AF1557" s="158">
        <v>0</v>
      </c>
      <c r="AG1557" s="158">
        <v>39206</v>
      </c>
      <c r="AH1557" s="158">
        <v>777</v>
      </c>
      <c r="AI1557" s="158">
        <v>0</v>
      </c>
      <c r="AJ1557" s="155">
        <v>0.0179664363277394</v>
      </c>
      <c r="AK1557" s="155">
        <v>0.0198183951436005</v>
      </c>
      <c r="AL1557" s="156">
        <v>-0.00185195881586108</v>
      </c>
    </row>
    <row r="1558" spans="1:38">
      <c r="A1558" s="166" t="s">
        <v>1085</v>
      </c>
      <c r="B1558" s="167" t="s">
        <v>1846</v>
      </c>
      <c r="C1558" s="167" t="s">
        <v>1383</v>
      </c>
      <c r="D1558" s="150">
        <v>2402</v>
      </c>
      <c r="E1558" s="150">
        <v>50</v>
      </c>
      <c r="F1558" s="150">
        <v>35</v>
      </c>
      <c r="G1558" s="150">
        <v>0</v>
      </c>
      <c r="H1558" s="150">
        <v>0</v>
      </c>
      <c r="I1558" s="151">
        <v>2751</v>
      </c>
      <c r="J1558" s="151">
        <v>27</v>
      </c>
      <c r="K1558" s="151">
        <v>27</v>
      </c>
      <c r="L1558" s="151">
        <v>3</v>
      </c>
      <c r="M1558" s="151">
        <v>0</v>
      </c>
      <c r="N1558" s="151">
        <v>1708</v>
      </c>
      <c r="O1558" s="151">
        <v>38</v>
      </c>
      <c r="P1558" s="151">
        <v>38</v>
      </c>
      <c r="Q1558" s="151">
        <v>19</v>
      </c>
      <c r="R1558" s="151">
        <v>0</v>
      </c>
      <c r="S1558" s="152">
        <v>0.015</v>
      </c>
      <c r="T1558" s="153">
        <v>60227</v>
      </c>
      <c r="U1558" s="153">
        <v>1028</v>
      </c>
      <c r="V1558" s="153">
        <v>1013</v>
      </c>
      <c r="W1558" s="153">
        <v>0</v>
      </c>
      <c r="X1558" s="151">
        <v>921</v>
      </c>
      <c r="Y1558" s="154">
        <v>0.0170687565377655</v>
      </c>
      <c r="Z1558" s="154">
        <v>0.0208159866777685</v>
      </c>
      <c r="AA1558" s="154">
        <v>0.00981461286804798</v>
      </c>
      <c r="AB1558" s="155">
        <v>0.022248243559719</v>
      </c>
      <c r="AC1558" s="156">
        <v>0.0110013738097205</v>
      </c>
      <c r="AD1558" s="157">
        <v>16204</v>
      </c>
      <c r="AE1558" s="158">
        <v>265</v>
      </c>
      <c r="AF1558" s="158">
        <v>0</v>
      </c>
      <c r="AG1558" s="158">
        <v>17568</v>
      </c>
      <c r="AH1558" s="158">
        <v>326</v>
      </c>
      <c r="AI1558" s="158">
        <v>0</v>
      </c>
      <c r="AJ1558" s="155">
        <v>0.016353986669958</v>
      </c>
      <c r="AK1558" s="155">
        <v>0.0185564663023679</v>
      </c>
      <c r="AL1558" s="156">
        <v>-0.00220247963240991</v>
      </c>
    </row>
    <row r="1559" spans="1:38">
      <c r="A1559" s="166" t="s">
        <v>1085</v>
      </c>
      <c r="B1559" s="167" t="s">
        <v>1846</v>
      </c>
      <c r="C1559" s="167" t="s">
        <v>1384</v>
      </c>
      <c r="D1559" s="150">
        <v>3563</v>
      </c>
      <c r="E1559" s="150">
        <v>97</v>
      </c>
      <c r="F1559" s="150">
        <v>78</v>
      </c>
      <c r="G1559" s="150">
        <v>1</v>
      </c>
      <c r="H1559" s="150">
        <v>0</v>
      </c>
      <c r="I1559" s="151">
        <v>4217</v>
      </c>
      <c r="J1559" s="151">
        <v>101</v>
      </c>
      <c r="K1559" s="151">
        <v>100</v>
      </c>
      <c r="L1559" s="151">
        <v>9</v>
      </c>
      <c r="M1559" s="151">
        <v>0</v>
      </c>
      <c r="N1559" s="151">
        <v>2691</v>
      </c>
      <c r="O1559" s="151">
        <v>80</v>
      </c>
      <c r="P1559" s="151">
        <v>80</v>
      </c>
      <c r="Q1559" s="151">
        <v>28</v>
      </c>
      <c r="R1559" s="151">
        <v>0</v>
      </c>
      <c r="S1559" s="152">
        <v>0.015</v>
      </c>
      <c r="T1559" s="153">
        <v>84958</v>
      </c>
      <c r="U1559" s="153">
        <v>1903</v>
      </c>
      <c r="V1559" s="153">
        <v>1883</v>
      </c>
      <c r="W1559" s="153">
        <v>1</v>
      </c>
      <c r="X1559" s="151">
        <v>1622</v>
      </c>
      <c r="Y1559" s="154">
        <v>0.0223875326631983</v>
      </c>
      <c r="Z1559" s="154">
        <v>0.0272242492281785</v>
      </c>
      <c r="AA1559" s="154">
        <v>0.0239506758359023</v>
      </c>
      <c r="AB1559" s="155">
        <v>0.0297287253808993</v>
      </c>
      <c r="AC1559" s="156">
        <v>0.0032735733922762</v>
      </c>
      <c r="AD1559" s="157">
        <v>23839</v>
      </c>
      <c r="AE1559" s="158">
        <v>595</v>
      </c>
      <c r="AF1559" s="158">
        <v>0</v>
      </c>
      <c r="AG1559" s="158">
        <v>24891</v>
      </c>
      <c r="AH1559" s="158">
        <v>539</v>
      </c>
      <c r="AI1559" s="158">
        <v>0</v>
      </c>
      <c r="AJ1559" s="155">
        <v>0.0249591006334158</v>
      </c>
      <c r="AK1559" s="155">
        <v>0.021654413241734</v>
      </c>
      <c r="AL1559" s="156">
        <v>0.00330468739168187</v>
      </c>
    </row>
    <row r="1560" spans="1:38">
      <c r="A1560" s="166" t="s">
        <v>1085</v>
      </c>
      <c r="B1560" s="167" t="s">
        <v>1846</v>
      </c>
      <c r="C1560" s="167" t="s">
        <v>1385</v>
      </c>
      <c r="D1560" s="150">
        <v>2757</v>
      </c>
      <c r="E1560" s="150">
        <v>52</v>
      </c>
      <c r="F1560" s="150">
        <v>38</v>
      </c>
      <c r="G1560" s="150">
        <v>0</v>
      </c>
      <c r="H1560" s="150">
        <v>0</v>
      </c>
      <c r="I1560" s="151">
        <v>3255</v>
      </c>
      <c r="J1560" s="151">
        <v>44</v>
      </c>
      <c r="K1560" s="151">
        <v>44</v>
      </c>
      <c r="L1560" s="151">
        <v>0</v>
      </c>
      <c r="M1560" s="151">
        <v>0</v>
      </c>
      <c r="N1560" s="151">
        <v>2150</v>
      </c>
      <c r="O1560" s="151">
        <v>51</v>
      </c>
      <c r="P1560" s="151">
        <v>51</v>
      </c>
      <c r="Q1560" s="151">
        <v>15</v>
      </c>
      <c r="R1560" s="151">
        <v>0</v>
      </c>
      <c r="S1560" s="152">
        <v>0.015</v>
      </c>
      <c r="T1560" s="153">
        <v>69587</v>
      </c>
      <c r="U1560" s="153">
        <v>1383</v>
      </c>
      <c r="V1560" s="153">
        <v>1369</v>
      </c>
      <c r="W1560" s="153">
        <v>0</v>
      </c>
      <c r="X1560" s="151">
        <v>1218</v>
      </c>
      <c r="Y1560" s="154">
        <v>0.0198744018279276</v>
      </c>
      <c r="Z1560" s="154">
        <v>0.0188610808850199</v>
      </c>
      <c r="AA1560" s="154">
        <v>0.0135176651305684</v>
      </c>
      <c r="AB1560" s="155">
        <v>0.0237209302325581</v>
      </c>
      <c r="AC1560" s="156">
        <v>0.00534341575445159</v>
      </c>
      <c r="AD1560" s="157">
        <v>18709</v>
      </c>
      <c r="AE1560" s="158">
        <v>330</v>
      </c>
      <c r="AF1560" s="158">
        <v>0</v>
      </c>
      <c r="AG1560" s="158">
        <v>20589</v>
      </c>
      <c r="AH1560" s="158">
        <v>434</v>
      </c>
      <c r="AI1560" s="158">
        <v>0</v>
      </c>
      <c r="AJ1560" s="155">
        <v>0.0176385696723502</v>
      </c>
      <c r="AK1560" s="155">
        <v>0.0210792170576521</v>
      </c>
      <c r="AL1560" s="156">
        <v>-0.00344064738530194</v>
      </c>
    </row>
    <row r="1561" spans="1:38">
      <c r="A1561" s="166" t="s">
        <v>1085</v>
      </c>
      <c r="B1561" s="167" t="s">
        <v>1846</v>
      </c>
      <c r="C1561" s="167" t="s">
        <v>1386</v>
      </c>
      <c r="D1561" s="150">
        <v>2171</v>
      </c>
      <c r="E1561" s="150">
        <v>34</v>
      </c>
      <c r="F1561" s="150">
        <v>26</v>
      </c>
      <c r="G1561" s="150">
        <v>0</v>
      </c>
      <c r="H1561" s="150">
        <v>0</v>
      </c>
      <c r="I1561" s="151">
        <v>2333</v>
      </c>
      <c r="J1561" s="151">
        <v>44</v>
      </c>
      <c r="K1561" s="151">
        <v>44</v>
      </c>
      <c r="L1561" s="151">
        <v>3</v>
      </c>
      <c r="M1561" s="151">
        <v>0</v>
      </c>
      <c r="N1561" s="151">
        <v>1498</v>
      </c>
      <c r="O1561" s="151">
        <v>22</v>
      </c>
      <c r="P1561" s="151">
        <v>22</v>
      </c>
      <c r="Q1561" s="151">
        <v>11</v>
      </c>
      <c r="R1561" s="151">
        <v>0</v>
      </c>
      <c r="S1561" s="152">
        <v>0.015</v>
      </c>
      <c r="T1561" s="153">
        <v>47814</v>
      </c>
      <c r="U1561" s="153">
        <v>969</v>
      </c>
      <c r="V1561" s="153">
        <v>961</v>
      </c>
      <c r="W1561" s="153">
        <v>0</v>
      </c>
      <c r="X1561" s="151">
        <v>868</v>
      </c>
      <c r="Y1561" s="154">
        <v>0.0202660308696198</v>
      </c>
      <c r="Z1561" s="154">
        <v>0.015660985720866</v>
      </c>
      <c r="AA1561" s="154">
        <v>0.0188598371195885</v>
      </c>
      <c r="AB1561" s="155">
        <v>0.0146862483311081</v>
      </c>
      <c r="AC1561" s="156">
        <v>-0.00319885139872255</v>
      </c>
      <c r="AD1561" s="157">
        <v>13627</v>
      </c>
      <c r="AE1561" s="158">
        <v>263</v>
      </c>
      <c r="AF1561" s="158">
        <v>0</v>
      </c>
      <c r="AG1561" s="158">
        <v>14295</v>
      </c>
      <c r="AH1561" s="158">
        <v>251</v>
      </c>
      <c r="AI1561" s="158">
        <v>0</v>
      </c>
      <c r="AJ1561" s="155">
        <v>0.0192999192779042</v>
      </c>
      <c r="AK1561" s="155">
        <v>0.017558586918503</v>
      </c>
      <c r="AL1561" s="156">
        <v>0.00174133235940119</v>
      </c>
    </row>
    <row r="1562" spans="1:38">
      <c r="A1562" s="166" t="s">
        <v>1085</v>
      </c>
      <c r="B1562" s="167" t="s">
        <v>1846</v>
      </c>
      <c r="C1562" s="167" t="s">
        <v>1387</v>
      </c>
      <c r="D1562" s="150">
        <v>1856</v>
      </c>
      <c r="E1562" s="150">
        <v>24</v>
      </c>
      <c r="F1562" s="150">
        <v>19</v>
      </c>
      <c r="G1562" s="150">
        <v>0</v>
      </c>
      <c r="H1562" s="150">
        <v>0</v>
      </c>
      <c r="I1562" s="151">
        <v>2117</v>
      </c>
      <c r="J1562" s="151">
        <v>18</v>
      </c>
      <c r="K1562" s="151">
        <v>18</v>
      </c>
      <c r="L1562" s="151">
        <v>2</v>
      </c>
      <c r="M1562" s="151">
        <v>0</v>
      </c>
      <c r="N1562" s="151">
        <v>1312</v>
      </c>
      <c r="O1562" s="151">
        <v>9</v>
      </c>
      <c r="P1562" s="151">
        <v>9</v>
      </c>
      <c r="Q1562" s="151">
        <v>7</v>
      </c>
      <c r="R1562" s="151">
        <v>0</v>
      </c>
      <c r="S1562" s="152">
        <v>0.015</v>
      </c>
      <c r="T1562" s="153">
        <v>44439</v>
      </c>
      <c r="U1562" s="153">
        <v>463</v>
      </c>
      <c r="V1562" s="153">
        <v>457</v>
      </c>
      <c r="W1562" s="153">
        <v>0</v>
      </c>
      <c r="X1562" s="151">
        <v>417</v>
      </c>
      <c r="Y1562" s="154">
        <v>0.0104187763000968</v>
      </c>
      <c r="Z1562" s="154">
        <v>0.0129310344827586</v>
      </c>
      <c r="AA1562" s="154">
        <v>0.00850259801606046</v>
      </c>
      <c r="AB1562" s="155">
        <v>0.00685975609756098</v>
      </c>
      <c r="AC1562" s="156">
        <v>0.00442843646669816</v>
      </c>
      <c r="AD1562" s="157">
        <v>12161</v>
      </c>
      <c r="AE1562" s="158">
        <v>134</v>
      </c>
      <c r="AF1562" s="158">
        <v>0</v>
      </c>
      <c r="AG1562" s="158">
        <v>13917</v>
      </c>
      <c r="AH1562" s="158">
        <v>139</v>
      </c>
      <c r="AI1562" s="158">
        <v>0</v>
      </c>
      <c r="AJ1562" s="155">
        <v>0.0110188306882658</v>
      </c>
      <c r="AK1562" s="155">
        <v>0.00998778472371919</v>
      </c>
      <c r="AL1562" s="156">
        <v>0.00103104596454658</v>
      </c>
    </row>
    <row r="1563" spans="1:38">
      <c r="A1563" s="166" t="s">
        <v>1085</v>
      </c>
      <c r="B1563" s="167" t="s">
        <v>1846</v>
      </c>
      <c r="C1563" s="167" t="s">
        <v>1388</v>
      </c>
      <c r="D1563" s="150">
        <v>2534</v>
      </c>
      <c r="E1563" s="150">
        <v>10</v>
      </c>
      <c r="F1563" s="150">
        <v>10</v>
      </c>
      <c r="G1563" s="150">
        <v>0</v>
      </c>
      <c r="H1563" s="150">
        <v>0</v>
      </c>
      <c r="I1563" s="151">
        <v>3006</v>
      </c>
      <c r="J1563" s="151">
        <v>38</v>
      </c>
      <c r="K1563" s="151">
        <v>37</v>
      </c>
      <c r="L1563" s="151">
        <v>4</v>
      </c>
      <c r="M1563" s="151">
        <v>0</v>
      </c>
      <c r="N1563" s="151">
        <v>2009</v>
      </c>
      <c r="O1563" s="151">
        <v>32</v>
      </c>
      <c r="P1563" s="151">
        <v>31</v>
      </c>
      <c r="Q1563" s="151">
        <v>11</v>
      </c>
      <c r="R1563" s="151">
        <v>0</v>
      </c>
      <c r="S1563" s="152">
        <v>0.015</v>
      </c>
      <c r="T1563" s="153">
        <v>62928</v>
      </c>
      <c r="U1563" s="153">
        <v>1026</v>
      </c>
      <c r="V1563" s="153">
        <v>1024</v>
      </c>
      <c r="W1563" s="153">
        <v>0</v>
      </c>
      <c r="X1563" s="151">
        <v>938</v>
      </c>
      <c r="Y1563" s="154">
        <v>0.016304347826087</v>
      </c>
      <c r="Z1563" s="154">
        <v>0.00394632991318074</v>
      </c>
      <c r="AA1563" s="154">
        <v>0.0126413838988689</v>
      </c>
      <c r="AB1563" s="155">
        <v>0.0159283225485316</v>
      </c>
      <c r="AC1563" s="156">
        <v>-0.00869505398568819</v>
      </c>
      <c r="AD1563" s="157">
        <v>17427</v>
      </c>
      <c r="AE1563" s="158">
        <v>242</v>
      </c>
      <c r="AF1563" s="158">
        <v>0</v>
      </c>
      <c r="AG1563" s="158">
        <v>18725</v>
      </c>
      <c r="AH1563" s="158">
        <v>340</v>
      </c>
      <c r="AI1563" s="158">
        <v>0</v>
      </c>
      <c r="AJ1563" s="155">
        <v>0.0138864979629311</v>
      </c>
      <c r="AK1563" s="155">
        <v>0.0181575433911883</v>
      </c>
      <c r="AL1563" s="156">
        <v>-0.00427104542825717</v>
      </c>
    </row>
    <row r="1564" spans="1:38">
      <c r="A1564" s="166" t="s">
        <v>1085</v>
      </c>
      <c r="B1564" s="167" t="s">
        <v>1846</v>
      </c>
      <c r="C1564" s="167" t="s">
        <v>1389</v>
      </c>
      <c r="D1564" s="150">
        <v>1941</v>
      </c>
      <c r="E1564" s="150">
        <v>22</v>
      </c>
      <c r="F1564" s="150">
        <v>18</v>
      </c>
      <c r="G1564" s="150">
        <v>0</v>
      </c>
      <c r="H1564" s="150">
        <v>0</v>
      </c>
      <c r="I1564" s="151">
        <v>2298</v>
      </c>
      <c r="J1564" s="151">
        <v>45</v>
      </c>
      <c r="K1564" s="151">
        <v>45</v>
      </c>
      <c r="L1564" s="151">
        <v>0</v>
      </c>
      <c r="M1564" s="151">
        <v>0</v>
      </c>
      <c r="N1564" s="151">
        <v>1518</v>
      </c>
      <c r="O1564" s="151">
        <v>19</v>
      </c>
      <c r="P1564" s="151">
        <v>19</v>
      </c>
      <c r="Q1564" s="151">
        <v>3</v>
      </c>
      <c r="R1564" s="151">
        <v>0</v>
      </c>
      <c r="S1564" s="152">
        <v>0.015</v>
      </c>
      <c r="T1564" s="153">
        <v>50118</v>
      </c>
      <c r="U1564" s="153">
        <v>772</v>
      </c>
      <c r="V1564" s="153">
        <v>768</v>
      </c>
      <c r="W1564" s="153">
        <v>0</v>
      </c>
      <c r="X1564" s="151">
        <v>662</v>
      </c>
      <c r="Y1564" s="154">
        <v>0.0154036473921545</v>
      </c>
      <c r="Z1564" s="154">
        <v>0.0113343637300361</v>
      </c>
      <c r="AA1564" s="154">
        <v>0.0195822454308094</v>
      </c>
      <c r="AB1564" s="155">
        <v>0.0125164690382082</v>
      </c>
      <c r="AC1564" s="156">
        <v>-0.00824788170077334</v>
      </c>
      <c r="AD1564" s="157">
        <v>13500</v>
      </c>
      <c r="AE1564" s="158">
        <v>212</v>
      </c>
      <c r="AF1564" s="158">
        <v>0</v>
      </c>
      <c r="AG1564" s="158">
        <v>15247</v>
      </c>
      <c r="AH1564" s="158">
        <v>203</v>
      </c>
      <c r="AI1564" s="158">
        <v>0</v>
      </c>
      <c r="AJ1564" s="155">
        <v>0.0157037037037037</v>
      </c>
      <c r="AK1564" s="155">
        <v>0.0133140945759822</v>
      </c>
      <c r="AL1564" s="156">
        <v>0.00238960912772154</v>
      </c>
    </row>
    <row r="1565" spans="1:38">
      <c r="A1565" s="166" t="s">
        <v>1085</v>
      </c>
      <c r="B1565" s="167" t="s">
        <v>1846</v>
      </c>
      <c r="C1565" s="167" t="s">
        <v>1390</v>
      </c>
      <c r="D1565" s="150">
        <v>869</v>
      </c>
      <c r="E1565" s="150">
        <v>6</v>
      </c>
      <c r="F1565" s="150">
        <v>5</v>
      </c>
      <c r="G1565" s="150">
        <v>0</v>
      </c>
      <c r="H1565" s="150">
        <v>0</v>
      </c>
      <c r="I1565" s="151">
        <v>974</v>
      </c>
      <c r="J1565" s="151">
        <v>10</v>
      </c>
      <c r="K1565" s="151">
        <v>10</v>
      </c>
      <c r="L1565" s="151">
        <v>1</v>
      </c>
      <c r="M1565" s="151">
        <v>0</v>
      </c>
      <c r="N1565" s="151">
        <v>624</v>
      </c>
      <c r="O1565" s="151">
        <v>10</v>
      </c>
      <c r="P1565" s="151">
        <v>10</v>
      </c>
      <c r="Q1565" s="151">
        <v>4</v>
      </c>
      <c r="R1565" s="151">
        <v>0</v>
      </c>
      <c r="S1565" s="152">
        <v>0.015</v>
      </c>
      <c r="T1565" s="153">
        <v>20759</v>
      </c>
      <c r="U1565" s="153">
        <v>316</v>
      </c>
      <c r="V1565" s="153">
        <v>314</v>
      </c>
      <c r="W1565" s="153">
        <v>0</v>
      </c>
      <c r="X1565" s="151">
        <v>284</v>
      </c>
      <c r="Y1565" s="154">
        <v>0.0152223132135459</v>
      </c>
      <c r="Z1565" s="154">
        <v>0.00690448791714614</v>
      </c>
      <c r="AA1565" s="154">
        <v>0.0102669404517454</v>
      </c>
      <c r="AB1565" s="155">
        <v>0.016025641025641</v>
      </c>
      <c r="AC1565" s="156">
        <v>-0.00336245253459923</v>
      </c>
      <c r="AD1565" s="157">
        <v>5686</v>
      </c>
      <c r="AE1565" s="158">
        <v>74</v>
      </c>
      <c r="AF1565" s="158">
        <v>0</v>
      </c>
      <c r="AG1565" s="158">
        <v>6244</v>
      </c>
      <c r="AH1565" s="158">
        <v>87</v>
      </c>
      <c r="AI1565" s="158">
        <v>0</v>
      </c>
      <c r="AJ1565" s="155">
        <v>0.01301442138586</v>
      </c>
      <c r="AK1565" s="155">
        <v>0.0139333760409994</v>
      </c>
      <c r="AL1565" s="156">
        <v>-0.000918954655139352</v>
      </c>
    </row>
    <row r="1566" spans="1:38">
      <c r="A1566" s="166" t="s">
        <v>1085</v>
      </c>
      <c r="B1566" s="167" t="s">
        <v>1846</v>
      </c>
      <c r="C1566" s="167" t="s">
        <v>1391</v>
      </c>
      <c r="D1566" s="150">
        <v>3349</v>
      </c>
      <c r="E1566" s="150">
        <v>39</v>
      </c>
      <c r="F1566" s="150">
        <v>26</v>
      </c>
      <c r="G1566" s="150">
        <v>0</v>
      </c>
      <c r="H1566" s="150">
        <v>0</v>
      </c>
      <c r="I1566" s="151">
        <v>4057</v>
      </c>
      <c r="J1566" s="151">
        <v>66</v>
      </c>
      <c r="K1566" s="151">
        <v>65</v>
      </c>
      <c r="L1566" s="151">
        <v>1</v>
      </c>
      <c r="M1566" s="151">
        <v>0</v>
      </c>
      <c r="N1566" s="151">
        <v>2634</v>
      </c>
      <c r="O1566" s="151">
        <v>49</v>
      </c>
      <c r="P1566" s="151">
        <v>49</v>
      </c>
      <c r="Q1566" s="151">
        <v>14</v>
      </c>
      <c r="R1566" s="151">
        <v>0</v>
      </c>
      <c r="S1566" s="152">
        <v>0.015</v>
      </c>
      <c r="T1566" s="153">
        <v>86291</v>
      </c>
      <c r="U1566" s="153">
        <v>1327</v>
      </c>
      <c r="V1566" s="153">
        <v>1313</v>
      </c>
      <c r="W1566" s="153">
        <v>0</v>
      </c>
      <c r="X1566" s="151">
        <v>1173</v>
      </c>
      <c r="Y1566" s="154">
        <v>0.0153781970309766</v>
      </c>
      <c r="Z1566" s="154">
        <v>0.0116452672439534</v>
      </c>
      <c r="AA1566" s="154">
        <v>0.0162681784569879</v>
      </c>
      <c r="AB1566" s="155">
        <v>0.0186028853454822</v>
      </c>
      <c r="AC1566" s="156">
        <v>-0.0046229112130345</v>
      </c>
      <c r="AD1566" s="157">
        <v>23217</v>
      </c>
      <c r="AE1566" s="158">
        <v>355</v>
      </c>
      <c r="AF1566" s="158">
        <v>0</v>
      </c>
      <c r="AG1566" s="158">
        <v>26126</v>
      </c>
      <c r="AH1566" s="158">
        <v>415</v>
      </c>
      <c r="AI1566" s="158">
        <v>0</v>
      </c>
      <c r="AJ1566" s="155">
        <v>0.0152905198776758</v>
      </c>
      <c r="AK1566" s="155">
        <v>0.0158845594427008</v>
      </c>
      <c r="AL1566" s="156">
        <v>-0.000594039565024917</v>
      </c>
    </row>
    <row r="1567" spans="1:38">
      <c r="A1567" s="166" t="s">
        <v>1085</v>
      </c>
      <c r="B1567" s="167" t="s">
        <v>1847</v>
      </c>
      <c r="C1567" s="167" t="s">
        <v>1392</v>
      </c>
      <c r="D1567" s="150">
        <v>5484</v>
      </c>
      <c r="E1567" s="150">
        <v>88</v>
      </c>
      <c r="F1567" s="150">
        <v>64</v>
      </c>
      <c r="G1567" s="150">
        <v>1</v>
      </c>
      <c r="H1567" s="150">
        <v>0</v>
      </c>
      <c r="I1567" s="151">
        <v>6173</v>
      </c>
      <c r="J1567" s="151">
        <v>60</v>
      </c>
      <c r="K1567" s="151">
        <v>60</v>
      </c>
      <c r="L1567" s="151">
        <v>6</v>
      </c>
      <c r="M1567" s="151">
        <v>0</v>
      </c>
      <c r="N1567" s="151">
        <v>3856</v>
      </c>
      <c r="O1567" s="151">
        <v>57</v>
      </c>
      <c r="P1567" s="151">
        <v>57</v>
      </c>
      <c r="Q1567" s="151">
        <v>30</v>
      </c>
      <c r="R1567" s="151">
        <v>0</v>
      </c>
      <c r="S1567" s="152">
        <v>0.015</v>
      </c>
      <c r="T1567" s="153">
        <v>129919</v>
      </c>
      <c r="U1567" s="153">
        <v>1998</v>
      </c>
      <c r="V1567" s="153">
        <v>1971</v>
      </c>
      <c r="W1567" s="153">
        <v>1</v>
      </c>
      <c r="X1567" s="151">
        <v>1794</v>
      </c>
      <c r="Y1567" s="154">
        <v>0.015371115849106</v>
      </c>
      <c r="Z1567" s="154">
        <v>0.0160466812545587</v>
      </c>
      <c r="AA1567" s="154">
        <v>0.00971974728657055</v>
      </c>
      <c r="AB1567" s="155">
        <v>0.0147821576763485</v>
      </c>
      <c r="AC1567" s="156">
        <v>0.00632693396798817</v>
      </c>
      <c r="AD1567" s="157">
        <v>35319</v>
      </c>
      <c r="AE1567" s="158">
        <v>479</v>
      </c>
      <c r="AF1567" s="158">
        <v>0</v>
      </c>
      <c r="AG1567" s="158">
        <v>38734</v>
      </c>
      <c r="AH1567" s="158">
        <v>598</v>
      </c>
      <c r="AI1567" s="158">
        <v>0</v>
      </c>
      <c r="AJ1567" s="155">
        <v>0.0135621053823721</v>
      </c>
      <c r="AK1567" s="155">
        <v>0.0154386327257706</v>
      </c>
      <c r="AL1567" s="156">
        <v>-0.00187652734339855</v>
      </c>
    </row>
    <row r="1568" spans="1:38">
      <c r="A1568" s="166" t="s">
        <v>1085</v>
      </c>
      <c r="B1568" s="167" t="s">
        <v>1847</v>
      </c>
      <c r="C1568" s="167" t="s">
        <v>1393</v>
      </c>
      <c r="D1568" s="150">
        <v>7850</v>
      </c>
      <c r="E1568" s="150">
        <v>74</v>
      </c>
      <c r="F1568" s="150">
        <v>57</v>
      </c>
      <c r="G1568" s="150">
        <v>1</v>
      </c>
      <c r="H1568" s="150">
        <v>0</v>
      </c>
      <c r="I1568" s="151">
        <v>9050</v>
      </c>
      <c r="J1568" s="151">
        <v>86</v>
      </c>
      <c r="K1568" s="151">
        <v>86</v>
      </c>
      <c r="L1568" s="151">
        <v>6</v>
      </c>
      <c r="M1568" s="151">
        <v>0</v>
      </c>
      <c r="N1568" s="151">
        <v>5386</v>
      </c>
      <c r="O1568" s="151">
        <v>106</v>
      </c>
      <c r="P1568" s="151">
        <v>106</v>
      </c>
      <c r="Q1568" s="151">
        <v>27</v>
      </c>
      <c r="R1568" s="151">
        <v>0</v>
      </c>
      <c r="S1568" s="152">
        <v>0.015</v>
      </c>
      <c r="T1568" s="153">
        <v>187165</v>
      </c>
      <c r="U1568" s="153">
        <v>2494</v>
      </c>
      <c r="V1568" s="153">
        <v>2476</v>
      </c>
      <c r="W1568" s="153">
        <v>0</v>
      </c>
      <c r="X1568" s="151">
        <v>2199</v>
      </c>
      <c r="Y1568" s="154">
        <v>0.0133251409184409</v>
      </c>
      <c r="Z1568" s="154">
        <v>0.00942675159235669</v>
      </c>
      <c r="AA1568" s="154">
        <v>0.00950276243093923</v>
      </c>
      <c r="AB1568" s="155">
        <v>0.019680653546231</v>
      </c>
      <c r="AC1568" s="156">
        <v>-7.60108385825381e-5</v>
      </c>
      <c r="AD1568" s="157">
        <v>51559</v>
      </c>
      <c r="AE1568" s="158">
        <v>728</v>
      </c>
      <c r="AF1568" s="158">
        <v>0</v>
      </c>
      <c r="AG1568" s="158">
        <v>55418</v>
      </c>
      <c r="AH1568" s="158">
        <v>781</v>
      </c>
      <c r="AI1568" s="158">
        <v>0</v>
      </c>
      <c r="AJ1568" s="155">
        <v>0.0141197463100526</v>
      </c>
      <c r="AK1568" s="155">
        <v>0.0140928940055578</v>
      </c>
      <c r="AL1568" s="156">
        <v>2.68523044948e-5</v>
      </c>
    </row>
    <row r="1569" spans="1:38">
      <c r="A1569" s="166" t="s">
        <v>1085</v>
      </c>
      <c r="B1569" s="167" t="s">
        <v>1847</v>
      </c>
      <c r="C1569" s="167" t="s">
        <v>1394</v>
      </c>
      <c r="D1569" s="150">
        <v>2404</v>
      </c>
      <c r="E1569" s="150">
        <v>29</v>
      </c>
      <c r="F1569" s="150">
        <v>23</v>
      </c>
      <c r="G1569" s="150">
        <v>0</v>
      </c>
      <c r="H1569" s="150">
        <v>0</v>
      </c>
      <c r="I1569" s="151">
        <v>2910</v>
      </c>
      <c r="J1569" s="151">
        <v>28</v>
      </c>
      <c r="K1569" s="151">
        <v>28</v>
      </c>
      <c r="L1569" s="151">
        <v>4</v>
      </c>
      <c r="M1569" s="151">
        <v>0</v>
      </c>
      <c r="N1569" s="151">
        <v>1658</v>
      </c>
      <c r="O1569" s="151">
        <v>27</v>
      </c>
      <c r="P1569" s="151">
        <v>27</v>
      </c>
      <c r="Q1569" s="151">
        <v>9</v>
      </c>
      <c r="R1569" s="151">
        <v>0</v>
      </c>
      <c r="S1569" s="152">
        <v>0.015</v>
      </c>
      <c r="T1569" s="153">
        <v>57407</v>
      </c>
      <c r="U1569" s="153">
        <v>743</v>
      </c>
      <c r="V1569" s="153">
        <v>737</v>
      </c>
      <c r="W1569" s="153">
        <v>0</v>
      </c>
      <c r="X1569" s="151">
        <v>656</v>
      </c>
      <c r="Y1569" s="154">
        <v>0.0129426724963855</v>
      </c>
      <c r="Z1569" s="154">
        <v>0.012063227953411</v>
      </c>
      <c r="AA1569" s="154">
        <v>0.00962199312714777</v>
      </c>
      <c r="AB1569" s="155">
        <v>0.0162846803377563</v>
      </c>
      <c r="AC1569" s="156">
        <v>0.00244123482626321</v>
      </c>
      <c r="AD1569" s="157">
        <v>16136</v>
      </c>
      <c r="AE1569" s="158">
        <v>211</v>
      </c>
      <c r="AF1569" s="158">
        <v>0</v>
      </c>
      <c r="AG1569" s="158">
        <v>17117</v>
      </c>
      <c r="AH1569" s="158">
        <v>202</v>
      </c>
      <c r="AI1569" s="158">
        <v>0</v>
      </c>
      <c r="AJ1569" s="155">
        <v>0.0130763510163609</v>
      </c>
      <c r="AK1569" s="155">
        <v>0.0118011333761757</v>
      </c>
      <c r="AL1569" s="156">
        <v>0.0012752176401852</v>
      </c>
    </row>
    <row r="1570" spans="1:38">
      <c r="A1570" s="166" t="s">
        <v>1085</v>
      </c>
      <c r="B1570" s="167" t="s">
        <v>1847</v>
      </c>
      <c r="C1570" s="167" t="s">
        <v>1395</v>
      </c>
      <c r="D1570" s="150">
        <v>6234</v>
      </c>
      <c r="E1570" s="150">
        <v>134</v>
      </c>
      <c r="F1570" s="150">
        <v>103</v>
      </c>
      <c r="G1570" s="150">
        <v>0</v>
      </c>
      <c r="H1570" s="150">
        <v>0</v>
      </c>
      <c r="I1570" s="151">
        <v>7448</v>
      </c>
      <c r="J1570" s="151">
        <v>80</v>
      </c>
      <c r="K1570" s="151">
        <v>80</v>
      </c>
      <c r="L1570" s="151">
        <v>1</v>
      </c>
      <c r="M1570" s="151">
        <v>0</v>
      </c>
      <c r="N1570" s="151">
        <v>4551</v>
      </c>
      <c r="O1570" s="151">
        <v>89</v>
      </c>
      <c r="P1570" s="151">
        <v>89</v>
      </c>
      <c r="Q1570" s="151">
        <v>17</v>
      </c>
      <c r="R1570" s="151">
        <v>0</v>
      </c>
      <c r="S1570" s="152">
        <v>0.015</v>
      </c>
      <c r="T1570" s="153">
        <v>151883</v>
      </c>
      <c r="U1570" s="153">
        <v>2630</v>
      </c>
      <c r="V1570" s="153">
        <v>2599</v>
      </c>
      <c r="W1570" s="153">
        <v>0</v>
      </c>
      <c r="X1570" s="151">
        <v>2289</v>
      </c>
      <c r="Y1570" s="154">
        <v>0.0173159603115556</v>
      </c>
      <c r="Z1570" s="154">
        <v>0.0214950272698107</v>
      </c>
      <c r="AA1570" s="154">
        <v>0.0107411385606874</v>
      </c>
      <c r="AB1570" s="155">
        <v>0.019556141507361</v>
      </c>
      <c r="AC1570" s="156">
        <v>0.0107538887091233</v>
      </c>
      <c r="AD1570" s="157">
        <v>41736</v>
      </c>
      <c r="AE1570" s="158">
        <v>695</v>
      </c>
      <c r="AF1570" s="158">
        <v>0</v>
      </c>
      <c r="AG1570" s="158">
        <v>45661</v>
      </c>
      <c r="AH1570" s="158">
        <v>798</v>
      </c>
      <c r="AI1570" s="158">
        <v>0</v>
      </c>
      <c r="AJ1570" s="155">
        <v>0.0166522905884608</v>
      </c>
      <c r="AK1570" s="155">
        <v>0.0174766211865706</v>
      </c>
      <c r="AL1570" s="156">
        <v>-0.000824330598109796</v>
      </c>
    </row>
    <row r="1571" spans="1:38">
      <c r="A1571" s="166" t="s">
        <v>1085</v>
      </c>
      <c r="B1571" s="167" t="s">
        <v>1847</v>
      </c>
      <c r="C1571" s="167" t="s">
        <v>1396</v>
      </c>
      <c r="D1571" s="150">
        <v>7671</v>
      </c>
      <c r="E1571" s="150">
        <v>151</v>
      </c>
      <c r="F1571" s="150">
        <v>110</v>
      </c>
      <c r="G1571" s="150">
        <v>0</v>
      </c>
      <c r="H1571" s="150">
        <v>0</v>
      </c>
      <c r="I1571" s="151">
        <v>8453</v>
      </c>
      <c r="J1571" s="151">
        <v>106</v>
      </c>
      <c r="K1571" s="151">
        <v>106</v>
      </c>
      <c r="L1571" s="151">
        <v>8</v>
      </c>
      <c r="M1571" s="151">
        <v>0</v>
      </c>
      <c r="N1571" s="151">
        <v>5585</v>
      </c>
      <c r="O1571" s="151">
        <v>83</v>
      </c>
      <c r="P1571" s="151">
        <v>82</v>
      </c>
      <c r="Q1571" s="151">
        <v>39</v>
      </c>
      <c r="R1571" s="151">
        <v>1</v>
      </c>
      <c r="S1571" s="152">
        <v>0.015</v>
      </c>
      <c r="T1571" s="153">
        <v>176270</v>
      </c>
      <c r="U1571" s="153">
        <v>2926</v>
      </c>
      <c r="V1571" s="153">
        <v>2883</v>
      </c>
      <c r="W1571" s="153">
        <v>3</v>
      </c>
      <c r="X1571" s="151">
        <v>2597</v>
      </c>
      <c r="Y1571" s="154">
        <v>0.0165825154592387</v>
      </c>
      <c r="Z1571" s="154">
        <v>0.0196845261374006</v>
      </c>
      <c r="AA1571" s="154">
        <v>0.0125399266532592</v>
      </c>
      <c r="AB1571" s="155">
        <v>0.0146821844225604</v>
      </c>
      <c r="AC1571" s="156">
        <v>0.0071445994841414</v>
      </c>
      <c r="AD1571" s="157">
        <v>49391</v>
      </c>
      <c r="AE1571" s="158">
        <v>785</v>
      </c>
      <c r="AF1571" s="158">
        <v>1</v>
      </c>
      <c r="AG1571" s="158">
        <v>52074</v>
      </c>
      <c r="AH1571" s="158">
        <v>865</v>
      </c>
      <c r="AI1571" s="158">
        <v>2</v>
      </c>
      <c r="AJ1571" s="155">
        <v>0.0158733372476767</v>
      </c>
      <c r="AK1571" s="155">
        <v>0.016572569804509</v>
      </c>
      <c r="AL1571" s="156">
        <v>-0.000699232556832265</v>
      </c>
    </row>
    <row r="1572" spans="1:38">
      <c r="A1572" s="166" t="s">
        <v>1085</v>
      </c>
      <c r="B1572" s="167" t="s">
        <v>1847</v>
      </c>
      <c r="C1572" s="167" t="s">
        <v>1397</v>
      </c>
      <c r="D1572" s="150">
        <v>4350</v>
      </c>
      <c r="E1572" s="150">
        <v>65</v>
      </c>
      <c r="F1572" s="150">
        <v>46</v>
      </c>
      <c r="G1572" s="150">
        <v>0</v>
      </c>
      <c r="H1572" s="150">
        <v>0</v>
      </c>
      <c r="I1572" s="151">
        <v>4980</v>
      </c>
      <c r="J1572" s="151">
        <v>57</v>
      </c>
      <c r="K1572" s="151">
        <v>57</v>
      </c>
      <c r="L1572" s="151">
        <v>1</v>
      </c>
      <c r="M1572" s="151">
        <v>0</v>
      </c>
      <c r="N1572" s="151">
        <v>3228</v>
      </c>
      <c r="O1572" s="151">
        <v>34</v>
      </c>
      <c r="P1572" s="151">
        <v>34</v>
      </c>
      <c r="Q1572" s="151">
        <v>17</v>
      </c>
      <c r="R1572" s="151">
        <v>0</v>
      </c>
      <c r="S1572" s="152">
        <v>0.015</v>
      </c>
      <c r="T1572" s="153">
        <v>102064</v>
      </c>
      <c r="U1572" s="153">
        <v>1398</v>
      </c>
      <c r="V1572" s="153">
        <v>1379</v>
      </c>
      <c r="W1572" s="153">
        <v>0</v>
      </c>
      <c r="X1572" s="151">
        <v>1245</v>
      </c>
      <c r="Y1572" s="154">
        <v>0.0136972879761718</v>
      </c>
      <c r="Z1572" s="154">
        <v>0.0149425287356322</v>
      </c>
      <c r="AA1572" s="154">
        <v>0.0114457831325301</v>
      </c>
      <c r="AB1572" s="155">
        <v>0.0105328376703841</v>
      </c>
      <c r="AC1572" s="156">
        <v>0.00349674560310206</v>
      </c>
      <c r="AD1572" s="157">
        <v>28457</v>
      </c>
      <c r="AE1572" s="158">
        <v>369</v>
      </c>
      <c r="AF1572" s="158">
        <v>0</v>
      </c>
      <c r="AG1572" s="158">
        <v>30742</v>
      </c>
      <c r="AH1572" s="158">
        <v>397</v>
      </c>
      <c r="AI1572" s="158">
        <v>0</v>
      </c>
      <c r="AJ1572" s="155">
        <v>0.0129669325649225</v>
      </c>
      <c r="AK1572" s="155">
        <v>0.0129139288270119</v>
      </c>
      <c r="AL1572" s="156">
        <v>5.30037379106105e-5</v>
      </c>
    </row>
    <row r="1573" spans="1:38">
      <c r="A1573" s="166" t="s">
        <v>1085</v>
      </c>
      <c r="B1573" s="167" t="s">
        <v>1847</v>
      </c>
      <c r="C1573" s="167" t="s">
        <v>1398</v>
      </c>
      <c r="D1573" s="150">
        <v>4588</v>
      </c>
      <c r="E1573" s="150">
        <v>50</v>
      </c>
      <c r="F1573" s="150">
        <v>34</v>
      </c>
      <c r="G1573" s="150">
        <v>0</v>
      </c>
      <c r="H1573" s="150">
        <v>0</v>
      </c>
      <c r="I1573" s="151">
        <v>5419</v>
      </c>
      <c r="J1573" s="151">
        <v>40</v>
      </c>
      <c r="K1573" s="151">
        <v>40</v>
      </c>
      <c r="L1573" s="151">
        <v>0</v>
      </c>
      <c r="M1573" s="151">
        <v>0</v>
      </c>
      <c r="N1573" s="151">
        <v>3138</v>
      </c>
      <c r="O1573" s="151">
        <v>21</v>
      </c>
      <c r="P1573" s="151">
        <v>21</v>
      </c>
      <c r="Q1573" s="151">
        <v>11</v>
      </c>
      <c r="R1573" s="151">
        <v>0</v>
      </c>
      <c r="S1573" s="152">
        <v>0.015</v>
      </c>
      <c r="T1573" s="153">
        <v>108325</v>
      </c>
      <c r="U1573" s="153">
        <v>1137</v>
      </c>
      <c r="V1573" s="153">
        <v>1121</v>
      </c>
      <c r="W1573" s="153">
        <v>0</v>
      </c>
      <c r="X1573" s="151">
        <v>1020</v>
      </c>
      <c r="Y1573" s="154">
        <v>0.0104961920147704</v>
      </c>
      <c r="Z1573" s="154">
        <v>0.0108979947689625</v>
      </c>
      <c r="AA1573" s="154">
        <v>0.00738143568924156</v>
      </c>
      <c r="AB1573" s="155">
        <v>0.00669216061185468</v>
      </c>
      <c r="AC1573" s="156">
        <v>0.00351655907972095</v>
      </c>
      <c r="AD1573" s="157">
        <v>30122</v>
      </c>
      <c r="AE1573" s="158">
        <v>302</v>
      </c>
      <c r="AF1573" s="158">
        <v>0</v>
      </c>
      <c r="AG1573" s="158">
        <v>32614</v>
      </c>
      <c r="AH1573" s="158">
        <v>345</v>
      </c>
      <c r="AI1573" s="158">
        <v>0</v>
      </c>
      <c r="AJ1573" s="155">
        <v>0.0100258946949074</v>
      </c>
      <c r="AK1573" s="155">
        <v>0.0105782792665726</v>
      </c>
      <c r="AL1573" s="156">
        <v>-0.00055238457166526</v>
      </c>
    </row>
    <row r="1574" spans="1:38">
      <c r="A1574" s="166" t="s">
        <v>1085</v>
      </c>
      <c r="B1574" s="167" t="s">
        <v>1847</v>
      </c>
      <c r="C1574" s="167" t="s">
        <v>1399</v>
      </c>
      <c r="D1574" s="150">
        <v>4185</v>
      </c>
      <c r="E1574" s="150">
        <v>115</v>
      </c>
      <c r="F1574" s="150">
        <v>58</v>
      </c>
      <c r="G1574" s="150">
        <v>1</v>
      </c>
      <c r="H1574" s="150">
        <v>0</v>
      </c>
      <c r="I1574" s="151">
        <v>4746</v>
      </c>
      <c r="J1574" s="151">
        <v>94</v>
      </c>
      <c r="K1574" s="151">
        <v>94</v>
      </c>
      <c r="L1574" s="151">
        <v>1</v>
      </c>
      <c r="M1574" s="151">
        <v>0</v>
      </c>
      <c r="N1574" s="151">
        <v>2978</v>
      </c>
      <c r="O1574" s="151">
        <v>61</v>
      </c>
      <c r="P1574" s="151">
        <v>61</v>
      </c>
      <c r="Q1574" s="151">
        <v>12</v>
      </c>
      <c r="R1574" s="151">
        <v>0</v>
      </c>
      <c r="S1574" s="152">
        <v>0.015</v>
      </c>
      <c r="T1574" s="153">
        <v>98673</v>
      </c>
      <c r="U1574" s="153">
        <v>2110</v>
      </c>
      <c r="V1574" s="153">
        <v>2052</v>
      </c>
      <c r="W1574" s="153">
        <v>1</v>
      </c>
      <c r="X1574" s="151">
        <v>1801</v>
      </c>
      <c r="Y1574" s="154">
        <v>0.0213736280441458</v>
      </c>
      <c r="Z1574" s="154">
        <v>0.027479091995221</v>
      </c>
      <c r="AA1574" s="154">
        <v>0.0198061525495154</v>
      </c>
      <c r="AB1574" s="155">
        <v>0.0204835460040295</v>
      </c>
      <c r="AC1574" s="156">
        <v>0.00767293944570565</v>
      </c>
      <c r="AD1574" s="157">
        <v>27557</v>
      </c>
      <c r="AE1574" s="158">
        <v>620</v>
      </c>
      <c r="AF1574" s="158">
        <v>0</v>
      </c>
      <c r="AG1574" s="158">
        <v>29484</v>
      </c>
      <c r="AH1574" s="158">
        <v>622</v>
      </c>
      <c r="AI1574" s="158">
        <v>0</v>
      </c>
      <c r="AJ1574" s="155">
        <v>0.0224988206263381</v>
      </c>
      <c r="AK1574" s="155">
        <v>0.0210961877628544</v>
      </c>
      <c r="AL1574" s="156">
        <v>0.00140263286348371</v>
      </c>
    </row>
    <row r="1575" spans="1:38">
      <c r="A1575" s="166" t="s">
        <v>1085</v>
      </c>
      <c r="B1575" s="167" t="s">
        <v>1847</v>
      </c>
      <c r="C1575" s="167" t="s">
        <v>1400</v>
      </c>
      <c r="D1575" s="150">
        <v>3610</v>
      </c>
      <c r="E1575" s="150">
        <v>47</v>
      </c>
      <c r="F1575" s="150">
        <v>35</v>
      </c>
      <c r="G1575" s="150">
        <v>0</v>
      </c>
      <c r="H1575" s="150">
        <v>0</v>
      </c>
      <c r="I1575" s="151">
        <v>4208</v>
      </c>
      <c r="J1575" s="151">
        <v>57</v>
      </c>
      <c r="K1575" s="151">
        <v>57</v>
      </c>
      <c r="L1575" s="151">
        <v>1</v>
      </c>
      <c r="M1575" s="151">
        <v>0</v>
      </c>
      <c r="N1575" s="151">
        <v>2606</v>
      </c>
      <c r="O1575" s="151">
        <v>26</v>
      </c>
      <c r="P1575" s="151">
        <v>26</v>
      </c>
      <c r="Q1575" s="151">
        <v>10</v>
      </c>
      <c r="R1575" s="151">
        <v>0</v>
      </c>
      <c r="S1575" s="152">
        <v>0.015</v>
      </c>
      <c r="T1575" s="153">
        <v>88403</v>
      </c>
      <c r="U1575" s="153">
        <v>1225</v>
      </c>
      <c r="V1575" s="153">
        <v>1212</v>
      </c>
      <c r="W1575" s="153">
        <v>1</v>
      </c>
      <c r="X1575" s="151">
        <v>1088</v>
      </c>
      <c r="Y1575" s="154">
        <v>0.013845683970001</v>
      </c>
      <c r="Z1575" s="154">
        <v>0.0130193905817175</v>
      </c>
      <c r="AA1575" s="154">
        <v>0.0135456273764259</v>
      </c>
      <c r="AB1575" s="155">
        <v>0.00997697620874904</v>
      </c>
      <c r="AC1575" s="156">
        <v>-0.000526236794708404</v>
      </c>
      <c r="AD1575" s="157">
        <v>24329</v>
      </c>
      <c r="AE1575" s="158">
        <v>330</v>
      </c>
      <c r="AF1575" s="158">
        <v>0</v>
      </c>
      <c r="AG1575" s="158">
        <v>26169</v>
      </c>
      <c r="AH1575" s="158">
        <v>350</v>
      </c>
      <c r="AI1575" s="158">
        <v>0</v>
      </c>
      <c r="AJ1575" s="155">
        <v>0.0135640593530355</v>
      </c>
      <c r="AK1575" s="155">
        <v>0.013374603538538</v>
      </c>
      <c r="AL1575" s="156">
        <v>0.000189455814497507</v>
      </c>
    </row>
    <row r="1576" spans="1:38">
      <c r="A1576" s="166" t="s">
        <v>1085</v>
      </c>
      <c r="B1576" s="167" t="s">
        <v>1847</v>
      </c>
      <c r="C1576" s="167" t="s">
        <v>1401</v>
      </c>
      <c r="D1576" s="150">
        <v>3407</v>
      </c>
      <c r="E1576" s="150">
        <v>70</v>
      </c>
      <c r="F1576" s="150">
        <v>49</v>
      </c>
      <c r="G1576" s="150">
        <v>0</v>
      </c>
      <c r="H1576" s="150">
        <v>0</v>
      </c>
      <c r="I1576" s="151">
        <v>3906</v>
      </c>
      <c r="J1576" s="151">
        <v>80</v>
      </c>
      <c r="K1576" s="151">
        <v>80</v>
      </c>
      <c r="L1576" s="151">
        <v>5</v>
      </c>
      <c r="M1576" s="151">
        <v>0</v>
      </c>
      <c r="N1576" s="151">
        <v>2414</v>
      </c>
      <c r="O1576" s="151">
        <v>32</v>
      </c>
      <c r="P1576" s="151">
        <v>32</v>
      </c>
      <c r="Q1576" s="151">
        <v>6</v>
      </c>
      <c r="R1576" s="151">
        <v>0</v>
      </c>
      <c r="S1576" s="152">
        <v>0.015</v>
      </c>
      <c r="T1576" s="153">
        <v>81025</v>
      </c>
      <c r="U1576" s="153">
        <v>1550</v>
      </c>
      <c r="V1576" s="153">
        <v>1529</v>
      </c>
      <c r="W1576" s="153">
        <v>0</v>
      </c>
      <c r="X1576" s="151">
        <v>1359</v>
      </c>
      <c r="Y1576" s="154">
        <v>0.0191298981795742</v>
      </c>
      <c r="Z1576" s="154">
        <v>0.0205459348400352</v>
      </c>
      <c r="AA1576" s="154">
        <v>0.0204813108038914</v>
      </c>
      <c r="AB1576" s="155">
        <v>0.0132560066280033</v>
      </c>
      <c r="AC1576" s="156">
        <v>6.46240361437712e-5</v>
      </c>
      <c r="AD1576" s="157">
        <v>22310</v>
      </c>
      <c r="AE1576" s="158">
        <v>438</v>
      </c>
      <c r="AF1576" s="158">
        <v>0</v>
      </c>
      <c r="AG1576" s="158">
        <v>24013</v>
      </c>
      <c r="AH1576" s="158">
        <v>487</v>
      </c>
      <c r="AI1576" s="158">
        <v>0</v>
      </c>
      <c r="AJ1576" s="155">
        <v>0.0196324518153294</v>
      </c>
      <c r="AK1576" s="155">
        <v>0.0202806812976304</v>
      </c>
      <c r="AL1576" s="156">
        <v>-0.000648229482301001</v>
      </c>
    </row>
    <row r="1577" spans="1:38">
      <c r="A1577" s="166" t="s">
        <v>1085</v>
      </c>
      <c r="B1577" s="167" t="s">
        <v>1847</v>
      </c>
      <c r="C1577" s="167" t="s">
        <v>1402</v>
      </c>
      <c r="D1577" s="150">
        <v>3379</v>
      </c>
      <c r="E1577" s="150">
        <v>57</v>
      </c>
      <c r="F1577" s="150">
        <v>41</v>
      </c>
      <c r="G1577" s="150">
        <v>0</v>
      </c>
      <c r="H1577" s="150">
        <v>0</v>
      </c>
      <c r="I1577" s="151">
        <v>3868</v>
      </c>
      <c r="J1577" s="151">
        <v>58</v>
      </c>
      <c r="K1577" s="151">
        <v>58</v>
      </c>
      <c r="L1577" s="151">
        <v>8</v>
      </c>
      <c r="M1577" s="151">
        <v>0</v>
      </c>
      <c r="N1577" s="151">
        <v>2607</v>
      </c>
      <c r="O1577" s="151">
        <v>42</v>
      </c>
      <c r="P1577" s="151">
        <v>42</v>
      </c>
      <c r="Q1577" s="151">
        <v>22</v>
      </c>
      <c r="R1577" s="151">
        <v>0</v>
      </c>
      <c r="S1577" s="152">
        <v>0.015</v>
      </c>
      <c r="T1577" s="153">
        <v>79735</v>
      </c>
      <c r="U1577" s="153">
        <v>1267</v>
      </c>
      <c r="V1577" s="153">
        <v>1249</v>
      </c>
      <c r="W1577" s="153">
        <v>0</v>
      </c>
      <c r="X1577" s="151">
        <v>1124</v>
      </c>
      <c r="Y1577" s="154">
        <v>0.0158901360757509</v>
      </c>
      <c r="Z1577" s="154">
        <v>0.0168688961231133</v>
      </c>
      <c r="AA1577" s="154">
        <v>0.014994829369183</v>
      </c>
      <c r="AB1577" s="155">
        <v>0.0161104718066743</v>
      </c>
      <c r="AC1577" s="156">
        <v>0.00187406675393031</v>
      </c>
      <c r="AD1577" s="157">
        <v>22294</v>
      </c>
      <c r="AE1577" s="158">
        <v>336</v>
      </c>
      <c r="AF1577" s="158">
        <v>0</v>
      </c>
      <c r="AG1577" s="158">
        <v>23005</v>
      </c>
      <c r="AH1577" s="158">
        <v>388</v>
      </c>
      <c r="AI1577" s="158">
        <v>0</v>
      </c>
      <c r="AJ1577" s="155">
        <v>0.0150713196375706</v>
      </c>
      <c r="AK1577" s="155">
        <v>0.0168658987176701</v>
      </c>
      <c r="AL1577" s="156">
        <v>-0.00179457908009943</v>
      </c>
    </row>
    <row r="1578" spans="1:38">
      <c r="A1578" s="166" t="s">
        <v>1085</v>
      </c>
      <c r="B1578" s="167" t="s">
        <v>1847</v>
      </c>
      <c r="C1578" s="167" t="s">
        <v>1403</v>
      </c>
      <c r="D1578" s="150">
        <v>2355</v>
      </c>
      <c r="E1578" s="150">
        <v>43</v>
      </c>
      <c r="F1578" s="150">
        <v>31</v>
      </c>
      <c r="G1578" s="150">
        <v>0</v>
      </c>
      <c r="H1578" s="150">
        <v>0</v>
      </c>
      <c r="I1578" s="151">
        <v>2773</v>
      </c>
      <c r="J1578" s="151">
        <v>47</v>
      </c>
      <c r="K1578" s="151">
        <v>47</v>
      </c>
      <c r="L1578" s="151">
        <v>3</v>
      </c>
      <c r="M1578" s="151">
        <v>0</v>
      </c>
      <c r="N1578" s="151">
        <v>1892</v>
      </c>
      <c r="O1578" s="151">
        <v>46</v>
      </c>
      <c r="P1578" s="151">
        <v>46</v>
      </c>
      <c r="Q1578" s="151">
        <v>31</v>
      </c>
      <c r="R1578" s="151">
        <v>0</v>
      </c>
      <c r="S1578" s="152">
        <v>0.015</v>
      </c>
      <c r="T1578" s="153">
        <v>60736</v>
      </c>
      <c r="U1578" s="153">
        <v>1028</v>
      </c>
      <c r="V1578" s="153">
        <v>1016</v>
      </c>
      <c r="W1578" s="153">
        <v>1</v>
      </c>
      <c r="X1578" s="151">
        <v>921</v>
      </c>
      <c r="Y1578" s="154">
        <v>0.0169092465753425</v>
      </c>
      <c r="Z1578" s="154">
        <v>0.0182590233545648</v>
      </c>
      <c r="AA1578" s="154">
        <v>0.0169491525423729</v>
      </c>
      <c r="AB1578" s="155">
        <v>0.0243128964059197</v>
      </c>
      <c r="AC1578" s="156">
        <v>0.00130987081219187</v>
      </c>
      <c r="AD1578" s="157">
        <v>16250</v>
      </c>
      <c r="AE1578" s="158">
        <v>320</v>
      </c>
      <c r="AF1578" s="158">
        <v>0</v>
      </c>
      <c r="AG1578" s="158">
        <v>18398</v>
      </c>
      <c r="AH1578" s="158">
        <v>291</v>
      </c>
      <c r="AI1578" s="158">
        <v>1</v>
      </c>
      <c r="AJ1578" s="155">
        <v>0.0196923076923077</v>
      </c>
      <c r="AK1578" s="155">
        <v>0.0157625828894445</v>
      </c>
      <c r="AL1578" s="156">
        <v>0.00392972480286319</v>
      </c>
    </row>
    <row r="1579" spans="1:38">
      <c r="A1579" s="166" t="s">
        <v>1085</v>
      </c>
      <c r="B1579" s="167" t="s">
        <v>1847</v>
      </c>
      <c r="C1579" s="167" t="s">
        <v>1404</v>
      </c>
      <c r="D1579" s="150">
        <v>4532</v>
      </c>
      <c r="E1579" s="150">
        <v>126</v>
      </c>
      <c r="F1579" s="150">
        <v>84</v>
      </c>
      <c r="G1579" s="150">
        <v>0</v>
      </c>
      <c r="H1579" s="150">
        <v>0</v>
      </c>
      <c r="I1579" s="151">
        <v>5378</v>
      </c>
      <c r="J1579" s="151">
        <v>116</v>
      </c>
      <c r="K1579" s="151">
        <v>116</v>
      </c>
      <c r="L1579" s="151">
        <v>2</v>
      </c>
      <c r="M1579" s="151">
        <v>0</v>
      </c>
      <c r="N1579" s="151">
        <v>3311</v>
      </c>
      <c r="O1579" s="151">
        <v>88</v>
      </c>
      <c r="P1579" s="151">
        <v>88</v>
      </c>
      <c r="Q1579" s="151">
        <v>42</v>
      </c>
      <c r="R1579" s="151">
        <v>0</v>
      </c>
      <c r="S1579" s="152">
        <v>0.015</v>
      </c>
      <c r="T1579" s="153">
        <v>109674</v>
      </c>
      <c r="U1579" s="153">
        <v>2576</v>
      </c>
      <c r="V1579" s="153">
        <v>2534</v>
      </c>
      <c r="W1579" s="153">
        <v>0</v>
      </c>
      <c r="X1579" s="151">
        <v>2248</v>
      </c>
      <c r="Y1579" s="154">
        <v>0.0234877910899575</v>
      </c>
      <c r="Z1579" s="154">
        <v>0.0278022947925861</v>
      </c>
      <c r="AA1579" s="154">
        <v>0.0215693566381554</v>
      </c>
      <c r="AB1579" s="155">
        <v>0.026578073089701</v>
      </c>
      <c r="AC1579" s="156">
        <v>0.00623293815443061</v>
      </c>
      <c r="AD1579" s="157">
        <v>30407</v>
      </c>
      <c r="AE1579" s="158">
        <v>771</v>
      </c>
      <c r="AF1579" s="158">
        <v>0</v>
      </c>
      <c r="AG1579" s="158">
        <v>32470</v>
      </c>
      <c r="AH1579" s="158">
        <v>718</v>
      </c>
      <c r="AI1579" s="158">
        <v>0</v>
      </c>
      <c r="AJ1579" s="155">
        <v>0.0253560035518137</v>
      </c>
      <c r="AK1579" s="155">
        <v>0.0221127194333231</v>
      </c>
      <c r="AL1579" s="156">
        <v>0.00324328411849066</v>
      </c>
    </row>
    <row r="1580" spans="1:38">
      <c r="A1580" s="166" t="s">
        <v>1085</v>
      </c>
      <c r="B1580" s="167" t="s">
        <v>1847</v>
      </c>
      <c r="C1580" s="167" t="s">
        <v>1405</v>
      </c>
      <c r="D1580" s="150">
        <v>1898</v>
      </c>
      <c r="E1580" s="150">
        <v>41</v>
      </c>
      <c r="F1580" s="150">
        <v>28</v>
      </c>
      <c r="G1580" s="150">
        <v>0</v>
      </c>
      <c r="H1580" s="150">
        <v>0</v>
      </c>
      <c r="I1580" s="151">
        <v>2084</v>
      </c>
      <c r="J1580" s="151">
        <v>47</v>
      </c>
      <c r="K1580" s="151">
        <v>47</v>
      </c>
      <c r="L1580" s="151">
        <v>7</v>
      </c>
      <c r="M1580" s="151">
        <v>0</v>
      </c>
      <c r="N1580" s="151">
        <v>1421</v>
      </c>
      <c r="O1580" s="151">
        <v>15</v>
      </c>
      <c r="P1580" s="151">
        <v>15</v>
      </c>
      <c r="Q1580" s="151">
        <v>1</v>
      </c>
      <c r="R1580" s="151">
        <v>0</v>
      </c>
      <c r="S1580" s="152">
        <v>0.015</v>
      </c>
      <c r="T1580" s="153">
        <v>44493</v>
      </c>
      <c r="U1580" s="153">
        <v>908</v>
      </c>
      <c r="V1580" s="153">
        <v>895</v>
      </c>
      <c r="W1580" s="153">
        <v>4</v>
      </c>
      <c r="X1580" s="151">
        <v>792</v>
      </c>
      <c r="Y1580" s="154">
        <v>0.0203178028004405</v>
      </c>
      <c r="Z1580" s="154">
        <v>0.0216016859852476</v>
      </c>
      <c r="AA1580" s="154">
        <v>0.022552783109405</v>
      </c>
      <c r="AB1580" s="155">
        <v>0.0105559465165376</v>
      </c>
      <c r="AC1580" s="156">
        <v>-0.000951097124157363</v>
      </c>
      <c r="AD1580" s="157">
        <v>12252</v>
      </c>
      <c r="AE1580" s="158">
        <v>266</v>
      </c>
      <c r="AF1580" s="158">
        <v>1</v>
      </c>
      <c r="AG1580" s="158">
        <v>13324</v>
      </c>
      <c r="AH1580" s="158">
        <v>273</v>
      </c>
      <c r="AI1580" s="158">
        <v>1</v>
      </c>
      <c r="AJ1580" s="155">
        <v>0.0216291217760366</v>
      </c>
      <c r="AK1580" s="155">
        <v>0.0204142900030021</v>
      </c>
      <c r="AL1580" s="156">
        <v>0.00121483177303447</v>
      </c>
    </row>
    <row r="1581" spans="1:38">
      <c r="A1581" s="166" t="s">
        <v>1085</v>
      </c>
      <c r="B1581" s="167" t="s">
        <v>1847</v>
      </c>
      <c r="C1581" s="167" t="s">
        <v>1406</v>
      </c>
      <c r="D1581" s="150">
        <v>3605</v>
      </c>
      <c r="E1581" s="150">
        <v>77</v>
      </c>
      <c r="F1581" s="150">
        <v>68</v>
      </c>
      <c r="G1581" s="150">
        <v>0</v>
      </c>
      <c r="H1581" s="150">
        <v>0</v>
      </c>
      <c r="I1581" s="151">
        <v>4323</v>
      </c>
      <c r="J1581" s="151">
        <v>90</v>
      </c>
      <c r="K1581" s="151">
        <v>90</v>
      </c>
      <c r="L1581" s="151">
        <v>5</v>
      </c>
      <c r="M1581" s="151">
        <v>0</v>
      </c>
      <c r="N1581" s="151">
        <v>2583</v>
      </c>
      <c r="O1581" s="151">
        <v>51</v>
      </c>
      <c r="P1581" s="151">
        <v>51</v>
      </c>
      <c r="Q1581" s="151">
        <v>24</v>
      </c>
      <c r="R1581" s="151">
        <v>0</v>
      </c>
      <c r="S1581" s="152">
        <v>0.015</v>
      </c>
      <c r="T1581" s="153">
        <v>88357</v>
      </c>
      <c r="U1581" s="153">
        <v>1806</v>
      </c>
      <c r="V1581" s="153">
        <v>1797</v>
      </c>
      <c r="W1581" s="153">
        <v>1</v>
      </c>
      <c r="X1581" s="151">
        <v>1590</v>
      </c>
      <c r="Y1581" s="154">
        <v>0.0204284889708795</v>
      </c>
      <c r="Z1581" s="154">
        <v>0.0213592233009709</v>
      </c>
      <c r="AA1581" s="154">
        <v>0.0208188757807078</v>
      </c>
      <c r="AB1581" s="155">
        <v>0.0197444831591173</v>
      </c>
      <c r="AC1581" s="156">
        <v>0.000540347520263031</v>
      </c>
      <c r="AD1581" s="157">
        <v>24184</v>
      </c>
      <c r="AE1581" s="158">
        <v>523</v>
      </c>
      <c r="AF1581" s="158">
        <v>0</v>
      </c>
      <c r="AG1581" s="158">
        <v>26846</v>
      </c>
      <c r="AH1581" s="158">
        <v>526</v>
      </c>
      <c r="AI1581" s="158">
        <v>1</v>
      </c>
      <c r="AJ1581" s="155">
        <v>0.0216258683427059</v>
      </c>
      <c r="AK1581" s="155">
        <v>0.0195559859941891</v>
      </c>
      <c r="AL1581" s="156">
        <v>0.00206988234851684</v>
      </c>
    </row>
    <row r="1582" spans="1:38">
      <c r="A1582" s="166" t="s">
        <v>1085</v>
      </c>
      <c r="B1582" s="167" t="s">
        <v>1847</v>
      </c>
      <c r="C1582" s="167" t="s">
        <v>1407</v>
      </c>
      <c r="D1582" s="150">
        <v>3182</v>
      </c>
      <c r="E1582" s="150">
        <v>67</v>
      </c>
      <c r="F1582" s="150">
        <v>51</v>
      </c>
      <c r="G1582" s="150">
        <v>0</v>
      </c>
      <c r="H1582" s="150">
        <v>0</v>
      </c>
      <c r="I1582" s="151">
        <v>3797</v>
      </c>
      <c r="J1582" s="151">
        <v>56</v>
      </c>
      <c r="K1582" s="151">
        <v>56</v>
      </c>
      <c r="L1582" s="151">
        <v>0</v>
      </c>
      <c r="M1582" s="151">
        <v>0</v>
      </c>
      <c r="N1582" s="151">
        <v>2445</v>
      </c>
      <c r="O1582" s="151">
        <v>43</v>
      </c>
      <c r="P1582" s="151">
        <v>43</v>
      </c>
      <c r="Q1582" s="151">
        <v>17</v>
      </c>
      <c r="R1582" s="151">
        <v>0</v>
      </c>
      <c r="S1582" s="152">
        <v>0.015</v>
      </c>
      <c r="T1582" s="153">
        <v>77211</v>
      </c>
      <c r="U1582" s="153">
        <v>1370</v>
      </c>
      <c r="V1582" s="153">
        <v>1353</v>
      </c>
      <c r="W1582" s="153">
        <v>1</v>
      </c>
      <c r="X1582" s="151">
        <v>1190</v>
      </c>
      <c r="Y1582" s="154">
        <v>0.0177306342360544</v>
      </c>
      <c r="Z1582" s="154">
        <v>0.0210559396605908</v>
      </c>
      <c r="AA1582" s="154">
        <v>0.0147484856465631</v>
      </c>
      <c r="AB1582" s="155">
        <v>0.0175869120654397</v>
      </c>
      <c r="AC1582" s="156">
        <v>0.00630745401402775</v>
      </c>
      <c r="AD1582" s="157">
        <v>21643</v>
      </c>
      <c r="AE1582" s="158">
        <v>393</v>
      </c>
      <c r="AF1582" s="158">
        <v>0</v>
      </c>
      <c r="AG1582" s="158">
        <v>22730</v>
      </c>
      <c r="AH1582" s="158">
        <v>368</v>
      </c>
      <c r="AI1582" s="158">
        <v>0</v>
      </c>
      <c r="AJ1582" s="155">
        <v>0.018158295984845</v>
      </c>
      <c r="AK1582" s="155">
        <v>0.0161900571931368</v>
      </c>
      <c r="AL1582" s="156">
        <v>0.00196823879170816</v>
      </c>
    </row>
    <row r="1583" spans="1:38">
      <c r="A1583" s="166" t="s">
        <v>1085</v>
      </c>
      <c r="B1583" s="167" t="s">
        <v>1847</v>
      </c>
      <c r="C1583" s="167" t="s">
        <v>1408</v>
      </c>
      <c r="D1583" s="150">
        <v>3387</v>
      </c>
      <c r="E1583" s="150">
        <v>61</v>
      </c>
      <c r="F1583" s="150">
        <v>50</v>
      </c>
      <c r="G1583" s="150">
        <v>0</v>
      </c>
      <c r="H1583" s="150">
        <v>0</v>
      </c>
      <c r="I1583" s="151">
        <v>3613</v>
      </c>
      <c r="J1583" s="151">
        <v>36</v>
      </c>
      <c r="K1583" s="151">
        <v>36</v>
      </c>
      <c r="L1583" s="151">
        <v>2</v>
      </c>
      <c r="M1583" s="151">
        <v>0</v>
      </c>
      <c r="N1583" s="151">
        <v>2341</v>
      </c>
      <c r="O1583" s="151">
        <v>53</v>
      </c>
      <c r="P1583" s="151">
        <v>51</v>
      </c>
      <c r="Q1583" s="151">
        <v>28</v>
      </c>
      <c r="R1583" s="151">
        <v>0</v>
      </c>
      <c r="S1583" s="152">
        <v>0.015</v>
      </c>
      <c r="T1583" s="153">
        <v>77097</v>
      </c>
      <c r="U1583" s="153">
        <v>1170</v>
      </c>
      <c r="V1583" s="153">
        <v>1157</v>
      </c>
      <c r="W1583" s="153">
        <v>0</v>
      </c>
      <c r="X1583" s="151">
        <v>1029</v>
      </c>
      <c r="Y1583" s="154">
        <v>0.0151756877699521</v>
      </c>
      <c r="Z1583" s="154">
        <v>0.018010038382049</v>
      </c>
      <c r="AA1583" s="154">
        <v>0.00996401882092444</v>
      </c>
      <c r="AB1583" s="155">
        <v>0.0226398974797095</v>
      </c>
      <c r="AC1583" s="156">
        <v>0.00804601956112457</v>
      </c>
      <c r="AD1583" s="157">
        <v>21315</v>
      </c>
      <c r="AE1583" s="158">
        <v>328</v>
      </c>
      <c r="AF1583" s="158">
        <v>0</v>
      </c>
      <c r="AG1583" s="158">
        <v>23161</v>
      </c>
      <c r="AH1583" s="158">
        <v>342</v>
      </c>
      <c r="AI1583" s="158">
        <v>0</v>
      </c>
      <c r="AJ1583" s="155">
        <v>0.0153882242552193</v>
      </c>
      <c r="AK1583" s="155">
        <v>0.014766201804758</v>
      </c>
      <c r="AL1583" s="156">
        <v>0.000622022450461331</v>
      </c>
    </row>
    <row r="1584" spans="1:38">
      <c r="A1584" s="166" t="s">
        <v>1085</v>
      </c>
      <c r="B1584" s="167" t="s">
        <v>1847</v>
      </c>
      <c r="C1584" s="167" t="s">
        <v>1409</v>
      </c>
      <c r="D1584" s="150">
        <v>3262</v>
      </c>
      <c r="E1584" s="150">
        <v>53</v>
      </c>
      <c r="F1584" s="150">
        <v>42</v>
      </c>
      <c r="G1584" s="150">
        <v>0</v>
      </c>
      <c r="H1584" s="150">
        <v>0</v>
      </c>
      <c r="I1584" s="151">
        <v>3678</v>
      </c>
      <c r="J1584" s="151">
        <v>51</v>
      </c>
      <c r="K1584" s="151">
        <v>51</v>
      </c>
      <c r="L1584" s="151">
        <v>5</v>
      </c>
      <c r="M1584" s="151">
        <v>0</v>
      </c>
      <c r="N1584" s="151">
        <v>2435</v>
      </c>
      <c r="O1584" s="151">
        <v>40</v>
      </c>
      <c r="P1584" s="151">
        <v>40</v>
      </c>
      <c r="Q1584" s="151">
        <v>26</v>
      </c>
      <c r="R1584" s="151">
        <v>0</v>
      </c>
      <c r="S1584" s="152">
        <v>0.015</v>
      </c>
      <c r="T1584" s="153">
        <v>74859</v>
      </c>
      <c r="U1584" s="153">
        <v>1380</v>
      </c>
      <c r="V1584" s="153">
        <v>1369</v>
      </c>
      <c r="W1584" s="153">
        <v>1</v>
      </c>
      <c r="X1584" s="151">
        <v>1238</v>
      </c>
      <c r="Y1584" s="154">
        <v>0.0184212987082382</v>
      </c>
      <c r="Z1584" s="154">
        <v>0.016247700797057</v>
      </c>
      <c r="AA1584" s="154">
        <v>0.0138662316476346</v>
      </c>
      <c r="AB1584" s="155">
        <v>0.0164271047227926</v>
      </c>
      <c r="AC1584" s="156">
        <v>0.00238146914942244</v>
      </c>
      <c r="AD1584" s="157">
        <v>21278</v>
      </c>
      <c r="AE1584" s="158">
        <v>370</v>
      </c>
      <c r="AF1584" s="158">
        <v>0</v>
      </c>
      <c r="AG1584" s="158">
        <v>21646</v>
      </c>
      <c r="AH1584" s="158">
        <v>418</v>
      </c>
      <c r="AI1584" s="158">
        <v>0</v>
      </c>
      <c r="AJ1584" s="155">
        <v>0.0173888523357458</v>
      </c>
      <c r="AK1584" s="155">
        <v>0.0193107271551326</v>
      </c>
      <c r="AL1584" s="156">
        <v>-0.00192187481938675</v>
      </c>
    </row>
    <row r="1585" spans="1:38">
      <c r="A1585" s="166" t="s">
        <v>1085</v>
      </c>
      <c r="B1585" s="167" t="s">
        <v>1847</v>
      </c>
      <c r="C1585" s="167" t="s">
        <v>1410</v>
      </c>
      <c r="D1585" s="150">
        <v>2831</v>
      </c>
      <c r="E1585" s="150">
        <v>39</v>
      </c>
      <c r="F1585" s="150">
        <v>32</v>
      </c>
      <c r="G1585" s="150">
        <v>0</v>
      </c>
      <c r="H1585" s="150">
        <v>0</v>
      </c>
      <c r="I1585" s="151">
        <v>2886</v>
      </c>
      <c r="J1585" s="151">
        <v>40</v>
      </c>
      <c r="K1585" s="151">
        <v>40</v>
      </c>
      <c r="L1585" s="151">
        <v>3</v>
      </c>
      <c r="M1585" s="151">
        <v>0</v>
      </c>
      <c r="N1585" s="151">
        <v>2119</v>
      </c>
      <c r="O1585" s="151">
        <v>44</v>
      </c>
      <c r="P1585" s="151">
        <v>44</v>
      </c>
      <c r="Q1585" s="151">
        <v>24</v>
      </c>
      <c r="R1585" s="151">
        <v>0</v>
      </c>
      <c r="S1585" s="152">
        <v>0.015</v>
      </c>
      <c r="T1585" s="153">
        <v>65847</v>
      </c>
      <c r="U1585" s="153">
        <v>1234</v>
      </c>
      <c r="V1585" s="153">
        <v>1227</v>
      </c>
      <c r="W1585" s="153">
        <v>0</v>
      </c>
      <c r="X1585" s="151">
        <v>1117</v>
      </c>
      <c r="Y1585" s="154">
        <v>0.0187404133825383</v>
      </c>
      <c r="Z1585" s="154">
        <v>0.0137760508654186</v>
      </c>
      <c r="AA1585" s="154">
        <v>0.0138600138600139</v>
      </c>
      <c r="AB1585" s="155">
        <v>0.0207645115620576</v>
      </c>
      <c r="AC1585" s="156">
        <v>-8.39629945952793e-5</v>
      </c>
      <c r="AD1585" s="157">
        <v>18130</v>
      </c>
      <c r="AE1585" s="158">
        <v>335</v>
      </c>
      <c r="AF1585" s="158">
        <v>0</v>
      </c>
      <c r="AG1585" s="158">
        <v>20287</v>
      </c>
      <c r="AH1585" s="158">
        <v>397</v>
      </c>
      <c r="AI1585" s="158">
        <v>0</v>
      </c>
      <c r="AJ1585" s="155">
        <v>0.0184776613348042</v>
      </c>
      <c r="AK1585" s="155">
        <v>0.0195691822349288</v>
      </c>
      <c r="AL1585" s="156">
        <v>-0.00109152090012458</v>
      </c>
    </row>
    <row r="1586" spans="1:38">
      <c r="A1586" s="166" t="s">
        <v>1085</v>
      </c>
      <c r="B1586" s="167" t="s">
        <v>1847</v>
      </c>
      <c r="C1586" s="167" t="s">
        <v>1411</v>
      </c>
      <c r="D1586" s="150">
        <v>2162</v>
      </c>
      <c r="E1586" s="150">
        <v>41</v>
      </c>
      <c r="F1586" s="150">
        <v>35</v>
      </c>
      <c r="G1586" s="150">
        <v>0</v>
      </c>
      <c r="H1586" s="150">
        <v>0</v>
      </c>
      <c r="I1586" s="151">
        <v>2572</v>
      </c>
      <c r="J1586" s="151">
        <v>36</v>
      </c>
      <c r="K1586" s="151">
        <v>36</v>
      </c>
      <c r="L1586" s="151">
        <v>3</v>
      </c>
      <c r="M1586" s="151">
        <v>0</v>
      </c>
      <c r="N1586" s="151">
        <v>1500</v>
      </c>
      <c r="O1586" s="151">
        <v>30</v>
      </c>
      <c r="P1586" s="151">
        <v>30</v>
      </c>
      <c r="Q1586" s="151">
        <v>20</v>
      </c>
      <c r="R1586" s="151">
        <v>0</v>
      </c>
      <c r="S1586" s="152">
        <v>0.015</v>
      </c>
      <c r="T1586" s="153">
        <v>51490</v>
      </c>
      <c r="U1586" s="153">
        <v>865</v>
      </c>
      <c r="V1586" s="153">
        <v>859</v>
      </c>
      <c r="W1586" s="153">
        <v>3</v>
      </c>
      <c r="X1586" s="151">
        <v>767</v>
      </c>
      <c r="Y1586" s="154">
        <v>0.0167411147795688</v>
      </c>
      <c r="Z1586" s="154">
        <v>0.0189639222941721</v>
      </c>
      <c r="AA1586" s="154">
        <v>0.0139968895800933</v>
      </c>
      <c r="AB1586" s="155">
        <v>0.02</v>
      </c>
      <c r="AC1586" s="156">
        <v>0.00496703271407875</v>
      </c>
      <c r="AD1586" s="157">
        <v>14383</v>
      </c>
      <c r="AE1586" s="158">
        <v>279</v>
      </c>
      <c r="AF1586" s="158">
        <v>1</v>
      </c>
      <c r="AG1586" s="158">
        <v>15189</v>
      </c>
      <c r="AH1586" s="158">
        <v>247</v>
      </c>
      <c r="AI1586" s="158">
        <v>1</v>
      </c>
      <c r="AJ1586" s="155">
        <v>0.019328373774595</v>
      </c>
      <c r="AK1586" s="155">
        <v>0.0161959312660478</v>
      </c>
      <c r="AL1586" s="156">
        <v>0.00313244250854721</v>
      </c>
    </row>
    <row r="1587" spans="1:38">
      <c r="A1587" s="166" t="s">
        <v>1085</v>
      </c>
      <c r="B1587" s="167" t="s">
        <v>1847</v>
      </c>
      <c r="C1587" s="167" t="s">
        <v>1412</v>
      </c>
      <c r="D1587" s="150">
        <v>1438</v>
      </c>
      <c r="E1587" s="150">
        <v>34</v>
      </c>
      <c r="F1587" s="150">
        <v>21</v>
      </c>
      <c r="G1587" s="150">
        <v>0</v>
      </c>
      <c r="H1587" s="150">
        <v>0</v>
      </c>
      <c r="I1587" s="151">
        <v>1494</v>
      </c>
      <c r="J1587" s="151">
        <v>27</v>
      </c>
      <c r="K1587" s="151">
        <v>27</v>
      </c>
      <c r="L1587" s="151">
        <v>0</v>
      </c>
      <c r="M1587" s="151">
        <v>0</v>
      </c>
      <c r="N1587" s="151">
        <v>1061</v>
      </c>
      <c r="O1587" s="151">
        <v>39</v>
      </c>
      <c r="P1587" s="151">
        <v>39</v>
      </c>
      <c r="Q1587" s="151">
        <v>17</v>
      </c>
      <c r="R1587" s="151">
        <v>0</v>
      </c>
      <c r="S1587" s="152">
        <v>0.015</v>
      </c>
      <c r="T1587" s="153">
        <v>34013</v>
      </c>
      <c r="U1587" s="153">
        <v>584</v>
      </c>
      <c r="V1587" s="153">
        <v>571</v>
      </c>
      <c r="W1587" s="153">
        <v>0</v>
      </c>
      <c r="X1587" s="151">
        <v>496</v>
      </c>
      <c r="Y1587" s="154">
        <v>0.0171699056243201</v>
      </c>
      <c r="Z1587" s="154">
        <v>0.023643949930459</v>
      </c>
      <c r="AA1587" s="154">
        <v>0.0180722891566265</v>
      </c>
      <c r="AB1587" s="155">
        <v>0.0367577756833176</v>
      </c>
      <c r="AC1587" s="156">
        <v>0.00557166077383247</v>
      </c>
      <c r="AD1587" s="157">
        <v>9398</v>
      </c>
      <c r="AE1587" s="158">
        <v>179</v>
      </c>
      <c r="AF1587" s="158">
        <v>0</v>
      </c>
      <c r="AG1587" s="158">
        <v>10186</v>
      </c>
      <c r="AH1587" s="158">
        <v>165</v>
      </c>
      <c r="AI1587" s="158">
        <v>0</v>
      </c>
      <c r="AJ1587" s="155">
        <v>0.0190466056607789</v>
      </c>
      <c r="AK1587" s="155">
        <v>0.0161987041036717</v>
      </c>
      <c r="AL1587" s="156">
        <v>0.00284790155710718</v>
      </c>
    </row>
    <row r="1588" spans="1:38">
      <c r="A1588" s="166" t="s">
        <v>1085</v>
      </c>
      <c r="B1588" s="167" t="s">
        <v>1847</v>
      </c>
      <c r="C1588" s="167" t="s">
        <v>1413</v>
      </c>
      <c r="D1588" s="150">
        <v>5044</v>
      </c>
      <c r="E1588" s="150">
        <v>99</v>
      </c>
      <c r="F1588" s="150">
        <v>81</v>
      </c>
      <c r="G1588" s="150">
        <v>0</v>
      </c>
      <c r="H1588" s="150">
        <v>0</v>
      </c>
      <c r="I1588" s="151">
        <v>5884</v>
      </c>
      <c r="J1588" s="151">
        <v>72</v>
      </c>
      <c r="K1588" s="151">
        <v>72</v>
      </c>
      <c r="L1588" s="151">
        <v>0</v>
      </c>
      <c r="M1588" s="151">
        <v>0</v>
      </c>
      <c r="N1588" s="151">
        <v>3522</v>
      </c>
      <c r="O1588" s="151">
        <v>65</v>
      </c>
      <c r="P1588" s="151">
        <v>65</v>
      </c>
      <c r="Q1588" s="151">
        <v>18</v>
      </c>
      <c r="R1588" s="151">
        <v>0</v>
      </c>
      <c r="S1588" s="152">
        <v>0.015</v>
      </c>
      <c r="T1588" s="153">
        <v>120905</v>
      </c>
      <c r="U1588" s="153">
        <v>2069</v>
      </c>
      <c r="V1588" s="153">
        <v>2051</v>
      </c>
      <c r="W1588" s="153">
        <v>3</v>
      </c>
      <c r="X1588" s="151">
        <v>1814</v>
      </c>
      <c r="Y1588" s="154">
        <v>0.017087796203631</v>
      </c>
      <c r="Z1588" s="154">
        <v>0.0196272799365583</v>
      </c>
      <c r="AA1588" s="154">
        <v>0.0122365737593474</v>
      </c>
      <c r="AB1588" s="155">
        <v>0.0184554230550823</v>
      </c>
      <c r="AC1588" s="156">
        <v>0.0073907061772109</v>
      </c>
      <c r="AD1588" s="157">
        <v>33901</v>
      </c>
      <c r="AE1588" s="158">
        <v>668</v>
      </c>
      <c r="AF1588" s="158">
        <v>2</v>
      </c>
      <c r="AG1588" s="158">
        <v>36555</v>
      </c>
      <c r="AH1588" s="158">
        <v>549</v>
      </c>
      <c r="AI1588" s="158">
        <v>1</v>
      </c>
      <c r="AJ1588" s="155">
        <v>0.0196454381876641</v>
      </c>
      <c r="AK1588" s="155">
        <v>0.0149911092873752</v>
      </c>
      <c r="AL1588" s="156">
        <v>0.00465432890028889</v>
      </c>
    </row>
    <row r="1589" spans="1:38">
      <c r="A1589" s="166" t="s">
        <v>1085</v>
      </c>
      <c r="B1589" s="167" t="s">
        <v>1847</v>
      </c>
      <c r="C1589" s="167" t="s">
        <v>1414</v>
      </c>
      <c r="D1589" s="150">
        <v>7203</v>
      </c>
      <c r="E1589" s="150">
        <v>153</v>
      </c>
      <c r="F1589" s="150">
        <v>119</v>
      </c>
      <c r="G1589" s="150">
        <v>0</v>
      </c>
      <c r="H1589" s="150">
        <v>0</v>
      </c>
      <c r="I1589" s="151">
        <v>8194</v>
      </c>
      <c r="J1589" s="151">
        <v>138</v>
      </c>
      <c r="K1589" s="151">
        <v>138</v>
      </c>
      <c r="L1589" s="151">
        <v>12</v>
      </c>
      <c r="M1589" s="151">
        <v>0</v>
      </c>
      <c r="N1589" s="151">
        <v>5124</v>
      </c>
      <c r="O1589" s="151">
        <v>131</v>
      </c>
      <c r="P1589" s="151">
        <v>131</v>
      </c>
      <c r="Q1589" s="151">
        <v>56</v>
      </c>
      <c r="R1589" s="151">
        <v>0</v>
      </c>
      <c r="S1589" s="152">
        <v>0.015</v>
      </c>
      <c r="T1589" s="153">
        <v>177271</v>
      </c>
      <c r="U1589" s="153">
        <v>3653</v>
      </c>
      <c r="V1589" s="153">
        <v>3619</v>
      </c>
      <c r="W1589" s="153">
        <v>2</v>
      </c>
      <c r="X1589" s="151">
        <v>3259</v>
      </c>
      <c r="Y1589" s="154">
        <v>0.0205955852903182</v>
      </c>
      <c r="Z1589" s="154">
        <v>0.0212411495210329</v>
      </c>
      <c r="AA1589" s="154">
        <v>0.0168415914083476</v>
      </c>
      <c r="AB1589" s="155">
        <v>0.0255659640905543</v>
      </c>
      <c r="AC1589" s="156">
        <v>0.00439955811268533</v>
      </c>
      <c r="AD1589" s="157">
        <v>47957</v>
      </c>
      <c r="AE1589" s="158">
        <v>1007</v>
      </c>
      <c r="AF1589" s="158">
        <v>0</v>
      </c>
      <c r="AG1589" s="158">
        <v>52823</v>
      </c>
      <c r="AH1589" s="158">
        <v>1163</v>
      </c>
      <c r="AI1589" s="158">
        <v>1</v>
      </c>
      <c r="AJ1589" s="155">
        <v>0.0209979773547136</v>
      </c>
      <c r="AK1589" s="155">
        <v>0.0219979932983738</v>
      </c>
      <c r="AL1589" s="156">
        <v>-0.00100001594366022</v>
      </c>
    </row>
    <row r="1590" spans="1:38">
      <c r="A1590" s="166" t="s">
        <v>1085</v>
      </c>
      <c r="B1590" s="167" t="s">
        <v>1847</v>
      </c>
      <c r="C1590" s="167" t="s">
        <v>1415</v>
      </c>
      <c r="D1590" s="150">
        <v>6559</v>
      </c>
      <c r="E1590" s="150">
        <v>172</v>
      </c>
      <c r="F1590" s="150">
        <v>121</v>
      </c>
      <c r="G1590" s="150">
        <v>0</v>
      </c>
      <c r="H1590" s="150">
        <v>0</v>
      </c>
      <c r="I1590" s="151">
        <v>7805</v>
      </c>
      <c r="J1590" s="151">
        <v>115</v>
      </c>
      <c r="K1590" s="151">
        <v>115</v>
      </c>
      <c r="L1590" s="151">
        <v>3</v>
      </c>
      <c r="M1590" s="151">
        <v>0</v>
      </c>
      <c r="N1590" s="151">
        <v>5102</v>
      </c>
      <c r="O1590" s="151">
        <v>117</v>
      </c>
      <c r="P1590" s="151">
        <v>117</v>
      </c>
      <c r="Q1590" s="151">
        <v>25</v>
      </c>
      <c r="R1590" s="151">
        <v>0</v>
      </c>
      <c r="S1590" s="152">
        <v>0.015</v>
      </c>
      <c r="T1590" s="153">
        <v>166624</v>
      </c>
      <c r="U1590" s="153">
        <v>3644</v>
      </c>
      <c r="V1590" s="153">
        <v>3592</v>
      </c>
      <c r="W1590" s="153">
        <v>2</v>
      </c>
      <c r="X1590" s="151">
        <v>3204</v>
      </c>
      <c r="Y1590" s="154">
        <v>0.0218575955444594</v>
      </c>
      <c r="Z1590" s="154">
        <v>0.0262235096813539</v>
      </c>
      <c r="AA1590" s="154">
        <v>0.0147341447789878</v>
      </c>
      <c r="AB1590" s="155">
        <v>0.0229321834574677</v>
      </c>
      <c r="AC1590" s="156">
        <v>0.011489364902366</v>
      </c>
      <c r="AD1590" s="157">
        <v>44487</v>
      </c>
      <c r="AE1590" s="158">
        <v>949</v>
      </c>
      <c r="AF1590" s="158">
        <v>0</v>
      </c>
      <c r="AG1590" s="158">
        <v>48932</v>
      </c>
      <c r="AH1590" s="158">
        <v>982</v>
      </c>
      <c r="AI1590" s="158">
        <v>0</v>
      </c>
      <c r="AJ1590" s="155">
        <v>0.0213320745386293</v>
      </c>
      <c r="AK1590" s="155">
        <v>0.0200686667211641</v>
      </c>
      <c r="AL1590" s="156">
        <v>0.0012634078174652</v>
      </c>
    </row>
    <row r="1591" spans="1:38">
      <c r="A1591" s="166" t="s">
        <v>1085</v>
      </c>
      <c r="B1591" s="167" t="s">
        <v>1848</v>
      </c>
      <c r="C1591" s="167" t="s">
        <v>1416</v>
      </c>
      <c r="D1591" s="150">
        <v>5427</v>
      </c>
      <c r="E1591" s="150">
        <v>46</v>
      </c>
      <c r="F1591" s="150">
        <v>37</v>
      </c>
      <c r="G1591" s="150">
        <v>1</v>
      </c>
      <c r="H1591" s="150">
        <v>0</v>
      </c>
      <c r="I1591" s="151">
        <v>6148</v>
      </c>
      <c r="J1591" s="151">
        <v>40</v>
      </c>
      <c r="K1591" s="151">
        <v>40</v>
      </c>
      <c r="L1591" s="151">
        <v>0</v>
      </c>
      <c r="M1591" s="151">
        <v>0</v>
      </c>
      <c r="N1591" s="151">
        <v>3512</v>
      </c>
      <c r="O1591" s="151">
        <v>56</v>
      </c>
      <c r="P1591" s="151">
        <v>56</v>
      </c>
      <c r="Q1591" s="151">
        <v>11</v>
      </c>
      <c r="R1591" s="151">
        <v>0</v>
      </c>
      <c r="S1591" s="152">
        <v>0.015</v>
      </c>
      <c r="T1591" s="153">
        <v>130440</v>
      </c>
      <c r="U1591" s="153">
        <v>1334</v>
      </c>
      <c r="V1591" s="153">
        <v>1325</v>
      </c>
      <c r="W1591" s="153">
        <v>0</v>
      </c>
      <c r="X1591" s="151">
        <v>1175</v>
      </c>
      <c r="Y1591" s="154">
        <v>0.0102269242563631</v>
      </c>
      <c r="Z1591" s="154">
        <v>0.00847613782937166</v>
      </c>
      <c r="AA1591" s="154">
        <v>0.00650618087182824</v>
      </c>
      <c r="AB1591" s="155">
        <v>0.0159453302961276</v>
      </c>
      <c r="AC1591" s="156">
        <v>0.00196995695754342</v>
      </c>
      <c r="AD1591" s="157">
        <v>34966</v>
      </c>
      <c r="AE1591" s="158">
        <v>404</v>
      </c>
      <c r="AF1591" s="158">
        <v>0</v>
      </c>
      <c r="AG1591" s="158">
        <v>39371</v>
      </c>
      <c r="AH1591" s="158">
        <v>383</v>
      </c>
      <c r="AI1591" s="158">
        <v>0</v>
      </c>
      <c r="AJ1591" s="155">
        <v>0.0115540811073614</v>
      </c>
      <c r="AK1591" s="155">
        <v>0.00972797236544665</v>
      </c>
      <c r="AL1591" s="156">
        <v>0.00182610874191479</v>
      </c>
    </row>
    <row r="1592" spans="1:38">
      <c r="A1592" s="166" t="s">
        <v>1085</v>
      </c>
      <c r="B1592" s="167" t="s">
        <v>1848</v>
      </c>
      <c r="C1592" s="167" t="s">
        <v>1417</v>
      </c>
      <c r="D1592" s="150">
        <v>3449</v>
      </c>
      <c r="E1592" s="150">
        <v>30</v>
      </c>
      <c r="F1592" s="150">
        <v>21</v>
      </c>
      <c r="G1592" s="150">
        <v>1</v>
      </c>
      <c r="H1592" s="150">
        <v>0</v>
      </c>
      <c r="I1592" s="151">
        <v>3756</v>
      </c>
      <c r="J1592" s="151">
        <v>20</v>
      </c>
      <c r="K1592" s="151">
        <v>20</v>
      </c>
      <c r="L1592" s="151">
        <v>0</v>
      </c>
      <c r="M1592" s="151">
        <v>0</v>
      </c>
      <c r="N1592" s="151">
        <v>2170</v>
      </c>
      <c r="O1592" s="151">
        <v>26</v>
      </c>
      <c r="P1592" s="151">
        <v>26</v>
      </c>
      <c r="Q1592" s="151">
        <v>13</v>
      </c>
      <c r="R1592" s="151">
        <v>0</v>
      </c>
      <c r="S1592" s="152">
        <v>0.015</v>
      </c>
      <c r="T1592" s="153">
        <v>83055</v>
      </c>
      <c r="U1592" s="153">
        <v>715</v>
      </c>
      <c r="V1592" s="153">
        <v>706</v>
      </c>
      <c r="W1592" s="153">
        <v>0</v>
      </c>
      <c r="X1592" s="151">
        <v>645</v>
      </c>
      <c r="Y1592" s="154">
        <v>0.0086087532358076</v>
      </c>
      <c r="Z1592" s="154">
        <v>0.00869817338358945</v>
      </c>
      <c r="AA1592" s="154">
        <v>0.0053248136315229</v>
      </c>
      <c r="AB1592" s="155">
        <v>0.0119815668202765</v>
      </c>
      <c r="AC1592" s="156">
        <v>0.00337335975206655</v>
      </c>
      <c r="AD1592" s="157">
        <v>21620</v>
      </c>
      <c r="AE1592" s="158">
        <v>175</v>
      </c>
      <c r="AF1592" s="158">
        <v>0</v>
      </c>
      <c r="AG1592" s="158">
        <v>25775</v>
      </c>
      <c r="AH1592" s="158">
        <v>241</v>
      </c>
      <c r="AI1592" s="158">
        <v>0</v>
      </c>
      <c r="AJ1592" s="155">
        <v>0.00809435707678076</v>
      </c>
      <c r="AK1592" s="155">
        <v>0.00935014548981571</v>
      </c>
      <c r="AL1592" s="156">
        <v>-0.00125578841303495</v>
      </c>
    </row>
    <row r="1593" spans="1:38">
      <c r="A1593" s="166" t="s">
        <v>1085</v>
      </c>
      <c r="B1593" s="167" t="s">
        <v>1848</v>
      </c>
      <c r="C1593" s="167" t="s">
        <v>1418</v>
      </c>
      <c r="D1593" s="150">
        <v>3548</v>
      </c>
      <c r="E1593" s="150">
        <v>22</v>
      </c>
      <c r="F1593" s="150">
        <v>18</v>
      </c>
      <c r="G1593" s="150">
        <v>0</v>
      </c>
      <c r="H1593" s="150">
        <v>0</v>
      </c>
      <c r="I1593" s="151">
        <v>3915</v>
      </c>
      <c r="J1593" s="151">
        <v>30</v>
      </c>
      <c r="K1593" s="151">
        <v>30</v>
      </c>
      <c r="L1593" s="151">
        <v>0</v>
      </c>
      <c r="M1593" s="151">
        <v>0</v>
      </c>
      <c r="N1593" s="151">
        <v>2172</v>
      </c>
      <c r="O1593" s="151">
        <v>31</v>
      </c>
      <c r="P1593" s="151">
        <v>31</v>
      </c>
      <c r="Q1593" s="151">
        <v>10</v>
      </c>
      <c r="R1593" s="151">
        <v>0</v>
      </c>
      <c r="S1593" s="152">
        <v>0.015</v>
      </c>
      <c r="T1593" s="153">
        <v>83721</v>
      </c>
      <c r="U1593" s="153">
        <v>668</v>
      </c>
      <c r="V1593" s="153">
        <v>663</v>
      </c>
      <c r="W1593" s="153">
        <v>0</v>
      </c>
      <c r="X1593" s="151">
        <v>578</v>
      </c>
      <c r="Y1593" s="154">
        <v>0.00797888223982036</v>
      </c>
      <c r="Z1593" s="154">
        <v>0.00620067643742954</v>
      </c>
      <c r="AA1593" s="154">
        <v>0.00766283524904215</v>
      </c>
      <c r="AB1593" s="155">
        <v>0.0142725598526703</v>
      </c>
      <c r="AC1593" s="156">
        <v>-0.00146215881161261</v>
      </c>
      <c r="AD1593" s="157">
        <v>22308</v>
      </c>
      <c r="AE1593" s="158">
        <v>222</v>
      </c>
      <c r="AF1593" s="158">
        <v>0</v>
      </c>
      <c r="AG1593" s="158">
        <v>24553</v>
      </c>
      <c r="AH1593" s="158">
        <v>171</v>
      </c>
      <c r="AI1593" s="158">
        <v>0</v>
      </c>
      <c r="AJ1593" s="155">
        <v>0.0099515868746638</v>
      </c>
      <c r="AK1593" s="155">
        <v>0.0069645257198713</v>
      </c>
      <c r="AL1593" s="156">
        <v>0.0029870611547925</v>
      </c>
    </row>
    <row r="1594" spans="1:38">
      <c r="A1594" s="166" t="s">
        <v>1085</v>
      </c>
      <c r="B1594" s="167" t="s">
        <v>1848</v>
      </c>
      <c r="C1594" s="167" t="s">
        <v>1419</v>
      </c>
      <c r="D1594" s="150">
        <v>2738</v>
      </c>
      <c r="E1594" s="150">
        <v>22</v>
      </c>
      <c r="F1594" s="150">
        <v>17</v>
      </c>
      <c r="G1594" s="150">
        <v>0</v>
      </c>
      <c r="H1594" s="150">
        <v>0</v>
      </c>
      <c r="I1594" s="151">
        <v>3067</v>
      </c>
      <c r="J1594" s="151">
        <v>18</v>
      </c>
      <c r="K1594" s="151">
        <v>18</v>
      </c>
      <c r="L1594" s="151">
        <v>0</v>
      </c>
      <c r="M1594" s="151">
        <v>0</v>
      </c>
      <c r="N1594" s="151">
        <v>1710</v>
      </c>
      <c r="O1594" s="151">
        <v>28</v>
      </c>
      <c r="P1594" s="151">
        <v>28</v>
      </c>
      <c r="Q1594" s="151">
        <v>9</v>
      </c>
      <c r="R1594" s="151">
        <v>0</v>
      </c>
      <c r="S1594" s="152">
        <v>0.015</v>
      </c>
      <c r="T1594" s="153">
        <v>65089</v>
      </c>
      <c r="U1594" s="153">
        <v>655</v>
      </c>
      <c r="V1594" s="153">
        <v>650</v>
      </c>
      <c r="W1594" s="153">
        <v>0</v>
      </c>
      <c r="X1594" s="151">
        <v>577</v>
      </c>
      <c r="Y1594" s="154">
        <v>0.0100631443100985</v>
      </c>
      <c r="Z1594" s="154">
        <v>0.00803506208911614</v>
      </c>
      <c r="AA1594" s="154">
        <v>0.0058689272905119</v>
      </c>
      <c r="AB1594" s="155">
        <v>0.016374269005848</v>
      </c>
      <c r="AC1594" s="156">
        <v>0.00216613479860424</v>
      </c>
      <c r="AD1594" s="157">
        <v>17160</v>
      </c>
      <c r="AE1594" s="158">
        <v>199</v>
      </c>
      <c r="AF1594" s="158">
        <v>0</v>
      </c>
      <c r="AG1594" s="158">
        <v>19568</v>
      </c>
      <c r="AH1594" s="158">
        <v>175</v>
      </c>
      <c r="AI1594" s="158">
        <v>0</v>
      </c>
      <c r="AJ1594" s="155">
        <v>0.0115967365967366</v>
      </c>
      <c r="AK1594" s="155">
        <v>0.008943172526574</v>
      </c>
      <c r="AL1594" s="156">
        <v>0.0026535640701626</v>
      </c>
    </row>
    <row r="1595" spans="1:38">
      <c r="A1595" s="166" t="s">
        <v>1085</v>
      </c>
      <c r="B1595" s="167" t="s">
        <v>1848</v>
      </c>
      <c r="C1595" s="167" t="s">
        <v>1420</v>
      </c>
      <c r="D1595" s="150">
        <v>1884</v>
      </c>
      <c r="E1595" s="150">
        <v>10</v>
      </c>
      <c r="F1595" s="150">
        <v>6</v>
      </c>
      <c r="G1595" s="150">
        <v>0</v>
      </c>
      <c r="H1595" s="150">
        <v>0</v>
      </c>
      <c r="I1595" s="151">
        <v>1745</v>
      </c>
      <c r="J1595" s="151">
        <v>24</v>
      </c>
      <c r="K1595" s="151">
        <v>24</v>
      </c>
      <c r="L1595" s="151">
        <v>0</v>
      </c>
      <c r="M1595" s="151">
        <v>0</v>
      </c>
      <c r="N1595" s="151">
        <v>1106</v>
      </c>
      <c r="O1595" s="151">
        <v>31</v>
      </c>
      <c r="P1595" s="151">
        <v>31</v>
      </c>
      <c r="Q1595" s="151">
        <v>6</v>
      </c>
      <c r="R1595" s="151">
        <v>0</v>
      </c>
      <c r="S1595" s="152">
        <v>0.015</v>
      </c>
      <c r="T1595" s="153">
        <v>42601</v>
      </c>
      <c r="U1595" s="153">
        <v>575</v>
      </c>
      <c r="V1595" s="153">
        <v>571</v>
      </c>
      <c r="W1595" s="153">
        <v>0</v>
      </c>
      <c r="X1595" s="151">
        <v>508</v>
      </c>
      <c r="Y1595" s="154">
        <v>0.0134973357432924</v>
      </c>
      <c r="Z1595" s="154">
        <v>0.00530785562632696</v>
      </c>
      <c r="AA1595" s="154">
        <v>0.0137535816618911</v>
      </c>
      <c r="AB1595" s="155">
        <v>0.0280289330922242</v>
      </c>
      <c r="AC1595" s="156">
        <v>-0.00844572603556415</v>
      </c>
      <c r="AD1595" s="157">
        <v>11825</v>
      </c>
      <c r="AE1595" s="158">
        <v>170</v>
      </c>
      <c r="AF1595" s="158">
        <v>0</v>
      </c>
      <c r="AG1595" s="158">
        <v>13019</v>
      </c>
      <c r="AH1595" s="158">
        <v>149</v>
      </c>
      <c r="AI1595" s="158">
        <v>0</v>
      </c>
      <c r="AJ1595" s="155">
        <v>0.0143763213530655</v>
      </c>
      <c r="AK1595" s="155">
        <v>0.0114448114294493</v>
      </c>
      <c r="AL1595" s="156">
        <v>0.00293150992361627</v>
      </c>
    </row>
    <row r="1596" spans="1:38">
      <c r="A1596" s="166" t="s">
        <v>1085</v>
      </c>
      <c r="B1596" s="167" t="s">
        <v>1848</v>
      </c>
      <c r="C1596" s="167" t="s">
        <v>1421</v>
      </c>
      <c r="D1596" s="150">
        <v>3874</v>
      </c>
      <c r="E1596" s="150">
        <v>34</v>
      </c>
      <c r="F1596" s="150">
        <v>29</v>
      </c>
      <c r="G1596" s="150">
        <v>0</v>
      </c>
      <c r="H1596" s="150">
        <v>0</v>
      </c>
      <c r="I1596" s="151">
        <v>4351</v>
      </c>
      <c r="J1596" s="151">
        <v>47</v>
      </c>
      <c r="K1596" s="151">
        <v>47</v>
      </c>
      <c r="L1596" s="151">
        <v>0</v>
      </c>
      <c r="M1596" s="151">
        <v>0</v>
      </c>
      <c r="N1596" s="151">
        <v>2727</v>
      </c>
      <c r="O1596" s="151">
        <v>56</v>
      </c>
      <c r="P1596" s="151">
        <v>56</v>
      </c>
      <c r="Q1596" s="151">
        <v>14</v>
      </c>
      <c r="R1596" s="151">
        <v>0</v>
      </c>
      <c r="S1596" s="152">
        <v>0.015</v>
      </c>
      <c r="T1596" s="153">
        <v>94240</v>
      </c>
      <c r="U1596" s="153">
        <v>1225</v>
      </c>
      <c r="V1596" s="153">
        <v>1220</v>
      </c>
      <c r="W1596" s="153">
        <v>0</v>
      </c>
      <c r="X1596" s="151">
        <v>1078</v>
      </c>
      <c r="Y1596" s="154">
        <v>0.012998726655348</v>
      </c>
      <c r="Z1596" s="154">
        <v>0.00877645844088797</v>
      </c>
      <c r="AA1596" s="154">
        <v>0.0108021144564468</v>
      </c>
      <c r="AB1596" s="155">
        <v>0.0205353868720205</v>
      </c>
      <c r="AC1596" s="156">
        <v>-0.00202565601555882</v>
      </c>
      <c r="AD1596" s="157">
        <v>25709</v>
      </c>
      <c r="AE1596" s="158">
        <v>341</v>
      </c>
      <c r="AF1596" s="158">
        <v>0</v>
      </c>
      <c r="AG1596" s="158">
        <v>28579</v>
      </c>
      <c r="AH1596" s="158">
        <v>356</v>
      </c>
      <c r="AI1596" s="158">
        <v>0</v>
      </c>
      <c r="AJ1596" s="155">
        <v>0.0132638375666109</v>
      </c>
      <c r="AK1596" s="155">
        <v>0.0124566989747717</v>
      </c>
      <c r="AL1596" s="156">
        <v>0.000807138591839229</v>
      </c>
    </row>
    <row r="1597" spans="1:38">
      <c r="A1597" s="166" t="s">
        <v>1085</v>
      </c>
      <c r="B1597" s="167" t="s">
        <v>1848</v>
      </c>
      <c r="C1597" s="167" t="s">
        <v>1422</v>
      </c>
      <c r="D1597" s="150">
        <v>4657</v>
      </c>
      <c r="E1597" s="150">
        <v>58</v>
      </c>
      <c r="F1597" s="150">
        <v>43</v>
      </c>
      <c r="G1597" s="150">
        <v>0</v>
      </c>
      <c r="H1597" s="150">
        <v>0</v>
      </c>
      <c r="I1597" s="151">
        <v>5325</v>
      </c>
      <c r="J1597" s="151">
        <v>79</v>
      </c>
      <c r="K1597" s="151">
        <v>79</v>
      </c>
      <c r="L1597" s="151">
        <v>6</v>
      </c>
      <c r="M1597" s="151">
        <v>0</v>
      </c>
      <c r="N1597" s="151">
        <v>3201</v>
      </c>
      <c r="O1597" s="151">
        <v>108</v>
      </c>
      <c r="P1597" s="151">
        <v>108</v>
      </c>
      <c r="Q1597" s="151">
        <v>54</v>
      </c>
      <c r="R1597" s="151">
        <v>0</v>
      </c>
      <c r="S1597" s="152">
        <v>0.015</v>
      </c>
      <c r="T1597" s="153">
        <v>111306</v>
      </c>
      <c r="U1597" s="153">
        <v>2051</v>
      </c>
      <c r="V1597" s="153">
        <v>2036</v>
      </c>
      <c r="W1597" s="153">
        <v>0</v>
      </c>
      <c r="X1597" s="151">
        <v>1837</v>
      </c>
      <c r="Y1597" s="154">
        <v>0.0184266796039746</v>
      </c>
      <c r="Z1597" s="154">
        <v>0.0124543697659437</v>
      </c>
      <c r="AA1597" s="154">
        <v>0.0148356807511737</v>
      </c>
      <c r="AB1597" s="155">
        <v>0.0337394564198688</v>
      </c>
      <c r="AC1597" s="156">
        <v>-0.00238131098522997</v>
      </c>
      <c r="AD1597" s="157">
        <v>30502</v>
      </c>
      <c r="AE1597" s="158">
        <v>649</v>
      </c>
      <c r="AF1597" s="158">
        <v>0</v>
      </c>
      <c r="AG1597" s="158">
        <v>33481</v>
      </c>
      <c r="AH1597" s="158">
        <v>585</v>
      </c>
      <c r="AI1597" s="158">
        <v>0</v>
      </c>
      <c r="AJ1597" s="155">
        <v>0.0212772932922431</v>
      </c>
      <c r="AK1597" s="155">
        <v>0.017472596397957</v>
      </c>
      <c r="AL1597" s="156">
        <v>0.00380469689428608</v>
      </c>
    </row>
    <row r="1598" spans="1:38">
      <c r="A1598" s="166" t="s">
        <v>1085</v>
      </c>
      <c r="B1598" s="167" t="s">
        <v>1848</v>
      </c>
      <c r="C1598" s="167" t="s">
        <v>1423</v>
      </c>
      <c r="D1598" s="150">
        <v>2691</v>
      </c>
      <c r="E1598" s="150">
        <v>58</v>
      </c>
      <c r="F1598" s="150">
        <v>46</v>
      </c>
      <c r="G1598" s="150">
        <v>0</v>
      </c>
      <c r="H1598" s="150">
        <v>0</v>
      </c>
      <c r="I1598" s="151">
        <v>3052</v>
      </c>
      <c r="J1598" s="151">
        <v>67</v>
      </c>
      <c r="K1598" s="151">
        <v>67</v>
      </c>
      <c r="L1598" s="151">
        <v>3</v>
      </c>
      <c r="M1598" s="151">
        <v>0</v>
      </c>
      <c r="N1598" s="151">
        <v>1799</v>
      </c>
      <c r="O1598" s="151">
        <v>45</v>
      </c>
      <c r="P1598" s="151">
        <v>45</v>
      </c>
      <c r="Q1598" s="151">
        <v>25</v>
      </c>
      <c r="R1598" s="151">
        <v>0</v>
      </c>
      <c r="S1598" s="152">
        <v>0.015</v>
      </c>
      <c r="T1598" s="153">
        <v>63162</v>
      </c>
      <c r="U1598" s="153">
        <v>1385</v>
      </c>
      <c r="V1598" s="153">
        <v>1372</v>
      </c>
      <c r="W1598" s="153">
        <v>0</v>
      </c>
      <c r="X1598" s="151">
        <v>1223</v>
      </c>
      <c r="Y1598" s="154">
        <v>0.021927741363478</v>
      </c>
      <c r="Z1598" s="154">
        <v>0.021553325901152</v>
      </c>
      <c r="AA1598" s="154">
        <v>0.0219528178243775</v>
      </c>
      <c r="AB1598" s="155">
        <v>0.0250138966092273</v>
      </c>
      <c r="AC1598" s="156">
        <v>-0.00039949192322547</v>
      </c>
      <c r="AD1598" s="157">
        <v>17185</v>
      </c>
      <c r="AE1598" s="158">
        <v>392</v>
      </c>
      <c r="AF1598" s="158">
        <v>0</v>
      </c>
      <c r="AG1598" s="158">
        <v>19263</v>
      </c>
      <c r="AH1598" s="158">
        <v>383</v>
      </c>
      <c r="AI1598" s="158">
        <v>0</v>
      </c>
      <c r="AJ1598" s="155">
        <v>0.0228105906313646</v>
      </c>
      <c r="AK1598" s="155">
        <v>0.0198826766339615</v>
      </c>
      <c r="AL1598" s="156">
        <v>0.00292791399740308</v>
      </c>
    </row>
    <row r="1599" spans="1:38">
      <c r="A1599" s="166" t="s">
        <v>1085</v>
      </c>
      <c r="B1599" s="167" t="s">
        <v>1848</v>
      </c>
      <c r="C1599" s="167" t="s">
        <v>1424</v>
      </c>
      <c r="D1599" s="150">
        <v>6177</v>
      </c>
      <c r="E1599" s="150">
        <v>101</v>
      </c>
      <c r="F1599" s="150">
        <v>73</v>
      </c>
      <c r="G1599" s="150">
        <v>0</v>
      </c>
      <c r="H1599" s="150">
        <v>0</v>
      </c>
      <c r="I1599" s="151">
        <v>7141</v>
      </c>
      <c r="J1599" s="151">
        <v>63</v>
      </c>
      <c r="K1599" s="151">
        <v>63</v>
      </c>
      <c r="L1599" s="151">
        <v>0</v>
      </c>
      <c r="M1599" s="151">
        <v>0</v>
      </c>
      <c r="N1599" s="151">
        <v>4057</v>
      </c>
      <c r="O1599" s="151">
        <v>63</v>
      </c>
      <c r="P1599" s="151">
        <v>63</v>
      </c>
      <c r="Q1599" s="151">
        <v>10</v>
      </c>
      <c r="R1599" s="151">
        <v>0</v>
      </c>
      <c r="S1599" s="152">
        <v>0.015</v>
      </c>
      <c r="T1599" s="153">
        <v>151889</v>
      </c>
      <c r="U1599" s="153">
        <v>2046</v>
      </c>
      <c r="V1599" s="153">
        <v>2016</v>
      </c>
      <c r="W1599" s="153">
        <v>0</v>
      </c>
      <c r="X1599" s="151">
        <v>1777</v>
      </c>
      <c r="Y1599" s="154">
        <v>0.0134703632257767</v>
      </c>
      <c r="Z1599" s="154">
        <v>0.0163509794398575</v>
      </c>
      <c r="AA1599" s="154">
        <v>0.00882229379638706</v>
      </c>
      <c r="AB1599" s="155">
        <v>0.0155287157998521</v>
      </c>
      <c r="AC1599" s="156">
        <v>0.00752868564347048</v>
      </c>
      <c r="AD1599" s="157">
        <v>39992</v>
      </c>
      <c r="AE1599" s="158">
        <v>562</v>
      </c>
      <c r="AF1599" s="158">
        <v>0</v>
      </c>
      <c r="AG1599" s="158">
        <v>44984</v>
      </c>
      <c r="AH1599" s="158">
        <v>657</v>
      </c>
      <c r="AI1599" s="158">
        <v>0</v>
      </c>
      <c r="AJ1599" s="155">
        <v>0.0140528105621124</v>
      </c>
      <c r="AK1599" s="155">
        <v>0.014605192957496</v>
      </c>
      <c r="AL1599" s="156">
        <v>-0.000552382395383575</v>
      </c>
    </row>
    <row r="1600" spans="1:38">
      <c r="A1600" s="166" t="s">
        <v>1085</v>
      </c>
      <c r="B1600" s="167" t="s">
        <v>1848</v>
      </c>
      <c r="C1600" s="167" t="s">
        <v>1425</v>
      </c>
      <c r="D1600" s="150">
        <v>3747</v>
      </c>
      <c r="E1600" s="150">
        <v>25</v>
      </c>
      <c r="F1600" s="150">
        <v>22</v>
      </c>
      <c r="G1600" s="150">
        <v>0</v>
      </c>
      <c r="H1600" s="150">
        <v>0</v>
      </c>
      <c r="I1600" s="151">
        <v>4286</v>
      </c>
      <c r="J1600" s="151">
        <v>31</v>
      </c>
      <c r="K1600" s="151">
        <v>31</v>
      </c>
      <c r="L1600" s="151">
        <v>0</v>
      </c>
      <c r="M1600" s="151">
        <v>0</v>
      </c>
      <c r="N1600" s="151">
        <v>2689</v>
      </c>
      <c r="O1600" s="151">
        <v>35</v>
      </c>
      <c r="P1600" s="151">
        <v>35</v>
      </c>
      <c r="Q1600" s="151">
        <v>2</v>
      </c>
      <c r="R1600" s="151">
        <v>0</v>
      </c>
      <c r="S1600" s="152">
        <v>0.015</v>
      </c>
      <c r="T1600" s="153">
        <v>92978</v>
      </c>
      <c r="U1600" s="153">
        <v>1209</v>
      </c>
      <c r="V1600" s="153">
        <v>1206</v>
      </c>
      <c r="W1600" s="153">
        <v>0</v>
      </c>
      <c r="X1600" s="151">
        <v>1100</v>
      </c>
      <c r="Y1600" s="154">
        <v>0.0130030759964723</v>
      </c>
      <c r="Z1600" s="154">
        <v>0.00667200427008273</v>
      </c>
      <c r="AA1600" s="154">
        <v>0.00723285114325712</v>
      </c>
      <c r="AB1600" s="155">
        <v>0.013015991074749</v>
      </c>
      <c r="AC1600" s="156">
        <v>-0.000560846873174384</v>
      </c>
      <c r="AD1600" s="157">
        <v>24650</v>
      </c>
      <c r="AE1600" s="158">
        <v>340</v>
      </c>
      <c r="AF1600" s="158">
        <v>0</v>
      </c>
      <c r="AG1600" s="158">
        <v>28038</v>
      </c>
      <c r="AH1600" s="158">
        <v>383</v>
      </c>
      <c r="AI1600" s="158">
        <v>0</v>
      </c>
      <c r="AJ1600" s="155">
        <v>0.0137931034482759</v>
      </c>
      <c r="AK1600" s="155">
        <v>0.0136600328126115</v>
      </c>
      <c r="AL1600" s="156">
        <v>0.000133070635664406</v>
      </c>
    </row>
    <row r="1601" spans="1:38">
      <c r="A1601" s="166" t="s">
        <v>1085</v>
      </c>
      <c r="B1601" s="167" t="s">
        <v>1848</v>
      </c>
      <c r="C1601" s="167" t="s">
        <v>1426</v>
      </c>
      <c r="D1601" s="150">
        <v>4064</v>
      </c>
      <c r="E1601" s="150">
        <v>43</v>
      </c>
      <c r="F1601" s="150">
        <v>35</v>
      </c>
      <c r="G1601" s="150">
        <v>0</v>
      </c>
      <c r="H1601" s="150">
        <v>0</v>
      </c>
      <c r="I1601" s="151">
        <v>4660</v>
      </c>
      <c r="J1601" s="151">
        <v>68</v>
      </c>
      <c r="K1601" s="151">
        <v>68</v>
      </c>
      <c r="L1601" s="151">
        <v>0</v>
      </c>
      <c r="M1601" s="151">
        <v>0</v>
      </c>
      <c r="N1601" s="151">
        <v>2511</v>
      </c>
      <c r="O1601" s="151">
        <v>80</v>
      </c>
      <c r="P1601" s="151">
        <v>80</v>
      </c>
      <c r="Q1601" s="151">
        <v>21</v>
      </c>
      <c r="R1601" s="151">
        <v>0</v>
      </c>
      <c r="S1601" s="152">
        <v>0.015</v>
      </c>
      <c r="T1601" s="153">
        <v>94681</v>
      </c>
      <c r="U1601" s="153">
        <v>1545</v>
      </c>
      <c r="V1601" s="153">
        <v>1537</v>
      </c>
      <c r="W1601" s="153">
        <v>0</v>
      </c>
      <c r="X1601" s="151">
        <v>1339</v>
      </c>
      <c r="Y1601" s="154">
        <v>0.0163179518594016</v>
      </c>
      <c r="Z1601" s="154">
        <v>0.0105807086614173</v>
      </c>
      <c r="AA1601" s="154">
        <v>0.0145922746781116</v>
      </c>
      <c r="AB1601" s="155">
        <v>0.0318598168060534</v>
      </c>
      <c r="AC1601" s="156">
        <v>-0.00401156601669427</v>
      </c>
      <c r="AD1601" s="157">
        <v>25833</v>
      </c>
      <c r="AE1601" s="158">
        <v>490</v>
      </c>
      <c r="AF1601" s="158">
        <v>0</v>
      </c>
      <c r="AG1601" s="158">
        <v>27560</v>
      </c>
      <c r="AH1601" s="158">
        <v>399</v>
      </c>
      <c r="AI1601" s="158">
        <v>0</v>
      </c>
      <c r="AJ1601" s="155">
        <v>0.0189679866836991</v>
      </c>
      <c r="AK1601" s="155">
        <v>0.014477503628447</v>
      </c>
      <c r="AL1601" s="156">
        <v>0.00449048305525212</v>
      </c>
    </row>
    <row r="1602" spans="1:38">
      <c r="A1602" s="166" t="s">
        <v>1085</v>
      </c>
      <c r="B1602" s="167" t="s">
        <v>1848</v>
      </c>
      <c r="C1602" s="167" t="s">
        <v>1427</v>
      </c>
      <c r="D1602" s="150">
        <v>5501</v>
      </c>
      <c r="E1602" s="150">
        <v>126</v>
      </c>
      <c r="F1602" s="150">
        <v>89</v>
      </c>
      <c r="G1602" s="150">
        <v>0</v>
      </c>
      <c r="H1602" s="150">
        <v>0</v>
      </c>
      <c r="I1602" s="151">
        <v>5268</v>
      </c>
      <c r="J1602" s="151">
        <v>123</v>
      </c>
      <c r="K1602" s="151">
        <v>122</v>
      </c>
      <c r="L1602" s="151">
        <v>9</v>
      </c>
      <c r="M1602" s="151">
        <v>0</v>
      </c>
      <c r="N1602" s="151">
        <v>2866</v>
      </c>
      <c r="O1602" s="151">
        <v>114</v>
      </c>
      <c r="P1602" s="151">
        <v>114</v>
      </c>
      <c r="Q1602" s="151">
        <v>42</v>
      </c>
      <c r="R1602" s="151">
        <v>0</v>
      </c>
      <c r="S1602" s="152">
        <v>0.015</v>
      </c>
      <c r="T1602" s="153">
        <v>125662</v>
      </c>
      <c r="U1602" s="153">
        <v>3107</v>
      </c>
      <c r="V1602" s="153">
        <v>3069</v>
      </c>
      <c r="W1602" s="153">
        <v>1</v>
      </c>
      <c r="X1602" s="151">
        <v>2741</v>
      </c>
      <c r="Y1602" s="154">
        <v>0.0247170982476803</v>
      </c>
      <c r="Z1602" s="154">
        <v>0.0229049263770224</v>
      </c>
      <c r="AA1602" s="154">
        <v>0.0233485193621868</v>
      </c>
      <c r="AB1602" s="155">
        <v>0.0397766922540126</v>
      </c>
      <c r="AC1602" s="156">
        <v>-0.000443592985164429</v>
      </c>
      <c r="AD1602" s="157">
        <v>34204</v>
      </c>
      <c r="AE1602" s="158">
        <v>958</v>
      </c>
      <c r="AF1602" s="158">
        <v>0</v>
      </c>
      <c r="AG1602" s="158">
        <v>38928</v>
      </c>
      <c r="AH1602" s="158">
        <v>904</v>
      </c>
      <c r="AI1602" s="158">
        <v>0</v>
      </c>
      <c r="AJ1602" s="155">
        <v>0.0280084200678283</v>
      </c>
      <c r="AK1602" s="155">
        <v>0.0232223592272914</v>
      </c>
      <c r="AL1602" s="156">
        <v>0.00478606084053692</v>
      </c>
    </row>
    <row r="1603" spans="1:38">
      <c r="A1603" s="166" t="s">
        <v>1085</v>
      </c>
      <c r="B1603" s="167" t="s">
        <v>1848</v>
      </c>
      <c r="C1603" s="167" t="s">
        <v>1428</v>
      </c>
      <c r="D1603" s="150">
        <v>4029</v>
      </c>
      <c r="E1603" s="150">
        <v>49</v>
      </c>
      <c r="F1603" s="150">
        <v>40</v>
      </c>
      <c r="G1603" s="150">
        <v>0</v>
      </c>
      <c r="H1603" s="150">
        <v>0</v>
      </c>
      <c r="I1603" s="151">
        <v>4581</v>
      </c>
      <c r="J1603" s="151">
        <v>31</v>
      </c>
      <c r="K1603" s="151">
        <v>31</v>
      </c>
      <c r="L1603" s="151">
        <v>0</v>
      </c>
      <c r="M1603" s="151">
        <v>0</v>
      </c>
      <c r="N1603" s="151">
        <v>2612</v>
      </c>
      <c r="O1603" s="151">
        <v>40</v>
      </c>
      <c r="P1603" s="151">
        <v>40</v>
      </c>
      <c r="Q1603" s="151">
        <v>26</v>
      </c>
      <c r="R1603" s="151">
        <v>0</v>
      </c>
      <c r="S1603" s="152">
        <v>0.015</v>
      </c>
      <c r="T1603" s="153">
        <v>105332</v>
      </c>
      <c r="U1603" s="153">
        <v>2753</v>
      </c>
      <c r="V1603" s="153">
        <v>2744</v>
      </c>
      <c r="W1603" s="153">
        <v>0</v>
      </c>
      <c r="X1603" s="151">
        <v>2644</v>
      </c>
      <c r="Y1603" s="154">
        <v>0.0261364067899594</v>
      </c>
      <c r="Z1603" s="154">
        <v>0.0121618267560189</v>
      </c>
      <c r="AA1603" s="154">
        <v>0.00676708142327003</v>
      </c>
      <c r="AB1603" s="155">
        <v>0.0153139356814701</v>
      </c>
      <c r="AC1603" s="156">
        <v>0.00539474533274883</v>
      </c>
      <c r="AD1603" s="157">
        <v>26226</v>
      </c>
      <c r="AE1603" s="158">
        <v>268</v>
      </c>
      <c r="AF1603" s="158">
        <v>0</v>
      </c>
      <c r="AG1603" s="158">
        <v>30403</v>
      </c>
      <c r="AH1603" s="158">
        <v>470</v>
      </c>
      <c r="AI1603" s="158">
        <v>0</v>
      </c>
      <c r="AJ1603" s="155">
        <v>0.0102188667734309</v>
      </c>
      <c r="AK1603" s="155">
        <v>0.0154590007565043</v>
      </c>
      <c r="AL1603" s="156">
        <v>-0.00524013398307335</v>
      </c>
    </row>
    <row r="1604" spans="1:38">
      <c r="A1604" s="166" t="s">
        <v>1085</v>
      </c>
      <c r="B1604" s="167" t="s">
        <v>1848</v>
      </c>
      <c r="C1604" s="167" t="s">
        <v>1429</v>
      </c>
      <c r="D1604" s="150">
        <v>7759</v>
      </c>
      <c r="E1604" s="150">
        <v>178</v>
      </c>
      <c r="F1604" s="150">
        <v>123</v>
      </c>
      <c r="G1604" s="150">
        <v>0</v>
      </c>
      <c r="H1604" s="150">
        <v>0</v>
      </c>
      <c r="I1604" s="151">
        <v>9038</v>
      </c>
      <c r="J1604" s="151">
        <v>170</v>
      </c>
      <c r="K1604" s="151">
        <v>170</v>
      </c>
      <c r="L1604" s="151">
        <v>5</v>
      </c>
      <c r="M1604" s="151">
        <v>0</v>
      </c>
      <c r="N1604" s="151">
        <v>5005</v>
      </c>
      <c r="O1604" s="151">
        <v>107</v>
      </c>
      <c r="P1604" s="151">
        <v>107</v>
      </c>
      <c r="Q1604" s="151">
        <v>33</v>
      </c>
      <c r="R1604" s="151">
        <v>0</v>
      </c>
      <c r="S1604" s="152">
        <v>0.015</v>
      </c>
      <c r="T1604" s="153">
        <v>182800</v>
      </c>
      <c r="U1604" s="153">
        <v>3993</v>
      </c>
      <c r="V1604" s="153">
        <v>3938</v>
      </c>
      <c r="W1604" s="153">
        <v>2</v>
      </c>
      <c r="X1604" s="151">
        <v>3519</v>
      </c>
      <c r="Y1604" s="154">
        <v>0.0218326039387309</v>
      </c>
      <c r="Z1604" s="154">
        <v>0.0229411006573012</v>
      </c>
      <c r="AA1604" s="154">
        <v>0.0188094711219296</v>
      </c>
      <c r="AB1604" s="155">
        <v>0.0213786213786214</v>
      </c>
      <c r="AC1604" s="156">
        <v>0.00413162953537157</v>
      </c>
      <c r="AD1604" s="157">
        <v>49447</v>
      </c>
      <c r="AE1604" s="158">
        <v>1091</v>
      </c>
      <c r="AF1604" s="158">
        <v>0</v>
      </c>
      <c r="AG1604" s="158">
        <v>54644</v>
      </c>
      <c r="AH1604" s="158">
        <v>1175</v>
      </c>
      <c r="AI1604" s="158">
        <v>1</v>
      </c>
      <c r="AJ1604" s="155">
        <v>0.022064028151354</v>
      </c>
      <c r="AK1604" s="155">
        <v>0.021484517970866</v>
      </c>
      <c r="AL1604" s="156">
        <v>0.000579510180488005</v>
      </c>
    </row>
    <row r="1605" spans="1:38">
      <c r="A1605" s="166" t="s">
        <v>1085</v>
      </c>
      <c r="B1605" s="167" t="s">
        <v>1848</v>
      </c>
      <c r="C1605" s="167" t="s">
        <v>1430</v>
      </c>
      <c r="D1605" s="150">
        <v>1551</v>
      </c>
      <c r="E1605" s="150">
        <v>42</v>
      </c>
      <c r="F1605" s="150">
        <v>26</v>
      </c>
      <c r="G1605" s="150">
        <v>0</v>
      </c>
      <c r="H1605" s="150">
        <v>0</v>
      </c>
      <c r="I1605" s="151">
        <v>1475</v>
      </c>
      <c r="J1605" s="151">
        <v>36</v>
      </c>
      <c r="K1605" s="151">
        <v>36</v>
      </c>
      <c r="L1605" s="151">
        <v>0</v>
      </c>
      <c r="M1605" s="151">
        <v>0</v>
      </c>
      <c r="N1605" s="151">
        <v>931</v>
      </c>
      <c r="O1605" s="151">
        <v>49</v>
      </c>
      <c r="P1605" s="151">
        <v>49</v>
      </c>
      <c r="Q1605" s="151">
        <v>2</v>
      </c>
      <c r="R1605" s="151">
        <v>0</v>
      </c>
      <c r="S1605" s="152">
        <v>0.015</v>
      </c>
      <c r="T1605" s="153">
        <v>34348</v>
      </c>
      <c r="U1605" s="153">
        <v>894</v>
      </c>
      <c r="V1605" s="153">
        <v>878</v>
      </c>
      <c r="W1605" s="153">
        <v>1</v>
      </c>
      <c r="X1605" s="151">
        <v>757</v>
      </c>
      <c r="Y1605" s="154">
        <v>0.0259986025387213</v>
      </c>
      <c r="Z1605" s="154">
        <v>0.0270793036750484</v>
      </c>
      <c r="AA1605" s="154">
        <v>0.0244067796610169</v>
      </c>
      <c r="AB1605" s="155">
        <v>0.0526315789473684</v>
      </c>
      <c r="AC1605" s="156">
        <v>0.00267252401403141</v>
      </c>
      <c r="AD1605" s="157">
        <v>9438</v>
      </c>
      <c r="AE1605" s="158">
        <v>256</v>
      </c>
      <c r="AF1605" s="158">
        <v>0</v>
      </c>
      <c r="AG1605" s="158">
        <v>10513</v>
      </c>
      <c r="AH1605" s="158">
        <v>247</v>
      </c>
      <c r="AI1605" s="158">
        <v>1</v>
      </c>
      <c r="AJ1605" s="155">
        <v>0.0271243907607544</v>
      </c>
      <c r="AK1605" s="155">
        <v>0.0233996004946257</v>
      </c>
      <c r="AL1605" s="156">
        <v>0.0037247902661287</v>
      </c>
    </row>
    <row r="1606" spans="1:38">
      <c r="A1606" s="166" t="s">
        <v>1085</v>
      </c>
      <c r="B1606" s="167" t="s">
        <v>1848</v>
      </c>
      <c r="C1606" s="167" t="s">
        <v>1431</v>
      </c>
      <c r="D1606" s="150">
        <v>3914</v>
      </c>
      <c r="E1606" s="150">
        <v>61</v>
      </c>
      <c r="F1606" s="150">
        <v>36</v>
      </c>
      <c r="G1606" s="150">
        <v>0</v>
      </c>
      <c r="H1606" s="150">
        <v>0</v>
      </c>
      <c r="I1606" s="151">
        <v>4452</v>
      </c>
      <c r="J1606" s="151">
        <v>66</v>
      </c>
      <c r="K1606" s="151">
        <v>66</v>
      </c>
      <c r="L1606" s="151">
        <v>5</v>
      </c>
      <c r="M1606" s="151">
        <v>0</v>
      </c>
      <c r="N1606" s="151">
        <v>2566</v>
      </c>
      <c r="O1606" s="151">
        <v>49</v>
      </c>
      <c r="P1606" s="151">
        <v>49</v>
      </c>
      <c r="Q1606" s="151">
        <v>29</v>
      </c>
      <c r="R1606" s="151">
        <v>0</v>
      </c>
      <c r="S1606" s="152">
        <v>0.015</v>
      </c>
      <c r="T1606" s="153">
        <v>94079</v>
      </c>
      <c r="U1606" s="153">
        <v>1642</v>
      </c>
      <c r="V1606" s="153">
        <v>1617</v>
      </c>
      <c r="W1606" s="153">
        <v>0</v>
      </c>
      <c r="X1606" s="151">
        <v>1476</v>
      </c>
      <c r="Y1606" s="154">
        <v>0.0174534168092773</v>
      </c>
      <c r="Z1606" s="154">
        <v>0.0155850792028615</v>
      </c>
      <c r="AA1606" s="154">
        <v>0.0148247978436658</v>
      </c>
      <c r="AB1606" s="155">
        <v>0.0190958690568979</v>
      </c>
      <c r="AC1606" s="156">
        <v>0.000760281359195755</v>
      </c>
      <c r="AD1606" s="157">
        <v>25556</v>
      </c>
      <c r="AE1606" s="158">
        <v>477</v>
      </c>
      <c r="AF1606" s="158">
        <v>0</v>
      </c>
      <c r="AG1606" s="158">
        <v>28161</v>
      </c>
      <c r="AH1606" s="158">
        <v>470</v>
      </c>
      <c r="AI1606" s="158">
        <v>0</v>
      </c>
      <c r="AJ1606" s="155">
        <v>0.0186648927844733</v>
      </c>
      <c r="AK1606" s="155">
        <v>0.0166897482333724</v>
      </c>
      <c r="AL1606" s="156">
        <v>0.00197514455110092</v>
      </c>
    </row>
    <row r="1607" spans="1:38">
      <c r="A1607" s="166" t="s">
        <v>1085</v>
      </c>
      <c r="B1607" s="167" t="s">
        <v>1848</v>
      </c>
      <c r="C1607" s="167" t="s">
        <v>1432</v>
      </c>
      <c r="D1607" s="150">
        <v>4275</v>
      </c>
      <c r="E1607" s="150">
        <v>65</v>
      </c>
      <c r="F1607" s="150">
        <v>54</v>
      </c>
      <c r="G1607" s="150">
        <v>0</v>
      </c>
      <c r="H1607" s="150">
        <v>0</v>
      </c>
      <c r="I1607" s="151">
        <v>4882</v>
      </c>
      <c r="J1607" s="151">
        <v>105</v>
      </c>
      <c r="K1607" s="151">
        <v>105</v>
      </c>
      <c r="L1607" s="151">
        <v>4</v>
      </c>
      <c r="M1607" s="151">
        <v>0</v>
      </c>
      <c r="N1607" s="151">
        <v>2834</v>
      </c>
      <c r="O1607" s="151">
        <v>116</v>
      </c>
      <c r="P1607" s="151">
        <v>116</v>
      </c>
      <c r="Q1607" s="151">
        <v>65</v>
      </c>
      <c r="R1607" s="151">
        <v>0</v>
      </c>
      <c r="S1607" s="152">
        <v>0.015</v>
      </c>
      <c r="T1607" s="153">
        <v>101470</v>
      </c>
      <c r="U1607" s="153">
        <v>2498</v>
      </c>
      <c r="V1607" s="153">
        <v>2487</v>
      </c>
      <c r="W1607" s="153">
        <v>0</v>
      </c>
      <c r="X1607" s="151">
        <v>2250</v>
      </c>
      <c r="Y1607" s="154">
        <v>0.0246181137281955</v>
      </c>
      <c r="Z1607" s="154">
        <v>0.0152046783625731</v>
      </c>
      <c r="AA1607" s="154">
        <v>0.0215075788611225</v>
      </c>
      <c r="AB1607" s="155">
        <v>0.0409315455187015</v>
      </c>
      <c r="AC1607" s="156">
        <v>-0.00630290049854939</v>
      </c>
      <c r="AD1607" s="157">
        <v>27895</v>
      </c>
      <c r="AE1607" s="158">
        <v>797</v>
      </c>
      <c r="AF1607" s="158">
        <v>0</v>
      </c>
      <c r="AG1607" s="158">
        <v>30156</v>
      </c>
      <c r="AH1607" s="158">
        <v>725</v>
      </c>
      <c r="AI1607" s="158">
        <v>0</v>
      </c>
      <c r="AJ1607" s="155">
        <v>0.0285714285714286</v>
      </c>
      <c r="AK1607" s="155">
        <v>0.0240416500862183</v>
      </c>
      <c r="AL1607" s="156">
        <v>0.00452977848521024</v>
      </c>
    </row>
    <row r="1608" spans="1:38">
      <c r="A1608" s="166" t="s">
        <v>1085</v>
      </c>
      <c r="B1608" s="167" t="s">
        <v>1849</v>
      </c>
      <c r="C1608" s="167" t="s">
        <v>1433</v>
      </c>
      <c r="D1608" s="150">
        <v>4613</v>
      </c>
      <c r="E1608" s="150">
        <v>65</v>
      </c>
      <c r="F1608" s="150">
        <v>39</v>
      </c>
      <c r="G1608" s="150">
        <v>0</v>
      </c>
      <c r="H1608" s="150">
        <v>0</v>
      </c>
      <c r="I1608" s="151">
        <v>5310</v>
      </c>
      <c r="J1608" s="151">
        <v>66</v>
      </c>
      <c r="K1608" s="151">
        <v>66</v>
      </c>
      <c r="L1608" s="151">
        <v>10</v>
      </c>
      <c r="M1608" s="151">
        <v>0</v>
      </c>
      <c r="N1608" s="151">
        <v>3426</v>
      </c>
      <c r="O1608" s="151">
        <v>53</v>
      </c>
      <c r="P1608" s="151">
        <v>53</v>
      </c>
      <c r="Q1608" s="151">
        <v>28</v>
      </c>
      <c r="R1608" s="151">
        <v>0</v>
      </c>
      <c r="S1608" s="152">
        <v>0.015</v>
      </c>
      <c r="T1608" s="153">
        <v>113867</v>
      </c>
      <c r="U1608" s="153">
        <v>1593</v>
      </c>
      <c r="V1608" s="153">
        <v>1567</v>
      </c>
      <c r="W1608" s="153">
        <v>0</v>
      </c>
      <c r="X1608" s="151">
        <v>1426</v>
      </c>
      <c r="Y1608" s="154">
        <v>0.0139900058840577</v>
      </c>
      <c r="Z1608" s="154">
        <v>0.0140906134836332</v>
      </c>
      <c r="AA1608" s="154">
        <v>0.0124293785310734</v>
      </c>
      <c r="AB1608" s="155">
        <v>0.0154699357851722</v>
      </c>
      <c r="AC1608" s="156">
        <v>0.00166123495255976</v>
      </c>
      <c r="AD1608" s="157">
        <v>30855</v>
      </c>
      <c r="AE1608" s="158">
        <v>404</v>
      </c>
      <c r="AF1608" s="158">
        <v>0</v>
      </c>
      <c r="AG1608" s="158">
        <v>34453</v>
      </c>
      <c r="AH1608" s="158">
        <v>548</v>
      </c>
      <c r="AI1608" s="158">
        <v>0</v>
      </c>
      <c r="AJ1608" s="155">
        <v>0.0130935018635553</v>
      </c>
      <c r="AK1608" s="155">
        <v>0.0159057266420921</v>
      </c>
      <c r="AL1608" s="156">
        <v>-0.00281222477853679</v>
      </c>
    </row>
    <row r="1609" spans="1:38">
      <c r="A1609" s="166" t="s">
        <v>1085</v>
      </c>
      <c r="B1609" s="167" t="s">
        <v>1849</v>
      </c>
      <c r="C1609" s="167" t="s">
        <v>1434</v>
      </c>
      <c r="D1609" s="150">
        <v>3227</v>
      </c>
      <c r="E1609" s="150">
        <v>41</v>
      </c>
      <c r="F1609" s="150">
        <v>34</v>
      </c>
      <c r="G1609" s="150">
        <v>4</v>
      </c>
      <c r="H1609" s="150">
        <v>0</v>
      </c>
      <c r="I1609" s="151">
        <v>3740</v>
      </c>
      <c r="J1609" s="151">
        <v>46</v>
      </c>
      <c r="K1609" s="151">
        <v>46</v>
      </c>
      <c r="L1609" s="151">
        <v>7</v>
      </c>
      <c r="M1609" s="151">
        <v>0</v>
      </c>
      <c r="N1609" s="151">
        <v>2438</v>
      </c>
      <c r="O1609" s="151">
        <v>41</v>
      </c>
      <c r="P1609" s="151">
        <v>41</v>
      </c>
      <c r="Q1609" s="151">
        <v>25</v>
      </c>
      <c r="R1609" s="151">
        <v>0</v>
      </c>
      <c r="S1609" s="152">
        <v>0.015</v>
      </c>
      <c r="T1609" s="153">
        <v>79156</v>
      </c>
      <c r="U1609" s="153">
        <v>1142</v>
      </c>
      <c r="V1609" s="153">
        <v>1135</v>
      </c>
      <c r="W1609" s="153">
        <v>0</v>
      </c>
      <c r="X1609" s="151">
        <v>1029</v>
      </c>
      <c r="Y1609" s="154">
        <v>0.0144272070342109</v>
      </c>
      <c r="Z1609" s="154">
        <v>0.0127052990393554</v>
      </c>
      <c r="AA1609" s="154">
        <v>0.0122994652406417</v>
      </c>
      <c r="AB1609" s="155">
        <v>0.0168170631665299</v>
      </c>
      <c r="AC1609" s="156">
        <v>0.000405833798713728</v>
      </c>
      <c r="AD1609" s="157">
        <v>21604</v>
      </c>
      <c r="AE1609" s="158">
        <v>276</v>
      </c>
      <c r="AF1609" s="158">
        <v>0</v>
      </c>
      <c r="AG1609" s="158">
        <v>24316</v>
      </c>
      <c r="AH1609" s="158">
        <v>356</v>
      </c>
      <c r="AI1609" s="158">
        <v>0</v>
      </c>
      <c r="AJ1609" s="155">
        <v>0.012775411960748</v>
      </c>
      <c r="AK1609" s="155">
        <v>0.0146405658825465</v>
      </c>
      <c r="AL1609" s="156">
        <v>-0.00186515392179846</v>
      </c>
    </row>
    <row r="1610" spans="1:38">
      <c r="A1610" s="166" t="s">
        <v>1085</v>
      </c>
      <c r="B1610" s="167" t="s">
        <v>1849</v>
      </c>
      <c r="C1610" s="167" t="s">
        <v>1435</v>
      </c>
      <c r="D1610" s="150">
        <v>0</v>
      </c>
      <c r="E1610" s="150">
        <v>0</v>
      </c>
      <c r="F1610" s="150">
        <v>0</v>
      </c>
      <c r="G1610" s="150">
        <v>0</v>
      </c>
      <c r="H1610" s="150">
        <v>0</v>
      </c>
      <c r="I1610" s="151">
        <v>0</v>
      </c>
      <c r="J1610" s="151">
        <v>0</v>
      </c>
      <c r="K1610" s="151">
        <v>0</v>
      </c>
      <c r="L1610" s="151">
        <v>0</v>
      </c>
      <c r="M1610" s="151">
        <v>0</v>
      </c>
      <c r="N1610" s="151">
        <v>0</v>
      </c>
      <c r="O1610" s="151">
        <v>0</v>
      </c>
      <c r="P1610" s="151">
        <v>0</v>
      </c>
      <c r="Q1610" s="151">
        <v>0</v>
      </c>
      <c r="R1610" s="151">
        <v>0</v>
      </c>
      <c r="S1610" s="152">
        <v>0.015</v>
      </c>
      <c r="T1610" s="153">
        <v>2446</v>
      </c>
      <c r="U1610" s="153">
        <v>65</v>
      </c>
      <c r="V1610" s="153">
        <v>65</v>
      </c>
      <c r="W1610" s="153">
        <v>0</v>
      </c>
      <c r="X1610" s="151">
        <v>65</v>
      </c>
      <c r="Y1610" s="154">
        <v>0.026573998364677</v>
      </c>
      <c r="Z1610" s="154">
        <v>0</v>
      </c>
      <c r="AA1610" s="154">
        <v>0</v>
      </c>
      <c r="AB1610" s="155">
        <v>0</v>
      </c>
      <c r="AC1610" s="156">
        <v>0</v>
      </c>
      <c r="AD1610" s="157">
        <v>0</v>
      </c>
      <c r="AE1610" s="158">
        <v>0</v>
      </c>
      <c r="AF1610" s="158">
        <v>0</v>
      </c>
      <c r="AG1610" s="158">
        <v>0</v>
      </c>
      <c r="AH1610" s="158">
        <v>0</v>
      </c>
      <c r="AI1610" s="158">
        <v>0</v>
      </c>
      <c r="AJ1610" s="155">
        <v>0</v>
      </c>
      <c r="AK1610" s="155">
        <v>0</v>
      </c>
      <c r="AL1610" s="156">
        <v>0</v>
      </c>
    </row>
    <row r="1611" spans="1:38">
      <c r="A1611" s="166" t="s">
        <v>1085</v>
      </c>
      <c r="B1611" s="167" t="s">
        <v>1849</v>
      </c>
      <c r="C1611" s="167" t="s">
        <v>1436</v>
      </c>
      <c r="D1611" s="150">
        <v>2767</v>
      </c>
      <c r="E1611" s="150">
        <v>67</v>
      </c>
      <c r="F1611" s="150">
        <v>51</v>
      </c>
      <c r="G1611" s="150">
        <v>1</v>
      </c>
      <c r="H1611" s="150">
        <v>0</v>
      </c>
      <c r="I1611" s="151">
        <v>3113</v>
      </c>
      <c r="J1611" s="151">
        <v>55</v>
      </c>
      <c r="K1611" s="151">
        <v>55</v>
      </c>
      <c r="L1611" s="151">
        <v>19</v>
      </c>
      <c r="M1611" s="151">
        <v>0</v>
      </c>
      <c r="N1611" s="151">
        <v>2065</v>
      </c>
      <c r="O1611" s="151">
        <v>44</v>
      </c>
      <c r="P1611" s="151">
        <v>44</v>
      </c>
      <c r="Q1611" s="151">
        <v>35</v>
      </c>
      <c r="R1611" s="151">
        <v>0</v>
      </c>
      <c r="S1611" s="152">
        <v>0.015</v>
      </c>
      <c r="T1611" s="153">
        <v>68786</v>
      </c>
      <c r="U1611" s="153">
        <v>1281</v>
      </c>
      <c r="V1611" s="153">
        <v>1265</v>
      </c>
      <c r="W1611" s="153">
        <v>1</v>
      </c>
      <c r="X1611" s="151">
        <v>1146</v>
      </c>
      <c r="Y1611" s="154">
        <v>0.0186084377634984</v>
      </c>
      <c r="Z1611" s="154">
        <v>0.0242139501264908</v>
      </c>
      <c r="AA1611" s="154">
        <v>0.0176678445229682</v>
      </c>
      <c r="AB1611" s="155">
        <v>0.0213075060532688</v>
      </c>
      <c r="AC1611" s="156">
        <v>0.00654610560352259</v>
      </c>
      <c r="AD1611" s="157">
        <v>18289</v>
      </c>
      <c r="AE1611" s="158">
        <v>363</v>
      </c>
      <c r="AF1611" s="158">
        <v>0</v>
      </c>
      <c r="AG1611" s="158">
        <v>20608</v>
      </c>
      <c r="AH1611" s="158">
        <v>411</v>
      </c>
      <c r="AI1611" s="158">
        <v>1</v>
      </c>
      <c r="AJ1611" s="155">
        <v>0.0198479960632074</v>
      </c>
      <c r="AK1611" s="155">
        <v>0.0198951863354037</v>
      </c>
      <c r="AL1611" s="156">
        <v>-4.7190272196334e-5</v>
      </c>
    </row>
    <row r="1612" spans="1:38">
      <c r="A1612" s="166" t="s">
        <v>1085</v>
      </c>
      <c r="B1612" s="167" t="s">
        <v>1849</v>
      </c>
      <c r="C1612" s="167" t="s">
        <v>1437</v>
      </c>
      <c r="D1612" s="150">
        <v>8235</v>
      </c>
      <c r="E1612" s="150">
        <v>204</v>
      </c>
      <c r="F1612" s="150">
        <v>133</v>
      </c>
      <c r="G1612" s="150">
        <v>0</v>
      </c>
      <c r="H1612" s="150">
        <v>0</v>
      </c>
      <c r="I1612" s="151">
        <v>9844</v>
      </c>
      <c r="J1612" s="151">
        <v>176</v>
      </c>
      <c r="K1612" s="151">
        <v>176</v>
      </c>
      <c r="L1612" s="151">
        <v>4</v>
      </c>
      <c r="M1612" s="151">
        <v>0</v>
      </c>
      <c r="N1612" s="151">
        <v>6255</v>
      </c>
      <c r="O1612" s="151">
        <v>148</v>
      </c>
      <c r="P1612" s="151">
        <v>148</v>
      </c>
      <c r="Q1612" s="151">
        <v>68</v>
      </c>
      <c r="R1612" s="151">
        <v>0</v>
      </c>
      <c r="S1612" s="152">
        <v>0.015</v>
      </c>
      <c r="T1612" s="153">
        <v>206075</v>
      </c>
      <c r="U1612" s="153">
        <v>4517</v>
      </c>
      <c r="V1612" s="153">
        <v>4445</v>
      </c>
      <c r="W1612" s="153">
        <v>1</v>
      </c>
      <c r="X1612" s="151">
        <v>3990</v>
      </c>
      <c r="Y1612" s="154">
        <v>0.02191435157103</v>
      </c>
      <c r="Z1612" s="154">
        <v>0.0247723132969035</v>
      </c>
      <c r="AA1612" s="154">
        <v>0.0178789110117838</v>
      </c>
      <c r="AB1612" s="155">
        <v>0.0236610711430855</v>
      </c>
      <c r="AC1612" s="156">
        <v>0.00689340228511963</v>
      </c>
      <c r="AD1612" s="157">
        <v>54832</v>
      </c>
      <c r="AE1612" s="158">
        <v>1220</v>
      </c>
      <c r="AF1612" s="158">
        <v>0</v>
      </c>
      <c r="AG1612" s="158">
        <v>62227</v>
      </c>
      <c r="AH1612" s="158">
        <v>1336</v>
      </c>
      <c r="AI1612" s="158">
        <v>0</v>
      </c>
      <c r="AJ1612" s="155">
        <v>0.0222497811496936</v>
      </c>
      <c r="AK1612" s="155">
        <v>0.0214697799990358</v>
      </c>
      <c r="AL1612" s="156">
        <v>0.000780001150657818</v>
      </c>
    </row>
    <row r="1613" spans="1:38">
      <c r="A1613" s="166" t="s">
        <v>1085</v>
      </c>
      <c r="B1613" s="167" t="s">
        <v>1849</v>
      </c>
      <c r="C1613" s="167" t="s">
        <v>1438</v>
      </c>
      <c r="D1613" s="150">
        <v>2193</v>
      </c>
      <c r="E1613" s="150">
        <v>37</v>
      </c>
      <c r="F1613" s="150">
        <v>34</v>
      </c>
      <c r="G1613" s="150">
        <v>0</v>
      </c>
      <c r="H1613" s="150">
        <v>0</v>
      </c>
      <c r="I1613" s="151">
        <v>2433</v>
      </c>
      <c r="J1613" s="151">
        <v>37</v>
      </c>
      <c r="K1613" s="151">
        <v>37</v>
      </c>
      <c r="L1613" s="151">
        <v>0</v>
      </c>
      <c r="M1613" s="151">
        <v>0</v>
      </c>
      <c r="N1613" s="151">
        <v>1547</v>
      </c>
      <c r="O1613" s="151">
        <v>20</v>
      </c>
      <c r="P1613" s="151">
        <v>20</v>
      </c>
      <c r="Q1613" s="151">
        <v>9</v>
      </c>
      <c r="R1613" s="151">
        <v>0</v>
      </c>
      <c r="S1613" s="152">
        <v>0.015</v>
      </c>
      <c r="T1613" s="153">
        <v>52690</v>
      </c>
      <c r="U1613" s="153">
        <v>957</v>
      </c>
      <c r="V1613" s="153">
        <v>954</v>
      </c>
      <c r="W1613" s="153">
        <v>0</v>
      </c>
      <c r="X1613" s="151">
        <v>863</v>
      </c>
      <c r="Y1613" s="154">
        <v>0.0181628392484342</v>
      </c>
      <c r="Z1613" s="154">
        <v>0.0168718650250798</v>
      </c>
      <c r="AA1613" s="154">
        <v>0.0152075626798192</v>
      </c>
      <c r="AB1613" s="155">
        <v>0.0129282482223659</v>
      </c>
      <c r="AC1613" s="156">
        <v>0.00166430234526065</v>
      </c>
      <c r="AD1613" s="157">
        <v>14200</v>
      </c>
      <c r="AE1613" s="158">
        <v>267</v>
      </c>
      <c r="AF1613" s="158">
        <v>0</v>
      </c>
      <c r="AG1613" s="158">
        <v>16148</v>
      </c>
      <c r="AH1613" s="158">
        <v>291</v>
      </c>
      <c r="AI1613" s="158">
        <v>0</v>
      </c>
      <c r="AJ1613" s="155">
        <v>0.0188028169014085</v>
      </c>
      <c r="AK1613" s="155">
        <v>0.0180208075303443</v>
      </c>
      <c r="AL1613" s="156">
        <v>0.000782009371064138</v>
      </c>
    </row>
    <row r="1614" spans="1:38">
      <c r="A1614" s="166" t="s">
        <v>1085</v>
      </c>
      <c r="B1614" s="167" t="s">
        <v>1849</v>
      </c>
      <c r="C1614" s="167" t="s">
        <v>1439</v>
      </c>
      <c r="D1614" s="150">
        <v>5869</v>
      </c>
      <c r="E1614" s="150">
        <v>91</v>
      </c>
      <c r="F1614" s="150">
        <v>72</v>
      </c>
      <c r="G1614" s="150">
        <v>2</v>
      </c>
      <c r="H1614" s="150">
        <v>0</v>
      </c>
      <c r="I1614" s="151">
        <v>6988</v>
      </c>
      <c r="J1614" s="151">
        <v>81</v>
      </c>
      <c r="K1614" s="151">
        <v>79</v>
      </c>
      <c r="L1614" s="151">
        <v>16</v>
      </c>
      <c r="M1614" s="151">
        <v>0</v>
      </c>
      <c r="N1614" s="151">
        <v>4395</v>
      </c>
      <c r="O1614" s="151">
        <v>49</v>
      </c>
      <c r="P1614" s="151">
        <v>49</v>
      </c>
      <c r="Q1614" s="151">
        <v>31</v>
      </c>
      <c r="R1614" s="151">
        <v>0</v>
      </c>
      <c r="S1614" s="152">
        <v>0.015</v>
      </c>
      <c r="T1614" s="153">
        <v>148533</v>
      </c>
      <c r="U1614" s="153">
        <v>2299</v>
      </c>
      <c r="V1614" s="153">
        <v>2278</v>
      </c>
      <c r="W1614" s="153">
        <v>1</v>
      </c>
      <c r="X1614" s="151">
        <v>2106</v>
      </c>
      <c r="Y1614" s="154">
        <v>0.0154713094059906</v>
      </c>
      <c r="Z1614" s="154">
        <v>0.0155051967967286</v>
      </c>
      <c r="AA1614" s="154">
        <v>0.0115912993703492</v>
      </c>
      <c r="AB1614" s="155">
        <v>0.0111490329920364</v>
      </c>
      <c r="AC1614" s="156">
        <v>0.0039138974263794</v>
      </c>
      <c r="AD1614" s="157">
        <v>39562</v>
      </c>
      <c r="AE1614" s="158">
        <v>575</v>
      </c>
      <c r="AF1614" s="158">
        <v>0</v>
      </c>
      <c r="AG1614" s="158">
        <v>44767</v>
      </c>
      <c r="AH1614" s="158">
        <v>671</v>
      </c>
      <c r="AI1614" s="158">
        <v>0</v>
      </c>
      <c r="AJ1614" s="155">
        <v>0.0145341489307922</v>
      </c>
      <c r="AK1614" s="155">
        <v>0.0149887193691782</v>
      </c>
      <c r="AL1614" s="156">
        <v>-0.000454570438386015</v>
      </c>
    </row>
    <row r="1615" spans="1:38">
      <c r="A1615" s="166" t="s">
        <v>1085</v>
      </c>
      <c r="B1615" s="167" t="s">
        <v>1849</v>
      </c>
      <c r="C1615" s="167" t="s">
        <v>1440</v>
      </c>
      <c r="D1615" s="150">
        <v>11124</v>
      </c>
      <c r="E1615" s="150">
        <v>225</v>
      </c>
      <c r="F1615" s="150">
        <v>171</v>
      </c>
      <c r="G1615" s="150">
        <v>0</v>
      </c>
      <c r="H1615" s="150">
        <v>0</v>
      </c>
      <c r="I1615" s="151">
        <v>13105</v>
      </c>
      <c r="J1615" s="151">
        <v>178</v>
      </c>
      <c r="K1615" s="151">
        <v>178</v>
      </c>
      <c r="L1615" s="151">
        <v>9</v>
      </c>
      <c r="M1615" s="151">
        <v>0</v>
      </c>
      <c r="N1615" s="151">
        <v>8571</v>
      </c>
      <c r="O1615" s="151">
        <v>194</v>
      </c>
      <c r="P1615" s="151">
        <v>194</v>
      </c>
      <c r="Q1615" s="151">
        <v>67</v>
      </c>
      <c r="R1615" s="151">
        <v>0</v>
      </c>
      <c r="S1615" s="152">
        <v>0.015</v>
      </c>
      <c r="T1615" s="153">
        <v>277307</v>
      </c>
      <c r="U1615" s="153">
        <v>5701</v>
      </c>
      <c r="V1615" s="153">
        <v>5646</v>
      </c>
      <c r="W1615" s="153">
        <v>2</v>
      </c>
      <c r="X1615" s="151">
        <v>4958</v>
      </c>
      <c r="Y1615" s="154">
        <v>0.0205512302249853</v>
      </c>
      <c r="Z1615" s="154">
        <v>0.0202265372168285</v>
      </c>
      <c r="AA1615" s="154">
        <v>0.0135826020602823</v>
      </c>
      <c r="AB1615" s="155">
        <v>0.0226344650565862</v>
      </c>
      <c r="AC1615" s="156">
        <v>0.00664393515654614</v>
      </c>
      <c r="AD1615" s="157">
        <v>75200</v>
      </c>
      <c r="AE1615" s="158">
        <v>1607</v>
      </c>
      <c r="AF1615" s="158">
        <v>0</v>
      </c>
      <c r="AG1615" s="158">
        <v>84014</v>
      </c>
      <c r="AH1615" s="158">
        <v>1693</v>
      </c>
      <c r="AI1615" s="158">
        <v>2</v>
      </c>
      <c r="AJ1615" s="155">
        <v>0.0213696808510638</v>
      </c>
      <c r="AK1615" s="155">
        <v>0.0201275977813222</v>
      </c>
      <c r="AL1615" s="156">
        <v>0.00124208306974167</v>
      </c>
    </row>
    <row r="1616" spans="1:38">
      <c r="A1616" s="166" t="s">
        <v>1085</v>
      </c>
      <c r="B1616" s="167" t="s">
        <v>1850</v>
      </c>
      <c r="C1616" s="167" t="s">
        <v>1441</v>
      </c>
      <c r="D1616" s="150">
        <v>7475</v>
      </c>
      <c r="E1616" s="150">
        <v>162</v>
      </c>
      <c r="F1616" s="150">
        <v>117</v>
      </c>
      <c r="G1616" s="150">
        <v>11</v>
      </c>
      <c r="H1616" s="150">
        <v>0</v>
      </c>
      <c r="I1616" s="151">
        <v>8678</v>
      </c>
      <c r="J1616" s="151">
        <v>155</v>
      </c>
      <c r="K1616" s="151">
        <v>155</v>
      </c>
      <c r="L1616" s="151">
        <v>21</v>
      </c>
      <c r="M1616" s="151">
        <v>0</v>
      </c>
      <c r="N1616" s="151">
        <v>5690</v>
      </c>
      <c r="O1616" s="151">
        <v>157</v>
      </c>
      <c r="P1616" s="151">
        <v>157</v>
      </c>
      <c r="Q1616" s="151">
        <v>79</v>
      </c>
      <c r="R1616" s="151">
        <v>0</v>
      </c>
      <c r="S1616" s="152">
        <v>0.015</v>
      </c>
      <c r="T1616" s="153">
        <v>185208</v>
      </c>
      <c r="U1616" s="153">
        <v>4338</v>
      </c>
      <c r="V1616" s="153">
        <v>4288</v>
      </c>
      <c r="W1616" s="153">
        <v>7</v>
      </c>
      <c r="X1616" s="151">
        <v>3878</v>
      </c>
      <c r="Y1616" s="154">
        <v>0.0233845190272558</v>
      </c>
      <c r="Z1616" s="154">
        <v>0.0216722408026756</v>
      </c>
      <c r="AA1616" s="154">
        <v>0.0178612583544596</v>
      </c>
      <c r="AB1616" s="155">
        <v>0.0275922671353251</v>
      </c>
      <c r="AC1616" s="156">
        <v>0.00381098244821603</v>
      </c>
      <c r="AD1616" s="157">
        <v>49266</v>
      </c>
      <c r="AE1616" s="158">
        <v>1075</v>
      </c>
      <c r="AF1616" s="158">
        <v>0</v>
      </c>
      <c r="AG1616" s="158">
        <v>55229</v>
      </c>
      <c r="AH1616" s="158">
        <v>1320</v>
      </c>
      <c r="AI1616" s="158">
        <v>0</v>
      </c>
      <c r="AJ1616" s="155">
        <v>0.0218203223318313</v>
      </c>
      <c r="AK1616" s="155">
        <v>0.0239004870629561</v>
      </c>
      <c r="AL1616" s="156">
        <v>-0.00208016473112477</v>
      </c>
    </row>
    <row r="1617" spans="1:38">
      <c r="A1617" s="166" t="s">
        <v>1085</v>
      </c>
      <c r="B1617" s="167" t="s">
        <v>1850</v>
      </c>
      <c r="C1617" s="167" t="s">
        <v>1442</v>
      </c>
      <c r="D1617" s="150">
        <v>6703</v>
      </c>
      <c r="E1617" s="150">
        <v>146</v>
      </c>
      <c r="F1617" s="150">
        <v>115</v>
      </c>
      <c r="G1617" s="150">
        <v>1</v>
      </c>
      <c r="H1617" s="150">
        <v>0</v>
      </c>
      <c r="I1617" s="151">
        <v>7906</v>
      </c>
      <c r="J1617" s="151">
        <v>167</v>
      </c>
      <c r="K1617" s="151">
        <v>166</v>
      </c>
      <c r="L1617" s="151">
        <v>25</v>
      </c>
      <c r="M1617" s="151">
        <v>0</v>
      </c>
      <c r="N1617" s="151">
        <v>5181</v>
      </c>
      <c r="O1617" s="151">
        <v>151</v>
      </c>
      <c r="P1617" s="151">
        <v>151</v>
      </c>
      <c r="Q1617" s="151">
        <v>109</v>
      </c>
      <c r="R1617" s="151">
        <v>0</v>
      </c>
      <c r="S1617" s="152">
        <v>0.015</v>
      </c>
      <c r="T1617" s="153">
        <v>168425</v>
      </c>
      <c r="U1617" s="153">
        <v>3569</v>
      </c>
      <c r="V1617" s="153">
        <v>3537</v>
      </c>
      <c r="W1617" s="153">
        <v>0</v>
      </c>
      <c r="X1617" s="151">
        <v>3203</v>
      </c>
      <c r="Y1617" s="154">
        <v>0.0211904408490426</v>
      </c>
      <c r="Z1617" s="154">
        <v>0.0217812919588244</v>
      </c>
      <c r="AA1617" s="154">
        <v>0.0211231975714647</v>
      </c>
      <c r="AB1617" s="155">
        <v>0.0291449527118317</v>
      </c>
      <c r="AC1617" s="156">
        <v>0.000658094387359698</v>
      </c>
      <c r="AD1617" s="157">
        <v>45142</v>
      </c>
      <c r="AE1617" s="158">
        <v>982</v>
      </c>
      <c r="AF1617" s="158">
        <v>0</v>
      </c>
      <c r="AG1617" s="158">
        <v>50287</v>
      </c>
      <c r="AH1617" s="158">
        <v>1090</v>
      </c>
      <c r="AI1617" s="158">
        <v>0</v>
      </c>
      <c r="AJ1617" s="155">
        <v>0.0217535775995747</v>
      </c>
      <c r="AK1617" s="155">
        <v>0.0216755821584107</v>
      </c>
      <c r="AL1617" s="156">
        <v>7.79954411639534e-5</v>
      </c>
    </row>
    <row r="1618" spans="1:38">
      <c r="A1618" s="166" t="s">
        <v>1085</v>
      </c>
      <c r="B1618" s="167" t="s">
        <v>1850</v>
      </c>
      <c r="C1618" s="167" t="s">
        <v>1443</v>
      </c>
      <c r="D1618" s="150">
        <v>2149</v>
      </c>
      <c r="E1618" s="150">
        <v>53</v>
      </c>
      <c r="F1618" s="150">
        <v>39</v>
      </c>
      <c r="G1618" s="150">
        <v>1</v>
      </c>
      <c r="H1618" s="150">
        <v>0</v>
      </c>
      <c r="I1618" s="151">
        <v>2423</v>
      </c>
      <c r="J1618" s="151">
        <v>48</v>
      </c>
      <c r="K1618" s="151">
        <v>48</v>
      </c>
      <c r="L1618" s="151">
        <v>10</v>
      </c>
      <c r="M1618" s="151">
        <v>0</v>
      </c>
      <c r="N1618" s="151">
        <v>1585</v>
      </c>
      <c r="O1618" s="151">
        <v>40</v>
      </c>
      <c r="P1618" s="151">
        <v>40</v>
      </c>
      <c r="Q1618" s="151">
        <v>29</v>
      </c>
      <c r="R1618" s="151">
        <v>0</v>
      </c>
      <c r="S1618" s="152">
        <v>0.015</v>
      </c>
      <c r="T1618" s="153">
        <v>52720</v>
      </c>
      <c r="U1618" s="153">
        <v>1216</v>
      </c>
      <c r="V1618" s="153">
        <v>1201</v>
      </c>
      <c r="W1618" s="153">
        <v>0</v>
      </c>
      <c r="X1618" s="151">
        <v>1096</v>
      </c>
      <c r="Y1618" s="154">
        <v>0.0230652503793627</v>
      </c>
      <c r="Z1618" s="154">
        <v>0.024662633783155</v>
      </c>
      <c r="AA1618" s="154">
        <v>0.0198101527032604</v>
      </c>
      <c r="AB1618" s="155">
        <v>0.0252365930599369</v>
      </c>
      <c r="AC1618" s="156">
        <v>0.00485248107989454</v>
      </c>
      <c r="AD1618" s="157">
        <v>14333</v>
      </c>
      <c r="AE1618" s="158">
        <v>353</v>
      </c>
      <c r="AF1618" s="158">
        <v>0</v>
      </c>
      <c r="AG1618" s="158">
        <v>15768</v>
      </c>
      <c r="AH1618" s="158">
        <v>355</v>
      </c>
      <c r="AI1618" s="158">
        <v>0</v>
      </c>
      <c r="AJ1618" s="155">
        <v>0.0246284797320868</v>
      </c>
      <c r="AK1618" s="155">
        <v>0.0225139523084729</v>
      </c>
      <c r="AL1618" s="156">
        <v>0.00211452742361394</v>
      </c>
    </row>
    <row r="1619" spans="1:38">
      <c r="A1619" s="166" t="s">
        <v>1085</v>
      </c>
      <c r="B1619" s="167" t="s">
        <v>1850</v>
      </c>
      <c r="C1619" s="167" t="s">
        <v>1444</v>
      </c>
      <c r="D1619" s="150">
        <v>2373</v>
      </c>
      <c r="E1619" s="150">
        <v>40</v>
      </c>
      <c r="F1619" s="150">
        <v>30</v>
      </c>
      <c r="G1619" s="150">
        <v>0</v>
      </c>
      <c r="H1619" s="150">
        <v>0</v>
      </c>
      <c r="I1619" s="151">
        <v>2762</v>
      </c>
      <c r="J1619" s="151">
        <v>32</v>
      </c>
      <c r="K1619" s="151">
        <v>32</v>
      </c>
      <c r="L1619" s="151">
        <v>5</v>
      </c>
      <c r="M1619" s="151">
        <v>0</v>
      </c>
      <c r="N1619" s="151">
        <v>1777</v>
      </c>
      <c r="O1619" s="151">
        <v>32</v>
      </c>
      <c r="P1619" s="151">
        <v>32</v>
      </c>
      <c r="Q1619" s="151">
        <v>25</v>
      </c>
      <c r="R1619" s="151">
        <v>0</v>
      </c>
      <c r="S1619" s="152">
        <v>0.015</v>
      </c>
      <c r="T1619" s="153">
        <v>60731</v>
      </c>
      <c r="U1619" s="153">
        <v>913</v>
      </c>
      <c r="V1619" s="153">
        <v>903</v>
      </c>
      <c r="W1619" s="153">
        <v>0</v>
      </c>
      <c r="X1619" s="151">
        <v>829</v>
      </c>
      <c r="Y1619" s="154">
        <v>0.0150335084223872</v>
      </c>
      <c r="Z1619" s="154">
        <v>0.0168563000421408</v>
      </c>
      <c r="AA1619" s="154">
        <v>0.0115858073859522</v>
      </c>
      <c r="AB1619" s="155">
        <v>0.0180078784468205</v>
      </c>
      <c r="AC1619" s="156">
        <v>0.00527049265618854</v>
      </c>
      <c r="AD1619" s="157">
        <v>15996</v>
      </c>
      <c r="AE1619" s="158">
        <v>247</v>
      </c>
      <c r="AF1619" s="158">
        <v>0</v>
      </c>
      <c r="AG1619" s="158">
        <v>17959</v>
      </c>
      <c r="AH1619" s="158">
        <v>277</v>
      </c>
      <c r="AI1619" s="158">
        <v>0</v>
      </c>
      <c r="AJ1619" s="155">
        <v>0.015441360340085</v>
      </c>
      <c r="AK1619" s="155">
        <v>0.0154240213820369</v>
      </c>
      <c r="AL1619" s="156">
        <v>1.73389580481603e-5</v>
      </c>
    </row>
    <row r="1620" spans="1:38">
      <c r="A1620" s="166" t="s">
        <v>1085</v>
      </c>
      <c r="B1620" s="167" t="s">
        <v>1850</v>
      </c>
      <c r="C1620" s="167" t="s">
        <v>1445</v>
      </c>
      <c r="D1620" s="150">
        <v>4386</v>
      </c>
      <c r="E1620" s="150">
        <v>73</v>
      </c>
      <c r="F1620" s="150">
        <v>47</v>
      </c>
      <c r="G1620" s="150">
        <v>5</v>
      </c>
      <c r="H1620" s="150">
        <v>0</v>
      </c>
      <c r="I1620" s="151">
        <v>5131</v>
      </c>
      <c r="J1620" s="151">
        <v>100</v>
      </c>
      <c r="K1620" s="151">
        <v>100</v>
      </c>
      <c r="L1620" s="151">
        <v>7</v>
      </c>
      <c r="M1620" s="151">
        <v>0</v>
      </c>
      <c r="N1620" s="151">
        <v>3684</v>
      </c>
      <c r="O1620" s="151">
        <v>76</v>
      </c>
      <c r="P1620" s="151">
        <v>76</v>
      </c>
      <c r="Q1620" s="151">
        <v>38</v>
      </c>
      <c r="R1620" s="151">
        <v>0</v>
      </c>
      <c r="S1620" s="152">
        <v>0.015</v>
      </c>
      <c r="T1620" s="153">
        <v>113057</v>
      </c>
      <c r="U1620" s="153">
        <v>2343</v>
      </c>
      <c r="V1620" s="153">
        <v>2317</v>
      </c>
      <c r="W1620" s="153">
        <v>0</v>
      </c>
      <c r="X1620" s="151">
        <v>2116</v>
      </c>
      <c r="Y1620" s="154">
        <v>0.0207240595451852</v>
      </c>
      <c r="Z1620" s="154">
        <v>0.0166438668490652</v>
      </c>
      <c r="AA1620" s="154">
        <v>0.0194893782888326</v>
      </c>
      <c r="AB1620" s="155">
        <v>0.0206297502714441</v>
      </c>
      <c r="AC1620" s="156">
        <v>-0.00284551143976738</v>
      </c>
      <c r="AD1620" s="157">
        <v>30049</v>
      </c>
      <c r="AE1620" s="158">
        <v>640</v>
      </c>
      <c r="AF1620" s="158">
        <v>0</v>
      </c>
      <c r="AG1620" s="158">
        <v>34057</v>
      </c>
      <c r="AH1620" s="158">
        <v>827</v>
      </c>
      <c r="AI1620" s="158">
        <v>0</v>
      </c>
      <c r="AJ1620" s="155">
        <v>0.0212985457086758</v>
      </c>
      <c r="AK1620" s="155">
        <v>0.0242828199782717</v>
      </c>
      <c r="AL1620" s="156">
        <v>-0.00298427426959589</v>
      </c>
    </row>
    <row r="1621" spans="1:38">
      <c r="A1621" s="166" t="s">
        <v>1085</v>
      </c>
      <c r="B1621" s="167" t="s">
        <v>1850</v>
      </c>
      <c r="C1621" s="167" t="s">
        <v>1446</v>
      </c>
      <c r="D1621" s="150">
        <v>0</v>
      </c>
      <c r="E1621" s="150">
        <v>0</v>
      </c>
      <c r="F1621" s="150">
        <v>0</v>
      </c>
      <c r="G1621" s="150">
        <v>0</v>
      </c>
      <c r="H1621" s="150">
        <v>0</v>
      </c>
      <c r="I1621" s="151">
        <v>0</v>
      </c>
      <c r="J1621" s="151">
        <v>0</v>
      </c>
      <c r="K1621" s="151">
        <v>0</v>
      </c>
      <c r="L1621" s="151">
        <v>0</v>
      </c>
      <c r="M1621" s="151">
        <v>0</v>
      </c>
      <c r="N1621" s="151">
        <v>0</v>
      </c>
      <c r="O1621" s="151">
        <v>0</v>
      </c>
      <c r="P1621" s="151">
        <v>0</v>
      </c>
      <c r="Q1621" s="151">
        <v>0</v>
      </c>
      <c r="R1621" s="151">
        <v>0</v>
      </c>
      <c r="S1621" s="152">
        <v>0.015</v>
      </c>
      <c r="T1621" s="153">
        <v>0</v>
      </c>
      <c r="U1621" s="153">
        <v>17</v>
      </c>
      <c r="V1621" s="153">
        <v>17</v>
      </c>
      <c r="W1621" s="153">
        <v>0</v>
      </c>
      <c r="X1621" s="151">
        <v>17</v>
      </c>
      <c r="Y1621" s="154">
        <v>0</v>
      </c>
      <c r="Z1621" s="154">
        <v>0</v>
      </c>
      <c r="AA1621" s="154">
        <v>0</v>
      </c>
      <c r="AB1621" s="155">
        <v>0</v>
      </c>
      <c r="AC1621" s="156">
        <v>0</v>
      </c>
      <c r="AD1621" s="157">
        <v>0</v>
      </c>
      <c r="AE1621" s="158">
        <v>2</v>
      </c>
      <c r="AF1621" s="158">
        <v>0</v>
      </c>
      <c r="AG1621" s="158">
        <v>0</v>
      </c>
      <c r="AH1621" s="158">
        <v>6</v>
      </c>
      <c r="AI1621" s="158">
        <v>0</v>
      </c>
      <c r="AJ1621" s="155">
        <v>0</v>
      </c>
      <c r="AK1621" s="155">
        <v>0</v>
      </c>
      <c r="AL1621" s="156">
        <v>0</v>
      </c>
    </row>
    <row r="1622" spans="1:38">
      <c r="A1622" s="166" t="s">
        <v>1085</v>
      </c>
      <c r="B1622" s="167" t="s">
        <v>1850</v>
      </c>
      <c r="C1622" s="167" t="s">
        <v>1447</v>
      </c>
      <c r="D1622" s="150">
        <v>7831</v>
      </c>
      <c r="E1622" s="150">
        <v>158</v>
      </c>
      <c r="F1622" s="150">
        <v>78</v>
      </c>
      <c r="G1622" s="150">
        <v>11</v>
      </c>
      <c r="H1622" s="150">
        <v>0</v>
      </c>
      <c r="I1622" s="151">
        <v>8321</v>
      </c>
      <c r="J1622" s="151">
        <v>133</v>
      </c>
      <c r="K1622" s="151">
        <v>133</v>
      </c>
      <c r="L1622" s="151">
        <v>23</v>
      </c>
      <c r="M1622" s="151">
        <v>0</v>
      </c>
      <c r="N1622" s="151">
        <v>6435</v>
      </c>
      <c r="O1622" s="151">
        <v>94</v>
      </c>
      <c r="P1622" s="151">
        <v>94</v>
      </c>
      <c r="Q1622" s="151">
        <v>51</v>
      </c>
      <c r="R1622" s="151">
        <v>0</v>
      </c>
      <c r="S1622" s="152">
        <v>0.015</v>
      </c>
      <c r="T1622" s="153">
        <v>188728</v>
      </c>
      <c r="U1622" s="153">
        <v>3286</v>
      </c>
      <c r="V1622" s="153">
        <v>3206</v>
      </c>
      <c r="W1622" s="153">
        <v>3</v>
      </c>
      <c r="X1622" s="151">
        <v>2921</v>
      </c>
      <c r="Y1622" s="154">
        <v>0.0173954050273409</v>
      </c>
      <c r="Z1622" s="154">
        <v>0.0201762227046354</v>
      </c>
      <c r="AA1622" s="154">
        <v>0.0159836558105997</v>
      </c>
      <c r="AB1622" s="155">
        <v>0.0146076146076146</v>
      </c>
      <c r="AC1622" s="156">
        <v>0.00419256689403574</v>
      </c>
      <c r="AD1622" s="157">
        <v>51751</v>
      </c>
      <c r="AE1622" s="158">
        <v>818</v>
      </c>
      <c r="AF1622" s="158">
        <v>1</v>
      </c>
      <c r="AG1622" s="158">
        <v>55571</v>
      </c>
      <c r="AH1622" s="158">
        <v>952</v>
      </c>
      <c r="AI1622" s="158">
        <v>0</v>
      </c>
      <c r="AJ1622" s="155">
        <v>0.0157871345481247</v>
      </c>
      <c r="AK1622" s="155">
        <v>0.0171312375159706</v>
      </c>
      <c r="AL1622" s="156">
        <v>-0.00134410296784588</v>
      </c>
    </row>
    <row r="1623" spans="1:38">
      <c r="A1623" s="166" t="s">
        <v>1085</v>
      </c>
      <c r="B1623" s="167" t="s">
        <v>1850</v>
      </c>
      <c r="C1623" s="167" t="s">
        <v>1448</v>
      </c>
      <c r="D1623" s="150">
        <v>5766</v>
      </c>
      <c r="E1623" s="150">
        <v>136</v>
      </c>
      <c r="F1623" s="150">
        <v>96</v>
      </c>
      <c r="G1623" s="150">
        <v>11</v>
      </c>
      <c r="H1623" s="150">
        <v>0</v>
      </c>
      <c r="I1623" s="151">
        <v>6845</v>
      </c>
      <c r="J1623" s="151">
        <v>189</v>
      </c>
      <c r="K1623" s="151">
        <v>187</v>
      </c>
      <c r="L1623" s="151">
        <v>34</v>
      </c>
      <c r="M1623" s="151">
        <v>0</v>
      </c>
      <c r="N1623" s="151">
        <v>4691</v>
      </c>
      <c r="O1623" s="151">
        <v>113</v>
      </c>
      <c r="P1623" s="151">
        <v>113</v>
      </c>
      <c r="Q1623" s="151">
        <v>60</v>
      </c>
      <c r="R1623" s="151">
        <v>0</v>
      </c>
      <c r="S1623" s="152">
        <v>0.015</v>
      </c>
      <c r="T1623" s="153">
        <v>146536</v>
      </c>
      <c r="U1623" s="153">
        <v>3423</v>
      </c>
      <c r="V1623" s="153">
        <v>3380</v>
      </c>
      <c r="W1623" s="153">
        <v>10</v>
      </c>
      <c r="X1623" s="151">
        <v>3040</v>
      </c>
      <c r="Y1623" s="154">
        <v>0.0232912048916307</v>
      </c>
      <c r="Z1623" s="154">
        <v>0.0235865417967395</v>
      </c>
      <c r="AA1623" s="154">
        <v>0.0276113951789627</v>
      </c>
      <c r="AB1623" s="155">
        <v>0.0240886804519292</v>
      </c>
      <c r="AC1623" s="156">
        <v>-0.00402485338222324</v>
      </c>
      <c r="AD1623" s="157">
        <v>39874</v>
      </c>
      <c r="AE1623" s="158">
        <v>967</v>
      </c>
      <c r="AF1623" s="158">
        <v>3</v>
      </c>
      <c r="AG1623" s="158">
        <v>43051</v>
      </c>
      <c r="AH1623" s="158">
        <v>958</v>
      </c>
      <c r="AI1623" s="158">
        <v>4</v>
      </c>
      <c r="AJ1623" s="155">
        <v>0.0241761548878969</v>
      </c>
      <c r="AK1623" s="155">
        <v>0.0221597640008362</v>
      </c>
      <c r="AL1623" s="156">
        <v>0.00201639088706066</v>
      </c>
    </row>
    <row r="1624" spans="1:38">
      <c r="A1624" s="166" t="s">
        <v>1085</v>
      </c>
      <c r="B1624" s="167" t="s">
        <v>1850</v>
      </c>
      <c r="C1624" s="167" t="s">
        <v>1449</v>
      </c>
      <c r="D1624" s="150">
        <v>5621</v>
      </c>
      <c r="E1624" s="150">
        <v>163</v>
      </c>
      <c r="F1624" s="150">
        <v>109</v>
      </c>
      <c r="G1624" s="150">
        <v>1</v>
      </c>
      <c r="H1624" s="150">
        <v>0</v>
      </c>
      <c r="I1624" s="151">
        <v>6791</v>
      </c>
      <c r="J1624" s="151">
        <v>158</v>
      </c>
      <c r="K1624" s="151">
        <v>158</v>
      </c>
      <c r="L1624" s="151">
        <v>48</v>
      </c>
      <c r="M1624" s="151">
        <v>0</v>
      </c>
      <c r="N1624" s="151">
        <v>4454</v>
      </c>
      <c r="O1624" s="151">
        <v>110</v>
      </c>
      <c r="P1624" s="151">
        <v>110</v>
      </c>
      <c r="Q1624" s="151">
        <v>69</v>
      </c>
      <c r="R1624" s="151">
        <v>0</v>
      </c>
      <c r="S1624" s="152">
        <v>0.015</v>
      </c>
      <c r="T1624" s="153">
        <v>148547</v>
      </c>
      <c r="U1624" s="153">
        <v>3445</v>
      </c>
      <c r="V1624" s="153">
        <v>3391</v>
      </c>
      <c r="W1624" s="153">
        <v>1</v>
      </c>
      <c r="X1624" s="151">
        <v>3086</v>
      </c>
      <c r="Y1624" s="154">
        <v>0.0231845813109656</v>
      </c>
      <c r="Z1624" s="154">
        <v>0.0289983988614126</v>
      </c>
      <c r="AA1624" s="154">
        <v>0.0232660874687086</v>
      </c>
      <c r="AB1624" s="155">
        <v>0.0246969016614279</v>
      </c>
      <c r="AC1624" s="156">
        <v>0.00573231139270398</v>
      </c>
      <c r="AD1624" s="157">
        <v>38962</v>
      </c>
      <c r="AE1624" s="158">
        <v>935</v>
      </c>
      <c r="AF1624" s="158">
        <v>0</v>
      </c>
      <c r="AG1624" s="158">
        <v>44574</v>
      </c>
      <c r="AH1624" s="158">
        <v>989</v>
      </c>
      <c r="AI1624" s="158">
        <v>0</v>
      </c>
      <c r="AJ1624" s="155">
        <v>0.0239977413890457</v>
      </c>
      <c r="AK1624" s="155">
        <v>0.02218782249742</v>
      </c>
      <c r="AL1624" s="156">
        <v>0.00180991889162571</v>
      </c>
    </row>
    <row r="1625" spans="1:38">
      <c r="A1625" s="166" t="s">
        <v>1085</v>
      </c>
      <c r="B1625" s="167" t="s">
        <v>1850</v>
      </c>
      <c r="C1625" s="167" t="s">
        <v>1450</v>
      </c>
      <c r="D1625" s="150">
        <v>5570</v>
      </c>
      <c r="E1625" s="150">
        <v>129</v>
      </c>
      <c r="F1625" s="150">
        <v>84</v>
      </c>
      <c r="G1625" s="150">
        <v>2</v>
      </c>
      <c r="H1625" s="150">
        <v>0</v>
      </c>
      <c r="I1625" s="151">
        <v>6481</v>
      </c>
      <c r="J1625" s="151">
        <v>103</v>
      </c>
      <c r="K1625" s="151">
        <v>103</v>
      </c>
      <c r="L1625" s="151">
        <v>24</v>
      </c>
      <c r="M1625" s="151">
        <v>0</v>
      </c>
      <c r="N1625" s="151">
        <v>4246</v>
      </c>
      <c r="O1625" s="151">
        <v>130</v>
      </c>
      <c r="P1625" s="151">
        <v>130</v>
      </c>
      <c r="Q1625" s="151">
        <v>74</v>
      </c>
      <c r="R1625" s="151">
        <v>0</v>
      </c>
      <c r="S1625" s="152">
        <v>0.015</v>
      </c>
      <c r="T1625" s="153">
        <v>140448</v>
      </c>
      <c r="U1625" s="153">
        <v>2843</v>
      </c>
      <c r="V1625" s="153">
        <v>2798</v>
      </c>
      <c r="W1625" s="153">
        <v>0</v>
      </c>
      <c r="X1625" s="151">
        <v>2536</v>
      </c>
      <c r="Y1625" s="154">
        <v>0.020242367281841</v>
      </c>
      <c r="Z1625" s="154">
        <v>0.0231597845601436</v>
      </c>
      <c r="AA1625" s="154">
        <v>0.0158926091652523</v>
      </c>
      <c r="AB1625" s="155">
        <v>0.0306170513424399</v>
      </c>
      <c r="AC1625" s="156">
        <v>0.00726717539489135</v>
      </c>
      <c r="AD1625" s="157">
        <v>37421</v>
      </c>
      <c r="AE1625" s="158">
        <v>733</v>
      </c>
      <c r="AF1625" s="158">
        <v>0</v>
      </c>
      <c r="AG1625" s="158">
        <v>41622</v>
      </c>
      <c r="AH1625" s="158">
        <v>833</v>
      </c>
      <c r="AI1625" s="158">
        <v>0</v>
      </c>
      <c r="AJ1625" s="155">
        <v>0.0195879319098902</v>
      </c>
      <c r="AK1625" s="155">
        <v>0.0200134544231416</v>
      </c>
      <c r="AL1625" s="156">
        <v>-0.000425522513251439</v>
      </c>
    </row>
    <row r="1626" spans="1:38">
      <c r="A1626" s="166" t="s">
        <v>1085</v>
      </c>
      <c r="B1626" s="167" t="s">
        <v>1850</v>
      </c>
      <c r="C1626" s="167" t="s">
        <v>1451</v>
      </c>
      <c r="D1626" s="150">
        <v>4740</v>
      </c>
      <c r="E1626" s="150">
        <v>104</v>
      </c>
      <c r="F1626" s="150">
        <v>66</v>
      </c>
      <c r="G1626" s="150">
        <v>0</v>
      </c>
      <c r="H1626" s="150">
        <v>0</v>
      </c>
      <c r="I1626" s="151">
        <v>6070</v>
      </c>
      <c r="J1626" s="151">
        <v>115</v>
      </c>
      <c r="K1626" s="151">
        <v>114</v>
      </c>
      <c r="L1626" s="151">
        <v>14</v>
      </c>
      <c r="M1626" s="151">
        <v>0</v>
      </c>
      <c r="N1626" s="151">
        <v>4049</v>
      </c>
      <c r="O1626" s="151">
        <v>88</v>
      </c>
      <c r="P1626" s="151">
        <v>88</v>
      </c>
      <c r="Q1626" s="151">
        <v>47</v>
      </c>
      <c r="R1626" s="151">
        <v>0</v>
      </c>
      <c r="S1626" s="152">
        <v>0.015</v>
      </c>
      <c r="T1626" s="153">
        <v>127292</v>
      </c>
      <c r="U1626" s="153">
        <v>2736</v>
      </c>
      <c r="V1626" s="153">
        <v>2694</v>
      </c>
      <c r="W1626" s="153">
        <v>0</v>
      </c>
      <c r="X1626" s="151">
        <v>2456</v>
      </c>
      <c r="Y1626" s="154">
        <v>0.0214938880683782</v>
      </c>
      <c r="Z1626" s="154">
        <v>0.0219409282700422</v>
      </c>
      <c r="AA1626" s="154">
        <v>0.0189456342668863</v>
      </c>
      <c r="AB1626" s="155">
        <v>0.0217337614225735</v>
      </c>
      <c r="AC1626" s="156">
        <v>0.00299529400315587</v>
      </c>
      <c r="AD1626" s="157">
        <v>33834</v>
      </c>
      <c r="AE1626" s="158">
        <v>762</v>
      </c>
      <c r="AF1626" s="158">
        <v>0</v>
      </c>
      <c r="AG1626" s="158">
        <v>37429</v>
      </c>
      <c r="AH1626" s="158">
        <v>804</v>
      </c>
      <c r="AI1626" s="158">
        <v>0</v>
      </c>
      <c r="AJ1626" s="155">
        <v>0.0225217237098776</v>
      </c>
      <c r="AK1626" s="155">
        <v>0.0214806700686633</v>
      </c>
      <c r="AL1626" s="156">
        <v>0.0010410536412143</v>
      </c>
    </row>
    <row r="1627" spans="1:38">
      <c r="A1627" s="166" t="s">
        <v>1085</v>
      </c>
      <c r="B1627" s="167" t="s">
        <v>33</v>
      </c>
      <c r="C1627" s="167" t="s">
        <v>1453</v>
      </c>
      <c r="D1627" s="150">
        <v>0</v>
      </c>
      <c r="E1627" s="150">
        <v>0</v>
      </c>
      <c r="F1627" s="150">
        <v>0</v>
      </c>
      <c r="G1627" s="150">
        <v>0</v>
      </c>
      <c r="H1627" s="150">
        <v>0</v>
      </c>
      <c r="I1627" s="151">
        <v>0</v>
      </c>
      <c r="J1627" s="151">
        <v>0</v>
      </c>
      <c r="K1627" s="151">
        <v>0</v>
      </c>
      <c r="L1627" s="151">
        <v>0</v>
      </c>
      <c r="M1627" s="151">
        <v>0</v>
      </c>
      <c r="N1627" s="151">
        <v>0</v>
      </c>
      <c r="O1627" s="151">
        <v>0</v>
      </c>
      <c r="P1627" s="151">
        <v>0</v>
      </c>
      <c r="Q1627" s="151">
        <v>0</v>
      </c>
      <c r="R1627" s="151">
        <v>0</v>
      </c>
      <c r="S1627" s="152">
        <v>0.015</v>
      </c>
      <c r="T1627" s="153">
        <v>0</v>
      </c>
      <c r="U1627" s="153">
        <v>0</v>
      </c>
      <c r="V1627" s="153">
        <v>0</v>
      </c>
      <c r="W1627" s="153">
        <v>0</v>
      </c>
      <c r="X1627" s="151">
        <v>0</v>
      </c>
      <c r="Y1627" s="154">
        <v>0</v>
      </c>
      <c r="Z1627" s="154">
        <v>0</v>
      </c>
      <c r="AA1627" s="154">
        <v>0</v>
      </c>
      <c r="AB1627" s="155">
        <v>0</v>
      </c>
      <c r="AC1627" s="156">
        <v>0</v>
      </c>
      <c r="AD1627" s="157">
        <v>0</v>
      </c>
      <c r="AE1627" s="158">
        <v>0</v>
      </c>
      <c r="AF1627" s="158">
        <v>0</v>
      </c>
      <c r="AG1627" s="158">
        <v>0</v>
      </c>
      <c r="AH1627" s="158">
        <v>0</v>
      </c>
      <c r="AI1627" s="158">
        <v>0</v>
      </c>
      <c r="AJ1627" s="155">
        <v>0</v>
      </c>
      <c r="AK1627" s="155">
        <v>0</v>
      </c>
      <c r="AL1627" s="156">
        <v>0</v>
      </c>
    </row>
    <row r="1628" spans="1:38">
      <c r="A1628" s="166" t="s">
        <v>1085</v>
      </c>
      <c r="B1628" s="167" t="s">
        <v>33</v>
      </c>
      <c r="C1628" s="167" t="s">
        <v>1454</v>
      </c>
      <c r="D1628" s="150">
        <v>0</v>
      </c>
      <c r="E1628" s="150">
        <v>0</v>
      </c>
      <c r="F1628" s="150">
        <v>0</v>
      </c>
      <c r="G1628" s="150">
        <v>0</v>
      </c>
      <c r="H1628" s="150">
        <v>0</v>
      </c>
      <c r="I1628" s="151">
        <v>0</v>
      </c>
      <c r="J1628" s="151">
        <v>0</v>
      </c>
      <c r="K1628" s="151">
        <v>0</v>
      </c>
      <c r="L1628" s="151">
        <v>0</v>
      </c>
      <c r="M1628" s="151">
        <v>0</v>
      </c>
      <c r="N1628" s="151">
        <v>0</v>
      </c>
      <c r="O1628" s="151">
        <v>0</v>
      </c>
      <c r="P1628" s="151">
        <v>0</v>
      </c>
      <c r="Q1628" s="151">
        <v>0</v>
      </c>
      <c r="R1628" s="151">
        <v>0</v>
      </c>
      <c r="S1628" s="152">
        <v>0.015</v>
      </c>
      <c r="T1628" s="153">
        <v>0</v>
      </c>
      <c r="U1628" s="153">
        <v>0</v>
      </c>
      <c r="V1628" s="153">
        <v>0</v>
      </c>
      <c r="W1628" s="153">
        <v>0</v>
      </c>
      <c r="X1628" s="151">
        <v>0</v>
      </c>
      <c r="Y1628" s="154">
        <v>0</v>
      </c>
      <c r="Z1628" s="154">
        <v>0</v>
      </c>
      <c r="AA1628" s="154">
        <v>0</v>
      </c>
      <c r="AB1628" s="155">
        <v>0</v>
      </c>
      <c r="AC1628" s="156">
        <v>0</v>
      </c>
      <c r="AD1628" s="157">
        <v>0</v>
      </c>
      <c r="AE1628" s="158">
        <v>0</v>
      </c>
      <c r="AF1628" s="158">
        <v>0</v>
      </c>
      <c r="AG1628" s="158">
        <v>0</v>
      </c>
      <c r="AH1628" s="158">
        <v>0</v>
      </c>
      <c r="AI1628" s="158">
        <v>0</v>
      </c>
      <c r="AJ1628" s="155">
        <v>0</v>
      </c>
      <c r="AK1628" s="155">
        <v>0</v>
      </c>
      <c r="AL1628" s="156">
        <v>0</v>
      </c>
    </row>
  </sheetData>
  <mergeCells count="38">
    <mergeCell ref="A1:AL1"/>
    <mergeCell ref="A2:F2"/>
    <mergeCell ref="G2:AL2"/>
    <mergeCell ref="Z3:AB3"/>
    <mergeCell ref="AJ3:AK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C3:AC4"/>
    <mergeCell ref="AD3:AD4"/>
    <mergeCell ref="AE3:AE4"/>
    <mergeCell ref="AF3:AF4"/>
    <mergeCell ref="AG3:AG4"/>
    <mergeCell ref="AH3:AH4"/>
    <mergeCell ref="AI3:AI4"/>
    <mergeCell ref="AL3:AL4"/>
  </mergeCells>
  <conditionalFormatting sqref="C34">
    <cfRule type="duplicateValues" dxfId="3" priority="5"/>
  </conditionalFormatting>
  <conditionalFormatting sqref="C35">
    <cfRule type="duplicateValues" dxfId="3" priority="4"/>
  </conditionalFormatting>
  <conditionalFormatting sqref="C38">
    <cfRule type="duplicateValues" dxfId="3" priority="8"/>
  </conditionalFormatting>
  <conditionalFormatting sqref="C39">
    <cfRule type="duplicateValues" dxfId="3" priority="7"/>
  </conditionalFormatting>
  <conditionalFormatting sqref="C7:C39">
    <cfRule type="expression" dxfId="4" priority="3">
      <formula>#REF!="TIDAK TERCAPAI"</formula>
    </cfRule>
    <cfRule type="duplicateValues" dxfId="0" priority="2"/>
    <cfRule type="duplicateValues" dxfId="0" priority="1"/>
  </conditionalFormatting>
  <conditionalFormatting sqref="C22:C33">
    <cfRule type="duplicateValues" dxfId="3" priority="6"/>
  </conditionalFormatting>
  <conditionalFormatting sqref="D7:D1628">
    <cfRule type="cellIs" dxfId="5" priority="18" operator="lessThan">
      <formula>100</formula>
    </cfRule>
  </conditionalFormatting>
  <conditionalFormatting sqref="E7:E1628">
    <cfRule type="cellIs" dxfId="5" priority="17" operator="lessThan">
      <formula>100</formula>
    </cfRule>
  </conditionalFormatting>
  <conditionalFormatting sqref="F7:F1628">
    <cfRule type="cellIs" dxfId="5" priority="16" operator="lessThan">
      <formula>100</formula>
    </cfRule>
  </conditionalFormatting>
  <conditionalFormatting sqref="G7:G1628">
    <cfRule type="cellIs" dxfId="5" priority="15" operator="lessThan">
      <formula>100</formula>
    </cfRule>
  </conditionalFormatting>
  <conditionalFormatting sqref="C1:C6;C40:C1048576">
    <cfRule type="duplicateValues" dxfId="0" priority="9"/>
  </conditionalFormatting>
  <conditionalFormatting sqref="H7:R1628">
    <cfRule type="cellIs" dxfId="5" priority="14" operator="lessThan">
      <formula>100</formula>
    </cfRule>
  </conditionalFormatting>
  <conditionalFormatting sqref="Y7:AB1628">
    <cfRule type="cellIs" dxfId="2" priority="13" operator="greaterThan">
      <formula>0.015</formula>
    </cfRule>
    <cfRule type="cellIs" dxfId="1" priority="12" operator="lessThan">
      <formula>0.015</formula>
    </cfRule>
  </conditionalFormatting>
  <conditionalFormatting sqref="AJ7:AK1628">
    <cfRule type="cellIs" dxfId="2" priority="11" operator="greaterThan">
      <formula>0.015</formula>
    </cfRule>
    <cfRule type="cellIs" dxfId="1" priority="10" operator="less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S106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U29" sqref="U29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9" width="12" style="87" customWidth="1"/>
    <col min="20" max="16384" width="9.81904761904762" style="87"/>
  </cols>
  <sheetData>
    <row r="1" ht="40" customHeight="1" spans="1:19">
      <c r="A1" s="88" t="str">
        <f>"网管-RM达成率 (日) "&amp;TEXT('[12]Display Absensi 630'!$T$3,"DD MMM YYYY")&amp;CHAR(10)&amp;"NM-Pencapaian RM Harian berdasarkan DP/CP yang di-handle"</f>
        <v>网管-RM达成率 (日) 23 Sep 2026
NM-Pencapaian RM Harian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</row>
    <row r="2" ht="32" customHeight="1" spans="1:19">
      <c r="A2" s="89" t="s">
        <v>1887</v>
      </c>
      <c r="B2" s="89" t="s">
        <v>1858</v>
      </c>
      <c r="C2" s="89" t="s">
        <v>1888</v>
      </c>
      <c r="D2" s="89" t="s">
        <v>1889</v>
      </c>
      <c r="E2" s="90"/>
      <c r="F2" s="90"/>
      <c r="G2" s="90"/>
      <c r="H2" s="89" t="s">
        <v>1890</v>
      </c>
      <c r="I2" s="90"/>
      <c r="J2" s="90"/>
      <c r="K2" s="90"/>
      <c r="L2" s="89" t="s">
        <v>1891</v>
      </c>
      <c r="M2" s="90"/>
      <c r="N2" s="90"/>
      <c r="O2" s="90"/>
      <c r="P2" s="89" t="s">
        <v>1892</v>
      </c>
      <c r="Q2" s="90"/>
      <c r="R2" s="90"/>
      <c r="S2" s="90"/>
    </row>
    <row r="3" ht="48" customHeight="1" spans="1:19">
      <c r="A3" s="90"/>
      <c r="B3" s="90"/>
      <c r="C3" s="90"/>
      <c r="D3" s="107">
        <f>'ALL DP DATA'!K8</f>
        <v>46289</v>
      </c>
      <c r="E3" s="107">
        <f>D3-1</f>
        <v>46288</v>
      </c>
      <c r="F3" s="107">
        <f>D3-2</f>
        <v>46287</v>
      </c>
      <c r="G3" s="89" t="s">
        <v>1893</v>
      </c>
      <c r="H3" s="107">
        <f>D3</f>
        <v>46289</v>
      </c>
      <c r="I3" s="107">
        <f>E3</f>
        <v>46288</v>
      </c>
      <c r="J3" s="107">
        <f>F3</f>
        <v>46287</v>
      </c>
      <c r="K3" s="89" t="s">
        <v>1893</v>
      </c>
      <c r="L3" s="107">
        <f>D3</f>
        <v>46289</v>
      </c>
      <c r="M3" s="107">
        <f>E3</f>
        <v>46288</v>
      </c>
      <c r="N3" s="107">
        <f>F3</f>
        <v>46287</v>
      </c>
      <c r="O3" s="89" t="s">
        <v>1893</v>
      </c>
      <c r="P3" s="107">
        <f>D3</f>
        <v>46289</v>
      </c>
      <c r="Q3" s="107">
        <f>E3</f>
        <v>46288</v>
      </c>
      <c r="R3" s="107">
        <f>F3</f>
        <v>46287</v>
      </c>
      <c r="S3" s="89" t="s">
        <v>1893</v>
      </c>
    </row>
    <row r="4" spans="1:19">
      <c r="A4" s="91" t="s">
        <v>1894</v>
      </c>
      <c r="B4" s="91"/>
      <c r="C4" s="91"/>
      <c r="D4" s="93">
        <v>0.9</v>
      </c>
      <c r="E4" s="93">
        <v>0.9</v>
      </c>
      <c r="F4" s="93">
        <v>0.9</v>
      </c>
      <c r="G4" s="92"/>
      <c r="H4" s="93">
        <v>0.9</v>
      </c>
      <c r="I4" s="93">
        <v>0.9</v>
      </c>
      <c r="J4" s="93">
        <v>0.9</v>
      </c>
      <c r="K4" s="92"/>
      <c r="L4" s="93">
        <v>0.9</v>
      </c>
      <c r="M4" s="93">
        <v>0.9</v>
      </c>
      <c r="N4" s="93">
        <v>0.9</v>
      </c>
      <c r="O4" s="92"/>
      <c r="P4" s="93">
        <v>0.93</v>
      </c>
      <c r="Q4" s="93">
        <v>0.93</v>
      </c>
      <c r="R4" s="93">
        <v>0.93</v>
      </c>
      <c r="S4" s="92"/>
    </row>
    <row r="5" spans="1:19">
      <c r="A5" s="94" t="s">
        <v>1895</v>
      </c>
      <c r="B5" s="94" t="s">
        <v>1896</v>
      </c>
      <c r="C5" s="95">
        <v>1706</v>
      </c>
      <c r="D5" s="96">
        <v>0.943027410097224</v>
      </c>
      <c r="E5" s="96">
        <v>0.944747622425199</v>
      </c>
      <c r="F5" s="96">
        <v>0.932659877533646</v>
      </c>
      <c r="G5" s="104">
        <v>-0.00172021232797492</v>
      </c>
      <c r="H5" s="96">
        <v>0.957645722718299</v>
      </c>
      <c r="I5" s="96">
        <v>0.956448753192251</v>
      </c>
      <c r="J5" s="96">
        <v>0.959707153636002</v>
      </c>
      <c r="K5" s="104">
        <v>0.00119696952604853</v>
      </c>
      <c r="L5" s="96">
        <v>0.894860137878713</v>
      </c>
      <c r="M5" s="96">
        <v>0.897815646501944</v>
      </c>
      <c r="N5" s="96">
        <v>0.905954608182476</v>
      </c>
      <c r="O5" s="104">
        <v>-0.00295550862323124</v>
      </c>
      <c r="P5" s="96">
        <v>0.950964825118937</v>
      </c>
      <c r="Q5" s="96">
        <v>0.962771517874265</v>
      </c>
      <c r="R5" s="96">
        <v>0.957081169314962</v>
      </c>
      <c r="S5" s="104">
        <v>-0.0118066927553278</v>
      </c>
    </row>
    <row r="6" spans="1:19">
      <c r="A6" s="97" t="s">
        <v>24</v>
      </c>
      <c r="B6" s="97" t="s">
        <v>1897</v>
      </c>
      <c r="C6" s="98">
        <v>110</v>
      </c>
      <c r="D6" s="99">
        <v>0.9375</v>
      </c>
      <c r="E6" s="99">
        <v>0.937417437252312</v>
      </c>
      <c r="F6" s="99">
        <v>0.921961907972358</v>
      </c>
      <c r="G6" s="105">
        <v>8.25627476882529e-5</v>
      </c>
      <c r="H6" s="99">
        <v>0.956352488052453</v>
      </c>
      <c r="I6" s="99">
        <v>0.956480917939355</v>
      </c>
      <c r="J6" s="99">
        <v>0.957151237701339</v>
      </c>
      <c r="K6" s="105">
        <v>-0.000128429886901205</v>
      </c>
      <c r="L6" s="99">
        <v>0.86217103991962</v>
      </c>
      <c r="M6" s="99">
        <v>0.850690955070228</v>
      </c>
      <c r="N6" s="99">
        <v>0.877154023567355</v>
      </c>
      <c r="O6" s="105">
        <v>0.0114800848493919</v>
      </c>
      <c r="P6" s="99">
        <v>0.946897859225536</v>
      </c>
      <c r="Q6" s="99">
        <v>0.962043597508714</v>
      </c>
      <c r="R6" s="99">
        <v>0.963715947620718</v>
      </c>
      <c r="S6" s="105">
        <v>-0.015145738283178</v>
      </c>
    </row>
    <row r="7" spans="1:19">
      <c r="A7" s="100" t="s">
        <v>24</v>
      </c>
      <c r="B7" s="100" t="s">
        <v>1734</v>
      </c>
      <c r="C7" s="101">
        <v>11</v>
      </c>
      <c r="D7" s="102">
        <v>0.915227629513344</v>
      </c>
      <c r="E7" s="102">
        <v>0.943396226415094</v>
      </c>
      <c r="F7" s="102">
        <v>0.937190082644628</v>
      </c>
      <c r="G7" s="106">
        <v>-0.0281685969017506</v>
      </c>
      <c r="H7" s="102">
        <v>0.945552194579912</v>
      </c>
      <c r="I7" s="102">
        <v>0.953474722178745</v>
      </c>
      <c r="J7" s="102">
        <v>0.968005619771377</v>
      </c>
      <c r="K7" s="106">
        <v>-0.00792252759883239</v>
      </c>
      <c r="L7" s="102">
        <v>0.888799720147334</v>
      </c>
      <c r="M7" s="102">
        <v>0.874119580529034</v>
      </c>
      <c r="N7" s="102">
        <v>0.896034229516572</v>
      </c>
      <c r="O7" s="106">
        <v>0.0146801396182999</v>
      </c>
      <c r="P7" s="102">
        <v>0.959725690728188</v>
      </c>
      <c r="Q7" s="102">
        <v>0.971699927867276</v>
      </c>
      <c r="R7" s="102">
        <v>0.974271095987662</v>
      </c>
      <c r="S7" s="106">
        <v>-0.0119742371390877</v>
      </c>
    </row>
    <row r="8" spans="1:19">
      <c r="A8" s="100" t="s">
        <v>24</v>
      </c>
      <c r="B8" s="100" t="s">
        <v>1738</v>
      </c>
      <c r="C8" s="101">
        <v>7</v>
      </c>
      <c r="D8" s="102">
        <v>0.921615201900237</v>
      </c>
      <c r="E8" s="102">
        <v>0.930952380952381</v>
      </c>
      <c r="F8" s="102">
        <v>0.945754716981132</v>
      </c>
      <c r="G8" s="106">
        <v>-0.00933717905214348</v>
      </c>
      <c r="H8" s="102">
        <v>0.99005084311789</v>
      </c>
      <c r="I8" s="102">
        <v>0.992040425391373</v>
      </c>
      <c r="J8" s="102">
        <v>0.964857982370225</v>
      </c>
      <c r="K8" s="106">
        <v>-0.00198958227348311</v>
      </c>
      <c r="L8" s="102">
        <v>0.84633673506712</v>
      </c>
      <c r="M8" s="102">
        <v>0.846456172798732</v>
      </c>
      <c r="N8" s="102">
        <v>0.874280117531832</v>
      </c>
      <c r="O8" s="106">
        <v>-0.000119437731611494</v>
      </c>
      <c r="P8" s="102">
        <v>0.937683136868947</v>
      </c>
      <c r="Q8" s="102">
        <v>0.949919061108863</v>
      </c>
      <c r="R8" s="102">
        <v>0.952065872665784</v>
      </c>
      <c r="S8" s="106">
        <v>-0.0122359242399162</v>
      </c>
    </row>
    <row r="9" spans="1:19">
      <c r="A9" s="100" t="s">
        <v>24</v>
      </c>
      <c r="B9" s="100" t="s">
        <v>1740</v>
      </c>
      <c r="C9" s="101">
        <v>11</v>
      </c>
      <c r="D9" s="102">
        <v>0.930666666666667</v>
      </c>
      <c r="E9" s="102">
        <v>0.92379679144385</v>
      </c>
      <c r="F9" s="102">
        <v>0.91745602165088</v>
      </c>
      <c r="G9" s="106">
        <v>0.00686987522281635</v>
      </c>
      <c r="H9" s="102">
        <v>0.948563794255177</v>
      </c>
      <c r="I9" s="102">
        <v>0.935023954302561</v>
      </c>
      <c r="J9" s="102">
        <v>0.952907317321651</v>
      </c>
      <c r="K9" s="106">
        <v>0.0135398399526158</v>
      </c>
      <c r="L9" s="102">
        <v>0.80561122244489</v>
      </c>
      <c r="M9" s="102">
        <v>0.790353786622443</v>
      </c>
      <c r="N9" s="102">
        <v>0.822963095025851</v>
      </c>
      <c r="O9" s="106">
        <v>0.0152574358224464</v>
      </c>
      <c r="P9" s="102">
        <v>0.928197622849033</v>
      </c>
      <c r="Q9" s="102">
        <v>0.951813802464536</v>
      </c>
      <c r="R9" s="102">
        <v>0.955808360057503</v>
      </c>
      <c r="S9" s="106">
        <v>-0.0236161796155026</v>
      </c>
    </row>
    <row r="10" spans="1:19">
      <c r="A10" s="100" t="s">
        <v>24</v>
      </c>
      <c r="B10" s="100" t="s">
        <v>1745</v>
      </c>
      <c r="C10" s="101">
        <v>10</v>
      </c>
      <c r="D10" s="102">
        <v>0.956607495069034</v>
      </c>
      <c r="E10" s="102">
        <v>0.954813359528487</v>
      </c>
      <c r="F10" s="102">
        <v>0.938492063492063</v>
      </c>
      <c r="G10" s="106">
        <v>0.0017941355405463</v>
      </c>
      <c r="H10" s="102">
        <v>0.958987848251334</v>
      </c>
      <c r="I10" s="102">
        <v>0.963056750381573</v>
      </c>
      <c r="J10" s="102">
        <v>0.9504767884472</v>
      </c>
      <c r="K10" s="106">
        <v>-0.00406890213023969</v>
      </c>
      <c r="L10" s="102">
        <v>0.8653304682869</v>
      </c>
      <c r="M10" s="102">
        <v>0.875190786735119</v>
      </c>
      <c r="N10" s="102">
        <v>0.885492288976965</v>
      </c>
      <c r="O10" s="106">
        <v>-0.00986031844821877</v>
      </c>
      <c r="P10" s="102">
        <v>0.944497993768353</v>
      </c>
      <c r="Q10" s="102">
        <v>0.961891493197836</v>
      </c>
      <c r="R10" s="102">
        <v>0.965989687467116</v>
      </c>
      <c r="S10" s="106">
        <v>-0.0173934994294833</v>
      </c>
    </row>
    <row r="11" spans="1:19">
      <c r="A11" s="100" t="s">
        <v>24</v>
      </c>
      <c r="B11" s="100" t="s">
        <v>1750</v>
      </c>
      <c r="C11" s="101">
        <v>14</v>
      </c>
      <c r="D11" s="102">
        <v>0.970474967907574</v>
      </c>
      <c r="E11" s="102">
        <v>0.958174904942966</v>
      </c>
      <c r="F11" s="102">
        <v>0.946264744429882</v>
      </c>
      <c r="G11" s="106">
        <v>0.0123000629646081</v>
      </c>
      <c r="H11" s="102">
        <v>0.986241166629211</v>
      </c>
      <c r="I11" s="102">
        <v>0.984546939477304</v>
      </c>
      <c r="J11" s="102">
        <v>0.985931778762767</v>
      </c>
      <c r="K11" s="106">
        <v>0.0016942271519067</v>
      </c>
      <c r="L11" s="102">
        <v>0.882538017829051</v>
      </c>
      <c r="M11" s="102">
        <v>0.864447214580468</v>
      </c>
      <c r="N11" s="102">
        <v>0.880681661757013</v>
      </c>
      <c r="O11" s="106">
        <v>0.0180908032485831</v>
      </c>
      <c r="P11" s="102">
        <v>0.950771055753262</v>
      </c>
      <c r="Q11" s="102">
        <v>0.958750768079934</v>
      </c>
      <c r="R11" s="102">
        <v>0.959961854877736</v>
      </c>
      <c r="S11" s="106">
        <v>-0.00797971232667161</v>
      </c>
    </row>
    <row r="12" spans="1:19">
      <c r="A12" s="100" t="s">
        <v>24</v>
      </c>
      <c r="B12" s="100" t="s">
        <v>1758</v>
      </c>
      <c r="C12" s="101">
        <v>13</v>
      </c>
      <c r="D12" s="102">
        <v>0.888468809073724</v>
      </c>
      <c r="E12" s="102">
        <v>0.866920152091255</v>
      </c>
      <c r="F12" s="102">
        <v>0.846153846153846</v>
      </c>
      <c r="G12" s="106">
        <v>0.0215486569824693</v>
      </c>
      <c r="H12" s="102">
        <v>0.891077955815076</v>
      </c>
      <c r="I12" s="102">
        <v>0.902003963884607</v>
      </c>
      <c r="J12" s="102">
        <v>0.903297261127391</v>
      </c>
      <c r="K12" s="106">
        <v>-0.0109260080695307</v>
      </c>
      <c r="L12" s="102">
        <v>0.856709349640222</v>
      </c>
      <c r="M12" s="102">
        <v>0.861660427218674</v>
      </c>
      <c r="N12" s="102">
        <v>0.899374697154987</v>
      </c>
      <c r="O12" s="106">
        <v>-0.0049510775784527</v>
      </c>
      <c r="P12" s="102">
        <v>0.939249317160563</v>
      </c>
      <c r="Q12" s="102">
        <v>0.965346795666043</v>
      </c>
      <c r="R12" s="102">
        <v>0.964546498884238</v>
      </c>
      <c r="S12" s="106">
        <v>-0.0260974785054801</v>
      </c>
    </row>
    <row r="13" spans="1:19">
      <c r="A13" s="100" t="s">
        <v>24</v>
      </c>
      <c r="B13" s="100" t="s">
        <v>1766</v>
      </c>
      <c r="C13" s="101">
        <v>13</v>
      </c>
      <c r="D13" s="102">
        <v>0.971854304635762</v>
      </c>
      <c r="E13" s="102">
        <v>0.975688816855754</v>
      </c>
      <c r="F13" s="102">
        <v>0.945182724252492</v>
      </c>
      <c r="G13" s="106">
        <v>-0.00383451221999198</v>
      </c>
      <c r="H13" s="102">
        <v>0.975153850578018</v>
      </c>
      <c r="I13" s="102">
        <v>0.975947339440356</v>
      </c>
      <c r="J13" s="102">
        <v>0.964104221132098</v>
      </c>
      <c r="K13" s="106">
        <v>-0.000793488862338321</v>
      </c>
      <c r="L13" s="102">
        <v>0.905159026859148</v>
      </c>
      <c r="M13" s="102">
        <v>0.896931471191871</v>
      </c>
      <c r="N13" s="102">
        <v>0.912698645830273</v>
      </c>
      <c r="O13" s="106">
        <v>0.00822755566727695</v>
      </c>
      <c r="P13" s="102">
        <v>0.960410817726287</v>
      </c>
      <c r="Q13" s="102">
        <v>0.965378548895899</v>
      </c>
      <c r="R13" s="102">
        <v>0.967153342527861</v>
      </c>
      <c r="S13" s="106">
        <v>-0.00496773116961169</v>
      </c>
    </row>
    <row r="14" spans="1:19">
      <c r="A14" s="100" t="s">
        <v>24</v>
      </c>
      <c r="B14" s="100" t="s">
        <v>1771</v>
      </c>
      <c r="C14" s="101">
        <v>10</v>
      </c>
      <c r="D14" s="102">
        <v>0.955769230769231</v>
      </c>
      <c r="E14" s="102">
        <v>0.96780303030303</v>
      </c>
      <c r="F14" s="102">
        <v>0.95</v>
      </c>
      <c r="G14" s="106">
        <v>-0.0120337995337995</v>
      </c>
      <c r="H14" s="102">
        <v>0.971706177342147</v>
      </c>
      <c r="I14" s="102">
        <v>0.977740539729385</v>
      </c>
      <c r="J14" s="102">
        <v>0.981455229278172</v>
      </c>
      <c r="K14" s="106">
        <v>-0.00603436238723776</v>
      </c>
      <c r="L14" s="102">
        <v>0.863403236836107</v>
      </c>
      <c r="M14" s="102">
        <v>0.839031588425081</v>
      </c>
      <c r="N14" s="102">
        <v>0.864602922030956</v>
      </c>
      <c r="O14" s="106">
        <v>0.024371648411026</v>
      </c>
      <c r="P14" s="102">
        <v>0.953575439910146</v>
      </c>
      <c r="Q14" s="102">
        <v>0.968641815034619</v>
      </c>
      <c r="R14" s="102">
        <v>0.964467005076142</v>
      </c>
      <c r="S14" s="106">
        <v>-0.0150663751244732</v>
      </c>
    </row>
    <row r="15" spans="1:19">
      <c r="A15" s="100" t="s">
        <v>24</v>
      </c>
      <c r="B15" s="100" t="s">
        <v>1776</v>
      </c>
      <c r="C15" s="101">
        <v>12</v>
      </c>
      <c r="D15" s="102">
        <v>0.932307692307692</v>
      </c>
      <c r="E15" s="102">
        <v>0.940639269406393</v>
      </c>
      <c r="F15" s="102">
        <v>0.9296875</v>
      </c>
      <c r="G15" s="106">
        <v>-0.00833157709870036</v>
      </c>
      <c r="H15" s="102">
        <v>0.975999296038014</v>
      </c>
      <c r="I15" s="102">
        <v>0.949513836948392</v>
      </c>
      <c r="J15" s="102">
        <v>0.979085350720845</v>
      </c>
      <c r="K15" s="106">
        <v>0.026485459089622</v>
      </c>
      <c r="L15" s="102">
        <v>0.8660492333414</v>
      </c>
      <c r="M15" s="102">
        <v>0.855450143683817</v>
      </c>
      <c r="N15" s="102">
        <v>0.882679421519301</v>
      </c>
      <c r="O15" s="106">
        <v>0.0105990896575827</v>
      </c>
      <c r="P15" s="102">
        <v>0.948626481278798</v>
      </c>
      <c r="Q15" s="102">
        <v>0.963879078120323</v>
      </c>
      <c r="R15" s="102">
        <v>0.966056860321384</v>
      </c>
      <c r="S15" s="106">
        <v>-0.0152525968415252</v>
      </c>
    </row>
    <row r="16" spans="1:19">
      <c r="A16" s="100" t="s">
        <v>24</v>
      </c>
      <c r="B16" s="100" t="s">
        <v>1781</v>
      </c>
      <c r="C16" s="101">
        <v>9</v>
      </c>
      <c r="D16" s="102">
        <v>0.920840064620355</v>
      </c>
      <c r="E16" s="102">
        <v>0.904153354632588</v>
      </c>
      <c r="F16" s="102">
        <v>0.862012987012987</v>
      </c>
      <c r="G16" s="106">
        <v>0.0166867099877676</v>
      </c>
      <c r="H16" s="102">
        <v>0.943201764255817</v>
      </c>
      <c r="I16" s="102">
        <v>0.950452816709042</v>
      </c>
      <c r="J16" s="102">
        <v>0.931151085756349</v>
      </c>
      <c r="K16" s="106">
        <v>-0.00725105245322444</v>
      </c>
      <c r="L16" s="102">
        <v>0.842634682028894</v>
      </c>
      <c r="M16" s="102">
        <v>0.810405328738627</v>
      </c>
      <c r="N16" s="102">
        <v>0.853905962458594</v>
      </c>
      <c r="O16" s="106">
        <v>0.0322293532902672</v>
      </c>
      <c r="P16" s="102">
        <v>0.94437184478039</v>
      </c>
      <c r="Q16" s="102">
        <v>0.959287061346744</v>
      </c>
      <c r="R16" s="102">
        <v>0.962503727263691</v>
      </c>
      <c r="S16" s="106">
        <v>-0.0149152165663542</v>
      </c>
    </row>
    <row r="17" spans="1:19">
      <c r="A17" s="97" t="s">
        <v>99</v>
      </c>
      <c r="B17" s="97" t="s">
        <v>1897</v>
      </c>
      <c r="C17" s="98">
        <v>108</v>
      </c>
      <c r="D17" s="99">
        <v>0.961994152946607</v>
      </c>
      <c r="E17" s="99">
        <v>0.961992731677771</v>
      </c>
      <c r="F17" s="99">
        <v>0.961277511169949</v>
      </c>
      <c r="G17" s="105">
        <v>1.42126883617699e-6</v>
      </c>
      <c r="H17" s="99">
        <v>0.948450101299585</v>
      </c>
      <c r="I17" s="99">
        <v>0.946477371192428</v>
      </c>
      <c r="J17" s="99">
        <v>0.958326620670332</v>
      </c>
      <c r="K17" s="105">
        <v>0.00197273010715671</v>
      </c>
      <c r="L17" s="99">
        <v>0.916774789799598</v>
      </c>
      <c r="M17" s="99">
        <v>0.913560497776988</v>
      </c>
      <c r="N17" s="99">
        <v>0.936115294364865</v>
      </c>
      <c r="O17" s="105">
        <v>0.00321429202261059</v>
      </c>
      <c r="P17" s="99">
        <v>0.960945592764043</v>
      </c>
      <c r="Q17" s="99">
        <v>0.973378150772447</v>
      </c>
      <c r="R17" s="99">
        <v>0.97012494668836</v>
      </c>
      <c r="S17" s="105">
        <v>-0.0124325580084049</v>
      </c>
    </row>
    <row r="18" spans="1:19">
      <c r="A18" s="100" t="s">
        <v>99</v>
      </c>
      <c r="B18" s="100" t="s">
        <v>1784</v>
      </c>
      <c r="C18" s="101">
        <v>16</v>
      </c>
      <c r="D18" s="102">
        <v>0.948696383515559</v>
      </c>
      <c r="E18" s="102">
        <v>0.931120331950207</v>
      </c>
      <c r="F18" s="102">
        <v>0.925619834710744</v>
      </c>
      <c r="G18" s="106">
        <v>0.0175760515653518</v>
      </c>
      <c r="H18" s="102">
        <v>0.941268987210794</v>
      </c>
      <c r="I18" s="102">
        <v>0.908974292301558</v>
      </c>
      <c r="J18" s="102">
        <v>0.954067495559503</v>
      </c>
      <c r="K18" s="106">
        <v>0.0322946949092358</v>
      </c>
      <c r="L18" s="102">
        <v>0.857228591531807</v>
      </c>
      <c r="M18" s="102">
        <v>0.860592507844055</v>
      </c>
      <c r="N18" s="102">
        <v>0.888703374777975</v>
      </c>
      <c r="O18" s="106">
        <v>-0.00336391631224753</v>
      </c>
      <c r="P18" s="102">
        <v>0.959683665215221</v>
      </c>
      <c r="Q18" s="102">
        <v>0.968460692291016</v>
      </c>
      <c r="R18" s="102">
        <v>0.961033015865927</v>
      </c>
      <c r="S18" s="106">
        <v>-0.00877702707579475</v>
      </c>
    </row>
    <row r="19" spans="1:19">
      <c r="A19" s="100" t="s">
        <v>99</v>
      </c>
      <c r="B19" s="100" t="s">
        <v>1785</v>
      </c>
      <c r="C19" s="101">
        <v>6</v>
      </c>
      <c r="D19" s="102">
        <v>0.940594059405941</v>
      </c>
      <c r="E19" s="102">
        <v>0.917525773195876</v>
      </c>
      <c r="F19" s="102">
        <v>0.934782608695652</v>
      </c>
      <c r="G19" s="106">
        <v>0.0230682862100643</v>
      </c>
      <c r="H19" s="102">
        <v>0.947701826753094</v>
      </c>
      <c r="I19" s="102">
        <v>0.944767441860465</v>
      </c>
      <c r="J19" s="102">
        <v>0.948005378753922</v>
      </c>
      <c r="K19" s="106">
        <v>0.00293438489262854</v>
      </c>
      <c r="L19" s="102">
        <v>0.898055391868002</v>
      </c>
      <c r="M19" s="102">
        <v>0.889186046511628</v>
      </c>
      <c r="N19" s="102">
        <v>0.916031674884207</v>
      </c>
      <c r="O19" s="106">
        <v>0.0088693453563744</v>
      </c>
      <c r="P19" s="102">
        <v>0.954219925664038</v>
      </c>
      <c r="Q19" s="102">
        <v>0.974210931485758</v>
      </c>
      <c r="R19" s="102">
        <v>0.970478204294079</v>
      </c>
      <c r="S19" s="106">
        <v>-0.0199910058217206</v>
      </c>
    </row>
    <row r="20" spans="1:19">
      <c r="A20" s="100" t="s">
        <v>99</v>
      </c>
      <c r="B20" s="100" t="s">
        <v>1786</v>
      </c>
      <c r="C20" s="101">
        <v>14</v>
      </c>
      <c r="D20" s="102">
        <v>0.952167414050822</v>
      </c>
      <c r="E20" s="102">
        <v>0.944606413994169</v>
      </c>
      <c r="F20" s="102">
        <v>0.969465648854962</v>
      </c>
      <c r="G20" s="106">
        <v>0.00756100005665306</v>
      </c>
      <c r="H20" s="102">
        <v>0.929284022338641</v>
      </c>
      <c r="I20" s="102">
        <v>0.934659132604388</v>
      </c>
      <c r="J20" s="102">
        <v>0.938589928057554</v>
      </c>
      <c r="K20" s="106">
        <v>-0.005375110265747</v>
      </c>
      <c r="L20" s="102">
        <v>0.913221640126563</v>
      </c>
      <c r="M20" s="102">
        <v>0.900418287223894</v>
      </c>
      <c r="N20" s="102">
        <v>0.93083932853717</v>
      </c>
      <c r="O20" s="106">
        <v>0.0128033529026689</v>
      </c>
      <c r="P20" s="102">
        <v>0.953904290691209</v>
      </c>
      <c r="Q20" s="102">
        <v>0.966413920482162</v>
      </c>
      <c r="R20" s="102">
        <v>0.963218516893374</v>
      </c>
      <c r="S20" s="106">
        <v>-0.0125096297909533</v>
      </c>
    </row>
    <row r="21" spans="1:19">
      <c r="A21" s="100" t="s">
        <v>99</v>
      </c>
      <c r="B21" s="100" t="s">
        <v>803</v>
      </c>
      <c r="C21" s="101">
        <v>22</v>
      </c>
      <c r="D21" s="102">
        <v>0.978540772532189</v>
      </c>
      <c r="E21" s="102">
        <v>0.982614742698192</v>
      </c>
      <c r="F21" s="102">
        <v>0.985024958402662</v>
      </c>
      <c r="G21" s="106">
        <v>-0.00407397016600308</v>
      </c>
      <c r="H21" s="102">
        <v>0.0526315789473684</v>
      </c>
      <c r="I21" s="102">
        <v>0.260869565217391</v>
      </c>
      <c r="J21" s="102">
        <v>0.444444444444444</v>
      </c>
      <c r="K21" s="106">
        <v>-0.208237986270023</v>
      </c>
      <c r="L21" s="102">
        <v>0.0263157894736842</v>
      </c>
      <c r="M21" s="102">
        <v>0.0869565217391304</v>
      </c>
      <c r="N21" s="102">
        <v>0.333333333333333</v>
      </c>
      <c r="O21" s="106">
        <v>-0.0606407322654462</v>
      </c>
      <c r="P21" s="102">
        <v>0.96287581500907</v>
      </c>
      <c r="Q21" s="102">
        <v>0.977460325739695</v>
      </c>
      <c r="R21" s="102">
        <v>0.974979968857242</v>
      </c>
      <c r="S21" s="106">
        <v>-0.0145845107306247</v>
      </c>
    </row>
    <row r="22" spans="1:19">
      <c r="A22" s="100" t="s">
        <v>99</v>
      </c>
      <c r="B22" s="100" t="s">
        <v>1787</v>
      </c>
      <c r="C22" s="101">
        <v>13</v>
      </c>
      <c r="D22" s="102">
        <v>0.976613657623948</v>
      </c>
      <c r="E22" s="102">
        <v>0.989880404783809</v>
      </c>
      <c r="F22" s="102">
        <v>0.976923076923077</v>
      </c>
      <c r="G22" s="106">
        <v>-0.0132667471598611</v>
      </c>
      <c r="H22" s="102">
        <v>0.967938462190483</v>
      </c>
      <c r="I22" s="102">
        <v>0.96851933023582</v>
      </c>
      <c r="J22" s="102">
        <v>0.975198861068426</v>
      </c>
      <c r="K22" s="106">
        <v>-0.000580868045336858</v>
      </c>
      <c r="L22" s="102">
        <v>0.94374927156949</v>
      </c>
      <c r="M22" s="102">
        <v>0.937801350048216</v>
      </c>
      <c r="N22" s="102">
        <v>0.951764891982283</v>
      </c>
      <c r="O22" s="106">
        <v>0.00594792152127366</v>
      </c>
      <c r="P22" s="102">
        <v>0.967273538791583</v>
      </c>
      <c r="Q22" s="102">
        <v>0.977575546981715</v>
      </c>
      <c r="R22" s="102">
        <v>0.976506204464553</v>
      </c>
      <c r="S22" s="106">
        <v>-0.0103020081901324</v>
      </c>
    </row>
    <row r="23" spans="1:19">
      <c r="A23" s="100" t="s">
        <v>99</v>
      </c>
      <c r="B23" s="100" t="s">
        <v>1788</v>
      </c>
      <c r="C23" s="101">
        <v>16</v>
      </c>
      <c r="D23" s="102">
        <v>0.960586617781852</v>
      </c>
      <c r="E23" s="102">
        <v>0.967361740707162</v>
      </c>
      <c r="F23" s="102">
        <v>0.968690702087287</v>
      </c>
      <c r="G23" s="106">
        <v>-0.00677512292531079</v>
      </c>
      <c r="H23" s="102">
        <v>0.951996588108928</v>
      </c>
      <c r="I23" s="102">
        <v>0.956013162630469</v>
      </c>
      <c r="J23" s="102">
        <v>0.961423076215192</v>
      </c>
      <c r="K23" s="106">
        <v>-0.00401657452154169</v>
      </c>
      <c r="L23" s="102">
        <v>0.934715991659822</v>
      </c>
      <c r="M23" s="102">
        <v>0.932605789500746</v>
      </c>
      <c r="N23" s="102">
        <v>0.94380947122375</v>
      </c>
      <c r="O23" s="106">
        <v>0.0021102021590762</v>
      </c>
      <c r="P23" s="102">
        <v>0.966289066701972</v>
      </c>
      <c r="Q23" s="102">
        <v>0.976610260231655</v>
      </c>
      <c r="R23" s="102">
        <v>0.975006060186307</v>
      </c>
      <c r="S23" s="106">
        <v>-0.0103211935296827</v>
      </c>
    </row>
    <row r="24" spans="1:19">
      <c r="A24" s="100" t="s">
        <v>99</v>
      </c>
      <c r="B24" s="100" t="s">
        <v>1789</v>
      </c>
      <c r="C24" s="101">
        <v>9</v>
      </c>
      <c r="D24" s="102">
        <v>0.953488372093023</v>
      </c>
      <c r="E24" s="102">
        <v>0.94954128440367</v>
      </c>
      <c r="F24" s="102">
        <v>0.942434210526316</v>
      </c>
      <c r="G24" s="106">
        <v>0.00394708768935359</v>
      </c>
      <c r="H24" s="102">
        <v>0.935506732813607</v>
      </c>
      <c r="I24" s="102">
        <v>0.942018114651115</v>
      </c>
      <c r="J24" s="102">
        <v>0.945893746851033</v>
      </c>
      <c r="K24" s="106">
        <v>-0.00651138183750744</v>
      </c>
      <c r="L24" s="102">
        <v>0.897920281531807</v>
      </c>
      <c r="M24" s="102">
        <v>0.908545389765035</v>
      </c>
      <c r="N24" s="102">
        <v>0.928791356435089</v>
      </c>
      <c r="O24" s="106">
        <v>-0.0106251082332279</v>
      </c>
      <c r="P24" s="102">
        <v>0.954361209313666</v>
      </c>
      <c r="Q24" s="102">
        <v>0.974879843796936</v>
      </c>
      <c r="R24" s="102">
        <v>0.969554660579537</v>
      </c>
      <c r="S24" s="106">
        <v>-0.0205186344832703</v>
      </c>
    </row>
    <row r="25" spans="1:19">
      <c r="A25" s="100" t="s">
        <v>99</v>
      </c>
      <c r="B25" s="100" t="s">
        <v>1790</v>
      </c>
      <c r="C25" s="101">
        <v>9</v>
      </c>
      <c r="D25" s="102">
        <v>0.961702127659574</v>
      </c>
      <c r="E25" s="102">
        <v>0.961206896551724</v>
      </c>
      <c r="F25" s="102">
        <v>0.956331877729258</v>
      </c>
      <c r="G25" s="106">
        <v>0.000495231107850325</v>
      </c>
      <c r="H25" s="102">
        <v>0.946803342401865</v>
      </c>
      <c r="I25" s="102">
        <v>0.945721809535039</v>
      </c>
      <c r="J25" s="102">
        <v>0.958579289644822</v>
      </c>
      <c r="K25" s="106">
        <v>0.00108153286682633</v>
      </c>
      <c r="L25" s="102">
        <v>0.933249125534396</v>
      </c>
      <c r="M25" s="102">
        <v>0.921432221043116</v>
      </c>
      <c r="N25" s="102">
        <v>0.946523261630815</v>
      </c>
      <c r="O25" s="106">
        <v>0.0118169044912797</v>
      </c>
      <c r="P25" s="102">
        <v>0.951719956602208</v>
      </c>
      <c r="Q25" s="102">
        <v>0.964562628227332</v>
      </c>
      <c r="R25" s="102">
        <v>0.966450216450216</v>
      </c>
      <c r="S25" s="106">
        <v>-0.0128426716251239</v>
      </c>
    </row>
    <row r="26" spans="1:19">
      <c r="A26" s="100" t="s">
        <v>99</v>
      </c>
      <c r="B26" s="100" t="s">
        <v>33</v>
      </c>
      <c r="C26" s="101">
        <v>3</v>
      </c>
      <c r="D26" s="102">
        <v>0.892156862745098</v>
      </c>
      <c r="E26" s="102">
        <v>0.92156862745098</v>
      </c>
      <c r="F26" s="102">
        <v>0.905405405405405</v>
      </c>
      <c r="G26" s="106">
        <v>-0.0294117647058822</v>
      </c>
      <c r="H26" s="102">
        <v>0</v>
      </c>
      <c r="I26" s="102" t="s">
        <v>33</v>
      </c>
      <c r="J26" s="102" t="s">
        <v>33</v>
      </c>
      <c r="K26" s="106" t="s">
        <v>33</v>
      </c>
      <c r="L26" s="102">
        <v>0</v>
      </c>
      <c r="M26" s="102" t="s">
        <v>33</v>
      </c>
      <c r="N26" s="102" t="s">
        <v>33</v>
      </c>
      <c r="O26" s="106" t="s">
        <v>33</v>
      </c>
      <c r="P26" s="102">
        <v>0.935809634358677</v>
      </c>
      <c r="Q26" s="102">
        <v>0.949214504495603</v>
      </c>
      <c r="R26" s="102">
        <v>0.914014251781473</v>
      </c>
      <c r="S26" s="106">
        <v>-0.0134048701369265</v>
      </c>
    </row>
    <row r="27" spans="1:19">
      <c r="A27" s="97" t="s">
        <v>210</v>
      </c>
      <c r="B27" s="97" t="s">
        <v>1897</v>
      </c>
      <c r="C27" s="98">
        <v>48</v>
      </c>
      <c r="D27" s="99">
        <v>0.943175783324482</v>
      </c>
      <c r="E27" s="99">
        <v>0.945052083333333</v>
      </c>
      <c r="F27" s="99">
        <v>0.945930880713489</v>
      </c>
      <c r="G27" s="105">
        <v>-0.00187630000885108</v>
      </c>
      <c r="H27" s="99">
        <v>0.956060798472594</v>
      </c>
      <c r="I27" s="99">
        <v>0.947591690831829</v>
      </c>
      <c r="J27" s="99">
        <v>0.953728584932715</v>
      </c>
      <c r="K27" s="105">
        <v>0.00846910764076514</v>
      </c>
      <c r="L27" s="99">
        <v>0.910558282719028</v>
      </c>
      <c r="M27" s="99">
        <v>0.909131695573672</v>
      </c>
      <c r="N27" s="99">
        <v>0.919044938449937</v>
      </c>
      <c r="O27" s="105">
        <v>0.00142658714535637</v>
      </c>
      <c r="P27" s="99">
        <v>0.952137621199309</v>
      </c>
      <c r="Q27" s="99">
        <v>0.965318802679109</v>
      </c>
      <c r="R27" s="99">
        <v>0.960425550972069</v>
      </c>
      <c r="S27" s="105">
        <v>-0.0131811814798</v>
      </c>
    </row>
    <row r="28" spans="1:19">
      <c r="A28" s="100" t="s">
        <v>210</v>
      </c>
      <c r="B28" s="100" t="s">
        <v>1791</v>
      </c>
      <c r="C28" s="101">
        <v>6</v>
      </c>
      <c r="D28" s="102">
        <v>0.941499085923218</v>
      </c>
      <c r="E28" s="102">
        <v>0.934664246823956</v>
      </c>
      <c r="F28" s="102">
        <v>0.941176470588235</v>
      </c>
      <c r="G28" s="106">
        <v>0.00683483909926108</v>
      </c>
      <c r="H28" s="102">
        <v>0.971937472329122</v>
      </c>
      <c r="I28" s="102">
        <v>0.973763700699059</v>
      </c>
      <c r="J28" s="102">
        <v>0.967048018047051</v>
      </c>
      <c r="K28" s="106">
        <v>-0.00182622836993762</v>
      </c>
      <c r="L28" s="102">
        <v>0.917038449749685</v>
      </c>
      <c r="M28" s="102">
        <v>0.923333621012054</v>
      </c>
      <c r="N28" s="102">
        <v>0.924145987753787</v>
      </c>
      <c r="O28" s="106">
        <v>-0.00629517126236878</v>
      </c>
      <c r="P28" s="102">
        <v>0.961404220779221</v>
      </c>
      <c r="Q28" s="102">
        <v>0.970929803863737</v>
      </c>
      <c r="R28" s="102">
        <v>0.962319932209773</v>
      </c>
      <c r="S28" s="106">
        <v>-0.00952558308451612</v>
      </c>
    </row>
    <row r="29" spans="1:19">
      <c r="A29" s="100" t="s">
        <v>210</v>
      </c>
      <c r="B29" s="100" t="s">
        <v>1792</v>
      </c>
      <c r="C29" s="101">
        <v>8</v>
      </c>
      <c r="D29" s="102">
        <v>0.965333333333333</v>
      </c>
      <c r="E29" s="102">
        <v>0.965968586387435</v>
      </c>
      <c r="F29" s="102">
        <v>0.957104557640751</v>
      </c>
      <c r="G29" s="106">
        <v>-0.00063525305410117</v>
      </c>
      <c r="H29" s="102">
        <v>0.937226875455208</v>
      </c>
      <c r="I29" s="102">
        <v>0.951949478308622</v>
      </c>
      <c r="J29" s="102">
        <v>0.953446732318711</v>
      </c>
      <c r="K29" s="106">
        <v>-0.0147226028534141</v>
      </c>
      <c r="L29" s="102">
        <v>0.913510560815732</v>
      </c>
      <c r="M29" s="102">
        <v>0.918686749823488</v>
      </c>
      <c r="N29" s="102">
        <v>0.932743957027753</v>
      </c>
      <c r="O29" s="106">
        <v>-0.00517618900775585</v>
      </c>
      <c r="P29" s="102">
        <v>0.948573245370002</v>
      </c>
      <c r="Q29" s="102">
        <v>0.970139234211835</v>
      </c>
      <c r="R29" s="102">
        <v>0.970755252697331</v>
      </c>
      <c r="S29" s="106">
        <v>-0.0215659888418325</v>
      </c>
    </row>
    <row r="30" spans="1:19">
      <c r="A30" s="100" t="s">
        <v>210</v>
      </c>
      <c r="B30" s="100" t="s">
        <v>1793</v>
      </c>
      <c r="C30" s="101">
        <v>5</v>
      </c>
      <c r="D30" s="102">
        <v>0.891666666666667</v>
      </c>
      <c r="E30" s="102">
        <v>0.92741935483871</v>
      </c>
      <c r="F30" s="102">
        <v>0.982683982683983</v>
      </c>
      <c r="G30" s="106">
        <v>-0.0357526881720429</v>
      </c>
      <c r="H30" s="102">
        <v>0.966320694768058</v>
      </c>
      <c r="I30" s="102">
        <v>0.943781634128706</v>
      </c>
      <c r="J30" s="102">
        <v>0.971945622997662</v>
      </c>
      <c r="K30" s="106">
        <v>0.0225390606393518</v>
      </c>
      <c r="L30" s="102">
        <v>0.909906093341806</v>
      </c>
      <c r="M30" s="102">
        <v>0.917148710532658</v>
      </c>
      <c r="N30" s="102">
        <v>0.935059312494588</v>
      </c>
      <c r="O30" s="106">
        <v>-0.00724261719085229</v>
      </c>
      <c r="P30" s="102">
        <v>0.938992490085225</v>
      </c>
      <c r="Q30" s="102">
        <v>0.954329980344549</v>
      </c>
      <c r="R30" s="102">
        <v>0.956011138464022</v>
      </c>
      <c r="S30" s="106">
        <v>-0.0153374902593236</v>
      </c>
    </row>
    <row r="31" spans="1:19">
      <c r="A31" s="100" t="s">
        <v>210</v>
      </c>
      <c r="B31" s="100" t="s">
        <v>1794</v>
      </c>
      <c r="C31" s="101">
        <v>7</v>
      </c>
      <c r="D31" s="102">
        <v>0.944587628865979</v>
      </c>
      <c r="E31" s="102">
        <v>0.950520833333333</v>
      </c>
      <c r="F31" s="102">
        <v>0.948106591865358</v>
      </c>
      <c r="G31" s="106">
        <v>-0.00593320446735401</v>
      </c>
      <c r="H31" s="102">
        <v>0.966177015183311</v>
      </c>
      <c r="I31" s="102">
        <v>0.953677920282933</v>
      </c>
      <c r="J31" s="102">
        <v>0.962979456121601</v>
      </c>
      <c r="K31" s="106">
        <v>0.012499094900378</v>
      </c>
      <c r="L31" s="102">
        <v>0.931638069374151</v>
      </c>
      <c r="M31" s="102">
        <v>0.926624524888717</v>
      </c>
      <c r="N31" s="102">
        <v>0.92946205913787</v>
      </c>
      <c r="O31" s="106">
        <v>0.00501354448543412</v>
      </c>
      <c r="P31" s="102">
        <v>0.963055431284545</v>
      </c>
      <c r="Q31" s="102">
        <v>0.971171148012956</v>
      </c>
      <c r="R31" s="102">
        <v>0.9646608582363</v>
      </c>
      <c r="S31" s="106">
        <v>-0.00811571672841038</v>
      </c>
    </row>
    <row r="32" spans="1:19">
      <c r="A32" s="100" t="s">
        <v>210</v>
      </c>
      <c r="B32" s="100" t="s">
        <v>1795</v>
      </c>
      <c r="C32" s="101">
        <v>8</v>
      </c>
      <c r="D32" s="102">
        <v>0.953959484346225</v>
      </c>
      <c r="E32" s="102">
        <v>0.967741935483871</v>
      </c>
      <c r="F32" s="102">
        <v>0.950191570881226</v>
      </c>
      <c r="G32" s="106">
        <v>-0.0137824511376463</v>
      </c>
      <c r="H32" s="102">
        <v>0.946681658135337</v>
      </c>
      <c r="I32" s="102">
        <v>0.944368733573445</v>
      </c>
      <c r="J32" s="102">
        <v>0.951633298208641</v>
      </c>
      <c r="K32" s="106">
        <v>0.00231292456189247</v>
      </c>
      <c r="L32" s="102">
        <v>0.903157084948368</v>
      </c>
      <c r="M32" s="102">
        <v>0.891244037768909</v>
      </c>
      <c r="N32" s="102">
        <v>0.902212855637513</v>
      </c>
      <c r="O32" s="106">
        <v>0.0119130471794594</v>
      </c>
      <c r="P32" s="102">
        <v>0.949661147808184</v>
      </c>
      <c r="Q32" s="102">
        <v>0.959257492034663</v>
      </c>
      <c r="R32" s="102">
        <v>0.956004967181125</v>
      </c>
      <c r="S32" s="106">
        <v>-0.00959634422647881</v>
      </c>
    </row>
    <row r="33" spans="1:19">
      <c r="A33" s="100" t="s">
        <v>210</v>
      </c>
      <c r="B33" s="100" t="s">
        <v>1796</v>
      </c>
      <c r="C33" s="101">
        <v>8</v>
      </c>
      <c r="D33" s="102">
        <v>0.940493468795356</v>
      </c>
      <c r="E33" s="102">
        <v>0.932960893854749</v>
      </c>
      <c r="F33" s="102">
        <v>0.928679817905918</v>
      </c>
      <c r="G33" s="106">
        <v>0.007532574940607</v>
      </c>
      <c r="H33" s="102">
        <v>0.963490475349695</v>
      </c>
      <c r="I33" s="102">
        <v>0.939190826132601</v>
      </c>
      <c r="J33" s="102">
        <v>0.943541594411138</v>
      </c>
      <c r="K33" s="106">
        <v>0.0242996492170937</v>
      </c>
      <c r="L33" s="102">
        <v>0.904498459969003</v>
      </c>
      <c r="M33" s="102">
        <v>0.901074053137366</v>
      </c>
      <c r="N33" s="102">
        <v>0.913689738889164</v>
      </c>
      <c r="O33" s="106">
        <v>0.00342440683163747</v>
      </c>
      <c r="P33" s="102">
        <v>0.953882826443707</v>
      </c>
      <c r="Q33" s="102">
        <v>0.964339233358671</v>
      </c>
      <c r="R33" s="102">
        <v>0.95752792941091</v>
      </c>
      <c r="S33" s="106">
        <v>-0.0104564069149637</v>
      </c>
    </row>
    <row r="34" spans="1:19">
      <c r="A34" s="100" t="s">
        <v>210</v>
      </c>
      <c r="B34" s="100" t="s">
        <v>1797</v>
      </c>
      <c r="C34" s="101">
        <v>6</v>
      </c>
      <c r="D34" s="102">
        <v>0.942953020134228</v>
      </c>
      <c r="E34" s="102">
        <v>0.93517017828201</v>
      </c>
      <c r="F34" s="102">
        <v>0.941379310344828</v>
      </c>
      <c r="G34" s="106">
        <v>0.00778284185221845</v>
      </c>
      <c r="H34" s="102">
        <v>0.938258140029794</v>
      </c>
      <c r="I34" s="102">
        <v>0.934187768858929</v>
      </c>
      <c r="J34" s="102">
        <v>0.941782667977296</v>
      </c>
      <c r="K34" s="106">
        <v>0.00407037117086417</v>
      </c>
      <c r="L34" s="102">
        <v>0.896174718025112</v>
      </c>
      <c r="M34" s="102">
        <v>0.898110780965896</v>
      </c>
      <c r="N34" s="102">
        <v>0.912325205314393</v>
      </c>
      <c r="O34" s="106">
        <v>-0.00193606294078474</v>
      </c>
      <c r="P34" s="102">
        <v>0.940080958955692</v>
      </c>
      <c r="Q34" s="102">
        <v>0.962681231948297</v>
      </c>
      <c r="R34" s="102">
        <v>0.957589419000418</v>
      </c>
      <c r="S34" s="106">
        <v>-0.0226002729926048</v>
      </c>
    </row>
    <row r="35" spans="1:19">
      <c r="A35" s="97" t="s">
        <v>260</v>
      </c>
      <c r="B35" s="97" t="s">
        <v>1897</v>
      </c>
      <c r="C35" s="98">
        <v>88</v>
      </c>
      <c r="D35" s="99">
        <v>0.940807174887892</v>
      </c>
      <c r="E35" s="99">
        <v>0.950131233595801</v>
      </c>
      <c r="F35" s="99">
        <v>0.945692025664528</v>
      </c>
      <c r="G35" s="105">
        <v>-0.0093240587079082</v>
      </c>
      <c r="H35" s="99">
        <v>0.96699627252019</v>
      </c>
      <c r="I35" s="99">
        <v>0.963188738475103</v>
      </c>
      <c r="J35" s="99">
        <v>0.969563603584495</v>
      </c>
      <c r="K35" s="105">
        <v>0.00380753404508727</v>
      </c>
      <c r="L35" s="99">
        <v>0.940796058535239</v>
      </c>
      <c r="M35" s="99">
        <v>0.941860553499084</v>
      </c>
      <c r="N35" s="99">
        <v>0.942595047457447</v>
      </c>
      <c r="O35" s="105">
        <v>-0.00106449496384553</v>
      </c>
      <c r="P35" s="99">
        <v>0.977589768182025</v>
      </c>
      <c r="Q35" s="99">
        <v>0.985689943216705</v>
      </c>
      <c r="R35" s="99">
        <v>0.984411078305933</v>
      </c>
      <c r="S35" s="105">
        <v>-0.00810017503467941</v>
      </c>
    </row>
    <row r="36" spans="1:19">
      <c r="A36" s="100" t="s">
        <v>260</v>
      </c>
      <c r="B36" s="100" t="s">
        <v>1798</v>
      </c>
      <c r="C36" s="101">
        <v>14</v>
      </c>
      <c r="D36" s="102">
        <v>0.948275862068966</v>
      </c>
      <c r="E36" s="102">
        <v>0.961768219832736</v>
      </c>
      <c r="F36" s="102">
        <v>0.965260545905707</v>
      </c>
      <c r="G36" s="106">
        <v>-0.0134923577637704</v>
      </c>
      <c r="H36" s="102">
        <v>0.964402651333653</v>
      </c>
      <c r="I36" s="102">
        <v>0.956347595941773</v>
      </c>
      <c r="J36" s="102">
        <v>0.973666174609869</v>
      </c>
      <c r="K36" s="106">
        <v>0.00805505539187945</v>
      </c>
      <c r="L36" s="102">
        <v>0.93844833093755</v>
      </c>
      <c r="M36" s="102">
        <v>0.937273930304367</v>
      </c>
      <c r="N36" s="102">
        <v>0.943879164909321</v>
      </c>
      <c r="O36" s="106">
        <v>0.00117440063318286</v>
      </c>
      <c r="P36" s="102">
        <v>0.973869117192643</v>
      </c>
      <c r="Q36" s="102">
        <v>0.98045064909033</v>
      </c>
      <c r="R36" s="102">
        <v>0.978938814658905</v>
      </c>
      <c r="S36" s="106">
        <v>-0.00658153189768729</v>
      </c>
    </row>
    <row r="37" spans="1:19">
      <c r="A37" s="100" t="s">
        <v>260</v>
      </c>
      <c r="B37" s="100" t="s">
        <v>1799</v>
      </c>
      <c r="C37" s="101">
        <v>18</v>
      </c>
      <c r="D37" s="102">
        <v>0.933333333333333</v>
      </c>
      <c r="E37" s="102">
        <v>0.928802588996764</v>
      </c>
      <c r="F37" s="102">
        <v>0.907251264755481</v>
      </c>
      <c r="G37" s="106">
        <v>0.00453074433656964</v>
      </c>
      <c r="H37" s="102">
        <v>0.963516706041174</v>
      </c>
      <c r="I37" s="102">
        <v>0.954649001858402</v>
      </c>
      <c r="J37" s="102">
        <v>0.954721362229102</v>
      </c>
      <c r="K37" s="106">
        <v>0.00886770418277272</v>
      </c>
      <c r="L37" s="102">
        <v>0.928855889301384</v>
      </c>
      <c r="M37" s="102">
        <v>0.938552844553684</v>
      </c>
      <c r="N37" s="102">
        <v>0.933088235294118</v>
      </c>
      <c r="O37" s="106">
        <v>-0.00969695525230008</v>
      </c>
      <c r="P37" s="102">
        <v>0.966724141348079</v>
      </c>
      <c r="Q37" s="102">
        <v>0.982019637870462</v>
      </c>
      <c r="R37" s="102">
        <v>0.97863449602238</v>
      </c>
      <c r="S37" s="106">
        <v>-0.0152954965223835</v>
      </c>
    </row>
    <row r="38" spans="1:19">
      <c r="A38" s="100" t="s">
        <v>260</v>
      </c>
      <c r="B38" s="100" t="s">
        <v>1800</v>
      </c>
      <c r="C38" s="101">
        <v>14</v>
      </c>
      <c r="D38" s="102">
        <v>0.938305709023941</v>
      </c>
      <c r="E38" s="102">
        <v>0.956014362657092</v>
      </c>
      <c r="F38" s="102">
        <v>0.936626281453868</v>
      </c>
      <c r="G38" s="106">
        <v>-0.0177086536331506</v>
      </c>
      <c r="H38" s="102">
        <v>0.977004036908881</v>
      </c>
      <c r="I38" s="102">
        <v>0.97926128243402</v>
      </c>
      <c r="J38" s="102">
        <v>0.976014881278039</v>
      </c>
      <c r="K38" s="106">
        <v>-0.00225724552513928</v>
      </c>
      <c r="L38" s="102">
        <v>0.952746539792388</v>
      </c>
      <c r="M38" s="102">
        <v>0.953552259662718</v>
      </c>
      <c r="N38" s="102">
        <v>0.954218185797133</v>
      </c>
      <c r="O38" s="106">
        <v>-0.000805719870330401</v>
      </c>
      <c r="P38" s="102">
        <v>0.986981791665773</v>
      </c>
      <c r="Q38" s="102">
        <v>0.991991819806389</v>
      </c>
      <c r="R38" s="102">
        <v>0.990761271249076</v>
      </c>
      <c r="S38" s="106">
        <v>-0.00501002814061635</v>
      </c>
    </row>
    <row r="39" spans="1:19">
      <c r="A39" s="100" t="s">
        <v>260</v>
      </c>
      <c r="B39" s="100" t="s">
        <v>1801</v>
      </c>
      <c r="C39" s="101">
        <v>13</v>
      </c>
      <c r="D39" s="102">
        <v>0.905020352781547</v>
      </c>
      <c r="E39" s="102">
        <v>0.947229551451187</v>
      </c>
      <c r="F39" s="102">
        <v>0.921348314606742</v>
      </c>
      <c r="G39" s="106">
        <v>-0.0422091986696406</v>
      </c>
      <c r="H39" s="102">
        <v>0.963162815546948</v>
      </c>
      <c r="I39" s="102">
        <v>0.952771263380314</v>
      </c>
      <c r="J39" s="102">
        <v>0.969408818652499</v>
      </c>
      <c r="K39" s="106">
        <v>0.0103915521666337</v>
      </c>
      <c r="L39" s="102">
        <v>0.933404567917724</v>
      </c>
      <c r="M39" s="102">
        <v>0.934102677223861</v>
      </c>
      <c r="N39" s="102">
        <v>0.931440560387127</v>
      </c>
      <c r="O39" s="106">
        <v>-0.000698109306136452</v>
      </c>
      <c r="P39" s="102">
        <v>0.97419643779929</v>
      </c>
      <c r="Q39" s="102">
        <v>0.983009010373287</v>
      </c>
      <c r="R39" s="102">
        <v>0.982616873956121</v>
      </c>
      <c r="S39" s="106">
        <v>-0.00881257257399659</v>
      </c>
    </row>
    <row r="40" spans="1:19">
      <c r="A40" s="100" t="s">
        <v>260</v>
      </c>
      <c r="B40" s="100" t="s">
        <v>1802</v>
      </c>
      <c r="C40" s="101">
        <v>14</v>
      </c>
      <c r="D40" s="102">
        <v>0.962476547842402</v>
      </c>
      <c r="E40" s="102">
        <v>0.923636363636364</v>
      </c>
      <c r="F40" s="102">
        <v>0.977272727272727</v>
      </c>
      <c r="G40" s="106">
        <v>0.038840184206038</v>
      </c>
      <c r="H40" s="102">
        <v>0.957948599569098</v>
      </c>
      <c r="I40" s="102">
        <v>0.950096228517405</v>
      </c>
      <c r="J40" s="102">
        <v>0.956409325954822</v>
      </c>
      <c r="K40" s="106">
        <v>0.00785237105169267</v>
      </c>
      <c r="L40" s="102">
        <v>0.934133579562942</v>
      </c>
      <c r="M40" s="102">
        <v>0.924739170071243</v>
      </c>
      <c r="N40" s="102">
        <v>0.933502676222444</v>
      </c>
      <c r="O40" s="106">
        <v>0.00939440949169956</v>
      </c>
      <c r="P40" s="102">
        <v>0.983986572309926</v>
      </c>
      <c r="Q40" s="102">
        <v>0.990951417004049</v>
      </c>
      <c r="R40" s="102">
        <v>0.991714441990965</v>
      </c>
      <c r="S40" s="106">
        <v>-0.00696484469412295</v>
      </c>
    </row>
    <row r="41" spans="1:19">
      <c r="A41" s="100" t="s">
        <v>260</v>
      </c>
      <c r="B41" s="100" t="s">
        <v>1803</v>
      </c>
      <c r="C41" s="101">
        <v>15</v>
      </c>
      <c r="D41" s="102">
        <v>0.964549483013294</v>
      </c>
      <c r="E41" s="102">
        <v>0.969784172661871</v>
      </c>
      <c r="F41" s="102">
        <v>0.97239263803681</v>
      </c>
      <c r="G41" s="106">
        <v>-0.00523468964857665</v>
      </c>
      <c r="H41" s="102">
        <v>0.96869628155252</v>
      </c>
      <c r="I41" s="102">
        <v>0.976463359247682</v>
      </c>
      <c r="J41" s="102">
        <v>0.977835913087712</v>
      </c>
      <c r="K41" s="106">
        <v>-0.00776707769516272</v>
      </c>
      <c r="L41" s="102">
        <v>0.948581079043397</v>
      </c>
      <c r="M41" s="102">
        <v>0.954556383746093</v>
      </c>
      <c r="N41" s="102">
        <v>0.949712956907201</v>
      </c>
      <c r="O41" s="106">
        <v>-0.00597530470269592</v>
      </c>
      <c r="P41" s="102">
        <v>0.975028783903664</v>
      </c>
      <c r="Q41" s="102">
        <v>0.984113712374582</v>
      </c>
      <c r="R41" s="102">
        <v>0.981621136555818</v>
      </c>
      <c r="S41" s="106">
        <v>-0.00908492847091835</v>
      </c>
    </row>
    <row r="42" spans="1:19">
      <c r="A42" s="97" t="s">
        <v>350</v>
      </c>
      <c r="B42" s="97" t="s">
        <v>1897</v>
      </c>
      <c r="C42" s="98">
        <v>23</v>
      </c>
      <c r="D42" s="99">
        <v>0.953271028037383</v>
      </c>
      <c r="E42" s="99">
        <v>0.957575757575758</v>
      </c>
      <c r="F42" s="99">
        <v>0.95119305856833</v>
      </c>
      <c r="G42" s="105">
        <v>-0.00430472953837435</v>
      </c>
      <c r="H42" s="99">
        <v>0.956218417678558</v>
      </c>
      <c r="I42" s="99">
        <v>0.952289178566551</v>
      </c>
      <c r="J42" s="99">
        <v>0.961751404408931</v>
      </c>
      <c r="K42" s="105">
        <v>0.00392923911200715</v>
      </c>
      <c r="L42" s="99">
        <v>0.90883550795686</v>
      </c>
      <c r="M42" s="99">
        <v>0.915868704189872</v>
      </c>
      <c r="N42" s="99">
        <v>0.922245431868422</v>
      </c>
      <c r="O42" s="105">
        <v>-0.00703319623301257</v>
      </c>
      <c r="P42" s="99">
        <v>0.956696898132529</v>
      </c>
      <c r="Q42" s="99">
        <v>0.966808934912278</v>
      </c>
      <c r="R42" s="99">
        <v>0.96844055137894</v>
      </c>
      <c r="S42" s="105">
        <v>-0.0101120367797487</v>
      </c>
    </row>
    <row r="43" spans="1:19">
      <c r="A43" s="100" t="s">
        <v>350</v>
      </c>
      <c r="B43" s="100" t="s">
        <v>1804</v>
      </c>
      <c r="C43" s="101">
        <v>23</v>
      </c>
      <c r="D43" s="102">
        <v>0.953271028037383</v>
      </c>
      <c r="E43" s="102">
        <v>0.957575757575758</v>
      </c>
      <c r="F43" s="102">
        <v>0.95119305856833</v>
      </c>
      <c r="G43" s="106">
        <v>-0.00430472953837435</v>
      </c>
      <c r="H43" s="102">
        <v>0.956218417678558</v>
      </c>
      <c r="I43" s="102">
        <v>0.952289178566551</v>
      </c>
      <c r="J43" s="102">
        <v>0.961751404408931</v>
      </c>
      <c r="K43" s="106">
        <v>0.00392923911200715</v>
      </c>
      <c r="L43" s="102">
        <v>0.90883550795686</v>
      </c>
      <c r="M43" s="102">
        <v>0.915868704189872</v>
      </c>
      <c r="N43" s="102">
        <v>0.922245431868422</v>
      </c>
      <c r="O43" s="106">
        <v>-0.00703319623301257</v>
      </c>
      <c r="P43" s="102">
        <v>0.956696898132529</v>
      </c>
      <c r="Q43" s="102">
        <v>0.966808934912278</v>
      </c>
      <c r="R43" s="102">
        <v>0.96844055137894</v>
      </c>
      <c r="S43" s="106">
        <v>-0.0101120367797487</v>
      </c>
    </row>
    <row r="44" spans="1:19">
      <c r="A44" s="97" t="s">
        <v>375</v>
      </c>
      <c r="B44" s="97" t="s">
        <v>1897</v>
      </c>
      <c r="C44" s="98">
        <v>291</v>
      </c>
      <c r="D44" s="99">
        <v>0.9453892540145</v>
      </c>
      <c r="E44" s="99">
        <v>0.947527816182764</v>
      </c>
      <c r="F44" s="99">
        <v>0.925193531079942</v>
      </c>
      <c r="G44" s="105">
        <v>-0.00213856216826425</v>
      </c>
      <c r="H44" s="99">
        <v>0.970599972173254</v>
      </c>
      <c r="I44" s="99">
        <v>0.970119171968474</v>
      </c>
      <c r="J44" s="99">
        <v>0.965177432000137</v>
      </c>
      <c r="K44" s="105">
        <v>0.000480800204779475</v>
      </c>
      <c r="L44" s="99">
        <v>0.890850351733132</v>
      </c>
      <c r="M44" s="99">
        <v>0.877532997815972</v>
      </c>
      <c r="N44" s="99">
        <v>0.895921438913147</v>
      </c>
      <c r="O44" s="105">
        <v>0.0133173539171604</v>
      </c>
      <c r="P44" s="99">
        <v>0.948323020638439</v>
      </c>
      <c r="Q44" s="99">
        <v>0.959521529557402</v>
      </c>
      <c r="R44" s="99">
        <v>0.943151070802288</v>
      </c>
      <c r="S44" s="105">
        <v>-0.0111985089189626</v>
      </c>
    </row>
    <row r="45" spans="1:19">
      <c r="A45" s="100" t="s">
        <v>375</v>
      </c>
      <c r="B45" s="100" t="s">
        <v>1805</v>
      </c>
      <c r="C45" s="101">
        <v>13</v>
      </c>
      <c r="D45" s="102">
        <v>0.986817325800377</v>
      </c>
      <c r="E45" s="102">
        <v>0.972924187725632</v>
      </c>
      <c r="F45" s="102">
        <v>0.95475113122172</v>
      </c>
      <c r="G45" s="106">
        <v>0.0138931380747449</v>
      </c>
      <c r="H45" s="102">
        <v>0.977377801305806</v>
      </c>
      <c r="I45" s="102">
        <v>0.982078231123891</v>
      </c>
      <c r="J45" s="102">
        <v>0.969262445768071</v>
      </c>
      <c r="K45" s="106">
        <v>-0.00470042981808516</v>
      </c>
      <c r="L45" s="102">
        <v>0.867407799541204</v>
      </c>
      <c r="M45" s="102">
        <v>0.835085023052898</v>
      </c>
      <c r="N45" s="102">
        <v>0.875726156335025</v>
      </c>
      <c r="O45" s="106">
        <v>0.0323227764883057</v>
      </c>
      <c r="P45" s="102">
        <v>0.955839017454201</v>
      </c>
      <c r="Q45" s="102">
        <v>0.964115793376174</v>
      </c>
      <c r="R45" s="102">
        <v>0.941014738322836</v>
      </c>
      <c r="S45" s="106">
        <v>-0.00827677592197329</v>
      </c>
    </row>
    <row r="46" spans="1:19">
      <c r="A46" s="100" t="s">
        <v>375</v>
      </c>
      <c r="B46" s="100" t="s">
        <v>1806</v>
      </c>
      <c r="C46" s="101">
        <v>7</v>
      </c>
      <c r="D46" s="102">
        <v>0.822757111597374</v>
      </c>
      <c r="E46" s="102">
        <v>0.808016877637131</v>
      </c>
      <c r="F46" s="102">
        <v>0.786036036036036</v>
      </c>
      <c r="G46" s="106">
        <v>0.0147402339602434</v>
      </c>
      <c r="H46" s="102">
        <v>0.94594070916489</v>
      </c>
      <c r="I46" s="102">
        <v>0.976155197960098</v>
      </c>
      <c r="J46" s="102">
        <v>0.939164129532245</v>
      </c>
      <c r="K46" s="106">
        <v>-0.0302144887952074</v>
      </c>
      <c r="L46" s="102">
        <v>0.802053865529936</v>
      </c>
      <c r="M46" s="102">
        <v>0.792667378794666</v>
      </c>
      <c r="N46" s="102">
        <v>0.810185441461389</v>
      </c>
      <c r="O46" s="106">
        <v>0.00938648673527009</v>
      </c>
      <c r="P46" s="102">
        <v>0.936743491958216</v>
      </c>
      <c r="Q46" s="102">
        <v>0.94838760053096</v>
      </c>
      <c r="R46" s="102">
        <v>0.933732185804297</v>
      </c>
      <c r="S46" s="106">
        <v>-0.0116441085727437</v>
      </c>
    </row>
    <row r="47" spans="1:19">
      <c r="A47" s="100" t="s">
        <v>375</v>
      </c>
      <c r="B47" s="100" t="s">
        <v>1807</v>
      </c>
      <c r="C47" s="101">
        <v>12</v>
      </c>
      <c r="D47" s="102">
        <v>0.891472868217054</v>
      </c>
      <c r="E47" s="102">
        <v>0.911764705882353</v>
      </c>
      <c r="F47" s="102">
        <v>0.852380952380952</v>
      </c>
      <c r="G47" s="106">
        <v>-0.0202918376652986</v>
      </c>
      <c r="H47" s="102">
        <v>0.947901096163428</v>
      </c>
      <c r="I47" s="102">
        <v>0.914705946251276</v>
      </c>
      <c r="J47" s="102">
        <v>0.952898550724638</v>
      </c>
      <c r="K47" s="106">
        <v>0.0331951499121517</v>
      </c>
      <c r="L47" s="102">
        <v>0.742495017438964</v>
      </c>
      <c r="M47" s="102">
        <v>0.696517412935323</v>
      </c>
      <c r="N47" s="102">
        <v>0.770645337708504</v>
      </c>
      <c r="O47" s="106">
        <v>0.0459776045036402</v>
      </c>
      <c r="P47" s="102">
        <v>0.8964284104398</v>
      </c>
      <c r="Q47" s="102">
        <v>0.91022705041601</v>
      </c>
      <c r="R47" s="102">
        <v>0.860706147551025</v>
      </c>
      <c r="S47" s="106">
        <v>-0.0137986399762099</v>
      </c>
    </row>
    <row r="48" spans="1:19">
      <c r="A48" s="100" t="s">
        <v>375</v>
      </c>
      <c r="B48" s="100" t="s">
        <v>1808</v>
      </c>
      <c r="C48" s="101">
        <v>1</v>
      </c>
      <c r="D48" s="102" t="s">
        <v>33</v>
      </c>
      <c r="E48" s="102" t="s">
        <v>33</v>
      </c>
      <c r="F48" s="102" t="s">
        <v>33</v>
      </c>
      <c r="G48" s="106" t="s">
        <v>33</v>
      </c>
      <c r="H48" s="102">
        <v>1</v>
      </c>
      <c r="I48" s="102">
        <v>1</v>
      </c>
      <c r="J48" s="102">
        <v>1</v>
      </c>
      <c r="K48" s="106">
        <v>0</v>
      </c>
      <c r="L48" s="102">
        <v>1</v>
      </c>
      <c r="M48" s="102">
        <v>1</v>
      </c>
      <c r="N48" s="102">
        <v>1</v>
      </c>
      <c r="O48" s="106">
        <v>0</v>
      </c>
      <c r="P48" s="102">
        <v>1</v>
      </c>
      <c r="Q48" s="102">
        <v>1</v>
      </c>
      <c r="R48" s="102">
        <v>1</v>
      </c>
      <c r="S48" s="106">
        <v>0</v>
      </c>
    </row>
    <row r="49" spans="1:19">
      <c r="A49" s="100" t="s">
        <v>375</v>
      </c>
      <c r="B49" s="100" t="s">
        <v>1809</v>
      </c>
      <c r="C49" s="101">
        <v>24</v>
      </c>
      <c r="D49" s="102">
        <v>0.973347547974414</v>
      </c>
      <c r="E49" s="102">
        <v>0.979057591623037</v>
      </c>
      <c r="F49" s="102">
        <v>0.938961038961039</v>
      </c>
      <c r="G49" s="106">
        <v>-0.00571004364862293</v>
      </c>
      <c r="H49" s="102">
        <v>0.986020503261883</v>
      </c>
      <c r="I49" s="102">
        <v>0.984063340608029</v>
      </c>
      <c r="J49" s="102">
        <v>0.975783100816004</v>
      </c>
      <c r="K49" s="106">
        <v>0.00195716265385337</v>
      </c>
      <c r="L49" s="102">
        <v>0.922763280521901</v>
      </c>
      <c r="M49" s="102">
        <v>0.907628279957367</v>
      </c>
      <c r="N49" s="102">
        <v>0.914582784943406</v>
      </c>
      <c r="O49" s="106">
        <v>0.0151350005645343</v>
      </c>
      <c r="P49" s="102">
        <v>0.952364978195236</v>
      </c>
      <c r="Q49" s="102">
        <v>0.956899976996591</v>
      </c>
      <c r="R49" s="102">
        <v>0.932116433547551</v>
      </c>
      <c r="S49" s="106">
        <v>-0.00453499880135488</v>
      </c>
    </row>
    <row r="50" spans="1:19">
      <c r="A50" s="100" t="s">
        <v>375</v>
      </c>
      <c r="B50" s="100" t="s">
        <v>1810</v>
      </c>
      <c r="C50" s="101">
        <v>18</v>
      </c>
      <c r="D50" s="102">
        <v>0.981895633652822</v>
      </c>
      <c r="E50" s="102">
        <v>0.983228511530398</v>
      </c>
      <c r="F50" s="102">
        <v>0.972881355932203</v>
      </c>
      <c r="G50" s="106">
        <v>-0.00133287787757619</v>
      </c>
      <c r="H50" s="102">
        <v>0.967328910093932</v>
      </c>
      <c r="I50" s="102">
        <v>0.973486443587833</v>
      </c>
      <c r="J50" s="102">
        <v>0.977292744687878</v>
      </c>
      <c r="K50" s="106">
        <v>-0.00615753349390147</v>
      </c>
      <c r="L50" s="102">
        <v>0.939801699716714</v>
      </c>
      <c r="M50" s="102">
        <v>0.944187101162904</v>
      </c>
      <c r="N50" s="102">
        <v>0.949466035450842</v>
      </c>
      <c r="O50" s="106">
        <v>-0.00438540144618982</v>
      </c>
      <c r="P50" s="102">
        <v>0.958433934099402</v>
      </c>
      <c r="Q50" s="102">
        <v>0.972864303156039</v>
      </c>
      <c r="R50" s="102">
        <v>0.964557119720942</v>
      </c>
      <c r="S50" s="106">
        <v>-0.0144303690566375</v>
      </c>
    </row>
    <row r="51" spans="1:19">
      <c r="A51" s="100" t="s">
        <v>375</v>
      </c>
      <c r="B51" s="100" t="s">
        <v>1811</v>
      </c>
      <c r="C51" s="101">
        <v>20</v>
      </c>
      <c r="D51" s="102">
        <v>0.920498084291188</v>
      </c>
      <c r="E51" s="102">
        <v>0.926919518963922</v>
      </c>
      <c r="F51" s="102">
        <v>0.871896722939424</v>
      </c>
      <c r="G51" s="106">
        <v>-0.00642143467273459</v>
      </c>
      <c r="H51" s="102">
        <v>0.963755633686496</v>
      </c>
      <c r="I51" s="102">
        <v>0.968084918801686</v>
      </c>
      <c r="J51" s="102">
        <v>0.955558677531142</v>
      </c>
      <c r="K51" s="106">
        <v>-0.00432928511519004</v>
      </c>
      <c r="L51" s="102">
        <v>0.880200099105689</v>
      </c>
      <c r="M51" s="102">
        <v>0.872480736339111</v>
      </c>
      <c r="N51" s="102">
        <v>0.867893603072024</v>
      </c>
      <c r="O51" s="106">
        <v>0.00771936276657825</v>
      </c>
      <c r="P51" s="102">
        <v>0.940378220727833</v>
      </c>
      <c r="Q51" s="102">
        <v>0.95418624778575</v>
      </c>
      <c r="R51" s="102">
        <v>0.941274386437722</v>
      </c>
      <c r="S51" s="106">
        <v>-0.0138080270579162</v>
      </c>
    </row>
    <row r="52" spans="1:19">
      <c r="A52" s="100" t="s">
        <v>375</v>
      </c>
      <c r="B52" s="100" t="s">
        <v>1812</v>
      </c>
      <c r="C52" s="101">
        <v>15</v>
      </c>
      <c r="D52" s="102">
        <v>0.968197879858657</v>
      </c>
      <c r="E52" s="102">
        <v>0.965437788018433</v>
      </c>
      <c r="F52" s="102">
        <v>0.935849056603774</v>
      </c>
      <c r="G52" s="106">
        <v>0.00276009184022408</v>
      </c>
      <c r="H52" s="102">
        <v>0.969994812569962</v>
      </c>
      <c r="I52" s="102">
        <v>0.971152056579192</v>
      </c>
      <c r="J52" s="102">
        <v>0.967923367606995</v>
      </c>
      <c r="K52" s="106">
        <v>-0.00115724400923023</v>
      </c>
      <c r="L52" s="102">
        <v>0.931525923499058</v>
      </c>
      <c r="M52" s="102">
        <v>0.92927600967802</v>
      </c>
      <c r="N52" s="102">
        <v>0.931804200720626</v>
      </c>
      <c r="O52" s="106">
        <v>0.00224991382103834</v>
      </c>
      <c r="P52" s="102">
        <v>0.947267023339972</v>
      </c>
      <c r="Q52" s="102">
        <v>0.953794670616033</v>
      </c>
      <c r="R52" s="102">
        <v>0.928246013667426</v>
      </c>
      <c r="S52" s="106">
        <v>-0.00652764727606125</v>
      </c>
    </row>
    <row r="53" spans="1:19">
      <c r="A53" s="100" t="s">
        <v>375</v>
      </c>
      <c r="B53" s="100" t="s">
        <v>1813</v>
      </c>
      <c r="C53" s="101">
        <v>17</v>
      </c>
      <c r="D53" s="102">
        <v>0.98961937716263</v>
      </c>
      <c r="E53" s="102">
        <v>0.987736900780379</v>
      </c>
      <c r="F53" s="102">
        <v>0.992503748125937</v>
      </c>
      <c r="G53" s="106">
        <v>0.0018824763822507</v>
      </c>
      <c r="H53" s="102">
        <v>0.990704206513743</v>
      </c>
      <c r="I53" s="102">
        <v>0.988980073379747</v>
      </c>
      <c r="J53" s="102">
        <v>0.989927232318887</v>
      </c>
      <c r="K53" s="106">
        <v>0.00172413313399633</v>
      </c>
      <c r="L53" s="102">
        <v>0.944225239082458</v>
      </c>
      <c r="M53" s="102">
        <v>0.942514876900937</v>
      </c>
      <c r="N53" s="102">
        <v>0.949743700039431</v>
      </c>
      <c r="O53" s="106">
        <v>0.00171036218152099</v>
      </c>
      <c r="P53" s="102">
        <v>0.9667801641348</v>
      </c>
      <c r="Q53" s="102">
        <v>0.972879896685321</v>
      </c>
      <c r="R53" s="102">
        <v>0.959142909024877</v>
      </c>
      <c r="S53" s="106">
        <v>-0.00609973255052065</v>
      </c>
    </row>
    <row r="54" spans="1:19">
      <c r="A54" s="100" t="s">
        <v>375</v>
      </c>
      <c r="B54" s="100" t="s">
        <v>1814</v>
      </c>
      <c r="C54" s="101">
        <v>12</v>
      </c>
      <c r="D54" s="102">
        <v>0.939675174013921</v>
      </c>
      <c r="E54" s="102">
        <v>0.940528634361233</v>
      </c>
      <c r="F54" s="102">
        <v>0.901442307692308</v>
      </c>
      <c r="G54" s="106">
        <v>-0.000853460347312374</v>
      </c>
      <c r="H54" s="102">
        <v>0.987951176069988</v>
      </c>
      <c r="I54" s="102">
        <v>0.985578078679593</v>
      </c>
      <c r="J54" s="102">
        <v>0.97848262671342</v>
      </c>
      <c r="K54" s="106">
        <v>0.00237309739039493</v>
      </c>
      <c r="L54" s="102">
        <v>0.887841165068888</v>
      </c>
      <c r="M54" s="102">
        <v>0.888430414229629</v>
      </c>
      <c r="N54" s="102">
        <v>0.890181702263309</v>
      </c>
      <c r="O54" s="106">
        <v>-0.000589249160741101</v>
      </c>
      <c r="P54" s="102">
        <v>0.940169081468997</v>
      </c>
      <c r="Q54" s="102">
        <v>0.952318223518619</v>
      </c>
      <c r="R54" s="102">
        <v>0.923715709295</v>
      </c>
      <c r="S54" s="106">
        <v>-0.0121491420496215</v>
      </c>
    </row>
    <row r="55" spans="1:19">
      <c r="A55" s="100" t="s">
        <v>375</v>
      </c>
      <c r="B55" s="100" t="s">
        <v>1815</v>
      </c>
      <c r="C55" s="101">
        <v>28</v>
      </c>
      <c r="D55" s="102">
        <v>0.964601769911504</v>
      </c>
      <c r="E55" s="102">
        <v>0.971563981042654</v>
      </c>
      <c r="F55" s="102">
        <v>0.958083832335329</v>
      </c>
      <c r="G55" s="106">
        <v>-0.0069622111311497</v>
      </c>
      <c r="H55" s="102">
        <v>0.97000787539377</v>
      </c>
      <c r="I55" s="102">
        <v>0.968099609197492</v>
      </c>
      <c r="J55" s="102">
        <v>0.971209891080365</v>
      </c>
      <c r="K55" s="106">
        <v>0.00190826619627804</v>
      </c>
      <c r="L55" s="102">
        <v>0.921683584179209</v>
      </c>
      <c r="M55" s="102">
        <v>0.918476779060256</v>
      </c>
      <c r="N55" s="102">
        <v>0.929702678834265</v>
      </c>
      <c r="O55" s="106">
        <v>0.00320680511895266</v>
      </c>
      <c r="P55" s="102">
        <v>0.964318529862175</v>
      </c>
      <c r="Q55" s="102">
        <v>0.974191022325908</v>
      </c>
      <c r="R55" s="102">
        <v>0.962094416388951</v>
      </c>
      <c r="S55" s="106">
        <v>-0.00987249246373312</v>
      </c>
    </row>
    <row r="56" spans="1:19">
      <c r="A56" s="100" t="s">
        <v>375</v>
      </c>
      <c r="B56" s="100" t="s">
        <v>1816</v>
      </c>
      <c r="C56" s="101">
        <v>17</v>
      </c>
      <c r="D56" s="102">
        <v>0.980093676814988</v>
      </c>
      <c r="E56" s="102">
        <v>0.981173864894795</v>
      </c>
      <c r="F56" s="102">
        <v>0.969072164948454</v>
      </c>
      <c r="G56" s="106">
        <v>-0.00108018807980681</v>
      </c>
      <c r="H56" s="102">
        <v>0.978994625095245</v>
      </c>
      <c r="I56" s="102">
        <v>0.978061499730264</v>
      </c>
      <c r="J56" s="102">
        <v>0.95988414192614</v>
      </c>
      <c r="K56" s="106">
        <v>0.00093312536498058</v>
      </c>
      <c r="L56" s="102">
        <v>0.927263741016084</v>
      </c>
      <c r="M56" s="102">
        <v>0.926304948423272</v>
      </c>
      <c r="N56" s="102">
        <v>0.90461018585566</v>
      </c>
      <c r="O56" s="106">
        <v>0.000958792592811064</v>
      </c>
      <c r="P56" s="102">
        <v>0.959533588775257</v>
      </c>
      <c r="Q56" s="102">
        <v>0.973081675954207</v>
      </c>
      <c r="R56" s="102">
        <v>0.949650628868038</v>
      </c>
      <c r="S56" s="106">
        <v>-0.0135480871789503</v>
      </c>
    </row>
    <row r="57" spans="1:19">
      <c r="A57" s="100" t="s">
        <v>375</v>
      </c>
      <c r="B57" s="100" t="s">
        <v>1817</v>
      </c>
      <c r="C57" s="101">
        <v>19</v>
      </c>
      <c r="D57" s="102">
        <v>0.957654723127036</v>
      </c>
      <c r="E57" s="102">
        <v>0.955928646379853</v>
      </c>
      <c r="F57" s="102">
        <v>0.942542787286064</v>
      </c>
      <c r="G57" s="106">
        <v>0.00172607674718273</v>
      </c>
      <c r="H57" s="102">
        <v>0.980970839573606</v>
      </c>
      <c r="I57" s="102">
        <v>0.976607269016406</v>
      </c>
      <c r="J57" s="102">
        <v>0.983257829426827</v>
      </c>
      <c r="K57" s="106">
        <v>0.0043635705571996</v>
      </c>
      <c r="L57" s="102">
        <v>0.939124306228526</v>
      </c>
      <c r="M57" s="102">
        <v>0.93406075830128</v>
      </c>
      <c r="N57" s="102">
        <v>0.9391372857987</v>
      </c>
      <c r="O57" s="106">
        <v>0.00506354792724661</v>
      </c>
      <c r="P57" s="102">
        <v>0.968034589623113</v>
      </c>
      <c r="Q57" s="102">
        <v>0.975284320824637</v>
      </c>
      <c r="R57" s="102">
        <v>0.965913769778248</v>
      </c>
      <c r="S57" s="106">
        <v>-0.00724973120152383</v>
      </c>
    </row>
    <row r="58" spans="1:19">
      <c r="A58" s="100" t="s">
        <v>375</v>
      </c>
      <c r="B58" s="100" t="s">
        <v>1818</v>
      </c>
      <c r="C58" s="101">
        <v>18</v>
      </c>
      <c r="D58" s="102">
        <v>0.944033790918691</v>
      </c>
      <c r="E58" s="102">
        <v>0.950888192267503</v>
      </c>
      <c r="F58" s="102">
        <v>0.924418604651163</v>
      </c>
      <c r="G58" s="106">
        <v>-0.0068544013488121</v>
      </c>
      <c r="H58" s="102">
        <v>0.946018661629172</v>
      </c>
      <c r="I58" s="102">
        <v>0.956707503160832</v>
      </c>
      <c r="J58" s="102">
        <v>0.931687715269805</v>
      </c>
      <c r="K58" s="106">
        <v>-0.0106888415316602</v>
      </c>
      <c r="L58" s="102">
        <v>0.916938576907665</v>
      </c>
      <c r="M58" s="102">
        <v>0.922308933164756</v>
      </c>
      <c r="N58" s="102">
        <v>0.890815154994259</v>
      </c>
      <c r="O58" s="106">
        <v>-0.00537035625709059</v>
      </c>
      <c r="P58" s="102">
        <v>0.952209018356878</v>
      </c>
      <c r="Q58" s="102">
        <v>0.968200096674997</v>
      </c>
      <c r="R58" s="102">
        <v>0.952097505668934</v>
      </c>
      <c r="S58" s="106">
        <v>-0.0159910783181189</v>
      </c>
    </row>
    <row r="59" spans="1:19">
      <c r="A59" s="100" t="s">
        <v>375</v>
      </c>
      <c r="B59" s="100" t="s">
        <v>1819</v>
      </c>
      <c r="C59" s="101">
        <v>22</v>
      </c>
      <c r="D59" s="102">
        <v>0.983660130718954</v>
      </c>
      <c r="E59" s="102">
        <v>0.985961123110151</v>
      </c>
      <c r="F59" s="102">
        <v>0.977631578947368</v>
      </c>
      <c r="G59" s="106">
        <v>-0.00230099239119697</v>
      </c>
      <c r="H59" s="102">
        <v>0.987516550028371</v>
      </c>
      <c r="I59" s="102">
        <v>0.985219383007659</v>
      </c>
      <c r="J59" s="102">
        <v>0.981412459460768</v>
      </c>
      <c r="K59" s="106">
        <v>0.0022971670207127</v>
      </c>
      <c r="L59" s="102">
        <v>0.939616039341782</v>
      </c>
      <c r="M59" s="102">
        <v>0.919619211223248</v>
      </c>
      <c r="N59" s="102">
        <v>0.939058037659132</v>
      </c>
      <c r="O59" s="106">
        <v>0.0199968281185335</v>
      </c>
      <c r="P59" s="102">
        <v>0.964813502544611</v>
      </c>
      <c r="Q59" s="102">
        <v>0.962572572572573</v>
      </c>
      <c r="R59" s="102">
        <v>0.948306757093928</v>
      </c>
      <c r="S59" s="106">
        <v>0.00224092997203862</v>
      </c>
    </row>
    <row r="60" spans="1:19">
      <c r="A60" s="100" t="s">
        <v>375</v>
      </c>
      <c r="B60" s="100" t="s">
        <v>1820</v>
      </c>
      <c r="C60" s="101">
        <v>15</v>
      </c>
      <c r="D60" s="102">
        <v>0.903050108932462</v>
      </c>
      <c r="E60" s="102">
        <v>0.906451612903226</v>
      </c>
      <c r="F60" s="102">
        <v>0.893973214285714</v>
      </c>
      <c r="G60" s="106">
        <v>-0.003401503970764</v>
      </c>
      <c r="H60" s="102">
        <v>0.95863675426297</v>
      </c>
      <c r="I60" s="102">
        <v>0.954866746950102</v>
      </c>
      <c r="J60" s="102">
        <v>0.946544294220205</v>
      </c>
      <c r="K60" s="106">
        <v>0.0037700073128677</v>
      </c>
      <c r="L60" s="102">
        <v>0.881948527748881</v>
      </c>
      <c r="M60" s="102">
        <v>0.879121070911217</v>
      </c>
      <c r="N60" s="102">
        <v>0.899832231323399</v>
      </c>
      <c r="O60" s="106">
        <v>0.00282745683766361</v>
      </c>
      <c r="P60" s="102">
        <v>0.920138593657002</v>
      </c>
      <c r="Q60" s="102">
        <v>0.940769015920305</v>
      </c>
      <c r="R60" s="102">
        <v>0.936705926506463</v>
      </c>
      <c r="S60" s="106">
        <v>-0.0206304222633035</v>
      </c>
    </row>
    <row r="61" spans="1:19">
      <c r="A61" s="100" t="s">
        <v>375</v>
      </c>
      <c r="B61" s="100" t="s">
        <v>1821</v>
      </c>
      <c r="C61" s="101">
        <v>8</v>
      </c>
      <c r="D61" s="102">
        <v>0.970338983050847</v>
      </c>
      <c r="E61" s="102">
        <v>0.976</v>
      </c>
      <c r="F61" s="102">
        <v>0.943444730077121</v>
      </c>
      <c r="G61" s="106">
        <v>-0.00566101694915255</v>
      </c>
      <c r="H61" s="102">
        <v>0.978655859506923</v>
      </c>
      <c r="I61" s="102">
        <v>0.983812778885408</v>
      </c>
      <c r="J61" s="102">
        <v>0.982668977469671</v>
      </c>
      <c r="K61" s="106">
        <v>-0.00515691937848439</v>
      </c>
      <c r="L61" s="102">
        <v>0.925903411009794</v>
      </c>
      <c r="M61" s="102">
        <v>0.925282445647014</v>
      </c>
      <c r="N61" s="102">
        <v>0.924898902368573</v>
      </c>
      <c r="O61" s="106">
        <v>0.000620965362779891</v>
      </c>
      <c r="P61" s="102">
        <v>0.962759567530462</v>
      </c>
      <c r="Q61" s="102">
        <v>0.97375890524258</v>
      </c>
      <c r="R61" s="102">
        <v>0.957205529343597</v>
      </c>
      <c r="S61" s="106">
        <v>-0.0109993377121181</v>
      </c>
    </row>
    <row r="62" spans="1:19">
      <c r="A62" s="100" t="s">
        <v>375</v>
      </c>
      <c r="B62" s="100" t="s">
        <v>1822</v>
      </c>
      <c r="C62" s="101">
        <v>10</v>
      </c>
      <c r="D62" s="102">
        <v>0.960548885077187</v>
      </c>
      <c r="E62" s="102">
        <v>0.980295566502463</v>
      </c>
      <c r="F62" s="102">
        <v>0.968804159445407</v>
      </c>
      <c r="G62" s="106">
        <v>-0.0197466814252761</v>
      </c>
      <c r="H62" s="102">
        <v>0.976698767593777</v>
      </c>
      <c r="I62" s="102">
        <v>0.984417396697418</v>
      </c>
      <c r="J62" s="102">
        <v>0.98387706855792</v>
      </c>
      <c r="K62" s="106">
        <v>-0.00771862910364107</v>
      </c>
      <c r="L62" s="102">
        <v>0.930567714997643</v>
      </c>
      <c r="M62" s="102">
        <v>0.938393157092281</v>
      </c>
      <c r="N62" s="102">
        <v>0.938770685579196</v>
      </c>
      <c r="O62" s="106">
        <v>-0.0078254420946382</v>
      </c>
      <c r="P62" s="102">
        <v>0.953826822750986</v>
      </c>
      <c r="Q62" s="102">
        <v>0.971936687613578</v>
      </c>
      <c r="R62" s="102">
        <v>0.964501125774484</v>
      </c>
      <c r="S62" s="106">
        <v>-0.0181098648625918</v>
      </c>
    </row>
    <row r="63" spans="1:19">
      <c r="A63" s="100" t="s">
        <v>375</v>
      </c>
      <c r="B63" s="100" t="s">
        <v>33</v>
      </c>
      <c r="C63" s="101">
        <v>15</v>
      </c>
      <c r="D63" s="102">
        <v>0.857409133271202</v>
      </c>
      <c r="E63" s="102">
        <v>0.846358792184725</v>
      </c>
      <c r="F63" s="102">
        <v>0.845564074479737</v>
      </c>
      <c r="G63" s="106">
        <v>0.0110503410864776</v>
      </c>
      <c r="H63" s="102">
        <v>0.966674573055028</v>
      </c>
      <c r="I63" s="102">
        <v>0.959576305576077</v>
      </c>
      <c r="J63" s="102">
        <v>0.953066244451356</v>
      </c>
      <c r="K63" s="106">
        <v>0.00709826747895181</v>
      </c>
      <c r="L63" s="102">
        <v>0.777647651802656</v>
      </c>
      <c r="M63" s="102">
        <v>0.739800430769871</v>
      </c>
      <c r="N63" s="102">
        <v>0.808815629506065</v>
      </c>
      <c r="O63" s="106">
        <v>0.0378472210327854</v>
      </c>
      <c r="P63" s="102">
        <v>0.931277159939908</v>
      </c>
      <c r="Q63" s="102">
        <v>0.946887264694132</v>
      </c>
      <c r="R63" s="102">
        <v>0.937367303609342</v>
      </c>
      <c r="S63" s="106">
        <v>-0.0156101047542239</v>
      </c>
    </row>
    <row r="64" spans="1:19">
      <c r="A64" s="97" t="s">
        <v>668</v>
      </c>
      <c r="B64" s="97" t="s">
        <v>1897</v>
      </c>
      <c r="C64" s="98">
        <v>256</v>
      </c>
      <c r="D64" s="99">
        <v>0.925802218776094</v>
      </c>
      <c r="E64" s="99">
        <v>0.92670647465168</v>
      </c>
      <c r="F64" s="99">
        <v>0.91393012445644</v>
      </c>
      <c r="G64" s="105">
        <v>-0.000904255875585624</v>
      </c>
      <c r="H64" s="99">
        <v>0.95876491146054</v>
      </c>
      <c r="I64" s="99">
        <v>0.948641753873562</v>
      </c>
      <c r="J64" s="99">
        <v>0.956721356522137</v>
      </c>
      <c r="K64" s="105">
        <v>0.0101231575869782</v>
      </c>
      <c r="L64" s="99">
        <v>0.923556901760076</v>
      </c>
      <c r="M64" s="99">
        <v>0.918643389949645</v>
      </c>
      <c r="N64" s="99">
        <v>0.92592253351805</v>
      </c>
      <c r="O64" s="105">
        <v>0.00491351181043065</v>
      </c>
      <c r="P64" s="99">
        <v>0.955301545993429</v>
      </c>
      <c r="Q64" s="99">
        <v>0.96265832027181</v>
      </c>
      <c r="R64" s="99">
        <v>0.95118111012278</v>
      </c>
      <c r="S64" s="105">
        <v>-0.00735677427838033</v>
      </c>
    </row>
    <row r="65" spans="1:19">
      <c r="A65" s="100" t="s">
        <v>668</v>
      </c>
      <c r="B65" s="100" t="s">
        <v>1823</v>
      </c>
      <c r="C65" s="101">
        <v>48</v>
      </c>
      <c r="D65" s="102">
        <v>0.933029908972692</v>
      </c>
      <c r="E65" s="102">
        <v>0.940220922677063</v>
      </c>
      <c r="F65" s="102">
        <v>0.929159802306425</v>
      </c>
      <c r="G65" s="106">
        <v>-0.00719101370437125</v>
      </c>
      <c r="H65" s="102">
        <v>0.967933269816361</v>
      </c>
      <c r="I65" s="102">
        <v>0.954739570294668</v>
      </c>
      <c r="J65" s="102">
        <v>0.967375174082784</v>
      </c>
      <c r="K65" s="106">
        <v>0.0131936995216935</v>
      </c>
      <c r="L65" s="102">
        <v>0.938257766817987</v>
      </c>
      <c r="M65" s="102">
        <v>0.93248855051762</v>
      </c>
      <c r="N65" s="102">
        <v>0.942558389077875</v>
      </c>
      <c r="O65" s="106">
        <v>0.00576921630036686</v>
      </c>
      <c r="P65" s="102">
        <v>0.959752216490279</v>
      </c>
      <c r="Q65" s="102">
        <v>0.966577189996072</v>
      </c>
      <c r="R65" s="102">
        <v>0.954410307234886</v>
      </c>
      <c r="S65" s="106">
        <v>-0.00682497350579303</v>
      </c>
    </row>
    <row r="66" spans="1:19">
      <c r="A66" s="100" t="s">
        <v>668</v>
      </c>
      <c r="B66" s="100" t="s">
        <v>1824</v>
      </c>
      <c r="C66" s="101">
        <v>41</v>
      </c>
      <c r="D66" s="102">
        <v>0.955064194008559</v>
      </c>
      <c r="E66" s="102">
        <v>0.95225102319236</v>
      </c>
      <c r="F66" s="102">
        <v>0.943171402383135</v>
      </c>
      <c r="G66" s="106">
        <v>0.00281317081619903</v>
      </c>
      <c r="H66" s="102">
        <v>0.964995927448994</v>
      </c>
      <c r="I66" s="102">
        <v>0.961362230947467</v>
      </c>
      <c r="J66" s="102">
        <v>0.966949778434269</v>
      </c>
      <c r="K66" s="106">
        <v>0.00363369650152656</v>
      </c>
      <c r="L66" s="102">
        <v>0.935544430538173</v>
      </c>
      <c r="M66" s="102">
        <v>0.931895903025607</v>
      </c>
      <c r="N66" s="102">
        <v>0.943418677170524</v>
      </c>
      <c r="O66" s="106">
        <v>0.00364852751256572</v>
      </c>
      <c r="P66" s="102">
        <v>0.962522036098633</v>
      </c>
      <c r="Q66" s="102">
        <v>0.970340941670714</v>
      </c>
      <c r="R66" s="102">
        <v>0.958978068941495</v>
      </c>
      <c r="S66" s="106">
        <v>-0.00781890557208043</v>
      </c>
    </row>
    <row r="67" spans="1:19">
      <c r="A67" s="100" t="s">
        <v>668</v>
      </c>
      <c r="B67" s="100" t="s">
        <v>1825</v>
      </c>
      <c r="C67" s="101">
        <v>48</v>
      </c>
      <c r="D67" s="102">
        <v>0.882312925170068</v>
      </c>
      <c r="E67" s="102">
        <v>0.867114093959731</v>
      </c>
      <c r="F67" s="102">
        <v>0.864510489510489</v>
      </c>
      <c r="G67" s="106">
        <v>0.0151988312103365</v>
      </c>
      <c r="H67" s="102">
        <v>0.948109127463433</v>
      </c>
      <c r="I67" s="102">
        <v>0.931187596150946</v>
      </c>
      <c r="J67" s="102">
        <v>0.939789464748079</v>
      </c>
      <c r="K67" s="106">
        <v>0.0169215313124875</v>
      </c>
      <c r="L67" s="102">
        <v>0.920476594948842</v>
      </c>
      <c r="M67" s="102">
        <v>0.919133661126361</v>
      </c>
      <c r="N67" s="102">
        <v>0.921643533256929</v>
      </c>
      <c r="O67" s="106">
        <v>0.00134293382248041</v>
      </c>
      <c r="P67" s="102">
        <v>0.956551285568219</v>
      </c>
      <c r="Q67" s="102">
        <v>0.957446600135152</v>
      </c>
      <c r="R67" s="102">
        <v>0.953079138284322</v>
      </c>
      <c r="S67" s="106">
        <v>-0.000895314566933703</v>
      </c>
    </row>
    <row r="68" spans="1:19">
      <c r="A68" s="100" t="s">
        <v>668</v>
      </c>
      <c r="B68" s="100" t="s">
        <v>1826</v>
      </c>
      <c r="C68" s="101">
        <v>49</v>
      </c>
      <c r="D68" s="102">
        <v>0.912418300653595</v>
      </c>
      <c r="E68" s="102">
        <v>0.929948586118252</v>
      </c>
      <c r="F68" s="102">
        <v>0.916601101494886</v>
      </c>
      <c r="G68" s="106">
        <v>-0.0175302854646572</v>
      </c>
      <c r="H68" s="102">
        <v>0.963975487295012</v>
      </c>
      <c r="I68" s="102">
        <v>0.957235406666443</v>
      </c>
      <c r="J68" s="102">
        <v>0.954085922280324</v>
      </c>
      <c r="K68" s="106">
        <v>0.00674008062856868</v>
      </c>
      <c r="L68" s="102">
        <v>0.919235982512743</v>
      </c>
      <c r="M68" s="102">
        <v>0.917780537746299</v>
      </c>
      <c r="N68" s="102">
        <v>0.916948631190403</v>
      </c>
      <c r="O68" s="106">
        <v>0.00145544476644399</v>
      </c>
      <c r="P68" s="102">
        <v>0.945263477864385</v>
      </c>
      <c r="Q68" s="102">
        <v>0.955849914531843</v>
      </c>
      <c r="R68" s="102">
        <v>0.944063191153239</v>
      </c>
      <c r="S68" s="106">
        <v>-0.0105864366674577</v>
      </c>
    </row>
    <row r="69" spans="1:19">
      <c r="A69" s="100" t="s">
        <v>668</v>
      </c>
      <c r="B69" s="100" t="s">
        <v>1827</v>
      </c>
      <c r="C69" s="101">
        <v>31</v>
      </c>
      <c r="D69" s="102">
        <v>0.942783945345858</v>
      </c>
      <c r="E69" s="102">
        <v>0.934111759799833</v>
      </c>
      <c r="F69" s="102">
        <v>0.930486593843098</v>
      </c>
      <c r="G69" s="106">
        <v>0.008672185546025</v>
      </c>
      <c r="H69" s="102">
        <v>0.966290153857003</v>
      </c>
      <c r="I69" s="102">
        <v>0.962243221377993</v>
      </c>
      <c r="J69" s="102">
        <v>0.96630378434422</v>
      </c>
      <c r="K69" s="106">
        <v>0.00404693247901033</v>
      </c>
      <c r="L69" s="102">
        <v>0.916336581295032</v>
      </c>
      <c r="M69" s="102">
        <v>0.915979282562824</v>
      </c>
      <c r="N69" s="102">
        <v>0.913754058552291</v>
      </c>
      <c r="O69" s="106">
        <v>0.000357298732208022</v>
      </c>
      <c r="P69" s="102">
        <v>0.952557353043721</v>
      </c>
      <c r="Q69" s="102">
        <v>0.965392142823046</v>
      </c>
      <c r="R69" s="102">
        <v>0.952164398019525</v>
      </c>
      <c r="S69" s="106">
        <v>-0.0128347897793256</v>
      </c>
    </row>
    <row r="70" spans="1:19">
      <c r="A70" s="100" t="s">
        <v>668</v>
      </c>
      <c r="B70" s="100" t="s">
        <v>1828</v>
      </c>
      <c r="C70" s="101">
        <v>31</v>
      </c>
      <c r="D70" s="102">
        <v>0.935534591194969</v>
      </c>
      <c r="E70" s="102">
        <v>0.939581719597211</v>
      </c>
      <c r="F70" s="102">
        <v>0.899150743099788</v>
      </c>
      <c r="G70" s="106">
        <v>-0.00404712840224297</v>
      </c>
      <c r="H70" s="102">
        <v>0.942930351735383</v>
      </c>
      <c r="I70" s="102">
        <v>0.92745288420843</v>
      </c>
      <c r="J70" s="102">
        <v>0.946161758336942</v>
      </c>
      <c r="K70" s="106">
        <v>0.0154774675269534</v>
      </c>
      <c r="L70" s="102">
        <v>0.908932592370748</v>
      </c>
      <c r="M70" s="102">
        <v>0.89132040398005</v>
      </c>
      <c r="N70" s="102">
        <v>0.912489172802079</v>
      </c>
      <c r="O70" s="106">
        <v>0.0176121883906976</v>
      </c>
      <c r="P70" s="102">
        <v>0.954077377884805</v>
      </c>
      <c r="Q70" s="102">
        <v>0.961546691331267</v>
      </c>
      <c r="R70" s="102">
        <v>0.943212772397094</v>
      </c>
      <c r="S70" s="106">
        <v>-0.00746931344646262</v>
      </c>
    </row>
    <row r="71" spans="1:19">
      <c r="A71" s="100" t="s">
        <v>668</v>
      </c>
      <c r="B71" s="100" t="s">
        <v>33</v>
      </c>
      <c r="C71" s="101">
        <v>8</v>
      </c>
      <c r="D71" s="102" t="s">
        <v>33</v>
      </c>
      <c r="E71" s="102" t="s">
        <v>33</v>
      </c>
      <c r="F71" s="102" t="s">
        <v>33</v>
      </c>
      <c r="G71" s="106" t="s">
        <v>33</v>
      </c>
      <c r="H71" s="102" t="s">
        <v>33</v>
      </c>
      <c r="I71" s="102" t="s">
        <v>33</v>
      </c>
      <c r="J71" s="102" t="s">
        <v>33</v>
      </c>
      <c r="K71" s="106" t="s">
        <v>33</v>
      </c>
      <c r="L71" s="102" t="s">
        <v>33</v>
      </c>
      <c r="M71" s="102" t="s">
        <v>33</v>
      </c>
      <c r="N71" s="102" t="s">
        <v>33</v>
      </c>
      <c r="O71" s="106" t="s">
        <v>33</v>
      </c>
      <c r="P71" s="102" t="s">
        <v>33</v>
      </c>
      <c r="Q71" s="102" t="s">
        <v>33</v>
      </c>
      <c r="R71" s="102" t="s">
        <v>33</v>
      </c>
      <c r="S71" s="106" t="s">
        <v>33</v>
      </c>
    </row>
    <row r="72" spans="1:19">
      <c r="A72" s="97" t="s">
        <v>927</v>
      </c>
      <c r="B72" s="97" t="s">
        <v>1897</v>
      </c>
      <c r="C72" s="98">
        <v>156</v>
      </c>
      <c r="D72" s="99">
        <v>0.931374909703829</v>
      </c>
      <c r="E72" s="99">
        <v>0.94287109375</v>
      </c>
      <c r="F72" s="99">
        <v>0.918282548476454</v>
      </c>
      <c r="G72" s="105">
        <v>-0.0114961840461715</v>
      </c>
      <c r="H72" s="99">
        <v>0.947412838860372</v>
      </c>
      <c r="I72" s="99">
        <v>0.94306242649846</v>
      </c>
      <c r="J72" s="99">
        <v>0.947749161732182</v>
      </c>
      <c r="K72" s="105">
        <v>0.00435041236191291</v>
      </c>
      <c r="L72" s="99">
        <v>0.913557283809533</v>
      </c>
      <c r="M72" s="99">
        <v>0.909810572558777</v>
      </c>
      <c r="N72" s="99">
        <v>0.921157641911013</v>
      </c>
      <c r="O72" s="105">
        <v>0.00374671125075599</v>
      </c>
      <c r="P72" s="99">
        <v>0.953322764021127</v>
      </c>
      <c r="Q72" s="99">
        <v>0.957235340589888</v>
      </c>
      <c r="R72" s="99">
        <v>0.950490743939363</v>
      </c>
      <c r="S72" s="105">
        <v>-0.00391257656876076</v>
      </c>
    </row>
    <row r="73" spans="1:19">
      <c r="A73" s="100" t="s">
        <v>927</v>
      </c>
      <c r="B73" s="100" t="s">
        <v>1829</v>
      </c>
      <c r="C73" s="101">
        <v>51</v>
      </c>
      <c r="D73" s="102">
        <v>0.909977494373593</v>
      </c>
      <c r="E73" s="102">
        <v>0.925170068027211</v>
      </c>
      <c r="F73" s="102">
        <v>0.905254091300603</v>
      </c>
      <c r="G73" s="106">
        <v>-0.0151925736536175</v>
      </c>
      <c r="H73" s="102">
        <v>0.927827595166036</v>
      </c>
      <c r="I73" s="102">
        <v>0.924391430977341</v>
      </c>
      <c r="J73" s="102">
        <v>0.932287657172184</v>
      </c>
      <c r="K73" s="106">
        <v>0.00343616418869452</v>
      </c>
      <c r="L73" s="102">
        <v>0.907948233608831</v>
      </c>
      <c r="M73" s="102">
        <v>0.91310460975101</v>
      </c>
      <c r="N73" s="102">
        <v>0.918414806261227</v>
      </c>
      <c r="O73" s="106">
        <v>-0.00515637614217912</v>
      </c>
      <c r="P73" s="102">
        <v>0.946873324245224</v>
      </c>
      <c r="Q73" s="102">
        <v>0.951868310696626</v>
      </c>
      <c r="R73" s="102">
        <v>0.946139041579552</v>
      </c>
      <c r="S73" s="106">
        <v>-0.00499498645140251</v>
      </c>
    </row>
    <row r="74" spans="1:19">
      <c r="A74" s="100" t="s">
        <v>927</v>
      </c>
      <c r="B74" s="100" t="s">
        <v>1830</v>
      </c>
      <c r="C74" s="101">
        <v>77</v>
      </c>
      <c r="D74" s="102">
        <v>0.925655088360756</v>
      </c>
      <c r="E74" s="102">
        <v>0.942569567791593</v>
      </c>
      <c r="F74" s="102">
        <v>0.900820793433653</v>
      </c>
      <c r="G74" s="106">
        <v>-0.016914479430837</v>
      </c>
      <c r="H74" s="102">
        <v>0.957209149771013</v>
      </c>
      <c r="I74" s="102">
        <v>0.947220566093028</v>
      </c>
      <c r="J74" s="102">
        <v>0.952232913890945</v>
      </c>
      <c r="K74" s="106">
        <v>0.00998858367798439</v>
      </c>
      <c r="L74" s="102">
        <v>0.917382378308774</v>
      </c>
      <c r="M74" s="102">
        <v>0.907471781242737</v>
      </c>
      <c r="N74" s="102">
        <v>0.919750801875154</v>
      </c>
      <c r="O74" s="106">
        <v>0.00991059706603759</v>
      </c>
      <c r="P74" s="102">
        <v>0.956520560423354</v>
      </c>
      <c r="Q74" s="102">
        <v>0.961067893300864</v>
      </c>
      <c r="R74" s="102">
        <v>0.950995317841036</v>
      </c>
      <c r="S74" s="106">
        <v>-0.00454733287750975</v>
      </c>
    </row>
    <row r="75" spans="1:19">
      <c r="A75" s="100" t="s">
        <v>927</v>
      </c>
      <c r="B75" s="100" t="s">
        <v>1831</v>
      </c>
      <c r="C75" s="101">
        <v>28</v>
      </c>
      <c r="D75" s="102">
        <v>0.963528413910093</v>
      </c>
      <c r="E75" s="102">
        <v>0.964944649446494</v>
      </c>
      <c r="F75" s="102">
        <v>0.959473150962513</v>
      </c>
      <c r="G75" s="106">
        <v>-0.00141623553640124</v>
      </c>
      <c r="H75" s="102">
        <v>0.957987952890407</v>
      </c>
      <c r="I75" s="102">
        <v>0.961992992457984</v>
      </c>
      <c r="J75" s="102">
        <v>0.956734437413043</v>
      </c>
      <c r="K75" s="106">
        <v>-0.00400503956757714</v>
      </c>
      <c r="L75" s="102">
        <v>0.915076867751506</v>
      </c>
      <c r="M75" s="102">
        <v>0.910244076251559</v>
      </c>
      <c r="N75" s="102">
        <v>0.925422258127253</v>
      </c>
      <c r="O75" s="106">
        <v>0.00483279149994698</v>
      </c>
      <c r="P75" s="102">
        <v>0.956800476778341</v>
      </c>
      <c r="Q75" s="102">
        <v>0.956368840274234</v>
      </c>
      <c r="R75" s="102">
        <v>0.954260516190394</v>
      </c>
      <c r="S75" s="106">
        <v>0.000431636504106714</v>
      </c>
    </row>
    <row r="76" spans="1:19">
      <c r="A76" s="97" t="s">
        <v>1085</v>
      </c>
      <c r="B76" s="97" t="s">
        <v>1897</v>
      </c>
      <c r="C76" s="98">
        <v>367</v>
      </c>
      <c r="D76" s="99">
        <v>0.949523425963217</v>
      </c>
      <c r="E76" s="99">
        <v>0.949266585923833</v>
      </c>
      <c r="F76" s="99">
        <v>0.934517203107658</v>
      </c>
      <c r="G76" s="105">
        <v>0.000256840039383976</v>
      </c>
      <c r="H76" s="99">
        <v>0.963816153770821</v>
      </c>
      <c r="I76" s="99">
        <v>0.964498897930388</v>
      </c>
      <c r="J76" s="99">
        <v>0.970718160942353</v>
      </c>
      <c r="K76" s="105">
        <v>-0.000682744159566817</v>
      </c>
      <c r="L76" s="99">
        <v>0.891835615836542</v>
      </c>
      <c r="M76" s="99">
        <v>0.899404488030604</v>
      </c>
      <c r="N76" s="99">
        <v>0.912042844362025</v>
      </c>
      <c r="O76" s="105">
        <v>-0.00756887219406177</v>
      </c>
      <c r="P76" s="99">
        <v>0.953094246397773</v>
      </c>
      <c r="Q76" s="99">
        <v>0.96321631558709</v>
      </c>
      <c r="R76" s="99">
        <v>0.957843447405412</v>
      </c>
      <c r="S76" s="105">
        <v>-0.010122069189317</v>
      </c>
    </row>
    <row r="77" spans="1:19">
      <c r="A77" s="100" t="s">
        <v>1085</v>
      </c>
      <c r="B77" s="100" t="s">
        <v>1832</v>
      </c>
      <c r="C77" s="101">
        <v>20</v>
      </c>
      <c r="D77" s="102">
        <v>0.954171562867215</v>
      </c>
      <c r="E77" s="102">
        <v>0.968331303288672</v>
      </c>
      <c r="F77" s="102">
        <v>0.951456310679612</v>
      </c>
      <c r="G77" s="106">
        <v>-0.0141597404214573</v>
      </c>
      <c r="H77" s="102">
        <v>0.972961744274936</v>
      </c>
      <c r="I77" s="102">
        <v>0.975402383998923</v>
      </c>
      <c r="J77" s="102">
        <v>0.9767625463828</v>
      </c>
      <c r="K77" s="106">
        <v>-0.00244063972398656</v>
      </c>
      <c r="L77" s="102">
        <v>0.921859939508758</v>
      </c>
      <c r="M77" s="102">
        <v>0.916593710014142</v>
      </c>
      <c r="N77" s="102">
        <v>0.922971657148872</v>
      </c>
      <c r="O77" s="106">
        <v>0.00526622949461553</v>
      </c>
      <c r="P77" s="102">
        <v>0.969001148105626</v>
      </c>
      <c r="Q77" s="102">
        <v>0.972129155356676</v>
      </c>
      <c r="R77" s="102">
        <v>0.96986827369207</v>
      </c>
      <c r="S77" s="106">
        <v>-0.00312800725105067</v>
      </c>
    </row>
    <row r="78" spans="1:19">
      <c r="A78" s="100" t="s">
        <v>1085</v>
      </c>
      <c r="B78" s="100" t="s">
        <v>1833</v>
      </c>
      <c r="C78" s="101">
        <v>26</v>
      </c>
      <c r="D78" s="102">
        <v>0.935955056179775</v>
      </c>
      <c r="E78" s="102">
        <v>0.919911012235818</v>
      </c>
      <c r="F78" s="102">
        <v>0.923392612859097</v>
      </c>
      <c r="G78" s="106">
        <v>0.0160440439439576</v>
      </c>
      <c r="H78" s="102">
        <v>0.963890063424947</v>
      </c>
      <c r="I78" s="102">
        <v>0.959465265587214</v>
      </c>
      <c r="J78" s="102">
        <v>0.974472339480116</v>
      </c>
      <c r="K78" s="106">
        <v>0.00442479783773353</v>
      </c>
      <c r="L78" s="102">
        <v>0.929570119802678</v>
      </c>
      <c r="M78" s="102">
        <v>0.924847473023901</v>
      </c>
      <c r="N78" s="102">
        <v>0.934147967118418</v>
      </c>
      <c r="O78" s="106">
        <v>0.00472264677877687</v>
      </c>
      <c r="P78" s="102">
        <v>0.923728207694586</v>
      </c>
      <c r="Q78" s="102">
        <v>0.951671802419169</v>
      </c>
      <c r="R78" s="102">
        <v>0.928607890323051</v>
      </c>
      <c r="S78" s="106">
        <v>-0.0279435947245834</v>
      </c>
    </row>
    <row r="79" spans="1:19">
      <c r="A79" s="100" t="s">
        <v>1085</v>
      </c>
      <c r="B79" s="100" t="s">
        <v>1834</v>
      </c>
      <c r="C79" s="101">
        <v>21</v>
      </c>
      <c r="D79" s="102">
        <v>0.91894852135816</v>
      </c>
      <c r="E79" s="102">
        <v>0.922297297297297</v>
      </c>
      <c r="F79" s="102">
        <v>0.879594423320659</v>
      </c>
      <c r="G79" s="106">
        <v>-0.00334877593913729</v>
      </c>
      <c r="H79" s="102">
        <v>0.958750599019451</v>
      </c>
      <c r="I79" s="102">
        <v>0.962450184094764</v>
      </c>
      <c r="J79" s="102">
        <v>0.975375766227223</v>
      </c>
      <c r="K79" s="106">
        <v>-0.00369958507531276</v>
      </c>
      <c r="L79" s="102">
        <v>0.813437695833282</v>
      </c>
      <c r="M79" s="102">
        <v>0.854503082035936</v>
      </c>
      <c r="N79" s="102">
        <v>0.883302544294231</v>
      </c>
      <c r="O79" s="106">
        <v>-0.0410653862026542</v>
      </c>
      <c r="P79" s="102">
        <v>0.922359561606134</v>
      </c>
      <c r="Q79" s="102">
        <v>0.943489892164704</v>
      </c>
      <c r="R79" s="102">
        <v>0.945609505216533</v>
      </c>
      <c r="S79" s="106">
        <v>-0.0211303305585703</v>
      </c>
    </row>
    <row r="80" spans="1:19">
      <c r="A80" s="100" t="s">
        <v>1085</v>
      </c>
      <c r="B80" s="100" t="s">
        <v>1835</v>
      </c>
      <c r="C80" s="101">
        <v>16</v>
      </c>
      <c r="D80" s="102">
        <v>0.933408577878104</v>
      </c>
      <c r="E80" s="102">
        <v>0.933962264150943</v>
      </c>
      <c r="F80" s="102">
        <v>0.911528150134048</v>
      </c>
      <c r="G80" s="106">
        <v>-0.000553686272839582</v>
      </c>
      <c r="H80" s="102">
        <v>0.897740662357719</v>
      </c>
      <c r="I80" s="102">
        <v>0.91858909850579</v>
      </c>
      <c r="J80" s="102">
        <v>0.932304413041762</v>
      </c>
      <c r="K80" s="106">
        <v>-0.0208484361480707</v>
      </c>
      <c r="L80" s="102">
        <v>0.672687753817995</v>
      </c>
      <c r="M80" s="102">
        <v>0.694393844821217</v>
      </c>
      <c r="N80" s="102">
        <v>0.750789452909134</v>
      </c>
      <c r="O80" s="106">
        <v>-0.0217060910032224</v>
      </c>
      <c r="P80" s="102">
        <v>0.891487317887611</v>
      </c>
      <c r="Q80" s="102">
        <v>0.904863198654914</v>
      </c>
      <c r="R80" s="102">
        <v>0.891257154134596</v>
      </c>
      <c r="S80" s="106">
        <v>-0.0133758807673036</v>
      </c>
    </row>
    <row r="81" spans="1:19">
      <c r="A81" s="100" t="s">
        <v>1085</v>
      </c>
      <c r="B81" s="100" t="s">
        <v>1836</v>
      </c>
      <c r="C81" s="101">
        <v>24</v>
      </c>
      <c r="D81" s="102">
        <v>0.962295081967213</v>
      </c>
      <c r="E81" s="102">
        <v>0.96066089693155</v>
      </c>
      <c r="F81" s="102">
        <v>0.928994082840237</v>
      </c>
      <c r="G81" s="106">
        <v>0.00163418503566315</v>
      </c>
      <c r="H81" s="102">
        <v>0.973162784553741</v>
      </c>
      <c r="I81" s="102">
        <v>0.963705413788242</v>
      </c>
      <c r="J81" s="102">
        <v>0.974209026840606</v>
      </c>
      <c r="K81" s="106">
        <v>0.00945737076549857</v>
      </c>
      <c r="L81" s="102">
        <v>0.914688917264762</v>
      </c>
      <c r="M81" s="102">
        <v>0.911373889750458</v>
      </c>
      <c r="N81" s="102">
        <v>0.921821112610586</v>
      </c>
      <c r="O81" s="106">
        <v>0.00331502751430335</v>
      </c>
      <c r="P81" s="102">
        <v>0.964022916723234</v>
      </c>
      <c r="Q81" s="102">
        <v>0.97470213686047</v>
      </c>
      <c r="R81" s="102">
        <v>0.970780764819425</v>
      </c>
      <c r="S81" s="106">
        <v>-0.010679220137236</v>
      </c>
    </row>
    <row r="82" spans="1:19">
      <c r="A82" s="100" t="s">
        <v>1085</v>
      </c>
      <c r="B82" s="100" t="s">
        <v>1837</v>
      </c>
      <c r="C82" s="101">
        <v>20</v>
      </c>
      <c r="D82" s="102">
        <v>0.955732122587968</v>
      </c>
      <c r="E82" s="102">
        <v>0.963455149501661</v>
      </c>
      <c r="F82" s="102">
        <v>0.946153846153846</v>
      </c>
      <c r="G82" s="106">
        <v>-0.00772302691369287</v>
      </c>
      <c r="H82" s="102">
        <v>0.971843308808908</v>
      </c>
      <c r="I82" s="102">
        <v>0.964562620423892</v>
      </c>
      <c r="J82" s="102">
        <v>0.971915747241725</v>
      </c>
      <c r="K82" s="106">
        <v>0.00728068838501628</v>
      </c>
      <c r="L82" s="102">
        <v>0.932471664346789</v>
      </c>
      <c r="M82" s="102">
        <v>0.930697495183044</v>
      </c>
      <c r="N82" s="102">
        <v>0.94051118873863</v>
      </c>
      <c r="O82" s="106">
        <v>0.00177416916374429</v>
      </c>
      <c r="P82" s="102">
        <v>0.963707583591087</v>
      </c>
      <c r="Q82" s="102">
        <v>0.972140624411554</v>
      </c>
      <c r="R82" s="102">
        <v>0.9625118082832</v>
      </c>
      <c r="S82" s="106">
        <v>-0.00843304082046759</v>
      </c>
    </row>
    <row r="83" spans="1:19">
      <c r="A83" s="100" t="s">
        <v>1085</v>
      </c>
      <c r="B83" s="100" t="s">
        <v>1838</v>
      </c>
      <c r="C83" s="101">
        <v>11</v>
      </c>
      <c r="D83" s="102">
        <v>0.939344262295082</v>
      </c>
      <c r="E83" s="102">
        <v>0.94896331738437</v>
      </c>
      <c r="F83" s="102">
        <v>0.94291754756871</v>
      </c>
      <c r="G83" s="106">
        <v>-0.00961905508928806</v>
      </c>
      <c r="H83" s="102">
        <v>0.964143602440534</v>
      </c>
      <c r="I83" s="102">
        <v>0.96426159164051</v>
      </c>
      <c r="J83" s="102">
        <v>0.964209156331343</v>
      </c>
      <c r="K83" s="106">
        <v>-0.000117989199976076</v>
      </c>
      <c r="L83" s="102">
        <v>0.925192324697144</v>
      </c>
      <c r="M83" s="102">
        <v>0.934423298502126</v>
      </c>
      <c r="N83" s="102">
        <v>0.930676772316644</v>
      </c>
      <c r="O83" s="106">
        <v>-0.00923097380498172</v>
      </c>
      <c r="P83" s="102">
        <v>0.959363661735975</v>
      </c>
      <c r="Q83" s="102">
        <v>0.968775177992995</v>
      </c>
      <c r="R83" s="102">
        <v>0.966574839302112</v>
      </c>
      <c r="S83" s="106">
        <v>-0.00941151625701997</v>
      </c>
    </row>
    <row r="84" spans="1:19">
      <c r="A84" s="100" t="s">
        <v>1085</v>
      </c>
      <c r="B84" s="100" t="s">
        <v>1839</v>
      </c>
      <c r="C84" s="101">
        <v>17</v>
      </c>
      <c r="D84" s="102">
        <v>0.963244613434727</v>
      </c>
      <c r="E84" s="102">
        <v>0.953488372093023</v>
      </c>
      <c r="F84" s="102">
        <v>0.946824224519941</v>
      </c>
      <c r="G84" s="106">
        <v>0.00975624134170416</v>
      </c>
      <c r="H84" s="102">
        <v>0.968093262379363</v>
      </c>
      <c r="I84" s="102">
        <v>0.97778234162917</v>
      </c>
      <c r="J84" s="102">
        <v>0.97945800742672</v>
      </c>
      <c r="K84" s="106">
        <v>-0.00968907924980722</v>
      </c>
      <c r="L84" s="102">
        <v>0.937810047803734</v>
      </c>
      <c r="M84" s="102">
        <v>0.941095199865574</v>
      </c>
      <c r="N84" s="102">
        <v>0.942837955281662</v>
      </c>
      <c r="O84" s="106">
        <v>-0.00328515206183977</v>
      </c>
      <c r="P84" s="102">
        <v>0.962486974643974</v>
      </c>
      <c r="Q84" s="102">
        <v>0.974436055182699</v>
      </c>
      <c r="R84" s="102">
        <v>0.971805993690852</v>
      </c>
      <c r="S84" s="106">
        <v>-0.0119490805387259</v>
      </c>
    </row>
    <row r="85" spans="1:19">
      <c r="A85" s="100" t="s">
        <v>1085</v>
      </c>
      <c r="B85" s="100" t="s">
        <v>1840</v>
      </c>
      <c r="C85" s="101">
        <v>18</v>
      </c>
      <c r="D85" s="102">
        <v>0.952772073921971</v>
      </c>
      <c r="E85" s="102">
        <v>0.961224489795918</v>
      </c>
      <c r="F85" s="102">
        <v>0.952618453865337</v>
      </c>
      <c r="G85" s="106">
        <v>-0.00845241587394707</v>
      </c>
      <c r="H85" s="102">
        <v>0.976407253963135</v>
      </c>
      <c r="I85" s="102">
        <v>0.969099702531517</v>
      </c>
      <c r="J85" s="102">
        <v>0.964321453313833</v>
      </c>
      <c r="K85" s="106">
        <v>0.00730755143161732</v>
      </c>
      <c r="L85" s="102">
        <v>0.894539680964549</v>
      </c>
      <c r="M85" s="102">
        <v>0.87799745027015</v>
      </c>
      <c r="N85" s="102">
        <v>0.908205680855977</v>
      </c>
      <c r="O85" s="106">
        <v>0.0165422306943989</v>
      </c>
      <c r="P85" s="102">
        <v>0.955616890966234</v>
      </c>
      <c r="Q85" s="102">
        <v>0.96776366934439</v>
      </c>
      <c r="R85" s="102">
        <v>0.958194297495998</v>
      </c>
      <c r="S85" s="106">
        <v>-0.0121467783781556</v>
      </c>
    </row>
    <row r="86" spans="1:19">
      <c r="A86" s="100" t="s">
        <v>1085</v>
      </c>
      <c r="B86" s="100" t="s">
        <v>1841</v>
      </c>
      <c r="C86" s="101">
        <v>17</v>
      </c>
      <c r="D86" s="102">
        <v>0.959660297239915</v>
      </c>
      <c r="E86" s="102">
        <v>0.955010224948875</v>
      </c>
      <c r="F86" s="102">
        <v>0.951219512195122</v>
      </c>
      <c r="G86" s="106">
        <v>0.00465007229103986</v>
      </c>
      <c r="H86" s="102">
        <v>0.960929329149858</v>
      </c>
      <c r="I86" s="102">
        <v>0.961023851076207</v>
      </c>
      <c r="J86" s="102">
        <v>0.970120310273864</v>
      </c>
      <c r="K86" s="106">
        <v>-9.45219263490671e-5</v>
      </c>
      <c r="L86" s="102">
        <v>0.91463718312665</v>
      </c>
      <c r="M86" s="102">
        <v>0.89562037729577</v>
      </c>
      <c r="N86" s="102">
        <v>0.923579230647459</v>
      </c>
      <c r="O86" s="106">
        <v>0.0190168058308798</v>
      </c>
      <c r="P86" s="102">
        <v>0.951414981213526</v>
      </c>
      <c r="Q86" s="102">
        <v>0.961018046876367</v>
      </c>
      <c r="R86" s="102">
        <v>0.958485552972434</v>
      </c>
      <c r="S86" s="106">
        <v>-0.00960306566284119</v>
      </c>
    </row>
    <row r="87" spans="1:19">
      <c r="A87" s="100" t="s">
        <v>1085</v>
      </c>
      <c r="B87" s="100" t="s">
        <v>1842</v>
      </c>
      <c r="C87" s="101">
        <v>10</v>
      </c>
      <c r="D87" s="102">
        <v>0.96056338028169</v>
      </c>
      <c r="E87" s="102">
        <v>0.958904109589041</v>
      </c>
      <c r="F87" s="102">
        <v>0.943521594684385</v>
      </c>
      <c r="G87" s="106">
        <v>0.00165927069264915</v>
      </c>
      <c r="H87" s="102">
        <v>0.965505743990785</v>
      </c>
      <c r="I87" s="102">
        <v>0.946937616195001</v>
      </c>
      <c r="J87" s="102">
        <v>0.96751718293946</v>
      </c>
      <c r="K87" s="106">
        <v>0.0185681277957843</v>
      </c>
      <c r="L87" s="102">
        <v>0.89685065623958</v>
      </c>
      <c r="M87" s="102">
        <v>0.859404048750258</v>
      </c>
      <c r="N87" s="102">
        <v>0.909895490066849</v>
      </c>
      <c r="O87" s="106">
        <v>0.0374466074893223</v>
      </c>
      <c r="P87" s="102">
        <v>0.948683699242277</v>
      </c>
      <c r="Q87" s="102">
        <v>0.955471914069378</v>
      </c>
      <c r="R87" s="102">
        <v>0.949340993578912</v>
      </c>
      <c r="S87" s="106">
        <v>-0.00678821482710135</v>
      </c>
    </row>
    <row r="88" spans="1:19">
      <c r="A88" s="100" t="s">
        <v>1085</v>
      </c>
      <c r="B88" s="100" t="s">
        <v>1843</v>
      </c>
      <c r="C88" s="101">
        <v>24</v>
      </c>
      <c r="D88" s="102">
        <v>0.94466800804829</v>
      </c>
      <c r="E88" s="102">
        <v>0.95478443743428</v>
      </c>
      <c r="F88" s="102">
        <v>0.930730478589421</v>
      </c>
      <c r="G88" s="106">
        <v>-0.0101164293859899</v>
      </c>
      <c r="H88" s="102">
        <v>0.974208165163768</v>
      </c>
      <c r="I88" s="102">
        <v>0.984077898650763</v>
      </c>
      <c r="J88" s="102">
        <v>0.98116873412046</v>
      </c>
      <c r="K88" s="106">
        <v>-0.0098697334869946</v>
      </c>
      <c r="L88" s="102">
        <v>0.933382346321775</v>
      </c>
      <c r="M88" s="102">
        <v>0.94376645130414</v>
      </c>
      <c r="N88" s="102">
        <v>0.944104020325811</v>
      </c>
      <c r="O88" s="106">
        <v>-0.0103841049823644</v>
      </c>
      <c r="P88" s="102">
        <v>0.970454910786047</v>
      </c>
      <c r="Q88" s="102">
        <v>0.972188167711654</v>
      </c>
      <c r="R88" s="102">
        <v>0.970419787274215</v>
      </c>
      <c r="S88" s="106">
        <v>-0.00173325692560633</v>
      </c>
    </row>
    <row r="89" spans="1:19">
      <c r="A89" s="100" t="s">
        <v>1085</v>
      </c>
      <c r="B89" s="100" t="s">
        <v>1844</v>
      </c>
      <c r="C89" s="101">
        <v>32</v>
      </c>
      <c r="D89" s="102">
        <v>0.955387205387205</v>
      </c>
      <c r="E89" s="102">
        <v>0.951931330472103</v>
      </c>
      <c r="F89" s="102">
        <v>0.947064485081809</v>
      </c>
      <c r="G89" s="106">
        <v>0.00345587491510235</v>
      </c>
      <c r="H89" s="102">
        <v>0.979258759480713</v>
      </c>
      <c r="I89" s="102">
        <v>0.983180879315432</v>
      </c>
      <c r="J89" s="102">
        <v>0.981938252572809</v>
      </c>
      <c r="K89" s="106">
        <v>-0.00392211983471946</v>
      </c>
      <c r="L89" s="102">
        <v>0.900528128053604</v>
      </c>
      <c r="M89" s="102">
        <v>0.907789908527589</v>
      </c>
      <c r="N89" s="102">
        <v>0.926211407858006</v>
      </c>
      <c r="O89" s="106">
        <v>-0.0072617804739854</v>
      </c>
      <c r="P89" s="102">
        <v>0.961001457632402</v>
      </c>
      <c r="Q89" s="102">
        <v>0.966920106315</v>
      </c>
      <c r="R89" s="102">
        <v>0.9672724507642</v>
      </c>
      <c r="S89" s="106">
        <v>-0.00591864868259828</v>
      </c>
    </row>
    <row r="90" spans="1:19">
      <c r="A90" s="100" t="s">
        <v>1085</v>
      </c>
      <c r="B90" s="100" t="s">
        <v>1845</v>
      </c>
      <c r="C90" s="101">
        <v>27</v>
      </c>
      <c r="D90" s="102">
        <v>0.945291479820628</v>
      </c>
      <c r="E90" s="102">
        <v>0.928769657724329</v>
      </c>
      <c r="F90" s="102">
        <v>0.92565445026178</v>
      </c>
      <c r="G90" s="106">
        <v>0.0165218220962985</v>
      </c>
      <c r="H90" s="102">
        <v>0.969002314219594</v>
      </c>
      <c r="I90" s="102">
        <v>0.976624</v>
      </c>
      <c r="J90" s="102">
        <v>0.981353512925663</v>
      </c>
      <c r="K90" s="106">
        <v>-0.00762168578040634</v>
      </c>
      <c r="L90" s="102">
        <v>0.922100797120082</v>
      </c>
      <c r="M90" s="102">
        <v>0.93456</v>
      </c>
      <c r="N90" s="102">
        <v>0.937535401137368</v>
      </c>
      <c r="O90" s="106">
        <v>-0.0124592028799176</v>
      </c>
      <c r="P90" s="102">
        <v>0.966735879965359</v>
      </c>
      <c r="Q90" s="102">
        <v>0.968226603933963</v>
      </c>
      <c r="R90" s="102">
        <v>0.969930944483715</v>
      </c>
      <c r="S90" s="106">
        <v>-0.0014907239686045</v>
      </c>
    </row>
    <row r="91" spans="1:19">
      <c r="A91" s="100" t="s">
        <v>1085</v>
      </c>
      <c r="B91" s="100" t="s">
        <v>1846</v>
      </c>
      <c r="C91" s="101">
        <v>22</v>
      </c>
      <c r="D91" s="102">
        <v>0.954990215264188</v>
      </c>
      <c r="E91" s="102">
        <v>0.944015444015444</v>
      </c>
      <c r="F91" s="102">
        <v>0.949308755760369</v>
      </c>
      <c r="G91" s="106">
        <v>0.0109747712487438</v>
      </c>
      <c r="H91" s="102">
        <v>0.955583959098898</v>
      </c>
      <c r="I91" s="102">
        <v>0.964560171125254</v>
      </c>
      <c r="J91" s="102">
        <v>0.970367803145172</v>
      </c>
      <c r="K91" s="106">
        <v>-0.00897621202635657</v>
      </c>
      <c r="L91" s="102">
        <v>0.931911380944773</v>
      </c>
      <c r="M91" s="102">
        <v>0.933662555787361</v>
      </c>
      <c r="N91" s="102">
        <v>0.944547935710263</v>
      </c>
      <c r="O91" s="106">
        <v>-0.00175117484258813</v>
      </c>
      <c r="P91" s="102">
        <v>0.961060322737032</v>
      </c>
      <c r="Q91" s="102">
        <v>0.969047295972982</v>
      </c>
      <c r="R91" s="102">
        <v>0.967480272508945</v>
      </c>
      <c r="S91" s="106">
        <v>-0.00798697323595066</v>
      </c>
    </row>
    <row r="92" spans="1:19">
      <c r="A92" s="100" t="s">
        <v>1085</v>
      </c>
      <c r="B92" s="100" t="s">
        <v>1847</v>
      </c>
      <c r="C92" s="101">
        <v>24</v>
      </c>
      <c r="D92" s="102">
        <v>0.962172647914646</v>
      </c>
      <c r="E92" s="102">
        <v>0.966118102613746</v>
      </c>
      <c r="F92" s="102">
        <v>0.941899441340782</v>
      </c>
      <c r="G92" s="106">
        <v>-0.00394545469910046</v>
      </c>
      <c r="H92" s="102">
        <v>0.9625977002087</v>
      </c>
      <c r="I92" s="102">
        <v>0.962938294628717</v>
      </c>
      <c r="J92" s="102">
        <v>0.964816887893811</v>
      </c>
      <c r="K92" s="106">
        <v>-0.000340594420016993</v>
      </c>
      <c r="L92" s="102">
        <v>0.895718241464446</v>
      </c>
      <c r="M92" s="102">
        <v>0.913946982816038</v>
      </c>
      <c r="N92" s="102">
        <v>0.912544835621759</v>
      </c>
      <c r="O92" s="106">
        <v>-0.0182287413515924</v>
      </c>
      <c r="P92" s="102">
        <v>0.959377805574329</v>
      </c>
      <c r="Q92" s="102">
        <v>0.965246828121148</v>
      </c>
      <c r="R92" s="102">
        <v>0.963616451691409</v>
      </c>
      <c r="S92" s="106">
        <v>-0.00586902254681831</v>
      </c>
    </row>
    <row r="93" spans="1:19">
      <c r="A93" s="100" t="s">
        <v>1085</v>
      </c>
      <c r="B93" s="100" t="s">
        <v>1848</v>
      </c>
      <c r="C93" s="101">
        <v>17</v>
      </c>
      <c r="D93" s="102">
        <v>0.936350777934936</v>
      </c>
      <c r="E93" s="102">
        <v>0.940751445086705</v>
      </c>
      <c r="F93" s="102">
        <v>0.929392446633826</v>
      </c>
      <c r="G93" s="106">
        <v>-0.00440066715176879</v>
      </c>
      <c r="H93" s="102">
        <v>0.981670431238155</v>
      </c>
      <c r="I93" s="102">
        <v>0.980151337427264</v>
      </c>
      <c r="J93" s="102">
        <v>0.981131162610673</v>
      </c>
      <c r="K93" s="106">
        <v>0.00151909381089077</v>
      </c>
      <c r="L93" s="102">
        <v>0.920580522885998</v>
      </c>
      <c r="M93" s="102">
        <v>0.924814278157271</v>
      </c>
      <c r="N93" s="102">
        <v>0.94010353669747</v>
      </c>
      <c r="O93" s="106">
        <v>-0.00423375527127301</v>
      </c>
      <c r="P93" s="102">
        <v>0.96483744172583</v>
      </c>
      <c r="Q93" s="102">
        <v>0.965094684903282</v>
      </c>
      <c r="R93" s="102">
        <v>0.967152115522042</v>
      </c>
      <c r="S93" s="106">
        <v>-0.000257243177452238</v>
      </c>
    </row>
    <row r="94" spans="1:19">
      <c r="A94" s="100" t="s">
        <v>1085</v>
      </c>
      <c r="B94" s="100" t="s">
        <v>1849</v>
      </c>
      <c r="C94" s="101">
        <v>8</v>
      </c>
      <c r="D94" s="102">
        <v>0.972222222222222</v>
      </c>
      <c r="E94" s="102">
        <v>0.972350230414747</v>
      </c>
      <c r="F94" s="102">
        <v>0.955922865013774</v>
      </c>
      <c r="G94" s="106">
        <v>-0.000128008192524343</v>
      </c>
      <c r="H94" s="102">
        <v>0.982407051169949</v>
      </c>
      <c r="I94" s="102">
        <v>0.941024476120166</v>
      </c>
      <c r="J94" s="102">
        <v>0.975525812619503</v>
      </c>
      <c r="K94" s="106">
        <v>0.0413825750497827</v>
      </c>
      <c r="L94" s="102">
        <v>0.940121017103284</v>
      </c>
      <c r="M94" s="102">
        <v>0.931540689420183</v>
      </c>
      <c r="N94" s="102">
        <v>0.938814531548757</v>
      </c>
      <c r="O94" s="106">
        <v>0.00858032768310135</v>
      </c>
      <c r="P94" s="102">
        <v>0.962231357077827</v>
      </c>
      <c r="Q94" s="102">
        <v>0.971200489803608</v>
      </c>
      <c r="R94" s="102">
        <v>0.96161770316673</v>
      </c>
      <c r="S94" s="106">
        <v>-0.00896913272578048</v>
      </c>
    </row>
    <row r="95" spans="1:19">
      <c r="A95" s="100" t="s">
        <v>1085</v>
      </c>
      <c r="B95" s="100" t="s">
        <v>1850</v>
      </c>
      <c r="C95" s="101">
        <v>11</v>
      </c>
      <c r="D95" s="102">
        <v>0.950617283950617</v>
      </c>
      <c r="E95" s="102">
        <v>0.949122807017544</v>
      </c>
      <c r="F95" s="102">
        <v>0.943983402489627</v>
      </c>
      <c r="G95" s="106">
        <v>0.00149447693307347</v>
      </c>
      <c r="H95" s="102">
        <v>0.975874186875358</v>
      </c>
      <c r="I95" s="102">
        <v>0.973390717788491</v>
      </c>
      <c r="J95" s="102">
        <v>0.967203660271445</v>
      </c>
      <c r="K95" s="106">
        <v>0.00248346908686692</v>
      </c>
      <c r="L95" s="102">
        <v>0.942875657353638</v>
      </c>
      <c r="M95" s="102">
        <v>0.937801320118355</v>
      </c>
      <c r="N95" s="102">
        <v>0.937098696605021</v>
      </c>
      <c r="O95" s="106">
        <v>0.00507433723528206</v>
      </c>
      <c r="P95" s="102">
        <v>0.961501234567901</v>
      </c>
      <c r="Q95" s="102">
        <v>0.967354423004421</v>
      </c>
      <c r="R95" s="102">
        <v>0.962287104622871</v>
      </c>
      <c r="S95" s="106">
        <v>-0.00585318843652005</v>
      </c>
    </row>
    <row r="96" spans="1:19">
      <c r="A96" s="100" t="s">
        <v>1085</v>
      </c>
      <c r="B96" s="100" t="s">
        <v>33</v>
      </c>
      <c r="C96" s="101">
        <v>2</v>
      </c>
      <c r="D96" s="102" t="s">
        <v>33</v>
      </c>
      <c r="E96" s="102" t="s">
        <v>33</v>
      </c>
      <c r="F96" s="102" t="s">
        <v>33</v>
      </c>
      <c r="G96" s="106" t="s">
        <v>33</v>
      </c>
      <c r="H96" s="102" t="s">
        <v>33</v>
      </c>
      <c r="I96" s="102" t="s">
        <v>33</v>
      </c>
      <c r="J96" s="102" t="s">
        <v>33</v>
      </c>
      <c r="K96" s="106" t="s">
        <v>33</v>
      </c>
      <c r="L96" s="102" t="s">
        <v>33</v>
      </c>
      <c r="M96" s="102" t="s">
        <v>33</v>
      </c>
      <c r="N96" s="102" t="s">
        <v>33</v>
      </c>
      <c r="O96" s="106" t="s">
        <v>33</v>
      </c>
      <c r="P96" s="102" t="s">
        <v>33</v>
      </c>
      <c r="Q96" s="102" t="s">
        <v>33</v>
      </c>
      <c r="R96" s="102" t="s">
        <v>33</v>
      </c>
      <c r="S96" s="106" t="s">
        <v>33</v>
      </c>
    </row>
    <row r="97" spans="1:19">
      <c r="A97" s="97" t="s">
        <v>1455</v>
      </c>
      <c r="B97" s="97" t="s">
        <v>1897</v>
      </c>
      <c r="C97" s="98">
        <v>259</v>
      </c>
      <c r="D97" s="99">
        <v>0.93634917026597</v>
      </c>
      <c r="E97" s="99">
        <v>0.931917839833833</v>
      </c>
      <c r="F97" s="99">
        <v>0.937266791044776</v>
      </c>
      <c r="G97" s="105">
        <v>0.00443133043213617</v>
      </c>
      <c r="H97" s="99">
        <v>0.925927724573774</v>
      </c>
      <c r="I97" s="99">
        <v>0.942162473333108</v>
      </c>
      <c r="J97" s="99">
        <v>0.942389571134199</v>
      </c>
      <c r="K97" s="105">
        <v>-0.0162347487593332</v>
      </c>
      <c r="L97" s="99">
        <v>0.800527075765523</v>
      </c>
      <c r="M97" s="99">
        <v>0.863461748294636</v>
      </c>
      <c r="N97" s="99">
        <v>0.84973884559433</v>
      </c>
      <c r="O97" s="105">
        <v>-0.0629346725291132</v>
      </c>
      <c r="P97" s="99">
        <v>0.900583951387207</v>
      </c>
      <c r="Q97" s="99">
        <v>0.926934135211416</v>
      </c>
      <c r="R97" s="99">
        <v>0.93277897779871</v>
      </c>
      <c r="S97" s="105">
        <v>-0.0263501838242095</v>
      </c>
    </row>
    <row r="98" spans="1:19">
      <c r="A98" s="100" t="s">
        <v>1455</v>
      </c>
      <c r="B98" s="100" t="s">
        <v>1851</v>
      </c>
      <c r="C98" s="101">
        <v>66</v>
      </c>
      <c r="D98" s="102">
        <v>0.980122324159021</v>
      </c>
      <c r="E98" s="102">
        <v>0.978787878787879</v>
      </c>
      <c r="F98" s="102">
        <v>0.967692307692308</v>
      </c>
      <c r="G98" s="106">
        <v>0.00133444537114269</v>
      </c>
      <c r="H98" s="102">
        <v>0.885893460452631</v>
      </c>
      <c r="I98" s="102">
        <v>0.882490348116666</v>
      </c>
      <c r="J98" s="102">
        <v>0.911129657548998</v>
      </c>
      <c r="K98" s="106">
        <v>0.00340311233596491</v>
      </c>
      <c r="L98" s="102">
        <v>0.80348960984866</v>
      </c>
      <c r="M98" s="102">
        <v>0.849982156182072</v>
      </c>
      <c r="N98" s="102">
        <v>0.82939371096274</v>
      </c>
      <c r="O98" s="106">
        <v>-0.0464925463334117</v>
      </c>
      <c r="P98" s="102">
        <v>0.915169492821211</v>
      </c>
      <c r="Q98" s="102">
        <v>0.929536450079239</v>
      </c>
      <c r="R98" s="102">
        <v>0.928816670632627</v>
      </c>
      <c r="S98" s="106">
        <v>-0.0143669572580286</v>
      </c>
    </row>
    <row r="99" spans="1:19">
      <c r="A99" s="100" t="s">
        <v>1455</v>
      </c>
      <c r="B99" s="100" t="s">
        <v>1852</v>
      </c>
      <c r="C99" s="101">
        <v>36</v>
      </c>
      <c r="D99" s="102">
        <v>0.975031210986267</v>
      </c>
      <c r="E99" s="102">
        <v>0.984962406015038</v>
      </c>
      <c r="F99" s="102">
        <v>0.976010101010101</v>
      </c>
      <c r="G99" s="106">
        <v>-0.00993119502877038</v>
      </c>
      <c r="H99" s="102">
        <v>0.962147281486579</v>
      </c>
      <c r="I99" s="102">
        <v>0.973288244966339</v>
      </c>
      <c r="J99" s="102">
        <v>0.974616759973034</v>
      </c>
      <c r="K99" s="106">
        <v>-0.0111409634797593</v>
      </c>
      <c r="L99" s="102">
        <v>0.852014988147129</v>
      </c>
      <c r="M99" s="102">
        <v>0.86447119411783</v>
      </c>
      <c r="N99" s="102">
        <v>0.871969985637659</v>
      </c>
      <c r="O99" s="106">
        <v>-0.0124562059707011</v>
      </c>
      <c r="P99" s="102">
        <v>0.941184147561665</v>
      </c>
      <c r="Q99" s="102">
        <v>0.949033391915642</v>
      </c>
      <c r="R99" s="102">
        <v>0.954651843183148</v>
      </c>
      <c r="S99" s="106">
        <v>-0.00784924435397627</v>
      </c>
    </row>
    <row r="100" spans="1:19">
      <c r="A100" s="100" t="s">
        <v>1455</v>
      </c>
      <c r="B100" s="100" t="s">
        <v>1853</v>
      </c>
      <c r="C100" s="101">
        <v>30</v>
      </c>
      <c r="D100" s="102">
        <v>0.975221238938053</v>
      </c>
      <c r="E100" s="102">
        <v>0.964618249534451</v>
      </c>
      <c r="F100" s="102">
        <v>0.974025974025974</v>
      </c>
      <c r="G100" s="106">
        <v>0.0106029894036025</v>
      </c>
      <c r="H100" s="102">
        <v>0.916977773919083</v>
      </c>
      <c r="I100" s="102">
        <v>0.945551608992492</v>
      </c>
      <c r="J100" s="102">
        <v>0.936351835096967</v>
      </c>
      <c r="K100" s="106">
        <v>-0.0285738350734089</v>
      </c>
      <c r="L100" s="102">
        <v>0.872894599756902</v>
      </c>
      <c r="M100" s="102">
        <v>0.890252461875492</v>
      </c>
      <c r="N100" s="102">
        <v>0.883580504307462</v>
      </c>
      <c r="O100" s="106">
        <v>-0.0173578621185897</v>
      </c>
      <c r="P100" s="102">
        <v>0.94743302154315</v>
      </c>
      <c r="Q100" s="102">
        <v>0.943437603442569</v>
      </c>
      <c r="R100" s="102">
        <v>0.949263942806626</v>
      </c>
      <c r="S100" s="106">
        <v>0.00399541810058113</v>
      </c>
    </row>
    <row r="101" spans="1:19">
      <c r="A101" s="100" t="s">
        <v>1455</v>
      </c>
      <c r="B101" s="100" t="s">
        <v>1854</v>
      </c>
      <c r="C101" s="101">
        <v>25</v>
      </c>
      <c r="D101" s="102">
        <v>0.916515426497278</v>
      </c>
      <c r="E101" s="102">
        <v>0.904847396768402</v>
      </c>
      <c r="F101" s="102">
        <v>0.926966292134832</v>
      </c>
      <c r="G101" s="106">
        <v>0.0116680297288755</v>
      </c>
      <c r="H101" s="102">
        <v>0.910532917897463</v>
      </c>
      <c r="I101" s="102">
        <v>0.912552667143652</v>
      </c>
      <c r="J101" s="102">
        <v>0.925256063663709</v>
      </c>
      <c r="K101" s="106">
        <v>-0.00201974924618931</v>
      </c>
      <c r="L101" s="102">
        <v>0.834277505766196</v>
      </c>
      <c r="M101" s="102">
        <v>0.853943079736068</v>
      </c>
      <c r="N101" s="102">
        <v>0.856375890035411</v>
      </c>
      <c r="O101" s="106">
        <v>-0.0196655739698721</v>
      </c>
      <c r="P101" s="102">
        <v>0.927604574352317</v>
      </c>
      <c r="Q101" s="102">
        <v>0.939401305087598</v>
      </c>
      <c r="R101" s="102">
        <v>0.936576543991319</v>
      </c>
      <c r="S101" s="106">
        <v>-0.0117967307352811</v>
      </c>
    </row>
    <row r="102" spans="1:19">
      <c r="A102" s="100" t="s">
        <v>1455</v>
      </c>
      <c r="B102" s="100" t="s">
        <v>1855</v>
      </c>
      <c r="C102" s="101">
        <v>38</v>
      </c>
      <c r="D102" s="102">
        <v>0.963503649635037</v>
      </c>
      <c r="E102" s="102">
        <v>0.955818965517241</v>
      </c>
      <c r="F102" s="102">
        <v>0.96020942408377</v>
      </c>
      <c r="G102" s="106">
        <v>0.00768468411779522</v>
      </c>
      <c r="H102" s="102">
        <v>0.9270269099103</v>
      </c>
      <c r="I102" s="102">
        <v>0.965678601440082</v>
      </c>
      <c r="J102" s="102">
        <v>0.950181182373362</v>
      </c>
      <c r="K102" s="106">
        <v>-0.0386516915297814</v>
      </c>
      <c r="L102" s="102">
        <v>0.7109676301079</v>
      </c>
      <c r="M102" s="102">
        <v>0.861511591504506</v>
      </c>
      <c r="N102" s="102">
        <v>0.811164888629856</v>
      </c>
      <c r="O102" s="106">
        <v>-0.150543961396607</v>
      </c>
      <c r="P102" s="102">
        <v>0.904212860310421</v>
      </c>
      <c r="Q102" s="102">
        <v>0.9360376537164</v>
      </c>
      <c r="R102" s="102">
        <v>0.940457348042806</v>
      </c>
      <c r="S102" s="106">
        <v>-0.0318247934059788</v>
      </c>
    </row>
    <row r="103" spans="1:19">
      <c r="A103" s="100" t="s">
        <v>1455</v>
      </c>
      <c r="B103" s="100" t="s">
        <v>1856</v>
      </c>
      <c r="C103" s="101">
        <v>30</v>
      </c>
      <c r="D103" s="102">
        <v>0.793764988009592</v>
      </c>
      <c r="E103" s="102">
        <v>0.775</v>
      </c>
      <c r="F103" s="102">
        <v>0.814404432132964</v>
      </c>
      <c r="G103" s="106">
        <v>0.0187649880095923</v>
      </c>
      <c r="H103" s="102">
        <v>0.933978750174752</v>
      </c>
      <c r="I103" s="102">
        <v>0.930773791876668</v>
      </c>
      <c r="J103" s="102">
        <v>0.932203389830508</v>
      </c>
      <c r="K103" s="106">
        <v>0.0032049582980842</v>
      </c>
      <c r="L103" s="102">
        <v>0.705717880609534</v>
      </c>
      <c r="M103" s="102">
        <v>0.823302697895049</v>
      </c>
      <c r="N103" s="102">
        <v>0.873741095553918</v>
      </c>
      <c r="O103" s="106">
        <v>-0.117584817285515</v>
      </c>
      <c r="P103" s="102">
        <v>0.780540759610931</v>
      </c>
      <c r="Q103" s="102">
        <v>0.874441639153234</v>
      </c>
      <c r="R103" s="102">
        <v>0.912171507607192</v>
      </c>
      <c r="S103" s="106">
        <v>-0.0939008795423026</v>
      </c>
    </row>
    <row r="104" spans="1:19">
      <c r="A104" s="100" t="s">
        <v>1455</v>
      </c>
      <c r="B104" s="100" t="s">
        <v>1857</v>
      </c>
      <c r="C104" s="101">
        <v>31</v>
      </c>
      <c r="D104" s="102">
        <v>0.853982300884956</v>
      </c>
      <c r="E104" s="102">
        <v>0.854304635761589</v>
      </c>
      <c r="F104" s="102">
        <v>0.844638949671772</v>
      </c>
      <c r="G104" s="106">
        <v>-0.00032233487663369</v>
      </c>
      <c r="H104" s="102">
        <v>0.959451659451659</v>
      </c>
      <c r="I104" s="102">
        <v>0.910076976906928</v>
      </c>
      <c r="J104" s="102">
        <v>0.895965784302393</v>
      </c>
      <c r="K104" s="106">
        <v>0.0493746825447315</v>
      </c>
      <c r="L104" s="102">
        <v>0.861038961038961</v>
      </c>
      <c r="M104" s="102">
        <v>0.856368089573128</v>
      </c>
      <c r="N104" s="102">
        <v>0.86348399029014</v>
      </c>
      <c r="O104" s="106">
        <v>0.004670871465833</v>
      </c>
      <c r="P104" s="102">
        <v>0.813855481072555</v>
      </c>
      <c r="Q104" s="102">
        <v>0.839089204684401</v>
      </c>
      <c r="R104" s="102">
        <v>0.857498558473554</v>
      </c>
      <c r="S104" s="106">
        <v>-0.0252337236118455</v>
      </c>
    </row>
    <row r="106" spans="1:19">
      <c r="A106" s="103" t="s">
        <v>1898</v>
      </c>
    </row>
  </sheetData>
  <mergeCells count="9">
    <mergeCell ref="A1:S1"/>
    <mergeCell ref="D2:G2"/>
    <mergeCell ref="H2:K2"/>
    <mergeCell ref="L2:O2"/>
    <mergeCell ref="P2:S2"/>
    <mergeCell ref="A4:C4"/>
    <mergeCell ref="A2:A3"/>
    <mergeCell ref="B2:B3"/>
    <mergeCell ref="C2:C3"/>
  </mergeCells>
  <conditionalFormatting sqref="D6:D104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4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4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4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4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4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4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4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4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4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4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4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4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4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4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4">
    <cfRule type="expression" dxfId="8" priority="32">
      <formula>AND(ISNUMBER(S5),S5&lt;0)</formula>
    </cfRule>
    <cfRule type="expression" dxfId="9" priority="31">
      <formula>AND(ISNUMBER(S5),S5&gt;0)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O107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C5" sqref="C5:O105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5" width="15.2761904761905" style="87" customWidth="1"/>
    <col min="16" max="16384" width="9.81904761904762" style="87"/>
  </cols>
  <sheetData>
    <row r="1" ht="40" customHeight="1" spans="1:15">
      <c r="A1" s="88" t="str">
        <f>"网管-RM达成率 (周) "&amp;TEXT('[12]Display Absensi 630'!$AJ$6,"DD MMM")&amp;" - "&amp;TEXT('[12]Display Absensi 630'!$AJ$5,"DD MMM YYYY")&amp;CHAR(10)&amp;"NM-Pencapaian RM Mingguan berdasarkan DP/CP yang di-handle"</f>
        <v>网管-RM达成率 (周) 17 Sep - 23 Sep 2026
NM-Pencapaian RM Mingguan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ht="32" customHeight="1" spans="1:15">
      <c r="A2" s="89" t="s">
        <v>1887</v>
      </c>
      <c r="B2" s="89" t="s">
        <v>1858</v>
      </c>
      <c r="C2" s="89" t="s">
        <v>1888</v>
      </c>
      <c r="D2" s="89" t="s">
        <v>1899</v>
      </c>
      <c r="E2" s="90"/>
      <c r="F2" s="90"/>
      <c r="G2" s="89" t="s">
        <v>1900</v>
      </c>
      <c r="H2" s="90"/>
      <c r="I2" s="90"/>
      <c r="J2" s="89" t="s">
        <v>1901</v>
      </c>
      <c r="K2" s="90"/>
      <c r="L2" s="90"/>
      <c r="M2" s="89" t="s">
        <v>1902</v>
      </c>
      <c r="N2" s="90"/>
      <c r="O2" s="90"/>
    </row>
    <row r="3" ht="48" customHeight="1" spans="1:15">
      <c r="A3" s="90"/>
      <c r="B3" s="90"/>
      <c r="C3" s="90"/>
      <c r="D3" s="89" t="str">
        <f>TEXT('Display Absensi 630'!$AJ$6,"dd mmm")&amp;" - "&amp;TEXT('Display Absensi 630'!$AJ$5,"dd mmm")</f>
        <v>18 Sep - 24 Sep</v>
      </c>
      <c r="E3" s="89" t="str">
        <f>TEXT('Display Absensi 630'!$AK$6,"dd mmm")&amp;" - "&amp;TEXT('Display Absensi 630'!$AK$5,"dd mmm")</f>
        <v>11 Sep - 17 Sep</v>
      </c>
      <c r="F3" s="89" t="s">
        <v>1903</v>
      </c>
      <c r="G3" s="89" t="str">
        <f>TEXT('Display 730 &amp; 1200'!$AM$10,"dd mmm")&amp;" - "&amp;TEXT('Display 730 &amp; 1200'!$AM$9,"dd mmm")</f>
        <v>18 Sep - 24 Sep</v>
      </c>
      <c r="H3" s="89" t="str">
        <f>TEXT('Display 730 &amp; 1200'!$AM$12,"dd mmm")&amp;" - "&amp;TEXT('Display 730 &amp; 1200'!$AM$11,"dd mmm")</f>
        <v>11 Sep - 17 Sep</v>
      </c>
      <c r="I3" s="89" t="s">
        <v>1903</v>
      </c>
      <c r="J3" s="89" t="str">
        <f>TEXT('Display 730 &amp; 1200'!$AM$10,"dd mmm")&amp;" - "&amp;TEXT('Display 730 &amp; 1200'!$AM$9,"dd mmm")</f>
        <v>18 Sep - 24 Sep</v>
      </c>
      <c r="K3" s="89" t="str">
        <f>TEXT('Display 730 &amp; 1200'!$AM$12,"dd mmm")&amp;" - "&amp;TEXT('Display 730 &amp; 1200'!$AM$11,"dd mmm")</f>
        <v>11 Sep - 17 Sep</v>
      </c>
      <c r="L3" s="89" t="s">
        <v>1903</v>
      </c>
      <c r="M3" s="89" t="str">
        <f>TEXT('Display Ritase Keseluruhan'!$AG$10,"dd mmm")&amp;" - "&amp;TEXT('Display Ritase Keseluruhan'!$AG$9,"dd mmm")</f>
        <v>18 Sep - 24 Sep</v>
      </c>
      <c r="N3" s="89" t="str">
        <f>TEXT('Display Ritase Keseluruhan'!$AG$12,"dd mmm")&amp;" - "&amp;TEXT('Display Ritase Keseluruhan'!$AG$11,"dd mmm")</f>
        <v>11 Sep - 17 Sep</v>
      </c>
      <c r="O3" s="89" t="s">
        <v>1903</v>
      </c>
    </row>
    <row r="4" spans="1:15">
      <c r="A4" s="91" t="s">
        <v>1894</v>
      </c>
      <c r="B4" s="91"/>
      <c r="C4" s="91"/>
      <c r="D4" s="93">
        <v>0.9</v>
      </c>
      <c r="E4" s="93">
        <v>0.9</v>
      </c>
      <c r="F4" s="92"/>
      <c r="G4" s="93">
        <v>0.9</v>
      </c>
      <c r="H4" s="93">
        <v>0.9</v>
      </c>
      <c r="I4" s="92"/>
      <c r="J4" s="93">
        <v>0.9</v>
      </c>
      <c r="K4" s="93">
        <v>0.9</v>
      </c>
      <c r="L4" s="92"/>
      <c r="M4" s="93">
        <v>0.93</v>
      </c>
      <c r="N4" s="93">
        <v>0.93</v>
      </c>
      <c r="O4" s="92"/>
    </row>
    <row r="5" spans="1:15">
      <c r="A5" s="94" t="s">
        <v>1895</v>
      </c>
      <c r="B5" s="94" t="s">
        <v>1896</v>
      </c>
      <c r="C5" s="95">
        <v>1706</v>
      </c>
      <c r="D5" s="96">
        <v>0.937440711967352</v>
      </c>
      <c r="E5" s="96">
        <v>0.936908440969562</v>
      </c>
      <c r="F5" s="104">
        <v>0.000532270997789408</v>
      </c>
      <c r="G5" s="96">
        <v>0.956940438280263</v>
      </c>
      <c r="H5" s="96">
        <v>0.950700642074388</v>
      </c>
      <c r="I5" s="104">
        <v>0.00623979620587456</v>
      </c>
      <c r="J5" s="96">
        <v>0.898168070574205</v>
      </c>
      <c r="K5" s="96">
        <v>0.89243037380585</v>
      </c>
      <c r="L5" s="104">
        <v>0.00573769676835556</v>
      </c>
      <c r="M5" s="96">
        <v>0.957356242317868</v>
      </c>
      <c r="N5" s="96">
        <v>0.96097259004442</v>
      </c>
      <c r="O5" s="104">
        <v>-0.00361634772655295</v>
      </c>
    </row>
    <row r="6" spans="1:15">
      <c r="A6" s="97" t="s">
        <v>24</v>
      </c>
      <c r="B6" s="97" t="s">
        <v>1897</v>
      </c>
      <c r="C6" s="98">
        <v>110</v>
      </c>
      <c r="D6" s="99">
        <v>0.928437768674455</v>
      </c>
      <c r="E6" s="99">
        <v>0.934289657892142</v>
      </c>
      <c r="F6" s="105">
        <v>-0.00585188921768731</v>
      </c>
      <c r="G6" s="99">
        <v>0.954764545888781</v>
      </c>
      <c r="H6" s="99">
        <v>0.954944061849349</v>
      </c>
      <c r="I6" s="105">
        <v>-0.000179515960568755</v>
      </c>
      <c r="J6" s="99">
        <v>0.855305760720672</v>
      </c>
      <c r="K6" s="99">
        <v>0.832903887275063</v>
      </c>
      <c r="L6" s="105">
        <v>0.0224018734456092</v>
      </c>
      <c r="M6" s="99">
        <v>0.954785874512906</v>
      </c>
      <c r="N6" s="99">
        <v>0.958197885384094</v>
      </c>
      <c r="O6" s="105">
        <v>-0.00341201087118881</v>
      </c>
    </row>
    <row r="7" spans="1:15">
      <c r="A7" s="100" t="s">
        <v>24</v>
      </c>
      <c r="B7" s="100" t="s">
        <v>1734</v>
      </c>
      <c r="C7" s="101">
        <v>11</v>
      </c>
      <c r="D7" s="102">
        <v>0.926147227533461</v>
      </c>
      <c r="E7" s="102">
        <v>0.922409751523676</v>
      </c>
      <c r="F7" s="106">
        <v>0.00373747600978525</v>
      </c>
      <c r="G7" s="102">
        <v>0.950442450398982</v>
      </c>
      <c r="H7" s="102">
        <v>0.950927284939549</v>
      </c>
      <c r="I7" s="106">
        <v>-0.000484834540567691</v>
      </c>
      <c r="J7" s="102">
        <v>0.885776384015897</v>
      </c>
      <c r="K7" s="102">
        <v>0.865148763620081</v>
      </c>
      <c r="L7" s="106">
        <v>0.0206276203958166</v>
      </c>
      <c r="M7" s="102">
        <v>0.971103553418553</v>
      </c>
      <c r="N7" s="102">
        <v>0.973775624559525</v>
      </c>
      <c r="O7" s="106">
        <v>-0.00267207114097245</v>
      </c>
    </row>
    <row r="8" spans="1:15">
      <c r="A8" s="100" t="s">
        <v>24</v>
      </c>
      <c r="B8" s="100" t="s">
        <v>1738</v>
      </c>
      <c r="C8" s="101">
        <v>7</v>
      </c>
      <c r="D8" s="102">
        <v>0.925220458553792</v>
      </c>
      <c r="E8" s="102">
        <v>0.927856403175699</v>
      </c>
      <c r="F8" s="106">
        <v>-0.00263594462190708</v>
      </c>
      <c r="G8" s="102">
        <v>0.982013513895564</v>
      </c>
      <c r="H8" s="102">
        <v>0.97084730256662</v>
      </c>
      <c r="I8" s="106">
        <v>0.0111662113289441</v>
      </c>
      <c r="J8" s="102">
        <v>0.841389839133754</v>
      </c>
      <c r="K8" s="102">
        <v>0.832302259808215</v>
      </c>
      <c r="L8" s="106">
        <v>0.00908757932553894</v>
      </c>
      <c r="M8" s="102">
        <v>0.937115036692212</v>
      </c>
      <c r="N8" s="102">
        <v>0.943727749874518</v>
      </c>
      <c r="O8" s="106">
        <v>-0.00661271318230616</v>
      </c>
    </row>
    <row r="9" spans="1:15">
      <c r="A9" s="100" t="s">
        <v>24</v>
      </c>
      <c r="B9" s="100" t="s">
        <v>1740</v>
      </c>
      <c r="C9" s="101">
        <v>11</v>
      </c>
      <c r="D9" s="102">
        <v>0.918147995039272</v>
      </c>
      <c r="E9" s="102">
        <v>0.921116504854369</v>
      </c>
      <c r="F9" s="106">
        <v>-0.00296850981509644</v>
      </c>
      <c r="G9" s="102">
        <v>0.941747097706774</v>
      </c>
      <c r="H9" s="102">
        <v>0.9088056721405</v>
      </c>
      <c r="I9" s="106">
        <v>0.0329414255662747</v>
      </c>
      <c r="J9" s="102">
        <v>0.799041603300559</v>
      </c>
      <c r="K9" s="102">
        <v>0.757555383507871</v>
      </c>
      <c r="L9" s="106">
        <v>0.0414862197926874</v>
      </c>
      <c r="M9" s="102">
        <v>0.949817526510727</v>
      </c>
      <c r="N9" s="102">
        <v>0.95623685639224</v>
      </c>
      <c r="O9" s="106">
        <v>-0.00641932988151295</v>
      </c>
    </row>
    <row r="10" spans="1:15">
      <c r="A10" s="100" t="s">
        <v>24</v>
      </c>
      <c r="B10" s="100" t="s">
        <v>1745</v>
      </c>
      <c r="C10" s="101">
        <v>10</v>
      </c>
      <c r="D10" s="102">
        <v>0.943373851171064</v>
      </c>
      <c r="E10" s="102">
        <v>0.940821602987647</v>
      </c>
      <c r="F10" s="106">
        <v>0.00255224818341704</v>
      </c>
      <c r="G10" s="102">
        <v>0.952609027343593</v>
      </c>
      <c r="H10" s="102">
        <v>0.951832550450578</v>
      </c>
      <c r="I10" s="106">
        <v>0.000776476893015632</v>
      </c>
      <c r="J10" s="102">
        <v>0.862243815139643</v>
      </c>
      <c r="K10" s="102">
        <v>0.836320383847751</v>
      </c>
      <c r="L10" s="106">
        <v>0.0259234312918922</v>
      </c>
      <c r="M10" s="102">
        <v>0.950835529396484</v>
      </c>
      <c r="N10" s="102">
        <v>0.952351718782134</v>
      </c>
      <c r="O10" s="106">
        <v>-0.00151618938564979</v>
      </c>
    </row>
    <row r="11" spans="1:15">
      <c r="A11" s="100" t="s">
        <v>24</v>
      </c>
      <c r="B11" s="100" t="s">
        <v>1750</v>
      </c>
      <c r="C11" s="101">
        <v>14</v>
      </c>
      <c r="D11" s="102">
        <v>0.95642829230168</v>
      </c>
      <c r="E11" s="102">
        <v>0.963936889556724</v>
      </c>
      <c r="F11" s="106">
        <v>-0.00750859725504394</v>
      </c>
      <c r="G11" s="102">
        <v>0.984554458485071</v>
      </c>
      <c r="H11" s="102">
        <v>0.983745203266107</v>
      </c>
      <c r="I11" s="106">
        <v>0.000809255218963689</v>
      </c>
      <c r="J11" s="102">
        <v>0.869965808751578</v>
      </c>
      <c r="K11" s="102">
        <v>0.864941285091895</v>
      </c>
      <c r="L11" s="106">
        <v>0.00502452365968287</v>
      </c>
      <c r="M11" s="102">
        <v>0.958519567426829</v>
      </c>
      <c r="N11" s="102">
        <v>0.966170526886673</v>
      </c>
      <c r="O11" s="106">
        <v>-0.00765095945984362</v>
      </c>
    </row>
    <row r="12" spans="1:15">
      <c r="A12" s="100" t="s">
        <v>24</v>
      </c>
      <c r="B12" s="100" t="s">
        <v>1758</v>
      </c>
      <c r="C12" s="101">
        <v>13</v>
      </c>
      <c r="D12" s="102">
        <v>0.878999418266434</v>
      </c>
      <c r="E12" s="102">
        <v>0.900778771271993</v>
      </c>
      <c r="F12" s="106">
        <v>-0.0217793530055591</v>
      </c>
      <c r="G12" s="102">
        <v>0.913324557450689</v>
      </c>
      <c r="H12" s="102">
        <v>0.944741197157084</v>
      </c>
      <c r="I12" s="106">
        <v>-0.0314166397063955</v>
      </c>
      <c r="J12" s="102">
        <v>0.867882753261683</v>
      </c>
      <c r="K12" s="102">
        <v>0.839568834315942</v>
      </c>
      <c r="L12" s="106">
        <v>0.0283139189457414</v>
      </c>
      <c r="M12" s="102">
        <v>0.952500251182743</v>
      </c>
      <c r="N12" s="102">
        <v>0.954929708304948</v>
      </c>
      <c r="O12" s="106">
        <v>-0.00242945712220521</v>
      </c>
    </row>
    <row r="13" spans="1:15">
      <c r="A13" s="100" t="s">
        <v>24</v>
      </c>
      <c r="B13" s="100" t="s">
        <v>1766</v>
      </c>
      <c r="C13" s="101">
        <v>13</v>
      </c>
      <c r="D13" s="102">
        <v>0.948796722990271</v>
      </c>
      <c r="E13" s="102">
        <v>0.952894011525933</v>
      </c>
      <c r="F13" s="106">
        <v>-0.00409728853566194</v>
      </c>
      <c r="G13" s="102">
        <v>0.970178961772912</v>
      </c>
      <c r="H13" s="102">
        <v>0.97238750204796</v>
      </c>
      <c r="I13" s="106">
        <v>-0.00220854027504791</v>
      </c>
      <c r="J13" s="102">
        <v>0.89489772343564</v>
      </c>
      <c r="K13" s="102">
        <v>0.877773737357592</v>
      </c>
      <c r="L13" s="106">
        <v>0.0171239860780478</v>
      </c>
      <c r="M13" s="102">
        <v>0.956803762296158</v>
      </c>
      <c r="N13" s="102">
        <v>0.957065429852461</v>
      </c>
      <c r="O13" s="106">
        <v>-0.00026166755630308</v>
      </c>
    </row>
    <row r="14" spans="1:15">
      <c r="A14" s="100" t="s">
        <v>24</v>
      </c>
      <c r="B14" s="100" t="s">
        <v>1771</v>
      </c>
      <c r="C14" s="101">
        <v>10</v>
      </c>
      <c r="D14" s="102">
        <v>0.948067276482738</v>
      </c>
      <c r="E14" s="102">
        <v>0.933986739694436</v>
      </c>
      <c r="F14" s="106">
        <v>0.0140805367883018</v>
      </c>
      <c r="G14" s="102">
        <v>0.973290325373974</v>
      </c>
      <c r="H14" s="102">
        <v>0.968473468996582</v>
      </c>
      <c r="I14" s="106">
        <v>0.0048168563773926</v>
      </c>
      <c r="J14" s="102">
        <v>0.846349013919858</v>
      </c>
      <c r="K14" s="102">
        <v>0.821818196339009</v>
      </c>
      <c r="L14" s="106">
        <v>0.024530817580849</v>
      </c>
      <c r="M14" s="102">
        <v>0.956991032879442</v>
      </c>
      <c r="N14" s="102">
        <v>0.959033977397548</v>
      </c>
      <c r="O14" s="106">
        <v>-0.00204294451810594</v>
      </c>
    </row>
    <row r="15" spans="1:15">
      <c r="A15" s="100" t="s">
        <v>24</v>
      </c>
      <c r="B15" s="100" t="s">
        <v>1776</v>
      </c>
      <c r="C15" s="101">
        <v>12</v>
      </c>
      <c r="D15" s="102">
        <v>0.930167597765363</v>
      </c>
      <c r="E15" s="102">
        <v>0.939672572325634</v>
      </c>
      <c r="F15" s="106">
        <v>-0.00950497456027033</v>
      </c>
      <c r="G15" s="102">
        <v>0.970646563479584</v>
      </c>
      <c r="H15" s="102">
        <v>0.972107876985181</v>
      </c>
      <c r="I15" s="106">
        <v>-0.00146131350559664</v>
      </c>
      <c r="J15" s="102">
        <v>0.854246281999051</v>
      </c>
      <c r="K15" s="102">
        <v>0.8357013863069</v>
      </c>
      <c r="L15" s="106">
        <v>0.0185448956921508</v>
      </c>
      <c r="M15" s="102">
        <v>0.954443688715071</v>
      </c>
      <c r="N15" s="102">
        <v>0.958072265335376</v>
      </c>
      <c r="O15" s="106">
        <v>-0.00362857662030525</v>
      </c>
    </row>
    <row r="16" spans="1:15">
      <c r="A16" s="100" t="s">
        <v>24</v>
      </c>
      <c r="B16" s="100" t="s">
        <v>1781</v>
      </c>
      <c r="C16" s="101">
        <v>9</v>
      </c>
      <c r="D16" s="102">
        <v>0.902374670184697</v>
      </c>
      <c r="E16" s="102">
        <v>0.927936359382312</v>
      </c>
      <c r="F16" s="106">
        <v>-0.0255616891976151</v>
      </c>
      <c r="G16" s="102">
        <v>0.927515327568204</v>
      </c>
      <c r="H16" s="102">
        <v>0.935895438414265</v>
      </c>
      <c r="I16" s="106">
        <v>-0.00838011084606038</v>
      </c>
      <c r="J16" s="102">
        <v>0.830178576209472</v>
      </c>
      <c r="K16" s="102">
        <v>0.802669436509997</v>
      </c>
      <c r="L16" s="106">
        <v>0.0275091396994749</v>
      </c>
      <c r="M16" s="102">
        <v>0.95119463022682</v>
      </c>
      <c r="N16" s="102">
        <v>0.952241645904084</v>
      </c>
      <c r="O16" s="106">
        <v>-0.00104701567726362</v>
      </c>
    </row>
    <row r="17" spans="1:15">
      <c r="A17" s="97" t="s">
        <v>99</v>
      </c>
      <c r="B17" s="97" t="s">
        <v>1897</v>
      </c>
      <c r="C17" s="98">
        <v>108</v>
      </c>
      <c r="D17" s="99">
        <v>0.959680029592639</v>
      </c>
      <c r="E17" s="99">
        <v>0.956326400291918</v>
      </c>
      <c r="F17" s="105">
        <v>0.00335362930072136</v>
      </c>
      <c r="G17" s="99">
        <v>0.94762696234216</v>
      </c>
      <c r="H17" s="99">
        <v>0.933210846857882</v>
      </c>
      <c r="I17" s="105">
        <v>0.0144161154842782</v>
      </c>
      <c r="J17" s="99">
        <v>0.920710458546058</v>
      </c>
      <c r="K17" s="99">
        <v>0.910483231541215</v>
      </c>
      <c r="L17" s="105">
        <v>0.0102272270048427</v>
      </c>
      <c r="M17" s="99">
        <v>0.968710004659365</v>
      </c>
      <c r="N17" s="99">
        <v>0.971277263413276</v>
      </c>
      <c r="O17" s="105">
        <v>-0.00256725875391062</v>
      </c>
    </row>
    <row r="18" spans="1:15">
      <c r="A18" s="100" t="s">
        <v>99</v>
      </c>
      <c r="B18" s="100" t="s">
        <v>1784</v>
      </c>
      <c r="C18" s="101">
        <v>16</v>
      </c>
      <c r="D18" s="102">
        <v>0.930409430853087</v>
      </c>
      <c r="E18" s="102">
        <v>0.935071574642127</v>
      </c>
      <c r="F18" s="106">
        <v>-0.00466214378904017</v>
      </c>
      <c r="G18" s="102">
        <v>0.938460143790576</v>
      </c>
      <c r="H18" s="102">
        <v>0.902721562297663</v>
      </c>
      <c r="I18" s="106">
        <v>0.0357385814929135</v>
      </c>
      <c r="J18" s="102">
        <v>0.873838064754573</v>
      </c>
      <c r="K18" s="102">
        <v>0.85334127083979</v>
      </c>
      <c r="L18" s="106">
        <v>0.0204967939147825</v>
      </c>
      <c r="M18" s="102">
        <v>0.961338280773646</v>
      </c>
      <c r="N18" s="102">
        <v>0.964496075744363</v>
      </c>
      <c r="O18" s="106">
        <v>-0.00315779497071644</v>
      </c>
    </row>
    <row r="19" spans="1:15">
      <c r="A19" s="100" t="s">
        <v>99</v>
      </c>
      <c r="B19" s="100" t="s">
        <v>1785</v>
      </c>
      <c r="C19" s="101">
        <v>6</v>
      </c>
      <c r="D19" s="102">
        <v>0.921221864951768</v>
      </c>
      <c r="E19" s="102">
        <v>0.949013157894737</v>
      </c>
      <c r="F19" s="106">
        <v>-0.0277912929429683</v>
      </c>
      <c r="G19" s="102">
        <v>0.926176920462271</v>
      </c>
      <c r="H19" s="102">
        <v>0.900798035604665</v>
      </c>
      <c r="I19" s="106">
        <v>0.0253788848576051</v>
      </c>
      <c r="J19" s="102">
        <v>0.887470258327668</v>
      </c>
      <c r="K19" s="102">
        <v>0.871413955391856</v>
      </c>
      <c r="L19" s="106">
        <v>0.0160563029358123</v>
      </c>
      <c r="M19" s="102">
        <v>0.965058832903928</v>
      </c>
      <c r="N19" s="102">
        <v>0.963898916967509</v>
      </c>
      <c r="O19" s="106">
        <v>0.00115991593641929</v>
      </c>
    </row>
    <row r="20" spans="1:15">
      <c r="A20" s="100" t="s">
        <v>99</v>
      </c>
      <c r="B20" s="100" t="s">
        <v>1786</v>
      </c>
      <c r="C20" s="101">
        <v>14</v>
      </c>
      <c r="D20" s="102">
        <v>0.950497237569061</v>
      </c>
      <c r="E20" s="102">
        <v>0.931986093003042</v>
      </c>
      <c r="F20" s="106">
        <v>0.0185111445660187</v>
      </c>
      <c r="G20" s="102">
        <v>0.916941654649307</v>
      </c>
      <c r="H20" s="102">
        <v>0.890019195854944</v>
      </c>
      <c r="I20" s="106">
        <v>0.0269224587943631</v>
      </c>
      <c r="J20" s="102">
        <v>0.910021195030202</v>
      </c>
      <c r="K20" s="102">
        <v>0.892354951646214</v>
      </c>
      <c r="L20" s="106">
        <v>0.017666243383988</v>
      </c>
      <c r="M20" s="102">
        <v>0.958089628299842</v>
      </c>
      <c r="N20" s="102">
        <v>0.957341143089444</v>
      </c>
      <c r="O20" s="106">
        <v>0.000748485210397609</v>
      </c>
    </row>
    <row r="21" spans="1:15">
      <c r="A21" s="100" t="s">
        <v>99</v>
      </c>
      <c r="B21" s="100" t="s">
        <v>803</v>
      </c>
      <c r="C21" s="101">
        <v>22</v>
      </c>
      <c r="D21" s="102">
        <v>0.980548469387755</v>
      </c>
      <c r="E21" s="102">
        <v>0.979058699101005</v>
      </c>
      <c r="F21" s="106">
        <v>0.00148977028675035</v>
      </c>
      <c r="G21" s="102">
        <v>0.180722891566265</v>
      </c>
      <c r="H21" s="102">
        <v>0.454545454545455</v>
      </c>
      <c r="I21" s="106">
        <v>-0.273822562979189</v>
      </c>
      <c r="J21" s="102">
        <v>0.108433734939759</v>
      </c>
      <c r="K21" s="102">
        <v>0.363636363636364</v>
      </c>
      <c r="L21" s="106">
        <v>-0.255202628696605</v>
      </c>
      <c r="M21" s="102">
        <v>0.976514131816766</v>
      </c>
      <c r="N21" s="102">
        <v>0.981577391983811</v>
      </c>
      <c r="O21" s="106">
        <v>-0.00506326016704561</v>
      </c>
    </row>
    <row r="22" spans="1:15">
      <c r="A22" s="100" t="s">
        <v>99</v>
      </c>
      <c r="B22" s="100" t="s">
        <v>1787</v>
      </c>
      <c r="C22" s="101">
        <v>13</v>
      </c>
      <c r="D22" s="102">
        <v>0.977815220443696</v>
      </c>
      <c r="E22" s="102">
        <v>0.970060725886174</v>
      </c>
      <c r="F22" s="106">
        <v>0.00775449455752131</v>
      </c>
      <c r="G22" s="102">
        <v>0.967544735236635</v>
      </c>
      <c r="H22" s="102">
        <v>0.962181046398714</v>
      </c>
      <c r="I22" s="106">
        <v>0.00536368883792004</v>
      </c>
      <c r="J22" s="102">
        <v>0.942126334450518</v>
      </c>
      <c r="K22" s="102">
        <v>0.935356838978842</v>
      </c>
      <c r="L22" s="106">
        <v>0.00676949547167527</v>
      </c>
      <c r="M22" s="102">
        <v>0.97391616217566</v>
      </c>
      <c r="N22" s="102">
        <v>0.973639974842275</v>
      </c>
      <c r="O22" s="106">
        <v>0.000276187333385192</v>
      </c>
    </row>
    <row r="23" spans="1:15">
      <c r="A23" s="100" t="s">
        <v>99</v>
      </c>
      <c r="B23" s="100" t="s">
        <v>1788</v>
      </c>
      <c r="C23" s="101">
        <v>16</v>
      </c>
      <c r="D23" s="102">
        <v>0.96485401964854</v>
      </c>
      <c r="E23" s="102">
        <v>0.963886063072228</v>
      </c>
      <c r="F23" s="106">
        <v>0.000967956576312323</v>
      </c>
      <c r="G23" s="102">
        <v>0.956489370888206</v>
      </c>
      <c r="H23" s="102">
        <v>0.947888728353106</v>
      </c>
      <c r="I23" s="106">
        <v>0.00860064253509951</v>
      </c>
      <c r="J23" s="102">
        <v>0.937354869274411</v>
      </c>
      <c r="K23" s="102">
        <v>0.934097800207566</v>
      </c>
      <c r="L23" s="106">
        <v>0.00325706906684464</v>
      </c>
      <c r="M23" s="102">
        <v>0.973670899098929</v>
      </c>
      <c r="N23" s="102">
        <v>0.977803941206868</v>
      </c>
      <c r="O23" s="106">
        <v>-0.00413304210793897</v>
      </c>
    </row>
    <row r="24" spans="1:15">
      <c r="A24" s="100" t="s">
        <v>99</v>
      </c>
      <c r="B24" s="100" t="s">
        <v>1789</v>
      </c>
      <c r="C24" s="101">
        <v>9</v>
      </c>
      <c r="D24" s="102">
        <v>0.950823529411765</v>
      </c>
      <c r="E24" s="102">
        <v>0.937589328251548</v>
      </c>
      <c r="F24" s="106">
        <v>0.0132342011602163</v>
      </c>
      <c r="G24" s="102">
        <v>0.942360817123135</v>
      </c>
      <c r="H24" s="102">
        <v>0.940921284481189</v>
      </c>
      <c r="I24" s="106">
        <v>0.00143953264194607</v>
      </c>
      <c r="J24" s="102">
        <v>0.907668242840845</v>
      </c>
      <c r="K24" s="102">
        <v>0.903485300734706</v>
      </c>
      <c r="L24" s="106">
        <v>0.00418294210613901</v>
      </c>
      <c r="M24" s="102">
        <v>0.965849985701008</v>
      </c>
      <c r="N24" s="102">
        <v>0.968216864210473</v>
      </c>
      <c r="O24" s="106">
        <v>-0.00236687850946482</v>
      </c>
    </row>
    <row r="25" spans="1:15">
      <c r="A25" s="100" t="s">
        <v>99</v>
      </c>
      <c r="B25" s="100" t="s">
        <v>1790</v>
      </c>
      <c r="C25" s="101">
        <v>9</v>
      </c>
      <c r="D25" s="102">
        <v>0.957934990439771</v>
      </c>
      <c r="E25" s="102">
        <v>0.953914141414141</v>
      </c>
      <c r="F25" s="106">
        <v>0.00402084902562916</v>
      </c>
      <c r="G25" s="102">
        <v>0.951215027299216</v>
      </c>
      <c r="H25" s="102">
        <v>0.935611749266009</v>
      </c>
      <c r="I25" s="106">
        <v>0.0156032780332073</v>
      </c>
      <c r="J25" s="102">
        <v>0.934531387026507</v>
      </c>
      <c r="K25" s="102">
        <v>0.925444115219656</v>
      </c>
      <c r="L25" s="106">
        <v>0.00908727180685098</v>
      </c>
      <c r="M25" s="102">
        <v>0.962460383537951</v>
      </c>
      <c r="N25" s="102">
        <v>0.966713695981606</v>
      </c>
      <c r="O25" s="106">
        <v>-0.00425331244365501</v>
      </c>
    </row>
    <row r="26" spans="1:15">
      <c r="A26" s="100" t="s">
        <v>99</v>
      </c>
      <c r="B26" s="100" t="s">
        <v>33</v>
      </c>
      <c r="C26" s="101">
        <v>3</v>
      </c>
      <c r="D26" s="102">
        <v>0.919003115264797</v>
      </c>
      <c r="E26" s="102">
        <v>0.94620253164557</v>
      </c>
      <c r="F26" s="106">
        <v>-0.0271994163807722</v>
      </c>
      <c r="G26" s="102">
        <v>0</v>
      </c>
      <c r="H26" s="102" t="s">
        <v>33</v>
      </c>
      <c r="I26" s="106" t="s">
        <v>33</v>
      </c>
      <c r="J26" s="102">
        <v>0.142857142857143</v>
      </c>
      <c r="K26" s="102" t="s">
        <v>33</v>
      </c>
      <c r="L26" s="106" t="s">
        <v>33</v>
      </c>
      <c r="M26" s="102">
        <v>0.9518626884586</v>
      </c>
      <c r="N26" s="102">
        <v>0.957960150282224</v>
      </c>
      <c r="O26" s="106">
        <v>-0.00609746182362469</v>
      </c>
    </row>
    <row r="27" spans="1:15">
      <c r="A27" s="97" t="s">
        <v>210</v>
      </c>
      <c r="B27" s="97" t="s">
        <v>1897</v>
      </c>
      <c r="C27" s="98">
        <v>48</v>
      </c>
      <c r="D27" s="99">
        <v>0.941932355437023</v>
      </c>
      <c r="E27" s="99">
        <v>0.945027869779465</v>
      </c>
      <c r="F27" s="105">
        <v>-0.00309551434244248</v>
      </c>
      <c r="G27" s="99">
        <v>0.954320590552001</v>
      </c>
      <c r="H27" s="99">
        <v>0.949649435333374</v>
      </c>
      <c r="I27" s="105">
        <v>0.00467115521862715</v>
      </c>
      <c r="J27" s="99">
        <v>0.907754117526187</v>
      </c>
      <c r="K27" s="99">
        <v>0.905849722771997</v>
      </c>
      <c r="L27" s="105">
        <v>0.00190439475418969</v>
      </c>
      <c r="M27" s="99">
        <v>0.958336367368136</v>
      </c>
      <c r="N27" s="99">
        <v>0.962814837675498</v>
      </c>
      <c r="O27" s="105">
        <v>-0.00447847030736281</v>
      </c>
    </row>
    <row r="28" spans="1:15">
      <c r="A28" s="100" t="s">
        <v>210</v>
      </c>
      <c r="B28" s="100" t="s">
        <v>1791</v>
      </c>
      <c r="C28" s="101">
        <v>6</v>
      </c>
      <c r="D28" s="102">
        <v>0.940875497441728</v>
      </c>
      <c r="E28" s="102">
        <v>0.937146092865232</v>
      </c>
      <c r="F28" s="106">
        <v>0.00372940457649606</v>
      </c>
      <c r="G28" s="102">
        <v>0.971718816002308</v>
      </c>
      <c r="H28" s="102">
        <v>0.968498879480904</v>
      </c>
      <c r="I28" s="106">
        <v>0.00321993652140351</v>
      </c>
      <c r="J28" s="102">
        <v>0.916495811912097</v>
      </c>
      <c r="K28" s="102">
        <v>0.910330342156835</v>
      </c>
      <c r="L28" s="106">
        <v>0.00616546975526133</v>
      </c>
      <c r="M28" s="102">
        <v>0.964726891595742</v>
      </c>
      <c r="N28" s="102">
        <v>0.968933866792186</v>
      </c>
      <c r="O28" s="106">
        <v>-0.00420697519644397</v>
      </c>
    </row>
    <row r="29" spans="1:15">
      <c r="A29" s="100" t="s">
        <v>210</v>
      </c>
      <c r="B29" s="100" t="s">
        <v>1792</v>
      </c>
      <c r="C29" s="101">
        <v>8</v>
      </c>
      <c r="D29" s="102">
        <v>0.961246504194966</v>
      </c>
      <c r="E29" s="102">
        <v>0.971084337349398</v>
      </c>
      <c r="F29" s="106">
        <v>-0.00983783315443154</v>
      </c>
      <c r="G29" s="102">
        <v>0.946289014927451</v>
      </c>
      <c r="H29" s="102">
        <v>0.947316323473867</v>
      </c>
      <c r="I29" s="106">
        <v>-0.00102730854641597</v>
      </c>
      <c r="J29" s="102">
        <v>0.920581787814468</v>
      </c>
      <c r="K29" s="102">
        <v>0.919372484663775</v>
      </c>
      <c r="L29" s="106">
        <v>0.0012093031506929</v>
      </c>
      <c r="M29" s="102">
        <v>0.964793405461102</v>
      </c>
      <c r="N29" s="102">
        <v>0.970453108860213</v>
      </c>
      <c r="O29" s="106">
        <v>-0.00565970339911059</v>
      </c>
    </row>
    <row r="30" spans="1:15">
      <c r="A30" s="100" t="s">
        <v>210</v>
      </c>
      <c r="B30" s="100" t="s">
        <v>1793</v>
      </c>
      <c r="C30" s="101">
        <v>5</v>
      </c>
      <c r="D30" s="102">
        <v>0.923223350253807</v>
      </c>
      <c r="E30" s="102">
        <v>0.938151041666667</v>
      </c>
      <c r="F30" s="106">
        <v>-0.0149276914128595</v>
      </c>
      <c r="G30" s="102">
        <v>0.958881312339929</v>
      </c>
      <c r="H30" s="102">
        <v>0.921204640829425</v>
      </c>
      <c r="I30" s="106">
        <v>0.037676671510504</v>
      </c>
      <c r="J30" s="102">
        <v>0.918475852902082</v>
      </c>
      <c r="K30" s="102">
        <v>0.893004196494693</v>
      </c>
      <c r="L30" s="106">
        <v>0.0254716564073898</v>
      </c>
      <c r="M30" s="102">
        <v>0.952630964124396</v>
      </c>
      <c r="N30" s="102">
        <v>0.953107351421499</v>
      </c>
      <c r="O30" s="106">
        <v>-0.000476387297102754</v>
      </c>
    </row>
    <row r="31" spans="1:15">
      <c r="A31" s="100" t="s">
        <v>210</v>
      </c>
      <c r="B31" s="100" t="s">
        <v>1794</v>
      </c>
      <c r="C31" s="101">
        <v>7</v>
      </c>
      <c r="D31" s="102">
        <v>0.945287539936102</v>
      </c>
      <c r="E31" s="102">
        <v>0.94773728474169</v>
      </c>
      <c r="F31" s="106">
        <v>-0.00244974480558779</v>
      </c>
      <c r="G31" s="102">
        <v>0.955691026689465</v>
      </c>
      <c r="H31" s="102">
        <v>0.944778835628028</v>
      </c>
      <c r="I31" s="106">
        <v>0.0109121910614374</v>
      </c>
      <c r="J31" s="102">
        <v>0.920771689837187</v>
      </c>
      <c r="K31" s="102">
        <v>0.910833238368539</v>
      </c>
      <c r="L31" s="106">
        <v>0.00993845146864747</v>
      </c>
      <c r="M31" s="102">
        <v>0.964441380150334</v>
      </c>
      <c r="N31" s="102">
        <v>0.963358722852394</v>
      </c>
      <c r="O31" s="106">
        <v>0.00108265729794033</v>
      </c>
    </row>
    <row r="32" spans="1:15">
      <c r="A32" s="100" t="s">
        <v>210</v>
      </c>
      <c r="B32" s="100" t="s">
        <v>1795</v>
      </c>
      <c r="C32" s="101">
        <v>8</v>
      </c>
      <c r="D32" s="102">
        <v>0.950138504155125</v>
      </c>
      <c r="E32" s="102">
        <v>0.944613680420936</v>
      </c>
      <c r="F32" s="106">
        <v>0.00552482373418861</v>
      </c>
      <c r="G32" s="102">
        <v>0.951510391275301</v>
      </c>
      <c r="H32" s="102">
        <v>0.953835518687004</v>
      </c>
      <c r="I32" s="106">
        <v>-0.00232512741170265</v>
      </c>
      <c r="J32" s="102">
        <v>0.892132964989257</v>
      </c>
      <c r="K32" s="102">
        <v>0.894581214878245</v>
      </c>
      <c r="L32" s="106">
        <v>-0.00244824988898795</v>
      </c>
      <c r="M32" s="102">
        <v>0.953241795552806</v>
      </c>
      <c r="N32" s="102">
        <v>0.959859475971061</v>
      </c>
      <c r="O32" s="106">
        <v>-0.00661768041825517</v>
      </c>
    </row>
    <row r="33" spans="1:15">
      <c r="A33" s="100" t="s">
        <v>210</v>
      </c>
      <c r="B33" s="100" t="s">
        <v>1796</v>
      </c>
      <c r="C33" s="101">
        <v>8</v>
      </c>
      <c r="D33" s="102">
        <v>0.932707013327507</v>
      </c>
      <c r="E33" s="102">
        <v>0.934256055363322</v>
      </c>
      <c r="F33" s="106">
        <v>-0.00154904203581474</v>
      </c>
      <c r="G33" s="102">
        <v>0.957035810698114</v>
      </c>
      <c r="H33" s="102">
        <v>0.962839928040434</v>
      </c>
      <c r="I33" s="106">
        <v>-0.00580411734232034</v>
      </c>
      <c r="J33" s="102">
        <v>0.90107734789565</v>
      </c>
      <c r="K33" s="102">
        <v>0.909057450258109</v>
      </c>
      <c r="L33" s="106">
        <v>-0.0079801023624585</v>
      </c>
      <c r="M33" s="102">
        <v>0.955622642084065</v>
      </c>
      <c r="N33" s="102">
        <v>0.960745250604326</v>
      </c>
      <c r="O33" s="106">
        <v>-0.00512260852026147</v>
      </c>
    </row>
    <row r="34" spans="1:15">
      <c r="A34" s="100" t="s">
        <v>210</v>
      </c>
      <c r="B34" s="100" t="s">
        <v>1797</v>
      </c>
      <c r="C34" s="101">
        <v>6</v>
      </c>
      <c r="D34" s="102">
        <v>0.937041719342604</v>
      </c>
      <c r="E34" s="102">
        <v>0.947872072525812</v>
      </c>
      <c r="F34" s="106">
        <v>-0.0108303531832079</v>
      </c>
      <c r="G34" s="102">
        <v>0.940945284415526</v>
      </c>
      <c r="H34" s="102">
        <v>0.93247519194762</v>
      </c>
      <c r="I34" s="106">
        <v>0.00847009246790642</v>
      </c>
      <c r="J34" s="102">
        <v>0.897889325573882</v>
      </c>
      <c r="K34" s="102">
        <v>0.899472120016763</v>
      </c>
      <c r="L34" s="106">
        <v>-0.00158279444288123</v>
      </c>
      <c r="M34" s="102">
        <v>0.952969555935826</v>
      </c>
      <c r="N34" s="102">
        <v>0.96146341575523</v>
      </c>
      <c r="O34" s="106">
        <v>-0.00849385981940443</v>
      </c>
    </row>
    <row r="35" spans="1:15">
      <c r="A35" s="97" t="s">
        <v>260</v>
      </c>
      <c r="B35" s="97" t="s">
        <v>1897</v>
      </c>
      <c r="C35" s="98">
        <v>88</v>
      </c>
      <c r="D35" s="99">
        <v>0.942590392123578</v>
      </c>
      <c r="E35" s="99">
        <v>0.942930767909294</v>
      </c>
      <c r="F35" s="105">
        <v>-0.000340375785715663</v>
      </c>
      <c r="G35" s="99">
        <v>0.965906306046287</v>
      </c>
      <c r="H35" s="99">
        <v>0.961158853327571</v>
      </c>
      <c r="I35" s="105">
        <v>0.00474745271871579</v>
      </c>
      <c r="J35" s="99">
        <v>0.941630280255001</v>
      </c>
      <c r="K35" s="99">
        <v>0.940300959182616</v>
      </c>
      <c r="L35" s="105">
        <v>0.00132932107238448</v>
      </c>
      <c r="M35" s="99">
        <v>0.983304538500967</v>
      </c>
      <c r="N35" s="99">
        <v>0.985352988658386</v>
      </c>
      <c r="O35" s="105">
        <v>-0.00204845015741961</v>
      </c>
    </row>
    <row r="36" spans="1:15">
      <c r="A36" s="100" t="s">
        <v>260</v>
      </c>
      <c r="B36" s="100" t="s">
        <v>1798</v>
      </c>
      <c r="C36" s="101">
        <v>14</v>
      </c>
      <c r="D36" s="102">
        <v>0.958543417366947</v>
      </c>
      <c r="E36" s="102">
        <v>0.956123616940099</v>
      </c>
      <c r="F36" s="106">
        <v>0.00241980042684764</v>
      </c>
      <c r="G36" s="102">
        <v>0.96458970911237</v>
      </c>
      <c r="H36" s="102">
        <v>0.9576529414038</v>
      </c>
      <c r="I36" s="106">
        <v>0.0069367677085701</v>
      </c>
      <c r="J36" s="102">
        <v>0.940277076399832</v>
      </c>
      <c r="K36" s="102">
        <v>0.938002954929887</v>
      </c>
      <c r="L36" s="106">
        <v>0.00227412146994477</v>
      </c>
      <c r="M36" s="102">
        <v>0.978925360985983</v>
      </c>
      <c r="N36" s="102">
        <v>0.980904253704153</v>
      </c>
      <c r="O36" s="106">
        <v>-0.00197889271816998</v>
      </c>
    </row>
    <row r="37" spans="1:15">
      <c r="A37" s="100" t="s">
        <v>260</v>
      </c>
      <c r="B37" s="100" t="s">
        <v>1799</v>
      </c>
      <c r="C37" s="101">
        <v>18</v>
      </c>
      <c r="D37" s="102">
        <v>0.91889880952381</v>
      </c>
      <c r="E37" s="102">
        <v>0.910678642714571</v>
      </c>
      <c r="F37" s="106">
        <v>0.00822016680923865</v>
      </c>
      <c r="G37" s="102">
        <v>0.961581546921941</v>
      </c>
      <c r="H37" s="102">
        <v>0.943741040970547</v>
      </c>
      <c r="I37" s="106">
        <v>0.0178405059513941</v>
      </c>
      <c r="J37" s="102">
        <v>0.934212536279851</v>
      </c>
      <c r="K37" s="102">
        <v>0.931454372006373</v>
      </c>
      <c r="L37" s="106">
        <v>0.0027581642734783</v>
      </c>
      <c r="M37" s="102">
        <v>0.976295720027818</v>
      </c>
      <c r="N37" s="102">
        <v>0.97992003553976</v>
      </c>
      <c r="O37" s="106">
        <v>-0.00362431551194209</v>
      </c>
    </row>
    <row r="38" spans="1:15">
      <c r="A38" s="100" t="s">
        <v>260</v>
      </c>
      <c r="B38" s="100" t="s">
        <v>1800</v>
      </c>
      <c r="C38" s="101">
        <v>14</v>
      </c>
      <c r="D38" s="102">
        <v>0.942555848480644</v>
      </c>
      <c r="E38" s="102">
        <v>0.938860971524288</v>
      </c>
      <c r="F38" s="106">
        <v>0.00369487695635562</v>
      </c>
      <c r="G38" s="102">
        <v>0.976995089053465</v>
      </c>
      <c r="H38" s="102">
        <v>0.974575711375401</v>
      </c>
      <c r="I38" s="106">
        <v>0.00241937767806411</v>
      </c>
      <c r="J38" s="102">
        <v>0.95258743963458</v>
      </c>
      <c r="K38" s="102">
        <v>0.94868901883173</v>
      </c>
      <c r="L38" s="106">
        <v>0.00389842080284997</v>
      </c>
      <c r="M38" s="102">
        <v>0.990697718658303</v>
      </c>
      <c r="N38" s="102">
        <v>0.991963879427266</v>
      </c>
      <c r="O38" s="106">
        <v>-0.00126616076896346</v>
      </c>
    </row>
    <row r="39" spans="1:15">
      <c r="A39" s="100" t="s">
        <v>260</v>
      </c>
      <c r="B39" s="100" t="s">
        <v>1801</v>
      </c>
      <c r="C39" s="101">
        <v>13</v>
      </c>
      <c r="D39" s="102">
        <v>0.914989733059548</v>
      </c>
      <c r="E39" s="102">
        <v>0.92433110367893</v>
      </c>
      <c r="F39" s="106">
        <v>-0.00934137061938156</v>
      </c>
      <c r="G39" s="102">
        <v>0.955823679277027</v>
      </c>
      <c r="H39" s="102">
        <v>0.955769638349935</v>
      </c>
      <c r="I39" s="106">
        <v>5.40409270919362e-5</v>
      </c>
      <c r="J39" s="102">
        <v>0.933423063981157</v>
      </c>
      <c r="K39" s="102">
        <v>0.935041714032485</v>
      </c>
      <c r="L39" s="106">
        <v>-0.00161865005132833</v>
      </c>
      <c r="M39" s="102">
        <v>0.980937020513781</v>
      </c>
      <c r="N39" s="102">
        <v>0.984086585672472</v>
      </c>
      <c r="O39" s="106">
        <v>-0.00314956515869025</v>
      </c>
    </row>
    <row r="40" spans="1:15">
      <c r="A40" s="100" t="s">
        <v>260</v>
      </c>
      <c r="B40" s="100" t="s">
        <v>1802</v>
      </c>
      <c r="C40" s="101">
        <v>14</v>
      </c>
      <c r="D40" s="102">
        <v>0.952109464082098</v>
      </c>
      <c r="E40" s="102">
        <v>0.961083885846065</v>
      </c>
      <c r="F40" s="106">
        <v>-0.00897442176396712</v>
      </c>
      <c r="G40" s="102">
        <v>0.953286376831708</v>
      </c>
      <c r="H40" s="102">
        <v>0.953939799255284</v>
      </c>
      <c r="I40" s="106">
        <v>-0.000653422423575245</v>
      </c>
      <c r="J40" s="102">
        <v>0.928125325283647</v>
      </c>
      <c r="K40" s="102">
        <v>0.928203442471506</v>
      </c>
      <c r="L40" s="106">
        <v>-7.81171878589948e-5</v>
      </c>
      <c r="M40" s="102">
        <v>0.988822156047659</v>
      </c>
      <c r="N40" s="102">
        <v>0.989449403717434</v>
      </c>
      <c r="O40" s="106">
        <v>-0.000627247669775066</v>
      </c>
    </row>
    <row r="41" spans="1:15">
      <c r="A41" s="100" t="s">
        <v>260</v>
      </c>
      <c r="B41" s="100" t="s">
        <v>1803</v>
      </c>
      <c r="C41" s="101">
        <v>15</v>
      </c>
      <c r="D41" s="102">
        <v>0.967432522864153</v>
      </c>
      <c r="E41" s="102">
        <v>0.968904912122578</v>
      </c>
      <c r="F41" s="106">
        <v>-0.0014723892584243</v>
      </c>
      <c r="G41" s="102">
        <v>0.974451999642122</v>
      </c>
      <c r="H41" s="102">
        <v>0.970914205101878</v>
      </c>
      <c r="I41" s="106">
        <v>0.00353779454024428</v>
      </c>
      <c r="J41" s="102">
        <v>0.951753601145209</v>
      </c>
      <c r="K41" s="102">
        <v>0.952678421204761</v>
      </c>
      <c r="L41" s="106">
        <v>-0.000924820059552189</v>
      </c>
      <c r="M41" s="102">
        <v>0.981085633212289</v>
      </c>
      <c r="N41" s="102">
        <v>0.982929431489102</v>
      </c>
      <c r="O41" s="106">
        <v>-0.0018437982768128</v>
      </c>
    </row>
    <row r="42" spans="1:15">
      <c r="A42" s="97" t="s">
        <v>350</v>
      </c>
      <c r="B42" s="97" t="s">
        <v>1897</v>
      </c>
      <c r="C42" s="98">
        <v>23</v>
      </c>
      <c r="D42" s="99">
        <v>0.94696607740086</v>
      </c>
      <c r="E42" s="99">
        <v>0.94192</v>
      </c>
      <c r="F42" s="105">
        <v>0.00504607740086005</v>
      </c>
      <c r="G42" s="99">
        <v>0.953298298874053</v>
      </c>
      <c r="H42" s="99">
        <v>0.948679308130992</v>
      </c>
      <c r="I42" s="105">
        <v>0.00461899074306071</v>
      </c>
      <c r="J42" s="99">
        <v>0.914337660734377</v>
      </c>
      <c r="K42" s="99">
        <v>0.912202800678008</v>
      </c>
      <c r="L42" s="105">
        <v>0.00213486005636887</v>
      </c>
      <c r="M42" s="99">
        <v>0.964342736310731</v>
      </c>
      <c r="N42" s="99">
        <v>0.967519878190845</v>
      </c>
      <c r="O42" s="105">
        <v>-0.00317714188011387</v>
      </c>
    </row>
    <row r="43" spans="1:15">
      <c r="A43" s="100" t="s">
        <v>350</v>
      </c>
      <c r="B43" s="100" t="s">
        <v>1804</v>
      </c>
      <c r="C43" s="101">
        <v>23</v>
      </c>
      <c r="D43" s="102">
        <v>0.94696607740086</v>
      </c>
      <c r="E43" s="102">
        <v>0.94192</v>
      </c>
      <c r="F43" s="106">
        <v>0.00504607740086005</v>
      </c>
      <c r="G43" s="102">
        <v>0.953298298874053</v>
      </c>
      <c r="H43" s="102">
        <v>0.948679308130992</v>
      </c>
      <c r="I43" s="106">
        <v>0.00461899074306071</v>
      </c>
      <c r="J43" s="102">
        <v>0.914337660734377</v>
      </c>
      <c r="K43" s="102">
        <v>0.912202800678008</v>
      </c>
      <c r="L43" s="106">
        <v>0.00213486005636887</v>
      </c>
      <c r="M43" s="102">
        <v>0.964342736310731</v>
      </c>
      <c r="N43" s="102">
        <v>0.967519878190845</v>
      </c>
      <c r="O43" s="106">
        <v>-0.00317714188011387</v>
      </c>
    </row>
    <row r="44" spans="1:15">
      <c r="A44" s="97" t="s">
        <v>375</v>
      </c>
      <c r="B44" s="97" t="s">
        <v>1897</v>
      </c>
      <c r="C44" s="98">
        <v>291</v>
      </c>
      <c r="D44" s="99">
        <v>0.936453502184669</v>
      </c>
      <c r="E44" s="99">
        <v>0.933665362991933</v>
      </c>
      <c r="F44" s="105">
        <v>0.00278813919273557</v>
      </c>
      <c r="G44" s="99">
        <v>0.967260232621953</v>
      </c>
      <c r="H44" s="99">
        <v>0.962815698103218</v>
      </c>
      <c r="I44" s="105">
        <v>0.00444453451873494</v>
      </c>
      <c r="J44" s="99">
        <v>0.885176581084814</v>
      </c>
      <c r="K44" s="99">
        <v>0.880880307616788</v>
      </c>
      <c r="L44" s="105">
        <v>0.00429627346802586</v>
      </c>
      <c r="M44" s="99">
        <v>0.950498357170877</v>
      </c>
      <c r="N44" s="99">
        <v>0.955642168695928</v>
      </c>
      <c r="O44" s="105">
        <v>-0.00514381152505083</v>
      </c>
    </row>
    <row r="45" spans="1:15">
      <c r="A45" s="100" t="s">
        <v>375</v>
      </c>
      <c r="B45" s="100" t="s">
        <v>1805</v>
      </c>
      <c r="C45" s="101">
        <v>13</v>
      </c>
      <c r="D45" s="102">
        <v>0.962784090909091</v>
      </c>
      <c r="E45" s="102">
        <v>0.951398700197796</v>
      </c>
      <c r="F45" s="106">
        <v>0.011385390711295</v>
      </c>
      <c r="G45" s="102">
        <v>0.97660238302464</v>
      </c>
      <c r="H45" s="102">
        <v>0.969065214460011</v>
      </c>
      <c r="I45" s="106">
        <v>0.00753716856462816</v>
      </c>
      <c r="J45" s="102">
        <v>0.856998162597405</v>
      </c>
      <c r="K45" s="102">
        <v>0.833264463708608</v>
      </c>
      <c r="L45" s="106">
        <v>0.0237336988887977</v>
      </c>
      <c r="M45" s="102">
        <v>0.95593424850234</v>
      </c>
      <c r="N45" s="102">
        <v>0.959451203172732</v>
      </c>
      <c r="O45" s="106">
        <v>-0.00351695467039126</v>
      </c>
    </row>
    <row r="46" spans="1:15">
      <c r="A46" s="100" t="s">
        <v>375</v>
      </c>
      <c r="B46" s="100" t="s">
        <v>1806</v>
      </c>
      <c r="C46" s="101">
        <v>7</v>
      </c>
      <c r="D46" s="102">
        <v>0.776010603048376</v>
      </c>
      <c r="E46" s="102">
        <v>0.769131832797428</v>
      </c>
      <c r="F46" s="106">
        <v>0.00687877025094874</v>
      </c>
      <c r="G46" s="102">
        <v>0.932193230561747</v>
      </c>
      <c r="H46" s="102">
        <v>0.925682903362675</v>
      </c>
      <c r="I46" s="106">
        <v>0.00651032719907185</v>
      </c>
      <c r="J46" s="102">
        <v>0.791878172588833</v>
      </c>
      <c r="K46" s="102">
        <v>0.796751465605335</v>
      </c>
      <c r="L46" s="106">
        <v>-0.00487329301650286</v>
      </c>
      <c r="M46" s="102">
        <v>0.938802517208222</v>
      </c>
      <c r="N46" s="102">
        <v>0.941525836007089</v>
      </c>
      <c r="O46" s="106">
        <v>-0.002723318798867</v>
      </c>
    </row>
    <row r="47" spans="1:15">
      <c r="A47" s="100" t="s">
        <v>375</v>
      </c>
      <c r="B47" s="100" t="s">
        <v>1807</v>
      </c>
      <c r="C47" s="101">
        <v>12</v>
      </c>
      <c r="D47" s="102">
        <v>0.882718524458701</v>
      </c>
      <c r="E47" s="102">
        <v>0.872672672672673</v>
      </c>
      <c r="F47" s="106">
        <v>0.0100458517860282</v>
      </c>
      <c r="G47" s="102">
        <v>0.942112431062149</v>
      </c>
      <c r="H47" s="102">
        <v>0.932350562966515</v>
      </c>
      <c r="I47" s="106">
        <v>0.00976186809563406</v>
      </c>
      <c r="J47" s="102">
        <v>0.74095998345941</v>
      </c>
      <c r="K47" s="102">
        <v>0.724827006139606</v>
      </c>
      <c r="L47" s="106">
        <v>0.0161329773198045</v>
      </c>
      <c r="M47" s="102">
        <v>0.895816732170914</v>
      </c>
      <c r="N47" s="102">
        <v>0.906676345846238</v>
      </c>
      <c r="O47" s="106">
        <v>-0.0108596136753241</v>
      </c>
    </row>
    <row r="48" spans="1:15">
      <c r="A48" s="100" t="s">
        <v>375</v>
      </c>
      <c r="B48" s="100" t="s">
        <v>1808</v>
      </c>
      <c r="C48" s="101">
        <v>1</v>
      </c>
      <c r="D48" s="102" t="s">
        <v>33</v>
      </c>
      <c r="E48" s="102" t="s">
        <v>33</v>
      </c>
      <c r="F48" s="106" t="s">
        <v>33</v>
      </c>
      <c r="G48" s="102">
        <v>1</v>
      </c>
      <c r="H48" s="102">
        <v>1</v>
      </c>
      <c r="I48" s="106">
        <v>0</v>
      </c>
      <c r="J48" s="102">
        <v>0.972972972972973</v>
      </c>
      <c r="K48" s="102">
        <v>1</v>
      </c>
      <c r="L48" s="106">
        <v>-0.027027027027027</v>
      </c>
      <c r="M48" s="102">
        <v>0.992592592592593</v>
      </c>
      <c r="N48" s="102">
        <v>1</v>
      </c>
      <c r="O48" s="106">
        <v>-0.00740740740740742</v>
      </c>
    </row>
    <row r="49" spans="1:15">
      <c r="A49" s="100" t="s">
        <v>375</v>
      </c>
      <c r="B49" s="100" t="s">
        <v>1809</v>
      </c>
      <c r="C49" s="101">
        <v>24</v>
      </c>
      <c r="D49" s="102">
        <v>0.957757920389927</v>
      </c>
      <c r="E49" s="102">
        <v>0.957529583400875</v>
      </c>
      <c r="F49" s="106">
        <v>0.000228336989051559</v>
      </c>
      <c r="G49" s="102">
        <v>0.969812577043162</v>
      </c>
      <c r="H49" s="102">
        <v>0.974015585896664</v>
      </c>
      <c r="I49" s="106">
        <v>-0.00420300885350211</v>
      </c>
      <c r="J49" s="102">
        <v>0.896948865834675</v>
      </c>
      <c r="K49" s="102">
        <v>0.883786866030982</v>
      </c>
      <c r="L49" s="106">
        <v>0.0131619998036938</v>
      </c>
      <c r="M49" s="102">
        <v>0.943161355106895</v>
      </c>
      <c r="N49" s="102">
        <v>0.954485016024171</v>
      </c>
      <c r="O49" s="106">
        <v>-0.0113236609172755</v>
      </c>
    </row>
    <row r="50" spans="1:15">
      <c r="A50" s="100" t="s">
        <v>375</v>
      </c>
      <c r="B50" s="100" t="s">
        <v>1810</v>
      </c>
      <c r="C50" s="101">
        <v>18</v>
      </c>
      <c r="D50" s="102">
        <v>0.97276581865623</v>
      </c>
      <c r="E50" s="102">
        <v>0.974799180973382</v>
      </c>
      <c r="F50" s="106">
        <v>-0.00203336231715201</v>
      </c>
      <c r="G50" s="102">
        <v>0.96966278123831</v>
      </c>
      <c r="H50" s="102">
        <v>0.959932131470706</v>
      </c>
      <c r="I50" s="106">
        <v>0.00973064976760318</v>
      </c>
      <c r="J50" s="102">
        <v>0.941359325918756</v>
      </c>
      <c r="K50" s="102">
        <v>0.936097212707717</v>
      </c>
      <c r="L50" s="106">
        <v>0.00526211321103909</v>
      </c>
      <c r="M50" s="102">
        <v>0.965529536533632</v>
      </c>
      <c r="N50" s="102">
        <v>0.964273155245817</v>
      </c>
      <c r="O50" s="106">
        <v>0.00125638128781569</v>
      </c>
    </row>
    <row r="51" spans="1:15">
      <c r="A51" s="100" t="s">
        <v>375</v>
      </c>
      <c r="B51" s="100" t="s">
        <v>1811</v>
      </c>
      <c r="C51" s="101">
        <v>20</v>
      </c>
      <c r="D51" s="102">
        <v>0.907060002864098</v>
      </c>
      <c r="E51" s="102">
        <v>0.901342090234152</v>
      </c>
      <c r="F51" s="106">
        <v>0.00571791262994659</v>
      </c>
      <c r="G51" s="102">
        <v>0.962002805685055</v>
      </c>
      <c r="H51" s="102">
        <v>0.95443223266699</v>
      </c>
      <c r="I51" s="106">
        <v>0.00757057301806485</v>
      </c>
      <c r="J51" s="102">
        <v>0.879288234543934</v>
      </c>
      <c r="K51" s="102">
        <v>0.879763019899943</v>
      </c>
      <c r="L51" s="106">
        <v>-0.000474785356008645</v>
      </c>
      <c r="M51" s="102">
        <v>0.944351504716672</v>
      </c>
      <c r="N51" s="102">
        <v>0.945717560168089</v>
      </c>
      <c r="O51" s="106">
        <v>-0.00136605545141677</v>
      </c>
    </row>
    <row r="52" spans="1:15">
      <c r="A52" s="100" t="s">
        <v>375</v>
      </c>
      <c r="B52" s="100" t="s">
        <v>1812</v>
      </c>
      <c r="C52" s="101">
        <v>15</v>
      </c>
      <c r="D52" s="102">
        <v>0.961689939133548</v>
      </c>
      <c r="E52" s="102">
        <v>0.959281650071124</v>
      </c>
      <c r="F52" s="106">
        <v>0.00240828906242441</v>
      </c>
      <c r="G52" s="102">
        <v>0.970749375229374</v>
      </c>
      <c r="H52" s="102">
        <v>0.975951910354628</v>
      </c>
      <c r="I52" s="106">
        <v>-0.00520253512525459</v>
      </c>
      <c r="J52" s="102">
        <v>0.931336397476451</v>
      </c>
      <c r="K52" s="102">
        <v>0.933314820562244</v>
      </c>
      <c r="L52" s="106">
        <v>-0.00197842308579288</v>
      </c>
      <c r="M52" s="102">
        <v>0.940516404211969</v>
      </c>
      <c r="N52" s="102">
        <v>0.956350925595372</v>
      </c>
      <c r="O52" s="106">
        <v>-0.0158345213834027</v>
      </c>
    </row>
    <row r="53" spans="1:15">
      <c r="A53" s="100" t="s">
        <v>375</v>
      </c>
      <c r="B53" s="100" t="s">
        <v>1813</v>
      </c>
      <c r="C53" s="101">
        <v>17</v>
      </c>
      <c r="D53" s="102">
        <v>0.989087656529517</v>
      </c>
      <c r="E53" s="102">
        <v>0.988114245165868</v>
      </c>
      <c r="F53" s="106">
        <v>0.000973411363648702</v>
      </c>
      <c r="G53" s="102">
        <v>0.989597835177357</v>
      </c>
      <c r="H53" s="102">
        <v>0.986799704749096</v>
      </c>
      <c r="I53" s="106">
        <v>0.00279813042826094</v>
      </c>
      <c r="J53" s="102">
        <v>0.943117819613273</v>
      </c>
      <c r="K53" s="102">
        <v>0.940030146168307</v>
      </c>
      <c r="L53" s="106">
        <v>0.00308767344496552</v>
      </c>
      <c r="M53" s="102">
        <v>0.970002197641198</v>
      </c>
      <c r="N53" s="102">
        <v>0.97085496548666</v>
      </c>
      <c r="O53" s="106">
        <v>-0.000852767845461289</v>
      </c>
    </row>
    <row r="54" spans="1:15">
      <c r="A54" s="100" t="s">
        <v>375</v>
      </c>
      <c r="B54" s="100" t="s">
        <v>1814</v>
      </c>
      <c r="C54" s="101">
        <v>12</v>
      </c>
      <c r="D54" s="102">
        <v>0.926414439430753</v>
      </c>
      <c r="E54" s="102">
        <v>0.925989085948158</v>
      </c>
      <c r="F54" s="106">
        <v>0.000425353482594981</v>
      </c>
      <c r="G54" s="102">
        <v>0.980739286689445</v>
      </c>
      <c r="H54" s="102">
        <v>0.981303372581386</v>
      </c>
      <c r="I54" s="106">
        <v>-0.000564085891940902</v>
      </c>
      <c r="J54" s="102">
        <v>0.886059228538326</v>
      </c>
      <c r="K54" s="102">
        <v>0.895993770009518</v>
      </c>
      <c r="L54" s="106">
        <v>-0.00993454147119222</v>
      </c>
      <c r="M54" s="102">
        <v>0.940816474629297</v>
      </c>
      <c r="N54" s="102">
        <v>0.948492870574918</v>
      </c>
      <c r="O54" s="106">
        <v>-0.00767639594562164</v>
      </c>
    </row>
    <row r="55" spans="1:15">
      <c r="A55" s="100" t="s">
        <v>375</v>
      </c>
      <c r="B55" s="100" t="s">
        <v>1815</v>
      </c>
      <c r="C55" s="101">
        <v>28</v>
      </c>
      <c r="D55" s="102">
        <v>0.966805487506124</v>
      </c>
      <c r="E55" s="102">
        <v>0.963249286393911</v>
      </c>
      <c r="F55" s="106">
        <v>0.00355620111221389</v>
      </c>
      <c r="G55" s="102">
        <v>0.970393641461011</v>
      </c>
      <c r="H55" s="102">
        <v>0.966864580208448</v>
      </c>
      <c r="I55" s="106">
        <v>0.00352906125256314</v>
      </c>
      <c r="J55" s="102">
        <v>0.923982764941928</v>
      </c>
      <c r="K55" s="102">
        <v>0.924863148577725</v>
      </c>
      <c r="L55" s="106">
        <v>-0.000880383635797788</v>
      </c>
      <c r="M55" s="102">
        <v>0.971497509664766</v>
      </c>
      <c r="N55" s="102">
        <v>0.975179233557269</v>
      </c>
      <c r="O55" s="106">
        <v>-0.00368172389250332</v>
      </c>
    </row>
    <row r="56" spans="1:15">
      <c r="A56" s="100" t="s">
        <v>375</v>
      </c>
      <c r="B56" s="100" t="s">
        <v>1816</v>
      </c>
      <c r="C56" s="101">
        <v>17</v>
      </c>
      <c r="D56" s="102">
        <v>0.970102004924376</v>
      </c>
      <c r="E56" s="102">
        <v>0.96640872317974</v>
      </c>
      <c r="F56" s="106">
        <v>0.00369328174463601</v>
      </c>
      <c r="G56" s="102">
        <v>0.971969749751398</v>
      </c>
      <c r="H56" s="102">
        <v>0.968094923487197</v>
      </c>
      <c r="I56" s="106">
        <v>0.0038748262642011</v>
      </c>
      <c r="J56" s="102">
        <v>0.922382397091517</v>
      </c>
      <c r="K56" s="102">
        <v>0.914095955962007</v>
      </c>
      <c r="L56" s="106">
        <v>0.00828644112951005</v>
      </c>
      <c r="M56" s="102">
        <v>0.961486560108626</v>
      </c>
      <c r="N56" s="102">
        <v>0.963792068703467</v>
      </c>
      <c r="O56" s="106">
        <v>-0.0023055085948418</v>
      </c>
    </row>
    <row r="57" spans="1:15">
      <c r="A57" s="100" t="s">
        <v>375</v>
      </c>
      <c r="B57" s="100" t="s">
        <v>1817</v>
      </c>
      <c r="C57" s="101">
        <v>19</v>
      </c>
      <c r="D57" s="102">
        <v>0.95343137254902</v>
      </c>
      <c r="E57" s="102">
        <v>0.952719797596458</v>
      </c>
      <c r="F57" s="106">
        <v>0.000711574952561689</v>
      </c>
      <c r="G57" s="102">
        <v>0.973936214505787</v>
      </c>
      <c r="H57" s="102">
        <v>0.967970407029593</v>
      </c>
      <c r="I57" s="106">
        <v>0.00596580747619446</v>
      </c>
      <c r="J57" s="102">
        <v>0.933272268021206</v>
      </c>
      <c r="K57" s="102">
        <v>0.934930815069185</v>
      </c>
      <c r="L57" s="106">
        <v>-0.00165854704797863</v>
      </c>
      <c r="M57" s="102">
        <v>0.968195760745605</v>
      </c>
      <c r="N57" s="102">
        <v>0.975443010473864</v>
      </c>
      <c r="O57" s="106">
        <v>-0.00724724972825896</v>
      </c>
    </row>
    <row r="58" spans="1:15">
      <c r="A58" s="100" t="s">
        <v>375</v>
      </c>
      <c r="B58" s="100" t="s">
        <v>1818</v>
      </c>
      <c r="C58" s="101">
        <v>18</v>
      </c>
      <c r="D58" s="102">
        <v>0.94021294021294</v>
      </c>
      <c r="E58" s="102">
        <v>0.938606464187104</v>
      </c>
      <c r="F58" s="106">
        <v>0.00160647602583608</v>
      </c>
      <c r="G58" s="102">
        <v>0.942787878787879</v>
      </c>
      <c r="H58" s="102">
        <v>0.944164621180899</v>
      </c>
      <c r="I58" s="106">
        <v>-0.00137674239301988</v>
      </c>
      <c r="J58" s="102">
        <v>0.912316017316017</v>
      </c>
      <c r="K58" s="102">
        <v>0.915610490880112</v>
      </c>
      <c r="L58" s="106">
        <v>-0.00329447356409474</v>
      </c>
      <c r="M58" s="102">
        <v>0.955017421846087</v>
      </c>
      <c r="N58" s="102">
        <v>0.957875384032319</v>
      </c>
      <c r="O58" s="106">
        <v>-0.00285796218623191</v>
      </c>
    </row>
    <row r="59" spans="1:15">
      <c r="A59" s="100" t="s">
        <v>375</v>
      </c>
      <c r="B59" s="100" t="s">
        <v>1819</v>
      </c>
      <c r="C59" s="101">
        <v>22</v>
      </c>
      <c r="D59" s="102">
        <v>0.982859044766184</v>
      </c>
      <c r="E59" s="102">
        <v>0.978936975481323</v>
      </c>
      <c r="F59" s="106">
        <v>0.00392206928486105</v>
      </c>
      <c r="G59" s="102">
        <v>0.986391483906222</v>
      </c>
      <c r="H59" s="102">
        <v>0.986079090879404</v>
      </c>
      <c r="I59" s="106">
        <v>0.000312393026817737</v>
      </c>
      <c r="J59" s="102">
        <v>0.931407474350487</v>
      </c>
      <c r="K59" s="102">
        <v>0.928752898148451</v>
      </c>
      <c r="L59" s="106">
        <v>0.00265457620203624</v>
      </c>
      <c r="M59" s="102">
        <v>0.960216711464655</v>
      </c>
      <c r="N59" s="102">
        <v>0.962383925292482</v>
      </c>
      <c r="O59" s="106">
        <v>-0.00216721382782659</v>
      </c>
    </row>
    <row r="60" spans="1:15">
      <c r="A60" s="100" t="s">
        <v>375</v>
      </c>
      <c r="B60" s="100" t="s">
        <v>1820</v>
      </c>
      <c r="C60" s="101">
        <v>15</v>
      </c>
      <c r="D60" s="102">
        <v>0.88460248238846</v>
      </c>
      <c r="E60" s="102">
        <v>0.878892733564014</v>
      </c>
      <c r="F60" s="106">
        <v>0.00570974882444641</v>
      </c>
      <c r="G60" s="102">
        <v>0.956079671404355</v>
      </c>
      <c r="H60" s="102">
        <v>0.956545124295346</v>
      </c>
      <c r="I60" s="106">
        <v>-0.000465452890990981</v>
      </c>
      <c r="J60" s="102">
        <v>0.885053461989829</v>
      </c>
      <c r="K60" s="102">
        <v>0.889780095109894</v>
      </c>
      <c r="L60" s="106">
        <v>-0.00472663312006449</v>
      </c>
      <c r="M60" s="102">
        <v>0.932952727897363</v>
      </c>
      <c r="N60" s="102">
        <v>0.946178524686997</v>
      </c>
      <c r="O60" s="106">
        <v>-0.013225796789634</v>
      </c>
    </row>
    <row r="61" spans="1:15">
      <c r="A61" s="100" t="s">
        <v>375</v>
      </c>
      <c r="B61" s="100" t="s">
        <v>1821</v>
      </c>
      <c r="C61" s="101">
        <v>8</v>
      </c>
      <c r="D61" s="102">
        <v>0.967834394904459</v>
      </c>
      <c r="E61" s="102">
        <v>0.965625</v>
      </c>
      <c r="F61" s="106">
        <v>0.00220939490445859</v>
      </c>
      <c r="G61" s="102">
        <v>0.979920879969124</v>
      </c>
      <c r="H61" s="102">
        <v>0.976908046657588</v>
      </c>
      <c r="I61" s="106">
        <v>0.00301283331153612</v>
      </c>
      <c r="J61" s="102">
        <v>0.928618294094944</v>
      </c>
      <c r="K61" s="102">
        <v>0.918704482207354</v>
      </c>
      <c r="L61" s="106">
        <v>0.00991381188759011</v>
      </c>
      <c r="M61" s="102">
        <v>0.966307053341437</v>
      </c>
      <c r="N61" s="102">
        <v>0.969118929351713</v>
      </c>
      <c r="O61" s="106">
        <v>-0.00281187601027577</v>
      </c>
    </row>
    <row r="62" spans="1:15">
      <c r="A62" s="100" t="s">
        <v>375</v>
      </c>
      <c r="B62" s="100" t="s">
        <v>1822</v>
      </c>
      <c r="C62" s="101">
        <v>10</v>
      </c>
      <c r="D62" s="102">
        <v>0.955632306057386</v>
      </c>
      <c r="E62" s="102">
        <v>0.950617283950617</v>
      </c>
      <c r="F62" s="106">
        <v>0.00501502210676852</v>
      </c>
      <c r="G62" s="102">
        <v>0.98208635074616</v>
      </c>
      <c r="H62" s="102">
        <v>0.979421291767212</v>
      </c>
      <c r="I62" s="106">
        <v>0.00266505897894809</v>
      </c>
      <c r="J62" s="102">
        <v>0.928297092172199</v>
      </c>
      <c r="K62" s="102">
        <v>0.914719885214896</v>
      </c>
      <c r="L62" s="106">
        <v>0.013577206957303</v>
      </c>
      <c r="M62" s="102">
        <v>0.958632585780385</v>
      </c>
      <c r="N62" s="102">
        <v>0.955008865723419</v>
      </c>
      <c r="O62" s="106">
        <v>0.00362372005696554</v>
      </c>
    </row>
    <row r="63" spans="1:15">
      <c r="A63" s="100" t="s">
        <v>375</v>
      </c>
      <c r="B63" s="100" t="s">
        <v>33</v>
      </c>
      <c r="C63" s="101">
        <v>15</v>
      </c>
      <c r="D63" s="102">
        <v>0.850599315068493</v>
      </c>
      <c r="E63" s="102">
        <v>0.855854586444977</v>
      </c>
      <c r="F63" s="106">
        <v>-0.00525527137648363</v>
      </c>
      <c r="G63" s="102">
        <v>0.956111040647397</v>
      </c>
      <c r="H63" s="102">
        <v>0.942049663322848</v>
      </c>
      <c r="I63" s="106">
        <v>0.0140613773245492</v>
      </c>
      <c r="J63" s="102">
        <v>0.762001991928324</v>
      </c>
      <c r="K63" s="102">
        <v>0.752825535681168</v>
      </c>
      <c r="L63" s="106">
        <v>0.00917645624715624</v>
      </c>
      <c r="M63" s="102">
        <v>0.935972210181429</v>
      </c>
      <c r="N63" s="102">
        <v>0.94187908895947</v>
      </c>
      <c r="O63" s="106">
        <v>-0.00590687877804108</v>
      </c>
    </row>
    <row r="64" spans="1:15">
      <c r="A64" s="97" t="s">
        <v>668</v>
      </c>
      <c r="B64" s="97" t="s">
        <v>1897</v>
      </c>
      <c r="C64" s="98">
        <v>256</v>
      </c>
      <c r="D64" s="99">
        <v>0.921150395969627</v>
      </c>
      <c r="E64" s="99">
        <v>0.918324028325277</v>
      </c>
      <c r="F64" s="105">
        <v>0.00282636764435029</v>
      </c>
      <c r="G64" s="99">
        <v>0.954451285868151</v>
      </c>
      <c r="H64" s="99">
        <v>0.948076511100833</v>
      </c>
      <c r="I64" s="105">
        <v>0.00637477476731785</v>
      </c>
      <c r="J64" s="99">
        <v>0.924290792080002</v>
      </c>
      <c r="K64" s="99">
        <v>0.921179855577662</v>
      </c>
      <c r="L64" s="105">
        <v>0.00311093650234018</v>
      </c>
      <c r="M64" s="99">
        <v>0.959520078801547</v>
      </c>
      <c r="N64" s="99">
        <v>0.961546774273189</v>
      </c>
      <c r="O64" s="105">
        <v>-0.00202669547164158</v>
      </c>
    </row>
    <row r="65" spans="1:15">
      <c r="A65" s="100" t="s">
        <v>668</v>
      </c>
      <c r="B65" s="100" t="s">
        <v>1823</v>
      </c>
      <c r="C65" s="101">
        <v>48</v>
      </c>
      <c r="D65" s="102">
        <v>0.935255337990751</v>
      </c>
      <c r="E65" s="102">
        <v>0.935681619149557</v>
      </c>
      <c r="F65" s="106">
        <v>-0.000426281158806496</v>
      </c>
      <c r="G65" s="102">
        <v>0.963838656663513</v>
      </c>
      <c r="H65" s="102">
        <v>0.962382590968483</v>
      </c>
      <c r="I65" s="106">
        <v>0.00145606569502921</v>
      </c>
      <c r="J65" s="102">
        <v>0.941010783368829</v>
      </c>
      <c r="K65" s="102">
        <v>0.942703708517756</v>
      </c>
      <c r="L65" s="106">
        <v>-0.00169292514892716</v>
      </c>
      <c r="M65" s="102">
        <v>0.962598280157312</v>
      </c>
      <c r="N65" s="102">
        <v>0.961504560729717</v>
      </c>
      <c r="O65" s="106">
        <v>0.00109371942759551</v>
      </c>
    </row>
    <row r="66" spans="1:15">
      <c r="A66" s="100" t="s">
        <v>668</v>
      </c>
      <c r="B66" s="100" t="s">
        <v>1824</v>
      </c>
      <c r="C66" s="101">
        <v>41</v>
      </c>
      <c r="D66" s="102">
        <v>0.949983690333804</v>
      </c>
      <c r="E66" s="102">
        <v>0.946573875802998</v>
      </c>
      <c r="F66" s="106">
        <v>0.00340981453080658</v>
      </c>
      <c r="G66" s="102">
        <v>0.962696900887563</v>
      </c>
      <c r="H66" s="102">
        <v>0.95448551251556</v>
      </c>
      <c r="I66" s="106">
        <v>0.00821138837200375</v>
      </c>
      <c r="J66" s="102">
        <v>0.93625862948551</v>
      </c>
      <c r="K66" s="102">
        <v>0.932223304042035</v>
      </c>
      <c r="L66" s="106">
        <v>0.00403532544347551</v>
      </c>
      <c r="M66" s="102">
        <v>0.966412046221812</v>
      </c>
      <c r="N66" s="102">
        <v>0.965570873323675</v>
      </c>
      <c r="O66" s="106">
        <v>0.000841172898137899</v>
      </c>
    </row>
    <row r="67" spans="1:15">
      <c r="A67" s="100" t="s">
        <v>668</v>
      </c>
      <c r="B67" s="100" t="s">
        <v>1825</v>
      </c>
      <c r="C67" s="101">
        <v>48</v>
      </c>
      <c r="D67" s="102">
        <v>0.866321779617175</v>
      </c>
      <c r="E67" s="102">
        <v>0.850447116867098</v>
      </c>
      <c r="F67" s="106">
        <v>0.015874662750077</v>
      </c>
      <c r="G67" s="102">
        <v>0.943047069534789</v>
      </c>
      <c r="H67" s="102">
        <v>0.932764905196408</v>
      </c>
      <c r="I67" s="106">
        <v>0.0102821643383814</v>
      </c>
      <c r="J67" s="102">
        <v>0.923610577878208</v>
      </c>
      <c r="K67" s="102">
        <v>0.917010332313891</v>
      </c>
      <c r="L67" s="106">
        <v>0.00660024556431782</v>
      </c>
      <c r="M67" s="102">
        <v>0.959955000169719</v>
      </c>
      <c r="N67" s="102">
        <v>0.959782369138691</v>
      </c>
      <c r="O67" s="106">
        <v>0.000172631031028714</v>
      </c>
    </row>
    <row r="68" spans="1:15">
      <c r="A68" s="100" t="s">
        <v>668</v>
      </c>
      <c r="B68" s="100" t="s">
        <v>1826</v>
      </c>
      <c r="C68" s="101">
        <v>49</v>
      </c>
      <c r="D68" s="102">
        <v>0.918994135771792</v>
      </c>
      <c r="E68" s="102">
        <v>0.928488259266447</v>
      </c>
      <c r="F68" s="106">
        <v>-0.00949412349465462</v>
      </c>
      <c r="G68" s="102">
        <v>0.956184315553717</v>
      </c>
      <c r="H68" s="102">
        <v>0.956141913307705</v>
      </c>
      <c r="I68" s="106">
        <v>4.24022460122631e-5</v>
      </c>
      <c r="J68" s="102">
        <v>0.918492838951456</v>
      </c>
      <c r="K68" s="102">
        <v>0.920141030979396</v>
      </c>
      <c r="L68" s="106">
        <v>-0.00164819202794031</v>
      </c>
      <c r="M68" s="102">
        <v>0.951223536788608</v>
      </c>
      <c r="N68" s="102">
        <v>0.958259011263305</v>
      </c>
      <c r="O68" s="106">
        <v>-0.00703547447469755</v>
      </c>
    </row>
    <row r="69" spans="1:15">
      <c r="A69" s="100" t="s">
        <v>668</v>
      </c>
      <c r="B69" s="100" t="s">
        <v>1827</v>
      </c>
      <c r="C69" s="101">
        <v>31</v>
      </c>
      <c r="D69" s="102">
        <v>0.933665644171779</v>
      </c>
      <c r="E69" s="102">
        <v>0.926528040327662</v>
      </c>
      <c r="F69" s="106">
        <v>0.00713760384411688</v>
      </c>
      <c r="G69" s="102">
        <v>0.961824785158914</v>
      </c>
      <c r="H69" s="102">
        <v>0.959429383690741</v>
      </c>
      <c r="I69" s="106">
        <v>0.00239540146817341</v>
      </c>
      <c r="J69" s="102">
        <v>0.915729436638931</v>
      </c>
      <c r="K69" s="102">
        <v>0.915645164424369</v>
      </c>
      <c r="L69" s="106">
        <v>8.42722145616426e-5</v>
      </c>
      <c r="M69" s="102">
        <v>0.958063551096415</v>
      </c>
      <c r="N69" s="102">
        <v>0.961838583971078</v>
      </c>
      <c r="O69" s="106">
        <v>-0.0037750328746633</v>
      </c>
    </row>
    <row r="70" spans="1:15">
      <c r="A70" s="100" t="s">
        <v>668</v>
      </c>
      <c r="B70" s="100" t="s">
        <v>1828</v>
      </c>
      <c r="C70" s="101">
        <v>31</v>
      </c>
      <c r="D70" s="102">
        <v>0.926611050658929</v>
      </c>
      <c r="E70" s="102">
        <v>0.924020764511562</v>
      </c>
      <c r="F70" s="106">
        <v>0.00259028614736678</v>
      </c>
      <c r="G70" s="102">
        <v>0.940491227836909</v>
      </c>
      <c r="H70" s="102">
        <v>0.924944191649586</v>
      </c>
      <c r="I70" s="106">
        <v>0.0155470361873224</v>
      </c>
      <c r="J70" s="102">
        <v>0.907637997859313</v>
      </c>
      <c r="K70" s="102">
        <v>0.898951202662815</v>
      </c>
      <c r="L70" s="106">
        <v>0.00868679519649818</v>
      </c>
      <c r="M70" s="102">
        <v>0.958268732058412</v>
      </c>
      <c r="N70" s="102">
        <v>0.963260813338707</v>
      </c>
      <c r="O70" s="106">
        <v>-0.00499208128029516</v>
      </c>
    </row>
    <row r="71" spans="1:15">
      <c r="A71" s="100" t="s">
        <v>668</v>
      </c>
      <c r="B71" s="100" t="s">
        <v>33</v>
      </c>
      <c r="C71" s="101">
        <v>8</v>
      </c>
      <c r="D71" s="102" t="s">
        <v>33</v>
      </c>
      <c r="E71" s="102" t="s">
        <v>33</v>
      </c>
      <c r="F71" s="106" t="s">
        <v>33</v>
      </c>
      <c r="G71" s="102" t="s">
        <v>33</v>
      </c>
      <c r="H71" s="102" t="s">
        <v>33</v>
      </c>
      <c r="I71" s="106" t="s">
        <v>33</v>
      </c>
      <c r="J71" s="102" t="s">
        <v>33</v>
      </c>
      <c r="K71" s="102" t="s">
        <v>33</v>
      </c>
      <c r="L71" s="106" t="s">
        <v>33</v>
      </c>
      <c r="M71" s="102" t="s">
        <v>33</v>
      </c>
      <c r="N71" s="102" t="s">
        <v>33</v>
      </c>
      <c r="O71" s="106" t="s">
        <v>33</v>
      </c>
    </row>
    <row r="72" spans="1:15">
      <c r="A72" s="97" t="s">
        <v>927</v>
      </c>
      <c r="B72" s="97" t="s">
        <v>1897</v>
      </c>
      <c r="C72" s="98">
        <v>156</v>
      </c>
      <c r="D72" s="99">
        <v>0.927142909183636</v>
      </c>
      <c r="E72" s="99">
        <v>0.929568869583947</v>
      </c>
      <c r="F72" s="105">
        <v>-0.00242596040031029</v>
      </c>
      <c r="G72" s="99">
        <v>0.942649348502595</v>
      </c>
      <c r="H72" s="99">
        <v>0.936052603321277</v>
      </c>
      <c r="I72" s="105">
        <v>0.00659674518131792</v>
      </c>
      <c r="J72" s="99">
        <v>0.910782473482085</v>
      </c>
      <c r="K72" s="99">
        <v>0.90288637343975</v>
      </c>
      <c r="L72" s="105">
        <v>0.00789610004233476</v>
      </c>
      <c r="M72" s="99">
        <v>0.951954707636401</v>
      </c>
      <c r="N72" s="99">
        <v>0.95328333897957</v>
      </c>
      <c r="O72" s="105">
        <v>-0.00132863134316885</v>
      </c>
    </row>
    <row r="73" spans="1:15">
      <c r="A73" s="100" t="s">
        <v>927</v>
      </c>
      <c r="B73" s="100" t="s">
        <v>1829</v>
      </c>
      <c r="C73" s="101">
        <v>51</v>
      </c>
      <c r="D73" s="102">
        <v>0.913929784824462</v>
      </c>
      <c r="E73" s="102">
        <v>0.919725024947333</v>
      </c>
      <c r="F73" s="106">
        <v>-0.00579524012287136</v>
      </c>
      <c r="G73" s="102">
        <v>0.923306215912188</v>
      </c>
      <c r="H73" s="102">
        <v>0.916642937323942</v>
      </c>
      <c r="I73" s="106">
        <v>0.00666327858824567</v>
      </c>
      <c r="J73" s="102">
        <v>0.909200335276196</v>
      </c>
      <c r="K73" s="102">
        <v>0.90377496581798</v>
      </c>
      <c r="L73" s="106">
        <v>0.00542536945821614</v>
      </c>
      <c r="M73" s="102">
        <v>0.945358326142926</v>
      </c>
      <c r="N73" s="102">
        <v>0.94454440750616</v>
      </c>
      <c r="O73" s="106">
        <v>0.000813918636766831</v>
      </c>
    </row>
    <row r="74" spans="1:15">
      <c r="A74" s="100" t="s">
        <v>927</v>
      </c>
      <c r="B74" s="100" t="s">
        <v>1830</v>
      </c>
      <c r="C74" s="101">
        <v>77</v>
      </c>
      <c r="D74" s="102">
        <v>0.914739229024943</v>
      </c>
      <c r="E74" s="102">
        <v>0.917230331078676</v>
      </c>
      <c r="F74" s="106">
        <v>-0.00249110205373237</v>
      </c>
      <c r="G74" s="102">
        <v>0.948363308453371</v>
      </c>
      <c r="H74" s="102">
        <v>0.939983450355716</v>
      </c>
      <c r="I74" s="106">
        <v>0.00837985809765462</v>
      </c>
      <c r="J74" s="102">
        <v>0.907020375284038</v>
      </c>
      <c r="K74" s="102">
        <v>0.895511564042813</v>
      </c>
      <c r="L74" s="106">
        <v>0.0115088112412254</v>
      </c>
      <c r="M74" s="102">
        <v>0.953739003908981</v>
      </c>
      <c r="N74" s="102">
        <v>0.956056309279294</v>
      </c>
      <c r="O74" s="106">
        <v>-0.00231730537031294</v>
      </c>
    </row>
    <row r="75" spans="1:15">
      <c r="A75" s="100" t="s">
        <v>927</v>
      </c>
      <c r="B75" s="100" t="s">
        <v>1831</v>
      </c>
      <c r="C75" s="101">
        <v>28</v>
      </c>
      <c r="D75" s="102">
        <v>0.960505529225908</v>
      </c>
      <c r="E75" s="102">
        <v>0.959484346224678</v>
      </c>
      <c r="F75" s="106">
        <v>0.00102118300123066</v>
      </c>
      <c r="G75" s="102">
        <v>0.956722463012372</v>
      </c>
      <c r="H75" s="102">
        <v>0.953079001839926</v>
      </c>
      <c r="I75" s="106">
        <v>0.00364346117244507</v>
      </c>
      <c r="J75" s="102">
        <v>0.919008256638997</v>
      </c>
      <c r="K75" s="102">
        <v>0.914342801287949</v>
      </c>
      <c r="L75" s="106">
        <v>0.00466545535104879</v>
      </c>
      <c r="M75" s="102">
        <v>0.957253930651515</v>
      </c>
      <c r="N75" s="102">
        <v>0.95954495232639</v>
      </c>
      <c r="O75" s="106">
        <v>-0.00229102167487527</v>
      </c>
    </row>
    <row r="76" spans="1:15">
      <c r="A76" s="97" t="s">
        <v>1085</v>
      </c>
      <c r="B76" s="97" t="s">
        <v>1897</v>
      </c>
      <c r="C76" s="98">
        <v>367</v>
      </c>
      <c r="D76" s="99">
        <v>0.941999198429744</v>
      </c>
      <c r="E76" s="99">
        <v>0.942638720644971</v>
      </c>
      <c r="F76" s="105">
        <v>-0.00063952221522634</v>
      </c>
      <c r="G76" s="99">
        <v>0.965542331764448</v>
      </c>
      <c r="H76" s="99">
        <v>0.95595184884428</v>
      </c>
      <c r="I76" s="105">
        <v>0.0095904829201684</v>
      </c>
      <c r="J76" s="99">
        <v>0.901076695684627</v>
      </c>
      <c r="K76" s="99">
        <v>0.894645816721326</v>
      </c>
      <c r="L76" s="105">
        <v>0.00643087896330152</v>
      </c>
      <c r="M76" s="99">
        <v>0.960397235135467</v>
      </c>
      <c r="N76" s="99">
        <v>0.964805428975147</v>
      </c>
      <c r="O76" s="105">
        <v>-0.00440819383967928</v>
      </c>
    </row>
    <row r="77" spans="1:15">
      <c r="A77" s="100" t="s">
        <v>1085</v>
      </c>
      <c r="B77" s="100" t="s">
        <v>1832</v>
      </c>
      <c r="C77" s="101">
        <v>20</v>
      </c>
      <c r="D77" s="102">
        <v>0.956694334175388</v>
      </c>
      <c r="E77" s="102">
        <v>0.959372772630078</v>
      </c>
      <c r="F77" s="106">
        <v>-0.0026784384546904</v>
      </c>
      <c r="G77" s="102">
        <v>0.974147128902255</v>
      </c>
      <c r="H77" s="102">
        <v>0.974075823007542</v>
      </c>
      <c r="I77" s="106">
        <v>7.13058947127143e-5</v>
      </c>
      <c r="J77" s="102">
        <v>0.925385180967334</v>
      </c>
      <c r="K77" s="102">
        <v>0.930613849266752</v>
      </c>
      <c r="L77" s="106">
        <v>-0.0052286682994187</v>
      </c>
      <c r="M77" s="102">
        <v>0.97238636580388</v>
      </c>
      <c r="N77" s="102">
        <v>0.976633974190897</v>
      </c>
      <c r="O77" s="106">
        <v>-0.00424760838701699</v>
      </c>
    </row>
    <row r="78" spans="1:15">
      <c r="A78" s="100" t="s">
        <v>1085</v>
      </c>
      <c r="B78" s="100" t="s">
        <v>1833</v>
      </c>
      <c r="C78" s="101">
        <v>26</v>
      </c>
      <c r="D78" s="102">
        <v>0.925280414150129</v>
      </c>
      <c r="E78" s="102">
        <v>0.931818181818182</v>
      </c>
      <c r="F78" s="106">
        <v>-0.00653776766805236</v>
      </c>
      <c r="G78" s="102">
        <v>0.962794980296098</v>
      </c>
      <c r="H78" s="102">
        <v>0.943683590088151</v>
      </c>
      <c r="I78" s="106">
        <v>0.0191113902079473</v>
      </c>
      <c r="J78" s="102">
        <v>0.930821572303077</v>
      </c>
      <c r="K78" s="102">
        <v>0.921040349867834</v>
      </c>
      <c r="L78" s="106">
        <v>0.0097812224352426</v>
      </c>
      <c r="M78" s="102">
        <v>0.936669067007579</v>
      </c>
      <c r="N78" s="102">
        <v>0.943059047949363</v>
      </c>
      <c r="O78" s="106">
        <v>-0.00638998094178411</v>
      </c>
    </row>
    <row r="79" spans="1:15">
      <c r="A79" s="100" t="s">
        <v>1085</v>
      </c>
      <c r="B79" s="100" t="s">
        <v>1834</v>
      </c>
      <c r="C79" s="101">
        <v>21</v>
      </c>
      <c r="D79" s="102">
        <v>0.898066207800721</v>
      </c>
      <c r="E79" s="102">
        <v>0.882629107981221</v>
      </c>
      <c r="F79" s="106">
        <v>0.0154370998195005</v>
      </c>
      <c r="G79" s="102">
        <v>0.961571149179304</v>
      </c>
      <c r="H79" s="102">
        <v>0.940807827975253</v>
      </c>
      <c r="I79" s="106">
        <v>0.0207633212040512</v>
      </c>
      <c r="J79" s="102">
        <v>0.847193864490431</v>
      </c>
      <c r="K79" s="102">
        <v>0.82497122615682</v>
      </c>
      <c r="L79" s="106">
        <v>0.0222226383336109</v>
      </c>
      <c r="M79" s="102">
        <v>0.944988153090333</v>
      </c>
      <c r="N79" s="102">
        <v>0.950911721926209</v>
      </c>
      <c r="O79" s="106">
        <v>-0.00592356883587586</v>
      </c>
    </row>
    <row r="80" spans="1:15">
      <c r="A80" s="100" t="s">
        <v>1085</v>
      </c>
      <c r="B80" s="100" t="s">
        <v>1835</v>
      </c>
      <c r="C80" s="101">
        <v>16</v>
      </c>
      <c r="D80" s="102">
        <v>0.927392739273927</v>
      </c>
      <c r="E80" s="102">
        <v>0.924125874125874</v>
      </c>
      <c r="F80" s="106">
        <v>0.0032668651480533</v>
      </c>
      <c r="G80" s="102">
        <v>0.914729756521973</v>
      </c>
      <c r="H80" s="102">
        <v>0.90151220558146</v>
      </c>
      <c r="I80" s="106">
        <v>0.0132175509405138</v>
      </c>
      <c r="J80" s="102">
        <v>0.703152760373658</v>
      </c>
      <c r="K80" s="102">
        <v>0.688522356002486</v>
      </c>
      <c r="L80" s="106">
        <v>0.0146304043711718</v>
      </c>
      <c r="M80" s="102">
        <v>0.90268825172214</v>
      </c>
      <c r="N80" s="102">
        <v>0.915188451935762</v>
      </c>
      <c r="O80" s="106">
        <v>-0.0125002002136215</v>
      </c>
    </row>
    <row r="81" spans="1:15">
      <c r="A81" s="100" t="s">
        <v>1085</v>
      </c>
      <c r="B81" s="100" t="s">
        <v>1836</v>
      </c>
      <c r="C81" s="101">
        <v>24</v>
      </c>
      <c r="D81" s="102">
        <v>0.959076073311574</v>
      </c>
      <c r="E81" s="102">
        <v>0.963263776083969</v>
      </c>
      <c r="F81" s="106">
        <v>-0.00418770277239433</v>
      </c>
      <c r="G81" s="102">
        <v>0.968857979773792</v>
      </c>
      <c r="H81" s="102">
        <v>0.967379201151932</v>
      </c>
      <c r="I81" s="106">
        <v>0.00147877862185919</v>
      </c>
      <c r="J81" s="102">
        <v>0.914698824438062</v>
      </c>
      <c r="K81" s="102">
        <v>0.911527561265051</v>
      </c>
      <c r="L81" s="106">
        <v>0.00317126317301131</v>
      </c>
      <c r="M81" s="102">
        <v>0.972545626620522</v>
      </c>
      <c r="N81" s="102">
        <v>0.976069972934756</v>
      </c>
      <c r="O81" s="106">
        <v>-0.00352434631423348</v>
      </c>
    </row>
    <row r="82" spans="1:15">
      <c r="A82" s="100" t="s">
        <v>1085</v>
      </c>
      <c r="B82" s="100" t="s">
        <v>1837</v>
      </c>
      <c r="C82" s="101">
        <v>20</v>
      </c>
      <c r="D82" s="102">
        <v>0.955174800969193</v>
      </c>
      <c r="E82" s="102">
        <v>0.95198760970573</v>
      </c>
      <c r="F82" s="106">
        <v>0.00318719126346301</v>
      </c>
      <c r="G82" s="102">
        <v>0.969292901264357</v>
      </c>
      <c r="H82" s="102">
        <v>0.969329182663299</v>
      </c>
      <c r="I82" s="106">
        <v>-3.6281398942406e-5</v>
      </c>
      <c r="J82" s="102">
        <v>0.935979876459801</v>
      </c>
      <c r="K82" s="102">
        <v>0.936073985871347</v>
      </c>
      <c r="L82" s="106">
        <v>-9.41094115458618e-5</v>
      </c>
      <c r="M82" s="102">
        <v>0.969920042615901</v>
      </c>
      <c r="N82" s="102">
        <v>0.974137458352551</v>
      </c>
      <c r="O82" s="106">
        <v>-0.00421741573664969</v>
      </c>
    </row>
    <row r="83" spans="1:15">
      <c r="A83" s="100" t="s">
        <v>1085</v>
      </c>
      <c r="B83" s="100" t="s">
        <v>1838</v>
      </c>
      <c r="C83" s="101">
        <v>11</v>
      </c>
      <c r="D83" s="102">
        <v>0.940224159402242</v>
      </c>
      <c r="E83" s="102">
        <v>0.945738354806739</v>
      </c>
      <c r="F83" s="106">
        <v>-0.00551419540449782</v>
      </c>
      <c r="G83" s="102">
        <v>0.966092764223103</v>
      </c>
      <c r="H83" s="102">
        <v>0.963642047725251</v>
      </c>
      <c r="I83" s="106">
        <v>0.002450716497852</v>
      </c>
      <c r="J83" s="102">
        <v>0.934729356261515</v>
      </c>
      <c r="K83" s="102">
        <v>0.934165065941291</v>
      </c>
      <c r="L83" s="106">
        <v>0.000564290320224314</v>
      </c>
      <c r="M83" s="102">
        <v>0.970497658079625</v>
      </c>
      <c r="N83" s="102">
        <v>0.974872161135356</v>
      </c>
      <c r="O83" s="106">
        <v>-0.00437450305573051</v>
      </c>
    </row>
    <row r="84" spans="1:15">
      <c r="A84" s="100" t="s">
        <v>1085</v>
      </c>
      <c r="B84" s="100" t="s">
        <v>1839</v>
      </c>
      <c r="C84" s="101">
        <v>17</v>
      </c>
      <c r="D84" s="102">
        <v>0.954247104247104</v>
      </c>
      <c r="E84" s="102">
        <v>0.960373404457992</v>
      </c>
      <c r="F84" s="106">
        <v>-0.00612630021088778</v>
      </c>
      <c r="G84" s="102">
        <v>0.976700525394046</v>
      </c>
      <c r="H84" s="102">
        <v>0.97518375619643</v>
      </c>
      <c r="I84" s="106">
        <v>0.00151676919761567</v>
      </c>
      <c r="J84" s="102">
        <v>0.943614711033275</v>
      </c>
      <c r="K84" s="102">
        <v>0.945404263632146</v>
      </c>
      <c r="L84" s="106">
        <v>-0.0017895525988707</v>
      </c>
      <c r="M84" s="102">
        <v>0.971878835423178</v>
      </c>
      <c r="N84" s="102">
        <v>0.974886156648452</v>
      </c>
      <c r="O84" s="106">
        <v>-0.00300732122527403</v>
      </c>
    </row>
    <row r="85" spans="1:15">
      <c r="A85" s="100" t="s">
        <v>1085</v>
      </c>
      <c r="B85" s="100" t="s">
        <v>1840</v>
      </c>
      <c r="C85" s="101">
        <v>18</v>
      </c>
      <c r="D85" s="102">
        <v>0.946808510638298</v>
      </c>
      <c r="E85" s="102">
        <v>0.949745547073791</v>
      </c>
      <c r="F85" s="106">
        <v>-0.00293703643549348</v>
      </c>
      <c r="G85" s="102">
        <v>0.966041189583737</v>
      </c>
      <c r="H85" s="102">
        <v>0.93947437465713</v>
      </c>
      <c r="I85" s="106">
        <v>0.0265668149266064</v>
      </c>
      <c r="J85" s="102">
        <v>0.884949433956532</v>
      </c>
      <c r="K85" s="102">
        <v>0.868890107980469</v>
      </c>
      <c r="L85" s="106">
        <v>0.016059325976063</v>
      </c>
      <c r="M85" s="102">
        <v>0.957055289747627</v>
      </c>
      <c r="N85" s="102">
        <v>0.962317987210953</v>
      </c>
      <c r="O85" s="106">
        <v>-0.0052626974633263</v>
      </c>
    </row>
    <row r="86" spans="1:15">
      <c r="A86" s="100" t="s">
        <v>1085</v>
      </c>
      <c r="B86" s="100" t="s">
        <v>1841</v>
      </c>
      <c r="C86" s="101">
        <v>17</v>
      </c>
      <c r="D86" s="102">
        <v>0.945125887669464</v>
      </c>
      <c r="E86" s="102">
        <v>0.949434673366834</v>
      </c>
      <c r="F86" s="106">
        <v>-0.00430878569737003</v>
      </c>
      <c r="G86" s="102">
        <v>0.963678627375524</v>
      </c>
      <c r="H86" s="102">
        <v>0.946084168564112</v>
      </c>
      <c r="I86" s="106">
        <v>0.0175944588114119</v>
      </c>
      <c r="J86" s="102">
        <v>0.905978022148885</v>
      </c>
      <c r="K86" s="102">
        <v>0.888820320756992</v>
      </c>
      <c r="L86" s="106">
        <v>0.0171577013918929</v>
      </c>
      <c r="M86" s="102">
        <v>0.955614188664357</v>
      </c>
      <c r="N86" s="102">
        <v>0.96140324081538</v>
      </c>
      <c r="O86" s="106">
        <v>-0.00578905215102288</v>
      </c>
    </row>
    <row r="87" spans="1:15">
      <c r="A87" s="100" t="s">
        <v>1085</v>
      </c>
      <c r="B87" s="100" t="s">
        <v>1842</v>
      </c>
      <c r="C87" s="101">
        <v>10</v>
      </c>
      <c r="D87" s="102">
        <v>0.947803392779469</v>
      </c>
      <c r="E87" s="102">
        <v>0.938566552901024</v>
      </c>
      <c r="F87" s="106">
        <v>0.00923683987844548</v>
      </c>
      <c r="G87" s="102">
        <v>0.956458095923787</v>
      </c>
      <c r="H87" s="102">
        <v>0.946134185589529</v>
      </c>
      <c r="I87" s="106">
        <v>0.0103239103342579</v>
      </c>
      <c r="J87" s="102">
        <v>0.876111553480921</v>
      </c>
      <c r="K87" s="102">
        <v>0.854767308096882</v>
      </c>
      <c r="L87" s="106">
        <v>0.0213442453840391</v>
      </c>
      <c r="M87" s="102">
        <v>0.941753602536063</v>
      </c>
      <c r="N87" s="102">
        <v>0.946130691532924</v>
      </c>
      <c r="O87" s="106">
        <v>-0.00437708899686085</v>
      </c>
    </row>
    <row r="88" spans="1:15">
      <c r="A88" s="100" t="s">
        <v>1085</v>
      </c>
      <c r="B88" s="100" t="s">
        <v>1843</v>
      </c>
      <c r="C88" s="101">
        <v>24</v>
      </c>
      <c r="D88" s="102">
        <v>0.941972008177386</v>
      </c>
      <c r="E88" s="102">
        <v>0.938389366692729</v>
      </c>
      <c r="F88" s="106">
        <v>0.0035826414846577</v>
      </c>
      <c r="G88" s="102">
        <v>0.981047522988306</v>
      </c>
      <c r="H88" s="102">
        <v>0.978289482058528</v>
      </c>
      <c r="I88" s="106">
        <v>0.00275804092977816</v>
      </c>
      <c r="J88" s="102">
        <v>0.943709752071422</v>
      </c>
      <c r="K88" s="102">
        <v>0.942979340894337</v>
      </c>
      <c r="L88" s="106">
        <v>0.000730411177085388</v>
      </c>
      <c r="M88" s="102">
        <v>0.974169175918571</v>
      </c>
      <c r="N88" s="102">
        <v>0.972033860440818</v>
      </c>
      <c r="O88" s="106">
        <v>0.00213531547775281</v>
      </c>
    </row>
    <row r="89" spans="1:15">
      <c r="A89" s="100" t="s">
        <v>1085</v>
      </c>
      <c r="B89" s="100" t="s">
        <v>1844</v>
      </c>
      <c r="C89" s="101">
        <v>32</v>
      </c>
      <c r="D89" s="102">
        <v>0.950471097529921</v>
      </c>
      <c r="E89" s="102">
        <v>0.956411556006082</v>
      </c>
      <c r="F89" s="106">
        <v>-0.00594045847616098</v>
      </c>
      <c r="G89" s="102">
        <v>0.981497152219105</v>
      </c>
      <c r="H89" s="102">
        <v>0.974209877251348</v>
      </c>
      <c r="I89" s="106">
        <v>0.00728727496775738</v>
      </c>
      <c r="J89" s="102">
        <v>0.912076213881096</v>
      </c>
      <c r="K89" s="102">
        <v>0.909293621658828</v>
      </c>
      <c r="L89" s="106">
        <v>0.00278259222226895</v>
      </c>
      <c r="M89" s="102">
        <v>0.968309784725766</v>
      </c>
      <c r="N89" s="102">
        <v>0.972620401648853</v>
      </c>
      <c r="O89" s="106">
        <v>-0.00431061692308721</v>
      </c>
    </row>
    <row r="90" spans="1:15">
      <c r="A90" s="100" t="s">
        <v>1085</v>
      </c>
      <c r="B90" s="100" t="s">
        <v>1845</v>
      </c>
      <c r="C90" s="101">
        <v>27</v>
      </c>
      <c r="D90" s="102">
        <v>0.932820720356131</v>
      </c>
      <c r="E90" s="102">
        <v>0.930937750467539</v>
      </c>
      <c r="F90" s="106">
        <v>0.00188296988859171</v>
      </c>
      <c r="G90" s="102">
        <v>0.974207609356928</v>
      </c>
      <c r="H90" s="102">
        <v>0.960545943789071</v>
      </c>
      <c r="I90" s="106">
        <v>0.0136616655678575</v>
      </c>
      <c r="J90" s="102">
        <v>0.935663874385219</v>
      </c>
      <c r="K90" s="102">
        <v>0.931507381904869</v>
      </c>
      <c r="L90" s="106">
        <v>0.00415649248034988</v>
      </c>
      <c r="M90" s="102">
        <v>0.971825884645098</v>
      </c>
      <c r="N90" s="102">
        <v>0.973768252658059</v>
      </c>
      <c r="O90" s="106">
        <v>-0.00194236801296044</v>
      </c>
    </row>
    <row r="91" spans="1:15">
      <c r="A91" s="100" t="s">
        <v>1085</v>
      </c>
      <c r="B91" s="100" t="s">
        <v>1846</v>
      </c>
      <c r="C91" s="101">
        <v>22</v>
      </c>
      <c r="D91" s="102">
        <v>0.940379403794038</v>
      </c>
      <c r="E91" s="102">
        <v>0.938238770685579</v>
      </c>
      <c r="F91" s="106">
        <v>0.0021406331084588</v>
      </c>
      <c r="G91" s="102">
        <v>0.962673269023183</v>
      </c>
      <c r="H91" s="102">
        <v>0.963145492170959</v>
      </c>
      <c r="I91" s="106">
        <v>-0.000472223147776507</v>
      </c>
      <c r="J91" s="102">
        <v>0.937777358943166</v>
      </c>
      <c r="K91" s="102">
        <v>0.937882032081723</v>
      </c>
      <c r="L91" s="106">
        <v>-0.000104673138557443</v>
      </c>
      <c r="M91" s="102">
        <v>0.968105478696316</v>
      </c>
      <c r="N91" s="102">
        <v>0.973163487080415</v>
      </c>
      <c r="O91" s="106">
        <v>-0.00505800838409887</v>
      </c>
    </row>
    <row r="92" spans="1:15">
      <c r="A92" s="100" t="s">
        <v>1085</v>
      </c>
      <c r="B92" s="100" t="s">
        <v>1847</v>
      </c>
      <c r="C92" s="101">
        <v>24</v>
      </c>
      <c r="D92" s="102">
        <v>0.955241460541814</v>
      </c>
      <c r="E92" s="102">
        <v>0.960406240800706</v>
      </c>
      <c r="F92" s="106">
        <v>-0.00516478025889255</v>
      </c>
      <c r="G92" s="102">
        <v>0.966509477154107</v>
      </c>
      <c r="H92" s="102">
        <v>0.949819880970366</v>
      </c>
      <c r="I92" s="106">
        <v>0.0166895961837408</v>
      </c>
      <c r="J92" s="102">
        <v>0.912521747092757</v>
      </c>
      <c r="K92" s="102">
        <v>0.904254979604951</v>
      </c>
      <c r="L92" s="106">
        <v>0.00826676748780608</v>
      </c>
      <c r="M92" s="102">
        <v>0.965354993328576</v>
      </c>
      <c r="N92" s="102">
        <v>0.967749109656311</v>
      </c>
      <c r="O92" s="106">
        <v>-0.00239411632773445</v>
      </c>
    </row>
    <row r="93" spans="1:15">
      <c r="A93" s="100" t="s">
        <v>1085</v>
      </c>
      <c r="B93" s="100" t="s">
        <v>1848</v>
      </c>
      <c r="C93" s="101">
        <v>17</v>
      </c>
      <c r="D93" s="102">
        <v>0.926866319444444</v>
      </c>
      <c r="E93" s="102">
        <v>0.934032983508246</v>
      </c>
      <c r="F93" s="106">
        <v>-0.00716666406380151</v>
      </c>
      <c r="G93" s="102">
        <v>0.97800964195762</v>
      </c>
      <c r="H93" s="102">
        <v>0.976529079740628</v>
      </c>
      <c r="I93" s="106">
        <v>0.00148056221699189</v>
      </c>
      <c r="J93" s="102">
        <v>0.928032297700544</v>
      </c>
      <c r="K93" s="102">
        <v>0.924537165552732</v>
      </c>
      <c r="L93" s="106">
        <v>0.00349513214781205</v>
      </c>
      <c r="M93" s="102">
        <v>0.969061987600539</v>
      </c>
      <c r="N93" s="102">
        <v>0.973346039194821</v>
      </c>
      <c r="O93" s="106">
        <v>-0.00428405159428114</v>
      </c>
    </row>
    <row r="94" spans="1:15">
      <c r="A94" s="100" t="s">
        <v>1085</v>
      </c>
      <c r="B94" s="100" t="s">
        <v>1849</v>
      </c>
      <c r="C94" s="101">
        <v>8</v>
      </c>
      <c r="D94" s="102">
        <v>0.96125730994152</v>
      </c>
      <c r="E94" s="102">
        <v>0.961856783015473</v>
      </c>
      <c r="F94" s="106">
        <v>-0.000599473073952694</v>
      </c>
      <c r="G94" s="102">
        <v>0.965055614121899</v>
      </c>
      <c r="H94" s="102">
        <v>0.950468418444187</v>
      </c>
      <c r="I94" s="106">
        <v>0.0145871956777125</v>
      </c>
      <c r="J94" s="102">
        <v>0.935839375228588</v>
      </c>
      <c r="K94" s="102">
        <v>0.9297444509135</v>
      </c>
      <c r="L94" s="106">
        <v>0.00609492431508785</v>
      </c>
      <c r="M94" s="102">
        <v>0.964746802113238</v>
      </c>
      <c r="N94" s="102">
        <v>0.969478540558383</v>
      </c>
      <c r="O94" s="106">
        <v>-0.00473173844514474</v>
      </c>
    </row>
    <row r="95" spans="1:15">
      <c r="A95" s="100" t="s">
        <v>1085</v>
      </c>
      <c r="B95" s="100" t="s">
        <v>1850</v>
      </c>
      <c r="C95" s="101">
        <v>11</v>
      </c>
      <c r="D95" s="102">
        <v>0.940701559020045</v>
      </c>
      <c r="E95" s="102">
        <v>0.935554341889678</v>
      </c>
      <c r="F95" s="106">
        <v>0.00514721713036681</v>
      </c>
      <c r="G95" s="102">
        <v>0.971353726550617</v>
      </c>
      <c r="H95" s="102">
        <v>0.96008321139573</v>
      </c>
      <c r="I95" s="106">
        <v>0.0112705151548868</v>
      </c>
      <c r="J95" s="102">
        <v>0.938862599290181</v>
      </c>
      <c r="K95" s="102">
        <v>0.93167145602313</v>
      </c>
      <c r="L95" s="106">
        <v>0.00719114326705084</v>
      </c>
      <c r="M95" s="102">
        <v>0.963476972691554</v>
      </c>
      <c r="N95" s="102">
        <v>0.967866381988455</v>
      </c>
      <c r="O95" s="106">
        <v>-0.0043894092969009</v>
      </c>
    </row>
    <row r="96" spans="1:15">
      <c r="A96" s="100" t="s">
        <v>1085</v>
      </c>
      <c r="B96" s="100" t="s">
        <v>33</v>
      </c>
      <c r="C96" s="101">
        <v>2</v>
      </c>
      <c r="D96" s="102" t="s">
        <v>33</v>
      </c>
      <c r="E96" s="102" t="s">
        <v>33</v>
      </c>
      <c r="F96" s="106" t="s">
        <v>33</v>
      </c>
      <c r="G96" s="102" t="s">
        <v>33</v>
      </c>
      <c r="H96" s="102" t="s">
        <v>33</v>
      </c>
      <c r="I96" s="106" t="s">
        <v>33</v>
      </c>
      <c r="J96" s="102" t="s">
        <v>33</v>
      </c>
      <c r="K96" s="102" t="s">
        <v>33</v>
      </c>
      <c r="L96" s="106" t="s">
        <v>33</v>
      </c>
      <c r="M96" s="102" t="s">
        <v>33</v>
      </c>
      <c r="N96" s="102" t="s">
        <v>33</v>
      </c>
      <c r="O96" s="106" t="s">
        <v>33</v>
      </c>
    </row>
    <row r="97" spans="1:15">
      <c r="A97" s="97" t="s">
        <v>1455</v>
      </c>
      <c r="B97" s="97" t="s">
        <v>1897</v>
      </c>
      <c r="C97" s="98">
        <v>259</v>
      </c>
      <c r="D97" s="99">
        <v>0.934285714285714</v>
      </c>
      <c r="E97" s="99">
        <v>0.931779574641571</v>
      </c>
      <c r="F97" s="105">
        <v>0.00250613964414326</v>
      </c>
      <c r="G97" s="99">
        <v>0.93760610857514</v>
      </c>
      <c r="H97" s="99">
        <v>0.935871005147094</v>
      </c>
      <c r="I97" s="105">
        <v>0.00173510342804573</v>
      </c>
      <c r="J97" s="99">
        <v>0.835600599246747</v>
      </c>
      <c r="K97" s="99">
        <v>0.841003676223833</v>
      </c>
      <c r="L97" s="105">
        <v>-0.00540307697708642</v>
      </c>
      <c r="M97" s="99">
        <v>0.927132547826266</v>
      </c>
      <c r="N97" s="99">
        <v>0.930989112746836</v>
      </c>
      <c r="O97" s="105">
        <v>-0.00385656492057085</v>
      </c>
    </row>
    <row r="98" spans="1:15">
      <c r="A98" s="100" t="s">
        <v>1455</v>
      </c>
      <c r="B98" s="100" t="s">
        <v>1851</v>
      </c>
      <c r="C98" s="101">
        <v>66</v>
      </c>
      <c r="D98" s="102">
        <v>0.974602473498233</v>
      </c>
      <c r="E98" s="102">
        <v>0.967996393959883</v>
      </c>
      <c r="F98" s="106">
        <v>0.00660607953835046</v>
      </c>
      <c r="G98" s="102">
        <v>0.904044641358948</v>
      </c>
      <c r="H98" s="102">
        <v>0.915594403980895</v>
      </c>
      <c r="I98" s="106">
        <v>-0.0115497626219473</v>
      </c>
      <c r="J98" s="102">
        <v>0.805286702201721</v>
      </c>
      <c r="K98" s="102">
        <v>0.823436214150022</v>
      </c>
      <c r="L98" s="106">
        <v>-0.0181495119483004</v>
      </c>
      <c r="M98" s="102">
        <v>0.923616326245917</v>
      </c>
      <c r="N98" s="102">
        <v>0.921708060063548</v>
      </c>
      <c r="O98" s="106">
        <v>0.00190826618236906</v>
      </c>
    </row>
    <row r="99" spans="1:15">
      <c r="A99" s="100" t="s">
        <v>1455</v>
      </c>
      <c r="B99" s="100" t="s">
        <v>1852</v>
      </c>
      <c r="C99" s="101">
        <v>36</v>
      </c>
      <c r="D99" s="102">
        <v>0.97713135748262</v>
      </c>
      <c r="E99" s="102">
        <v>0.975223546944858</v>
      </c>
      <c r="F99" s="106">
        <v>0.00190781053776135</v>
      </c>
      <c r="G99" s="102">
        <v>0.966025070958635</v>
      </c>
      <c r="H99" s="102">
        <v>0.957493135223463</v>
      </c>
      <c r="I99" s="106">
        <v>0.00853193573517208</v>
      </c>
      <c r="J99" s="102">
        <v>0.862079137177955</v>
      </c>
      <c r="K99" s="102">
        <v>0.853502299489564</v>
      </c>
      <c r="L99" s="106">
        <v>0.0085768376883909</v>
      </c>
      <c r="M99" s="102">
        <v>0.952432697482012</v>
      </c>
      <c r="N99" s="102">
        <v>0.952366596923863</v>
      </c>
      <c r="O99" s="106">
        <v>6.61005581488183e-5</v>
      </c>
    </row>
    <row r="100" spans="1:15">
      <c r="A100" s="100" t="s">
        <v>1455</v>
      </c>
      <c r="B100" s="100" t="s">
        <v>1853</v>
      </c>
      <c r="C100" s="101">
        <v>30</v>
      </c>
      <c r="D100" s="102">
        <v>0.975013150973172</v>
      </c>
      <c r="E100" s="102">
        <v>0.957849229937855</v>
      </c>
      <c r="F100" s="106">
        <v>0.0171639210353174</v>
      </c>
      <c r="G100" s="102">
        <v>0.935632620836867</v>
      </c>
      <c r="H100" s="102">
        <v>0.924524371995637</v>
      </c>
      <c r="I100" s="106">
        <v>0.0111082488412296</v>
      </c>
      <c r="J100" s="102">
        <v>0.884324103043949</v>
      </c>
      <c r="K100" s="102">
        <v>0.870586977850616</v>
      </c>
      <c r="L100" s="106">
        <v>0.0137371251933324</v>
      </c>
      <c r="M100" s="102">
        <v>0.95238475058611</v>
      </c>
      <c r="N100" s="102">
        <v>0.948810902170586</v>
      </c>
      <c r="O100" s="106">
        <v>0.00357384841552455</v>
      </c>
    </row>
    <row r="101" spans="1:15">
      <c r="A101" s="100" t="s">
        <v>1455</v>
      </c>
      <c r="B101" s="100" t="s">
        <v>1854</v>
      </c>
      <c r="C101" s="101">
        <v>25</v>
      </c>
      <c r="D101" s="102">
        <v>0.913544668587896</v>
      </c>
      <c r="E101" s="102">
        <v>0.9072708113804</v>
      </c>
      <c r="F101" s="106">
        <v>0.00627385720749585</v>
      </c>
      <c r="G101" s="102">
        <v>0.920820711305122</v>
      </c>
      <c r="H101" s="102">
        <v>0.916042280441677</v>
      </c>
      <c r="I101" s="106">
        <v>0.00477843086344554</v>
      </c>
      <c r="J101" s="102">
        <v>0.849767168249116</v>
      </c>
      <c r="K101" s="102">
        <v>0.855956443531805</v>
      </c>
      <c r="L101" s="106">
        <v>-0.0061892752826892</v>
      </c>
      <c r="M101" s="102">
        <v>0.939754422888579</v>
      </c>
      <c r="N101" s="102">
        <v>0.945810519832284</v>
      </c>
      <c r="O101" s="106">
        <v>-0.0060560969437059</v>
      </c>
    </row>
    <row r="102" spans="1:15">
      <c r="A102" s="100" t="s">
        <v>1455</v>
      </c>
      <c r="B102" s="100" t="s">
        <v>1855</v>
      </c>
      <c r="C102" s="101">
        <v>38</v>
      </c>
      <c r="D102" s="102">
        <v>0.959235860409146</v>
      </c>
      <c r="E102" s="102">
        <v>0.950314368961816</v>
      </c>
      <c r="F102" s="106">
        <v>0.00892149144733001</v>
      </c>
      <c r="G102" s="102">
        <v>0.946972886196957</v>
      </c>
      <c r="H102" s="102">
        <v>0.949121416973709</v>
      </c>
      <c r="I102" s="106">
        <v>-0.00214853077675159</v>
      </c>
      <c r="J102" s="102">
        <v>0.791547406352538</v>
      </c>
      <c r="K102" s="102">
        <v>0.803232139511647</v>
      </c>
      <c r="L102" s="106">
        <v>-0.0116847331591089</v>
      </c>
      <c r="M102" s="102">
        <v>0.932743450461155</v>
      </c>
      <c r="N102" s="102">
        <v>0.940920791089315</v>
      </c>
      <c r="O102" s="106">
        <v>-0.00817734062815978</v>
      </c>
    </row>
    <row r="103" spans="1:15">
      <c r="A103" s="100" t="s">
        <v>1455</v>
      </c>
      <c r="B103" s="100" t="s">
        <v>1856</v>
      </c>
      <c r="C103" s="101">
        <v>30</v>
      </c>
      <c r="D103" s="102">
        <v>0.787755102040816</v>
      </c>
      <c r="E103" s="102">
        <v>0.827586206896552</v>
      </c>
      <c r="F103" s="106">
        <v>-0.0398311048557354</v>
      </c>
      <c r="G103" s="102">
        <v>0.930562389965992</v>
      </c>
      <c r="H103" s="102">
        <v>0.918637216688321</v>
      </c>
      <c r="I103" s="106">
        <v>0.0119251732776708</v>
      </c>
      <c r="J103" s="102">
        <v>0.780970814333672</v>
      </c>
      <c r="K103" s="102">
        <v>0.818897069438429</v>
      </c>
      <c r="L103" s="106">
        <v>-0.037926255104757</v>
      </c>
      <c r="M103" s="102">
        <v>0.857073485337077</v>
      </c>
      <c r="N103" s="102">
        <v>0.841212011903688</v>
      </c>
      <c r="O103" s="106">
        <v>0.0158614734333882</v>
      </c>
    </row>
    <row r="104" spans="1:15">
      <c r="A104" s="100" t="s">
        <v>1455</v>
      </c>
      <c r="B104" s="100" t="s">
        <v>1857</v>
      </c>
      <c r="C104" s="101">
        <v>31</v>
      </c>
      <c r="D104" s="102">
        <v>0.850508905852417</v>
      </c>
      <c r="E104" s="102">
        <v>0.849093264248705</v>
      </c>
      <c r="F104" s="106">
        <v>0.00141564160371266</v>
      </c>
      <c r="G104" s="102">
        <v>0.918705696724207</v>
      </c>
      <c r="H104" s="102">
        <v>0.957390175286734</v>
      </c>
      <c r="I104" s="106">
        <v>-0.0386844785625274</v>
      </c>
      <c r="J104" s="102">
        <v>0.869250877234298</v>
      </c>
      <c r="K104" s="102">
        <v>0.909045661112313</v>
      </c>
      <c r="L104" s="106">
        <v>-0.0397947838780153</v>
      </c>
      <c r="M104" s="102">
        <v>0.849768175113377</v>
      </c>
      <c r="N104" s="102">
        <v>0.869416503066243</v>
      </c>
      <c r="O104" s="106">
        <v>-0.0196483279528664</v>
      </c>
    </row>
    <row r="105" spans="1:15">
      <c r="A105" s="100" t="s">
        <v>1455</v>
      </c>
      <c r="B105" s="100" t="s">
        <v>33</v>
      </c>
      <c r="C105" s="101">
        <v>3</v>
      </c>
      <c r="D105" s="102" t="s">
        <v>33</v>
      </c>
      <c r="E105" s="102" t="s">
        <v>33</v>
      </c>
      <c r="F105" s="106" t="s">
        <v>33</v>
      </c>
      <c r="G105" s="102">
        <v>0</v>
      </c>
      <c r="H105" s="102">
        <v>0</v>
      </c>
      <c r="I105" s="106">
        <v>0</v>
      </c>
      <c r="J105" s="102">
        <v>0.633333333333333</v>
      </c>
      <c r="K105" s="102">
        <v>0.884615384615385</v>
      </c>
      <c r="L105" s="106">
        <v>-0.251282051282051</v>
      </c>
      <c r="M105" s="102">
        <v>0.675</v>
      </c>
      <c r="N105" s="102">
        <v>0.8625</v>
      </c>
      <c r="O105" s="106">
        <v>-0.1875</v>
      </c>
    </row>
    <row r="107" spans="1:15">
      <c r="A107" s="103" t="s">
        <v>1898</v>
      </c>
    </row>
  </sheetData>
  <autoFilter xmlns:etc="http://www.wps.cn/officeDocument/2017/etCustomData" ref="A4:O105" etc:filterBottomFollowUsedRange="0">
    <extLst/>
  </autoFilter>
  <mergeCells count="9">
    <mergeCell ref="A1:O1"/>
    <mergeCell ref="D2:F2"/>
    <mergeCell ref="G2:I2"/>
    <mergeCell ref="J2:L2"/>
    <mergeCell ref="M2:O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O107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U25" sqref="U25"/>
    </sheetView>
  </sheetViews>
  <sheetFormatPr defaultColWidth="9.81904761904762" defaultRowHeight="15"/>
  <cols>
    <col min="1" max="1" width="19.6380952380952" style="87" customWidth="1"/>
    <col min="2" max="2" width="37.0952380952381" style="87" customWidth="1"/>
    <col min="3" max="3" width="9.81904761904762" style="87" customWidth="1"/>
    <col min="4" max="15" width="14.1809523809524" style="87" customWidth="1"/>
    <col min="16" max="16384" width="9.81904761904762" style="87"/>
  </cols>
  <sheetData>
    <row r="1" ht="40" customHeight="1" spans="1:15">
      <c r="A1" s="88" t="str">
        <f>"网管-RM达成率 (月累计) "&amp;TEXT('Display Absensi 630'!$AJ$8,"DD MMM")&amp;" - "&amp;TEXT('Display Absensi 630'!$T$3,"DD MMM YYYY")&amp;CHAR(10)&amp;"NM-Pencapaian RM Bulanan berdasarkan DP/CP yang di-handle"</f>
        <v>网管-RM达成率 (月累计) 01 Sep - 24 Sep 2026
NM-Pencapaian RM Bulanan berdasarkan DP/CP yang di-handle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ht="32" customHeight="1" spans="1:15">
      <c r="A2" s="89" t="s">
        <v>1887</v>
      </c>
      <c r="B2" s="89" t="s">
        <v>1858</v>
      </c>
      <c r="C2" s="89" t="s">
        <v>1888</v>
      </c>
      <c r="D2" s="89" t="s">
        <v>1904</v>
      </c>
      <c r="E2" s="90"/>
      <c r="F2" s="90"/>
      <c r="G2" s="89" t="s">
        <v>1905</v>
      </c>
      <c r="H2" s="90"/>
      <c r="I2" s="90"/>
      <c r="J2" s="89" t="s">
        <v>1906</v>
      </c>
      <c r="K2" s="90"/>
      <c r="L2" s="90"/>
      <c r="M2" s="89" t="s">
        <v>1907</v>
      </c>
      <c r="N2" s="90"/>
      <c r="O2" s="90"/>
    </row>
    <row r="3" ht="48" customHeight="1" spans="1:15">
      <c r="A3" s="90"/>
      <c r="B3" s="90"/>
      <c r="C3" s="90"/>
      <c r="D3" s="89" t="s">
        <v>1723</v>
      </c>
      <c r="E3" s="89" t="s">
        <v>1908</v>
      </c>
      <c r="F3" s="89" t="s">
        <v>1909</v>
      </c>
      <c r="G3" s="89" t="s">
        <v>1910</v>
      </c>
      <c r="H3" s="89" t="s">
        <v>1911</v>
      </c>
      <c r="I3" s="89" t="s">
        <v>1909</v>
      </c>
      <c r="J3" s="89" t="s">
        <v>1910</v>
      </c>
      <c r="K3" s="89" t="s">
        <v>1912</v>
      </c>
      <c r="L3" s="89" t="s">
        <v>1909</v>
      </c>
      <c r="M3" s="89" t="s">
        <v>1913</v>
      </c>
      <c r="N3" s="89" t="s">
        <v>1914</v>
      </c>
      <c r="O3" s="89" t="s">
        <v>1909</v>
      </c>
    </row>
    <row r="4" spans="1:15">
      <c r="A4" s="91" t="s">
        <v>1894</v>
      </c>
      <c r="B4" s="91"/>
      <c r="C4" s="91"/>
      <c r="D4" s="92"/>
      <c r="E4" s="92"/>
      <c r="F4" s="93">
        <v>0.9</v>
      </c>
      <c r="G4" s="92"/>
      <c r="H4" s="92"/>
      <c r="I4" s="93">
        <v>0.9</v>
      </c>
      <c r="J4" s="92"/>
      <c r="K4" s="92"/>
      <c r="L4" s="93">
        <v>0.9</v>
      </c>
      <c r="M4" s="92"/>
      <c r="N4" s="92"/>
      <c r="O4" s="93">
        <v>0.93</v>
      </c>
    </row>
    <row r="5" spans="1:15">
      <c r="A5" s="94" t="s">
        <v>1895</v>
      </c>
      <c r="B5" s="94" t="s">
        <v>1896</v>
      </c>
      <c r="C5" s="95">
        <v>1706</v>
      </c>
      <c r="D5" s="95">
        <v>1556361</v>
      </c>
      <c r="E5" s="95">
        <v>1459815</v>
      </c>
      <c r="F5" s="96">
        <v>0.937966834172792</v>
      </c>
      <c r="G5" s="95">
        <v>99383200</v>
      </c>
      <c r="H5" s="95">
        <v>94768239</v>
      </c>
      <c r="I5" s="96">
        <v>0.953563972582891</v>
      </c>
      <c r="J5" s="95">
        <v>99383200</v>
      </c>
      <c r="K5" s="95">
        <v>88829244</v>
      </c>
      <c r="L5" s="96">
        <v>0.893805431903984</v>
      </c>
      <c r="M5" s="95">
        <v>155492377</v>
      </c>
      <c r="N5" s="95">
        <v>149261986</v>
      </c>
      <c r="O5" s="96">
        <v>0.959931212576421</v>
      </c>
    </row>
    <row r="6" spans="1:15">
      <c r="A6" s="97" t="s">
        <v>24</v>
      </c>
      <c r="B6" s="97" t="s">
        <v>1897</v>
      </c>
      <c r="C6" s="98">
        <v>110</v>
      </c>
      <c r="D6" s="98">
        <v>138360</v>
      </c>
      <c r="E6" s="98">
        <v>129025</v>
      </c>
      <c r="F6" s="99">
        <v>0.932531078346343</v>
      </c>
      <c r="G6" s="98">
        <v>8963955</v>
      </c>
      <c r="H6" s="98">
        <v>8548381</v>
      </c>
      <c r="I6" s="99">
        <v>0.953639437056522</v>
      </c>
      <c r="J6" s="98">
        <v>8963955</v>
      </c>
      <c r="K6" s="98">
        <v>7470749</v>
      </c>
      <c r="L6" s="99">
        <v>0.833421073622079</v>
      </c>
      <c r="M6" s="98">
        <v>15127532</v>
      </c>
      <c r="N6" s="98">
        <v>14468006</v>
      </c>
      <c r="O6" s="99">
        <v>0.956402273682184</v>
      </c>
    </row>
    <row r="7" spans="1:15">
      <c r="A7" s="100" t="s">
        <v>24</v>
      </c>
      <c r="B7" s="100" t="s">
        <v>1734</v>
      </c>
      <c r="C7" s="101">
        <v>11</v>
      </c>
      <c r="D7" s="101">
        <v>14416</v>
      </c>
      <c r="E7" s="101">
        <v>13342</v>
      </c>
      <c r="F7" s="102">
        <v>0.925499445061043</v>
      </c>
      <c r="G7" s="101">
        <v>1092122</v>
      </c>
      <c r="H7" s="101">
        <v>1036637</v>
      </c>
      <c r="I7" s="102">
        <v>0.94919523642963</v>
      </c>
      <c r="J7" s="101">
        <v>1092122</v>
      </c>
      <c r="K7" s="101">
        <v>939267</v>
      </c>
      <c r="L7" s="102">
        <v>0.860038530493846</v>
      </c>
      <c r="M7" s="101">
        <v>1785258</v>
      </c>
      <c r="N7" s="101">
        <v>1734841</v>
      </c>
      <c r="O7" s="102">
        <v>0.971759263927119</v>
      </c>
    </row>
    <row r="8" spans="1:15">
      <c r="A8" s="100" t="s">
        <v>24</v>
      </c>
      <c r="B8" s="100" t="s">
        <v>1738</v>
      </c>
      <c r="C8" s="101">
        <v>7</v>
      </c>
      <c r="D8" s="101">
        <v>9911</v>
      </c>
      <c r="E8" s="101">
        <v>9203</v>
      </c>
      <c r="F8" s="102">
        <v>0.928564221571991</v>
      </c>
      <c r="G8" s="101">
        <v>624504</v>
      </c>
      <c r="H8" s="101">
        <v>607537</v>
      </c>
      <c r="I8" s="102">
        <v>0.972831238871168</v>
      </c>
      <c r="J8" s="101">
        <v>624504</v>
      </c>
      <c r="K8" s="101">
        <v>519584</v>
      </c>
      <c r="L8" s="102">
        <v>0.831994670970883</v>
      </c>
      <c r="M8" s="101">
        <v>1065122</v>
      </c>
      <c r="N8" s="101">
        <v>1003614</v>
      </c>
      <c r="O8" s="102">
        <v>0.942252624581973</v>
      </c>
    </row>
    <row r="9" spans="1:15">
      <c r="A9" s="100" t="s">
        <v>24</v>
      </c>
      <c r="B9" s="100" t="s">
        <v>1740</v>
      </c>
      <c r="C9" s="101">
        <v>11</v>
      </c>
      <c r="D9" s="101">
        <v>16921</v>
      </c>
      <c r="E9" s="101">
        <v>15594</v>
      </c>
      <c r="F9" s="102">
        <v>0.921576738963418</v>
      </c>
      <c r="G9" s="101">
        <v>999177</v>
      </c>
      <c r="H9" s="101">
        <v>922207</v>
      </c>
      <c r="I9" s="102">
        <v>0.922966601513045</v>
      </c>
      <c r="J9" s="101">
        <v>999177</v>
      </c>
      <c r="K9" s="101">
        <v>765728</v>
      </c>
      <c r="L9" s="102">
        <v>0.766358713220981</v>
      </c>
      <c r="M9" s="101">
        <v>1670669</v>
      </c>
      <c r="N9" s="101">
        <v>1593731</v>
      </c>
      <c r="O9" s="102">
        <v>0.953947789777628</v>
      </c>
    </row>
    <row r="10" spans="1:15">
      <c r="A10" s="100" t="s">
        <v>24</v>
      </c>
      <c r="B10" s="100" t="s">
        <v>1745</v>
      </c>
      <c r="C10" s="101">
        <v>10</v>
      </c>
      <c r="D10" s="101">
        <v>11889</v>
      </c>
      <c r="E10" s="101">
        <v>11238</v>
      </c>
      <c r="F10" s="102">
        <v>0.945243502397174</v>
      </c>
      <c r="G10" s="101">
        <v>667777</v>
      </c>
      <c r="H10" s="101">
        <v>635337</v>
      </c>
      <c r="I10" s="102">
        <v>0.951420908476932</v>
      </c>
      <c r="J10" s="101">
        <v>667777</v>
      </c>
      <c r="K10" s="101">
        <v>566101</v>
      </c>
      <c r="L10" s="102">
        <v>0.847739589713332</v>
      </c>
      <c r="M10" s="101">
        <v>1131702</v>
      </c>
      <c r="N10" s="101">
        <v>1079400</v>
      </c>
      <c r="O10" s="102">
        <v>0.953784653557209</v>
      </c>
    </row>
    <row r="11" spans="1:15">
      <c r="A11" s="100" t="s">
        <v>24</v>
      </c>
      <c r="B11" s="100" t="s">
        <v>1750</v>
      </c>
      <c r="C11" s="101">
        <v>14</v>
      </c>
      <c r="D11" s="101">
        <v>18022</v>
      </c>
      <c r="E11" s="101">
        <v>17225</v>
      </c>
      <c r="F11" s="102">
        <v>0.955776273443569</v>
      </c>
      <c r="G11" s="101">
        <v>951957</v>
      </c>
      <c r="H11" s="101">
        <v>936055</v>
      </c>
      <c r="I11" s="102">
        <v>0.983295463975789</v>
      </c>
      <c r="J11" s="101">
        <v>951957</v>
      </c>
      <c r="K11" s="101">
        <v>822183</v>
      </c>
      <c r="L11" s="102">
        <v>0.863676615645455</v>
      </c>
      <c r="M11" s="101">
        <v>1628911</v>
      </c>
      <c r="N11" s="101">
        <v>1569372</v>
      </c>
      <c r="O11" s="102">
        <v>0.963448586202684</v>
      </c>
    </row>
    <row r="12" spans="1:15">
      <c r="A12" s="100" t="s">
        <v>24</v>
      </c>
      <c r="B12" s="100" t="s">
        <v>1758</v>
      </c>
      <c r="C12" s="101">
        <v>13</v>
      </c>
      <c r="D12" s="101">
        <v>11933</v>
      </c>
      <c r="E12" s="101">
        <v>10664</v>
      </c>
      <c r="F12" s="102">
        <v>0.893656247381212</v>
      </c>
      <c r="G12" s="101">
        <v>905058</v>
      </c>
      <c r="H12" s="101">
        <v>844427</v>
      </c>
      <c r="I12" s="102">
        <v>0.933008713253736</v>
      </c>
      <c r="J12" s="101">
        <v>905058</v>
      </c>
      <c r="K12" s="101">
        <v>757362</v>
      </c>
      <c r="L12" s="102">
        <v>0.836810458556247</v>
      </c>
      <c r="M12" s="101">
        <v>1514949</v>
      </c>
      <c r="N12" s="101">
        <v>1440988</v>
      </c>
      <c r="O12" s="102">
        <v>0.951179214613825</v>
      </c>
    </row>
    <row r="13" spans="1:15">
      <c r="A13" s="100" t="s">
        <v>24</v>
      </c>
      <c r="B13" s="100" t="s">
        <v>1766</v>
      </c>
      <c r="C13" s="101">
        <v>13</v>
      </c>
      <c r="D13" s="101">
        <v>13723</v>
      </c>
      <c r="E13" s="101">
        <v>13108</v>
      </c>
      <c r="F13" s="102">
        <v>0.955184726371785</v>
      </c>
      <c r="G13" s="101">
        <v>870074</v>
      </c>
      <c r="H13" s="101">
        <v>837098</v>
      </c>
      <c r="I13" s="102">
        <v>0.962099775421401</v>
      </c>
      <c r="J13" s="101">
        <v>870074</v>
      </c>
      <c r="K13" s="101">
        <v>762792</v>
      </c>
      <c r="L13" s="102">
        <v>0.876697844091422</v>
      </c>
      <c r="M13" s="101">
        <v>1473122</v>
      </c>
      <c r="N13" s="101">
        <v>1408373</v>
      </c>
      <c r="O13" s="102">
        <v>0.956046410276949</v>
      </c>
    </row>
    <row r="14" spans="1:15">
      <c r="A14" s="100" t="s">
        <v>24</v>
      </c>
      <c r="B14" s="100" t="s">
        <v>1771</v>
      </c>
      <c r="C14" s="101">
        <v>10</v>
      </c>
      <c r="D14" s="101">
        <v>11922</v>
      </c>
      <c r="E14" s="101">
        <v>11270</v>
      </c>
      <c r="F14" s="102">
        <v>0.945311189397752</v>
      </c>
      <c r="G14" s="101">
        <v>853656</v>
      </c>
      <c r="H14" s="101">
        <v>829864</v>
      </c>
      <c r="I14" s="102">
        <v>0.972129288612743</v>
      </c>
      <c r="J14" s="101">
        <v>853656</v>
      </c>
      <c r="K14" s="101">
        <v>707663</v>
      </c>
      <c r="L14" s="102">
        <v>0.828979120395101</v>
      </c>
      <c r="M14" s="101">
        <v>1428484</v>
      </c>
      <c r="N14" s="101">
        <v>1371850</v>
      </c>
      <c r="O14" s="102">
        <v>0.960353773650947</v>
      </c>
    </row>
    <row r="15" spans="1:15">
      <c r="A15" s="100" t="s">
        <v>24</v>
      </c>
      <c r="B15" s="100" t="s">
        <v>1776</v>
      </c>
      <c r="C15" s="101">
        <v>12</v>
      </c>
      <c r="D15" s="101">
        <v>15048</v>
      </c>
      <c r="E15" s="101">
        <v>14077</v>
      </c>
      <c r="F15" s="102">
        <v>0.935473152578416</v>
      </c>
      <c r="G15" s="101">
        <v>1020121</v>
      </c>
      <c r="H15" s="101">
        <v>990528</v>
      </c>
      <c r="I15" s="102">
        <v>0.970990696201725</v>
      </c>
      <c r="J15" s="101">
        <v>1020121</v>
      </c>
      <c r="K15" s="101">
        <v>852222</v>
      </c>
      <c r="L15" s="102">
        <v>0.835412661831293</v>
      </c>
      <c r="M15" s="101">
        <v>1740376</v>
      </c>
      <c r="N15" s="101">
        <v>1665470</v>
      </c>
      <c r="O15" s="102">
        <v>0.956959875337283</v>
      </c>
    </row>
    <row r="16" spans="1:15">
      <c r="A16" s="100" t="s">
        <v>24</v>
      </c>
      <c r="B16" s="100" t="s">
        <v>1781</v>
      </c>
      <c r="C16" s="101">
        <v>9</v>
      </c>
      <c r="D16" s="101">
        <v>14575</v>
      </c>
      <c r="E16" s="101">
        <v>13304</v>
      </c>
      <c r="F16" s="102">
        <v>0.912795883361921</v>
      </c>
      <c r="G16" s="101">
        <v>979509</v>
      </c>
      <c r="H16" s="101">
        <v>908691</v>
      </c>
      <c r="I16" s="102">
        <v>0.927700511174476</v>
      </c>
      <c r="J16" s="101">
        <v>979509</v>
      </c>
      <c r="K16" s="101">
        <v>777847</v>
      </c>
      <c r="L16" s="102">
        <v>0.794119298546517</v>
      </c>
      <c r="M16" s="101">
        <v>1688939</v>
      </c>
      <c r="N16" s="101">
        <v>1600367</v>
      </c>
      <c r="O16" s="102">
        <v>0.947557608652533</v>
      </c>
    </row>
    <row r="17" spans="1:15">
      <c r="A17" s="97" t="s">
        <v>99</v>
      </c>
      <c r="B17" s="97" t="s">
        <v>1897</v>
      </c>
      <c r="C17" s="98">
        <v>108</v>
      </c>
      <c r="D17" s="98">
        <v>151307</v>
      </c>
      <c r="E17" s="98">
        <v>144791</v>
      </c>
      <c r="F17" s="99">
        <v>0.956935237629455</v>
      </c>
      <c r="G17" s="98">
        <v>7823351</v>
      </c>
      <c r="H17" s="98">
        <v>7327855</v>
      </c>
      <c r="I17" s="99">
        <v>0.936664480476461</v>
      </c>
      <c r="J17" s="98">
        <v>7823351</v>
      </c>
      <c r="K17" s="98">
        <v>7108199</v>
      </c>
      <c r="L17" s="99">
        <v>0.908587509367789</v>
      </c>
      <c r="M17" s="98">
        <v>17091728</v>
      </c>
      <c r="N17" s="98">
        <v>16569178</v>
      </c>
      <c r="O17" s="99">
        <v>0.969426730872385</v>
      </c>
    </row>
    <row r="18" spans="1:15">
      <c r="A18" s="100" t="s">
        <v>99</v>
      </c>
      <c r="B18" s="100" t="s">
        <v>1784</v>
      </c>
      <c r="C18" s="101">
        <v>16</v>
      </c>
      <c r="D18" s="101">
        <v>26989</v>
      </c>
      <c r="E18" s="101">
        <v>25161</v>
      </c>
      <c r="F18" s="102">
        <v>0.932268702063804</v>
      </c>
      <c r="G18" s="101">
        <v>1087636</v>
      </c>
      <c r="H18" s="101">
        <v>986552</v>
      </c>
      <c r="I18" s="102">
        <v>0.907060818141364</v>
      </c>
      <c r="J18" s="101">
        <v>1087636</v>
      </c>
      <c r="K18" s="101">
        <v>934324</v>
      </c>
      <c r="L18" s="102">
        <v>0.859041076242419</v>
      </c>
      <c r="M18" s="101">
        <v>2714877</v>
      </c>
      <c r="N18" s="101">
        <v>2615111</v>
      </c>
      <c r="O18" s="102">
        <v>0.96325211050077</v>
      </c>
    </row>
    <row r="19" spans="1:15">
      <c r="A19" s="100" t="s">
        <v>99</v>
      </c>
      <c r="B19" s="100" t="s">
        <v>1785</v>
      </c>
      <c r="C19" s="101">
        <v>6</v>
      </c>
      <c r="D19" s="101">
        <v>3283</v>
      </c>
      <c r="E19" s="101">
        <v>3071</v>
      </c>
      <c r="F19" s="102">
        <v>0.935424916235151</v>
      </c>
      <c r="G19" s="101">
        <v>257681</v>
      </c>
      <c r="H19" s="101">
        <v>237585</v>
      </c>
      <c r="I19" s="102">
        <v>0.922012100232458</v>
      </c>
      <c r="J19" s="101">
        <v>257681</v>
      </c>
      <c r="K19" s="101">
        <v>227182</v>
      </c>
      <c r="L19" s="102">
        <v>0.881640477955301</v>
      </c>
      <c r="M19" s="101">
        <v>417467</v>
      </c>
      <c r="N19" s="101">
        <v>404281</v>
      </c>
      <c r="O19" s="102">
        <v>0.968414269870433</v>
      </c>
    </row>
    <row r="20" spans="1:15">
      <c r="A20" s="100" t="s">
        <v>99</v>
      </c>
      <c r="B20" s="100" t="s">
        <v>1786</v>
      </c>
      <c r="C20" s="101">
        <v>14</v>
      </c>
      <c r="D20" s="101">
        <v>15765</v>
      </c>
      <c r="E20" s="101">
        <v>14858</v>
      </c>
      <c r="F20" s="102">
        <v>0.942467491278148</v>
      </c>
      <c r="G20" s="101">
        <v>1272505</v>
      </c>
      <c r="H20" s="101">
        <v>1158263</v>
      </c>
      <c r="I20" s="102">
        <v>0.910222749615915</v>
      </c>
      <c r="J20" s="101">
        <v>1272505</v>
      </c>
      <c r="K20" s="101">
        <v>1136295</v>
      </c>
      <c r="L20" s="102">
        <v>0.892959163225292</v>
      </c>
      <c r="M20" s="101">
        <v>2013984</v>
      </c>
      <c r="N20" s="101">
        <v>1926231</v>
      </c>
      <c r="O20" s="102">
        <v>0.956428154344821</v>
      </c>
    </row>
    <row r="21" spans="1:15">
      <c r="A21" s="100" t="s">
        <v>99</v>
      </c>
      <c r="B21" s="100" t="s">
        <v>803</v>
      </c>
      <c r="C21" s="101">
        <v>22</v>
      </c>
      <c r="D21" s="101">
        <v>32319</v>
      </c>
      <c r="E21" s="101">
        <v>31578</v>
      </c>
      <c r="F21" s="102">
        <v>0.977072310405644</v>
      </c>
      <c r="G21" s="101">
        <v>110</v>
      </c>
      <c r="H21" s="101">
        <v>25</v>
      </c>
      <c r="I21" s="102">
        <v>0.227272727272727</v>
      </c>
      <c r="J21" s="101">
        <v>110</v>
      </c>
      <c r="K21" s="101">
        <v>21</v>
      </c>
      <c r="L21" s="102">
        <v>0.190909090909091</v>
      </c>
      <c r="M21" s="101">
        <v>2971825</v>
      </c>
      <c r="N21" s="101">
        <v>2911841</v>
      </c>
      <c r="O21" s="102">
        <v>0.9798157697711</v>
      </c>
    </row>
    <row r="22" spans="1:15">
      <c r="A22" s="100" t="s">
        <v>99</v>
      </c>
      <c r="B22" s="100" t="s">
        <v>1787</v>
      </c>
      <c r="C22" s="101">
        <v>13</v>
      </c>
      <c r="D22" s="101">
        <v>24368</v>
      </c>
      <c r="E22" s="101">
        <v>23628</v>
      </c>
      <c r="F22" s="102">
        <v>0.969632304661852</v>
      </c>
      <c r="G22" s="101">
        <v>2079675</v>
      </c>
      <c r="H22" s="101">
        <v>1993213</v>
      </c>
      <c r="I22" s="102">
        <v>0.958425234712155</v>
      </c>
      <c r="J22" s="101">
        <v>2079675</v>
      </c>
      <c r="K22" s="101">
        <v>1930693</v>
      </c>
      <c r="L22" s="102">
        <v>0.928362845156094</v>
      </c>
      <c r="M22" s="101">
        <v>3228927</v>
      </c>
      <c r="N22" s="101">
        <v>3133427</v>
      </c>
      <c r="O22" s="102">
        <v>0.970423611311126</v>
      </c>
    </row>
    <row r="23" spans="1:15">
      <c r="A23" s="100" t="s">
        <v>99</v>
      </c>
      <c r="B23" s="100" t="s">
        <v>1788</v>
      </c>
      <c r="C23" s="101">
        <v>16</v>
      </c>
      <c r="D23" s="101">
        <v>26403</v>
      </c>
      <c r="E23" s="101">
        <v>25484</v>
      </c>
      <c r="F23" s="102">
        <v>0.965193349240617</v>
      </c>
      <c r="G23" s="101">
        <v>1611563</v>
      </c>
      <c r="H23" s="101">
        <v>1531762</v>
      </c>
      <c r="I23" s="102">
        <v>0.950482233707277</v>
      </c>
      <c r="J23" s="101">
        <v>1611563</v>
      </c>
      <c r="K23" s="101">
        <v>1501311</v>
      </c>
      <c r="L23" s="102">
        <v>0.931586912829346</v>
      </c>
      <c r="M23" s="101">
        <v>3120274</v>
      </c>
      <c r="N23" s="101">
        <v>3044855</v>
      </c>
      <c r="O23" s="102">
        <v>0.975829366267193</v>
      </c>
    </row>
    <row r="24" spans="1:15">
      <c r="A24" s="100" t="s">
        <v>99</v>
      </c>
      <c r="B24" s="100" t="s">
        <v>1789</v>
      </c>
      <c r="C24" s="101">
        <v>9</v>
      </c>
      <c r="D24" s="101">
        <v>14621</v>
      </c>
      <c r="E24" s="101">
        <v>13873</v>
      </c>
      <c r="F24" s="102">
        <v>0.948840708569865</v>
      </c>
      <c r="G24" s="101">
        <v>1006177</v>
      </c>
      <c r="H24" s="101">
        <v>946943</v>
      </c>
      <c r="I24" s="102">
        <v>0.94112964220013</v>
      </c>
      <c r="J24" s="101">
        <v>1006177</v>
      </c>
      <c r="K24" s="101">
        <v>910886</v>
      </c>
      <c r="L24" s="102">
        <v>0.905293998968372</v>
      </c>
      <c r="M24" s="101">
        <v>1638210</v>
      </c>
      <c r="N24" s="101">
        <v>1584041</v>
      </c>
      <c r="O24" s="102">
        <v>0.966934031656503</v>
      </c>
    </row>
    <row r="25" spans="1:15">
      <c r="A25" s="100" t="s">
        <v>99</v>
      </c>
      <c r="B25" s="100" t="s">
        <v>1790</v>
      </c>
      <c r="C25" s="101">
        <v>9</v>
      </c>
      <c r="D25" s="101">
        <v>5392</v>
      </c>
      <c r="E25" s="101">
        <v>5122</v>
      </c>
      <c r="F25" s="102">
        <v>0.949925816023739</v>
      </c>
      <c r="G25" s="101">
        <v>507995</v>
      </c>
      <c r="H25" s="101">
        <v>473512</v>
      </c>
      <c r="I25" s="102">
        <v>0.93211941062412</v>
      </c>
      <c r="J25" s="101">
        <v>507995</v>
      </c>
      <c r="K25" s="101">
        <v>467486</v>
      </c>
      <c r="L25" s="102">
        <v>0.920257089144578</v>
      </c>
      <c r="M25" s="101">
        <v>797006</v>
      </c>
      <c r="N25" s="101">
        <v>768540</v>
      </c>
      <c r="O25" s="102">
        <v>0.964283832242166</v>
      </c>
    </row>
    <row r="26" spans="1:15">
      <c r="A26" s="100" t="s">
        <v>99</v>
      </c>
      <c r="B26" s="100" t="s">
        <v>33</v>
      </c>
      <c r="C26" s="101">
        <v>3</v>
      </c>
      <c r="D26" s="101">
        <v>2167</v>
      </c>
      <c r="E26" s="101">
        <v>2016</v>
      </c>
      <c r="F26" s="102">
        <v>0.930318412551915</v>
      </c>
      <c r="G26" s="101">
        <v>9</v>
      </c>
      <c r="H26" s="101">
        <v>0</v>
      </c>
      <c r="I26" s="102">
        <v>0</v>
      </c>
      <c r="J26" s="101">
        <v>9</v>
      </c>
      <c r="K26" s="101">
        <v>1</v>
      </c>
      <c r="L26" s="102">
        <v>0.111111111111111</v>
      </c>
      <c r="M26" s="101">
        <v>189158</v>
      </c>
      <c r="N26" s="101">
        <v>180851</v>
      </c>
      <c r="O26" s="102">
        <v>0.956084331616955</v>
      </c>
    </row>
    <row r="27" spans="1:15">
      <c r="A27" s="97" t="s">
        <v>210</v>
      </c>
      <c r="B27" s="97" t="s">
        <v>1897</v>
      </c>
      <c r="C27" s="98">
        <v>48</v>
      </c>
      <c r="D27" s="98">
        <v>86022</v>
      </c>
      <c r="E27" s="98">
        <v>81390</v>
      </c>
      <c r="F27" s="99">
        <v>0.94615330961847</v>
      </c>
      <c r="G27" s="98">
        <v>5298456</v>
      </c>
      <c r="H27" s="98">
        <v>5040262</v>
      </c>
      <c r="I27" s="99">
        <v>0.951269954869872</v>
      </c>
      <c r="J27" s="98">
        <v>5298456</v>
      </c>
      <c r="K27" s="98">
        <v>4813869</v>
      </c>
      <c r="L27" s="99">
        <v>0.908541846907854</v>
      </c>
      <c r="M27" s="98">
        <v>9227620</v>
      </c>
      <c r="N27" s="98">
        <v>8883484</v>
      </c>
      <c r="O27" s="99">
        <v>0.962705876488195</v>
      </c>
    </row>
    <row r="28" spans="1:15">
      <c r="A28" s="100" t="s">
        <v>210</v>
      </c>
      <c r="B28" s="100" t="s">
        <v>1791</v>
      </c>
      <c r="C28" s="101">
        <v>6</v>
      </c>
      <c r="D28" s="101">
        <v>12233</v>
      </c>
      <c r="E28" s="101">
        <v>11452</v>
      </c>
      <c r="F28" s="102">
        <v>0.936156298536745</v>
      </c>
      <c r="G28" s="101">
        <v>687768</v>
      </c>
      <c r="H28" s="101">
        <v>665816</v>
      </c>
      <c r="I28" s="102">
        <v>0.968082260297077</v>
      </c>
      <c r="J28" s="101">
        <v>687768</v>
      </c>
      <c r="K28" s="101">
        <v>628931</v>
      </c>
      <c r="L28" s="102">
        <v>0.914452257156483</v>
      </c>
      <c r="M28" s="101">
        <v>1231975</v>
      </c>
      <c r="N28" s="101">
        <v>1192835</v>
      </c>
      <c r="O28" s="102">
        <v>0.968229874794537</v>
      </c>
    </row>
    <row r="29" spans="1:15">
      <c r="A29" s="100" t="s">
        <v>210</v>
      </c>
      <c r="B29" s="100" t="s">
        <v>1792</v>
      </c>
      <c r="C29" s="101">
        <v>8</v>
      </c>
      <c r="D29" s="101">
        <v>8644</v>
      </c>
      <c r="E29" s="101">
        <v>8370</v>
      </c>
      <c r="F29" s="102">
        <v>0.968301712170291</v>
      </c>
      <c r="G29" s="101">
        <v>521757</v>
      </c>
      <c r="H29" s="101">
        <v>492897</v>
      </c>
      <c r="I29" s="102">
        <v>0.944686894473864</v>
      </c>
      <c r="J29" s="101">
        <v>521757</v>
      </c>
      <c r="K29" s="101">
        <v>479555</v>
      </c>
      <c r="L29" s="102">
        <v>0.919115603623909</v>
      </c>
      <c r="M29" s="101">
        <v>912910</v>
      </c>
      <c r="N29" s="101">
        <v>885601</v>
      </c>
      <c r="O29" s="102">
        <v>0.970085769681568</v>
      </c>
    </row>
    <row r="30" spans="1:15">
      <c r="A30" s="100" t="s">
        <v>210</v>
      </c>
      <c r="B30" s="100" t="s">
        <v>1793</v>
      </c>
      <c r="C30" s="101">
        <v>5</v>
      </c>
      <c r="D30" s="101">
        <v>5420</v>
      </c>
      <c r="E30" s="101">
        <v>5067</v>
      </c>
      <c r="F30" s="102">
        <v>0.934870848708487</v>
      </c>
      <c r="G30" s="101">
        <v>339755</v>
      </c>
      <c r="H30" s="101">
        <v>321280</v>
      </c>
      <c r="I30" s="102">
        <v>0.945622580977469</v>
      </c>
      <c r="J30" s="101">
        <v>339755</v>
      </c>
      <c r="K30" s="101">
        <v>309230</v>
      </c>
      <c r="L30" s="102">
        <v>0.910155847596062</v>
      </c>
      <c r="M30" s="101">
        <v>580485</v>
      </c>
      <c r="N30" s="101">
        <v>554884</v>
      </c>
      <c r="O30" s="102">
        <v>0.955897223873141</v>
      </c>
    </row>
    <row r="31" spans="1:15">
      <c r="A31" s="100" t="s">
        <v>210</v>
      </c>
      <c r="B31" s="100" t="s">
        <v>1794</v>
      </c>
      <c r="C31" s="101">
        <v>7</v>
      </c>
      <c r="D31" s="101">
        <v>17440</v>
      </c>
      <c r="E31" s="101">
        <v>16553</v>
      </c>
      <c r="F31" s="102">
        <v>0.949139908256881</v>
      </c>
      <c r="G31" s="101">
        <v>989428</v>
      </c>
      <c r="H31" s="101">
        <v>942141</v>
      </c>
      <c r="I31" s="102">
        <v>0.952207740229708</v>
      </c>
      <c r="J31" s="101">
        <v>989428</v>
      </c>
      <c r="K31" s="101">
        <v>909014</v>
      </c>
      <c r="L31" s="102">
        <v>0.918726779513012</v>
      </c>
      <c r="M31" s="101">
        <v>1744846</v>
      </c>
      <c r="N31" s="101">
        <v>1685244</v>
      </c>
      <c r="O31" s="102">
        <v>0.965841111479179</v>
      </c>
    </row>
    <row r="32" spans="1:15">
      <c r="A32" s="100" t="s">
        <v>210</v>
      </c>
      <c r="B32" s="100" t="s">
        <v>1795</v>
      </c>
      <c r="C32" s="101">
        <v>8</v>
      </c>
      <c r="D32" s="101">
        <v>12562</v>
      </c>
      <c r="E32" s="101">
        <v>11952</v>
      </c>
      <c r="F32" s="102">
        <v>0.951440853367298</v>
      </c>
      <c r="G32" s="101">
        <v>772673</v>
      </c>
      <c r="H32" s="101">
        <v>734471</v>
      </c>
      <c r="I32" s="102">
        <v>0.950558645118957</v>
      </c>
      <c r="J32" s="101">
        <v>772673</v>
      </c>
      <c r="K32" s="101">
        <v>691212</v>
      </c>
      <c r="L32" s="102">
        <v>0.894572477619899</v>
      </c>
      <c r="M32" s="101">
        <v>1394459</v>
      </c>
      <c r="N32" s="101">
        <v>1337221</v>
      </c>
      <c r="O32" s="102">
        <v>0.9589532571413</v>
      </c>
    </row>
    <row r="33" spans="1:15">
      <c r="A33" s="100" t="s">
        <v>210</v>
      </c>
      <c r="B33" s="100" t="s">
        <v>1796</v>
      </c>
      <c r="C33" s="101">
        <v>8</v>
      </c>
      <c r="D33" s="101">
        <v>15910</v>
      </c>
      <c r="E33" s="101">
        <v>14971</v>
      </c>
      <c r="F33" s="102">
        <v>0.94098051539912</v>
      </c>
      <c r="G33" s="101">
        <v>1099147</v>
      </c>
      <c r="H33" s="101">
        <v>1056515</v>
      </c>
      <c r="I33" s="102">
        <v>0.961213559241848</v>
      </c>
      <c r="J33" s="101">
        <v>1099147</v>
      </c>
      <c r="K33" s="101">
        <v>997463</v>
      </c>
      <c r="L33" s="102">
        <v>0.907488261351757</v>
      </c>
      <c r="M33" s="101">
        <v>1829599</v>
      </c>
      <c r="N33" s="101">
        <v>1756947</v>
      </c>
      <c r="O33" s="102">
        <v>0.960290752235872</v>
      </c>
    </row>
    <row r="34" spans="1:15">
      <c r="A34" s="100" t="s">
        <v>210</v>
      </c>
      <c r="B34" s="100" t="s">
        <v>1797</v>
      </c>
      <c r="C34" s="101">
        <v>6</v>
      </c>
      <c r="D34" s="101">
        <v>13813</v>
      </c>
      <c r="E34" s="101">
        <v>13025</v>
      </c>
      <c r="F34" s="102">
        <v>0.942952291319771</v>
      </c>
      <c r="G34" s="101">
        <v>887928</v>
      </c>
      <c r="H34" s="101">
        <v>827142</v>
      </c>
      <c r="I34" s="102">
        <v>0.931541746628105</v>
      </c>
      <c r="J34" s="101">
        <v>887928</v>
      </c>
      <c r="K34" s="101">
        <v>798464</v>
      </c>
      <c r="L34" s="102">
        <v>0.899244082853565</v>
      </c>
      <c r="M34" s="101">
        <v>1533346</v>
      </c>
      <c r="N34" s="101">
        <v>1470752</v>
      </c>
      <c r="O34" s="102">
        <v>0.959178163310825</v>
      </c>
    </row>
    <row r="35" spans="1:15">
      <c r="A35" s="97" t="s">
        <v>260</v>
      </c>
      <c r="B35" s="97" t="s">
        <v>1897</v>
      </c>
      <c r="C35" s="98">
        <v>88</v>
      </c>
      <c r="D35" s="98">
        <v>100843</v>
      </c>
      <c r="E35" s="98">
        <v>95425</v>
      </c>
      <c r="F35" s="99">
        <v>0.946272919290382</v>
      </c>
      <c r="G35" s="98">
        <v>5397910</v>
      </c>
      <c r="H35" s="98">
        <v>5193532</v>
      </c>
      <c r="I35" s="99">
        <v>0.962137568058749</v>
      </c>
      <c r="J35" s="98">
        <v>5397910</v>
      </c>
      <c r="K35" s="98">
        <v>5080180</v>
      </c>
      <c r="L35" s="99">
        <v>0.941138329464552</v>
      </c>
      <c r="M35" s="98">
        <v>9346054</v>
      </c>
      <c r="N35" s="98">
        <v>9207007</v>
      </c>
      <c r="O35" s="99">
        <v>0.98512238427041</v>
      </c>
    </row>
    <row r="36" spans="1:15">
      <c r="A36" s="100" t="s">
        <v>260</v>
      </c>
      <c r="B36" s="100" t="s">
        <v>1798</v>
      </c>
      <c r="C36" s="101">
        <v>14</v>
      </c>
      <c r="D36" s="101">
        <v>18285</v>
      </c>
      <c r="E36" s="101">
        <v>17583</v>
      </c>
      <c r="F36" s="102">
        <v>0.961607875307629</v>
      </c>
      <c r="G36" s="101">
        <v>1133548</v>
      </c>
      <c r="H36" s="101">
        <v>1086023</v>
      </c>
      <c r="I36" s="102">
        <v>0.958074117725937</v>
      </c>
      <c r="J36" s="101">
        <v>1133548</v>
      </c>
      <c r="K36" s="101">
        <v>1064800</v>
      </c>
      <c r="L36" s="102">
        <v>0.939351487541771</v>
      </c>
      <c r="M36" s="101">
        <v>1807218</v>
      </c>
      <c r="N36" s="101">
        <v>1771840</v>
      </c>
      <c r="O36" s="102">
        <v>0.980424055094626</v>
      </c>
    </row>
    <row r="37" spans="1:15">
      <c r="A37" s="100" t="s">
        <v>260</v>
      </c>
      <c r="B37" s="100" t="s">
        <v>1799</v>
      </c>
      <c r="C37" s="101">
        <v>18</v>
      </c>
      <c r="D37" s="101">
        <v>13917</v>
      </c>
      <c r="E37" s="101">
        <v>12819</v>
      </c>
      <c r="F37" s="102">
        <v>0.921103686139254</v>
      </c>
      <c r="G37" s="101">
        <v>689768</v>
      </c>
      <c r="H37" s="101">
        <v>657044</v>
      </c>
      <c r="I37" s="102">
        <v>0.952557961517496</v>
      </c>
      <c r="J37" s="101">
        <v>689768</v>
      </c>
      <c r="K37" s="101">
        <v>644601</v>
      </c>
      <c r="L37" s="102">
        <v>0.934518562763132</v>
      </c>
      <c r="M37" s="101">
        <v>1262230</v>
      </c>
      <c r="N37" s="101">
        <v>1236690</v>
      </c>
      <c r="O37" s="102">
        <v>0.979765969751947</v>
      </c>
    </row>
    <row r="38" spans="1:15">
      <c r="A38" s="100" t="s">
        <v>260</v>
      </c>
      <c r="B38" s="100" t="s">
        <v>1800</v>
      </c>
      <c r="C38" s="101">
        <v>14</v>
      </c>
      <c r="D38" s="101">
        <v>24683</v>
      </c>
      <c r="E38" s="101">
        <v>23358</v>
      </c>
      <c r="F38" s="102">
        <v>0.946319329092898</v>
      </c>
      <c r="G38" s="101">
        <v>1288149</v>
      </c>
      <c r="H38" s="101">
        <v>1253922</v>
      </c>
      <c r="I38" s="102">
        <v>0.973429316018566</v>
      </c>
      <c r="J38" s="101">
        <v>1288149</v>
      </c>
      <c r="K38" s="101">
        <v>1223277</v>
      </c>
      <c r="L38" s="102">
        <v>0.949639366253438</v>
      </c>
      <c r="M38" s="101">
        <v>2351452</v>
      </c>
      <c r="N38" s="101">
        <v>2331733</v>
      </c>
      <c r="O38" s="102">
        <v>0.991614117575013</v>
      </c>
    </row>
    <row r="39" spans="1:15">
      <c r="A39" s="100" t="s">
        <v>260</v>
      </c>
      <c r="B39" s="100" t="s">
        <v>1801</v>
      </c>
      <c r="C39" s="101">
        <v>13</v>
      </c>
      <c r="D39" s="101">
        <v>16603</v>
      </c>
      <c r="E39" s="101">
        <v>15318</v>
      </c>
      <c r="F39" s="102">
        <v>0.922604348611697</v>
      </c>
      <c r="G39" s="101">
        <v>891331</v>
      </c>
      <c r="H39" s="101">
        <v>850734</v>
      </c>
      <c r="I39" s="102">
        <v>0.954453508292655</v>
      </c>
      <c r="J39" s="101">
        <v>891331</v>
      </c>
      <c r="K39" s="101">
        <v>832476</v>
      </c>
      <c r="L39" s="102">
        <v>0.93396953544755</v>
      </c>
      <c r="M39" s="101">
        <v>1480516</v>
      </c>
      <c r="N39" s="101">
        <v>1456653</v>
      </c>
      <c r="O39" s="102">
        <v>0.983881970880423</v>
      </c>
    </row>
    <row r="40" spans="1:15">
      <c r="A40" s="100" t="s">
        <v>260</v>
      </c>
      <c r="B40" s="100" t="s">
        <v>1802</v>
      </c>
      <c r="C40" s="101">
        <v>14</v>
      </c>
      <c r="D40" s="101">
        <v>12047</v>
      </c>
      <c r="E40" s="101">
        <v>11501</v>
      </c>
      <c r="F40" s="102">
        <v>0.954677513073794</v>
      </c>
      <c r="G40" s="101">
        <v>609929</v>
      </c>
      <c r="H40" s="101">
        <v>582528</v>
      </c>
      <c r="I40" s="102">
        <v>0.955075098904954</v>
      </c>
      <c r="J40" s="101">
        <v>609929</v>
      </c>
      <c r="K40" s="101">
        <v>567573</v>
      </c>
      <c r="L40" s="102">
        <v>0.930555851582725</v>
      </c>
      <c r="M40" s="101">
        <v>1106088</v>
      </c>
      <c r="N40" s="101">
        <v>1094816</v>
      </c>
      <c r="O40" s="102">
        <v>0.989809129110884</v>
      </c>
    </row>
    <row r="41" spans="1:15">
      <c r="A41" s="100" t="s">
        <v>260</v>
      </c>
      <c r="B41" s="100" t="s">
        <v>1803</v>
      </c>
      <c r="C41" s="101">
        <v>15</v>
      </c>
      <c r="D41" s="101">
        <v>15308</v>
      </c>
      <c r="E41" s="101">
        <v>14846</v>
      </c>
      <c r="F41" s="102">
        <v>0.96981970211654</v>
      </c>
      <c r="G41" s="101">
        <v>785185</v>
      </c>
      <c r="H41" s="101">
        <v>763281</v>
      </c>
      <c r="I41" s="102">
        <v>0.972103389647026</v>
      </c>
      <c r="J41" s="101">
        <v>785185</v>
      </c>
      <c r="K41" s="101">
        <v>747453</v>
      </c>
      <c r="L41" s="102">
        <v>0.951945083005916</v>
      </c>
      <c r="M41" s="101">
        <v>1338550</v>
      </c>
      <c r="N41" s="101">
        <v>1315275</v>
      </c>
      <c r="O41" s="102">
        <v>0.982611781405252</v>
      </c>
    </row>
    <row r="42" spans="1:15">
      <c r="A42" s="97" t="s">
        <v>350</v>
      </c>
      <c r="B42" s="97" t="s">
        <v>1897</v>
      </c>
      <c r="C42" s="98">
        <v>23</v>
      </c>
      <c r="D42" s="98">
        <v>21777</v>
      </c>
      <c r="E42" s="98">
        <v>20556</v>
      </c>
      <c r="F42" s="99">
        <v>0.943931671029067</v>
      </c>
      <c r="G42" s="98">
        <v>1291750</v>
      </c>
      <c r="H42" s="98">
        <v>1227571</v>
      </c>
      <c r="I42" s="99">
        <v>0.950316237662086</v>
      </c>
      <c r="J42" s="98">
        <v>1291750</v>
      </c>
      <c r="K42" s="98">
        <v>1179260</v>
      </c>
      <c r="L42" s="99">
        <v>0.912916586026708</v>
      </c>
      <c r="M42" s="98">
        <v>2502373</v>
      </c>
      <c r="N42" s="98">
        <v>2421535</v>
      </c>
      <c r="O42" s="99">
        <v>0.967695463466078</v>
      </c>
    </row>
    <row r="43" spans="1:15">
      <c r="A43" s="100" t="s">
        <v>350</v>
      </c>
      <c r="B43" s="100" t="s">
        <v>1804</v>
      </c>
      <c r="C43" s="101">
        <v>23</v>
      </c>
      <c r="D43" s="101">
        <v>21777</v>
      </c>
      <c r="E43" s="101">
        <v>20556</v>
      </c>
      <c r="F43" s="102">
        <v>0.943931671029067</v>
      </c>
      <c r="G43" s="101">
        <v>1291750</v>
      </c>
      <c r="H43" s="101">
        <v>1227571</v>
      </c>
      <c r="I43" s="102">
        <v>0.950316237662086</v>
      </c>
      <c r="J43" s="101">
        <v>1291750</v>
      </c>
      <c r="K43" s="101">
        <v>1179260</v>
      </c>
      <c r="L43" s="102">
        <v>0.912916586026708</v>
      </c>
      <c r="M43" s="101">
        <v>2502373</v>
      </c>
      <c r="N43" s="101">
        <v>2421535</v>
      </c>
      <c r="O43" s="102">
        <v>0.967695463466078</v>
      </c>
    </row>
    <row r="44" spans="1:15">
      <c r="A44" s="97" t="s">
        <v>375</v>
      </c>
      <c r="B44" s="97" t="s">
        <v>1897</v>
      </c>
      <c r="C44" s="98">
        <v>291</v>
      </c>
      <c r="D44" s="98">
        <v>334565</v>
      </c>
      <c r="E44" s="98">
        <v>313404</v>
      </c>
      <c r="F44" s="99">
        <v>0.93675070614081</v>
      </c>
      <c r="G44" s="98">
        <v>15999064</v>
      </c>
      <c r="H44" s="98">
        <v>15429850</v>
      </c>
      <c r="I44" s="99">
        <v>0.964422043689556</v>
      </c>
      <c r="J44" s="98">
        <v>15999064</v>
      </c>
      <c r="K44" s="98">
        <v>14109656</v>
      </c>
      <c r="L44" s="99">
        <v>0.88190509144785</v>
      </c>
      <c r="M44" s="98">
        <v>32703493</v>
      </c>
      <c r="N44" s="98">
        <v>31201963</v>
      </c>
      <c r="O44" s="99">
        <v>0.954086555830596</v>
      </c>
    </row>
    <row r="45" spans="1:15">
      <c r="A45" s="100" t="s">
        <v>375</v>
      </c>
      <c r="B45" s="100" t="s">
        <v>1805</v>
      </c>
      <c r="C45" s="101">
        <v>13</v>
      </c>
      <c r="D45" s="101">
        <v>12130</v>
      </c>
      <c r="E45" s="101">
        <v>11640</v>
      </c>
      <c r="F45" s="102">
        <v>0.959604286892003</v>
      </c>
      <c r="G45" s="101">
        <v>736182</v>
      </c>
      <c r="H45" s="101">
        <v>715814</v>
      </c>
      <c r="I45" s="102">
        <v>0.972332928542127</v>
      </c>
      <c r="J45" s="101">
        <v>736182</v>
      </c>
      <c r="K45" s="101">
        <v>619080</v>
      </c>
      <c r="L45" s="102">
        <v>0.840933356153777</v>
      </c>
      <c r="M45" s="101">
        <v>1215921</v>
      </c>
      <c r="N45" s="101">
        <v>1164579</v>
      </c>
      <c r="O45" s="102">
        <v>0.957775217304414</v>
      </c>
    </row>
    <row r="46" spans="1:15">
      <c r="A46" s="100" t="s">
        <v>375</v>
      </c>
      <c r="B46" s="100" t="s">
        <v>1806</v>
      </c>
      <c r="C46" s="101">
        <v>7</v>
      </c>
      <c r="D46" s="101">
        <v>10567</v>
      </c>
      <c r="E46" s="101">
        <v>8269</v>
      </c>
      <c r="F46" s="102">
        <v>0.78253051954197</v>
      </c>
      <c r="G46" s="101">
        <v>550774</v>
      </c>
      <c r="H46" s="101">
        <v>505950</v>
      </c>
      <c r="I46" s="102">
        <v>0.918616347176882</v>
      </c>
      <c r="J46" s="101">
        <v>550774</v>
      </c>
      <c r="K46" s="101">
        <v>432847</v>
      </c>
      <c r="L46" s="102">
        <v>0.78588858588096</v>
      </c>
      <c r="M46" s="101">
        <v>1171415</v>
      </c>
      <c r="N46" s="101">
        <v>1089441</v>
      </c>
      <c r="O46" s="102">
        <v>0.930021384394088</v>
      </c>
    </row>
    <row r="47" spans="1:15">
      <c r="A47" s="100" t="s">
        <v>375</v>
      </c>
      <c r="B47" s="100" t="s">
        <v>1807</v>
      </c>
      <c r="C47" s="101">
        <v>12</v>
      </c>
      <c r="D47" s="101">
        <v>17121</v>
      </c>
      <c r="E47" s="101">
        <v>15308</v>
      </c>
      <c r="F47" s="102">
        <v>0.894106652648794</v>
      </c>
      <c r="G47" s="101">
        <v>812433</v>
      </c>
      <c r="H47" s="101">
        <v>762651</v>
      </c>
      <c r="I47" s="102">
        <v>0.938724793306033</v>
      </c>
      <c r="J47" s="101">
        <v>812433</v>
      </c>
      <c r="K47" s="101">
        <v>599278</v>
      </c>
      <c r="L47" s="102">
        <v>0.737633749490727</v>
      </c>
      <c r="M47" s="101">
        <v>1594268</v>
      </c>
      <c r="N47" s="101">
        <v>1444313</v>
      </c>
      <c r="O47" s="102">
        <v>0.905941159202844</v>
      </c>
    </row>
    <row r="48" spans="1:15">
      <c r="A48" s="100" t="s">
        <v>375</v>
      </c>
      <c r="B48" s="100" t="s">
        <v>1808</v>
      </c>
      <c r="C48" s="101">
        <v>1</v>
      </c>
      <c r="D48" s="101">
        <v>0</v>
      </c>
      <c r="E48" s="101">
        <v>0</v>
      </c>
      <c r="F48" s="102" t="s">
        <v>33</v>
      </c>
      <c r="G48" s="101">
        <v>326</v>
      </c>
      <c r="H48" s="101">
        <v>326</v>
      </c>
      <c r="I48" s="102">
        <v>1</v>
      </c>
      <c r="J48" s="101">
        <v>326</v>
      </c>
      <c r="K48" s="101">
        <v>322</v>
      </c>
      <c r="L48" s="102">
        <v>0.987730061349693</v>
      </c>
      <c r="M48" s="101">
        <v>373</v>
      </c>
      <c r="N48" s="101">
        <v>372</v>
      </c>
      <c r="O48" s="102">
        <v>0.997319034852547</v>
      </c>
    </row>
    <row r="49" spans="1:15">
      <c r="A49" s="100" t="s">
        <v>375</v>
      </c>
      <c r="B49" s="100" t="s">
        <v>1809</v>
      </c>
      <c r="C49" s="101">
        <v>24</v>
      </c>
      <c r="D49" s="101">
        <v>21064</v>
      </c>
      <c r="E49" s="101">
        <v>20201</v>
      </c>
      <c r="F49" s="102">
        <v>0.959029624003038</v>
      </c>
      <c r="G49" s="101">
        <v>402308</v>
      </c>
      <c r="H49" s="101">
        <v>391508</v>
      </c>
      <c r="I49" s="102">
        <v>0.973154896248645</v>
      </c>
      <c r="J49" s="101">
        <v>402308</v>
      </c>
      <c r="K49" s="101">
        <v>358654</v>
      </c>
      <c r="L49" s="102">
        <v>0.891491096373922</v>
      </c>
      <c r="M49" s="101">
        <v>1932118</v>
      </c>
      <c r="N49" s="101">
        <v>1835979</v>
      </c>
      <c r="O49" s="102">
        <v>0.950241651907389</v>
      </c>
    </row>
    <row r="50" spans="1:15">
      <c r="A50" s="100" t="s">
        <v>375</v>
      </c>
      <c r="B50" s="100" t="s">
        <v>1810</v>
      </c>
      <c r="C50" s="101">
        <v>18</v>
      </c>
      <c r="D50" s="101">
        <v>21444</v>
      </c>
      <c r="E50" s="101">
        <v>20944</v>
      </c>
      <c r="F50" s="102">
        <v>0.97668345457937</v>
      </c>
      <c r="G50" s="101">
        <v>1103966</v>
      </c>
      <c r="H50" s="101">
        <v>1068989</v>
      </c>
      <c r="I50" s="102">
        <v>0.968316959036782</v>
      </c>
      <c r="J50" s="101">
        <v>1103966</v>
      </c>
      <c r="K50" s="101">
        <v>1032766</v>
      </c>
      <c r="L50" s="102">
        <v>0.935505260125765</v>
      </c>
      <c r="M50" s="101">
        <v>2320589</v>
      </c>
      <c r="N50" s="101">
        <v>2236093</v>
      </c>
      <c r="O50" s="102">
        <v>0.963588554457511</v>
      </c>
    </row>
    <row r="51" spans="1:15">
      <c r="A51" s="100" t="s">
        <v>375</v>
      </c>
      <c r="B51" s="100" t="s">
        <v>1811</v>
      </c>
      <c r="C51" s="101">
        <v>20</v>
      </c>
      <c r="D51" s="101">
        <v>24090</v>
      </c>
      <c r="E51" s="101">
        <v>21705</v>
      </c>
      <c r="F51" s="102">
        <v>0.900996264009963</v>
      </c>
      <c r="G51" s="101">
        <v>1113164</v>
      </c>
      <c r="H51" s="101">
        <v>1065507</v>
      </c>
      <c r="I51" s="102">
        <v>0.957187799821051</v>
      </c>
      <c r="J51" s="101">
        <v>1113164</v>
      </c>
      <c r="K51" s="101">
        <v>982279</v>
      </c>
      <c r="L51" s="102">
        <v>0.882420739441807</v>
      </c>
      <c r="M51" s="101">
        <v>2740316</v>
      </c>
      <c r="N51" s="101">
        <v>2593413</v>
      </c>
      <c r="O51" s="102">
        <v>0.946391948957711</v>
      </c>
    </row>
    <row r="52" spans="1:15">
      <c r="A52" s="100" t="s">
        <v>375</v>
      </c>
      <c r="B52" s="100" t="s">
        <v>1812</v>
      </c>
      <c r="C52" s="101">
        <v>15</v>
      </c>
      <c r="D52" s="101">
        <v>19167</v>
      </c>
      <c r="E52" s="101">
        <v>18423</v>
      </c>
      <c r="F52" s="102">
        <v>0.961183283768978</v>
      </c>
      <c r="G52" s="101">
        <v>1006250</v>
      </c>
      <c r="H52" s="101">
        <v>980527</v>
      </c>
      <c r="I52" s="102">
        <v>0.974436770186335</v>
      </c>
      <c r="J52" s="101">
        <v>1006250</v>
      </c>
      <c r="K52" s="101">
        <v>938992</v>
      </c>
      <c r="L52" s="102">
        <v>0.933159751552795</v>
      </c>
      <c r="M52" s="101">
        <v>1933730</v>
      </c>
      <c r="N52" s="101">
        <v>1849818</v>
      </c>
      <c r="O52" s="102">
        <v>0.956606144601366</v>
      </c>
    </row>
    <row r="53" spans="1:15">
      <c r="A53" s="100" t="s">
        <v>375</v>
      </c>
      <c r="B53" s="100" t="s">
        <v>1813</v>
      </c>
      <c r="C53" s="101">
        <v>17</v>
      </c>
      <c r="D53" s="101">
        <v>19243</v>
      </c>
      <c r="E53" s="101">
        <v>19040</v>
      </c>
      <c r="F53" s="102">
        <v>0.989450709348854</v>
      </c>
      <c r="G53" s="101">
        <v>1395143</v>
      </c>
      <c r="H53" s="101">
        <v>1378934</v>
      </c>
      <c r="I53" s="102">
        <v>0.988381836127193</v>
      </c>
      <c r="J53" s="101">
        <v>1395143</v>
      </c>
      <c r="K53" s="101">
        <v>1313739</v>
      </c>
      <c r="L53" s="102">
        <v>0.941651859343451</v>
      </c>
      <c r="M53" s="101">
        <v>1673052</v>
      </c>
      <c r="N53" s="101">
        <v>1624988</v>
      </c>
      <c r="O53" s="102">
        <v>0.97127166400088</v>
      </c>
    </row>
    <row r="54" spans="1:15">
      <c r="A54" s="100" t="s">
        <v>375</v>
      </c>
      <c r="B54" s="100" t="s">
        <v>1814</v>
      </c>
      <c r="C54" s="101">
        <v>12</v>
      </c>
      <c r="D54" s="101">
        <v>9943</v>
      </c>
      <c r="E54" s="101">
        <v>9222</v>
      </c>
      <c r="F54" s="102">
        <v>0.92748667404204</v>
      </c>
      <c r="G54" s="101">
        <v>496156</v>
      </c>
      <c r="H54" s="101">
        <v>485979</v>
      </c>
      <c r="I54" s="102">
        <v>0.979488306097276</v>
      </c>
      <c r="J54" s="101">
        <v>496156</v>
      </c>
      <c r="K54" s="101">
        <v>440860</v>
      </c>
      <c r="L54" s="102">
        <v>0.888551181483243</v>
      </c>
      <c r="M54" s="101">
        <v>916436</v>
      </c>
      <c r="N54" s="101">
        <v>865996</v>
      </c>
      <c r="O54" s="102">
        <v>0.94496069556412</v>
      </c>
    </row>
    <row r="55" spans="1:15">
      <c r="A55" s="100" t="s">
        <v>375</v>
      </c>
      <c r="B55" s="100" t="s">
        <v>1815</v>
      </c>
      <c r="C55" s="101">
        <v>28</v>
      </c>
      <c r="D55" s="101">
        <v>28360</v>
      </c>
      <c r="E55" s="101">
        <v>27305</v>
      </c>
      <c r="F55" s="102">
        <v>0.962799717912553</v>
      </c>
      <c r="G55" s="101">
        <v>1064957</v>
      </c>
      <c r="H55" s="101">
        <v>1034054</v>
      </c>
      <c r="I55" s="102">
        <v>0.970981926969821</v>
      </c>
      <c r="J55" s="101">
        <v>1064957</v>
      </c>
      <c r="K55" s="101">
        <v>982963</v>
      </c>
      <c r="L55" s="102">
        <v>0.923007220009822</v>
      </c>
      <c r="M55" s="101">
        <v>2449006</v>
      </c>
      <c r="N55" s="101">
        <v>2383764</v>
      </c>
      <c r="O55" s="102">
        <v>0.973359803936781</v>
      </c>
    </row>
    <row r="56" spans="1:15">
      <c r="A56" s="100" t="s">
        <v>375</v>
      </c>
      <c r="B56" s="100" t="s">
        <v>1816</v>
      </c>
      <c r="C56" s="101">
        <v>17</v>
      </c>
      <c r="D56" s="101">
        <v>19427</v>
      </c>
      <c r="E56" s="101">
        <v>18826</v>
      </c>
      <c r="F56" s="102">
        <v>0.969063674267772</v>
      </c>
      <c r="G56" s="101">
        <v>1177999</v>
      </c>
      <c r="H56" s="101">
        <v>1141732</v>
      </c>
      <c r="I56" s="102">
        <v>0.969213046870159</v>
      </c>
      <c r="J56" s="101">
        <v>1177999</v>
      </c>
      <c r="K56" s="101">
        <v>1081921</v>
      </c>
      <c r="L56" s="102">
        <v>0.918439659116858</v>
      </c>
      <c r="M56" s="101">
        <v>1725323</v>
      </c>
      <c r="N56" s="101">
        <v>1662780</v>
      </c>
      <c r="O56" s="102">
        <v>0.963749976091433</v>
      </c>
    </row>
    <row r="57" spans="1:15">
      <c r="A57" s="100" t="s">
        <v>375</v>
      </c>
      <c r="B57" s="100" t="s">
        <v>1817</v>
      </c>
      <c r="C57" s="101">
        <v>19</v>
      </c>
      <c r="D57" s="101">
        <v>21262</v>
      </c>
      <c r="E57" s="101">
        <v>20284</v>
      </c>
      <c r="F57" s="102">
        <v>0.954002445677735</v>
      </c>
      <c r="G57" s="101">
        <v>256927</v>
      </c>
      <c r="H57" s="101">
        <v>247639</v>
      </c>
      <c r="I57" s="102">
        <v>0.963849653792712</v>
      </c>
      <c r="J57" s="101">
        <v>256927</v>
      </c>
      <c r="K57" s="101">
        <v>238848</v>
      </c>
      <c r="L57" s="102">
        <v>0.929633709185878</v>
      </c>
      <c r="M57" s="101">
        <v>1847990</v>
      </c>
      <c r="N57" s="101">
        <v>1796615</v>
      </c>
      <c r="O57" s="102">
        <v>0.972199524889204</v>
      </c>
    </row>
    <row r="58" spans="1:15">
      <c r="A58" s="100" t="s">
        <v>375</v>
      </c>
      <c r="B58" s="100" t="s">
        <v>1818</v>
      </c>
      <c r="C58" s="101">
        <v>18</v>
      </c>
      <c r="D58" s="101">
        <v>21145</v>
      </c>
      <c r="E58" s="101">
        <v>19918</v>
      </c>
      <c r="F58" s="102">
        <v>0.941972097422558</v>
      </c>
      <c r="G58" s="101">
        <v>908443</v>
      </c>
      <c r="H58" s="101">
        <v>863179</v>
      </c>
      <c r="I58" s="102">
        <v>0.950174089073282</v>
      </c>
      <c r="J58" s="101">
        <v>908443</v>
      </c>
      <c r="K58" s="101">
        <v>834361</v>
      </c>
      <c r="L58" s="102">
        <v>0.918451680512701</v>
      </c>
      <c r="M58" s="101">
        <v>2139889</v>
      </c>
      <c r="N58" s="101">
        <v>2052700</v>
      </c>
      <c r="O58" s="102">
        <v>0.959255363245477</v>
      </c>
    </row>
    <row r="59" spans="1:15">
      <c r="A59" s="100" t="s">
        <v>375</v>
      </c>
      <c r="B59" s="100" t="s">
        <v>1819</v>
      </c>
      <c r="C59" s="101">
        <v>22</v>
      </c>
      <c r="D59" s="101">
        <v>20650</v>
      </c>
      <c r="E59" s="101">
        <v>20199</v>
      </c>
      <c r="F59" s="102">
        <v>0.9781598062954</v>
      </c>
      <c r="G59" s="101">
        <v>996118</v>
      </c>
      <c r="H59" s="101">
        <v>982583</v>
      </c>
      <c r="I59" s="102">
        <v>0.986412252363676</v>
      </c>
      <c r="J59" s="101">
        <v>996118</v>
      </c>
      <c r="K59" s="101">
        <v>924622</v>
      </c>
      <c r="L59" s="102">
        <v>0.928225370889794</v>
      </c>
      <c r="M59" s="101">
        <v>1845468</v>
      </c>
      <c r="N59" s="101">
        <v>1774340</v>
      </c>
      <c r="O59" s="102">
        <v>0.961458014985901</v>
      </c>
    </row>
    <row r="60" spans="1:15">
      <c r="A60" s="100" t="s">
        <v>375</v>
      </c>
      <c r="B60" s="100" t="s">
        <v>1820</v>
      </c>
      <c r="C60" s="101">
        <v>15</v>
      </c>
      <c r="D60" s="101">
        <v>20776</v>
      </c>
      <c r="E60" s="101">
        <v>18492</v>
      </c>
      <c r="F60" s="102">
        <v>0.890065460146323</v>
      </c>
      <c r="G60" s="101">
        <v>1108809</v>
      </c>
      <c r="H60" s="101">
        <v>1055146</v>
      </c>
      <c r="I60" s="102">
        <v>0.951603026310212</v>
      </c>
      <c r="J60" s="101">
        <v>1108809</v>
      </c>
      <c r="K60" s="101">
        <v>982929</v>
      </c>
      <c r="L60" s="102">
        <v>0.886472782959013</v>
      </c>
      <c r="M60" s="101">
        <v>2273874</v>
      </c>
      <c r="N60" s="101">
        <v>2145821</v>
      </c>
      <c r="O60" s="102">
        <v>0.943685094248846</v>
      </c>
    </row>
    <row r="61" spans="1:15">
      <c r="A61" s="100" t="s">
        <v>375</v>
      </c>
      <c r="B61" s="100" t="s">
        <v>1821</v>
      </c>
      <c r="C61" s="101">
        <v>8</v>
      </c>
      <c r="D61" s="101">
        <v>10876</v>
      </c>
      <c r="E61" s="101">
        <v>10434</v>
      </c>
      <c r="F61" s="102">
        <v>0.959360058845164</v>
      </c>
      <c r="G61" s="101">
        <v>382698</v>
      </c>
      <c r="H61" s="101">
        <v>374603</v>
      </c>
      <c r="I61" s="102">
        <v>0.9788475508103</v>
      </c>
      <c r="J61" s="101">
        <v>382698</v>
      </c>
      <c r="K61" s="101">
        <v>352264</v>
      </c>
      <c r="L61" s="102">
        <v>0.920475152731397</v>
      </c>
      <c r="M61" s="101">
        <v>993438</v>
      </c>
      <c r="N61" s="101">
        <v>960354</v>
      </c>
      <c r="O61" s="102">
        <v>0.966697468790201</v>
      </c>
    </row>
    <row r="62" spans="1:15">
      <c r="A62" s="100" t="s">
        <v>375</v>
      </c>
      <c r="B62" s="100" t="s">
        <v>1822</v>
      </c>
      <c r="C62" s="101">
        <v>10</v>
      </c>
      <c r="D62" s="101">
        <v>13124</v>
      </c>
      <c r="E62" s="101">
        <v>12603</v>
      </c>
      <c r="F62" s="102">
        <v>0.960301737275221</v>
      </c>
      <c r="G62" s="101">
        <v>737787</v>
      </c>
      <c r="H62" s="101">
        <v>723904</v>
      </c>
      <c r="I62" s="102">
        <v>0.981182915936442</v>
      </c>
      <c r="J62" s="101">
        <v>737787</v>
      </c>
      <c r="K62" s="101">
        <v>678723</v>
      </c>
      <c r="L62" s="102">
        <v>0.919944374189299</v>
      </c>
      <c r="M62" s="101">
        <v>1527103</v>
      </c>
      <c r="N62" s="101">
        <v>1463102</v>
      </c>
      <c r="O62" s="102">
        <v>0.958089925826876</v>
      </c>
    </row>
    <row r="63" spans="1:15">
      <c r="A63" s="100" t="s">
        <v>375</v>
      </c>
      <c r="B63" s="100" t="s">
        <v>33</v>
      </c>
      <c r="C63" s="101">
        <v>15</v>
      </c>
      <c r="D63" s="101">
        <v>24176</v>
      </c>
      <c r="E63" s="101">
        <v>20591</v>
      </c>
      <c r="F63" s="102">
        <v>0.85171244209133</v>
      </c>
      <c r="G63" s="101">
        <v>1748624</v>
      </c>
      <c r="H63" s="101">
        <v>1650825</v>
      </c>
      <c r="I63" s="102">
        <v>0.944070880875477</v>
      </c>
      <c r="J63" s="101">
        <v>1748624</v>
      </c>
      <c r="K63" s="101">
        <v>1314208</v>
      </c>
      <c r="L63" s="102">
        <v>0.751566946353247</v>
      </c>
      <c r="M63" s="101">
        <v>2403184</v>
      </c>
      <c r="N63" s="101">
        <v>2257495</v>
      </c>
      <c r="O63" s="102">
        <v>0.939376676941924</v>
      </c>
    </row>
    <row r="64" spans="1:15">
      <c r="A64" s="97" t="s">
        <v>668</v>
      </c>
      <c r="B64" s="97" t="s">
        <v>1897</v>
      </c>
      <c r="C64" s="98">
        <v>256</v>
      </c>
      <c r="D64" s="98">
        <v>190869</v>
      </c>
      <c r="E64" s="98">
        <v>175320</v>
      </c>
      <c r="F64" s="99">
        <v>0.918535749650284</v>
      </c>
      <c r="G64" s="98">
        <v>14674636</v>
      </c>
      <c r="H64" s="98">
        <v>13974526</v>
      </c>
      <c r="I64" s="99">
        <v>0.952291150526664</v>
      </c>
      <c r="J64" s="98">
        <v>14674636</v>
      </c>
      <c r="K64" s="98">
        <v>13552589</v>
      </c>
      <c r="L64" s="99">
        <v>0.923538341939112</v>
      </c>
      <c r="M64" s="98">
        <v>18911598</v>
      </c>
      <c r="N64" s="98">
        <v>18174608</v>
      </c>
      <c r="O64" s="99">
        <v>0.961029734240332</v>
      </c>
    </row>
    <row r="65" spans="1:15">
      <c r="A65" s="100" t="s">
        <v>668</v>
      </c>
      <c r="B65" s="100" t="s">
        <v>1823</v>
      </c>
      <c r="C65" s="101">
        <v>48</v>
      </c>
      <c r="D65" s="101">
        <v>35118</v>
      </c>
      <c r="E65" s="101">
        <v>32793</v>
      </c>
      <c r="F65" s="102">
        <v>0.933794635229797</v>
      </c>
      <c r="G65" s="101">
        <v>2431327</v>
      </c>
      <c r="H65" s="101">
        <v>2341989</v>
      </c>
      <c r="I65" s="102">
        <v>0.963255456793759</v>
      </c>
      <c r="J65" s="101">
        <v>2431327</v>
      </c>
      <c r="K65" s="101">
        <v>2291559</v>
      </c>
      <c r="L65" s="102">
        <v>0.94251369725257</v>
      </c>
      <c r="M65" s="101">
        <v>3389287</v>
      </c>
      <c r="N65" s="101">
        <v>3262335</v>
      </c>
      <c r="O65" s="102">
        <v>0.962543154356654</v>
      </c>
    </row>
    <row r="66" spans="1:15">
      <c r="A66" s="100" t="s">
        <v>668</v>
      </c>
      <c r="B66" s="100" t="s">
        <v>1824</v>
      </c>
      <c r="C66" s="101">
        <v>41</v>
      </c>
      <c r="D66" s="101">
        <v>31713</v>
      </c>
      <c r="E66" s="101">
        <v>30068</v>
      </c>
      <c r="F66" s="102">
        <v>0.948128527733106</v>
      </c>
      <c r="G66" s="101">
        <v>2339291</v>
      </c>
      <c r="H66" s="101">
        <v>2241632</v>
      </c>
      <c r="I66" s="102">
        <v>0.958252735551071</v>
      </c>
      <c r="J66" s="101">
        <v>2339291</v>
      </c>
      <c r="K66" s="101">
        <v>2179652</v>
      </c>
      <c r="L66" s="102">
        <v>0.931757528242532</v>
      </c>
      <c r="M66" s="101">
        <v>3028511</v>
      </c>
      <c r="N66" s="101">
        <v>2922823</v>
      </c>
      <c r="O66" s="102">
        <v>0.965102322560493</v>
      </c>
    </row>
    <row r="67" spans="1:15">
      <c r="A67" s="100" t="s">
        <v>668</v>
      </c>
      <c r="B67" s="100" t="s">
        <v>1825</v>
      </c>
      <c r="C67" s="101">
        <v>48</v>
      </c>
      <c r="D67" s="101">
        <v>33224</v>
      </c>
      <c r="E67" s="101">
        <v>28476</v>
      </c>
      <c r="F67" s="102">
        <v>0.857091259330604</v>
      </c>
      <c r="G67" s="101">
        <v>2872476</v>
      </c>
      <c r="H67" s="101">
        <v>2698255</v>
      </c>
      <c r="I67" s="102">
        <v>0.939348144249073</v>
      </c>
      <c r="J67" s="101">
        <v>2872476</v>
      </c>
      <c r="K67" s="101">
        <v>2650110</v>
      </c>
      <c r="L67" s="102">
        <v>0.92258734276631</v>
      </c>
      <c r="M67" s="101">
        <v>3707119</v>
      </c>
      <c r="N67" s="101">
        <v>3560604</v>
      </c>
      <c r="O67" s="102">
        <v>0.960477394979767</v>
      </c>
    </row>
    <row r="68" spans="1:15">
      <c r="A68" s="100" t="s">
        <v>668</v>
      </c>
      <c r="B68" s="100" t="s">
        <v>1826</v>
      </c>
      <c r="C68" s="101">
        <v>49</v>
      </c>
      <c r="D68" s="101">
        <v>35011</v>
      </c>
      <c r="E68" s="101">
        <v>32368</v>
      </c>
      <c r="F68" s="102">
        <v>0.92450943989032</v>
      </c>
      <c r="G68" s="101">
        <v>2721829</v>
      </c>
      <c r="H68" s="101">
        <v>2605953</v>
      </c>
      <c r="I68" s="102">
        <v>0.95742715651865</v>
      </c>
      <c r="J68" s="101">
        <v>2721829</v>
      </c>
      <c r="K68" s="101">
        <v>2506095</v>
      </c>
      <c r="L68" s="102">
        <v>0.920739326386779</v>
      </c>
      <c r="M68" s="101">
        <v>3425468</v>
      </c>
      <c r="N68" s="101">
        <v>3276107</v>
      </c>
      <c r="O68" s="102">
        <v>0.956396906933593</v>
      </c>
    </row>
    <row r="69" spans="1:15">
      <c r="A69" s="100" t="s">
        <v>668</v>
      </c>
      <c r="B69" s="100" t="s">
        <v>1827</v>
      </c>
      <c r="C69" s="101">
        <v>31</v>
      </c>
      <c r="D69" s="101">
        <v>27046</v>
      </c>
      <c r="E69" s="101">
        <v>25012</v>
      </c>
      <c r="F69" s="102">
        <v>0.924794794054574</v>
      </c>
      <c r="G69" s="101">
        <v>2112453</v>
      </c>
      <c r="H69" s="101">
        <v>2030530</v>
      </c>
      <c r="I69" s="102">
        <v>0.961219018837342</v>
      </c>
      <c r="J69" s="101">
        <v>2112453</v>
      </c>
      <c r="K69" s="101">
        <v>1934959</v>
      </c>
      <c r="L69" s="102">
        <v>0.915977302216901</v>
      </c>
      <c r="M69" s="101">
        <v>2733131</v>
      </c>
      <c r="N69" s="101">
        <v>2624725</v>
      </c>
      <c r="O69" s="102">
        <v>0.96033633221386</v>
      </c>
    </row>
    <row r="70" spans="1:15">
      <c r="A70" s="100" t="s">
        <v>668</v>
      </c>
      <c r="B70" s="100" t="s">
        <v>1828</v>
      </c>
      <c r="C70" s="101">
        <v>31</v>
      </c>
      <c r="D70" s="101">
        <v>28757</v>
      </c>
      <c r="E70" s="101">
        <v>26603</v>
      </c>
      <c r="F70" s="102">
        <v>0.925096498243906</v>
      </c>
      <c r="G70" s="101">
        <v>2197260</v>
      </c>
      <c r="H70" s="101">
        <v>2056167</v>
      </c>
      <c r="I70" s="102">
        <v>0.93578684361432</v>
      </c>
      <c r="J70" s="101">
        <v>2197260</v>
      </c>
      <c r="K70" s="101">
        <v>1990214</v>
      </c>
      <c r="L70" s="102">
        <v>0.905770823662197</v>
      </c>
      <c r="M70" s="101">
        <v>2628082</v>
      </c>
      <c r="N70" s="101">
        <v>2528014</v>
      </c>
      <c r="O70" s="102">
        <v>0.961923562506802</v>
      </c>
    </row>
    <row r="71" spans="1:15">
      <c r="A71" s="100" t="s">
        <v>668</v>
      </c>
      <c r="B71" s="100" t="s">
        <v>33</v>
      </c>
      <c r="C71" s="101">
        <v>8</v>
      </c>
      <c r="D71" s="101">
        <v>0</v>
      </c>
      <c r="E71" s="101">
        <v>0</v>
      </c>
      <c r="F71" s="102" t="s">
        <v>33</v>
      </c>
      <c r="G71" s="101">
        <v>0</v>
      </c>
      <c r="H71" s="101">
        <v>0</v>
      </c>
      <c r="I71" s="102" t="s">
        <v>33</v>
      </c>
      <c r="J71" s="101">
        <v>0</v>
      </c>
      <c r="K71" s="101">
        <v>0</v>
      </c>
      <c r="L71" s="102" t="s">
        <v>33</v>
      </c>
      <c r="M71" s="101">
        <v>0</v>
      </c>
      <c r="N71" s="101">
        <v>0</v>
      </c>
      <c r="O71" s="102" t="s">
        <v>33</v>
      </c>
    </row>
    <row r="72" spans="1:15">
      <c r="A72" s="97" t="s">
        <v>927</v>
      </c>
      <c r="B72" s="97" t="s">
        <v>1897</v>
      </c>
      <c r="C72" s="98">
        <v>156</v>
      </c>
      <c r="D72" s="98">
        <v>94578</v>
      </c>
      <c r="E72" s="98">
        <v>87877</v>
      </c>
      <c r="F72" s="99">
        <v>0.929148427752754</v>
      </c>
      <c r="G72" s="98">
        <v>8744573</v>
      </c>
      <c r="H72" s="98">
        <v>8231506</v>
      </c>
      <c r="I72" s="99">
        <v>0.941327380993903</v>
      </c>
      <c r="J72" s="98">
        <v>8744573</v>
      </c>
      <c r="K72" s="98">
        <v>7922187</v>
      </c>
      <c r="L72" s="99">
        <v>0.905954698988733</v>
      </c>
      <c r="M72" s="98">
        <v>9672830</v>
      </c>
      <c r="N72" s="98">
        <v>9222270</v>
      </c>
      <c r="O72" s="99">
        <v>0.953420043565327</v>
      </c>
    </row>
    <row r="73" spans="1:15">
      <c r="A73" s="100" t="s">
        <v>927</v>
      </c>
      <c r="B73" s="100" t="s">
        <v>1829</v>
      </c>
      <c r="C73" s="101">
        <v>51</v>
      </c>
      <c r="D73" s="101">
        <v>30484</v>
      </c>
      <c r="E73" s="101">
        <v>28029</v>
      </c>
      <c r="F73" s="102">
        <v>0.919465949350479</v>
      </c>
      <c r="G73" s="101">
        <v>2698984</v>
      </c>
      <c r="H73" s="101">
        <v>2494933</v>
      </c>
      <c r="I73" s="102">
        <v>0.92439710646673</v>
      </c>
      <c r="J73" s="101">
        <v>2698984</v>
      </c>
      <c r="K73" s="101">
        <v>2448931</v>
      </c>
      <c r="L73" s="102">
        <v>0.907352915022838</v>
      </c>
      <c r="M73" s="101">
        <v>3009439</v>
      </c>
      <c r="N73" s="101">
        <v>2849124</v>
      </c>
      <c r="O73" s="102">
        <v>0.946729274127171</v>
      </c>
    </row>
    <row r="74" spans="1:15">
      <c r="A74" s="100" t="s">
        <v>927</v>
      </c>
      <c r="B74" s="100" t="s">
        <v>1830</v>
      </c>
      <c r="C74" s="101">
        <v>77</v>
      </c>
      <c r="D74" s="101">
        <v>38008</v>
      </c>
      <c r="E74" s="101">
        <v>34842</v>
      </c>
      <c r="F74" s="102">
        <v>0.916701747000631</v>
      </c>
      <c r="G74" s="101">
        <v>3798902</v>
      </c>
      <c r="H74" s="101">
        <v>3587277</v>
      </c>
      <c r="I74" s="102">
        <v>0.944293114168252</v>
      </c>
      <c r="J74" s="101">
        <v>3798902</v>
      </c>
      <c r="K74" s="101">
        <v>3411989</v>
      </c>
      <c r="L74" s="102">
        <v>0.898151360577346</v>
      </c>
      <c r="M74" s="101">
        <v>4297715</v>
      </c>
      <c r="N74" s="101">
        <v>4103272</v>
      </c>
      <c r="O74" s="102">
        <v>0.954756655571623</v>
      </c>
    </row>
    <row r="75" spans="1:15">
      <c r="A75" s="100" t="s">
        <v>927</v>
      </c>
      <c r="B75" s="100" t="s">
        <v>1831</v>
      </c>
      <c r="C75" s="101">
        <v>28</v>
      </c>
      <c r="D75" s="101">
        <v>26086</v>
      </c>
      <c r="E75" s="101">
        <v>25006</v>
      </c>
      <c r="F75" s="102">
        <v>0.958598481944338</v>
      </c>
      <c r="G75" s="101">
        <v>2246687</v>
      </c>
      <c r="H75" s="101">
        <v>2149296</v>
      </c>
      <c r="I75" s="102">
        <v>0.956651282532903</v>
      </c>
      <c r="J75" s="101">
        <v>2246687</v>
      </c>
      <c r="K75" s="101">
        <v>2061267</v>
      </c>
      <c r="L75" s="102">
        <v>0.917469589666918</v>
      </c>
      <c r="M75" s="101">
        <v>2365676</v>
      </c>
      <c r="N75" s="101">
        <v>2269874</v>
      </c>
      <c r="O75" s="102">
        <v>0.959503330126357</v>
      </c>
    </row>
    <row r="76" spans="1:15">
      <c r="A76" s="97" t="s">
        <v>1085</v>
      </c>
      <c r="B76" s="97" t="s">
        <v>1897</v>
      </c>
      <c r="C76" s="98">
        <v>367</v>
      </c>
      <c r="D76" s="98">
        <v>336053</v>
      </c>
      <c r="E76" s="98">
        <v>317285</v>
      </c>
      <c r="F76" s="99">
        <v>0.944151666552597</v>
      </c>
      <c r="G76" s="98">
        <v>24059911</v>
      </c>
      <c r="H76" s="98">
        <v>23098610</v>
      </c>
      <c r="I76" s="99">
        <v>0.960045529677978</v>
      </c>
      <c r="J76" s="98">
        <v>24059911</v>
      </c>
      <c r="K76" s="98">
        <v>21602731</v>
      </c>
      <c r="L76" s="99">
        <v>0.897872440176524</v>
      </c>
      <c r="M76" s="98">
        <v>31999237</v>
      </c>
      <c r="N76" s="98">
        <v>30843593</v>
      </c>
      <c r="O76" s="99">
        <v>0.963885263889261</v>
      </c>
    </row>
    <row r="77" spans="1:15">
      <c r="A77" s="100" t="s">
        <v>1085</v>
      </c>
      <c r="B77" s="100" t="s">
        <v>1832</v>
      </c>
      <c r="C77" s="101">
        <v>20</v>
      </c>
      <c r="D77" s="101">
        <v>19178</v>
      </c>
      <c r="E77" s="101">
        <v>18326</v>
      </c>
      <c r="F77" s="102">
        <v>0.955574095317551</v>
      </c>
      <c r="G77" s="101">
        <v>1273584</v>
      </c>
      <c r="H77" s="101">
        <v>1241401</v>
      </c>
      <c r="I77" s="102">
        <v>0.974730367215669</v>
      </c>
      <c r="J77" s="101">
        <v>1273584</v>
      </c>
      <c r="K77" s="101">
        <v>1181738</v>
      </c>
      <c r="L77" s="102">
        <v>0.927883830198872</v>
      </c>
      <c r="M77" s="101">
        <v>1868191</v>
      </c>
      <c r="N77" s="101">
        <v>1822332</v>
      </c>
      <c r="O77" s="102">
        <v>0.975452724052305</v>
      </c>
    </row>
    <row r="78" spans="1:15">
      <c r="A78" s="100" t="s">
        <v>1085</v>
      </c>
      <c r="B78" s="100" t="s">
        <v>1833</v>
      </c>
      <c r="C78" s="101">
        <v>26</v>
      </c>
      <c r="D78" s="101">
        <v>20058</v>
      </c>
      <c r="E78" s="101">
        <v>18781</v>
      </c>
      <c r="F78" s="102">
        <v>0.936334629574235</v>
      </c>
      <c r="G78" s="101">
        <v>1625353</v>
      </c>
      <c r="H78" s="101">
        <v>1546739</v>
      </c>
      <c r="I78" s="102">
        <v>0.951632660720471</v>
      </c>
      <c r="J78" s="101">
        <v>1625353</v>
      </c>
      <c r="K78" s="101">
        <v>1503924</v>
      </c>
      <c r="L78" s="102">
        <v>0.92529069069919</v>
      </c>
      <c r="M78" s="101">
        <v>2272248</v>
      </c>
      <c r="N78" s="101">
        <v>2138839</v>
      </c>
      <c r="O78" s="102">
        <v>0.941287658741475</v>
      </c>
    </row>
    <row r="79" spans="1:15">
      <c r="A79" s="100" t="s">
        <v>1085</v>
      </c>
      <c r="B79" s="100" t="s">
        <v>1834</v>
      </c>
      <c r="C79" s="101">
        <v>21</v>
      </c>
      <c r="D79" s="101">
        <v>21008</v>
      </c>
      <c r="E79" s="101">
        <v>18764</v>
      </c>
      <c r="F79" s="102">
        <v>0.893183549124143</v>
      </c>
      <c r="G79" s="101">
        <v>1755028</v>
      </c>
      <c r="H79" s="101">
        <v>1658035</v>
      </c>
      <c r="I79" s="102">
        <v>0.944734215066654</v>
      </c>
      <c r="J79" s="101">
        <v>1755028</v>
      </c>
      <c r="K79" s="101">
        <v>1454615</v>
      </c>
      <c r="L79" s="102">
        <v>0.828827232386036</v>
      </c>
      <c r="M79" s="101">
        <v>1755044</v>
      </c>
      <c r="N79" s="101">
        <v>1664385</v>
      </c>
      <c r="O79" s="102">
        <v>0.94834374522804</v>
      </c>
    </row>
    <row r="80" spans="1:15">
      <c r="A80" s="100" t="s">
        <v>1085</v>
      </c>
      <c r="B80" s="100" t="s">
        <v>1835</v>
      </c>
      <c r="C80" s="101">
        <v>16</v>
      </c>
      <c r="D80" s="101">
        <v>19655</v>
      </c>
      <c r="E80" s="101">
        <v>18215</v>
      </c>
      <c r="F80" s="102">
        <v>0.926736199440346</v>
      </c>
      <c r="G80" s="101">
        <v>1798709</v>
      </c>
      <c r="H80" s="101">
        <v>1632560</v>
      </c>
      <c r="I80" s="102">
        <v>0.907628749286294</v>
      </c>
      <c r="J80" s="101">
        <v>1798709</v>
      </c>
      <c r="K80" s="101">
        <v>1262037</v>
      </c>
      <c r="L80" s="102">
        <v>0.701634894805107</v>
      </c>
      <c r="M80" s="101">
        <v>1798768</v>
      </c>
      <c r="N80" s="101">
        <v>1638731</v>
      </c>
      <c r="O80" s="102">
        <v>0.911029660300828</v>
      </c>
    </row>
    <row r="81" spans="1:15">
      <c r="A81" s="100" t="s">
        <v>1085</v>
      </c>
      <c r="B81" s="100" t="s">
        <v>1836</v>
      </c>
      <c r="C81" s="101">
        <v>24</v>
      </c>
      <c r="D81" s="101">
        <v>27475</v>
      </c>
      <c r="E81" s="101">
        <v>26467</v>
      </c>
      <c r="F81" s="102">
        <v>0.963312101910828</v>
      </c>
      <c r="G81" s="101">
        <v>2141910</v>
      </c>
      <c r="H81" s="101">
        <v>2073797</v>
      </c>
      <c r="I81" s="102">
        <v>0.968199877679268</v>
      </c>
      <c r="J81" s="101">
        <v>2141910</v>
      </c>
      <c r="K81" s="101">
        <v>1955946</v>
      </c>
      <c r="L81" s="102">
        <v>0.91317842486379</v>
      </c>
      <c r="M81" s="101">
        <v>2590809</v>
      </c>
      <c r="N81" s="101">
        <v>2527313</v>
      </c>
      <c r="O81" s="102">
        <v>0.975491825140333</v>
      </c>
    </row>
    <row r="82" spans="1:15">
      <c r="A82" s="100" t="s">
        <v>1085</v>
      </c>
      <c r="B82" s="100" t="s">
        <v>1837</v>
      </c>
      <c r="C82" s="101">
        <v>20</v>
      </c>
      <c r="D82" s="101">
        <v>19927</v>
      </c>
      <c r="E82" s="101">
        <v>19017</v>
      </c>
      <c r="F82" s="102">
        <v>0.95433331660561</v>
      </c>
      <c r="G82" s="101">
        <v>1193471</v>
      </c>
      <c r="H82" s="101">
        <v>1157951</v>
      </c>
      <c r="I82" s="102">
        <v>0.970238070300828</v>
      </c>
      <c r="J82" s="101">
        <v>1193471</v>
      </c>
      <c r="K82" s="101">
        <v>1117675</v>
      </c>
      <c r="L82" s="102">
        <v>0.936491125465135</v>
      </c>
      <c r="M82" s="101">
        <v>2053314</v>
      </c>
      <c r="N82" s="101">
        <v>1996857</v>
      </c>
      <c r="O82" s="102">
        <v>0.972504448905525</v>
      </c>
    </row>
    <row r="83" spans="1:15">
      <c r="A83" s="100" t="s">
        <v>1085</v>
      </c>
      <c r="B83" s="100" t="s">
        <v>1838</v>
      </c>
      <c r="C83" s="101">
        <v>11</v>
      </c>
      <c r="D83" s="101">
        <v>13786</v>
      </c>
      <c r="E83" s="101">
        <v>13056</v>
      </c>
      <c r="F83" s="102">
        <v>0.947047729580734</v>
      </c>
      <c r="G83" s="101">
        <v>1008822</v>
      </c>
      <c r="H83" s="101">
        <v>974542</v>
      </c>
      <c r="I83" s="102">
        <v>0.966019773557674</v>
      </c>
      <c r="J83" s="101">
        <v>1008822</v>
      </c>
      <c r="K83" s="101">
        <v>944126</v>
      </c>
      <c r="L83" s="102">
        <v>0.935869757003713</v>
      </c>
      <c r="M83" s="101">
        <v>1205407</v>
      </c>
      <c r="N83" s="101">
        <v>1172636</v>
      </c>
      <c r="O83" s="102">
        <v>0.972813331928552</v>
      </c>
    </row>
    <row r="84" spans="1:15">
      <c r="A84" s="100" t="s">
        <v>1085</v>
      </c>
      <c r="B84" s="100" t="s">
        <v>1839</v>
      </c>
      <c r="C84" s="101">
        <v>17</v>
      </c>
      <c r="D84" s="101">
        <v>17986</v>
      </c>
      <c r="E84" s="101">
        <v>17282</v>
      </c>
      <c r="F84" s="102">
        <v>0.960858445457578</v>
      </c>
      <c r="G84" s="101">
        <v>1032549</v>
      </c>
      <c r="H84" s="101">
        <v>1009209</v>
      </c>
      <c r="I84" s="102">
        <v>0.977395745867751</v>
      </c>
      <c r="J84" s="101">
        <v>1032549</v>
      </c>
      <c r="K84" s="101">
        <v>976144</v>
      </c>
      <c r="L84" s="102">
        <v>0.945373052513731</v>
      </c>
      <c r="M84" s="101">
        <v>1718974</v>
      </c>
      <c r="N84" s="101">
        <v>1675562</v>
      </c>
      <c r="O84" s="102">
        <v>0.974745400453992</v>
      </c>
    </row>
    <row r="85" spans="1:15">
      <c r="A85" s="100" t="s">
        <v>1085</v>
      </c>
      <c r="B85" s="100" t="s">
        <v>1840</v>
      </c>
      <c r="C85" s="101">
        <v>18</v>
      </c>
      <c r="D85" s="101">
        <v>10763</v>
      </c>
      <c r="E85" s="101">
        <v>10245</v>
      </c>
      <c r="F85" s="102">
        <v>0.951872154603735</v>
      </c>
      <c r="G85" s="101">
        <v>956219</v>
      </c>
      <c r="H85" s="101">
        <v>912902</v>
      </c>
      <c r="I85" s="102">
        <v>0.9546997079121</v>
      </c>
      <c r="J85" s="101">
        <v>956219</v>
      </c>
      <c r="K85" s="101">
        <v>835246</v>
      </c>
      <c r="L85" s="102">
        <v>0.873488186283686</v>
      </c>
      <c r="M85" s="101">
        <v>1202179</v>
      </c>
      <c r="N85" s="101">
        <v>1155559</v>
      </c>
      <c r="O85" s="102">
        <v>0.961220417258994</v>
      </c>
    </row>
    <row r="86" spans="1:15">
      <c r="A86" s="100" t="s">
        <v>1085</v>
      </c>
      <c r="B86" s="100" t="s">
        <v>1841</v>
      </c>
      <c r="C86" s="101">
        <v>17</v>
      </c>
      <c r="D86" s="101">
        <v>10800</v>
      </c>
      <c r="E86" s="101">
        <v>10271</v>
      </c>
      <c r="F86" s="102">
        <v>0.951018518518518</v>
      </c>
      <c r="G86" s="101">
        <v>910628</v>
      </c>
      <c r="H86" s="101">
        <v>868162</v>
      </c>
      <c r="I86" s="102">
        <v>0.953366248347294</v>
      </c>
      <c r="J86" s="101">
        <v>910628</v>
      </c>
      <c r="K86" s="101">
        <v>816281</v>
      </c>
      <c r="L86" s="102">
        <v>0.896393477907554</v>
      </c>
      <c r="M86" s="101">
        <v>1158544</v>
      </c>
      <c r="N86" s="101">
        <v>1112887</v>
      </c>
      <c r="O86" s="102">
        <v>0.960591052217266</v>
      </c>
    </row>
    <row r="87" spans="1:15">
      <c r="A87" s="100" t="s">
        <v>1085</v>
      </c>
      <c r="B87" s="100" t="s">
        <v>1842</v>
      </c>
      <c r="C87" s="101">
        <v>10</v>
      </c>
      <c r="D87" s="101">
        <v>7972</v>
      </c>
      <c r="E87" s="101">
        <v>7532</v>
      </c>
      <c r="F87" s="102">
        <v>0.944806823883593</v>
      </c>
      <c r="G87" s="101">
        <v>725220</v>
      </c>
      <c r="H87" s="101">
        <v>686178</v>
      </c>
      <c r="I87" s="102">
        <v>0.946165301563663</v>
      </c>
      <c r="J87" s="101">
        <v>725220</v>
      </c>
      <c r="K87" s="101">
        <v>622775</v>
      </c>
      <c r="L87" s="102">
        <v>0.858739417004495</v>
      </c>
      <c r="M87" s="101">
        <v>917252</v>
      </c>
      <c r="N87" s="101">
        <v>866512</v>
      </c>
      <c r="O87" s="102">
        <v>0.944682595404534</v>
      </c>
    </row>
    <row r="88" spans="1:15">
      <c r="A88" s="100" t="s">
        <v>1085</v>
      </c>
      <c r="B88" s="100" t="s">
        <v>1843</v>
      </c>
      <c r="C88" s="101">
        <v>24</v>
      </c>
      <c r="D88" s="101">
        <v>21863</v>
      </c>
      <c r="E88" s="101">
        <v>20580</v>
      </c>
      <c r="F88" s="102">
        <v>0.941316379270914</v>
      </c>
      <c r="G88" s="101">
        <v>1325227</v>
      </c>
      <c r="H88" s="101">
        <v>1299861</v>
      </c>
      <c r="I88" s="102">
        <v>0.980859128285192</v>
      </c>
      <c r="J88" s="101">
        <v>1325227</v>
      </c>
      <c r="K88" s="101">
        <v>1251946</v>
      </c>
      <c r="L88" s="102">
        <v>0.944703058419425</v>
      </c>
      <c r="M88" s="101">
        <v>1934961</v>
      </c>
      <c r="N88" s="101">
        <v>1886188</v>
      </c>
      <c r="O88" s="102">
        <v>0.974793807213685</v>
      </c>
    </row>
    <row r="89" spans="1:15">
      <c r="A89" s="100" t="s">
        <v>1085</v>
      </c>
      <c r="B89" s="100" t="s">
        <v>1844</v>
      </c>
      <c r="C89" s="101">
        <v>32</v>
      </c>
      <c r="D89" s="101">
        <v>27020</v>
      </c>
      <c r="E89" s="101">
        <v>25712</v>
      </c>
      <c r="F89" s="102">
        <v>0.95159141376758</v>
      </c>
      <c r="G89" s="101">
        <v>1810344</v>
      </c>
      <c r="H89" s="101">
        <v>1768137</v>
      </c>
      <c r="I89" s="102">
        <v>0.976685646484867</v>
      </c>
      <c r="J89" s="101">
        <v>1810344</v>
      </c>
      <c r="K89" s="101">
        <v>1650488</v>
      </c>
      <c r="L89" s="102">
        <v>0.911698550109813</v>
      </c>
      <c r="M89" s="101">
        <v>2331989</v>
      </c>
      <c r="N89" s="101">
        <v>2265358</v>
      </c>
      <c r="O89" s="102">
        <v>0.971427395240715</v>
      </c>
    </row>
    <row r="90" spans="1:15">
      <c r="A90" s="100" t="s">
        <v>1085</v>
      </c>
      <c r="B90" s="100" t="s">
        <v>1845</v>
      </c>
      <c r="C90" s="101">
        <v>27</v>
      </c>
      <c r="D90" s="101">
        <v>25503</v>
      </c>
      <c r="E90" s="101">
        <v>23858</v>
      </c>
      <c r="F90" s="102">
        <v>0.935497784574364</v>
      </c>
      <c r="G90" s="101">
        <v>1604558</v>
      </c>
      <c r="H90" s="101">
        <v>1542829</v>
      </c>
      <c r="I90" s="102">
        <v>0.961528969348568</v>
      </c>
      <c r="J90" s="101">
        <v>1604558</v>
      </c>
      <c r="K90" s="101">
        <v>1497487</v>
      </c>
      <c r="L90" s="102">
        <v>0.933270720036297</v>
      </c>
      <c r="M90" s="101">
        <v>2001124</v>
      </c>
      <c r="N90" s="101">
        <v>1948140</v>
      </c>
      <c r="O90" s="102">
        <v>0.973522880141361</v>
      </c>
    </row>
    <row r="91" spans="1:15">
      <c r="A91" s="100" t="s">
        <v>1085</v>
      </c>
      <c r="B91" s="100" t="s">
        <v>1846</v>
      </c>
      <c r="C91" s="101">
        <v>22</v>
      </c>
      <c r="D91" s="101">
        <v>11485</v>
      </c>
      <c r="E91" s="101">
        <v>10790</v>
      </c>
      <c r="F91" s="102">
        <v>0.939486286460601</v>
      </c>
      <c r="G91" s="101">
        <v>842214</v>
      </c>
      <c r="H91" s="101">
        <v>808402</v>
      </c>
      <c r="I91" s="102">
        <v>0.959853433925344</v>
      </c>
      <c r="J91" s="101">
        <v>842214</v>
      </c>
      <c r="K91" s="101">
        <v>787991</v>
      </c>
      <c r="L91" s="102">
        <v>0.935618500761089</v>
      </c>
      <c r="M91" s="101">
        <v>1378846</v>
      </c>
      <c r="N91" s="101">
        <v>1340105</v>
      </c>
      <c r="O91" s="102">
        <v>0.971903316251416</v>
      </c>
    </row>
    <row r="92" spans="1:15">
      <c r="A92" s="100" t="s">
        <v>1085</v>
      </c>
      <c r="B92" s="100" t="s">
        <v>1847</v>
      </c>
      <c r="C92" s="101">
        <v>24</v>
      </c>
      <c r="D92" s="101">
        <v>23475</v>
      </c>
      <c r="E92" s="101">
        <v>22533</v>
      </c>
      <c r="F92" s="102">
        <v>0.959872204472843</v>
      </c>
      <c r="G92" s="101">
        <v>1564869</v>
      </c>
      <c r="H92" s="101">
        <v>1503687</v>
      </c>
      <c r="I92" s="102">
        <v>0.960902797614369</v>
      </c>
      <c r="J92" s="101">
        <v>1564869</v>
      </c>
      <c r="K92" s="101">
        <v>1421510</v>
      </c>
      <c r="L92" s="102">
        <v>0.908389136726461</v>
      </c>
      <c r="M92" s="101">
        <v>2245971</v>
      </c>
      <c r="N92" s="101">
        <v>2174062</v>
      </c>
      <c r="O92" s="102">
        <v>0.967983112871894</v>
      </c>
    </row>
    <row r="93" spans="1:15">
      <c r="A93" s="100" t="s">
        <v>1085</v>
      </c>
      <c r="B93" s="100" t="s">
        <v>1848</v>
      </c>
      <c r="C93" s="101">
        <v>17</v>
      </c>
      <c r="D93" s="101">
        <v>15973</v>
      </c>
      <c r="E93" s="101">
        <v>14869</v>
      </c>
      <c r="F93" s="102">
        <v>0.930883365679584</v>
      </c>
      <c r="G93" s="101">
        <v>889633</v>
      </c>
      <c r="H93" s="101">
        <v>871081</v>
      </c>
      <c r="I93" s="102">
        <v>0.979146457022165</v>
      </c>
      <c r="J93" s="101">
        <v>889633</v>
      </c>
      <c r="K93" s="101">
        <v>826050</v>
      </c>
      <c r="L93" s="102">
        <v>0.92852895519838</v>
      </c>
      <c r="M93" s="101">
        <v>1524581</v>
      </c>
      <c r="N93" s="101">
        <v>1482821</v>
      </c>
      <c r="O93" s="102">
        <v>0.972608867616742</v>
      </c>
    </row>
    <row r="94" spans="1:15">
      <c r="A94" s="100" t="s">
        <v>1085</v>
      </c>
      <c r="B94" s="100" t="s">
        <v>1849</v>
      </c>
      <c r="C94" s="101">
        <v>8</v>
      </c>
      <c r="D94" s="101">
        <v>9538</v>
      </c>
      <c r="E94" s="101">
        <v>9165</v>
      </c>
      <c r="F94" s="102">
        <v>0.960893269029147</v>
      </c>
      <c r="G94" s="101">
        <v>674377</v>
      </c>
      <c r="H94" s="101">
        <v>647447</v>
      </c>
      <c r="I94" s="102">
        <v>0.960066846882382</v>
      </c>
      <c r="J94" s="101">
        <v>674377</v>
      </c>
      <c r="K94" s="101">
        <v>629887</v>
      </c>
      <c r="L94" s="102">
        <v>0.934027999175535</v>
      </c>
      <c r="M94" s="101">
        <v>860687</v>
      </c>
      <c r="N94" s="101">
        <v>834629</v>
      </c>
      <c r="O94" s="102">
        <v>0.969724185447207</v>
      </c>
    </row>
    <row r="95" spans="1:15">
      <c r="A95" s="100" t="s">
        <v>1085</v>
      </c>
      <c r="B95" s="100" t="s">
        <v>1850</v>
      </c>
      <c r="C95" s="101">
        <v>11</v>
      </c>
      <c r="D95" s="101">
        <v>12588</v>
      </c>
      <c r="E95" s="101">
        <v>11822</v>
      </c>
      <c r="F95" s="102">
        <v>0.939148395297108</v>
      </c>
      <c r="G95" s="101">
        <v>927196</v>
      </c>
      <c r="H95" s="101">
        <v>895690</v>
      </c>
      <c r="I95" s="102">
        <v>0.966020129508755</v>
      </c>
      <c r="J95" s="101">
        <v>927196</v>
      </c>
      <c r="K95" s="101">
        <v>866865</v>
      </c>
      <c r="L95" s="102">
        <v>0.934931772785905</v>
      </c>
      <c r="M95" s="101">
        <v>1180348</v>
      </c>
      <c r="N95" s="101">
        <v>1140677</v>
      </c>
      <c r="O95" s="102">
        <v>0.966390420452273</v>
      </c>
    </row>
    <row r="96" spans="1:15">
      <c r="A96" s="100" t="s">
        <v>1085</v>
      </c>
      <c r="B96" s="100" t="s">
        <v>33</v>
      </c>
      <c r="C96" s="101">
        <v>2</v>
      </c>
      <c r="D96" s="101">
        <v>0</v>
      </c>
      <c r="E96" s="101">
        <v>0</v>
      </c>
      <c r="F96" s="102" t="s">
        <v>33</v>
      </c>
      <c r="G96" s="101">
        <v>0</v>
      </c>
      <c r="H96" s="101">
        <v>0</v>
      </c>
      <c r="I96" s="102" t="s">
        <v>33</v>
      </c>
      <c r="J96" s="101">
        <v>0</v>
      </c>
      <c r="K96" s="101">
        <v>0</v>
      </c>
      <c r="L96" s="102" t="s">
        <v>33</v>
      </c>
      <c r="M96" s="101">
        <v>0</v>
      </c>
      <c r="N96" s="101">
        <v>0</v>
      </c>
      <c r="O96" s="102" t="s">
        <v>33</v>
      </c>
    </row>
    <row r="97" spans="1:15">
      <c r="A97" s="97" t="s">
        <v>1455</v>
      </c>
      <c r="B97" s="97" t="s">
        <v>1897</v>
      </c>
      <c r="C97" s="98">
        <v>259</v>
      </c>
      <c r="D97" s="98">
        <v>101987</v>
      </c>
      <c r="E97" s="98">
        <v>94742</v>
      </c>
      <c r="F97" s="99">
        <v>0.928961534313197</v>
      </c>
      <c r="G97" s="98">
        <v>7129594</v>
      </c>
      <c r="H97" s="98">
        <v>6696146</v>
      </c>
      <c r="I97" s="99">
        <v>0.939204392283768</v>
      </c>
      <c r="J97" s="98">
        <v>7129594</v>
      </c>
      <c r="K97" s="98">
        <v>5989824</v>
      </c>
      <c r="L97" s="99">
        <v>0.840135356936173</v>
      </c>
      <c r="M97" s="98">
        <v>8909912</v>
      </c>
      <c r="N97" s="98">
        <v>8270342</v>
      </c>
      <c r="O97" s="99">
        <v>0.928218146262275</v>
      </c>
    </row>
    <row r="98" spans="1:15">
      <c r="A98" s="100" t="s">
        <v>1455</v>
      </c>
      <c r="B98" s="100" t="s">
        <v>1851</v>
      </c>
      <c r="C98" s="101">
        <v>66</v>
      </c>
      <c r="D98" s="101">
        <v>15426</v>
      </c>
      <c r="E98" s="101">
        <v>14890</v>
      </c>
      <c r="F98" s="102">
        <v>0.965253468170621</v>
      </c>
      <c r="G98" s="101">
        <v>946138</v>
      </c>
      <c r="H98" s="101">
        <v>865919</v>
      </c>
      <c r="I98" s="102">
        <v>0.91521427106828</v>
      </c>
      <c r="J98" s="101">
        <v>946138</v>
      </c>
      <c r="K98" s="101">
        <v>761725</v>
      </c>
      <c r="L98" s="102">
        <v>0.805088686851178</v>
      </c>
      <c r="M98" s="101">
        <v>1498628</v>
      </c>
      <c r="N98" s="101">
        <v>1374109</v>
      </c>
      <c r="O98" s="102">
        <v>0.916911334900989</v>
      </c>
    </row>
    <row r="99" spans="1:15">
      <c r="A99" s="100" t="s">
        <v>1455</v>
      </c>
      <c r="B99" s="100" t="s">
        <v>1852</v>
      </c>
      <c r="C99" s="101">
        <v>36</v>
      </c>
      <c r="D99" s="101">
        <v>18485</v>
      </c>
      <c r="E99" s="101">
        <v>18040</v>
      </c>
      <c r="F99" s="102">
        <v>0.975926426832567</v>
      </c>
      <c r="G99" s="101">
        <v>1576480</v>
      </c>
      <c r="H99" s="101">
        <v>1521635</v>
      </c>
      <c r="I99" s="102">
        <v>0.965210468892723</v>
      </c>
      <c r="J99" s="101">
        <v>1576480</v>
      </c>
      <c r="K99" s="101">
        <v>1354863</v>
      </c>
      <c r="L99" s="102">
        <v>0.859422891505125</v>
      </c>
      <c r="M99" s="101">
        <v>1664315</v>
      </c>
      <c r="N99" s="101">
        <v>1583808</v>
      </c>
      <c r="O99" s="102">
        <v>0.951627546468066</v>
      </c>
    </row>
    <row r="100" spans="1:15">
      <c r="A100" s="100" t="s">
        <v>1455</v>
      </c>
      <c r="B100" s="100" t="s">
        <v>1853</v>
      </c>
      <c r="C100" s="101">
        <v>30</v>
      </c>
      <c r="D100" s="101">
        <v>12800</v>
      </c>
      <c r="E100" s="101">
        <v>12360</v>
      </c>
      <c r="F100" s="102">
        <v>0.965625</v>
      </c>
      <c r="G100" s="101">
        <v>1215147</v>
      </c>
      <c r="H100" s="101">
        <v>1122360</v>
      </c>
      <c r="I100" s="102">
        <v>0.923641337220929</v>
      </c>
      <c r="J100" s="101">
        <v>1215147</v>
      </c>
      <c r="K100" s="101">
        <v>1065906</v>
      </c>
      <c r="L100" s="102">
        <v>0.877182760604273</v>
      </c>
      <c r="M100" s="101">
        <v>1248769</v>
      </c>
      <c r="N100" s="101">
        <v>1187149</v>
      </c>
      <c r="O100" s="102">
        <v>0.950655405443281</v>
      </c>
    </row>
    <row r="101" spans="1:15">
      <c r="A101" s="100" t="s">
        <v>1455</v>
      </c>
      <c r="B101" s="100" t="s">
        <v>1854</v>
      </c>
      <c r="C101" s="101">
        <v>25</v>
      </c>
      <c r="D101" s="101">
        <v>13097</v>
      </c>
      <c r="E101" s="101">
        <v>11911</v>
      </c>
      <c r="F101" s="102">
        <v>0.909444911048332</v>
      </c>
      <c r="G101" s="101">
        <v>1267596</v>
      </c>
      <c r="H101" s="101">
        <v>1173604</v>
      </c>
      <c r="I101" s="102">
        <v>0.925850192017015</v>
      </c>
      <c r="J101" s="101">
        <v>1267596</v>
      </c>
      <c r="K101" s="101">
        <v>1088288</v>
      </c>
      <c r="L101" s="102">
        <v>0.858544836051865</v>
      </c>
      <c r="M101" s="101">
        <v>1340777</v>
      </c>
      <c r="N101" s="101">
        <v>1268953</v>
      </c>
      <c r="O101" s="102">
        <v>0.946431061988683</v>
      </c>
    </row>
    <row r="102" spans="1:15">
      <c r="A102" s="100" t="s">
        <v>1455</v>
      </c>
      <c r="B102" s="100" t="s">
        <v>1855</v>
      </c>
      <c r="C102" s="101">
        <v>38</v>
      </c>
      <c r="D102" s="101">
        <v>22454</v>
      </c>
      <c r="E102" s="101">
        <v>21425</v>
      </c>
      <c r="F102" s="102">
        <v>0.954172975861762</v>
      </c>
      <c r="G102" s="101">
        <v>1687247</v>
      </c>
      <c r="H102" s="101">
        <v>1608416</v>
      </c>
      <c r="I102" s="102">
        <v>0.953278328543479</v>
      </c>
      <c r="J102" s="101">
        <v>1687247</v>
      </c>
      <c r="K102" s="101">
        <v>1357903</v>
      </c>
      <c r="L102" s="102">
        <v>0.804803920232189</v>
      </c>
      <c r="M102" s="101">
        <v>1922322</v>
      </c>
      <c r="N102" s="101">
        <v>1804489</v>
      </c>
      <c r="O102" s="102">
        <v>0.938702777162203</v>
      </c>
    </row>
    <row r="103" spans="1:15">
      <c r="A103" s="100" t="s">
        <v>1455</v>
      </c>
      <c r="B103" s="100" t="s">
        <v>1856</v>
      </c>
      <c r="C103" s="101">
        <v>30</v>
      </c>
      <c r="D103" s="101">
        <v>9183</v>
      </c>
      <c r="E103" s="101">
        <v>7306</v>
      </c>
      <c r="F103" s="102">
        <v>0.795600566263748</v>
      </c>
      <c r="G103" s="101">
        <v>288605</v>
      </c>
      <c r="H103" s="101">
        <v>261991</v>
      </c>
      <c r="I103" s="102">
        <v>0.907783995426275</v>
      </c>
      <c r="J103" s="101">
        <v>288605</v>
      </c>
      <c r="K103" s="101">
        <v>225598</v>
      </c>
      <c r="L103" s="102">
        <v>0.781684309003655</v>
      </c>
      <c r="M103" s="101">
        <v>445610</v>
      </c>
      <c r="N103" s="101">
        <v>364910</v>
      </c>
      <c r="O103" s="102">
        <v>0.818899934920671</v>
      </c>
    </row>
    <row r="104" spans="1:15">
      <c r="A104" s="100" t="s">
        <v>1455</v>
      </c>
      <c r="B104" s="100" t="s">
        <v>1857</v>
      </c>
      <c r="C104" s="101">
        <v>31</v>
      </c>
      <c r="D104" s="101">
        <v>10542</v>
      </c>
      <c r="E104" s="101">
        <v>8810</v>
      </c>
      <c r="F104" s="102">
        <v>0.835704799848226</v>
      </c>
      <c r="G104" s="101">
        <v>148233</v>
      </c>
      <c r="H104" s="101">
        <v>142221</v>
      </c>
      <c r="I104" s="102">
        <v>0.959442229463075</v>
      </c>
      <c r="J104" s="101">
        <v>148233</v>
      </c>
      <c r="K104" s="101">
        <v>135428</v>
      </c>
      <c r="L104" s="102">
        <v>0.913615726592594</v>
      </c>
      <c r="M104" s="101">
        <v>789278</v>
      </c>
      <c r="N104" s="101">
        <v>686746</v>
      </c>
      <c r="O104" s="102">
        <v>0.870093933949762</v>
      </c>
    </row>
    <row r="105" spans="1:15">
      <c r="A105" s="100" t="s">
        <v>1455</v>
      </c>
      <c r="B105" s="100" t="s">
        <v>33</v>
      </c>
      <c r="C105" s="101">
        <v>3</v>
      </c>
      <c r="D105" s="101">
        <v>0</v>
      </c>
      <c r="E105" s="101">
        <v>0</v>
      </c>
      <c r="F105" s="102" t="s">
        <v>33</v>
      </c>
      <c r="G105" s="101">
        <v>148</v>
      </c>
      <c r="H105" s="101">
        <v>0</v>
      </c>
      <c r="I105" s="102">
        <v>0</v>
      </c>
      <c r="J105" s="101">
        <v>148</v>
      </c>
      <c r="K105" s="101">
        <v>113</v>
      </c>
      <c r="L105" s="102">
        <v>0.763513513513513</v>
      </c>
      <c r="M105" s="101">
        <v>213</v>
      </c>
      <c r="N105" s="101">
        <v>178</v>
      </c>
      <c r="O105" s="102">
        <v>0.835680751173709</v>
      </c>
    </row>
    <row r="107" spans="1:15">
      <c r="A107" s="103" t="s">
        <v>1898</v>
      </c>
    </row>
  </sheetData>
  <autoFilter xmlns:etc="http://www.wps.cn/officeDocument/2017/etCustomData" ref="A4:O105" etc:filterBottomFollowUsedRange="0">
    <extLst/>
  </autoFilter>
  <mergeCells count="9">
    <mergeCell ref="A1:O1"/>
    <mergeCell ref="D2:F2"/>
    <mergeCell ref="G2:I2"/>
    <mergeCell ref="J2:L2"/>
    <mergeCell ref="M2:O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workbookViewId="0">
      <selection activeCell="L32" sqref="L32"/>
    </sheetView>
  </sheetViews>
  <sheetFormatPr defaultColWidth="8.78095238095238" defaultRowHeight="15"/>
  <cols>
    <col min="2" max="2" width="12.2190476190476" customWidth="1"/>
    <col min="3" max="3" width="21" customWidth="1"/>
    <col min="4" max="4" width="14.6666666666667" customWidth="1"/>
    <col min="5" max="5" width="10.8952380952381" customWidth="1"/>
    <col min="6" max="8" width="11.3333333333333" customWidth="1"/>
    <col min="9" max="9" width="12.6666666666667" customWidth="1"/>
    <col min="10" max="10" width="8.78095238095238" customWidth="1"/>
    <col min="11" max="13" width="11.3333333333333" customWidth="1"/>
    <col min="14" max="14" width="12.552380952381" customWidth="1"/>
    <col min="15" max="15" width="8.78095238095238" customWidth="1"/>
    <col min="16" max="17" width="11.3333333333333"/>
    <col min="18" max="18" width="11.447619047619" customWidth="1"/>
    <col min="19" max="19" width="12.552380952381" customWidth="1"/>
  </cols>
  <sheetData>
    <row r="1" ht="15.75"/>
    <row r="2" ht="40.95" customHeight="1" spans="2:19">
      <c r="B2" s="32" t="s">
        <v>1915</v>
      </c>
      <c r="C2" s="33" t="s">
        <v>1916</v>
      </c>
      <c r="D2" s="33" t="s">
        <v>1917</v>
      </c>
      <c r="E2" s="33" t="s">
        <v>1918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75"/>
      <c r="S2" s="76"/>
    </row>
    <row r="3" ht="36" customHeight="1" spans="2:19">
      <c r="B3" s="34"/>
      <c r="C3" s="8"/>
      <c r="D3" s="8"/>
      <c r="E3" s="8" t="s">
        <v>1919</v>
      </c>
      <c r="F3" s="8"/>
      <c r="G3" s="8"/>
      <c r="H3" s="8"/>
      <c r="I3" s="8"/>
      <c r="J3" s="8" t="s">
        <v>1920</v>
      </c>
      <c r="K3" s="8"/>
      <c r="L3" s="8"/>
      <c r="M3" s="8"/>
      <c r="N3" s="8"/>
      <c r="O3" s="8" t="s">
        <v>1921</v>
      </c>
      <c r="P3" s="8"/>
      <c r="Q3" s="8"/>
      <c r="R3" s="35"/>
      <c r="S3" s="77"/>
    </row>
    <row r="4" ht="30.75" spans="2:19">
      <c r="B4" s="78"/>
      <c r="C4" s="79"/>
      <c r="D4" s="79"/>
      <c r="E4" s="79" t="s">
        <v>21</v>
      </c>
      <c r="F4" s="80">
        <f>'ALL DP DATA'!K8</f>
        <v>46289</v>
      </c>
      <c r="G4" s="80">
        <f>F4-1</f>
        <v>46288</v>
      </c>
      <c r="H4" s="80">
        <f>G4-1</f>
        <v>46287</v>
      </c>
      <c r="I4" s="79" t="s">
        <v>1922</v>
      </c>
      <c r="J4" s="79" t="s">
        <v>21</v>
      </c>
      <c r="K4" s="81">
        <f>F4</f>
        <v>46289</v>
      </c>
      <c r="L4" s="80">
        <f>F4-1</f>
        <v>46288</v>
      </c>
      <c r="M4" s="80">
        <f>G4-1</f>
        <v>46287</v>
      </c>
      <c r="N4" s="79" t="s">
        <v>1922</v>
      </c>
      <c r="O4" s="79" t="s">
        <v>21</v>
      </c>
      <c r="P4" s="81">
        <f>F4</f>
        <v>46289</v>
      </c>
      <c r="Q4" s="80">
        <f>F4-1</f>
        <v>46288</v>
      </c>
      <c r="R4" s="80">
        <f>G4-1</f>
        <v>46287</v>
      </c>
      <c r="S4" s="82" t="s">
        <v>1922</v>
      </c>
    </row>
    <row r="5" ht="15.75" spans="2:19">
      <c r="B5" s="41" t="s">
        <v>1923</v>
      </c>
      <c r="C5" s="42" t="s">
        <v>1924</v>
      </c>
      <c r="D5" s="42" t="s">
        <v>100</v>
      </c>
      <c r="E5" s="83">
        <v>0.9</v>
      </c>
      <c r="F5" s="68">
        <v>0.963672922252011</v>
      </c>
      <c r="G5" s="68">
        <v>0.962030323005933</v>
      </c>
      <c r="H5" s="68">
        <v>0.962139681629141</v>
      </c>
      <c r="I5" s="68">
        <v>0.956917468615569</v>
      </c>
      <c r="J5" s="83">
        <v>0.9</v>
      </c>
      <c r="K5" s="68">
        <v>0.94687762764848</v>
      </c>
      <c r="L5" s="68">
        <v>0.945510113061583</v>
      </c>
      <c r="M5" s="68">
        <v>0.956411850253331</v>
      </c>
      <c r="N5" s="84">
        <v>0.936624996653907</v>
      </c>
      <c r="O5" s="83">
        <v>0.9</v>
      </c>
      <c r="P5" s="68">
        <v>0.915665266937522</v>
      </c>
      <c r="Q5" s="68">
        <v>0.912763154379107</v>
      </c>
      <c r="R5" s="68">
        <v>0.934925642709702</v>
      </c>
      <c r="S5" s="68">
        <v>0.908088974990221</v>
      </c>
    </row>
    <row r="6" ht="15.75" spans="2:19">
      <c r="B6" s="47"/>
      <c r="C6" s="42" t="s">
        <v>212</v>
      </c>
      <c r="D6" s="42" t="s">
        <v>211</v>
      </c>
      <c r="E6" s="83">
        <v>0.9</v>
      </c>
      <c r="F6" s="68">
        <v>0.943175783324482</v>
      </c>
      <c r="G6" s="68">
        <v>0.945052083333333</v>
      </c>
      <c r="H6" s="68">
        <v>0.945930880713489</v>
      </c>
      <c r="I6" s="68">
        <v>0.94615330961847</v>
      </c>
      <c r="J6" s="83">
        <v>0.9</v>
      </c>
      <c r="K6" s="68">
        <v>0.956027306683482</v>
      </c>
      <c r="L6" s="68">
        <v>0.947584778065123</v>
      </c>
      <c r="M6" s="68">
        <v>0.953718455263829</v>
      </c>
      <c r="N6" s="84">
        <v>0.951255412578982</v>
      </c>
      <c r="O6" s="83">
        <v>0.9</v>
      </c>
      <c r="P6" s="68">
        <v>0.910530763807697</v>
      </c>
      <c r="Q6" s="68">
        <v>0.909128710921115</v>
      </c>
      <c r="R6" s="68">
        <v>0.919040487721981</v>
      </c>
      <c r="S6" s="68">
        <v>0.908540980274366</v>
      </c>
    </row>
    <row r="7" ht="15.75" spans="2:19">
      <c r="B7" s="47"/>
      <c r="C7" s="42" t="s">
        <v>279</v>
      </c>
      <c r="D7" s="42" t="s">
        <v>261</v>
      </c>
      <c r="E7" s="83">
        <v>0.9</v>
      </c>
      <c r="F7" s="68">
        <v>0.941379310344828</v>
      </c>
      <c r="G7" s="68">
        <v>0.951388888888889</v>
      </c>
      <c r="H7" s="68">
        <v>0.946892904363156</v>
      </c>
      <c r="I7" s="68">
        <v>0.946661704076958</v>
      </c>
      <c r="J7" s="83">
        <v>0.9</v>
      </c>
      <c r="K7" s="68">
        <v>0.967414814321842</v>
      </c>
      <c r="L7" s="68">
        <v>0.963237936015604</v>
      </c>
      <c r="M7" s="68">
        <v>0.970133845752863</v>
      </c>
      <c r="N7" s="84">
        <v>0.962476578335744</v>
      </c>
      <c r="O7" s="83">
        <v>0.9</v>
      </c>
      <c r="P7" s="68">
        <v>0.941310062558232</v>
      </c>
      <c r="Q7" s="68">
        <v>0.941720378069616</v>
      </c>
      <c r="R7" s="68">
        <v>0.942654326350595</v>
      </c>
      <c r="S7" s="68">
        <v>0.941089122792479</v>
      </c>
    </row>
    <row r="8" ht="15.75" spans="2:19">
      <c r="B8" s="48"/>
      <c r="C8" s="42" t="s">
        <v>1925</v>
      </c>
      <c r="D8" s="42" t="s">
        <v>351</v>
      </c>
      <c r="E8" s="83">
        <v>0.9</v>
      </c>
      <c r="F8" s="68">
        <v>0.953271028037383</v>
      </c>
      <c r="G8" s="68">
        <v>0.957575757575758</v>
      </c>
      <c r="H8" s="68">
        <v>0.95119305856833</v>
      </c>
      <c r="I8" s="68">
        <v>0.943931671029067</v>
      </c>
      <c r="J8" s="83">
        <v>0.9</v>
      </c>
      <c r="K8" s="68">
        <v>0.956218417678558</v>
      </c>
      <c r="L8" s="68">
        <v>0.952289178566551</v>
      </c>
      <c r="M8" s="68">
        <v>0.961751404408931</v>
      </c>
      <c r="N8" s="84">
        <v>0.950316237662086</v>
      </c>
      <c r="O8" s="83">
        <v>0.9</v>
      </c>
      <c r="P8" s="68">
        <v>0.90883550795686</v>
      </c>
      <c r="Q8" s="68">
        <v>0.915868704189872</v>
      </c>
      <c r="R8" s="68">
        <v>0.922245431868422</v>
      </c>
      <c r="S8" s="68">
        <v>0.912916586026708</v>
      </c>
    </row>
    <row r="9" ht="15.75" spans="2:19">
      <c r="B9" s="47"/>
      <c r="C9" s="42" t="s">
        <v>1926</v>
      </c>
      <c r="D9" s="42" t="s">
        <v>376</v>
      </c>
      <c r="E9" s="83">
        <v>0.9</v>
      </c>
      <c r="F9" s="68">
        <v>0.945639027012498</v>
      </c>
      <c r="G9" s="68">
        <v>0.947523007636577</v>
      </c>
      <c r="H9" s="68">
        <v>0.924988600091199</v>
      </c>
      <c r="I9" s="68">
        <v>0.936724506915338</v>
      </c>
      <c r="J9" s="83">
        <v>0.9</v>
      </c>
      <c r="K9" s="68">
        <v>0.970649234847205</v>
      </c>
      <c r="L9" s="68">
        <v>0.970114999580466</v>
      </c>
      <c r="M9" s="68">
        <v>0.965165300320745</v>
      </c>
      <c r="N9" s="84">
        <v>0.964410074025576</v>
      </c>
      <c r="O9" s="83">
        <v>0.9</v>
      </c>
      <c r="P9" s="68">
        <v>0.890941570841874</v>
      </c>
      <c r="Q9" s="68">
        <v>0.877700528376451</v>
      </c>
      <c r="R9" s="68">
        <v>0.895874755738368</v>
      </c>
      <c r="S9" s="68">
        <v>0.882027573192693</v>
      </c>
    </row>
    <row r="10" ht="15.75" spans="2:19">
      <c r="B10" s="47"/>
      <c r="C10" s="42" t="s">
        <v>836</v>
      </c>
      <c r="D10" s="42" t="s">
        <v>669</v>
      </c>
      <c r="E10" s="83">
        <v>0.9</v>
      </c>
      <c r="F10" s="68">
        <v>0.925802218776094</v>
      </c>
      <c r="G10" s="68">
        <v>0.92670647465168</v>
      </c>
      <c r="H10" s="68">
        <v>0.91393012445644</v>
      </c>
      <c r="I10" s="68">
        <v>0.918535749650284</v>
      </c>
      <c r="J10" s="83">
        <v>0.9</v>
      </c>
      <c r="K10" s="68">
        <v>0.95876491146054</v>
      </c>
      <c r="L10" s="68">
        <v>0.948641753873562</v>
      </c>
      <c r="M10" s="68">
        <v>0.956721356522137</v>
      </c>
      <c r="N10" s="84">
        <v>0.952291150526664</v>
      </c>
      <c r="O10" s="83">
        <v>0.9</v>
      </c>
      <c r="P10" s="68">
        <v>0.923556901760076</v>
      </c>
      <c r="Q10" s="68">
        <v>0.918643389949645</v>
      </c>
      <c r="R10" s="68">
        <v>0.92592253351805</v>
      </c>
      <c r="S10" s="68">
        <v>0.923538341939112</v>
      </c>
    </row>
    <row r="11" ht="15.75" spans="2:19">
      <c r="B11" s="47"/>
      <c r="C11" s="42" t="s">
        <v>963</v>
      </c>
      <c r="D11" s="42" t="s">
        <v>928</v>
      </c>
      <c r="E11" s="83">
        <v>0.9</v>
      </c>
      <c r="F11" s="68">
        <v>0.931374909703829</v>
      </c>
      <c r="G11" s="68">
        <v>0.94287109375</v>
      </c>
      <c r="H11" s="68">
        <v>0.918282548476454</v>
      </c>
      <c r="I11" s="68">
        <v>0.929148427752754</v>
      </c>
      <c r="J11" s="83">
        <v>0.9</v>
      </c>
      <c r="K11" s="68">
        <v>0.947412838860372</v>
      </c>
      <c r="L11" s="68">
        <v>0.94306242649846</v>
      </c>
      <c r="M11" s="68">
        <v>0.947749161732182</v>
      </c>
      <c r="N11" s="84">
        <v>0.941327380993903</v>
      </c>
      <c r="O11" s="83">
        <v>0.9</v>
      </c>
      <c r="P11" s="68">
        <v>0.913557283809533</v>
      </c>
      <c r="Q11" s="68">
        <v>0.909810572558777</v>
      </c>
      <c r="R11" s="68">
        <v>0.921157641911013</v>
      </c>
      <c r="S11" s="68">
        <v>0.905954698988733</v>
      </c>
    </row>
    <row r="12" ht="15.75" spans="2:19">
      <c r="B12" s="47"/>
      <c r="C12" s="42" t="s">
        <v>1927</v>
      </c>
      <c r="D12" s="42" t="s">
        <v>1086</v>
      </c>
      <c r="E12" s="83">
        <v>0.9</v>
      </c>
      <c r="F12" s="68">
        <v>0.949526813880126</v>
      </c>
      <c r="G12" s="68">
        <v>0.949269999327188</v>
      </c>
      <c r="H12" s="68">
        <v>0.934517203107658</v>
      </c>
      <c r="I12" s="68">
        <v>0.944153494572462</v>
      </c>
      <c r="J12" s="83">
        <v>0.9</v>
      </c>
      <c r="K12" s="68">
        <v>0.963808280813254</v>
      </c>
      <c r="L12" s="68">
        <v>0.964489631014323</v>
      </c>
      <c r="M12" s="68">
        <v>0.970712367508698</v>
      </c>
      <c r="N12" s="84">
        <v>0.960037416138499</v>
      </c>
      <c r="O12" s="83">
        <v>0.9</v>
      </c>
      <c r="P12" s="68">
        <v>0.891828467560805</v>
      </c>
      <c r="Q12" s="68">
        <v>0.899395905690125</v>
      </c>
      <c r="R12" s="68">
        <v>0.912037869719729</v>
      </c>
      <c r="S12" s="68">
        <v>0.897864964248436</v>
      </c>
    </row>
    <row r="13" ht="15.75" spans="2:19">
      <c r="B13" s="47"/>
      <c r="C13" s="42" t="s">
        <v>1928</v>
      </c>
      <c r="D13" s="42" t="s">
        <v>1456</v>
      </c>
      <c r="E13" s="83">
        <v>0.9</v>
      </c>
      <c r="F13" s="68">
        <v>0.93634917026597</v>
      </c>
      <c r="G13" s="68">
        <v>0.931917839833833</v>
      </c>
      <c r="H13" s="68">
        <v>0.937266791044776</v>
      </c>
      <c r="I13" s="68">
        <v>0.928961534313197</v>
      </c>
      <c r="J13" s="83">
        <v>0.9</v>
      </c>
      <c r="K13" s="68">
        <v>0.925927724573774</v>
      </c>
      <c r="L13" s="68">
        <v>0.942162473333108</v>
      </c>
      <c r="M13" s="68">
        <v>0.942389571134199</v>
      </c>
      <c r="N13" s="84">
        <v>0.939204392283768</v>
      </c>
      <c r="O13" s="83">
        <v>0.9</v>
      </c>
      <c r="P13" s="68">
        <v>0.800527075765523</v>
      </c>
      <c r="Q13" s="68">
        <v>0.863461748294636</v>
      </c>
      <c r="R13" s="68">
        <v>0.84973884559433</v>
      </c>
      <c r="S13" s="68">
        <v>0.840135356936173</v>
      </c>
    </row>
    <row r="14" ht="15.75" spans="2:19">
      <c r="B14" s="47"/>
      <c r="C14" s="42" t="s">
        <v>1929</v>
      </c>
      <c r="D14" s="42" t="s">
        <v>26</v>
      </c>
      <c r="E14" s="83">
        <v>0.9</v>
      </c>
      <c r="F14" s="68">
        <v>0.938178230845117</v>
      </c>
      <c r="G14" s="68">
        <v>0.937765436131983</v>
      </c>
      <c r="H14" s="68">
        <v>0.9225</v>
      </c>
      <c r="I14" s="68">
        <v>0.932923120953028</v>
      </c>
      <c r="J14" s="83">
        <v>0.9</v>
      </c>
      <c r="K14" s="68">
        <v>0.956666190340097</v>
      </c>
      <c r="L14" s="68">
        <v>0.956663735125539</v>
      </c>
      <c r="M14" s="68">
        <v>0.95354785697246</v>
      </c>
      <c r="N14" s="84">
        <v>0.952129042452845</v>
      </c>
      <c r="O14" s="83">
        <v>0.9</v>
      </c>
      <c r="P14" s="68">
        <v>0.862289735842894</v>
      </c>
      <c r="Q14" s="68">
        <v>0.850769004667915</v>
      </c>
      <c r="R14" s="68">
        <v>0.877305378111167</v>
      </c>
      <c r="S14" s="68">
        <v>0.83297966629722</v>
      </c>
    </row>
    <row r="15" ht="15.75" spans="2:19">
      <c r="B15" s="49" t="s">
        <v>1716</v>
      </c>
      <c r="C15" s="50"/>
      <c r="D15" s="50"/>
      <c r="E15" s="85" t="s">
        <v>33</v>
      </c>
      <c r="F15" s="85">
        <v>0.943613827969035</v>
      </c>
      <c r="G15" s="85">
        <v>0.945118748491688</v>
      </c>
      <c r="H15" s="85">
        <v>0.933290570878768</v>
      </c>
      <c r="I15" s="85">
        <v>0.938265150855075</v>
      </c>
      <c r="J15" s="85" t="s">
        <v>33</v>
      </c>
      <c r="K15" s="85">
        <v>0.95701114362264</v>
      </c>
      <c r="L15" s="85">
        <v>0.956115163013684</v>
      </c>
      <c r="M15" s="85">
        <v>0.961140472674531</v>
      </c>
      <c r="N15" s="85">
        <v>0.953051357705269</v>
      </c>
      <c r="O15" s="85" t="s">
        <v>33</v>
      </c>
      <c r="P15" s="85">
        <v>0.89607782339617</v>
      </c>
      <c r="Q15" s="85">
        <v>0.898028437368993</v>
      </c>
      <c r="R15" s="85">
        <v>0.907299261883696</v>
      </c>
      <c r="S15" s="86">
        <v>0.897643733074557</v>
      </c>
    </row>
  </sheetData>
  <mergeCells count="9">
    <mergeCell ref="E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1" operator="lessThan">
      <formula>$E$5</formula>
    </cfRule>
    <cfRule type="cellIs" dxfId="1" priority="2" operator="greaterThan">
      <formula>$E$5</formula>
    </cfRule>
  </conditionalFormatting>
  <conditionalFormatting sqref="K5:N14">
    <cfRule type="cellIs" dxfId="1" priority="5" operator="greaterThan">
      <formula>$J$5</formula>
    </cfRule>
    <cfRule type="cellIs" dxfId="2" priority="6" operator="lessThan">
      <formula>$J$5</formula>
    </cfRule>
  </conditionalFormatting>
  <conditionalFormatting sqref="P5:S14">
    <cfRule type="cellIs" dxfId="2" priority="3" operator="lessThan">
      <formula>$O$5</formula>
    </cfRule>
    <cfRule type="cellIs" dxfId="1" priority="4" operator="greaterThan">
      <formula>$O$5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15"/>
  <sheetViews>
    <sheetView zoomScale="85" zoomScaleNormal="85" workbookViewId="0">
      <selection activeCell="L36" sqref="L36"/>
    </sheetView>
  </sheetViews>
  <sheetFormatPr defaultColWidth="8.78095238095238" defaultRowHeight="15"/>
  <cols>
    <col min="2" max="2" width="12.3333333333333" customWidth="1"/>
    <col min="3" max="3" width="21.2190476190476" customWidth="1"/>
    <col min="4" max="4" width="12" customWidth="1"/>
    <col min="5" max="11" width="14.3333333333333" customWidth="1"/>
    <col min="12" max="12" width="14.447619047619" customWidth="1"/>
    <col min="13" max="14" width="14.2190476190476" customWidth="1"/>
    <col min="15" max="17" width="14.3333333333333" customWidth="1"/>
    <col min="18" max="19" width="14.2190476190476" customWidth="1"/>
  </cols>
  <sheetData>
    <row r="1" ht="15.75"/>
    <row r="2" ht="57" customHeight="1" spans="2:19">
      <c r="B2" s="32" t="s">
        <v>1915</v>
      </c>
      <c r="C2" s="33" t="s">
        <v>1916</v>
      </c>
      <c r="D2" s="33" t="s">
        <v>1917</v>
      </c>
      <c r="E2" s="56" t="s">
        <v>1930</v>
      </c>
      <c r="F2" s="57"/>
      <c r="G2" s="57"/>
      <c r="H2" s="57"/>
      <c r="I2" s="58"/>
      <c r="J2" s="59" t="s">
        <v>1931</v>
      </c>
      <c r="K2" s="60"/>
      <c r="L2" s="60"/>
      <c r="M2" s="60"/>
      <c r="N2" s="60"/>
      <c r="O2" s="60"/>
      <c r="P2" s="60"/>
      <c r="Q2" s="60"/>
      <c r="R2" s="60"/>
      <c r="S2" s="61"/>
    </row>
    <row r="3" ht="55.05" customHeight="1" spans="2:19">
      <c r="B3" s="34"/>
      <c r="C3" s="8"/>
      <c r="D3" s="8"/>
      <c r="E3" s="62" t="s">
        <v>1932</v>
      </c>
      <c r="F3" s="63"/>
      <c r="G3" s="63"/>
      <c r="H3" s="63"/>
      <c r="I3" s="64"/>
      <c r="J3" s="35" t="s">
        <v>1933</v>
      </c>
      <c r="K3" s="36"/>
      <c r="L3" s="36"/>
      <c r="M3" s="36"/>
      <c r="N3" s="37"/>
      <c r="O3" s="35" t="s">
        <v>1934</v>
      </c>
      <c r="P3" s="36"/>
      <c r="Q3" s="36"/>
      <c r="R3" s="36"/>
      <c r="S3" s="37"/>
    </row>
    <row r="4" ht="30.75" spans="2:19">
      <c r="B4" s="38"/>
      <c r="C4" s="11"/>
      <c r="D4" s="11"/>
      <c r="E4" s="39" t="s">
        <v>21</v>
      </c>
      <c r="F4" s="39">
        <f>'06.30, 07.30, &amp; 12.00'!F4</f>
        <v>46289</v>
      </c>
      <c r="G4" s="40">
        <f>F4-1</f>
        <v>46288</v>
      </c>
      <c r="H4" s="40">
        <f>G4-1</f>
        <v>46287</v>
      </c>
      <c r="I4" s="65" t="s">
        <v>1922</v>
      </c>
      <c r="J4" s="66" t="s">
        <v>21</v>
      </c>
      <c r="K4" s="39">
        <f>F4</f>
        <v>46289</v>
      </c>
      <c r="L4" s="40">
        <f>F4-1</f>
        <v>46288</v>
      </c>
      <c r="M4" s="40">
        <f>G4-1</f>
        <v>46287</v>
      </c>
      <c r="N4" s="11" t="s">
        <v>1922</v>
      </c>
      <c r="O4" s="39" t="s">
        <v>21</v>
      </c>
      <c r="P4" s="39">
        <f>K4</f>
        <v>46289</v>
      </c>
      <c r="Q4" s="40">
        <f>K4-1</f>
        <v>46288</v>
      </c>
      <c r="R4" s="40">
        <f>L4-1</f>
        <v>46287</v>
      </c>
      <c r="S4" s="11" t="s">
        <v>1922</v>
      </c>
    </row>
    <row r="5" ht="15.75" spans="2:19">
      <c r="B5" s="41" t="s">
        <v>1923</v>
      </c>
      <c r="C5" s="42" t="s">
        <v>1924</v>
      </c>
      <c r="D5" s="42" t="s">
        <v>100</v>
      </c>
      <c r="E5" s="67">
        <v>0.92</v>
      </c>
      <c r="F5" s="68">
        <v>0.935006062100569</v>
      </c>
      <c r="G5" s="68">
        <v>0.953876038514233</v>
      </c>
      <c r="H5" s="68">
        <v>0.952877444129518</v>
      </c>
      <c r="I5" s="68">
        <v>0.94089569777168</v>
      </c>
      <c r="J5" s="45">
        <v>0.92</v>
      </c>
      <c r="K5" s="69">
        <v>0.988638018541963</v>
      </c>
      <c r="L5" s="69">
        <v>0.973196908843027</v>
      </c>
      <c r="M5" s="69">
        <v>0.971095127317232</v>
      </c>
      <c r="N5" s="69">
        <v>0.964986886762561</v>
      </c>
      <c r="O5" s="45">
        <v>0.93</v>
      </c>
      <c r="P5" s="69">
        <v>0.96019664649685</v>
      </c>
      <c r="Q5" s="69">
        <v>0.973211570303788</v>
      </c>
      <c r="R5" s="69">
        <v>0.970453396646515</v>
      </c>
      <c r="S5" s="69">
        <v>0.967310794040614</v>
      </c>
    </row>
    <row r="6" ht="15.75" spans="2:19">
      <c r="B6" s="47"/>
      <c r="C6" s="42" t="s">
        <v>212</v>
      </c>
      <c r="D6" s="42" t="s">
        <v>211</v>
      </c>
      <c r="E6" s="67">
        <v>0.92</v>
      </c>
      <c r="F6" s="68">
        <v>0.9283055129535</v>
      </c>
      <c r="G6" s="68">
        <v>0.943703654661017</v>
      </c>
      <c r="H6" s="68">
        <v>0.944192927670851</v>
      </c>
      <c r="I6" s="68">
        <v>0.942716291146875</v>
      </c>
      <c r="J6" s="45">
        <v>0.92</v>
      </c>
      <c r="K6" s="69">
        <v>0.994359875241028</v>
      </c>
      <c r="L6" s="69">
        <v>0.986968641275653</v>
      </c>
      <c r="M6" s="69">
        <v>0.987951807228916</v>
      </c>
      <c r="N6" s="69">
        <v>0.982582766007084</v>
      </c>
      <c r="O6" s="45">
        <v>0.93</v>
      </c>
      <c r="P6" s="69">
        <v>0.952103170383128</v>
      </c>
      <c r="Q6" s="69">
        <v>0.965316614066197</v>
      </c>
      <c r="R6" s="69">
        <v>0.960420870352724</v>
      </c>
      <c r="S6" s="69">
        <v>0.963407032456112</v>
      </c>
    </row>
    <row r="7" ht="15.75" spans="2:19">
      <c r="B7" s="47"/>
      <c r="C7" s="42" t="s">
        <v>279</v>
      </c>
      <c r="D7" s="42" t="s">
        <v>261</v>
      </c>
      <c r="E7" s="67">
        <v>0.92</v>
      </c>
      <c r="F7" s="68">
        <v>0.966716674247001</v>
      </c>
      <c r="G7" s="68">
        <v>0.977730245065086</v>
      </c>
      <c r="H7" s="68">
        <v>0.978230268257263</v>
      </c>
      <c r="I7" s="68">
        <v>0.976583167893773</v>
      </c>
      <c r="J7" s="45">
        <v>0.92</v>
      </c>
      <c r="K7" s="69">
        <v>0.991464677932206</v>
      </c>
      <c r="L7" s="69">
        <v>0.991197343746799</v>
      </c>
      <c r="M7" s="69">
        <v>0.987542313249199</v>
      </c>
      <c r="N7" s="69">
        <v>0.972893109894738</v>
      </c>
      <c r="O7" s="45">
        <v>0.93</v>
      </c>
      <c r="P7" s="69">
        <v>0.977796803358588</v>
      </c>
      <c r="Q7" s="69">
        <v>0.985791275416913</v>
      </c>
      <c r="R7" s="69">
        <v>0.984377416491985</v>
      </c>
      <c r="S7" s="69">
        <v>0.985213680381356</v>
      </c>
    </row>
    <row r="8" ht="15.75" spans="2:19">
      <c r="B8" s="48"/>
      <c r="C8" s="42" t="s">
        <v>1925</v>
      </c>
      <c r="D8" s="42" t="s">
        <v>351</v>
      </c>
      <c r="E8" s="67">
        <v>0.92</v>
      </c>
      <c r="F8" s="68">
        <v>0.944374554451294</v>
      </c>
      <c r="G8" s="68">
        <v>0.955601573824808</v>
      </c>
      <c r="H8" s="68">
        <v>0.95810270602706</v>
      </c>
      <c r="I8" s="68">
        <v>0.955734882245724</v>
      </c>
      <c r="J8" s="45">
        <v>0.92</v>
      </c>
      <c r="K8" s="69">
        <v>0.992936328853135</v>
      </c>
      <c r="L8" s="69">
        <v>0.958893616375812</v>
      </c>
      <c r="M8" s="69">
        <v>0.951660494384729</v>
      </c>
      <c r="N8" s="69">
        <v>0.964470877335806</v>
      </c>
      <c r="O8" s="45">
        <v>0.93</v>
      </c>
      <c r="P8" s="69">
        <v>0.956696898132529</v>
      </c>
      <c r="Q8" s="69">
        <v>0.966808934912278</v>
      </c>
      <c r="R8" s="69">
        <v>0.96844055137894</v>
      </c>
      <c r="S8" s="69">
        <v>0.967027629438428</v>
      </c>
    </row>
    <row r="9" ht="15.75" spans="2:19">
      <c r="B9" s="47"/>
      <c r="C9" s="42" t="s">
        <v>1926</v>
      </c>
      <c r="D9" s="42" t="s">
        <v>376</v>
      </c>
      <c r="E9" s="67">
        <v>0.92</v>
      </c>
      <c r="F9" s="68">
        <v>0.914675991942238</v>
      </c>
      <c r="G9" s="68">
        <v>0.927875331787682</v>
      </c>
      <c r="H9" s="68">
        <v>0.924381961796498</v>
      </c>
      <c r="I9" s="68">
        <v>0.91716599609967</v>
      </c>
      <c r="J9" s="45">
        <v>0.92</v>
      </c>
      <c r="K9" s="69">
        <v>0.986946292978245</v>
      </c>
      <c r="L9" s="69">
        <v>0.978404840664647</v>
      </c>
      <c r="M9" s="69">
        <v>0.955745773472747</v>
      </c>
      <c r="N9" s="69">
        <v>0.975579608408051</v>
      </c>
      <c r="O9" s="45">
        <v>0.93</v>
      </c>
      <c r="P9" s="69">
        <v>0.948313893901066</v>
      </c>
      <c r="Q9" s="69">
        <v>0.959480876804835</v>
      </c>
      <c r="R9" s="69">
        <v>0.943147518058763</v>
      </c>
      <c r="S9" s="69">
        <v>0.952399403244913</v>
      </c>
    </row>
    <row r="10" ht="15.75" spans="2:19">
      <c r="B10" s="47"/>
      <c r="C10" s="42" t="s">
        <v>836</v>
      </c>
      <c r="D10" s="42" t="s">
        <v>669</v>
      </c>
      <c r="E10" s="67">
        <v>0.92</v>
      </c>
      <c r="F10" s="68">
        <v>0.918263701538098</v>
      </c>
      <c r="G10" s="68">
        <v>0.926521609833466</v>
      </c>
      <c r="H10" s="68">
        <v>0.92034782124383</v>
      </c>
      <c r="I10" s="68">
        <v>0.918166963301279</v>
      </c>
      <c r="J10" s="45">
        <v>0.92</v>
      </c>
      <c r="K10" s="69">
        <v>0.994326300925243</v>
      </c>
      <c r="L10" s="69">
        <v>0.981303444610851</v>
      </c>
      <c r="M10" s="69">
        <v>0.979050573191762</v>
      </c>
      <c r="N10" s="69">
        <v>0.981507862986513</v>
      </c>
      <c r="O10" s="45">
        <v>0.93</v>
      </c>
      <c r="P10" s="69">
        <v>0.955301545993429</v>
      </c>
      <c r="Q10" s="69">
        <v>0.96265832027181</v>
      </c>
      <c r="R10" s="69">
        <v>0.95118111012278</v>
      </c>
      <c r="S10" s="69">
        <v>0.960641666060305</v>
      </c>
    </row>
    <row r="11" ht="15.75" spans="2:19">
      <c r="B11" s="47"/>
      <c r="C11" s="42" t="s">
        <v>963</v>
      </c>
      <c r="D11" s="42" t="s">
        <v>928</v>
      </c>
      <c r="E11" s="67">
        <v>0.92</v>
      </c>
      <c r="F11" s="68">
        <v>0.898847330039991</v>
      </c>
      <c r="G11" s="68">
        <v>0.904726198591229</v>
      </c>
      <c r="H11" s="68">
        <v>0.898563306914611</v>
      </c>
      <c r="I11" s="68">
        <v>0.873215933865761</v>
      </c>
      <c r="J11" s="45">
        <v>0.92</v>
      </c>
      <c r="K11" s="69">
        <v>0.987940871630256</v>
      </c>
      <c r="L11" s="69">
        <v>0.965673265726124</v>
      </c>
      <c r="M11" s="69">
        <v>0.967853049280736</v>
      </c>
      <c r="N11" s="69">
        <v>0.964987996869902</v>
      </c>
      <c r="O11" s="45">
        <v>0.93</v>
      </c>
      <c r="P11" s="69">
        <v>0.953322764021127</v>
      </c>
      <c r="Q11" s="69">
        <v>0.957235340589888</v>
      </c>
      <c r="R11" s="69">
        <v>0.950490743939363</v>
      </c>
      <c r="S11" s="69">
        <v>0.952114164724993</v>
      </c>
    </row>
    <row r="12" ht="15.75" spans="2:19">
      <c r="B12" s="47"/>
      <c r="C12" s="42" t="s">
        <v>1927</v>
      </c>
      <c r="D12" s="42" t="s">
        <v>1086</v>
      </c>
      <c r="E12" s="67">
        <v>0.92</v>
      </c>
      <c r="F12" s="68">
        <v>0.942415461287488</v>
      </c>
      <c r="G12" s="68">
        <v>0.951233801856695</v>
      </c>
      <c r="H12" s="68">
        <v>0.946027779819211</v>
      </c>
      <c r="I12" s="68">
        <v>0.949095922828527</v>
      </c>
      <c r="J12" s="45">
        <v>0.92</v>
      </c>
      <c r="K12" s="69">
        <v>0.9914151012651</v>
      </c>
      <c r="L12" s="69">
        <v>0.982280236527676</v>
      </c>
      <c r="M12" s="69">
        <v>0.982672225419477</v>
      </c>
      <c r="N12" s="69">
        <v>0.972832071184122</v>
      </c>
      <c r="O12" s="45">
        <v>0.93</v>
      </c>
      <c r="P12" s="69">
        <v>0.953094674112112</v>
      </c>
      <c r="Q12" s="69">
        <v>0.963216068887731</v>
      </c>
      <c r="R12" s="69">
        <v>0.95784304772838</v>
      </c>
      <c r="S12" s="69">
        <v>0.96439827101822</v>
      </c>
    </row>
    <row r="13" ht="15.75" spans="2:19">
      <c r="B13" s="47"/>
      <c r="C13" s="42" t="s">
        <v>1928</v>
      </c>
      <c r="D13" s="42" t="s">
        <v>1456</v>
      </c>
      <c r="E13" s="67">
        <v>0.92</v>
      </c>
      <c r="F13" s="68">
        <v>0.866555555555556</v>
      </c>
      <c r="G13" s="68">
        <v>0.886564174741515</v>
      </c>
      <c r="H13" s="68">
        <v>0.883030303030303</v>
      </c>
      <c r="I13" s="68">
        <v>0.861170907529429</v>
      </c>
      <c r="J13" s="45">
        <v>0.92</v>
      </c>
      <c r="K13" s="69">
        <v>0.949584893800906</v>
      </c>
      <c r="L13" s="69">
        <v>0.963117172644417</v>
      </c>
      <c r="M13" s="69">
        <v>0.908187538367096</v>
      </c>
      <c r="N13" s="69">
        <v>0.947771751600852</v>
      </c>
      <c r="O13" s="45">
        <v>0.93</v>
      </c>
      <c r="P13" s="69">
        <v>0.900583951387207</v>
      </c>
      <c r="Q13" s="69">
        <v>0.926934135211416</v>
      </c>
      <c r="R13" s="69">
        <v>0.93277897779871</v>
      </c>
      <c r="S13" s="69">
        <v>0.918492822082191</v>
      </c>
    </row>
    <row r="14" ht="15.75" spans="2:19">
      <c r="B14" s="47"/>
      <c r="C14" s="42" t="s">
        <v>1929</v>
      </c>
      <c r="D14" s="42" t="s">
        <v>26</v>
      </c>
      <c r="E14" s="67">
        <v>0.92</v>
      </c>
      <c r="F14" s="68">
        <v>0.928638779716458</v>
      </c>
      <c r="G14" s="68">
        <v>0.947836698070884</v>
      </c>
      <c r="H14" s="68">
        <v>0.948085578053185</v>
      </c>
      <c r="I14" s="68">
        <v>0.933143595958323</v>
      </c>
      <c r="J14" s="45">
        <v>0.92</v>
      </c>
      <c r="K14" s="69">
        <v>0.993835488504345</v>
      </c>
      <c r="L14" s="69">
        <v>0.982141322519545</v>
      </c>
      <c r="M14" s="69">
        <v>0.977255862953463</v>
      </c>
      <c r="N14" s="69">
        <v>0.973069488395442</v>
      </c>
      <c r="O14" s="45">
        <v>0.93</v>
      </c>
      <c r="P14" s="69">
        <v>0.947086136013564</v>
      </c>
      <c r="Q14" s="69">
        <v>0.961940832350787</v>
      </c>
      <c r="R14" s="69">
        <v>0.96384310072496</v>
      </c>
      <c r="S14" s="69">
        <v>0.953028038532073</v>
      </c>
    </row>
    <row r="15" ht="15.75" spans="2:19">
      <c r="B15" s="49" t="s">
        <v>1716</v>
      </c>
      <c r="C15" s="50"/>
      <c r="D15" s="51"/>
      <c r="E15" s="70" t="s">
        <v>33</v>
      </c>
      <c r="F15" s="71">
        <v>0.928626707637879</v>
      </c>
      <c r="G15" s="71">
        <v>0.942660801540594</v>
      </c>
      <c r="H15" s="71">
        <v>0.94228364358347</v>
      </c>
      <c r="I15" s="72">
        <v>0.935307799585152</v>
      </c>
      <c r="J15" s="73" t="s">
        <v>33</v>
      </c>
      <c r="K15" s="53">
        <v>0.990467767007213</v>
      </c>
      <c r="L15" s="53">
        <v>0.978892512796577</v>
      </c>
      <c r="M15" s="53">
        <v>0.973041848741294</v>
      </c>
      <c r="N15" s="74">
        <v>0.972145699131825</v>
      </c>
      <c r="O15" s="53" t="s">
        <v>33</v>
      </c>
      <c r="P15" s="53">
        <v>0.951099855558454</v>
      </c>
      <c r="Q15" s="53">
        <v>0.962949066432445</v>
      </c>
      <c r="R15" s="53">
        <v>0.957470615145369</v>
      </c>
      <c r="S15" s="53">
        <v>0.958557527751144</v>
      </c>
    </row>
  </sheetData>
  <mergeCells count="10">
    <mergeCell ref="E2:I2"/>
    <mergeCell ref="J2:S2"/>
    <mergeCell ref="E3:I3"/>
    <mergeCell ref="J3:N3"/>
    <mergeCell ref="O3:S3"/>
    <mergeCell ref="B15:D15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15"/>
  <sheetViews>
    <sheetView topLeftCell="A3" workbookViewId="0">
      <selection activeCell="E5" sqref="E5:N15"/>
    </sheetView>
  </sheetViews>
  <sheetFormatPr defaultColWidth="8.78095238095238" defaultRowHeight="15"/>
  <cols>
    <col min="2" max="2" width="14.7809523809524" customWidth="1"/>
    <col min="3" max="3" width="22.2190476190476" customWidth="1"/>
    <col min="4" max="4" width="13.7809523809524" customWidth="1"/>
    <col min="5" max="5" width="8.78095238095238" customWidth="1"/>
    <col min="6" max="7" width="14.3333333333333" customWidth="1"/>
    <col min="8" max="9" width="13.7809523809524" customWidth="1"/>
    <col min="10" max="10" width="13.1047619047619" customWidth="1"/>
    <col min="11" max="12" width="14.3333333333333" customWidth="1"/>
    <col min="13" max="14" width="13.7809523809524" customWidth="1"/>
  </cols>
  <sheetData>
    <row r="1" ht="15.75"/>
    <row r="2" ht="33" customHeight="1" spans="2:14">
      <c r="B2" s="32" t="s">
        <v>1915</v>
      </c>
      <c r="C2" s="33" t="s">
        <v>1916</v>
      </c>
      <c r="D2" s="33" t="s">
        <v>1917</v>
      </c>
      <c r="E2" s="8"/>
      <c r="F2" s="8"/>
      <c r="G2" s="8"/>
      <c r="H2" s="8"/>
      <c r="I2" s="8"/>
      <c r="J2" s="8"/>
      <c r="K2" s="8"/>
      <c r="L2" s="8"/>
      <c r="M2" s="8"/>
      <c r="N2" s="8"/>
    </row>
    <row r="3" ht="54" customHeight="1" spans="2:14">
      <c r="B3" s="34"/>
      <c r="C3" s="8"/>
      <c r="D3" s="8"/>
      <c r="E3" s="35" t="s">
        <v>1935</v>
      </c>
      <c r="F3" s="36"/>
      <c r="G3" s="36"/>
      <c r="H3" s="36"/>
      <c r="I3" s="37"/>
      <c r="J3" s="35" t="s">
        <v>1936</v>
      </c>
      <c r="K3" s="36"/>
      <c r="L3" s="36"/>
      <c r="M3" s="36"/>
      <c r="N3" s="37"/>
    </row>
    <row r="4" ht="30.75" spans="2:14">
      <c r="B4" s="38"/>
      <c r="C4" s="11"/>
      <c r="D4" s="11"/>
      <c r="E4" s="11" t="s">
        <v>21</v>
      </c>
      <c r="F4" s="39">
        <f>'06.30, 07.30, &amp; 12.00'!F4</f>
        <v>46289</v>
      </c>
      <c r="G4" s="40">
        <f>F4-1</f>
        <v>46288</v>
      </c>
      <c r="H4" s="40">
        <f>G4-1</f>
        <v>46287</v>
      </c>
      <c r="I4" s="11" t="s">
        <v>1922</v>
      </c>
      <c r="J4" s="11" t="s">
        <v>23</v>
      </c>
      <c r="K4" s="39">
        <f>F4</f>
        <v>46289</v>
      </c>
      <c r="L4" s="40">
        <f>K4-1</f>
        <v>46288</v>
      </c>
      <c r="M4" s="40">
        <f>L4-1</f>
        <v>46287</v>
      </c>
      <c r="N4" s="11" t="s">
        <v>1922</v>
      </c>
    </row>
    <row r="5" ht="15.75" spans="2:14">
      <c r="B5" s="41" t="s">
        <v>1923</v>
      </c>
      <c r="C5" s="42" t="s">
        <v>1924</v>
      </c>
      <c r="D5" s="42" t="s">
        <v>100</v>
      </c>
      <c r="E5" s="43">
        <v>0.99</v>
      </c>
      <c r="F5" s="44">
        <v>0.9923899905994</v>
      </c>
      <c r="G5" s="44">
        <v>0.994671853856563</v>
      </c>
      <c r="H5" s="44">
        <v>0.994758663850426</v>
      </c>
      <c r="I5" s="44">
        <v>0.991522081616056</v>
      </c>
      <c r="J5" s="45">
        <v>0.105261498981944</v>
      </c>
      <c r="K5" s="46">
        <v>0.0257579822913872</v>
      </c>
      <c r="L5" s="46">
        <v>0.0448179271708683</v>
      </c>
      <c r="M5" s="46">
        <v>0.0554238292827504</v>
      </c>
      <c r="N5" s="46">
        <v>0.066848275665345</v>
      </c>
    </row>
    <row r="6" ht="15.75" spans="2:14">
      <c r="B6" s="47"/>
      <c r="C6" s="42" t="s">
        <v>212</v>
      </c>
      <c r="D6" s="42" t="s">
        <v>211</v>
      </c>
      <c r="E6" s="43">
        <v>0.99</v>
      </c>
      <c r="F6" s="44">
        <v>0.994179014212277</v>
      </c>
      <c r="G6" s="44">
        <v>0.997742075553626</v>
      </c>
      <c r="H6" s="44">
        <v>0.997280224600807</v>
      </c>
      <c r="I6" s="44">
        <v>0.99530238690885</v>
      </c>
      <c r="J6" s="45">
        <v>0.0719793575775068</v>
      </c>
      <c r="K6" s="46">
        <v>0.027027027027027</v>
      </c>
      <c r="L6" s="46">
        <v>0.115860517435321</v>
      </c>
      <c r="M6" s="46">
        <v>0.105014749262537</v>
      </c>
      <c r="N6" s="46">
        <v>0.0755143732671823</v>
      </c>
    </row>
    <row r="7" ht="15.75" spans="2:14">
      <c r="B7" s="47"/>
      <c r="C7" s="42" t="s">
        <v>279</v>
      </c>
      <c r="D7" s="42" t="s">
        <v>261</v>
      </c>
      <c r="E7" s="43">
        <v>0.99</v>
      </c>
      <c r="F7" s="44">
        <v>0.996989765201686</v>
      </c>
      <c r="G7" s="44">
        <v>0.987522433980002</v>
      </c>
      <c r="H7" s="44">
        <v>0.997325938397544</v>
      </c>
      <c r="I7" s="44">
        <v>0.996127609375801</v>
      </c>
      <c r="J7" s="45">
        <v>0.0922287257019438</v>
      </c>
      <c r="K7" s="46">
        <v>0.0441729323308271</v>
      </c>
      <c r="L7" s="46">
        <v>0.128584643848289</v>
      </c>
      <c r="M7" s="46">
        <v>0.122109158186864</v>
      </c>
      <c r="N7" s="46">
        <v>0.0920142441979452</v>
      </c>
    </row>
    <row r="8" ht="15.75" spans="2:14">
      <c r="B8" s="48"/>
      <c r="C8" s="42" t="s">
        <v>1925</v>
      </c>
      <c r="D8" s="42" t="s">
        <v>351</v>
      </c>
      <c r="E8" s="43">
        <v>0.99</v>
      </c>
      <c r="F8" s="44">
        <v>0.980678851174935</v>
      </c>
      <c r="G8" s="44">
        <v>0.990921470721743</v>
      </c>
      <c r="H8" s="44">
        <v>0.998449011244668</v>
      </c>
      <c r="I8" s="44">
        <v>0.995534052847041</v>
      </c>
      <c r="J8" s="45">
        <v>0.0739852556983447</v>
      </c>
      <c r="K8" s="46">
        <v>0.00753768844221105</v>
      </c>
      <c r="L8" s="46">
        <v>0.0988700564971751</v>
      </c>
      <c r="M8" s="46">
        <v>0.103741496598639</v>
      </c>
      <c r="N8" s="46">
        <v>0.0748611908864637</v>
      </c>
    </row>
    <row r="9" ht="15.75" spans="2:14">
      <c r="B9" s="47"/>
      <c r="C9" s="42" t="s">
        <v>1926</v>
      </c>
      <c r="D9" s="42" t="s">
        <v>376</v>
      </c>
      <c r="E9" s="43">
        <v>0.99</v>
      </c>
      <c r="F9" s="44">
        <v>0.995143128476462</v>
      </c>
      <c r="G9" s="44">
        <v>0.995077727411774</v>
      </c>
      <c r="H9" s="44">
        <v>0.997258396161755</v>
      </c>
      <c r="I9" s="44">
        <v>0.994813626823637</v>
      </c>
      <c r="J9" s="45">
        <v>0.05</v>
      </c>
      <c r="K9" s="46">
        <v>0.02300796812749</v>
      </c>
      <c r="L9" s="46">
        <v>0.0529960565547754</v>
      </c>
      <c r="M9" s="46">
        <v>0.0566817952597075</v>
      </c>
      <c r="N9" s="46">
        <v>0.0360764258347247</v>
      </c>
    </row>
    <row r="10" ht="15.75" spans="2:14">
      <c r="B10" s="47"/>
      <c r="C10" s="42" t="s">
        <v>836</v>
      </c>
      <c r="D10" s="42" t="s">
        <v>669</v>
      </c>
      <c r="E10" s="43">
        <v>0.99</v>
      </c>
      <c r="F10" s="44">
        <v>0.991594069998472</v>
      </c>
      <c r="G10" s="44">
        <v>0.99683446571958</v>
      </c>
      <c r="H10" s="44">
        <v>0.99444891391794</v>
      </c>
      <c r="I10" s="44">
        <v>0.994347344985268</v>
      </c>
      <c r="J10" s="45">
        <v>0.0810595228934205</v>
      </c>
      <c r="K10" s="46">
        <v>0.0503753935577622</v>
      </c>
      <c r="L10" s="46">
        <v>0.0754189944134078</v>
      </c>
      <c r="M10" s="46">
        <v>0.10180456247872</v>
      </c>
      <c r="N10" s="46">
        <v>0.0675832212016615</v>
      </c>
    </row>
    <row r="11" ht="15.75" spans="2:14">
      <c r="B11" s="47"/>
      <c r="C11" s="42" t="s">
        <v>963</v>
      </c>
      <c r="D11" s="42" t="s">
        <v>928</v>
      </c>
      <c r="E11" s="43">
        <v>0.99</v>
      </c>
      <c r="F11" s="44">
        <v>0.996398147618775</v>
      </c>
      <c r="G11" s="44">
        <v>0.998610019943192</v>
      </c>
      <c r="H11" s="44">
        <v>0.996330763094922</v>
      </c>
      <c r="I11" s="44">
        <v>0.995107093491211</v>
      </c>
      <c r="J11" s="45">
        <v>0.0656418488929858</v>
      </c>
      <c r="K11" s="46">
        <v>0.0364702051449039</v>
      </c>
      <c r="L11" s="46">
        <v>0.0669992872416251</v>
      </c>
      <c r="M11" s="46">
        <v>0.0927835051546392</v>
      </c>
      <c r="N11" s="46">
        <v>0.0674747073336314</v>
      </c>
    </row>
    <row r="12" ht="15.75" spans="2:14">
      <c r="B12" s="47"/>
      <c r="C12" s="42" t="s">
        <v>1927</v>
      </c>
      <c r="D12" s="42" t="s">
        <v>1086</v>
      </c>
      <c r="E12" s="43">
        <v>0.99</v>
      </c>
      <c r="F12" s="44">
        <v>0.992405712022736</v>
      </c>
      <c r="G12" s="44">
        <v>0.994691619056188</v>
      </c>
      <c r="H12" s="44">
        <v>0.9950198986582</v>
      </c>
      <c r="I12" s="44">
        <v>0.992953034085577</v>
      </c>
      <c r="J12" s="45">
        <v>0.0721861525408278</v>
      </c>
      <c r="K12" s="46">
        <v>0.0385926467007548</v>
      </c>
      <c r="L12" s="46">
        <v>0.0495932826029913</v>
      </c>
      <c r="M12" s="46">
        <v>0.067693294834777</v>
      </c>
      <c r="N12" s="46">
        <v>0.0535710040179739</v>
      </c>
    </row>
    <row r="13" ht="15.75" spans="2:14">
      <c r="B13" s="47"/>
      <c r="C13" s="42" t="s">
        <v>1928</v>
      </c>
      <c r="D13" s="42" t="s">
        <v>1456</v>
      </c>
      <c r="E13" s="43">
        <v>0.99</v>
      </c>
      <c r="F13" s="44">
        <v>0.990424258545019</v>
      </c>
      <c r="G13" s="44">
        <v>0.995653793617285</v>
      </c>
      <c r="H13" s="44">
        <v>0.995163890381515</v>
      </c>
      <c r="I13" s="44">
        <v>0.989227486816151</v>
      </c>
      <c r="J13" s="45">
        <v>0.110069253262963</v>
      </c>
      <c r="K13" s="46">
        <v>0.0592984778292521</v>
      </c>
      <c r="L13" s="46">
        <v>0.0527462446967091</v>
      </c>
      <c r="M13" s="46">
        <v>0.0588159753435213</v>
      </c>
      <c r="N13" s="46">
        <v>0.0605045101741137</v>
      </c>
    </row>
    <row r="14" ht="15.75" spans="2:14">
      <c r="B14" s="47"/>
      <c r="C14" s="42" t="s">
        <v>1929</v>
      </c>
      <c r="D14" s="42" t="s">
        <v>26</v>
      </c>
      <c r="E14" s="43">
        <v>0.99</v>
      </c>
      <c r="F14" s="44">
        <v>0.995946926063399</v>
      </c>
      <c r="G14" s="44">
        <v>0.997161726979968</v>
      </c>
      <c r="H14" s="44">
        <v>0.997781475318913</v>
      </c>
      <c r="I14" s="44">
        <v>0.995343225402276</v>
      </c>
      <c r="J14" s="45">
        <v>0.0872182100128262</v>
      </c>
      <c r="K14" s="46">
        <v>0.0359138068635275</v>
      </c>
      <c r="L14" s="46">
        <v>0.0764248704663212</v>
      </c>
      <c r="M14" s="46">
        <v>0.0861123800822293</v>
      </c>
      <c r="N14" s="46">
        <v>0.0594156871476954</v>
      </c>
    </row>
    <row r="15" ht="15.75" spans="2:14">
      <c r="B15" s="49" t="s">
        <v>1716</v>
      </c>
      <c r="C15" s="50"/>
      <c r="D15" s="51"/>
      <c r="E15" s="52" t="s">
        <v>33</v>
      </c>
      <c r="F15" s="53">
        <v>0.993860090588827</v>
      </c>
      <c r="G15" s="53">
        <v>0.995241614829761</v>
      </c>
      <c r="H15" s="53">
        <v>0.996109010547043</v>
      </c>
      <c r="I15" s="53">
        <v>0.993893423084675</v>
      </c>
      <c r="J15" s="54" t="s">
        <v>33</v>
      </c>
      <c r="K15" s="53">
        <v>0.0357973035797304</v>
      </c>
      <c r="L15" s="53">
        <v>0.0608413551029091</v>
      </c>
      <c r="M15" s="53">
        <v>0.068866362659386</v>
      </c>
      <c r="N15" s="55">
        <v>0.0558485612324256</v>
      </c>
    </row>
  </sheetData>
  <mergeCells count="8">
    <mergeCell ref="E2:N2"/>
    <mergeCell ref="E3:I3"/>
    <mergeCell ref="J3:N3"/>
    <mergeCell ref="B15:D15"/>
    <mergeCell ref="B2:B4"/>
    <mergeCell ref="B5:B14"/>
    <mergeCell ref="C2:C4"/>
    <mergeCell ref="D2:D4"/>
  </mergeCells>
  <conditionalFormatting sqref="K5:N5">
    <cfRule type="cellIs" dxfId="2" priority="19" operator="lessThan">
      <formula>$J$5</formula>
    </cfRule>
    <cfRule type="cellIs" dxfId="1" priority="20" operator="greaterThan">
      <formula>$J$5</formula>
    </cfRule>
  </conditionalFormatting>
  <conditionalFormatting sqref="K6:N6">
    <cfRule type="cellIs" dxfId="2" priority="17" operator="lessThan">
      <formula>$J$6</formula>
    </cfRule>
    <cfRule type="cellIs" dxfId="1" priority="18" operator="greaterThan">
      <formula>$J$6</formula>
    </cfRule>
  </conditionalFormatting>
  <conditionalFormatting sqref="K7:N7">
    <cfRule type="cellIs" dxfId="2" priority="15" operator="lessThan">
      <formula>$J$7</formula>
    </cfRule>
    <cfRule type="cellIs" dxfId="1" priority="16" operator="greaterThan">
      <formula>$J$7</formula>
    </cfRule>
  </conditionalFormatting>
  <conditionalFormatting sqref="K8:N8">
    <cfRule type="cellIs" dxfId="2" priority="13" operator="lessThan">
      <formula>$J$8</formula>
    </cfRule>
    <cfRule type="cellIs" dxfId="1" priority="14" operator="greaterThan">
      <formula>$J$8</formula>
    </cfRule>
  </conditionalFormatting>
  <conditionalFormatting sqref="K9:N9">
    <cfRule type="cellIs" dxfId="2" priority="11" operator="lessThan">
      <formula>$J$9</formula>
    </cfRule>
    <cfRule type="cellIs" dxfId="1" priority="12" operator="greaterThan">
      <formula>$J$9</formula>
    </cfRule>
  </conditionalFormatting>
  <conditionalFormatting sqref="K10:N10">
    <cfRule type="cellIs" dxfId="2" priority="9" operator="lessThan">
      <formula>$J$10</formula>
    </cfRule>
    <cfRule type="cellIs" dxfId="1" priority="10" operator="greaterThan">
      <formula>$J$10</formula>
    </cfRule>
  </conditionalFormatting>
  <conditionalFormatting sqref="K11:N11">
    <cfRule type="cellIs" dxfId="2" priority="7" operator="lessThan">
      <formula>$J$11</formula>
    </cfRule>
    <cfRule type="cellIs" dxfId="1" priority="8" operator="greaterThan">
      <formula>$J$11</formula>
    </cfRule>
  </conditionalFormatting>
  <conditionalFormatting sqref="K12:N12">
    <cfRule type="cellIs" dxfId="2" priority="5" operator="lessThan">
      <formula>$J$12</formula>
    </cfRule>
    <cfRule type="cellIs" dxfId="1" priority="6" operator="greaterThan">
      <formula>$J$12</formula>
    </cfRule>
  </conditionalFormatting>
  <conditionalFormatting sqref="K13:N13">
    <cfRule type="cellIs" dxfId="2" priority="3" operator="lessThan">
      <formula>$J$13</formula>
    </cfRule>
    <cfRule type="cellIs" dxfId="1" priority="4" operator="greaterThan">
      <formula>$J$13</formula>
    </cfRule>
  </conditionalFormatting>
  <conditionalFormatting sqref="K14:N14">
    <cfRule type="cellIs" dxfId="2" priority="1" operator="lessThan">
      <formula>$J$14</formula>
    </cfRule>
    <cfRule type="cellIs" dxfId="1" priority="2" operator="greaterThan">
      <formula>$J$14</formula>
    </cfRule>
  </conditionalFormatting>
  <conditionalFormatting sqref="N5:N14">
    <cfRule type="cellIs" dxfId="1" priority="26" operator="lessThan">
      <formula>$AD5</formula>
    </cfRule>
  </conditionalFormatting>
  <conditionalFormatting sqref="F5:I14">
    <cfRule type="cellIs" dxfId="2" priority="21" operator="lessThan">
      <formula>$E$5</formula>
    </cfRule>
    <cfRule type="cellIs" dxfId="1" priority="22" operator="greaterThan">
      <formula>$E$5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671"/>
  <sheetViews>
    <sheetView topLeftCell="A1595" workbookViewId="0">
      <selection activeCell="F1610" sqref="F1610"/>
    </sheetView>
  </sheetViews>
  <sheetFormatPr defaultColWidth="9" defaultRowHeight="15" outlineLevelCol="7"/>
  <cols>
    <col min="2" max="2" width="24.447619047619" customWidth="1"/>
    <col min="3" max="3" width="18.552380952381" customWidth="1"/>
    <col min="4" max="4" width="26.447619047619" customWidth="1"/>
    <col min="5" max="5" width="19.552380952381" customWidth="1"/>
    <col min="6" max="7" width="44.7809523809524" customWidth="1"/>
    <col min="8" max="8" width="23" customWidth="1"/>
  </cols>
  <sheetData>
    <row r="1" ht="15.75"/>
    <row r="2" spans="2:8">
      <c r="B2" s="1" t="s">
        <v>5</v>
      </c>
      <c r="C2" s="2" t="s">
        <v>7</v>
      </c>
      <c r="D2" s="3" t="s">
        <v>8</v>
      </c>
      <c r="E2" s="4" t="s">
        <v>1937</v>
      </c>
      <c r="F2" s="5" t="s">
        <v>1938</v>
      </c>
      <c r="G2" s="5" t="s">
        <v>1939</v>
      </c>
      <c r="H2" s="6" t="s">
        <v>1940</v>
      </c>
    </row>
    <row r="3" spans="2:8">
      <c r="B3" s="7"/>
      <c r="C3" s="8"/>
      <c r="D3" s="9"/>
      <c r="E3" s="10"/>
      <c r="F3" s="10"/>
      <c r="G3" s="10"/>
      <c r="H3" s="6"/>
    </row>
    <row r="4" ht="15.75" spans="2:8">
      <c r="B4" s="7"/>
      <c r="C4" s="11"/>
      <c r="D4" s="9"/>
      <c r="E4" s="10"/>
      <c r="F4" s="10"/>
      <c r="G4" s="10"/>
      <c r="H4" s="6"/>
    </row>
    <row r="5" spans="2:8">
      <c r="B5" s="12" t="s">
        <v>24</v>
      </c>
      <c r="C5" s="13" t="s">
        <v>26</v>
      </c>
      <c r="D5" s="14" t="s">
        <v>27</v>
      </c>
      <c r="E5" s="15" t="s">
        <v>1941</v>
      </c>
      <c r="F5" s="16" t="s">
        <v>1734</v>
      </c>
      <c r="G5" s="17" t="str">
        <f>_xlfn.XLOOKUP(D5,[1]DP!$F:$F,[1]DP!$E:$E,"-")</f>
        <v>APRI NUR YUSUP</v>
      </c>
      <c r="H5" s="18" t="str">
        <f>_xlfn.XLOOKUP(D5,[11]sheet!$B:$B,[11]sheet!$A:$A,0)</f>
        <v>JKT41W</v>
      </c>
    </row>
    <row r="6" spans="2:8">
      <c r="B6" s="19" t="s">
        <v>24</v>
      </c>
      <c r="C6" s="17" t="s">
        <v>26</v>
      </c>
      <c r="D6" s="20" t="s">
        <v>28</v>
      </c>
      <c r="E6" s="21" t="s">
        <v>1941</v>
      </c>
      <c r="F6" s="22" t="s">
        <v>1734</v>
      </c>
      <c r="G6" s="17" t="str">
        <f>_xlfn.XLOOKUP(D6,[1]DP!$F:$F,[1]DP!$E:$E,"-")</f>
        <v>RIZKY ADITYAWARMAN</v>
      </c>
      <c r="H6" s="18" t="str">
        <f>_xlfn.XLOOKUP(D6,[11]sheet!$B:$B,[11]sheet!$A:$A,0)</f>
        <v>JKT43D</v>
      </c>
    </row>
    <row r="7" spans="2:8">
      <c r="B7" s="19" t="s">
        <v>24</v>
      </c>
      <c r="C7" s="17" t="s">
        <v>26</v>
      </c>
      <c r="D7" s="20" t="s">
        <v>29</v>
      </c>
      <c r="E7" s="21" t="s">
        <v>1916</v>
      </c>
      <c r="F7" s="22" t="s">
        <v>1734</v>
      </c>
      <c r="G7" s="17" t="str">
        <f>_xlfn.XLOOKUP(D7,[1]DP!$F:$F,[1]DP!$E:$E,"-")</f>
        <v>RUBBY ROCHMAN</v>
      </c>
      <c r="H7" s="18" t="str">
        <f>_xlfn.XLOOKUP(D7,[11]sheet!$B:$B,[11]sheet!$A:$A,0)</f>
        <v>JKT08L</v>
      </c>
    </row>
    <row r="8" spans="2:8">
      <c r="B8" s="19" t="s">
        <v>24</v>
      </c>
      <c r="C8" s="17" t="s">
        <v>26</v>
      </c>
      <c r="D8" s="20" t="s">
        <v>30</v>
      </c>
      <c r="E8" s="21" t="s">
        <v>1916</v>
      </c>
      <c r="F8" s="22" t="s">
        <v>1734</v>
      </c>
      <c r="G8" s="17" t="str">
        <f>_xlfn.XLOOKUP(D8,[1]DP!$F:$F,[1]DP!$E:$E,"-")</f>
        <v>ARDY KRISNANTO</v>
      </c>
      <c r="H8" s="18" t="str">
        <f>_xlfn.XLOOKUP(D8,[11]sheet!$B:$B,[11]sheet!$A:$A,0)</f>
        <v>JKT08I</v>
      </c>
    </row>
    <row r="9" spans="2:8">
      <c r="B9" s="19" t="s">
        <v>24</v>
      </c>
      <c r="C9" s="17" t="s">
        <v>26</v>
      </c>
      <c r="D9" s="20" t="s">
        <v>31</v>
      </c>
      <c r="E9" s="21" t="s">
        <v>1941</v>
      </c>
      <c r="F9" s="22" t="s">
        <v>1734</v>
      </c>
      <c r="G9" s="17" t="str">
        <f>_xlfn.XLOOKUP(D9,[1]DP!$F:$F,[1]DP!$E:$E,"-")</f>
        <v>RUBBY ROCHMAN</v>
      </c>
      <c r="H9" s="18" t="str">
        <f>_xlfn.XLOOKUP(D9,[11]sheet!$B:$B,[11]sheet!$A:$A,0)</f>
        <v>JKT41T</v>
      </c>
    </row>
    <row r="10" spans="2:8">
      <c r="B10" s="19" t="s">
        <v>24</v>
      </c>
      <c r="C10" s="17" t="s">
        <v>26</v>
      </c>
      <c r="D10" s="20" t="s">
        <v>32</v>
      </c>
      <c r="E10" s="21" t="s">
        <v>1941</v>
      </c>
      <c r="F10" s="22" t="s">
        <v>1734</v>
      </c>
      <c r="G10" s="17" t="str">
        <f>_xlfn.XLOOKUP(D10,[1]DP!$F:$F,[1]DP!$E:$E,"-")</f>
        <v>HENLY KURNIAWAN</v>
      </c>
      <c r="H10" s="18" t="str">
        <f>_xlfn.XLOOKUP(D10,[11]sheet!$B:$B,[11]sheet!$A:$A,0)</f>
        <v>JKT30A</v>
      </c>
    </row>
    <row r="11" spans="2:8">
      <c r="B11" s="19" t="s">
        <v>24</v>
      </c>
      <c r="C11" s="17" t="s">
        <v>26</v>
      </c>
      <c r="D11" s="20" t="s">
        <v>34</v>
      </c>
      <c r="E11" s="21" t="s">
        <v>1941</v>
      </c>
      <c r="F11" s="22" t="s">
        <v>1734</v>
      </c>
      <c r="G11" s="17" t="str">
        <f>_xlfn.XLOOKUP(D11,[1]DP!$F:$F,[1]DP!$E:$E,"-")</f>
        <v>RIZKY ADITYAWARMAN</v>
      </c>
      <c r="H11" s="18" t="str">
        <f>_xlfn.XLOOKUP(D11,[11]sheet!$B:$B,[11]sheet!$A:$A,0)</f>
        <v>JKT43Q</v>
      </c>
    </row>
    <row r="12" spans="2:8">
      <c r="B12" s="19" t="s">
        <v>24</v>
      </c>
      <c r="C12" s="17" t="s">
        <v>26</v>
      </c>
      <c r="D12" s="20" t="s">
        <v>35</v>
      </c>
      <c r="E12" s="21" t="s">
        <v>1916</v>
      </c>
      <c r="F12" s="22" t="s">
        <v>1734</v>
      </c>
      <c r="G12" s="17" t="str">
        <f>_xlfn.XLOOKUP(D12,[1]DP!$F:$F,[1]DP!$E:$E,"-")</f>
        <v>RUBBY ROCHMAN</v>
      </c>
      <c r="H12" s="18" t="str">
        <f>_xlfn.XLOOKUP(D12,[11]sheet!$B:$B,[11]sheet!$A:$A,0)</f>
        <v>JKT08C</v>
      </c>
    </row>
    <row r="13" spans="2:8">
      <c r="B13" s="19" t="s">
        <v>24</v>
      </c>
      <c r="C13" s="17" t="s">
        <v>26</v>
      </c>
      <c r="D13" s="20" t="s">
        <v>36</v>
      </c>
      <c r="E13" s="21" t="s">
        <v>1916</v>
      </c>
      <c r="F13" s="22" t="s">
        <v>1738</v>
      </c>
      <c r="G13" s="17" t="str">
        <f>_xlfn.XLOOKUP(D13,[1]DP!$F:$F,[1]DP!$E:$E,"-")</f>
        <v>ALFIN WARDANA</v>
      </c>
      <c r="H13" s="18" t="str">
        <f>_xlfn.XLOOKUP(D13,[11]sheet!$B:$B,[11]sheet!$A:$A,0)</f>
        <v>JKT11</v>
      </c>
    </row>
    <row r="14" spans="2:8">
      <c r="B14" s="19" t="s">
        <v>24</v>
      </c>
      <c r="C14" s="17" t="s">
        <v>26</v>
      </c>
      <c r="D14" s="20" t="s">
        <v>37</v>
      </c>
      <c r="E14" s="21" t="s">
        <v>1916</v>
      </c>
      <c r="F14" s="22" t="s">
        <v>1738</v>
      </c>
      <c r="G14" s="17" t="str">
        <f>_xlfn.XLOOKUP(D14,[1]DP!$F:$F,[1]DP!$E:$E,"-")</f>
        <v>EKA PRATAMA BAHARA</v>
      </c>
      <c r="H14" s="18" t="str">
        <f>_xlfn.XLOOKUP(D14,[11]sheet!$B:$B,[11]sheet!$A:$A,0)</f>
        <v>JKT12</v>
      </c>
    </row>
    <row r="15" spans="2:8">
      <c r="B15" s="19" t="s">
        <v>24</v>
      </c>
      <c r="C15" s="17" t="s">
        <v>26</v>
      </c>
      <c r="D15" s="20" t="s">
        <v>38</v>
      </c>
      <c r="E15" s="21" t="s">
        <v>1941</v>
      </c>
      <c r="F15" s="22" t="s">
        <v>1738</v>
      </c>
      <c r="G15" s="17" t="str">
        <f>_xlfn.XLOOKUP(D15,[1]DP!$F:$F,[1]DP!$E:$E,"-")</f>
        <v>RENGGA SAPUTRA</v>
      </c>
      <c r="H15" s="18" t="str">
        <f>_xlfn.XLOOKUP(D15,[11]sheet!$B:$B,[11]sheet!$A:$A,0)</f>
        <v>JKT45I</v>
      </c>
    </row>
    <row r="16" spans="2:8">
      <c r="B16" s="19" t="s">
        <v>24</v>
      </c>
      <c r="C16" s="17" t="s">
        <v>26</v>
      </c>
      <c r="D16" s="20" t="s">
        <v>39</v>
      </c>
      <c r="E16" s="21" t="s">
        <v>1916</v>
      </c>
      <c r="F16" s="22" t="s">
        <v>1738</v>
      </c>
      <c r="G16" s="17" t="str">
        <f>_xlfn.XLOOKUP(D16,[1]DP!$F:$F,[1]DP!$E:$E,"-")</f>
        <v>PAZRI FIRDAUS</v>
      </c>
      <c r="H16" s="18" t="str">
        <f>_xlfn.XLOOKUP(D16,[11]sheet!$B:$B,[11]sheet!$A:$A,0)</f>
        <v>JKT13K</v>
      </c>
    </row>
    <row r="17" spans="2:8">
      <c r="B17" s="19" t="s">
        <v>24</v>
      </c>
      <c r="C17" s="17" t="s">
        <v>26</v>
      </c>
      <c r="D17" s="20" t="s">
        <v>40</v>
      </c>
      <c r="E17" s="21" t="s">
        <v>1941</v>
      </c>
      <c r="F17" s="22" t="s">
        <v>1738</v>
      </c>
      <c r="G17" s="17" t="str">
        <f>_xlfn.XLOOKUP(D17,[1]DP!$F:$F,[1]DP!$E:$E,"-")</f>
        <v>RENGGA SAPUTRA</v>
      </c>
      <c r="H17" s="18" t="str">
        <f>_xlfn.XLOOKUP(D17,[11]sheet!$B:$B,[11]sheet!$A:$A,0)</f>
        <v>JKT45L</v>
      </c>
    </row>
    <row r="18" spans="2:8">
      <c r="B18" s="19" t="s">
        <v>24</v>
      </c>
      <c r="C18" s="17" t="s">
        <v>26</v>
      </c>
      <c r="D18" s="20" t="s">
        <v>41</v>
      </c>
      <c r="E18" s="21" t="s">
        <v>1941</v>
      </c>
      <c r="F18" s="22" t="s">
        <v>1738</v>
      </c>
      <c r="G18" s="17" t="str">
        <f>_xlfn.XLOOKUP(D18,[1]DP!$F:$F,[1]DP!$E:$E,"-")</f>
        <v>RENGGA SAPUTRA</v>
      </c>
      <c r="H18" s="18" t="str">
        <f>_xlfn.XLOOKUP(D18,[11]sheet!$B:$B,[11]sheet!$A:$A,0)</f>
        <v>JKT45B</v>
      </c>
    </row>
    <row r="19" spans="2:8">
      <c r="B19" s="19" t="s">
        <v>24</v>
      </c>
      <c r="C19" s="17" t="s">
        <v>26</v>
      </c>
      <c r="D19" s="20" t="s">
        <v>42</v>
      </c>
      <c r="E19" s="21" t="s">
        <v>1941</v>
      </c>
      <c r="F19" s="22" t="s">
        <v>1740</v>
      </c>
      <c r="G19" s="17" t="str">
        <f>_xlfn.XLOOKUP(D19,[1]DP!$F:$F,[1]DP!$E:$E,"-")</f>
        <v>NUGROHO HARI KUNCAHYO</v>
      </c>
      <c r="H19" s="18" t="str">
        <f>_xlfn.XLOOKUP(D19,[11]sheet!$B:$B,[11]sheet!$A:$A,0)</f>
        <v>JKT53C</v>
      </c>
    </row>
    <row r="20" spans="2:8">
      <c r="B20" s="19" t="s">
        <v>24</v>
      </c>
      <c r="C20" s="17" t="s">
        <v>26</v>
      </c>
      <c r="D20" s="20" t="s">
        <v>43</v>
      </c>
      <c r="E20" s="21" t="s">
        <v>1916</v>
      </c>
      <c r="F20" s="22" t="s">
        <v>1740</v>
      </c>
      <c r="G20" s="17" t="str">
        <f>_xlfn.XLOOKUP(D20,[1]DP!$F:$F,[1]DP!$E:$E,"-")</f>
        <v>AHMAD KAMAL</v>
      </c>
      <c r="H20" s="18" t="str">
        <f>_xlfn.XLOOKUP(D20,[11]sheet!$B:$B,[11]sheet!$A:$A,0)</f>
        <v>JKT18N</v>
      </c>
    </row>
    <row r="21" spans="2:8">
      <c r="B21" s="19" t="s">
        <v>24</v>
      </c>
      <c r="C21" s="17" t="s">
        <v>26</v>
      </c>
      <c r="D21" s="20" t="s">
        <v>44</v>
      </c>
      <c r="E21" s="21" t="s">
        <v>1941</v>
      </c>
      <c r="F21" s="22" t="s">
        <v>1740</v>
      </c>
      <c r="G21" s="17" t="str">
        <f>_xlfn.XLOOKUP(D21,[1]DP!$F:$F,[1]DP!$E:$E,"-")</f>
        <v>QORI SEKENAWAN OSADI</v>
      </c>
      <c r="H21" s="18" t="str">
        <f>_xlfn.XLOOKUP(D21,[11]sheet!$B:$B,[11]sheet!$A:$A,0)</f>
        <v>JKT61C</v>
      </c>
    </row>
    <row r="22" spans="2:8">
      <c r="B22" s="19" t="s">
        <v>24</v>
      </c>
      <c r="C22" s="17" t="s">
        <v>26</v>
      </c>
      <c r="D22" s="20" t="s">
        <v>45</v>
      </c>
      <c r="E22" s="21" t="s">
        <v>1916</v>
      </c>
      <c r="F22" s="22" t="s">
        <v>1740</v>
      </c>
      <c r="G22" s="17" t="str">
        <f>_xlfn.XLOOKUP(D22,[1]DP!$F:$F,[1]DP!$E:$E,"-")</f>
        <v>RIO PERMANNA WIJAYA</v>
      </c>
      <c r="H22" s="18" t="str">
        <f>_xlfn.XLOOKUP(D22,[11]sheet!$B:$B,[11]sheet!$A:$A,0)</f>
        <v>JKT20J</v>
      </c>
    </row>
    <row r="23" spans="2:8">
      <c r="B23" s="19" t="s">
        <v>24</v>
      </c>
      <c r="C23" s="17" t="s">
        <v>26</v>
      </c>
      <c r="D23" s="20" t="s">
        <v>46</v>
      </c>
      <c r="E23" s="21" t="s">
        <v>1916</v>
      </c>
      <c r="F23" s="22" t="s">
        <v>1740</v>
      </c>
      <c r="G23" s="17" t="str">
        <f>_xlfn.XLOOKUP(D23,[1]DP!$F:$F,[1]DP!$E:$E,"-")</f>
        <v>PAMUJI RYAN ANDRIANTO</v>
      </c>
      <c r="H23" s="18" t="str">
        <f>_xlfn.XLOOKUP(D23,[11]sheet!$B:$B,[11]sheet!$A:$A,0)</f>
        <v>JKT19K</v>
      </c>
    </row>
    <row r="24" spans="2:8">
      <c r="B24" s="19" t="s">
        <v>24</v>
      </c>
      <c r="C24" s="17" t="s">
        <v>26</v>
      </c>
      <c r="D24" s="20" t="s">
        <v>47</v>
      </c>
      <c r="E24" s="21" t="s">
        <v>1941</v>
      </c>
      <c r="F24" s="22" t="s">
        <v>1740</v>
      </c>
      <c r="G24" s="17" t="str">
        <f>_xlfn.XLOOKUP(D24,[1]DP!$F:$F,[1]DP!$E:$E,"-")</f>
        <v>ARDY SASMOYO</v>
      </c>
      <c r="H24" s="18" t="str">
        <f>_xlfn.XLOOKUP(D24,[11]sheet!$B:$B,[11]sheet!$A:$A,0)</f>
        <v>JKT47C</v>
      </c>
    </row>
    <row r="25" spans="2:8">
      <c r="B25" s="19" t="s">
        <v>24</v>
      </c>
      <c r="C25" s="17" t="s">
        <v>26</v>
      </c>
      <c r="D25" s="20" t="s">
        <v>48</v>
      </c>
      <c r="E25" s="21" t="s">
        <v>1941</v>
      </c>
      <c r="F25" s="22" t="s">
        <v>1740</v>
      </c>
      <c r="G25" s="17" t="str">
        <f>_xlfn.XLOOKUP(D25,[1]DP!$F:$F,[1]DP!$E:$E,"-")</f>
        <v>HENDRI ADITYA</v>
      </c>
      <c r="H25" s="18" t="str">
        <f>_xlfn.XLOOKUP(D25,[11]sheet!$B:$B,[11]sheet!$A:$A,0)</f>
        <v>JKT50K</v>
      </c>
    </row>
    <row r="26" spans="2:8">
      <c r="B26" s="19" t="s">
        <v>24</v>
      </c>
      <c r="C26" s="17" t="s">
        <v>26</v>
      </c>
      <c r="D26" s="20" t="s">
        <v>49</v>
      </c>
      <c r="E26" s="21" t="s">
        <v>1916</v>
      </c>
      <c r="F26" s="22" t="s">
        <v>1745</v>
      </c>
      <c r="G26" s="17" t="str">
        <f>_xlfn.XLOOKUP(D26,[1]DP!$F:$F,[1]DP!$E:$E,"-")</f>
        <v>YODY EVANDER LODEWIJK N.</v>
      </c>
      <c r="H26" s="18" t="str">
        <f>_xlfn.XLOOKUP(D26,[11]sheet!$B:$B,[11]sheet!$A:$A,0)</f>
        <v>JKT17K</v>
      </c>
    </row>
    <row r="27" spans="2:8">
      <c r="B27" s="19" t="s">
        <v>24</v>
      </c>
      <c r="C27" s="17" t="s">
        <v>26</v>
      </c>
      <c r="D27" s="20" t="s">
        <v>50</v>
      </c>
      <c r="E27" s="21" t="s">
        <v>1916</v>
      </c>
      <c r="F27" s="22" t="s">
        <v>1745</v>
      </c>
      <c r="G27" s="17" t="str">
        <f>_xlfn.XLOOKUP(D27,[1]DP!$F:$F,[1]DP!$E:$E,"-")</f>
        <v>HUSEIN AL IDRUS ANHAR</v>
      </c>
      <c r="H27" s="18" t="str">
        <f>_xlfn.XLOOKUP(D27,[11]sheet!$B:$B,[11]sheet!$A:$A,0)</f>
        <v>JKT25Q</v>
      </c>
    </row>
    <row r="28" spans="2:8">
      <c r="B28" s="19" t="s">
        <v>24</v>
      </c>
      <c r="C28" s="17" t="s">
        <v>26</v>
      </c>
      <c r="D28" s="20" t="s">
        <v>51</v>
      </c>
      <c r="E28" s="21" t="s">
        <v>1916</v>
      </c>
      <c r="F28" s="22" t="s">
        <v>1745</v>
      </c>
      <c r="G28" s="17" t="str">
        <f>_xlfn.XLOOKUP(D28,[1]DP!$F:$F,[1]DP!$E:$E,"-")</f>
        <v>NOVENDRA ALDI MUHAMMAD</v>
      </c>
      <c r="H28" s="18" t="str">
        <f>_xlfn.XLOOKUP(D28,[11]sheet!$B:$B,[11]sheet!$A:$A,0)</f>
        <v>JKT20C</v>
      </c>
    </row>
    <row r="29" spans="2:8">
      <c r="B29" s="19" t="s">
        <v>24</v>
      </c>
      <c r="C29" s="17" t="s">
        <v>26</v>
      </c>
      <c r="D29" s="20" t="s">
        <v>52</v>
      </c>
      <c r="E29" s="21" t="s">
        <v>1941</v>
      </c>
      <c r="F29" s="22" t="s">
        <v>1745</v>
      </c>
      <c r="G29" s="17" t="str">
        <f>_xlfn.XLOOKUP(D29,[1]DP!$F:$F,[1]DP!$E:$E,"-")</f>
        <v>YODY EVANDER LODEWIJK N.</v>
      </c>
      <c r="H29" s="18" t="str">
        <f>_xlfn.XLOOKUP(D29,[11]sheet!$B:$B,[11]sheet!$A:$A,0)</f>
        <v>JKT52I</v>
      </c>
    </row>
    <row r="30" spans="2:8">
      <c r="B30" s="19" t="s">
        <v>24</v>
      </c>
      <c r="C30" s="17" t="s">
        <v>26</v>
      </c>
      <c r="D30" s="20" t="s">
        <v>53</v>
      </c>
      <c r="E30" s="21" t="s">
        <v>1916</v>
      </c>
      <c r="F30" s="22" t="s">
        <v>1745</v>
      </c>
      <c r="G30" s="17" t="str">
        <f>_xlfn.XLOOKUP(D30,[1]DP!$F:$F,[1]DP!$E:$E,"-")</f>
        <v>MUHAMAD FAISAL</v>
      </c>
      <c r="H30" s="18" t="str">
        <f>_xlfn.XLOOKUP(D30,[11]sheet!$B:$B,[11]sheet!$A:$A,0)</f>
        <v>JKT25</v>
      </c>
    </row>
    <row r="31" spans="2:8">
      <c r="B31" s="19" t="s">
        <v>24</v>
      </c>
      <c r="C31" s="17" t="s">
        <v>26</v>
      </c>
      <c r="D31" s="20" t="s">
        <v>54</v>
      </c>
      <c r="E31" s="21" t="s">
        <v>1941</v>
      </c>
      <c r="F31" s="22" t="s">
        <v>1745</v>
      </c>
      <c r="G31" s="17" t="str">
        <f>_xlfn.XLOOKUP(D31,[1]DP!$F:$F,[1]DP!$E:$E,"-")</f>
        <v>ROYMAN</v>
      </c>
      <c r="H31" s="18" t="str">
        <f>_xlfn.XLOOKUP(D31,[11]sheet!$B:$B,[11]sheet!$A:$A,0)</f>
        <v>JKT50I</v>
      </c>
    </row>
    <row r="32" spans="2:8">
      <c r="B32" s="19" t="s">
        <v>24</v>
      </c>
      <c r="C32" s="17" t="s">
        <v>26</v>
      </c>
      <c r="D32" s="20" t="s">
        <v>55</v>
      </c>
      <c r="E32" s="21" t="s">
        <v>1916</v>
      </c>
      <c r="F32" s="22" t="s">
        <v>1750</v>
      </c>
      <c r="G32" s="17" t="str">
        <f>_xlfn.XLOOKUP(D32,[1]DP!$F:$F,[1]DP!$E:$E,"-")</f>
        <v>MAHMUD H</v>
      </c>
      <c r="H32" s="18" t="str">
        <f>_xlfn.XLOOKUP(D32,[11]sheet!$B:$B,[11]sheet!$A:$A,0)</f>
        <v>JKT16Q</v>
      </c>
    </row>
    <row r="33" spans="2:8">
      <c r="B33" s="19" t="s">
        <v>24</v>
      </c>
      <c r="C33" s="17" t="s">
        <v>26</v>
      </c>
      <c r="D33" s="20" t="s">
        <v>56</v>
      </c>
      <c r="E33" s="21" t="s">
        <v>1916</v>
      </c>
      <c r="F33" s="22" t="s">
        <v>1750</v>
      </c>
      <c r="G33" s="17" t="str">
        <f>_xlfn.XLOOKUP(D33,[1]DP!$F:$F,[1]DP!$E:$E,"-")</f>
        <v>ARMAN SURYADI</v>
      </c>
      <c r="H33" s="18" t="str">
        <f>_xlfn.XLOOKUP(D33,[11]sheet!$B:$B,[11]sheet!$A:$A,0)</f>
        <v>JKT16O</v>
      </c>
    </row>
    <row r="34" spans="2:8">
      <c r="B34" s="19" t="s">
        <v>24</v>
      </c>
      <c r="C34" s="17" t="s">
        <v>26</v>
      </c>
      <c r="D34" s="20" t="s">
        <v>57</v>
      </c>
      <c r="E34" s="21" t="s">
        <v>1916</v>
      </c>
      <c r="F34" s="22" t="s">
        <v>1750</v>
      </c>
      <c r="G34" s="17" t="str">
        <f>_xlfn.XLOOKUP(D34,[1]DP!$F:$F,[1]DP!$E:$E,"-")</f>
        <v>TADIN SAPUTRA</v>
      </c>
      <c r="H34" s="18" t="str">
        <f>_xlfn.XLOOKUP(D34,[11]sheet!$B:$B,[11]sheet!$A:$A,0)</f>
        <v>JKT10B</v>
      </c>
    </row>
    <row r="35" spans="2:8">
      <c r="B35" s="19" t="s">
        <v>24</v>
      </c>
      <c r="C35" s="17" t="s">
        <v>26</v>
      </c>
      <c r="D35" s="20" t="s">
        <v>58</v>
      </c>
      <c r="E35" s="21" t="s">
        <v>1916</v>
      </c>
      <c r="F35" s="22" t="s">
        <v>1750</v>
      </c>
      <c r="G35" s="17" t="str">
        <f>_xlfn.XLOOKUP(D35,[1]DP!$F:$F,[1]DP!$E:$E,"-")</f>
        <v>SATRIO KESIT WICAKSONO</v>
      </c>
      <c r="H35" s="18" t="str">
        <f>_xlfn.XLOOKUP(D35,[11]sheet!$B:$B,[11]sheet!$A:$A,0)</f>
        <v>JKT16R</v>
      </c>
    </row>
    <row r="36" spans="2:8">
      <c r="B36" s="19" t="s">
        <v>24</v>
      </c>
      <c r="C36" s="17" t="s">
        <v>26</v>
      </c>
      <c r="D36" s="20" t="s">
        <v>59</v>
      </c>
      <c r="E36" s="21" t="s">
        <v>1941</v>
      </c>
      <c r="F36" s="22" t="s">
        <v>1750</v>
      </c>
      <c r="G36" s="17" t="str">
        <f>_xlfn.XLOOKUP(D36,[1]DP!$F:$F,[1]DP!$E:$E,"-")</f>
        <v>MUHAMMAD IQBAL</v>
      </c>
      <c r="H36" s="18" t="str">
        <f>_xlfn.XLOOKUP(D36,[11]sheet!$B:$B,[11]sheet!$A:$A,0)</f>
        <v>JKT51G</v>
      </c>
    </row>
    <row r="37" spans="2:8">
      <c r="B37" s="19" t="s">
        <v>24</v>
      </c>
      <c r="C37" s="17" t="s">
        <v>26</v>
      </c>
      <c r="D37" s="20" t="s">
        <v>60</v>
      </c>
      <c r="E37" s="21" t="s">
        <v>1916</v>
      </c>
      <c r="F37" s="22" t="s">
        <v>1750</v>
      </c>
      <c r="G37" s="17" t="str">
        <f>_xlfn.XLOOKUP(D37,[1]DP!$F:$F,[1]DP!$E:$E,"-")</f>
        <v>PAZRIN HIDAYAT</v>
      </c>
      <c r="H37" s="18" t="str">
        <f>_xlfn.XLOOKUP(D37,[11]sheet!$B:$B,[11]sheet!$A:$A,0)</f>
        <v>JKT10H</v>
      </c>
    </row>
    <row r="38" spans="2:8">
      <c r="B38" s="19" t="s">
        <v>24</v>
      </c>
      <c r="C38" s="17" t="s">
        <v>26</v>
      </c>
      <c r="D38" s="20" t="s">
        <v>61</v>
      </c>
      <c r="E38" s="21" t="s">
        <v>1916</v>
      </c>
      <c r="F38" s="22" t="s">
        <v>1750</v>
      </c>
      <c r="G38" s="17" t="str">
        <f>_xlfn.XLOOKUP(D38,[1]DP!$F:$F,[1]DP!$E:$E,"-")</f>
        <v>LILIS INDRA WATI</v>
      </c>
      <c r="H38" s="18" t="str">
        <f>_xlfn.XLOOKUP(D38,[11]sheet!$B:$B,[11]sheet!$A:$A,0)</f>
        <v>JKT16P</v>
      </c>
    </row>
    <row r="39" spans="2:8">
      <c r="B39" s="19" t="s">
        <v>24</v>
      </c>
      <c r="C39" s="17" t="s">
        <v>26</v>
      </c>
      <c r="D39" s="20" t="s">
        <v>62</v>
      </c>
      <c r="E39" s="21" t="s">
        <v>1916</v>
      </c>
      <c r="F39" s="22" t="s">
        <v>1758</v>
      </c>
      <c r="G39" s="17" t="str">
        <f>_xlfn.XLOOKUP(D39,[1]DP!$F:$F,[1]DP!$E:$E,"-")</f>
        <v>FIRMAN SYAHPUTRA</v>
      </c>
      <c r="H39" s="18" t="str">
        <f>_xlfn.XLOOKUP(D39,[11]sheet!$B:$B,[11]sheet!$A:$A,0)</f>
        <v>JKT02S</v>
      </c>
    </row>
    <row r="40" spans="2:8">
      <c r="B40" s="19" t="s">
        <v>24</v>
      </c>
      <c r="C40" s="17" t="s">
        <v>26</v>
      </c>
      <c r="D40" s="20" t="s">
        <v>63</v>
      </c>
      <c r="E40" s="21" t="s">
        <v>1916</v>
      </c>
      <c r="F40" s="22" t="s">
        <v>1758</v>
      </c>
      <c r="G40" s="17" t="str">
        <f>_xlfn.XLOOKUP(D40,[1]DP!$F:$F,[1]DP!$E:$E,"-")</f>
        <v>RIDWAN ALDIANSYAH</v>
      </c>
      <c r="H40" s="18" t="str">
        <f>_xlfn.XLOOKUP(D40,[11]sheet!$B:$B,[11]sheet!$A:$A,0)</f>
        <v>JKT26I</v>
      </c>
    </row>
    <row r="41" spans="2:8">
      <c r="B41" s="19" t="s">
        <v>24</v>
      </c>
      <c r="C41" s="17" t="s">
        <v>26</v>
      </c>
      <c r="D41" s="20" t="s">
        <v>64</v>
      </c>
      <c r="E41" s="21" t="s">
        <v>1941</v>
      </c>
      <c r="F41" s="22" t="s">
        <v>1758</v>
      </c>
      <c r="G41" s="17" t="str">
        <f>_xlfn.XLOOKUP(D41,[1]DP!$F:$F,[1]DP!$E:$E,"-")</f>
        <v>SAMSU RIJAL</v>
      </c>
      <c r="H41" s="18" t="str">
        <f>_xlfn.XLOOKUP(D41,[11]sheet!$B:$B,[11]sheet!$A:$A,0)</f>
        <v>JKT28D</v>
      </c>
    </row>
    <row r="42" spans="2:8">
      <c r="B42" s="19" t="s">
        <v>24</v>
      </c>
      <c r="C42" s="17" t="s">
        <v>26</v>
      </c>
      <c r="D42" s="20" t="s">
        <v>1763</v>
      </c>
      <c r="E42" s="21" t="s">
        <v>1941</v>
      </c>
      <c r="F42" s="22" t="s">
        <v>1758</v>
      </c>
      <c r="G42" s="17" t="str">
        <f>_xlfn.XLOOKUP(D42,[1]DP!$F:$F,[1]DP!$E:$E,"-")</f>
        <v>RAKA FAHRIZKI</v>
      </c>
      <c r="H42" s="18" t="str">
        <f>_xlfn.XLOOKUP(D42,[11]sheet!$B:$B,[11]sheet!$A:$A,0)</f>
        <v>JKT33C</v>
      </c>
    </row>
    <row r="43" spans="2:8">
      <c r="B43" s="19" t="s">
        <v>24</v>
      </c>
      <c r="C43" s="17" t="s">
        <v>26</v>
      </c>
      <c r="D43" s="20" t="s">
        <v>65</v>
      </c>
      <c r="E43" s="21" t="s">
        <v>1941</v>
      </c>
      <c r="F43" s="22" t="s">
        <v>1758</v>
      </c>
      <c r="G43" s="17" t="str">
        <f>_xlfn.XLOOKUP(D43,[1]DP!$F:$F,[1]DP!$E:$E,"-")</f>
        <v>NUR KHUSJANANTO</v>
      </c>
      <c r="H43" s="18" t="str">
        <f>_xlfn.XLOOKUP(D43,[11]sheet!$B:$B,[11]sheet!$A:$A,0)</f>
        <v>JKT33O</v>
      </c>
    </row>
    <row r="44" spans="2:8">
      <c r="B44" s="19" t="s">
        <v>24</v>
      </c>
      <c r="C44" s="17" t="s">
        <v>26</v>
      </c>
      <c r="D44" s="20" t="s">
        <v>66</v>
      </c>
      <c r="E44" s="21" t="s">
        <v>1941</v>
      </c>
      <c r="F44" s="22" t="s">
        <v>1758</v>
      </c>
      <c r="G44" s="17" t="str">
        <f>_xlfn.XLOOKUP(D44,[1]DP!$F:$F,[1]DP!$E:$E,"-")</f>
        <v>LUKMAN NULHAKIM</v>
      </c>
      <c r="H44" s="18" t="str">
        <f>_xlfn.XLOOKUP(D44,[11]sheet!$B:$B,[11]sheet!$A:$A,0)</f>
        <v>JKT36M</v>
      </c>
    </row>
    <row r="45" spans="2:8">
      <c r="B45" s="19" t="s">
        <v>24</v>
      </c>
      <c r="C45" s="17" t="s">
        <v>26</v>
      </c>
      <c r="D45" s="20" t="s">
        <v>67</v>
      </c>
      <c r="E45" s="21" t="s">
        <v>1941</v>
      </c>
      <c r="F45" s="22" t="s">
        <v>1758</v>
      </c>
      <c r="G45" s="17" t="str">
        <f>_xlfn.XLOOKUP(D45,[1]DP!$F:$F,[1]DP!$E:$E,"-")</f>
        <v>SAMSU RIJAL</v>
      </c>
      <c r="H45" s="18" t="str">
        <f>_xlfn.XLOOKUP(D45,[11]sheet!$B:$B,[11]sheet!$A:$A,0)</f>
        <v>JKT28I</v>
      </c>
    </row>
    <row r="46" spans="2:8">
      <c r="B46" s="19" t="s">
        <v>24</v>
      </c>
      <c r="C46" s="17" t="s">
        <v>26</v>
      </c>
      <c r="D46" s="20" t="s">
        <v>68</v>
      </c>
      <c r="E46" s="21" t="s">
        <v>1916</v>
      </c>
      <c r="F46" s="22" t="s">
        <v>1766</v>
      </c>
      <c r="G46" s="17" t="str">
        <f>_xlfn.XLOOKUP(D46,[1]DP!$F:$F,[1]DP!$E:$E,"-")</f>
        <v>MUHAMMAD MUGHNIL LABIB</v>
      </c>
      <c r="H46" s="18" t="str">
        <f>_xlfn.XLOOKUP(D46,[11]sheet!$B:$B,[11]sheet!$A:$A,0)</f>
        <v>JKT21R</v>
      </c>
    </row>
    <row r="47" spans="2:8">
      <c r="B47" s="19" t="s">
        <v>24</v>
      </c>
      <c r="C47" s="17" t="s">
        <v>26</v>
      </c>
      <c r="D47" s="20" t="s">
        <v>69</v>
      </c>
      <c r="E47" s="21" t="s">
        <v>1916</v>
      </c>
      <c r="F47" s="22" t="s">
        <v>1766</v>
      </c>
      <c r="G47" s="17" t="str">
        <f>_xlfn.XLOOKUP(D47,[1]DP!$F:$F,[1]DP!$E:$E,"-")</f>
        <v>RANDI PRIHARTONO</v>
      </c>
      <c r="H47" s="18" t="str">
        <f>_xlfn.XLOOKUP(D47,[11]sheet!$B:$B,[11]sheet!$A:$A,0)</f>
        <v>JKT23Q</v>
      </c>
    </row>
    <row r="48" spans="2:8">
      <c r="B48" s="19" t="s">
        <v>24</v>
      </c>
      <c r="C48" s="17" t="s">
        <v>26</v>
      </c>
      <c r="D48" s="20" t="s">
        <v>70</v>
      </c>
      <c r="E48" s="21" t="s">
        <v>1916</v>
      </c>
      <c r="F48" s="22" t="s">
        <v>1766</v>
      </c>
      <c r="G48" s="17" t="str">
        <f>_xlfn.XLOOKUP(D48,[1]DP!$F:$F,[1]DP!$E:$E,"-")</f>
        <v>PRAMU SINTO</v>
      </c>
      <c r="H48" s="18" t="str">
        <f>_xlfn.XLOOKUP(D48,[11]sheet!$B:$B,[11]sheet!$A:$A,0)</f>
        <v>JKT24K</v>
      </c>
    </row>
    <row r="49" spans="2:8">
      <c r="B49" s="19" t="s">
        <v>24</v>
      </c>
      <c r="C49" s="17" t="s">
        <v>26</v>
      </c>
      <c r="D49" s="20" t="s">
        <v>71</v>
      </c>
      <c r="E49" s="21" t="s">
        <v>1941</v>
      </c>
      <c r="F49" s="22" t="s">
        <v>1766</v>
      </c>
      <c r="G49" s="17" t="str">
        <f>_xlfn.XLOOKUP(D49,[1]DP!$F:$F,[1]DP!$E:$E,"-")</f>
        <v>RAFLI FEBRIANSYAH</v>
      </c>
      <c r="H49" s="18" t="str">
        <f>_xlfn.XLOOKUP(D49,[11]sheet!$B:$B,[11]sheet!$A:$A,0)</f>
        <v>JKT71</v>
      </c>
    </row>
    <row r="50" spans="2:8">
      <c r="B50" s="19" t="s">
        <v>24</v>
      </c>
      <c r="C50" s="17" t="s">
        <v>26</v>
      </c>
      <c r="D50" s="20" t="s">
        <v>72</v>
      </c>
      <c r="E50" s="21" t="s">
        <v>1941</v>
      </c>
      <c r="F50" s="22" t="s">
        <v>1766</v>
      </c>
      <c r="G50" s="17" t="str">
        <f>_xlfn.XLOOKUP(D50,[1]DP!$F:$F,[1]DP!$E:$E,"-")</f>
        <v>DIRA CANA</v>
      </c>
      <c r="H50" s="18" t="str">
        <f>_xlfn.XLOOKUP(D50,[11]sheet!$B:$B,[11]sheet!$A:$A,0)</f>
        <v>JKT62G</v>
      </c>
    </row>
    <row r="51" spans="2:8">
      <c r="B51" s="19" t="s">
        <v>24</v>
      </c>
      <c r="C51" s="17" t="s">
        <v>26</v>
      </c>
      <c r="D51" s="20" t="s">
        <v>73</v>
      </c>
      <c r="E51" s="21" t="s">
        <v>1941</v>
      </c>
      <c r="F51" s="22" t="s">
        <v>1766</v>
      </c>
      <c r="G51" s="17" t="str">
        <f>_xlfn.XLOOKUP(D51,[1]DP!$F:$F,[1]DP!$E:$E,"-")</f>
        <v>DIRA CANA</v>
      </c>
      <c r="H51" s="18" t="str">
        <f>_xlfn.XLOOKUP(D51,[11]sheet!$B:$B,[11]sheet!$A:$A,0)</f>
        <v>JKT62</v>
      </c>
    </row>
    <row r="52" spans="2:8">
      <c r="B52" s="19" t="s">
        <v>24</v>
      </c>
      <c r="C52" s="17" t="s">
        <v>26</v>
      </c>
      <c r="D52" s="20" t="s">
        <v>74</v>
      </c>
      <c r="E52" s="21" t="s">
        <v>1916</v>
      </c>
      <c r="F52" s="22" t="s">
        <v>1766</v>
      </c>
      <c r="G52" s="17" t="str">
        <f>_xlfn.XLOOKUP(D52,[1]DP!$F:$F,[1]DP!$E:$E,"-")</f>
        <v>NOTO IRAWAN</v>
      </c>
      <c r="H52" s="18" t="str">
        <f>_xlfn.XLOOKUP(D52,[11]sheet!$B:$B,[11]sheet!$A:$A,0)</f>
        <v>JKT23P</v>
      </c>
    </row>
    <row r="53" spans="2:8">
      <c r="B53" s="19" t="s">
        <v>24</v>
      </c>
      <c r="C53" s="17" t="s">
        <v>26</v>
      </c>
      <c r="D53" s="20" t="s">
        <v>75</v>
      </c>
      <c r="E53" s="21" t="s">
        <v>1941</v>
      </c>
      <c r="F53" s="22" t="s">
        <v>1766</v>
      </c>
      <c r="G53" s="17" t="str">
        <f>_xlfn.XLOOKUP(D53,[1]DP!$F:$F,[1]DP!$E:$E,"-")</f>
        <v>RENDI ANDIRA</v>
      </c>
      <c r="H53" s="18" t="str">
        <f>_xlfn.XLOOKUP(D53,[11]sheet!$B:$B,[11]sheet!$A:$A,0)</f>
        <v>JKT62C</v>
      </c>
    </row>
    <row r="54" spans="2:8">
      <c r="B54" s="19" t="s">
        <v>24</v>
      </c>
      <c r="C54" s="17" t="s">
        <v>26</v>
      </c>
      <c r="D54" s="20" t="s">
        <v>76</v>
      </c>
      <c r="E54" s="21" t="s">
        <v>1941</v>
      </c>
      <c r="F54" s="22" t="s">
        <v>1766</v>
      </c>
      <c r="G54" s="17" t="str">
        <f>_xlfn.XLOOKUP(D54,[1]DP!$F:$F,[1]DP!$E:$E,"-")</f>
        <v>RAFLI FEBRIANSYAH</v>
      </c>
      <c r="H54" s="18" t="str">
        <f>_xlfn.XLOOKUP(D54,[11]sheet!$B:$B,[11]sheet!$A:$A,0)</f>
        <v>JKT71A</v>
      </c>
    </row>
    <row r="55" spans="2:8">
      <c r="B55" s="19" t="s">
        <v>24</v>
      </c>
      <c r="C55" s="17" t="s">
        <v>26</v>
      </c>
      <c r="D55" s="20" t="s">
        <v>77</v>
      </c>
      <c r="E55" s="21" t="s">
        <v>1916</v>
      </c>
      <c r="F55" s="22" t="s">
        <v>1771</v>
      </c>
      <c r="G55" s="17" t="str">
        <f>_xlfn.XLOOKUP(D55,[1]DP!$F:$F,[1]DP!$E:$E,"-")</f>
        <v>VINNY LESTARI</v>
      </c>
      <c r="H55" s="18" t="str">
        <f>_xlfn.XLOOKUP(D55,[11]sheet!$B:$B,[11]sheet!$A:$A,0)</f>
        <v>JKT03E</v>
      </c>
    </row>
    <row r="56" spans="2:8">
      <c r="B56" s="19" t="s">
        <v>24</v>
      </c>
      <c r="C56" s="17" t="s">
        <v>26</v>
      </c>
      <c r="D56" s="20" t="s">
        <v>78</v>
      </c>
      <c r="E56" s="21" t="s">
        <v>1941</v>
      </c>
      <c r="F56" s="22" t="s">
        <v>1771</v>
      </c>
      <c r="G56" s="17" t="str">
        <f>_xlfn.XLOOKUP(D56,[1]DP!$F:$F,[1]DP!$E:$E,"-")</f>
        <v>MIRZA NURUL FAJAR AHMAD</v>
      </c>
      <c r="H56" s="18" t="str">
        <f>_xlfn.XLOOKUP(D56,[11]sheet!$B:$B,[11]sheet!$A:$A,0)</f>
        <v>JKT31J</v>
      </c>
    </row>
    <row r="57" spans="2:8">
      <c r="B57" s="19" t="s">
        <v>24</v>
      </c>
      <c r="C57" s="17" t="s">
        <v>26</v>
      </c>
      <c r="D57" s="20" t="s">
        <v>79</v>
      </c>
      <c r="E57" s="21" t="s">
        <v>1941</v>
      </c>
      <c r="F57" s="22" t="s">
        <v>1771</v>
      </c>
      <c r="G57" s="17" t="str">
        <f>_xlfn.XLOOKUP(D57,[1]DP!$F:$F,[1]DP!$E:$E,"-")</f>
        <v>FAJAR NUR MAULANA</v>
      </c>
      <c r="H57" s="18" t="str">
        <f>_xlfn.XLOOKUP(D57,[11]sheet!$B:$B,[11]sheet!$A:$A,0)</f>
        <v>JKT31I</v>
      </c>
    </row>
    <row r="58" spans="2:8">
      <c r="B58" s="19" t="s">
        <v>24</v>
      </c>
      <c r="C58" s="17" t="s">
        <v>26</v>
      </c>
      <c r="D58" s="20" t="s">
        <v>81</v>
      </c>
      <c r="E58" s="21" t="s">
        <v>1916</v>
      </c>
      <c r="F58" s="22" t="s">
        <v>1771</v>
      </c>
      <c r="G58" s="17" t="str">
        <f>_xlfn.XLOOKUP(D58,[1]DP!$F:$F,[1]DP!$E:$E,"-")</f>
        <v>TRI ASMA INDRA SAPUTRA</v>
      </c>
      <c r="H58" s="18" t="str">
        <f>_xlfn.XLOOKUP(D58,[11]sheet!$B:$B,[11]sheet!$A:$A,0)</f>
        <v>JKT11M</v>
      </c>
    </row>
    <row r="59" spans="2:8">
      <c r="B59" s="19" t="s">
        <v>24</v>
      </c>
      <c r="C59" s="17" t="s">
        <v>26</v>
      </c>
      <c r="D59" s="20" t="s">
        <v>82</v>
      </c>
      <c r="E59" s="21" t="s">
        <v>1916</v>
      </c>
      <c r="F59" s="22" t="s">
        <v>1771</v>
      </c>
      <c r="G59" s="17" t="str">
        <f>_xlfn.XLOOKUP(D59,[1]DP!$F:$F,[1]DP!$E:$E,"-")</f>
        <v>DAYU CANDRA ISHAK</v>
      </c>
      <c r="H59" s="18" t="str">
        <f>_xlfn.XLOOKUP(D59,[11]sheet!$B:$B,[11]sheet!$A:$A,0)</f>
        <v>JKT21S</v>
      </c>
    </row>
    <row r="60" spans="2:8">
      <c r="B60" s="19" t="s">
        <v>24</v>
      </c>
      <c r="C60" s="17" t="s">
        <v>26</v>
      </c>
      <c r="D60" s="20" t="s">
        <v>83</v>
      </c>
      <c r="E60" s="21" t="s">
        <v>1941</v>
      </c>
      <c r="F60" s="22" t="s">
        <v>1771</v>
      </c>
      <c r="G60" s="17" t="str">
        <f>_xlfn.XLOOKUP(D60,[1]DP!$F:$F,[1]DP!$E:$E,"-")</f>
        <v>DZULFIQAR SADDAM PRAKOSO</v>
      </c>
      <c r="H60" s="18" t="str">
        <f>_xlfn.XLOOKUP(D60,[11]sheet!$B:$B,[11]sheet!$A:$A,0)</f>
        <v>JKT34</v>
      </c>
    </row>
    <row r="61" spans="2:8">
      <c r="B61" s="19" t="s">
        <v>24</v>
      </c>
      <c r="C61" s="17" t="s">
        <v>26</v>
      </c>
      <c r="D61" s="20" t="s">
        <v>84</v>
      </c>
      <c r="E61" s="21" t="s">
        <v>1916</v>
      </c>
      <c r="F61" s="22" t="s">
        <v>1776</v>
      </c>
      <c r="G61" s="17" t="str">
        <f>_xlfn.XLOOKUP(D61,[1]DP!$F:$F,[1]DP!$E:$E,"-")</f>
        <v>BRIAN DANIEL</v>
      </c>
      <c r="H61" s="18" t="str">
        <f>_xlfn.XLOOKUP(D61,[11]sheet!$B:$B,[11]sheet!$A:$A,0)</f>
        <v>JKT15L</v>
      </c>
    </row>
    <row r="62" spans="2:8">
      <c r="B62" s="19" t="s">
        <v>24</v>
      </c>
      <c r="C62" s="17" t="s">
        <v>26</v>
      </c>
      <c r="D62" s="20" t="s">
        <v>85</v>
      </c>
      <c r="E62" s="21" t="s">
        <v>1941</v>
      </c>
      <c r="F62" s="22" t="s">
        <v>1776</v>
      </c>
      <c r="G62" s="17" t="str">
        <f>_xlfn.XLOOKUP(D62,[1]DP!$F:$F,[1]DP!$E:$E,"-")</f>
        <v>ANJAR MAULANA</v>
      </c>
      <c r="H62" s="18" t="str">
        <f>_xlfn.XLOOKUP(D62,[11]sheet!$B:$B,[11]sheet!$A:$A,0)</f>
        <v>JKT33K</v>
      </c>
    </row>
    <row r="63" spans="2:8">
      <c r="B63" s="19" t="s">
        <v>24</v>
      </c>
      <c r="C63" s="17" t="s">
        <v>26</v>
      </c>
      <c r="D63" s="20" t="s">
        <v>86</v>
      </c>
      <c r="E63" s="21" t="s">
        <v>1941</v>
      </c>
      <c r="F63" s="22" t="s">
        <v>1776</v>
      </c>
      <c r="G63" s="17" t="str">
        <f>_xlfn.XLOOKUP(D63,[1]DP!$F:$F,[1]DP!$E:$E,"-")</f>
        <v>REZA PRATAMA PUTRA</v>
      </c>
      <c r="H63" s="18" t="str">
        <f>_xlfn.XLOOKUP(D63,[11]sheet!$B:$B,[11]sheet!$A:$A,0)</f>
        <v>JKT29</v>
      </c>
    </row>
    <row r="64" spans="2:8">
      <c r="B64" s="19" t="s">
        <v>24</v>
      </c>
      <c r="C64" s="17" t="s">
        <v>26</v>
      </c>
      <c r="D64" s="20" t="s">
        <v>87</v>
      </c>
      <c r="E64" s="21" t="s">
        <v>1916</v>
      </c>
      <c r="F64" s="22" t="s">
        <v>1776</v>
      </c>
      <c r="G64" s="17" t="str">
        <f>_xlfn.XLOOKUP(D64,[1]DP!$F:$F,[1]DP!$E:$E,"-")</f>
        <v>SALEH</v>
      </c>
      <c r="H64" s="18" t="str">
        <f>_xlfn.XLOOKUP(D64,[11]sheet!$B:$B,[11]sheet!$A:$A,0)</f>
        <v>JKT07U</v>
      </c>
    </row>
    <row r="65" spans="2:8">
      <c r="B65" s="19" t="s">
        <v>24</v>
      </c>
      <c r="C65" s="17" t="s">
        <v>26</v>
      </c>
      <c r="D65" s="20" t="s">
        <v>88</v>
      </c>
      <c r="E65" s="21" t="s">
        <v>1916</v>
      </c>
      <c r="F65" s="22" t="s">
        <v>1776</v>
      </c>
      <c r="G65" s="17" t="str">
        <f>_xlfn.XLOOKUP(D65,[1]DP!$F:$F,[1]DP!$E:$E,"-")</f>
        <v>IKHSAN ALIF AL MI' ROJ</v>
      </c>
      <c r="H65" s="18" t="str">
        <f>_xlfn.XLOOKUP(D65,[11]sheet!$B:$B,[11]sheet!$A:$A,0)</f>
        <v>JKT15K</v>
      </c>
    </row>
    <row r="66" spans="2:8">
      <c r="B66" s="19" t="s">
        <v>24</v>
      </c>
      <c r="C66" s="17" t="s">
        <v>26</v>
      </c>
      <c r="D66" s="20" t="s">
        <v>89</v>
      </c>
      <c r="E66" s="21" t="s">
        <v>1941</v>
      </c>
      <c r="F66" s="22" t="s">
        <v>1776</v>
      </c>
      <c r="G66" s="17" t="str">
        <f>_xlfn.XLOOKUP(D66,[1]DP!$F:$F,[1]DP!$E:$E,"-")</f>
        <v>MOHAMAD IRVAN</v>
      </c>
      <c r="H66" s="18" t="str">
        <f>_xlfn.XLOOKUP(D66,[11]sheet!$B:$B,[11]sheet!$A:$A,0)</f>
        <v>JKT63B</v>
      </c>
    </row>
    <row r="67" spans="2:8">
      <c r="B67" s="19" t="s">
        <v>24</v>
      </c>
      <c r="C67" s="17" t="s">
        <v>26</v>
      </c>
      <c r="D67" s="20" t="s">
        <v>90</v>
      </c>
      <c r="E67" s="21" t="s">
        <v>1941</v>
      </c>
      <c r="F67" s="22" t="s">
        <v>1776</v>
      </c>
      <c r="G67" s="17" t="str">
        <f>_xlfn.XLOOKUP(D67,[1]DP!$F:$F,[1]DP!$E:$E,"-")</f>
        <v>DWI PUTRO WARDOYO WIDODO</v>
      </c>
      <c r="H67" s="18" t="str">
        <f>_xlfn.XLOOKUP(D67,[11]sheet!$B:$B,[11]sheet!$A:$A,0)</f>
        <v>JKT39O</v>
      </c>
    </row>
    <row r="68" spans="2:8">
      <c r="B68" s="19" t="s">
        <v>24</v>
      </c>
      <c r="C68" s="17" t="s">
        <v>26</v>
      </c>
      <c r="D68" s="20" t="s">
        <v>91</v>
      </c>
      <c r="E68" s="21" t="s">
        <v>1941</v>
      </c>
      <c r="F68" s="22" t="s">
        <v>1781</v>
      </c>
      <c r="G68" s="17" t="str">
        <f>_xlfn.XLOOKUP(D68,[1]DP!$F:$F,[1]DP!$E:$E,"-")</f>
        <v>OPI PAJAR IRAWAN</v>
      </c>
      <c r="H68" s="18" t="str">
        <f>_xlfn.XLOOKUP(D68,[11]sheet!$B:$B,[11]sheet!$A:$A,0)</f>
        <v>JKT32L</v>
      </c>
    </row>
    <row r="69" spans="2:8">
      <c r="B69" s="19" t="s">
        <v>24</v>
      </c>
      <c r="C69" s="17" t="s">
        <v>26</v>
      </c>
      <c r="D69" s="20" t="s">
        <v>92</v>
      </c>
      <c r="E69" s="21" t="s">
        <v>1941</v>
      </c>
      <c r="F69" s="22" t="s">
        <v>1781</v>
      </c>
      <c r="G69" s="17" t="str">
        <f>_xlfn.XLOOKUP(D69,[1]DP!$F:$F,[1]DP!$E:$E,"-")</f>
        <v>KUAT PRAYITNO</v>
      </c>
      <c r="H69" s="18" t="str">
        <f>_xlfn.XLOOKUP(D69,[11]sheet!$B:$B,[11]sheet!$A:$A,0)</f>
        <v>JKT35E</v>
      </c>
    </row>
    <row r="70" spans="2:8">
      <c r="B70" s="19" t="s">
        <v>24</v>
      </c>
      <c r="C70" s="17" t="s">
        <v>26</v>
      </c>
      <c r="D70" s="20" t="s">
        <v>93</v>
      </c>
      <c r="E70" s="21" t="s">
        <v>1941</v>
      </c>
      <c r="F70" s="22" t="s">
        <v>1781</v>
      </c>
      <c r="G70" s="17" t="str">
        <f>_xlfn.XLOOKUP(D70,[1]DP!$F:$F,[1]DP!$E:$E,"-")</f>
        <v>AGUNG RESTU MUSTAQIM</v>
      </c>
      <c r="H70" s="18" t="str">
        <f>_xlfn.XLOOKUP(D70,[11]sheet!$B:$B,[11]sheet!$A:$A,0)</f>
        <v>JKT38</v>
      </c>
    </row>
    <row r="71" spans="2:8">
      <c r="B71" s="19" t="s">
        <v>24</v>
      </c>
      <c r="C71" s="17" t="s">
        <v>26</v>
      </c>
      <c r="D71" s="20" t="s">
        <v>94</v>
      </c>
      <c r="E71" s="21" t="s">
        <v>1941</v>
      </c>
      <c r="F71" s="22" t="s">
        <v>1781</v>
      </c>
      <c r="G71" s="17" t="str">
        <f>_xlfn.XLOOKUP(D71,[1]DP!$F:$F,[1]DP!$E:$E,"-")</f>
        <v>MUHAMMAD SALISGIA</v>
      </c>
      <c r="H71" s="18" t="str">
        <f>_xlfn.XLOOKUP(D71,[11]sheet!$B:$B,[11]sheet!$A:$A,0)</f>
        <v>JKT35F</v>
      </c>
    </row>
    <row r="72" spans="2:8">
      <c r="B72" s="19" t="s">
        <v>24</v>
      </c>
      <c r="C72" s="17" t="s">
        <v>26</v>
      </c>
      <c r="D72" s="20" t="s">
        <v>95</v>
      </c>
      <c r="E72" s="21" t="s">
        <v>1941</v>
      </c>
      <c r="F72" s="22" t="s">
        <v>1781</v>
      </c>
      <c r="G72" s="17" t="str">
        <f>_xlfn.XLOOKUP(D72,[1]DP!$F:$F,[1]DP!$E:$E,"-")</f>
        <v>FADHILLAH NURRACHMAN S</v>
      </c>
      <c r="H72" s="18" t="str">
        <f>_xlfn.XLOOKUP(D72,[11]sheet!$B:$B,[11]sheet!$A:$A,0)</f>
        <v>JKT35G</v>
      </c>
    </row>
    <row r="73" spans="2:8">
      <c r="B73" s="19" t="s">
        <v>24</v>
      </c>
      <c r="C73" s="17" t="s">
        <v>26</v>
      </c>
      <c r="D73" s="20" t="s">
        <v>96</v>
      </c>
      <c r="E73" s="21" t="s">
        <v>1916</v>
      </c>
      <c r="F73" s="22" t="s">
        <v>1781</v>
      </c>
      <c r="G73" s="17" t="str">
        <f>_xlfn.XLOOKUP(D73,[1]DP!$F:$F,[1]DP!$E:$E,"-")</f>
        <v>FADHILLAH NURRACHMAN S</v>
      </c>
      <c r="H73" s="18" t="str">
        <f>_xlfn.XLOOKUP(D73,[11]sheet!$B:$B,[11]sheet!$A:$A,0)</f>
        <v>JKT01J</v>
      </c>
    </row>
    <row r="74" spans="2:8">
      <c r="B74" s="19" t="s">
        <v>24</v>
      </c>
      <c r="C74" s="17" t="s">
        <v>26</v>
      </c>
      <c r="D74" s="20" t="s">
        <v>97</v>
      </c>
      <c r="E74" s="21" t="s">
        <v>1916</v>
      </c>
      <c r="F74" s="22" t="s">
        <v>1781</v>
      </c>
      <c r="G74" s="17" t="str">
        <f>_xlfn.XLOOKUP(D74,[1]DP!$F:$F,[1]DP!$E:$E,"-")</f>
        <v>AGUNG RESTU MUSTAQIM</v>
      </c>
      <c r="H74" s="18" t="str">
        <f>_xlfn.XLOOKUP(D74,[11]sheet!$B:$B,[11]sheet!$A:$A,0)</f>
        <v>JKT01V</v>
      </c>
    </row>
    <row r="75" spans="2:8">
      <c r="B75" s="19" t="s">
        <v>24</v>
      </c>
      <c r="C75" s="17" t="s">
        <v>26</v>
      </c>
      <c r="D75" s="23" t="s">
        <v>98</v>
      </c>
      <c r="E75" s="21" t="s">
        <v>1916</v>
      </c>
      <c r="F75" s="22" t="s">
        <v>1776</v>
      </c>
      <c r="G75" s="17" t="s">
        <v>1942</v>
      </c>
      <c r="H75" s="18" t="str">
        <f>_xlfn.XLOOKUP(D75,[11]sheet!$B:$B,[11]sheet!$A:$A,0)</f>
        <v>JKT10G</v>
      </c>
    </row>
    <row r="76" spans="2:8">
      <c r="B76" s="19" t="s">
        <v>99</v>
      </c>
      <c r="C76" s="17" t="s">
        <v>100</v>
      </c>
      <c r="D76" s="20" t="s">
        <v>101</v>
      </c>
      <c r="E76" s="21" t="s">
        <v>1941</v>
      </c>
      <c r="F76" s="22" t="s">
        <v>1784</v>
      </c>
      <c r="G76" s="17" t="str">
        <f>_xlfn.XLOOKUP(D76,'[2]DROP POINT AKTIF'!$B:$B,'[2]DROP POINT AKTIF'!$F:$F,"-")</f>
        <v>NIAMULLAH</v>
      </c>
      <c r="H76" s="18" t="str">
        <f>_xlfn.XLOOKUP(D76,[11]sheet!$B:$B,[11]sheet!$A:$A,0)</f>
        <v>SEG06C</v>
      </c>
    </row>
    <row r="77" spans="2:8">
      <c r="B77" s="19" t="s">
        <v>99</v>
      </c>
      <c r="C77" s="17" t="s">
        <v>100</v>
      </c>
      <c r="D77" s="20" t="s">
        <v>102</v>
      </c>
      <c r="E77" s="21" t="s">
        <v>1941</v>
      </c>
      <c r="F77" s="22" t="s">
        <v>1784</v>
      </c>
      <c r="G77" s="17" t="str">
        <f>_xlfn.XLOOKUP(D77,'[2]DROP POINT AKTIF'!$B:$B,'[2]DROP POINT AKTIF'!$F:$F,"-")</f>
        <v>TEGUH ISWANTO</v>
      </c>
      <c r="H77" s="18" t="str">
        <f>_xlfn.XLOOKUP(D77,[11]sheet!$B:$B,[11]sheet!$A:$A,0)</f>
        <v>SEG02B</v>
      </c>
    </row>
    <row r="78" spans="2:8">
      <c r="B78" s="19" t="s">
        <v>99</v>
      </c>
      <c r="C78" s="17" t="s">
        <v>100</v>
      </c>
      <c r="D78" s="20" t="s">
        <v>103</v>
      </c>
      <c r="E78" s="21" t="s">
        <v>1941</v>
      </c>
      <c r="F78" s="22" t="s">
        <v>1784</v>
      </c>
      <c r="G78" s="17" t="str">
        <f>_xlfn.XLOOKUP(D78,'[2]DROP POINT AKTIF'!$B:$B,'[2]DROP POINT AKTIF'!$F:$F,"-")</f>
        <v>RAMADANIALDI</v>
      </c>
      <c r="H78" s="18" t="str">
        <f>_xlfn.XLOOKUP(D78,[11]sheet!$B:$B,[11]sheet!$A:$A,0)</f>
        <v>SEG05B</v>
      </c>
    </row>
    <row r="79" spans="2:8">
      <c r="B79" s="19" t="s">
        <v>99</v>
      </c>
      <c r="C79" s="17" t="s">
        <v>100</v>
      </c>
      <c r="D79" s="20" t="s">
        <v>104</v>
      </c>
      <c r="E79" s="21" t="s">
        <v>1941</v>
      </c>
      <c r="F79" s="22" t="s">
        <v>1784</v>
      </c>
      <c r="G79" s="17" t="str">
        <f>_xlfn.XLOOKUP(D79,'[2]DROP POINT AKTIF'!$B:$B,'[2]DROP POINT AKTIF'!$F:$F,"-")</f>
        <v>DEDE JUNA</v>
      </c>
      <c r="H79" s="18" t="str">
        <f>_xlfn.XLOOKUP(D79,[11]sheet!$B:$B,[11]sheet!$A:$A,0)</f>
        <v>SEG06B</v>
      </c>
    </row>
    <row r="80" spans="2:8">
      <c r="B80" s="19" t="s">
        <v>99</v>
      </c>
      <c r="C80" s="17" t="s">
        <v>100</v>
      </c>
      <c r="D80" s="20" t="s">
        <v>105</v>
      </c>
      <c r="E80" s="21" t="s">
        <v>1941</v>
      </c>
      <c r="F80" s="22" t="s">
        <v>1784</v>
      </c>
      <c r="G80" s="17" t="str">
        <f>_xlfn.XLOOKUP(D80,'[2]DROP POINT AKTIF'!$B:$B,'[2]DROP POINT AKTIF'!$F:$F,"-")</f>
        <v>MOCH. JAJULI FAHMI</v>
      </c>
      <c r="H80" s="18" t="str">
        <f>_xlfn.XLOOKUP(D80,[11]sheet!$B:$B,[11]sheet!$A:$A,0)</f>
        <v>SEG05C</v>
      </c>
    </row>
    <row r="81" spans="2:8">
      <c r="B81" s="19" t="s">
        <v>99</v>
      </c>
      <c r="C81" s="17" t="s">
        <v>100</v>
      </c>
      <c r="D81" s="20" t="s">
        <v>106</v>
      </c>
      <c r="E81" s="21" t="s">
        <v>1916</v>
      </c>
      <c r="F81" s="22" t="s">
        <v>1784</v>
      </c>
      <c r="G81" s="17" t="str">
        <f>_xlfn.XLOOKUP(D81,'[2]DROP POINT AKTIF'!$B:$B,'[2]DROP POINT AKTIF'!$F:$F,"-")</f>
        <v>ARIS HERMAWAN</v>
      </c>
      <c r="H81" s="18" t="str">
        <f>_xlfn.XLOOKUP(D81,[11]sheet!$B:$B,[11]sheet!$A:$A,0)</f>
        <v>CIL07A</v>
      </c>
    </row>
    <row r="82" spans="2:8">
      <c r="B82" s="19" t="s">
        <v>99</v>
      </c>
      <c r="C82" s="17" t="s">
        <v>100</v>
      </c>
      <c r="D82" s="20" t="s">
        <v>107</v>
      </c>
      <c r="E82" s="21" t="s">
        <v>1916</v>
      </c>
      <c r="F82" s="22" t="s">
        <v>1784</v>
      </c>
      <c r="G82" s="17" t="str">
        <f>_xlfn.XLOOKUP(D82,'[2]DROP POINT AKTIF'!$B:$B,'[2]DROP POINT AKTIF'!$F:$F,"-")</f>
        <v>IBNU FADILLAH</v>
      </c>
      <c r="H82" s="18" t="str">
        <f>_xlfn.XLOOKUP(D82,[11]sheet!$B:$B,[11]sheet!$A:$A,0)</f>
        <v>CIL01A</v>
      </c>
    </row>
    <row r="83" spans="2:8">
      <c r="B83" s="19" t="s">
        <v>99</v>
      </c>
      <c r="C83" s="17" t="s">
        <v>100</v>
      </c>
      <c r="D83" s="20" t="s">
        <v>108</v>
      </c>
      <c r="E83" s="21" t="s">
        <v>1916</v>
      </c>
      <c r="F83" s="22" t="s">
        <v>1784</v>
      </c>
      <c r="G83" s="17" t="str">
        <f>_xlfn.XLOOKUP(D83,'[2]DROP POINT AKTIF'!$B:$B,'[2]DROP POINT AKTIF'!$F:$F,"-")</f>
        <v>MOHAMAD JUNAEDI FIRMANSYAH</v>
      </c>
      <c r="H83" s="18" t="str">
        <f>_xlfn.XLOOKUP(D83,[11]sheet!$B:$B,[11]sheet!$A:$A,0)</f>
        <v>SNG09C</v>
      </c>
    </row>
    <row r="84" spans="2:8">
      <c r="B84" s="19" t="s">
        <v>99</v>
      </c>
      <c r="C84" s="17" t="s">
        <v>100</v>
      </c>
      <c r="D84" s="20" t="s">
        <v>109</v>
      </c>
      <c r="E84" s="21" t="s">
        <v>1916</v>
      </c>
      <c r="F84" s="22" t="s">
        <v>1784</v>
      </c>
      <c r="G84" s="17" t="str">
        <f>_xlfn.XLOOKUP(D84,'[2]DROP POINT AKTIF'!$B:$B,'[2]DROP POINT AKTIF'!$F:$F,"-")</f>
        <v>MOCH. JAJULI FAHMI</v>
      </c>
      <c r="H84" s="18" t="str">
        <f>_xlfn.XLOOKUP(D84,[11]sheet!$B:$B,[11]sheet!$A:$A,0)</f>
        <v>CIL03A</v>
      </c>
    </row>
    <row r="85" spans="2:8">
      <c r="B85" s="19" t="s">
        <v>99</v>
      </c>
      <c r="C85" s="17" t="s">
        <v>100</v>
      </c>
      <c r="D85" s="20" t="s">
        <v>110</v>
      </c>
      <c r="E85" s="21" t="s">
        <v>1916</v>
      </c>
      <c r="F85" s="22" t="s">
        <v>1784</v>
      </c>
      <c r="G85" s="17" t="str">
        <f>_xlfn.XLOOKUP(D85,'[2]DROP POINT AKTIF'!$B:$B,'[2]DROP POINT AKTIF'!$F:$F,"-")</f>
        <v>HANDOKO</v>
      </c>
      <c r="H85" s="18" t="str">
        <f>_xlfn.XLOOKUP(D85,[11]sheet!$B:$B,[11]sheet!$A:$A,0)</f>
        <v>CIL05A</v>
      </c>
    </row>
    <row r="86" spans="2:8">
      <c r="B86" s="19" t="s">
        <v>99</v>
      </c>
      <c r="C86" s="17" t="s">
        <v>100</v>
      </c>
      <c r="D86" s="20" t="s">
        <v>111</v>
      </c>
      <c r="E86" s="21" t="s">
        <v>1916</v>
      </c>
      <c r="F86" s="22" t="s">
        <v>1784</v>
      </c>
      <c r="G86" s="17" t="str">
        <f>_xlfn.XLOOKUP(D86,'[2]DROP POINT AKTIF'!$B:$B,'[2]DROP POINT AKTIF'!$F:$F,"-")</f>
        <v>MOHAMAD KAHIS</v>
      </c>
      <c r="H86" s="18" t="str">
        <f>_xlfn.XLOOKUP(D86,[11]sheet!$B:$B,[11]sheet!$A:$A,0)</f>
        <v>SNG15</v>
      </c>
    </row>
    <row r="87" spans="2:8">
      <c r="B87" s="19" t="s">
        <v>99</v>
      </c>
      <c r="C87" s="17" t="s">
        <v>100</v>
      </c>
      <c r="D87" s="20" t="s">
        <v>112</v>
      </c>
      <c r="E87" s="21" t="s">
        <v>1916</v>
      </c>
      <c r="F87" s="22" t="s">
        <v>1784</v>
      </c>
      <c r="G87" s="17" t="str">
        <f>_xlfn.XLOOKUP(D87,'[2]DROP POINT AKTIF'!$B:$B,'[2]DROP POINT AKTIF'!$F:$F,"-")</f>
        <v>CATUR MAY ANDRIAN</v>
      </c>
      <c r="H87" s="18" t="str">
        <f>_xlfn.XLOOKUP(D87,[11]sheet!$B:$B,[11]sheet!$A:$A,0)</f>
        <v>CIL05B</v>
      </c>
    </row>
    <row r="88" spans="2:8">
      <c r="B88" s="19" t="s">
        <v>99</v>
      </c>
      <c r="C88" s="17" t="s">
        <v>100</v>
      </c>
      <c r="D88" s="20" t="s">
        <v>113</v>
      </c>
      <c r="E88" s="21" t="s">
        <v>1916</v>
      </c>
      <c r="F88" s="22" t="s">
        <v>1784</v>
      </c>
      <c r="G88" s="17" t="str">
        <f>_xlfn.XLOOKUP(D88,'[2]DROP POINT AKTIF'!$B:$B,'[2]DROP POINT AKTIF'!$F:$F,"-")</f>
        <v>NOVA ANDRIANTO</v>
      </c>
      <c r="H88" s="18" t="str">
        <f>_xlfn.XLOOKUP(D88,[11]sheet!$B:$B,[11]sheet!$A:$A,0)</f>
        <v>SNG25</v>
      </c>
    </row>
    <row r="89" spans="2:8">
      <c r="B89" s="19" t="s">
        <v>99</v>
      </c>
      <c r="C89" s="17" t="s">
        <v>100</v>
      </c>
      <c r="D89" s="20" t="s">
        <v>114</v>
      </c>
      <c r="E89" s="21" t="s">
        <v>1916</v>
      </c>
      <c r="F89" s="22" t="s">
        <v>1784</v>
      </c>
      <c r="G89" s="17" t="str">
        <f>_xlfn.XLOOKUP(D89,'[2]DROP POINT AKTIF'!$B:$B,'[2]DROP POINT AKTIF'!$F:$F,"-")</f>
        <v>NOVA ANDRIANTO</v>
      </c>
      <c r="H89" s="18" t="str">
        <f>_xlfn.XLOOKUP(D89,[11]sheet!$B:$B,[11]sheet!$A:$A,0)</f>
        <v>CIL04A</v>
      </c>
    </row>
    <row r="90" spans="2:8">
      <c r="B90" s="19" t="s">
        <v>99</v>
      </c>
      <c r="C90" s="17" t="s">
        <v>100</v>
      </c>
      <c r="D90" s="20" t="s">
        <v>115</v>
      </c>
      <c r="E90" s="21" t="s">
        <v>1941</v>
      </c>
      <c r="F90" s="22" t="s">
        <v>1784</v>
      </c>
      <c r="G90" s="17" t="str">
        <f>_xlfn.XLOOKUP(D90,'[2]DROP POINT AKTIF'!$B:$B,'[2]DROP POINT AKTIF'!$F:$F,"-")</f>
        <v>MUHAMAD WILDAN</v>
      </c>
      <c r="H90" s="18" t="str">
        <f>_xlfn.XLOOKUP(D90,[11]sheet!$B:$B,[11]sheet!$A:$A,0)</f>
        <v>SEG04A</v>
      </c>
    </row>
    <row r="91" spans="2:8">
      <c r="B91" s="19" t="s">
        <v>99</v>
      </c>
      <c r="C91" s="17" t="s">
        <v>100</v>
      </c>
      <c r="D91" s="20" t="s">
        <v>116</v>
      </c>
      <c r="E91" s="21" t="s">
        <v>1941</v>
      </c>
      <c r="F91" s="22" t="s">
        <v>1784</v>
      </c>
      <c r="G91" s="17" t="str">
        <f>_xlfn.XLOOKUP(D91,'[2]DROP POINT AKTIF'!$B:$B,'[2]DROP POINT AKTIF'!$F:$F,"-")</f>
        <v>MUHAMMAD LUTFI</v>
      </c>
      <c r="H91" s="18" t="str">
        <f>_xlfn.XLOOKUP(D91,[11]sheet!$B:$B,[11]sheet!$A:$A,0)</f>
        <v>SEG03C</v>
      </c>
    </row>
    <row r="92" spans="2:8">
      <c r="B92" s="19" t="s">
        <v>99</v>
      </c>
      <c r="C92" s="17" t="s">
        <v>100</v>
      </c>
      <c r="D92" s="20" t="s">
        <v>117</v>
      </c>
      <c r="E92" s="21" t="s">
        <v>1916</v>
      </c>
      <c r="F92" s="22" t="s">
        <v>1785</v>
      </c>
      <c r="G92" s="17" t="str">
        <f>_xlfn.XLOOKUP(D92,'[2]DROP POINT AKTIF'!$B:$B,'[2]DROP POINT AKTIF'!$F:$F,"-")</f>
        <v>DHIAS WIKRAMA ATMAJA</v>
      </c>
      <c r="H92" s="18" t="str">
        <f>_xlfn.XLOOKUP(D92,[11]sheet!$B:$B,[11]sheet!$A:$A,0)</f>
        <v>BAL12A</v>
      </c>
    </row>
    <row r="93" spans="2:8">
      <c r="B93" s="19" t="s">
        <v>99</v>
      </c>
      <c r="C93" s="17" t="s">
        <v>100</v>
      </c>
      <c r="D93" s="20" t="s">
        <v>118</v>
      </c>
      <c r="E93" s="21" t="s">
        <v>1916</v>
      </c>
      <c r="F93" s="22" t="s">
        <v>1785</v>
      </c>
      <c r="G93" s="17" t="str">
        <f>_xlfn.XLOOKUP(D93,'[2]DROP POINT AKTIF'!$B:$B,'[2]DROP POINT AKTIF'!$F:$F,"-")</f>
        <v>ANDI WIDIARTO</v>
      </c>
      <c r="H93" s="18" t="str">
        <f>_xlfn.XLOOKUP(D93,[11]sheet!$B:$B,[11]sheet!$A:$A,0)</f>
        <v>CIP07A</v>
      </c>
    </row>
    <row r="94" spans="2:8">
      <c r="B94" s="19" t="s">
        <v>99</v>
      </c>
      <c r="C94" s="17" t="s">
        <v>100</v>
      </c>
      <c r="D94" s="20" t="s">
        <v>119</v>
      </c>
      <c r="E94" s="21" t="s">
        <v>1916</v>
      </c>
      <c r="F94" s="22" t="s">
        <v>1785</v>
      </c>
      <c r="G94" s="17" t="str">
        <f>_xlfn.XLOOKUP(D94,'[2]DROP POINT AKTIF'!$B:$B,'[2]DROP POINT AKTIF'!$F:$F,"-")</f>
        <v>SARYONO</v>
      </c>
      <c r="H94" s="18" t="str">
        <f>_xlfn.XLOOKUP(D94,[11]sheet!$B:$B,[11]sheet!$A:$A,0)</f>
        <v>CIP02D</v>
      </c>
    </row>
    <row r="95" spans="2:8">
      <c r="B95" s="19" t="s">
        <v>99</v>
      </c>
      <c r="C95" s="17" t="s">
        <v>100</v>
      </c>
      <c r="D95" s="20" t="s">
        <v>120</v>
      </c>
      <c r="E95" s="21" t="s">
        <v>1916</v>
      </c>
      <c r="F95" s="22" t="s">
        <v>1785</v>
      </c>
      <c r="G95" s="17" t="str">
        <f>_xlfn.XLOOKUP(D95,'[2]DROP POINT AKTIF'!$B:$B,'[2]DROP POINT AKTIF'!$F:$F,"-")</f>
        <v>ANGGATIO</v>
      </c>
      <c r="H95" s="18" t="str">
        <f>_xlfn.XLOOKUP(D95,[11]sheet!$B:$B,[11]sheet!$A:$A,0)</f>
        <v>CIP02E</v>
      </c>
    </row>
    <row r="96" spans="2:8">
      <c r="B96" s="19" t="s">
        <v>99</v>
      </c>
      <c r="C96" s="17" t="s">
        <v>100</v>
      </c>
      <c r="D96" s="20" t="s">
        <v>121</v>
      </c>
      <c r="E96" s="21" t="s">
        <v>1916</v>
      </c>
      <c r="F96" s="22" t="s">
        <v>1785</v>
      </c>
      <c r="G96" s="17" t="str">
        <f>_xlfn.XLOOKUP(D96,'[2]DROP POINT AKTIF'!$B:$B,'[2]DROP POINT AKTIF'!$F:$F,"-")</f>
        <v>MUHAMMAD RIFKI</v>
      </c>
      <c r="H96" s="18" t="str">
        <f>_xlfn.XLOOKUP(D96,[11]sheet!$B:$B,[11]sheet!$A:$A,0)</f>
        <v>CIP05I</v>
      </c>
    </row>
    <row r="97" spans="2:8">
      <c r="B97" s="19" t="s">
        <v>99</v>
      </c>
      <c r="C97" s="17" t="s">
        <v>100</v>
      </c>
      <c r="D97" s="20" t="s">
        <v>122</v>
      </c>
      <c r="E97" s="21" t="s">
        <v>1916</v>
      </c>
      <c r="F97" s="22" t="s">
        <v>1785</v>
      </c>
      <c r="G97" s="17" t="str">
        <f>_xlfn.XLOOKUP(D97,'[2]DROP POINT AKTIF'!$B:$B,'[2]DROP POINT AKTIF'!$F:$F,"-")</f>
        <v>SUPYAN SAURI</v>
      </c>
      <c r="H97" s="18" t="str">
        <f>_xlfn.XLOOKUP(D97,[11]sheet!$B:$B,[11]sheet!$A:$A,0)</f>
        <v>CIP05H</v>
      </c>
    </row>
    <row r="98" spans="2:8">
      <c r="B98" s="19" t="s">
        <v>99</v>
      </c>
      <c r="C98" s="17" t="s">
        <v>100</v>
      </c>
      <c r="D98" s="20" t="s">
        <v>123</v>
      </c>
      <c r="E98" s="21" t="s">
        <v>1916</v>
      </c>
      <c r="F98" s="22" t="s">
        <v>1786</v>
      </c>
      <c r="G98" s="17" t="str">
        <f>_xlfn.XLOOKUP(D98,'[2]DROP POINT AKTIF'!$B:$B,'[2]DROP POINT AKTIF'!$F:$F,"-")</f>
        <v>-</v>
      </c>
      <c r="H98" s="18" t="str">
        <f>_xlfn.XLOOKUP(D98,[11]sheet!$B:$B,[11]sheet!$A:$A,0)</f>
        <v>TGR12D</v>
      </c>
    </row>
    <row r="99" spans="2:8">
      <c r="B99" s="19" t="s">
        <v>99</v>
      </c>
      <c r="C99" s="17" t="s">
        <v>100</v>
      </c>
      <c r="D99" s="20" t="s">
        <v>124</v>
      </c>
      <c r="E99" s="21" t="s">
        <v>1941</v>
      </c>
      <c r="F99" s="22" t="s">
        <v>1786</v>
      </c>
      <c r="G99" s="17" t="str">
        <f>_xlfn.XLOOKUP(D99,'[2]DROP POINT AKTIF'!$B:$B,'[2]DROP POINT AKTIF'!$F:$F,"-")</f>
        <v>YUSTRIZA ENDISYA</v>
      </c>
      <c r="H99" s="18" t="str">
        <f>_xlfn.XLOOKUP(D99,[11]sheet!$B:$B,[11]sheet!$A:$A,0)</f>
        <v>TGR06C</v>
      </c>
    </row>
    <row r="100" spans="2:8">
      <c r="B100" s="19" t="s">
        <v>99</v>
      </c>
      <c r="C100" s="17" t="s">
        <v>100</v>
      </c>
      <c r="D100" s="20" t="s">
        <v>126</v>
      </c>
      <c r="E100" s="21" t="s">
        <v>1941</v>
      </c>
      <c r="F100" s="22" t="s">
        <v>1786</v>
      </c>
      <c r="G100" s="17" t="str">
        <f>_xlfn.XLOOKUP(D100,'[2]DROP POINT AKTIF'!$B:$B,'[2]DROP POINT AKTIF'!$F:$F,"-")</f>
        <v>YUSTRIZA ENDISYA</v>
      </c>
      <c r="H100" s="18" t="str">
        <f>_xlfn.XLOOKUP(D100,[11]sheet!$B:$B,[11]sheet!$A:$A,0)</f>
        <v>TGR54B</v>
      </c>
    </row>
    <row r="101" spans="2:8">
      <c r="B101" s="19" t="s">
        <v>99</v>
      </c>
      <c r="C101" s="17" t="s">
        <v>100</v>
      </c>
      <c r="D101" s="20" t="s">
        <v>127</v>
      </c>
      <c r="E101" s="21" t="s">
        <v>1941</v>
      </c>
      <c r="F101" s="22" t="s">
        <v>1786</v>
      </c>
      <c r="G101" s="17" t="str">
        <f>_xlfn.XLOOKUP(D101,'[2]DROP POINT AKTIF'!$B:$B,'[2]DROP POINT AKTIF'!$F:$F,"-")</f>
        <v>ARIF SETIANTO</v>
      </c>
      <c r="H101" s="18" t="str">
        <f>_xlfn.XLOOKUP(D101,[11]sheet!$B:$B,[11]sheet!$A:$A,0)</f>
        <v>TGR07B</v>
      </c>
    </row>
    <row r="102" spans="2:8">
      <c r="B102" s="19" t="s">
        <v>99</v>
      </c>
      <c r="C102" s="17" t="s">
        <v>100</v>
      </c>
      <c r="D102" s="20" t="s">
        <v>128</v>
      </c>
      <c r="E102" s="21" t="s">
        <v>1916</v>
      </c>
      <c r="F102" s="22" t="s">
        <v>1786</v>
      </c>
      <c r="G102" s="17" t="str">
        <f>_xlfn.XLOOKUP(D102,'[2]DROP POINT AKTIF'!$B:$B,'[2]DROP POINT AKTIF'!$F:$F,"-")</f>
        <v>ALFAN AZIZ</v>
      </c>
      <c r="H102" s="18" t="str">
        <f>_xlfn.XLOOKUP(D102,[11]sheet!$B:$B,[11]sheet!$A:$A,0)</f>
        <v>TGR70</v>
      </c>
    </row>
    <row r="103" spans="2:8">
      <c r="B103" s="19" t="s">
        <v>99</v>
      </c>
      <c r="C103" s="17" t="s">
        <v>100</v>
      </c>
      <c r="D103" s="20" t="s">
        <v>129</v>
      </c>
      <c r="E103" s="21" t="s">
        <v>1916</v>
      </c>
      <c r="F103" s="22" t="s">
        <v>1786</v>
      </c>
      <c r="G103" s="17" t="str">
        <f>_xlfn.XLOOKUP(D103,'[2]DROP POINT AKTIF'!$B:$B,'[2]DROP POINT AKTIF'!$F:$F,"-")</f>
        <v>NUZUL</v>
      </c>
      <c r="H103" s="18" t="str">
        <f>_xlfn.XLOOKUP(D103,[11]sheet!$B:$B,[11]sheet!$A:$A,0)</f>
        <v>TGR01D</v>
      </c>
    </row>
    <row r="104" spans="2:8">
      <c r="B104" s="19" t="s">
        <v>99</v>
      </c>
      <c r="C104" s="17" t="s">
        <v>100</v>
      </c>
      <c r="D104" s="20" t="s">
        <v>130</v>
      </c>
      <c r="E104" s="21" t="s">
        <v>1941</v>
      </c>
      <c r="F104" s="22" t="s">
        <v>1786</v>
      </c>
      <c r="G104" s="17" t="str">
        <f>_xlfn.XLOOKUP(D104,'[2]DROP POINT AKTIF'!$B:$B,'[2]DROP POINT AKTIF'!$F:$F,"-")</f>
        <v>KOMARUDIN</v>
      </c>
      <c r="H104" s="18" t="str">
        <f>_xlfn.XLOOKUP(D104,[11]sheet!$B:$B,[11]sheet!$A:$A,0)</f>
        <v>TGR01F</v>
      </c>
    </row>
    <row r="105" spans="2:8">
      <c r="B105" s="19" t="s">
        <v>99</v>
      </c>
      <c r="C105" s="17" t="s">
        <v>100</v>
      </c>
      <c r="D105" s="20" t="s">
        <v>131</v>
      </c>
      <c r="E105" s="21" t="s">
        <v>1941</v>
      </c>
      <c r="F105" s="22" t="s">
        <v>1786</v>
      </c>
      <c r="G105" s="17" t="str">
        <f>_xlfn.XLOOKUP(D105,'[2]DROP POINT AKTIF'!$B:$B,'[2]DROP POINT AKTIF'!$F:$F,"-")</f>
        <v>TEGAR PRAKOSO</v>
      </c>
      <c r="H105" s="18" t="str">
        <f>_xlfn.XLOOKUP(D105,[11]sheet!$B:$B,[11]sheet!$A:$A,0)</f>
        <v>TGR12F</v>
      </c>
    </row>
    <row r="106" spans="2:8">
      <c r="B106" s="19" t="s">
        <v>99</v>
      </c>
      <c r="C106" s="17" t="s">
        <v>100</v>
      </c>
      <c r="D106" s="20" t="s">
        <v>132</v>
      </c>
      <c r="E106" s="21" t="s">
        <v>1916</v>
      </c>
      <c r="F106" s="22" t="s">
        <v>1786</v>
      </c>
      <c r="G106" s="17" t="str">
        <f>_xlfn.XLOOKUP(D106,'[2]DROP POINT AKTIF'!$B:$B,'[2]DROP POINT AKTIF'!$F:$F,"-")</f>
        <v>KOMARUDIN</v>
      </c>
      <c r="H106" s="18" t="str">
        <f>_xlfn.XLOOKUP(D106,[11]sheet!$B:$B,[11]sheet!$A:$A,0)</f>
        <v>TGR01E</v>
      </c>
    </row>
    <row r="107" spans="2:8">
      <c r="B107" s="19" t="s">
        <v>99</v>
      </c>
      <c r="C107" s="17" t="s">
        <v>100</v>
      </c>
      <c r="D107" s="20" t="s">
        <v>133</v>
      </c>
      <c r="E107" s="21" t="s">
        <v>1941</v>
      </c>
      <c r="F107" s="22" t="s">
        <v>1786</v>
      </c>
      <c r="G107" s="17" t="str">
        <f>_xlfn.XLOOKUP(D107,'[2]DROP POINT AKTIF'!$B:$B,'[2]DROP POINT AKTIF'!$F:$F,"-")</f>
        <v>ARIEF SOFYAN</v>
      </c>
      <c r="H107" s="18" t="str">
        <f>_xlfn.XLOOKUP(D107,[11]sheet!$B:$B,[11]sheet!$A:$A,0)</f>
        <v>TGR08D</v>
      </c>
    </row>
    <row r="108" spans="2:8">
      <c r="B108" s="19" t="s">
        <v>99</v>
      </c>
      <c r="C108" s="17" t="s">
        <v>100</v>
      </c>
      <c r="D108" s="20" t="s">
        <v>134</v>
      </c>
      <c r="E108" s="21" t="s">
        <v>1941</v>
      </c>
      <c r="F108" s="22" t="s">
        <v>1786</v>
      </c>
      <c r="G108" s="17" t="str">
        <f>_xlfn.XLOOKUP(D108,'[2]DROP POINT AKTIF'!$B:$B,'[2]DROP POINT AKTIF'!$F:$F,"-")</f>
        <v>YUSTRIZA ENDISYA</v>
      </c>
      <c r="H108" s="18" t="str">
        <f>_xlfn.XLOOKUP(D108,[11]sheet!$B:$B,[11]sheet!$A:$A,0)</f>
        <v>BAL01C</v>
      </c>
    </row>
    <row r="109" spans="2:8">
      <c r="B109" s="19" t="s">
        <v>99</v>
      </c>
      <c r="C109" s="17" t="s">
        <v>100</v>
      </c>
      <c r="D109" s="20" t="s">
        <v>135</v>
      </c>
      <c r="E109" s="21" t="s">
        <v>1941</v>
      </c>
      <c r="F109" s="22" t="s">
        <v>1786</v>
      </c>
      <c r="G109" s="17" t="str">
        <f>_xlfn.XLOOKUP(D109,'[2]DROP POINT AKTIF'!$B:$B,'[2]DROP POINT AKTIF'!$F:$F,"-")</f>
        <v>SYAHRUL RAMDANI</v>
      </c>
      <c r="H109" s="18" t="str">
        <f>_xlfn.XLOOKUP(D109,[11]sheet!$B:$B,[11]sheet!$A:$A,0)</f>
        <v>TGR04C</v>
      </c>
    </row>
    <row r="110" spans="2:8">
      <c r="B110" s="19" t="s">
        <v>99</v>
      </c>
      <c r="C110" s="17" t="s">
        <v>100</v>
      </c>
      <c r="D110" s="20" t="s">
        <v>136</v>
      </c>
      <c r="E110" s="21" t="s">
        <v>1941</v>
      </c>
      <c r="F110" s="22" t="s">
        <v>1786</v>
      </c>
      <c r="G110" s="17" t="str">
        <f>_xlfn.XLOOKUP(D110,'[2]DROP POINT AKTIF'!$B:$B,'[2]DROP POINT AKTIF'!$F:$F,"-")</f>
        <v>ANDRI ATMAJA</v>
      </c>
      <c r="H110" s="18" t="str">
        <f>_xlfn.XLOOKUP(D110,[11]sheet!$B:$B,[11]sheet!$A:$A,0)</f>
        <v>BAL26C</v>
      </c>
    </row>
    <row r="111" spans="2:8">
      <c r="B111" s="19" t="s">
        <v>99</v>
      </c>
      <c r="C111" s="17" t="s">
        <v>100</v>
      </c>
      <c r="D111" s="20" t="s">
        <v>137</v>
      </c>
      <c r="E111" s="21" t="s">
        <v>1916</v>
      </c>
      <c r="F111" s="22" t="s">
        <v>1786</v>
      </c>
      <c r="G111" s="17" t="str">
        <f>_xlfn.XLOOKUP(D111,'[2]DROP POINT AKTIF'!$B:$B,'[2]DROP POINT AKTIF'!$F:$F,"-")</f>
        <v>MUCHTAR NUR RAMDAN (AAM)</v>
      </c>
      <c r="H111" s="18" t="str">
        <f>_xlfn.XLOOKUP(D111,[11]sheet!$B:$B,[11]sheet!$A:$A,0)</f>
        <v>TGR12E</v>
      </c>
    </row>
    <row r="112" spans="2:8">
      <c r="B112" s="19" t="s">
        <v>99</v>
      </c>
      <c r="C112" s="17" t="s">
        <v>100</v>
      </c>
      <c r="D112" s="20" t="s">
        <v>138</v>
      </c>
      <c r="E112" s="21" t="s">
        <v>1941</v>
      </c>
      <c r="F112" s="22" t="s">
        <v>803</v>
      </c>
      <c r="G112" s="17" t="str">
        <f>_xlfn.XLOOKUP(D112,'[2]DROP POINT AKTIF'!$B:$B,'[2]DROP POINT AKTIF'!$F:$F,"-")</f>
        <v>MUHAMAD DEDENG</v>
      </c>
      <c r="H112" s="18" t="str">
        <f>_xlfn.XLOOKUP(D112,[11]sheet!$B:$B,[11]sheet!$A:$A,0)</f>
        <v>RKS08B</v>
      </c>
    </row>
    <row r="113" spans="2:8">
      <c r="B113" s="19" t="s">
        <v>99</v>
      </c>
      <c r="C113" s="17" t="s">
        <v>100</v>
      </c>
      <c r="D113" s="20" t="s">
        <v>139</v>
      </c>
      <c r="E113" s="21" t="s">
        <v>1941</v>
      </c>
      <c r="F113" s="22" t="s">
        <v>803</v>
      </c>
      <c r="G113" s="17" t="str">
        <f>_xlfn.XLOOKUP(D113,'[2]DROP POINT AKTIF'!$B:$B,'[2]DROP POINT AKTIF'!$F:$F,"-")</f>
        <v>DEDI KUMAEDI</v>
      </c>
      <c r="H113" s="18" t="str">
        <f>_xlfn.XLOOKUP(D113,[11]sheet!$B:$B,[11]sheet!$A:$A,0)</f>
        <v>PGL08</v>
      </c>
    </row>
    <row r="114" spans="2:8">
      <c r="B114" s="19" t="s">
        <v>99</v>
      </c>
      <c r="C114" s="17" t="s">
        <v>100</v>
      </c>
      <c r="D114" s="20" t="s">
        <v>140</v>
      </c>
      <c r="E114" s="21" t="s">
        <v>1941</v>
      </c>
      <c r="F114" s="22" t="s">
        <v>803</v>
      </c>
      <c r="G114" s="17" t="str">
        <f>_xlfn.XLOOKUP(D114,'[2]DROP POINT AKTIF'!$B:$B,'[2]DROP POINT AKTIF'!$F:$F,"-")</f>
        <v>AMDI MUBAROK</v>
      </c>
      <c r="H114" s="18" t="str">
        <f>_xlfn.XLOOKUP(D114,[11]sheet!$B:$B,[11]sheet!$A:$A,0)</f>
        <v>RKS03</v>
      </c>
    </row>
    <row r="115" spans="2:8">
      <c r="B115" s="19" t="s">
        <v>99</v>
      </c>
      <c r="C115" s="17" t="s">
        <v>100</v>
      </c>
      <c r="D115" s="20" t="s">
        <v>141</v>
      </c>
      <c r="E115" s="21" t="s">
        <v>1941</v>
      </c>
      <c r="F115" s="22" t="s">
        <v>803</v>
      </c>
      <c r="G115" s="17" t="str">
        <f>_xlfn.XLOOKUP(D115,'[2]DROP POINT AKTIF'!$B:$B,'[2]DROP POINT AKTIF'!$F:$F,"-")</f>
        <v>MOCH MATIN</v>
      </c>
      <c r="H115" s="18" t="str">
        <f>_xlfn.XLOOKUP(D115,[11]sheet!$B:$B,[11]sheet!$A:$A,0)</f>
        <v>PGL03</v>
      </c>
    </row>
    <row r="116" spans="2:8">
      <c r="B116" s="19" t="s">
        <v>99</v>
      </c>
      <c r="C116" s="17" t="s">
        <v>100</v>
      </c>
      <c r="D116" s="20" t="s">
        <v>142</v>
      </c>
      <c r="E116" s="21" t="s">
        <v>1941</v>
      </c>
      <c r="F116" s="22" t="s">
        <v>33</v>
      </c>
      <c r="G116" s="17" t="str">
        <f>_xlfn.XLOOKUP(D116,'[2]DROP POINT AKTIF'!$B:$B,'[2]DROP POINT AKTIF'!$F:$F,"-")</f>
        <v>JUHANDI</v>
      </c>
      <c r="H116" s="18" t="str">
        <f>_xlfn.XLOOKUP(D116,[11]sheet!$B:$B,[11]sheet!$A:$A,0)</f>
        <v>PGL04</v>
      </c>
    </row>
    <row r="117" spans="2:8">
      <c r="B117" s="19" t="s">
        <v>99</v>
      </c>
      <c r="C117" s="17" t="s">
        <v>100</v>
      </c>
      <c r="D117" s="20" t="s">
        <v>143</v>
      </c>
      <c r="E117" s="21" t="s">
        <v>1941</v>
      </c>
      <c r="F117" s="22" t="s">
        <v>803</v>
      </c>
      <c r="G117" s="17" t="str">
        <f>_xlfn.XLOOKUP(D117,'[2]DROP POINT AKTIF'!$B:$B,'[2]DROP POINT AKTIF'!$F:$F,"-")</f>
        <v>AZAT SUDRAJAT</v>
      </c>
      <c r="H117" s="18" t="str">
        <f>_xlfn.XLOOKUP(D117,[11]sheet!$B:$B,[11]sheet!$A:$A,0)</f>
        <v>PGL03A</v>
      </c>
    </row>
    <row r="118" spans="2:8">
      <c r="B118" s="19" t="s">
        <v>99</v>
      </c>
      <c r="C118" s="17" t="s">
        <v>100</v>
      </c>
      <c r="D118" s="20" t="s">
        <v>144</v>
      </c>
      <c r="E118" s="21" t="s">
        <v>1941</v>
      </c>
      <c r="F118" s="22" t="s">
        <v>803</v>
      </c>
      <c r="G118" s="17" t="str">
        <f>_xlfn.XLOOKUP(D118,'[2]DROP POINT AKTIF'!$B:$B,'[2]DROP POINT AKTIF'!$F:$F,"-")</f>
        <v>ROHMAN</v>
      </c>
      <c r="H118" s="18" t="str">
        <f>_xlfn.XLOOKUP(D118,[11]sheet!$B:$B,[11]sheet!$A:$A,0)</f>
        <v>RKS20</v>
      </c>
    </row>
    <row r="119" spans="2:8">
      <c r="B119" s="19" t="s">
        <v>99</v>
      </c>
      <c r="C119" s="17" t="s">
        <v>100</v>
      </c>
      <c r="D119" s="20" t="s">
        <v>145</v>
      </c>
      <c r="E119" s="21" t="s">
        <v>1941</v>
      </c>
      <c r="F119" s="22" t="s">
        <v>803</v>
      </c>
      <c r="G119" s="17" t="str">
        <f>_xlfn.XLOOKUP(D119,'[2]DROP POINT AKTIF'!$B:$B,'[2]DROP POINT AKTIF'!$F:$F,"-")</f>
        <v>DEDI KUMAEDI</v>
      </c>
      <c r="H119" s="18" t="str">
        <f>_xlfn.XLOOKUP(D119,[11]sheet!$B:$B,[11]sheet!$A:$A,0)</f>
        <v>PGL06</v>
      </c>
    </row>
    <row r="120" spans="2:8">
      <c r="B120" s="19" t="s">
        <v>99</v>
      </c>
      <c r="C120" s="17" t="s">
        <v>100</v>
      </c>
      <c r="D120" s="20" t="s">
        <v>146</v>
      </c>
      <c r="E120" s="21" t="s">
        <v>1941</v>
      </c>
      <c r="F120" s="22" t="s">
        <v>803</v>
      </c>
      <c r="G120" s="17" t="str">
        <f>_xlfn.XLOOKUP(D120,'[2]DROP POINT AKTIF'!$B:$B,'[2]DROP POINT AKTIF'!$F:$F,"-")</f>
        <v>WAHYUDIN</v>
      </c>
      <c r="H120" s="18" t="str">
        <f>_xlfn.XLOOKUP(D120,[11]sheet!$B:$B,[11]sheet!$A:$A,0)</f>
        <v>RKS11A</v>
      </c>
    </row>
    <row r="121" spans="2:8">
      <c r="B121" s="19" t="s">
        <v>99</v>
      </c>
      <c r="C121" s="17" t="s">
        <v>100</v>
      </c>
      <c r="D121" s="20" t="s">
        <v>147</v>
      </c>
      <c r="E121" s="21" t="s">
        <v>1941</v>
      </c>
      <c r="F121" s="22" t="s">
        <v>803</v>
      </c>
      <c r="G121" s="17" t="str">
        <f>_xlfn.XLOOKUP(D121,'[2]DROP POINT AKTIF'!$B:$B,'[2]DROP POINT AKTIF'!$F:$F,"-")</f>
        <v>WAHYUDIN</v>
      </c>
      <c r="H121" s="18" t="str">
        <f>_xlfn.XLOOKUP(D121,[11]sheet!$B:$B,[11]sheet!$A:$A,0)</f>
        <v>RKS04B</v>
      </c>
    </row>
    <row r="122" spans="2:8">
      <c r="B122" s="19" t="s">
        <v>99</v>
      </c>
      <c r="C122" s="17" t="s">
        <v>100</v>
      </c>
      <c r="D122" s="20" t="s">
        <v>148</v>
      </c>
      <c r="E122" s="21" t="s">
        <v>1941</v>
      </c>
      <c r="F122" s="22" t="s">
        <v>803</v>
      </c>
      <c r="G122" s="17" t="str">
        <f>_xlfn.XLOOKUP(D122,'[2]DROP POINT AKTIF'!$B:$B,'[2]DROP POINT AKTIF'!$F:$F,"-")</f>
        <v>IRIYANTO</v>
      </c>
      <c r="H122" s="18" t="str">
        <f>_xlfn.XLOOKUP(D122,[11]sheet!$B:$B,[11]sheet!$A:$A,0)</f>
        <v>RKS07B</v>
      </c>
    </row>
    <row r="123" spans="2:8">
      <c r="B123" s="19" t="s">
        <v>99</v>
      </c>
      <c r="C123" s="17" t="s">
        <v>100</v>
      </c>
      <c r="D123" s="20" t="s">
        <v>149</v>
      </c>
      <c r="E123" s="21" t="s">
        <v>1941</v>
      </c>
      <c r="F123" s="22" t="s">
        <v>803</v>
      </c>
      <c r="G123" s="17" t="str">
        <f>_xlfn.XLOOKUP(D123,'[2]DROP POINT AKTIF'!$B:$B,'[2]DROP POINT AKTIF'!$F:$F,"-")</f>
        <v>ADIT PURNADILATA</v>
      </c>
      <c r="H123" s="18" t="str">
        <f>_xlfn.XLOOKUP(D123,[11]sheet!$B:$B,[11]sheet!$A:$A,0)</f>
        <v>PGL05B</v>
      </c>
    </row>
    <row r="124" spans="2:8">
      <c r="B124" s="19" t="s">
        <v>99</v>
      </c>
      <c r="C124" s="17" t="s">
        <v>100</v>
      </c>
      <c r="D124" s="20" t="s">
        <v>150</v>
      </c>
      <c r="E124" s="21" t="s">
        <v>1941</v>
      </c>
      <c r="F124" s="22" t="s">
        <v>803</v>
      </c>
      <c r="G124" s="17" t="str">
        <f>_xlfn.XLOOKUP(D124,'[2]DROP POINT AKTIF'!$B:$B,'[2]DROP POINT AKTIF'!$F:$F,"-")</f>
        <v>ROBI FARLI</v>
      </c>
      <c r="H124" s="18" t="str">
        <f>_xlfn.XLOOKUP(D124,[11]sheet!$B:$B,[11]sheet!$A:$A,0)</f>
        <v>RKS26</v>
      </c>
    </row>
    <row r="125" spans="2:8">
      <c r="B125" s="19" t="s">
        <v>99</v>
      </c>
      <c r="C125" s="17" t="s">
        <v>100</v>
      </c>
      <c r="D125" s="20" t="s">
        <v>151</v>
      </c>
      <c r="E125" s="21" t="s">
        <v>1941</v>
      </c>
      <c r="F125" s="22" t="s">
        <v>803</v>
      </c>
      <c r="G125" s="17" t="str">
        <f>_xlfn.XLOOKUP(D125,'[2]DROP POINT AKTIF'!$B:$B,'[2]DROP POINT AKTIF'!$F:$F,"-")</f>
        <v>WAHYUDIN</v>
      </c>
      <c r="H125" s="18" t="str">
        <f>_xlfn.XLOOKUP(D125,[11]sheet!$B:$B,[11]sheet!$A:$A,0)</f>
        <v>RKS10C</v>
      </c>
    </row>
    <row r="126" spans="2:8">
      <c r="B126" s="19" t="s">
        <v>99</v>
      </c>
      <c r="C126" s="17" t="s">
        <v>100</v>
      </c>
      <c r="D126" s="20" t="s">
        <v>152</v>
      </c>
      <c r="E126" s="21" t="s">
        <v>1941</v>
      </c>
      <c r="F126" s="22" t="s">
        <v>803</v>
      </c>
      <c r="G126" s="17" t="str">
        <f>_xlfn.XLOOKUP(D126,'[2]DROP POINT AKTIF'!$B:$B,'[2]DROP POINT AKTIF'!$F:$F,"-")</f>
        <v>ROBI FARLI</v>
      </c>
      <c r="H126" s="18" t="str">
        <f>_xlfn.XLOOKUP(D126,[11]sheet!$B:$B,[11]sheet!$A:$A,0)</f>
        <v>RKS16A</v>
      </c>
    </row>
    <row r="127" spans="2:8">
      <c r="B127" s="19" t="s">
        <v>99</v>
      </c>
      <c r="C127" s="17" t="s">
        <v>100</v>
      </c>
      <c r="D127" s="20" t="s">
        <v>153</v>
      </c>
      <c r="E127" s="21" t="s">
        <v>1941</v>
      </c>
      <c r="F127" s="22" t="s">
        <v>803</v>
      </c>
      <c r="G127" s="17" t="str">
        <f>_xlfn.XLOOKUP(D127,'[2]DROP POINT AKTIF'!$B:$B,'[2]DROP POINT AKTIF'!$F:$F,"-")</f>
        <v>ROBI FARLI</v>
      </c>
      <c r="H127" s="18" t="str">
        <f>_xlfn.XLOOKUP(D127,[11]sheet!$B:$B,[11]sheet!$A:$A,0)</f>
        <v>RKS21A</v>
      </c>
    </row>
    <row r="128" spans="2:8">
      <c r="B128" s="19" t="s">
        <v>99</v>
      </c>
      <c r="C128" s="17" t="s">
        <v>100</v>
      </c>
      <c r="D128" s="20" t="s">
        <v>154</v>
      </c>
      <c r="E128" s="21" t="s">
        <v>1941</v>
      </c>
      <c r="F128" s="22" t="s">
        <v>803</v>
      </c>
      <c r="G128" s="17" t="str">
        <f>_xlfn.XLOOKUP(D128,'[2]DROP POINT AKTIF'!$B:$B,'[2]DROP POINT AKTIF'!$F:$F,"-")</f>
        <v>AMDI MUBAROK</v>
      </c>
      <c r="H128" s="18" t="str">
        <f>_xlfn.XLOOKUP(D128,[11]sheet!$B:$B,[11]sheet!$A:$A,0)</f>
        <v>RKS22</v>
      </c>
    </row>
    <row r="129" spans="2:8">
      <c r="B129" s="19" t="s">
        <v>99</v>
      </c>
      <c r="C129" s="17" t="s">
        <v>100</v>
      </c>
      <c r="D129" s="20" t="s">
        <v>155</v>
      </c>
      <c r="E129" s="21" t="s">
        <v>1941</v>
      </c>
      <c r="F129" s="22" t="s">
        <v>803</v>
      </c>
      <c r="G129" s="17" t="str">
        <f>_xlfn.XLOOKUP(D129,'[2]DROP POINT AKTIF'!$B:$B,'[2]DROP POINT AKTIF'!$F:$F,"-")</f>
        <v>MOCH MATIN</v>
      </c>
      <c r="H129" s="18" t="str">
        <f>_xlfn.XLOOKUP(D129,[11]sheet!$B:$B,[11]sheet!$A:$A,0)</f>
        <v>PGL28</v>
      </c>
    </row>
    <row r="130" spans="2:8">
      <c r="B130" s="19" t="s">
        <v>99</v>
      </c>
      <c r="C130" s="17" t="s">
        <v>100</v>
      </c>
      <c r="D130" s="20" t="s">
        <v>156</v>
      </c>
      <c r="E130" s="21" t="s">
        <v>1941</v>
      </c>
      <c r="F130" s="22" t="s">
        <v>803</v>
      </c>
      <c r="G130" s="17" t="str">
        <f>_xlfn.XLOOKUP(D130,'[2]DROP POINT AKTIF'!$B:$B,'[2]DROP POINT AKTIF'!$F:$F,"-")</f>
        <v>FAHRI PRATAMA</v>
      </c>
      <c r="H130" s="18" t="str">
        <f>_xlfn.XLOOKUP(D130,[11]sheet!$B:$B,[11]sheet!$A:$A,0)</f>
        <v>PGL06B</v>
      </c>
    </row>
    <row r="131" spans="2:8">
      <c r="B131" s="19" t="s">
        <v>99</v>
      </c>
      <c r="C131" s="17" t="s">
        <v>100</v>
      </c>
      <c r="D131" s="20" t="s">
        <v>157</v>
      </c>
      <c r="E131" s="21" t="s">
        <v>1941</v>
      </c>
      <c r="F131" s="22" t="s">
        <v>803</v>
      </c>
      <c r="G131" s="17" t="str">
        <f>_xlfn.XLOOKUP(D131,'[2]DROP POINT AKTIF'!$B:$B,'[2]DROP POINT AKTIF'!$F:$F,"-")</f>
        <v>MUHAMAD DEDENG</v>
      </c>
      <c r="H131" s="18" t="str">
        <f>_xlfn.XLOOKUP(D131,[11]sheet!$B:$B,[11]sheet!$A:$A,0)</f>
        <v>RKS01A</v>
      </c>
    </row>
    <row r="132" spans="2:8">
      <c r="B132" s="19" t="s">
        <v>99</v>
      </c>
      <c r="C132" s="17" t="s">
        <v>100</v>
      </c>
      <c r="D132" s="20" t="s">
        <v>158</v>
      </c>
      <c r="E132" s="21" t="s">
        <v>1941</v>
      </c>
      <c r="F132" s="22" t="s">
        <v>803</v>
      </c>
      <c r="G132" s="17" t="str">
        <f>_xlfn.XLOOKUP(D132,'[2]DROP POINT AKTIF'!$B:$B,'[2]DROP POINT AKTIF'!$F:$F,"-")</f>
        <v>ADIT PURNADILATA</v>
      </c>
      <c r="H132" s="18" t="str">
        <f>_xlfn.XLOOKUP(D132,[11]sheet!$B:$B,[11]sheet!$A:$A,0)</f>
        <v>PGL03B</v>
      </c>
    </row>
    <row r="133" spans="2:8">
      <c r="B133" s="19" t="s">
        <v>99</v>
      </c>
      <c r="C133" s="17" t="s">
        <v>100</v>
      </c>
      <c r="D133" s="20" t="s">
        <v>159</v>
      </c>
      <c r="E133" s="21" t="s">
        <v>1941</v>
      </c>
      <c r="F133" s="22" t="s">
        <v>803</v>
      </c>
      <c r="G133" s="17" t="str">
        <f>_xlfn.XLOOKUP(D133,'[2]DROP POINT AKTIF'!$B:$B,'[2]DROP POINT AKTIF'!$F:$F,"-")</f>
        <v>ROHMAN</v>
      </c>
      <c r="H133" s="18" t="str">
        <f>_xlfn.XLOOKUP(D133,[11]sheet!$B:$B,[11]sheet!$A:$A,0)</f>
        <v>RKS18</v>
      </c>
    </row>
    <row r="134" spans="2:8">
      <c r="B134" s="19" t="s">
        <v>99</v>
      </c>
      <c r="C134" s="17" t="s">
        <v>100</v>
      </c>
      <c r="D134" s="20" t="s">
        <v>160</v>
      </c>
      <c r="E134" s="21" t="s">
        <v>1941</v>
      </c>
      <c r="F134" s="22" t="s">
        <v>803</v>
      </c>
      <c r="G134" s="17" t="str">
        <f>_xlfn.XLOOKUP(D134,'[2]DROP POINT AKTIF'!$B:$B,'[2]DROP POINT AKTIF'!$F:$F,"-")</f>
        <v>DEDI KUMAEDI</v>
      </c>
      <c r="H134" s="18" t="str">
        <f>_xlfn.XLOOKUP(D134,[11]sheet!$B:$B,[11]sheet!$A:$A,0)</f>
        <v>PGL21</v>
      </c>
    </row>
    <row r="135" spans="2:8">
      <c r="B135" s="19" t="s">
        <v>99</v>
      </c>
      <c r="C135" s="17" t="s">
        <v>100</v>
      </c>
      <c r="D135" s="20" t="s">
        <v>161</v>
      </c>
      <c r="E135" s="21" t="s">
        <v>1941</v>
      </c>
      <c r="F135" s="22" t="s">
        <v>1787</v>
      </c>
      <c r="G135" s="17" t="str">
        <f>_xlfn.XLOOKUP(D135,'[2]DROP POINT AKTIF'!$B:$B,'[2]DROP POINT AKTIF'!$F:$F,"-")</f>
        <v>HENDRA SAPUTRA</v>
      </c>
      <c r="H135" s="18" t="str">
        <f>_xlfn.XLOOKUP(D135,[11]sheet!$B:$B,[11]sheet!$A:$A,0)</f>
        <v>BAL08G</v>
      </c>
    </row>
    <row r="136" spans="2:8">
      <c r="B136" s="19" t="s">
        <v>99</v>
      </c>
      <c r="C136" s="17" t="s">
        <v>100</v>
      </c>
      <c r="D136" s="20" t="s">
        <v>162</v>
      </c>
      <c r="E136" s="21" t="s">
        <v>1941</v>
      </c>
      <c r="F136" s="22" t="s">
        <v>1787</v>
      </c>
      <c r="G136" s="17" t="str">
        <f>_xlfn.XLOOKUP(D136,'[2]DROP POINT AKTIF'!$B:$B,'[2]DROP POINT AKTIF'!$F:$F,"-")</f>
        <v>AHMAD SUHENDI</v>
      </c>
      <c r="H136" s="18" t="str">
        <f>_xlfn.XLOOKUP(D136,[11]sheet!$B:$B,[11]sheet!$A:$A,0)</f>
        <v>BAL07C</v>
      </c>
    </row>
    <row r="137" spans="2:8">
      <c r="B137" s="19" t="s">
        <v>99</v>
      </c>
      <c r="C137" s="17" t="s">
        <v>100</v>
      </c>
      <c r="D137" s="20" t="s">
        <v>163</v>
      </c>
      <c r="E137" s="21" t="s">
        <v>1941</v>
      </c>
      <c r="F137" s="22" t="s">
        <v>1787</v>
      </c>
      <c r="G137" s="17" t="str">
        <f>_xlfn.XLOOKUP(D137,'[2]DROP POINT AKTIF'!$B:$B,'[2]DROP POINT AKTIF'!$F:$F,"-")</f>
        <v>MUHAMMAD USUP</v>
      </c>
      <c r="H137" s="18" t="str">
        <f>_xlfn.XLOOKUP(D137,[11]sheet!$B:$B,[11]sheet!$A:$A,0)</f>
        <v>BAL10D</v>
      </c>
    </row>
    <row r="138" spans="2:8">
      <c r="B138" s="19" t="s">
        <v>99</v>
      </c>
      <c r="C138" s="17" t="s">
        <v>100</v>
      </c>
      <c r="D138" s="20" t="s">
        <v>164</v>
      </c>
      <c r="E138" s="21" t="s">
        <v>1941</v>
      </c>
      <c r="F138" s="22" t="s">
        <v>1787</v>
      </c>
      <c r="G138" s="17" t="str">
        <f>_xlfn.XLOOKUP(D138,'[2]DROP POINT AKTIF'!$B:$B,'[2]DROP POINT AKTIF'!$F:$F,"-")</f>
        <v>ZAKARIA MAHMUD</v>
      </c>
      <c r="H138" s="18" t="str">
        <f>_xlfn.XLOOKUP(D138,[11]sheet!$B:$B,[11]sheet!$A:$A,0)</f>
        <v>BAL16</v>
      </c>
    </row>
    <row r="139" spans="2:8">
      <c r="B139" s="19" t="s">
        <v>99</v>
      </c>
      <c r="C139" s="17" t="s">
        <v>100</v>
      </c>
      <c r="D139" s="20" t="s">
        <v>165</v>
      </c>
      <c r="E139" s="21" t="s">
        <v>1941</v>
      </c>
      <c r="F139" s="22" t="s">
        <v>1787</v>
      </c>
      <c r="G139" s="17" t="str">
        <f>_xlfn.XLOOKUP(D139,'[2]DROP POINT AKTIF'!$B:$B,'[2]DROP POINT AKTIF'!$F:$F,"-")</f>
        <v>ADE MUKLIS</v>
      </c>
      <c r="H139" s="18" t="str">
        <f>_xlfn.XLOOKUP(D139,[11]sheet!$B:$B,[11]sheet!$A:$A,0)</f>
        <v>BAL02</v>
      </c>
    </row>
    <row r="140" spans="2:8">
      <c r="B140" s="19" t="s">
        <v>99</v>
      </c>
      <c r="C140" s="17" t="s">
        <v>100</v>
      </c>
      <c r="D140" s="20" t="s">
        <v>166</v>
      </c>
      <c r="E140" s="21" t="s">
        <v>1941</v>
      </c>
      <c r="F140" s="22" t="s">
        <v>1787</v>
      </c>
      <c r="G140" s="17" t="str">
        <f>_xlfn.XLOOKUP(D140,'[2]DROP POINT AKTIF'!$B:$B,'[2]DROP POINT AKTIF'!$F:$F,"-")</f>
        <v>WIDODO</v>
      </c>
      <c r="H140" s="18" t="str">
        <f>_xlfn.XLOOKUP(D140,[11]sheet!$B:$B,[11]sheet!$A:$A,0)</f>
        <v>BAL12</v>
      </c>
    </row>
    <row r="141" spans="2:8">
      <c r="B141" s="19" t="s">
        <v>99</v>
      </c>
      <c r="C141" s="17" t="s">
        <v>100</v>
      </c>
      <c r="D141" s="20" t="s">
        <v>167</v>
      </c>
      <c r="E141" s="21" t="s">
        <v>1941</v>
      </c>
      <c r="F141" s="22" t="s">
        <v>1787</v>
      </c>
      <c r="G141" s="17" t="str">
        <f>_xlfn.XLOOKUP(D141,'[2]DROP POINT AKTIF'!$B:$B,'[2]DROP POINT AKTIF'!$F:$F,"-")</f>
        <v>MUHAMAD HAMDAN</v>
      </c>
      <c r="H141" s="18" t="str">
        <f>_xlfn.XLOOKUP(D141,[11]sheet!$B:$B,[11]sheet!$A:$A,0)</f>
        <v>BAL53</v>
      </c>
    </row>
    <row r="142" spans="2:8">
      <c r="B142" s="19" t="s">
        <v>99</v>
      </c>
      <c r="C142" s="17" t="s">
        <v>100</v>
      </c>
      <c r="D142" s="20" t="s">
        <v>168</v>
      </c>
      <c r="E142" s="21" t="s">
        <v>1941</v>
      </c>
      <c r="F142" s="22" t="s">
        <v>1787</v>
      </c>
      <c r="G142" s="17" t="str">
        <f>_xlfn.XLOOKUP(D142,'[2]DROP POINT AKTIF'!$B:$B,'[2]DROP POINT AKTIF'!$F:$F,"-")</f>
        <v>MUHAMAD LUTFI SUHENDAR</v>
      </c>
      <c r="H142" s="18" t="str">
        <f>_xlfn.XLOOKUP(D142,[11]sheet!$B:$B,[11]sheet!$A:$A,0)</f>
        <v>BAL15E</v>
      </c>
    </row>
    <row r="143" spans="2:8">
      <c r="B143" s="19" t="s">
        <v>99</v>
      </c>
      <c r="C143" s="17" t="s">
        <v>100</v>
      </c>
      <c r="D143" s="20" t="s">
        <v>169</v>
      </c>
      <c r="E143" s="21" t="s">
        <v>1941</v>
      </c>
      <c r="F143" s="22" t="s">
        <v>1787</v>
      </c>
      <c r="G143" s="17" t="str">
        <f>_xlfn.XLOOKUP(D143,'[2]DROP POINT AKTIF'!$B:$B,'[2]DROP POINT AKTIF'!$F:$F,"-")</f>
        <v>MELI ROMLI</v>
      </c>
      <c r="H143" s="18" t="str">
        <f>_xlfn.XLOOKUP(D143,[11]sheet!$B:$B,[11]sheet!$A:$A,0)</f>
        <v>BAL15D</v>
      </c>
    </row>
    <row r="144" spans="2:8">
      <c r="B144" s="19" t="s">
        <v>99</v>
      </c>
      <c r="C144" s="17" t="s">
        <v>100</v>
      </c>
      <c r="D144" s="20" t="s">
        <v>170</v>
      </c>
      <c r="E144" s="21" t="s">
        <v>1941</v>
      </c>
      <c r="F144" s="22" t="s">
        <v>1787</v>
      </c>
      <c r="G144" s="17" t="str">
        <f>_xlfn.XLOOKUP(D144,'[2]DROP POINT AKTIF'!$B:$B,'[2]DROP POINT AKTIF'!$F:$F,"-")</f>
        <v>RIKIYANSAH</v>
      </c>
      <c r="H144" s="18" t="str">
        <f>_xlfn.XLOOKUP(D144,[11]sheet!$B:$B,[11]sheet!$A:$A,0)</f>
        <v>TGR25</v>
      </c>
    </row>
    <row r="145" spans="2:8">
      <c r="B145" s="19" t="s">
        <v>99</v>
      </c>
      <c r="C145" s="17" t="s">
        <v>100</v>
      </c>
      <c r="D145" s="20" t="s">
        <v>171</v>
      </c>
      <c r="E145" s="21" t="s">
        <v>1941</v>
      </c>
      <c r="F145" s="22" t="s">
        <v>1787</v>
      </c>
      <c r="G145" s="17" t="str">
        <f>_xlfn.XLOOKUP(D145,'[2]DROP POINT AKTIF'!$B:$B,'[2]DROP POINT AKTIF'!$F:$F,"-")</f>
        <v>SUHENDRIK</v>
      </c>
      <c r="H145" s="18" t="str">
        <f>_xlfn.XLOOKUP(D145,[11]sheet!$B:$B,[11]sheet!$A:$A,0)</f>
        <v>TGR05D</v>
      </c>
    </row>
    <row r="146" spans="2:8">
      <c r="B146" s="19" t="s">
        <v>99</v>
      </c>
      <c r="C146" s="17" t="s">
        <v>100</v>
      </c>
      <c r="D146" s="20" t="s">
        <v>172</v>
      </c>
      <c r="E146" s="21" t="s">
        <v>1941</v>
      </c>
      <c r="F146" s="22" t="s">
        <v>1787</v>
      </c>
      <c r="G146" s="17" t="str">
        <f>_xlfn.XLOOKUP(D146,'[2]DROP POINT AKTIF'!$B:$B,'[2]DROP POINT AKTIF'!$F:$F,"-")</f>
        <v>MUHAMAD FICQIH</v>
      </c>
      <c r="H146" s="18" t="str">
        <f>_xlfn.XLOOKUP(D146,[11]sheet!$B:$B,[11]sheet!$A:$A,0)</f>
        <v>BAL10E</v>
      </c>
    </row>
    <row r="147" spans="2:8">
      <c r="B147" s="19" t="s">
        <v>99</v>
      </c>
      <c r="C147" s="17" t="s">
        <v>100</v>
      </c>
      <c r="D147" s="20" t="s">
        <v>173</v>
      </c>
      <c r="E147" s="21" t="s">
        <v>1941</v>
      </c>
      <c r="F147" s="22" t="s">
        <v>1787</v>
      </c>
      <c r="G147" s="17" t="str">
        <f>_xlfn.XLOOKUP(D147,'[2]DROP POINT AKTIF'!$B:$B,'[2]DROP POINT AKTIF'!$F:$F,"-")</f>
        <v>RIKIYANSAH</v>
      </c>
      <c r="H147" s="18" t="str">
        <f>_xlfn.XLOOKUP(D147,[11]sheet!$B:$B,[11]sheet!$A:$A,0)</f>
        <v>TGR27</v>
      </c>
    </row>
    <row r="148" spans="2:8">
      <c r="B148" s="19" t="s">
        <v>99</v>
      </c>
      <c r="C148" s="17" t="s">
        <v>100</v>
      </c>
      <c r="D148" s="20" t="s">
        <v>174</v>
      </c>
      <c r="E148" s="21" t="s">
        <v>1916</v>
      </c>
      <c r="F148" s="22" t="s">
        <v>33</v>
      </c>
      <c r="G148" s="17" t="str">
        <f>_xlfn.XLOOKUP(D148,'[2]DROP POINT AKTIF'!$B:$B,'[2]DROP POINT AKTIF'!$F:$F,"-")</f>
        <v>-</v>
      </c>
      <c r="H148" s="18" t="str">
        <f>_xlfn.XLOOKUP(D148,[11]sheet!$B:$B,[11]sheet!$A:$A,0)</f>
        <v>BAL24A</v>
      </c>
    </row>
    <row r="149" spans="2:8">
      <c r="B149" s="19" t="s">
        <v>99</v>
      </c>
      <c r="C149" s="17" t="s">
        <v>100</v>
      </c>
      <c r="D149" s="20" t="s">
        <v>175</v>
      </c>
      <c r="E149" s="21" t="s">
        <v>1941</v>
      </c>
      <c r="F149" s="22" t="s">
        <v>1788</v>
      </c>
      <c r="G149" s="17" t="str">
        <f>_xlfn.XLOOKUP(D149,'[2]DROP POINT AKTIF'!$B:$B,'[2]DROP POINT AKTIF'!$F:$F,"-")</f>
        <v>MOHAMAD TOPAN BERI FIRMAN</v>
      </c>
      <c r="H149" s="18" t="str">
        <f>_xlfn.XLOOKUP(D149,[11]sheet!$B:$B,[11]sheet!$A:$A,0)</f>
        <v>BAL17</v>
      </c>
    </row>
    <row r="150" spans="2:8">
      <c r="B150" s="19" t="s">
        <v>99</v>
      </c>
      <c r="C150" s="17" t="s">
        <v>100</v>
      </c>
      <c r="D150" s="20" t="s">
        <v>176</v>
      </c>
      <c r="E150" s="21" t="s">
        <v>1941</v>
      </c>
      <c r="F150" s="22" t="s">
        <v>1788</v>
      </c>
      <c r="G150" s="17" t="str">
        <f>_xlfn.XLOOKUP(D150,'[2]DROP POINT AKTIF'!$B:$B,'[2]DROP POINT AKTIF'!$F:$F,"-")</f>
        <v>DIRGAHAYU</v>
      </c>
      <c r="H150" s="18" t="str">
        <f>_xlfn.XLOOKUP(D150,[11]sheet!$B:$B,[11]sheet!$A:$A,0)</f>
        <v>TGR30</v>
      </c>
    </row>
    <row r="151" spans="2:8">
      <c r="B151" s="19" t="s">
        <v>99</v>
      </c>
      <c r="C151" s="17" t="s">
        <v>100</v>
      </c>
      <c r="D151" s="20" t="s">
        <v>177</v>
      </c>
      <c r="E151" s="21" t="s">
        <v>1916</v>
      </c>
      <c r="F151" s="22" t="s">
        <v>1788</v>
      </c>
      <c r="G151" s="17" t="str">
        <f>_xlfn.XLOOKUP(D151,'[2]DROP POINT AKTIF'!$B:$B,'[2]DROP POINT AKTIF'!$F:$F,"-")</f>
        <v>MUHAMMAD BAGUS PRATAMA</v>
      </c>
      <c r="H151" s="18" t="str">
        <f>_xlfn.XLOOKUP(D151,[11]sheet!$B:$B,[11]sheet!$A:$A,0)</f>
        <v>BAL04E</v>
      </c>
    </row>
    <row r="152" spans="2:8">
      <c r="B152" s="19" t="s">
        <v>99</v>
      </c>
      <c r="C152" s="17" t="s">
        <v>100</v>
      </c>
      <c r="D152" s="20" t="s">
        <v>178</v>
      </c>
      <c r="E152" s="21" t="s">
        <v>1941</v>
      </c>
      <c r="F152" s="22" t="s">
        <v>1788</v>
      </c>
      <c r="G152" s="17" t="str">
        <f>_xlfn.XLOOKUP(D152,'[2]DROP POINT AKTIF'!$B:$B,'[2]DROP POINT AKTIF'!$F:$F,"-")</f>
        <v>SYAMSURI</v>
      </c>
      <c r="H152" s="18" t="str">
        <f>_xlfn.XLOOKUP(D152,[11]sheet!$B:$B,[11]sheet!$A:$A,0)</f>
        <v>BAL04H</v>
      </c>
    </row>
    <row r="153" spans="2:8">
      <c r="B153" s="19" t="s">
        <v>99</v>
      </c>
      <c r="C153" s="17" t="s">
        <v>100</v>
      </c>
      <c r="D153" s="20" t="s">
        <v>179</v>
      </c>
      <c r="E153" s="21" t="s">
        <v>1916</v>
      </c>
      <c r="F153" s="22" t="s">
        <v>1788</v>
      </c>
      <c r="G153" s="17" t="str">
        <f>_xlfn.XLOOKUP(D153,'[2]DROP POINT AKTIF'!$B:$B,'[2]DROP POINT AKTIF'!$F:$F,"-")</f>
        <v>FAUZUL HUSNAN</v>
      </c>
      <c r="H153" s="18" t="str">
        <f>_xlfn.XLOOKUP(D153,[11]sheet!$B:$B,[11]sheet!$A:$A,0)</f>
        <v>SNG06B</v>
      </c>
    </row>
    <row r="154" spans="2:8">
      <c r="B154" s="19" t="s">
        <v>99</v>
      </c>
      <c r="C154" s="17" t="s">
        <v>100</v>
      </c>
      <c r="D154" s="20" t="s">
        <v>180</v>
      </c>
      <c r="E154" s="21" t="s">
        <v>1916</v>
      </c>
      <c r="F154" s="22" t="s">
        <v>1788</v>
      </c>
      <c r="G154" s="17" t="str">
        <f>_xlfn.XLOOKUP(D154,'[2]DROP POINT AKTIF'!$B:$B,'[2]DROP POINT AKTIF'!$F:$F,"-")</f>
        <v>NUR YOYO GUNARA</v>
      </c>
      <c r="H154" s="18" t="str">
        <f>_xlfn.XLOOKUP(D154,[11]sheet!$B:$B,[11]sheet!$A:$A,0)</f>
        <v>SNG01A</v>
      </c>
    </row>
    <row r="155" spans="2:8">
      <c r="B155" s="19" t="s">
        <v>99</v>
      </c>
      <c r="C155" s="17" t="s">
        <v>100</v>
      </c>
      <c r="D155" s="20" t="s">
        <v>181</v>
      </c>
      <c r="E155" s="21" t="s">
        <v>1916</v>
      </c>
      <c r="F155" s="22" t="s">
        <v>1788</v>
      </c>
      <c r="G155" s="17" t="str">
        <f>_xlfn.XLOOKUP(D155,'[2]DROP POINT AKTIF'!$B:$B,'[2]DROP POINT AKTIF'!$F:$F,"-")</f>
        <v>SANDI IRAWAN</v>
      </c>
      <c r="H155" s="18" t="str">
        <f>_xlfn.XLOOKUP(D155,[11]sheet!$B:$B,[11]sheet!$A:$A,0)</f>
        <v>SNG05B</v>
      </c>
    </row>
    <row r="156" spans="2:8">
      <c r="B156" s="19" t="s">
        <v>99</v>
      </c>
      <c r="C156" s="17" t="s">
        <v>100</v>
      </c>
      <c r="D156" s="20" t="s">
        <v>182</v>
      </c>
      <c r="E156" s="21" t="s">
        <v>1916</v>
      </c>
      <c r="F156" s="22" t="s">
        <v>1788</v>
      </c>
      <c r="G156" s="17" t="str">
        <f>_xlfn.XLOOKUP(D156,'[2]DROP POINT AKTIF'!$B:$B,'[2]DROP POINT AKTIF'!$F:$F,"-")</f>
        <v>AHMAD NURYAMAN</v>
      </c>
      <c r="H156" s="18" t="str">
        <f>_xlfn.XLOOKUP(D156,[11]sheet!$B:$B,[11]sheet!$A:$A,0)</f>
        <v>BAL02A</v>
      </c>
    </row>
    <row r="157" spans="2:8">
      <c r="B157" s="19" t="s">
        <v>99</v>
      </c>
      <c r="C157" s="17" t="s">
        <v>100</v>
      </c>
      <c r="D157" s="20" t="s">
        <v>183</v>
      </c>
      <c r="E157" s="21" t="s">
        <v>1916</v>
      </c>
      <c r="F157" s="22" t="s">
        <v>1788</v>
      </c>
      <c r="G157" s="17" t="str">
        <f>_xlfn.XLOOKUP(D157,'[2]DROP POINT AKTIF'!$B:$B,'[2]DROP POINT AKTIF'!$F:$F,"-")</f>
        <v>AHMAD RONI SAFRONI</v>
      </c>
      <c r="H157" s="18" t="str">
        <f>_xlfn.XLOOKUP(D157,[11]sheet!$B:$B,[11]sheet!$A:$A,0)</f>
        <v>SNG21</v>
      </c>
    </row>
    <row r="158" spans="2:8">
      <c r="B158" s="19" t="s">
        <v>99</v>
      </c>
      <c r="C158" s="17" t="s">
        <v>100</v>
      </c>
      <c r="D158" s="20" t="s">
        <v>184</v>
      </c>
      <c r="E158" s="21" t="s">
        <v>1916</v>
      </c>
      <c r="F158" s="22" t="s">
        <v>1788</v>
      </c>
      <c r="G158" s="17" t="str">
        <f>_xlfn.XLOOKUP(D158,'[2]DROP POINT AKTIF'!$B:$B,'[2]DROP POINT AKTIF'!$F:$F,"-")</f>
        <v>DWI ADI SUTRISNO</v>
      </c>
      <c r="H158" s="18" t="str">
        <f>_xlfn.XLOOKUP(D158,[11]sheet!$B:$B,[11]sheet!$A:$A,0)</f>
        <v>SNG14</v>
      </c>
    </row>
    <row r="159" spans="2:8">
      <c r="B159" s="19" t="s">
        <v>99</v>
      </c>
      <c r="C159" s="17" t="s">
        <v>100</v>
      </c>
      <c r="D159" s="20" t="s">
        <v>185</v>
      </c>
      <c r="E159" s="21" t="s">
        <v>1941</v>
      </c>
      <c r="F159" s="22" t="s">
        <v>1788</v>
      </c>
      <c r="G159" s="17" t="str">
        <f>_xlfn.XLOOKUP(D159,'[2]DROP POINT AKTIF'!$B:$B,'[2]DROP POINT AKTIF'!$F:$F,"-")</f>
        <v>SAEPI</v>
      </c>
      <c r="H159" s="18" t="str">
        <f>_xlfn.XLOOKUP(D159,[11]sheet!$B:$B,[11]sheet!$A:$A,0)</f>
        <v>BAL04K</v>
      </c>
    </row>
    <row r="160" spans="2:8">
      <c r="B160" s="19" t="s">
        <v>99</v>
      </c>
      <c r="C160" s="17" t="s">
        <v>100</v>
      </c>
      <c r="D160" s="20" t="s">
        <v>186</v>
      </c>
      <c r="E160" s="21" t="s">
        <v>1916</v>
      </c>
      <c r="F160" s="22" t="s">
        <v>1788</v>
      </c>
      <c r="G160" s="17" t="str">
        <f>_xlfn.XLOOKUP(D160,'[2]DROP POINT AKTIF'!$B:$B,'[2]DROP POINT AKTIF'!$F:$F,"-")</f>
        <v>EKO PURNAWAN SUHERI</v>
      </c>
      <c r="H160" s="18" t="str">
        <f>_xlfn.XLOOKUP(D160,[11]sheet!$B:$B,[11]sheet!$A:$A,0)</f>
        <v>BAL04I</v>
      </c>
    </row>
    <row r="161" spans="2:8">
      <c r="B161" s="19" t="s">
        <v>99</v>
      </c>
      <c r="C161" s="17" t="s">
        <v>100</v>
      </c>
      <c r="D161" s="20" t="s">
        <v>187</v>
      </c>
      <c r="E161" s="21" t="s">
        <v>1941</v>
      </c>
      <c r="F161" s="22" t="s">
        <v>1788</v>
      </c>
      <c r="G161" s="17" t="str">
        <f>_xlfn.XLOOKUP(D161,'[2]DROP POINT AKTIF'!$B:$B,'[2]DROP POINT AKTIF'!$F:$F,"-")</f>
        <v>AZIS BACHTIAR</v>
      </c>
      <c r="H161" s="18" t="str">
        <f>_xlfn.XLOOKUP(D161,[11]sheet!$B:$B,[11]sheet!$A:$A,0)</f>
        <v>BAL04J</v>
      </c>
    </row>
    <row r="162" spans="2:8">
      <c r="B162" s="19" t="s">
        <v>99</v>
      </c>
      <c r="C162" s="17" t="s">
        <v>100</v>
      </c>
      <c r="D162" s="20" t="s">
        <v>188</v>
      </c>
      <c r="E162" s="21" t="s">
        <v>1916</v>
      </c>
      <c r="F162" s="22" t="s">
        <v>1788</v>
      </c>
      <c r="G162" s="17" t="str">
        <f>_xlfn.XLOOKUP(D162,'[2]DROP POINT AKTIF'!$B:$B,'[2]DROP POINT AKTIF'!$F:$F,"-")</f>
        <v>AHMAD RONI SAFRONI</v>
      </c>
      <c r="H162" s="18" t="str">
        <f>_xlfn.XLOOKUP(D162,[11]sheet!$B:$B,[11]sheet!$A:$A,0)</f>
        <v>SNG19</v>
      </c>
    </row>
    <row r="163" spans="2:8">
      <c r="B163" s="19" t="s">
        <v>99</v>
      </c>
      <c r="C163" s="17" t="s">
        <v>100</v>
      </c>
      <c r="D163" s="20" t="s">
        <v>189</v>
      </c>
      <c r="E163" s="21" t="s">
        <v>1941</v>
      </c>
      <c r="F163" s="22" t="s">
        <v>1788</v>
      </c>
      <c r="G163" s="17" t="str">
        <f>_xlfn.XLOOKUP(D163,'[2]DROP POINT AKTIF'!$B:$B,'[2]DROP POINT AKTIF'!$F:$F,"-")</f>
        <v>NURDIN</v>
      </c>
      <c r="H163" s="18" t="str">
        <f>_xlfn.XLOOKUP(D163,[11]sheet!$B:$B,[11]sheet!$A:$A,0)</f>
        <v>BAL13A</v>
      </c>
    </row>
    <row r="164" spans="2:8">
      <c r="B164" s="19" t="s">
        <v>99</v>
      </c>
      <c r="C164" s="17" t="s">
        <v>100</v>
      </c>
      <c r="D164" s="20" t="s">
        <v>190</v>
      </c>
      <c r="E164" s="21" t="s">
        <v>1941</v>
      </c>
      <c r="F164" s="22" t="s">
        <v>1788</v>
      </c>
      <c r="G164" s="17" t="str">
        <f>_xlfn.XLOOKUP(D164,'[2]DROP POINT AKTIF'!$B:$B,'[2]DROP POINT AKTIF'!$F:$F,"-")</f>
        <v>SYAMSURI</v>
      </c>
      <c r="H164" s="18" t="str">
        <f>_xlfn.XLOOKUP(D164,[11]sheet!$B:$B,[11]sheet!$A:$A,0)</f>
        <v>BAL05A</v>
      </c>
    </row>
    <row r="165" spans="2:8">
      <c r="B165" s="19" t="s">
        <v>99</v>
      </c>
      <c r="C165" s="17" t="s">
        <v>100</v>
      </c>
      <c r="D165" s="20" t="s">
        <v>191</v>
      </c>
      <c r="E165" s="21" t="s">
        <v>1916</v>
      </c>
      <c r="F165" s="22" t="s">
        <v>1789</v>
      </c>
      <c r="G165" s="17" t="str">
        <f>_xlfn.XLOOKUP(D165,'[2]DROP POINT AKTIF'!$B:$B,'[2]DROP POINT AKTIF'!$F:$F,"-")</f>
        <v>MULYADI</v>
      </c>
      <c r="H165" s="18" t="str">
        <f>_xlfn.XLOOKUP(D165,[11]sheet!$B:$B,[11]sheet!$A:$A,0)</f>
        <v>CIP01D</v>
      </c>
    </row>
    <row r="166" spans="2:8">
      <c r="B166" s="19" t="s">
        <v>99</v>
      </c>
      <c r="C166" s="17" t="s">
        <v>100</v>
      </c>
      <c r="D166" s="20" t="s">
        <v>192</v>
      </c>
      <c r="E166" s="21" t="s">
        <v>1916</v>
      </c>
      <c r="F166" s="22" t="s">
        <v>1789</v>
      </c>
      <c r="G166" s="17" t="str">
        <f>_xlfn.XLOOKUP(D166,'[2]DROP POINT AKTIF'!$B:$B,'[2]DROP POINT AKTIF'!$F:$F,"-")</f>
        <v>ISHAK DISTANSYAH</v>
      </c>
      <c r="H166" s="18" t="str">
        <f>_xlfn.XLOOKUP(D166,[11]sheet!$B:$B,[11]sheet!$A:$A,0)</f>
        <v>CIP03B</v>
      </c>
    </row>
    <row r="167" spans="2:8">
      <c r="B167" s="19" t="s">
        <v>99</v>
      </c>
      <c r="C167" s="17" t="s">
        <v>100</v>
      </c>
      <c r="D167" s="20" t="s">
        <v>193</v>
      </c>
      <c r="E167" s="21" t="s">
        <v>1916</v>
      </c>
      <c r="F167" s="22" t="s">
        <v>1789</v>
      </c>
      <c r="G167" s="17" t="str">
        <f>_xlfn.XLOOKUP(D167,'[2]DROP POINT AKTIF'!$B:$B,'[2]DROP POINT AKTIF'!$F:$F,"-")</f>
        <v>SOFYAN DWI SAPUTRA</v>
      </c>
      <c r="H167" s="18" t="str">
        <f>_xlfn.XLOOKUP(D167,[11]sheet!$B:$B,[11]sheet!$A:$A,0)</f>
        <v>CIP06A</v>
      </c>
    </row>
    <row r="168" spans="2:8">
      <c r="B168" s="19" t="s">
        <v>99</v>
      </c>
      <c r="C168" s="17" t="s">
        <v>100</v>
      </c>
      <c r="D168" s="20" t="s">
        <v>194</v>
      </c>
      <c r="E168" s="21" t="s">
        <v>1916</v>
      </c>
      <c r="F168" s="22" t="s">
        <v>1789</v>
      </c>
      <c r="G168" s="17" t="str">
        <f>_xlfn.XLOOKUP(D168,'[2]DROP POINT AKTIF'!$B:$B,'[2]DROP POINT AKTIF'!$F:$F,"-")</f>
        <v>ADITYA</v>
      </c>
      <c r="H168" s="18" t="str">
        <f>_xlfn.XLOOKUP(D168,[11]sheet!$B:$B,[11]sheet!$A:$A,0)</f>
        <v>CIP03G</v>
      </c>
    </row>
    <row r="169" spans="2:8">
      <c r="B169" s="19" t="s">
        <v>99</v>
      </c>
      <c r="C169" s="17" t="s">
        <v>100</v>
      </c>
      <c r="D169" s="20" t="s">
        <v>195</v>
      </c>
      <c r="E169" s="21" t="s">
        <v>1916</v>
      </c>
      <c r="F169" s="22" t="s">
        <v>1789</v>
      </c>
      <c r="G169" s="17" t="str">
        <f>_xlfn.XLOOKUP(D169,'[2]DROP POINT AKTIF'!$B:$B,'[2]DROP POINT AKTIF'!$F:$F,"-")</f>
        <v>ERIK</v>
      </c>
      <c r="H169" s="18" t="str">
        <f>_xlfn.XLOOKUP(D169,[11]sheet!$B:$B,[11]sheet!$A:$A,0)</f>
        <v>TGR02B</v>
      </c>
    </row>
    <row r="170" spans="2:8">
      <c r="B170" s="19" t="s">
        <v>99</v>
      </c>
      <c r="C170" s="17" t="s">
        <v>100</v>
      </c>
      <c r="D170" s="20" t="s">
        <v>196</v>
      </c>
      <c r="E170" s="21" t="s">
        <v>1941</v>
      </c>
      <c r="F170" s="22" t="s">
        <v>1789</v>
      </c>
      <c r="G170" s="17" t="str">
        <f>_xlfn.XLOOKUP(D170,'[2]DROP POINT AKTIF'!$B:$B,'[2]DROP POINT AKTIF'!$F:$F,"-")</f>
        <v>DONI ANGGARA</v>
      </c>
      <c r="H170" s="18" t="str">
        <f>_xlfn.XLOOKUP(D170,[11]sheet!$B:$B,[11]sheet!$A:$A,0)</f>
        <v>TGR57</v>
      </c>
    </row>
    <row r="171" spans="2:8">
      <c r="B171" s="19" t="s">
        <v>99</v>
      </c>
      <c r="C171" s="17" t="s">
        <v>100</v>
      </c>
      <c r="D171" s="20" t="s">
        <v>197</v>
      </c>
      <c r="E171" s="21" t="s">
        <v>1941</v>
      </c>
      <c r="F171" s="22" t="s">
        <v>1789</v>
      </c>
      <c r="G171" s="17" t="str">
        <f>_xlfn.XLOOKUP(D171,'[2]DROP POINT AKTIF'!$B:$B,'[2]DROP POINT AKTIF'!$F:$F,"-")</f>
        <v>IQBAL PURWANDI</v>
      </c>
      <c r="H171" s="18" t="str">
        <f>_xlfn.XLOOKUP(D171,[11]sheet!$B:$B,[11]sheet!$A:$A,0)</f>
        <v>TGR10D</v>
      </c>
    </row>
    <row r="172" spans="2:8">
      <c r="B172" s="19" t="s">
        <v>99</v>
      </c>
      <c r="C172" s="17" t="s">
        <v>100</v>
      </c>
      <c r="D172" s="20" t="s">
        <v>198</v>
      </c>
      <c r="E172" s="21" t="s">
        <v>1916</v>
      </c>
      <c r="F172" s="22" t="s">
        <v>1789</v>
      </c>
      <c r="G172" s="17" t="str">
        <f>_xlfn.XLOOKUP(D172,'[2]DROP POINT AKTIF'!$B:$B,'[2]DROP POINT AKTIF'!$F:$F,"-")</f>
        <v>ALIZHAR</v>
      </c>
      <c r="H172" s="18" t="str">
        <f>_xlfn.XLOOKUP(D172,[11]sheet!$B:$B,[11]sheet!$A:$A,0)</f>
        <v>CIP01E</v>
      </c>
    </row>
    <row r="173" spans="2:8">
      <c r="B173" s="19" t="s">
        <v>99</v>
      </c>
      <c r="C173" s="17" t="s">
        <v>100</v>
      </c>
      <c r="D173" s="20" t="s">
        <v>199</v>
      </c>
      <c r="E173" s="21" t="s">
        <v>1941</v>
      </c>
      <c r="F173" s="22" t="s">
        <v>1789</v>
      </c>
      <c r="G173" s="17" t="str">
        <f>_xlfn.XLOOKUP(D173,'[2]DROP POINT AKTIF'!$B:$B,'[2]DROP POINT AKTIF'!$F:$F,"-")</f>
        <v>HERI LISTIANTO</v>
      </c>
      <c r="H173" s="18" t="str">
        <f>_xlfn.XLOOKUP(D173,[11]sheet!$B:$B,[11]sheet!$A:$A,0)</f>
        <v>CIP05G</v>
      </c>
    </row>
    <row r="174" spans="2:8">
      <c r="B174" s="19" t="s">
        <v>99</v>
      </c>
      <c r="C174" s="17" t="s">
        <v>100</v>
      </c>
      <c r="D174" s="20" t="s">
        <v>200</v>
      </c>
      <c r="E174" s="21" t="s">
        <v>1916</v>
      </c>
      <c r="F174" s="22" t="s">
        <v>1790</v>
      </c>
      <c r="G174" s="17" t="str">
        <f>_xlfn.XLOOKUP(D174,'[2]DROP POINT AKTIF'!$B:$B,'[2]DROP POINT AKTIF'!$F:$F,"-")</f>
        <v>DEDEN</v>
      </c>
      <c r="H174" s="18" t="str">
        <f>_xlfn.XLOOKUP(D174,[11]sheet!$B:$B,[11]sheet!$A:$A,0)</f>
        <v>BAL20A</v>
      </c>
    </row>
    <row r="175" spans="2:8">
      <c r="B175" s="19" t="s">
        <v>99</v>
      </c>
      <c r="C175" s="17" t="s">
        <v>100</v>
      </c>
      <c r="D175" s="20" t="s">
        <v>201</v>
      </c>
      <c r="E175" s="21" t="s">
        <v>1941</v>
      </c>
      <c r="F175" s="22" t="s">
        <v>1790</v>
      </c>
      <c r="G175" s="17" t="str">
        <f>_xlfn.XLOOKUP(D175,'[2]DROP POINT AKTIF'!$B:$B,'[2]DROP POINT AKTIF'!$F:$F,"-")</f>
        <v>JIDAN ALFARIZQI</v>
      </c>
      <c r="H175" s="18" t="str">
        <f>_xlfn.XLOOKUP(D175,[11]sheet!$B:$B,[11]sheet!$A:$A,0)</f>
        <v>CIP04D</v>
      </c>
    </row>
    <row r="176" spans="2:8">
      <c r="B176" s="19" t="s">
        <v>99</v>
      </c>
      <c r="C176" s="17" t="s">
        <v>100</v>
      </c>
      <c r="D176" s="20" t="s">
        <v>202</v>
      </c>
      <c r="E176" s="21" t="s">
        <v>1916</v>
      </c>
      <c r="F176" s="22" t="s">
        <v>1790</v>
      </c>
      <c r="G176" s="17" t="str">
        <f>_xlfn.XLOOKUP(D176,'[2]DROP POINT AKTIF'!$B:$B,'[2]DROP POINT AKTIF'!$F:$F,"-")</f>
        <v>-</v>
      </c>
      <c r="H176" s="18" t="str">
        <f>_xlfn.XLOOKUP(D176,[11]sheet!$B:$B,[11]sheet!$A:$A,0)</f>
        <v>BAL01D</v>
      </c>
    </row>
    <row r="177" spans="2:8">
      <c r="B177" s="19" t="s">
        <v>99</v>
      </c>
      <c r="C177" s="17" t="s">
        <v>100</v>
      </c>
      <c r="D177" s="20" t="s">
        <v>203</v>
      </c>
      <c r="E177" s="21" t="s">
        <v>1941</v>
      </c>
      <c r="F177" s="22" t="s">
        <v>1790</v>
      </c>
      <c r="G177" s="17" t="str">
        <f>_xlfn.XLOOKUP(D177,'[2]DROP POINT AKTIF'!$B:$B,'[2]DROP POINT AKTIF'!$F:$F,"-")</f>
        <v>ADI IKUN</v>
      </c>
      <c r="H177" s="18" t="str">
        <f>_xlfn.XLOOKUP(D177,[11]sheet!$B:$B,[11]sheet!$A:$A,0)</f>
        <v>BAL18A</v>
      </c>
    </row>
    <row r="178" spans="2:8">
      <c r="B178" s="19" t="s">
        <v>99</v>
      </c>
      <c r="C178" s="17" t="s">
        <v>100</v>
      </c>
      <c r="D178" s="20" t="s">
        <v>204</v>
      </c>
      <c r="E178" s="21" t="s">
        <v>1941</v>
      </c>
      <c r="F178" s="22" t="s">
        <v>1790</v>
      </c>
      <c r="G178" s="17" t="str">
        <f>_xlfn.XLOOKUP(D178,'[2]DROP POINT AKTIF'!$B:$B,'[2]DROP POINT AKTIF'!$F:$F,"-")</f>
        <v>LEGIYONO</v>
      </c>
      <c r="H178" s="18" t="str">
        <f>_xlfn.XLOOKUP(D178,[11]sheet!$B:$B,[11]sheet!$A:$A,0)</f>
        <v>BAL19E</v>
      </c>
    </row>
    <row r="179" spans="2:8">
      <c r="B179" s="19" t="s">
        <v>99</v>
      </c>
      <c r="C179" s="17" t="s">
        <v>100</v>
      </c>
      <c r="D179" s="20" t="s">
        <v>205</v>
      </c>
      <c r="E179" s="21" t="s">
        <v>1941</v>
      </c>
      <c r="F179" s="22" t="s">
        <v>1790</v>
      </c>
      <c r="G179" s="17" t="str">
        <f>_xlfn.XLOOKUP(D179,'[2]DROP POINT AKTIF'!$B:$B,'[2]DROP POINT AKTIF'!$F:$F,"-")</f>
        <v>JALALUDIN</v>
      </c>
      <c r="H179" s="18" t="str">
        <f>_xlfn.XLOOKUP(D179,[11]sheet!$B:$B,[11]sheet!$A:$A,0)</f>
        <v>CIP04E</v>
      </c>
    </row>
    <row r="180" spans="2:8">
      <c r="B180" s="19" t="s">
        <v>99</v>
      </c>
      <c r="C180" s="17" t="s">
        <v>100</v>
      </c>
      <c r="D180" s="20" t="s">
        <v>206</v>
      </c>
      <c r="E180" s="21" t="s">
        <v>1916</v>
      </c>
      <c r="F180" s="22" t="s">
        <v>1790</v>
      </c>
      <c r="G180" s="17" t="str">
        <f>_xlfn.XLOOKUP(D180,'[2]DROP POINT AKTIF'!$B:$B,'[2]DROP POINT AKTIF'!$F:$F,"-")</f>
        <v>SEPTIAN</v>
      </c>
      <c r="H180" s="18" t="str">
        <f>_xlfn.XLOOKUP(D180,[11]sheet!$B:$B,[11]sheet!$A:$A,0)</f>
        <v>BAL20C</v>
      </c>
    </row>
    <row r="181" spans="2:8">
      <c r="B181" s="19" t="s">
        <v>99</v>
      </c>
      <c r="C181" s="17" t="s">
        <v>100</v>
      </c>
      <c r="D181" s="20" t="s">
        <v>207</v>
      </c>
      <c r="E181" s="21" t="s">
        <v>1916</v>
      </c>
      <c r="F181" s="22" t="s">
        <v>1790</v>
      </c>
      <c r="G181" s="17" t="str">
        <f>_xlfn.XLOOKUP(D181,'[2]DROP POINT AKTIF'!$B:$B,'[2]DROP POINT AKTIF'!$F:$F,"-")</f>
        <v>MUHAMMAD PRASETYA</v>
      </c>
      <c r="H181" s="18" t="str">
        <f>_xlfn.XLOOKUP(D181,[11]sheet!$B:$B,[11]sheet!$A:$A,0)</f>
        <v>BAL19D</v>
      </c>
    </row>
    <row r="182" spans="2:8">
      <c r="B182" s="19" t="s">
        <v>99</v>
      </c>
      <c r="C182" s="17" t="s">
        <v>100</v>
      </c>
      <c r="D182" s="20" t="s">
        <v>208</v>
      </c>
      <c r="E182" s="21" t="s">
        <v>1916</v>
      </c>
      <c r="F182" s="22" t="s">
        <v>1790</v>
      </c>
      <c r="G182" s="17" t="str">
        <f>_xlfn.XLOOKUP(D182,'[2]DROP POINT AKTIF'!$B:$B,'[2]DROP POINT AKTIF'!$F:$F,"-")</f>
        <v>SANUSI</v>
      </c>
      <c r="H182" s="18" t="str">
        <f>_xlfn.XLOOKUP(D182,[11]sheet!$B:$B,[11]sheet!$A:$A,0)</f>
        <v>BAL18D</v>
      </c>
    </row>
    <row r="183" spans="2:8">
      <c r="B183" s="19" t="s">
        <v>99</v>
      </c>
      <c r="C183" s="17" t="s">
        <v>100</v>
      </c>
      <c r="D183" s="20" t="s">
        <v>209</v>
      </c>
      <c r="E183" s="21" t="s">
        <v>1916</v>
      </c>
      <c r="F183" s="22" t="s">
        <v>33</v>
      </c>
      <c r="G183" s="17" t="str">
        <f>_xlfn.XLOOKUP(D183,'[2]DROP POINT AKTIF'!$B:$B,'[2]DROP POINT AKTIF'!$F:$F,"-")</f>
        <v>-</v>
      </c>
      <c r="H183" s="18" t="str">
        <f>_xlfn.XLOOKUP(D183,[11]sheet!$B:$B,[11]sheet!$A:$A,0)</f>
        <v>TGR12H</v>
      </c>
    </row>
    <row r="184" spans="2:8">
      <c r="B184" s="19" t="s">
        <v>210</v>
      </c>
      <c r="C184" s="17" t="s">
        <v>211</v>
      </c>
      <c r="D184" s="20" t="s">
        <v>212</v>
      </c>
      <c r="E184" s="21" t="s">
        <v>1916</v>
      </c>
      <c r="F184" s="22" t="s">
        <v>1791</v>
      </c>
      <c r="G184" s="17" t="str">
        <f>_xlfn.XLOOKUP(D184,'[3]DROP POINT BEKASI'!$B:$B,'[3]DROP POINT BEKASI'!$E:$E,"-")</f>
        <v>ERLANGGA ISMADYA PUTRA</v>
      </c>
      <c r="H184" s="18" t="str">
        <f>_xlfn.XLOOKUP(D184,[11]sheet!$B:$B,[11]sheet!$A:$A,0)</f>
        <v>BKI01</v>
      </c>
    </row>
    <row r="185" spans="2:8">
      <c r="B185" s="19" t="s">
        <v>210</v>
      </c>
      <c r="C185" s="17" t="s">
        <v>211</v>
      </c>
      <c r="D185" s="20" t="s">
        <v>213</v>
      </c>
      <c r="E185" s="21" t="s">
        <v>1941</v>
      </c>
      <c r="F185" s="22" t="s">
        <v>1792</v>
      </c>
      <c r="G185" s="17" t="str">
        <f>_xlfn.XLOOKUP(D185,'[3]DROP POINT BEKASI'!$B:$B,'[3]DROP POINT BEKASI'!$E:$E,"-")</f>
        <v>RICHSON FAHMI</v>
      </c>
      <c r="H185" s="18" t="str">
        <f>_xlfn.XLOOKUP(D185,[11]sheet!$B:$B,[11]sheet!$A:$A,0)</f>
        <v>BKI01A</v>
      </c>
    </row>
    <row r="186" spans="2:8">
      <c r="B186" s="19" t="s">
        <v>210</v>
      </c>
      <c r="C186" s="17" t="s">
        <v>211</v>
      </c>
      <c r="D186" s="20" t="s">
        <v>214</v>
      </c>
      <c r="E186" s="21" t="s">
        <v>1941</v>
      </c>
      <c r="F186" s="22" t="s">
        <v>1792</v>
      </c>
      <c r="G186" s="17" t="str">
        <f>_xlfn.XLOOKUP(D186,'[3]DROP POINT BEKASI'!$B:$B,'[3]DROP POINT BEKASI'!$E:$E,"-")</f>
        <v>TITO ASWIN KARIM</v>
      </c>
      <c r="H186" s="18" t="str">
        <f>_xlfn.XLOOKUP(D186,[11]sheet!$B:$B,[11]sheet!$A:$A,0)</f>
        <v>BKI01F</v>
      </c>
    </row>
    <row r="187" spans="2:8">
      <c r="B187" s="19" t="s">
        <v>210</v>
      </c>
      <c r="C187" s="17" t="s">
        <v>211</v>
      </c>
      <c r="D187" s="20" t="s">
        <v>215</v>
      </c>
      <c r="E187" s="21" t="s">
        <v>1941</v>
      </c>
      <c r="F187" s="22" t="s">
        <v>1792</v>
      </c>
      <c r="G187" s="17" t="str">
        <f>_xlfn.XLOOKUP(D187,'[3]DROP POINT BEKASI'!$B:$B,'[3]DROP POINT BEKASI'!$E:$E,"-")</f>
        <v>AHMAD RIQBAL</v>
      </c>
      <c r="H187" s="18" t="str">
        <f>_xlfn.XLOOKUP(D187,[11]sheet!$B:$B,[11]sheet!$A:$A,0)</f>
        <v>BKI06</v>
      </c>
    </row>
    <row r="188" spans="2:8">
      <c r="B188" s="19" t="s">
        <v>210</v>
      </c>
      <c r="C188" s="17" t="s">
        <v>211</v>
      </c>
      <c r="D188" s="20" t="s">
        <v>216</v>
      </c>
      <c r="E188" s="21" t="s">
        <v>1916</v>
      </c>
      <c r="F188" s="22" t="s">
        <v>1791</v>
      </c>
      <c r="G188" s="17" t="str">
        <f>_xlfn.XLOOKUP(D188,'[3]DROP POINT BEKASI'!$B:$B,'[3]DROP POINT BEKASI'!$E:$E,"-")</f>
        <v>NURROHIM</v>
      </c>
      <c r="H188" s="18" t="str">
        <f>_xlfn.XLOOKUP(D188,[11]sheet!$B:$B,[11]sheet!$A:$A,0)</f>
        <v>BKI07</v>
      </c>
    </row>
    <row r="189" spans="2:8">
      <c r="B189" s="19" t="s">
        <v>210</v>
      </c>
      <c r="C189" s="17" t="s">
        <v>211</v>
      </c>
      <c r="D189" s="20" t="s">
        <v>217</v>
      </c>
      <c r="E189" s="21" t="s">
        <v>1941</v>
      </c>
      <c r="F189" s="22" t="s">
        <v>1793</v>
      </c>
      <c r="G189" s="17" t="str">
        <f>_xlfn.XLOOKUP(D189,'[3]DROP POINT BEKASI'!$B:$B,'[3]DROP POINT BEKASI'!$E:$E,"-")</f>
        <v>ACHMAD MAZIRI</v>
      </c>
      <c r="H189" s="18" t="str">
        <f>_xlfn.XLOOKUP(D189,[11]sheet!$B:$B,[11]sheet!$A:$A,0)</f>
        <v>BKI07B</v>
      </c>
    </row>
    <row r="190" spans="2:8">
      <c r="B190" s="19" t="s">
        <v>210</v>
      </c>
      <c r="C190" s="17" t="s">
        <v>211</v>
      </c>
      <c r="D190" s="20" t="s">
        <v>218</v>
      </c>
      <c r="E190" s="21" t="s">
        <v>1941</v>
      </c>
      <c r="F190" s="22" t="s">
        <v>1793</v>
      </c>
      <c r="G190" s="17" t="str">
        <f>_xlfn.XLOOKUP(D190,'[3]DROP POINT BEKASI'!$B:$B,'[3]DROP POINT BEKASI'!$E:$E,"-")</f>
        <v>SUTISNA</v>
      </c>
      <c r="H190" s="18" t="str">
        <f>_xlfn.XLOOKUP(D190,[11]sheet!$B:$B,[11]sheet!$A:$A,0)</f>
        <v>BKI07C</v>
      </c>
    </row>
    <row r="191" spans="2:8">
      <c r="B191" s="19" t="s">
        <v>210</v>
      </c>
      <c r="C191" s="17" t="s">
        <v>211</v>
      </c>
      <c r="D191" s="20" t="s">
        <v>219</v>
      </c>
      <c r="E191" s="21" t="s">
        <v>1941</v>
      </c>
      <c r="F191" s="22" t="s">
        <v>1793</v>
      </c>
      <c r="G191" s="17" t="str">
        <f>_xlfn.XLOOKUP(D191,'[3]DROP POINT BEKASI'!$B:$B,'[3]DROP POINT BEKASI'!$E:$E,"-")</f>
        <v>FAHMI AL JUFRY</v>
      </c>
      <c r="H191" s="18" t="str">
        <f>_xlfn.XLOOKUP(D191,[11]sheet!$B:$B,[11]sheet!$A:$A,0)</f>
        <v>BKI07F</v>
      </c>
    </row>
    <row r="192" spans="2:8">
      <c r="B192" s="19" t="s">
        <v>210</v>
      </c>
      <c r="C192" s="17" t="s">
        <v>211</v>
      </c>
      <c r="D192" s="20" t="s">
        <v>220</v>
      </c>
      <c r="E192" s="21" t="s">
        <v>1941</v>
      </c>
      <c r="F192" s="22" t="s">
        <v>1793</v>
      </c>
      <c r="G192" s="17" t="str">
        <f>_xlfn.XLOOKUP(D192,'[3]DROP POINT BEKASI'!$B:$B,'[3]DROP POINT BEKASI'!$E:$E,"-")</f>
        <v>YOGA WARDANA</v>
      </c>
      <c r="H192" s="18" t="str">
        <f>_xlfn.XLOOKUP(D192,[11]sheet!$B:$B,[11]sheet!$A:$A,0)</f>
        <v>BKI08C</v>
      </c>
    </row>
    <row r="193" spans="2:8">
      <c r="B193" s="19" t="s">
        <v>210</v>
      </c>
      <c r="C193" s="17" t="s">
        <v>211</v>
      </c>
      <c r="D193" s="20" t="s">
        <v>221</v>
      </c>
      <c r="E193" s="21" t="s">
        <v>1941</v>
      </c>
      <c r="F193" s="22" t="s">
        <v>1793</v>
      </c>
      <c r="G193" s="17" t="str">
        <f>_xlfn.XLOOKUP(D193,'[3]DROP POINT BEKASI'!$B:$B,'[3]DROP POINT BEKASI'!$E:$E,"-")</f>
        <v>ANGGA KUSUMA</v>
      </c>
      <c r="H193" s="18" t="str">
        <f>_xlfn.XLOOKUP(D193,[11]sheet!$B:$B,[11]sheet!$A:$A,0)</f>
        <v>BKI08F</v>
      </c>
    </row>
    <row r="194" spans="2:8">
      <c r="B194" s="19" t="s">
        <v>210</v>
      </c>
      <c r="C194" s="17" t="s">
        <v>211</v>
      </c>
      <c r="D194" s="20" t="s">
        <v>222</v>
      </c>
      <c r="E194" s="21" t="s">
        <v>1916</v>
      </c>
      <c r="F194" s="22" t="s">
        <v>1794</v>
      </c>
      <c r="G194" s="17" t="str">
        <f>_xlfn.XLOOKUP(D194,'[3]DROP POINT BEKASI'!$B:$B,'[3]DROP POINT BEKASI'!$E:$E,"-")</f>
        <v>ALI IBRAHIM</v>
      </c>
      <c r="H194" s="18" t="str">
        <f>_xlfn.XLOOKUP(D194,[11]sheet!$B:$B,[11]sheet!$A:$A,0)</f>
        <v>BKI13</v>
      </c>
    </row>
    <row r="195" spans="2:8">
      <c r="B195" s="19" t="s">
        <v>210</v>
      </c>
      <c r="C195" s="17" t="s">
        <v>211</v>
      </c>
      <c r="D195" s="20" t="s">
        <v>223</v>
      </c>
      <c r="E195" s="21" t="s">
        <v>1916</v>
      </c>
      <c r="F195" s="22" t="s">
        <v>1794</v>
      </c>
      <c r="G195" s="17" t="str">
        <f>_xlfn.XLOOKUP(D195,'[3]DROP POINT BEKASI'!$B:$B,'[3]DROP POINT BEKASI'!$E:$E,"-")</f>
        <v>ACHMAD MAULANA PUTRA</v>
      </c>
      <c r="H195" s="18" t="str">
        <f>_xlfn.XLOOKUP(D195,[11]sheet!$B:$B,[11]sheet!$A:$A,0)</f>
        <v>BKI13A</v>
      </c>
    </row>
    <row r="196" spans="2:8">
      <c r="B196" s="19" t="s">
        <v>210</v>
      </c>
      <c r="C196" s="17" t="s">
        <v>211</v>
      </c>
      <c r="D196" s="20" t="s">
        <v>224</v>
      </c>
      <c r="E196" s="21" t="s">
        <v>1916</v>
      </c>
      <c r="F196" s="22" t="s">
        <v>1794</v>
      </c>
      <c r="G196" s="17" t="str">
        <f>_xlfn.XLOOKUP(D196,'[3]DROP POINT BEKASI'!$B:$B,'[3]DROP POINT BEKASI'!$E:$E,"-")</f>
        <v>ANNISAA NURULHUDA WAHIDIN</v>
      </c>
      <c r="H196" s="18" t="str">
        <f>_xlfn.XLOOKUP(D196,[11]sheet!$B:$B,[11]sheet!$A:$A,0)</f>
        <v>BKI13C</v>
      </c>
    </row>
    <row r="197" spans="2:8">
      <c r="B197" s="19" t="s">
        <v>210</v>
      </c>
      <c r="C197" s="17" t="s">
        <v>211</v>
      </c>
      <c r="D197" s="20" t="s">
        <v>225</v>
      </c>
      <c r="E197" s="21" t="s">
        <v>1941</v>
      </c>
      <c r="F197" s="22" t="s">
        <v>1795</v>
      </c>
      <c r="G197" s="17" t="str">
        <f>_xlfn.XLOOKUP(D197,'[3]DROP POINT BEKASI'!$B:$B,'[3]DROP POINT BEKASI'!$E:$E,"-")</f>
        <v>DIDIT JAMALUDIN</v>
      </c>
      <c r="H197" s="18" t="str">
        <f>_xlfn.XLOOKUP(D197,[11]sheet!$B:$B,[11]sheet!$A:$A,0)</f>
        <v>BKI14B</v>
      </c>
    </row>
    <row r="198" spans="2:8">
      <c r="B198" s="19" t="s">
        <v>210</v>
      </c>
      <c r="C198" s="17" t="s">
        <v>211</v>
      </c>
      <c r="D198" s="20" t="s">
        <v>226</v>
      </c>
      <c r="E198" s="21" t="s">
        <v>1941</v>
      </c>
      <c r="F198" s="22" t="s">
        <v>1795</v>
      </c>
      <c r="G198" s="17" t="str">
        <f>_xlfn.XLOOKUP(D198,'[3]DROP POINT BEKASI'!$B:$B,'[3]DROP POINT BEKASI'!$E:$E,"-")</f>
        <v>RENDY DIRGANTARA</v>
      </c>
      <c r="H198" s="18" t="str">
        <f>_xlfn.XLOOKUP(D198,[11]sheet!$B:$B,[11]sheet!$A:$A,0)</f>
        <v>BKI14E</v>
      </c>
    </row>
    <row r="199" spans="2:8">
      <c r="B199" s="19" t="s">
        <v>210</v>
      </c>
      <c r="C199" s="17" t="s">
        <v>211</v>
      </c>
      <c r="D199" s="20" t="s">
        <v>227</v>
      </c>
      <c r="E199" s="21" t="s">
        <v>1941</v>
      </c>
      <c r="F199" s="22" t="s">
        <v>1795</v>
      </c>
      <c r="G199" s="17" t="str">
        <f>_xlfn.XLOOKUP(D199,'[3]DROP POINT BEKASI'!$B:$B,'[3]DROP POINT BEKASI'!$E:$E,"-")</f>
        <v>FAUZI AKBAR</v>
      </c>
      <c r="H199" s="18" t="str">
        <f>_xlfn.XLOOKUP(D199,[11]sheet!$B:$B,[11]sheet!$A:$A,0)</f>
        <v>BKI14G</v>
      </c>
    </row>
    <row r="200" spans="2:8">
      <c r="B200" s="19" t="s">
        <v>210</v>
      </c>
      <c r="C200" s="17" t="s">
        <v>211</v>
      </c>
      <c r="D200" s="20" t="s">
        <v>228</v>
      </c>
      <c r="E200" s="21" t="s">
        <v>1941</v>
      </c>
      <c r="F200" s="22" t="s">
        <v>1792</v>
      </c>
      <c r="G200" s="17" t="str">
        <f>_xlfn.XLOOKUP(D200,'[3]DROP POINT BEKASI'!$B:$B,'[3]DROP POINT BEKASI'!$E:$E,"-")</f>
        <v>FACHRUDIN</v>
      </c>
      <c r="H200" s="18" t="str">
        <f>_xlfn.XLOOKUP(D200,[11]sheet!$B:$B,[11]sheet!$A:$A,0)</f>
        <v>BKI17</v>
      </c>
    </row>
    <row r="201" spans="2:8">
      <c r="B201" s="19" t="s">
        <v>210</v>
      </c>
      <c r="C201" s="17" t="s">
        <v>211</v>
      </c>
      <c r="D201" s="20" t="s">
        <v>229</v>
      </c>
      <c r="E201" s="21" t="s">
        <v>1941</v>
      </c>
      <c r="F201" s="22" t="s">
        <v>1795</v>
      </c>
      <c r="G201" s="17" t="str">
        <f>_xlfn.XLOOKUP(D201,'[3]DROP POINT BEKASI'!$B:$B,'[3]DROP POINT BEKASI'!$E:$E,"-")</f>
        <v>FAJAR SAPUTRA NOVEBRYANTO</v>
      </c>
      <c r="H201" s="18" t="str">
        <f>_xlfn.XLOOKUP(D201,[11]sheet!$B:$B,[11]sheet!$A:$A,0)</f>
        <v>BKI19</v>
      </c>
    </row>
    <row r="202" spans="2:8">
      <c r="B202" s="19" t="s">
        <v>210</v>
      </c>
      <c r="C202" s="17" t="s">
        <v>211</v>
      </c>
      <c r="D202" s="20" t="s">
        <v>230</v>
      </c>
      <c r="E202" s="21" t="s">
        <v>1941</v>
      </c>
      <c r="F202" s="22" t="s">
        <v>1796</v>
      </c>
      <c r="G202" s="17" t="str">
        <f>_xlfn.XLOOKUP(D202,'[3]DROP POINT BEKASI'!$B:$B,'[3]DROP POINT BEKASI'!$E:$E,"-")</f>
        <v>KHOIRUL ANWAR</v>
      </c>
      <c r="H202" s="18" t="str">
        <f>_xlfn.XLOOKUP(D202,[11]sheet!$B:$B,[11]sheet!$A:$A,0)</f>
        <v>BKI19A</v>
      </c>
    </row>
    <row r="203" spans="2:8">
      <c r="B203" s="19" t="s">
        <v>210</v>
      </c>
      <c r="C203" s="17" t="s">
        <v>211</v>
      </c>
      <c r="D203" s="20" t="s">
        <v>231</v>
      </c>
      <c r="E203" s="21" t="s">
        <v>1941</v>
      </c>
      <c r="F203" s="22" t="s">
        <v>1796</v>
      </c>
      <c r="G203" s="17" t="str">
        <f>_xlfn.XLOOKUP(D203,'[3]DROP POINT BEKASI'!$B:$B,'[3]DROP POINT BEKASI'!$E:$E,"-")</f>
        <v>DENI PERMANA</v>
      </c>
      <c r="H203" s="18" t="str">
        <f>_xlfn.XLOOKUP(D203,[11]sheet!$B:$B,[11]sheet!$A:$A,0)</f>
        <v>BKI20</v>
      </c>
    </row>
    <row r="204" spans="2:8">
      <c r="B204" s="19" t="s">
        <v>210</v>
      </c>
      <c r="C204" s="17" t="s">
        <v>211</v>
      </c>
      <c r="D204" s="20" t="s">
        <v>232</v>
      </c>
      <c r="E204" s="21" t="s">
        <v>1916</v>
      </c>
      <c r="F204" s="22" t="s">
        <v>1794</v>
      </c>
      <c r="G204" s="17" t="str">
        <f>_xlfn.XLOOKUP(D204,'[3]DROP POINT BEKASI'!$B:$B,'[3]DROP POINT BEKASI'!$E:$E,"-")</f>
        <v>AROFIQ WALHIDAYAT</v>
      </c>
      <c r="H204" s="18" t="str">
        <f>_xlfn.XLOOKUP(D204,[11]sheet!$B:$B,[11]sheet!$A:$A,0)</f>
        <v>BKI62</v>
      </c>
    </row>
    <row r="205" spans="2:8">
      <c r="B205" s="19" t="s">
        <v>210</v>
      </c>
      <c r="C205" s="17" t="s">
        <v>211</v>
      </c>
      <c r="D205" s="20" t="s">
        <v>233</v>
      </c>
      <c r="E205" s="21" t="s">
        <v>1916</v>
      </c>
      <c r="F205" s="22" t="s">
        <v>1791</v>
      </c>
      <c r="G205" s="17" t="str">
        <f>_xlfn.XLOOKUP(D205,'[3]DROP POINT BEKASI'!$B:$B,'[3]DROP POINT BEKASI'!$E:$E,"-")</f>
        <v>AAN SUPRATMAN</v>
      </c>
      <c r="H205" s="18" t="str">
        <f>_xlfn.XLOOKUP(D205,[11]sheet!$B:$B,[11]sheet!$A:$A,0)</f>
        <v>BKI63</v>
      </c>
    </row>
    <row r="206" spans="2:8">
      <c r="B206" s="19" t="s">
        <v>210</v>
      </c>
      <c r="C206" s="17" t="s">
        <v>211</v>
      </c>
      <c r="D206" s="20" t="s">
        <v>234</v>
      </c>
      <c r="E206" s="21" t="s">
        <v>1916</v>
      </c>
      <c r="F206" s="22" t="s">
        <v>1794</v>
      </c>
      <c r="G206" s="17" t="str">
        <f>_xlfn.XLOOKUP(D206,'[3]DROP POINT BEKASI'!$B:$B,'[3]DROP POINT BEKASI'!$E:$E,"-")</f>
        <v>JHENIS ATHA NANDA</v>
      </c>
      <c r="H206" s="18" t="str">
        <f>_xlfn.XLOOKUP(D206,[11]sheet!$B:$B,[11]sheet!$A:$A,0)</f>
        <v>BKI64</v>
      </c>
    </row>
    <row r="207" spans="2:8">
      <c r="B207" s="19" t="s">
        <v>210</v>
      </c>
      <c r="C207" s="17" t="s">
        <v>211</v>
      </c>
      <c r="D207" s="20" t="s">
        <v>235</v>
      </c>
      <c r="E207" s="21" t="s">
        <v>1916</v>
      </c>
      <c r="F207" s="22" t="s">
        <v>1791</v>
      </c>
      <c r="G207" s="17" t="str">
        <f>_xlfn.XLOOKUP(D207,'[3]DROP POINT BEKASI'!$B:$B,'[3]DROP POINT BEKASI'!$E:$E,"-")</f>
        <v>SELAMET DARSIYO</v>
      </c>
      <c r="H207" s="18" t="str">
        <f>_xlfn.XLOOKUP(D207,[11]sheet!$B:$B,[11]sheet!$A:$A,0)</f>
        <v>BKI65</v>
      </c>
    </row>
    <row r="208" spans="2:8">
      <c r="B208" s="19" t="s">
        <v>210</v>
      </c>
      <c r="C208" s="17" t="s">
        <v>211</v>
      </c>
      <c r="D208" s="20" t="s">
        <v>236</v>
      </c>
      <c r="E208" s="21" t="s">
        <v>1916</v>
      </c>
      <c r="F208" s="22" t="s">
        <v>1794</v>
      </c>
      <c r="G208" s="17" t="str">
        <f>_xlfn.XLOOKUP(D208,'[3]DROP POINT BEKASI'!$B:$B,'[3]DROP POINT BEKASI'!$E:$E,"-")</f>
        <v>NANDA ARIS WANDI</v>
      </c>
      <c r="H208" s="18" t="str">
        <f>_xlfn.XLOOKUP(D208,[11]sheet!$B:$B,[11]sheet!$A:$A,0)</f>
        <v>BKI66</v>
      </c>
    </row>
    <row r="209" spans="2:8">
      <c r="B209" s="19" t="s">
        <v>210</v>
      </c>
      <c r="C209" s="17" t="s">
        <v>211</v>
      </c>
      <c r="D209" s="20" t="s">
        <v>237</v>
      </c>
      <c r="E209" s="21" t="s">
        <v>1941</v>
      </c>
      <c r="F209" s="22" t="s">
        <v>1792</v>
      </c>
      <c r="G209" s="17" t="str">
        <f>_xlfn.XLOOKUP(D209,'[3]DROP POINT BEKASI'!$B:$B,'[3]DROP POINT BEKASI'!$E:$E,"-")</f>
        <v>IHWAN RAMADHAN</v>
      </c>
      <c r="H209" s="18" t="str">
        <f>_xlfn.XLOOKUP(D209,[11]sheet!$B:$B,[11]sheet!$A:$A,0)</f>
        <v>BKI69</v>
      </c>
    </row>
    <row r="210" spans="2:8">
      <c r="B210" s="19" t="s">
        <v>210</v>
      </c>
      <c r="C210" s="17" t="s">
        <v>211</v>
      </c>
      <c r="D210" s="20" t="s">
        <v>238</v>
      </c>
      <c r="E210" s="21" t="s">
        <v>1916</v>
      </c>
      <c r="F210" s="22" t="s">
        <v>1791</v>
      </c>
      <c r="G210" s="17" t="str">
        <f>_xlfn.XLOOKUP(D210,'[3]DROP POINT BEKASI'!$B:$B,'[3]DROP POINT BEKASI'!$E:$E,"-")</f>
        <v>APRIYANTO</v>
      </c>
      <c r="H210" s="18" t="str">
        <f>_xlfn.XLOOKUP(D210,[11]sheet!$B:$B,[11]sheet!$A:$A,0)</f>
        <v>BKI71</v>
      </c>
    </row>
    <row r="211" spans="2:8">
      <c r="B211" s="19" t="s">
        <v>210</v>
      </c>
      <c r="C211" s="17" t="s">
        <v>211</v>
      </c>
      <c r="D211" s="20" t="s">
        <v>239</v>
      </c>
      <c r="E211" s="21" t="s">
        <v>1941</v>
      </c>
      <c r="F211" s="22" t="s">
        <v>1795</v>
      </c>
      <c r="G211" s="17" t="str">
        <f>_xlfn.XLOOKUP(D211,'[3]DROP POINT BEKASI'!$B:$B,'[3]DROP POINT BEKASI'!$E:$E,"-")</f>
        <v>ANDI RACHMANSYAH</v>
      </c>
      <c r="H211" s="18" t="str">
        <f>_xlfn.XLOOKUP(D211,[11]sheet!$B:$B,[11]sheet!$A:$A,0)</f>
        <v>BKI72</v>
      </c>
    </row>
    <row r="212" spans="2:8">
      <c r="B212" s="19" t="s">
        <v>210</v>
      </c>
      <c r="C212" s="17" t="s">
        <v>211</v>
      </c>
      <c r="D212" s="20" t="s">
        <v>240</v>
      </c>
      <c r="E212" s="21" t="s">
        <v>1941</v>
      </c>
      <c r="F212" s="22" t="s">
        <v>1796</v>
      </c>
      <c r="G212" s="17" t="str">
        <f>_xlfn.XLOOKUP(D212,'[3]DROP POINT BEKASI'!$B:$B,'[3]DROP POINT BEKASI'!$E:$E,"-")</f>
        <v>SARYONO</v>
      </c>
      <c r="H212" s="18" t="str">
        <f>_xlfn.XLOOKUP(D212,[11]sheet!$B:$B,[11]sheet!$A:$A,0)</f>
        <v>BKI73</v>
      </c>
    </row>
    <row r="213" spans="2:8">
      <c r="B213" s="19" t="s">
        <v>210</v>
      </c>
      <c r="C213" s="17" t="s">
        <v>211</v>
      </c>
      <c r="D213" s="20" t="s">
        <v>241</v>
      </c>
      <c r="E213" s="21" t="s">
        <v>1941</v>
      </c>
      <c r="F213" s="22" t="s">
        <v>1796</v>
      </c>
      <c r="G213" s="17" t="str">
        <f>_xlfn.XLOOKUP(D213,'[3]DROP POINT BEKASI'!$B:$B,'[3]DROP POINT BEKASI'!$E:$E,"-")</f>
        <v>ARI SABANDI</v>
      </c>
      <c r="H213" s="18" t="str">
        <f>_xlfn.XLOOKUP(D213,[11]sheet!$B:$B,[11]sheet!$A:$A,0)</f>
        <v>BKI74</v>
      </c>
    </row>
    <row r="214" spans="2:8">
      <c r="B214" s="19" t="s">
        <v>210</v>
      </c>
      <c r="C214" s="17" t="s">
        <v>211</v>
      </c>
      <c r="D214" s="20" t="s">
        <v>242</v>
      </c>
      <c r="E214" s="21" t="s">
        <v>1916</v>
      </c>
      <c r="F214" s="22" t="s">
        <v>1794</v>
      </c>
      <c r="G214" s="17" t="str">
        <f>_xlfn.XLOOKUP(D214,'[3]DROP POINT BEKASI'!$B:$B,'[3]DROP POINT BEKASI'!$E:$E,"-")</f>
        <v>FAHMI</v>
      </c>
      <c r="H214" s="18" t="str">
        <f>_xlfn.XLOOKUP(D214,[11]sheet!$B:$B,[11]sheet!$A:$A,0)</f>
        <v>BKI75</v>
      </c>
    </row>
    <row r="215" spans="2:8">
      <c r="B215" s="19" t="s">
        <v>210</v>
      </c>
      <c r="C215" s="17" t="s">
        <v>211</v>
      </c>
      <c r="D215" s="20" t="s">
        <v>243</v>
      </c>
      <c r="E215" s="21" t="s">
        <v>1916</v>
      </c>
      <c r="F215" s="22" t="s">
        <v>1791</v>
      </c>
      <c r="G215" s="17" t="str">
        <f>_xlfn.XLOOKUP(D215,'[3]DROP POINT BEKASI'!$B:$B,'[3]DROP POINT BEKASI'!$E:$E,"-")</f>
        <v>NOVA ANDRIANTO</v>
      </c>
      <c r="H215" s="18" t="str">
        <f>_xlfn.XLOOKUP(D215,[11]sheet!$B:$B,[11]sheet!$A:$A,0)</f>
        <v>BKI76</v>
      </c>
    </row>
    <row r="216" spans="2:8">
      <c r="B216" s="19" t="s">
        <v>210</v>
      </c>
      <c r="C216" s="17" t="s">
        <v>211</v>
      </c>
      <c r="D216" s="20" t="s">
        <v>244</v>
      </c>
      <c r="E216" s="21" t="s">
        <v>1916</v>
      </c>
      <c r="F216" s="22" t="s">
        <v>1797</v>
      </c>
      <c r="G216" s="17" t="str">
        <f>_xlfn.XLOOKUP(D216,'[3]DROP POINT BEKASI'!$B:$B,'[3]DROP POINT BEKASI'!$E:$E,"-")</f>
        <v>AGUNG HARTANTO</v>
      </c>
      <c r="H216" s="18" t="str">
        <f>_xlfn.XLOOKUP(D216,[11]sheet!$B:$B,[11]sheet!$A:$A,0)</f>
        <v>CKR01</v>
      </c>
    </row>
    <row r="217" spans="2:8">
      <c r="B217" s="19" t="s">
        <v>210</v>
      </c>
      <c r="C217" s="17" t="s">
        <v>211</v>
      </c>
      <c r="D217" s="20" t="s">
        <v>245</v>
      </c>
      <c r="E217" s="21" t="s">
        <v>1916</v>
      </c>
      <c r="F217" s="22" t="s">
        <v>1797</v>
      </c>
      <c r="G217" s="17" t="str">
        <f>_xlfn.XLOOKUP(D217,'[3]DROP POINT BEKASI'!$B:$B,'[3]DROP POINT BEKASI'!$E:$E,"-")</f>
        <v>SAFRIN PRIGIYANTO</v>
      </c>
      <c r="H217" s="18" t="str">
        <f>_xlfn.XLOOKUP(D217,[11]sheet!$B:$B,[11]sheet!$A:$A,0)</f>
        <v>CKR02</v>
      </c>
    </row>
    <row r="218" spans="2:8">
      <c r="B218" s="19" t="s">
        <v>210</v>
      </c>
      <c r="C218" s="17" t="s">
        <v>211</v>
      </c>
      <c r="D218" s="20" t="s">
        <v>246</v>
      </c>
      <c r="E218" s="21" t="s">
        <v>1941</v>
      </c>
      <c r="F218" s="22" t="s">
        <v>1796</v>
      </c>
      <c r="G218" s="17" t="str">
        <f>_xlfn.XLOOKUP(D218,'[3]DROP POINT BEKASI'!$B:$B,'[3]DROP POINT BEKASI'!$E:$E,"-")</f>
        <v>KHAIRUL WILDAN UMAM</v>
      </c>
      <c r="H218" s="18" t="str">
        <f>_xlfn.XLOOKUP(D218,[11]sheet!$B:$B,[11]sheet!$A:$A,0)</f>
        <v>CKR04</v>
      </c>
    </row>
    <row r="219" spans="2:8">
      <c r="B219" s="19" t="s">
        <v>210</v>
      </c>
      <c r="C219" s="17" t="s">
        <v>211</v>
      </c>
      <c r="D219" s="20" t="s">
        <v>247</v>
      </c>
      <c r="E219" s="21" t="s">
        <v>1941</v>
      </c>
      <c r="F219" s="22" t="s">
        <v>1796</v>
      </c>
      <c r="G219" s="17" t="str">
        <f>_xlfn.XLOOKUP(D219,'[3]DROP POINT BEKASI'!$B:$B,'[3]DROP POINT BEKASI'!$E:$E,"-")</f>
        <v>AEP BOIS</v>
      </c>
      <c r="H219" s="18" t="str">
        <f>_xlfn.XLOOKUP(D219,[11]sheet!$B:$B,[11]sheet!$A:$A,0)</f>
        <v>CKR06</v>
      </c>
    </row>
    <row r="220" spans="2:8">
      <c r="B220" s="19" t="s">
        <v>210</v>
      </c>
      <c r="C220" s="17" t="s">
        <v>211</v>
      </c>
      <c r="D220" s="20" t="s">
        <v>248</v>
      </c>
      <c r="E220" s="21" t="s">
        <v>1941</v>
      </c>
      <c r="F220" s="22" t="s">
        <v>1795</v>
      </c>
      <c r="G220" s="17" t="str">
        <f>_xlfn.XLOOKUP(D220,'[3]DROP POINT BEKASI'!$B:$B,'[3]DROP POINT BEKASI'!$E:$E,"-")</f>
        <v>FIRDAUS</v>
      </c>
      <c r="H220" s="18" t="str">
        <f>_xlfn.XLOOKUP(D220,[11]sheet!$B:$B,[11]sheet!$A:$A,0)</f>
        <v>CKR06A</v>
      </c>
    </row>
    <row r="221" spans="2:8">
      <c r="B221" s="19" t="s">
        <v>210</v>
      </c>
      <c r="C221" s="17" t="s">
        <v>211</v>
      </c>
      <c r="D221" s="20" t="s">
        <v>249</v>
      </c>
      <c r="E221" s="21" t="s">
        <v>1941</v>
      </c>
      <c r="F221" s="22" t="s">
        <v>1795</v>
      </c>
      <c r="G221" s="17" t="str">
        <f>_xlfn.XLOOKUP(D221,'[3]DROP POINT BEKASI'!$B:$B,'[3]DROP POINT BEKASI'!$E:$E,"-")</f>
        <v>ZAKI RACHMADI NASUTION</v>
      </c>
      <c r="H221" s="18" t="str">
        <f>_xlfn.XLOOKUP(D221,[11]sheet!$B:$B,[11]sheet!$A:$A,0)</f>
        <v>CKR09</v>
      </c>
    </row>
    <row r="222" spans="2:8">
      <c r="B222" s="19" t="s">
        <v>210</v>
      </c>
      <c r="C222" s="17" t="s">
        <v>211</v>
      </c>
      <c r="D222" s="20" t="s">
        <v>250</v>
      </c>
      <c r="E222" s="21" t="s">
        <v>1916</v>
      </c>
      <c r="F222" s="22" t="s">
        <v>1797</v>
      </c>
      <c r="G222" s="17" t="str">
        <f>_xlfn.XLOOKUP(D222,'[3]DROP POINT BEKASI'!$B:$B,'[3]DROP POINT BEKASI'!$E:$E,"-")</f>
        <v>MUKHAMAD NOFANA ABDULLAH</v>
      </c>
      <c r="H222" s="18" t="str">
        <f>_xlfn.XLOOKUP(D222,[11]sheet!$B:$B,[11]sheet!$A:$A,0)</f>
        <v>CKR13</v>
      </c>
    </row>
    <row r="223" spans="2:8">
      <c r="B223" s="19" t="s">
        <v>210</v>
      </c>
      <c r="C223" s="17" t="s">
        <v>211</v>
      </c>
      <c r="D223" s="20" t="s">
        <v>251</v>
      </c>
      <c r="E223" s="21" t="s">
        <v>1941</v>
      </c>
      <c r="F223" s="22" t="s">
        <v>1792</v>
      </c>
      <c r="G223" s="17" t="str">
        <f>_xlfn.XLOOKUP(D223,'[3]DROP POINT BEKASI'!$B:$B,'[3]DROP POINT BEKASI'!$E:$E,"-")</f>
        <v>TIDAK ADA</v>
      </c>
      <c r="H223" s="18" t="str">
        <f>_xlfn.XLOOKUP(D223,[11]sheet!$B:$B,[11]sheet!$A:$A,0)</f>
        <v>CKR14</v>
      </c>
    </row>
    <row r="224" spans="2:8">
      <c r="B224" s="19" t="s">
        <v>210</v>
      </c>
      <c r="C224" s="17" t="s">
        <v>211</v>
      </c>
      <c r="D224" s="20" t="s">
        <v>252</v>
      </c>
      <c r="E224" s="21" t="s">
        <v>1941</v>
      </c>
      <c r="F224" s="22" t="s">
        <v>1796</v>
      </c>
      <c r="G224" s="17" t="str">
        <f>_xlfn.XLOOKUP(D224,'[3]DROP POINT BEKASI'!$B:$B,'[3]DROP POINT BEKASI'!$E:$E,"-")</f>
        <v>KIKIH RIJKI APNUR CAHYA</v>
      </c>
      <c r="H224" s="18" t="str">
        <f>_xlfn.XLOOKUP(D224,[11]sheet!$B:$B,[11]sheet!$A:$A,0)</f>
        <v>CKR16</v>
      </c>
    </row>
    <row r="225" spans="2:8">
      <c r="B225" s="19" t="s">
        <v>210</v>
      </c>
      <c r="C225" s="17" t="s">
        <v>211</v>
      </c>
      <c r="D225" s="20" t="s">
        <v>253</v>
      </c>
      <c r="E225" s="21" t="s">
        <v>1916</v>
      </c>
      <c r="F225" s="22" t="s">
        <v>1797</v>
      </c>
      <c r="G225" s="17" t="str">
        <f>_xlfn.XLOOKUP(D225,'[3]DROP POINT BEKASI'!$B:$B,'[3]DROP POINT BEKASI'!$E:$E,"-")</f>
        <v>HARRI SWANDI NAINGGOLAN</v>
      </c>
      <c r="H225" s="18" t="str">
        <f>_xlfn.XLOOKUP(D225,[11]sheet!$B:$B,[11]sheet!$A:$A,0)</f>
        <v>CKR21</v>
      </c>
    </row>
    <row r="226" spans="2:8">
      <c r="B226" s="19" t="s">
        <v>210</v>
      </c>
      <c r="C226" s="17" t="s">
        <v>211</v>
      </c>
      <c r="D226" s="20" t="s">
        <v>254</v>
      </c>
      <c r="E226" s="21" t="s">
        <v>1941</v>
      </c>
      <c r="F226" s="22" t="s">
        <v>1792</v>
      </c>
      <c r="G226" s="17" t="str">
        <f>_xlfn.XLOOKUP(D226,'[3]DROP POINT BEKASI'!$B:$B,'[3]DROP POINT BEKASI'!$E:$E,"-")</f>
        <v>IRFAN FAUZI</v>
      </c>
      <c r="H226" s="18" t="str">
        <f>_xlfn.XLOOKUP(D226,[11]sheet!$B:$B,[11]sheet!$A:$A,0)</f>
        <v>CKR22</v>
      </c>
    </row>
    <row r="227" spans="2:8">
      <c r="B227" s="19" t="s">
        <v>210</v>
      </c>
      <c r="C227" s="17" t="s">
        <v>211</v>
      </c>
      <c r="D227" s="20" t="s">
        <v>255</v>
      </c>
      <c r="E227" s="21" t="s">
        <v>1916</v>
      </c>
      <c r="F227" s="22" t="s">
        <v>1797</v>
      </c>
      <c r="G227" s="17" t="str">
        <f>_xlfn.XLOOKUP(D227,'[3]DROP POINT BEKASI'!$B:$B,'[3]DROP POINT BEKASI'!$E:$E,"-")</f>
        <v>M DAFIT SUHERLI</v>
      </c>
      <c r="H227" s="18" t="str">
        <f>_xlfn.XLOOKUP(D227,[11]sheet!$B:$B,[11]sheet!$A:$A,0)</f>
        <v>CKR23</v>
      </c>
    </row>
    <row r="228" spans="2:8">
      <c r="B228" s="19" t="s">
        <v>210</v>
      </c>
      <c r="C228" s="17" t="s">
        <v>211</v>
      </c>
      <c r="D228" s="20" t="s">
        <v>256</v>
      </c>
      <c r="E228" s="21" t="s">
        <v>1941</v>
      </c>
      <c r="F228" s="22" t="s">
        <v>1795</v>
      </c>
      <c r="G228" s="17" t="str">
        <f>_xlfn.XLOOKUP(D228,'[3]DROP POINT BEKASI'!$B:$B,'[3]DROP POINT BEKASI'!$E:$E,"-")</f>
        <v>DENI SETIAWAN</v>
      </c>
      <c r="H228" s="18" t="str">
        <f>_xlfn.XLOOKUP(D228,[11]sheet!$B:$B,[11]sheet!$A:$A,0)</f>
        <v>CKR24</v>
      </c>
    </row>
    <row r="229" spans="2:8">
      <c r="B229" s="19" t="s">
        <v>210</v>
      </c>
      <c r="C229" s="17" t="s">
        <v>211</v>
      </c>
      <c r="D229" s="20" t="s">
        <v>257</v>
      </c>
      <c r="E229" s="21" t="s">
        <v>1916</v>
      </c>
      <c r="F229" s="22" t="s">
        <v>1797</v>
      </c>
      <c r="G229" s="17" t="str">
        <f>_xlfn.XLOOKUP(D229,'[3]DROP POINT BEKASI'!$B:$B,'[3]DROP POINT BEKASI'!$E:$E,"-")</f>
        <v>IRZAN EFRIANSYAH</v>
      </c>
      <c r="H229" s="18" t="str">
        <f>_xlfn.XLOOKUP(D229,[11]sheet!$B:$B,[11]sheet!$A:$A,0)</f>
        <v>CKR25</v>
      </c>
    </row>
    <row r="230" spans="2:8">
      <c r="B230" s="19" t="s">
        <v>210</v>
      </c>
      <c r="C230" s="17" t="s">
        <v>211</v>
      </c>
      <c r="D230" s="20" t="s">
        <v>258</v>
      </c>
      <c r="E230" s="21" t="s">
        <v>1941</v>
      </c>
      <c r="F230" s="22" t="s">
        <v>1792</v>
      </c>
      <c r="G230" s="17" t="str">
        <f>_xlfn.XLOOKUP(D230,'[3]DROP POINT BEKASI'!$B:$B,'[3]DROP POINT BEKASI'!$E:$E,"-")</f>
        <v>FITRAH TEGAR RAMADHAN</v>
      </c>
      <c r="H230" s="18" t="str">
        <f>_xlfn.XLOOKUP(D230,[11]sheet!$B:$B,[11]sheet!$A:$A,0)</f>
        <v>CKR27</v>
      </c>
    </row>
    <row r="231" spans="2:8">
      <c r="B231" s="19" t="s">
        <v>210</v>
      </c>
      <c r="C231" s="17" t="s">
        <v>211</v>
      </c>
      <c r="D231" s="20" t="s">
        <v>259</v>
      </c>
      <c r="E231" s="21" t="s">
        <v>1941</v>
      </c>
      <c r="F231" s="22" t="s">
        <v>1796</v>
      </c>
      <c r="G231" s="17" t="str">
        <f>_xlfn.XLOOKUP(D231,'[3]DROP POINT BEKASI'!$B:$B,'[3]DROP POINT BEKASI'!$E:$E,"-")</f>
        <v>SARIFPUDIN</v>
      </c>
      <c r="H231" s="18" t="str">
        <f>_xlfn.XLOOKUP(D231,[11]sheet!$B:$B,[11]sheet!$A:$A,0)</f>
        <v>CKR28</v>
      </c>
    </row>
    <row r="232" spans="2:8">
      <c r="B232" s="19" t="s">
        <v>260</v>
      </c>
      <c r="C232" s="17" t="s">
        <v>261</v>
      </c>
      <c r="D232" s="20" t="s">
        <v>262</v>
      </c>
      <c r="E232" s="21" t="s">
        <v>1916</v>
      </c>
      <c r="F232" s="22" t="s">
        <v>1798</v>
      </c>
      <c r="G232" s="17" t="str">
        <f>_xlfn.XLOOKUP(D232,[4]Sheet1!$B:$B,[4]Sheet1!$E:$E,"-")</f>
        <v>AHMAD TOFIK YULFIKAR</v>
      </c>
      <c r="H232" s="18" t="str">
        <f>_xlfn.XLOOKUP(D232,[11]sheet!$B:$B,[11]sheet!$A:$A,0)</f>
        <v>CIB11A</v>
      </c>
    </row>
    <row r="233" spans="2:8">
      <c r="B233" s="19" t="s">
        <v>260</v>
      </c>
      <c r="C233" s="17" t="s">
        <v>261</v>
      </c>
      <c r="D233" s="20" t="s">
        <v>263</v>
      </c>
      <c r="E233" s="21" t="s">
        <v>1916</v>
      </c>
      <c r="F233" s="22" t="s">
        <v>1798</v>
      </c>
      <c r="G233" s="17" t="str">
        <f>_xlfn.XLOOKUP(D233,[4]Sheet1!$B:$B,[4]Sheet1!$E:$E,"-")</f>
        <v>AHMAD TOFIK YULFIKAR</v>
      </c>
      <c r="H233" s="18" t="str">
        <f>_xlfn.XLOOKUP(D233,[11]sheet!$B:$B,[11]sheet!$A:$A,0)</f>
        <v>CIB05</v>
      </c>
    </row>
    <row r="234" spans="2:8">
      <c r="B234" s="19" t="s">
        <v>260</v>
      </c>
      <c r="C234" s="17" t="s">
        <v>261</v>
      </c>
      <c r="D234" s="20" t="s">
        <v>264</v>
      </c>
      <c r="E234" s="21" t="s">
        <v>1916</v>
      </c>
      <c r="F234" s="22" t="s">
        <v>1798</v>
      </c>
      <c r="G234" s="17" t="str">
        <f>_xlfn.XLOOKUP(D234,[4]Sheet1!$B:$B,[4]Sheet1!$E:$E,"-")</f>
        <v>AHMAD TOFIK YULFIKAR</v>
      </c>
      <c r="H234" s="18" t="str">
        <f>_xlfn.XLOOKUP(D234,[11]sheet!$B:$B,[11]sheet!$A:$A,0)</f>
        <v>CIB22A</v>
      </c>
    </row>
    <row r="235" spans="2:8">
      <c r="B235" s="19" t="s">
        <v>260</v>
      </c>
      <c r="C235" s="17" t="s">
        <v>261</v>
      </c>
      <c r="D235" s="20" t="s">
        <v>265</v>
      </c>
      <c r="E235" s="21" t="s">
        <v>1916</v>
      </c>
      <c r="F235" s="22" t="s">
        <v>1798</v>
      </c>
      <c r="G235" s="17" t="str">
        <f>_xlfn.XLOOKUP(D235,[4]Sheet1!$B:$B,[4]Sheet1!$E:$E,"-")</f>
        <v>AHMAD TOFIK YULFIKAR</v>
      </c>
      <c r="H235" s="18" t="str">
        <f>_xlfn.XLOOKUP(D235,[11]sheet!$B:$B,[11]sheet!$A:$A,0)</f>
        <v>CIB17</v>
      </c>
    </row>
    <row r="236" spans="2:8">
      <c r="B236" s="19" t="s">
        <v>260</v>
      </c>
      <c r="C236" s="17" t="s">
        <v>261</v>
      </c>
      <c r="D236" s="20" t="s">
        <v>266</v>
      </c>
      <c r="E236" s="21" t="s">
        <v>1916</v>
      </c>
      <c r="F236" s="22" t="s">
        <v>1798</v>
      </c>
      <c r="G236" s="17" t="str">
        <f>_xlfn.XLOOKUP(D236,[4]Sheet1!$B:$B,[4]Sheet1!$E:$E,"-")</f>
        <v>AHMAD TOFIK YULFIKAR</v>
      </c>
      <c r="H236" s="18" t="str">
        <f>_xlfn.XLOOKUP(D236,[11]sheet!$B:$B,[11]sheet!$A:$A,0)</f>
        <v>CIB19</v>
      </c>
    </row>
    <row r="237" spans="2:8">
      <c r="B237" s="19" t="s">
        <v>260</v>
      </c>
      <c r="C237" s="17" t="s">
        <v>261</v>
      </c>
      <c r="D237" s="20" t="s">
        <v>267</v>
      </c>
      <c r="E237" s="21" t="s">
        <v>1941</v>
      </c>
      <c r="F237" s="22" t="s">
        <v>1798</v>
      </c>
      <c r="G237" s="17" t="str">
        <f>_xlfn.XLOOKUP(D237,[4]Sheet1!$B:$B,[4]Sheet1!$E:$E,"-")</f>
        <v>AHMAD TOFIK YULFIKAR</v>
      </c>
      <c r="H237" s="18" t="str">
        <f>_xlfn.XLOOKUP(D237,[11]sheet!$B:$B,[11]sheet!$A:$A,0)</f>
        <v>CIB51</v>
      </c>
    </row>
    <row r="238" spans="2:8">
      <c r="B238" s="19" t="s">
        <v>260</v>
      </c>
      <c r="C238" s="17" t="s">
        <v>261</v>
      </c>
      <c r="D238" s="20" t="s">
        <v>268</v>
      </c>
      <c r="E238" s="21" t="s">
        <v>1916</v>
      </c>
      <c r="F238" s="22" t="s">
        <v>1798</v>
      </c>
      <c r="G238" s="17" t="str">
        <f>_xlfn.XLOOKUP(D238,[4]Sheet1!$B:$B,[4]Sheet1!$E:$E,"-")</f>
        <v>AHMAD TOFIK YULFIKAR</v>
      </c>
      <c r="H238" s="18" t="str">
        <f>_xlfn.XLOOKUP(D238,[11]sheet!$B:$B,[11]sheet!$A:$A,0)</f>
        <v>CIB21A</v>
      </c>
    </row>
    <row r="239" spans="2:8">
      <c r="B239" s="19" t="s">
        <v>260</v>
      </c>
      <c r="C239" s="17" t="s">
        <v>261</v>
      </c>
      <c r="D239" s="20" t="s">
        <v>269</v>
      </c>
      <c r="E239" s="21" t="s">
        <v>1916</v>
      </c>
      <c r="F239" s="22" t="s">
        <v>1798</v>
      </c>
      <c r="G239" s="17" t="str">
        <f>_xlfn.XLOOKUP(D239,[4]Sheet1!$B:$B,[4]Sheet1!$E:$E,"-")</f>
        <v>AHMAD TOFIK YULFIKAR</v>
      </c>
      <c r="H239" s="18" t="str">
        <f>_xlfn.XLOOKUP(D239,[11]sheet!$B:$B,[11]sheet!$A:$A,0)</f>
        <v>CIB08A</v>
      </c>
    </row>
    <row r="240" spans="2:8">
      <c r="B240" s="19" t="s">
        <v>260</v>
      </c>
      <c r="C240" s="17" t="s">
        <v>261</v>
      </c>
      <c r="D240" s="20" t="s">
        <v>270</v>
      </c>
      <c r="E240" s="21" t="s">
        <v>1916</v>
      </c>
      <c r="F240" s="22" t="s">
        <v>1798</v>
      </c>
      <c r="G240" s="17" t="str">
        <f>_xlfn.XLOOKUP(D240,[4]Sheet1!$B:$B,[4]Sheet1!$E:$E,"-")</f>
        <v>AHMAD TOFIK YULFIKAR</v>
      </c>
      <c r="H240" s="18" t="str">
        <f>_xlfn.XLOOKUP(D240,[11]sheet!$B:$B,[11]sheet!$A:$A,0)</f>
        <v>CIB32A</v>
      </c>
    </row>
    <row r="241" spans="2:8">
      <c r="B241" s="19" t="s">
        <v>260</v>
      </c>
      <c r="C241" s="17" t="s">
        <v>261</v>
      </c>
      <c r="D241" s="20" t="s">
        <v>271</v>
      </c>
      <c r="E241" s="21" t="s">
        <v>1941</v>
      </c>
      <c r="F241" s="22" t="s">
        <v>1798</v>
      </c>
      <c r="G241" s="17" t="str">
        <f>_xlfn.XLOOKUP(D241,[4]Sheet1!$B:$B,[4]Sheet1!$E:$E,"-")</f>
        <v>AHMAD TOFIK YULFIKAR</v>
      </c>
      <c r="H241" s="18" t="str">
        <f>_xlfn.XLOOKUP(D241,[11]sheet!$B:$B,[11]sheet!$A:$A,0)</f>
        <v>CIB36</v>
      </c>
    </row>
    <row r="242" spans="2:8">
      <c r="B242" s="19" t="s">
        <v>260</v>
      </c>
      <c r="C242" s="17" t="s">
        <v>261</v>
      </c>
      <c r="D242" s="20" t="s">
        <v>272</v>
      </c>
      <c r="E242" s="21" t="s">
        <v>1941</v>
      </c>
      <c r="F242" s="22" t="s">
        <v>1798</v>
      </c>
      <c r="G242" s="17" t="str">
        <f>_xlfn.XLOOKUP(D242,[4]Sheet1!$B:$B,[4]Sheet1!$E:$E,"-")</f>
        <v>AHMAD TOFIK YULFIKAR</v>
      </c>
      <c r="H242" s="18" t="str">
        <f>_xlfn.XLOOKUP(D242,[11]sheet!$B:$B,[11]sheet!$A:$A,0)</f>
        <v>CIB41</v>
      </c>
    </row>
    <row r="243" spans="2:8">
      <c r="B243" s="19" t="s">
        <v>260</v>
      </c>
      <c r="C243" s="17" t="s">
        <v>261</v>
      </c>
      <c r="D243" s="20" t="s">
        <v>273</v>
      </c>
      <c r="E243" s="21" t="s">
        <v>1941</v>
      </c>
      <c r="F243" s="22" t="s">
        <v>1798</v>
      </c>
      <c r="G243" s="17" t="str">
        <f>_xlfn.XLOOKUP(D243,[4]Sheet1!$B:$B,[4]Sheet1!$E:$E,"-")</f>
        <v>AHMAD TOFIK YULFIKAR</v>
      </c>
      <c r="H243" s="18" t="str">
        <f>_xlfn.XLOOKUP(D243,[11]sheet!$B:$B,[11]sheet!$A:$A,0)</f>
        <v>CIB10B</v>
      </c>
    </row>
    <row r="244" spans="2:8">
      <c r="B244" s="19" t="s">
        <v>260</v>
      </c>
      <c r="C244" s="17" t="s">
        <v>261</v>
      </c>
      <c r="D244" s="20" t="s">
        <v>274</v>
      </c>
      <c r="E244" s="21" t="s">
        <v>1941</v>
      </c>
      <c r="F244" s="22" t="s">
        <v>1798</v>
      </c>
      <c r="G244" s="17" t="str">
        <f>_xlfn.XLOOKUP(D244,[4]Sheet1!$B:$B,[4]Sheet1!$E:$E,"-")</f>
        <v>AHMAD TOFIK YULFIKAR</v>
      </c>
      <c r="H244" s="18" t="str">
        <f>_xlfn.XLOOKUP(D244,[11]sheet!$B:$B,[11]sheet!$A:$A,0)</f>
        <v>CIB33A</v>
      </c>
    </row>
    <row r="245" spans="2:8">
      <c r="B245" s="19" t="s">
        <v>260</v>
      </c>
      <c r="C245" s="17" t="s">
        <v>261</v>
      </c>
      <c r="D245" s="20" t="s">
        <v>275</v>
      </c>
      <c r="E245" s="21" t="s">
        <v>1941</v>
      </c>
      <c r="F245" s="22" t="s">
        <v>1798</v>
      </c>
      <c r="G245" s="17" t="str">
        <f>_xlfn.XLOOKUP(D245,[4]Sheet1!$B:$B,[4]Sheet1!$E:$E,"-")</f>
        <v>AHMAD TOFIK YULFIKAR</v>
      </c>
      <c r="H245" s="18" t="str">
        <f>_xlfn.XLOOKUP(D245,[11]sheet!$B:$B,[11]sheet!$A:$A,0)</f>
        <v>CIB40</v>
      </c>
    </row>
    <row r="246" spans="2:8">
      <c r="B246" s="19" t="s">
        <v>260</v>
      </c>
      <c r="C246" s="17" t="s">
        <v>261</v>
      </c>
      <c r="D246" s="20" t="s">
        <v>276</v>
      </c>
      <c r="E246" s="21" t="s">
        <v>1916</v>
      </c>
      <c r="F246" s="22" t="s">
        <v>1799</v>
      </c>
      <c r="G246" s="17" t="str">
        <f>_xlfn.XLOOKUP(D246,[4]Sheet1!$B:$B,[4]Sheet1!$E:$E,"-")</f>
        <v>FALDY FEDIANSYAH</v>
      </c>
      <c r="H246" s="18" t="str">
        <f>_xlfn.XLOOKUP(D246,[11]sheet!$B:$B,[11]sheet!$A:$A,0)</f>
        <v>BGR06D</v>
      </c>
    </row>
    <row r="247" spans="2:8">
      <c r="B247" s="19" t="s">
        <v>260</v>
      </c>
      <c r="C247" s="17" t="s">
        <v>261</v>
      </c>
      <c r="D247" s="20" t="s">
        <v>277</v>
      </c>
      <c r="E247" s="21" t="s">
        <v>1916</v>
      </c>
      <c r="F247" s="22" t="s">
        <v>1799</v>
      </c>
      <c r="G247" s="17" t="str">
        <f>_xlfn.XLOOKUP(D247,[4]Sheet1!$B:$B,[4]Sheet1!$E:$E,"-")</f>
        <v>FALDY FEDIANSYAH</v>
      </c>
      <c r="H247" s="18" t="str">
        <f>_xlfn.XLOOKUP(D247,[11]sheet!$B:$B,[11]sheet!$A:$A,0)</f>
        <v>BGR29</v>
      </c>
    </row>
    <row r="248" spans="2:8">
      <c r="B248" s="19" t="s">
        <v>260</v>
      </c>
      <c r="C248" s="17" t="s">
        <v>261</v>
      </c>
      <c r="D248" s="20" t="s">
        <v>278</v>
      </c>
      <c r="E248" s="21" t="s">
        <v>1916</v>
      </c>
      <c r="F248" s="22" t="s">
        <v>1799</v>
      </c>
      <c r="G248" s="17" t="str">
        <f>_xlfn.XLOOKUP(D248,[4]Sheet1!$B:$B,[4]Sheet1!$E:$E,"-")</f>
        <v>FALDY FEDIANSYAH</v>
      </c>
      <c r="H248" s="18" t="str">
        <f>_xlfn.XLOOKUP(D248,[11]sheet!$B:$B,[11]sheet!$A:$A,0)</f>
        <v>BGR01F</v>
      </c>
    </row>
    <row r="249" spans="2:8">
      <c r="B249" s="19" t="s">
        <v>260</v>
      </c>
      <c r="C249" s="17" t="s">
        <v>261</v>
      </c>
      <c r="D249" s="20" t="s">
        <v>279</v>
      </c>
      <c r="E249" s="21" t="s">
        <v>1916</v>
      </c>
      <c r="F249" s="22" t="s">
        <v>1799</v>
      </c>
      <c r="G249" s="17" t="str">
        <f>_xlfn.XLOOKUP(D249,[4]Sheet1!$B:$B,[4]Sheet1!$E:$E,"-")</f>
        <v>FALDY FEDIANSYAH</v>
      </c>
      <c r="H249" s="18" t="str">
        <f>_xlfn.XLOOKUP(D249,[11]sheet!$B:$B,[11]sheet!$A:$A,0)</f>
        <v>BGR01</v>
      </c>
    </row>
    <row r="250" spans="2:8">
      <c r="B250" s="19" t="s">
        <v>260</v>
      </c>
      <c r="C250" s="17" t="s">
        <v>261</v>
      </c>
      <c r="D250" s="20" t="s">
        <v>280</v>
      </c>
      <c r="E250" s="21" t="s">
        <v>1916</v>
      </c>
      <c r="F250" s="22" t="s">
        <v>1799</v>
      </c>
      <c r="G250" s="17" t="str">
        <f>_xlfn.XLOOKUP(D250,[4]Sheet1!$B:$B,[4]Sheet1!$E:$E,"-")</f>
        <v>FALDY FEDIANSYAH</v>
      </c>
      <c r="H250" s="18" t="str">
        <f>_xlfn.XLOOKUP(D250,[11]sheet!$B:$B,[11]sheet!$A:$A,0)</f>
        <v>BGR32</v>
      </c>
    </row>
    <row r="251" spans="2:8">
      <c r="B251" s="19" t="s">
        <v>260</v>
      </c>
      <c r="C251" s="17" t="s">
        <v>261</v>
      </c>
      <c r="D251" s="20" t="s">
        <v>281</v>
      </c>
      <c r="E251" s="21" t="s">
        <v>1941</v>
      </c>
      <c r="F251" s="22" t="s">
        <v>1799</v>
      </c>
      <c r="G251" s="17" t="str">
        <f>_xlfn.XLOOKUP(D251,[4]Sheet1!$B:$B,[4]Sheet1!$E:$E,"-")</f>
        <v>FALDY FEDIANSYAH</v>
      </c>
      <c r="H251" s="18" t="str">
        <f>_xlfn.XLOOKUP(D251,[11]sheet!$B:$B,[11]sheet!$A:$A,0)</f>
        <v>BGR36</v>
      </c>
    </row>
    <row r="252" spans="2:8">
      <c r="B252" s="19" t="s">
        <v>260</v>
      </c>
      <c r="C252" s="17" t="s">
        <v>261</v>
      </c>
      <c r="D252" s="20" t="s">
        <v>282</v>
      </c>
      <c r="E252" s="21" t="s">
        <v>1941</v>
      </c>
      <c r="F252" s="22" t="s">
        <v>1799</v>
      </c>
      <c r="G252" s="17" t="str">
        <f>_xlfn.XLOOKUP(D252,[4]Sheet1!$B:$B,[4]Sheet1!$E:$E,"-")</f>
        <v>FALDY FEDIANSYAH</v>
      </c>
      <c r="H252" s="18" t="str">
        <f>_xlfn.XLOOKUP(D252,[11]sheet!$B:$B,[11]sheet!$A:$A,0)</f>
        <v>BGR28</v>
      </c>
    </row>
    <row r="253" spans="2:8">
      <c r="B253" s="19" t="s">
        <v>260</v>
      </c>
      <c r="C253" s="17" t="s">
        <v>261</v>
      </c>
      <c r="D253" s="20" t="s">
        <v>283</v>
      </c>
      <c r="E253" s="21" t="s">
        <v>1941</v>
      </c>
      <c r="F253" s="22" t="s">
        <v>1799</v>
      </c>
      <c r="G253" s="17" t="str">
        <f>_xlfn.XLOOKUP(D253,[4]Sheet1!$B:$B,[4]Sheet1!$E:$E,"-")</f>
        <v>FALDY FEDIANSYAH</v>
      </c>
      <c r="H253" s="18" t="str">
        <f>_xlfn.XLOOKUP(D253,[11]sheet!$B:$B,[11]sheet!$A:$A,0)</f>
        <v>BGR33</v>
      </c>
    </row>
    <row r="254" spans="2:8">
      <c r="B254" s="19" t="s">
        <v>260</v>
      </c>
      <c r="C254" s="17" t="s">
        <v>261</v>
      </c>
      <c r="D254" s="20" t="s">
        <v>284</v>
      </c>
      <c r="E254" s="21" t="s">
        <v>1941</v>
      </c>
      <c r="F254" s="22" t="s">
        <v>1799</v>
      </c>
      <c r="G254" s="17" t="str">
        <f>_xlfn.XLOOKUP(D254,[4]Sheet1!$B:$B,[4]Sheet1!$E:$E,"-")</f>
        <v>FALDY FEDIANSYAH</v>
      </c>
      <c r="H254" s="18" t="str">
        <f>_xlfn.XLOOKUP(D254,[11]sheet!$B:$B,[11]sheet!$A:$A,0)</f>
        <v>BGR06C</v>
      </c>
    </row>
    <row r="255" spans="2:8">
      <c r="B255" s="19" t="s">
        <v>260</v>
      </c>
      <c r="C255" s="17" t="s">
        <v>261</v>
      </c>
      <c r="D255" s="20" t="s">
        <v>285</v>
      </c>
      <c r="E255" s="21" t="s">
        <v>1941</v>
      </c>
      <c r="F255" s="22" t="s">
        <v>1799</v>
      </c>
      <c r="G255" s="17" t="str">
        <f>_xlfn.XLOOKUP(D255,[4]Sheet1!$B:$B,[4]Sheet1!$E:$E,"-")</f>
        <v>FALDY FEDIANSYAH</v>
      </c>
      <c r="H255" s="18" t="str">
        <f>_xlfn.XLOOKUP(D255,[11]sheet!$B:$B,[11]sheet!$A:$A,0)</f>
        <v>BGR22</v>
      </c>
    </row>
    <row r="256" spans="2:8">
      <c r="B256" s="19" t="s">
        <v>260</v>
      </c>
      <c r="C256" s="17" t="s">
        <v>261</v>
      </c>
      <c r="D256" s="20" t="s">
        <v>286</v>
      </c>
      <c r="E256" s="21" t="s">
        <v>1941</v>
      </c>
      <c r="F256" s="22" t="s">
        <v>1799</v>
      </c>
      <c r="G256" s="17" t="str">
        <f>_xlfn.XLOOKUP(D256,[4]Sheet1!$B:$B,[4]Sheet1!$E:$E,"-")</f>
        <v>FALDY FEDIANSYAH</v>
      </c>
      <c r="H256" s="18" t="str">
        <f>_xlfn.XLOOKUP(D256,[11]sheet!$B:$B,[11]sheet!$A:$A,0)</f>
        <v>BGR43</v>
      </c>
    </row>
    <row r="257" spans="2:8">
      <c r="B257" s="19" t="s">
        <v>260</v>
      </c>
      <c r="C257" s="17" t="s">
        <v>261</v>
      </c>
      <c r="D257" s="20" t="s">
        <v>287</v>
      </c>
      <c r="E257" s="21" t="s">
        <v>1941</v>
      </c>
      <c r="F257" s="22" t="s">
        <v>1799</v>
      </c>
      <c r="G257" s="17" t="str">
        <f>_xlfn.XLOOKUP(D257,[4]Sheet1!$B:$B,[4]Sheet1!$E:$E,"-")</f>
        <v>FALDY FEDIANSYAH</v>
      </c>
      <c r="H257" s="18" t="str">
        <f>_xlfn.XLOOKUP(D257,[11]sheet!$B:$B,[11]sheet!$A:$A,0)</f>
        <v>BGR44</v>
      </c>
    </row>
    <row r="258" spans="2:8">
      <c r="B258" s="19" t="s">
        <v>260</v>
      </c>
      <c r="C258" s="17" t="s">
        <v>261</v>
      </c>
      <c r="D258" s="20" t="s">
        <v>288</v>
      </c>
      <c r="E258" s="21" t="s">
        <v>1941</v>
      </c>
      <c r="F258" s="22" t="s">
        <v>1799</v>
      </c>
      <c r="G258" s="17" t="str">
        <f>_xlfn.XLOOKUP(D258,[4]Sheet1!$B:$B,[4]Sheet1!$E:$E,"-")</f>
        <v>FALDY FEDIANSYAH</v>
      </c>
      <c r="H258" s="18" t="str">
        <f>_xlfn.XLOOKUP(D258,[11]sheet!$B:$B,[11]sheet!$A:$A,0)</f>
        <v>BGR34</v>
      </c>
    </row>
    <row r="259" spans="2:8">
      <c r="B259" s="19" t="s">
        <v>260</v>
      </c>
      <c r="C259" s="17" t="s">
        <v>261</v>
      </c>
      <c r="D259" s="20" t="s">
        <v>289</v>
      </c>
      <c r="E259" s="21" t="s">
        <v>1941</v>
      </c>
      <c r="F259" s="22" t="s">
        <v>1799</v>
      </c>
      <c r="G259" s="17" t="str">
        <f>_xlfn.XLOOKUP(D259,[4]Sheet1!$B:$B,[4]Sheet1!$E:$E,"-")</f>
        <v>FALDY FEDIANSYAH</v>
      </c>
      <c r="H259" s="18" t="str">
        <f>_xlfn.XLOOKUP(D259,[11]sheet!$B:$B,[11]sheet!$A:$A,0)</f>
        <v>BGR42</v>
      </c>
    </row>
    <row r="260" spans="2:8">
      <c r="B260" s="19" t="s">
        <v>260</v>
      </c>
      <c r="C260" s="17" t="s">
        <v>261</v>
      </c>
      <c r="D260" s="20" t="s">
        <v>290</v>
      </c>
      <c r="E260" s="21" t="s">
        <v>1916</v>
      </c>
      <c r="F260" s="22" t="s">
        <v>1799</v>
      </c>
      <c r="G260" s="17" t="str">
        <f>_xlfn.XLOOKUP(D260,[4]Sheet1!$B:$B,[4]Sheet1!$E:$E,"-")</f>
        <v>FALDY FEDIANSYAH</v>
      </c>
      <c r="H260" s="18" t="str">
        <f>_xlfn.XLOOKUP(D260,[11]sheet!$B:$B,[11]sheet!$A:$A,0)</f>
        <v>BGR10</v>
      </c>
    </row>
    <row r="261" spans="2:8">
      <c r="B261" s="19" t="s">
        <v>260</v>
      </c>
      <c r="C261" s="17" t="s">
        <v>261</v>
      </c>
      <c r="D261" s="20" t="s">
        <v>291</v>
      </c>
      <c r="E261" s="21" t="s">
        <v>1916</v>
      </c>
      <c r="F261" s="22" t="s">
        <v>1799</v>
      </c>
      <c r="G261" s="17" t="str">
        <f>_xlfn.XLOOKUP(D261,[4]Sheet1!$B:$B,[4]Sheet1!$E:$E,"-")</f>
        <v>FALDY FEDIANSYAH</v>
      </c>
      <c r="H261" s="18" t="str">
        <f>_xlfn.XLOOKUP(D261,[11]sheet!$B:$B,[11]sheet!$A:$A,0)</f>
        <v>BGR30</v>
      </c>
    </row>
    <row r="262" spans="2:8">
      <c r="B262" s="19" t="s">
        <v>260</v>
      </c>
      <c r="C262" s="17" t="s">
        <v>261</v>
      </c>
      <c r="D262" s="20" t="s">
        <v>292</v>
      </c>
      <c r="E262" s="21" t="s">
        <v>1916</v>
      </c>
      <c r="F262" s="22" t="s">
        <v>1799</v>
      </c>
      <c r="G262" s="17" t="str">
        <f>_xlfn.XLOOKUP(D262,[4]Sheet1!$B:$B,[4]Sheet1!$E:$E,"-")</f>
        <v>FALDY FEDIANSYAH</v>
      </c>
      <c r="H262" s="18" t="str">
        <f>_xlfn.XLOOKUP(D262,[11]sheet!$B:$B,[11]sheet!$A:$A,0)</f>
        <v>BGR03A</v>
      </c>
    </row>
    <row r="263" spans="2:8">
      <c r="B263" s="19" t="s">
        <v>260</v>
      </c>
      <c r="C263" s="17" t="s">
        <v>261</v>
      </c>
      <c r="D263" s="20" t="s">
        <v>293</v>
      </c>
      <c r="E263" s="21" t="s">
        <v>1941</v>
      </c>
      <c r="F263" s="22" t="s">
        <v>1799</v>
      </c>
      <c r="G263" s="17" t="str">
        <f>_xlfn.XLOOKUP(D263,[4]Sheet1!$B:$B,[4]Sheet1!$E:$E,"-")</f>
        <v>FALDY FEDIANSYAH</v>
      </c>
      <c r="H263" s="18" t="str">
        <f>_xlfn.XLOOKUP(D263,[11]sheet!$B:$B,[11]sheet!$A:$A,0)</f>
        <v>BGR04B</v>
      </c>
    </row>
    <row r="264" spans="2:8">
      <c r="B264" s="19" t="s">
        <v>260</v>
      </c>
      <c r="C264" s="17" t="s">
        <v>261</v>
      </c>
      <c r="D264" s="20" t="s">
        <v>294</v>
      </c>
      <c r="E264" s="21" t="s">
        <v>1916</v>
      </c>
      <c r="F264" s="22" t="s">
        <v>1800</v>
      </c>
      <c r="G264" s="17" t="str">
        <f>_xlfn.XLOOKUP(D264,[4]Sheet1!$B:$B,[4]Sheet1!$E:$E,"-")</f>
        <v>HERI SUSANTO</v>
      </c>
      <c r="H264" s="18" t="str">
        <f>_xlfn.XLOOKUP(D264,[11]sheet!$B:$B,[11]sheet!$A:$A,0)</f>
        <v>CIB05A</v>
      </c>
    </row>
    <row r="265" spans="2:8">
      <c r="B265" s="19" t="s">
        <v>260</v>
      </c>
      <c r="C265" s="17" t="s">
        <v>261</v>
      </c>
      <c r="D265" s="20" t="s">
        <v>295</v>
      </c>
      <c r="E265" s="21" t="s">
        <v>1916</v>
      </c>
      <c r="F265" s="22" t="s">
        <v>1800</v>
      </c>
      <c r="G265" s="17" t="str">
        <f>_xlfn.XLOOKUP(D265,[4]Sheet1!$B:$B,[4]Sheet1!$E:$E,"-")</f>
        <v>HERI SUSANTO</v>
      </c>
      <c r="H265" s="18" t="str">
        <f>_xlfn.XLOOKUP(D265,[11]sheet!$B:$B,[11]sheet!$A:$A,0)</f>
        <v>CIB15</v>
      </c>
    </row>
    <row r="266" spans="2:8">
      <c r="B266" s="19" t="s">
        <v>260</v>
      </c>
      <c r="C266" s="17" t="s">
        <v>261</v>
      </c>
      <c r="D266" s="20" t="s">
        <v>296</v>
      </c>
      <c r="E266" s="21" t="s">
        <v>1916</v>
      </c>
      <c r="F266" s="22" t="s">
        <v>1800</v>
      </c>
      <c r="G266" s="17" t="str">
        <f>_xlfn.XLOOKUP(D266,[4]Sheet1!$B:$B,[4]Sheet1!$E:$E,"-")</f>
        <v>HERI SUSANTO</v>
      </c>
      <c r="H266" s="18" t="str">
        <f>_xlfn.XLOOKUP(D266,[11]sheet!$B:$B,[11]sheet!$A:$A,0)</f>
        <v>CIB16</v>
      </c>
    </row>
    <row r="267" spans="2:8">
      <c r="B267" s="19" t="s">
        <v>260</v>
      </c>
      <c r="C267" s="17" t="s">
        <v>261</v>
      </c>
      <c r="D267" s="20" t="s">
        <v>297</v>
      </c>
      <c r="E267" s="21" t="s">
        <v>1916</v>
      </c>
      <c r="F267" s="22" t="s">
        <v>1800</v>
      </c>
      <c r="G267" s="17" t="str">
        <f>_xlfn.XLOOKUP(D267,[4]Sheet1!$B:$B,[4]Sheet1!$E:$E,"-")</f>
        <v>HERI SUSANTO</v>
      </c>
      <c r="H267" s="18" t="str">
        <f>_xlfn.XLOOKUP(D267,[11]sheet!$B:$B,[11]sheet!$A:$A,0)</f>
        <v>CIB34C</v>
      </c>
    </row>
    <row r="268" spans="2:8">
      <c r="B268" s="19" t="s">
        <v>260</v>
      </c>
      <c r="C268" s="17" t="s">
        <v>261</v>
      </c>
      <c r="D268" s="20" t="s">
        <v>298</v>
      </c>
      <c r="E268" s="21" t="s">
        <v>1916</v>
      </c>
      <c r="F268" s="22" t="s">
        <v>1800</v>
      </c>
      <c r="G268" s="17" t="str">
        <f>_xlfn.XLOOKUP(D268,[4]Sheet1!$B:$B,[4]Sheet1!$E:$E,"-")</f>
        <v>HERI SUSANTO</v>
      </c>
      <c r="H268" s="18" t="str">
        <f>_xlfn.XLOOKUP(D268,[11]sheet!$B:$B,[11]sheet!$A:$A,0)</f>
        <v>CIB05D</v>
      </c>
    </row>
    <row r="269" spans="2:8">
      <c r="B269" s="19" t="s">
        <v>260</v>
      </c>
      <c r="C269" s="17" t="s">
        <v>261</v>
      </c>
      <c r="D269" s="20" t="s">
        <v>299</v>
      </c>
      <c r="E269" s="21" t="s">
        <v>1916</v>
      </c>
      <c r="F269" s="22" t="s">
        <v>1800</v>
      </c>
      <c r="G269" s="17" t="str">
        <f>_xlfn.XLOOKUP(D269,[4]Sheet1!$B:$B,[4]Sheet1!$E:$E,"-")</f>
        <v>HERI SUSANTO</v>
      </c>
      <c r="H269" s="18" t="str">
        <f>_xlfn.XLOOKUP(D269,[11]sheet!$B:$B,[11]sheet!$A:$A,0)</f>
        <v>CIB16B</v>
      </c>
    </row>
    <row r="270" spans="2:8">
      <c r="B270" s="19" t="s">
        <v>260</v>
      </c>
      <c r="C270" s="17" t="s">
        <v>261</v>
      </c>
      <c r="D270" s="20" t="s">
        <v>300</v>
      </c>
      <c r="E270" s="21" t="s">
        <v>1916</v>
      </c>
      <c r="F270" s="22" t="s">
        <v>1800</v>
      </c>
      <c r="G270" s="17" t="str">
        <f>_xlfn.XLOOKUP(D270,[4]Sheet1!$B:$B,[4]Sheet1!$E:$E,"-")</f>
        <v>HERI SUSANTO</v>
      </c>
      <c r="H270" s="18" t="str">
        <f>_xlfn.XLOOKUP(D270,[11]sheet!$B:$B,[11]sheet!$A:$A,0)</f>
        <v>BGR16</v>
      </c>
    </row>
    <row r="271" spans="2:8">
      <c r="B271" s="19" t="s">
        <v>260</v>
      </c>
      <c r="C271" s="17" t="s">
        <v>261</v>
      </c>
      <c r="D271" s="20" t="s">
        <v>301</v>
      </c>
      <c r="E271" s="21" t="s">
        <v>1916</v>
      </c>
      <c r="F271" s="22" t="s">
        <v>1800</v>
      </c>
      <c r="G271" s="17" t="str">
        <f>_xlfn.XLOOKUP(D271,[4]Sheet1!$B:$B,[4]Sheet1!$E:$E,"-")</f>
        <v>HERI SUSANTO</v>
      </c>
      <c r="H271" s="18" t="str">
        <f>_xlfn.XLOOKUP(D271,[11]sheet!$B:$B,[11]sheet!$A:$A,0)</f>
        <v>CIB01</v>
      </c>
    </row>
    <row r="272" spans="2:8">
      <c r="B272" s="19" t="s">
        <v>260</v>
      </c>
      <c r="C272" s="17" t="s">
        <v>261</v>
      </c>
      <c r="D272" s="20" t="s">
        <v>302</v>
      </c>
      <c r="E272" s="21" t="s">
        <v>1916</v>
      </c>
      <c r="F272" s="22" t="s">
        <v>1800</v>
      </c>
      <c r="G272" s="17" t="str">
        <f>_xlfn.XLOOKUP(D272,[4]Sheet1!$B:$B,[4]Sheet1!$E:$E,"-")</f>
        <v>HERI SUSANTO</v>
      </c>
      <c r="H272" s="18" t="str">
        <f>_xlfn.XLOOKUP(D272,[11]sheet!$B:$B,[11]sheet!$A:$A,0)</f>
        <v>BGR04</v>
      </c>
    </row>
    <row r="273" spans="2:8">
      <c r="B273" s="19" t="s">
        <v>260</v>
      </c>
      <c r="C273" s="17" t="s">
        <v>261</v>
      </c>
      <c r="D273" s="20" t="s">
        <v>303</v>
      </c>
      <c r="E273" s="21" t="s">
        <v>1916</v>
      </c>
      <c r="F273" s="22" t="s">
        <v>1800</v>
      </c>
      <c r="G273" s="17" t="str">
        <f>_xlfn.XLOOKUP(D273,[4]Sheet1!$B:$B,[4]Sheet1!$E:$E,"-")</f>
        <v>HERI SUSANTO</v>
      </c>
      <c r="H273" s="18" t="str">
        <f>_xlfn.XLOOKUP(D273,[11]sheet!$B:$B,[11]sheet!$A:$A,0)</f>
        <v>CIB12</v>
      </c>
    </row>
    <row r="274" spans="2:8">
      <c r="B274" s="19" t="s">
        <v>260</v>
      </c>
      <c r="C274" s="17" t="s">
        <v>261</v>
      </c>
      <c r="D274" s="20" t="s">
        <v>304</v>
      </c>
      <c r="E274" s="21" t="s">
        <v>1916</v>
      </c>
      <c r="F274" s="22" t="s">
        <v>1800</v>
      </c>
      <c r="G274" s="17" t="str">
        <f>_xlfn.XLOOKUP(D274,[4]Sheet1!$B:$B,[4]Sheet1!$E:$E,"-")</f>
        <v>HERI SUSANTO</v>
      </c>
      <c r="H274" s="18" t="str">
        <f>_xlfn.XLOOKUP(D274,[11]sheet!$B:$B,[11]sheet!$A:$A,0)</f>
        <v>CIB34D</v>
      </c>
    </row>
    <row r="275" spans="2:8">
      <c r="B275" s="19" t="s">
        <v>260</v>
      </c>
      <c r="C275" s="17" t="s">
        <v>261</v>
      </c>
      <c r="D275" s="20" t="s">
        <v>305</v>
      </c>
      <c r="E275" s="21" t="s">
        <v>1941</v>
      </c>
      <c r="F275" s="22" t="s">
        <v>1800</v>
      </c>
      <c r="G275" s="17" t="str">
        <f>_xlfn.XLOOKUP(D275,[4]Sheet1!$B:$B,[4]Sheet1!$E:$E,"-")</f>
        <v>HERI SUSANTO</v>
      </c>
      <c r="H275" s="18" t="str">
        <f>_xlfn.XLOOKUP(D275,[11]sheet!$B:$B,[11]sheet!$A:$A,0)</f>
        <v>CIB05E</v>
      </c>
    </row>
    <row r="276" spans="2:8">
      <c r="B276" s="19" t="s">
        <v>260</v>
      </c>
      <c r="C276" s="17" t="s">
        <v>261</v>
      </c>
      <c r="D276" s="20" t="s">
        <v>306</v>
      </c>
      <c r="E276" s="21" t="s">
        <v>1941</v>
      </c>
      <c r="F276" s="22" t="s">
        <v>1800</v>
      </c>
      <c r="G276" s="17" t="str">
        <f>_xlfn.XLOOKUP(D276,[4]Sheet1!$B:$B,[4]Sheet1!$E:$E,"-")</f>
        <v>HERI SUSANTO</v>
      </c>
      <c r="H276" s="18" t="str">
        <f>_xlfn.XLOOKUP(D276,[11]sheet!$B:$B,[11]sheet!$A:$A,0)</f>
        <v>BGR19</v>
      </c>
    </row>
    <row r="277" spans="2:8">
      <c r="B277" s="19" t="s">
        <v>260</v>
      </c>
      <c r="C277" s="17" t="s">
        <v>261</v>
      </c>
      <c r="D277" s="20" t="s">
        <v>307</v>
      </c>
      <c r="E277" s="21" t="s">
        <v>1916</v>
      </c>
      <c r="F277" s="22" t="s">
        <v>1800</v>
      </c>
      <c r="G277" s="17" t="str">
        <f>_xlfn.XLOOKUP(D277,[4]Sheet1!$B:$B,[4]Sheet1!$E:$E,"-")</f>
        <v>HERI SUSANTO</v>
      </c>
      <c r="H277" s="18" t="str">
        <f>_xlfn.XLOOKUP(D277,[11]sheet!$B:$B,[11]sheet!$A:$A,0)</f>
        <v>CIB38A</v>
      </c>
    </row>
    <row r="278" spans="2:8">
      <c r="B278" s="19" t="s">
        <v>260</v>
      </c>
      <c r="C278" s="17" t="s">
        <v>261</v>
      </c>
      <c r="D278" s="20" t="s">
        <v>308</v>
      </c>
      <c r="E278" s="21" t="s">
        <v>1916</v>
      </c>
      <c r="F278" s="22" t="s">
        <v>1801</v>
      </c>
      <c r="G278" s="17" t="str">
        <f>_xlfn.XLOOKUP(D278,[4]Sheet1!$B:$B,[4]Sheet1!$E:$E,"-")</f>
        <v>NOVIAN</v>
      </c>
      <c r="H278" s="18" t="str">
        <f>_xlfn.XLOOKUP(D278,[11]sheet!$B:$B,[11]sheet!$A:$A,0)</f>
        <v>CIB29A</v>
      </c>
    </row>
    <row r="279" spans="2:8">
      <c r="B279" s="19" t="s">
        <v>260</v>
      </c>
      <c r="C279" s="17" t="s">
        <v>261</v>
      </c>
      <c r="D279" s="20" t="s">
        <v>309</v>
      </c>
      <c r="E279" s="21" t="s">
        <v>1916</v>
      </c>
      <c r="F279" s="22" t="s">
        <v>1801</v>
      </c>
      <c r="G279" s="17" t="str">
        <f>_xlfn.XLOOKUP(D279,[4]Sheet1!$B:$B,[4]Sheet1!$E:$E,"-")</f>
        <v>NOVIAN</v>
      </c>
      <c r="H279" s="18" t="str">
        <f>_xlfn.XLOOKUP(D279,[11]sheet!$B:$B,[11]sheet!$A:$A,0)</f>
        <v>CIB18</v>
      </c>
    </row>
    <row r="280" spans="2:8">
      <c r="B280" s="19" t="s">
        <v>260</v>
      </c>
      <c r="C280" s="17" t="s">
        <v>261</v>
      </c>
      <c r="D280" s="20" t="s">
        <v>310</v>
      </c>
      <c r="E280" s="21" t="s">
        <v>1916</v>
      </c>
      <c r="F280" s="22" t="s">
        <v>1801</v>
      </c>
      <c r="G280" s="17" t="str">
        <f>_xlfn.XLOOKUP(D280,[4]Sheet1!$B:$B,[4]Sheet1!$E:$E,"-")</f>
        <v>NOVIAN</v>
      </c>
      <c r="H280" s="18" t="str">
        <f>_xlfn.XLOOKUP(D280,[11]sheet!$B:$B,[11]sheet!$A:$A,0)</f>
        <v>CIB03A</v>
      </c>
    </row>
    <row r="281" spans="2:8">
      <c r="B281" s="19" t="s">
        <v>260</v>
      </c>
      <c r="C281" s="17" t="s">
        <v>261</v>
      </c>
      <c r="D281" s="20" t="s">
        <v>311</v>
      </c>
      <c r="E281" s="21" t="s">
        <v>1916</v>
      </c>
      <c r="F281" s="22" t="s">
        <v>1801</v>
      </c>
      <c r="G281" s="17" t="str">
        <f>_xlfn.XLOOKUP(D281,[4]Sheet1!$B:$B,[4]Sheet1!$E:$E,"-")</f>
        <v>NOVIAN</v>
      </c>
      <c r="H281" s="18" t="str">
        <f>_xlfn.XLOOKUP(D281,[11]sheet!$B:$B,[11]sheet!$A:$A,0)</f>
        <v>CIB02A</v>
      </c>
    </row>
    <row r="282" spans="2:8">
      <c r="B282" s="19" t="s">
        <v>260</v>
      </c>
      <c r="C282" s="17" t="s">
        <v>261</v>
      </c>
      <c r="D282" s="20" t="s">
        <v>312</v>
      </c>
      <c r="E282" s="21" t="s">
        <v>1916</v>
      </c>
      <c r="F282" s="22" t="s">
        <v>1801</v>
      </c>
      <c r="G282" s="17" t="str">
        <f>_xlfn.XLOOKUP(D282,[4]Sheet1!$B:$B,[4]Sheet1!$E:$E,"-")</f>
        <v>NOVIAN</v>
      </c>
      <c r="H282" s="18" t="str">
        <f>_xlfn.XLOOKUP(D282,[11]sheet!$B:$B,[11]sheet!$A:$A,0)</f>
        <v>CIB08</v>
      </c>
    </row>
    <row r="283" spans="2:8">
      <c r="B283" s="19" t="s">
        <v>260</v>
      </c>
      <c r="C283" s="17" t="s">
        <v>261</v>
      </c>
      <c r="D283" s="20" t="s">
        <v>313</v>
      </c>
      <c r="E283" s="21" t="s">
        <v>1916</v>
      </c>
      <c r="F283" s="22" t="s">
        <v>1801</v>
      </c>
      <c r="G283" s="17" t="str">
        <f>_xlfn.XLOOKUP(D283,[4]Sheet1!$B:$B,[4]Sheet1!$E:$E,"-")</f>
        <v>NOVIAN</v>
      </c>
      <c r="H283" s="18" t="str">
        <f>_xlfn.XLOOKUP(D283,[11]sheet!$B:$B,[11]sheet!$A:$A,0)</f>
        <v>CIB04A</v>
      </c>
    </row>
    <row r="284" spans="2:8">
      <c r="B284" s="19" t="s">
        <v>260</v>
      </c>
      <c r="C284" s="17" t="s">
        <v>261</v>
      </c>
      <c r="D284" s="20" t="s">
        <v>314</v>
      </c>
      <c r="E284" s="21" t="s">
        <v>1916</v>
      </c>
      <c r="F284" s="22" t="s">
        <v>1801</v>
      </c>
      <c r="G284" s="17" t="str">
        <f>_xlfn.XLOOKUP(D284,[4]Sheet1!$B:$B,[4]Sheet1!$E:$E,"-")</f>
        <v>NOVIAN</v>
      </c>
      <c r="H284" s="18" t="str">
        <f>_xlfn.XLOOKUP(D284,[11]sheet!$B:$B,[11]sheet!$A:$A,0)</f>
        <v>BGR03</v>
      </c>
    </row>
    <row r="285" spans="2:8">
      <c r="B285" s="19" t="s">
        <v>260</v>
      </c>
      <c r="C285" s="17" t="s">
        <v>261</v>
      </c>
      <c r="D285" s="20" t="s">
        <v>315</v>
      </c>
      <c r="E285" s="21" t="s">
        <v>1941</v>
      </c>
      <c r="F285" s="22" t="s">
        <v>1801</v>
      </c>
      <c r="G285" s="17" t="str">
        <f>_xlfn.XLOOKUP(D285,[4]Sheet1!$B:$B,[4]Sheet1!$E:$E,"-")</f>
        <v>NOVIAN</v>
      </c>
      <c r="H285" s="18" t="str">
        <f>_xlfn.XLOOKUP(D285,[11]sheet!$B:$B,[11]sheet!$A:$A,0)</f>
        <v>CIB09</v>
      </c>
    </row>
    <row r="286" spans="2:8">
      <c r="B286" s="19" t="s">
        <v>260</v>
      </c>
      <c r="C286" s="17" t="s">
        <v>261</v>
      </c>
      <c r="D286" s="20" t="s">
        <v>316</v>
      </c>
      <c r="E286" s="21" t="s">
        <v>1941</v>
      </c>
      <c r="F286" s="22" t="s">
        <v>1801</v>
      </c>
      <c r="G286" s="17" t="str">
        <f>_xlfn.XLOOKUP(D286,[4]Sheet1!$B:$B,[4]Sheet1!$E:$E,"-")</f>
        <v>NOVIAN</v>
      </c>
      <c r="H286" s="18" t="str">
        <f>_xlfn.XLOOKUP(D286,[11]sheet!$B:$B,[11]sheet!$A:$A,0)</f>
        <v>CIB50</v>
      </c>
    </row>
    <row r="287" spans="2:8">
      <c r="B287" s="19" t="s">
        <v>260</v>
      </c>
      <c r="C287" s="17" t="s">
        <v>261</v>
      </c>
      <c r="D287" s="20" t="s">
        <v>317</v>
      </c>
      <c r="E287" s="21" t="s">
        <v>1941</v>
      </c>
      <c r="F287" s="22" t="s">
        <v>1801</v>
      </c>
      <c r="G287" s="17" t="str">
        <f>_xlfn.XLOOKUP(D287,[4]Sheet1!$B:$B,[4]Sheet1!$E:$E,"-")</f>
        <v>NOVIAN</v>
      </c>
      <c r="H287" s="18" t="str">
        <f>_xlfn.XLOOKUP(D287,[11]sheet!$B:$B,[11]sheet!$A:$A,0)</f>
        <v>CIB24</v>
      </c>
    </row>
    <row r="288" spans="2:8">
      <c r="B288" s="19" t="s">
        <v>260</v>
      </c>
      <c r="C288" s="17" t="s">
        <v>261</v>
      </c>
      <c r="D288" s="20" t="s">
        <v>318</v>
      </c>
      <c r="E288" s="21" t="s">
        <v>1941</v>
      </c>
      <c r="F288" s="22" t="s">
        <v>1801</v>
      </c>
      <c r="G288" s="17" t="str">
        <f>_xlfn.XLOOKUP(D288,[4]Sheet1!$B:$B,[4]Sheet1!$E:$E,"-")</f>
        <v>NOVIAN</v>
      </c>
      <c r="H288" s="18" t="str">
        <f>_xlfn.XLOOKUP(D288,[11]sheet!$B:$B,[11]sheet!$A:$A,0)</f>
        <v>CIB35C</v>
      </c>
    </row>
    <row r="289" spans="2:8">
      <c r="B289" s="19" t="s">
        <v>260</v>
      </c>
      <c r="C289" s="17" t="s">
        <v>261</v>
      </c>
      <c r="D289" s="20" t="s">
        <v>319</v>
      </c>
      <c r="E289" s="21" t="s">
        <v>1941</v>
      </c>
      <c r="F289" s="22" t="s">
        <v>1801</v>
      </c>
      <c r="G289" s="17" t="str">
        <f>_xlfn.XLOOKUP(D289,[4]Sheet1!$B:$B,[4]Sheet1!$E:$E,"-")</f>
        <v>NOVIAN</v>
      </c>
      <c r="H289" s="18" t="str">
        <f>_xlfn.XLOOKUP(D289,[11]sheet!$B:$B,[11]sheet!$A:$A,0)</f>
        <v>CIB49</v>
      </c>
    </row>
    <row r="290" spans="2:8">
      <c r="B290" s="19" t="s">
        <v>260</v>
      </c>
      <c r="C290" s="17" t="s">
        <v>261</v>
      </c>
      <c r="D290" s="20" t="s">
        <v>320</v>
      </c>
      <c r="E290" s="21" t="s">
        <v>1916</v>
      </c>
      <c r="F290" s="22" t="s">
        <v>1801</v>
      </c>
      <c r="G290" s="17" t="str">
        <f>_xlfn.XLOOKUP(D290,[4]Sheet1!$B:$B,[4]Sheet1!$E:$E,"-")</f>
        <v>NOVIAN</v>
      </c>
      <c r="H290" s="18" t="str">
        <f>_xlfn.XLOOKUP(D290,[11]sheet!$B:$B,[11]sheet!$A:$A,0)</f>
        <v>CIB23</v>
      </c>
    </row>
    <row r="291" spans="2:8">
      <c r="B291" s="19" t="s">
        <v>260</v>
      </c>
      <c r="C291" s="17" t="s">
        <v>261</v>
      </c>
      <c r="D291" s="20" t="s">
        <v>321</v>
      </c>
      <c r="E291" s="21" t="s">
        <v>1916</v>
      </c>
      <c r="F291" s="22" t="s">
        <v>1802</v>
      </c>
      <c r="G291" s="17" t="str">
        <f>_xlfn.XLOOKUP(D291,[4]Sheet1!$B:$B,[4]Sheet1!$E:$E,"-")</f>
        <v>M PAREZA NOVIK</v>
      </c>
      <c r="H291" s="18" t="str">
        <f>_xlfn.XLOOKUP(D291,[11]sheet!$B:$B,[11]sheet!$A:$A,0)</f>
        <v>CIB22</v>
      </c>
    </row>
    <row r="292" spans="2:8">
      <c r="B292" s="19" t="s">
        <v>260</v>
      </c>
      <c r="C292" s="17" t="s">
        <v>261</v>
      </c>
      <c r="D292" s="20" t="s">
        <v>322</v>
      </c>
      <c r="E292" s="21" t="s">
        <v>1916</v>
      </c>
      <c r="F292" s="22" t="s">
        <v>1802</v>
      </c>
      <c r="G292" s="17" t="str">
        <f>_xlfn.XLOOKUP(D292,[4]Sheet1!$B:$B,[4]Sheet1!$E:$E,"-")</f>
        <v>M PAREZA NOVIK</v>
      </c>
      <c r="H292" s="18" t="str">
        <f>_xlfn.XLOOKUP(D292,[11]sheet!$B:$B,[11]sheet!$A:$A,0)</f>
        <v>CIB28A</v>
      </c>
    </row>
    <row r="293" spans="2:8">
      <c r="B293" s="19" t="s">
        <v>260</v>
      </c>
      <c r="C293" s="17" t="s">
        <v>261</v>
      </c>
      <c r="D293" s="20" t="s">
        <v>323</v>
      </c>
      <c r="E293" s="21" t="s">
        <v>1916</v>
      </c>
      <c r="F293" s="22" t="s">
        <v>1802</v>
      </c>
      <c r="G293" s="17" t="str">
        <f>_xlfn.XLOOKUP(D293,[4]Sheet1!$B:$B,[4]Sheet1!$E:$E,"-")</f>
        <v>M PAREZA NOVIK</v>
      </c>
      <c r="H293" s="18" t="str">
        <f>_xlfn.XLOOKUP(D293,[11]sheet!$B:$B,[11]sheet!$A:$A,0)</f>
        <v>CIB14</v>
      </c>
    </row>
    <row r="294" spans="2:8">
      <c r="B294" s="19" t="s">
        <v>260</v>
      </c>
      <c r="C294" s="17" t="s">
        <v>261</v>
      </c>
      <c r="D294" s="20" t="s">
        <v>324</v>
      </c>
      <c r="E294" s="21" t="s">
        <v>1916</v>
      </c>
      <c r="F294" s="22" t="s">
        <v>1802</v>
      </c>
      <c r="G294" s="17" t="str">
        <f>_xlfn.XLOOKUP(D294,[4]Sheet1!$B:$B,[4]Sheet1!$E:$E,"-")</f>
        <v>M PAREZA NOVIK</v>
      </c>
      <c r="H294" s="18" t="str">
        <f>_xlfn.XLOOKUP(D294,[11]sheet!$B:$B,[11]sheet!$A:$A,0)</f>
        <v>CIB04</v>
      </c>
    </row>
    <row r="295" spans="2:8">
      <c r="B295" s="19" t="s">
        <v>260</v>
      </c>
      <c r="C295" s="17" t="s">
        <v>261</v>
      </c>
      <c r="D295" s="20" t="s">
        <v>325</v>
      </c>
      <c r="E295" s="21" t="s">
        <v>1916</v>
      </c>
      <c r="F295" s="22" t="s">
        <v>1802</v>
      </c>
      <c r="G295" s="17" t="str">
        <f>_xlfn.XLOOKUP(D295,[4]Sheet1!$B:$B,[4]Sheet1!$E:$E,"-")</f>
        <v>M PAREZA NOVIK</v>
      </c>
      <c r="H295" s="18" t="str">
        <f>_xlfn.XLOOKUP(D295,[11]sheet!$B:$B,[11]sheet!$A:$A,0)</f>
        <v>CIB01E</v>
      </c>
    </row>
    <row r="296" spans="2:8">
      <c r="B296" s="19" t="s">
        <v>260</v>
      </c>
      <c r="C296" s="17" t="s">
        <v>261</v>
      </c>
      <c r="D296" s="20" t="s">
        <v>326</v>
      </c>
      <c r="E296" s="21" t="s">
        <v>1941</v>
      </c>
      <c r="F296" s="22" t="s">
        <v>1802</v>
      </c>
      <c r="G296" s="17" t="str">
        <f>_xlfn.XLOOKUP(D296,[4]Sheet1!$B:$B,[4]Sheet1!$E:$E,"-")</f>
        <v>M PAREZA NOVIK</v>
      </c>
      <c r="H296" s="18" t="str">
        <f>_xlfn.XLOOKUP(D296,[11]sheet!$B:$B,[11]sheet!$A:$A,0)</f>
        <v>CIB10</v>
      </c>
    </row>
    <row r="297" spans="2:8">
      <c r="B297" s="19" t="s">
        <v>260</v>
      </c>
      <c r="C297" s="17" t="s">
        <v>261</v>
      </c>
      <c r="D297" s="20" t="s">
        <v>327</v>
      </c>
      <c r="E297" s="21" t="s">
        <v>1941</v>
      </c>
      <c r="F297" s="22" t="s">
        <v>1802</v>
      </c>
      <c r="G297" s="17" t="str">
        <f>_xlfn.XLOOKUP(D297,[4]Sheet1!$B:$B,[4]Sheet1!$E:$E,"-")</f>
        <v>M PAREZA NOVIK</v>
      </c>
      <c r="H297" s="18" t="str">
        <f>_xlfn.XLOOKUP(D297,[11]sheet!$B:$B,[11]sheet!$A:$A,0)</f>
        <v>CIB01F</v>
      </c>
    </row>
    <row r="298" spans="2:8">
      <c r="B298" s="19" t="s">
        <v>260</v>
      </c>
      <c r="C298" s="17" t="s">
        <v>261</v>
      </c>
      <c r="D298" s="20" t="s">
        <v>328</v>
      </c>
      <c r="E298" s="21" t="s">
        <v>1941</v>
      </c>
      <c r="F298" s="22" t="s">
        <v>1802</v>
      </c>
      <c r="G298" s="17" t="str">
        <f>_xlfn.XLOOKUP(D298,[4]Sheet1!$B:$B,[4]Sheet1!$E:$E,"-")</f>
        <v>M PAREZA NOVIK</v>
      </c>
      <c r="H298" s="18" t="str">
        <f>_xlfn.XLOOKUP(D298,[11]sheet!$B:$B,[11]sheet!$A:$A,0)</f>
        <v>CIB32</v>
      </c>
    </row>
    <row r="299" spans="2:8">
      <c r="B299" s="19" t="s">
        <v>260</v>
      </c>
      <c r="C299" s="17" t="s">
        <v>261</v>
      </c>
      <c r="D299" s="20" t="s">
        <v>329</v>
      </c>
      <c r="E299" s="21" t="s">
        <v>1941</v>
      </c>
      <c r="F299" s="22" t="s">
        <v>1802</v>
      </c>
      <c r="G299" s="17" t="str">
        <f>_xlfn.XLOOKUP(D299,[4]Sheet1!$B:$B,[4]Sheet1!$E:$E,"-")</f>
        <v>M PAREZA NOVIK</v>
      </c>
      <c r="H299" s="18" t="str">
        <f>_xlfn.XLOOKUP(D299,[11]sheet!$B:$B,[11]sheet!$A:$A,0)</f>
        <v>CIB25</v>
      </c>
    </row>
    <row r="300" spans="2:8">
      <c r="B300" s="19" t="s">
        <v>260</v>
      </c>
      <c r="C300" s="17" t="s">
        <v>261</v>
      </c>
      <c r="D300" s="20" t="s">
        <v>330</v>
      </c>
      <c r="E300" s="21" t="s">
        <v>1941</v>
      </c>
      <c r="F300" s="22" t="s">
        <v>1802</v>
      </c>
      <c r="G300" s="17" t="str">
        <f>_xlfn.XLOOKUP(D300,[4]Sheet1!$B:$B,[4]Sheet1!$E:$E,"-")</f>
        <v>M PAREZA NOVIK</v>
      </c>
      <c r="H300" s="18" t="str">
        <f>_xlfn.XLOOKUP(D300,[11]sheet!$B:$B,[11]sheet!$A:$A,0)</f>
        <v>CIB28B</v>
      </c>
    </row>
    <row r="301" spans="2:8">
      <c r="B301" s="19" t="s">
        <v>260</v>
      </c>
      <c r="C301" s="17" t="s">
        <v>261</v>
      </c>
      <c r="D301" s="20" t="s">
        <v>331</v>
      </c>
      <c r="E301" s="21" t="s">
        <v>1916</v>
      </c>
      <c r="F301" s="22" t="s">
        <v>1802</v>
      </c>
      <c r="G301" s="17" t="str">
        <f>_xlfn.XLOOKUP(D301,[4]Sheet1!$B:$B,[4]Sheet1!$E:$E,"-")</f>
        <v>M PAREZA NOVIK</v>
      </c>
      <c r="H301" s="18" t="str">
        <f>_xlfn.XLOOKUP(D301,[11]sheet!$B:$B,[11]sheet!$A:$A,0)</f>
        <v>CIB37A</v>
      </c>
    </row>
    <row r="302" spans="2:8">
      <c r="B302" s="19" t="s">
        <v>260</v>
      </c>
      <c r="C302" s="17" t="s">
        <v>261</v>
      </c>
      <c r="D302" s="20" t="s">
        <v>332</v>
      </c>
      <c r="E302" s="21" t="s">
        <v>1916</v>
      </c>
      <c r="F302" s="22" t="s">
        <v>1802</v>
      </c>
      <c r="G302" s="17" t="str">
        <f>_xlfn.XLOOKUP(D302,[4]Sheet1!$B:$B,[4]Sheet1!$E:$E,"-")</f>
        <v>M PAREZA NOVIK</v>
      </c>
      <c r="H302" s="18" t="str">
        <f>_xlfn.XLOOKUP(D302,[11]sheet!$B:$B,[11]sheet!$A:$A,0)</f>
        <v>BGR18</v>
      </c>
    </row>
    <row r="303" spans="2:8">
      <c r="B303" s="19" t="s">
        <v>260</v>
      </c>
      <c r="C303" s="17" t="s">
        <v>261</v>
      </c>
      <c r="D303" s="20" t="s">
        <v>333</v>
      </c>
      <c r="E303" s="21" t="s">
        <v>1941</v>
      </c>
      <c r="F303" s="22" t="s">
        <v>1802</v>
      </c>
      <c r="G303" s="17" t="str">
        <f>_xlfn.XLOOKUP(D303,[4]Sheet1!$B:$B,[4]Sheet1!$E:$E,"-")</f>
        <v>M PAREZA NOVIK</v>
      </c>
      <c r="H303" s="18" t="str">
        <f>_xlfn.XLOOKUP(D303,[11]sheet!$B:$B,[11]sheet!$A:$A,0)</f>
        <v>CIB28</v>
      </c>
    </row>
    <row r="304" spans="2:8">
      <c r="B304" s="19" t="s">
        <v>260</v>
      </c>
      <c r="C304" s="17" t="s">
        <v>261</v>
      </c>
      <c r="D304" s="20" t="s">
        <v>334</v>
      </c>
      <c r="E304" s="21" t="s">
        <v>1916</v>
      </c>
      <c r="F304" s="22" t="s">
        <v>1802</v>
      </c>
      <c r="G304" s="17" t="str">
        <f>_xlfn.XLOOKUP(D304,[4]Sheet1!$B:$B,[4]Sheet1!$E:$E,"-")</f>
        <v>M PAREZA NOVIK</v>
      </c>
      <c r="H304" s="18" t="str">
        <f>_xlfn.XLOOKUP(D304,[11]sheet!$B:$B,[11]sheet!$A:$A,0)</f>
        <v>CIB01A</v>
      </c>
    </row>
    <row r="305" spans="2:8">
      <c r="B305" s="19" t="s">
        <v>260</v>
      </c>
      <c r="C305" s="17" t="s">
        <v>261</v>
      </c>
      <c r="D305" s="20" t="s">
        <v>335</v>
      </c>
      <c r="E305" s="21" t="s">
        <v>1916</v>
      </c>
      <c r="F305" s="22" t="s">
        <v>1803</v>
      </c>
      <c r="G305" s="17" t="str">
        <f>_xlfn.XLOOKUP(D305,[4]Sheet1!$B:$B,[4]Sheet1!$E:$E,"-")</f>
        <v>WIN KARYADI H P</v>
      </c>
      <c r="H305" s="18" t="str">
        <f>_xlfn.XLOOKUP(D305,[11]sheet!$B:$B,[11]sheet!$A:$A,0)</f>
        <v>CIB40D</v>
      </c>
    </row>
    <row r="306" spans="2:8">
      <c r="B306" s="19" t="s">
        <v>260</v>
      </c>
      <c r="C306" s="17" t="s">
        <v>261</v>
      </c>
      <c r="D306" s="20" t="s">
        <v>336</v>
      </c>
      <c r="E306" s="21" t="s">
        <v>1916</v>
      </c>
      <c r="F306" s="22" t="s">
        <v>1803</v>
      </c>
      <c r="G306" s="17" t="str">
        <f>_xlfn.XLOOKUP(D306,[4]Sheet1!$B:$B,[4]Sheet1!$E:$E,"-")</f>
        <v>WIN KARYADI H P</v>
      </c>
      <c r="H306" s="18" t="str">
        <f>_xlfn.XLOOKUP(D306,[11]sheet!$B:$B,[11]sheet!$A:$A,0)</f>
        <v>BGR31</v>
      </c>
    </row>
    <row r="307" spans="2:8">
      <c r="B307" s="19" t="s">
        <v>260</v>
      </c>
      <c r="C307" s="17" t="s">
        <v>261</v>
      </c>
      <c r="D307" s="20" t="s">
        <v>337</v>
      </c>
      <c r="E307" s="21" t="s">
        <v>1916</v>
      </c>
      <c r="F307" s="22" t="s">
        <v>1803</v>
      </c>
      <c r="G307" s="17" t="str">
        <f>_xlfn.XLOOKUP(D307,[4]Sheet1!$B:$B,[4]Sheet1!$E:$E,"-")</f>
        <v>WIN KARYADI H P</v>
      </c>
      <c r="H307" s="18" t="str">
        <f>_xlfn.XLOOKUP(D307,[11]sheet!$B:$B,[11]sheet!$A:$A,0)</f>
        <v>CIB13A</v>
      </c>
    </row>
    <row r="308" spans="2:8">
      <c r="B308" s="19" t="s">
        <v>260</v>
      </c>
      <c r="C308" s="17" t="s">
        <v>261</v>
      </c>
      <c r="D308" s="20" t="s">
        <v>338</v>
      </c>
      <c r="E308" s="21" t="s">
        <v>1916</v>
      </c>
      <c r="F308" s="22" t="s">
        <v>1803</v>
      </c>
      <c r="G308" s="17" t="str">
        <f>_xlfn.XLOOKUP(D308,[4]Sheet1!$B:$B,[4]Sheet1!$E:$E,"-")</f>
        <v>WIN KARYADI H P</v>
      </c>
      <c r="H308" s="18" t="str">
        <f>_xlfn.XLOOKUP(D308,[11]sheet!$B:$B,[11]sheet!$A:$A,0)</f>
        <v>CIB39A</v>
      </c>
    </row>
    <row r="309" spans="2:8">
      <c r="B309" s="19" t="s">
        <v>260</v>
      </c>
      <c r="C309" s="17" t="s">
        <v>261</v>
      </c>
      <c r="D309" s="20" t="s">
        <v>339</v>
      </c>
      <c r="E309" s="21" t="s">
        <v>1916</v>
      </c>
      <c r="F309" s="22" t="s">
        <v>1803</v>
      </c>
      <c r="G309" s="17" t="str">
        <f>_xlfn.XLOOKUP(D309,[4]Sheet1!$B:$B,[4]Sheet1!$E:$E,"-")</f>
        <v>WIN KARYADI H P</v>
      </c>
      <c r="H309" s="18" t="str">
        <f>_xlfn.XLOOKUP(D309,[11]sheet!$B:$B,[11]sheet!$A:$A,0)</f>
        <v>CIB02</v>
      </c>
    </row>
    <row r="310" spans="2:8">
      <c r="B310" s="19" t="s">
        <v>260</v>
      </c>
      <c r="C310" s="17" t="s">
        <v>261</v>
      </c>
      <c r="D310" s="20" t="s">
        <v>340</v>
      </c>
      <c r="E310" s="21" t="s">
        <v>1941</v>
      </c>
      <c r="F310" s="22" t="s">
        <v>1803</v>
      </c>
      <c r="G310" s="17" t="str">
        <f>_xlfn.XLOOKUP(D310,[4]Sheet1!$B:$B,[4]Sheet1!$E:$E,"-")</f>
        <v>WIN KARYADI H P</v>
      </c>
      <c r="H310" s="18" t="str">
        <f>_xlfn.XLOOKUP(D310,[11]sheet!$B:$B,[11]sheet!$A:$A,0)</f>
        <v>CIB44</v>
      </c>
    </row>
    <row r="311" spans="2:8">
      <c r="B311" s="19" t="s">
        <v>260</v>
      </c>
      <c r="C311" s="17" t="s">
        <v>261</v>
      </c>
      <c r="D311" s="20" t="s">
        <v>341</v>
      </c>
      <c r="E311" s="21" t="s">
        <v>1941</v>
      </c>
      <c r="F311" s="22" t="s">
        <v>1803</v>
      </c>
      <c r="G311" s="17" t="str">
        <f>_xlfn.XLOOKUP(D311,[4]Sheet1!$B:$B,[4]Sheet1!$E:$E,"-")</f>
        <v>WIN KARYADI H P</v>
      </c>
      <c r="H311" s="18" t="str">
        <f>_xlfn.XLOOKUP(D311,[11]sheet!$B:$B,[11]sheet!$A:$A,0)</f>
        <v>CIB21</v>
      </c>
    </row>
    <row r="312" spans="2:8">
      <c r="B312" s="19" t="s">
        <v>260</v>
      </c>
      <c r="C312" s="17" t="s">
        <v>261</v>
      </c>
      <c r="D312" s="20" t="s">
        <v>342</v>
      </c>
      <c r="E312" s="21" t="s">
        <v>1941</v>
      </c>
      <c r="F312" s="22" t="s">
        <v>1803</v>
      </c>
      <c r="G312" s="17" t="str">
        <f>_xlfn.XLOOKUP(D312,[4]Sheet1!$B:$B,[4]Sheet1!$E:$E,"-")</f>
        <v>WIN KARYADI H P</v>
      </c>
      <c r="H312" s="18" t="str">
        <f>_xlfn.XLOOKUP(D312,[11]sheet!$B:$B,[11]sheet!$A:$A,0)</f>
        <v>CIB40C</v>
      </c>
    </row>
    <row r="313" spans="2:8">
      <c r="B313" s="19" t="s">
        <v>260</v>
      </c>
      <c r="C313" s="17" t="s">
        <v>261</v>
      </c>
      <c r="D313" s="20" t="s">
        <v>343</v>
      </c>
      <c r="E313" s="21" t="s">
        <v>1941</v>
      </c>
      <c r="F313" s="22" t="s">
        <v>1803</v>
      </c>
      <c r="G313" s="17" t="str">
        <f>_xlfn.XLOOKUP(D313,[4]Sheet1!$B:$B,[4]Sheet1!$E:$E,"-")</f>
        <v>WIN KARYADI H P</v>
      </c>
      <c r="H313" s="18" t="str">
        <f>_xlfn.XLOOKUP(D313,[11]sheet!$B:$B,[11]sheet!$A:$A,0)</f>
        <v>CIB37</v>
      </c>
    </row>
    <row r="314" spans="2:8">
      <c r="B314" s="19" t="s">
        <v>260</v>
      </c>
      <c r="C314" s="17" t="s">
        <v>261</v>
      </c>
      <c r="D314" s="20" t="s">
        <v>344</v>
      </c>
      <c r="E314" s="21" t="s">
        <v>1941</v>
      </c>
      <c r="F314" s="22" t="s">
        <v>1803</v>
      </c>
      <c r="G314" s="17" t="str">
        <f>_xlfn.XLOOKUP(D314,[4]Sheet1!$B:$B,[4]Sheet1!$E:$E,"-")</f>
        <v>WIN KARYADI H P</v>
      </c>
      <c r="H314" s="18" t="str">
        <f>_xlfn.XLOOKUP(D314,[11]sheet!$B:$B,[11]sheet!$A:$A,0)</f>
        <v>CIB14B</v>
      </c>
    </row>
    <row r="315" spans="2:8">
      <c r="B315" s="19" t="s">
        <v>260</v>
      </c>
      <c r="C315" s="17" t="s">
        <v>261</v>
      </c>
      <c r="D315" s="20" t="s">
        <v>345</v>
      </c>
      <c r="E315" s="21" t="s">
        <v>1916</v>
      </c>
      <c r="F315" s="22" t="s">
        <v>1803</v>
      </c>
      <c r="G315" s="17" t="str">
        <f>_xlfn.XLOOKUP(D315,[4]Sheet1!$B:$B,[4]Sheet1!$E:$E,"-")</f>
        <v>WIN KARYADI H P</v>
      </c>
      <c r="H315" s="18" t="str">
        <f>_xlfn.XLOOKUP(D315,[11]sheet!$B:$B,[11]sheet!$A:$A,0)</f>
        <v>CIB26A</v>
      </c>
    </row>
    <row r="316" spans="2:8">
      <c r="B316" s="19" t="s">
        <v>260</v>
      </c>
      <c r="C316" s="17" t="s">
        <v>261</v>
      </c>
      <c r="D316" s="20" t="s">
        <v>346</v>
      </c>
      <c r="E316" s="21" t="s">
        <v>1941</v>
      </c>
      <c r="F316" s="22" t="s">
        <v>1803</v>
      </c>
      <c r="G316" s="17" t="str">
        <f>_xlfn.XLOOKUP(D316,[4]Sheet1!$B:$B,[4]Sheet1!$E:$E,"-")</f>
        <v>WIN KARYADI H P</v>
      </c>
      <c r="H316" s="18" t="str">
        <f>_xlfn.XLOOKUP(D316,[11]sheet!$B:$B,[11]sheet!$A:$A,0)</f>
        <v>CIB26B</v>
      </c>
    </row>
    <row r="317" spans="2:8">
      <c r="B317" s="19" t="s">
        <v>260</v>
      </c>
      <c r="C317" s="17" t="s">
        <v>261</v>
      </c>
      <c r="D317" s="20" t="s">
        <v>347</v>
      </c>
      <c r="E317" s="21" t="s">
        <v>1941</v>
      </c>
      <c r="F317" s="22" t="s">
        <v>1803</v>
      </c>
      <c r="G317" s="17" t="str">
        <f>_xlfn.XLOOKUP(D317,[4]Sheet1!$B:$B,[4]Sheet1!$E:$E,"-")</f>
        <v>WIN KARYADI H P</v>
      </c>
      <c r="H317" s="18" t="str">
        <f>_xlfn.XLOOKUP(D317,[11]sheet!$B:$B,[11]sheet!$A:$A,0)</f>
        <v>BGR45</v>
      </c>
    </row>
    <row r="318" spans="2:8">
      <c r="B318" s="19" t="s">
        <v>260</v>
      </c>
      <c r="C318" s="17" t="s">
        <v>261</v>
      </c>
      <c r="D318" s="20" t="s">
        <v>348</v>
      </c>
      <c r="E318" s="21" t="s">
        <v>1941</v>
      </c>
      <c r="F318" s="22" t="s">
        <v>1803</v>
      </c>
      <c r="G318" s="17" t="str">
        <f>_xlfn.XLOOKUP(D318,[4]Sheet1!$B:$B,[4]Sheet1!$E:$E,"-")</f>
        <v>WIN KARYADI H P</v>
      </c>
      <c r="H318" s="18" t="str">
        <f>_xlfn.XLOOKUP(D318,[11]sheet!$B:$B,[11]sheet!$A:$A,0)</f>
        <v>BGR25</v>
      </c>
    </row>
    <row r="319" spans="2:8">
      <c r="B319" s="19" t="s">
        <v>260</v>
      </c>
      <c r="C319" s="17" t="s">
        <v>261</v>
      </c>
      <c r="D319" s="20" t="s">
        <v>349</v>
      </c>
      <c r="E319" s="21" t="s">
        <v>1941</v>
      </c>
      <c r="F319" s="22" t="s">
        <v>1803</v>
      </c>
      <c r="G319" s="17" t="str">
        <f>_xlfn.XLOOKUP(D319,[4]Sheet1!$B:$B,[4]Sheet1!$E:$E,"-")</f>
        <v>WIN KARYADI H P</v>
      </c>
      <c r="H319" s="18" t="str">
        <f>_xlfn.XLOOKUP(D319,[11]sheet!$B:$B,[11]sheet!$A:$A,0)</f>
        <v>BGR40</v>
      </c>
    </row>
    <row r="320" spans="2:8">
      <c r="B320" s="19" t="s">
        <v>350</v>
      </c>
      <c r="C320" s="17" t="s">
        <v>351</v>
      </c>
      <c r="D320" s="20" t="s">
        <v>352</v>
      </c>
      <c r="E320" s="21" t="s">
        <v>1916</v>
      </c>
      <c r="F320" s="22" t="s">
        <v>1804</v>
      </c>
      <c r="G320" s="17" t="s">
        <v>1943</v>
      </c>
      <c r="H320" s="18" t="str">
        <f>_xlfn.XLOOKUP(D320,[11]sheet!$B:$B,[11]sheet!$A:$A,0)</f>
        <v>DPK01C</v>
      </c>
    </row>
    <row r="321" spans="2:8">
      <c r="B321" s="19" t="s">
        <v>350</v>
      </c>
      <c r="C321" s="17" t="s">
        <v>351</v>
      </c>
      <c r="D321" s="20" t="s">
        <v>353</v>
      </c>
      <c r="E321" s="21" t="s">
        <v>1916</v>
      </c>
      <c r="F321" s="22" t="s">
        <v>1804</v>
      </c>
      <c r="G321" s="17"/>
      <c r="H321" s="18" t="str">
        <f>_xlfn.XLOOKUP(D321,[11]sheet!$B:$B,[11]sheet!$A:$A,0)</f>
        <v>DPK01D</v>
      </c>
    </row>
    <row r="322" spans="2:8">
      <c r="B322" s="19" t="s">
        <v>350</v>
      </c>
      <c r="C322" s="17" t="s">
        <v>351</v>
      </c>
      <c r="D322" s="20" t="s">
        <v>354</v>
      </c>
      <c r="E322" s="21" t="s">
        <v>1916</v>
      </c>
      <c r="F322" s="22" t="s">
        <v>1804</v>
      </c>
      <c r="G322" s="17" t="s">
        <v>1944</v>
      </c>
      <c r="H322" s="18" t="str">
        <f>_xlfn.XLOOKUP(D322,[11]sheet!$B:$B,[11]sheet!$A:$A,0)</f>
        <v>DPK02A</v>
      </c>
    </row>
    <row r="323" spans="2:8">
      <c r="B323" s="19" t="s">
        <v>350</v>
      </c>
      <c r="C323" s="17" t="s">
        <v>351</v>
      </c>
      <c r="D323" s="20" t="s">
        <v>355</v>
      </c>
      <c r="E323" s="21" t="s">
        <v>1916</v>
      </c>
      <c r="F323" s="22" t="s">
        <v>1804</v>
      </c>
      <c r="G323" s="17"/>
      <c r="H323" s="18" t="str">
        <f>_xlfn.XLOOKUP(D323,[11]sheet!$B:$B,[11]sheet!$A:$A,0)</f>
        <v>DPK02B</v>
      </c>
    </row>
    <row r="324" spans="2:8">
      <c r="B324" s="19" t="s">
        <v>350</v>
      </c>
      <c r="C324" s="17" t="s">
        <v>351</v>
      </c>
      <c r="D324" s="20" t="s">
        <v>356</v>
      </c>
      <c r="E324" s="21" t="s">
        <v>1916</v>
      </c>
      <c r="F324" s="22" t="s">
        <v>1804</v>
      </c>
      <c r="G324" s="17" t="s">
        <v>1945</v>
      </c>
      <c r="H324" s="18" t="str">
        <f>_xlfn.XLOOKUP(D324,[11]sheet!$B:$B,[11]sheet!$A:$A,0)</f>
        <v>DPK03A</v>
      </c>
    </row>
    <row r="325" spans="2:8">
      <c r="B325" s="19" t="s">
        <v>350</v>
      </c>
      <c r="C325" s="17" t="s">
        <v>351</v>
      </c>
      <c r="D325" s="20" t="s">
        <v>357</v>
      </c>
      <c r="E325" s="21" t="s">
        <v>1916</v>
      </c>
      <c r="F325" s="22" t="s">
        <v>1804</v>
      </c>
      <c r="G325" s="17" t="s">
        <v>1946</v>
      </c>
      <c r="H325" s="18" t="str">
        <f>_xlfn.XLOOKUP(D325,[11]sheet!$B:$B,[11]sheet!$A:$A,0)</f>
        <v>DPK04A</v>
      </c>
    </row>
    <row r="326" spans="2:8">
      <c r="B326" s="19" t="s">
        <v>350</v>
      </c>
      <c r="C326" s="17" t="s">
        <v>351</v>
      </c>
      <c r="D326" s="20" t="s">
        <v>358</v>
      </c>
      <c r="E326" s="21" t="s">
        <v>1916</v>
      </c>
      <c r="F326" s="22" t="s">
        <v>1804</v>
      </c>
      <c r="G326" s="17" t="s">
        <v>1946</v>
      </c>
      <c r="H326" s="18" t="str">
        <f>_xlfn.XLOOKUP(D326,[11]sheet!$B:$B,[11]sheet!$A:$A,0)</f>
        <v>DPK04B</v>
      </c>
    </row>
    <row r="327" spans="2:8">
      <c r="B327" s="19" t="s">
        <v>350</v>
      </c>
      <c r="C327" s="17" t="s">
        <v>351</v>
      </c>
      <c r="D327" s="20" t="s">
        <v>359</v>
      </c>
      <c r="E327" s="21" t="s">
        <v>1916</v>
      </c>
      <c r="F327" s="22" t="s">
        <v>1804</v>
      </c>
      <c r="G327" s="17" t="s">
        <v>1947</v>
      </c>
      <c r="H327" s="18" t="str">
        <f>_xlfn.XLOOKUP(D327,[11]sheet!$B:$B,[11]sheet!$A:$A,0)</f>
        <v>DPK05A</v>
      </c>
    </row>
    <row r="328" spans="2:8">
      <c r="B328" s="19" t="s">
        <v>350</v>
      </c>
      <c r="C328" s="17" t="s">
        <v>351</v>
      </c>
      <c r="D328" s="20" t="s">
        <v>360</v>
      </c>
      <c r="E328" s="21" t="s">
        <v>1916</v>
      </c>
      <c r="F328" s="22" t="s">
        <v>1804</v>
      </c>
      <c r="G328" s="17" t="s">
        <v>1948</v>
      </c>
      <c r="H328" s="18" t="str">
        <f>_xlfn.XLOOKUP(D328,[11]sheet!$B:$B,[11]sheet!$A:$A,0)</f>
        <v>DPK06B</v>
      </c>
    </row>
    <row r="329" spans="2:8">
      <c r="B329" s="19" t="s">
        <v>350</v>
      </c>
      <c r="C329" s="17" t="s">
        <v>351</v>
      </c>
      <c r="D329" s="20" t="s">
        <v>361</v>
      </c>
      <c r="E329" s="21" t="s">
        <v>1916</v>
      </c>
      <c r="F329" s="22" t="s">
        <v>1804</v>
      </c>
      <c r="G329" s="17" t="s">
        <v>1949</v>
      </c>
      <c r="H329" s="18" t="str">
        <f>_xlfn.XLOOKUP(D329,[11]sheet!$B:$B,[11]sheet!$A:$A,0)</f>
        <v>DPK06D</v>
      </c>
    </row>
    <row r="330" spans="2:8">
      <c r="B330" s="19" t="s">
        <v>350</v>
      </c>
      <c r="C330" s="17" t="s">
        <v>351</v>
      </c>
      <c r="D330" s="20" t="s">
        <v>362</v>
      </c>
      <c r="E330" s="21" t="s">
        <v>1916</v>
      </c>
      <c r="F330" s="22" t="s">
        <v>1804</v>
      </c>
      <c r="G330" s="17" t="s">
        <v>1950</v>
      </c>
      <c r="H330" s="18" t="str">
        <f>_xlfn.XLOOKUP(D330,[11]sheet!$B:$B,[11]sheet!$A:$A,0)</f>
        <v>DPK07B</v>
      </c>
    </row>
    <row r="331" spans="2:8">
      <c r="B331" s="19" t="s">
        <v>350</v>
      </c>
      <c r="C331" s="17" t="s">
        <v>351</v>
      </c>
      <c r="D331" s="20" t="s">
        <v>363</v>
      </c>
      <c r="E331" s="21" t="s">
        <v>1916</v>
      </c>
      <c r="F331" s="22" t="s">
        <v>1804</v>
      </c>
      <c r="G331" s="17" t="s">
        <v>1951</v>
      </c>
      <c r="H331" s="18" t="str">
        <f>_xlfn.XLOOKUP(D331,[11]sheet!$B:$B,[11]sheet!$A:$A,0)</f>
        <v>DPK08A</v>
      </c>
    </row>
    <row r="332" spans="2:8">
      <c r="B332" s="19" t="s">
        <v>350</v>
      </c>
      <c r="C332" s="17" t="s">
        <v>351</v>
      </c>
      <c r="D332" s="20" t="s">
        <v>364</v>
      </c>
      <c r="E332" s="21" t="s">
        <v>1916</v>
      </c>
      <c r="F332" s="22" t="s">
        <v>1804</v>
      </c>
      <c r="G332" s="17" t="s">
        <v>1951</v>
      </c>
      <c r="H332" s="18" t="str">
        <f>_xlfn.XLOOKUP(D332,[11]sheet!$B:$B,[11]sheet!$A:$A,0)</f>
        <v>DPK08B</v>
      </c>
    </row>
    <row r="333" spans="2:8">
      <c r="B333" s="19" t="s">
        <v>350</v>
      </c>
      <c r="C333" s="17" t="s">
        <v>351</v>
      </c>
      <c r="D333" s="20" t="s">
        <v>365</v>
      </c>
      <c r="E333" s="21" t="s">
        <v>1916</v>
      </c>
      <c r="F333" s="22" t="s">
        <v>1804</v>
      </c>
      <c r="G333" s="17" t="s">
        <v>1952</v>
      </c>
      <c r="H333" s="18" t="str">
        <f>_xlfn.XLOOKUP(D333,[11]sheet!$B:$B,[11]sheet!$A:$A,0)</f>
        <v>DPK09A</v>
      </c>
    </row>
    <row r="334" spans="2:8">
      <c r="B334" s="19" t="s">
        <v>350</v>
      </c>
      <c r="C334" s="17" t="s">
        <v>351</v>
      </c>
      <c r="D334" s="20" t="s">
        <v>366</v>
      </c>
      <c r="E334" s="21" t="s">
        <v>1916</v>
      </c>
      <c r="F334" s="22" t="s">
        <v>1804</v>
      </c>
      <c r="G334" s="17" t="s">
        <v>1952</v>
      </c>
      <c r="H334" s="18" t="str">
        <f>_xlfn.XLOOKUP(D334,[11]sheet!$B:$B,[11]sheet!$A:$A,0)</f>
        <v>DPK09B</v>
      </c>
    </row>
    <row r="335" spans="2:8">
      <c r="B335" s="19" t="s">
        <v>350</v>
      </c>
      <c r="C335" s="17" t="s">
        <v>351</v>
      </c>
      <c r="D335" s="20" t="s">
        <v>367</v>
      </c>
      <c r="E335" s="21" t="s">
        <v>1916</v>
      </c>
      <c r="F335" s="22" t="s">
        <v>1804</v>
      </c>
      <c r="G335" s="17" t="s">
        <v>1953</v>
      </c>
      <c r="H335" s="18" t="str">
        <f>_xlfn.XLOOKUP(D335,[11]sheet!$B:$B,[11]sheet!$A:$A,0)</f>
        <v>DPK10A</v>
      </c>
    </row>
    <row r="336" spans="2:8">
      <c r="B336" s="19" t="s">
        <v>350</v>
      </c>
      <c r="C336" s="17" t="s">
        <v>351</v>
      </c>
      <c r="D336" s="20" t="s">
        <v>368</v>
      </c>
      <c r="E336" s="21" t="s">
        <v>1916</v>
      </c>
      <c r="F336" s="22" t="s">
        <v>1804</v>
      </c>
      <c r="G336" s="17" t="s">
        <v>1953</v>
      </c>
      <c r="H336" s="18" t="str">
        <f>_xlfn.XLOOKUP(D336,[11]sheet!$B:$B,[11]sheet!$A:$A,0)</f>
        <v>DPK10B</v>
      </c>
    </row>
    <row r="337" spans="2:8">
      <c r="B337" s="19" t="s">
        <v>350</v>
      </c>
      <c r="C337" s="17" t="s">
        <v>351</v>
      </c>
      <c r="D337" s="20" t="s">
        <v>369</v>
      </c>
      <c r="E337" s="21" t="s">
        <v>1916</v>
      </c>
      <c r="F337" s="22" t="s">
        <v>1804</v>
      </c>
      <c r="G337" s="17" t="s">
        <v>1954</v>
      </c>
      <c r="H337" s="18" t="str">
        <f>_xlfn.XLOOKUP(D337,[11]sheet!$B:$B,[11]sheet!$A:$A,0)</f>
        <v>DPK11A</v>
      </c>
    </row>
    <row r="338" spans="2:8">
      <c r="B338" s="19" t="s">
        <v>350</v>
      </c>
      <c r="C338" s="17" t="s">
        <v>351</v>
      </c>
      <c r="D338" s="20" t="s">
        <v>370</v>
      </c>
      <c r="E338" s="21" t="s">
        <v>1941</v>
      </c>
      <c r="F338" s="22" t="s">
        <v>1804</v>
      </c>
      <c r="G338" s="17" t="s">
        <v>1955</v>
      </c>
      <c r="H338" s="18" t="str">
        <f>_xlfn.XLOOKUP(D338,[11]sheet!$B:$B,[11]sheet!$A:$A,0)</f>
        <v>DPK26</v>
      </c>
    </row>
    <row r="339" spans="2:8">
      <c r="B339" s="19" t="s">
        <v>350</v>
      </c>
      <c r="C339" s="17" t="s">
        <v>351</v>
      </c>
      <c r="D339" s="20" t="s">
        <v>371</v>
      </c>
      <c r="E339" s="21" t="s">
        <v>1941</v>
      </c>
      <c r="F339" s="22" t="s">
        <v>1804</v>
      </c>
      <c r="G339" s="17" t="s">
        <v>1956</v>
      </c>
      <c r="H339" s="18" t="str">
        <f>_xlfn.XLOOKUP(D339,[11]sheet!$B:$B,[11]sheet!$A:$A,0)</f>
        <v>DPK27</v>
      </c>
    </row>
    <row r="340" spans="2:8">
      <c r="B340" s="19" t="s">
        <v>350</v>
      </c>
      <c r="C340" s="17" t="s">
        <v>351</v>
      </c>
      <c r="D340" s="20" t="s">
        <v>372</v>
      </c>
      <c r="E340" s="21" t="s">
        <v>1941</v>
      </c>
      <c r="F340" s="22" t="s">
        <v>1804</v>
      </c>
      <c r="G340" s="17" t="s">
        <v>1957</v>
      </c>
      <c r="H340" s="18" t="str">
        <f>_xlfn.XLOOKUP(D340,[11]sheet!$B:$B,[11]sheet!$A:$A,0)</f>
        <v>DPK28</v>
      </c>
    </row>
    <row r="341" spans="2:8">
      <c r="B341" s="19" t="s">
        <v>350</v>
      </c>
      <c r="C341" s="17" t="s">
        <v>351</v>
      </c>
      <c r="D341" s="20" t="s">
        <v>373</v>
      </c>
      <c r="E341" s="21" t="s">
        <v>1941</v>
      </c>
      <c r="F341" s="22" t="s">
        <v>1804</v>
      </c>
      <c r="G341" s="17" t="s">
        <v>1958</v>
      </c>
      <c r="H341" s="18" t="str">
        <f>_xlfn.XLOOKUP(D341,[11]sheet!$B:$B,[11]sheet!$A:$A,0)</f>
        <v>DPK29</v>
      </c>
    </row>
    <row r="342" spans="2:8">
      <c r="B342" s="19" t="s">
        <v>350</v>
      </c>
      <c r="C342" s="17" t="s">
        <v>351</v>
      </c>
      <c r="D342" s="20" t="s">
        <v>374</v>
      </c>
      <c r="E342" s="21" t="s">
        <v>1916</v>
      </c>
      <c r="F342" s="22" t="s">
        <v>1804</v>
      </c>
      <c r="G342" s="17" t="s">
        <v>1959</v>
      </c>
      <c r="H342" s="18" t="str">
        <f>_xlfn.XLOOKUP(D342,[11]sheet!$B:$B,[11]sheet!$A:$A,0)</f>
        <v>DPK888</v>
      </c>
    </row>
    <row r="343" spans="2:8">
      <c r="B343" s="24" t="s">
        <v>375</v>
      </c>
      <c r="C343" s="25" t="s">
        <v>376</v>
      </c>
      <c r="D343" s="26" t="s">
        <v>377</v>
      </c>
      <c r="E343" s="27" t="s">
        <v>1916</v>
      </c>
      <c r="F343" s="22" t="s">
        <v>1805</v>
      </c>
      <c r="G343" s="17" t="str">
        <f>_xlfn.XLOOKUP(D343,[5]Sheet1!$C:$C,[5]Sheet1!$F:$F,"-")</f>
        <v>Adang Suhara</v>
      </c>
      <c r="H343" s="18" t="str">
        <f>_xlfn.XLOOKUP(D343,[11]sheet!$B:$B,[11]sheet!$A:$A,0)</f>
        <v>MJA05A</v>
      </c>
    </row>
    <row r="344" spans="2:8">
      <c r="B344" s="24" t="s">
        <v>375</v>
      </c>
      <c r="C344" s="25" t="s">
        <v>376</v>
      </c>
      <c r="D344" s="26" t="s">
        <v>378</v>
      </c>
      <c r="E344" s="27" t="s">
        <v>1916</v>
      </c>
      <c r="F344" s="22" t="s">
        <v>1805</v>
      </c>
      <c r="G344" s="17" t="str">
        <f>_xlfn.XLOOKUP(D344,[5]Sheet1!$C:$C,[5]Sheet1!$F:$F,"-")</f>
        <v>Aries Yudie Ahmadi, S.Kesos</v>
      </c>
      <c r="H344" s="18" t="str">
        <f>_xlfn.XLOOKUP(D344,[11]sheet!$B:$B,[11]sheet!$A:$A,0)</f>
        <v>MJA13C</v>
      </c>
    </row>
    <row r="345" spans="2:8">
      <c r="B345" s="24" t="s">
        <v>375</v>
      </c>
      <c r="C345" s="25" t="s">
        <v>376</v>
      </c>
      <c r="D345" s="26" t="s">
        <v>379</v>
      </c>
      <c r="E345" s="27" t="s">
        <v>1916</v>
      </c>
      <c r="F345" s="22" t="s">
        <v>1805</v>
      </c>
      <c r="G345" s="17" t="str">
        <f>_xlfn.XLOOKUP(D345,[5]Sheet1!$C:$C,[5]Sheet1!$F:$F,"-")</f>
        <v>Budi Mulyana</v>
      </c>
      <c r="H345" s="18" t="str">
        <f>_xlfn.XLOOKUP(D345,[11]sheet!$B:$B,[11]sheet!$A:$A,0)</f>
        <v>MJA20B</v>
      </c>
    </row>
    <row r="346" spans="2:8">
      <c r="B346" s="24" t="s">
        <v>375</v>
      </c>
      <c r="C346" s="25" t="s">
        <v>376</v>
      </c>
      <c r="D346" s="26" t="s">
        <v>380</v>
      </c>
      <c r="E346" s="27" t="s">
        <v>1916</v>
      </c>
      <c r="F346" s="22" t="s">
        <v>1805</v>
      </c>
      <c r="G346" s="17" t="str">
        <f>_xlfn.XLOOKUP(D346,[5]Sheet1!$C:$C,[5]Sheet1!$F:$F,"-")</f>
        <v>Deni Fathurrohman</v>
      </c>
      <c r="H346" s="18" t="str">
        <f>_xlfn.XLOOKUP(D346,[11]sheet!$B:$B,[11]sheet!$A:$A,0)</f>
        <v>MJA04B</v>
      </c>
    </row>
    <row r="347" spans="2:8">
      <c r="B347" s="24" t="s">
        <v>375</v>
      </c>
      <c r="C347" s="25" t="s">
        <v>376</v>
      </c>
      <c r="D347" s="26" t="s">
        <v>381</v>
      </c>
      <c r="E347" s="27" t="s">
        <v>1916</v>
      </c>
      <c r="F347" s="22" t="s">
        <v>1805</v>
      </c>
      <c r="G347" s="17" t="str">
        <f>_xlfn.XLOOKUP(D347,[5]Sheet1!$C:$C,[5]Sheet1!$F:$F,"-")</f>
        <v>Didi Supriadi</v>
      </c>
      <c r="H347" s="18" t="str">
        <f>_xlfn.XLOOKUP(D347,[11]sheet!$B:$B,[11]sheet!$A:$A,0)</f>
        <v>MJA12A</v>
      </c>
    </row>
    <row r="348" spans="2:8">
      <c r="B348" s="24" t="s">
        <v>375</v>
      </c>
      <c r="C348" s="25" t="s">
        <v>376</v>
      </c>
      <c r="D348" s="26" t="s">
        <v>382</v>
      </c>
      <c r="E348" s="27" t="s">
        <v>1916</v>
      </c>
      <c r="F348" s="22" t="s">
        <v>1805</v>
      </c>
      <c r="G348" s="17" t="str">
        <f>_xlfn.XLOOKUP(D348,[5]Sheet1!$C:$C,[5]Sheet1!$F:$F,"-")</f>
        <v>Dudin Joharudin</v>
      </c>
      <c r="H348" s="18" t="str">
        <f>_xlfn.XLOOKUP(D348,[11]sheet!$B:$B,[11]sheet!$A:$A,0)</f>
        <v>MJA22A</v>
      </c>
    </row>
    <row r="349" spans="2:8">
      <c r="B349" s="24" t="s">
        <v>375</v>
      </c>
      <c r="C349" s="25" t="s">
        <v>376</v>
      </c>
      <c r="D349" s="26" t="s">
        <v>383</v>
      </c>
      <c r="E349" s="27" t="s">
        <v>1916</v>
      </c>
      <c r="F349" s="22" t="s">
        <v>1805</v>
      </c>
      <c r="G349" s="17" t="str">
        <f>_xlfn.XLOOKUP(D349,[5]Sheet1!$C:$C,[5]Sheet1!$F:$F,"-")</f>
        <v>Hikmat Maulana</v>
      </c>
      <c r="H349" s="18" t="str">
        <f>_xlfn.XLOOKUP(D349,[11]sheet!$B:$B,[11]sheet!$A:$A,0)</f>
        <v>MJA19A</v>
      </c>
    </row>
    <row r="350" spans="2:8">
      <c r="B350" s="24" t="s">
        <v>375</v>
      </c>
      <c r="C350" s="25" t="s">
        <v>376</v>
      </c>
      <c r="D350" s="26" t="s">
        <v>384</v>
      </c>
      <c r="E350" s="27" t="s">
        <v>1916</v>
      </c>
      <c r="F350" s="22" t="s">
        <v>1805</v>
      </c>
      <c r="G350" s="17" t="str">
        <f>_xlfn.XLOOKUP(D350,[5]Sheet1!$C:$C,[5]Sheet1!$F:$F,"-")</f>
        <v>Iqbal Permana</v>
      </c>
      <c r="H350" s="18" t="str">
        <f>_xlfn.XLOOKUP(D350,[11]sheet!$B:$B,[11]sheet!$A:$A,0)</f>
        <v>MJA07B</v>
      </c>
    </row>
    <row r="351" spans="2:8">
      <c r="B351" s="24" t="s">
        <v>375</v>
      </c>
      <c r="C351" s="25" t="s">
        <v>376</v>
      </c>
      <c r="D351" s="26" t="s">
        <v>385</v>
      </c>
      <c r="E351" s="27" t="s">
        <v>1916</v>
      </c>
      <c r="F351" s="22" t="s">
        <v>1805</v>
      </c>
      <c r="G351" s="17" t="str">
        <f>_xlfn.XLOOKUP(D351,[5]Sheet1!$C:$C,[5]Sheet1!$F:$F,"-")</f>
        <v>Nana suryana</v>
      </c>
      <c r="H351" s="18" t="str">
        <f>_xlfn.XLOOKUP(D351,[11]sheet!$B:$B,[11]sheet!$A:$A,0)</f>
        <v>MJA26</v>
      </c>
    </row>
    <row r="352" spans="2:8">
      <c r="B352" s="24" t="s">
        <v>375</v>
      </c>
      <c r="C352" s="25" t="s">
        <v>376</v>
      </c>
      <c r="D352" s="26" t="s">
        <v>386</v>
      </c>
      <c r="E352" s="27" t="s">
        <v>1916</v>
      </c>
      <c r="F352" s="22" t="s">
        <v>1805</v>
      </c>
      <c r="G352" s="17" t="str">
        <f>_xlfn.XLOOKUP(D352,[5]Sheet1!$C:$C,[5]Sheet1!$F:$F,"-")</f>
        <v>Paryono</v>
      </c>
      <c r="H352" s="18" t="str">
        <f>_xlfn.XLOOKUP(D352,[11]sheet!$B:$B,[11]sheet!$A:$A,0)</f>
        <v>MJA09A</v>
      </c>
    </row>
    <row r="353" spans="2:8">
      <c r="B353" s="24" t="s">
        <v>375</v>
      </c>
      <c r="C353" s="25" t="s">
        <v>376</v>
      </c>
      <c r="D353" s="26" t="s">
        <v>387</v>
      </c>
      <c r="E353" s="27" t="s">
        <v>1916</v>
      </c>
      <c r="F353" s="22" t="s">
        <v>1805</v>
      </c>
      <c r="G353" s="17" t="str">
        <f>_xlfn.XLOOKUP(D353,[5]Sheet1!$C:$C,[5]Sheet1!$F:$F,"-")</f>
        <v>Vichi Ramadhan</v>
      </c>
      <c r="H353" s="18" t="str">
        <f>_xlfn.XLOOKUP(D353,[11]sheet!$B:$B,[11]sheet!$A:$A,0)</f>
        <v>MJA02B</v>
      </c>
    </row>
    <row r="354" spans="2:8">
      <c r="B354" s="24" t="s">
        <v>375</v>
      </c>
      <c r="C354" s="25" t="s">
        <v>376</v>
      </c>
      <c r="D354" s="26" t="s">
        <v>388</v>
      </c>
      <c r="E354" s="27" t="s">
        <v>1916</v>
      </c>
      <c r="F354" s="22" t="s">
        <v>1805</v>
      </c>
      <c r="G354" s="17" t="str">
        <f>_xlfn.XLOOKUP(D354,[5]Sheet1!$C:$C,[5]Sheet1!$F:$F,"-")</f>
        <v>Yandi Cahyadi, SE</v>
      </c>
      <c r="H354" s="18" t="str">
        <f>_xlfn.XLOOKUP(D354,[11]sheet!$B:$B,[11]sheet!$A:$A,0)</f>
        <v>MJA03A</v>
      </c>
    </row>
    <row r="355" spans="2:8">
      <c r="B355" s="24" t="s">
        <v>375</v>
      </c>
      <c r="C355" s="25" t="s">
        <v>376</v>
      </c>
      <c r="D355" s="26" t="s">
        <v>389</v>
      </c>
      <c r="E355" s="27" t="s">
        <v>1916</v>
      </c>
      <c r="F355" s="22" t="s">
        <v>1805</v>
      </c>
      <c r="G355" s="17" t="str">
        <f>_xlfn.XLOOKUP(D355,[5]Sheet1!$C:$C,[5]Sheet1!$F:$F,"-")</f>
        <v>-</v>
      </c>
      <c r="H355" s="18" t="str">
        <f>_xlfn.XLOOKUP(D355,[11]sheet!$B:$B,[11]sheet!$A:$A,0)</f>
        <v>MJA14A</v>
      </c>
    </row>
    <row r="356" spans="2:8">
      <c r="B356" s="24" t="s">
        <v>375</v>
      </c>
      <c r="C356" s="25" t="s">
        <v>376</v>
      </c>
      <c r="D356" s="26" t="s">
        <v>390</v>
      </c>
      <c r="E356" s="27" t="s">
        <v>1941</v>
      </c>
      <c r="F356" s="22" t="s">
        <v>1806</v>
      </c>
      <c r="G356" s="17" t="str">
        <f>_xlfn.XLOOKUP(D356,[5]Sheet1!$C:$C,[5]Sheet1!$F:$F,"-")</f>
        <v>Bayu Triguna Putra</v>
      </c>
      <c r="H356" s="18" t="str">
        <f>_xlfn.XLOOKUP(D356,[11]sheet!$B:$B,[11]sheet!$A:$A,0)</f>
        <v>BDO80A</v>
      </c>
    </row>
    <row r="357" spans="2:8">
      <c r="B357" s="24" t="s">
        <v>375</v>
      </c>
      <c r="C357" s="25" t="s">
        <v>376</v>
      </c>
      <c r="D357" s="26" t="s">
        <v>391</v>
      </c>
      <c r="E357" s="27" t="s">
        <v>1941</v>
      </c>
      <c r="F357" s="22" t="s">
        <v>1806</v>
      </c>
      <c r="G357" s="17" t="str">
        <f>_xlfn.XLOOKUP(D357,[5]Sheet1!$C:$C,[5]Sheet1!$F:$F,"-")</f>
        <v>Dadan Maulana</v>
      </c>
      <c r="H357" s="18" t="str">
        <f>_xlfn.XLOOKUP(D357,[11]sheet!$B:$B,[11]sheet!$A:$A,0)</f>
        <v>CIM05</v>
      </c>
    </row>
    <row r="358" spans="2:8">
      <c r="B358" s="24" t="s">
        <v>375</v>
      </c>
      <c r="C358" s="25" t="s">
        <v>376</v>
      </c>
      <c r="D358" s="26" t="s">
        <v>392</v>
      </c>
      <c r="E358" s="27" t="s">
        <v>1941</v>
      </c>
      <c r="F358" s="22" t="s">
        <v>1806</v>
      </c>
      <c r="G358" s="17" t="str">
        <f>_xlfn.XLOOKUP(D358,[5]Sheet1!$C:$C,[5]Sheet1!$F:$F,"-")</f>
        <v>Dandi Pardamean Nababan</v>
      </c>
      <c r="H358" s="18" t="str">
        <f>_xlfn.XLOOKUP(D358,[11]sheet!$B:$B,[11]sheet!$A:$A,0)</f>
        <v>BDO95</v>
      </c>
    </row>
    <row r="359" spans="2:8">
      <c r="B359" s="24" t="s">
        <v>375</v>
      </c>
      <c r="C359" s="25" t="s">
        <v>376</v>
      </c>
      <c r="D359" s="26" t="s">
        <v>393</v>
      </c>
      <c r="E359" s="27" t="s">
        <v>1941</v>
      </c>
      <c r="F359" s="22" t="s">
        <v>1806</v>
      </c>
      <c r="G359" s="17" t="str">
        <f>_xlfn.XLOOKUP(D359,[5]Sheet1!$C:$C,[5]Sheet1!$F:$F,"-")</f>
        <v>Danis</v>
      </c>
      <c r="H359" s="18" t="str">
        <f>_xlfn.XLOOKUP(D359,[11]sheet!$B:$B,[11]sheet!$A:$A,0)</f>
        <v>NGP06</v>
      </c>
    </row>
    <row r="360" spans="2:8">
      <c r="B360" s="24" t="s">
        <v>375</v>
      </c>
      <c r="C360" s="25" t="s">
        <v>376</v>
      </c>
      <c r="D360" s="26" t="s">
        <v>394</v>
      </c>
      <c r="E360" s="27" t="s">
        <v>1941</v>
      </c>
      <c r="F360" s="22" t="s">
        <v>1806</v>
      </c>
      <c r="G360" s="17" t="str">
        <f>_xlfn.XLOOKUP(D360,[5]Sheet1!$C:$C,[5]Sheet1!$F:$F,"-")</f>
        <v>Dicki Prayoga Irawan</v>
      </c>
      <c r="H360" s="18" t="str">
        <f>_xlfn.XLOOKUP(D360,[11]sheet!$B:$B,[11]sheet!$A:$A,0)</f>
        <v>CIM08</v>
      </c>
    </row>
    <row r="361" spans="2:8">
      <c r="B361" s="24" t="s">
        <v>375</v>
      </c>
      <c r="C361" s="25" t="s">
        <v>376</v>
      </c>
      <c r="D361" s="26" t="s">
        <v>395</v>
      </c>
      <c r="E361" s="27" t="s">
        <v>1941</v>
      </c>
      <c r="F361" s="22" t="s">
        <v>1806</v>
      </c>
      <c r="G361" s="17" t="str">
        <f>_xlfn.XLOOKUP(D361,[5]Sheet1!$C:$C,[5]Sheet1!$F:$F,"-")</f>
        <v>Eka Setiawan</v>
      </c>
      <c r="H361" s="18" t="str">
        <f>_xlfn.XLOOKUP(D361,[11]sheet!$B:$B,[11]sheet!$A:$A,0)</f>
        <v>BDO90</v>
      </c>
    </row>
    <row r="362" spans="2:8">
      <c r="B362" s="24" t="s">
        <v>375</v>
      </c>
      <c r="C362" s="25" t="s">
        <v>376</v>
      </c>
      <c r="D362" s="26" t="s">
        <v>396</v>
      </c>
      <c r="E362" s="27" t="s">
        <v>1941</v>
      </c>
      <c r="F362" s="22" t="s">
        <v>1806</v>
      </c>
      <c r="G362" s="17" t="str">
        <f>_xlfn.XLOOKUP(D362,[5]Sheet1!$C:$C,[5]Sheet1!$F:$F,"-")</f>
        <v>Luki Hardiyana</v>
      </c>
      <c r="H362" s="18" t="str">
        <f>_xlfn.XLOOKUP(D362,[11]sheet!$B:$B,[11]sheet!$A:$A,0)</f>
        <v>CIM07</v>
      </c>
    </row>
    <row r="363" spans="2:8">
      <c r="B363" s="24" t="s">
        <v>375</v>
      </c>
      <c r="C363" s="25" t="s">
        <v>376</v>
      </c>
      <c r="D363" s="26" t="s">
        <v>397</v>
      </c>
      <c r="E363" s="27" t="s">
        <v>1916</v>
      </c>
      <c r="F363" s="22" t="s">
        <v>1807</v>
      </c>
      <c r="G363" s="17" t="str">
        <f>_xlfn.XLOOKUP(D363,[5]Sheet1!$C:$C,[5]Sheet1!$F:$F,"-")</f>
        <v>Ade Ahmad Sail</v>
      </c>
      <c r="H363" s="18" t="str">
        <f>_xlfn.XLOOKUP(D363,[11]sheet!$B:$B,[11]sheet!$A:$A,0)</f>
        <v>IDM11C</v>
      </c>
    </row>
    <row r="364" spans="2:8">
      <c r="B364" s="24" t="s">
        <v>375</v>
      </c>
      <c r="C364" s="25" t="s">
        <v>376</v>
      </c>
      <c r="D364" s="26" t="s">
        <v>398</v>
      </c>
      <c r="E364" s="27" t="s">
        <v>1916</v>
      </c>
      <c r="F364" s="22" t="s">
        <v>1807</v>
      </c>
      <c r="G364" s="17" t="str">
        <f>_xlfn.XLOOKUP(D364,[5]Sheet1!$C:$C,[5]Sheet1!$F:$F,"-")</f>
        <v>Dicki Setiawan</v>
      </c>
      <c r="H364" s="18" t="str">
        <f>_xlfn.XLOOKUP(D364,[11]sheet!$B:$B,[11]sheet!$A:$A,0)</f>
        <v>IDM20D</v>
      </c>
    </row>
    <row r="365" spans="2:8">
      <c r="B365" s="24" t="s">
        <v>375</v>
      </c>
      <c r="C365" s="25" t="s">
        <v>376</v>
      </c>
      <c r="D365" s="26" t="s">
        <v>399</v>
      </c>
      <c r="E365" s="27" t="s">
        <v>1916</v>
      </c>
      <c r="F365" s="22" t="s">
        <v>1807</v>
      </c>
      <c r="G365" s="17" t="str">
        <f>_xlfn.XLOOKUP(D365,[5]Sheet1!$C:$C,[5]Sheet1!$F:$F,"-")</f>
        <v>Elvan Ihdinansyah Setiawan</v>
      </c>
      <c r="H365" s="18" t="str">
        <f>_xlfn.XLOOKUP(D365,[11]sheet!$B:$B,[11]sheet!$A:$A,0)</f>
        <v>IDM07E</v>
      </c>
    </row>
    <row r="366" spans="2:8">
      <c r="B366" s="24" t="s">
        <v>375</v>
      </c>
      <c r="C366" s="25" t="s">
        <v>376</v>
      </c>
      <c r="D366" s="26" t="s">
        <v>400</v>
      </c>
      <c r="E366" s="27" t="s">
        <v>1916</v>
      </c>
      <c r="F366" s="22" t="s">
        <v>1807</v>
      </c>
      <c r="G366" s="17" t="str">
        <f>_xlfn.XLOOKUP(D366,[5]Sheet1!$C:$C,[5]Sheet1!$F:$F,"-")</f>
        <v>Febri Maulana</v>
      </c>
      <c r="H366" s="18" t="str">
        <f>_xlfn.XLOOKUP(D366,[11]sheet!$B:$B,[11]sheet!$A:$A,0)</f>
        <v>IDM18</v>
      </c>
    </row>
    <row r="367" spans="2:8">
      <c r="B367" s="24" t="s">
        <v>375</v>
      </c>
      <c r="C367" s="25" t="s">
        <v>376</v>
      </c>
      <c r="D367" s="26" t="s">
        <v>401</v>
      </c>
      <c r="E367" s="27" t="s">
        <v>1916</v>
      </c>
      <c r="F367" s="22" t="s">
        <v>1807</v>
      </c>
      <c r="G367" s="17" t="str">
        <f>_xlfn.XLOOKUP(D367,[5]Sheet1!$C:$C,[5]Sheet1!$F:$F,"-")</f>
        <v>Heri Kuswanto, S.Pd.</v>
      </c>
      <c r="H367" s="18" t="str">
        <f>_xlfn.XLOOKUP(D367,[11]sheet!$B:$B,[11]sheet!$A:$A,0)</f>
        <v>IDM30B</v>
      </c>
    </row>
    <row r="368" spans="2:8">
      <c r="B368" s="24" t="s">
        <v>375</v>
      </c>
      <c r="C368" s="25" t="s">
        <v>376</v>
      </c>
      <c r="D368" s="26" t="s">
        <v>402</v>
      </c>
      <c r="E368" s="27" t="s">
        <v>1916</v>
      </c>
      <c r="F368" s="22" t="s">
        <v>1807</v>
      </c>
      <c r="G368" s="17" t="str">
        <f>_xlfn.XLOOKUP(D368,[5]Sheet1!$C:$C,[5]Sheet1!$F:$F,"-")</f>
        <v>Iqbal Aulia Rachman</v>
      </c>
      <c r="H368" s="18" t="str">
        <f>_xlfn.XLOOKUP(D368,[11]sheet!$B:$B,[11]sheet!$A:$A,0)</f>
        <v>IDM13C</v>
      </c>
    </row>
    <row r="369" spans="2:8">
      <c r="B369" s="24" t="s">
        <v>375</v>
      </c>
      <c r="C369" s="25" t="s">
        <v>376</v>
      </c>
      <c r="D369" s="26" t="s">
        <v>403</v>
      </c>
      <c r="E369" s="27" t="s">
        <v>1916</v>
      </c>
      <c r="F369" s="22" t="s">
        <v>1807</v>
      </c>
      <c r="G369" s="17" t="str">
        <f>_xlfn.XLOOKUP(D369,[5]Sheet1!$C:$C,[5]Sheet1!$F:$F,"-")</f>
        <v>Muhamad Adit Nurcita</v>
      </c>
      <c r="H369" s="18" t="str">
        <f>_xlfn.XLOOKUP(D369,[11]sheet!$B:$B,[11]sheet!$A:$A,0)</f>
        <v>IDM28B</v>
      </c>
    </row>
    <row r="370" spans="2:8">
      <c r="B370" s="24" t="s">
        <v>375</v>
      </c>
      <c r="C370" s="25" t="s">
        <v>376</v>
      </c>
      <c r="D370" s="26" t="s">
        <v>404</v>
      </c>
      <c r="E370" s="27" t="s">
        <v>1916</v>
      </c>
      <c r="F370" s="22" t="s">
        <v>1807</v>
      </c>
      <c r="G370" s="17" t="str">
        <f>_xlfn.XLOOKUP(D370,[5]Sheet1!$C:$C,[5]Sheet1!$F:$F,"-")</f>
        <v>Nur Fajar Abiyanto</v>
      </c>
      <c r="H370" s="18" t="str">
        <f>_xlfn.XLOOKUP(D370,[11]sheet!$B:$B,[11]sheet!$A:$A,0)</f>
        <v>IDM06D</v>
      </c>
    </row>
    <row r="371" spans="2:8">
      <c r="B371" s="24" t="s">
        <v>375</v>
      </c>
      <c r="C371" s="25" t="s">
        <v>376</v>
      </c>
      <c r="D371" s="26" t="s">
        <v>405</v>
      </c>
      <c r="E371" s="27" t="s">
        <v>1916</v>
      </c>
      <c r="F371" s="22" t="s">
        <v>1807</v>
      </c>
      <c r="G371" s="17" t="str">
        <f>_xlfn.XLOOKUP(D371,[5]Sheet1!$C:$C,[5]Sheet1!$F:$F,"-")</f>
        <v>Romi Ajromi</v>
      </c>
      <c r="H371" s="18" t="str">
        <f>_xlfn.XLOOKUP(D371,[11]sheet!$B:$B,[11]sheet!$A:$A,0)</f>
        <v>IDM19C</v>
      </c>
    </row>
    <row r="372" spans="2:8">
      <c r="B372" s="24" t="s">
        <v>375</v>
      </c>
      <c r="C372" s="25" t="s">
        <v>376</v>
      </c>
      <c r="D372" s="26" t="s">
        <v>406</v>
      </c>
      <c r="E372" s="27" t="s">
        <v>1916</v>
      </c>
      <c r="F372" s="22" t="s">
        <v>1807</v>
      </c>
      <c r="G372" s="17" t="str">
        <f>_xlfn.XLOOKUP(D372,[5]Sheet1!$C:$C,[5]Sheet1!$F:$F,"-")</f>
        <v>Sigit Prastio</v>
      </c>
      <c r="H372" s="18" t="str">
        <f>_xlfn.XLOOKUP(D372,[11]sheet!$B:$B,[11]sheet!$A:$A,0)</f>
        <v>IDM15E</v>
      </c>
    </row>
    <row r="373" spans="2:8">
      <c r="B373" s="24" t="s">
        <v>375</v>
      </c>
      <c r="C373" s="25" t="s">
        <v>376</v>
      </c>
      <c r="D373" s="26" t="s">
        <v>407</v>
      </c>
      <c r="E373" s="27" t="s">
        <v>1916</v>
      </c>
      <c r="F373" s="22" t="s">
        <v>1807</v>
      </c>
      <c r="G373" s="17" t="str">
        <f>_xlfn.XLOOKUP(D373,[5]Sheet1!$C:$C,[5]Sheet1!$F:$F,"-")</f>
        <v>Yogi Faturahman</v>
      </c>
      <c r="H373" s="18" t="str">
        <f>_xlfn.XLOOKUP(D373,[11]sheet!$B:$B,[11]sheet!$A:$A,0)</f>
        <v>IDM10C</v>
      </c>
    </row>
    <row r="374" spans="2:8">
      <c r="B374" s="24" t="s">
        <v>375</v>
      </c>
      <c r="C374" s="25" t="s">
        <v>376</v>
      </c>
      <c r="D374" s="26" t="s">
        <v>408</v>
      </c>
      <c r="E374" s="27" t="s">
        <v>1916</v>
      </c>
      <c r="F374" s="22" t="s">
        <v>1807</v>
      </c>
      <c r="G374" s="17" t="str">
        <f>_xlfn.XLOOKUP(D374,[5]Sheet1!$C:$C,[5]Sheet1!$F:$F,"-")</f>
        <v>Zaini Miftah</v>
      </c>
      <c r="H374" s="18" t="str">
        <f>_xlfn.XLOOKUP(D374,[11]sheet!$B:$B,[11]sheet!$A:$A,0)</f>
        <v>IDM04E</v>
      </c>
    </row>
    <row r="375" spans="2:8">
      <c r="B375" s="24" t="s">
        <v>375</v>
      </c>
      <c r="C375" s="25" t="s">
        <v>376</v>
      </c>
      <c r="D375" s="26" t="s">
        <v>409</v>
      </c>
      <c r="E375" s="27" t="s">
        <v>1916</v>
      </c>
      <c r="F375" s="22" t="s">
        <v>1808</v>
      </c>
      <c r="G375" s="17" t="str">
        <f>_xlfn.XLOOKUP(D375,[5]Sheet1!$C:$C,[5]Sheet1!$F:$F,"-")</f>
        <v>Dian Wunandar</v>
      </c>
      <c r="H375" s="18" t="str">
        <f>_xlfn.XLOOKUP(D375,[11]sheet!$B:$B,[11]sheet!$A:$A,0)</f>
        <v>BDO888</v>
      </c>
    </row>
    <row r="376" spans="2:8">
      <c r="B376" s="24" t="s">
        <v>375</v>
      </c>
      <c r="C376" s="25" t="s">
        <v>376</v>
      </c>
      <c r="D376" s="26" t="s">
        <v>410</v>
      </c>
      <c r="E376" s="27" t="s">
        <v>1941</v>
      </c>
      <c r="F376" s="22" t="s">
        <v>1809</v>
      </c>
      <c r="G376" s="17" t="str">
        <f>_xlfn.XLOOKUP(D376,[5]Sheet1!$C:$C,[5]Sheet1!$F:$F,"-")</f>
        <v>Adam Supriatna</v>
      </c>
      <c r="H376" s="18" t="str">
        <f>_xlfn.XLOOKUP(D376,[11]sheet!$B:$B,[11]sheet!$A:$A,0)</f>
        <v>GRT40A</v>
      </c>
    </row>
    <row r="377" spans="2:8">
      <c r="B377" s="24" t="s">
        <v>375</v>
      </c>
      <c r="C377" s="25" t="s">
        <v>376</v>
      </c>
      <c r="D377" s="26" t="s">
        <v>411</v>
      </c>
      <c r="E377" s="27" t="s">
        <v>1941</v>
      </c>
      <c r="F377" s="22" t="s">
        <v>1809</v>
      </c>
      <c r="G377" s="17" t="str">
        <f>_xlfn.XLOOKUP(D377,[5]Sheet1!$C:$C,[5]Sheet1!$F:$F,"-")</f>
        <v>Adi Firmansyah</v>
      </c>
      <c r="H377" s="18" t="str">
        <f>_xlfn.XLOOKUP(D377,[11]sheet!$B:$B,[11]sheet!$A:$A,0)</f>
        <v>GRT17B</v>
      </c>
    </row>
    <row r="378" spans="2:8">
      <c r="B378" s="24" t="s">
        <v>375</v>
      </c>
      <c r="C378" s="25" t="s">
        <v>376</v>
      </c>
      <c r="D378" s="26" t="s">
        <v>412</v>
      </c>
      <c r="E378" s="27" t="s">
        <v>1941</v>
      </c>
      <c r="F378" s="22" t="s">
        <v>1809</v>
      </c>
      <c r="G378" s="17" t="str">
        <f>_xlfn.XLOOKUP(D378,[5]Sheet1!$C:$C,[5]Sheet1!$F:$F,"-")</f>
        <v>Adi Firmansyah</v>
      </c>
      <c r="H378" s="18" t="str">
        <f>_xlfn.XLOOKUP(D378,[11]sheet!$B:$B,[11]sheet!$A:$A,0)</f>
        <v>GRT27B</v>
      </c>
    </row>
    <row r="379" spans="2:8">
      <c r="B379" s="24" t="s">
        <v>375</v>
      </c>
      <c r="C379" s="25" t="s">
        <v>376</v>
      </c>
      <c r="D379" s="26" t="s">
        <v>413</v>
      </c>
      <c r="E379" s="27" t="s">
        <v>1941</v>
      </c>
      <c r="F379" s="22" t="s">
        <v>1809</v>
      </c>
      <c r="G379" s="17" t="str">
        <f>_xlfn.XLOOKUP(D379,[5]Sheet1!$C:$C,[5]Sheet1!$F:$F,"-")</f>
        <v>Andri Henriyana</v>
      </c>
      <c r="H379" s="18" t="str">
        <f>_xlfn.XLOOKUP(D379,[11]sheet!$B:$B,[11]sheet!$A:$A,0)</f>
        <v>GRT06C</v>
      </c>
    </row>
    <row r="380" spans="2:8">
      <c r="B380" s="24" t="s">
        <v>375</v>
      </c>
      <c r="C380" s="25" t="s">
        <v>376</v>
      </c>
      <c r="D380" s="26" t="s">
        <v>414</v>
      </c>
      <c r="E380" s="27" t="s">
        <v>1941</v>
      </c>
      <c r="F380" s="22" t="s">
        <v>1809</v>
      </c>
      <c r="G380" s="17" t="str">
        <f>_xlfn.XLOOKUP(D380,[5]Sheet1!$C:$C,[5]Sheet1!$F:$F,"-")</f>
        <v>Dedi Martin</v>
      </c>
      <c r="H380" s="18" t="str">
        <f>_xlfn.XLOOKUP(D380,[11]sheet!$B:$B,[11]sheet!$A:$A,0)</f>
        <v>GRT10B</v>
      </c>
    </row>
    <row r="381" spans="2:8">
      <c r="B381" s="24" t="s">
        <v>375</v>
      </c>
      <c r="C381" s="25" t="s">
        <v>376</v>
      </c>
      <c r="D381" s="26" t="s">
        <v>415</v>
      </c>
      <c r="E381" s="27" t="s">
        <v>1941</v>
      </c>
      <c r="F381" s="22" t="s">
        <v>1809</v>
      </c>
      <c r="G381" s="17" t="str">
        <f>_xlfn.XLOOKUP(D381,[5]Sheet1!$C:$C,[5]Sheet1!$F:$F,"-")</f>
        <v>Deni Jaelani</v>
      </c>
      <c r="H381" s="18" t="str">
        <f>_xlfn.XLOOKUP(D381,[11]sheet!$B:$B,[11]sheet!$A:$A,0)</f>
        <v>GRT24B</v>
      </c>
    </row>
    <row r="382" spans="2:8">
      <c r="B382" s="24" t="s">
        <v>375</v>
      </c>
      <c r="C382" s="25" t="s">
        <v>376</v>
      </c>
      <c r="D382" s="26" t="s">
        <v>416</v>
      </c>
      <c r="E382" s="27" t="s">
        <v>1941</v>
      </c>
      <c r="F382" s="22" t="s">
        <v>1809</v>
      </c>
      <c r="G382" s="17" t="str">
        <f>_xlfn.XLOOKUP(D382,[5]Sheet1!$C:$C,[5]Sheet1!$F:$F,"-")</f>
        <v>Edwin Iskandar</v>
      </c>
      <c r="H382" s="18" t="str">
        <f>_xlfn.XLOOKUP(D382,[11]sheet!$B:$B,[11]sheet!$A:$A,0)</f>
        <v>GRT11A</v>
      </c>
    </row>
    <row r="383" spans="2:8">
      <c r="B383" s="24" t="s">
        <v>375</v>
      </c>
      <c r="C383" s="25" t="s">
        <v>376</v>
      </c>
      <c r="D383" s="26" t="s">
        <v>417</v>
      </c>
      <c r="E383" s="27" t="s">
        <v>1941</v>
      </c>
      <c r="F383" s="22" t="s">
        <v>1809</v>
      </c>
      <c r="G383" s="17" t="str">
        <f>_xlfn.XLOOKUP(D383,[5]Sheet1!$C:$C,[5]Sheet1!$F:$F,"-")</f>
        <v>Hasan Bisri</v>
      </c>
      <c r="H383" s="18" t="str">
        <f>_xlfn.XLOOKUP(D383,[11]sheet!$B:$B,[11]sheet!$A:$A,0)</f>
        <v>GRT07C</v>
      </c>
    </row>
    <row r="384" spans="2:8">
      <c r="B384" s="24" t="s">
        <v>375</v>
      </c>
      <c r="C384" s="25" t="s">
        <v>376</v>
      </c>
      <c r="D384" s="26" t="s">
        <v>418</v>
      </c>
      <c r="E384" s="27" t="s">
        <v>1941</v>
      </c>
      <c r="F384" s="22" t="s">
        <v>1809</v>
      </c>
      <c r="G384" s="17" t="str">
        <f>_xlfn.XLOOKUP(D384,[5]Sheet1!$C:$C,[5]Sheet1!$F:$F,"-")</f>
        <v>Ichsan Purnama</v>
      </c>
      <c r="H384" s="18" t="str">
        <f>_xlfn.XLOOKUP(D384,[11]sheet!$B:$B,[11]sheet!$A:$A,0)</f>
        <v>GRT19A</v>
      </c>
    </row>
    <row r="385" spans="2:8">
      <c r="B385" s="24" t="s">
        <v>375</v>
      </c>
      <c r="C385" s="25" t="s">
        <v>376</v>
      </c>
      <c r="D385" s="26" t="s">
        <v>419</v>
      </c>
      <c r="E385" s="27" t="s">
        <v>1941</v>
      </c>
      <c r="F385" s="22" t="s">
        <v>1809</v>
      </c>
      <c r="G385" s="17" t="str">
        <f>_xlfn.XLOOKUP(D385,[5]Sheet1!$C:$C,[5]Sheet1!$F:$F,"-")</f>
        <v>Kemal Nurjaman</v>
      </c>
      <c r="H385" s="18" t="str">
        <f>_xlfn.XLOOKUP(D385,[11]sheet!$B:$B,[11]sheet!$A:$A,0)</f>
        <v>GRT42</v>
      </c>
    </row>
    <row r="386" spans="2:8">
      <c r="B386" s="24" t="s">
        <v>375</v>
      </c>
      <c r="C386" s="25" t="s">
        <v>376</v>
      </c>
      <c r="D386" s="26" t="s">
        <v>420</v>
      </c>
      <c r="E386" s="27" t="s">
        <v>1941</v>
      </c>
      <c r="F386" s="22" t="s">
        <v>1809</v>
      </c>
      <c r="G386" s="17" t="str">
        <f>_xlfn.XLOOKUP(D386,[5]Sheet1!$C:$C,[5]Sheet1!$F:$F,"-")</f>
        <v>Lyusi Fathan Mubiena</v>
      </c>
      <c r="H386" s="18" t="str">
        <f>_xlfn.XLOOKUP(D386,[11]sheet!$B:$B,[11]sheet!$A:$A,0)</f>
        <v>GRT05C</v>
      </c>
    </row>
    <row r="387" spans="2:8">
      <c r="B387" s="24" t="s">
        <v>375</v>
      </c>
      <c r="C387" s="25" t="s">
        <v>376</v>
      </c>
      <c r="D387" s="26" t="s">
        <v>421</v>
      </c>
      <c r="E387" s="27" t="s">
        <v>1941</v>
      </c>
      <c r="F387" s="22" t="s">
        <v>1809</v>
      </c>
      <c r="G387" s="17" t="str">
        <f>_xlfn.XLOOKUP(D387,[5]Sheet1!$C:$C,[5]Sheet1!$F:$F,"-")</f>
        <v>Maulana Hisbulloh</v>
      </c>
      <c r="H387" s="18" t="str">
        <f>_xlfn.XLOOKUP(D387,[11]sheet!$B:$B,[11]sheet!$A:$A,0)</f>
        <v>GRT36A</v>
      </c>
    </row>
    <row r="388" spans="2:8">
      <c r="B388" s="24" t="s">
        <v>375</v>
      </c>
      <c r="C388" s="25" t="s">
        <v>376</v>
      </c>
      <c r="D388" s="26" t="s">
        <v>422</v>
      </c>
      <c r="E388" s="27" t="s">
        <v>1941</v>
      </c>
      <c r="F388" s="22" t="s">
        <v>1809</v>
      </c>
      <c r="G388" s="17" t="str">
        <f>_xlfn.XLOOKUP(D388,[5]Sheet1!$C:$C,[5]Sheet1!$F:$F,"-")</f>
        <v>Muhamad Ikhsan</v>
      </c>
      <c r="H388" s="18" t="str">
        <f>_xlfn.XLOOKUP(D388,[11]sheet!$B:$B,[11]sheet!$A:$A,0)</f>
        <v>GRT22C</v>
      </c>
    </row>
    <row r="389" spans="2:8">
      <c r="B389" s="24" t="s">
        <v>375</v>
      </c>
      <c r="C389" s="25" t="s">
        <v>376</v>
      </c>
      <c r="D389" s="26" t="s">
        <v>423</v>
      </c>
      <c r="E389" s="27" t="s">
        <v>1941</v>
      </c>
      <c r="F389" s="22" t="s">
        <v>1809</v>
      </c>
      <c r="G389" s="17" t="str">
        <f>_xlfn.XLOOKUP(D389,[5]Sheet1!$C:$C,[5]Sheet1!$F:$F,"-")</f>
        <v>Neri Hidayat</v>
      </c>
      <c r="H389" s="18" t="str">
        <f>_xlfn.XLOOKUP(D389,[11]sheet!$B:$B,[11]sheet!$A:$A,0)</f>
        <v>GRT26C</v>
      </c>
    </row>
    <row r="390" spans="2:8">
      <c r="B390" s="24" t="s">
        <v>375</v>
      </c>
      <c r="C390" s="25" t="s">
        <v>376</v>
      </c>
      <c r="D390" s="26" t="s">
        <v>424</v>
      </c>
      <c r="E390" s="27" t="s">
        <v>1941</v>
      </c>
      <c r="F390" s="22" t="s">
        <v>1809</v>
      </c>
      <c r="G390" s="17" t="str">
        <f>_xlfn.XLOOKUP(D390,[5]Sheet1!$C:$C,[5]Sheet1!$F:$F,"-")</f>
        <v>Regi Firmansyah</v>
      </c>
      <c r="H390" s="18" t="str">
        <f>_xlfn.XLOOKUP(D390,[11]sheet!$B:$B,[11]sheet!$A:$A,0)</f>
        <v>GRT41A</v>
      </c>
    </row>
    <row r="391" spans="2:8">
      <c r="B391" s="24" t="s">
        <v>375</v>
      </c>
      <c r="C391" s="25" t="s">
        <v>376</v>
      </c>
      <c r="D391" s="26" t="s">
        <v>425</v>
      </c>
      <c r="E391" s="27" t="s">
        <v>1941</v>
      </c>
      <c r="F391" s="22" t="s">
        <v>1809</v>
      </c>
      <c r="G391" s="17" t="str">
        <f>_xlfn.XLOOKUP(D391,[5]Sheet1!$C:$C,[5]Sheet1!$F:$F,"-")</f>
        <v>Rifki Shafik Fadillah</v>
      </c>
      <c r="H391" s="18" t="str">
        <f>_xlfn.XLOOKUP(D391,[11]sheet!$B:$B,[11]sheet!$A:$A,0)</f>
        <v>GRT16B</v>
      </c>
    </row>
    <row r="392" spans="2:8">
      <c r="B392" s="24" t="s">
        <v>375</v>
      </c>
      <c r="C392" s="25" t="s">
        <v>376</v>
      </c>
      <c r="D392" s="26" t="s">
        <v>426</v>
      </c>
      <c r="E392" s="27" t="s">
        <v>1941</v>
      </c>
      <c r="F392" s="22" t="s">
        <v>1809</v>
      </c>
      <c r="G392" s="17" t="str">
        <f>_xlfn.XLOOKUP(D392,[5]Sheet1!$C:$C,[5]Sheet1!$F:$F,"-")</f>
        <v>Rifki Shafik Fadillah</v>
      </c>
      <c r="H392" s="18" t="str">
        <f>_xlfn.XLOOKUP(D392,[11]sheet!$B:$B,[11]sheet!$A:$A,0)</f>
        <v>GRT31B</v>
      </c>
    </row>
    <row r="393" spans="2:8">
      <c r="B393" s="24" t="s">
        <v>375</v>
      </c>
      <c r="C393" s="25" t="s">
        <v>376</v>
      </c>
      <c r="D393" s="26" t="s">
        <v>427</v>
      </c>
      <c r="E393" s="27" t="s">
        <v>1941</v>
      </c>
      <c r="F393" s="22" t="s">
        <v>1809</v>
      </c>
      <c r="G393" s="17" t="str">
        <f>_xlfn.XLOOKUP(D393,[5]Sheet1!$C:$C,[5]Sheet1!$F:$F,"-")</f>
        <v>Robi Ta'dim Nurdiansyah</v>
      </c>
      <c r="H393" s="18" t="str">
        <f>_xlfn.XLOOKUP(D393,[11]sheet!$B:$B,[11]sheet!$A:$A,0)</f>
        <v>GRT03D</v>
      </c>
    </row>
    <row r="394" spans="2:8">
      <c r="B394" s="24" t="s">
        <v>375</v>
      </c>
      <c r="C394" s="25" t="s">
        <v>376</v>
      </c>
      <c r="D394" s="26" t="s">
        <v>428</v>
      </c>
      <c r="E394" s="27" t="s">
        <v>1941</v>
      </c>
      <c r="F394" s="22" t="s">
        <v>1809</v>
      </c>
      <c r="G394" s="17" t="str">
        <f>_xlfn.XLOOKUP(D394,[5]Sheet1!$C:$C,[5]Sheet1!$F:$F,"-")</f>
        <v>Rosi Riswanto</v>
      </c>
      <c r="H394" s="18" t="str">
        <f>_xlfn.XLOOKUP(D394,[11]sheet!$B:$B,[11]sheet!$A:$A,0)</f>
        <v>GRT02A</v>
      </c>
    </row>
    <row r="395" spans="2:8">
      <c r="B395" s="24" t="s">
        <v>375</v>
      </c>
      <c r="C395" s="25" t="s">
        <v>376</v>
      </c>
      <c r="D395" s="26" t="s">
        <v>429</v>
      </c>
      <c r="E395" s="27" t="s">
        <v>1941</v>
      </c>
      <c r="F395" s="22" t="s">
        <v>1809</v>
      </c>
      <c r="G395" s="17" t="str">
        <f>_xlfn.XLOOKUP(D395,[5]Sheet1!$C:$C,[5]Sheet1!$F:$F,"-")</f>
        <v>Sayu Mulhasyim</v>
      </c>
      <c r="H395" s="18" t="str">
        <f>_xlfn.XLOOKUP(D395,[11]sheet!$B:$B,[11]sheet!$A:$A,0)</f>
        <v>GRT37C</v>
      </c>
    </row>
    <row r="396" spans="2:8">
      <c r="B396" s="24" t="s">
        <v>375</v>
      </c>
      <c r="C396" s="25" t="s">
        <v>376</v>
      </c>
      <c r="D396" s="26" t="s">
        <v>430</v>
      </c>
      <c r="E396" s="27" t="s">
        <v>1941</v>
      </c>
      <c r="F396" s="22" t="s">
        <v>1809</v>
      </c>
      <c r="G396" s="17" t="str">
        <f>_xlfn.XLOOKUP(D396,[5]Sheet1!$C:$C,[5]Sheet1!$F:$F,"-")</f>
        <v>Syahrul Abu Bakar</v>
      </c>
      <c r="H396" s="18" t="str">
        <f>_xlfn.XLOOKUP(D396,[11]sheet!$B:$B,[11]sheet!$A:$A,0)</f>
        <v>GRT41C</v>
      </c>
    </row>
    <row r="397" spans="2:8">
      <c r="B397" s="24" t="s">
        <v>375</v>
      </c>
      <c r="C397" s="25" t="s">
        <v>376</v>
      </c>
      <c r="D397" s="26" t="s">
        <v>431</v>
      </c>
      <c r="E397" s="27" t="s">
        <v>1941</v>
      </c>
      <c r="F397" s="22" t="s">
        <v>1809</v>
      </c>
      <c r="G397" s="17" t="str">
        <f>_xlfn.XLOOKUP(D397,[5]Sheet1!$C:$C,[5]Sheet1!$F:$F,"-")</f>
        <v>Undang Ramdani</v>
      </c>
      <c r="H397" s="18" t="str">
        <f>_xlfn.XLOOKUP(D397,[11]sheet!$B:$B,[11]sheet!$A:$A,0)</f>
        <v>GRT25B</v>
      </c>
    </row>
    <row r="398" spans="2:8">
      <c r="B398" s="24" t="s">
        <v>375</v>
      </c>
      <c r="C398" s="25" t="s">
        <v>376</v>
      </c>
      <c r="D398" s="26" t="s">
        <v>432</v>
      </c>
      <c r="E398" s="27" t="s">
        <v>1941</v>
      </c>
      <c r="F398" s="22" t="s">
        <v>1809</v>
      </c>
      <c r="G398" s="17" t="str">
        <f>_xlfn.XLOOKUP(D398,[5]Sheet1!$C:$C,[5]Sheet1!$F:$F,"-")</f>
        <v>Undang Ramdani</v>
      </c>
      <c r="H398" s="18" t="str">
        <f>_xlfn.XLOOKUP(D398,[11]sheet!$B:$B,[11]sheet!$A:$A,0)</f>
        <v>GRT32A</v>
      </c>
    </row>
    <row r="399" spans="2:8">
      <c r="B399" s="24" t="s">
        <v>375</v>
      </c>
      <c r="C399" s="25" t="s">
        <v>376</v>
      </c>
      <c r="D399" s="26" t="s">
        <v>433</v>
      </c>
      <c r="E399" s="27" t="s">
        <v>1941</v>
      </c>
      <c r="F399" s="22" t="s">
        <v>1809</v>
      </c>
      <c r="G399" s="17" t="str">
        <f>_xlfn.XLOOKUP(D399,[5]Sheet1!$C:$C,[5]Sheet1!$F:$F,"-")</f>
        <v>Usep kamaludin</v>
      </c>
      <c r="H399" s="18" t="str">
        <f>_xlfn.XLOOKUP(D399,[11]sheet!$B:$B,[11]sheet!$A:$A,0)</f>
        <v>GRT33C</v>
      </c>
    </row>
    <row r="400" spans="2:8">
      <c r="B400" s="24" t="s">
        <v>375</v>
      </c>
      <c r="C400" s="25" t="s">
        <v>376</v>
      </c>
      <c r="D400" s="26" t="s">
        <v>434</v>
      </c>
      <c r="E400" s="27" t="s">
        <v>1941</v>
      </c>
      <c r="F400" s="22" t="s">
        <v>1810</v>
      </c>
      <c r="G400" s="17" t="str">
        <f>_xlfn.XLOOKUP(D400,[5]Sheet1!$C:$C,[5]Sheet1!$F:$F,"-")</f>
        <v>Ade Rahmat</v>
      </c>
      <c r="H400" s="18" t="str">
        <f>_xlfn.XLOOKUP(D400,[11]sheet!$B:$B,[11]sheet!$A:$A,0)</f>
        <v>SOG26A</v>
      </c>
    </row>
    <row r="401" spans="2:8">
      <c r="B401" s="24" t="s">
        <v>375</v>
      </c>
      <c r="C401" s="25" t="s">
        <v>376</v>
      </c>
      <c r="D401" s="26" t="s">
        <v>435</v>
      </c>
      <c r="E401" s="27" t="s">
        <v>1941</v>
      </c>
      <c r="F401" s="22" t="s">
        <v>1810</v>
      </c>
      <c r="G401" s="17" t="str">
        <f>_xlfn.XLOOKUP(D401,[5]Sheet1!$C:$C,[5]Sheet1!$F:$F,"-")</f>
        <v>Anas Nazal Huda</v>
      </c>
      <c r="H401" s="18" t="str">
        <f>_xlfn.XLOOKUP(D401,[11]sheet!$B:$B,[11]sheet!$A:$A,0)</f>
        <v>BDO08D</v>
      </c>
    </row>
    <row r="402" spans="2:8">
      <c r="B402" s="24" t="s">
        <v>375</v>
      </c>
      <c r="C402" s="25" t="s">
        <v>376</v>
      </c>
      <c r="D402" s="26" t="s">
        <v>436</v>
      </c>
      <c r="E402" s="27" t="s">
        <v>1941</v>
      </c>
      <c r="F402" s="22" t="s">
        <v>1810</v>
      </c>
      <c r="G402" s="17" t="str">
        <f>_xlfn.XLOOKUP(D402,[5]Sheet1!$C:$C,[5]Sheet1!$F:$F,"-")</f>
        <v>Andi Herdiansyah</v>
      </c>
      <c r="H402" s="18" t="str">
        <f>_xlfn.XLOOKUP(D402,[11]sheet!$B:$B,[11]sheet!$A:$A,0)</f>
        <v>SOG52</v>
      </c>
    </row>
    <row r="403" spans="2:8">
      <c r="B403" s="24" t="s">
        <v>375</v>
      </c>
      <c r="C403" s="25" t="s">
        <v>376</v>
      </c>
      <c r="D403" s="26" t="s">
        <v>437</v>
      </c>
      <c r="E403" s="27" t="s">
        <v>1941</v>
      </c>
      <c r="F403" s="22" t="s">
        <v>1810</v>
      </c>
      <c r="G403" s="17" t="str">
        <f>_xlfn.XLOOKUP(D403,[5]Sheet1!$C:$C,[5]Sheet1!$F:$F,"-")</f>
        <v>Andi Saeful Rahman</v>
      </c>
      <c r="H403" s="18" t="str">
        <f>_xlfn.XLOOKUP(D403,[11]sheet!$B:$B,[11]sheet!$A:$A,0)</f>
        <v>BDO96</v>
      </c>
    </row>
    <row r="404" spans="2:8">
      <c r="B404" s="24" t="s">
        <v>375</v>
      </c>
      <c r="C404" s="25" t="s">
        <v>376</v>
      </c>
      <c r="D404" s="26" t="s">
        <v>438</v>
      </c>
      <c r="E404" s="27" t="s">
        <v>1941</v>
      </c>
      <c r="F404" s="22" t="s">
        <v>1810</v>
      </c>
      <c r="G404" s="17" t="str">
        <f>_xlfn.XLOOKUP(D404,[5]Sheet1!$C:$C,[5]Sheet1!$F:$F,"-")</f>
        <v>Asep Romli</v>
      </c>
      <c r="H404" s="18" t="str">
        <f>_xlfn.XLOOKUP(D404,[11]sheet!$B:$B,[11]sheet!$A:$A,0)</f>
        <v>SOG39</v>
      </c>
    </row>
    <row r="405" spans="2:8">
      <c r="B405" s="24" t="s">
        <v>375</v>
      </c>
      <c r="C405" s="25" t="s">
        <v>376</v>
      </c>
      <c r="D405" s="26" t="s">
        <v>439</v>
      </c>
      <c r="E405" s="27" t="s">
        <v>1941</v>
      </c>
      <c r="F405" s="22" t="s">
        <v>1810</v>
      </c>
      <c r="G405" s="17" t="str">
        <f>_xlfn.XLOOKUP(D405,[5]Sheet1!$C:$C,[5]Sheet1!$F:$F,"-")</f>
        <v>Dani Alvin</v>
      </c>
      <c r="H405" s="18" t="str">
        <f>_xlfn.XLOOKUP(D405,[11]sheet!$B:$B,[11]sheet!$A:$A,0)</f>
        <v>SOG27A</v>
      </c>
    </row>
    <row r="406" spans="2:8">
      <c r="B406" s="24" t="s">
        <v>375</v>
      </c>
      <c r="C406" s="25" t="s">
        <v>376</v>
      </c>
      <c r="D406" s="26" t="s">
        <v>440</v>
      </c>
      <c r="E406" s="27" t="s">
        <v>1941</v>
      </c>
      <c r="F406" s="22" t="s">
        <v>1810</v>
      </c>
      <c r="G406" s="17" t="str">
        <f>_xlfn.XLOOKUP(D406,[5]Sheet1!$C:$C,[5]Sheet1!$F:$F,"-")</f>
        <v>Denira Novalita</v>
      </c>
      <c r="H406" s="18" t="str">
        <f>_xlfn.XLOOKUP(D406,[11]sheet!$B:$B,[11]sheet!$A:$A,0)</f>
        <v>SOG44</v>
      </c>
    </row>
    <row r="407" spans="2:8">
      <c r="B407" s="24" t="s">
        <v>375</v>
      </c>
      <c r="C407" s="25" t="s">
        <v>376</v>
      </c>
      <c r="D407" s="26" t="s">
        <v>441</v>
      </c>
      <c r="E407" s="27" t="s">
        <v>1941</v>
      </c>
      <c r="F407" s="22" t="s">
        <v>1810</v>
      </c>
      <c r="G407" s="17" t="str">
        <f>_xlfn.XLOOKUP(D407,[5]Sheet1!$C:$C,[5]Sheet1!$F:$F,"-")</f>
        <v>Dionofan Kurnia Pratama</v>
      </c>
      <c r="H407" s="18" t="str">
        <f>_xlfn.XLOOKUP(D407,[11]sheet!$B:$B,[11]sheet!$A:$A,0)</f>
        <v>BDO94</v>
      </c>
    </row>
    <row r="408" spans="2:8">
      <c r="B408" s="24" t="s">
        <v>375</v>
      </c>
      <c r="C408" s="25" t="s">
        <v>376</v>
      </c>
      <c r="D408" s="26" t="s">
        <v>442</v>
      </c>
      <c r="E408" s="27" t="s">
        <v>1941</v>
      </c>
      <c r="F408" s="22" t="s">
        <v>1810</v>
      </c>
      <c r="G408" s="17" t="str">
        <f>_xlfn.XLOOKUP(D408,[5]Sheet1!$C:$C,[5]Sheet1!$F:$F,"-")</f>
        <v>Faisal Maisandi</v>
      </c>
      <c r="H408" s="18" t="str">
        <f>_xlfn.XLOOKUP(D408,[11]sheet!$B:$B,[11]sheet!$A:$A,0)</f>
        <v>SOG29</v>
      </c>
    </row>
    <row r="409" spans="2:8">
      <c r="B409" s="24" t="s">
        <v>375</v>
      </c>
      <c r="C409" s="25" t="s">
        <v>376</v>
      </c>
      <c r="D409" s="26" t="s">
        <v>443</v>
      </c>
      <c r="E409" s="27" t="s">
        <v>1941</v>
      </c>
      <c r="F409" s="22" t="s">
        <v>1810</v>
      </c>
      <c r="G409" s="17" t="str">
        <f>_xlfn.XLOOKUP(D409,[5]Sheet1!$C:$C,[5]Sheet1!$F:$F,"-")</f>
        <v>Ilham Achmad Muhadzir</v>
      </c>
      <c r="H409" s="18" t="str">
        <f>_xlfn.XLOOKUP(D409,[11]sheet!$B:$B,[11]sheet!$A:$A,0)</f>
        <v>SOG19</v>
      </c>
    </row>
    <row r="410" spans="2:8">
      <c r="B410" s="24" t="s">
        <v>375</v>
      </c>
      <c r="C410" s="25" t="s">
        <v>376</v>
      </c>
      <c r="D410" s="26" t="s">
        <v>444</v>
      </c>
      <c r="E410" s="27" t="s">
        <v>1941</v>
      </c>
      <c r="F410" s="22" t="s">
        <v>1810</v>
      </c>
      <c r="G410" s="17" t="str">
        <f>_xlfn.XLOOKUP(D410,[5]Sheet1!$C:$C,[5]Sheet1!$F:$F,"-")</f>
        <v>Mario Aditya Firmansyah</v>
      </c>
      <c r="H410" s="18" t="str">
        <f>_xlfn.XLOOKUP(D410,[11]sheet!$B:$B,[11]sheet!$A:$A,0)</f>
        <v>SOG38</v>
      </c>
    </row>
    <row r="411" spans="2:8">
      <c r="B411" s="24" t="s">
        <v>375</v>
      </c>
      <c r="C411" s="25" t="s">
        <v>376</v>
      </c>
      <c r="D411" s="26" t="s">
        <v>445</v>
      </c>
      <c r="E411" s="27" t="s">
        <v>1941</v>
      </c>
      <c r="F411" s="22" t="s">
        <v>1810</v>
      </c>
      <c r="G411" s="17" t="str">
        <f>_xlfn.XLOOKUP(D411,[5]Sheet1!$C:$C,[5]Sheet1!$F:$F,"-")</f>
        <v>Muhammad Salim Riyadul Gupron</v>
      </c>
      <c r="H411" s="18" t="str">
        <f>_xlfn.XLOOKUP(D411,[11]sheet!$B:$B,[11]sheet!$A:$A,0)</f>
        <v>SOG32</v>
      </c>
    </row>
    <row r="412" spans="2:8">
      <c r="B412" s="24" t="s">
        <v>375</v>
      </c>
      <c r="C412" s="25" t="s">
        <v>376</v>
      </c>
      <c r="D412" s="26" t="s">
        <v>446</v>
      </c>
      <c r="E412" s="27" t="s">
        <v>1941</v>
      </c>
      <c r="F412" s="22" t="s">
        <v>1810</v>
      </c>
      <c r="G412" s="17" t="str">
        <f>_xlfn.XLOOKUP(D412,[5]Sheet1!$C:$C,[5]Sheet1!$F:$F,"-")</f>
        <v>Novi Septriani</v>
      </c>
      <c r="H412" s="18" t="str">
        <f>_xlfn.XLOOKUP(D412,[11]sheet!$B:$B,[11]sheet!$A:$A,0)</f>
        <v>BDO02A</v>
      </c>
    </row>
    <row r="413" spans="2:8">
      <c r="B413" s="24" t="s">
        <v>375</v>
      </c>
      <c r="C413" s="25" t="s">
        <v>376</v>
      </c>
      <c r="D413" s="26" t="s">
        <v>447</v>
      </c>
      <c r="E413" s="27" t="s">
        <v>1941</v>
      </c>
      <c r="F413" s="22" t="s">
        <v>1810</v>
      </c>
      <c r="G413" s="17" t="str">
        <f>_xlfn.XLOOKUP(D413,[5]Sheet1!$C:$C,[5]Sheet1!$F:$F,"-")</f>
        <v>Rizky Zidan Haris Muharomi</v>
      </c>
      <c r="H413" s="18" t="str">
        <f>_xlfn.XLOOKUP(D413,[11]sheet!$B:$B,[11]sheet!$A:$A,0)</f>
        <v>SOG25C</v>
      </c>
    </row>
    <row r="414" spans="2:8">
      <c r="B414" s="24" t="s">
        <v>375</v>
      </c>
      <c r="C414" s="25" t="s">
        <v>376</v>
      </c>
      <c r="D414" s="26" t="s">
        <v>448</v>
      </c>
      <c r="E414" s="27" t="s">
        <v>1941</v>
      </c>
      <c r="F414" s="22" t="s">
        <v>1810</v>
      </c>
      <c r="G414" s="17" t="str">
        <f>_xlfn.XLOOKUP(D414,[5]Sheet1!$C:$C,[5]Sheet1!$F:$F,"-")</f>
        <v>Sendi Moh Rahayu</v>
      </c>
      <c r="H414" s="18" t="str">
        <f>_xlfn.XLOOKUP(D414,[11]sheet!$B:$B,[11]sheet!$A:$A,0)</f>
        <v>SOG05</v>
      </c>
    </row>
    <row r="415" spans="2:8">
      <c r="B415" s="24" t="s">
        <v>375</v>
      </c>
      <c r="C415" s="25" t="s">
        <v>376</v>
      </c>
      <c r="D415" s="26" t="s">
        <v>449</v>
      </c>
      <c r="E415" s="27" t="s">
        <v>1941</v>
      </c>
      <c r="F415" s="22" t="s">
        <v>1810</v>
      </c>
      <c r="G415" s="17" t="str">
        <f>_xlfn.XLOOKUP(D415,[5]Sheet1!$C:$C,[5]Sheet1!$F:$F,"-")</f>
        <v>Soni</v>
      </c>
      <c r="H415" s="18" t="str">
        <f>_xlfn.XLOOKUP(D415,[11]sheet!$B:$B,[11]sheet!$A:$A,0)</f>
        <v>SOG30</v>
      </c>
    </row>
    <row r="416" spans="2:8">
      <c r="B416" s="24" t="s">
        <v>375</v>
      </c>
      <c r="C416" s="25" t="s">
        <v>376</v>
      </c>
      <c r="D416" s="26" t="s">
        <v>450</v>
      </c>
      <c r="E416" s="27" t="s">
        <v>1941</v>
      </c>
      <c r="F416" s="22" t="s">
        <v>1810</v>
      </c>
      <c r="G416" s="17" t="str">
        <f>_xlfn.XLOOKUP(D416,[5]Sheet1!$C:$C,[5]Sheet1!$F:$F,"-")</f>
        <v>Soni</v>
      </c>
      <c r="H416" s="18" t="str">
        <f>_xlfn.XLOOKUP(D416,[11]sheet!$B:$B,[11]sheet!$A:$A,0)</f>
        <v>SOG31E</v>
      </c>
    </row>
    <row r="417" spans="2:8">
      <c r="B417" s="24" t="s">
        <v>375</v>
      </c>
      <c r="C417" s="25" t="s">
        <v>376</v>
      </c>
      <c r="D417" s="26" t="s">
        <v>451</v>
      </c>
      <c r="E417" s="27" t="s">
        <v>1941</v>
      </c>
      <c r="F417" s="22" t="s">
        <v>1810</v>
      </c>
      <c r="G417" s="17" t="str">
        <f>_xlfn.XLOOKUP(D417,[5]Sheet1!$C:$C,[5]Sheet1!$F:$F,"-")</f>
        <v>Syifa Agustian</v>
      </c>
      <c r="H417" s="18" t="str">
        <f>_xlfn.XLOOKUP(D417,[11]sheet!$B:$B,[11]sheet!$A:$A,0)</f>
        <v>SOG21B</v>
      </c>
    </row>
    <row r="418" spans="2:8">
      <c r="B418" s="24" t="s">
        <v>375</v>
      </c>
      <c r="C418" s="25" t="s">
        <v>376</v>
      </c>
      <c r="D418" s="26" t="s">
        <v>452</v>
      </c>
      <c r="E418" s="27" t="s">
        <v>1941</v>
      </c>
      <c r="F418" s="22" t="s">
        <v>1811</v>
      </c>
      <c r="G418" s="17" t="str">
        <f>_xlfn.XLOOKUP(D418,[5]Sheet1!$C:$C,[5]Sheet1!$F:$F,"-")</f>
        <v>Ansor Fauzi Fadillah</v>
      </c>
      <c r="H418" s="18" t="str">
        <f>_xlfn.XLOOKUP(D418,[11]sheet!$B:$B,[11]sheet!$A:$A,0)</f>
        <v>KRW23</v>
      </c>
    </row>
    <row r="419" spans="2:8">
      <c r="B419" s="24" t="s">
        <v>375</v>
      </c>
      <c r="C419" s="25" t="s">
        <v>376</v>
      </c>
      <c r="D419" s="26" t="s">
        <v>453</v>
      </c>
      <c r="E419" s="27" t="s">
        <v>1941</v>
      </c>
      <c r="F419" s="22" t="s">
        <v>1811</v>
      </c>
      <c r="G419" s="17" t="str">
        <f>_xlfn.XLOOKUP(D419,[5]Sheet1!$C:$C,[5]Sheet1!$F:$F,"-")</f>
        <v>Ansor Fauzi Fadillah</v>
      </c>
      <c r="H419" s="18" t="str">
        <f>_xlfn.XLOOKUP(D419,[11]sheet!$B:$B,[11]sheet!$A:$A,0)</f>
        <v>KRW36</v>
      </c>
    </row>
    <row r="420" spans="2:8">
      <c r="B420" s="24" t="s">
        <v>375</v>
      </c>
      <c r="C420" s="25" t="s">
        <v>376</v>
      </c>
      <c r="D420" s="26" t="s">
        <v>454</v>
      </c>
      <c r="E420" s="27" t="s">
        <v>1941</v>
      </c>
      <c r="F420" s="22" t="s">
        <v>1811</v>
      </c>
      <c r="G420" s="17" t="str">
        <f>_xlfn.XLOOKUP(D420,[5]Sheet1!$C:$C,[5]Sheet1!$F:$F,"-")</f>
        <v>Ari Budaeri Addawami</v>
      </c>
      <c r="H420" s="18" t="str">
        <f>_xlfn.XLOOKUP(D420,[11]sheet!$B:$B,[11]sheet!$A:$A,0)</f>
        <v>KRW18</v>
      </c>
    </row>
    <row r="421" spans="2:8">
      <c r="B421" s="24" t="s">
        <v>375</v>
      </c>
      <c r="C421" s="25" t="s">
        <v>376</v>
      </c>
      <c r="D421" s="26" t="s">
        <v>455</v>
      </c>
      <c r="E421" s="27" t="s">
        <v>1941</v>
      </c>
      <c r="F421" s="22" t="s">
        <v>1811</v>
      </c>
      <c r="G421" s="17" t="str">
        <f>_xlfn.XLOOKUP(D421,[5]Sheet1!$C:$C,[5]Sheet1!$F:$F,"-")</f>
        <v>Aril Ardiansyah</v>
      </c>
      <c r="H421" s="18" t="str">
        <f>_xlfn.XLOOKUP(D421,[11]sheet!$B:$B,[11]sheet!$A:$A,0)</f>
        <v>CKP03A</v>
      </c>
    </row>
    <row r="422" spans="2:8">
      <c r="B422" s="24" t="s">
        <v>375</v>
      </c>
      <c r="C422" s="25" t="s">
        <v>376</v>
      </c>
      <c r="D422" s="26" t="s">
        <v>456</v>
      </c>
      <c r="E422" s="27" t="s">
        <v>1941</v>
      </c>
      <c r="F422" s="22" t="s">
        <v>1811</v>
      </c>
      <c r="G422" s="17" t="str">
        <f>_xlfn.XLOOKUP(D422,[5]Sheet1!$C:$C,[5]Sheet1!$F:$F,"-")</f>
        <v>Asep</v>
      </c>
      <c r="H422" s="18" t="str">
        <f>_xlfn.XLOOKUP(D422,[11]sheet!$B:$B,[11]sheet!$A:$A,0)</f>
        <v>KRW23B</v>
      </c>
    </row>
    <row r="423" spans="2:8">
      <c r="B423" s="24" t="s">
        <v>375</v>
      </c>
      <c r="C423" s="25" t="s">
        <v>376</v>
      </c>
      <c r="D423" s="26" t="s">
        <v>457</v>
      </c>
      <c r="E423" s="27" t="s">
        <v>1941</v>
      </c>
      <c r="F423" s="22" t="s">
        <v>1811</v>
      </c>
      <c r="G423" s="17" t="str">
        <f>_xlfn.XLOOKUP(D423,[5]Sheet1!$C:$C,[5]Sheet1!$F:$F,"-")</f>
        <v>Dede Asikin</v>
      </c>
      <c r="H423" s="18" t="str">
        <f>_xlfn.XLOOKUP(D423,[11]sheet!$B:$B,[11]sheet!$A:$A,0)</f>
        <v>KRW21</v>
      </c>
    </row>
    <row r="424" spans="2:8">
      <c r="B424" s="24" t="s">
        <v>375</v>
      </c>
      <c r="C424" s="25" t="s">
        <v>376</v>
      </c>
      <c r="D424" s="26" t="s">
        <v>458</v>
      </c>
      <c r="E424" s="27" t="s">
        <v>1941</v>
      </c>
      <c r="F424" s="22" t="s">
        <v>1811</v>
      </c>
      <c r="G424" s="17" t="str">
        <f>_xlfn.XLOOKUP(D424,[5]Sheet1!$C:$C,[5]Sheet1!$F:$F,"-")</f>
        <v>Fauzi Alimashyar</v>
      </c>
      <c r="H424" s="18" t="str">
        <f>_xlfn.XLOOKUP(D424,[11]sheet!$B:$B,[11]sheet!$A:$A,0)</f>
        <v>KRW03A</v>
      </c>
    </row>
    <row r="425" spans="2:8">
      <c r="B425" s="24" t="s">
        <v>375</v>
      </c>
      <c r="C425" s="25" t="s">
        <v>376</v>
      </c>
      <c r="D425" s="26" t="s">
        <v>459</v>
      </c>
      <c r="E425" s="27" t="s">
        <v>1941</v>
      </c>
      <c r="F425" s="22" t="s">
        <v>1811</v>
      </c>
      <c r="G425" s="17" t="str">
        <f>_xlfn.XLOOKUP(D425,[5]Sheet1!$C:$C,[5]Sheet1!$F:$F,"-")</f>
        <v>Indra Rukmana</v>
      </c>
      <c r="H425" s="18" t="str">
        <f>_xlfn.XLOOKUP(D425,[11]sheet!$B:$B,[11]sheet!$A:$A,0)</f>
        <v>KRW24</v>
      </c>
    </row>
    <row r="426" spans="2:8">
      <c r="B426" s="24" t="s">
        <v>375</v>
      </c>
      <c r="C426" s="25" t="s">
        <v>376</v>
      </c>
      <c r="D426" s="26" t="s">
        <v>460</v>
      </c>
      <c r="E426" s="27" t="s">
        <v>1941</v>
      </c>
      <c r="F426" s="22" t="s">
        <v>1811</v>
      </c>
      <c r="G426" s="17" t="str">
        <f>_xlfn.XLOOKUP(D426,[5]Sheet1!$C:$C,[5]Sheet1!$F:$F,"-")</f>
        <v>Indra Rukmana</v>
      </c>
      <c r="H426" s="18" t="str">
        <f>_xlfn.XLOOKUP(D426,[11]sheet!$B:$B,[11]sheet!$A:$A,0)</f>
        <v>KRW12</v>
      </c>
    </row>
    <row r="427" spans="2:8">
      <c r="B427" s="24" t="s">
        <v>375</v>
      </c>
      <c r="C427" s="25" t="s">
        <v>376</v>
      </c>
      <c r="D427" s="26" t="s">
        <v>461</v>
      </c>
      <c r="E427" s="27" t="s">
        <v>1941</v>
      </c>
      <c r="F427" s="22" t="s">
        <v>1811</v>
      </c>
      <c r="G427" s="17" t="str">
        <f>_xlfn.XLOOKUP(D427,[5]Sheet1!$C:$C,[5]Sheet1!$F:$F,"-")</f>
        <v>Januar Egy Panjayu</v>
      </c>
      <c r="H427" s="18" t="str">
        <f>_xlfn.XLOOKUP(D427,[11]sheet!$B:$B,[11]sheet!$A:$A,0)</f>
        <v>KRW22C</v>
      </c>
    </row>
    <row r="428" spans="2:8">
      <c r="B428" s="24" t="s">
        <v>375</v>
      </c>
      <c r="C428" s="25" t="s">
        <v>376</v>
      </c>
      <c r="D428" s="26" t="s">
        <v>462</v>
      </c>
      <c r="E428" s="27" t="s">
        <v>1941</v>
      </c>
      <c r="F428" s="22" t="s">
        <v>1811</v>
      </c>
      <c r="G428" s="17" t="str">
        <f>_xlfn.XLOOKUP(D428,[5]Sheet1!$C:$C,[5]Sheet1!$F:$F,"-")</f>
        <v>Khoeruman Sunjaya</v>
      </c>
      <c r="H428" s="18" t="str">
        <f>_xlfn.XLOOKUP(D428,[11]sheet!$B:$B,[11]sheet!$A:$A,0)</f>
        <v>KRW38</v>
      </c>
    </row>
    <row r="429" spans="2:8">
      <c r="B429" s="24" t="s">
        <v>375</v>
      </c>
      <c r="C429" s="25" t="s">
        <v>376</v>
      </c>
      <c r="D429" s="26" t="s">
        <v>463</v>
      </c>
      <c r="E429" s="27" t="s">
        <v>1941</v>
      </c>
      <c r="F429" s="22" t="s">
        <v>1811</v>
      </c>
      <c r="G429" s="17" t="str">
        <f>_xlfn.XLOOKUP(D429,[5]Sheet1!$C:$C,[5]Sheet1!$F:$F,"-")</f>
        <v>Muhammad Agung Maulidia</v>
      </c>
      <c r="H429" s="18" t="str">
        <f>_xlfn.XLOOKUP(D429,[11]sheet!$B:$B,[11]sheet!$A:$A,0)</f>
        <v>KRW25</v>
      </c>
    </row>
    <row r="430" spans="2:8">
      <c r="B430" s="24" t="s">
        <v>375</v>
      </c>
      <c r="C430" s="25" t="s">
        <v>376</v>
      </c>
      <c r="D430" s="26" t="s">
        <v>464</v>
      </c>
      <c r="E430" s="27" t="s">
        <v>1941</v>
      </c>
      <c r="F430" s="22" t="s">
        <v>1811</v>
      </c>
      <c r="G430" s="17" t="str">
        <f>_xlfn.XLOOKUP(D430,[5]Sheet1!$C:$C,[5]Sheet1!$F:$F,"-")</f>
        <v>Muhammad Bagus Rifa'i</v>
      </c>
      <c r="H430" s="18" t="str">
        <f>_xlfn.XLOOKUP(D430,[11]sheet!$B:$B,[11]sheet!$A:$A,0)</f>
        <v>KRW20F</v>
      </c>
    </row>
    <row r="431" spans="2:8">
      <c r="B431" s="24" t="s">
        <v>375</v>
      </c>
      <c r="C431" s="25" t="s">
        <v>376</v>
      </c>
      <c r="D431" s="26" t="s">
        <v>465</v>
      </c>
      <c r="E431" s="27" t="s">
        <v>1941</v>
      </c>
      <c r="F431" s="22" t="s">
        <v>1811</v>
      </c>
      <c r="G431" s="17" t="str">
        <f>_xlfn.XLOOKUP(D431,[5]Sheet1!$C:$C,[5]Sheet1!$F:$F,"-")</f>
        <v>Muhammad Rusdiyanto Dinata</v>
      </c>
      <c r="H431" s="18" t="str">
        <f>_xlfn.XLOOKUP(D431,[11]sheet!$B:$B,[11]sheet!$A:$A,0)</f>
        <v>KRW22</v>
      </c>
    </row>
    <row r="432" spans="2:8">
      <c r="B432" s="24" t="s">
        <v>375</v>
      </c>
      <c r="C432" s="25" t="s">
        <v>376</v>
      </c>
      <c r="D432" s="26" t="s">
        <v>466</v>
      </c>
      <c r="E432" s="27" t="s">
        <v>1941</v>
      </c>
      <c r="F432" s="22" t="s">
        <v>1811</v>
      </c>
      <c r="G432" s="17" t="str">
        <f>_xlfn.XLOOKUP(D432,[5]Sheet1!$C:$C,[5]Sheet1!$F:$F,"-")</f>
        <v>Nur Maulana Hasan</v>
      </c>
      <c r="H432" s="18" t="str">
        <f>_xlfn.XLOOKUP(D432,[11]sheet!$B:$B,[11]sheet!$A:$A,0)</f>
        <v>KRW02B</v>
      </c>
    </row>
    <row r="433" spans="2:8">
      <c r="B433" s="24" t="s">
        <v>375</v>
      </c>
      <c r="C433" s="25" t="s">
        <v>376</v>
      </c>
      <c r="D433" s="26" t="s">
        <v>467</v>
      </c>
      <c r="E433" s="27" t="s">
        <v>1941</v>
      </c>
      <c r="F433" s="22" t="s">
        <v>1811</v>
      </c>
      <c r="G433" s="17" t="str">
        <f>_xlfn.XLOOKUP(D433,[5]Sheet1!$C:$C,[5]Sheet1!$F:$F,"-")</f>
        <v>Reza Zaqiyuddin</v>
      </c>
      <c r="H433" s="18" t="str">
        <f>_xlfn.XLOOKUP(D433,[11]sheet!$B:$B,[11]sheet!$A:$A,0)</f>
        <v>KRW16</v>
      </c>
    </row>
    <row r="434" spans="2:8">
      <c r="B434" s="24" t="s">
        <v>375</v>
      </c>
      <c r="C434" s="25" t="s">
        <v>376</v>
      </c>
      <c r="D434" s="26" t="s">
        <v>468</v>
      </c>
      <c r="E434" s="27" t="s">
        <v>1941</v>
      </c>
      <c r="F434" s="22" t="s">
        <v>1811</v>
      </c>
      <c r="G434" s="17" t="str">
        <f>_xlfn.XLOOKUP(D434,[5]Sheet1!$C:$C,[5]Sheet1!$F:$F,"-")</f>
        <v>Reza Zaqiyuddin</v>
      </c>
      <c r="H434" s="18" t="str">
        <f>_xlfn.XLOOKUP(D434,[11]sheet!$B:$B,[11]sheet!$A:$A,0)</f>
        <v>KRW17A</v>
      </c>
    </row>
    <row r="435" spans="2:8">
      <c r="B435" s="24" t="s">
        <v>375</v>
      </c>
      <c r="C435" s="25" t="s">
        <v>376</v>
      </c>
      <c r="D435" s="26" t="s">
        <v>469</v>
      </c>
      <c r="E435" s="27" t="s">
        <v>1941</v>
      </c>
      <c r="F435" s="22" t="s">
        <v>1811</v>
      </c>
      <c r="G435" s="17" t="str">
        <f>_xlfn.XLOOKUP(D435,[5]Sheet1!$C:$C,[5]Sheet1!$F:$F,"-")</f>
        <v>Toni Anwar</v>
      </c>
      <c r="H435" s="18" t="str">
        <f>_xlfn.XLOOKUP(D435,[11]sheet!$B:$B,[11]sheet!$A:$A,0)</f>
        <v>KRW09</v>
      </c>
    </row>
    <row r="436" spans="2:8">
      <c r="B436" s="24" t="s">
        <v>375</v>
      </c>
      <c r="C436" s="25" t="s">
        <v>376</v>
      </c>
      <c r="D436" s="26" t="s">
        <v>470</v>
      </c>
      <c r="E436" s="27" t="s">
        <v>1941</v>
      </c>
      <c r="F436" s="22" t="s">
        <v>1811</v>
      </c>
      <c r="G436" s="17" t="str">
        <f>_xlfn.XLOOKUP(D436,[5]Sheet1!$C:$C,[5]Sheet1!$F:$F,"-")</f>
        <v>Yandi Sutardi</v>
      </c>
      <c r="H436" s="18" t="str">
        <f>_xlfn.XLOOKUP(D436,[11]sheet!$B:$B,[11]sheet!$A:$A,0)</f>
        <v>CKP02</v>
      </c>
    </row>
    <row r="437" spans="2:8">
      <c r="B437" s="24" t="s">
        <v>375</v>
      </c>
      <c r="C437" s="25" t="s">
        <v>376</v>
      </c>
      <c r="D437" s="26" t="s">
        <v>471</v>
      </c>
      <c r="E437" s="27" t="s">
        <v>1941</v>
      </c>
      <c r="F437" s="22" t="s">
        <v>1811</v>
      </c>
      <c r="G437" s="17" t="str">
        <f>_xlfn.XLOOKUP(D437,[5]Sheet1!$C:$C,[5]Sheet1!$F:$F,"-")</f>
        <v>Zezen Zaenul Arip</v>
      </c>
      <c r="H437" s="18" t="str">
        <f>_xlfn.XLOOKUP(D437,[11]sheet!$B:$B,[11]sheet!$A:$A,0)</f>
        <v>KRW11</v>
      </c>
    </row>
    <row r="438" spans="2:8">
      <c r="B438" s="24" t="s">
        <v>375</v>
      </c>
      <c r="C438" s="25" t="s">
        <v>376</v>
      </c>
      <c r="D438" s="26" t="s">
        <v>472</v>
      </c>
      <c r="E438" s="27" t="s">
        <v>1941</v>
      </c>
      <c r="F438" s="22" t="s">
        <v>1812</v>
      </c>
      <c r="G438" s="17" t="str">
        <f>_xlfn.XLOOKUP(D438,[5]Sheet1!$C:$C,[5]Sheet1!$F:$F,"-")</f>
        <v>Andriana Susanto</v>
      </c>
      <c r="H438" s="18" t="str">
        <f>_xlfn.XLOOKUP(D438,[11]sheet!$B:$B,[11]sheet!$A:$A,0)</f>
        <v>NGP11</v>
      </c>
    </row>
    <row r="439" spans="2:8">
      <c r="B439" s="24" t="s">
        <v>375</v>
      </c>
      <c r="C439" s="25" t="s">
        <v>376</v>
      </c>
      <c r="D439" s="26" t="s">
        <v>473</v>
      </c>
      <c r="E439" s="27" t="s">
        <v>1941</v>
      </c>
      <c r="F439" s="22" t="s">
        <v>1812</v>
      </c>
      <c r="G439" s="17" t="str">
        <f>_xlfn.XLOOKUP(D439,[5]Sheet1!$C:$C,[5]Sheet1!$F:$F,"-")</f>
        <v>Danil Sutiarso</v>
      </c>
      <c r="H439" s="18" t="str">
        <f>_xlfn.XLOOKUP(D439,[11]sheet!$B:$B,[11]sheet!$A:$A,0)</f>
        <v>NGP04</v>
      </c>
    </row>
    <row r="440" spans="2:8">
      <c r="B440" s="24" t="s">
        <v>375</v>
      </c>
      <c r="C440" s="25" t="s">
        <v>376</v>
      </c>
      <c r="D440" s="26" t="s">
        <v>474</v>
      </c>
      <c r="E440" s="27" t="s">
        <v>1941</v>
      </c>
      <c r="F440" s="22" t="s">
        <v>1812</v>
      </c>
      <c r="G440" s="17" t="str">
        <f>_xlfn.XLOOKUP(D440,[5]Sheet1!$C:$C,[5]Sheet1!$F:$F,"-")</f>
        <v>Dindin Irawan</v>
      </c>
      <c r="H440" s="18" t="str">
        <f>_xlfn.XLOOKUP(D440,[11]sheet!$B:$B,[11]sheet!$A:$A,0)</f>
        <v>NGP05B</v>
      </c>
    </row>
    <row r="441" spans="2:8">
      <c r="B441" s="24" t="s">
        <v>375</v>
      </c>
      <c r="C441" s="25" t="s">
        <v>376</v>
      </c>
      <c r="D441" s="26" t="s">
        <v>475</v>
      </c>
      <c r="E441" s="27" t="s">
        <v>1941</v>
      </c>
      <c r="F441" s="22" t="s">
        <v>1812</v>
      </c>
      <c r="G441" s="17" t="str">
        <f>_xlfn.XLOOKUP(D441,[5]Sheet1!$C:$C,[5]Sheet1!$F:$F,"-")</f>
        <v>Faiz Achmad Yasin</v>
      </c>
      <c r="H441" s="18" t="str">
        <f>_xlfn.XLOOKUP(D441,[11]sheet!$B:$B,[11]sheet!$A:$A,0)</f>
        <v>NGP09A</v>
      </c>
    </row>
    <row r="442" spans="2:8">
      <c r="B442" s="24" t="s">
        <v>375</v>
      </c>
      <c r="C442" s="25" t="s">
        <v>376</v>
      </c>
      <c r="D442" s="26" t="s">
        <v>476</v>
      </c>
      <c r="E442" s="27" t="s">
        <v>1941</v>
      </c>
      <c r="F442" s="22" t="s">
        <v>1812</v>
      </c>
      <c r="G442" s="17" t="str">
        <f>_xlfn.XLOOKUP(D442,[5]Sheet1!$C:$C,[5]Sheet1!$F:$F,"-")</f>
        <v>Faiz Achmad Yasin</v>
      </c>
      <c r="H442" s="18" t="str">
        <f>_xlfn.XLOOKUP(D442,[11]sheet!$B:$B,[11]sheet!$A:$A,0)</f>
        <v>NGP16</v>
      </c>
    </row>
    <row r="443" spans="2:8">
      <c r="B443" s="24" t="s">
        <v>375</v>
      </c>
      <c r="C443" s="25" t="s">
        <v>376</v>
      </c>
      <c r="D443" s="26" t="s">
        <v>477</v>
      </c>
      <c r="E443" s="27" t="s">
        <v>1941</v>
      </c>
      <c r="F443" s="22" t="s">
        <v>1812</v>
      </c>
      <c r="G443" s="17" t="str">
        <f>_xlfn.XLOOKUP(D443,[5]Sheet1!$C:$C,[5]Sheet1!$F:$F,"-")</f>
        <v>Hari Pardian</v>
      </c>
      <c r="H443" s="18" t="str">
        <f>_xlfn.XLOOKUP(D443,[11]sheet!$B:$B,[11]sheet!$A:$A,0)</f>
        <v>NGP27</v>
      </c>
    </row>
    <row r="444" spans="2:8">
      <c r="B444" s="24" t="s">
        <v>375</v>
      </c>
      <c r="C444" s="25" t="s">
        <v>376</v>
      </c>
      <c r="D444" s="26" t="s">
        <v>478</v>
      </c>
      <c r="E444" s="27" t="s">
        <v>1941</v>
      </c>
      <c r="F444" s="22" t="s">
        <v>1812</v>
      </c>
      <c r="G444" s="17" t="str">
        <f>_xlfn.XLOOKUP(D444,[5]Sheet1!$C:$C,[5]Sheet1!$F:$F,"-")</f>
        <v>Herdi Kurniawan</v>
      </c>
      <c r="H444" s="18" t="str">
        <f>_xlfn.XLOOKUP(D444,[11]sheet!$B:$B,[11]sheet!$A:$A,0)</f>
        <v>NGP08</v>
      </c>
    </row>
    <row r="445" spans="2:8">
      <c r="B445" s="24" t="s">
        <v>375</v>
      </c>
      <c r="C445" s="25" t="s">
        <v>376</v>
      </c>
      <c r="D445" s="26" t="s">
        <v>479</v>
      </c>
      <c r="E445" s="27" t="s">
        <v>1941</v>
      </c>
      <c r="F445" s="22" t="s">
        <v>1812</v>
      </c>
      <c r="G445" s="17" t="str">
        <f>_xlfn.XLOOKUP(D445,[5]Sheet1!$C:$C,[5]Sheet1!$F:$F,"-")</f>
        <v>Ipan Pathurrahman</v>
      </c>
      <c r="H445" s="18" t="str">
        <f>_xlfn.XLOOKUP(D445,[11]sheet!$B:$B,[11]sheet!$A:$A,0)</f>
        <v>NGP13</v>
      </c>
    </row>
    <row r="446" spans="2:8">
      <c r="B446" s="24" t="s">
        <v>375</v>
      </c>
      <c r="C446" s="25" t="s">
        <v>376</v>
      </c>
      <c r="D446" s="26" t="s">
        <v>480</v>
      </c>
      <c r="E446" s="27" t="s">
        <v>1941</v>
      </c>
      <c r="F446" s="22" t="s">
        <v>1812</v>
      </c>
      <c r="G446" s="17" t="str">
        <f>_xlfn.XLOOKUP(D446,[5]Sheet1!$C:$C,[5]Sheet1!$F:$F,"-")</f>
        <v>Jamjam ramdani</v>
      </c>
      <c r="H446" s="18" t="str">
        <f>_xlfn.XLOOKUP(D446,[11]sheet!$B:$B,[11]sheet!$A:$A,0)</f>
        <v>NGP10</v>
      </c>
    </row>
    <row r="447" spans="2:8">
      <c r="B447" s="24" t="s">
        <v>375</v>
      </c>
      <c r="C447" s="25" t="s">
        <v>376</v>
      </c>
      <c r="D447" s="26" t="s">
        <v>481</v>
      </c>
      <c r="E447" s="27" t="s">
        <v>1941</v>
      </c>
      <c r="F447" s="22" t="s">
        <v>1812</v>
      </c>
      <c r="G447" s="17" t="str">
        <f>_xlfn.XLOOKUP(D447,[5]Sheet1!$C:$C,[5]Sheet1!$F:$F,"-")</f>
        <v>Muhammad Abdul Rozi</v>
      </c>
      <c r="H447" s="18" t="str">
        <f>_xlfn.XLOOKUP(D447,[11]sheet!$B:$B,[11]sheet!$A:$A,0)</f>
        <v>NGP02E</v>
      </c>
    </row>
    <row r="448" spans="2:8">
      <c r="B448" s="24" t="s">
        <v>375</v>
      </c>
      <c r="C448" s="25" t="s">
        <v>376</v>
      </c>
      <c r="D448" s="26" t="s">
        <v>482</v>
      </c>
      <c r="E448" s="27" t="s">
        <v>1941</v>
      </c>
      <c r="F448" s="22" t="s">
        <v>1812</v>
      </c>
      <c r="G448" s="17" t="str">
        <f>_xlfn.XLOOKUP(D448,[5]Sheet1!$C:$C,[5]Sheet1!$F:$F,"-")</f>
        <v>Muhammad Abdul Rozi</v>
      </c>
      <c r="H448" s="18" t="str">
        <f>_xlfn.XLOOKUP(D448,[11]sheet!$B:$B,[11]sheet!$A:$A,0)</f>
        <v>NGP07A</v>
      </c>
    </row>
    <row r="449" spans="2:8">
      <c r="B449" s="24" t="s">
        <v>375</v>
      </c>
      <c r="C449" s="25" t="s">
        <v>376</v>
      </c>
      <c r="D449" s="26" t="s">
        <v>483</v>
      </c>
      <c r="E449" s="27" t="s">
        <v>1941</v>
      </c>
      <c r="F449" s="22" t="s">
        <v>1812</v>
      </c>
      <c r="G449" s="17" t="str">
        <f>_xlfn.XLOOKUP(D449,[5]Sheet1!$C:$C,[5]Sheet1!$F:$F,"-")</f>
        <v>Ridwan Ginanjar</v>
      </c>
      <c r="H449" s="18" t="str">
        <f>_xlfn.XLOOKUP(D449,[11]sheet!$B:$B,[11]sheet!$A:$A,0)</f>
        <v>BDO32</v>
      </c>
    </row>
    <row r="450" spans="2:8">
      <c r="B450" s="24" t="s">
        <v>375</v>
      </c>
      <c r="C450" s="25" t="s">
        <v>376</v>
      </c>
      <c r="D450" s="26" t="s">
        <v>484</v>
      </c>
      <c r="E450" s="27" t="s">
        <v>1941</v>
      </c>
      <c r="F450" s="22" t="s">
        <v>1812</v>
      </c>
      <c r="G450" s="17" t="str">
        <f>_xlfn.XLOOKUP(D450,[5]Sheet1!$C:$C,[5]Sheet1!$F:$F,"-")</f>
        <v>Sandi Mutakin</v>
      </c>
      <c r="H450" s="18" t="str">
        <f>_xlfn.XLOOKUP(D450,[11]sheet!$B:$B,[11]sheet!$A:$A,0)</f>
        <v>NGP11B</v>
      </c>
    </row>
    <row r="451" spans="2:8">
      <c r="B451" s="24" t="s">
        <v>375</v>
      </c>
      <c r="C451" s="25" t="s">
        <v>376</v>
      </c>
      <c r="D451" s="26" t="s">
        <v>485</v>
      </c>
      <c r="E451" s="27" t="s">
        <v>1941</v>
      </c>
      <c r="F451" s="22" t="s">
        <v>1812</v>
      </c>
      <c r="G451" s="17" t="str">
        <f>_xlfn.XLOOKUP(D451,[5]Sheet1!$C:$C,[5]Sheet1!$F:$F,"-")</f>
        <v>Sandra Cahya Permana</v>
      </c>
      <c r="H451" s="18" t="str">
        <f>_xlfn.XLOOKUP(D451,[11]sheet!$B:$B,[11]sheet!$A:$A,0)</f>
        <v>NGP16B</v>
      </c>
    </row>
    <row r="452" spans="2:8">
      <c r="B452" s="24" t="s">
        <v>375</v>
      </c>
      <c r="C452" s="25" t="s">
        <v>376</v>
      </c>
      <c r="D452" s="26" t="s">
        <v>486</v>
      </c>
      <c r="E452" s="27" t="s">
        <v>1941</v>
      </c>
      <c r="F452" s="22" t="s">
        <v>1812</v>
      </c>
      <c r="G452" s="17" t="str">
        <f>_xlfn.XLOOKUP(D452,[5]Sheet1!$C:$C,[5]Sheet1!$F:$F,"-")</f>
        <v>Tresha Oktariana</v>
      </c>
      <c r="H452" s="18" t="str">
        <f>_xlfn.XLOOKUP(D452,[11]sheet!$B:$B,[11]sheet!$A:$A,0)</f>
        <v>NGP14</v>
      </c>
    </row>
    <row r="453" spans="2:8">
      <c r="B453" s="24" t="s">
        <v>375</v>
      </c>
      <c r="C453" s="25" t="s">
        <v>376</v>
      </c>
      <c r="D453" s="26" t="s">
        <v>487</v>
      </c>
      <c r="E453" s="27" t="s">
        <v>1941</v>
      </c>
      <c r="F453" s="22" t="s">
        <v>1813</v>
      </c>
      <c r="G453" s="17" t="str">
        <f>_xlfn.XLOOKUP(D453,[5]Sheet1!$C:$C,[5]Sheet1!$F:$F,"-")</f>
        <v>Akbar Rizki Mulyana</v>
      </c>
      <c r="H453" s="18" t="str">
        <f>_xlfn.XLOOKUP(D453,[11]sheet!$B:$B,[11]sheet!$A:$A,0)</f>
        <v>BJA02</v>
      </c>
    </row>
    <row r="454" spans="2:8">
      <c r="B454" s="24" t="s">
        <v>375</v>
      </c>
      <c r="C454" s="25" t="s">
        <v>376</v>
      </c>
      <c r="D454" s="26" t="s">
        <v>488</v>
      </c>
      <c r="E454" s="27" t="s">
        <v>1941</v>
      </c>
      <c r="F454" s="22" t="s">
        <v>1813</v>
      </c>
      <c r="G454" s="17" t="str">
        <f>_xlfn.XLOOKUP(D454,[5]Sheet1!$C:$C,[5]Sheet1!$F:$F,"-")</f>
        <v>Deni Purnama</v>
      </c>
      <c r="H454" s="18" t="str">
        <f>_xlfn.XLOOKUP(D454,[11]sheet!$B:$B,[11]sheet!$A:$A,0)</f>
        <v>PGR01C</v>
      </c>
    </row>
    <row r="455" spans="2:8">
      <c r="B455" s="24" t="s">
        <v>375</v>
      </c>
      <c r="C455" s="25" t="s">
        <v>376</v>
      </c>
      <c r="D455" s="26" t="s">
        <v>489</v>
      </c>
      <c r="E455" s="27" t="s">
        <v>1941</v>
      </c>
      <c r="F455" s="22" t="s">
        <v>1813</v>
      </c>
      <c r="G455" s="17" t="str">
        <f>_xlfn.XLOOKUP(D455,[5]Sheet1!$C:$C,[5]Sheet1!$F:$F,"-")</f>
        <v>Dicky Aditia</v>
      </c>
      <c r="H455" s="18" t="str">
        <f>_xlfn.XLOOKUP(D455,[11]sheet!$B:$B,[11]sheet!$A:$A,0)</f>
        <v>BJA02B</v>
      </c>
    </row>
    <row r="456" spans="2:8">
      <c r="B456" s="24" t="s">
        <v>375</v>
      </c>
      <c r="C456" s="25" t="s">
        <v>376</v>
      </c>
      <c r="D456" s="26" t="s">
        <v>490</v>
      </c>
      <c r="E456" s="27" t="s">
        <v>1941</v>
      </c>
      <c r="F456" s="22" t="s">
        <v>1813</v>
      </c>
      <c r="G456" s="17" t="str">
        <f>_xlfn.XLOOKUP(D456,[5]Sheet1!$C:$C,[5]Sheet1!$F:$F,"-")</f>
        <v>Fikri Nurhidayat</v>
      </c>
      <c r="H456" s="18" t="str">
        <f>_xlfn.XLOOKUP(D456,[11]sheet!$B:$B,[11]sheet!$A:$A,0)</f>
        <v>PGR04B</v>
      </c>
    </row>
    <row r="457" spans="2:8">
      <c r="B457" s="24" t="s">
        <v>375</v>
      </c>
      <c r="C457" s="25" t="s">
        <v>376</v>
      </c>
      <c r="D457" s="26" t="s">
        <v>491</v>
      </c>
      <c r="E457" s="27" t="s">
        <v>1941</v>
      </c>
      <c r="F457" s="22" t="s">
        <v>1813</v>
      </c>
      <c r="G457" s="17" t="str">
        <f>_xlfn.XLOOKUP(D457,[5]Sheet1!$C:$C,[5]Sheet1!$F:$F,"-")</f>
        <v>Irfan Abdur Rochim</v>
      </c>
      <c r="H457" s="18" t="str">
        <f>_xlfn.XLOOKUP(D457,[11]sheet!$B:$B,[11]sheet!$A:$A,0)</f>
        <v>CMI01</v>
      </c>
    </row>
    <row r="458" spans="2:8">
      <c r="B458" s="24" t="s">
        <v>375</v>
      </c>
      <c r="C458" s="25" t="s">
        <v>376</v>
      </c>
      <c r="D458" s="26" t="s">
        <v>492</v>
      </c>
      <c r="E458" s="27" t="s">
        <v>1941</v>
      </c>
      <c r="F458" s="22" t="s">
        <v>1813</v>
      </c>
      <c r="G458" s="17" t="str">
        <f>_xlfn.XLOOKUP(D458,[5]Sheet1!$C:$C,[5]Sheet1!$F:$F,"-")</f>
        <v>Irfan Abdur Rochim</v>
      </c>
      <c r="H458" s="18" t="str">
        <f>_xlfn.XLOOKUP(D458,[11]sheet!$B:$B,[11]sheet!$A:$A,0)</f>
        <v>CMI01B</v>
      </c>
    </row>
    <row r="459" spans="2:8">
      <c r="B459" s="24" t="s">
        <v>375</v>
      </c>
      <c r="C459" s="25" t="s">
        <v>376</v>
      </c>
      <c r="D459" s="26" t="s">
        <v>493</v>
      </c>
      <c r="E459" s="27" t="s">
        <v>1941</v>
      </c>
      <c r="F459" s="22" t="s">
        <v>1813</v>
      </c>
      <c r="G459" s="17" t="str">
        <f>_xlfn.XLOOKUP(D459,[5]Sheet1!$C:$C,[5]Sheet1!$F:$F,"-")</f>
        <v>Iyan Diana</v>
      </c>
      <c r="H459" s="18" t="str">
        <f>_xlfn.XLOOKUP(D459,[11]sheet!$B:$B,[11]sheet!$A:$A,0)</f>
        <v>BJA01C</v>
      </c>
    </row>
    <row r="460" spans="2:8">
      <c r="B460" s="24" t="s">
        <v>375</v>
      </c>
      <c r="C460" s="25" t="s">
        <v>376</v>
      </c>
      <c r="D460" s="26" t="s">
        <v>494</v>
      </c>
      <c r="E460" s="27" t="s">
        <v>1941</v>
      </c>
      <c r="F460" s="22" t="s">
        <v>1813</v>
      </c>
      <c r="G460" s="17" t="str">
        <f>_xlfn.XLOOKUP(D460,[5]Sheet1!$C:$C,[5]Sheet1!$F:$F,"-")</f>
        <v>Nunu Nugraha</v>
      </c>
      <c r="H460" s="18" t="str">
        <f>_xlfn.XLOOKUP(D460,[11]sheet!$B:$B,[11]sheet!$A:$A,0)</f>
        <v>CMI04</v>
      </c>
    </row>
    <row r="461" spans="2:8">
      <c r="B461" s="24" t="s">
        <v>375</v>
      </c>
      <c r="C461" s="25" t="s">
        <v>376</v>
      </c>
      <c r="D461" s="26" t="s">
        <v>495</v>
      </c>
      <c r="E461" s="27" t="s">
        <v>1941</v>
      </c>
      <c r="F461" s="22" t="s">
        <v>1813</v>
      </c>
      <c r="G461" s="17" t="str">
        <f>_xlfn.XLOOKUP(D461,[5]Sheet1!$C:$C,[5]Sheet1!$F:$F,"-")</f>
        <v>Nuralamsah</v>
      </c>
      <c r="H461" s="18" t="str">
        <f>_xlfn.XLOOKUP(D461,[11]sheet!$B:$B,[11]sheet!$A:$A,0)</f>
        <v>CMI02</v>
      </c>
    </row>
    <row r="462" spans="2:8">
      <c r="B462" s="24" t="s">
        <v>375</v>
      </c>
      <c r="C462" s="25" t="s">
        <v>376</v>
      </c>
      <c r="D462" s="26" t="s">
        <v>496</v>
      </c>
      <c r="E462" s="27" t="s">
        <v>1941</v>
      </c>
      <c r="F462" s="22" t="s">
        <v>1813</v>
      </c>
      <c r="G462" s="17" t="str">
        <f>_xlfn.XLOOKUP(D462,[5]Sheet1!$C:$C,[5]Sheet1!$F:$F,"-")</f>
        <v>Opie Gustriana</v>
      </c>
      <c r="H462" s="18" t="str">
        <f>_xlfn.XLOOKUP(D462,[11]sheet!$B:$B,[11]sheet!$A:$A,0)</f>
        <v>CMI12</v>
      </c>
    </row>
    <row r="463" spans="2:8">
      <c r="B463" s="24" t="s">
        <v>375</v>
      </c>
      <c r="C463" s="25" t="s">
        <v>376</v>
      </c>
      <c r="D463" s="26" t="s">
        <v>497</v>
      </c>
      <c r="E463" s="27" t="s">
        <v>1941</v>
      </c>
      <c r="F463" s="22" t="s">
        <v>1813</v>
      </c>
      <c r="G463" s="17" t="str">
        <f>_xlfn.XLOOKUP(D463,[5]Sheet1!$C:$C,[5]Sheet1!$F:$F,"-")</f>
        <v>Opie Gustriana</v>
      </c>
      <c r="H463" s="18" t="str">
        <f>_xlfn.XLOOKUP(D463,[11]sheet!$B:$B,[11]sheet!$A:$A,0)</f>
        <v>CMI13C</v>
      </c>
    </row>
    <row r="464" spans="2:8">
      <c r="B464" s="24" t="s">
        <v>375</v>
      </c>
      <c r="C464" s="25" t="s">
        <v>376</v>
      </c>
      <c r="D464" s="26" t="s">
        <v>498</v>
      </c>
      <c r="E464" s="27" t="s">
        <v>1941</v>
      </c>
      <c r="F464" s="22" t="s">
        <v>1813</v>
      </c>
      <c r="G464" s="17" t="str">
        <f>_xlfn.XLOOKUP(D464,[5]Sheet1!$C:$C,[5]Sheet1!$F:$F,"-")</f>
        <v>Rachman Setyadi</v>
      </c>
      <c r="H464" s="18" t="str">
        <f>_xlfn.XLOOKUP(D464,[11]sheet!$B:$B,[11]sheet!$A:$A,0)</f>
        <v>BJA04A</v>
      </c>
    </row>
    <row r="465" spans="2:8">
      <c r="B465" s="24" t="s">
        <v>375</v>
      </c>
      <c r="C465" s="25" t="s">
        <v>376</v>
      </c>
      <c r="D465" s="26" t="s">
        <v>499</v>
      </c>
      <c r="E465" s="27" t="s">
        <v>1941</v>
      </c>
      <c r="F465" s="22" t="s">
        <v>1813</v>
      </c>
      <c r="G465" s="17" t="str">
        <f>_xlfn.XLOOKUP(D465,[5]Sheet1!$C:$C,[5]Sheet1!$F:$F,"-")</f>
        <v>Redi Heriadi</v>
      </c>
      <c r="H465" s="18" t="str">
        <f>_xlfn.XLOOKUP(D465,[11]sheet!$B:$B,[11]sheet!$A:$A,0)</f>
        <v>CMI05</v>
      </c>
    </row>
    <row r="466" spans="2:8">
      <c r="B466" s="24" t="s">
        <v>375</v>
      </c>
      <c r="C466" s="25" t="s">
        <v>376</v>
      </c>
      <c r="D466" s="26" t="s">
        <v>500</v>
      </c>
      <c r="E466" s="27" t="s">
        <v>1941</v>
      </c>
      <c r="F466" s="22" t="s">
        <v>1813</v>
      </c>
      <c r="G466" s="17" t="str">
        <f>_xlfn.XLOOKUP(D466,[5]Sheet1!$C:$C,[5]Sheet1!$F:$F,"-")</f>
        <v>Rizki Kurniawan Akbar</v>
      </c>
      <c r="H466" s="18" t="str">
        <f>_xlfn.XLOOKUP(D466,[11]sheet!$B:$B,[11]sheet!$A:$A,0)</f>
        <v>PGR05B</v>
      </c>
    </row>
    <row r="467" spans="2:8">
      <c r="B467" s="24" t="s">
        <v>375</v>
      </c>
      <c r="C467" s="25" t="s">
        <v>376</v>
      </c>
      <c r="D467" s="26" t="s">
        <v>501</v>
      </c>
      <c r="E467" s="27" t="s">
        <v>1941</v>
      </c>
      <c r="F467" s="22" t="s">
        <v>1813</v>
      </c>
      <c r="G467" s="17" t="str">
        <f>_xlfn.XLOOKUP(D467,[5]Sheet1!$C:$C,[5]Sheet1!$F:$F,"-")</f>
        <v>Rizki Kurniawan Akbar</v>
      </c>
      <c r="H467" s="18" t="str">
        <f>_xlfn.XLOOKUP(D467,[11]sheet!$B:$B,[11]sheet!$A:$A,0)</f>
        <v>PGR10B</v>
      </c>
    </row>
    <row r="468" spans="2:8">
      <c r="B468" s="24" t="s">
        <v>375</v>
      </c>
      <c r="C468" s="25" t="s">
        <v>376</v>
      </c>
      <c r="D468" s="26" t="s">
        <v>502</v>
      </c>
      <c r="E468" s="27" t="s">
        <v>1941</v>
      </c>
      <c r="F468" s="22" t="s">
        <v>1813</v>
      </c>
      <c r="G468" s="17" t="str">
        <f>_xlfn.XLOOKUP(D468,[5]Sheet1!$C:$C,[5]Sheet1!$F:$F,"-")</f>
        <v>Septian Nuralamsyah</v>
      </c>
      <c r="H468" s="18" t="str">
        <f>_xlfn.XLOOKUP(D468,[11]sheet!$B:$B,[11]sheet!$A:$A,0)</f>
        <v>CMI02A</v>
      </c>
    </row>
    <row r="469" spans="2:8">
      <c r="B469" s="24" t="s">
        <v>375</v>
      </c>
      <c r="C469" s="25" t="s">
        <v>376</v>
      </c>
      <c r="D469" s="26" t="s">
        <v>503</v>
      </c>
      <c r="E469" s="27" t="s">
        <v>1941</v>
      </c>
      <c r="F469" s="22" t="s">
        <v>1813</v>
      </c>
      <c r="G469" s="17" t="str">
        <f>_xlfn.XLOOKUP(D469,[5]Sheet1!$C:$C,[5]Sheet1!$F:$F,"-")</f>
        <v>Widodo Iqbal Baharudin</v>
      </c>
      <c r="H469" s="18" t="str">
        <f>_xlfn.XLOOKUP(D469,[11]sheet!$B:$B,[11]sheet!$A:$A,0)</f>
        <v>PGR08B</v>
      </c>
    </row>
    <row r="470" spans="2:8">
      <c r="B470" s="24" t="s">
        <v>375</v>
      </c>
      <c r="C470" s="25" t="s">
        <v>376</v>
      </c>
      <c r="D470" s="26" t="s">
        <v>504</v>
      </c>
      <c r="E470" s="27" t="s">
        <v>1941</v>
      </c>
      <c r="F470" s="22" t="s">
        <v>1814</v>
      </c>
      <c r="G470" s="17" t="str">
        <f>_xlfn.XLOOKUP(D470,[5]Sheet1!$C:$C,[5]Sheet1!$F:$F,"-")</f>
        <v>Akhmad Wildan Heryanto</v>
      </c>
      <c r="H470" s="18" t="str">
        <f>_xlfn.XLOOKUP(D470,[11]sheet!$B:$B,[11]sheet!$A:$A,0)</f>
        <v>SUM12C</v>
      </c>
    </row>
    <row r="471" spans="2:8">
      <c r="B471" s="24" t="s">
        <v>375</v>
      </c>
      <c r="C471" s="25" t="s">
        <v>376</v>
      </c>
      <c r="D471" s="26" t="s">
        <v>505</v>
      </c>
      <c r="E471" s="27" t="s">
        <v>1941</v>
      </c>
      <c r="F471" s="22" t="s">
        <v>1814</v>
      </c>
      <c r="G471" s="17" t="str">
        <f>_xlfn.XLOOKUP(D471,[5]Sheet1!$C:$C,[5]Sheet1!$F:$F,"-")</f>
        <v>Akhmad Wildan Heryanto</v>
      </c>
      <c r="H471" s="18" t="str">
        <f>_xlfn.XLOOKUP(D471,[11]sheet!$B:$B,[11]sheet!$A:$A,0)</f>
        <v>SUM17B</v>
      </c>
    </row>
    <row r="472" spans="2:8">
      <c r="B472" s="24" t="s">
        <v>375</v>
      </c>
      <c r="C472" s="25" t="s">
        <v>376</v>
      </c>
      <c r="D472" s="26" t="s">
        <v>506</v>
      </c>
      <c r="E472" s="27" t="s">
        <v>1941</v>
      </c>
      <c r="F472" s="22" t="s">
        <v>1814</v>
      </c>
      <c r="G472" s="17" t="str">
        <f>_xlfn.XLOOKUP(D472,[5]Sheet1!$C:$C,[5]Sheet1!$F:$F,"-")</f>
        <v>Dwiyanto</v>
      </c>
      <c r="H472" s="18" t="str">
        <f>_xlfn.XLOOKUP(D472,[11]sheet!$B:$B,[11]sheet!$A:$A,0)</f>
        <v>SUM26B</v>
      </c>
    </row>
    <row r="473" spans="2:8">
      <c r="B473" s="24" t="s">
        <v>375</v>
      </c>
      <c r="C473" s="25" t="s">
        <v>376</v>
      </c>
      <c r="D473" s="26" t="s">
        <v>507</v>
      </c>
      <c r="E473" s="27" t="s">
        <v>1941</v>
      </c>
      <c r="F473" s="22" t="s">
        <v>1814</v>
      </c>
      <c r="G473" s="17" t="str">
        <f>_xlfn.XLOOKUP(D473,[5]Sheet1!$C:$C,[5]Sheet1!$F:$F,"-")</f>
        <v>Endang Rudi Rohana</v>
      </c>
      <c r="H473" s="18" t="str">
        <f>_xlfn.XLOOKUP(D473,[11]sheet!$B:$B,[11]sheet!$A:$A,0)</f>
        <v>SUM04D</v>
      </c>
    </row>
    <row r="474" spans="2:8">
      <c r="B474" s="24" t="s">
        <v>375</v>
      </c>
      <c r="C474" s="25" t="s">
        <v>376</v>
      </c>
      <c r="D474" s="26" t="s">
        <v>508</v>
      </c>
      <c r="E474" s="27" t="s">
        <v>1941</v>
      </c>
      <c r="F474" s="22" t="s">
        <v>1814</v>
      </c>
      <c r="G474" s="17" t="str">
        <f>_xlfn.XLOOKUP(D474,[5]Sheet1!$C:$C,[5]Sheet1!$F:$F,"-")</f>
        <v>Endang Rudi Rohana</v>
      </c>
      <c r="H474" s="18" t="str">
        <f>_xlfn.XLOOKUP(D474,[11]sheet!$B:$B,[11]sheet!$A:$A,0)</f>
        <v>SUM06D</v>
      </c>
    </row>
    <row r="475" spans="2:8">
      <c r="B475" s="24" t="s">
        <v>375</v>
      </c>
      <c r="C475" s="25" t="s">
        <v>376</v>
      </c>
      <c r="D475" s="26" t="s">
        <v>509</v>
      </c>
      <c r="E475" s="27" t="s">
        <v>1941</v>
      </c>
      <c r="F475" s="22" t="s">
        <v>1814</v>
      </c>
      <c r="G475" s="17" t="str">
        <f>_xlfn.XLOOKUP(D475,[5]Sheet1!$C:$C,[5]Sheet1!$F:$F,"-")</f>
        <v>Indra Nuryanto</v>
      </c>
      <c r="H475" s="18" t="str">
        <f>_xlfn.XLOOKUP(D475,[11]sheet!$B:$B,[11]sheet!$A:$A,0)</f>
        <v>SUM08D</v>
      </c>
    </row>
    <row r="476" spans="2:8">
      <c r="B476" s="24" t="s">
        <v>375</v>
      </c>
      <c r="C476" s="25" t="s">
        <v>376</v>
      </c>
      <c r="D476" s="26" t="s">
        <v>510</v>
      </c>
      <c r="E476" s="27" t="s">
        <v>1941</v>
      </c>
      <c r="F476" s="22" t="s">
        <v>1814</v>
      </c>
      <c r="G476" s="17" t="str">
        <f>_xlfn.XLOOKUP(D476,[5]Sheet1!$C:$C,[5]Sheet1!$F:$F,"-")</f>
        <v>Mochamad Taofik</v>
      </c>
      <c r="H476" s="18" t="str">
        <f>_xlfn.XLOOKUP(D476,[11]sheet!$B:$B,[11]sheet!$A:$A,0)</f>
        <v>SUM11D</v>
      </c>
    </row>
    <row r="477" spans="2:8">
      <c r="B477" s="24" t="s">
        <v>375</v>
      </c>
      <c r="C477" s="25" t="s">
        <v>376</v>
      </c>
      <c r="D477" s="26" t="s">
        <v>511</v>
      </c>
      <c r="E477" s="27" t="s">
        <v>1941</v>
      </c>
      <c r="F477" s="22" t="s">
        <v>1814</v>
      </c>
      <c r="G477" s="17" t="str">
        <f>_xlfn.XLOOKUP(D477,[5]Sheet1!$C:$C,[5]Sheet1!$F:$F,"-")</f>
        <v>Muhammad Iqbal</v>
      </c>
      <c r="H477" s="18" t="str">
        <f>_xlfn.XLOOKUP(D477,[11]sheet!$B:$B,[11]sheet!$A:$A,0)</f>
        <v>SUM10E</v>
      </c>
    </row>
    <row r="478" spans="2:8">
      <c r="B478" s="24" t="s">
        <v>375</v>
      </c>
      <c r="C478" s="25" t="s">
        <v>376</v>
      </c>
      <c r="D478" s="26" t="s">
        <v>512</v>
      </c>
      <c r="E478" s="27" t="s">
        <v>1941</v>
      </c>
      <c r="F478" s="22" t="s">
        <v>1814</v>
      </c>
      <c r="G478" s="17" t="str">
        <f>_xlfn.XLOOKUP(D478,[5]Sheet1!$C:$C,[5]Sheet1!$F:$F,"-")</f>
        <v>Muhammad Ramdhan</v>
      </c>
      <c r="H478" s="18" t="str">
        <f>_xlfn.XLOOKUP(D478,[11]sheet!$B:$B,[11]sheet!$A:$A,0)</f>
        <v>SUM01B</v>
      </c>
    </row>
    <row r="479" spans="2:8">
      <c r="B479" s="24" t="s">
        <v>375</v>
      </c>
      <c r="C479" s="25" t="s">
        <v>376</v>
      </c>
      <c r="D479" s="26" t="s">
        <v>513</v>
      </c>
      <c r="E479" s="27" t="s">
        <v>1941</v>
      </c>
      <c r="F479" s="22" t="s">
        <v>1814</v>
      </c>
      <c r="G479" s="17" t="str">
        <f>_xlfn.XLOOKUP(D479,[5]Sheet1!$C:$C,[5]Sheet1!$F:$F,"-")</f>
        <v>Muhammad Ramdhan</v>
      </c>
      <c r="H479" s="18" t="str">
        <f>_xlfn.XLOOKUP(D479,[11]sheet!$B:$B,[11]sheet!$A:$A,0)</f>
        <v>SUM02B</v>
      </c>
    </row>
    <row r="480" spans="2:8">
      <c r="B480" s="24" t="s">
        <v>375</v>
      </c>
      <c r="C480" s="25" t="s">
        <v>376</v>
      </c>
      <c r="D480" s="26" t="s">
        <v>514</v>
      </c>
      <c r="E480" s="27" t="s">
        <v>1941</v>
      </c>
      <c r="F480" s="22" t="s">
        <v>1814</v>
      </c>
      <c r="G480" s="17" t="str">
        <f>_xlfn.XLOOKUP(D480,[5]Sheet1!$C:$C,[5]Sheet1!$F:$F,"-")</f>
        <v>Rudi Hermawan</v>
      </c>
      <c r="H480" s="18" t="str">
        <f>_xlfn.XLOOKUP(D480,[11]sheet!$B:$B,[11]sheet!$A:$A,0)</f>
        <v>SUM22</v>
      </c>
    </row>
    <row r="481" spans="2:8">
      <c r="B481" s="24" t="s">
        <v>375</v>
      </c>
      <c r="C481" s="25" t="s">
        <v>376</v>
      </c>
      <c r="D481" s="26" t="s">
        <v>515</v>
      </c>
      <c r="E481" s="27" t="s">
        <v>1941</v>
      </c>
      <c r="F481" s="22" t="s">
        <v>1814</v>
      </c>
      <c r="G481" s="17" t="str">
        <f>_xlfn.XLOOKUP(D481,[5]Sheet1!$C:$C,[5]Sheet1!$F:$F,"-")</f>
        <v>Shevina Shevriyana</v>
      </c>
      <c r="H481" s="18" t="str">
        <f>_xlfn.XLOOKUP(D481,[11]sheet!$B:$B,[11]sheet!$A:$A,0)</f>
        <v>SUM05C</v>
      </c>
    </row>
    <row r="482" spans="2:8">
      <c r="B482" s="24" t="s">
        <v>375</v>
      </c>
      <c r="C482" s="25" t="s">
        <v>376</v>
      </c>
      <c r="D482" s="26" t="s">
        <v>516</v>
      </c>
      <c r="E482" s="27" t="s">
        <v>1941</v>
      </c>
      <c r="F482" s="22" t="s">
        <v>1815</v>
      </c>
      <c r="G482" s="17" t="str">
        <f>_xlfn.XLOOKUP(D482,[5]Sheet1!$C:$C,[5]Sheet1!$F:$F,"-")</f>
        <v>Abdul Azid</v>
      </c>
      <c r="H482" s="18" t="str">
        <f>_xlfn.XLOOKUP(D482,[11]sheet!$B:$B,[11]sheet!$A:$A,0)</f>
        <v>SMI03</v>
      </c>
    </row>
    <row r="483" spans="2:8">
      <c r="B483" s="24" t="s">
        <v>375</v>
      </c>
      <c r="C483" s="25" t="s">
        <v>376</v>
      </c>
      <c r="D483" s="26" t="s">
        <v>517</v>
      </c>
      <c r="E483" s="27" t="s">
        <v>1941</v>
      </c>
      <c r="F483" s="22" t="s">
        <v>1815</v>
      </c>
      <c r="G483" s="17" t="str">
        <f>_xlfn.XLOOKUP(D483,[5]Sheet1!$C:$C,[5]Sheet1!$F:$F,"-")</f>
        <v>Agung Problema Huda</v>
      </c>
      <c r="H483" s="18" t="str">
        <f>_xlfn.XLOOKUP(D483,[11]sheet!$B:$B,[11]sheet!$A:$A,0)</f>
        <v>SMI14</v>
      </c>
    </row>
    <row r="484" spans="2:8">
      <c r="B484" s="24" t="s">
        <v>375</v>
      </c>
      <c r="C484" s="25" t="s">
        <v>376</v>
      </c>
      <c r="D484" s="26" t="s">
        <v>518</v>
      </c>
      <c r="E484" s="27" t="s">
        <v>1941</v>
      </c>
      <c r="F484" s="22" t="s">
        <v>1815</v>
      </c>
      <c r="G484" s="17" t="str">
        <f>_xlfn.XLOOKUP(D484,[5]Sheet1!$C:$C,[5]Sheet1!$F:$F,"-")</f>
        <v>Aris Sopiana</v>
      </c>
      <c r="H484" s="18" t="str">
        <f>_xlfn.XLOOKUP(D484,[11]sheet!$B:$B,[11]sheet!$A:$A,0)</f>
        <v>SMI26</v>
      </c>
    </row>
    <row r="485" spans="2:8">
      <c r="B485" s="24" t="s">
        <v>375</v>
      </c>
      <c r="C485" s="25" t="s">
        <v>376</v>
      </c>
      <c r="D485" s="26" t="s">
        <v>519</v>
      </c>
      <c r="E485" s="27" t="s">
        <v>1941</v>
      </c>
      <c r="F485" s="22" t="s">
        <v>1815</v>
      </c>
      <c r="G485" s="17" t="str">
        <f>_xlfn.XLOOKUP(D485,[5]Sheet1!$C:$C,[5]Sheet1!$F:$F,"-")</f>
        <v>Bambang Hermanto</v>
      </c>
      <c r="H485" s="18" t="str">
        <f>_xlfn.XLOOKUP(D485,[11]sheet!$B:$B,[11]sheet!$A:$A,0)</f>
        <v>SMI17B</v>
      </c>
    </row>
    <row r="486" spans="2:8">
      <c r="B486" s="24" t="s">
        <v>375</v>
      </c>
      <c r="C486" s="25" t="s">
        <v>376</v>
      </c>
      <c r="D486" s="26" t="s">
        <v>520</v>
      </c>
      <c r="E486" s="27" t="s">
        <v>1941</v>
      </c>
      <c r="F486" s="22" t="s">
        <v>1815</v>
      </c>
      <c r="G486" s="17" t="str">
        <f>_xlfn.XLOOKUP(D486,[5]Sheet1!$C:$C,[5]Sheet1!$F:$F,"-")</f>
        <v>Dani Mardani</v>
      </c>
      <c r="H486" s="18" t="str">
        <f>_xlfn.XLOOKUP(D486,[11]sheet!$B:$B,[11]sheet!$A:$A,0)</f>
        <v>SMI06</v>
      </c>
    </row>
    <row r="487" spans="2:8">
      <c r="B487" s="24" t="s">
        <v>375</v>
      </c>
      <c r="C487" s="25" t="s">
        <v>376</v>
      </c>
      <c r="D487" s="26" t="s">
        <v>521</v>
      </c>
      <c r="E487" s="27" t="s">
        <v>1941</v>
      </c>
      <c r="F487" s="22" t="s">
        <v>1815</v>
      </c>
      <c r="G487" s="17" t="str">
        <f>_xlfn.XLOOKUP(D487,[5]Sheet1!$C:$C,[5]Sheet1!$F:$F,"-")</f>
        <v>Decky Verdian</v>
      </c>
      <c r="H487" s="18" t="str">
        <f>_xlfn.XLOOKUP(D487,[11]sheet!$B:$B,[11]sheet!$A:$A,0)</f>
        <v>SMI02A</v>
      </c>
    </row>
    <row r="488" spans="2:8">
      <c r="B488" s="24" t="s">
        <v>375</v>
      </c>
      <c r="C488" s="25" t="s">
        <v>376</v>
      </c>
      <c r="D488" s="26" t="s">
        <v>522</v>
      </c>
      <c r="E488" s="27" t="s">
        <v>1941</v>
      </c>
      <c r="F488" s="22" t="s">
        <v>1815</v>
      </c>
      <c r="G488" s="17" t="str">
        <f>_xlfn.XLOOKUP(D488,[5]Sheet1!$C:$C,[5]Sheet1!$F:$F,"-")</f>
        <v>Dodi Rikiyandi</v>
      </c>
      <c r="H488" s="18" t="str">
        <f>_xlfn.XLOOKUP(D488,[11]sheet!$B:$B,[11]sheet!$A:$A,0)</f>
        <v>SMI02</v>
      </c>
    </row>
    <row r="489" spans="2:8">
      <c r="B489" s="24" t="s">
        <v>375</v>
      </c>
      <c r="C489" s="25" t="s">
        <v>376</v>
      </c>
      <c r="D489" s="26" t="s">
        <v>523</v>
      </c>
      <c r="E489" s="27" t="s">
        <v>1941</v>
      </c>
      <c r="F489" s="22" t="s">
        <v>1815</v>
      </c>
      <c r="G489" s="17" t="str">
        <f>_xlfn.XLOOKUP(D489,[5]Sheet1!$C:$C,[5]Sheet1!$F:$F,"-")</f>
        <v>Fadhlan Zazmi Hilman</v>
      </c>
      <c r="H489" s="18" t="str">
        <f>_xlfn.XLOOKUP(D489,[11]sheet!$B:$B,[11]sheet!$A:$A,0)</f>
        <v>PER06C</v>
      </c>
    </row>
    <row r="490" spans="2:8">
      <c r="B490" s="24" t="s">
        <v>375</v>
      </c>
      <c r="C490" s="25" t="s">
        <v>376</v>
      </c>
      <c r="D490" s="26" t="s">
        <v>524</v>
      </c>
      <c r="E490" s="27" t="s">
        <v>1941</v>
      </c>
      <c r="F490" s="22" t="s">
        <v>1815</v>
      </c>
      <c r="G490" s="17" t="str">
        <f>_xlfn.XLOOKUP(D490,[5]Sheet1!$C:$C,[5]Sheet1!$F:$F,"-")</f>
        <v>Fadillah Pratama Putra</v>
      </c>
      <c r="H490" s="18" t="str">
        <f>_xlfn.XLOOKUP(D490,[11]sheet!$B:$B,[11]sheet!$A:$A,0)</f>
        <v>SMI29B</v>
      </c>
    </row>
    <row r="491" spans="2:8">
      <c r="B491" s="24" t="s">
        <v>375</v>
      </c>
      <c r="C491" s="25" t="s">
        <v>376</v>
      </c>
      <c r="D491" s="26" t="s">
        <v>525</v>
      </c>
      <c r="E491" s="27" t="s">
        <v>1941</v>
      </c>
      <c r="F491" s="22" t="s">
        <v>1815</v>
      </c>
      <c r="G491" s="17" t="str">
        <f>_xlfn.XLOOKUP(D491,[5]Sheet1!$C:$C,[5]Sheet1!$F:$F,"-")</f>
        <v>Herdiansyah</v>
      </c>
      <c r="H491" s="18" t="str">
        <f>_xlfn.XLOOKUP(D491,[11]sheet!$B:$B,[11]sheet!$A:$A,0)</f>
        <v>SMI28</v>
      </c>
    </row>
    <row r="492" spans="2:8">
      <c r="B492" s="24" t="s">
        <v>375</v>
      </c>
      <c r="C492" s="25" t="s">
        <v>376</v>
      </c>
      <c r="D492" s="26" t="s">
        <v>526</v>
      </c>
      <c r="E492" s="27" t="s">
        <v>1941</v>
      </c>
      <c r="F492" s="22" t="s">
        <v>1815</v>
      </c>
      <c r="G492" s="17" t="str">
        <f>_xlfn.XLOOKUP(D492,[5]Sheet1!$C:$C,[5]Sheet1!$F:$F,"-")</f>
        <v>Heriyanto</v>
      </c>
      <c r="H492" s="18" t="str">
        <f>_xlfn.XLOOKUP(D492,[11]sheet!$B:$B,[11]sheet!$A:$A,0)</f>
        <v>SMI09B</v>
      </c>
    </row>
    <row r="493" spans="2:8">
      <c r="B493" s="24" t="s">
        <v>375</v>
      </c>
      <c r="C493" s="25" t="s">
        <v>376</v>
      </c>
      <c r="D493" s="26" t="s">
        <v>527</v>
      </c>
      <c r="E493" s="27" t="s">
        <v>1941</v>
      </c>
      <c r="F493" s="22" t="s">
        <v>1815</v>
      </c>
      <c r="G493" s="17" t="str">
        <f>_xlfn.XLOOKUP(D493,[5]Sheet1!$C:$C,[5]Sheet1!$F:$F,"-")</f>
        <v>Indra Gunawan</v>
      </c>
      <c r="H493" s="18" t="str">
        <f>_xlfn.XLOOKUP(D493,[11]sheet!$B:$B,[11]sheet!$A:$A,0)</f>
        <v>SMI23</v>
      </c>
    </row>
    <row r="494" spans="2:8">
      <c r="B494" s="24" t="s">
        <v>375</v>
      </c>
      <c r="C494" s="25" t="s">
        <v>376</v>
      </c>
      <c r="D494" s="26" t="s">
        <v>528</v>
      </c>
      <c r="E494" s="27" t="s">
        <v>1941</v>
      </c>
      <c r="F494" s="22" t="s">
        <v>1815</v>
      </c>
      <c r="G494" s="17" t="str">
        <f>_xlfn.XLOOKUP(D494,[5]Sheet1!$C:$C,[5]Sheet1!$F:$F,"-")</f>
        <v>Jamaludin</v>
      </c>
      <c r="H494" s="18" t="str">
        <f>_xlfn.XLOOKUP(D494,[11]sheet!$B:$B,[11]sheet!$A:$A,0)</f>
        <v>SMI15</v>
      </c>
    </row>
    <row r="495" spans="2:8">
      <c r="B495" s="24" t="s">
        <v>375</v>
      </c>
      <c r="C495" s="25" t="s">
        <v>376</v>
      </c>
      <c r="D495" s="26" t="s">
        <v>529</v>
      </c>
      <c r="E495" s="27" t="s">
        <v>1941</v>
      </c>
      <c r="F495" s="22" t="s">
        <v>1815</v>
      </c>
      <c r="G495" s="17" t="str">
        <f>_xlfn.XLOOKUP(D495,[5]Sheet1!$C:$C,[5]Sheet1!$F:$F,"-")</f>
        <v>Jamaludin</v>
      </c>
      <c r="H495" s="18" t="str">
        <f>_xlfn.XLOOKUP(D495,[11]sheet!$B:$B,[11]sheet!$A:$A,0)</f>
        <v>SMI21A</v>
      </c>
    </row>
    <row r="496" spans="2:8">
      <c r="B496" s="24" t="s">
        <v>375</v>
      </c>
      <c r="C496" s="25" t="s">
        <v>376</v>
      </c>
      <c r="D496" s="26" t="s">
        <v>530</v>
      </c>
      <c r="E496" s="27" t="s">
        <v>1941</v>
      </c>
      <c r="F496" s="22" t="s">
        <v>1815</v>
      </c>
      <c r="G496" s="17" t="str">
        <f>_xlfn.XLOOKUP(D496,[5]Sheet1!$C:$C,[5]Sheet1!$F:$F,"-")</f>
        <v>Muhammad Mahfudin</v>
      </c>
      <c r="H496" s="18" t="str">
        <f>_xlfn.XLOOKUP(D496,[11]sheet!$B:$B,[11]sheet!$A:$A,0)</f>
        <v>PER11</v>
      </c>
    </row>
    <row r="497" spans="2:8">
      <c r="B497" s="24" t="s">
        <v>375</v>
      </c>
      <c r="C497" s="25" t="s">
        <v>376</v>
      </c>
      <c r="D497" s="26" t="s">
        <v>531</v>
      </c>
      <c r="E497" s="27" t="s">
        <v>1941</v>
      </c>
      <c r="F497" s="22" t="s">
        <v>1815</v>
      </c>
      <c r="G497" s="17" t="str">
        <f>_xlfn.XLOOKUP(D497,[5]Sheet1!$C:$C,[5]Sheet1!$F:$F,"-")</f>
        <v>Nondi Rismaya</v>
      </c>
      <c r="H497" s="18" t="str">
        <f>_xlfn.XLOOKUP(D497,[11]sheet!$B:$B,[11]sheet!$A:$A,0)</f>
        <v>PER10A</v>
      </c>
    </row>
    <row r="498" spans="2:8">
      <c r="B498" s="24" t="s">
        <v>375</v>
      </c>
      <c r="C498" s="25" t="s">
        <v>376</v>
      </c>
      <c r="D498" s="26" t="s">
        <v>532</v>
      </c>
      <c r="E498" s="27" t="s">
        <v>1941</v>
      </c>
      <c r="F498" s="22" t="s">
        <v>1815</v>
      </c>
      <c r="G498" s="17" t="str">
        <f>_xlfn.XLOOKUP(D498,[5]Sheet1!$C:$C,[5]Sheet1!$F:$F,"-")</f>
        <v>Rahmat Fauzi</v>
      </c>
      <c r="H498" s="18" t="str">
        <f>_xlfn.XLOOKUP(D498,[11]sheet!$B:$B,[11]sheet!$A:$A,0)</f>
        <v>SMI19A</v>
      </c>
    </row>
    <row r="499" spans="2:8">
      <c r="B499" s="24" t="s">
        <v>375</v>
      </c>
      <c r="C499" s="25" t="s">
        <v>376</v>
      </c>
      <c r="D499" s="26" t="s">
        <v>533</v>
      </c>
      <c r="E499" s="27" t="s">
        <v>1941</v>
      </c>
      <c r="F499" s="22" t="s">
        <v>1815</v>
      </c>
      <c r="G499" s="17" t="str">
        <f>_xlfn.XLOOKUP(D499,[5]Sheet1!$C:$C,[5]Sheet1!$F:$F,"-")</f>
        <v>Reja Suherlan</v>
      </c>
      <c r="H499" s="18" t="str">
        <f>_xlfn.XLOOKUP(D499,[11]sheet!$B:$B,[11]sheet!$A:$A,0)</f>
        <v>PER05B</v>
      </c>
    </row>
    <row r="500" spans="2:8">
      <c r="B500" s="24" t="s">
        <v>375</v>
      </c>
      <c r="C500" s="25" t="s">
        <v>376</v>
      </c>
      <c r="D500" s="26" t="s">
        <v>534</v>
      </c>
      <c r="E500" s="27" t="s">
        <v>1941</v>
      </c>
      <c r="F500" s="22" t="s">
        <v>1815</v>
      </c>
      <c r="G500" s="17" t="str">
        <f>_xlfn.XLOOKUP(D500,[5]Sheet1!$C:$C,[5]Sheet1!$F:$F,"-")</f>
        <v>Reja Suherlan</v>
      </c>
      <c r="H500" s="18" t="str">
        <f>_xlfn.XLOOKUP(D500,[11]sheet!$B:$B,[11]sheet!$A:$A,0)</f>
        <v>SMI16B</v>
      </c>
    </row>
    <row r="501" spans="2:8">
      <c r="B501" s="24" t="s">
        <v>375</v>
      </c>
      <c r="C501" s="25" t="s">
        <v>376</v>
      </c>
      <c r="D501" s="26" t="s">
        <v>535</v>
      </c>
      <c r="E501" s="27" t="s">
        <v>1941</v>
      </c>
      <c r="F501" s="22" t="s">
        <v>1815</v>
      </c>
      <c r="G501" s="17" t="str">
        <f>_xlfn.XLOOKUP(D501,[5]Sheet1!$C:$C,[5]Sheet1!$F:$F,"-")</f>
        <v>Rendi Muhamad</v>
      </c>
      <c r="H501" s="18" t="str">
        <f>_xlfn.XLOOKUP(D501,[11]sheet!$B:$B,[11]sheet!$A:$A,0)</f>
        <v>PER17A</v>
      </c>
    </row>
    <row r="502" spans="2:8">
      <c r="B502" s="24" t="s">
        <v>375</v>
      </c>
      <c r="C502" s="25" t="s">
        <v>376</v>
      </c>
      <c r="D502" s="26" t="s">
        <v>536</v>
      </c>
      <c r="E502" s="27" t="s">
        <v>1941</v>
      </c>
      <c r="F502" s="22" t="s">
        <v>1815</v>
      </c>
      <c r="G502" s="17" t="str">
        <f>_xlfn.XLOOKUP(D502,[5]Sheet1!$C:$C,[5]Sheet1!$F:$F,"-")</f>
        <v>Restu Sanjaya</v>
      </c>
      <c r="H502" s="18" t="str">
        <f>_xlfn.XLOOKUP(D502,[11]sheet!$B:$B,[11]sheet!$A:$A,0)</f>
        <v>PER08A</v>
      </c>
    </row>
    <row r="503" spans="2:8">
      <c r="B503" s="24" t="s">
        <v>375</v>
      </c>
      <c r="C503" s="25" t="s">
        <v>376</v>
      </c>
      <c r="D503" s="26" t="s">
        <v>537</v>
      </c>
      <c r="E503" s="27" t="s">
        <v>1941</v>
      </c>
      <c r="F503" s="22" t="s">
        <v>1815</v>
      </c>
      <c r="G503" s="17" t="str">
        <f>_xlfn.XLOOKUP(D503,[5]Sheet1!$C:$C,[5]Sheet1!$F:$F,"-")</f>
        <v>Saepul Bahri</v>
      </c>
      <c r="H503" s="18" t="str">
        <f>_xlfn.XLOOKUP(D503,[11]sheet!$B:$B,[11]sheet!$A:$A,0)</f>
        <v>PER04D</v>
      </c>
    </row>
    <row r="504" spans="2:8">
      <c r="B504" s="24" t="s">
        <v>375</v>
      </c>
      <c r="C504" s="25" t="s">
        <v>376</v>
      </c>
      <c r="D504" s="26" t="s">
        <v>538</v>
      </c>
      <c r="E504" s="27" t="s">
        <v>1941</v>
      </c>
      <c r="F504" s="22" t="s">
        <v>1815</v>
      </c>
      <c r="G504" s="17" t="str">
        <f>_xlfn.XLOOKUP(D504,[5]Sheet1!$C:$C,[5]Sheet1!$F:$F,"-")</f>
        <v>Saepul Iman</v>
      </c>
      <c r="H504" s="18" t="str">
        <f>_xlfn.XLOOKUP(D504,[11]sheet!$B:$B,[11]sheet!$A:$A,0)</f>
        <v>PER15</v>
      </c>
    </row>
    <row r="505" spans="2:8">
      <c r="B505" s="24" t="s">
        <v>375</v>
      </c>
      <c r="C505" s="25" t="s">
        <v>376</v>
      </c>
      <c r="D505" s="26" t="s">
        <v>539</v>
      </c>
      <c r="E505" s="27" t="s">
        <v>1941</v>
      </c>
      <c r="F505" s="22" t="s">
        <v>1815</v>
      </c>
      <c r="G505" s="17" t="str">
        <f>_xlfn.XLOOKUP(D505,[5]Sheet1!$C:$C,[5]Sheet1!$F:$F,"-")</f>
        <v>Sandi Purnama</v>
      </c>
      <c r="H505" s="18" t="str">
        <f>_xlfn.XLOOKUP(D505,[11]sheet!$B:$B,[11]sheet!$A:$A,0)</f>
        <v>SMI27B</v>
      </c>
    </row>
    <row r="506" spans="2:8">
      <c r="B506" s="24" t="s">
        <v>375</v>
      </c>
      <c r="C506" s="25" t="s">
        <v>376</v>
      </c>
      <c r="D506" s="26" t="s">
        <v>540</v>
      </c>
      <c r="E506" s="27" t="s">
        <v>1941</v>
      </c>
      <c r="F506" s="22" t="s">
        <v>1815</v>
      </c>
      <c r="G506" s="17" t="str">
        <f>_xlfn.XLOOKUP(D506,[5]Sheet1!$C:$C,[5]Sheet1!$F:$F,"-")</f>
        <v>Yandi Ramdani</v>
      </c>
      <c r="H506" s="18" t="str">
        <f>_xlfn.XLOOKUP(D506,[11]sheet!$B:$B,[11]sheet!$A:$A,0)</f>
        <v>SMI22B</v>
      </c>
    </row>
    <row r="507" spans="2:8">
      <c r="B507" s="24" t="s">
        <v>375</v>
      </c>
      <c r="C507" s="25" t="s">
        <v>376</v>
      </c>
      <c r="D507" s="26" t="s">
        <v>541</v>
      </c>
      <c r="E507" s="27" t="s">
        <v>1941</v>
      </c>
      <c r="F507" s="22" t="s">
        <v>1815</v>
      </c>
      <c r="G507" s="17" t="str">
        <f>_xlfn.XLOOKUP(D507,[5]Sheet1!$C:$C,[5]Sheet1!$F:$F,"-")</f>
        <v>Yogi Iskandar</v>
      </c>
      <c r="H507" s="18" t="str">
        <f>_xlfn.XLOOKUP(D507,[11]sheet!$B:$B,[11]sheet!$A:$A,0)</f>
        <v>SMI19</v>
      </c>
    </row>
    <row r="508" spans="2:8">
      <c r="B508" s="24" t="s">
        <v>375</v>
      </c>
      <c r="C508" s="25" t="s">
        <v>376</v>
      </c>
      <c r="D508" s="26" t="s">
        <v>542</v>
      </c>
      <c r="E508" s="27" t="s">
        <v>1941</v>
      </c>
      <c r="F508" s="22" t="s">
        <v>1815</v>
      </c>
      <c r="G508" s="17" t="str">
        <f>_xlfn.XLOOKUP(D508,[5]Sheet1!$C:$C,[5]Sheet1!$F:$F,"-")</f>
        <v>Yogi Iskandar</v>
      </c>
      <c r="H508" s="18" t="str">
        <f>_xlfn.XLOOKUP(D508,[11]sheet!$B:$B,[11]sheet!$A:$A,0)</f>
        <v>SMI35A</v>
      </c>
    </row>
    <row r="509" spans="2:8">
      <c r="B509" s="24" t="s">
        <v>375</v>
      </c>
      <c r="C509" s="25" t="s">
        <v>376</v>
      </c>
      <c r="D509" s="26" t="s">
        <v>543</v>
      </c>
      <c r="E509" s="27" t="s">
        <v>1941</v>
      </c>
      <c r="F509" s="22" t="s">
        <v>1815</v>
      </c>
      <c r="G509" s="17" t="str">
        <f>_xlfn.XLOOKUP(D509,[5]Sheet1!$C:$C,[5]Sheet1!$F:$F,"-")</f>
        <v>Yunus Abdul Lyi Sadjidin</v>
      </c>
      <c r="H509" s="18" t="str">
        <f>_xlfn.XLOOKUP(D509,[11]sheet!$B:$B,[11]sheet!$A:$A,0)</f>
        <v>SMI20A</v>
      </c>
    </row>
    <row r="510" spans="2:8">
      <c r="B510" s="24" t="s">
        <v>375</v>
      </c>
      <c r="C510" s="25" t="s">
        <v>376</v>
      </c>
      <c r="D510" s="26" t="s">
        <v>544</v>
      </c>
      <c r="E510" s="27" t="s">
        <v>1916</v>
      </c>
      <c r="F510" s="22" t="s">
        <v>1816</v>
      </c>
      <c r="G510" s="17" t="str">
        <f>_xlfn.XLOOKUP(D510,[5]Sheet1!$C:$C,[5]Sheet1!$F:$F,"-")</f>
        <v>Ardi Rahman Suwandi</v>
      </c>
      <c r="H510" s="18" t="str">
        <f>_xlfn.XLOOKUP(D510,[11]sheet!$B:$B,[11]sheet!$A:$A,0)</f>
        <v>SBG27</v>
      </c>
    </row>
    <row r="511" spans="2:8">
      <c r="B511" s="24" t="s">
        <v>375</v>
      </c>
      <c r="C511" s="25" t="s">
        <v>376</v>
      </c>
      <c r="D511" s="26" t="s">
        <v>545</v>
      </c>
      <c r="E511" s="27" t="s">
        <v>1916</v>
      </c>
      <c r="F511" s="22" t="s">
        <v>1816</v>
      </c>
      <c r="G511" s="17" t="str">
        <f>_xlfn.XLOOKUP(D511,[5]Sheet1!$C:$C,[5]Sheet1!$F:$F,"-")</f>
        <v>Argam Maulana</v>
      </c>
      <c r="H511" s="18" t="str">
        <f>_xlfn.XLOOKUP(D511,[11]sheet!$B:$B,[11]sheet!$A:$A,0)</f>
        <v>SBG16A</v>
      </c>
    </row>
    <row r="512" spans="2:8">
      <c r="B512" s="24" t="s">
        <v>375</v>
      </c>
      <c r="C512" s="25" t="s">
        <v>376</v>
      </c>
      <c r="D512" s="26" t="s">
        <v>546</v>
      </c>
      <c r="E512" s="27" t="s">
        <v>1916</v>
      </c>
      <c r="F512" s="22" t="s">
        <v>1816</v>
      </c>
      <c r="G512" s="17" t="str">
        <f>_xlfn.XLOOKUP(D512,[5]Sheet1!$C:$C,[5]Sheet1!$F:$F,"-")</f>
        <v>Ari Apriadi</v>
      </c>
      <c r="H512" s="18" t="str">
        <f>_xlfn.XLOOKUP(D512,[11]sheet!$B:$B,[11]sheet!$A:$A,0)</f>
        <v>SBG10A</v>
      </c>
    </row>
    <row r="513" spans="2:8">
      <c r="B513" s="24" t="s">
        <v>375</v>
      </c>
      <c r="C513" s="25" t="s">
        <v>376</v>
      </c>
      <c r="D513" s="26" t="s">
        <v>547</v>
      </c>
      <c r="E513" s="27" t="s">
        <v>1916</v>
      </c>
      <c r="F513" s="22" t="s">
        <v>1816</v>
      </c>
      <c r="G513" s="17" t="str">
        <f>_xlfn.XLOOKUP(D513,[5]Sheet1!$C:$C,[5]Sheet1!$F:$F,"-")</f>
        <v>Ari Apriadi</v>
      </c>
      <c r="H513" s="18" t="str">
        <f>_xlfn.XLOOKUP(D513,[11]sheet!$B:$B,[11]sheet!$A:$A,0)</f>
        <v>SBG03A</v>
      </c>
    </row>
    <row r="514" spans="2:8">
      <c r="B514" s="24" t="s">
        <v>375</v>
      </c>
      <c r="C514" s="25" t="s">
        <v>376</v>
      </c>
      <c r="D514" s="26" t="s">
        <v>548</v>
      </c>
      <c r="E514" s="27" t="s">
        <v>1916</v>
      </c>
      <c r="F514" s="22" t="s">
        <v>1816</v>
      </c>
      <c r="G514" s="17" t="str">
        <f>_xlfn.XLOOKUP(D514,[5]Sheet1!$C:$C,[5]Sheet1!$F:$F,"-")</f>
        <v>Caswin Aprianto</v>
      </c>
      <c r="H514" s="18" t="str">
        <f>_xlfn.XLOOKUP(D514,[11]sheet!$B:$B,[11]sheet!$A:$A,0)</f>
        <v>SBG14B</v>
      </c>
    </row>
    <row r="515" spans="2:8">
      <c r="B515" s="24" t="s">
        <v>375</v>
      </c>
      <c r="C515" s="25" t="s">
        <v>376</v>
      </c>
      <c r="D515" s="26" t="s">
        <v>549</v>
      </c>
      <c r="E515" s="27" t="s">
        <v>1916</v>
      </c>
      <c r="F515" s="22" t="s">
        <v>1816</v>
      </c>
      <c r="G515" s="17" t="str">
        <f>_xlfn.XLOOKUP(D515,[5]Sheet1!$C:$C,[5]Sheet1!$F:$F,"-")</f>
        <v>Dede Rino Mailudin</v>
      </c>
      <c r="H515" s="18" t="str">
        <f>_xlfn.XLOOKUP(D515,[11]sheet!$B:$B,[11]sheet!$A:$A,0)</f>
        <v>SBG30</v>
      </c>
    </row>
    <row r="516" spans="2:8">
      <c r="B516" s="24" t="s">
        <v>375</v>
      </c>
      <c r="C516" s="25" t="s">
        <v>376</v>
      </c>
      <c r="D516" s="26" t="s">
        <v>550</v>
      </c>
      <c r="E516" s="27" t="s">
        <v>1916</v>
      </c>
      <c r="F516" s="22" t="s">
        <v>1816</v>
      </c>
      <c r="G516" s="17" t="str">
        <f>_xlfn.XLOOKUP(D516,[5]Sheet1!$C:$C,[5]Sheet1!$F:$F,"-")</f>
        <v>Deden Maulana</v>
      </c>
      <c r="H516" s="18" t="str">
        <f>_xlfn.XLOOKUP(D516,[11]sheet!$B:$B,[11]sheet!$A:$A,0)</f>
        <v>SBG01B</v>
      </c>
    </row>
    <row r="517" spans="2:8">
      <c r="B517" s="24" t="s">
        <v>375</v>
      </c>
      <c r="C517" s="25" t="s">
        <v>376</v>
      </c>
      <c r="D517" s="26" t="s">
        <v>551</v>
      </c>
      <c r="E517" s="27" t="s">
        <v>1916</v>
      </c>
      <c r="F517" s="22" t="s">
        <v>1816</v>
      </c>
      <c r="G517" s="17" t="str">
        <f>_xlfn.XLOOKUP(D517,[5]Sheet1!$C:$C,[5]Sheet1!$F:$F,"-")</f>
        <v>Deden Maulana</v>
      </c>
      <c r="H517" s="18" t="str">
        <f>_xlfn.XLOOKUP(D517,[11]sheet!$B:$B,[11]sheet!$A:$A,0)</f>
        <v>SBG18B</v>
      </c>
    </row>
    <row r="518" spans="2:8">
      <c r="B518" s="24" t="s">
        <v>375</v>
      </c>
      <c r="C518" s="25" t="s">
        <v>376</v>
      </c>
      <c r="D518" s="26" t="s">
        <v>552</v>
      </c>
      <c r="E518" s="27" t="s">
        <v>1916</v>
      </c>
      <c r="F518" s="22" t="s">
        <v>1816</v>
      </c>
      <c r="G518" s="17" t="str">
        <f>_xlfn.XLOOKUP(D518,[5]Sheet1!$C:$C,[5]Sheet1!$F:$F,"-")</f>
        <v>Deni Herdian</v>
      </c>
      <c r="H518" s="18" t="str">
        <f>_xlfn.XLOOKUP(D518,[11]sheet!$B:$B,[11]sheet!$A:$A,0)</f>
        <v>SBG21B</v>
      </c>
    </row>
    <row r="519" spans="2:8">
      <c r="B519" s="24" t="s">
        <v>375</v>
      </c>
      <c r="C519" s="25" t="s">
        <v>376</v>
      </c>
      <c r="D519" s="26" t="s">
        <v>553</v>
      </c>
      <c r="E519" s="27" t="s">
        <v>1916</v>
      </c>
      <c r="F519" s="22" t="s">
        <v>1816</v>
      </c>
      <c r="G519" s="17" t="str">
        <f>_xlfn.XLOOKUP(D519,[5]Sheet1!$C:$C,[5]Sheet1!$F:$F,"-")</f>
        <v>Fikri Hidayatuloh</v>
      </c>
      <c r="H519" s="18" t="str">
        <f>_xlfn.XLOOKUP(D519,[11]sheet!$B:$B,[11]sheet!$A:$A,0)</f>
        <v>SBG29A</v>
      </c>
    </row>
    <row r="520" spans="2:8">
      <c r="B520" s="24" t="s">
        <v>375</v>
      </c>
      <c r="C520" s="25" t="s">
        <v>376</v>
      </c>
      <c r="D520" s="26" t="s">
        <v>554</v>
      </c>
      <c r="E520" s="27" t="s">
        <v>1916</v>
      </c>
      <c r="F520" s="22" t="s">
        <v>1816</v>
      </c>
      <c r="G520" s="17" t="str">
        <f>_xlfn.XLOOKUP(D520,[5]Sheet1!$C:$C,[5]Sheet1!$F:$F,"-")</f>
        <v>Ilyas Roya</v>
      </c>
      <c r="H520" s="18" t="str">
        <f>_xlfn.XLOOKUP(D520,[11]sheet!$B:$B,[11]sheet!$A:$A,0)</f>
        <v>SBG08C</v>
      </c>
    </row>
    <row r="521" spans="2:8">
      <c r="B521" s="24" t="s">
        <v>375</v>
      </c>
      <c r="C521" s="25" t="s">
        <v>376</v>
      </c>
      <c r="D521" s="26" t="s">
        <v>555</v>
      </c>
      <c r="E521" s="27" t="s">
        <v>1916</v>
      </c>
      <c r="F521" s="22" t="s">
        <v>1816</v>
      </c>
      <c r="G521" s="17" t="str">
        <f>_xlfn.XLOOKUP(D521,[5]Sheet1!$C:$C,[5]Sheet1!$F:$F,"-")</f>
        <v>Ilyas Roya</v>
      </c>
      <c r="H521" s="18" t="str">
        <f>_xlfn.XLOOKUP(D521,[11]sheet!$B:$B,[11]sheet!$A:$A,0)</f>
        <v>SBG04A</v>
      </c>
    </row>
    <row r="522" spans="2:8">
      <c r="B522" s="24" t="s">
        <v>375</v>
      </c>
      <c r="C522" s="25" t="s">
        <v>376</v>
      </c>
      <c r="D522" s="26" t="s">
        <v>556</v>
      </c>
      <c r="E522" s="27" t="s">
        <v>1916</v>
      </c>
      <c r="F522" s="22" t="s">
        <v>1816</v>
      </c>
      <c r="G522" s="17" t="str">
        <f>_xlfn.XLOOKUP(D522,[5]Sheet1!$C:$C,[5]Sheet1!$F:$F,"-")</f>
        <v>Ilyas Roya</v>
      </c>
      <c r="H522" s="18" t="str">
        <f>_xlfn.XLOOKUP(D522,[11]sheet!$B:$B,[11]sheet!$A:$A,0)</f>
        <v>SBG15A</v>
      </c>
    </row>
    <row r="523" spans="2:8">
      <c r="B523" s="24" t="s">
        <v>375</v>
      </c>
      <c r="C523" s="25" t="s">
        <v>376</v>
      </c>
      <c r="D523" s="26" t="s">
        <v>557</v>
      </c>
      <c r="E523" s="27" t="s">
        <v>1916</v>
      </c>
      <c r="F523" s="22" t="s">
        <v>1816</v>
      </c>
      <c r="G523" s="17" t="str">
        <f>_xlfn.XLOOKUP(D523,[5]Sheet1!$C:$C,[5]Sheet1!$F:$F,"-")</f>
        <v>Muhamad Alimudin</v>
      </c>
      <c r="H523" s="18" t="str">
        <f>_xlfn.XLOOKUP(D523,[11]sheet!$B:$B,[11]sheet!$A:$A,0)</f>
        <v>SBG12B</v>
      </c>
    </row>
    <row r="524" spans="2:8">
      <c r="B524" s="24" t="s">
        <v>375</v>
      </c>
      <c r="C524" s="25" t="s">
        <v>376</v>
      </c>
      <c r="D524" s="26" t="s">
        <v>558</v>
      </c>
      <c r="E524" s="27" t="s">
        <v>1916</v>
      </c>
      <c r="F524" s="22" t="s">
        <v>1816</v>
      </c>
      <c r="G524" s="17" t="str">
        <f>_xlfn.XLOOKUP(D524,[5]Sheet1!$C:$C,[5]Sheet1!$F:$F,"-")</f>
        <v>Regy Permana</v>
      </c>
      <c r="H524" s="18" t="str">
        <f>_xlfn.XLOOKUP(D524,[11]sheet!$B:$B,[11]sheet!$A:$A,0)</f>
        <v>SBG19A</v>
      </c>
    </row>
    <row r="525" spans="2:8">
      <c r="B525" s="24" t="s">
        <v>375</v>
      </c>
      <c r="C525" s="25" t="s">
        <v>376</v>
      </c>
      <c r="D525" s="26" t="s">
        <v>559</v>
      </c>
      <c r="E525" s="27" t="s">
        <v>1916</v>
      </c>
      <c r="F525" s="22" t="s">
        <v>1816</v>
      </c>
      <c r="G525" s="17" t="str">
        <f>_xlfn.XLOOKUP(D525,[5]Sheet1!$C:$C,[5]Sheet1!$F:$F,"-")</f>
        <v>Regy Permana</v>
      </c>
      <c r="H525" s="18" t="str">
        <f>_xlfn.XLOOKUP(D525,[11]sheet!$B:$B,[11]sheet!$A:$A,0)</f>
        <v>SBG20A</v>
      </c>
    </row>
    <row r="526" spans="2:8">
      <c r="B526" s="24" t="s">
        <v>375</v>
      </c>
      <c r="C526" s="25" t="s">
        <v>376</v>
      </c>
      <c r="D526" s="26" t="s">
        <v>560</v>
      </c>
      <c r="E526" s="27" t="s">
        <v>1916</v>
      </c>
      <c r="F526" s="22" t="s">
        <v>1816</v>
      </c>
      <c r="G526" s="17" t="str">
        <f>_xlfn.XLOOKUP(D526,[5]Sheet1!$C:$C,[5]Sheet1!$F:$F,"-")</f>
        <v>Rijal</v>
      </c>
      <c r="H526" s="18" t="str">
        <f>_xlfn.XLOOKUP(D526,[11]sheet!$B:$B,[11]sheet!$A:$A,0)</f>
        <v>SBG27A</v>
      </c>
    </row>
    <row r="527" spans="2:8">
      <c r="B527" s="24" t="s">
        <v>375</v>
      </c>
      <c r="C527" s="25" t="s">
        <v>376</v>
      </c>
      <c r="D527" s="26" t="s">
        <v>561</v>
      </c>
      <c r="E527" s="27" t="s">
        <v>1941</v>
      </c>
      <c r="F527" s="22" t="s">
        <v>1817</v>
      </c>
      <c r="G527" s="17" t="str">
        <f>_xlfn.XLOOKUP(D527,[5]Sheet1!$C:$C,[5]Sheet1!$F:$F,"-")</f>
        <v>Agustian Sholeh</v>
      </c>
      <c r="H527" s="18" t="str">
        <f>_xlfn.XLOOKUP(D527,[11]sheet!$B:$B,[11]sheet!$A:$A,0)</f>
        <v>CJR28</v>
      </c>
    </row>
    <row r="528" spans="2:8">
      <c r="B528" s="24" t="s">
        <v>375</v>
      </c>
      <c r="C528" s="25" t="s">
        <v>376</v>
      </c>
      <c r="D528" s="26" t="s">
        <v>562</v>
      </c>
      <c r="E528" s="27" t="s">
        <v>1941</v>
      </c>
      <c r="F528" s="22" t="s">
        <v>1817</v>
      </c>
      <c r="G528" s="17" t="str">
        <f>_xlfn.XLOOKUP(D528,[5]Sheet1!$C:$C,[5]Sheet1!$F:$F,"-")</f>
        <v>Billy Jenawi</v>
      </c>
      <c r="H528" s="18" t="str">
        <f>_xlfn.XLOOKUP(D528,[11]sheet!$B:$B,[11]sheet!$A:$A,0)</f>
        <v>CJR22A</v>
      </c>
    </row>
    <row r="529" spans="2:8">
      <c r="B529" s="24" t="s">
        <v>375</v>
      </c>
      <c r="C529" s="25" t="s">
        <v>376</v>
      </c>
      <c r="D529" s="26" t="s">
        <v>563</v>
      </c>
      <c r="E529" s="27" t="s">
        <v>1941</v>
      </c>
      <c r="F529" s="22" t="s">
        <v>1817</v>
      </c>
      <c r="G529" s="17" t="str">
        <f>_xlfn.XLOOKUP(D529,[5]Sheet1!$C:$C,[5]Sheet1!$F:$F,"-")</f>
        <v>Budi Sunandar</v>
      </c>
      <c r="H529" s="18" t="str">
        <f>_xlfn.XLOOKUP(D529,[11]sheet!$B:$B,[11]sheet!$A:$A,0)</f>
        <v>CJR16B</v>
      </c>
    </row>
    <row r="530" spans="2:8">
      <c r="B530" s="24" t="s">
        <v>375</v>
      </c>
      <c r="C530" s="25" t="s">
        <v>376</v>
      </c>
      <c r="D530" s="26" t="s">
        <v>564</v>
      </c>
      <c r="E530" s="27" t="s">
        <v>1941</v>
      </c>
      <c r="F530" s="22" t="s">
        <v>1817</v>
      </c>
      <c r="G530" s="17" t="str">
        <f>_xlfn.XLOOKUP(D530,[5]Sheet1!$C:$C,[5]Sheet1!$F:$F,"-")</f>
        <v>Dadan Darusman</v>
      </c>
      <c r="H530" s="18" t="str">
        <f>_xlfn.XLOOKUP(D530,[11]sheet!$B:$B,[11]sheet!$A:$A,0)</f>
        <v>CJR06</v>
      </c>
    </row>
    <row r="531" spans="2:8">
      <c r="B531" s="24" t="s">
        <v>375</v>
      </c>
      <c r="C531" s="25" t="s">
        <v>376</v>
      </c>
      <c r="D531" s="26" t="s">
        <v>565</v>
      </c>
      <c r="E531" s="27" t="s">
        <v>1941</v>
      </c>
      <c r="F531" s="22" t="s">
        <v>1817</v>
      </c>
      <c r="G531" s="17" t="str">
        <f>_xlfn.XLOOKUP(D531,[5]Sheet1!$C:$C,[5]Sheet1!$F:$F,"-")</f>
        <v>Dede Kurnia</v>
      </c>
      <c r="H531" s="18" t="str">
        <f>_xlfn.XLOOKUP(D531,[11]sheet!$B:$B,[11]sheet!$A:$A,0)</f>
        <v>CJR26B</v>
      </c>
    </row>
    <row r="532" spans="2:8">
      <c r="B532" s="24" t="s">
        <v>375</v>
      </c>
      <c r="C532" s="25" t="s">
        <v>376</v>
      </c>
      <c r="D532" s="26" t="s">
        <v>566</v>
      </c>
      <c r="E532" s="27" t="s">
        <v>1941</v>
      </c>
      <c r="F532" s="22" t="s">
        <v>1817</v>
      </c>
      <c r="G532" s="17" t="str">
        <f>_xlfn.XLOOKUP(D532,[5]Sheet1!$C:$C,[5]Sheet1!$F:$F,"-")</f>
        <v>Faisal Malik</v>
      </c>
      <c r="H532" s="18" t="str">
        <f>_xlfn.XLOOKUP(D532,[11]sheet!$B:$B,[11]sheet!$A:$A,0)</f>
        <v>CJR09B</v>
      </c>
    </row>
    <row r="533" spans="2:8">
      <c r="B533" s="24" t="s">
        <v>375</v>
      </c>
      <c r="C533" s="25" t="s">
        <v>376</v>
      </c>
      <c r="D533" s="26" t="s">
        <v>567</v>
      </c>
      <c r="E533" s="27" t="s">
        <v>1941</v>
      </c>
      <c r="F533" s="22" t="s">
        <v>1817</v>
      </c>
      <c r="G533" s="17" t="str">
        <f>_xlfn.XLOOKUP(D533,[5]Sheet1!$C:$C,[5]Sheet1!$F:$F,"-")</f>
        <v>Gilang Maulana Yusuf</v>
      </c>
      <c r="H533" s="18" t="str">
        <f>_xlfn.XLOOKUP(D533,[11]sheet!$B:$B,[11]sheet!$A:$A,0)</f>
        <v>CJR13B</v>
      </c>
    </row>
    <row r="534" spans="2:8">
      <c r="B534" s="24" t="s">
        <v>375</v>
      </c>
      <c r="C534" s="25" t="s">
        <v>376</v>
      </c>
      <c r="D534" s="26" t="s">
        <v>568</v>
      </c>
      <c r="E534" s="27" t="s">
        <v>1941</v>
      </c>
      <c r="F534" s="22" t="s">
        <v>1817</v>
      </c>
      <c r="G534" s="17" t="str">
        <f>_xlfn.XLOOKUP(D534,[5]Sheet1!$C:$C,[5]Sheet1!$F:$F,"-")</f>
        <v>Harry Satria Rachman</v>
      </c>
      <c r="H534" s="18" t="str">
        <f>_xlfn.XLOOKUP(D534,[11]sheet!$B:$B,[11]sheet!$A:$A,0)</f>
        <v>CJR32A</v>
      </c>
    </row>
    <row r="535" spans="2:8">
      <c r="B535" s="24" t="s">
        <v>375</v>
      </c>
      <c r="C535" s="25" t="s">
        <v>376</v>
      </c>
      <c r="D535" s="26" t="s">
        <v>569</v>
      </c>
      <c r="E535" s="27" t="s">
        <v>1941</v>
      </c>
      <c r="F535" s="22" t="s">
        <v>1817</v>
      </c>
      <c r="G535" s="17" t="str">
        <f>_xlfn.XLOOKUP(D535,[5]Sheet1!$C:$C,[5]Sheet1!$F:$F,"-")</f>
        <v>Iman Sulaeman</v>
      </c>
      <c r="H535" s="18" t="str">
        <f>_xlfn.XLOOKUP(D535,[11]sheet!$B:$B,[11]sheet!$A:$A,0)</f>
        <v>CJR06A</v>
      </c>
    </row>
    <row r="536" spans="2:8">
      <c r="B536" s="24" t="s">
        <v>375</v>
      </c>
      <c r="C536" s="25" t="s">
        <v>376</v>
      </c>
      <c r="D536" s="26" t="s">
        <v>570</v>
      </c>
      <c r="E536" s="27" t="s">
        <v>1941</v>
      </c>
      <c r="F536" s="22" t="s">
        <v>1817</v>
      </c>
      <c r="G536" s="17" t="str">
        <f>_xlfn.XLOOKUP(D536,[5]Sheet1!$C:$C,[5]Sheet1!$F:$F,"-")</f>
        <v>Jamaludin Syah</v>
      </c>
      <c r="H536" s="18" t="str">
        <f>_xlfn.XLOOKUP(D536,[11]sheet!$B:$B,[11]sheet!$A:$A,0)</f>
        <v>CJR04A</v>
      </c>
    </row>
    <row r="537" spans="2:8">
      <c r="B537" s="24" t="s">
        <v>375</v>
      </c>
      <c r="C537" s="25" t="s">
        <v>376</v>
      </c>
      <c r="D537" s="26" t="s">
        <v>571</v>
      </c>
      <c r="E537" s="27" t="s">
        <v>1941</v>
      </c>
      <c r="F537" s="22" t="s">
        <v>1817</v>
      </c>
      <c r="G537" s="17" t="str">
        <f>_xlfn.XLOOKUP(D537,[5]Sheet1!$C:$C,[5]Sheet1!$F:$F,"-")</f>
        <v>Kamaludin</v>
      </c>
      <c r="H537" s="18" t="str">
        <f>_xlfn.XLOOKUP(D537,[11]sheet!$B:$B,[11]sheet!$A:$A,0)</f>
        <v>CJR19</v>
      </c>
    </row>
    <row r="538" spans="2:8">
      <c r="B538" s="24" t="s">
        <v>375</v>
      </c>
      <c r="C538" s="25" t="s">
        <v>376</v>
      </c>
      <c r="D538" s="26" t="s">
        <v>572</v>
      </c>
      <c r="E538" s="27" t="s">
        <v>1941</v>
      </c>
      <c r="F538" s="22" t="s">
        <v>1817</v>
      </c>
      <c r="G538" s="17" t="str">
        <f>_xlfn.XLOOKUP(D538,[5]Sheet1!$C:$C,[5]Sheet1!$F:$F,"-")</f>
        <v>Muhamad Hendar Ali</v>
      </c>
      <c r="H538" s="18" t="str">
        <f>_xlfn.XLOOKUP(D538,[11]sheet!$B:$B,[11]sheet!$A:$A,0)</f>
        <v>CJR17A</v>
      </c>
    </row>
    <row r="539" spans="2:8">
      <c r="B539" s="24" t="s">
        <v>375</v>
      </c>
      <c r="C539" s="25" t="s">
        <v>376</v>
      </c>
      <c r="D539" s="26" t="s">
        <v>573</v>
      </c>
      <c r="E539" s="27" t="s">
        <v>1941</v>
      </c>
      <c r="F539" s="22" t="s">
        <v>1817</v>
      </c>
      <c r="G539" s="17" t="str">
        <f>_xlfn.XLOOKUP(D539,[5]Sheet1!$C:$C,[5]Sheet1!$F:$F,"-")</f>
        <v>Muhammad Nurani Kholis</v>
      </c>
      <c r="H539" s="18" t="str">
        <f>_xlfn.XLOOKUP(D539,[11]sheet!$B:$B,[11]sheet!$A:$A,0)</f>
        <v>CJR14B</v>
      </c>
    </row>
    <row r="540" spans="2:8">
      <c r="B540" s="24" t="s">
        <v>375</v>
      </c>
      <c r="C540" s="25" t="s">
        <v>376</v>
      </c>
      <c r="D540" s="26" t="s">
        <v>574</v>
      </c>
      <c r="E540" s="27" t="s">
        <v>1941</v>
      </c>
      <c r="F540" s="22" t="s">
        <v>1817</v>
      </c>
      <c r="G540" s="17" t="str">
        <f>_xlfn.XLOOKUP(D540,[5]Sheet1!$C:$C,[5]Sheet1!$F:$F,"-")</f>
        <v>Rahmat Efendi</v>
      </c>
      <c r="H540" s="18" t="str">
        <f>_xlfn.XLOOKUP(D540,[11]sheet!$B:$B,[11]sheet!$A:$A,0)</f>
        <v>CJR11</v>
      </c>
    </row>
    <row r="541" spans="2:8">
      <c r="B541" s="24" t="s">
        <v>375</v>
      </c>
      <c r="C541" s="25" t="s">
        <v>376</v>
      </c>
      <c r="D541" s="26" t="s">
        <v>575</v>
      </c>
      <c r="E541" s="27" t="s">
        <v>1941</v>
      </c>
      <c r="F541" s="22" t="s">
        <v>1817</v>
      </c>
      <c r="G541" s="17" t="str">
        <f>_xlfn.XLOOKUP(D541,[5]Sheet1!$C:$C,[5]Sheet1!$F:$F,"-")</f>
        <v>Ricky Nurdiansyah</v>
      </c>
      <c r="H541" s="18" t="str">
        <f>_xlfn.XLOOKUP(D541,[11]sheet!$B:$B,[11]sheet!$A:$A,0)</f>
        <v>CJR12</v>
      </c>
    </row>
    <row r="542" spans="2:8">
      <c r="B542" s="24" t="s">
        <v>375</v>
      </c>
      <c r="C542" s="25" t="s">
        <v>376</v>
      </c>
      <c r="D542" s="26" t="s">
        <v>576</v>
      </c>
      <c r="E542" s="27" t="s">
        <v>1941</v>
      </c>
      <c r="F542" s="22" t="s">
        <v>1817</v>
      </c>
      <c r="G542" s="17" t="str">
        <f>_xlfn.XLOOKUP(D542,[5]Sheet1!$C:$C,[5]Sheet1!$F:$F,"-")</f>
        <v>Tanto Taufik</v>
      </c>
      <c r="H542" s="18" t="str">
        <f>_xlfn.XLOOKUP(D542,[11]sheet!$B:$B,[11]sheet!$A:$A,0)</f>
        <v>CJR03</v>
      </c>
    </row>
    <row r="543" spans="2:8">
      <c r="B543" s="24" t="s">
        <v>375</v>
      </c>
      <c r="C543" s="25" t="s">
        <v>376</v>
      </c>
      <c r="D543" s="26" t="s">
        <v>577</v>
      </c>
      <c r="E543" s="27" t="s">
        <v>1941</v>
      </c>
      <c r="F543" s="22" t="s">
        <v>1817</v>
      </c>
      <c r="G543" s="17" t="str">
        <f>_xlfn.XLOOKUP(D543,[5]Sheet1!$C:$C,[5]Sheet1!$F:$F,"-")</f>
        <v>Tanto Taufik</v>
      </c>
      <c r="H543" s="18" t="str">
        <f>_xlfn.XLOOKUP(D543,[11]sheet!$B:$B,[11]sheet!$A:$A,0)</f>
        <v>CJR25B</v>
      </c>
    </row>
    <row r="544" spans="2:8">
      <c r="B544" s="24" t="s">
        <v>375</v>
      </c>
      <c r="C544" s="25" t="s">
        <v>376</v>
      </c>
      <c r="D544" s="26" t="s">
        <v>578</v>
      </c>
      <c r="E544" s="27" t="s">
        <v>1941</v>
      </c>
      <c r="F544" s="22" t="s">
        <v>1817</v>
      </c>
      <c r="G544" s="17" t="str">
        <f>_xlfn.XLOOKUP(D544,[5]Sheet1!$C:$C,[5]Sheet1!$F:$F,"-")</f>
        <v>Ujang Andi</v>
      </c>
      <c r="H544" s="18" t="str">
        <f>_xlfn.XLOOKUP(D544,[11]sheet!$B:$B,[11]sheet!$A:$A,0)</f>
        <v>CJR18C</v>
      </c>
    </row>
    <row r="545" spans="2:8">
      <c r="B545" s="24" t="s">
        <v>375</v>
      </c>
      <c r="C545" s="25" t="s">
        <v>376</v>
      </c>
      <c r="D545" s="26" t="s">
        <v>579</v>
      </c>
      <c r="E545" s="27" t="s">
        <v>1941</v>
      </c>
      <c r="F545" s="22" t="s">
        <v>1817</v>
      </c>
      <c r="G545" s="17" t="str">
        <f>_xlfn.XLOOKUP(D545,[5]Sheet1!$C:$C,[5]Sheet1!$F:$F,"-")</f>
        <v>Zam zam Mugni fadil</v>
      </c>
      <c r="H545" s="18" t="str">
        <f>_xlfn.XLOOKUP(D545,[11]sheet!$B:$B,[11]sheet!$A:$A,0)</f>
        <v>CJR07B</v>
      </c>
    </row>
    <row r="546" spans="2:8">
      <c r="B546" s="24" t="s">
        <v>375</v>
      </c>
      <c r="C546" s="25" t="s">
        <v>376</v>
      </c>
      <c r="D546" s="26" t="s">
        <v>580</v>
      </c>
      <c r="E546" s="27" t="s">
        <v>1941</v>
      </c>
      <c r="F546" s="22" t="s">
        <v>1818</v>
      </c>
      <c r="G546" s="17" t="str">
        <f>_xlfn.XLOOKUP(D546,[5]Sheet1!$C:$C,[5]Sheet1!$F:$F,"-")</f>
        <v>Andy Risqi Pratama S</v>
      </c>
      <c r="H546" s="18" t="str">
        <f>_xlfn.XLOOKUP(D546,[11]sheet!$B:$B,[11]sheet!$A:$A,0)</f>
        <v>PWK05B</v>
      </c>
    </row>
    <row r="547" spans="2:8">
      <c r="B547" s="24" t="s">
        <v>375</v>
      </c>
      <c r="C547" s="25" t="s">
        <v>376</v>
      </c>
      <c r="D547" s="26" t="s">
        <v>581</v>
      </c>
      <c r="E547" s="27" t="s">
        <v>1941</v>
      </c>
      <c r="F547" s="22" t="s">
        <v>1818</v>
      </c>
      <c r="G547" s="17" t="str">
        <f>_xlfn.XLOOKUP(D547,[5]Sheet1!$C:$C,[5]Sheet1!$F:$F,"-")</f>
        <v>Darwanto</v>
      </c>
      <c r="H547" s="18" t="str">
        <f>_xlfn.XLOOKUP(D547,[11]sheet!$B:$B,[11]sheet!$A:$A,0)</f>
        <v>KRW37</v>
      </c>
    </row>
    <row r="548" spans="2:8">
      <c r="B548" s="24" t="s">
        <v>375</v>
      </c>
      <c r="C548" s="25" t="s">
        <v>376</v>
      </c>
      <c r="D548" s="26" t="s">
        <v>582</v>
      </c>
      <c r="E548" s="27" t="s">
        <v>1941</v>
      </c>
      <c r="F548" s="22" t="s">
        <v>1818</v>
      </c>
      <c r="G548" s="17" t="str">
        <f>_xlfn.XLOOKUP(D548,[5]Sheet1!$C:$C,[5]Sheet1!$F:$F,"-")</f>
        <v>Deni Sukmana</v>
      </c>
      <c r="H548" s="18" t="str">
        <f>_xlfn.XLOOKUP(D548,[11]sheet!$B:$B,[11]sheet!$A:$A,0)</f>
        <v>PWK01B</v>
      </c>
    </row>
    <row r="549" spans="2:8">
      <c r="B549" s="24" t="s">
        <v>375</v>
      </c>
      <c r="C549" s="25" t="s">
        <v>376</v>
      </c>
      <c r="D549" s="26" t="s">
        <v>583</v>
      </c>
      <c r="E549" s="27" t="s">
        <v>1941</v>
      </c>
      <c r="F549" s="22" t="s">
        <v>1818</v>
      </c>
      <c r="G549" s="17" t="str">
        <f>_xlfn.XLOOKUP(D549,[5]Sheet1!$C:$C,[5]Sheet1!$F:$F,"-")</f>
        <v>Hafiz Muhammad Siddiq</v>
      </c>
      <c r="H549" s="18" t="str">
        <f>_xlfn.XLOOKUP(D549,[11]sheet!$B:$B,[11]sheet!$A:$A,0)</f>
        <v>KRW39</v>
      </c>
    </row>
    <row r="550" spans="2:8">
      <c r="B550" s="24" t="s">
        <v>375</v>
      </c>
      <c r="C550" s="25" t="s">
        <v>376</v>
      </c>
      <c r="D550" s="26" t="s">
        <v>584</v>
      </c>
      <c r="E550" s="27" t="s">
        <v>1941</v>
      </c>
      <c r="F550" s="22" t="s">
        <v>1818</v>
      </c>
      <c r="G550" s="17" t="str">
        <f>_xlfn.XLOOKUP(D550,[5]Sheet1!$C:$C,[5]Sheet1!$F:$F,"-")</f>
        <v>Haliman Apriyadi</v>
      </c>
      <c r="H550" s="18" t="str">
        <f>_xlfn.XLOOKUP(D550,[11]sheet!$B:$B,[11]sheet!$A:$A,0)</f>
        <v>KRW14</v>
      </c>
    </row>
    <row r="551" spans="2:8">
      <c r="B551" s="24" t="s">
        <v>375</v>
      </c>
      <c r="C551" s="25" t="s">
        <v>376</v>
      </c>
      <c r="D551" s="26" t="s">
        <v>585</v>
      </c>
      <c r="E551" s="27" t="s">
        <v>1941</v>
      </c>
      <c r="F551" s="22" t="s">
        <v>1818</v>
      </c>
      <c r="G551" s="17" t="str">
        <f>_xlfn.XLOOKUP(D551,[5]Sheet1!$C:$C,[5]Sheet1!$F:$F,"-")</f>
        <v>Jejen Jaenudin</v>
      </c>
      <c r="H551" s="18" t="str">
        <f>_xlfn.XLOOKUP(D551,[11]sheet!$B:$B,[11]sheet!$A:$A,0)</f>
        <v>PWK08A</v>
      </c>
    </row>
    <row r="552" spans="2:8">
      <c r="B552" s="24" t="s">
        <v>375</v>
      </c>
      <c r="C552" s="25" t="s">
        <v>376</v>
      </c>
      <c r="D552" s="26" t="s">
        <v>586</v>
      </c>
      <c r="E552" s="27" t="s">
        <v>1941</v>
      </c>
      <c r="F552" s="22" t="s">
        <v>1818</v>
      </c>
      <c r="G552" s="17" t="str">
        <f>_xlfn.XLOOKUP(D552,[5]Sheet1!$C:$C,[5]Sheet1!$F:$F,"-")</f>
        <v>M. Sanusi</v>
      </c>
      <c r="H552" s="18" t="str">
        <f>_xlfn.XLOOKUP(D552,[11]sheet!$B:$B,[11]sheet!$A:$A,0)</f>
        <v>PWK03B</v>
      </c>
    </row>
    <row r="553" spans="2:8">
      <c r="B553" s="24" t="s">
        <v>375</v>
      </c>
      <c r="C553" s="25" t="s">
        <v>376</v>
      </c>
      <c r="D553" s="26" t="s">
        <v>587</v>
      </c>
      <c r="E553" s="27" t="s">
        <v>1941</v>
      </c>
      <c r="F553" s="22" t="s">
        <v>1818</v>
      </c>
      <c r="G553" s="17" t="str">
        <f>_xlfn.XLOOKUP(D553,[5]Sheet1!$C:$C,[5]Sheet1!$F:$F,"-")</f>
        <v>Muhamad Ali Assegap</v>
      </c>
      <c r="H553" s="18" t="str">
        <f>_xlfn.XLOOKUP(D553,[11]sheet!$B:$B,[11]sheet!$A:$A,0)</f>
        <v>PWK12A</v>
      </c>
    </row>
    <row r="554" spans="2:8">
      <c r="B554" s="24" t="s">
        <v>375</v>
      </c>
      <c r="C554" s="25" t="s">
        <v>376</v>
      </c>
      <c r="D554" s="26" t="s">
        <v>588</v>
      </c>
      <c r="E554" s="27" t="s">
        <v>1941</v>
      </c>
      <c r="F554" s="22" t="s">
        <v>1818</v>
      </c>
      <c r="G554" s="17" t="str">
        <f>_xlfn.XLOOKUP(D554,[5]Sheet1!$C:$C,[5]Sheet1!$F:$F,"-")</f>
        <v>Muhamad Basir Gusfian</v>
      </c>
      <c r="H554" s="18" t="str">
        <f>_xlfn.XLOOKUP(D554,[11]sheet!$B:$B,[11]sheet!$A:$A,0)</f>
        <v>PWK04B</v>
      </c>
    </row>
    <row r="555" spans="2:8">
      <c r="B555" s="24" t="s">
        <v>375</v>
      </c>
      <c r="C555" s="25" t="s">
        <v>376</v>
      </c>
      <c r="D555" s="26" t="s">
        <v>589</v>
      </c>
      <c r="E555" s="27" t="s">
        <v>1941</v>
      </c>
      <c r="F555" s="22" t="s">
        <v>1818</v>
      </c>
      <c r="G555" s="17" t="str">
        <f>_xlfn.XLOOKUP(D555,[5]Sheet1!$C:$C,[5]Sheet1!$F:$F,"-")</f>
        <v>Nanang Kosim</v>
      </c>
      <c r="H555" s="18" t="str">
        <f>_xlfn.XLOOKUP(D555,[11]sheet!$B:$B,[11]sheet!$A:$A,0)</f>
        <v>PWK15K</v>
      </c>
    </row>
    <row r="556" spans="2:8">
      <c r="B556" s="24" t="s">
        <v>375</v>
      </c>
      <c r="C556" s="25" t="s">
        <v>376</v>
      </c>
      <c r="D556" s="26" t="s">
        <v>590</v>
      </c>
      <c r="E556" s="27" t="s">
        <v>1941</v>
      </c>
      <c r="F556" s="22" t="s">
        <v>1818</v>
      </c>
      <c r="G556" s="17" t="str">
        <f>_xlfn.XLOOKUP(D556,[5]Sheet1!$C:$C,[5]Sheet1!$F:$F,"-")</f>
        <v>Rahayu Akbar Permana</v>
      </c>
      <c r="H556" s="18" t="str">
        <f>_xlfn.XLOOKUP(D556,[11]sheet!$B:$B,[11]sheet!$A:$A,0)</f>
        <v>PWK10C</v>
      </c>
    </row>
    <row r="557" spans="2:8">
      <c r="B557" s="24" t="s">
        <v>375</v>
      </c>
      <c r="C557" s="25" t="s">
        <v>376</v>
      </c>
      <c r="D557" s="26" t="s">
        <v>591</v>
      </c>
      <c r="E557" s="27" t="s">
        <v>1941</v>
      </c>
      <c r="F557" s="22" t="s">
        <v>1818</v>
      </c>
      <c r="G557" s="17" t="str">
        <f>_xlfn.XLOOKUP(D557,[5]Sheet1!$C:$C,[5]Sheet1!$F:$F,"-")</f>
        <v>Reza Cahya Jamaludin</v>
      </c>
      <c r="H557" s="18" t="str">
        <f>_xlfn.XLOOKUP(D557,[11]sheet!$B:$B,[11]sheet!$A:$A,0)</f>
        <v>PWK06B</v>
      </c>
    </row>
    <row r="558" spans="2:8">
      <c r="B558" s="24" t="s">
        <v>375</v>
      </c>
      <c r="C558" s="25" t="s">
        <v>376</v>
      </c>
      <c r="D558" s="26" t="s">
        <v>592</v>
      </c>
      <c r="E558" s="27" t="s">
        <v>1941</v>
      </c>
      <c r="F558" s="22" t="s">
        <v>1818</v>
      </c>
      <c r="G558" s="17" t="str">
        <f>_xlfn.XLOOKUP(D558,[5]Sheet1!$C:$C,[5]Sheet1!$F:$F,"-")</f>
        <v>Rifki Satria Nasution</v>
      </c>
      <c r="H558" s="18" t="str">
        <f>_xlfn.XLOOKUP(D558,[11]sheet!$B:$B,[11]sheet!$A:$A,0)</f>
        <v>PWK15L</v>
      </c>
    </row>
    <row r="559" spans="2:8">
      <c r="B559" s="24" t="s">
        <v>375</v>
      </c>
      <c r="C559" s="25" t="s">
        <v>376</v>
      </c>
      <c r="D559" s="26" t="s">
        <v>593</v>
      </c>
      <c r="E559" s="27" t="s">
        <v>1941</v>
      </c>
      <c r="F559" s="22" t="s">
        <v>1818</v>
      </c>
      <c r="G559" s="17" t="str">
        <f>_xlfn.XLOOKUP(D559,[5]Sheet1!$C:$C,[5]Sheet1!$F:$F,"-")</f>
        <v>Sarip Nurdin</v>
      </c>
      <c r="H559" s="18" t="str">
        <f>_xlfn.XLOOKUP(D559,[11]sheet!$B:$B,[11]sheet!$A:$A,0)</f>
        <v>PWK02D</v>
      </c>
    </row>
    <row r="560" spans="2:8">
      <c r="B560" s="24" t="s">
        <v>375</v>
      </c>
      <c r="C560" s="25" t="s">
        <v>376</v>
      </c>
      <c r="D560" s="26" t="s">
        <v>594</v>
      </c>
      <c r="E560" s="27" t="s">
        <v>1941</v>
      </c>
      <c r="F560" s="22" t="s">
        <v>1818</v>
      </c>
      <c r="G560" s="17" t="str">
        <f>_xlfn.XLOOKUP(D560,[5]Sheet1!$C:$C,[5]Sheet1!$F:$F,"-")</f>
        <v>Suheri</v>
      </c>
      <c r="H560" s="18" t="str">
        <f>_xlfn.XLOOKUP(D560,[11]sheet!$B:$B,[11]sheet!$A:$A,0)</f>
        <v>KRW20</v>
      </c>
    </row>
    <row r="561" spans="2:8">
      <c r="B561" s="24" t="s">
        <v>375</v>
      </c>
      <c r="C561" s="25" t="s">
        <v>376</v>
      </c>
      <c r="D561" s="26" t="s">
        <v>595</v>
      </c>
      <c r="E561" s="27" t="s">
        <v>1941</v>
      </c>
      <c r="F561" s="22" t="s">
        <v>1818</v>
      </c>
      <c r="G561" s="17" t="str">
        <f>_xlfn.XLOOKUP(D561,[5]Sheet1!$C:$C,[5]Sheet1!$F:$F,"-")</f>
        <v>Yanuar Firmansyah</v>
      </c>
      <c r="H561" s="18" t="str">
        <f>_xlfn.XLOOKUP(D561,[11]sheet!$B:$B,[11]sheet!$A:$A,0)</f>
        <v>KRW28B</v>
      </c>
    </row>
    <row r="562" spans="2:8">
      <c r="B562" s="24" t="s">
        <v>375</v>
      </c>
      <c r="C562" s="25" t="s">
        <v>376</v>
      </c>
      <c r="D562" s="26" t="s">
        <v>596</v>
      </c>
      <c r="E562" s="27" t="s">
        <v>1941</v>
      </c>
      <c r="F562" s="22" t="s">
        <v>1818</v>
      </c>
      <c r="G562" s="17" t="str">
        <f>_xlfn.XLOOKUP(D562,[5]Sheet1!$C:$C,[5]Sheet1!$F:$F,"-")</f>
        <v>Deden Ahmad Saepudin</v>
      </c>
      <c r="H562" s="18" t="str">
        <f>_xlfn.XLOOKUP(D562,[11]sheet!$B:$B,[11]sheet!$A:$A,0)</f>
        <v>PWK07D</v>
      </c>
    </row>
    <row r="563" spans="2:8">
      <c r="B563" s="24" t="s">
        <v>375</v>
      </c>
      <c r="C563" s="25" t="s">
        <v>376</v>
      </c>
      <c r="D563" s="26" t="s">
        <v>597</v>
      </c>
      <c r="E563" s="27" t="s">
        <v>1941</v>
      </c>
      <c r="F563" s="22" t="s">
        <v>1818</v>
      </c>
      <c r="G563" s="17" t="str">
        <f>_xlfn.XLOOKUP(D563,[5]Sheet1!$C:$C,[5]Sheet1!$F:$F,"-")</f>
        <v>Raza Alfianzy</v>
      </c>
      <c r="H563" s="18" t="str">
        <f>_xlfn.XLOOKUP(D563,[11]sheet!$B:$B,[11]sheet!$A:$A,0)</f>
        <v>PWK15M</v>
      </c>
    </row>
    <row r="564" spans="2:8">
      <c r="B564" s="24" t="s">
        <v>375</v>
      </c>
      <c r="C564" s="25" t="s">
        <v>376</v>
      </c>
      <c r="D564" s="26" t="s">
        <v>598</v>
      </c>
      <c r="E564" s="27" t="s">
        <v>1941</v>
      </c>
      <c r="F564" s="22" t="s">
        <v>1819</v>
      </c>
      <c r="G564" s="17" t="str">
        <f>_xlfn.XLOOKUP(D564,[5]Sheet1!$C:$C,[5]Sheet1!$F:$F,"-")</f>
        <v>Adi Viki, S.E</v>
      </c>
      <c r="H564" s="18" t="str">
        <f>_xlfn.XLOOKUP(D564,[11]sheet!$B:$B,[11]sheet!$A:$A,0)</f>
        <v>TSK05</v>
      </c>
    </row>
    <row r="565" spans="2:8">
      <c r="B565" s="24" t="s">
        <v>375</v>
      </c>
      <c r="C565" s="25" t="s">
        <v>376</v>
      </c>
      <c r="D565" s="26" t="s">
        <v>599</v>
      </c>
      <c r="E565" s="27" t="s">
        <v>1941</v>
      </c>
      <c r="F565" s="22" t="s">
        <v>1819</v>
      </c>
      <c r="G565" s="17" t="str">
        <f>_xlfn.XLOOKUP(D565,[5]Sheet1!$C:$C,[5]Sheet1!$F:$F,"-")</f>
        <v>Agung Maulana</v>
      </c>
      <c r="H565" s="18" t="str">
        <f>_xlfn.XLOOKUP(D565,[11]sheet!$B:$B,[11]sheet!$A:$A,0)</f>
        <v>SIN03A</v>
      </c>
    </row>
    <row r="566" spans="2:8">
      <c r="B566" s="24" t="s">
        <v>375</v>
      </c>
      <c r="C566" s="25" t="s">
        <v>376</v>
      </c>
      <c r="D566" s="26" t="s">
        <v>600</v>
      </c>
      <c r="E566" s="27" t="s">
        <v>1941</v>
      </c>
      <c r="F566" s="22" t="s">
        <v>1819</v>
      </c>
      <c r="G566" s="17" t="str">
        <f>_xlfn.XLOOKUP(D566,[5]Sheet1!$C:$C,[5]Sheet1!$F:$F,"-")</f>
        <v>Agung Maulana</v>
      </c>
      <c r="H566" s="18" t="str">
        <f>_xlfn.XLOOKUP(D566,[11]sheet!$B:$B,[11]sheet!$A:$A,0)</f>
        <v>SIN07A</v>
      </c>
    </row>
    <row r="567" spans="2:8">
      <c r="B567" s="24" t="s">
        <v>375</v>
      </c>
      <c r="C567" s="25" t="s">
        <v>376</v>
      </c>
      <c r="D567" s="26" t="s">
        <v>601</v>
      </c>
      <c r="E567" s="27" t="s">
        <v>1916</v>
      </c>
      <c r="F567" s="22" t="s">
        <v>1819</v>
      </c>
      <c r="G567" s="17" t="str">
        <f>_xlfn.XLOOKUP(D567,[5]Sheet1!$C:$C,[5]Sheet1!$F:$F,"-")</f>
        <v>Arief Firmansyah</v>
      </c>
      <c r="H567" s="18" t="str">
        <f>_xlfn.XLOOKUP(D567,[11]sheet!$B:$B,[11]sheet!$A:$A,0)</f>
        <v>SIN11A</v>
      </c>
    </row>
    <row r="568" spans="2:8">
      <c r="B568" s="24" t="s">
        <v>375</v>
      </c>
      <c r="C568" s="25" t="s">
        <v>376</v>
      </c>
      <c r="D568" s="26" t="s">
        <v>602</v>
      </c>
      <c r="E568" s="27" t="s">
        <v>1941</v>
      </c>
      <c r="F568" s="22" t="s">
        <v>1819</v>
      </c>
      <c r="G568" s="17" t="str">
        <f>_xlfn.XLOOKUP(D568,[5]Sheet1!$C:$C,[5]Sheet1!$F:$F,"-")</f>
        <v>Ervan Budi Nugraha, S.Kom</v>
      </c>
      <c r="H568" s="18" t="str">
        <f>_xlfn.XLOOKUP(D568,[11]sheet!$B:$B,[11]sheet!$A:$A,0)</f>
        <v>TSK03E</v>
      </c>
    </row>
    <row r="569" spans="2:8">
      <c r="B569" s="24" t="s">
        <v>375</v>
      </c>
      <c r="C569" s="25" t="s">
        <v>376</v>
      </c>
      <c r="D569" s="26" t="s">
        <v>603</v>
      </c>
      <c r="E569" s="27" t="s">
        <v>1941</v>
      </c>
      <c r="F569" s="22" t="s">
        <v>1819</v>
      </c>
      <c r="G569" s="17" t="str">
        <f>_xlfn.XLOOKUP(D569,[5]Sheet1!$C:$C,[5]Sheet1!$F:$F,"-")</f>
        <v>Ervan Budi Nugraha, S.Kom</v>
      </c>
      <c r="H569" s="18" t="str">
        <f>_xlfn.XLOOKUP(D569,[11]sheet!$B:$B,[11]sheet!$A:$A,0)</f>
        <v>TSK08</v>
      </c>
    </row>
    <row r="570" spans="2:8">
      <c r="B570" s="24" t="s">
        <v>375</v>
      </c>
      <c r="C570" s="25" t="s">
        <v>376</v>
      </c>
      <c r="D570" s="26" t="s">
        <v>604</v>
      </c>
      <c r="E570" s="27" t="s">
        <v>1941</v>
      </c>
      <c r="F570" s="22" t="s">
        <v>1819</v>
      </c>
      <c r="G570" s="17" t="str">
        <f>_xlfn.XLOOKUP(D570,[5]Sheet1!$C:$C,[5]Sheet1!$F:$F,"-")</f>
        <v>Fahrul Rizal</v>
      </c>
      <c r="H570" s="18" t="str">
        <f>_xlfn.XLOOKUP(D570,[11]sheet!$B:$B,[11]sheet!$A:$A,0)</f>
        <v>SIN09</v>
      </c>
    </row>
    <row r="571" spans="2:8">
      <c r="B571" s="24" t="s">
        <v>375</v>
      </c>
      <c r="C571" s="25" t="s">
        <v>376</v>
      </c>
      <c r="D571" s="26" t="s">
        <v>605</v>
      </c>
      <c r="E571" s="27" t="s">
        <v>1941</v>
      </c>
      <c r="F571" s="22" t="s">
        <v>1819</v>
      </c>
      <c r="G571" s="17" t="str">
        <f>_xlfn.XLOOKUP(D571,[5]Sheet1!$C:$C,[5]Sheet1!$F:$F,"-")</f>
        <v>Haggi Hermawan, S.Pd</v>
      </c>
      <c r="H571" s="18" t="str">
        <f>_xlfn.XLOOKUP(D571,[11]sheet!$B:$B,[11]sheet!$A:$A,0)</f>
        <v>TSK15</v>
      </c>
    </row>
    <row r="572" spans="2:8">
      <c r="B572" s="24" t="s">
        <v>375</v>
      </c>
      <c r="C572" s="25" t="s">
        <v>376</v>
      </c>
      <c r="D572" s="26" t="s">
        <v>606</v>
      </c>
      <c r="E572" s="27" t="s">
        <v>1941</v>
      </c>
      <c r="F572" s="22" t="s">
        <v>1819</v>
      </c>
      <c r="G572" s="17" t="str">
        <f>_xlfn.XLOOKUP(D572,[5]Sheet1!$C:$C,[5]Sheet1!$F:$F,"-")</f>
        <v>Irfan Anwar Musyadad, S.Pd</v>
      </c>
      <c r="H572" s="18" t="str">
        <f>_xlfn.XLOOKUP(D572,[11]sheet!$B:$B,[11]sheet!$A:$A,0)</f>
        <v>SIN02</v>
      </c>
    </row>
    <row r="573" spans="2:8">
      <c r="B573" s="24" t="s">
        <v>375</v>
      </c>
      <c r="C573" s="25" t="s">
        <v>376</v>
      </c>
      <c r="D573" s="26" t="s">
        <v>607</v>
      </c>
      <c r="E573" s="27" t="s">
        <v>1941</v>
      </c>
      <c r="F573" s="22" t="s">
        <v>1819</v>
      </c>
      <c r="G573" s="17" t="str">
        <f>_xlfn.XLOOKUP(D573,[5]Sheet1!$C:$C,[5]Sheet1!$F:$F,"-")</f>
        <v>Jenal Yusuf</v>
      </c>
      <c r="H573" s="18" t="str">
        <f>_xlfn.XLOOKUP(D573,[11]sheet!$B:$B,[11]sheet!$A:$A,0)</f>
        <v>TSK02</v>
      </c>
    </row>
    <row r="574" spans="2:8">
      <c r="B574" s="24" t="s">
        <v>375</v>
      </c>
      <c r="C574" s="25" t="s">
        <v>376</v>
      </c>
      <c r="D574" s="26" t="s">
        <v>608</v>
      </c>
      <c r="E574" s="27" t="s">
        <v>1916</v>
      </c>
      <c r="F574" s="22" t="s">
        <v>1819</v>
      </c>
      <c r="G574" s="17" t="str">
        <f>_xlfn.XLOOKUP(D574,[5]Sheet1!$C:$C,[5]Sheet1!$F:$F,"-")</f>
        <v>Jujun Juandi</v>
      </c>
      <c r="H574" s="18" t="str">
        <f>_xlfn.XLOOKUP(D574,[11]sheet!$B:$B,[11]sheet!$A:$A,0)</f>
        <v>SIN05A</v>
      </c>
    </row>
    <row r="575" spans="2:8">
      <c r="B575" s="24" t="s">
        <v>375</v>
      </c>
      <c r="C575" s="25" t="s">
        <v>376</v>
      </c>
      <c r="D575" s="26" t="s">
        <v>609</v>
      </c>
      <c r="E575" s="27" t="s">
        <v>1941</v>
      </c>
      <c r="F575" s="22" t="s">
        <v>1819</v>
      </c>
      <c r="G575" s="17" t="str">
        <f>_xlfn.XLOOKUP(D575,[5]Sheet1!$C:$C,[5]Sheet1!$F:$F,"-")</f>
        <v>Mahrus Ali</v>
      </c>
      <c r="H575" s="18" t="str">
        <f>_xlfn.XLOOKUP(D575,[11]sheet!$B:$B,[11]sheet!$A:$A,0)</f>
        <v>TSK01</v>
      </c>
    </row>
    <row r="576" spans="2:8">
      <c r="B576" s="24" t="s">
        <v>375</v>
      </c>
      <c r="C576" s="25" t="s">
        <v>376</v>
      </c>
      <c r="D576" s="26" t="s">
        <v>610</v>
      </c>
      <c r="E576" s="27" t="s">
        <v>1941</v>
      </c>
      <c r="F576" s="22" t="s">
        <v>1819</v>
      </c>
      <c r="G576" s="17" t="str">
        <f>_xlfn.XLOOKUP(D576,[5]Sheet1!$C:$C,[5]Sheet1!$F:$F,"-")</f>
        <v>Mochamad Alvin Viery Pratama</v>
      </c>
      <c r="H576" s="18" t="str">
        <f>_xlfn.XLOOKUP(D576,[11]sheet!$B:$B,[11]sheet!$A:$A,0)</f>
        <v>TSK19</v>
      </c>
    </row>
    <row r="577" spans="2:8">
      <c r="B577" s="24" t="s">
        <v>375</v>
      </c>
      <c r="C577" s="25" t="s">
        <v>376</v>
      </c>
      <c r="D577" s="26" t="s">
        <v>611</v>
      </c>
      <c r="E577" s="27" t="s">
        <v>1941</v>
      </c>
      <c r="F577" s="22" t="s">
        <v>1819</v>
      </c>
      <c r="G577" s="17" t="str">
        <f>_xlfn.XLOOKUP(D577,[5]Sheet1!$C:$C,[5]Sheet1!$F:$F,"-")</f>
        <v>Peri Rakasiwi, S.kom</v>
      </c>
      <c r="H577" s="18" t="str">
        <f>_xlfn.XLOOKUP(D577,[11]sheet!$B:$B,[11]sheet!$A:$A,0)</f>
        <v>SIN14</v>
      </c>
    </row>
    <row r="578" spans="2:8">
      <c r="B578" s="24" t="s">
        <v>375</v>
      </c>
      <c r="C578" s="25" t="s">
        <v>376</v>
      </c>
      <c r="D578" s="26" t="s">
        <v>612</v>
      </c>
      <c r="E578" s="27" t="s">
        <v>1941</v>
      </c>
      <c r="F578" s="22" t="s">
        <v>1819</v>
      </c>
      <c r="G578" s="17" t="str">
        <f>_xlfn.XLOOKUP(D578,[5]Sheet1!$C:$C,[5]Sheet1!$F:$F,"-")</f>
        <v>Ricki Wahyudi</v>
      </c>
      <c r="H578" s="18" t="str">
        <f>_xlfn.XLOOKUP(D578,[11]sheet!$B:$B,[11]sheet!$A:$A,0)</f>
        <v>TSK06C</v>
      </c>
    </row>
    <row r="579" spans="2:8">
      <c r="B579" s="24" t="s">
        <v>375</v>
      </c>
      <c r="C579" s="25" t="s">
        <v>376</v>
      </c>
      <c r="D579" s="26" t="s">
        <v>613</v>
      </c>
      <c r="E579" s="27" t="s">
        <v>1941</v>
      </c>
      <c r="F579" s="22" t="s">
        <v>1819</v>
      </c>
      <c r="G579" s="17" t="str">
        <f>_xlfn.XLOOKUP(D579,[5]Sheet1!$C:$C,[5]Sheet1!$F:$F,"-")</f>
        <v>Ridwan Muhammad Abdul Baqi</v>
      </c>
      <c r="H579" s="18" t="str">
        <f>_xlfn.XLOOKUP(D579,[11]sheet!$B:$B,[11]sheet!$A:$A,0)</f>
        <v>SIN31</v>
      </c>
    </row>
    <row r="580" spans="2:8">
      <c r="B580" s="24" t="s">
        <v>375</v>
      </c>
      <c r="C580" s="25" t="s">
        <v>376</v>
      </c>
      <c r="D580" s="26" t="s">
        <v>614</v>
      </c>
      <c r="E580" s="27" t="s">
        <v>1941</v>
      </c>
      <c r="F580" s="22" t="s">
        <v>1819</v>
      </c>
      <c r="G580" s="17" t="str">
        <f>_xlfn.XLOOKUP(D580,[5]Sheet1!$C:$C,[5]Sheet1!$F:$F,"-")</f>
        <v>Rio Gilang Prakasa</v>
      </c>
      <c r="H580" s="18" t="str">
        <f>_xlfn.XLOOKUP(D580,[11]sheet!$B:$B,[11]sheet!$A:$A,0)</f>
        <v>SIN29B</v>
      </c>
    </row>
    <row r="581" spans="2:8">
      <c r="B581" s="24" t="s">
        <v>375</v>
      </c>
      <c r="C581" s="25" t="s">
        <v>376</v>
      </c>
      <c r="D581" s="26" t="s">
        <v>615</v>
      </c>
      <c r="E581" s="27" t="s">
        <v>1941</v>
      </c>
      <c r="F581" s="22" t="s">
        <v>1819</v>
      </c>
      <c r="G581" s="17" t="str">
        <f>_xlfn.XLOOKUP(D581,[5]Sheet1!$C:$C,[5]Sheet1!$F:$F,"-")</f>
        <v>Rizki Harmawan</v>
      </c>
      <c r="H581" s="18" t="str">
        <f>_xlfn.XLOOKUP(D581,[11]sheet!$B:$B,[11]sheet!$A:$A,0)</f>
        <v>SIN20</v>
      </c>
    </row>
    <row r="582" spans="2:8">
      <c r="B582" s="24" t="s">
        <v>375</v>
      </c>
      <c r="C582" s="25" t="s">
        <v>376</v>
      </c>
      <c r="D582" s="26" t="s">
        <v>616</v>
      </c>
      <c r="E582" s="27" t="s">
        <v>1941</v>
      </c>
      <c r="F582" s="22" t="s">
        <v>1819</v>
      </c>
      <c r="G582" s="17" t="str">
        <f>_xlfn.XLOOKUP(D582,[5]Sheet1!$C:$C,[5]Sheet1!$F:$F,"-")</f>
        <v>Sansan Riswandi</v>
      </c>
      <c r="H582" s="18" t="str">
        <f>_xlfn.XLOOKUP(D582,[11]sheet!$B:$B,[11]sheet!$A:$A,0)</f>
        <v>TSK24</v>
      </c>
    </row>
    <row r="583" spans="2:8">
      <c r="B583" s="24" t="s">
        <v>375</v>
      </c>
      <c r="C583" s="25" t="s">
        <v>376</v>
      </c>
      <c r="D583" s="26" t="s">
        <v>617</v>
      </c>
      <c r="E583" s="27" t="s">
        <v>1941</v>
      </c>
      <c r="F583" s="22" t="s">
        <v>1819</v>
      </c>
      <c r="G583" s="17" t="str">
        <f>_xlfn.XLOOKUP(D583,[5]Sheet1!$C:$C,[5]Sheet1!$F:$F,"-")</f>
        <v>Soni Setiadi</v>
      </c>
      <c r="H583" s="18" t="str">
        <f>_xlfn.XLOOKUP(D583,[11]sheet!$B:$B,[11]sheet!$A:$A,0)</f>
        <v>SIN13</v>
      </c>
    </row>
    <row r="584" spans="2:8">
      <c r="B584" s="24" t="s">
        <v>375</v>
      </c>
      <c r="C584" s="25" t="s">
        <v>376</v>
      </c>
      <c r="D584" s="26" t="s">
        <v>618</v>
      </c>
      <c r="E584" s="27" t="s">
        <v>1941</v>
      </c>
      <c r="F584" s="22" t="s">
        <v>1819</v>
      </c>
      <c r="G584" s="17" t="str">
        <f>_xlfn.XLOOKUP(D584,[5]Sheet1!$C:$C,[5]Sheet1!$F:$F,"-")</f>
        <v>Soni Solehhudin</v>
      </c>
      <c r="H584" s="18" t="str">
        <f>_xlfn.XLOOKUP(D584,[11]sheet!$B:$B,[11]sheet!$A:$A,0)</f>
        <v>TSK13</v>
      </c>
    </row>
    <row r="585" spans="2:8">
      <c r="B585" s="24" t="s">
        <v>375</v>
      </c>
      <c r="C585" s="25" t="s">
        <v>376</v>
      </c>
      <c r="D585" s="26" t="s">
        <v>619</v>
      </c>
      <c r="E585" s="27" t="s">
        <v>1941</v>
      </c>
      <c r="F585" s="22" t="s">
        <v>1819</v>
      </c>
      <c r="G585" s="17" t="str">
        <f>_xlfn.XLOOKUP(D585,[5]Sheet1!$C:$C,[5]Sheet1!$F:$F,"-")</f>
        <v>Yopha Azizulindar</v>
      </c>
      <c r="H585" s="18" t="str">
        <f>_xlfn.XLOOKUP(D585,[11]sheet!$B:$B,[11]sheet!$A:$A,0)</f>
        <v>SIN26A</v>
      </c>
    </row>
    <row r="586" spans="2:8">
      <c r="B586" s="24" t="s">
        <v>375</v>
      </c>
      <c r="C586" s="25" t="s">
        <v>376</v>
      </c>
      <c r="D586" s="26" t="s">
        <v>620</v>
      </c>
      <c r="E586" s="27" t="s">
        <v>1941</v>
      </c>
      <c r="F586" s="22" t="s">
        <v>1820</v>
      </c>
      <c r="G586" s="17" t="str">
        <f>_xlfn.XLOOKUP(D586,[5]Sheet1!$C:$C,[5]Sheet1!$F:$F,"-")</f>
        <v>Adam Muhammad Ramdan</v>
      </c>
      <c r="H586" s="18" t="str">
        <f>_xlfn.XLOOKUP(D586,[11]sheet!$B:$B,[11]sheet!$A:$A,0)</f>
        <v>SOG49</v>
      </c>
    </row>
    <row r="587" spans="2:8">
      <c r="B587" s="24" t="s">
        <v>375</v>
      </c>
      <c r="C587" s="25" t="s">
        <v>376</v>
      </c>
      <c r="D587" s="26" t="s">
        <v>621</v>
      </c>
      <c r="E587" s="27" t="s">
        <v>1941</v>
      </c>
      <c r="F587" s="22" t="s">
        <v>1820</v>
      </c>
      <c r="G587" s="17" t="str">
        <f>_xlfn.XLOOKUP(D587,[5]Sheet1!$C:$C,[5]Sheet1!$F:$F,"-")</f>
        <v>Adi Hapri Perdiansyah</v>
      </c>
      <c r="H587" s="18" t="str">
        <f>_xlfn.XLOOKUP(D587,[11]sheet!$B:$B,[11]sheet!$A:$A,0)</f>
        <v>SOG17D</v>
      </c>
    </row>
    <row r="588" spans="2:8">
      <c r="B588" s="24" t="s">
        <v>375</v>
      </c>
      <c r="C588" s="25" t="s">
        <v>376</v>
      </c>
      <c r="D588" s="26" t="s">
        <v>622</v>
      </c>
      <c r="E588" s="27" t="s">
        <v>1941</v>
      </c>
      <c r="F588" s="22" t="s">
        <v>1820</v>
      </c>
      <c r="G588" s="17" t="str">
        <f>_xlfn.XLOOKUP(D588,[5]Sheet1!$C:$C,[5]Sheet1!$F:$F,"-")</f>
        <v>Ahmad Misik Akyas Al-Kaesy</v>
      </c>
      <c r="H588" s="18" t="str">
        <f>_xlfn.XLOOKUP(D588,[11]sheet!$B:$B,[11]sheet!$A:$A,0)</f>
        <v>BDO97</v>
      </c>
    </row>
    <row r="589" spans="2:8">
      <c r="B589" s="24" t="s">
        <v>375</v>
      </c>
      <c r="C589" s="25" t="s">
        <v>376</v>
      </c>
      <c r="D589" s="26" t="s">
        <v>623</v>
      </c>
      <c r="E589" s="27" t="s">
        <v>1916</v>
      </c>
      <c r="F589" s="22" t="s">
        <v>1820</v>
      </c>
      <c r="G589" s="17" t="str">
        <f>_xlfn.XLOOKUP(D589,[5]Sheet1!$C:$C,[5]Sheet1!$F:$F,"-")</f>
        <v>Ahmad Misik Akyas Al-Kaesy</v>
      </c>
      <c r="H589" s="18" t="str">
        <f>_xlfn.XLOOKUP(D589,[11]sheet!$B:$B,[11]sheet!$A:$A,0)</f>
        <v>BDO24</v>
      </c>
    </row>
    <row r="590" spans="2:8">
      <c r="B590" s="24" t="s">
        <v>375</v>
      </c>
      <c r="C590" s="25" t="s">
        <v>376</v>
      </c>
      <c r="D590" s="26" t="s">
        <v>624</v>
      </c>
      <c r="E590" s="27" t="s">
        <v>1941</v>
      </c>
      <c r="F590" s="22" t="s">
        <v>1820</v>
      </c>
      <c r="G590" s="17" t="str">
        <f>_xlfn.XLOOKUP(D590,[5]Sheet1!$C:$C,[5]Sheet1!$F:$F,"-")</f>
        <v>Cecep Ramadhan Heryana</v>
      </c>
      <c r="H590" s="18" t="str">
        <f>_xlfn.XLOOKUP(D590,[11]sheet!$B:$B,[11]sheet!$A:$A,0)</f>
        <v>BDO98</v>
      </c>
    </row>
    <row r="591" spans="2:8">
      <c r="B591" s="24" t="s">
        <v>375</v>
      </c>
      <c r="C591" s="25" t="s">
        <v>376</v>
      </c>
      <c r="D591" s="26" t="s">
        <v>625</v>
      </c>
      <c r="E591" s="27" t="s">
        <v>1941</v>
      </c>
      <c r="F591" s="22" t="s">
        <v>1820</v>
      </c>
      <c r="G591" s="17" t="str">
        <f>_xlfn.XLOOKUP(D591,[5]Sheet1!$C:$C,[5]Sheet1!$F:$F,"-")</f>
        <v>Cucun Iryanto</v>
      </c>
      <c r="H591" s="18" t="str">
        <f>_xlfn.XLOOKUP(D591,[11]sheet!$B:$B,[11]sheet!$A:$A,0)</f>
        <v>SOG07A</v>
      </c>
    </row>
    <row r="592" spans="2:8">
      <c r="B592" s="24" t="s">
        <v>375</v>
      </c>
      <c r="C592" s="25" t="s">
        <v>376</v>
      </c>
      <c r="D592" s="26" t="s">
        <v>626</v>
      </c>
      <c r="E592" s="27" t="s">
        <v>1941</v>
      </c>
      <c r="F592" s="22" t="s">
        <v>1820</v>
      </c>
      <c r="G592" s="17" t="str">
        <f>_xlfn.XLOOKUP(D592,[5]Sheet1!$C:$C,[5]Sheet1!$F:$F,"-")</f>
        <v>J. Hilmy Malik</v>
      </c>
      <c r="H592" s="18" t="str">
        <f>_xlfn.XLOOKUP(D592,[11]sheet!$B:$B,[11]sheet!$A:$A,0)</f>
        <v>SOG26</v>
      </c>
    </row>
    <row r="593" spans="2:8">
      <c r="B593" s="24" t="s">
        <v>375</v>
      </c>
      <c r="C593" s="25" t="s">
        <v>376</v>
      </c>
      <c r="D593" s="26" t="s">
        <v>627</v>
      </c>
      <c r="E593" s="27" t="s">
        <v>1941</v>
      </c>
      <c r="F593" s="22" t="s">
        <v>1820</v>
      </c>
      <c r="G593" s="17" t="str">
        <f>_xlfn.XLOOKUP(D593,[5]Sheet1!$C:$C,[5]Sheet1!$F:$F,"-")</f>
        <v>Mochamad Wildan Fahddino</v>
      </c>
      <c r="H593" s="18" t="str">
        <f>_xlfn.XLOOKUP(D593,[11]sheet!$B:$B,[11]sheet!$A:$A,0)</f>
        <v>SOG27</v>
      </c>
    </row>
    <row r="594" spans="2:8">
      <c r="B594" s="24" t="s">
        <v>375</v>
      </c>
      <c r="C594" s="25" t="s">
        <v>376</v>
      </c>
      <c r="D594" s="26" t="s">
        <v>628</v>
      </c>
      <c r="E594" s="27" t="s">
        <v>1941</v>
      </c>
      <c r="F594" s="22" t="s">
        <v>1820</v>
      </c>
      <c r="G594" s="17" t="str">
        <f>_xlfn.XLOOKUP(D594,[5]Sheet1!$C:$C,[5]Sheet1!$F:$F,"-")</f>
        <v>Muhammad Dwi Fawzi Hakim</v>
      </c>
      <c r="H594" s="18" t="str">
        <f>_xlfn.XLOOKUP(D594,[11]sheet!$B:$B,[11]sheet!$A:$A,0)</f>
        <v>SOG05A</v>
      </c>
    </row>
    <row r="595" spans="2:8">
      <c r="B595" s="24" t="s">
        <v>375</v>
      </c>
      <c r="C595" s="25" t="s">
        <v>376</v>
      </c>
      <c r="D595" s="26" t="s">
        <v>629</v>
      </c>
      <c r="E595" s="27" t="s">
        <v>1941</v>
      </c>
      <c r="F595" s="22" t="s">
        <v>1820</v>
      </c>
      <c r="G595" s="17" t="str">
        <f>_xlfn.XLOOKUP(D595,[5]Sheet1!$C:$C,[5]Sheet1!$F:$F,"-")</f>
        <v>Muhammad Dwi Fawzi Hakim</v>
      </c>
      <c r="H595" s="18" t="str">
        <f>_xlfn.XLOOKUP(D595,[11]sheet!$B:$B,[11]sheet!$A:$A,0)</f>
        <v>SOG22</v>
      </c>
    </row>
    <row r="596" spans="2:8">
      <c r="B596" s="24" t="s">
        <v>375</v>
      </c>
      <c r="C596" s="25" t="s">
        <v>376</v>
      </c>
      <c r="D596" s="26" t="s">
        <v>630</v>
      </c>
      <c r="E596" s="27" t="s">
        <v>1941</v>
      </c>
      <c r="F596" s="22" t="s">
        <v>1820</v>
      </c>
      <c r="G596" s="17" t="str">
        <f>_xlfn.XLOOKUP(D596,[5]Sheet1!$C:$C,[5]Sheet1!$F:$F,"-")</f>
        <v>Muhammad Fariz Arief Rachman</v>
      </c>
      <c r="H596" s="18" t="str">
        <f>_xlfn.XLOOKUP(D596,[11]sheet!$B:$B,[11]sheet!$A:$A,0)</f>
        <v>BDO88</v>
      </c>
    </row>
    <row r="597" spans="2:8">
      <c r="B597" s="24" t="s">
        <v>375</v>
      </c>
      <c r="C597" s="25" t="s">
        <v>376</v>
      </c>
      <c r="D597" s="26" t="s">
        <v>631</v>
      </c>
      <c r="E597" s="27" t="s">
        <v>1941</v>
      </c>
      <c r="F597" s="22" t="s">
        <v>1820</v>
      </c>
      <c r="G597" s="17" t="str">
        <f>_xlfn.XLOOKUP(D597,[5]Sheet1!$C:$C,[5]Sheet1!$F:$F,"-")</f>
        <v>Restu Fauzi</v>
      </c>
      <c r="H597" s="18" t="str">
        <f>_xlfn.XLOOKUP(D597,[11]sheet!$B:$B,[11]sheet!$A:$A,0)</f>
        <v>SOG34</v>
      </c>
    </row>
    <row r="598" spans="2:8">
      <c r="B598" s="24" t="s">
        <v>375</v>
      </c>
      <c r="C598" s="25" t="s">
        <v>376</v>
      </c>
      <c r="D598" s="26" t="s">
        <v>632</v>
      </c>
      <c r="E598" s="27" t="s">
        <v>1941</v>
      </c>
      <c r="F598" s="22" t="s">
        <v>1820</v>
      </c>
      <c r="G598" s="17" t="str">
        <f>_xlfn.XLOOKUP(D598,[5]Sheet1!$C:$C,[5]Sheet1!$F:$F,"-")</f>
        <v>Rian Anjaswara</v>
      </c>
      <c r="H598" s="18" t="str">
        <f>_xlfn.XLOOKUP(D598,[11]sheet!$B:$B,[11]sheet!$A:$A,0)</f>
        <v>BDO01A</v>
      </c>
    </row>
    <row r="599" spans="2:8">
      <c r="B599" s="24" t="s">
        <v>375</v>
      </c>
      <c r="C599" s="25" t="s">
        <v>376</v>
      </c>
      <c r="D599" s="26" t="s">
        <v>633</v>
      </c>
      <c r="E599" s="27" t="s">
        <v>1941</v>
      </c>
      <c r="F599" s="22" t="s">
        <v>1820</v>
      </c>
      <c r="G599" s="17" t="str">
        <f>_xlfn.XLOOKUP(D599,[5]Sheet1!$C:$C,[5]Sheet1!$F:$F,"-")</f>
        <v>Rizki Gunawan</v>
      </c>
      <c r="H599" s="18" t="str">
        <f>_xlfn.XLOOKUP(D599,[11]sheet!$B:$B,[11]sheet!$A:$A,0)</f>
        <v>BDO21A</v>
      </c>
    </row>
    <row r="600" spans="2:8">
      <c r="B600" s="24" t="s">
        <v>375</v>
      </c>
      <c r="C600" s="25" t="s">
        <v>376</v>
      </c>
      <c r="D600" s="26" t="s">
        <v>634</v>
      </c>
      <c r="E600" s="27" t="s">
        <v>1941</v>
      </c>
      <c r="F600" s="22" t="s">
        <v>1820</v>
      </c>
      <c r="G600" s="17" t="str">
        <f>_xlfn.XLOOKUP(D600,[5]Sheet1!$C:$C,[5]Sheet1!$F:$F,"-")</f>
        <v>Toni</v>
      </c>
      <c r="H600" s="18" t="str">
        <f>_xlfn.XLOOKUP(D600,[11]sheet!$B:$B,[11]sheet!$A:$A,0)</f>
        <v>SOG03A</v>
      </c>
    </row>
    <row r="601" spans="2:8">
      <c r="B601" s="24" t="s">
        <v>375</v>
      </c>
      <c r="C601" s="25" t="s">
        <v>376</v>
      </c>
      <c r="D601" s="26" t="s">
        <v>635</v>
      </c>
      <c r="E601" s="27" t="s">
        <v>1941</v>
      </c>
      <c r="F601" s="22" t="s">
        <v>1821</v>
      </c>
      <c r="G601" s="17" t="str">
        <f>_xlfn.XLOOKUP(D601,[5]Sheet1!$C:$C,[5]Sheet1!$F:$F,"-")</f>
        <v>Adi Triandi</v>
      </c>
      <c r="H601" s="18" t="str">
        <f>_xlfn.XLOOKUP(D601,[11]sheet!$B:$B,[11]sheet!$A:$A,0)</f>
        <v>KNG10</v>
      </c>
    </row>
    <row r="602" spans="2:8">
      <c r="B602" s="24" t="s">
        <v>375</v>
      </c>
      <c r="C602" s="25" t="s">
        <v>376</v>
      </c>
      <c r="D602" s="26" t="s">
        <v>636</v>
      </c>
      <c r="E602" s="27" t="s">
        <v>1941</v>
      </c>
      <c r="F602" s="22" t="s">
        <v>1821</v>
      </c>
      <c r="G602" s="17" t="str">
        <f>_xlfn.XLOOKUP(D602,[5]Sheet1!$C:$C,[5]Sheet1!$F:$F,"-")</f>
        <v>Cahya Purnama</v>
      </c>
      <c r="H602" s="18" t="str">
        <f>_xlfn.XLOOKUP(D602,[11]sheet!$B:$B,[11]sheet!$A:$A,0)</f>
        <v>KNG28</v>
      </c>
    </row>
    <row r="603" spans="2:8">
      <c r="B603" s="24" t="s">
        <v>375</v>
      </c>
      <c r="C603" s="25" t="s">
        <v>376</v>
      </c>
      <c r="D603" s="26" t="s">
        <v>637</v>
      </c>
      <c r="E603" s="27" t="s">
        <v>1941</v>
      </c>
      <c r="F603" s="22" t="s">
        <v>1821</v>
      </c>
      <c r="G603" s="17" t="str">
        <f>_xlfn.XLOOKUP(D603,[5]Sheet1!$C:$C,[5]Sheet1!$F:$F,"-")</f>
        <v>Fani Grahamulya Gandamiharja</v>
      </c>
      <c r="H603" s="18" t="str">
        <f>_xlfn.XLOOKUP(D603,[11]sheet!$B:$B,[11]sheet!$A:$A,0)</f>
        <v>KNG04</v>
      </c>
    </row>
    <row r="604" spans="2:8">
      <c r="B604" s="24" t="s">
        <v>375</v>
      </c>
      <c r="C604" s="25" t="s">
        <v>376</v>
      </c>
      <c r="D604" s="26" t="s">
        <v>638</v>
      </c>
      <c r="E604" s="27" t="s">
        <v>1941</v>
      </c>
      <c r="F604" s="22" t="s">
        <v>1821</v>
      </c>
      <c r="G604" s="17" t="str">
        <f>_xlfn.XLOOKUP(D604,[5]Sheet1!$C:$C,[5]Sheet1!$F:$F,"-")</f>
        <v>Muhamad Iqbal Firdaus</v>
      </c>
      <c r="H604" s="18" t="str">
        <f>_xlfn.XLOOKUP(D604,[11]sheet!$B:$B,[11]sheet!$A:$A,0)</f>
        <v>KNG18</v>
      </c>
    </row>
    <row r="605" spans="2:8">
      <c r="B605" s="24" t="s">
        <v>375</v>
      </c>
      <c r="C605" s="25" t="s">
        <v>376</v>
      </c>
      <c r="D605" s="26" t="s">
        <v>639</v>
      </c>
      <c r="E605" s="27" t="s">
        <v>1941</v>
      </c>
      <c r="F605" s="22" t="s">
        <v>1821</v>
      </c>
      <c r="G605" s="17" t="str">
        <f>_xlfn.XLOOKUP(D605,[5]Sheet1!$C:$C,[5]Sheet1!$F:$F,"-")</f>
        <v>Muhamad Lukman Hakim</v>
      </c>
      <c r="H605" s="18" t="str">
        <f>_xlfn.XLOOKUP(D605,[11]sheet!$B:$B,[11]sheet!$A:$A,0)</f>
        <v>KNG03A</v>
      </c>
    </row>
    <row r="606" spans="2:8">
      <c r="B606" s="24" t="s">
        <v>375</v>
      </c>
      <c r="C606" s="25" t="s">
        <v>376</v>
      </c>
      <c r="D606" s="26" t="s">
        <v>640</v>
      </c>
      <c r="E606" s="27" t="s">
        <v>1941</v>
      </c>
      <c r="F606" s="22" t="s">
        <v>1821</v>
      </c>
      <c r="G606" s="17" t="str">
        <f>_xlfn.XLOOKUP(D606,[5]Sheet1!$C:$C,[5]Sheet1!$F:$F,"-")</f>
        <v>Rachman Mulyawan</v>
      </c>
      <c r="H606" s="18" t="str">
        <f>_xlfn.XLOOKUP(D606,[11]sheet!$B:$B,[11]sheet!$A:$A,0)</f>
        <v>KNG11</v>
      </c>
    </row>
    <row r="607" spans="2:8">
      <c r="B607" s="24" t="s">
        <v>375</v>
      </c>
      <c r="C607" s="25" t="s">
        <v>376</v>
      </c>
      <c r="D607" s="26" t="s">
        <v>641</v>
      </c>
      <c r="E607" s="27" t="s">
        <v>1941</v>
      </c>
      <c r="F607" s="22" t="s">
        <v>1821</v>
      </c>
      <c r="G607" s="17" t="str">
        <f>_xlfn.XLOOKUP(D607,[5]Sheet1!$C:$C,[5]Sheet1!$F:$F,"-")</f>
        <v>Rizal Raetriansyah</v>
      </c>
      <c r="H607" s="18" t="str">
        <f>_xlfn.XLOOKUP(D607,[11]sheet!$B:$B,[11]sheet!$A:$A,0)</f>
        <v>KNG26</v>
      </c>
    </row>
    <row r="608" spans="2:8">
      <c r="B608" s="24" t="s">
        <v>375</v>
      </c>
      <c r="C608" s="25" t="s">
        <v>376</v>
      </c>
      <c r="D608" s="26" t="s">
        <v>642</v>
      </c>
      <c r="E608" s="27" t="s">
        <v>1941</v>
      </c>
      <c r="F608" s="22" t="s">
        <v>1821</v>
      </c>
      <c r="G608" s="17" t="str">
        <f>_xlfn.XLOOKUP(D608,[5]Sheet1!$C:$C,[5]Sheet1!$F:$F,"-")</f>
        <v>Rizki Ahmad Fauzi</v>
      </c>
      <c r="H608" s="18" t="str">
        <f>_xlfn.XLOOKUP(D608,[11]sheet!$B:$B,[11]sheet!$A:$A,0)</f>
        <v>KNG07</v>
      </c>
    </row>
    <row r="609" spans="2:8">
      <c r="B609" s="24" t="s">
        <v>375</v>
      </c>
      <c r="C609" s="25" t="s">
        <v>376</v>
      </c>
      <c r="D609" s="26" t="s">
        <v>643</v>
      </c>
      <c r="E609" s="27" t="s">
        <v>1941</v>
      </c>
      <c r="F609" s="22" t="s">
        <v>1822</v>
      </c>
      <c r="G609" s="17" t="str">
        <f>_xlfn.XLOOKUP(D609,[5]Sheet1!$C:$C,[5]Sheet1!$F:$F,"-")</f>
        <v>Aly Irsyad Robani</v>
      </c>
      <c r="H609" s="18" t="str">
        <f>_xlfn.XLOOKUP(D609,[11]sheet!$B:$B,[11]sheet!$A:$A,0)</f>
        <v>SOG12E</v>
      </c>
    </row>
    <row r="610" spans="2:8">
      <c r="B610" s="24" t="s">
        <v>375</v>
      </c>
      <c r="C610" s="25" t="s">
        <v>376</v>
      </c>
      <c r="D610" s="26" t="s">
        <v>644</v>
      </c>
      <c r="E610" s="27" t="s">
        <v>1941</v>
      </c>
      <c r="F610" s="22" t="s">
        <v>1822</v>
      </c>
      <c r="G610" s="17" t="str">
        <f>_xlfn.XLOOKUP(D610,[5]Sheet1!$C:$C,[5]Sheet1!$F:$F,"-")</f>
        <v>Anggiardy Prayudha</v>
      </c>
      <c r="H610" s="18" t="str">
        <f>_xlfn.XLOOKUP(D610,[11]sheet!$B:$B,[11]sheet!$A:$A,0)</f>
        <v>BDO99</v>
      </c>
    </row>
    <row r="611" spans="2:8">
      <c r="B611" s="24" t="s">
        <v>375</v>
      </c>
      <c r="C611" s="25" t="s">
        <v>376</v>
      </c>
      <c r="D611" s="26" t="s">
        <v>645</v>
      </c>
      <c r="E611" s="27" t="s">
        <v>1941</v>
      </c>
      <c r="F611" s="22" t="s">
        <v>1822</v>
      </c>
      <c r="G611" s="17" t="str">
        <f>_xlfn.XLOOKUP(D611,[5]Sheet1!$C:$C,[5]Sheet1!$F:$F,"-")</f>
        <v>Azka Nujjiya Fauzan</v>
      </c>
      <c r="H611" s="18" t="str">
        <f>_xlfn.XLOOKUP(D611,[11]sheet!$B:$B,[11]sheet!$A:$A,0)</f>
        <v>BDO89</v>
      </c>
    </row>
    <row r="612" spans="2:8">
      <c r="B612" s="24" t="s">
        <v>375</v>
      </c>
      <c r="C612" s="25" t="s">
        <v>376</v>
      </c>
      <c r="D612" s="26" t="s">
        <v>646</v>
      </c>
      <c r="E612" s="27" t="s">
        <v>1941</v>
      </c>
      <c r="F612" s="22" t="s">
        <v>1822</v>
      </c>
      <c r="G612" s="17" t="str">
        <f>_xlfn.XLOOKUP(D612,[5]Sheet1!$C:$C,[5]Sheet1!$F:$F,"-")</f>
        <v>Dadan Firmansyah</v>
      </c>
      <c r="H612" s="18" t="str">
        <f>_xlfn.XLOOKUP(D612,[11]sheet!$B:$B,[11]sheet!$A:$A,0)</f>
        <v>SOG02C</v>
      </c>
    </row>
    <row r="613" spans="2:8">
      <c r="B613" s="24" t="s">
        <v>375</v>
      </c>
      <c r="C613" s="25" t="s">
        <v>376</v>
      </c>
      <c r="D613" s="26" t="s">
        <v>647</v>
      </c>
      <c r="E613" s="27" t="s">
        <v>1941</v>
      </c>
      <c r="F613" s="22" t="s">
        <v>1822</v>
      </c>
      <c r="G613" s="17" t="str">
        <f>_xlfn.XLOOKUP(D613,[5]Sheet1!$C:$C,[5]Sheet1!$F:$F,"-")</f>
        <v>Deni Mardiana Ruswandi</v>
      </c>
      <c r="H613" s="18" t="str">
        <f>_xlfn.XLOOKUP(D613,[11]sheet!$B:$B,[11]sheet!$A:$A,0)</f>
        <v>SOG13C</v>
      </c>
    </row>
    <row r="614" spans="2:8">
      <c r="B614" s="24" t="s">
        <v>375</v>
      </c>
      <c r="C614" s="25" t="s">
        <v>376</v>
      </c>
      <c r="D614" s="26" t="s">
        <v>648</v>
      </c>
      <c r="E614" s="27" t="s">
        <v>1941</v>
      </c>
      <c r="F614" s="22" t="s">
        <v>1822</v>
      </c>
      <c r="G614" s="17" t="str">
        <f>_xlfn.XLOOKUP(D614,[5]Sheet1!$C:$C,[5]Sheet1!$F:$F,"-")</f>
        <v>Kiptiah</v>
      </c>
      <c r="H614" s="18" t="str">
        <f>_xlfn.XLOOKUP(D614,[11]sheet!$B:$B,[11]sheet!$A:$A,0)</f>
        <v>BDO93</v>
      </c>
    </row>
    <row r="615" spans="2:8">
      <c r="B615" s="24" t="s">
        <v>375</v>
      </c>
      <c r="C615" s="25" t="s">
        <v>376</v>
      </c>
      <c r="D615" s="26" t="s">
        <v>649</v>
      </c>
      <c r="E615" s="27" t="s">
        <v>1941</v>
      </c>
      <c r="F615" s="22" t="s">
        <v>1822</v>
      </c>
      <c r="G615" s="17" t="str">
        <f>_xlfn.XLOOKUP(D615,[5]Sheet1!$C:$C,[5]Sheet1!$F:$F,"-")</f>
        <v>Krisna Aditya Putra</v>
      </c>
      <c r="H615" s="18" t="str">
        <f>_xlfn.XLOOKUP(D615,[11]sheet!$B:$B,[11]sheet!$A:$A,0)</f>
        <v>SOG23</v>
      </c>
    </row>
    <row r="616" spans="2:8">
      <c r="B616" s="24" t="s">
        <v>375</v>
      </c>
      <c r="C616" s="25" t="s">
        <v>376</v>
      </c>
      <c r="D616" s="26" t="s">
        <v>650</v>
      </c>
      <c r="E616" s="27" t="s">
        <v>1941</v>
      </c>
      <c r="F616" s="22" t="s">
        <v>1822</v>
      </c>
      <c r="G616" s="17" t="str">
        <f>_xlfn.XLOOKUP(D616,[5]Sheet1!$C:$C,[5]Sheet1!$F:$F,"-")</f>
        <v>Muchamad Yasir Komaeni</v>
      </c>
      <c r="H616" s="18" t="str">
        <f>_xlfn.XLOOKUP(D616,[11]sheet!$B:$B,[11]sheet!$A:$A,0)</f>
        <v>SOG11E</v>
      </c>
    </row>
    <row r="617" spans="2:8">
      <c r="B617" s="24" t="s">
        <v>375</v>
      </c>
      <c r="C617" s="25" t="s">
        <v>376</v>
      </c>
      <c r="D617" s="26" t="s">
        <v>651</v>
      </c>
      <c r="E617" s="27" t="s">
        <v>1941</v>
      </c>
      <c r="F617" s="22" t="s">
        <v>1822</v>
      </c>
      <c r="G617" s="17" t="str">
        <f>_xlfn.XLOOKUP(D617,[5]Sheet1!$C:$C,[5]Sheet1!$F:$F,"-")</f>
        <v>Muhammad Farlan Dzulfikar</v>
      </c>
      <c r="H617" s="18" t="str">
        <f>_xlfn.XLOOKUP(D617,[11]sheet!$B:$B,[11]sheet!$A:$A,0)</f>
        <v>SOG33</v>
      </c>
    </row>
    <row r="618" spans="2:8">
      <c r="B618" s="24" t="s">
        <v>375</v>
      </c>
      <c r="C618" s="25" t="s">
        <v>376</v>
      </c>
      <c r="D618" s="26" t="s">
        <v>652</v>
      </c>
      <c r="E618" s="27" t="s">
        <v>1941</v>
      </c>
      <c r="F618" s="22" t="s">
        <v>1822</v>
      </c>
      <c r="G618" s="17" t="str">
        <f>_xlfn.XLOOKUP(D618,[5]Sheet1!$C:$C,[5]Sheet1!$F:$F,"-")</f>
        <v>Nezar Hikmatiar</v>
      </c>
      <c r="H618" s="18" t="str">
        <f>_xlfn.XLOOKUP(D618,[11]sheet!$B:$B,[11]sheet!$A:$A,0)</f>
        <v>BDO05A</v>
      </c>
    </row>
    <row r="619" spans="2:8">
      <c r="B619" s="24" t="s">
        <v>375</v>
      </c>
      <c r="C619" s="25" t="s">
        <v>376</v>
      </c>
      <c r="D619" s="26" t="s">
        <v>653</v>
      </c>
      <c r="E619" s="27" t="s">
        <v>1941</v>
      </c>
      <c r="F619" s="22" t="s">
        <v>33</v>
      </c>
      <c r="G619" s="17" t="str">
        <f>_xlfn.XLOOKUP(D619,[5]Sheet1!$C:$C,[5]Sheet1!$F:$F,"-")</f>
        <v>Ade Setiawan</v>
      </c>
      <c r="H619" s="18" t="str">
        <f>_xlfn.XLOOKUP(D619,[11]sheet!$B:$B,[11]sheet!$A:$A,0)</f>
        <v>SMB11B</v>
      </c>
    </row>
    <row r="620" spans="2:8">
      <c r="B620" s="24" t="s">
        <v>375</v>
      </c>
      <c r="C620" s="25" t="s">
        <v>376</v>
      </c>
      <c r="D620" s="26" t="s">
        <v>654</v>
      </c>
      <c r="E620" s="27" t="s">
        <v>1941</v>
      </c>
      <c r="F620" s="22" t="s">
        <v>33</v>
      </c>
      <c r="G620" s="17" t="str">
        <f>_xlfn.XLOOKUP(D620,[5]Sheet1!$C:$C,[5]Sheet1!$F:$F,"-")</f>
        <v>Adi Riyana</v>
      </c>
      <c r="H620" s="18" t="str">
        <f>_xlfn.XLOOKUP(D620,[11]sheet!$B:$B,[11]sheet!$A:$A,0)</f>
        <v>SMB08B</v>
      </c>
    </row>
    <row r="621" spans="2:8">
      <c r="B621" s="24" t="s">
        <v>375</v>
      </c>
      <c r="C621" s="25" t="s">
        <v>376</v>
      </c>
      <c r="D621" s="26" t="s">
        <v>655</v>
      </c>
      <c r="E621" s="27" t="s">
        <v>1941</v>
      </c>
      <c r="F621" s="22" t="s">
        <v>33</v>
      </c>
      <c r="G621" s="17" t="str">
        <f>_xlfn.XLOOKUP(D621,[5]Sheet1!$C:$C,[5]Sheet1!$F:$F,"-")</f>
        <v>Dadan Ramdan</v>
      </c>
      <c r="H621" s="18" t="str">
        <f>_xlfn.XLOOKUP(D621,[11]sheet!$B:$B,[11]sheet!$A:$A,0)</f>
        <v>SMB02B</v>
      </c>
    </row>
    <row r="622" spans="2:8">
      <c r="B622" s="24" t="s">
        <v>375</v>
      </c>
      <c r="C622" s="25" t="s">
        <v>376</v>
      </c>
      <c r="D622" s="26" t="s">
        <v>656</v>
      </c>
      <c r="E622" s="27" t="s">
        <v>1941</v>
      </c>
      <c r="F622" s="22" t="s">
        <v>33</v>
      </c>
      <c r="G622" s="17" t="str">
        <f>_xlfn.XLOOKUP(D622,[5]Sheet1!$C:$C,[5]Sheet1!$F:$F,"-")</f>
        <v>Dany Kurniawan</v>
      </c>
      <c r="H622" s="18" t="str">
        <f>_xlfn.XLOOKUP(D622,[11]sheet!$B:$B,[11]sheet!$A:$A,0)</f>
        <v>CRN03E</v>
      </c>
    </row>
    <row r="623" spans="2:8">
      <c r="B623" s="24" t="s">
        <v>375</v>
      </c>
      <c r="C623" s="25" t="s">
        <v>376</v>
      </c>
      <c r="D623" s="26" t="s">
        <v>657</v>
      </c>
      <c r="E623" s="27" t="s">
        <v>1941</v>
      </c>
      <c r="F623" s="22" t="s">
        <v>33</v>
      </c>
      <c r="G623" s="17" t="str">
        <f>_xlfn.XLOOKUP(D623,[5]Sheet1!$C:$C,[5]Sheet1!$F:$F,"-")</f>
        <v>Kiki Nugraha</v>
      </c>
      <c r="H623" s="18" t="str">
        <f>_xlfn.XLOOKUP(D623,[11]sheet!$B:$B,[11]sheet!$A:$A,0)</f>
        <v>SMB13C</v>
      </c>
    </row>
    <row r="624" spans="2:8">
      <c r="B624" s="24" t="s">
        <v>375</v>
      </c>
      <c r="C624" s="25" t="s">
        <v>376</v>
      </c>
      <c r="D624" s="26" t="s">
        <v>658</v>
      </c>
      <c r="E624" s="27" t="s">
        <v>1941</v>
      </c>
      <c r="F624" s="22" t="s">
        <v>33</v>
      </c>
      <c r="G624" s="17" t="str">
        <f>_xlfn.XLOOKUP(D624,[5]Sheet1!$C:$C,[5]Sheet1!$F:$F,"-")</f>
        <v>Kuswanto Hendriyana</v>
      </c>
      <c r="H624" s="18" t="str">
        <f>_xlfn.XLOOKUP(D624,[11]sheet!$B:$B,[11]sheet!$A:$A,0)</f>
        <v>SMB10C</v>
      </c>
    </row>
    <row r="625" spans="2:8">
      <c r="B625" s="24" t="s">
        <v>375</v>
      </c>
      <c r="C625" s="25" t="s">
        <v>376</v>
      </c>
      <c r="D625" s="26" t="s">
        <v>659</v>
      </c>
      <c r="E625" s="27" t="s">
        <v>1941</v>
      </c>
      <c r="F625" s="22" t="s">
        <v>33</v>
      </c>
      <c r="G625" s="17" t="str">
        <f>_xlfn.XLOOKUP(D625,[5]Sheet1!$C:$C,[5]Sheet1!$F:$F,"-")</f>
        <v>Muhammad Akbar Cokro Pamungkas</v>
      </c>
      <c r="H625" s="18" t="str">
        <f>_xlfn.XLOOKUP(D625,[11]sheet!$B:$B,[11]sheet!$A:$A,0)</f>
        <v>SMB05D</v>
      </c>
    </row>
    <row r="626" spans="2:8">
      <c r="B626" s="24" t="s">
        <v>375</v>
      </c>
      <c r="C626" s="25" t="s">
        <v>376</v>
      </c>
      <c r="D626" s="26" t="s">
        <v>660</v>
      </c>
      <c r="E626" s="27" t="s">
        <v>1941</v>
      </c>
      <c r="F626" s="22" t="s">
        <v>33</v>
      </c>
      <c r="G626" s="17" t="str">
        <f>_xlfn.XLOOKUP(D626,[5]Sheet1!$C:$C,[5]Sheet1!$F:$F,"-")</f>
        <v>Muhammad Rafi Febryawan</v>
      </c>
      <c r="H626" s="18" t="str">
        <f>_xlfn.XLOOKUP(D626,[11]sheet!$B:$B,[11]sheet!$A:$A,0)</f>
        <v>SMB14C</v>
      </c>
    </row>
    <row r="627" spans="2:8">
      <c r="B627" s="24" t="s">
        <v>375</v>
      </c>
      <c r="C627" s="25" t="s">
        <v>376</v>
      </c>
      <c r="D627" s="26" t="s">
        <v>661</v>
      </c>
      <c r="E627" s="27" t="s">
        <v>1941</v>
      </c>
      <c r="F627" s="22" t="s">
        <v>33</v>
      </c>
      <c r="G627" s="17" t="str">
        <f>_xlfn.XLOOKUP(D627,[5]Sheet1!$C:$C,[5]Sheet1!$F:$F,"-")</f>
        <v>Muhandani Gifari Razoni</v>
      </c>
      <c r="H627" s="18" t="str">
        <f>_xlfn.XLOOKUP(D627,[11]sheet!$B:$B,[11]sheet!$A:$A,0)</f>
        <v>SMB29B</v>
      </c>
    </row>
    <row r="628" spans="2:8">
      <c r="B628" s="24" t="s">
        <v>375</v>
      </c>
      <c r="C628" s="25" t="s">
        <v>376</v>
      </c>
      <c r="D628" s="26" t="s">
        <v>662</v>
      </c>
      <c r="E628" s="27" t="s">
        <v>1941</v>
      </c>
      <c r="F628" s="22" t="s">
        <v>33</v>
      </c>
      <c r="G628" s="17" t="str">
        <f>_xlfn.XLOOKUP(D628,[5]Sheet1!$C:$C,[5]Sheet1!$F:$F,"-")</f>
        <v>Nasruloh Abdul Zalil</v>
      </c>
      <c r="H628" s="18" t="str">
        <f>_xlfn.XLOOKUP(D628,[11]sheet!$B:$B,[11]sheet!$A:$A,0)</f>
        <v>SMB37C</v>
      </c>
    </row>
    <row r="629" spans="2:8">
      <c r="B629" s="24" t="s">
        <v>375</v>
      </c>
      <c r="C629" s="25" t="s">
        <v>376</v>
      </c>
      <c r="D629" s="26" t="s">
        <v>663</v>
      </c>
      <c r="E629" s="27" t="s">
        <v>1941</v>
      </c>
      <c r="F629" s="22" t="s">
        <v>33</v>
      </c>
      <c r="G629" s="17" t="str">
        <f>_xlfn.XLOOKUP(D629,[5]Sheet1!$C:$C,[5]Sheet1!$F:$F,"-")</f>
        <v>Rama Dicky Montana</v>
      </c>
      <c r="H629" s="18" t="str">
        <f>_xlfn.XLOOKUP(D629,[11]sheet!$B:$B,[11]sheet!$A:$A,0)</f>
        <v>CRN02C</v>
      </c>
    </row>
    <row r="630" spans="2:8">
      <c r="B630" s="24" t="s">
        <v>375</v>
      </c>
      <c r="C630" s="25" t="s">
        <v>376</v>
      </c>
      <c r="D630" s="26" t="s">
        <v>664</v>
      </c>
      <c r="E630" s="27" t="s">
        <v>1941</v>
      </c>
      <c r="F630" s="22" t="s">
        <v>33</v>
      </c>
      <c r="G630" s="17" t="str">
        <f>_xlfn.XLOOKUP(D630,[5]Sheet1!$C:$C,[5]Sheet1!$F:$F,"-")</f>
        <v>Rama Dicky Montana</v>
      </c>
      <c r="H630" s="18" t="str">
        <f>_xlfn.XLOOKUP(D630,[11]sheet!$B:$B,[11]sheet!$A:$A,0)</f>
        <v>SMB40A</v>
      </c>
    </row>
    <row r="631" spans="2:8">
      <c r="B631" s="24" t="s">
        <v>375</v>
      </c>
      <c r="C631" s="25" t="s">
        <v>376</v>
      </c>
      <c r="D631" s="26" t="s">
        <v>665</v>
      </c>
      <c r="E631" s="27" t="s">
        <v>1941</v>
      </c>
      <c r="F631" s="22" t="s">
        <v>33</v>
      </c>
      <c r="G631" s="17" t="str">
        <f>_xlfn.XLOOKUP(D631,[5]Sheet1!$C:$C,[5]Sheet1!$F:$F,"-")</f>
        <v>Riduan</v>
      </c>
      <c r="H631" s="18" t="str">
        <f>_xlfn.XLOOKUP(D631,[11]sheet!$B:$B,[11]sheet!$A:$A,0)</f>
        <v>SMB11</v>
      </c>
    </row>
    <row r="632" spans="2:8">
      <c r="B632" s="24" t="s">
        <v>375</v>
      </c>
      <c r="C632" s="25" t="s">
        <v>376</v>
      </c>
      <c r="D632" s="26" t="s">
        <v>666</v>
      </c>
      <c r="E632" s="27" t="s">
        <v>1941</v>
      </c>
      <c r="F632" s="22" t="s">
        <v>33</v>
      </c>
      <c r="G632" s="17" t="str">
        <f>_xlfn.XLOOKUP(D632,[5]Sheet1!$C:$C,[5]Sheet1!$F:$F,"-")</f>
        <v>Rizal Adilla</v>
      </c>
      <c r="H632" s="18" t="str">
        <f>_xlfn.XLOOKUP(D632,[11]sheet!$B:$B,[11]sheet!$A:$A,0)</f>
        <v>SMB03C</v>
      </c>
    </row>
    <row r="633" spans="2:8">
      <c r="B633" s="24" t="s">
        <v>375</v>
      </c>
      <c r="C633" s="25" t="s">
        <v>376</v>
      </c>
      <c r="D633" s="26" t="s">
        <v>667</v>
      </c>
      <c r="E633" s="27" t="s">
        <v>1941</v>
      </c>
      <c r="F633" s="22" t="s">
        <v>33</v>
      </c>
      <c r="G633" s="17" t="str">
        <f>_xlfn.XLOOKUP(D633,[5]Sheet1!$C:$C,[5]Sheet1!$F:$F,"-")</f>
        <v>Sugianto</v>
      </c>
      <c r="H633" s="18" t="str">
        <f>_xlfn.XLOOKUP(D633,[11]sheet!$B:$B,[11]sheet!$A:$A,0)</f>
        <v>SMB28C</v>
      </c>
    </row>
    <row r="634" spans="2:8">
      <c r="B634" s="24" t="s">
        <v>668</v>
      </c>
      <c r="C634" s="25" t="s">
        <v>669</v>
      </c>
      <c r="D634" s="26" t="s">
        <v>670</v>
      </c>
      <c r="E634" s="27" t="s">
        <v>1916</v>
      </c>
      <c r="F634" s="22" t="s">
        <v>1823</v>
      </c>
      <c r="G634" s="17" t="str">
        <f>_xlfn.XLOOKUP(D634,'[6]Database DP'!$C:$C,'[6]Database DP'!$F:$F,"Tidak Ditemukan")</f>
        <v>AGUS</v>
      </c>
      <c r="H634" s="18" t="str">
        <f>_xlfn.XLOOKUP(D634,[11]sheet!$B:$B,[11]sheet!$A:$A,0)</f>
        <v>BJN01</v>
      </c>
    </row>
    <row r="635" spans="2:8">
      <c r="B635" s="24" t="s">
        <v>668</v>
      </c>
      <c r="C635" s="25" t="s">
        <v>669</v>
      </c>
      <c r="D635" s="26" t="s">
        <v>671</v>
      </c>
      <c r="E635" s="27" t="s">
        <v>1916</v>
      </c>
      <c r="F635" s="22" t="s">
        <v>1823</v>
      </c>
      <c r="G635" s="17" t="str">
        <f>_xlfn.XLOOKUP(D635,'[6]Database DP'!$C:$C,'[6]Database DP'!$F:$F,"Tidak Ditemukan")</f>
        <v>AGUS</v>
      </c>
      <c r="H635" s="18" t="str">
        <f>_xlfn.XLOOKUP(D635,[11]sheet!$B:$B,[11]sheet!$A:$A,0)</f>
        <v>BJN02</v>
      </c>
    </row>
    <row r="636" spans="2:8">
      <c r="B636" s="24" t="s">
        <v>668</v>
      </c>
      <c r="C636" s="25" t="s">
        <v>669</v>
      </c>
      <c r="D636" s="26" t="s">
        <v>672</v>
      </c>
      <c r="E636" s="27" t="s">
        <v>1916</v>
      </c>
      <c r="F636" s="22" t="s">
        <v>1823</v>
      </c>
      <c r="G636" s="17" t="str">
        <f>_xlfn.XLOOKUP(D636,'[6]Database DP'!$C:$C,'[6]Database DP'!$F:$F,"Tidak Ditemukan")</f>
        <v>AGUS</v>
      </c>
      <c r="H636" s="18" t="str">
        <f>_xlfn.XLOOKUP(D636,[11]sheet!$B:$B,[11]sheet!$A:$A,0)</f>
        <v>BJN03</v>
      </c>
    </row>
    <row r="637" spans="2:8">
      <c r="B637" s="24" t="s">
        <v>668</v>
      </c>
      <c r="C637" s="25" t="s">
        <v>669</v>
      </c>
      <c r="D637" s="26" t="s">
        <v>673</v>
      </c>
      <c r="E637" s="27" t="s">
        <v>1916</v>
      </c>
      <c r="F637" s="22" t="s">
        <v>1823</v>
      </c>
      <c r="G637" s="17" t="str">
        <f>_xlfn.XLOOKUP(D637,'[6]Database DP'!$C:$C,'[6]Database DP'!$F:$F,"Tidak Ditemukan")</f>
        <v>AGUS</v>
      </c>
      <c r="H637" s="18" t="str">
        <f>_xlfn.XLOOKUP(D637,[11]sheet!$B:$B,[11]sheet!$A:$A,0)</f>
        <v>BJN06</v>
      </c>
    </row>
    <row r="638" spans="2:8">
      <c r="B638" s="24" t="s">
        <v>668</v>
      </c>
      <c r="C638" s="25" t="s">
        <v>669</v>
      </c>
      <c r="D638" s="26" t="s">
        <v>674</v>
      </c>
      <c r="E638" s="27" t="s">
        <v>1916</v>
      </c>
      <c r="F638" s="22" t="s">
        <v>1823</v>
      </c>
      <c r="G638" s="17" t="str">
        <f>_xlfn.XLOOKUP(D638,'[6]Database DP'!$C:$C,'[6]Database DP'!$F:$F,"Tidak Ditemukan")</f>
        <v>AGUS</v>
      </c>
      <c r="H638" s="18" t="str">
        <f>_xlfn.XLOOKUP(D638,[11]sheet!$B:$B,[11]sheet!$A:$A,0)</f>
        <v>BJN07</v>
      </c>
    </row>
    <row r="639" spans="2:8">
      <c r="B639" s="24" t="s">
        <v>668</v>
      </c>
      <c r="C639" s="25" t="s">
        <v>669</v>
      </c>
      <c r="D639" s="26" t="s">
        <v>675</v>
      </c>
      <c r="E639" s="27" t="s">
        <v>1916</v>
      </c>
      <c r="F639" s="22" t="s">
        <v>1823</v>
      </c>
      <c r="G639" s="17" t="str">
        <f>_xlfn.XLOOKUP(D639,'[6]Database DP'!$C:$C,'[6]Database DP'!$F:$F,"Tidak Ditemukan")</f>
        <v>AGUS</v>
      </c>
      <c r="H639" s="18" t="str">
        <f>_xlfn.XLOOKUP(D639,[11]sheet!$B:$B,[11]sheet!$A:$A,0)</f>
        <v>BJN09</v>
      </c>
    </row>
    <row r="640" spans="2:8">
      <c r="B640" s="24" t="s">
        <v>668</v>
      </c>
      <c r="C640" s="25" t="s">
        <v>669</v>
      </c>
      <c r="D640" s="26" t="s">
        <v>676</v>
      </c>
      <c r="E640" s="27" t="s">
        <v>1916</v>
      </c>
      <c r="F640" s="22" t="s">
        <v>1823</v>
      </c>
      <c r="G640" s="17" t="str">
        <f>_xlfn.XLOOKUP(D640,'[6]Database DP'!$C:$C,'[6]Database DP'!$F:$F,"Tidak Ditemukan")</f>
        <v>AGUS</v>
      </c>
      <c r="H640" s="18" t="str">
        <f>_xlfn.XLOOKUP(D640,[11]sheet!$B:$B,[11]sheet!$A:$A,0)</f>
        <v>BJN06B</v>
      </c>
    </row>
    <row r="641" spans="2:8">
      <c r="B641" s="24" t="s">
        <v>668</v>
      </c>
      <c r="C641" s="25" t="s">
        <v>669</v>
      </c>
      <c r="D641" s="26" t="s">
        <v>677</v>
      </c>
      <c r="E641" s="27" t="s">
        <v>1916</v>
      </c>
      <c r="F641" s="22" t="s">
        <v>1823</v>
      </c>
      <c r="G641" s="17" t="str">
        <f>_xlfn.XLOOKUP(D641,'[6]Database DP'!$C:$C,'[6]Database DP'!$F:$F,"Tidak Ditemukan")</f>
        <v>AGUS</v>
      </c>
      <c r="H641" s="18" t="str">
        <f>_xlfn.XLOOKUP(D641,[11]sheet!$B:$B,[11]sheet!$A:$A,0)</f>
        <v>BJN13A</v>
      </c>
    </row>
    <row r="642" spans="2:8">
      <c r="B642" s="24" t="s">
        <v>668</v>
      </c>
      <c r="C642" s="25" t="s">
        <v>669</v>
      </c>
      <c r="D642" s="26" t="s">
        <v>678</v>
      </c>
      <c r="E642" s="27" t="s">
        <v>1916</v>
      </c>
      <c r="F642" s="22" t="s">
        <v>1823</v>
      </c>
      <c r="G642" s="17" t="str">
        <f>_xlfn.XLOOKUP(D642,'[6]Database DP'!$C:$C,'[6]Database DP'!$F:$F,"Tidak Ditemukan")</f>
        <v>AGUS</v>
      </c>
      <c r="H642" s="18" t="str">
        <f>_xlfn.XLOOKUP(D642,[11]sheet!$B:$B,[11]sheet!$A:$A,0)</f>
        <v>BJN16</v>
      </c>
    </row>
    <row r="643" spans="2:8">
      <c r="B643" s="24" t="s">
        <v>668</v>
      </c>
      <c r="C643" s="25" t="s">
        <v>669</v>
      </c>
      <c r="D643" s="26" t="s">
        <v>679</v>
      </c>
      <c r="E643" s="27" t="s">
        <v>1916</v>
      </c>
      <c r="F643" s="22" t="s">
        <v>1824</v>
      </c>
      <c r="G643" s="17" t="str">
        <f>_xlfn.XLOOKUP(D643,'[6]Database DP'!$C:$C,'[6]Database DP'!$F:$F,"Tidak Ditemukan")</f>
        <v>AI RIFIAN</v>
      </c>
      <c r="H643" s="18" t="str">
        <f>_xlfn.XLOOKUP(D643,[11]sheet!$B:$B,[11]sheet!$A:$A,0)</f>
        <v>PKL02</v>
      </c>
    </row>
    <row r="644" spans="2:8">
      <c r="B644" s="24" t="s">
        <v>668</v>
      </c>
      <c r="C644" s="25" t="s">
        <v>669</v>
      </c>
      <c r="D644" s="26" t="s">
        <v>680</v>
      </c>
      <c r="E644" s="27" t="s">
        <v>1916</v>
      </c>
      <c r="F644" s="22" t="s">
        <v>1824</v>
      </c>
      <c r="G644" s="17" t="str">
        <f>_xlfn.XLOOKUP(D644,'[6]Database DP'!$C:$C,'[6]Database DP'!$F:$F,"Tidak Ditemukan")</f>
        <v>AI RIFIAN</v>
      </c>
      <c r="H644" s="18" t="str">
        <f>_xlfn.XLOOKUP(D644,[11]sheet!$B:$B,[11]sheet!$A:$A,0)</f>
        <v>PKL06</v>
      </c>
    </row>
    <row r="645" spans="2:8">
      <c r="B645" s="24" t="s">
        <v>668</v>
      </c>
      <c r="C645" s="25" t="s">
        <v>669</v>
      </c>
      <c r="D645" s="26" t="s">
        <v>681</v>
      </c>
      <c r="E645" s="27" t="s">
        <v>1916</v>
      </c>
      <c r="F645" s="22" t="s">
        <v>1824</v>
      </c>
      <c r="G645" s="17" t="str">
        <f>_xlfn.XLOOKUP(D645,'[6]Database DP'!$C:$C,'[6]Database DP'!$F:$F,"Tidak Ditemukan")</f>
        <v>AI RIFIAN</v>
      </c>
      <c r="H645" s="18" t="str">
        <f>_xlfn.XLOOKUP(D645,[11]sheet!$B:$B,[11]sheet!$A:$A,0)</f>
        <v>PKL13</v>
      </c>
    </row>
    <row r="646" spans="2:8">
      <c r="B646" s="24" t="s">
        <v>668</v>
      </c>
      <c r="C646" s="25" t="s">
        <v>669</v>
      </c>
      <c r="D646" s="26" t="s">
        <v>682</v>
      </c>
      <c r="E646" s="27" t="s">
        <v>1916</v>
      </c>
      <c r="F646" s="22" t="s">
        <v>1824</v>
      </c>
      <c r="G646" s="17" t="str">
        <f>_xlfn.XLOOKUP(D646,'[6]Database DP'!$C:$C,'[6]Database DP'!$F:$F,"Tidak Ditemukan")</f>
        <v>AI RIFIAN</v>
      </c>
      <c r="H646" s="18" t="str">
        <f>_xlfn.XLOOKUP(D646,[11]sheet!$B:$B,[11]sheet!$A:$A,0)</f>
        <v>PKL14</v>
      </c>
    </row>
    <row r="647" spans="2:8">
      <c r="B647" s="24" t="s">
        <v>668</v>
      </c>
      <c r="C647" s="25" t="s">
        <v>669</v>
      </c>
      <c r="D647" s="26" t="s">
        <v>683</v>
      </c>
      <c r="E647" s="27" t="s">
        <v>1916</v>
      </c>
      <c r="F647" s="22" t="s">
        <v>1824</v>
      </c>
      <c r="G647" s="17" t="str">
        <f>_xlfn.XLOOKUP(D647,'[6]Database DP'!$C:$C,'[6]Database DP'!$F:$F,"Tidak Ditemukan")</f>
        <v>AI RIFIAN</v>
      </c>
      <c r="H647" s="18" t="str">
        <f>_xlfn.XLOOKUP(D647,[11]sheet!$B:$B,[11]sheet!$A:$A,0)</f>
        <v>PKL22</v>
      </c>
    </row>
    <row r="648" spans="2:8">
      <c r="B648" s="24" t="s">
        <v>668</v>
      </c>
      <c r="C648" s="25" t="s">
        <v>669</v>
      </c>
      <c r="D648" s="26" t="s">
        <v>684</v>
      </c>
      <c r="E648" s="27" t="s">
        <v>1916</v>
      </c>
      <c r="F648" s="22" t="s">
        <v>1824</v>
      </c>
      <c r="G648" s="17" t="str">
        <f>_xlfn.XLOOKUP(D648,'[6]Database DP'!$C:$C,'[6]Database DP'!$F:$F,"Tidak Ditemukan")</f>
        <v>AI RIFIAN</v>
      </c>
      <c r="H648" s="18" t="str">
        <f>_xlfn.XLOOKUP(D648,[11]sheet!$B:$B,[11]sheet!$A:$A,0)</f>
        <v>KJN01</v>
      </c>
    </row>
    <row r="649" spans="2:8">
      <c r="B649" s="24" t="s">
        <v>668</v>
      </c>
      <c r="C649" s="25" t="s">
        <v>669</v>
      </c>
      <c r="D649" s="26" t="s">
        <v>685</v>
      </c>
      <c r="E649" s="27" t="s">
        <v>1916</v>
      </c>
      <c r="F649" s="22" t="s">
        <v>1824</v>
      </c>
      <c r="G649" s="17" t="str">
        <f>_xlfn.XLOOKUP(D649,'[6]Database DP'!$C:$C,'[6]Database DP'!$F:$F,"Tidak Ditemukan")</f>
        <v>AI RIFIAN</v>
      </c>
      <c r="H649" s="18" t="str">
        <f>_xlfn.XLOOKUP(D649,[11]sheet!$B:$B,[11]sheet!$A:$A,0)</f>
        <v>KJN09</v>
      </c>
    </row>
    <row r="650" spans="2:8">
      <c r="B650" s="24" t="s">
        <v>668</v>
      </c>
      <c r="C650" s="25" t="s">
        <v>669</v>
      </c>
      <c r="D650" s="26" t="s">
        <v>686</v>
      </c>
      <c r="E650" s="27" t="s">
        <v>1916</v>
      </c>
      <c r="F650" s="22" t="s">
        <v>1824</v>
      </c>
      <c r="G650" s="17" t="str">
        <f>_xlfn.XLOOKUP(D650,'[6]Database DP'!$C:$C,'[6]Database DP'!$F:$F,"Tidak Ditemukan")</f>
        <v>AI RIFIAN</v>
      </c>
      <c r="H650" s="18" t="str">
        <f>_xlfn.XLOOKUP(D650,[11]sheet!$B:$B,[11]sheet!$A:$A,0)</f>
        <v>KJN10</v>
      </c>
    </row>
    <row r="651" spans="2:8">
      <c r="B651" s="24" t="s">
        <v>668</v>
      </c>
      <c r="C651" s="25" t="s">
        <v>669</v>
      </c>
      <c r="D651" s="26" t="s">
        <v>687</v>
      </c>
      <c r="E651" s="27" t="s">
        <v>1916</v>
      </c>
      <c r="F651" s="22" t="s">
        <v>1824</v>
      </c>
      <c r="G651" s="17" t="str">
        <f>_xlfn.XLOOKUP(D651,'[6]Database DP'!$C:$C,'[6]Database DP'!$F:$F,"Tidak Ditemukan")</f>
        <v>AI RIFIAN</v>
      </c>
      <c r="H651" s="18" t="str">
        <f>_xlfn.XLOOKUP(D651,[11]sheet!$B:$B,[11]sheet!$A:$A,0)</f>
        <v>KJN11</v>
      </c>
    </row>
    <row r="652" spans="2:8">
      <c r="B652" s="24" t="s">
        <v>668</v>
      </c>
      <c r="C652" s="25" t="s">
        <v>669</v>
      </c>
      <c r="D652" s="26" t="s">
        <v>688</v>
      </c>
      <c r="E652" s="27" t="s">
        <v>1916</v>
      </c>
      <c r="F652" s="22" t="s">
        <v>1824</v>
      </c>
      <c r="G652" s="17" t="str">
        <f>_xlfn.XLOOKUP(D652,'[6]Database DP'!$C:$C,'[6]Database DP'!$F:$F,"Tidak Ditemukan")</f>
        <v>AI RIFIAN</v>
      </c>
      <c r="H652" s="18" t="str">
        <f>_xlfn.XLOOKUP(D652,[11]sheet!$B:$B,[11]sheet!$A:$A,0)</f>
        <v>KJN12</v>
      </c>
    </row>
    <row r="653" spans="2:8">
      <c r="B653" s="24" t="s">
        <v>668</v>
      </c>
      <c r="C653" s="25" t="s">
        <v>669</v>
      </c>
      <c r="D653" s="26" t="s">
        <v>689</v>
      </c>
      <c r="E653" s="27" t="s">
        <v>1941</v>
      </c>
      <c r="F653" s="22" t="s">
        <v>1823</v>
      </c>
      <c r="G653" s="17" t="str">
        <f>_xlfn.XLOOKUP(D653,'[6]Database DP'!$C:$C,'[6]Database DP'!$F:$F,"Tidak Ditemukan")</f>
        <v>BOWO</v>
      </c>
      <c r="H653" s="18" t="str">
        <f>_xlfn.XLOOKUP(D653,[11]sheet!$B:$B,[11]sheet!$A:$A,0)</f>
        <v>TNU01</v>
      </c>
    </row>
    <row r="654" spans="2:8">
      <c r="B654" s="24" t="s">
        <v>668</v>
      </c>
      <c r="C654" s="25" t="s">
        <v>669</v>
      </c>
      <c r="D654" s="26" t="s">
        <v>690</v>
      </c>
      <c r="E654" s="27" t="s">
        <v>1941</v>
      </c>
      <c r="F654" s="22" t="s">
        <v>1823</v>
      </c>
      <c r="G654" s="17" t="str">
        <f>_xlfn.XLOOKUP(D654,'[6]Database DP'!$C:$C,'[6]Database DP'!$F:$F,"Tidak Ditemukan")</f>
        <v>BOWO</v>
      </c>
      <c r="H654" s="18" t="str">
        <f>_xlfn.XLOOKUP(D654,[11]sheet!$B:$B,[11]sheet!$A:$A,0)</f>
        <v>TNU05</v>
      </c>
    </row>
    <row r="655" spans="2:8">
      <c r="B655" s="24" t="s">
        <v>668</v>
      </c>
      <c r="C655" s="25" t="s">
        <v>669</v>
      </c>
      <c r="D655" s="26" t="s">
        <v>691</v>
      </c>
      <c r="E655" s="27" t="s">
        <v>1941</v>
      </c>
      <c r="F655" s="22" t="s">
        <v>1823</v>
      </c>
      <c r="G655" s="17" t="str">
        <f>_xlfn.XLOOKUP(D655,'[6]Database DP'!$C:$C,'[6]Database DP'!$F:$F,"Tidak Ditemukan")</f>
        <v>BOWO</v>
      </c>
      <c r="H655" s="18" t="str">
        <f>_xlfn.XLOOKUP(D655,[11]sheet!$B:$B,[11]sheet!$A:$A,0)</f>
        <v>TNU09</v>
      </c>
    </row>
    <row r="656" spans="2:8">
      <c r="B656" s="24" t="s">
        <v>668</v>
      </c>
      <c r="C656" s="25" t="s">
        <v>669</v>
      </c>
      <c r="D656" s="26" t="s">
        <v>692</v>
      </c>
      <c r="E656" s="27" t="s">
        <v>1916</v>
      </c>
      <c r="F656" s="22" t="s">
        <v>1823</v>
      </c>
      <c r="G656" s="17" t="str">
        <f>_xlfn.XLOOKUP(D656,'[6]Database DP'!$C:$C,'[6]Database DP'!$F:$F,"Tidak Ditemukan")</f>
        <v>BOWO</v>
      </c>
      <c r="H656" s="18" t="str">
        <f>_xlfn.XLOOKUP(D656,[11]sheet!$B:$B,[11]sheet!$A:$A,0)</f>
        <v>TNU02</v>
      </c>
    </row>
    <row r="657" spans="2:8">
      <c r="B657" s="24" t="s">
        <v>668</v>
      </c>
      <c r="C657" s="25" t="s">
        <v>669</v>
      </c>
      <c r="D657" s="26" t="s">
        <v>693</v>
      </c>
      <c r="E657" s="27" t="s">
        <v>1916</v>
      </c>
      <c r="F657" s="22" t="s">
        <v>1823</v>
      </c>
      <c r="G657" s="17" t="str">
        <f>_xlfn.XLOOKUP(D657,'[6]Database DP'!$C:$C,'[6]Database DP'!$F:$F,"Tidak Ditemukan")</f>
        <v>BOWO</v>
      </c>
      <c r="H657" s="18" t="str">
        <f>_xlfn.XLOOKUP(D657,[11]sheet!$B:$B,[11]sheet!$A:$A,0)</f>
        <v>TNU06</v>
      </c>
    </row>
    <row r="658" spans="2:8">
      <c r="B658" s="24" t="s">
        <v>668</v>
      </c>
      <c r="C658" s="25" t="s">
        <v>669</v>
      </c>
      <c r="D658" s="26" t="s">
        <v>694</v>
      </c>
      <c r="E658" s="27" t="s">
        <v>1916</v>
      </c>
      <c r="F658" s="22" t="s">
        <v>1823</v>
      </c>
      <c r="G658" s="17" t="str">
        <f>_xlfn.XLOOKUP(D658,'[6]Database DP'!$C:$C,'[6]Database DP'!$F:$F,"Tidak Ditemukan")</f>
        <v>BOWO</v>
      </c>
      <c r="H658" s="18" t="str">
        <f>_xlfn.XLOOKUP(D658,[11]sheet!$B:$B,[11]sheet!$A:$A,0)</f>
        <v>TNU07</v>
      </c>
    </row>
    <row r="659" spans="2:8">
      <c r="B659" s="24" t="s">
        <v>668</v>
      </c>
      <c r="C659" s="25" t="s">
        <v>669</v>
      </c>
      <c r="D659" s="26" t="s">
        <v>695</v>
      </c>
      <c r="E659" s="27" t="s">
        <v>1916</v>
      </c>
      <c r="F659" s="22" t="s">
        <v>1823</v>
      </c>
      <c r="G659" s="17" t="str">
        <f>_xlfn.XLOOKUP(D659,'[6]Database DP'!$C:$C,'[6]Database DP'!$F:$F,"Tidak Ditemukan")</f>
        <v>BOWO</v>
      </c>
      <c r="H659" s="18" t="str">
        <f>_xlfn.XLOOKUP(D659,[11]sheet!$B:$B,[11]sheet!$A:$A,0)</f>
        <v>TNU08</v>
      </c>
    </row>
    <row r="660" spans="2:8">
      <c r="B660" s="24" t="s">
        <v>668</v>
      </c>
      <c r="C660" s="25" t="s">
        <v>669</v>
      </c>
      <c r="D660" s="26" t="s">
        <v>696</v>
      </c>
      <c r="E660" s="27" t="s">
        <v>1916</v>
      </c>
      <c r="F660" s="22" t="s">
        <v>1823</v>
      </c>
      <c r="G660" s="17" t="str">
        <f>_xlfn.XLOOKUP(D660,'[6]Database DP'!$C:$C,'[6]Database DP'!$F:$F,"Tidak Ditemukan")</f>
        <v>BOWO</v>
      </c>
      <c r="H660" s="18" t="str">
        <f>_xlfn.XLOOKUP(D660,[11]sheet!$B:$B,[11]sheet!$A:$A,0)</f>
        <v>TNU11</v>
      </c>
    </row>
    <row r="661" spans="2:8">
      <c r="B661" s="24" t="s">
        <v>668</v>
      </c>
      <c r="C661" s="25" t="s">
        <v>669</v>
      </c>
      <c r="D661" s="26" t="s">
        <v>697</v>
      </c>
      <c r="E661" s="27" t="s">
        <v>1916</v>
      </c>
      <c r="F661" s="22" t="s">
        <v>33</v>
      </c>
      <c r="G661" s="17" t="str">
        <f>_xlfn.XLOOKUP(D661,'[6]Database DP'!$C:$C,'[6]Database DP'!$F:$F,"Tidak Ditemukan")</f>
        <v>DADANG</v>
      </c>
      <c r="H661" s="18" t="str">
        <f>_xlfn.XLOOKUP(D661,[11]sheet!$B:$B,[11]sheet!$A:$A,0)</f>
        <v>BOL01</v>
      </c>
    </row>
    <row r="662" spans="2:8">
      <c r="B662" s="24" t="s">
        <v>668</v>
      </c>
      <c r="C662" s="25" t="s">
        <v>669</v>
      </c>
      <c r="D662" s="26" t="s">
        <v>698</v>
      </c>
      <c r="E662" s="27" t="s">
        <v>1916</v>
      </c>
      <c r="F662" s="22" t="s">
        <v>1825</v>
      </c>
      <c r="G662" s="17" t="str">
        <f>_xlfn.XLOOKUP(D662,'[6]Database DP'!$C:$C,'[6]Database DP'!$F:$F,"Tidak Ditemukan")</f>
        <v>DADANG</v>
      </c>
      <c r="H662" s="18" t="str">
        <f>_xlfn.XLOOKUP(D662,[11]sheet!$B:$B,[11]sheet!$A:$A,0)</f>
        <v>BOL02</v>
      </c>
    </row>
    <row r="663" spans="2:8">
      <c r="B663" s="24" t="s">
        <v>668</v>
      </c>
      <c r="C663" s="25" t="s">
        <v>669</v>
      </c>
      <c r="D663" s="26" t="s">
        <v>699</v>
      </c>
      <c r="E663" s="27" t="s">
        <v>1916</v>
      </c>
      <c r="F663" s="22" t="s">
        <v>1825</v>
      </c>
      <c r="G663" s="17" t="str">
        <f>_xlfn.XLOOKUP(D663,'[6]Database DP'!$C:$C,'[6]Database DP'!$F:$F,"Tidak Ditemukan")</f>
        <v>DADANG</v>
      </c>
      <c r="H663" s="18" t="str">
        <f>_xlfn.XLOOKUP(D663,[11]sheet!$B:$B,[11]sheet!$A:$A,0)</f>
        <v>BOL04</v>
      </c>
    </row>
    <row r="664" spans="2:8">
      <c r="B664" s="24" t="s">
        <v>668</v>
      </c>
      <c r="C664" s="25" t="s">
        <v>669</v>
      </c>
      <c r="D664" s="26" t="s">
        <v>700</v>
      </c>
      <c r="E664" s="27" t="s">
        <v>1916</v>
      </c>
      <c r="F664" s="22" t="s">
        <v>1825</v>
      </c>
      <c r="G664" s="17" t="str">
        <f>_xlfn.XLOOKUP(D664,'[6]Database DP'!$C:$C,'[6]Database DP'!$F:$F,"Tidak Ditemukan")</f>
        <v>DADANG</v>
      </c>
      <c r="H664" s="18" t="str">
        <f>_xlfn.XLOOKUP(D664,[11]sheet!$B:$B,[11]sheet!$A:$A,0)</f>
        <v>BOL05</v>
      </c>
    </row>
    <row r="665" spans="2:8">
      <c r="B665" s="24" t="s">
        <v>668</v>
      </c>
      <c r="C665" s="25" t="s">
        <v>669</v>
      </c>
      <c r="D665" s="26" t="s">
        <v>701</v>
      </c>
      <c r="E665" s="27" t="s">
        <v>1916</v>
      </c>
      <c r="F665" s="22" t="s">
        <v>1825</v>
      </c>
      <c r="G665" s="17" t="str">
        <f>_xlfn.XLOOKUP(D665,'[6]Database DP'!$C:$C,'[6]Database DP'!$F:$F,"Tidak Ditemukan")</f>
        <v>DADANG</v>
      </c>
      <c r="H665" s="18" t="str">
        <f>_xlfn.XLOOKUP(D665,[11]sheet!$B:$B,[11]sheet!$A:$A,0)</f>
        <v>CEU01</v>
      </c>
    </row>
    <row r="666" spans="2:8">
      <c r="B666" s="24" t="s">
        <v>668</v>
      </c>
      <c r="C666" s="25" t="s">
        <v>669</v>
      </c>
      <c r="D666" s="26" t="s">
        <v>702</v>
      </c>
      <c r="E666" s="27" t="s">
        <v>1916</v>
      </c>
      <c r="F666" s="22" t="s">
        <v>1825</v>
      </c>
      <c r="G666" s="17" t="str">
        <f>_xlfn.XLOOKUP(D666,'[6]Database DP'!$C:$C,'[6]Database DP'!$F:$F,"Tidak Ditemukan")</f>
        <v>DADANG</v>
      </c>
      <c r="H666" s="18" t="str">
        <f>_xlfn.XLOOKUP(D666,[11]sheet!$B:$B,[11]sheet!$A:$A,0)</f>
        <v>CEU02</v>
      </c>
    </row>
    <row r="667" spans="2:8">
      <c r="B667" s="24" t="s">
        <v>668</v>
      </c>
      <c r="C667" s="25" t="s">
        <v>669</v>
      </c>
      <c r="D667" s="26" t="s">
        <v>703</v>
      </c>
      <c r="E667" s="27" t="s">
        <v>1916</v>
      </c>
      <c r="F667" s="22" t="s">
        <v>1825</v>
      </c>
      <c r="G667" s="17" t="str">
        <f>_xlfn.XLOOKUP(D667,'[6]Database DP'!$C:$C,'[6]Database DP'!$F:$F,"Tidak Ditemukan")</f>
        <v>DADANG</v>
      </c>
      <c r="H667" s="18" t="str">
        <f>_xlfn.XLOOKUP(D667,[11]sheet!$B:$B,[11]sheet!$A:$A,0)</f>
        <v>BOL06</v>
      </c>
    </row>
    <row r="668" spans="2:8">
      <c r="B668" s="24" t="s">
        <v>668</v>
      </c>
      <c r="C668" s="25" t="s">
        <v>669</v>
      </c>
      <c r="D668" s="26" t="s">
        <v>704</v>
      </c>
      <c r="E668" s="27" t="s">
        <v>1916</v>
      </c>
      <c r="F668" s="22" t="s">
        <v>1825</v>
      </c>
      <c r="G668" s="17" t="str">
        <f>_xlfn.XLOOKUP(D668,'[6]Database DP'!$C:$C,'[6]Database DP'!$F:$F,"Tidak Ditemukan")</f>
        <v>DADANG</v>
      </c>
      <c r="H668" s="18" t="str">
        <f>_xlfn.XLOOKUP(D668,[11]sheet!$B:$B,[11]sheet!$A:$A,0)</f>
        <v>BOL07</v>
      </c>
    </row>
    <row r="669" spans="2:8">
      <c r="B669" s="24" t="s">
        <v>668</v>
      </c>
      <c r="C669" s="25" t="s">
        <v>669</v>
      </c>
      <c r="D669" s="26" t="s">
        <v>705</v>
      </c>
      <c r="E669" s="27" t="s">
        <v>1916</v>
      </c>
      <c r="F669" s="22" t="s">
        <v>1825</v>
      </c>
      <c r="G669" s="17" t="str">
        <f>_xlfn.XLOOKUP(D669,'[6]Database DP'!$C:$C,'[6]Database DP'!$F:$F,"Tidak Ditemukan")</f>
        <v>DADANG</v>
      </c>
      <c r="H669" s="18" t="str">
        <f>_xlfn.XLOOKUP(D669,[11]sheet!$B:$B,[11]sheet!$A:$A,0)</f>
        <v>BOL08</v>
      </c>
    </row>
    <row r="670" spans="2:8">
      <c r="B670" s="24" t="s">
        <v>668</v>
      </c>
      <c r="C670" s="25" t="s">
        <v>669</v>
      </c>
      <c r="D670" s="26" t="s">
        <v>706</v>
      </c>
      <c r="E670" s="27" t="s">
        <v>1916</v>
      </c>
      <c r="F670" s="22" t="s">
        <v>1825</v>
      </c>
      <c r="G670" s="17" t="str">
        <f>_xlfn.XLOOKUP(D670,'[6]Database DP'!$C:$C,'[6]Database DP'!$F:$F,"Tidak Ditemukan")</f>
        <v>DADANG</v>
      </c>
      <c r="H670" s="18" t="str">
        <f>_xlfn.XLOOKUP(D670,[11]sheet!$B:$B,[11]sheet!$A:$A,0)</f>
        <v>BOL09</v>
      </c>
    </row>
    <row r="671" spans="2:8">
      <c r="B671" s="24" t="s">
        <v>668</v>
      </c>
      <c r="C671" s="25" t="s">
        <v>669</v>
      </c>
      <c r="D671" s="26" t="s">
        <v>707</v>
      </c>
      <c r="E671" s="27" t="s">
        <v>1916</v>
      </c>
      <c r="F671" s="22" t="s">
        <v>1826</v>
      </c>
      <c r="G671" s="17" t="str">
        <f>_xlfn.XLOOKUP(D671,'[6]Database DP'!$C:$C,'[6]Database DP'!$F:$F,"Tidak Ditemukan")</f>
        <v>DANIEL</v>
      </c>
      <c r="H671" s="18" t="str">
        <f>_xlfn.XLOOKUP(D671,[11]sheet!$B:$B,[11]sheet!$A:$A,0)</f>
        <v>UNG07</v>
      </c>
    </row>
    <row r="672" spans="2:8">
      <c r="B672" s="24" t="s">
        <v>668</v>
      </c>
      <c r="C672" s="25" t="s">
        <v>669</v>
      </c>
      <c r="D672" s="26" t="s">
        <v>708</v>
      </c>
      <c r="E672" s="27" t="s">
        <v>1916</v>
      </c>
      <c r="F672" s="22" t="s">
        <v>1826</v>
      </c>
      <c r="G672" s="17" t="str">
        <f>_xlfn.XLOOKUP(D672,'[6]Database DP'!$C:$C,'[6]Database DP'!$F:$F,"Tidak Ditemukan")</f>
        <v>DANIEL</v>
      </c>
      <c r="H672" s="18" t="str">
        <f>_xlfn.XLOOKUP(D672,[11]sheet!$B:$B,[11]sheet!$A:$A,0)</f>
        <v>AMB01</v>
      </c>
    </row>
    <row r="673" spans="2:8">
      <c r="B673" s="24" t="s">
        <v>668</v>
      </c>
      <c r="C673" s="25" t="s">
        <v>669</v>
      </c>
      <c r="D673" s="26" t="s">
        <v>709</v>
      </c>
      <c r="E673" s="27" t="s">
        <v>1916</v>
      </c>
      <c r="F673" s="22" t="s">
        <v>1826</v>
      </c>
      <c r="G673" s="17" t="str">
        <f>_xlfn.XLOOKUP(D673,'[6]Database DP'!$C:$C,'[6]Database DP'!$F:$F,"Tidak Ditemukan")</f>
        <v>DANIEL</v>
      </c>
      <c r="H673" s="18" t="str">
        <f>_xlfn.XLOOKUP(D673,[11]sheet!$B:$B,[11]sheet!$A:$A,0)</f>
        <v>UNG01</v>
      </c>
    </row>
    <row r="674" spans="2:8">
      <c r="B674" s="24" t="s">
        <v>668</v>
      </c>
      <c r="C674" s="25" t="s">
        <v>669</v>
      </c>
      <c r="D674" s="26" t="s">
        <v>710</v>
      </c>
      <c r="E674" s="27" t="s">
        <v>1916</v>
      </c>
      <c r="F674" s="22" t="s">
        <v>1826</v>
      </c>
      <c r="G674" s="17" t="str">
        <f>_xlfn.XLOOKUP(D674,'[6]Database DP'!$C:$C,'[6]Database DP'!$F:$F,"Tidak Ditemukan")</f>
        <v>DANIEL</v>
      </c>
      <c r="H674" s="18" t="str">
        <f>_xlfn.XLOOKUP(D674,[11]sheet!$B:$B,[11]sheet!$A:$A,0)</f>
        <v>UNG02</v>
      </c>
    </row>
    <row r="675" spans="2:8">
      <c r="B675" s="24" t="s">
        <v>668</v>
      </c>
      <c r="C675" s="25" t="s">
        <v>669</v>
      </c>
      <c r="D675" s="26" t="s">
        <v>711</v>
      </c>
      <c r="E675" s="27" t="s">
        <v>1916</v>
      </c>
      <c r="F675" s="22" t="s">
        <v>1826</v>
      </c>
      <c r="G675" s="17" t="str">
        <f>_xlfn.XLOOKUP(D675,'[6]Database DP'!$C:$C,'[6]Database DP'!$F:$F,"Tidak Ditemukan")</f>
        <v>DANIEL</v>
      </c>
      <c r="H675" s="18" t="str">
        <f>_xlfn.XLOOKUP(D675,[11]sheet!$B:$B,[11]sheet!$A:$A,0)</f>
        <v>UNG05</v>
      </c>
    </row>
    <row r="676" spans="2:8">
      <c r="B676" s="24" t="s">
        <v>668</v>
      </c>
      <c r="C676" s="25" t="s">
        <v>669</v>
      </c>
      <c r="D676" s="26" t="s">
        <v>712</v>
      </c>
      <c r="E676" s="27" t="s">
        <v>1916</v>
      </c>
      <c r="F676" s="22" t="s">
        <v>1826</v>
      </c>
      <c r="G676" s="17" t="str">
        <f>_xlfn.XLOOKUP(D676,'[6]Database DP'!$C:$C,'[6]Database DP'!$F:$F,"Tidak Ditemukan")</f>
        <v>DANIEL</v>
      </c>
      <c r="H676" s="18" t="str">
        <f>_xlfn.XLOOKUP(D676,[11]sheet!$B:$B,[11]sheet!$A:$A,0)</f>
        <v>UNG09</v>
      </c>
    </row>
    <row r="677" spans="2:8">
      <c r="B677" s="24" t="s">
        <v>668</v>
      </c>
      <c r="C677" s="25" t="s">
        <v>669</v>
      </c>
      <c r="D677" s="26" t="s">
        <v>713</v>
      </c>
      <c r="E677" s="27" t="s">
        <v>1916</v>
      </c>
      <c r="F677" s="22" t="s">
        <v>1826</v>
      </c>
      <c r="G677" s="17" t="str">
        <f>_xlfn.XLOOKUP(D677,'[6]Database DP'!$C:$C,'[6]Database DP'!$F:$F,"Tidak Ditemukan")</f>
        <v>DANIEL</v>
      </c>
      <c r="H677" s="18" t="str">
        <f>_xlfn.XLOOKUP(D677,[11]sheet!$B:$B,[11]sheet!$A:$A,0)</f>
        <v>UNG10</v>
      </c>
    </row>
    <row r="678" spans="2:8">
      <c r="B678" s="24" t="s">
        <v>668</v>
      </c>
      <c r="C678" s="25" t="s">
        <v>669</v>
      </c>
      <c r="D678" s="26" t="s">
        <v>714</v>
      </c>
      <c r="E678" s="27" t="s">
        <v>1916</v>
      </c>
      <c r="F678" s="22" t="s">
        <v>1826</v>
      </c>
      <c r="G678" s="17" t="str">
        <f>_xlfn.XLOOKUP(D678,'[6]Database DP'!$C:$C,'[6]Database DP'!$F:$F,"Tidak Ditemukan")</f>
        <v>DANIEL</v>
      </c>
      <c r="H678" s="18" t="str">
        <f>_xlfn.XLOOKUP(D678,[11]sheet!$B:$B,[11]sheet!$A:$A,0)</f>
        <v>UNG11</v>
      </c>
    </row>
    <row r="679" spans="2:8">
      <c r="B679" s="24" t="s">
        <v>668</v>
      </c>
      <c r="C679" s="25" t="s">
        <v>669</v>
      </c>
      <c r="D679" s="26" t="s">
        <v>715</v>
      </c>
      <c r="E679" s="27" t="s">
        <v>1916</v>
      </c>
      <c r="F679" s="22" t="s">
        <v>1826</v>
      </c>
      <c r="G679" s="17" t="str">
        <f>_xlfn.XLOOKUP(D679,'[6]Database DP'!$C:$C,'[6]Database DP'!$F:$F,"Tidak Ditemukan")</f>
        <v>GERRY</v>
      </c>
      <c r="H679" s="18" t="str">
        <f>_xlfn.XLOOKUP(D679,[11]sheet!$B:$B,[11]sheet!$A:$A,0)</f>
        <v>SLT01</v>
      </c>
    </row>
    <row r="680" spans="2:8">
      <c r="B680" s="24" t="s">
        <v>668</v>
      </c>
      <c r="C680" s="25" t="s">
        <v>669</v>
      </c>
      <c r="D680" s="26" t="s">
        <v>716</v>
      </c>
      <c r="E680" s="27" t="s">
        <v>1916</v>
      </c>
      <c r="F680" s="22" t="s">
        <v>1826</v>
      </c>
      <c r="G680" s="17" t="str">
        <f>_xlfn.XLOOKUP(D680,'[6]Database DP'!$C:$C,'[6]Database DP'!$F:$F,"Tidak Ditemukan")</f>
        <v>GERRY</v>
      </c>
      <c r="H680" s="18" t="str">
        <f>_xlfn.XLOOKUP(D680,[11]sheet!$B:$B,[11]sheet!$A:$A,0)</f>
        <v>SLT02</v>
      </c>
    </row>
    <row r="681" spans="2:8">
      <c r="B681" s="24" t="s">
        <v>668</v>
      </c>
      <c r="C681" s="25" t="s">
        <v>669</v>
      </c>
      <c r="D681" s="26" t="s">
        <v>717</v>
      </c>
      <c r="E681" s="27" t="s">
        <v>1916</v>
      </c>
      <c r="F681" s="22" t="s">
        <v>1826</v>
      </c>
      <c r="G681" s="17" t="str">
        <f>_xlfn.XLOOKUP(D681,'[6]Database DP'!$C:$C,'[6]Database DP'!$F:$F,"Tidak Ditemukan")</f>
        <v>GERRY</v>
      </c>
      <c r="H681" s="18" t="str">
        <f>_xlfn.XLOOKUP(D681,[11]sheet!$B:$B,[11]sheet!$A:$A,0)</f>
        <v>SLT03</v>
      </c>
    </row>
    <row r="682" spans="2:8">
      <c r="B682" s="24" t="s">
        <v>668</v>
      </c>
      <c r="C682" s="25" t="s">
        <v>669</v>
      </c>
      <c r="D682" s="26" t="s">
        <v>718</v>
      </c>
      <c r="E682" s="27" t="s">
        <v>1916</v>
      </c>
      <c r="F682" s="22" t="s">
        <v>1826</v>
      </c>
      <c r="G682" s="17" t="str">
        <f>_xlfn.XLOOKUP(D682,'[6]Database DP'!$C:$C,'[6]Database DP'!$F:$F,"Tidak Ditemukan")</f>
        <v>GERRY</v>
      </c>
      <c r="H682" s="18" t="str">
        <f>_xlfn.XLOOKUP(D682,[11]sheet!$B:$B,[11]sheet!$A:$A,0)</f>
        <v>SLT05</v>
      </c>
    </row>
    <row r="683" spans="2:8">
      <c r="B683" s="24" t="s">
        <v>668</v>
      </c>
      <c r="C683" s="25" t="s">
        <v>669</v>
      </c>
      <c r="D683" s="26" t="s">
        <v>719</v>
      </c>
      <c r="E683" s="27" t="s">
        <v>1916</v>
      </c>
      <c r="F683" s="22" t="s">
        <v>1826</v>
      </c>
      <c r="G683" s="17" t="str">
        <f>_xlfn.XLOOKUP(D683,'[6]Database DP'!$C:$C,'[6]Database DP'!$F:$F,"Tidak Ditemukan")</f>
        <v>GERRY</v>
      </c>
      <c r="H683" s="18" t="str">
        <f>_xlfn.XLOOKUP(D683,[11]sheet!$B:$B,[11]sheet!$A:$A,0)</f>
        <v>SLT06</v>
      </c>
    </row>
    <row r="684" spans="2:8">
      <c r="B684" s="24" t="s">
        <v>668</v>
      </c>
      <c r="C684" s="25" t="s">
        <v>669</v>
      </c>
      <c r="D684" s="26" t="s">
        <v>720</v>
      </c>
      <c r="E684" s="27" t="s">
        <v>1916</v>
      </c>
      <c r="F684" s="22" t="s">
        <v>1823</v>
      </c>
      <c r="G684" s="17" t="str">
        <f>_xlfn.XLOOKUP(D684,'[6]Database DP'!$C:$C,'[6]Database DP'!$F:$F,"Tidak Ditemukan")</f>
        <v>HERI</v>
      </c>
      <c r="H684" s="18" t="str">
        <f>_xlfn.XLOOKUP(D684,[11]sheet!$B:$B,[11]sheet!$A:$A,0)</f>
        <v>PWO02</v>
      </c>
    </row>
    <row r="685" spans="2:8">
      <c r="B685" s="24" t="s">
        <v>668</v>
      </c>
      <c r="C685" s="25" t="s">
        <v>669</v>
      </c>
      <c r="D685" s="26" t="s">
        <v>721</v>
      </c>
      <c r="E685" s="27" t="s">
        <v>1916</v>
      </c>
      <c r="F685" s="22" t="s">
        <v>1823</v>
      </c>
      <c r="G685" s="17" t="str">
        <f>_xlfn.XLOOKUP(D685,'[6]Database DP'!$C:$C,'[6]Database DP'!$F:$F,"Tidak Ditemukan")</f>
        <v>HERI</v>
      </c>
      <c r="H685" s="18" t="str">
        <f>_xlfn.XLOOKUP(D685,[11]sheet!$B:$B,[11]sheet!$A:$A,0)</f>
        <v>PWO03</v>
      </c>
    </row>
    <row r="686" spans="2:8">
      <c r="B686" s="24" t="s">
        <v>668</v>
      </c>
      <c r="C686" s="25" t="s">
        <v>669</v>
      </c>
      <c r="D686" s="26" t="s">
        <v>722</v>
      </c>
      <c r="E686" s="27" t="s">
        <v>1916</v>
      </c>
      <c r="F686" s="22" t="s">
        <v>1823</v>
      </c>
      <c r="G686" s="17" t="str">
        <f>_xlfn.XLOOKUP(D686,'[6]Database DP'!$C:$C,'[6]Database DP'!$F:$F,"Tidak Ditemukan")</f>
        <v>HERI</v>
      </c>
      <c r="H686" s="18" t="str">
        <f>_xlfn.XLOOKUP(D686,[11]sheet!$B:$B,[11]sheet!$A:$A,0)</f>
        <v>PWO04</v>
      </c>
    </row>
    <row r="687" spans="2:8">
      <c r="B687" s="24" t="s">
        <v>668</v>
      </c>
      <c r="C687" s="25" t="s">
        <v>669</v>
      </c>
      <c r="D687" s="26" t="s">
        <v>723</v>
      </c>
      <c r="E687" s="27" t="s">
        <v>1916</v>
      </c>
      <c r="F687" s="22" t="s">
        <v>1823</v>
      </c>
      <c r="G687" s="17" t="str">
        <f>_xlfn.XLOOKUP(D687,'[6]Database DP'!$C:$C,'[6]Database DP'!$F:$F,"Tidak Ditemukan")</f>
        <v>HERI</v>
      </c>
      <c r="H687" s="18" t="str">
        <f>_xlfn.XLOOKUP(D687,[11]sheet!$B:$B,[11]sheet!$A:$A,0)</f>
        <v>PWO05</v>
      </c>
    </row>
    <row r="688" spans="2:8">
      <c r="B688" s="24" t="s">
        <v>668</v>
      </c>
      <c r="C688" s="25" t="s">
        <v>669</v>
      </c>
      <c r="D688" s="26" t="s">
        <v>724</v>
      </c>
      <c r="E688" s="27" t="s">
        <v>1916</v>
      </c>
      <c r="F688" s="22" t="s">
        <v>1823</v>
      </c>
      <c r="G688" s="17" t="str">
        <f>_xlfn.XLOOKUP(D688,'[6]Database DP'!$C:$C,'[6]Database DP'!$F:$F,"Tidak Ditemukan")</f>
        <v>HERI</v>
      </c>
      <c r="H688" s="18" t="str">
        <f>_xlfn.XLOOKUP(D688,[11]sheet!$B:$B,[11]sheet!$A:$A,0)</f>
        <v>PWO06</v>
      </c>
    </row>
    <row r="689" spans="2:8">
      <c r="B689" s="24" t="s">
        <v>668</v>
      </c>
      <c r="C689" s="25" t="s">
        <v>669</v>
      </c>
      <c r="D689" s="26" t="s">
        <v>725</v>
      </c>
      <c r="E689" s="27" t="s">
        <v>1916</v>
      </c>
      <c r="F689" s="22" t="s">
        <v>1823</v>
      </c>
      <c r="G689" s="17" t="str">
        <f>_xlfn.XLOOKUP(D689,'[6]Database DP'!$C:$C,'[6]Database DP'!$F:$F,"Tidak Ditemukan")</f>
        <v>HERI</v>
      </c>
      <c r="H689" s="18" t="str">
        <f>_xlfn.XLOOKUP(D689,[11]sheet!$B:$B,[11]sheet!$A:$A,0)</f>
        <v>PWO07</v>
      </c>
    </row>
    <row r="690" spans="2:8">
      <c r="B690" s="24" t="s">
        <v>668</v>
      </c>
      <c r="C690" s="25" t="s">
        <v>669</v>
      </c>
      <c r="D690" s="26" t="s">
        <v>726</v>
      </c>
      <c r="E690" s="27" t="s">
        <v>1916</v>
      </c>
      <c r="F690" s="22" t="s">
        <v>1823</v>
      </c>
      <c r="G690" s="17" t="str">
        <f>_xlfn.XLOOKUP(D690,'[6]Database DP'!$C:$C,'[6]Database DP'!$F:$F,"Tidak Ditemukan")</f>
        <v>HERI</v>
      </c>
      <c r="H690" s="18" t="str">
        <f>_xlfn.XLOOKUP(D690,[11]sheet!$B:$B,[11]sheet!$A:$A,0)</f>
        <v>PWO08</v>
      </c>
    </row>
    <row r="691" spans="2:8">
      <c r="B691" s="24" t="s">
        <v>668</v>
      </c>
      <c r="C691" s="25" t="s">
        <v>669</v>
      </c>
      <c r="D691" s="26" t="s">
        <v>727</v>
      </c>
      <c r="E691" s="27" t="s">
        <v>1916</v>
      </c>
      <c r="F691" s="22" t="s">
        <v>1823</v>
      </c>
      <c r="G691" s="17" t="str">
        <f>_xlfn.XLOOKUP(D691,'[6]Database DP'!$C:$C,'[6]Database DP'!$F:$F,"Tidak Ditemukan")</f>
        <v>HERI</v>
      </c>
      <c r="H691" s="18" t="str">
        <f>_xlfn.XLOOKUP(D691,[11]sheet!$B:$B,[11]sheet!$A:$A,0)</f>
        <v>PWO11</v>
      </c>
    </row>
    <row r="692" spans="2:8">
      <c r="B692" s="24" t="s">
        <v>668</v>
      </c>
      <c r="C692" s="25" t="s">
        <v>669</v>
      </c>
      <c r="D692" s="26" t="s">
        <v>728</v>
      </c>
      <c r="E692" s="27" t="s">
        <v>1916</v>
      </c>
      <c r="F692" s="22" t="s">
        <v>1823</v>
      </c>
      <c r="G692" s="17" t="str">
        <f>_xlfn.XLOOKUP(D692,'[6]Database DP'!$C:$C,'[6]Database DP'!$F:$F,"Tidak Ditemukan")</f>
        <v>HERI</v>
      </c>
      <c r="H692" s="18" t="str">
        <f>_xlfn.XLOOKUP(D692,[11]sheet!$B:$B,[11]sheet!$A:$A,0)</f>
        <v>PWO13</v>
      </c>
    </row>
    <row r="693" spans="2:8">
      <c r="B693" s="24" t="s">
        <v>668</v>
      </c>
      <c r="C693" s="25" t="s">
        <v>669</v>
      </c>
      <c r="D693" s="26" t="s">
        <v>729</v>
      </c>
      <c r="E693" s="27" t="s">
        <v>1916</v>
      </c>
      <c r="F693" s="22" t="s">
        <v>1823</v>
      </c>
      <c r="G693" s="17" t="str">
        <f>_xlfn.XLOOKUP(D693,'[6]Database DP'!$C:$C,'[6]Database DP'!$F:$F,"Tidak Ditemukan")</f>
        <v>HERI</v>
      </c>
      <c r="H693" s="18" t="str">
        <f>_xlfn.XLOOKUP(D693,[11]sheet!$B:$B,[11]sheet!$A:$A,0)</f>
        <v>PWO14</v>
      </c>
    </row>
    <row r="694" spans="2:8">
      <c r="B694" s="24" t="s">
        <v>668</v>
      </c>
      <c r="C694" s="25" t="s">
        <v>669</v>
      </c>
      <c r="D694" s="26" t="s">
        <v>730</v>
      </c>
      <c r="E694" s="27" t="s">
        <v>1916</v>
      </c>
      <c r="F694" s="22" t="s">
        <v>1823</v>
      </c>
      <c r="G694" s="17" t="str">
        <f>_xlfn.XLOOKUP(D694,'[6]Database DP'!$C:$C,'[6]Database DP'!$F:$F,"Tidak Ditemukan")</f>
        <v>HERI</v>
      </c>
      <c r="H694" s="18" t="str">
        <f>_xlfn.XLOOKUP(D694,[11]sheet!$B:$B,[11]sheet!$A:$A,0)</f>
        <v>PWO16</v>
      </c>
    </row>
    <row r="695" spans="2:8">
      <c r="B695" s="24" t="s">
        <v>668</v>
      </c>
      <c r="C695" s="25" t="s">
        <v>669</v>
      </c>
      <c r="D695" s="26" t="s">
        <v>731</v>
      </c>
      <c r="E695" s="27" t="s">
        <v>1916</v>
      </c>
      <c r="F695" s="22" t="s">
        <v>1823</v>
      </c>
      <c r="G695" s="17" t="str">
        <f>_xlfn.XLOOKUP(D695,'[6]Database DP'!$C:$C,'[6]Database DP'!$F:$F,"Tidak Ditemukan")</f>
        <v>HERI</v>
      </c>
      <c r="H695" s="18" t="str">
        <f>_xlfn.XLOOKUP(D695,[11]sheet!$B:$B,[11]sheet!$A:$A,0)</f>
        <v>PWO18</v>
      </c>
    </row>
    <row r="696" spans="2:8">
      <c r="B696" s="24" t="s">
        <v>668</v>
      </c>
      <c r="C696" s="25" t="s">
        <v>669</v>
      </c>
      <c r="D696" s="26" t="s">
        <v>732</v>
      </c>
      <c r="E696" s="27" t="s">
        <v>1916</v>
      </c>
      <c r="F696" s="22" t="s">
        <v>1823</v>
      </c>
      <c r="G696" s="17" t="str">
        <f>_xlfn.XLOOKUP(D696,'[6]Database DP'!$C:$C,'[6]Database DP'!$F:$F,"Tidak Ditemukan")</f>
        <v>HERI</v>
      </c>
      <c r="H696" s="18" t="str">
        <f>_xlfn.XLOOKUP(D696,[11]sheet!$B:$B,[11]sheet!$A:$A,0)</f>
        <v>PWO10B</v>
      </c>
    </row>
    <row r="697" spans="2:8">
      <c r="B697" s="24" t="s">
        <v>668</v>
      </c>
      <c r="C697" s="25" t="s">
        <v>669</v>
      </c>
      <c r="D697" s="26" t="s">
        <v>733</v>
      </c>
      <c r="E697" s="27" t="s">
        <v>1916</v>
      </c>
      <c r="F697" s="22" t="s">
        <v>1823</v>
      </c>
      <c r="G697" s="17" t="str">
        <f>_xlfn.XLOOKUP(D697,'[6]Database DP'!$C:$C,'[6]Database DP'!$F:$F,"Tidak Ditemukan")</f>
        <v>HERI</v>
      </c>
      <c r="H697" s="18" t="str">
        <f>_xlfn.XLOOKUP(D697,[11]sheet!$B:$B,[11]sheet!$A:$A,0)</f>
        <v>PWO27A</v>
      </c>
    </row>
    <row r="698" spans="2:8">
      <c r="B698" s="24" t="s">
        <v>668</v>
      </c>
      <c r="C698" s="25" t="s">
        <v>669</v>
      </c>
      <c r="D698" s="26" t="s">
        <v>734</v>
      </c>
      <c r="E698" s="27" t="s">
        <v>1916</v>
      </c>
      <c r="F698" s="22" t="s">
        <v>1825</v>
      </c>
      <c r="G698" s="17" t="str">
        <f>_xlfn.XLOOKUP(D698,'[6]Database DP'!$C:$C,'[6]Database DP'!$F:$F,"Tidak Ditemukan")</f>
        <v>RISWANTO</v>
      </c>
      <c r="H698" s="18" t="str">
        <f>_xlfn.XLOOKUP(D698,[11]sheet!$B:$B,[11]sheet!$A:$A,0)</f>
        <v>PDD08</v>
      </c>
    </row>
    <row r="699" spans="2:8">
      <c r="B699" s="24" t="s">
        <v>668</v>
      </c>
      <c r="C699" s="25" t="s">
        <v>669</v>
      </c>
      <c r="D699" s="26" t="s">
        <v>735</v>
      </c>
      <c r="E699" s="27" t="s">
        <v>1916</v>
      </c>
      <c r="F699" s="22" t="s">
        <v>1825</v>
      </c>
      <c r="G699" s="17" t="str">
        <f>_xlfn.XLOOKUP(D699,'[6]Database DP'!$C:$C,'[6]Database DP'!$F:$F,"Tidak Ditemukan")</f>
        <v>RISWANTO</v>
      </c>
      <c r="H699" s="18" t="str">
        <f>_xlfn.XLOOKUP(D699,[11]sheet!$B:$B,[11]sheet!$A:$A,0)</f>
        <v>PDD01</v>
      </c>
    </row>
    <row r="700" spans="2:8">
      <c r="B700" s="24" t="s">
        <v>668</v>
      </c>
      <c r="C700" s="25" t="s">
        <v>669</v>
      </c>
      <c r="D700" s="26" t="s">
        <v>736</v>
      </c>
      <c r="E700" s="27" t="s">
        <v>1916</v>
      </c>
      <c r="F700" s="22" t="s">
        <v>1825</v>
      </c>
      <c r="G700" s="17" t="str">
        <f>_xlfn.XLOOKUP(D700,'[6]Database DP'!$C:$C,'[6]Database DP'!$F:$F,"Tidak Ditemukan")</f>
        <v>RISWANTO</v>
      </c>
      <c r="H700" s="18" t="str">
        <f>_xlfn.XLOOKUP(D700,[11]sheet!$B:$B,[11]sheet!$A:$A,0)</f>
        <v>PDD02</v>
      </c>
    </row>
    <row r="701" spans="2:8">
      <c r="B701" s="24" t="s">
        <v>668</v>
      </c>
      <c r="C701" s="25" t="s">
        <v>669</v>
      </c>
      <c r="D701" s="26" t="s">
        <v>737</v>
      </c>
      <c r="E701" s="27" t="s">
        <v>1916</v>
      </c>
      <c r="F701" s="22" t="s">
        <v>1825</v>
      </c>
      <c r="G701" s="17" t="str">
        <f>_xlfn.XLOOKUP(D701,'[6]Database DP'!$C:$C,'[6]Database DP'!$F:$F,"Tidak Ditemukan")</f>
        <v>RISWANTO</v>
      </c>
      <c r="H701" s="18" t="str">
        <f>_xlfn.XLOOKUP(D701,[11]sheet!$B:$B,[11]sheet!$A:$A,0)</f>
        <v>PDD03</v>
      </c>
    </row>
    <row r="702" spans="2:8">
      <c r="B702" s="24" t="s">
        <v>668</v>
      </c>
      <c r="C702" s="25" t="s">
        <v>669</v>
      </c>
      <c r="D702" s="26" t="s">
        <v>738</v>
      </c>
      <c r="E702" s="27" t="s">
        <v>1916</v>
      </c>
      <c r="F702" s="22" t="s">
        <v>1825</v>
      </c>
      <c r="G702" s="17" t="str">
        <f>_xlfn.XLOOKUP(D702,'[6]Database DP'!$C:$C,'[6]Database DP'!$F:$F,"Tidak Ditemukan")</f>
        <v>RISWANTO</v>
      </c>
      <c r="H702" s="18" t="str">
        <f>_xlfn.XLOOKUP(D702,[11]sheet!$B:$B,[11]sheet!$A:$A,0)</f>
        <v>PDD04</v>
      </c>
    </row>
    <row r="703" spans="2:8">
      <c r="B703" s="24" t="s">
        <v>668</v>
      </c>
      <c r="C703" s="25" t="s">
        <v>669</v>
      </c>
      <c r="D703" s="26" t="s">
        <v>739</v>
      </c>
      <c r="E703" s="27" t="s">
        <v>1916</v>
      </c>
      <c r="F703" s="22" t="s">
        <v>1825</v>
      </c>
      <c r="G703" s="17" t="str">
        <f>_xlfn.XLOOKUP(D703,'[6]Database DP'!$C:$C,'[6]Database DP'!$F:$F,"Tidak Ditemukan")</f>
        <v>RISWANTO</v>
      </c>
      <c r="H703" s="18" t="str">
        <f>_xlfn.XLOOKUP(D703,[11]sheet!$B:$B,[11]sheet!$A:$A,0)</f>
        <v>PDD06</v>
      </c>
    </row>
    <row r="704" spans="2:8">
      <c r="B704" s="24" t="s">
        <v>668</v>
      </c>
      <c r="C704" s="25" t="s">
        <v>669</v>
      </c>
      <c r="D704" s="26" t="s">
        <v>740</v>
      </c>
      <c r="E704" s="27" t="s">
        <v>1916</v>
      </c>
      <c r="F704" s="22" t="s">
        <v>1825</v>
      </c>
      <c r="G704" s="17" t="str">
        <f>_xlfn.XLOOKUP(D704,'[6]Database DP'!$C:$C,'[6]Database DP'!$F:$F,"Tidak Ditemukan")</f>
        <v>RISWANTO</v>
      </c>
      <c r="H704" s="18" t="str">
        <f>_xlfn.XLOOKUP(D704,[11]sheet!$B:$B,[11]sheet!$A:$A,0)</f>
        <v>PDD09</v>
      </c>
    </row>
    <row r="705" spans="2:8">
      <c r="B705" s="24" t="s">
        <v>668</v>
      </c>
      <c r="C705" s="25" t="s">
        <v>669</v>
      </c>
      <c r="D705" s="26" t="s">
        <v>741</v>
      </c>
      <c r="E705" s="27" t="s">
        <v>1916</v>
      </c>
      <c r="F705" s="22" t="s">
        <v>1825</v>
      </c>
      <c r="G705" s="17" t="str">
        <f>_xlfn.XLOOKUP(D705,'[6]Database DP'!$C:$C,'[6]Database DP'!$F:$F,"Tidak Ditemukan")</f>
        <v>RISWANTO</v>
      </c>
      <c r="H705" s="18" t="str">
        <f>_xlfn.XLOOKUP(D705,[11]sheet!$B:$B,[11]sheet!$A:$A,0)</f>
        <v>PDD10</v>
      </c>
    </row>
    <row r="706" spans="2:8">
      <c r="B706" s="24" t="s">
        <v>668</v>
      </c>
      <c r="C706" s="25" t="s">
        <v>669</v>
      </c>
      <c r="D706" s="26" t="s">
        <v>742</v>
      </c>
      <c r="E706" s="27" t="s">
        <v>1916</v>
      </c>
      <c r="F706" s="22" t="s">
        <v>1825</v>
      </c>
      <c r="G706" s="17" t="str">
        <f>_xlfn.XLOOKUP(D706,'[6]Database DP'!$C:$C,'[6]Database DP'!$F:$F,"Tidak Ditemukan")</f>
        <v>RISWANTO</v>
      </c>
      <c r="H706" s="18" t="str">
        <f>_xlfn.XLOOKUP(D706,[11]sheet!$B:$B,[11]sheet!$A:$A,0)</f>
        <v>PDD11</v>
      </c>
    </row>
    <row r="707" spans="2:8">
      <c r="B707" s="24" t="s">
        <v>668</v>
      </c>
      <c r="C707" s="25" t="s">
        <v>669</v>
      </c>
      <c r="D707" s="26" t="s">
        <v>743</v>
      </c>
      <c r="E707" s="27" t="s">
        <v>1916</v>
      </c>
      <c r="F707" s="22" t="s">
        <v>1825</v>
      </c>
      <c r="G707" s="17" t="str">
        <f>_xlfn.XLOOKUP(D707,'[6]Database DP'!$C:$C,'[6]Database DP'!$F:$F,"Tidak Ditemukan")</f>
        <v>RISWANTO</v>
      </c>
      <c r="H707" s="18" t="str">
        <f>_xlfn.XLOOKUP(D707,[11]sheet!$B:$B,[11]sheet!$A:$A,0)</f>
        <v>PDD12</v>
      </c>
    </row>
    <row r="708" spans="2:8">
      <c r="B708" s="24" t="s">
        <v>668</v>
      </c>
      <c r="C708" s="25" t="s">
        <v>669</v>
      </c>
      <c r="D708" s="26" t="s">
        <v>744</v>
      </c>
      <c r="E708" s="27" t="s">
        <v>1916</v>
      </c>
      <c r="F708" s="22" t="s">
        <v>1825</v>
      </c>
      <c r="G708" s="17" t="str">
        <f>_xlfn.XLOOKUP(D708,'[6]Database DP'!$C:$C,'[6]Database DP'!$F:$F,"Tidak Ditemukan")</f>
        <v>RISWANTO</v>
      </c>
      <c r="H708" s="18" t="str">
        <f>_xlfn.XLOOKUP(D708,[11]sheet!$B:$B,[11]sheet!$A:$A,0)</f>
        <v>PDD09B</v>
      </c>
    </row>
    <row r="709" spans="2:8">
      <c r="B709" s="24" t="s">
        <v>668</v>
      </c>
      <c r="C709" s="25" t="s">
        <v>669</v>
      </c>
      <c r="D709" s="26" t="s">
        <v>745</v>
      </c>
      <c r="E709" s="27" t="s">
        <v>1916</v>
      </c>
      <c r="F709" s="22" t="s">
        <v>1825</v>
      </c>
      <c r="G709" s="17" t="str">
        <f>_xlfn.XLOOKUP(D709,'[6]Database DP'!$C:$C,'[6]Database DP'!$F:$F,"Tidak Ditemukan")</f>
        <v>RISWANTO</v>
      </c>
      <c r="H709" s="18" t="str">
        <f>_xlfn.XLOOKUP(D709,[11]sheet!$B:$B,[11]sheet!$A:$A,0)</f>
        <v>PDD02A</v>
      </c>
    </row>
    <row r="710" spans="2:8">
      <c r="B710" s="24" t="s">
        <v>668</v>
      </c>
      <c r="C710" s="25" t="s">
        <v>669</v>
      </c>
      <c r="D710" s="26" t="s">
        <v>746</v>
      </c>
      <c r="E710" s="27" t="s">
        <v>1916</v>
      </c>
      <c r="F710" s="22" t="s">
        <v>1826</v>
      </c>
      <c r="G710" s="17" t="str">
        <f>_xlfn.XLOOKUP(D710,'[6]Database DP'!$C:$C,'[6]Database DP'!$F:$F,"Tidak Ditemukan")</f>
        <v>KHABIB</v>
      </c>
      <c r="H710" s="18" t="str">
        <f>_xlfn.XLOOKUP(D710,[11]sheet!$B:$B,[11]sheet!$A:$A,0)</f>
        <v>KNL08</v>
      </c>
    </row>
    <row r="711" spans="2:8">
      <c r="B711" s="24" t="s">
        <v>668</v>
      </c>
      <c r="C711" s="25" t="s">
        <v>669</v>
      </c>
      <c r="D711" s="26" t="s">
        <v>747</v>
      </c>
      <c r="E711" s="27" t="s">
        <v>1916</v>
      </c>
      <c r="F711" s="22" t="s">
        <v>1826</v>
      </c>
      <c r="G711" s="17" t="str">
        <f>_xlfn.XLOOKUP(D711,'[6]Database DP'!$C:$C,'[6]Database DP'!$F:$F,"Tidak Ditemukan")</f>
        <v>KHABIB</v>
      </c>
      <c r="H711" s="18" t="str">
        <f>_xlfn.XLOOKUP(D711,[11]sheet!$B:$B,[11]sheet!$A:$A,0)</f>
        <v>KNL01</v>
      </c>
    </row>
    <row r="712" spans="2:8">
      <c r="B712" s="24" t="s">
        <v>668</v>
      </c>
      <c r="C712" s="25" t="s">
        <v>669</v>
      </c>
      <c r="D712" s="26" t="s">
        <v>748</v>
      </c>
      <c r="E712" s="27" t="s">
        <v>1916</v>
      </c>
      <c r="F712" s="22" t="s">
        <v>1826</v>
      </c>
      <c r="G712" s="17" t="str">
        <f>_xlfn.XLOOKUP(D712,'[6]Database DP'!$C:$C,'[6]Database DP'!$F:$F,"Tidak Ditemukan")</f>
        <v>KHABIB</v>
      </c>
      <c r="H712" s="18" t="str">
        <f>_xlfn.XLOOKUP(D712,[11]sheet!$B:$B,[11]sheet!$A:$A,0)</f>
        <v>KNL02</v>
      </c>
    </row>
    <row r="713" spans="2:8">
      <c r="B713" s="24" t="s">
        <v>668</v>
      </c>
      <c r="C713" s="25" t="s">
        <v>669</v>
      </c>
      <c r="D713" s="26" t="s">
        <v>749</v>
      </c>
      <c r="E713" s="27" t="s">
        <v>1916</v>
      </c>
      <c r="F713" s="22" t="s">
        <v>1826</v>
      </c>
      <c r="G713" s="17" t="str">
        <f>_xlfn.XLOOKUP(D713,'[6]Database DP'!$C:$C,'[6]Database DP'!$F:$F,"Tidak Ditemukan")</f>
        <v>KHABIB</v>
      </c>
      <c r="H713" s="18" t="str">
        <f>_xlfn.XLOOKUP(D713,[11]sheet!$B:$B,[11]sheet!$A:$A,0)</f>
        <v>KNL03</v>
      </c>
    </row>
    <row r="714" spans="2:8">
      <c r="B714" s="24" t="s">
        <v>668</v>
      </c>
      <c r="C714" s="25" t="s">
        <v>669</v>
      </c>
      <c r="D714" s="26" t="s">
        <v>750</v>
      </c>
      <c r="E714" s="27" t="s">
        <v>1916</v>
      </c>
      <c r="F714" s="22" t="s">
        <v>1826</v>
      </c>
      <c r="G714" s="17" t="str">
        <f>_xlfn.XLOOKUP(D714,'[6]Database DP'!$C:$C,'[6]Database DP'!$F:$F,"Tidak Ditemukan")</f>
        <v>KHABIB</v>
      </c>
      <c r="H714" s="18" t="str">
        <f>_xlfn.XLOOKUP(D714,[11]sheet!$B:$B,[11]sheet!$A:$A,0)</f>
        <v>KNL04</v>
      </c>
    </row>
    <row r="715" spans="2:8">
      <c r="B715" s="24" t="s">
        <v>668</v>
      </c>
      <c r="C715" s="25" t="s">
        <v>669</v>
      </c>
      <c r="D715" s="26" t="s">
        <v>751</v>
      </c>
      <c r="E715" s="27" t="s">
        <v>1916</v>
      </c>
      <c r="F715" s="22" t="s">
        <v>1826</v>
      </c>
      <c r="G715" s="17" t="str">
        <f>_xlfn.XLOOKUP(D715,'[6]Database DP'!$C:$C,'[6]Database DP'!$F:$F,"Tidak Ditemukan")</f>
        <v>KHABIB</v>
      </c>
      <c r="H715" s="18" t="str">
        <f>_xlfn.XLOOKUP(D715,[11]sheet!$B:$B,[11]sheet!$A:$A,0)</f>
        <v>KNL05</v>
      </c>
    </row>
    <row r="716" spans="2:8">
      <c r="B716" s="24" t="s">
        <v>668</v>
      </c>
      <c r="C716" s="25" t="s">
        <v>669</v>
      </c>
      <c r="D716" s="26" t="s">
        <v>752</v>
      </c>
      <c r="E716" s="27" t="s">
        <v>1916</v>
      </c>
      <c r="F716" s="22" t="s">
        <v>1826</v>
      </c>
      <c r="G716" s="17" t="str">
        <f>_xlfn.XLOOKUP(D716,'[6]Database DP'!$C:$C,'[6]Database DP'!$F:$F,"Tidak Ditemukan")</f>
        <v>KHABIB</v>
      </c>
      <c r="H716" s="18" t="str">
        <f>_xlfn.XLOOKUP(D716,[11]sheet!$B:$B,[11]sheet!$A:$A,0)</f>
        <v>KNL09</v>
      </c>
    </row>
    <row r="717" spans="2:8">
      <c r="B717" s="24" t="s">
        <v>668</v>
      </c>
      <c r="C717" s="25" t="s">
        <v>669</v>
      </c>
      <c r="D717" s="26" t="s">
        <v>753</v>
      </c>
      <c r="E717" s="27" t="s">
        <v>1916</v>
      </c>
      <c r="F717" s="22" t="s">
        <v>1826</v>
      </c>
      <c r="G717" s="17" t="str">
        <f>_xlfn.XLOOKUP(D717,'[6]Database DP'!$C:$C,'[6]Database DP'!$F:$F,"Tidak Ditemukan")</f>
        <v>KHABIB</v>
      </c>
      <c r="H717" s="18" t="str">
        <f>_xlfn.XLOOKUP(D717,[11]sheet!$B:$B,[11]sheet!$A:$A,0)</f>
        <v>KNL10</v>
      </c>
    </row>
    <row r="718" spans="2:8">
      <c r="B718" s="24" t="s">
        <v>668</v>
      </c>
      <c r="C718" s="25" t="s">
        <v>669</v>
      </c>
      <c r="D718" s="26" t="s">
        <v>754</v>
      </c>
      <c r="E718" s="27" t="s">
        <v>1916</v>
      </c>
      <c r="F718" s="22" t="s">
        <v>1826</v>
      </c>
      <c r="G718" s="17" t="str">
        <f>_xlfn.XLOOKUP(D718,'[6]Database DP'!$C:$C,'[6]Database DP'!$F:$F,"Tidak Ditemukan")</f>
        <v>KHABIB</v>
      </c>
      <c r="H718" s="18" t="str">
        <f>_xlfn.XLOOKUP(D718,[11]sheet!$B:$B,[11]sheet!$A:$A,0)</f>
        <v>KNL11</v>
      </c>
    </row>
    <row r="719" spans="2:8">
      <c r="B719" s="24" t="s">
        <v>668</v>
      </c>
      <c r="C719" s="25" t="s">
        <v>669</v>
      </c>
      <c r="D719" s="26" t="s">
        <v>755</v>
      </c>
      <c r="E719" s="27" t="s">
        <v>1916</v>
      </c>
      <c r="F719" s="22" t="s">
        <v>1827</v>
      </c>
      <c r="G719" s="17" t="str">
        <f>_xlfn.XLOOKUP(D719,'[6]Database DP'!$C:$C,'[6]Database DP'!$F:$F,"Tidak Ditemukan")</f>
        <v>KHOLIK</v>
      </c>
      <c r="H719" s="18" t="str">
        <f>_xlfn.XLOOKUP(D719,[11]sheet!$B:$B,[11]sheet!$A:$A,0)</f>
        <v>KDS10</v>
      </c>
    </row>
    <row r="720" spans="2:8">
      <c r="B720" s="24" t="s">
        <v>668</v>
      </c>
      <c r="C720" s="25" t="s">
        <v>669</v>
      </c>
      <c r="D720" s="26" t="s">
        <v>756</v>
      </c>
      <c r="E720" s="27" t="s">
        <v>1916</v>
      </c>
      <c r="F720" s="22" t="s">
        <v>1827</v>
      </c>
      <c r="G720" s="17" t="str">
        <f>_xlfn.XLOOKUP(D720,'[6]Database DP'!$C:$C,'[6]Database DP'!$F:$F,"Tidak Ditemukan")</f>
        <v>KHOLIK</v>
      </c>
      <c r="H720" s="18" t="str">
        <f>_xlfn.XLOOKUP(D720,[11]sheet!$B:$B,[11]sheet!$A:$A,0)</f>
        <v>KDS01</v>
      </c>
    </row>
    <row r="721" spans="2:8">
      <c r="B721" s="24" t="s">
        <v>668</v>
      </c>
      <c r="C721" s="25" t="s">
        <v>669</v>
      </c>
      <c r="D721" s="26" t="s">
        <v>757</v>
      </c>
      <c r="E721" s="27" t="s">
        <v>1916</v>
      </c>
      <c r="F721" s="22" t="s">
        <v>1827</v>
      </c>
      <c r="G721" s="17" t="str">
        <f>_xlfn.XLOOKUP(D721,'[6]Database DP'!$C:$C,'[6]Database DP'!$F:$F,"Tidak Ditemukan")</f>
        <v>KHOLIK</v>
      </c>
      <c r="H721" s="18" t="str">
        <f>_xlfn.XLOOKUP(D721,[11]sheet!$B:$B,[11]sheet!$A:$A,0)</f>
        <v>KDS02</v>
      </c>
    </row>
    <row r="722" spans="2:8">
      <c r="B722" s="24" t="s">
        <v>668</v>
      </c>
      <c r="C722" s="25" t="s">
        <v>669</v>
      </c>
      <c r="D722" s="26" t="s">
        <v>758</v>
      </c>
      <c r="E722" s="27" t="s">
        <v>1916</v>
      </c>
      <c r="F722" s="22" t="s">
        <v>1827</v>
      </c>
      <c r="G722" s="17" t="str">
        <f>_xlfn.XLOOKUP(D722,'[6]Database DP'!$C:$C,'[6]Database DP'!$F:$F,"Tidak Ditemukan")</f>
        <v>KHOLIK</v>
      </c>
      <c r="H722" s="18" t="str">
        <f>_xlfn.XLOOKUP(D722,[11]sheet!$B:$B,[11]sheet!$A:$A,0)</f>
        <v>KDS03</v>
      </c>
    </row>
    <row r="723" spans="2:8">
      <c r="B723" s="24" t="s">
        <v>668</v>
      </c>
      <c r="C723" s="25" t="s">
        <v>669</v>
      </c>
      <c r="D723" s="26" t="s">
        <v>759</v>
      </c>
      <c r="E723" s="27" t="s">
        <v>1916</v>
      </c>
      <c r="F723" s="22" t="s">
        <v>1827</v>
      </c>
      <c r="G723" s="17" t="str">
        <f>_xlfn.XLOOKUP(D723,'[6]Database DP'!$C:$C,'[6]Database DP'!$F:$F,"Tidak Ditemukan")</f>
        <v>KHOLIK</v>
      </c>
      <c r="H723" s="18" t="str">
        <f>_xlfn.XLOOKUP(D723,[11]sheet!$B:$B,[11]sheet!$A:$A,0)</f>
        <v>KDS05</v>
      </c>
    </row>
    <row r="724" spans="2:8">
      <c r="B724" s="24" t="s">
        <v>668</v>
      </c>
      <c r="C724" s="25" t="s">
        <v>669</v>
      </c>
      <c r="D724" s="26" t="s">
        <v>760</v>
      </c>
      <c r="E724" s="27" t="s">
        <v>1916</v>
      </c>
      <c r="F724" s="22" t="s">
        <v>1827</v>
      </c>
      <c r="G724" s="17" t="str">
        <f>_xlfn.XLOOKUP(D724,'[6]Database DP'!$C:$C,'[6]Database DP'!$F:$F,"Tidak Ditemukan")</f>
        <v>KHOLIK</v>
      </c>
      <c r="H724" s="18" t="str">
        <f>_xlfn.XLOOKUP(D724,[11]sheet!$B:$B,[11]sheet!$A:$A,0)</f>
        <v>KDS06</v>
      </c>
    </row>
    <row r="725" spans="2:8">
      <c r="B725" s="24" t="s">
        <v>668</v>
      </c>
      <c r="C725" s="25" t="s">
        <v>669</v>
      </c>
      <c r="D725" s="26" t="s">
        <v>761</v>
      </c>
      <c r="E725" s="27" t="s">
        <v>1916</v>
      </c>
      <c r="F725" s="22" t="s">
        <v>1827</v>
      </c>
      <c r="G725" s="17" t="str">
        <f>_xlfn.XLOOKUP(D725,'[6]Database DP'!$C:$C,'[6]Database DP'!$F:$F,"Tidak Ditemukan")</f>
        <v>KHOLIK</v>
      </c>
      <c r="H725" s="18" t="str">
        <f>_xlfn.XLOOKUP(D725,[11]sheet!$B:$B,[11]sheet!$A:$A,0)</f>
        <v>KDS11</v>
      </c>
    </row>
    <row r="726" spans="2:8">
      <c r="B726" s="24" t="s">
        <v>668</v>
      </c>
      <c r="C726" s="25" t="s">
        <v>669</v>
      </c>
      <c r="D726" s="26" t="s">
        <v>762</v>
      </c>
      <c r="E726" s="27" t="s">
        <v>1916</v>
      </c>
      <c r="F726" s="22" t="s">
        <v>1827</v>
      </c>
      <c r="G726" s="17" t="str">
        <f>_xlfn.XLOOKUP(D726,'[6]Database DP'!$C:$C,'[6]Database DP'!$F:$F,"Tidak Ditemukan")</f>
        <v>KHOLIK</v>
      </c>
      <c r="H726" s="18" t="str">
        <f>_xlfn.XLOOKUP(D726,[11]sheet!$B:$B,[11]sheet!$A:$A,0)</f>
        <v>KDS12</v>
      </c>
    </row>
    <row r="727" spans="2:8">
      <c r="B727" s="24" t="s">
        <v>668</v>
      </c>
      <c r="C727" s="25" t="s">
        <v>669</v>
      </c>
      <c r="D727" s="26" t="s">
        <v>763</v>
      </c>
      <c r="E727" s="27" t="s">
        <v>1916</v>
      </c>
      <c r="F727" s="22" t="s">
        <v>1827</v>
      </c>
      <c r="G727" s="17" t="str">
        <f>_xlfn.XLOOKUP(D727,'[6]Database DP'!$C:$C,'[6]Database DP'!$F:$F,"Tidak Ditemukan")</f>
        <v>KHOLIK</v>
      </c>
      <c r="H727" s="18" t="str">
        <f>_xlfn.XLOOKUP(D727,[11]sheet!$B:$B,[11]sheet!$A:$A,0)</f>
        <v>KDS07A</v>
      </c>
    </row>
    <row r="728" spans="2:8">
      <c r="B728" s="24" t="s">
        <v>668</v>
      </c>
      <c r="C728" s="25" t="s">
        <v>669</v>
      </c>
      <c r="D728" s="26" t="s">
        <v>764</v>
      </c>
      <c r="E728" s="27" t="s">
        <v>1916</v>
      </c>
      <c r="F728" s="22" t="s">
        <v>1827</v>
      </c>
      <c r="G728" s="17" t="str">
        <f>_xlfn.XLOOKUP(D728,'[6]Database DP'!$C:$C,'[6]Database DP'!$F:$F,"Tidak Ditemukan")</f>
        <v>KHOLIL</v>
      </c>
      <c r="H728" s="18" t="str">
        <f>_xlfn.XLOOKUP(D728,[11]sheet!$B:$B,[11]sheet!$A:$A,0)</f>
        <v>JPR11</v>
      </c>
    </row>
    <row r="729" spans="2:8">
      <c r="B729" s="24" t="s">
        <v>668</v>
      </c>
      <c r="C729" s="25" t="s">
        <v>669</v>
      </c>
      <c r="D729" s="26" t="s">
        <v>765</v>
      </c>
      <c r="E729" s="27" t="s">
        <v>1916</v>
      </c>
      <c r="F729" s="22" t="s">
        <v>1827</v>
      </c>
      <c r="G729" s="17" t="str">
        <f>_xlfn.XLOOKUP(D729,'[6]Database DP'!$C:$C,'[6]Database DP'!$F:$F,"Tidak Ditemukan")</f>
        <v>KHOLIL</v>
      </c>
      <c r="H729" s="18" t="str">
        <f>_xlfn.XLOOKUP(D729,[11]sheet!$B:$B,[11]sheet!$A:$A,0)</f>
        <v>JPR01</v>
      </c>
    </row>
    <row r="730" spans="2:8">
      <c r="B730" s="24" t="s">
        <v>668</v>
      </c>
      <c r="C730" s="25" t="s">
        <v>669</v>
      </c>
      <c r="D730" s="26" t="s">
        <v>766</v>
      </c>
      <c r="E730" s="27" t="s">
        <v>1916</v>
      </c>
      <c r="F730" s="22" t="s">
        <v>1827</v>
      </c>
      <c r="G730" s="17" t="str">
        <f>_xlfn.XLOOKUP(D730,'[6]Database DP'!$C:$C,'[6]Database DP'!$F:$F,"Tidak Ditemukan")</f>
        <v>KHOLIL</v>
      </c>
      <c r="H730" s="18" t="str">
        <f>_xlfn.XLOOKUP(D730,[11]sheet!$B:$B,[11]sheet!$A:$A,0)</f>
        <v>JPR02</v>
      </c>
    </row>
    <row r="731" spans="2:8">
      <c r="B731" s="24" t="s">
        <v>668</v>
      </c>
      <c r="C731" s="25" t="s">
        <v>669</v>
      </c>
      <c r="D731" s="26" t="s">
        <v>767</v>
      </c>
      <c r="E731" s="27" t="s">
        <v>1916</v>
      </c>
      <c r="F731" s="22" t="s">
        <v>1827</v>
      </c>
      <c r="G731" s="17" t="str">
        <f>_xlfn.XLOOKUP(D731,'[6]Database DP'!$C:$C,'[6]Database DP'!$F:$F,"Tidak Ditemukan")</f>
        <v>KHOLIL</v>
      </c>
      <c r="H731" s="18" t="str">
        <f>_xlfn.XLOOKUP(D731,[11]sheet!$B:$B,[11]sheet!$A:$A,0)</f>
        <v>JPR03</v>
      </c>
    </row>
    <row r="732" spans="2:8">
      <c r="B732" s="24" t="s">
        <v>668</v>
      </c>
      <c r="C732" s="25" t="s">
        <v>669</v>
      </c>
      <c r="D732" s="26" t="s">
        <v>768</v>
      </c>
      <c r="E732" s="27" t="s">
        <v>1916</v>
      </c>
      <c r="F732" s="22" t="s">
        <v>1827</v>
      </c>
      <c r="G732" s="17" t="str">
        <f>_xlfn.XLOOKUP(D732,'[6]Database DP'!$C:$C,'[6]Database DP'!$F:$F,"Tidak Ditemukan")</f>
        <v>KHOLIL</v>
      </c>
      <c r="H732" s="18" t="str">
        <f>_xlfn.XLOOKUP(D732,[11]sheet!$B:$B,[11]sheet!$A:$A,0)</f>
        <v>JPR04</v>
      </c>
    </row>
    <row r="733" spans="2:8">
      <c r="B733" s="24" t="s">
        <v>668</v>
      </c>
      <c r="C733" s="25" t="s">
        <v>669</v>
      </c>
      <c r="D733" s="26" t="s">
        <v>769</v>
      </c>
      <c r="E733" s="27" t="s">
        <v>1916</v>
      </c>
      <c r="F733" s="22" t="s">
        <v>1827</v>
      </c>
      <c r="G733" s="17" t="str">
        <f>_xlfn.XLOOKUP(D733,'[6]Database DP'!$C:$C,'[6]Database DP'!$F:$F,"Tidak Ditemukan")</f>
        <v>KHOLIL</v>
      </c>
      <c r="H733" s="18" t="str">
        <f>_xlfn.XLOOKUP(D733,[11]sheet!$B:$B,[11]sheet!$A:$A,0)</f>
        <v>JPR05</v>
      </c>
    </row>
    <row r="734" spans="2:8">
      <c r="B734" s="24" t="s">
        <v>668</v>
      </c>
      <c r="C734" s="25" t="s">
        <v>669</v>
      </c>
      <c r="D734" s="26" t="s">
        <v>770</v>
      </c>
      <c r="E734" s="27" t="s">
        <v>1916</v>
      </c>
      <c r="F734" s="22" t="s">
        <v>1827</v>
      </c>
      <c r="G734" s="17" t="str">
        <f>_xlfn.XLOOKUP(D734,'[6]Database DP'!$C:$C,'[6]Database DP'!$F:$F,"Tidak Ditemukan")</f>
        <v>KHOLIL</v>
      </c>
      <c r="H734" s="18" t="str">
        <f>_xlfn.XLOOKUP(D734,[11]sheet!$B:$B,[11]sheet!$A:$A,0)</f>
        <v>JPR06</v>
      </c>
    </row>
    <row r="735" spans="2:8">
      <c r="B735" s="24" t="s">
        <v>668</v>
      </c>
      <c r="C735" s="25" t="s">
        <v>669</v>
      </c>
      <c r="D735" s="26" t="s">
        <v>771</v>
      </c>
      <c r="E735" s="27" t="s">
        <v>1916</v>
      </c>
      <c r="F735" s="22" t="s">
        <v>1827</v>
      </c>
      <c r="G735" s="17" t="str">
        <f>_xlfn.XLOOKUP(D735,'[6]Database DP'!$C:$C,'[6]Database DP'!$F:$F,"Tidak Ditemukan")</f>
        <v>KHOLIL</v>
      </c>
      <c r="H735" s="18" t="str">
        <f>_xlfn.XLOOKUP(D735,[11]sheet!$B:$B,[11]sheet!$A:$A,0)</f>
        <v>JPR07</v>
      </c>
    </row>
    <row r="736" spans="2:8">
      <c r="B736" s="24" t="s">
        <v>668</v>
      </c>
      <c r="C736" s="25" t="s">
        <v>669</v>
      </c>
      <c r="D736" s="26" t="s">
        <v>772</v>
      </c>
      <c r="E736" s="27" t="s">
        <v>1916</v>
      </c>
      <c r="F736" s="22" t="s">
        <v>1827</v>
      </c>
      <c r="G736" s="17" t="str">
        <f>_xlfn.XLOOKUP(D736,'[6]Database DP'!$C:$C,'[6]Database DP'!$F:$F,"Tidak Ditemukan")</f>
        <v>KHOLIL</v>
      </c>
      <c r="H736" s="18" t="str">
        <f>_xlfn.XLOOKUP(D736,[11]sheet!$B:$B,[11]sheet!$A:$A,0)</f>
        <v>JPR08</v>
      </c>
    </row>
    <row r="737" spans="2:8">
      <c r="B737" s="24" t="s">
        <v>668</v>
      </c>
      <c r="C737" s="25" t="s">
        <v>669</v>
      </c>
      <c r="D737" s="26" t="s">
        <v>773</v>
      </c>
      <c r="E737" s="27" t="s">
        <v>1916</v>
      </c>
      <c r="F737" s="22" t="s">
        <v>1827</v>
      </c>
      <c r="G737" s="17" t="str">
        <f>_xlfn.XLOOKUP(D737,'[6]Database DP'!$C:$C,'[6]Database DP'!$F:$F,"Tidak Ditemukan")</f>
        <v>KHOLIL</v>
      </c>
      <c r="H737" s="18" t="str">
        <f>_xlfn.XLOOKUP(D737,[11]sheet!$B:$B,[11]sheet!$A:$A,0)</f>
        <v>JPR10</v>
      </c>
    </row>
    <row r="738" spans="2:8">
      <c r="B738" s="24" t="s">
        <v>668</v>
      </c>
      <c r="C738" s="25" t="s">
        <v>669</v>
      </c>
      <c r="D738" s="26" t="s">
        <v>774</v>
      </c>
      <c r="E738" s="27" t="s">
        <v>1916</v>
      </c>
      <c r="F738" s="22" t="s">
        <v>1827</v>
      </c>
      <c r="G738" s="17" t="str">
        <f>_xlfn.XLOOKUP(D738,'[6]Database DP'!$C:$C,'[6]Database DP'!$F:$F,"Tidak Ditemukan")</f>
        <v>KHOLIL</v>
      </c>
      <c r="H738" s="18" t="str">
        <f>_xlfn.XLOOKUP(D738,[11]sheet!$B:$B,[11]sheet!$A:$A,0)</f>
        <v>JPR12</v>
      </c>
    </row>
    <row r="739" spans="2:8">
      <c r="B739" s="24" t="s">
        <v>668</v>
      </c>
      <c r="C739" s="25" t="s">
        <v>669</v>
      </c>
      <c r="D739" s="26" t="s">
        <v>775</v>
      </c>
      <c r="E739" s="27" t="s">
        <v>1916</v>
      </c>
      <c r="F739" s="22" t="s">
        <v>1827</v>
      </c>
      <c r="G739" s="17" t="str">
        <f>_xlfn.XLOOKUP(D739,'[6]Database DP'!$C:$C,'[6]Database DP'!$F:$F,"Tidak Ditemukan")</f>
        <v>KHOLIL</v>
      </c>
      <c r="H739" s="18" t="str">
        <f>_xlfn.XLOOKUP(D739,[11]sheet!$B:$B,[11]sheet!$A:$A,0)</f>
        <v>JPR11A</v>
      </c>
    </row>
    <row r="740" spans="2:8">
      <c r="B740" s="24" t="s">
        <v>668</v>
      </c>
      <c r="C740" s="25" t="s">
        <v>669</v>
      </c>
      <c r="D740" s="26" t="s">
        <v>776</v>
      </c>
      <c r="E740" s="27" t="s">
        <v>1916</v>
      </c>
      <c r="F740" s="22" t="s">
        <v>1824</v>
      </c>
      <c r="G740" s="17" t="str">
        <f>_xlfn.XLOOKUP(D740,'[6]Database DP'!$C:$C,'[6]Database DP'!$F:$F,"Tidak Ditemukan")</f>
        <v>SUPRIYADI</v>
      </c>
      <c r="H740" s="18" t="str">
        <f>_xlfn.XLOOKUP(D740,[11]sheet!$B:$B,[11]sheet!$A:$A,0)</f>
        <v>BGG05</v>
      </c>
    </row>
    <row r="741" spans="2:8">
      <c r="B741" s="24" t="s">
        <v>668</v>
      </c>
      <c r="C741" s="25" t="s">
        <v>669</v>
      </c>
      <c r="D741" s="26" t="s">
        <v>777</v>
      </c>
      <c r="E741" s="27" t="s">
        <v>1916</v>
      </c>
      <c r="F741" s="22" t="s">
        <v>1824</v>
      </c>
      <c r="G741" s="17" t="str">
        <f>_xlfn.XLOOKUP(D741,'[6]Database DP'!$C:$C,'[6]Database DP'!$F:$F,"Tidak Ditemukan")</f>
        <v>SUPRIYADI</v>
      </c>
      <c r="H741" s="18" t="str">
        <f>_xlfn.XLOOKUP(D741,[11]sheet!$B:$B,[11]sheet!$A:$A,0)</f>
        <v>BGG06</v>
      </c>
    </row>
    <row r="742" spans="2:8">
      <c r="B742" s="24" t="s">
        <v>668</v>
      </c>
      <c r="C742" s="25" t="s">
        <v>669</v>
      </c>
      <c r="D742" s="26" t="s">
        <v>778</v>
      </c>
      <c r="E742" s="27" t="s">
        <v>1916</v>
      </c>
      <c r="F742" s="22" t="s">
        <v>1824</v>
      </c>
      <c r="G742" s="17" t="str">
        <f>_xlfn.XLOOKUP(D742,'[6]Database DP'!$C:$C,'[6]Database DP'!$F:$F,"Tidak Ditemukan")</f>
        <v>SUPRIYADI</v>
      </c>
      <c r="H742" s="18" t="str">
        <f>_xlfn.XLOOKUP(D742,[11]sheet!$B:$B,[11]sheet!$A:$A,0)</f>
        <v>BGG08</v>
      </c>
    </row>
    <row r="743" spans="2:8">
      <c r="B743" s="24" t="s">
        <v>668</v>
      </c>
      <c r="C743" s="25" t="s">
        <v>669</v>
      </c>
      <c r="D743" s="26" t="s">
        <v>779</v>
      </c>
      <c r="E743" s="27" t="s">
        <v>1916</v>
      </c>
      <c r="F743" s="22" t="s">
        <v>1824</v>
      </c>
      <c r="G743" s="17" t="str">
        <f>_xlfn.XLOOKUP(D743,'[6]Database DP'!$C:$C,'[6]Database DP'!$F:$F,"Tidak Ditemukan")</f>
        <v>SUPRIYADI</v>
      </c>
      <c r="H743" s="18" t="str">
        <f>_xlfn.XLOOKUP(D743,[11]sheet!$B:$B,[11]sheet!$A:$A,0)</f>
        <v>BGG09</v>
      </c>
    </row>
    <row r="744" spans="2:8">
      <c r="B744" s="24" t="s">
        <v>668</v>
      </c>
      <c r="C744" s="25" t="s">
        <v>669</v>
      </c>
      <c r="D744" s="26" t="s">
        <v>780</v>
      </c>
      <c r="E744" s="27" t="s">
        <v>1916</v>
      </c>
      <c r="F744" s="22" t="s">
        <v>1824</v>
      </c>
      <c r="G744" s="17" t="str">
        <f>_xlfn.XLOOKUP(D744,'[6]Database DP'!$C:$C,'[6]Database DP'!$F:$F,"Tidak Ditemukan")</f>
        <v>SUPRIYADI</v>
      </c>
      <c r="H744" s="18" t="str">
        <f>_xlfn.XLOOKUP(D744,[11]sheet!$B:$B,[11]sheet!$A:$A,0)</f>
        <v>BGG10</v>
      </c>
    </row>
    <row r="745" spans="2:8">
      <c r="B745" s="24" t="s">
        <v>668</v>
      </c>
      <c r="C745" s="25" t="s">
        <v>669</v>
      </c>
      <c r="D745" s="26" t="s">
        <v>781</v>
      </c>
      <c r="E745" s="27" t="s">
        <v>1916</v>
      </c>
      <c r="F745" s="22" t="s">
        <v>1824</v>
      </c>
      <c r="G745" s="17" t="str">
        <f>_xlfn.XLOOKUP(D745,'[6]Database DP'!$C:$C,'[6]Database DP'!$F:$F,"Tidak Ditemukan")</f>
        <v>SUPRIYADI</v>
      </c>
      <c r="H745" s="18" t="str">
        <f>_xlfn.XLOOKUP(D745,[11]sheet!$B:$B,[11]sheet!$A:$A,0)</f>
        <v>BGG16</v>
      </c>
    </row>
    <row r="746" spans="2:8">
      <c r="B746" s="24" t="s">
        <v>668</v>
      </c>
      <c r="C746" s="25" t="s">
        <v>669</v>
      </c>
      <c r="D746" s="26" t="s">
        <v>782</v>
      </c>
      <c r="E746" s="27" t="s">
        <v>1916</v>
      </c>
      <c r="F746" s="22" t="s">
        <v>1824</v>
      </c>
      <c r="G746" s="17" t="str">
        <f>_xlfn.XLOOKUP(D746,'[6]Database DP'!$C:$C,'[6]Database DP'!$F:$F,"Tidak Ditemukan")</f>
        <v>SUPRIYADI</v>
      </c>
      <c r="H746" s="18" t="str">
        <f>_xlfn.XLOOKUP(D746,[11]sheet!$B:$B,[11]sheet!$A:$A,0)</f>
        <v>BGG17</v>
      </c>
    </row>
    <row r="747" spans="2:8">
      <c r="B747" s="24" t="s">
        <v>668</v>
      </c>
      <c r="C747" s="25" t="s">
        <v>669</v>
      </c>
      <c r="D747" s="26" t="s">
        <v>783</v>
      </c>
      <c r="E747" s="27" t="s">
        <v>1916</v>
      </c>
      <c r="F747" s="22" t="s">
        <v>1824</v>
      </c>
      <c r="G747" s="17" t="str">
        <f>_xlfn.XLOOKUP(D747,'[6]Database DP'!$C:$C,'[6]Database DP'!$F:$F,"Tidak Ditemukan")</f>
        <v>SUPRIYADI</v>
      </c>
      <c r="H747" s="18" t="str">
        <f>_xlfn.XLOOKUP(D747,[11]sheet!$B:$B,[11]sheet!$A:$A,0)</f>
        <v>BGG18</v>
      </c>
    </row>
    <row r="748" spans="2:8">
      <c r="B748" s="24" t="s">
        <v>668</v>
      </c>
      <c r="C748" s="25" t="s">
        <v>669</v>
      </c>
      <c r="D748" s="26" t="s">
        <v>784</v>
      </c>
      <c r="E748" s="27" t="s">
        <v>1916</v>
      </c>
      <c r="F748" s="22" t="s">
        <v>1824</v>
      </c>
      <c r="G748" s="17" t="str">
        <f>_xlfn.XLOOKUP(D748,'[6]Database DP'!$C:$C,'[6]Database DP'!$F:$F,"Tidak Ditemukan")</f>
        <v>SUPRIYADI</v>
      </c>
      <c r="H748" s="18" t="str">
        <f>_xlfn.XLOOKUP(D748,[11]sheet!$B:$B,[11]sheet!$A:$A,0)</f>
        <v>BGG19</v>
      </c>
    </row>
    <row r="749" spans="2:8">
      <c r="B749" s="24" t="s">
        <v>668</v>
      </c>
      <c r="C749" s="25" t="s">
        <v>669</v>
      </c>
      <c r="D749" s="26" t="s">
        <v>785</v>
      </c>
      <c r="E749" s="27" t="s">
        <v>1916</v>
      </c>
      <c r="F749" s="22" t="s">
        <v>1824</v>
      </c>
      <c r="G749" s="17" t="str">
        <f>_xlfn.XLOOKUP(D749,'[6]Database DP'!$C:$C,'[6]Database DP'!$F:$F,"Tidak Ditemukan")</f>
        <v>SUPRIYADI</v>
      </c>
      <c r="H749" s="18" t="str">
        <f>_xlfn.XLOOKUP(D749,[11]sheet!$B:$B,[11]sheet!$A:$A,0)</f>
        <v>BGG06A</v>
      </c>
    </row>
    <row r="750" spans="2:8">
      <c r="B750" s="24" t="s">
        <v>668</v>
      </c>
      <c r="C750" s="25" t="s">
        <v>669</v>
      </c>
      <c r="D750" s="26" t="s">
        <v>786</v>
      </c>
      <c r="E750" s="27" t="s">
        <v>1916</v>
      </c>
      <c r="F750" s="22" t="s">
        <v>1824</v>
      </c>
      <c r="G750" s="17" t="str">
        <f>_xlfn.XLOOKUP(D750,'[6]Database DP'!$C:$C,'[6]Database DP'!$F:$F,"Tidak Ditemukan")</f>
        <v>SUPRIYADI</v>
      </c>
      <c r="H750" s="18" t="str">
        <f>_xlfn.XLOOKUP(D750,[11]sheet!$B:$B,[11]sheet!$A:$A,0)</f>
        <v>BGG12B</v>
      </c>
    </row>
    <row r="751" spans="2:8">
      <c r="B751" s="24" t="s">
        <v>668</v>
      </c>
      <c r="C751" s="25" t="s">
        <v>669</v>
      </c>
      <c r="D751" s="26" t="s">
        <v>787</v>
      </c>
      <c r="E751" s="27" t="s">
        <v>1916</v>
      </c>
      <c r="F751" s="22" t="s">
        <v>1824</v>
      </c>
      <c r="G751" s="17" t="str">
        <f>_xlfn.XLOOKUP(D751,'[6]Database DP'!$C:$C,'[6]Database DP'!$F:$F,"Tidak Ditemukan")</f>
        <v>OKI</v>
      </c>
      <c r="H751" s="18" t="str">
        <f>_xlfn.XLOOKUP(D751,[11]sheet!$B:$B,[11]sheet!$A:$A,0)</f>
        <v>PKL01</v>
      </c>
    </row>
    <row r="752" spans="2:8">
      <c r="B752" s="24" t="s">
        <v>668</v>
      </c>
      <c r="C752" s="25" t="s">
        <v>669</v>
      </c>
      <c r="D752" s="26" t="s">
        <v>788</v>
      </c>
      <c r="E752" s="27" t="s">
        <v>1916</v>
      </c>
      <c r="F752" s="22" t="s">
        <v>1824</v>
      </c>
      <c r="G752" s="17" t="str">
        <f>_xlfn.XLOOKUP(D752,'[6]Database DP'!$C:$C,'[6]Database DP'!$F:$F,"Tidak Ditemukan")</f>
        <v>OKI</v>
      </c>
      <c r="H752" s="18" t="str">
        <f>_xlfn.XLOOKUP(D752,[11]sheet!$B:$B,[11]sheet!$A:$A,0)</f>
        <v>PKL04</v>
      </c>
    </row>
    <row r="753" spans="2:8">
      <c r="B753" s="24" t="s">
        <v>668</v>
      </c>
      <c r="C753" s="25" t="s">
        <v>669</v>
      </c>
      <c r="D753" s="26" t="s">
        <v>789</v>
      </c>
      <c r="E753" s="27" t="s">
        <v>1916</v>
      </c>
      <c r="F753" s="22" t="s">
        <v>1824</v>
      </c>
      <c r="G753" s="17" t="str">
        <f>_xlfn.XLOOKUP(D753,'[6]Database DP'!$C:$C,'[6]Database DP'!$F:$F,"Tidak Ditemukan")</f>
        <v>OKI</v>
      </c>
      <c r="H753" s="18" t="str">
        <f>_xlfn.XLOOKUP(D753,[11]sheet!$B:$B,[11]sheet!$A:$A,0)</f>
        <v>PKL05</v>
      </c>
    </row>
    <row r="754" spans="2:8">
      <c r="B754" s="24" t="s">
        <v>668</v>
      </c>
      <c r="C754" s="25" t="s">
        <v>669</v>
      </c>
      <c r="D754" s="26" t="s">
        <v>790</v>
      </c>
      <c r="E754" s="27" t="s">
        <v>1916</v>
      </c>
      <c r="F754" s="22" t="s">
        <v>1824</v>
      </c>
      <c r="G754" s="17" t="str">
        <f>_xlfn.XLOOKUP(D754,'[6]Database DP'!$C:$C,'[6]Database DP'!$F:$F,"Tidak Ditemukan")</f>
        <v>OKI</v>
      </c>
      <c r="H754" s="18" t="str">
        <f>_xlfn.XLOOKUP(D754,[11]sheet!$B:$B,[11]sheet!$A:$A,0)</f>
        <v>PKL18</v>
      </c>
    </row>
    <row r="755" spans="2:8">
      <c r="B755" s="24" t="s">
        <v>668</v>
      </c>
      <c r="C755" s="25" t="s">
        <v>669</v>
      </c>
      <c r="D755" s="26" t="s">
        <v>791</v>
      </c>
      <c r="E755" s="27" t="s">
        <v>1916</v>
      </c>
      <c r="F755" s="22" t="s">
        <v>1824</v>
      </c>
      <c r="G755" s="17" t="str">
        <f>_xlfn.XLOOKUP(D755,'[6]Database DP'!$C:$C,'[6]Database DP'!$F:$F,"Tidak Ditemukan")</f>
        <v>OKI</v>
      </c>
      <c r="H755" s="18" t="str">
        <f>_xlfn.XLOOKUP(D755,[11]sheet!$B:$B,[11]sheet!$A:$A,0)</f>
        <v>PKL21</v>
      </c>
    </row>
    <row r="756" spans="2:8">
      <c r="B756" s="24" t="s">
        <v>668</v>
      </c>
      <c r="C756" s="25" t="s">
        <v>669</v>
      </c>
      <c r="D756" s="26" t="s">
        <v>792</v>
      </c>
      <c r="E756" s="27" t="s">
        <v>1916</v>
      </c>
      <c r="F756" s="22" t="s">
        <v>1824</v>
      </c>
      <c r="G756" s="17" t="str">
        <f>_xlfn.XLOOKUP(D756,'[6]Database DP'!$C:$C,'[6]Database DP'!$F:$F,"Tidak Ditemukan")</f>
        <v>OKI</v>
      </c>
      <c r="H756" s="18" t="str">
        <f>_xlfn.XLOOKUP(D756,[11]sheet!$B:$B,[11]sheet!$A:$A,0)</f>
        <v>PKL07</v>
      </c>
    </row>
    <row r="757" spans="2:8">
      <c r="B757" s="24" t="s">
        <v>668</v>
      </c>
      <c r="C757" s="25" t="s">
        <v>669</v>
      </c>
      <c r="D757" s="26" t="s">
        <v>793</v>
      </c>
      <c r="E757" s="27" t="s">
        <v>1916</v>
      </c>
      <c r="F757" s="22" t="s">
        <v>1824</v>
      </c>
      <c r="G757" s="17" t="str">
        <f>_xlfn.XLOOKUP(D757,'[6]Database DP'!$C:$C,'[6]Database DP'!$F:$F,"Tidak Ditemukan")</f>
        <v>OKI</v>
      </c>
      <c r="H757" s="18" t="str">
        <f>_xlfn.XLOOKUP(D757,[11]sheet!$B:$B,[11]sheet!$A:$A,0)</f>
        <v>PKL09</v>
      </c>
    </row>
    <row r="758" spans="2:8">
      <c r="B758" s="24" t="s">
        <v>668</v>
      </c>
      <c r="C758" s="25" t="s">
        <v>669</v>
      </c>
      <c r="D758" s="26" t="s">
        <v>794</v>
      </c>
      <c r="E758" s="27" t="s">
        <v>1916</v>
      </c>
      <c r="F758" s="22" t="s">
        <v>33</v>
      </c>
      <c r="G758" s="17" t="str">
        <f>_xlfn.XLOOKUP(D758,'[6]Database DP'!$C:$C,'[6]Database DP'!$F:$F,"Tidak Ditemukan")</f>
        <v>OKI</v>
      </c>
      <c r="H758" s="18" t="str">
        <f>_xlfn.XLOOKUP(D758,[11]sheet!$B:$B,[11]sheet!$A:$A,0)</f>
        <v>PKL11</v>
      </c>
    </row>
    <row r="759" spans="2:8">
      <c r="B759" s="24" t="s">
        <v>668</v>
      </c>
      <c r="C759" s="25" t="s">
        <v>669</v>
      </c>
      <c r="D759" s="26" t="s">
        <v>795</v>
      </c>
      <c r="E759" s="27" t="s">
        <v>1916</v>
      </c>
      <c r="F759" s="22" t="s">
        <v>1824</v>
      </c>
      <c r="G759" s="17" t="str">
        <f>_xlfn.XLOOKUP(D759,'[6]Database DP'!$C:$C,'[6]Database DP'!$F:$F,"Tidak Ditemukan")</f>
        <v>OKI</v>
      </c>
      <c r="H759" s="18" t="str">
        <f>_xlfn.XLOOKUP(D759,[11]sheet!$B:$B,[11]sheet!$A:$A,0)</f>
        <v>PKL03A</v>
      </c>
    </row>
    <row r="760" spans="2:8">
      <c r="B760" s="24" t="s">
        <v>668</v>
      </c>
      <c r="C760" s="25" t="s">
        <v>669</v>
      </c>
      <c r="D760" s="26" t="s">
        <v>796</v>
      </c>
      <c r="E760" s="27" t="s">
        <v>1916</v>
      </c>
      <c r="F760" s="22" t="s">
        <v>1826</v>
      </c>
      <c r="G760" s="17" t="str">
        <f>_xlfn.XLOOKUP(D760,'[6]Database DP'!$C:$C,'[6]Database DP'!$F:$F,"Tidak Ditemukan")</f>
        <v>RAGIL</v>
      </c>
      <c r="H760" s="18" t="str">
        <f>_xlfn.XLOOKUP(D760,[11]sheet!$B:$B,[11]sheet!$A:$A,0)</f>
        <v>SRG05</v>
      </c>
    </row>
    <row r="761" spans="2:8">
      <c r="B761" s="24" t="s">
        <v>668</v>
      </c>
      <c r="C761" s="25" t="s">
        <v>669</v>
      </c>
      <c r="D761" s="26" t="s">
        <v>797</v>
      </c>
      <c r="E761" s="27" t="s">
        <v>1916</v>
      </c>
      <c r="F761" s="22" t="s">
        <v>1826</v>
      </c>
      <c r="G761" s="17" t="str">
        <f>_xlfn.XLOOKUP(D761,'[6]Database DP'!$C:$C,'[6]Database DP'!$F:$F,"Tidak Ditemukan")</f>
        <v>RAGIL</v>
      </c>
      <c r="H761" s="18" t="str">
        <f>_xlfn.XLOOKUP(D761,[11]sheet!$B:$B,[11]sheet!$A:$A,0)</f>
        <v>SRG07</v>
      </c>
    </row>
    <row r="762" spans="2:8">
      <c r="B762" s="24" t="s">
        <v>668</v>
      </c>
      <c r="C762" s="25" t="s">
        <v>669</v>
      </c>
      <c r="D762" s="26" t="s">
        <v>798</v>
      </c>
      <c r="E762" s="27" t="s">
        <v>1916</v>
      </c>
      <c r="F762" s="22" t="s">
        <v>1826</v>
      </c>
      <c r="G762" s="17" t="str">
        <f>_xlfn.XLOOKUP(D762,'[6]Database DP'!$C:$C,'[6]Database DP'!$F:$F,"Tidak Ditemukan")</f>
        <v>RAGIL</v>
      </c>
      <c r="H762" s="18" t="str">
        <f>_xlfn.XLOOKUP(D762,[11]sheet!$B:$B,[11]sheet!$A:$A,0)</f>
        <v>SRG08</v>
      </c>
    </row>
    <row r="763" spans="2:8">
      <c r="B763" s="24" t="s">
        <v>668</v>
      </c>
      <c r="C763" s="25" t="s">
        <v>669</v>
      </c>
      <c r="D763" s="26" t="s">
        <v>799</v>
      </c>
      <c r="E763" s="27" t="s">
        <v>1916</v>
      </c>
      <c r="F763" s="22" t="s">
        <v>1826</v>
      </c>
      <c r="G763" s="17" t="str">
        <f>_xlfn.XLOOKUP(D763,'[6]Database DP'!$C:$C,'[6]Database DP'!$F:$F,"Tidak Ditemukan")</f>
        <v>RAGIL</v>
      </c>
      <c r="H763" s="18" t="str">
        <f>_xlfn.XLOOKUP(D763,[11]sheet!$B:$B,[11]sheet!$A:$A,0)</f>
        <v>SRG27</v>
      </c>
    </row>
    <row r="764" spans="2:8">
      <c r="B764" s="24" t="s">
        <v>668</v>
      </c>
      <c r="C764" s="25" t="s">
        <v>669</v>
      </c>
      <c r="D764" s="26" t="s">
        <v>800</v>
      </c>
      <c r="E764" s="27" t="s">
        <v>1916</v>
      </c>
      <c r="F764" s="22" t="s">
        <v>1826</v>
      </c>
      <c r="G764" s="17" t="str">
        <f>_xlfn.XLOOKUP(D764,'[6]Database DP'!$C:$C,'[6]Database DP'!$F:$F,"Tidak Ditemukan")</f>
        <v>RAGIL</v>
      </c>
      <c r="H764" s="18" t="str">
        <f>_xlfn.XLOOKUP(D764,[11]sheet!$B:$B,[11]sheet!$A:$A,0)</f>
        <v>SRG30</v>
      </c>
    </row>
    <row r="765" spans="2:8">
      <c r="B765" s="24" t="s">
        <v>668</v>
      </c>
      <c r="C765" s="25" t="s">
        <v>669</v>
      </c>
      <c r="D765" s="26" t="s">
        <v>801</v>
      </c>
      <c r="E765" s="27" t="s">
        <v>1916</v>
      </c>
      <c r="F765" s="22" t="s">
        <v>1826</v>
      </c>
      <c r="G765" s="17" t="str">
        <f>_xlfn.XLOOKUP(D765,'[6]Database DP'!$C:$C,'[6]Database DP'!$F:$F,"Tidak Ditemukan")</f>
        <v>RAGIL</v>
      </c>
      <c r="H765" s="18" t="str">
        <f>_xlfn.XLOOKUP(D765,[11]sheet!$B:$B,[11]sheet!$A:$A,0)</f>
        <v>SRG56</v>
      </c>
    </row>
    <row r="766" spans="2:8">
      <c r="B766" s="24" t="s">
        <v>668</v>
      </c>
      <c r="C766" s="25" t="s">
        <v>669</v>
      </c>
      <c r="D766" s="26" t="s">
        <v>802</v>
      </c>
      <c r="E766" s="27" t="s">
        <v>1916</v>
      </c>
      <c r="F766" s="22" t="s">
        <v>1826</v>
      </c>
      <c r="G766" s="17" t="str">
        <f>_xlfn.XLOOKUP(D766,'[6]Database DP'!$C:$C,'[6]Database DP'!$F:$F,"Tidak Ditemukan")</f>
        <v>RAGIL</v>
      </c>
      <c r="H766" s="18" t="str">
        <f>_xlfn.XLOOKUP(D766,[11]sheet!$B:$B,[11]sheet!$A:$A,0)</f>
        <v>SRG12</v>
      </c>
    </row>
    <row r="767" spans="2:8">
      <c r="B767" s="24" t="s">
        <v>668</v>
      </c>
      <c r="C767" s="25" t="s">
        <v>669</v>
      </c>
      <c r="D767" s="26" t="s">
        <v>803</v>
      </c>
      <c r="E767" s="27" t="s">
        <v>1916</v>
      </c>
      <c r="F767" s="22" t="s">
        <v>1826</v>
      </c>
      <c r="G767" s="17" t="str">
        <f>_xlfn.XLOOKUP(D767,'[6]Database DP'!$C:$C,'[6]Database DP'!$F:$F,"Tidak Ditemukan")</f>
        <v>RAGIL</v>
      </c>
      <c r="H767" s="18" t="str">
        <f>_xlfn.XLOOKUP(D767,[11]sheet!$B:$B,[11]sheet!$A:$A,0)</f>
        <v>SRG11</v>
      </c>
    </row>
    <row r="768" spans="2:8">
      <c r="B768" s="24" t="s">
        <v>668</v>
      </c>
      <c r="C768" s="25" t="s">
        <v>669</v>
      </c>
      <c r="D768" s="26" t="s">
        <v>804</v>
      </c>
      <c r="E768" s="27" t="s">
        <v>1916</v>
      </c>
      <c r="F768" s="22" t="s">
        <v>1826</v>
      </c>
      <c r="G768" s="17" t="str">
        <f>_xlfn.XLOOKUP(D768,'[6]Database DP'!$C:$C,'[6]Database DP'!$F:$F,"Tidak Ditemukan")</f>
        <v>RAGIL</v>
      </c>
      <c r="H768" s="18" t="str">
        <f>_xlfn.XLOOKUP(D768,[11]sheet!$B:$B,[11]sheet!$A:$A,0)</f>
        <v>SRG13</v>
      </c>
    </row>
    <row r="769" spans="2:8">
      <c r="B769" s="24" t="s">
        <v>668</v>
      </c>
      <c r="C769" s="25" t="s">
        <v>669</v>
      </c>
      <c r="D769" s="26" t="s">
        <v>805</v>
      </c>
      <c r="E769" s="27" t="s">
        <v>1916</v>
      </c>
      <c r="F769" s="22" t="s">
        <v>1826</v>
      </c>
      <c r="G769" s="17" t="str">
        <f>_xlfn.XLOOKUP(D769,'[6]Database DP'!$C:$C,'[6]Database DP'!$F:$F,"Tidak Ditemukan")</f>
        <v>RAGIL</v>
      </c>
      <c r="H769" s="18" t="str">
        <f>_xlfn.XLOOKUP(D769,[11]sheet!$B:$B,[11]sheet!$A:$A,0)</f>
        <v>SRG59</v>
      </c>
    </row>
    <row r="770" spans="2:8">
      <c r="B770" s="24" t="s">
        <v>668</v>
      </c>
      <c r="C770" s="25" t="s">
        <v>669</v>
      </c>
      <c r="D770" s="26" t="s">
        <v>806</v>
      </c>
      <c r="E770" s="27" t="s">
        <v>1916</v>
      </c>
      <c r="F770" s="22" t="s">
        <v>1826</v>
      </c>
      <c r="G770" s="17" t="str">
        <f>_xlfn.XLOOKUP(D770,'[6]Database DP'!$C:$C,'[6]Database DP'!$F:$F,"Tidak Ditemukan")</f>
        <v>RAGIL</v>
      </c>
      <c r="H770" s="18" t="str">
        <f>_xlfn.XLOOKUP(D770,[11]sheet!$B:$B,[11]sheet!$A:$A,0)</f>
        <v>SRG17</v>
      </c>
    </row>
    <row r="771" spans="2:8">
      <c r="B771" s="24" t="s">
        <v>668</v>
      </c>
      <c r="C771" s="25" t="s">
        <v>669</v>
      </c>
      <c r="D771" s="26" t="s">
        <v>807</v>
      </c>
      <c r="E771" s="27" t="s">
        <v>1916</v>
      </c>
      <c r="F771" s="22" t="s">
        <v>1826</v>
      </c>
      <c r="G771" s="17" t="str">
        <f>_xlfn.XLOOKUP(D771,'[6]Database DP'!$C:$C,'[6]Database DP'!$F:$F,"Tidak Ditemukan")</f>
        <v>RAGIL</v>
      </c>
      <c r="H771" s="18" t="str">
        <f>_xlfn.XLOOKUP(D771,[11]sheet!$B:$B,[11]sheet!$A:$A,0)</f>
        <v>SRG03A</v>
      </c>
    </row>
    <row r="772" spans="2:8">
      <c r="B772" s="24" t="s">
        <v>668</v>
      </c>
      <c r="C772" s="25" t="s">
        <v>669</v>
      </c>
      <c r="D772" s="26" t="s">
        <v>808</v>
      </c>
      <c r="E772" s="27" t="s">
        <v>1916</v>
      </c>
      <c r="F772" s="22" t="s">
        <v>1825</v>
      </c>
      <c r="G772" s="17" t="str">
        <f>_xlfn.XLOOKUP(D772,'[6]Database DP'!$C:$C,'[6]Database DP'!$F:$F,"Tidak Ditemukan")</f>
        <v>RENDRA</v>
      </c>
      <c r="H772" s="18" t="str">
        <f>_xlfn.XLOOKUP(D772,[11]sheet!$B:$B,[11]sheet!$A:$A,0)</f>
        <v>PTI01</v>
      </c>
    </row>
    <row r="773" spans="2:8">
      <c r="B773" s="24" t="s">
        <v>668</v>
      </c>
      <c r="C773" s="25" t="s">
        <v>669</v>
      </c>
      <c r="D773" s="26" t="s">
        <v>809</v>
      </c>
      <c r="E773" s="27" t="s">
        <v>1916</v>
      </c>
      <c r="F773" s="22" t="s">
        <v>1825</v>
      </c>
      <c r="G773" s="17" t="str">
        <f>_xlfn.XLOOKUP(D773,'[6]Database DP'!$C:$C,'[6]Database DP'!$F:$F,"Tidak Ditemukan")</f>
        <v>RENDRA</v>
      </c>
      <c r="H773" s="18" t="str">
        <f>_xlfn.XLOOKUP(D773,[11]sheet!$B:$B,[11]sheet!$A:$A,0)</f>
        <v>PTI02</v>
      </c>
    </row>
    <row r="774" spans="2:8">
      <c r="B774" s="24" t="s">
        <v>668</v>
      </c>
      <c r="C774" s="25" t="s">
        <v>669</v>
      </c>
      <c r="D774" s="26" t="s">
        <v>810</v>
      </c>
      <c r="E774" s="27" t="s">
        <v>1916</v>
      </c>
      <c r="F774" s="22" t="s">
        <v>1825</v>
      </c>
      <c r="G774" s="17" t="str">
        <f>_xlfn.XLOOKUP(D774,'[6]Database DP'!$C:$C,'[6]Database DP'!$F:$F,"Tidak Ditemukan")</f>
        <v>RENDRA</v>
      </c>
      <c r="H774" s="18" t="str">
        <f>_xlfn.XLOOKUP(D774,[11]sheet!$B:$B,[11]sheet!$A:$A,0)</f>
        <v>PTI03</v>
      </c>
    </row>
    <row r="775" spans="2:8">
      <c r="B775" s="24" t="s">
        <v>668</v>
      </c>
      <c r="C775" s="25" t="s">
        <v>669</v>
      </c>
      <c r="D775" s="26" t="s">
        <v>811</v>
      </c>
      <c r="E775" s="27" t="s">
        <v>1916</v>
      </c>
      <c r="F775" s="22" t="s">
        <v>1825</v>
      </c>
      <c r="G775" s="17" t="str">
        <f>_xlfn.XLOOKUP(D775,'[6]Database DP'!$C:$C,'[6]Database DP'!$F:$F,"Tidak Ditemukan")</f>
        <v>RENDRA</v>
      </c>
      <c r="H775" s="18" t="str">
        <f>_xlfn.XLOOKUP(D775,[11]sheet!$B:$B,[11]sheet!$A:$A,0)</f>
        <v>PTI04</v>
      </c>
    </row>
    <row r="776" spans="2:8">
      <c r="B776" s="24" t="s">
        <v>668</v>
      </c>
      <c r="C776" s="25" t="s">
        <v>669</v>
      </c>
      <c r="D776" s="26" t="s">
        <v>812</v>
      </c>
      <c r="E776" s="27" t="s">
        <v>1916</v>
      </c>
      <c r="F776" s="22" t="s">
        <v>1825</v>
      </c>
      <c r="G776" s="17" t="str">
        <f>_xlfn.XLOOKUP(D776,'[6]Database DP'!$C:$C,'[6]Database DP'!$F:$F,"Tidak Ditemukan")</f>
        <v>RENDRA</v>
      </c>
      <c r="H776" s="18" t="str">
        <f>_xlfn.XLOOKUP(D776,[11]sheet!$B:$B,[11]sheet!$A:$A,0)</f>
        <v>PTI06</v>
      </c>
    </row>
    <row r="777" spans="2:8">
      <c r="B777" s="24" t="s">
        <v>668</v>
      </c>
      <c r="C777" s="25" t="s">
        <v>669</v>
      </c>
      <c r="D777" s="26" t="s">
        <v>813</v>
      </c>
      <c r="E777" s="27" t="s">
        <v>1916</v>
      </c>
      <c r="F777" s="22" t="s">
        <v>1825</v>
      </c>
      <c r="G777" s="17" t="str">
        <f>_xlfn.XLOOKUP(D777,'[6]Database DP'!$C:$C,'[6]Database DP'!$F:$F,"Tidak Ditemukan")</f>
        <v>RENDRA</v>
      </c>
      <c r="H777" s="18" t="str">
        <f>_xlfn.XLOOKUP(D777,[11]sheet!$B:$B,[11]sheet!$A:$A,0)</f>
        <v>PTI08</v>
      </c>
    </row>
    <row r="778" spans="2:8">
      <c r="B778" s="24" t="s">
        <v>668</v>
      </c>
      <c r="C778" s="25" t="s">
        <v>669</v>
      </c>
      <c r="D778" s="26" t="s">
        <v>814</v>
      </c>
      <c r="E778" s="27" t="s">
        <v>1916</v>
      </c>
      <c r="F778" s="22" t="s">
        <v>1825</v>
      </c>
      <c r="G778" s="17" t="str">
        <f>_xlfn.XLOOKUP(D778,'[6]Database DP'!$C:$C,'[6]Database DP'!$F:$F,"Tidak Ditemukan")</f>
        <v>RENDRA</v>
      </c>
      <c r="H778" s="18" t="str">
        <f>_xlfn.XLOOKUP(D778,[11]sheet!$B:$B,[11]sheet!$A:$A,0)</f>
        <v>PTI10</v>
      </c>
    </row>
    <row r="779" spans="2:8">
      <c r="B779" s="24" t="s">
        <v>668</v>
      </c>
      <c r="C779" s="25" t="s">
        <v>669</v>
      </c>
      <c r="D779" s="26" t="s">
        <v>815</v>
      </c>
      <c r="E779" s="27" t="s">
        <v>1916</v>
      </c>
      <c r="F779" s="22" t="s">
        <v>1825</v>
      </c>
      <c r="G779" s="17" t="str">
        <f>_xlfn.XLOOKUP(D779,'[6]Database DP'!$C:$C,'[6]Database DP'!$F:$F,"Tidak Ditemukan")</f>
        <v>RENDRA</v>
      </c>
      <c r="H779" s="18" t="str">
        <f>_xlfn.XLOOKUP(D779,[11]sheet!$B:$B,[11]sheet!$A:$A,0)</f>
        <v>PTI11</v>
      </c>
    </row>
    <row r="780" spans="2:8">
      <c r="B780" s="24" t="s">
        <v>668</v>
      </c>
      <c r="C780" s="25" t="s">
        <v>669</v>
      </c>
      <c r="D780" s="26" t="s">
        <v>816</v>
      </c>
      <c r="E780" s="27" t="s">
        <v>1916</v>
      </c>
      <c r="F780" s="22" t="s">
        <v>1825</v>
      </c>
      <c r="G780" s="17" t="str">
        <f>_xlfn.XLOOKUP(D780,'[6]Database DP'!$C:$C,'[6]Database DP'!$F:$F,"Tidak Ditemukan")</f>
        <v>RENDRA</v>
      </c>
      <c r="H780" s="18" t="str">
        <f>_xlfn.XLOOKUP(D780,[11]sheet!$B:$B,[11]sheet!$A:$A,0)</f>
        <v>PTI12</v>
      </c>
    </row>
    <row r="781" spans="2:8">
      <c r="B781" s="24" t="s">
        <v>668</v>
      </c>
      <c r="C781" s="25" t="s">
        <v>669</v>
      </c>
      <c r="D781" s="26" t="s">
        <v>817</v>
      </c>
      <c r="E781" s="27" t="s">
        <v>1916</v>
      </c>
      <c r="F781" s="22" t="s">
        <v>1825</v>
      </c>
      <c r="G781" s="17" t="str">
        <f>_xlfn.XLOOKUP(D781,'[6]Database DP'!$C:$C,'[6]Database DP'!$F:$F,"Tidak Ditemukan")</f>
        <v>RENDRA</v>
      </c>
      <c r="H781" s="18" t="str">
        <f>_xlfn.XLOOKUP(D781,[11]sheet!$B:$B,[11]sheet!$A:$A,0)</f>
        <v>PTI13</v>
      </c>
    </row>
    <row r="782" spans="2:8">
      <c r="B782" s="24" t="s">
        <v>668</v>
      </c>
      <c r="C782" s="25" t="s">
        <v>669</v>
      </c>
      <c r="D782" s="26" t="s">
        <v>818</v>
      </c>
      <c r="E782" s="27" t="s">
        <v>1916</v>
      </c>
      <c r="F782" s="22" t="s">
        <v>1825</v>
      </c>
      <c r="G782" s="17" t="str">
        <f>_xlfn.XLOOKUP(D782,'[6]Database DP'!$C:$C,'[6]Database DP'!$F:$F,"Tidak Ditemukan")</f>
        <v>RENDRA</v>
      </c>
      <c r="H782" s="18" t="str">
        <f>_xlfn.XLOOKUP(D782,[11]sheet!$B:$B,[11]sheet!$A:$A,0)</f>
        <v>PTI14</v>
      </c>
    </row>
    <row r="783" spans="2:8">
      <c r="B783" s="24" t="s">
        <v>668</v>
      </c>
      <c r="C783" s="25" t="s">
        <v>669</v>
      </c>
      <c r="D783" s="26" t="s">
        <v>819</v>
      </c>
      <c r="E783" s="27" t="s">
        <v>1916</v>
      </c>
      <c r="F783" s="22" t="s">
        <v>1825</v>
      </c>
      <c r="G783" s="17" t="str">
        <f>_xlfn.XLOOKUP(D783,'[6]Database DP'!$C:$C,'[6]Database DP'!$F:$F,"Tidak Ditemukan")</f>
        <v>RENDRA</v>
      </c>
      <c r="H783" s="18" t="str">
        <f>_xlfn.XLOOKUP(D783,[11]sheet!$B:$B,[11]sheet!$A:$A,0)</f>
        <v>PTI15</v>
      </c>
    </row>
    <row r="784" spans="2:8">
      <c r="B784" s="24" t="s">
        <v>668</v>
      </c>
      <c r="C784" s="25" t="s">
        <v>669</v>
      </c>
      <c r="D784" s="26" t="s">
        <v>820</v>
      </c>
      <c r="E784" s="27" t="s">
        <v>1916</v>
      </c>
      <c r="F784" s="22" t="s">
        <v>1825</v>
      </c>
      <c r="G784" s="17" t="str">
        <f>_xlfn.XLOOKUP(D784,'[6]Database DP'!$C:$C,'[6]Database DP'!$F:$F,"Tidak Ditemukan")</f>
        <v>RENDRA</v>
      </c>
      <c r="H784" s="18" t="str">
        <f>_xlfn.XLOOKUP(D784,[11]sheet!$B:$B,[11]sheet!$A:$A,0)</f>
        <v>PTI16</v>
      </c>
    </row>
    <row r="785" spans="2:8">
      <c r="B785" s="24" t="s">
        <v>668</v>
      </c>
      <c r="C785" s="25" t="s">
        <v>669</v>
      </c>
      <c r="D785" s="26" t="s">
        <v>821</v>
      </c>
      <c r="E785" s="27" t="s">
        <v>1916</v>
      </c>
      <c r="F785" s="22" t="s">
        <v>1825</v>
      </c>
      <c r="G785" s="17" t="str">
        <f>_xlfn.XLOOKUP(D785,'[6]Database DP'!$C:$C,'[6]Database DP'!$F:$F,"Tidak Ditemukan")</f>
        <v>RENDRA</v>
      </c>
      <c r="H785" s="18" t="str">
        <f>_xlfn.XLOOKUP(D785,[11]sheet!$B:$B,[11]sheet!$A:$A,0)</f>
        <v>PTI17</v>
      </c>
    </row>
    <row r="786" spans="2:8">
      <c r="B786" s="24" t="s">
        <v>668</v>
      </c>
      <c r="C786" s="25" t="s">
        <v>669</v>
      </c>
      <c r="D786" s="26" t="s">
        <v>822</v>
      </c>
      <c r="E786" s="27" t="s">
        <v>1916</v>
      </c>
      <c r="F786" s="22" t="s">
        <v>1825</v>
      </c>
      <c r="G786" s="17" t="str">
        <f>_xlfn.XLOOKUP(D786,'[6]Database DP'!$C:$C,'[6]Database DP'!$F:$F,"Tidak Ditemukan")</f>
        <v>RENDRA</v>
      </c>
      <c r="H786" s="18" t="str">
        <f>_xlfn.XLOOKUP(D786,[11]sheet!$B:$B,[11]sheet!$A:$A,0)</f>
        <v>PTI18</v>
      </c>
    </row>
    <row r="787" spans="2:8">
      <c r="B787" s="24" t="s">
        <v>668</v>
      </c>
      <c r="C787" s="25" t="s">
        <v>669</v>
      </c>
      <c r="D787" s="26" t="s">
        <v>823</v>
      </c>
      <c r="E787" s="27" t="s">
        <v>1916</v>
      </c>
      <c r="F787" s="22" t="s">
        <v>1825</v>
      </c>
      <c r="G787" s="17" t="str">
        <f>_xlfn.XLOOKUP(D787,'[6]Database DP'!$C:$C,'[6]Database DP'!$F:$F,"Tidak Ditemukan")</f>
        <v>RENDRA</v>
      </c>
      <c r="H787" s="18" t="str">
        <f>_xlfn.XLOOKUP(D787,[11]sheet!$B:$B,[11]sheet!$A:$A,0)</f>
        <v>PTI10A</v>
      </c>
    </row>
    <row r="788" spans="2:8">
      <c r="B788" s="24" t="s">
        <v>668</v>
      </c>
      <c r="C788" s="25" t="s">
        <v>669</v>
      </c>
      <c r="D788" s="26" t="s">
        <v>824</v>
      </c>
      <c r="E788" s="27" t="s">
        <v>1916</v>
      </c>
      <c r="F788" s="22" t="s">
        <v>1825</v>
      </c>
      <c r="G788" s="17" t="str">
        <f>_xlfn.XLOOKUP(D788,'[6]Database DP'!$C:$C,'[6]Database DP'!$F:$F,"Tidak Ditemukan")</f>
        <v>RENDRA</v>
      </c>
      <c r="H788" s="18" t="str">
        <f>_xlfn.XLOOKUP(D788,[11]sheet!$B:$B,[11]sheet!$A:$A,0)</f>
        <v>PTI14A</v>
      </c>
    </row>
    <row r="789" spans="2:8">
      <c r="B789" s="24" t="s">
        <v>668</v>
      </c>
      <c r="C789" s="25" t="s">
        <v>669</v>
      </c>
      <c r="D789" s="26" t="s">
        <v>825</v>
      </c>
      <c r="E789" s="27" t="s">
        <v>1916</v>
      </c>
      <c r="F789" s="22" t="s">
        <v>1825</v>
      </c>
      <c r="G789" s="17" t="str">
        <f>_xlfn.XLOOKUP(D789,'[6]Database DP'!$C:$C,'[6]Database DP'!$F:$F,"Tidak Ditemukan")</f>
        <v>RENDRA</v>
      </c>
      <c r="H789" s="18" t="str">
        <f>_xlfn.XLOOKUP(D789,[11]sheet!$B:$B,[11]sheet!$A:$A,0)</f>
        <v>PTI03A</v>
      </c>
    </row>
    <row r="790" spans="2:8">
      <c r="B790" s="24" t="s">
        <v>668</v>
      </c>
      <c r="C790" s="25" t="s">
        <v>669</v>
      </c>
      <c r="D790" s="26" t="s">
        <v>826</v>
      </c>
      <c r="E790" s="27" t="s">
        <v>1916</v>
      </c>
      <c r="F790" s="22" t="s">
        <v>1825</v>
      </c>
      <c r="G790" s="17" t="str">
        <f>_xlfn.XLOOKUP(D790,'[6]Database DP'!$C:$C,'[6]Database DP'!$F:$F,"Tidak Ditemukan")</f>
        <v>ARIF WIBOWO</v>
      </c>
      <c r="H790" s="18" t="str">
        <f>_xlfn.XLOOKUP(D790,[11]sheet!$B:$B,[11]sheet!$A:$A,0)</f>
        <v>RMB01</v>
      </c>
    </row>
    <row r="791" spans="2:8">
      <c r="B791" s="24" t="s">
        <v>668</v>
      </c>
      <c r="C791" s="25" t="s">
        <v>669</v>
      </c>
      <c r="D791" s="26" t="s">
        <v>827</v>
      </c>
      <c r="E791" s="27" t="s">
        <v>1916</v>
      </c>
      <c r="F791" s="22" t="s">
        <v>1825</v>
      </c>
      <c r="G791" s="17" t="str">
        <f>_xlfn.XLOOKUP(D791,'[6]Database DP'!$C:$C,'[6]Database DP'!$F:$F,"Tidak Ditemukan")</f>
        <v>ARIF WIBOWO</v>
      </c>
      <c r="H791" s="18" t="str">
        <f>_xlfn.XLOOKUP(D791,[11]sheet!$B:$B,[11]sheet!$A:$A,0)</f>
        <v>RMB02</v>
      </c>
    </row>
    <row r="792" spans="2:8">
      <c r="B792" s="24" t="s">
        <v>668</v>
      </c>
      <c r="C792" s="25" t="s">
        <v>669</v>
      </c>
      <c r="D792" s="26" t="s">
        <v>828</v>
      </c>
      <c r="E792" s="27" t="s">
        <v>1916</v>
      </c>
      <c r="F792" s="22" t="s">
        <v>1825</v>
      </c>
      <c r="G792" s="17" t="str">
        <f>_xlfn.XLOOKUP(D792,'[6]Database DP'!$C:$C,'[6]Database DP'!$F:$F,"Tidak Ditemukan")</f>
        <v>ARIF WIBOWO</v>
      </c>
      <c r="H792" s="18" t="str">
        <f>_xlfn.XLOOKUP(D792,[11]sheet!$B:$B,[11]sheet!$A:$A,0)</f>
        <v>RMB03</v>
      </c>
    </row>
    <row r="793" spans="2:8">
      <c r="B793" s="24" t="s">
        <v>668</v>
      </c>
      <c r="C793" s="25" t="s">
        <v>669</v>
      </c>
      <c r="D793" s="26" t="s">
        <v>829</v>
      </c>
      <c r="E793" s="27" t="s">
        <v>1916</v>
      </c>
      <c r="F793" s="22" t="s">
        <v>1825</v>
      </c>
      <c r="G793" s="17" t="str">
        <f>_xlfn.XLOOKUP(D793,'[6]Database DP'!$C:$C,'[6]Database DP'!$F:$F,"Tidak Ditemukan")</f>
        <v>ARIF WIBOWO</v>
      </c>
      <c r="H793" s="18" t="str">
        <f>_xlfn.XLOOKUP(D793,[11]sheet!$B:$B,[11]sheet!$A:$A,0)</f>
        <v>RMB06</v>
      </c>
    </row>
    <row r="794" spans="2:8">
      <c r="B794" s="24" t="s">
        <v>668</v>
      </c>
      <c r="C794" s="25" t="s">
        <v>669</v>
      </c>
      <c r="D794" s="26" t="s">
        <v>830</v>
      </c>
      <c r="E794" s="27" t="s">
        <v>1916</v>
      </c>
      <c r="F794" s="22" t="s">
        <v>1825</v>
      </c>
      <c r="G794" s="17" t="str">
        <f>_xlfn.XLOOKUP(D794,'[6]Database DP'!$C:$C,'[6]Database DP'!$F:$F,"Tidak Ditemukan")</f>
        <v>ARIF WIBOWO</v>
      </c>
      <c r="H794" s="18" t="str">
        <f>_xlfn.XLOOKUP(D794,[11]sheet!$B:$B,[11]sheet!$A:$A,0)</f>
        <v>RMB07</v>
      </c>
    </row>
    <row r="795" spans="2:8">
      <c r="B795" s="24" t="s">
        <v>668</v>
      </c>
      <c r="C795" s="25" t="s">
        <v>669</v>
      </c>
      <c r="D795" s="26" t="s">
        <v>831</v>
      </c>
      <c r="E795" s="27" t="s">
        <v>1916</v>
      </c>
      <c r="F795" s="22" t="s">
        <v>1825</v>
      </c>
      <c r="G795" s="17" t="str">
        <f>_xlfn.XLOOKUP(D795,'[6]Database DP'!$C:$C,'[6]Database DP'!$F:$F,"Tidak Ditemukan")</f>
        <v>ARIF WIBOWO</v>
      </c>
      <c r="H795" s="18" t="str">
        <f>_xlfn.XLOOKUP(D795,[11]sheet!$B:$B,[11]sheet!$A:$A,0)</f>
        <v>RMB08</v>
      </c>
    </row>
    <row r="796" spans="2:8">
      <c r="B796" s="24" t="s">
        <v>668</v>
      </c>
      <c r="C796" s="25" t="s">
        <v>669</v>
      </c>
      <c r="D796" s="26" t="s">
        <v>832</v>
      </c>
      <c r="E796" s="27" t="s">
        <v>1916</v>
      </c>
      <c r="F796" s="22" t="s">
        <v>1825</v>
      </c>
      <c r="G796" s="17" t="str">
        <f>_xlfn.XLOOKUP(D796,'[6]Database DP'!$C:$C,'[6]Database DP'!$F:$F,"Tidak Ditemukan")</f>
        <v>ARIF WIBOWO</v>
      </c>
      <c r="H796" s="18" t="str">
        <f>_xlfn.XLOOKUP(D796,[11]sheet!$B:$B,[11]sheet!$A:$A,0)</f>
        <v>RMB09</v>
      </c>
    </row>
    <row r="797" spans="2:8">
      <c r="B797" s="24" t="s">
        <v>668</v>
      </c>
      <c r="C797" s="25" t="s">
        <v>669</v>
      </c>
      <c r="D797" s="26" t="s">
        <v>833</v>
      </c>
      <c r="E797" s="27" t="s">
        <v>1916</v>
      </c>
      <c r="F797" s="22" t="s">
        <v>1825</v>
      </c>
      <c r="G797" s="17" t="str">
        <f>_xlfn.XLOOKUP(D797,'[6]Database DP'!$C:$C,'[6]Database DP'!$F:$F,"Tidak Ditemukan")</f>
        <v>ARIF WIBOWO</v>
      </c>
      <c r="H797" s="18" t="str">
        <f>_xlfn.XLOOKUP(D797,[11]sheet!$B:$B,[11]sheet!$A:$A,0)</f>
        <v>RMB10</v>
      </c>
    </row>
    <row r="798" spans="2:8">
      <c r="B798" s="24" t="s">
        <v>668</v>
      </c>
      <c r="C798" s="25" t="s">
        <v>669</v>
      </c>
      <c r="D798" s="26" t="s">
        <v>834</v>
      </c>
      <c r="E798" s="27" t="s">
        <v>1916</v>
      </c>
      <c r="F798" s="22" t="s">
        <v>1825</v>
      </c>
      <c r="G798" s="17" t="str">
        <f>_xlfn.XLOOKUP(D798,'[6]Database DP'!$C:$C,'[6]Database DP'!$F:$F,"Tidak Ditemukan")</f>
        <v>ARIF WIBOWO</v>
      </c>
      <c r="H798" s="18" t="str">
        <f>_xlfn.XLOOKUP(D798,[11]sheet!$B:$B,[11]sheet!$A:$A,0)</f>
        <v>RMB08A</v>
      </c>
    </row>
    <row r="799" spans="2:8">
      <c r="B799" s="24" t="s">
        <v>668</v>
      </c>
      <c r="C799" s="25" t="s">
        <v>669</v>
      </c>
      <c r="D799" s="26" t="s">
        <v>835</v>
      </c>
      <c r="E799" s="27" t="s">
        <v>1916</v>
      </c>
      <c r="F799" s="22" t="s">
        <v>1826</v>
      </c>
      <c r="G799" s="17" t="str">
        <f>_xlfn.XLOOKUP(D799,'[6]Database DP'!$C:$C,'[6]Database DP'!$F:$F,"Tidak Ditemukan")</f>
        <v>RONY</v>
      </c>
      <c r="H799" s="18" t="str">
        <f>_xlfn.XLOOKUP(D799,[11]sheet!$B:$B,[11]sheet!$A:$A,0)</f>
        <v>SRG02</v>
      </c>
    </row>
    <row r="800" spans="2:8">
      <c r="B800" s="24" t="s">
        <v>668</v>
      </c>
      <c r="C800" s="25" t="s">
        <v>669</v>
      </c>
      <c r="D800" s="26" t="s">
        <v>836</v>
      </c>
      <c r="E800" s="27" t="s">
        <v>1916</v>
      </c>
      <c r="F800" s="22" t="s">
        <v>1826</v>
      </c>
      <c r="G800" s="17" t="str">
        <f>_xlfn.XLOOKUP(D800,'[6]Database DP'!$C:$C,'[6]Database DP'!$F:$F,"Tidak Ditemukan")</f>
        <v>RONY</v>
      </c>
      <c r="H800" s="18" t="str">
        <f>_xlfn.XLOOKUP(D800,[11]sheet!$B:$B,[11]sheet!$A:$A,0)</f>
        <v>SRG01</v>
      </c>
    </row>
    <row r="801" spans="2:8">
      <c r="B801" s="24" t="s">
        <v>668</v>
      </c>
      <c r="C801" s="25" t="s">
        <v>669</v>
      </c>
      <c r="D801" s="26" t="s">
        <v>837</v>
      </c>
      <c r="E801" s="27" t="s">
        <v>1916</v>
      </c>
      <c r="F801" s="22" t="s">
        <v>1826</v>
      </c>
      <c r="G801" s="17" t="str">
        <f>_xlfn.XLOOKUP(D801,'[6]Database DP'!$C:$C,'[6]Database DP'!$F:$F,"Tidak Ditemukan")</f>
        <v>RONY</v>
      </c>
      <c r="H801" s="18" t="str">
        <f>_xlfn.XLOOKUP(D801,[11]sheet!$B:$B,[11]sheet!$A:$A,0)</f>
        <v>SRG23</v>
      </c>
    </row>
    <row r="802" spans="2:8">
      <c r="B802" s="24" t="s">
        <v>668</v>
      </c>
      <c r="C802" s="25" t="s">
        <v>669</v>
      </c>
      <c r="D802" s="26" t="s">
        <v>838</v>
      </c>
      <c r="E802" s="27" t="s">
        <v>1916</v>
      </c>
      <c r="F802" s="22" t="s">
        <v>1826</v>
      </c>
      <c r="G802" s="17" t="str">
        <f>_xlfn.XLOOKUP(D802,'[6]Database DP'!$C:$C,'[6]Database DP'!$F:$F,"Tidak Ditemukan")</f>
        <v>RONY</v>
      </c>
      <c r="H802" s="18" t="str">
        <f>_xlfn.XLOOKUP(D802,[11]sheet!$B:$B,[11]sheet!$A:$A,0)</f>
        <v>SRG26</v>
      </c>
    </row>
    <row r="803" spans="2:8">
      <c r="B803" s="24" t="s">
        <v>668</v>
      </c>
      <c r="C803" s="25" t="s">
        <v>669</v>
      </c>
      <c r="D803" s="26" t="s">
        <v>839</v>
      </c>
      <c r="E803" s="27" t="s">
        <v>1916</v>
      </c>
      <c r="F803" s="22" t="s">
        <v>1826</v>
      </c>
      <c r="G803" s="17" t="str">
        <f>_xlfn.XLOOKUP(D803,'[6]Database DP'!$C:$C,'[6]Database DP'!$F:$F,"Tidak Ditemukan")</f>
        <v>RONY</v>
      </c>
      <c r="H803" s="18" t="str">
        <f>_xlfn.XLOOKUP(D803,[11]sheet!$B:$B,[11]sheet!$A:$A,0)</f>
        <v>SRG64</v>
      </c>
    </row>
    <row r="804" spans="2:8">
      <c r="B804" s="24" t="s">
        <v>668</v>
      </c>
      <c r="C804" s="25" t="s">
        <v>669</v>
      </c>
      <c r="D804" s="26" t="s">
        <v>840</v>
      </c>
      <c r="E804" s="27" t="s">
        <v>1941</v>
      </c>
      <c r="F804" s="22" t="s">
        <v>1826</v>
      </c>
      <c r="G804" s="17" t="str">
        <f>_xlfn.XLOOKUP(D804,'[6]Database DP'!$C:$C,'[6]Database DP'!$F:$F,"Tidak Ditemukan")</f>
        <v>RONY</v>
      </c>
      <c r="H804" s="18" t="str">
        <f>_xlfn.XLOOKUP(D804,[11]sheet!$B:$B,[11]sheet!$A:$A,0)</f>
        <v>SRG65</v>
      </c>
    </row>
    <row r="805" spans="2:8">
      <c r="B805" s="24" t="s">
        <v>668</v>
      </c>
      <c r="C805" s="25" t="s">
        <v>669</v>
      </c>
      <c r="D805" s="26" t="s">
        <v>841</v>
      </c>
      <c r="E805" s="27" t="s">
        <v>1941</v>
      </c>
      <c r="F805" s="22" t="s">
        <v>1826</v>
      </c>
      <c r="G805" s="17" t="str">
        <f>_xlfn.XLOOKUP(D805,'[6]Database DP'!$C:$C,'[6]Database DP'!$F:$F,"Tidak Ditemukan")</f>
        <v>RONY</v>
      </c>
      <c r="H805" s="18" t="str">
        <f>_xlfn.XLOOKUP(D805,[11]sheet!$B:$B,[11]sheet!$A:$A,0)</f>
        <v>SRG66</v>
      </c>
    </row>
    <row r="806" spans="2:8">
      <c r="B806" s="24" t="s">
        <v>668</v>
      </c>
      <c r="C806" s="25" t="s">
        <v>669</v>
      </c>
      <c r="D806" s="26" t="s">
        <v>842</v>
      </c>
      <c r="E806" s="27" t="s">
        <v>1941</v>
      </c>
      <c r="F806" s="22" t="s">
        <v>1826</v>
      </c>
      <c r="G806" s="17" t="str">
        <f>_xlfn.XLOOKUP(D806,'[6]Database DP'!$C:$C,'[6]Database DP'!$F:$F,"Tidak Ditemukan")</f>
        <v>RONY</v>
      </c>
      <c r="H806" s="18" t="str">
        <f>_xlfn.XLOOKUP(D806,[11]sheet!$B:$B,[11]sheet!$A:$A,0)</f>
        <v>SRG68</v>
      </c>
    </row>
    <row r="807" spans="2:8">
      <c r="B807" s="24" t="s">
        <v>668</v>
      </c>
      <c r="C807" s="25" t="s">
        <v>669</v>
      </c>
      <c r="D807" s="26" t="s">
        <v>843</v>
      </c>
      <c r="E807" s="27" t="s">
        <v>1916</v>
      </c>
      <c r="F807" s="22" t="s">
        <v>1826</v>
      </c>
      <c r="G807" s="17" t="str">
        <f>_xlfn.XLOOKUP(D807,'[6]Database DP'!$C:$C,'[6]Database DP'!$F:$F,"Tidak Ditemukan")</f>
        <v>RONY</v>
      </c>
      <c r="H807" s="18" t="str">
        <f>_xlfn.XLOOKUP(D807,[11]sheet!$B:$B,[11]sheet!$A:$A,0)</f>
        <v>SRG16</v>
      </c>
    </row>
    <row r="808" spans="2:8">
      <c r="B808" s="24" t="s">
        <v>668</v>
      </c>
      <c r="C808" s="25" t="s">
        <v>669</v>
      </c>
      <c r="D808" s="26" t="s">
        <v>844</v>
      </c>
      <c r="E808" s="27" t="s">
        <v>1916</v>
      </c>
      <c r="F808" s="22" t="s">
        <v>1826</v>
      </c>
      <c r="G808" s="17" t="str">
        <f>_xlfn.XLOOKUP(D808,'[6]Database DP'!$C:$C,'[6]Database DP'!$F:$F,"Tidak Ditemukan")</f>
        <v>RONY</v>
      </c>
      <c r="H808" s="18" t="str">
        <f>_xlfn.XLOOKUP(D808,[11]sheet!$B:$B,[11]sheet!$A:$A,0)</f>
        <v>SRG18</v>
      </c>
    </row>
    <row r="809" spans="2:8">
      <c r="B809" s="24" t="s">
        <v>668</v>
      </c>
      <c r="C809" s="25" t="s">
        <v>669</v>
      </c>
      <c r="D809" s="26" t="s">
        <v>845</v>
      </c>
      <c r="E809" s="27" t="s">
        <v>1916</v>
      </c>
      <c r="F809" s="22" t="s">
        <v>1823</v>
      </c>
      <c r="G809" s="17" t="str">
        <f>_xlfn.XLOOKUP(D809,'[6]Database DP'!$C:$C,'[6]Database DP'!$F:$F,"Tidak Ditemukan")</f>
        <v>SULIS</v>
      </c>
      <c r="H809" s="18" t="str">
        <f>_xlfn.XLOOKUP(D809,[11]sheet!$B:$B,[11]sheet!$A:$A,0)</f>
        <v>PUR01</v>
      </c>
    </row>
    <row r="810" spans="2:8">
      <c r="B810" s="24" t="s">
        <v>668</v>
      </c>
      <c r="C810" s="25" t="s">
        <v>669</v>
      </c>
      <c r="D810" s="26" t="s">
        <v>846</v>
      </c>
      <c r="E810" s="27" t="s">
        <v>1916</v>
      </c>
      <c r="F810" s="22" t="s">
        <v>1823</v>
      </c>
      <c r="G810" s="17" t="str">
        <f>_xlfn.XLOOKUP(D810,'[6]Database DP'!$C:$C,'[6]Database DP'!$F:$F,"Tidak Ditemukan")</f>
        <v>SULIS</v>
      </c>
      <c r="H810" s="18" t="str">
        <f>_xlfn.XLOOKUP(D810,[11]sheet!$B:$B,[11]sheet!$A:$A,0)</f>
        <v>PUR02</v>
      </c>
    </row>
    <row r="811" spans="2:8">
      <c r="B811" s="24" t="s">
        <v>668</v>
      </c>
      <c r="C811" s="25" t="s">
        <v>669</v>
      </c>
      <c r="D811" s="26" t="s">
        <v>847</v>
      </c>
      <c r="E811" s="27" t="s">
        <v>1916</v>
      </c>
      <c r="F811" s="22" t="s">
        <v>1823</v>
      </c>
      <c r="G811" s="17" t="str">
        <f>_xlfn.XLOOKUP(D811,'[6]Database DP'!$C:$C,'[6]Database DP'!$F:$F,"Tidak Ditemukan")</f>
        <v>SULIS</v>
      </c>
      <c r="H811" s="18" t="str">
        <f>_xlfn.XLOOKUP(D811,[11]sheet!$B:$B,[11]sheet!$A:$A,0)</f>
        <v>PUR03</v>
      </c>
    </row>
    <row r="812" spans="2:8">
      <c r="B812" s="24" t="s">
        <v>668</v>
      </c>
      <c r="C812" s="25" t="s">
        <v>669</v>
      </c>
      <c r="D812" s="26" t="s">
        <v>848</v>
      </c>
      <c r="E812" s="27" t="s">
        <v>1916</v>
      </c>
      <c r="F812" s="22" t="s">
        <v>1823</v>
      </c>
      <c r="G812" s="17" t="str">
        <f>_xlfn.XLOOKUP(D812,'[6]Database DP'!$C:$C,'[6]Database DP'!$F:$F,"Tidak Ditemukan")</f>
        <v>SULIS</v>
      </c>
      <c r="H812" s="18" t="str">
        <f>_xlfn.XLOOKUP(D812,[11]sheet!$B:$B,[11]sheet!$A:$A,0)</f>
        <v>PUR06</v>
      </c>
    </row>
    <row r="813" spans="2:8">
      <c r="B813" s="24" t="s">
        <v>668</v>
      </c>
      <c r="C813" s="25" t="s">
        <v>669</v>
      </c>
      <c r="D813" s="26" t="s">
        <v>849</v>
      </c>
      <c r="E813" s="27" t="s">
        <v>1916</v>
      </c>
      <c r="F813" s="22" t="s">
        <v>1823</v>
      </c>
      <c r="G813" s="17" t="str">
        <f>_xlfn.XLOOKUP(D813,'[6]Database DP'!$C:$C,'[6]Database DP'!$F:$F,"Tidak Ditemukan")</f>
        <v>SULIS</v>
      </c>
      <c r="H813" s="18" t="str">
        <f>_xlfn.XLOOKUP(D813,[11]sheet!$B:$B,[11]sheet!$A:$A,0)</f>
        <v>PUR07</v>
      </c>
    </row>
    <row r="814" spans="2:8">
      <c r="B814" s="24" t="s">
        <v>668</v>
      </c>
      <c r="C814" s="25" t="s">
        <v>669</v>
      </c>
      <c r="D814" s="26" t="s">
        <v>850</v>
      </c>
      <c r="E814" s="27" t="s">
        <v>1916</v>
      </c>
      <c r="F814" s="22" t="s">
        <v>1823</v>
      </c>
      <c r="G814" s="17" t="str">
        <f>_xlfn.XLOOKUP(D814,'[6]Database DP'!$C:$C,'[6]Database DP'!$F:$F,"Tidak Ditemukan")</f>
        <v>SULIS</v>
      </c>
      <c r="H814" s="18" t="str">
        <f>_xlfn.XLOOKUP(D814,[11]sheet!$B:$B,[11]sheet!$A:$A,0)</f>
        <v>PUR09</v>
      </c>
    </row>
    <row r="815" spans="2:8">
      <c r="B815" s="24" t="s">
        <v>668</v>
      </c>
      <c r="C815" s="25" t="s">
        <v>669</v>
      </c>
      <c r="D815" s="26" t="s">
        <v>851</v>
      </c>
      <c r="E815" s="27" t="s">
        <v>1916</v>
      </c>
      <c r="F815" s="22" t="s">
        <v>1823</v>
      </c>
      <c r="G815" s="17" t="str">
        <f>_xlfn.XLOOKUP(D815,'[6]Database DP'!$C:$C,'[6]Database DP'!$F:$F,"Tidak Ditemukan")</f>
        <v>SULIS</v>
      </c>
      <c r="H815" s="18" t="str">
        <f>_xlfn.XLOOKUP(D815,[11]sheet!$B:$B,[11]sheet!$A:$A,0)</f>
        <v>PUR01B</v>
      </c>
    </row>
    <row r="816" spans="2:8">
      <c r="B816" s="24" t="s">
        <v>668</v>
      </c>
      <c r="C816" s="25" t="s">
        <v>669</v>
      </c>
      <c r="D816" s="26" t="s">
        <v>852</v>
      </c>
      <c r="E816" s="27" t="s">
        <v>1916</v>
      </c>
      <c r="F816" s="22" t="s">
        <v>1823</v>
      </c>
      <c r="G816" s="17" t="str">
        <f>_xlfn.XLOOKUP(D816,'[6]Database DP'!$C:$C,'[6]Database DP'!$F:$F,"Tidak Ditemukan")</f>
        <v>SULIS</v>
      </c>
      <c r="H816" s="18" t="str">
        <f>_xlfn.XLOOKUP(D816,[11]sheet!$B:$B,[11]sheet!$A:$A,0)</f>
        <v>PUR13A</v>
      </c>
    </row>
    <row r="817" spans="2:8">
      <c r="B817" s="24" t="s">
        <v>668</v>
      </c>
      <c r="C817" s="25" t="s">
        <v>669</v>
      </c>
      <c r="D817" s="26" t="s">
        <v>853</v>
      </c>
      <c r="E817" s="27" t="s">
        <v>1916</v>
      </c>
      <c r="F817" s="22" t="s">
        <v>1823</v>
      </c>
      <c r="G817" s="17" t="str">
        <f>_xlfn.XLOOKUP(D817,'[6]Database DP'!$C:$C,'[6]Database DP'!$F:$F,"Tidak Ditemukan")</f>
        <v>RIZKY</v>
      </c>
      <c r="H817" s="18" t="str">
        <f>_xlfn.XLOOKUP(D817,[11]sheet!$B:$B,[11]sheet!$A:$A,0)</f>
        <v>WNB03</v>
      </c>
    </row>
    <row r="818" spans="2:8">
      <c r="B818" s="24" t="s">
        <v>668</v>
      </c>
      <c r="C818" s="25" t="s">
        <v>669</v>
      </c>
      <c r="D818" s="26" t="s">
        <v>854</v>
      </c>
      <c r="E818" s="27" t="s">
        <v>1916</v>
      </c>
      <c r="F818" s="22" t="s">
        <v>1823</v>
      </c>
      <c r="G818" s="17" t="str">
        <f>_xlfn.XLOOKUP(D818,'[6]Database DP'!$C:$C,'[6]Database DP'!$F:$F,"Tidak Ditemukan")</f>
        <v>RIZKY</v>
      </c>
      <c r="H818" s="18" t="str">
        <f>_xlfn.XLOOKUP(D818,[11]sheet!$B:$B,[11]sheet!$A:$A,0)</f>
        <v>WNB08</v>
      </c>
    </row>
    <row r="819" spans="2:8">
      <c r="B819" s="24" t="s">
        <v>668</v>
      </c>
      <c r="C819" s="25" t="s">
        <v>669</v>
      </c>
      <c r="D819" s="26" t="s">
        <v>855</v>
      </c>
      <c r="E819" s="27" t="s">
        <v>1916</v>
      </c>
      <c r="F819" s="22" t="s">
        <v>1823</v>
      </c>
      <c r="G819" s="17" t="str">
        <f>_xlfn.XLOOKUP(D819,'[6]Database DP'!$C:$C,'[6]Database DP'!$F:$F,"Tidak Ditemukan")</f>
        <v>RIZKY</v>
      </c>
      <c r="H819" s="18" t="str">
        <f>_xlfn.XLOOKUP(D819,[11]sheet!$B:$B,[11]sheet!$A:$A,0)</f>
        <v>WNB09</v>
      </c>
    </row>
    <row r="820" spans="2:8">
      <c r="B820" s="24" t="s">
        <v>668</v>
      </c>
      <c r="C820" s="25" t="s">
        <v>669</v>
      </c>
      <c r="D820" s="26" t="s">
        <v>856</v>
      </c>
      <c r="E820" s="27" t="s">
        <v>1916</v>
      </c>
      <c r="F820" s="22" t="s">
        <v>1823</v>
      </c>
      <c r="G820" s="17" t="str">
        <f>_xlfn.XLOOKUP(D820,'[6]Database DP'!$C:$C,'[6]Database DP'!$F:$F,"Tidak Ditemukan")</f>
        <v>RIZKY</v>
      </c>
      <c r="H820" s="18" t="str">
        <f>_xlfn.XLOOKUP(D820,[11]sheet!$B:$B,[11]sheet!$A:$A,0)</f>
        <v>WNB12</v>
      </c>
    </row>
    <row r="821" spans="2:8">
      <c r="B821" s="24" t="s">
        <v>668</v>
      </c>
      <c r="C821" s="25" t="s">
        <v>669</v>
      </c>
      <c r="D821" s="26" t="s">
        <v>857</v>
      </c>
      <c r="E821" s="27" t="s">
        <v>1916</v>
      </c>
      <c r="F821" s="22" t="s">
        <v>1823</v>
      </c>
      <c r="G821" s="17" t="str">
        <f>_xlfn.XLOOKUP(D821,'[6]Database DP'!$C:$C,'[6]Database DP'!$F:$F,"Tidak Ditemukan")</f>
        <v>RIZKY</v>
      </c>
      <c r="H821" s="18" t="str">
        <f>_xlfn.XLOOKUP(D821,[11]sheet!$B:$B,[11]sheet!$A:$A,0)</f>
        <v>WNB06A</v>
      </c>
    </row>
    <row r="822" spans="2:8">
      <c r="B822" s="24" t="s">
        <v>668</v>
      </c>
      <c r="C822" s="25" t="s">
        <v>669</v>
      </c>
      <c r="D822" s="26" t="s">
        <v>858</v>
      </c>
      <c r="E822" s="27" t="s">
        <v>1916</v>
      </c>
      <c r="F822" s="22" t="s">
        <v>1823</v>
      </c>
      <c r="G822" s="17" t="str">
        <f>_xlfn.XLOOKUP(D822,'[6]Database DP'!$C:$C,'[6]Database DP'!$F:$F,"Tidak Ditemukan")</f>
        <v>RIZKY</v>
      </c>
      <c r="H822" s="18" t="str">
        <f>_xlfn.XLOOKUP(D822,[11]sheet!$B:$B,[11]sheet!$A:$A,0)</f>
        <v>WNB13</v>
      </c>
    </row>
    <row r="823" spans="2:8">
      <c r="B823" s="24" t="s">
        <v>668</v>
      </c>
      <c r="C823" s="25" t="s">
        <v>669</v>
      </c>
      <c r="D823" s="26" t="s">
        <v>859</v>
      </c>
      <c r="E823" s="27" t="s">
        <v>1916</v>
      </c>
      <c r="F823" s="22" t="s">
        <v>1823</v>
      </c>
      <c r="G823" s="17" t="str">
        <f>_xlfn.XLOOKUP(D823,'[6]Database DP'!$C:$C,'[6]Database DP'!$F:$F,"Tidak Ditemukan")</f>
        <v>RIZKY</v>
      </c>
      <c r="H823" s="18" t="str">
        <f>_xlfn.XLOOKUP(D823,[11]sheet!$B:$B,[11]sheet!$A:$A,0)</f>
        <v>WNB11A</v>
      </c>
    </row>
    <row r="824" spans="2:8">
      <c r="B824" s="24" t="s">
        <v>668</v>
      </c>
      <c r="C824" s="25" t="s">
        <v>669</v>
      </c>
      <c r="D824" s="26" t="s">
        <v>860</v>
      </c>
      <c r="E824" s="27" t="s">
        <v>1916</v>
      </c>
      <c r="F824" s="22" t="s">
        <v>1828</v>
      </c>
      <c r="G824" s="17" t="str">
        <f>_xlfn.XLOOKUP(D824,'[6]Database DP'!$C:$C,'[6]Database DP'!$F:$F,"Tidak Ditemukan")</f>
        <v>WAWAN</v>
      </c>
      <c r="H824" s="18" t="str">
        <f>_xlfn.XLOOKUP(D824,[11]sheet!$B:$B,[11]sheet!$A:$A,0)</f>
        <v>SWI01</v>
      </c>
    </row>
    <row r="825" spans="2:8">
      <c r="B825" s="24" t="s">
        <v>668</v>
      </c>
      <c r="C825" s="25" t="s">
        <v>669</v>
      </c>
      <c r="D825" s="26" t="s">
        <v>861</v>
      </c>
      <c r="E825" s="27" t="s">
        <v>1916</v>
      </c>
      <c r="F825" s="22" t="s">
        <v>1828</v>
      </c>
      <c r="G825" s="17" t="str">
        <f>_xlfn.XLOOKUP(D825,'[6]Database DP'!$C:$C,'[6]Database DP'!$F:$F,"Tidak Ditemukan")</f>
        <v>WAWAN</v>
      </c>
      <c r="H825" s="18" t="str">
        <f>_xlfn.XLOOKUP(D825,[11]sheet!$B:$B,[11]sheet!$A:$A,0)</f>
        <v>SWI03</v>
      </c>
    </row>
    <row r="826" spans="2:8">
      <c r="B826" s="24" t="s">
        <v>668</v>
      </c>
      <c r="C826" s="25" t="s">
        <v>669</v>
      </c>
      <c r="D826" s="26" t="s">
        <v>862</v>
      </c>
      <c r="E826" s="27" t="s">
        <v>1916</v>
      </c>
      <c r="F826" s="22" t="s">
        <v>1828</v>
      </c>
      <c r="G826" s="17" t="str">
        <f>_xlfn.XLOOKUP(D826,'[6]Database DP'!$C:$C,'[6]Database DP'!$F:$F,"Tidak Ditemukan")</f>
        <v>WAWAN</v>
      </c>
      <c r="H826" s="18" t="str">
        <f>_xlfn.XLOOKUP(D826,[11]sheet!$B:$B,[11]sheet!$A:$A,0)</f>
        <v>SWI04</v>
      </c>
    </row>
    <row r="827" spans="2:8">
      <c r="B827" s="24" t="s">
        <v>668</v>
      </c>
      <c r="C827" s="25" t="s">
        <v>669</v>
      </c>
      <c r="D827" s="26" t="s">
        <v>863</v>
      </c>
      <c r="E827" s="27" t="s">
        <v>1916</v>
      </c>
      <c r="F827" s="22" t="s">
        <v>1828</v>
      </c>
      <c r="G827" s="17" t="str">
        <f>_xlfn.XLOOKUP(D827,'[6]Database DP'!$C:$C,'[6]Database DP'!$F:$F,"Tidak Ditemukan")</f>
        <v>WAWAN</v>
      </c>
      <c r="H827" s="18" t="str">
        <f>_xlfn.XLOOKUP(D827,[11]sheet!$B:$B,[11]sheet!$A:$A,0)</f>
        <v>SWI05</v>
      </c>
    </row>
    <row r="828" spans="2:8">
      <c r="B828" s="24" t="s">
        <v>668</v>
      </c>
      <c r="C828" s="25" t="s">
        <v>669</v>
      </c>
      <c r="D828" s="26" t="s">
        <v>864</v>
      </c>
      <c r="E828" s="27" t="s">
        <v>1916</v>
      </c>
      <c r="F828" s="22" t="s">
        <v>1828</v>
      </c>
      <c r="G828" s="17" t="str">
        <f>_xlfn.XLOOKUP(D828,'[6]Database DP'!$C:$C,'[6]Database DP'!$F:$F,"Tidak Ditemukan")</f>
        <v>WAWAN</v>
      </c>
      <c r="H828" s="18" t="str">
        <f>_xlfn.XLOOKUP(D828,[11]sheet!$B:$B,[11]sheet!$A:$A,0)</f>
        <v>SWI06</v>
      </c>
    </row>
    <row r="829" spans="2:8">
      <c r="B829" s="24" t="s">
        <v>668</v>
      </c>
      <c r="C829" s="25" t="s">
        <v>669</v>
      </c>
      <c r="D829" s="26" t="s">
        <v>865</v>
      </c>
      <c r="E829" s="27" t="s">
        <v>1916</v>
      </c>
      <c r="F829" s="22" t="s">
        <v>1828</v>
      </c>
      <c r="G829" s="17" t="str">
        <f>_xlfn.XLOOKUP(D829,'[6]Database DP'!$C:$C,'[6]Database DP'!$F:$F,"Tidak Ditemukan")</f>
        <v>WAWAN</v>
      </c>
      <c r="H829" s="18" t="str">
        <f>_xlfn.XLOOKUP(D829,[11]sheet!$B:$B,[11]sheet!$A:$A,0)</f>
        <v>SWI07</v>
      </c>
    </row>
    <row r="830" spans="2:8">
      <c r="B830" s="24" t="s">
        <v>668</v>
      </c>
      <c r="C830" s="25" t="s">
        <v>669</v>
      </c>
      <c r="D830" s="26" t="s">
        <v>866</v>
      </c>
      <c r="E830" s="27" t="s">
        <v>1916</v>
      </c>
      <c r="F830" s="22" t="s">
        <v>1828</v>
      </c>
      <c r="G830" s="17" t="str">
        <f>_xlfn.XLOOKUP(D830,'[6]Database DP'!$C:$C,'[6]Database DP'!$F:$F,"Tidak Ditemukan")</f>
        <v>WAWAN</v>
      </c>
      <c r="H830" s="18" t="str">
        <f>_xlfn.XLOOKUP(D830,[11]sheet!$B:$B,[11]sheet!$A:$A,0)</f>
        <v>SWI08</v>
      </c>
    </row>
    <row r="831" spans="2:8">
      <c r="B831" s="24" t="s">
        <v>668</v>
      </c>
      <c r="C831" s="25" t="s">
        <v>669</v>
      </c>
      <c r="D831" s="26" t="s">
        <v>867</v>
      </c>
      <c r="E831" s="27" t="s">
        <v>1916</v>
      </c>
      <c r="F831" s="22" t="s">
        <v>1828</v>
      </c>
      <c r="G831" s="17" t="str">
        <f>_xlfn.XLOOKUP(D831,'[6]Database DP'!$C:$C,'[6]Database DP'!$F:$F,"Tidak Ditemukan")</f>
        <v>WAWAN</v>
      </c>
      <c r="H831" s="18" t="str">
        <f>_xlfn.XLOOKUP(D831,[11]sheet!$B:$B,[11]sheet!$A:$A,0)</f>
        <v>SWI10</v>
      </c>
    </row>
    <row r="832" spans="2:8">
      <c r="B832" s="24" t="s">
        <v>668</v>
      </c>
      <c r="C832" s="25" t="s">
        <v>669</v>
      </c>
      <c r="D832" s="26" t="s">
        <v>868</v>
      </c>
      <c r="E832" s="27" t="s">
        <v>1916</v>
      </c>
      <c r="F832" s="22" t="s">
        <v>1828</v>
      </c>
      <c r="G832" s="17" t="str">
        <f>_xlfn.XLOOKUP(D832,'[6]Database DP'!$C:$C,'[6]Database DP'!$F:$F,"Tidak Ditemukan")</f>
        <v>WAWAN</v>
      </c>
      <c r="H832" s="18" t="str">
        <f>_xlfn.XLOOKUP(D832,[11]sheet!$B:$B,[11]sheet!$A:$A,0)</f>
        <v>SWI11</v>
      </c>
    </row>
    <row r="833" spans="2:8">
      <c r="B833" s="24" t="s">
        <v>668</v>
      </c>
      <c r="C833" s="25" t="s">
        <v>669</v>
      </c>
      <c r="D833" s="26" t="s">
        <v>869</v>
      </c>
      <c r="E833" s="27" t="s">
        <v>1916</v>
      </c>
      <c r="F833" s="22" t="s">
        <v>1828</v>
      </c>
      <c r="G833" s="17" t="str">
        <f>_xlfn.XLOOKUP(D833,'[6]Database DP'!$C:$C,'[6]Database DP'!$F:$F,"Tidak Ditemukan")</f>
        <v>WAWAN</v>
      </c>
      <c r="H833" s="18" t="str">
        <f>_xlfn.XLOOKUP(D833,[11]sheet!$B:$B,[11]sheet!$A:$A,0)</f>
        <v>SWI12</v>
      </c>
    </row>
    <row r="834" spans="2:8">
      <c r="B834" s="24" t="s">
        <v>668</v>
      </c>
      <c r="C834" s="25" t="s">
        <v>669</v>
      </c>
      <c r="D834" s="26" t="s">
        <v>870</v>
      </c>
      <c r="E834" s="27" t="s">
        <v>1916</v>
      </c>
      <c r="F834" s="22" t="s">
        <v>1828</v>
      </c>
      <c r="G834" s="17" t="str">
        <f>_xlfn.XLOOKUP(D834,'[6]Database DP'!$C:$C,'[6]Database DP'!$F:$F,"Tidak Ditemukan")</f>
        <v>WAWAN</v>
      </c>
      <c r="H834" s="18" t="str">
        <f>_xlfn.XLOOKUP(D834,[11]sheet!$B:$B,[11]sheet!$A:$A,0)</f>
        <v>SWI13</v>
      </c>
    </row>
    <row r="835" spans="2:8">
      <c r="B835" s="24" t="s">
        <v>668</v>
      </c>
      <c r="C835" s="25" t="s">
        <v>669</v>
      </c>
      <c r="D835" s="26" t="s">
        <v>871</v>
      </c>
      <c r="E835" s="27" t="s">
        <v>1916</v>
      </c>
      <c r="F835" s="22" t="s">
        <v>1828</v>
      </c>
      <c r="G835" s="17" t="str">
        <f>_xlfn.XLOOKUP(D835,'[6]Database DP'!$C:$C,'[6]Database DP'!$F:$F,"Tidak Ditemukan")</f>
        <v>WAWAN</v>
      </c>
      <c r="H835" s="18" t="str">
        <f>_xlfn.XLOOKUP(D835,[11]sheet!$B:$B,[11]sheet!$A:$A,0)</f>
        <v>SWI09A</v>
      </c>
    </row>
    <row r="836" spans="2:8">
      <c r="B836" s="24" t="s">
        <v>668</v>
      </c>
      <c r="C836" s="25" t="s">
        <v>669</v>
      </c>
      <c r="D836" s="26" t="s">
        <v>872</v>
      </c>
      <c r="E836" s="27" t="s">
        <v>1916</v>
      </c>
      <c r="F836" s="22" t="s">
        <v>1827</v>
      </c>
      <c r="G836" s="17" t="str">
        <f>_xlfn.XLOOKUP(D836,'[6]Database DP'!$C:$C,'[6]Database DP'!$F:$F,"Tidak Ditemukan")</f>
        <v>YANUAR</v>
      </c>
      <c r="H836" s="18" t="str">
        <f>_xlfn.XLOOKUP(D836,[11]sheet!$B:$B,[11]sheet!$A:$A,0)</f>
        <v>DMK07</v>
      </c>
    </row>
    <row r="837" spans="2:8">
      <c r="B837" s="24" t="s">
        <v>668</v>
      </c>
      <c r="C837" s="25" t="s">
        <v>669</v>
      </c>
      <c r="D837" s="26" t="s">
        <v>873</v>
      </c>
      <c r="E837" s="27" t="s">
        <v>1916</v>
      </c>
      <c r="F837" s="22" t="s">
        <v>1827</v>
      </c>
      <c r="G837" s="17" t="str">
        <f>_xlfn.XLOOKUP(D837,'[6]Database DP'!$C:$C,'[6]Database DP'!$F:$F,"Tidak Ditemukan")</f>
        <v>YANUAR</v>
      </c>
      <c r="H837" s="18" t="str">
        <f>_xlfn.XLOOKUP(D837,[11]sheet!$B:$B,[11]sheet!$A:$A,0)</f>
        <v>DMK01</v>
      </c>
    </row>
    <row r="838" spans="2:8">
      <c r="B838" s="24" t="s">
        <v>668</v>
      </c>
      <c r="C838" s="25" t="s">
        <v>669</v>
      </c>
      <c r="D838" s="26" t="s">
        <v>874</v>
      </c>
      <c r="E838" s="27" t="s">
        <v>1916</v>
      </c>
      <c r="F838" s="22" t="s">
        <v>1827</v>
      </c>
      <c r="G838" s="17" t="str">
        <f>_xlfn.XLOOKUP(D838,'[6]Database DP'!$C:$C,'[6]Database DP'!$F:$F,"Tidak Ditemukan")</f>
        <v>YANUAR</v>
      </c>
      <c r="H838" s="18" t="str">
        <f>_xlfn.XLOOKUP(D838,[11]sheet!$B:$B,[11]sheet!$A:$A,0)</f>
        <v>DMK02</v>
      </c>
    </row>
    <row r="839" spans="2:8">
      <c r="B839" s="24" t="s">
        <v>668</v>
      </c>
      <c r="C839" s="25" t="s">
        <v>669</v>
      </c>
      <c r="D839" s="26" t="s">
        <v>875</v>
      </c>
      <c r="E839" s="27" t="s">
        <v>1916</v>
      </c>
      <c r="F839" s="22" t="s">
        <v>1827</v>
      </c>
      <c r="G839" s="17" t="str">
        <f>_xlfn.XLOOKUP(D839,'[6]Database DP'!$C:$C,'[6]Database DP'!$F:$F,"Tidak Ditemukan")</f>
        <v>YANUAR</v>
      </c>
      <c r="H839" s="18" t="str">
        <f>_xlfn.XLOOKUP(D839,[11]sheet!$B:$B,[11]sheet!$A:$A,0)</f>
        <v>DMK03</v>
      </c>
    </row>
    <row r="840" spans="2:8">
      <c r="B840" s="24" t="s">
        <v>668</v>
      </c>
      <c r="C840" s="25" t="s">
        <v>669</v>
      </c>
      <c r="D840" s="26" t="s">
        <v>876</v>
      </c>
      <c r="E840" s="27" t="s">
        <v>1916</v>
      </c>
      <c r="F840" s="22" t="s">
        <v>1827</v>
      </c>
      <c r="G840" s="17" t="str">
        <f>_xlfn.XLOOKUP(D840,'[6]Database DP'!$C:$C,'[6]Database DP'!$F:$F,"Tidak Ditemukan")</f>
        <v>YANUAR</v>
      </c>
      <c r="H840" s="18" t="str">
        <f>_xlfn.XLOOKUP(D840,[11]sheet!$B:$B,[11]sheet!$A:$A,0)</f>
        <v>DMK06</v>
      </c>
    </row>
    <row r="841" spans="2:8">
      <c r="B841" s="24" t="s">
        <v>668</v>
      </c>
      <c r="C841" s="25" t="s">
        <v>669</v>
      </c>
      <c r="D841" s="26" t="s">
        <v>877</v>
      </c>
      <c r="E841" s="27" t="s">
        <v>1916</v>
      </c>
      <c r="F841" s="22" t="s">
        <v>1827</v>
      </c>
      <c r="G841" s="17" t="str">
        <f>_xlfn.XLOOKUP(D841,'[6]Database DP'!$C:$C,'[6]Database DP'!$F:$F,"Tidak Ditemukan")</f>
        <v>YANUAR</v>
      </c>
      <c r="H841" s="18" t="str">
        <f>_xlfn.XLOOKUP(D841,[11]sheet!$B:$B,[11]sheet!$A:$A,0)</f>
        <v>DMK09</v>
      </c>
    </row>
    <row r="842" spans="2:8">
      <c r="B842" s="24" t="s">
        <v>668</v>
      </c>
      <c r="C842" s="25" t="s">
        <v>669</v>
      </c>
      <c r="D842" s="26" t="s">
        <v>878</v>
      </c>
      <c r="E842" s="27" t="s">
        <v>1916</v>
      </c>
      <c r="F842" s="22" t="s">
        <v>1827</v>
      </c>
      <c r="G842" s="17" t="str">
        <f>_xlfn.XLOOKUP(D842,'[6]Database DP'!$C:$C,'[6]Database DP'!$F:$F,"Tidak Ditemukan")</f>
        <v>YANUAR</v>
      </c>
      <c r="H842" s="18" t="str">
        <f>_xlfn.XLOOKUP(D842,[11]sheet!$B:$B,[11]sheet!$A:$A,0)</f>
        <v>DMK10</v>
      </c>
    </row>
    <row r="843" spans="2:8">
      <c r="B843" s="24" t="s">
        <v>668</v>
      </c>
      <c r="C843" s="25" t="s">
        <v>669</v>
      </c>
      <c r="D843" s="26" t="s">
        <v>879</v>
      </c>
      <c r="E843" s="27" t="s">
        <v>1916</v>
      </c>
      <c r="F843" s="22" t="s">
        <v>33</v>
      </c>
      <c r="G843" s="17" t="str">
        <f>_xlfn.XLOOKUP(D843,'[6]Database DP'!$C:$C,'[6]Database DP'!$F:$F,"Tidak Ditemukan")</f>
        <v>YANUAR</v>
      </c>
      <c r="H843" s="18" t="str">
        <f>_xlfn.XLOOKUP(D843,[11]sheet!$B:$B,[11]sheet!$A:$A,0)</f>
        <v>DMK11</v>
      </c>
    </row>
    <row r="844" spans="2:8">
      <c r="B844" s="24" t="s">
        <v>668</v>
      </c>
      <c r="C844" s="25" t="s">
        <v>669</v>
      </c>
      <c r="D844" s="26" t="s">
        <v>880</v>
      </c>
      <c r="E844" s="27" t="s">
        <v>1916</v>
      </c>
      <c r="F844" s="22" t="s">
        <v>1827</v>
      </c>
      <c r="G844" s="17" t="str">
        <f>_xlfn.XLOOKUP(D844,'[6]Database DP'!$C:$C,'[6]Database DP'!$F:$F,"Tidak Ditemukan")</f>
        <v>YANUAR</v>
      </c>
      <c r="H844" s="18" t="str">
        <f>_xlfn.XLOOKUP(D844,[11]sheet!$B:$B,[11]sheet!$A:$A,0)</f>
        <v>DMK12</v>
      </c>
    </row>
    <row r="845" spans="2:8">
      <c r="B845" s="24" t="s">
        <v>668</v>
      </c>
      <c r="C845" s="25" t="s">
        <v>669</v>
      </c>
      <c r="D845" s="26" t="s">
        <v>881</v>
      </c>
      <c r="E845" s="27" t="s">
        <v>1916</v>
      </c>
      <c r="F845" s="22" t="s">
        <v>1827</v>
      </c>
      <c r="G845" s="17" t="str">
        <f>_xlfn.XLOOKUP(D845,'[6]Database DP'!$C:$C,'[6]Database DP'!$F:$F,"Tidak Ditemukan")</f>
        <v>YANUAR</v>
      </c>
      <c r="H845" s="18" t="str">
        <f>_xlfn.XLOOKUP(D845,[11]sheet!$B:$B,[11]sheet!$A:$A,0)</f>
        <v>DMK13</v>
      </c>
    </row>
    <row r="846" spans="2:8">
      <c r="B846" s="24" t="s">
        <v>668</v>
      </c>
      <c r="C846" s="25" t="s">
        <v>669</v>
      </c>
      <c r="D846" s="26" t="s">
        <v>882</v>
      </c>
      <c r="E846" s="27" t="s">
        <v>1916</v>
      </c>
      <c r="F846" s="22" t="s">
        <v>1827</v>
      </c>
      <c r="G846" s="17" t="str">
        <f>_xlfn.XLOOKUP(D846,'[6]Database DP'!$C:$C,'[6]Database DP'!$F:$F,"Tidak Ditemukan")</f>
        <v>YANUAR</v>
      </c>
      <c r="H846" s="18" t="str">
        <f>_xlfn.XLOOKUP(D846,[11]sheet!$B:$B,[11]sheet!$A:$A,0)</f>
        <v>DMK14</v>
      </c>
    </row>
    <row r="847" spans="2:8">
      <c r="B847" s="24" t="s">
        <v>668</v>
      </c>
      <c r="C847" s="25" t="s">
        <v>669</v>
      </c>
      <c r="D847" s="26" t="s">
        <v>883</v>
      </c>
      <c r="E847" s="27" t="s">
        <v>1916</v>
      </c>
      <c r="F847" s="22" t="s">
        <v>1828</v>
      </c>
      <c r="G847" s="17" t="str">
        <f>_xlfn.XLOOKUP(D847,'[6]Database DP'!$C:$C,'[6]Database DP'!$F:$F,"Tidak Ditemukan")</f>
        <v>YUDHA BRB</v>
      </c>
      <c r="H847" s="18" t="str">
        <f>_xlfn.XLOOKUP(D847,[11]sheet!$B:$B,[11]sheet!$A:$A,0)</f>
        <v>BRB01</v>
      </c>
    </row>
    <row r="848" spans="2:8">
      <c r="B848" s="24" t="s">
        <v>668</v>
      </c>
      <c r="C848" s="25" t="s">
        <v>669</v>
      </c>
      <c r="D848" s="26" t="s">
        <v>884</v>
      </c>
      <c r="E848" s="27" t="s">
        <v>1916</v>
      </c>
      <c r="F848" s="22" t="s">
        <v>1828</v>
      </c>
      <c r="G848" s="17" t="str">
        <f>_xlfn.XLOOKUP(D848,'[6]Database DP'!$C:$C,'[6]Database DP'!$F:$F,"Tidak Ditemukan")</f>
        <v>YUDHA BRB</v>
      </c>
      <c r="H848" s="18" t="str">
        <f>_xlfn.XLOOKUP(D848,[11]sheet!$B:$B,[11]sheet!$A:$A,0)</f>
        <v>BRB02</v>
      </c>
    </row>
    <row r="849" spans="2:8">
      <c r="B849" s="24" t="s">
        <v>668</v>
      </c>
      <c r="C849" s="25" t="s">
        <v>669</v>
      </c>
      <c r="D849" s="26" t="s">
        <v>885</v>
      </c>
      <c r="E849" s="27" t="s">
        <v>1916</v>
      </c>
      <c r="F849" s="22" t="s">
        <v>1828</v>
      </c>
      <c r="G849" s="17" t="str">
        <f>_xlfn.XLOOKUP(D849,'[6]Database DP'!$C:$C,'[6]Database DP'!$F:$F,"Tidak Ditemukan")</f>
        <v>YUDHA BRB</v>
      </c>
      <c r="H849" s="18" t="str">
        <f>_xlfn.XLOOKUP(D849,[11]sheet!$B:$B,[11]sheet!$A:$A,0)</f>
        <v>BRB03</v>
      </c>
    </row>
    <row r="850" spans="2:8">
      <c r="B850" s="24" t="s">
        <v>668</v>
      </c>
      <c r="C850" s="25" t="s">
        <v>669</v>
      </c>
      <c r="D850" s="26" t="s">
        <v>886</v>
      </c>
      <c r="E850" s="27" t="s">
        <v>1916</v>
      </c>
      <c r="F850" s="22" t="s">
        <v>1828</v>
      </c>
      <c r="G850" s="17" t="str">
        <f>_xlfn.XLOOKUP(D850,'[6]Database DP'!$C:$C,'[6]Database DP'!$F:$F,"Tidak Ditemukan")</f>
        <v>YUDHA BRB</v>
      </c>
      <c r="H850" s="18" t="str">
        <f>_xlfn.XLOOKUP(D850,[11]sheet!$B:$B,[11]sheet!$A:$A,0)</f>
        <v>BRB04</v>
      </c>
    </row>
    <row r="851" spans="2:8">
      <c r="B851" s="24" t="s">
        <v>668</v>
      </c>
      <c r="C851" s="25" t="s">
        <v>669</v>
      </c>
      <c r="D851" s="26" t="s">
        <v>887</v>
      </c>
      <c r="E851" s="27" t="s">
        <v>1916</v>
      </c>
      <c r="F851" s="22" t="s">
        <v>1828</v>
      </c>
      <c r="G851" s="17" t="str">
        <f>_xlfn.XLOOKUP(D851,'[6]Database DP'!$C:$C,'[6]Database DP'!$F:$F,"Tidak Ditemukan")</f>
        <v>YUDHA BRB</v>
      </c>
      <c r="H851" s="18" t="str">
        <f>_xlfn.XLOOKUP(D851,[11]sheet!$B:$B,[11]sheet!$A:$A,0)</f>
        <v>BRB05</v>
      </c>
    </row>
    <row r="852" spans="2:8">
      <c r="B852" s="24" t="s">
        <v>668</v>
      </c>
      <c r="C852" s="25" t="s">
        <v>669</v>
      </c>
      <c r="D852" s="26" t="s">
        <v>888</v>
      </c>
      <c r="E852" s="27" t="s">
        <v>1916</v>
      </c>
      <c r="F852" s="22" t="s">
        <v>1828</v>
      </c>
      <c r="G852" s="17" t="str">
        <f>_xlfn.XLOOKUP(D852,'[6]Database DP'!$C:$C,'[6]Database DP'!$F:$F,"Tidak Ditemukan")</f>
        <v>YUDHA BRB</v>
      </c>
      <c r="H852" s="18" t="str">
        <f>_xlfn.XLOOKUP(D852,[11]sheet!$B:$B,[11]sheet!$A:$A,0)</f>
        <v>BRB07</v>
      </c>
    </row>
    <row r="853" spans="2:8">
      <c r="B853" s="24" t="s">
        <v>668</v>
      </c>
      <c r="C853" s="25" t="s">
        <v>669</v>
      </c>
      <c r="D853" s="26" t="s">
        <v>889</v>
      </c>
      <c r="E853" s="27" t="s">
        <v>1916</v>
      </c>
      <c r="F853" s="22" t="s">
        <v>1828</v>
      </c>
      <c r="G853" s="17" t="str">
        <f>_xlfn.XLOOKUP(D853,'[6]Database DP'!$C:$C,'[6]Database DP'!$F:$F,"Tidak Ditemukan")</f>
        <v>YUDHA BRB</v>
      </c>
      <c r="H853" s="18" t="str">
        <f>_xlfn.XLOOKUP(D853,[11]sheet!$B:$B,[11]sheet!$A:$A,0)</f>
        <v>BRB08</v>
      </c>
    </row>
    <row r="854" spans="2:8">
      <c r="B854" s="24" t="s">
        <v>668</v>
      </c>
      <c r="C854" s="25" t="s">
        <v>669</v>
      </c>
      <c r="D854" s="26" t="s">
        <v>890</v>
      </c>
      <c r="E854" s="27" t="s">
        <v>1916</v>
      </c>
      <c r="F854" s="22" t="s">
        <v>1828</v>
      </c>
      <c r="G854" s="17" t="str">
        <f>_xlfn.XLOOKUP(D854,'[6]Database DP'!$C:$C,'[6]Database DP'!$F:$F,"Tidak Ditemukan")</f>
        <v>YUDHA BRB</v>
      </c>
      <c r="H854" s="18" t="str">
        <f>_xlfn.XLOOKUP(D854,[11]sheet!$B:$B,[11]sheet!$A:$A,0)</f>
        <v>BRB09</v>
      </c>
    </row>
    <row r="855" spans="2:8">
      <c r="B855" s="24" t="s">
        <v>668</v>
      </c>
      <c r="C855" s="25" t="s">
        <v>669</v>
      </c>
      <c r="D855" s="26" t="s">
        <v>891</v>
      </c>
      <c r="E855" s="27" t="s">
        <v>1916</v>
      </c>
      <c r="F855" s="22" t="s">
        <v>1828</v>
      </c>
      <c r="G855" s="17" t="str">
        <f>_xlfn.XLOOKUP(D855,'[6]Database DP'!$C:$C,'[6]Database DP'!$F:$F,"Tidak Ditemukan")</f>
        <v>YUDHA BRB</v>
      </c>
      <c r="H855" s="18" t="str">
        <f>_xlfn.XLOOKUP(D855,[11]sheet!$B:$B,[11]sheet!$A:$A,0)</f>
        <v>BRB10</v>
      </c>
    </row>
    <row r="856" spans="2:8">
      <c r="B856" s="24" t="s">
        <v>668</v>
      </c>
      <c r="C856" s="25" t="s">
        <v>669</v>
      </c>
      <c r="D856" s="26" t="s">
        <v>892</v>
      </c>
      <c r="E856" s="27" t="s">
        <v>1916</v>
      </c>
      <c r="F856" s="22" t="s">
        <v>1828</v>
      </c>
      <c r="G856" s="17" t="str">
        <f>_xlfn.XLOOKUP(D856,'[6]Database DP'!$C:$C,'[6]Database DP'!$F:$F,"Tidak Ditemukan")</f>
        <v>YUDHA BRB</v>
      </c>
      <c r="H856" s="18" t="str">
        <f>_xlfn.XLOOKUP(D856,[11]sheet!$B:$B,[11]sheet!$A:$A,0)</f>
        <v>BRB11</v>
      </c>
    </row>
    <row r="857" spans="2:8">
      <c r="B857" s="24" t="s">
        <v>668</v>
      </c>
      <c r="C857" s="25" t="s">
        <v>669</v>
      </c>
      <c r="D857" s="26" t="s">
        <v>893</v>
      </c>
      <c r="E857" s="27" t="s">
        <v>1916</v>
      </c>
      <c r="F857" s="22" t="s">
        <v>1828</v>
      </c>
      <c r="G857" s="17" t="str">
        <f>_xlfn.XLOOKUP(D857,'[6]Database DP'!$C:$C,'[6]Database DP'!$F:$F,"Tidak Ditemukan")</f>
        <v>YUDHA BRB</v>
      </c>
      <c r="H857" s="18" t="str">
        <f>_xlfn.XLOOKUP(D857,[11]sheet!$B:$B,[11]sheet!$A:$A,0)</f>
        <v>BRB12</v>
      </c>
    </row>
    <row r="858" spans="2:8">
      <c r="B858" s="24" t="s">
        <v>668</v>
      </c>
      <c r="C858" s="25" t="s">
        <v>669</v>
      </c>
      <c r="D858" s="26" t="s">
        <v>894</v>
      </c>
      <c r="E858" s="27" t="s">
        <v>1916</v>
      </c>
      <c r="F858" s="22" t="s">
        <v>1828</v>
      </c>
      <c r="G858" s="17" t="str">
        <f>_xlfn.XLOOKUP(D858,'[6]Database DP'!$C:$C,'[6]Database DP'!$F:$F,"Tidak Ditemukan")</f>
        <v>YUDHA BRB</v>
      </c>
      <c r="H858" s="18" t="str">
        <f>_xlfn.XLOOKUP(D858,[11]sheet!$B:$B,[11]sheet!$A:$A,0)</f>
        <v>BRB13</v>
      </c>
    </row>
    <row r="859" spans="2:8">
      <c r="B859" s="24" t="s">
        <v>668</v>
      </c>
      <c r="C859" s="25" t="s">
        <v>669</v>
      </c>
      <c r="D859" s="26" t="s">
        <v>895</v>
      </c>
      <c r="E859" s="27" t="s">
        <v>1916</v>
      </c>
      <c r="F859" s="22" t="s">
        <v>1828</v>
      </c>
      <c r="G859" s="17" t="str">
        <f>_xlfn.XLOOKUP(D859,'[6]Database DP'!$C:$C,'[6]Database DP'!$F:$F,"Tidak Ditemukan")</f>
        <v>YUDHA BRB</v>
      </c>
      <c r="H859" s="18" t="str">
        <f>_xlfn.XLOOKUP(D859,[11]sheet!$B:$B,[11]sheet!$A:$A,0)</f>
        <v>BRB14</v>
      </c>
    </row>
    <row r="860" spans="2:8">
      <c r="B860" s="24" t="s">
        <v>668</v>
      </c>
      <c r="C860" s="25" t="s">
        <v>669</v>
      </c>
      <c r="D860" s="26" t="s">
        <v>896</v>
      </c>
      <c r="E860" s="27" t="s">
        <v>1916</v>
      </c>
      <c r="F860" s="22" t="s">
        <v>1828</v>
      </c>
      <c r="G860" s="17" t="str">
        <f>_xlfn.XLOOKUP(D860,'[6]Database DP'!$C:$C,'[6]Database DP'!$F:$F,"Tidak Ditemukan")</f>
        <v>YUDHA BRB</v>
      </c>
      <c r="H860" s="18" t="str">
        <f>_xlfn.XLOOKUP(D860,[11]sheet!$B:$B,[11]sheet!$A:$A,0)</f>
        <v>BRB06A</v>
      </c>
    </row>
    <row r="861" spans="2:8">
      <c r="B861" s="24" t="s">
        <v>668</v>
      </c>
      <c r="C861" s="25" t="s">
        <v>669</v>
      </c>
      <c r="D861" s="26" t="s">
        <v>897</v>
      </c>
      <c r="E861" s="27" t="s">
        <v>1916</v>
      </c>
      <c r="F861" s="22" t="s">
        <v>1828</v>
      </c>
      <c r="G861" s="17" t="str">
        <f>_xlfn.XLOOKUP(D861,'[6]Database DP'!$C:$C,'[6]Database DP'!$F:$F,"Tidak Ditemukan")</f>
        <v>YUDHA BRB</v>
      </c>
      <c r="H861" s="18" t="str">
        <f>_xlfn.XLOOKUP(D861,[11]sheet!$B:$B,[11]sheet!$A:$A,0)</f>
        <v>BRB11B</v>
      </c>
    </row>
    <row r="862" spans="2:8">
      <c r="B862" s="24" t="s">
        <v>668</v>
      </c>
      <c r="C862" s="25" t="s">
        <v>669</v>
      </c>
      <c r="D862" s="26" t="s">
        <v>898</v>
      </c>
      <c r="E862" s="27" t="s">
        <v>1916</v>
      </c>
      <c r="F862" s="22" t="s">
        <v>1824</v>
      </c>
      <c r="G862" s="17" t="str">
        <f>_xlfn.XLOOKUP(D862,'[6]Database DP'!$C:$C,'[6]Database DP'!$F:$F,"Tidak Ditemukan")</f>
        <v>ZAENAL</v>
      </c>
      <c r="H862" s="18" t="str">
        <f>_xlfn.XLOOKUP(D862,[11]sheet!$B:$B,[11]sheet!$A:$A,0)</f>
        <v>PML01</v>
      </c>
    </row>
    <row r="863" spans="2:8">
      <c r="B863" s="24" t="s">
        <v>668</v>
      </c>
      <c r="C863" s="25" t="s">
        <v>669</v>
      </c>
      <c r="D863" s="26" t="s">
        <v>899</v>
      </c>
      <c r="E863" s="27" t="s">
        <v>1916</v>
      </c>
      <c r="F863" s="22" t="s">
        <v>1824</v>
      </c>
      <c r="G863" s="17" t="str">
        <f>_xlfn.XLOOKUP(D863,'[6]Database DP'!$C:$C,'[6]Database DP'!$F:$F,"Tidak Ditemukan")</f>
        <v>ZAENAL</v>
      </c>
      <c r="H863" s="18" t="str">
        <f>_xlfn.XLOOKUP(D863,[11]sheet!$B:$B,[11]sheet!$A:$A,0)</f>
        <v>PML02</v>
      </c>
    </row>
    <row r="864" spans="2:8">
      <c r="B864" s="24" t="s">
        <v>668</v>
      </c>
      <c r="C864" s="25" t="s">
        <v>669</v>
      </c>
      <c r="D864" s="26" t="s">
        <v>900</v>
      </c>
      <c r="E864" s="27" t="s">
        <v>1916</v>
      </c>
      <c r="F864" s="22" t="s">
        <v>1824</v>
      </c>
      <c r="G864" s="17" t="str">
        <f>_xlfn.XLOOKUP(D864,'[6]Database DP'!$C:$C,'[6]Database DP'!$F:$F,"Tidak Ditemukan")</f>
        <v>ZAENAL</v>
      </c>
      <c r="H864" s="18" t="str">
        <f>_xlfn.XLOOKUP(D864,[11]sheet!$B:$B,[11]sheet!$A:$A,0)</f>
        <v>PML03</v>
      </c>
    </row>
    <row r="865" spans="2:8">
      <c r="B865" s="24" t="s">
        <v>668</v>
      </c>
      <c r="C865" s="25" t="s">
        <v>669</v>
      </c>
      <c r="D865" s="26" t="s">
        <v>901</v>
      </c>
      <c r="E865" s="27" t="s">
        <v>1916</v>
      </c>
      <c r="F865" s="22" t="s">
        <v>1824</v>
      </c>
      <c r="G865" s="17" t="str">
        <f>_xlfn.XLOOKUP(D865,'[6]Database DP'!$C:$C,'[6]Database DP'!$F:$F,"Tidak Ditemukan")</f>
        <v>ZAENAL</v>
      </c>
      <c r="H865" s="18" t="str">
        <f>_xlfn.XLOOKUP(D865,[11]sheet!$B:$B,[11]sheet!$A:$A,0)</f>
        <v>PML07</v>
      </c>
    </row>
    <row r="866" spans="2:8">
      <c r="B866" s="24" t="s">
        <v>668</v>
      </c>
      <c r="C866" s="25" t="s">
        <v>669</v>
      </c>
      <c r="D866" s="26" t="s">
        <v>902</v>
      </c>
      <c r="E866" s="27" t="s">
        <v>1916</v>
      </c>
      <c r="F866" s="22" t="s">
        <v>1824</v>
      </c>
      <c r="G866" s="17" t="str">
        <f>_xlfn.XLOOKUP(D866,'[6]Database DP'!$C:$C,'[6]Database DP'!$F:$F,"Tidak Ditemukan")</f>
        <v>ZAENAL</v>
      </c>
      <c r="H866" s="18" t="str">
        <f>_xlfn.XLOOKUP(D866,[11]sheet!$B:$B,[11]sheet!$A:$A,0)</f>
        <v>PML08</v>
      </c>
    </row>
    <row r="867" spans="2:8">
      <c r="B867" s="24" t="s">
        <v>668</v>
      </c>
      <c r="C867" s="25" t="s">
        <v>669</v>
      </c>
      <c r="D867" s="26" t="s">
        <v>903</v>
      </c>
      <c r="E867" s="27" t="s">
        <v>1916</v>
      </c>
      <c r="F867" s="22" t="s">
        <v>1824</v>
      </c>
      <c r="G867" s="17" t="str">
        <f>_xlfn.XLOOKUP(D867,'[6]Database DP'!$C:$C,'[6]Database DP'!$F:$F,"Tidak Ditemukan")</f>
        <v>ZAENAL</v>
      </c>
      <c r="H867" s="18" t="str">
        <f>_xlfn.XLOOKUP(D867,[11]sheet!$B:$B,[11]sheet!$A:$A,0)</f>
        <v>PML09</v>
      </c>
    </row>
    <row r="868" spans="2:8">
      <c r="B868" s="24" t="s">
        <v>668</v>
      </c>
      <c r="C868" s="25" t="s">
        <v>669</v>
      </c>
      <c r="D868" s="26" t="s">
        <v>904</v>
      </c>
      <c r="E868" s="27" t="s">
        <v>1916</v>
      </c>
      <c r="F868" s="22" t="s">
        <v>1824</v>
      </c>
      <c r="G868" s="17" t="str">
        <f>_xlfn.XLOOKUP(D868,'[6]Database DP'!$C:$C,'[6]Database DP'!$F:$F,"Tidak Ditemukan")</f>
        <v>ZAENAL</v>
      </c>
      <c r="H868" s="18" t="str">
        <f>_xlfn.XLOOKUP(D868,[11]sheet!$B:$B,[11]sheet!$A:$A,0)</f>
        <v>PML10</v>
      </c>
    </row>
    <row r="869" spans="2:8">
      <c r="B869" s="24" t="s">
        <v>668</v>
      </c>
      <c r="C869" s="25" t="s">
        <v>669</v>
      </c>
      <c r="D869" s="26" t="s">
        <v>905</v>
      </c>
      <c r="E869" s="27" t="s">
        <v>1916</v>
      </c>
      <c r="F869" s="22" t="s">
        <v>1824</v>
      </c>
      <c r="G869" s="17" t="str">
        <f>_xlfn.XLOOKUP(D869,'[6]Database DP'!$C:$C,'[6]Database DP'!$F:$F,"Tidak Ditemukan")</f>
        <v>ZAENAL</v>
      </c>
      <c r="H869" s="18" t="str">
        <f>_xlfn.XLOOKUP(D869,[11]sheet!$B:$B,[11]sheet!$A:$A,0)</f>
        <v>PML11</v>
      </c>
    </row>
    <row r="870" spans="2:8">
      <c r="B870" s="24" t="s">
        <v>668</v>
      </c>
      <c r="C870" s="25" t="s">
        <v>669</v>
      </c>
      <c r="D870" s="26" t="s">
        <v>906</v>
      </c>
      <c r="E870" s="27" t="s">
        <v>1916</v>
      </c>
      <c r="F870" s="22" t="s">
        <v>1824</v>
      </c>
      <c r="G870" s="17" t="str">
        <f>_xlfn.XLOOKUP(D870,'[6]Database DP'!$C:$C,'[6]Database DP'!$F:$F,"Tidak Ditemukan")</f>
        <v>ZAENAL</v>
      </c>
      <c r="H870" s="18" t="str">
        <f>_xlfn.XLOOKUP(D870,[11]sheet!$B:$B,[11]sheet!$A:$A,0)</f>
        <v>PML12</v>
      </c>
    </row>
    <row r="871" spans="2:8">
      <c r="B871" s="24" t="s">
        <v>668</v>
      </c>
      <c r="C871" s="25" t="s">
        <v>669</v>
      </c>
      <c r="D871" s="26" t="s">
        <v>907</v>
      </c>
      <c r="E871" s="27" t="s">
        <v>1916</v>
      </c>
      <c r="F871" s="22" t="s">
        <v>1824</v>
      </c>
      <c r="G871" s="17" t="str">
        <f>_xlfn.XLOOKUP(D871,'[6]Database DP'!$C:$C,'[6]Database DP'!$F:$F,"Tidak Ditemukan")</f>
        <v>ZAENAL</v>
      </c>
      <c r="H871" s="18" t="str">
        <f>_xlfn.XLOOKUP(D871,[11]sheet!$B:$B,[11]sheet!$A:$A,0)</f>
        <v>PML13</v>
      </c>
    </row>
    <row r="872" spans="2:8">
      <c r="B872" s="24" t="s">
        <v>668</v>
      </c>
      <c r="C872" s="25" t="s">
        <v>669</v>
      </c>
      <c r="D872" s="26" t="s">
        <v>908</v>
      </c>
      <c r="E872" s="27" t="s">
        <v>1916</v>
      </c>
      <c r="F872" s="22" t="s">
        <v>1824</v>
      </c>
      <c r="G872" s="17" t="str">
        <f>_xlfn.XLOOKUP(D872,'[6]Database DP'!$C:$C,'[6]Database DP'!$F:$F,"Tidak Ditemukan")</f>
        <v>ZAENAL</v>
      </c>
      <c r="H872" s="18" t="str">
        <f>_xlfn.XLOOKUP(D872,[11]sheet!$B:$B,[11]sheet!$A:$A,0)</f>
        <v>PML05A</v>
      </c>
    </row>
    <row r="873" spans="2:8">
      <c r="B873" s="24" t="s">
        <v>668</v>
      </c>
      <c r="C873" s="25" t="s">
        <v>669</v>
      </c>
      <c r="D873" s="26" t="s">
        <v>909</v>
      </c>
      <c r="E873" s="27" t="s">
        <v>1916</v>
      </c>
      <c r="F873" s="22" t="s">
        <v>1824</v>
      </c>
      <c r="G873" s="17" t="str">
        <f>_xlfn.XLOOKUP(D873,'[6]Database DP'!$C:$C,'[6]Database DP'!$F:$F,"Tidak Ditemukan")</f>
        <v>ZAENAL</v>
      </c>
      <c r="H873" s="18" t="str">
        <f>_xlfn.XLOOKUP(D873,[11]sheet!$B:$B,[11]sheet!$A:$A,0)</f>
        <v>PML03B</v>
      </c>
    </row>
    <row r="874" spans="2:8">
      <c r="B874" s="24" t="s">
        <v>668</v>
      </c>
      <c r="C874" s="25" t="s">
        <v>669</v>
      </c>
      <c r="D874" s="26" t="s">
        <v>910</v>
      </c>
      <c r="E874" s="27" t="s">
        <v>1916</v>
      </c>
      <c r="F874" s="22" t="s">
        <v>1828</v>
      </c>
      <c r="G874" s="17" t="str">
        <f>_xlfn.XLOOKUP(D874,'[6]Database DP'!$C:$C,'[6]Database DP'!$F:$F,"Tidak Ditemukan")</f>
        <v>DIAZ</v>
      </c>
      <c r="H874" s="18" t="str">
        <f>_xlfn.XLOOKUP(D874,[11]sheet!$B:$B,[11]sheet!$A:$A,0)</f>
        <v>TGL01</v>
      </c>
    </row>
    <row r="875" spans="2:8">
      <c r="B875" s="24" t="s">
        <v>668</v>
      </c>
      <c r="C875" s="25" t="s">
        <v>669</v>
      </c>
      <c r="D875" s="26" t="s">
        <v>911</v>
      </c>
      <c r="E875" s="27" t="s">
        <v>1916</v>
      </c>
      <c r="F875" s="22" t="s">
        <v>33</v>
      </c>
      <c r="G875" s="17" t="str">
        <f>_xlfn.XLOOKUP(D875,'[6]Database DP'!$C:$C,'[6]Database DP'!$F:$F,"Tidak Ditemukan")</f>
        <v>DIAZ</v>
      </c>
      <c r="H875" s="18" t="str">
        <f>_xlfn.XLOOKUP(D875,[11]sheet!$B:$B,[11]sheet!$A:$A,0)</f>
        <v>TGL02</v>
      </c>
    </row>
    <row r="876" spans="2:8">
      <c r="B876" s="24" t="s">
        <v>668</v>
      </c>
      <c r="C876" s="25" t="s">
        <v>669</v>
      </c>
      <c r="D876" s="26" t="s">
        <v>912</v>
      </c>
      <c r="E876" s="27" t="s">
        <v>1916</v>
      </c>
      <c r="F876" s="22" t="s">
        <v>1828</v>
      </c>
      <c r="G876" s="17" t="str">
        <f>_xlfn.XLOOKUP(D876,'[6]Database DP'!$C:$C,'[6]Database DP'!$F:$F,"Tidak Ditemukan")</f>
        <v>DIAZ</v>
      </c>
      <c r="H876" s="18" t="str">
        <f>_xlfn.XLOOKUP(D876,[11]sheet!$B:$B,[11]sheet!$A:$A,0)</f>
        <v>TGL05</v>
      </c>
    </row>
    <row r="877" spans="2:8">
      <c r="B877" s="24" t="s">
        <v>668</v>
      </c>
      <c r="C877" s="25" t="s">
        <v>669</v>
      </c>
      <c r="D877" s="26" t="s">
        <v>913</v>
      </c>
      <c r="E877" s="27" t="s">
        <v>1916</v>
      </c>
      <c r="F877" s="22" t="s">
        <v>1828</v>
      </c>
      <c r="G877" s="17" t="str">
        <f>_xlfn.XLOOKUP(D877,'[6]Database DP'!$C:$C,'[6]Database DP'!$F:$F,"Tidak Ditemukan")</f>
        <v>DIAZ</v>
      </c>
      <c r="H877" s="18" t="str">
        <f>_xlfn.XLOOKUP(D877,[11]sheet!$B:$B,[11]sheet!$A:$A,0)</f>
        <v>TGL06</v>
      </c>
    </row>
    <row r="878" spans="2:8">
      <c r="B878" s="24" t="s">
        <v>668</v>
      </c>
      <c r="C878" s="25" t="s">
        <v>669</v>
      </c>
      <c r="D878" s="26" t="s">
        <v>914</v>
      </c>
      <c r="E878" s="27" t="s">
        <v>1916</v>
      </c>
      <c r="F878" s="22" t="s">
        <v>1823</v>
      </c>
      <c r="G878" s="17" t="str">
        <f>_xlfn.XLOOKUP(D878,'[6]Database DP'!$C:$C,'[6]Database DP'!$F:$F,"Tidak Ditemukan")</f>
        <v>HERI</v>
      </c>
      <c r="H878" s="18" t="str">
        <f>_xlfn.XLOOKUP(D878,[11]sheet!$B:$B,[11]sheet!$A:$A,0)</f>
        <v>PWO01</v>
      </c>
    </row>
    <row r="879" spans="2:8">
      <c r="B879" s="24" t="s">
        <v>668</v>
      </c>
      <c r="C879" s="25" t="s">
        <v>669</v>
      </c>
      <c r="D879" s="26" t="s">
        <v>915</v>
      </c>
      <c r="E879" s="27" t="s">
        <v>1916</v>
      </c>
      <c r="F879" s="22" t="s">
        <v>1823</v>
      </c>
      <c r="G879" s="17" t="str">
        <f>_xlfn.XLOOKUP(D879,'[6]Database DP'!$C:$C,'[6]Database DP'!$F:$F,"Tidak Ditemukan")</f>
        <v>HERI</v>
      </c>
      <c r="H879" s="18" t="str">
        <f>_xlfn.XLOOKUP(D879,[11]sheet!$B:$B,[11]sheet!$A:$A,0)</f>
        <v>PWO15</v>
      </c>
    </row>
    <row r="880" spans="2:8">
      <c r="B880" s="24" t="s">
        <v>668</v>
      </c>
      <c r="C880" s="25" t="s">
        <v>669</v>
      </c>
      <c r="D880" s="26" t="s">
        <v>916</v>
      </c>
      <c r="E880" s="27" t="s">
        <v>1916</v>
      </c>
      <c r="F880" s="22" t="s">
        <v>1826</v>
      </c>
      <c r="G880" s="17" t="str">
        <f>_xlfn.XLOOKUP(D880,'[6]Database DP'!$C:$C,'[6]Database DP'!$F:$F,"Tidak Ditemukan")</f>
        <v>IRWAN</v>
      </c>
      <c r="H880" s="18" t="str">
        <f>_xlfn.XLOOKUP(D880,[11]sheet!$B:$B,[11]sheet!$A:$A,0)</f>
        <v>SRG888</v>
      </c>
    </row>
    <row r="881" spans="2:8">
      <c r="B881" s="24" t="s">
        <v>668</v>
      </c>
      <c r="C881" s="25" t="s">
        <v>669</v>
      </c>
      <c r="D881" s="26" t="s">
        <v>917</v>
      </c>
      <c r="E881" s="27" t="s">
        <v>1916</v>
      </c>
      <c r="F881" s="22" t="s">
        <v>33</v>
      </c>
      <c r="G881" s="17" t="str">
        <f>_xlfn.XLOOKUP(D881,'[6]Database DP'!$C:$C,'[6]Database DP'!$F:$F,"Tidak Ditemukan")</f>
        <v>KHABIB</v>
      </c>
      <c r="H881" s="18" t="str">
        <f>_xlfn.XLOOKUP(D881,[11]sheet!$B:$B,[11]sheet!$A:$A,0)</f>
        <v>KNL03A</v>
      </c>
    </row>
    <row r="882" spans="2:8">
      <c r="B882" s="24" t="s">
        <v>668</v>
      </c>
      <c r="C882" s="25" t="s">
        <v>669</v>
      </c>
      <c r="D882" s="26" t="s">
        <v>918</v>
      </c>
      <c r="E882" s="27" t="s">
        <v>1916</v>
      </c>
      <c r="F882" s="22" t="s">
        <v>1826</v>
      </c>
      <c r="G882" s="17" t="str">
        <f>_xlfn.XLOOKUP(D882,'[6]Database DP'!$C:$C,'[6]Database DP'!$F:$F,"Tidak Ditemukan")</f>
        <v>RAGIL</v>
      </c>
      <c r="H882" s="18" t="str">
        <f>_xlfn.XLOOKUP(D882,[11]sheet!$B:$B,[11]sheet!$A:$A,0)</f>
        <v>SRG03</v>
      </c>
    </row>
    <row r="883" spans="2:8">
      <c r="B883" s="24" t="s">
        <v>668</v>
      </c>
      <c r="C883" s="25" t="s">
        <v>669</v>
      </c>
      <c r="D883" s="26" t="s">
        <v>919</v>
      </c>
      <c r="E883" s="27" t="s">
        <v>1916</v>
      </c>
      <c r="F883" s="22" t="s">
        <v>1826</v>
      </c>
      <c r="G883" s="17" t="str">
        <f>_xlfn.XLOOKUP(D883,'[6]Database DP'!$C:$C,'[6]Database DP'!$F:$F,"Tidak Ditemukan")</f>
        <v>RAGIL</v>
      </c>
      <c r="H883" s="18" t="str">
        <f>_xlfn.XLOOKUP(D883,[11]sheet!$B:$B,[11]sheet!$A:$A,0)</f>
        <v>SRG62</v>
      </c>
    </row>
    <row r="884" spans="2:8">
      <c r="B884" s="24" t="s">
        <v>668</v>
      </c>
      <c r="C884" s="25" t="s">
        <v>669</v>
      </c>
      <c r="D884" s="26" t="s">
        <v>920</v>
      </c>
      <c r="E884" s="27" t="s">
        <v>1916</v>
      </c>
      <c r="F884" s="22" t="s">
        <v>1826</v>
      </c>
      <c r="G884" s="17" t="str">
        <f>_xlfn.XLOOKUP(D884,'[6]Database DP'!$C:$C,'[6]Database DP'!$F:$F,"Tidak Ditemukan")</f>
        <v>RAGIL</v>
      </c>
      <c r="H884" s="18" t="str">
        <f>_xlfn.XLOOKUP(D884,[11]sheet!$B:$B,[11]sheet!$A:$A,0)</f>
        <v>SRG09</v>
      </c>
    </row>
    <row r="885" spans="2:8">
      <c r="B885" s="24" t="s">
        <v>668</v>
      </c>
      <c r="C885" s="25" t="s">
        <v>669</v>
      </c>
      <c r="D885" s="26" t="s">
        <v>921</v>
      </c>
      <c r="E885" s="27" t="s">
        <v>1916</v>
      </c>
      <c r="F885" s="22" t="s">
        <v>1826</v>
      </c>
      <c r="G885" s="17" t="str">
        <f>_xlfn.XLOOKUP(D885,'[6]Database DP'!$C:$C,'[6]Database DP'!$F:$F,"Tidak Ditemukan")</f>
        <v>RAGIL</v>
      </c>
      <c r="H885" s="18" t="str">
        <f>_xlfn.XLOOKUP(D885,[11]sheet!$B:$B,[11]sheet!$A:$A,0)</f>
        <v>SRG37</v>
      </c>
    </row>
    <row r="886" spans="2:8">
      <c r="B886" s="24" t="s">
        <v>668</v>
      </c>
      <c r="C886" s="25" t="s">
        <v>669</v>
      </c>
      <c r="D886" s="26" t="s">
        <v>923</v>
      </c>
      <c r="E886" s="27" t="s">
        <v>1916</v>
      </c>
      <c r="F886" s="22" t="s">
        <v>33</v>
      </c>
      <c r="G886" s="17" t="str">
        <f>_xlfn.XLOOKUP(D886,'[6]Database DP'!$C:$C,'[6]Database DP'!$F:$F,"Tidak Ditemukan")</f>
        <v>RONY</v>
      </c>
      <c r="H886" s="18" t="str">
        <f>_xlfn.XLOOKUP(D886,[11]sheet!$B:$B,[11]sheet!$A:$A,0)</f>
        <v>SRG61</v>
      </c>
    </row>
    <row r="887" spans="2:8">
      <c r="B887" s="24" t="s">
        <v>668</v>
      </c>
      <c r="C887" s="25" t="s">
        <v>669</v>
      </c>
      <c r="D887" s="26" t="s">
        <v>924</v>
      </c>
      <c r="E887" s="27" t="s">
        <v>1916</v>
      </c>
      <c r="F887" s="22" t="s">
        <v>33</v>
      </c>
      <c r="G887" s="17" t="str">
        <f>_xlfn.XLOOKUP(D887,'[6]Database DP'!$C:$C,'[6]Database DP'!$F:$F,"Tidak Ditemukan")</f>
        <v>RONY</v>
      </c>
      <c r="H887" s="18" t="str">
        <f>_xlfn.XLOOKUP(D887,[11]sheet!$B:$B,[11]sheet!$A:$A,0)</f>
        <v>SRG10</v>
      </c>
    </row>
    <row r="888" spans="2:8">
      <c r="B888" s="24" t="s">
        <v>668</v>
      </c>
      <c r="C888" s="25" t="s">
        <v>669</v>
      </c>
      <c r="D888" s="26" t="s">
        <v>925</v>
      </c>
      <c r="E888" s="27" t="s">
        <v>1916</v>
      </c>
      <c r="F888" s="22" t="s">
        <v>33</v>
      </c>
      <c r="G888" s="17" t="str">
        <f>_xlfn.XLOOKUP(D888,'[6]Database DP'!$C:$C,'[6]Database DP'!$F:$F,"Tidak Ditemukan")</f>
        <v>RONY</v>
      </c>
      <c r="H888" s="18" t="str">
        <f>_xlfn.XLOOKUP(D888,[11]sheet!$B:$B,[11]sheet!$A:$A,0)</f>
        <v>SRG28</v>
      </c>
    </row>
    <row r="889" spans="2:8">
      <c r="B889" s="24" t="s">
        <v>668</v>
      </c>
      <c r="C889" s="25" t="s">
        <v>669</v>
      </c>
      <c r="D889" s="26" t="s">
        <v>926</v>
      </c>
      <c r="E889" s="27" t="s">
        <v>1916</v>
      </c>
      <c r="F889" s="22" t="s">
        <v>1828</v>
      </c>
      <c r="G889" s="17" t="str">
        <f>_xlfn.XLOOKUP(D889,'[6]Database DP'!$C:$C,'[6]Database DP'!$F:$F,"Tidak Ditemukan")</f>
        <v>DIAZ</v>
      </c>
      <c r="H889" s="18" t="str">
        <f>_xlfn.XLOOKUP(D889,[11]sheet!$B:$B,[11]sheet!$A:$A,0)</f>
        <v>TGL03</v>
      </c>
    </row>
    <row r="890" spans="2:8">
      <c r="B890" s="24" t="s">
        <v>927</v>
      </c>
      <c r="C890" s="25" t="s">
        <v>928</v>
      </c>
      <c r="D890" s="26" t="s">
        <v>929</v>
      </c>
      <c r="E890" s="27" t="s">
        <v>1916</v>
      </c>
      <c r="F890" s="22" t="s">
        <v>1829</v>
      </c>
      <c r="G890" s="17" t="str">
        <f>_xlfn.XLOOKUP(D890,'[7]AGUSTUS 2026'!$B:$B,'[7]AGUSTUS 2026'!$I:$I,"Tidak Ditemukan")</f>
        <v>BIMO WALGITO</v>
      </c>
      <c r="H890" s="18" t="str">
        <f>_xlfn.XLOOKUP(D890,[11]sheet!$B:$B,[11]sheet!$A:$A,0)</f>
        <v>BTL01</v>
      </c>
    </row>
    <row r="891" spans="2:8">
      <c r="B891" s="24" t="s">
        <v>927</v>
      </c>
      <c r="C891" s="25" t="s">
        <v>928</v>
      </c>
      <c r="D891" s="26" t="s">
        <v>930</v>
      </c>
      <c r="E891" s="27" t="s">
        <v>1916</v>
      </c>
      <c r="F891" s="22" t="s">
        <v>1829</v>
      </c>
      <c r="G891" s="17" t="str">
        <f>_xlfn.XLOOKUP(D891,'[7]AGUSTUS 2026'!$B:$B,'[7]AGUSTUS 2026'!$I:$I,"Tidak Ditemukan")</f>
        <v>BIMO WALGITO</v>
      </c>
      <c r="H891" s="18" t="str">
        <f>_xlfn.XLOOKUP(D891,[11]sheet!$B:$B,[11]sheet!$A:$A,0)</f>
        <v>BTL03</v>
      </c>
    </row>
    <row r="892" spans="2:8">
      <c r="B892" s="24" t="s">
        <v>927</v>
      </c>
      <c r="C892" s="25" t="s">
        <v>928</v>
      </c>
      <c r="D892" s="26" t="s">
        <v>931</v>
      </c>
      <c r="E892" s="27" t="s">
        <v>1916</v>
      </c>
      <c r="F892" s="22" t="s">
        <v>1829</v>
      </c>
      <c r="G892" s="17" t="str">
        <f>_xlfn.XLOOKUP(D892,'[7]AGUSTUS 2026'!$B:$B,'[7]AGUSTUS 2026'!$I:$I,"Tidak Ditemukan")</f>
        <v>BIMO WALGITO</v>
      </c>
      <c r="H892" s="18" t="str">
        <f>_xlfn.XLOOKUP(D892,[11]sheet!$B:$B,[11]sheet!$A:$A,0)</f>
        <v>BTL04</v>
      </c>
    </row>
    <row r="893" spans="2:8">
      <c r="B893" s="24" t="s">
        <v>927</v>
      </c>
      <c r="C893" s="25" t="s">
        <v>928</v>
      </c>
      <c r="D893" s="26" t="s">
        <v>932</v>
      </c>
      <c r="E893" s="27" t="s">
        <v>1916</v>
      </c>
      <c r="F893" s="22" t="s">
        <v>1829</v>
      </c>
      <c r="G893" s="17" t="str">
        <f>_xlfn.XLOOKUP(D893,'[7]AGUSTUS 2026'!$B:$B,'[7]AGUSTUS 2026'!$I:$I,"Tidak Ditemukan")</f>
        <v>BIMO WALGITO</v>
      </c>
      <c r="H893" s="18" t="str">
        <f>_xlfn.XLOOKUP(D893,[11]sheet!$B:$B,[11]sheet!$A:$A,0)</f>
        <v>BTL06</v>
      </c>
    </row>
    <row r="894" spans="2:8">
      <c r="B894" s="24" t="s">
        <v>927</v>
      </c>
      <c r="C894" s="25" t="s">
        <v>928</v>
      </c>
      <c r="D894" s="26" t="s">
        <v>933</v>
      </c>
      <c r="E894" s="27" t="s">
        <v>1916</v>
      </c>
      <c r="F894" s="22" t="s">
        <v>1829</v>
      </c>
      <c r="G894" s="17" t="str">
        <f>_xlfn.XLOOKUP(D894,'[7]AGUSTUS 2026'!$B:$B,'[7]AGUSTUS 2026'!$I:$I,"Tidak Ditemukan")</f>
        <v>BIMO WALGITO</v>
      </c>
      <c r="H894" s="18" t="str">
        <f>_xlfn.XLOOKUP(D894,[11]sheet!$B:$B,[11]sheet!$A:$A,0)</f>
        <v>BTL08</v>
      </c>
    </row>
    <row r="895" spans="2:8">
      <c r="B895" s="24" t="s">
        <v>927</v>
      </c>
      <c r="C895" s="25" t="s">
        <v>928</v>
      </c>
      <c r="D895" s="26" t="s">
        <v>934</v>
      </c>
      <c r="E895" s="27" t="s">
        <v>1916</v>
      </c>
      <c r="F895" s="22" t="s">
        <v>1829</v>
      </c>
      <c r="G895" s="17" t="str">
        <f>_xlfn.XLOOKUP(D895,'[7]AGUSTUS 2026'!$B:$B,'[7]AGUSTUS 2026'!$I:$I,"Tidak Ditemukan")</f>
        <v>BIMO WALGITO</v>
      </c>
      <c r="H895" s="18" t="str">
        <f>_xlfn.XLOOKUP(D895,[11]sheet!$B:$B,[11]sheet!$A:$A,0)</f>
        <v>BTL10</v>
      </c>
    </row>
    <row r="896" spans="2:8">
      <c r="B896" s="24" t="s">
        <v>927</v>
      </c>
      <c r="C896" s="25" t="s">
        <v>928</v>
      </c>
      <c r="D896" s="26" t="s">
        <v>935</v>
      </c>
      <c r="E896" s="27" t="s">
        <v>1916</v>
      </c>
      <c r="F896" s="22" t="s">
        <v>1829</v>
      </c>
      <c r="G896" s="17" t="str">
        <f>_xlfn.XLOOKUP(D896,'[7]AGUSTUS 2026'!$B:$B,'[7]AGUSTUS 2026'!$I:$I,"Tidak Ditemukan")</f>
        <v>BIMO WALGITO</v>
      </c>
      <c r="H896" s="18" t="str">
        <f>_xlfn.XLOOKUP(D896,[11]sheet!$B:$B,[11]sheet!$A:$A,0)</f>
        <v>BTL11A</v>
      </c>
    </row>
    <row r="897" spans="2:8">
      <c r="B897" s="24" t="s">
        <v>927</v>
      </c>
      <c r="C897" s="25" t="s">
        <v>928</v>
      </c>
      <c r="D897" s="26" t="s">
        <v>936</v>
      </c>
      <c r="E897" s="27" t="s">
        <v>1916</v>
      </c>
      <c r="F897" s="22" t="s">
        <v>1829</v>
      </c>
      <c r="G897" s="17" t="str">
        <f>_xlfn.XLOOKUP(D897,'[7]AGUSTUS 2026'!$B:$B,'[7]AGUSTUS 2026'!$I:$I,"Tidak Ditemukan")</f>
        <v>BIMO WALGITO</v>
      </c>
      <c r="H897" s="18" t="str">
        <f>_xlfn.XLOOKUP(D897,[11]sheet!$B:$B,[11]sheet!$A:$A,0)</f>
        <v>BTL11B</v>
      </c>
    </row>
    <row r="898" spans="2:8">
      <c r="B898" s="24" t="s">
        <v>927</v>
      </c>
      <c r="C898" s="25" t="s">
        <v>928</v>
      </c>
      <c r="D898" s="26" t="s">
        <v>937</v>
      </c>
      <c r="E898" s="27" t="s">
        <v>1916</v>
      </c>
      <c r="F898" s="22" t="s">
        <v>1829</v>
      </c>
      <c r="G898" s="17" t="str">
        <f>_xlfn.XLOOKUP(D898,'[7]AGUSTUS 2026'!$B:$B,'[7]AGUSTUS 2026'!$I:$I,"Tidak Ditemukan")</f>
        <v>BIMO WALGITO</v>
      </c>
      <c r="H898" s="18" t="str">
        <f>_xlfn.XLOOKUP(D898,[11]sheet!$B:$B,[11]sheet!$A:$A,0)</f>
        <v>BTL12A</v>
      </c>
    </row>
    <row r="899" spans="2:8">
      <c r="B899" s="24" t="s">
        <v>927</v>
      </c>
      <c r="C899" s="25" t="s">
        <v>928</v>
      </c>
      <c r="D899" s="26" t="s">
        <v>938</v>
      </c>
      <c r="E899" s="27" t="s">
        <v>1916</v>
      </c>
      <c r="F899" s="22" t="s">
        <v>1830</v>
      </c>
      <c r="G899" s="17" t="str">
        <f>_xlfn.XLOOKUP(D899,'[7]AGUSTUS 2026'!$B:$B,'[7]AGUSTUS 2026'!$I:$I,"Tidak Ditemukan")</f>
        <v>RIZKI NOFRIA WAHYUDI</v>
      </c>
      <c r="H899" s="18" t="str">
        <f>_xlfn.XLOOKUP(D899,[11]sheet!$B:$B,[11]sheet!$A:$A,0)</f>
        <v>BYL01</v>
      </c>
    </row>
    <row r="900" spans="2:8">
      <c r="B900" s="24" t="s">
        <v>927</v>
      </c>
      <c r="C900" s="25" t="s">
        <v>928</v>
      </c>
      <c r="D900" s="26" t="s">
        <v>939</v>
      </c>
      <c r="E900" s="27" t="s">
        <v>1916</v>
      </c>
      <c r="F900" s="22" t="s">
        <v>1830</v>
      </c>
      <c r="G900" s="17" t="str">
        <f>_xlfn.XLOOKUP(D900,'[7]AGUSTUS 2026'!$B:$B,'[7]AGUSTUS 2026'!$I:$I,"Tidak Ditemukan")</f>
        <v>RIZKI NOFRIA WAHYUDI</v>
      </c>
      <c r="H900" s="18" t="str">
        <f>_xlfn.XLOOKUP(D900,[11]sheet!$B:$B,[11]sheet!$A:$A,0)</f>
        <v>BYL02</v>
      </c>
    </row>
    <row r="901" spans="2:8">
      <c r="B901" s="24" t="s">
        <v>927</v>
      </c>
      <c r="C901" s="25" t="s">
        <v>928</v>
      </c>
      <c r="D901" s="26" t="s">
        <v>940</v>
      </c>
      <c r="E901" s="27" t="s">
        <v>1916</v>
      </c>
      <c r="F901" s="22" t="s">
        <v>1830</v>
      </c>
      <c r="G901" s="17" t="str">
        <f>_xlfn.XLOOKUP(D901,'[7]AGUSTUS 2026'!$B:$B,'[7]AGUSTUS 2026'!$I:$I,"Tidak Ditemukan")</f>
        <v>RIZKI NOFRIA WAHYUDI</v>
      </c>
      <c r="H901" s="18" t="str">
        <f>_xlfn.XLOOKUP(D901,[11]sheet!$B:$B,[11]sheet!$A:$A,0)</f>
        <v>BYL03</v>
      </c>
    </row>
    <row r="902" spans="2:8">
      <c r="B902" s="24" t="s">
        <v>927</v>
      </c>
      <c r="C902" s="25" t="s">
        <v>928</v>
      </c>
      <c r="D902" s="26" t="s">
        <v>941</v>
      </c>
      <c r="E902" s="27" t="s">
        <v>1916</v>
      </c>
      <c r="F902" s="22" t="s">
        <v>1830</v>
      </c>
      <c r="G902" s="17" t="str">
        <f>_xlfn.XLOOKUP(D902,'[7]AGUSTUS 2026'!$B:$B,'[7]AGUSTUS 2026'!$I:$I,"Tidak Ditemukan")</f>
        <v>RIZKI NOFRIA WAHYUDI</v>
      </c>
      <c r="H902" s="18" t="str">
        <f>_xlfn.XLOOKUP(D902,[11]sheet!$B:$B,[11]sheet!$A:$A,0)</f>
        <v>BYL03A</v>
      </c>
    </row>
    <row r="903" spans="2:8">
      <c r="B903" s="24" t="s">
        <v>927</v>
      </c>
      <c r="C903" s="25" t="s">
        <v>928</v>
      </c>
      <c r="D903" s="26" t="s">
        <v>942</v>
      </c>
      <c r="E903" s="27" t="s">
        <v>1916</v>
      </c>
      <c r="F903" s="22" t="s">
        <v>1830</v>
      </c>
      <c r="G903" s="17" t="str">
        <f>_xlfn.XLOOKUP(D903,'[7]AGUSTUS 2026'!$B:$B,'[7]AGUSTUS 2026'!$I:$I,"Tidak Ditemukan")</f>
        <v>RIZKI NOFRIA WAHYUDI</v>
      </c>
      <c r="H903" s="18" t="str">
        <f>_xlfn.XLOOKUP(D903,[11]sheet!$B:$B,[11]sheet!$A:$A,0)</f>
        <v>BYL04</v>
      </c>
    </row>
    <row r="904" spans="2:8">
      <c r="B904" s="24" t="s">
        <v>927</v>
      </c>
      <c r="C904" s="25" t="s">
        <v>928</v>
      </c>
      <c r="D904" s="26" t="s">
        <v>943</v>
      </c>
      <c r="E904" s="27" t="s">
        <v>1916</v>
      </c>
      <c r="F904" s="22" t="s">
        <v>1830</v>
      </c>
      <c r="G904" s="17" t="str">
        <f>_xlfn.XLOOKUP(D904,'[7]AGUSTUS 2026'!$B:$B,'[7]AGUSTUS 2026'!$I:$I,"Tidak Ditemukan")</f>
        <v>RIZKI NOFRIA WAHYUDI</v>
      </c>
      <c r="H904" s="18" t="str">
        <f>_xlfn.XLOOKUP(D904,[11]sheet!$B:$B,[11]sheet!$A:$A,0)</f>
        <v>BYL04A</v>
      </c>
    </row>
    <row r="905" spans="2:8">
      <c r="B905" s="24" t="s">
        <v>927</v>
      </c>
      <c r="C905" s="25" t="s">
        <v>928</v>
      </c>
      <c r="D905" s="26" t="s">
        <v>944</v>
      </c>
      <c r="E905" s="27" t="s">
        <v>1916</v>
      </c>
      <c r="F905" s="22" t="s">
        <v>1830</v>
      </c>
      <c r="G905" s="17" t="str">
        <f>_xlfn.XLOOKUP(D905,'[7]AGUSTUS 2026'!$B:$B,'[7]AGUSTUS 2026'!$I:$I,"Tidak Ditemukan")</f>
        <v>RIZKI NOFRIA WAHYUDI</v>
      </c>
      <c r="H905" s="18" t="str">
        <f>_xlfn.XLOOKUP(D905,[11]sheet!$B:$B,[11]sheet!$A:$A,0)</f>
        <v>BYL05</v>
      </c>
    </row>
    <row r="906" spans="2:8">
      <c r="B906" s="24" t="s">
        <v>927</v>
      </c>
      <c r="C906" s="25" t="s">
        <v>928</v>
      </c>
      <c r="D906" s="26" t="s">
        <v>945</v>
      </c>
      <c r="E906" s="27" t="s">
        <v>1916</v>
      </c>
      <c r="F906" s="22" t="s">
        <v>1830</v>
      </c>
      <c r="G906" s="17" t="str">
        <f>_xlfn.XLOOKUP(D906,'[7]AGUSTUS 2026'!$B:$B,'[7]AGUSTUS 2026'!$I:$I,"Tidak Ditemukan")</f>
        <v>RIZKI NOFRIA WAHYUDI</v>
      </c>
      <c r="H906" s="18" t="str">
        <f>_xlfn.XLOOKUP(D906,[11]sheet!$B:$B,[11]sheet!$A:$A,0)</f>
        <v>BYL06</v>
      </c>
    </row>
    <row r="907" spans="2:8">
      <c r="B907" s="24" t="s">
        <v>927</v>
      </c>
      <c r="C907" s="25" t="s">
        <v>928</v>
      </c>
      <c r="D907" s="26" t="s">
        <v>946</v>
      </c>
      <c r="E907" s="27" t="s">
        <v>1916</v>
      </c>
      <c r="F907" s="22" t="s">
        <v>1830</v>
      </c>
      <c r="G907" s="17" t="str">
        <f>_xlfn.XLOOKUP(D907,'[7]AGUSTUS 2026'!$B:$B,'[7]AGUSTUS 2026'!$I:$I,"Tidak Ditemukan")</f>
        <v>RIZKI NOFRIA WAHYUDI</v>
      </c>
      <c r="H907" s="18" t="str">
        <f>_xlfn.XLOOKUP(D907,[11]sheet!$B:$B,[11]sheet!$A:$A,0)</f>
        <v>BYL07</v>
      </c>
    </row>
    <row r="908" spans="2:8">
      <c r="B908" s="24" t="s">
        <v>927</v>
      </c>
      <c r="C908" s="25" t="s">
        <v>928</v>
      </c>
      <c r="D908" s="26" t="s">
        <v>947</v>
      </c>
      <c r="E908" s="27" t="s">
        <v>1916</v>
      </c>
      <c r="F908" s="22" t="s">
        <v>1830</v>
      </c>
      <c r="G908" s="17" t="str">
        <f>_xlfn.XLOOKUP(D908,'[7]AGUSTUS 2026'!$B:$B,'[7]AGUSTUS 2026'!$I:$I,"Tidak Ditemukan")</f>
        <v>RIZKI NOFRIA WAHYUDI</v>
      </c>
      <c r="H908" s="18" t="str">
        <f>_xlfn.XLOOKUP(D908,[11]sheet!$B:$B,[11]sheet!$A:$A,0)</f>
        <v>BYL08</v>
      </c>
    </row>
    <row r="909" spans="2:8">
      <c r="B909" s="24" t="s">
        <v>927</v>
      </c>
      <c r="C909" s="25" t="s">
        <v>928</v>
      </c>
      <c r="D909" s="26" t="s">
        <v>948</v>
      </c>
      <c r="E909" s="27" t="s">
        <v>1916</v>
      </c>
      <c r="F909" s="22" t="s">
        <v>1830</v>
      </c>
      <c r="G909" s="17" t="str">
        <f>_xlfn.XLOOKUP(D909,'[7]AGUSTUS 2026'!$B:$B,'[7]AGUSTUS 2026'!$I:$I,"Tidak Ditemukan")</f>
        <v>RIZKI NOFRIA WAHYUDI</v>
      </c>
      <c r="H909" s="18" t="str">
        <f>_xlfn.XLOOKUP(D909,[11]sheet!$B:$B,[11]sheet!$A:$A,0)</f>
        <v>BYL09</v>
      </c>
    </row>
    <row r="910" spans="2:8">
      <c r="B910" s="24" t="s">
        <v>927</v>
      </c>
      <c r="C910" s="25" t="s">
        <v>928</v>
      </c>
      <c r="D910" s="26" t="s">
        <v>949</v>
      </c>
      <c r="E910" s="27" t="s">
        <v>1916</v>
      </c>
      <c r="F910" s="22" t="s">
        <v>1830</v>
      </c>
      <c r="G910" s="17" t="str">
        <f>_xlfn.XLOOKUP(D910,'[7]AGUSTUS 2026'!$B:$B,'[7]AGUSTUS 2026'!$I:$I,"Tidak Ditemukan")</f>
        <v>RIZKI NOFRIA WAHYUDI</v>
      </c>
      <c r="H910" s="18" t="str">
        <f>_xlfn.XLOOKUP(D910,[11]sheet!$B:$B,[11]sheet!$A:$A,0)</f>
        <v>BYL12</v>
      </c>
    </row>
    <row r="911" spans="2:8">
      <c r="B911" s="24" t="s">
        <v>927</v>
      </c>
      <c r="C911" s="25" t="s">
        <v>928</v>
      </c>
      <c r="D911" s="26" t="s">
        <v>950</v>
      </c>
      <c r="E911" s="27" t="s">
        <v>1916</v>
      </c>
      <c r="F911" s="22" t="s">
        <v>1831</v>
      </c>
      <c r="G911" s="17" t="str">
        <f>_xlfn.XLOOKUP(D911,'[7]AGUSTUS 2026'!$B:$B,'[7]AGUSTUS 2026'!$I:$I,"Tidak Ditemukan")</f>
        <v>DIMAS DANU SOHIBAN</v>
      </c>
      <c r="H911" s="18" t="str">
        <f>_xlfn.XLOOKUP(D911,[11]sheet!$B:$B,[11]sheet!$A:$A,0)</f>
        <v>CLP01</v>
      </c>
    </row>
    <row r="912" spans="2:8">
      <c r="B912" s="24" t="s">
        <v>927</v>
      </c>
      <c r="C912" s="25" t="s">
        <v>928</v>
      </c>
      <c r="D912" s="26" t="s">
        <v>951</v>
      </c>
      <c r="E912" s="27" t="s">
        <v>1916</v>
      </c>
      <c r="F912" s="22" t="s">
        <v>1831</v>
      </c>
      <c r="G912" s="17" t="str">
        <f>_xlfn.XLOOKUP(D912,'[7]AGUSTUS 2026'!$B:$B,'[7]AGUSTUS 2026'!$I:$I,"Tidak Ditemukan")</f>
        <v>IFAN SUTIONO</v>
      </c>
      <c r="H912" s="18" t="str">
        <f>_xlfn.XLOOKUP(D912,[11]sheet!$B:$B,[11]sheet!$A:$A,0)</f>
        <v>CLP02</v>
      </c>
    </row>
    <row r="913" spans="2:8">
      <c r="B913" s="24" t="s">
        <v>927</v>
      </c>
      <c r="C913" s="25" t="s">
        <v>928</v>
      </c>
      <c r="D913" s="26" t="s">
        <v>952</v>
      </c>
      <c r="E913" s="27" t="s">
        <v>1916</v>
      </c>
      <c r="F913" s="22" t="s">
        <v>1831</v>
      </c>
      <c r="G913" s="17" t="str">
        <f>_xlfn.XLOOKUP(D913,'[7]AGUSTUS 2026'!$B:$B,'[7]AGUSTUS 2026'!$I:$I,"Tidak Ditemukan")</f>
        <v>DIMAS DANU SOHIBAN</v>
      </c>
      <c r="H913" s="18" t="str">
        <f>_xlfn.XLOOKUP(D913,[11]sheet!$B:$B,[11]sheet!$A:$A,0)</f>
        <v>CLP03</v>
      </c>
    </row>
    <row r="914" spans="2:8">
      <c r="B914" s="24" t="s">
        <v>927</v>
      </c>
      <c r="C914" s="25" t="s">
        <v>928</v>
      </c>
      <c r="D914" s="26" t="s">
        <v>953</v>
      </c>
      <c r="E914" s="27" t="s">
        <v>1916</v>
      </c>
      <c r="F914" s="22" t="s">
        <v>1831</v>
      </c>
      <c r="G914" s="17" t="str">
        <f>_xlfn.XLOOKUP(D914,'[7]AGUSTUS 2026'!$B:$B,'[7]AGUSTUS 2026'!$I:$I,"Tidak Ditemukan")</f>
        <v>DIMAS DANU SOHIBAN</v>
      </c>
      <c r="H914" s="18" t="str">
        <f>_xlfn.XLOOKUP(D914,[11]sheet!$B:$B,[11]sheet!$A:$A,0)</f>
        <v>CLP03A</v>
      </c>
    </row>
    <row r="915" spans="2:8">
      <c r="B915" s="24" t="s">
        <v>927</v>
      </c>
      <c r="C915" s="25" t="s">
        <v>928</v>
      </c>
      <c r="D915" s="26" t="s">
        <v>954</v>
      </c>
      <c r="E915" s="27" t="s">
        <v>1916</v>
      </c>
      <c r="F915" s="22" t="s">
        <v>1831</v>
      </c>
      <c r="G915" s="17" t="str">
        <f>_xlfn.XLOOKUP(D915,'[7]AGUSTUS 2026'!$B:$B,'[7]AGUSTUS 2026'!$I:$I,"Tidak Ditemukan")</f>
        <v>IFAN SUTIONO</v>
      </c>
      <c r="H915" s="18" t="str">
        <f>_xlfn.XLOOKUP(D915,[11]sheet!$B:$B,[11]sheet!$A:$A,0)</f>
        <v>CLP04</v>
      </c>
    </row>
    <row r="916" spans="2:8">
      <c r="B916" s="24" t="s">
        <v>927</v>
      </c>
      <c r="C916" s="25" t="s">
        <v>928</v>
      </c>
      <c r="D916" s="26" t="s">
        <v>955</v>
      </c>
      <c r="E916" s="27" t="s">
        <v>1916</v>
      </c>
      <c r="F916" s="22" t="s">
        <v>1831</v>
      </c>
      <c r="G916" s="17" t="str">
        <f>_xlfn.XLOOKUP(D916,'[7]AGUSTUS 2026'!$B:$B,'[7]AGUSTUS 2026'!$I:$I,"Tidak Ditemukan")</f>
        <v>DIMAS DANU SOHIBAN</v>
      </c>
      <c r="H916" s="18" t="str">
        <f>_xlfn.XLOOKUP(D916,[11]sheet!$B:$B,[11]sheet!$A:$A,0)</f>
        <v>CLP05</v>
      </c>
    </row>
    <row r="917" spans="2:8">
      <c r="B917" s="24" t="s">
        <v>927</v>
      </c>
      <c r="C917" s="25" t="s">
        <v>928</v>
      </c>
      <c r="D917" s="26" t="s">
        <v>956</v>
      </c>
      <c r="E917" s="27" t="s">
        <v>1916</v>
      </c>
      <c r="F917" s="22" t="s">
        <v>1831</v>
      </c>
      <c r="G917" s="17" t="str">
        <f>_xlfn.XLOOKUP(D917,'[7]AGUSTUS 2026'!$B:$B,'[7]AGUSTUS 2026'!$I:$I,"Tidak Ditemukan")</f>
        <v>IFAN SUTIONO</v>
      </c>
      <c r="H917" s="18" t="str">
        <f>_xlfn.XLOOKUP(D917,[11]sheet!$B:$B,[11]sheet!$A:$A,0)</f>
        <v>CLP06</v>
      </c>
    </row>
    <row r="918" spans="2:8">
      <c r="B918" s="24" t="s">
        <v>927</v>
      </c>
      <c r="C918" s="25" t="s">
        <v>928</v>
      </c>
      <c r="D918" s="26" t="s">
        <v>957</v>
      </c>
      <c r="E918" s="27" t="s">
        <v>1916</v>
      </c>
      <c r="F918" s="22" t="s">
        <v>1831</v>
      </c>
      <c r="G918" s="17" t="str">
        <f>_xlfn.XLOOKUP(D918,'[7]AGUSTUS 2026'!$B:$B,'[7]AGUSTUS 2026'!$I:$I,"Tidak Ditemukan")</f>
        <v>IFAN SUTIONO</v>
      </c>
      <c r="H918" s="18" t="str">
        <f>_xlfn.XLOOKUP(D918,[11]sheet!$B:$B,[11]sheet!$A:$A,0)</f>
        <v>CLP08</v>
      </c>
    </row>
    <row r="919" spans="2:8">
      <c r="B919" s="24" t="s">
        <v>927</v>
      </c>
      <c r="C919" s="25" t="s">
        <v>928</v>
      </c>
      <c r="D919" s="26" t="s">
        <v>958</v>
      </c>
      <c r="E919" s="27" t="s">
        <v>1916</v>
      </c>
      <c r="F919" s="22" t="s">
        <v>1831</v>
      </c>
      <c r="G919" s="17" t="str">
        <f>_xlfn.XLOOKUP(D919,'[7]AGUSTUS 2026'!$B:$B,'[7]AGUSTUS 2026'!$I:$I,"Tidak Ditemukan")</f>
        <v>DIMAS DANU SOHIBAN</v>
      </c>
      <c r="H919" s="18" t="str">
        <f>_xlfn.XLOOKUP(D919,[11]sheet!$B:$B,[11]sheet!$A:$A,0)</f>
        <v>CLP09</v>
      </c>
    </row>
    <row r="920" spans="2:8">
      <c r="B920" s="24" t="s">
        <v>927</v>
      </c>
      <c r="C920" s="25" t="s">
        <v>928</v>
      </c>
      <c r="D920" s="26" t="s">
        <v>959</v>
      </c>
      <c r="E920" s="27" t="s">
        <v>1916</v>
      </c>
      <c r="F920" s="22" t="s">
        <v>1831</v>
      </c>
      <c r="G920" s="17" t="str">
        <f>_xlfn.XLOOKUP(D920,'[7]AGUSTUS 2026'!$B:$B,'[7]AGUSTUS 2026'!$I:$I,"Tidak Ditemukan")</f>
        <v>DIMAS DANU SOHIBAN</v>
      </c>
      <c r="H920" s="18" t="str">
        <f>_xlfn.XLOOKUP(D920,[11]sheet!$B:$B,[11]sheet!$A:$A,0)</f>
        <v>CLP11</v>
      </c>
    </row>
    <row r="921" spans="2:8">
      <c r="B921" s="24" t="s">
        <v>927</v>
      </c>
      <c r="C921" s="25" t="s">
        <v>928</v>
      </c>
      <c r="D921" s="26" t="s">
        <v>960</v>
      </c>
      <c r="E921" s="27" t="s">
        <v>1916</v>
      </c>
      <c r="F921" s="22" t="s">
        <v>1831</v>
      </c>
      <c r="G921" s="17" t="str">
        <f>_xlfn.XLOOKUP(D921,'[7]AGUSTUS 2026'!$B:$B,'[7]AGUSTUS 2026'!$I:$I,"Tidak Ditemukan")</f>
        <v>DIMAS DANU SOHIBAN</v>
      </c>
      <c r="H921" s="18" t="str">
        <f>_xlfn.XLOOKUP(D921,[11]sheet!$B:$B,[11]sheet!$A:$A,0)</f>
        <v>CLP11A</v>
      </c>
    </row>
    <row r="922" spans="2:8">
      <c r="B922" s="24" t="s">
        <v>927</v>
      </c>
      <c r="C922" s="25" t="s">
        <v>928</v>
      </c>
      <c r="D922" s="26" t="s">
        <v>961</v>
      </c>
      <c r="E922" s="27" t="s">
        <v>1916</v>
      </c>
      <c r="F922" s="22" t="s">
        <v>1831</v>
      </c>
      <c r="G922" s="17" t="str">
        <f>_xlfn.XLOOKUP(D922,'[7]AGUSTUS 2026'!$B:$B,'[7]AGUSTUS 2026'!$I:$I,"Tidak Ditemukan")</f>
        <v>IFAN SUTIONO</v>
      </c>
      <c r="H922" s="18" t="str">
        <f>_xlfn.XLOOKUP(D922,[11]sheet!$B:$B,[11]sheet!$A:$A,0)</f>
        <v>CLP13A</v>
      </c>
    </row>
    <row r="923" spans="2:8">
      <c r="B923" s="24" t="s">
        <v>927</v>
      </c>
      <c r="C923" s="25" t="s">
        <v>928</v>
      </c>
      <c r="D923" s="26" t="s">
        <v>962</v>
      </c>
      <c r="E923" s="27" t="s">
        <v>1916</v>
      </c>
      <c r="F923" s="22" t="s">
        <v>1831</v>
      </c>
      <c r="G923" s="17" t="str">
        <f>_xlfn.XLOOKUP(D923,'[7]AGUSTUS 2026'!$B:$B,'[7]AGUSTUS 2026'!$I:$I,"Tidak Ditemukan")</f>
        <v>IFAN SUTIONO</v>
      </c>
      <c r="H923" s="18" t="str">
        <f>_xlfn.XLOOKUP(D923,[11]sheet!$B:$B,[11]sheet!$A:$A,0)</f>
        <v>CLP14</v>
      </c>
    </row>
    <row r="924" spans="2:8">
      <c r="B924" s="24" t="s">
        <v>927</v>
      </c>
      <c r="C924" s="25" t="s">
        <v>928</v>
      </c>
      <c r="D924" s="26" t="s">
        <v>963</v>
      </c>
      <c r="E924" s="27" t="s">
        <v>1916</v>
      </c>
      <c r="F924" s="22" t="s">
        <v>1829</v>
      </c>
      <c r="G924" s="17" t="str">
        <f>_xlfn.XLOOKUP(D924,'[7]AGUSTUS 2026'!$B:$B,'[7]AGUSTUS 2026'!$I:$I,"Tidak Ditemukan")</f>
        <v>SURYA DWI J</v>
      </c>
      <c r="H924" s="18" t="str">
        <f>_xlfn.XLOOKUP(D924,[11]sheet!$B:$B,[11]sheet!$A:$A,0)</f>
        <v>JOG01</v>
      </c>
    </row>
    <row r="925" spans="2:8">
      <c r="B925" s="24" t="s">
        <v>927</v>
      </c>
      <c r="C925" s="25" t="s">
        <v>928</v>
      </c>
      <c r="D925" s="26" t="s">
        <v>964</v>
      </c>
      <c r="E925" s="27" t="s">
        <v>1916</v>
      </c>
      <c r="F925" s="22" t="s">
        <v>1829</v>
      </c>
      <c r="G925" s="17" t="str">
        <f>_xlfn.XLOOKUP(D925,'[7]AGUSTUS 2026'!$B:$B,'[7]AGUSTUS 2026'!$I:$I,"Tidak Ditemukan")</f>
        <v>SURYA DWI J</v>
      </c>
      <c r="H925" s="18" t="str">
        <f>_xlfn.XLOOKUP(D925,[11]sheet!$B:$B,[11]sheet!$A:$A,0)</f>
        <v>JOG02</v>
      </c>
    </row>
    <row r="926" spans="2:8">
      <c r="B926" s="24" t="s">
        <v>927</v>
      </c>
      <c r="C926" s="25" t="s">
        <v>928</v>
      </c>
      <c r="D926" s="26" t="s">
        <v>965</v>
      </c>
      <c r="E926" s="27" t="s">
        <v>1916</v>
      </c>
      <c r="F926" s="22" t="s">
        <v>1829</v>
      </c>
      <c r="G926" s="17" t="str">
        <f>_xlfn.XLOOKUP(D926,'[7]AGUSTUS 2026'!$B:$B,'[7]AGUSTUS 2026'!$I:$I,"Tidak Ditemukan")</f>
        <v>SURYA DWI J</v>
      </c>
      <c r="H926" s="18" t="str">
        <f>_xlfn.XLOOKUP(D926,[11]sheet!$B:$B,[11]sheet!$A:$A,0)</f>
        <v>JOG03</v>
      </c>
    </row>
    <row r="927" spans="2:8">
      <c r="B927" s="24" t="s">
        <v>927</v>
      </c>
      <c r="C927" s="25" t="s">
        <v>928</v>
      </c>
      <c r="D927" s="26" t="s">
        <v>966</v>
      </c>
      <c r="E927" s="27" t="s">
        <v>1916</v>
      </c>
      <c r="F927" s="22" t="s">
        <v>1829</v>
      </c>
      <c r="G927" s="17" t="str">
        <f>_xlfn.XLOOKUP(D927,'[7]AGUSTUS 2026'!$B:$B,'[7]AGUSTUS 2026'!$I:$I,"Tidak Ditemukan")</f>
        <v>SURYA DWI J</v>
      </c>
      <c r="H927" s="18" t="str">
        <f>_xlfn.XLOOKUP(D927,[11]sheet!$B:$B,[11]sheet!$A:$A,0)</f>
        <v>JOG04</v>
      </c>
    </row>
    <row r="928" spans="2:8">
      <c r="B928" s="24" t="s">
        <v>927</v>
      </c>
      <c r="C928" s="25" t="s">
        <v>928</v>
      </c>
      <c r="D928" s="26" t="s">
        <v>967</v>
      </c>
      <c r="E928" s="27" t="s">
        <v>1916</v>
      </c>
      <c r="F928" s="22" t="s">
        <v>1829</v>
      </c>
      <c r="G928" s="17" t="str">
        <f>_xlfn.XLOOKUP(D928,'[7]AGUSTUS 2026'!$B:$B,'[7]AGUSTUS 2026'!$I:$I,"Tidak Ditemukan")</f>
        <v>SURYA DWI J</v>
      </c>
      <c r="H928" s="18" t="str">
        <f>_xlfn.XLOOKUP(D928,[11]sheet!$B:$B,[11]sheet!$A:$A,0)</f>
        <v>JOG05</v>
      </c>
    </row>
    <row r="929" spans="2:8">
      <c r="B929" s="24" t="s">
        <v>927</v>
      </c>
      <c r="C929" s="25" t="s">
        <v>928</v>
      </c>
      <c r="D929" s="26" t="s">
        <v>968</v>
      </c>
      <c r="E929" s="27" t="s">
        <v>1916</v>
      </c>
      <c r="F929" s="22" t="s">
        <v>1829</v>
      </c>
      <c r="G929" s="17" t="str">
        <f>_xlfn.XLOOKUP(D929,'[7]AGUSTUS 2026'!$B:$B,'[7]AGUSTUS 2026'!$I:$I,"Tidak Ditemukan")</f>
        <v>SURYA DWI J</v>
      </c>
      <c r="H929" s="18" t="str">
        <f>_xlfn.XLOOKUP(D929,[11]sheet!$B:$B,[11]sheet!$A:$A,0)</f>
        <v>JOG07</v>
      </c>
    </row>
    <row r="930" spans="2:8">
      <c r="B930" s="24" t="s">
        <v>927</v>
      </c>
      <c r="C930" s="25" t="s">
        <v>928</v>
      </c>
      <c r="D930" s="26" t="s">
        <v>969</v>
      </c>
      <c r="E930" s="27" t="s">
        <v>1916</v>
      </c>
      <c r="F930" s="22" t="s">
        <v>1830</v>
      </c>
      <c r="G930" s="17" t="str">
        <f>_xlfn.XLOOKUP(D930,'[7]AGUSTUS 2026'!$B:$B,'[7]AGUSTUS 2026'!$I:$I,"Tidak Ditemukan")</f>
        <v>OKI WILLYANTO</v>
      </c>
      <c r="H930" s="18" t="str">
        <f>_xlfn.XLOOKUP(D930,[11]sheet!$B:$B,[11]sheet!$A:$A,0)</f>
        <v>KAA02</v>
      </c>
    </row>
    <row r="931" spans="2:8">
      <c r="B931" s="24" t="s">
        <v>927</v>
      </c>
      <c r="C931" s="25" t="s">
        <v>928</v>
      </c>
      <c r="D931" s="26" t="s">
        <v>970</v>
      </c>
      <c r="E931" s="27" t="s">
        <v>1916</v>
      </c>
      <c r="F931" s="22" t="s">
        <v>1830</v>
      </c>
      <c r="G931" s="17" t="str">
        <f>_xlfn.XLOOKUP(D931,'[7]AGUSTUS 2026'!$B:$B,'[7]AGUSTUS 2026'!$I:$I,"Tidak Ditemukan")</f>
        <v>FATAH MUSTOFA B</v>
      </c>
      <c r="H931" s="18" t="str">
        <f>_xlfn.XLOOKUP(D931,[11]sheet!$B:$B,[11]sheet!$A:$A,0)</f>
        <v>KAA03</v>
      </c>
    </row>
    <row r="932" spans="2:8">
      <c r="B932" s="24" t="s">
        <v>927</v>
      </c>
      <c r="C932" s="25" t="s">
        <v>928</v>
      </c>
      <c r="D932" s="26" t="s">
        <v>971</v>
      </c>
      <c r="E932" s="27" t="s">
        <v>1916</v>
      </c>
      <c r="F932" s="22" t="s">
        <v>1830</v>
      </c>
      <c r="G932" s="17" t="str">
        <f>_xlfn.XLOOKUP(D932,'[7]AGUSTUS 2026'!$B:$B,'[7]AGUSTUS 2026'!$I:$I,"Tidak Ditemukan")</f>
        <v>FATAH MUSTOFA B</v>
      </c>
      <c r="H932" s="18" t="str">
        <f>_xlfn.XLOOKUP(D932,[11]sheet!$B:$B,[11]sheet!$A:$A,0)</f>
        <v>KAA04</v>
      </c>
    </row>
    <row r="933" spans="2:8">
      <c r="B933" s="24" t="s">
        <v>927</v>
      </c>
      <c r="C933" s="25" t="s">
        <v>928</v>
      </c>
      <c r="D933" s="26" t="s">
        <v>972</v>
      </c>
      <c r="E933" s="27" t="s">
        <v>1916</v>
      </c>
      <c r="F933" s="22" t="s">
        <v>1830</v>
      </c>
      <c r="G933" s="17" t="str">
        <f>_xlfn.XLOOKUP(D933,'[7]AGUSTUS 2026'!$B:$B,'[7]AGUSTUS 2026'!$I:$I,"Tidak Ditemukan")</f>
        <v>FATAH MUSTOFA B</v>
      </c>
      <c r="H933" s="18" t="str">
        <f>_xlfn.XLOOKUP(D933,[11]sheet!$B:$B,[11]sheet!$A:$A,0)</f>
        <v>KAA05</v>
      </c>
    </row>
    <row r="934" spans="2:8">
      <c r="B934" s="24" t="s">
        <v>927</v>
      </c>
      <c r="C934" s="25" t="s">
        <v>928</v>
      </c>
      <c r="D934" s="26" t="s">
        <v>973</v>
      </c>
      <c r="E934" s="27" t="s">
        <v>1916</v>
      </c>
      <c r="F934" s="22" t="s">
        <v>1830</v>
      </c>
      <c r="G934" s="17" t="str">
        <f>_xlfn.XLOOKUP(D934,'[7]AGUSTUS 2026'!$B:$B,'[7]AGUSTUS 2026'!$I:$I,"Tidak Ditemukan")</f>
        <v>FATAH MUSTOFA B</v>
      </c>
      <c r="H934" s="18" t="str">
        <f>_xlfn.XLOOKUP(D934,[11]sheet!$B:$B,[11]sheet!$A:$A,0)</f>
        <v>KAA06</v>
      </c>
    </row>
    <row r="935" spans="2:8">
      <c r="B935" s="24" t="s">
        <v>927</v>
      </c>
      <c r="C935" s="25" t="s">
        <v>928</v>
      </c>
      <c r="D935" s="26" t="s">
        <v>974</v>
      </c>
      <c r="E935" s="27" t="s">
        <v>1916</v>
      </c>
      <c r="F935" s="22" t="s">
        <v>1830</v>
      </c>
      <c r="G935" s="17" t="str">
        <f>_xlfn.XLOOKUP(D935,'[7]AGUSTUS 2026'!$B:$B,'[7]AGUSTUS 2026'!$I:$I,"Tidak Ditemukan")</f>
        <v>FATAH MUSTOFA B</v>
      </c>
      <c r="H935" s="18" t="str">
        <f>_xlfn.XLOOKUP(D935,[11]sheet!$B:$B,[11]sheet!$A:$A,0)</f>
        <v>KAA08</v>
      </c>
    </row>
    <row r="936" spans="2:8">
      <c r="B936" s="24" t="s">
        <v>927</v>
      </c>
      <c r="C936" s="25" t="s">
        <v>928</v>
      </c>
      <c r="D936" s="26" t="s">
        <v>975</v>
      </c>
      <c r="E936" s="27" t="s">
        <v>1916</v>
      </c>
      <c r="F936" s="22" t="s">
        <v>1830</v>
      </c>
      <c r="G936" s="17" t="str">
        <f>_xlfn.XLOOKUP(D936,'[7]AGUSTUS 2026'!$B:$B,'[7]AGUSTUS 2026'!$I:$I,"Tidak Ditemukan")</f>
        <v>FATAH MUSTOFA B</v>
      </c>
      <c r="H936" s="18" t="str">
        <f>_xlfn.XLOOKUP(D936,[11]sheet!$B:$B,[11]sheet!$A:$A,0)</f>
        <v>KAA10</v>
      </c>
    </row>
    <row r="937" spans="2:8">
      <c r="B937" s="24" t="s">
        <v>927</v>
      </c>
      <c r="C937" s="25" t="s">
        <v>928</v>
      </c>
      <c r="D937" s="26" t="s">
        <v>976</v>
      </c>
      <c r="E937" s="27" t="s">
        <v>1916</v>
      </c>
      <c r="F937" s="22" t="s">
        <v>1830</v>
      </c>
      <c r="G937" s="17" t="str">
        <f>_xlfn.XLOOKUP(D937,'[7]AGUSTUS 2026'!$B:$B,'[7]AGUSTUS 2026'!$I:$I,"Tidak Ditemukan")</f>
        <v>FATAH MUSTOFA B</v>
      </c>
      <c r="H937" s="18" t="str">
        <f>_xlfn.XLOOKUP(D937,[11]sheet!$B:$B,[11]sheet!$A:$A,0)</f>
        <v>KAA11</v>
      </c>
    </row>
    <row r="938" spans="2:8">
      <c r="B938" s="24" t="s">
        <v>927</v>
      </c>
      <c r="C938" s="25" t="s">
        <v>928</v>
      </c>
      <c r="D938" s="26" t="s">
        <v>977</v>
      </c>
      <c r="E938" s="27" t="s">
        <v>1916</v>
      </c>
      <c r="F938" s="22" t="s">
        <v>1830</v>
      </c>
      <c r="G938" s="17" t="str">
        <f>_xlfn.XLOOKUP(D938,'[7]AGUSTUS 2026'!$B:$B,'[7]AGUSTUS 2026'!$I:$I,"Tidak Ditemukan")</f>
        <v>OKI WILLYANTO</v>
      </c>
      <c r="H938" s="18" t="str">
        <f>_xlfn.XLOOKUP(D938,[11]sheet!$B:$B,[11]sheet!$A:$A,0)</f>
        <v>KAA12</v>
      </c>
    </row>
    <row r="939" spans="2:8">
      <c r="B939" s="24" t="s">
        <v>927</v>
      </c>
      <c r="C939" s="25" t="s">
        <v>928</v>
      </c>
      <c r="D939" s="26" t="s">
        <v>978</v>
      </c>
      <c r="E939" s="27" t="s">
        <v>1916</v>
      </c>
      <c r="F939" s="22" t="s">
        <v>1830</v>
      </c>
      <c r="G939" s="17" t="str">
        <f>_xlfn.XLOOKUP(D939,'[7]AGUSTUS 2026'!$B:$B,'[7]AGUSTUS 2026'!$I:$I,"Tidak Ditemukan")</f>
        <v>FATAH MUSTOFA B</v>
      </c>
      <c r="H939" s="18" t="str">
        <f>_xlfn.XLOOKUP(D939,[11]sheet!$B:$B,[11]sheet!$A:$A,0)</f>
        <v>KAA14</v>
      </c>
    </row>
    <row r="940" spans="2:8">
      <c r="B940" s="24" t="s">
        <v>927</v>
      </c>
      <c r="C940" s="25" t="s">
        <v>928</v>
      </c>
      <c r="D940" s="26" t="s">
        <v>979</v>
      </c>
      <c r="E940" s="27" t="s">
        <v>1916</v>
      </c>
      <c r="F940" s="22" t="s">
        <v>1830</v>
      </c>
      <c r="G940" s="17" t="str">
        <f>_xlfn.XLOOKUP(D940,'[7]AGUSTUS 2026'!$B:$B,'[7]AGUSTUS 2026'!$I:$I,"Tidak Ditemukan")</f>
        <v>FATAH MUSTOFA B</v>
      </c>
      <c r="H940" s="18" t="str">
        <f>_xlfn.XLOOKUP(D940,[11]sheet!$B:$B,[11]sheet!$A:$A,0)</f>
        <v>KAA15</v>
      </c>
    </row>
    <row r="941" spans="2:8">
      <c r="B941" s="24" t="s">
        <v>927</v>
      </c>
      <c r="C941" s="25" t="s">
        <v>928</v>
      </c>
      <c r="D941" s="26" t="s">
        <v>980</v>
      </c>
      <c r="E941" s="27" t="s">
        <v>1916</v>
      </c>
      <c r="F941" s="22" t="s">
        <v>1831</v>
      </c>
      <c r="G941" s="17" t="str">
        <f>_xlfn.XLOOKUP(D941,'[7]AGUSTUS 2026'!$B:$B,'[7]AGUSTUS 2026'!$I:$I,"Tidak Ditemukan")</f>
        <v>LUTFI HARIYANTO</v>
      </c>
      <c r="H941" s="18" t="str">
        <f>_xlfn.XLOOKUP(D941,[11]sheet!$B:$B,[11]sheet!$A:$A,0)</f>
        <v>KBM02</v>
      </c>
    </row>
    <row r="942" spans="2:8">
      <c r="B942" s="24" t="s">
        <v>927</v>
      </c>
      <c r="C942" s="25" t="s">
        <v>928</v>
      </c>
      <c r="D942" s="26" t="s">
        <v>981</v>
      </c>
      <c r="E942" s="27" t="s">
        <v>1916</v>
      </c>
      <c r="F942" s="22" t="s">
        <v>1831</v>
      </c>
      <c r="G942" s="17" t="str">
        <f>_xlfn.XLOOKUP(D942,'[7]AGUSTUS 2026'!$B:$B,'[7]AGUSTUS 2026'!$I:$I,"Tidak Ditemukan")</f>
        <v>LUTFI HARIYANTO</v>
      </c>
      <c r="H942" s="18" t="str">
        <f>_xlfn.XLOOKUP(D942,[11]sheet!$B:$B,[11]sheet!$A:$A,0)</f>
        <v>KBM02A</v>
      </c>
    </row>
    <row r="943" spans="2:8">
      <c r="B943" s="24" t="s">
        <v>927</v>
      </c>
      <c r="C943" s="25" t="s">
        <v>928</v>
      </c>
      <c r="D943" s="26" t="s">
        <v>982</v>
      </c>
      <c r="E943" s="27" t="s">
        <v>1916</v>
      </c>
      <c r="F943" s="22" t="s">
        <v>1831</v>
      </c>
      <c r="G943" s="17" t="str">
        <f>_xlfn.XLOOKUP(D943,'[7]AGUSTUS 2026'!$B:$B,'[7]AGUSTUS 2026'!$I:$I,"Tidak Ditemukan")</f>
        <v>LUTFI HARIYANTO</v>
      </c>
      <c r="H943" s="18" t="str">
        <f>_xlfn.XLOOKUP(D943,[11]sheet!$B:$B,[11]sheet!$A:$A,0)</f>
        <v>KBM03</v>
      </c>
    </row>
    <row r="944" spans="2:8">
      <c r="B944" s="24" t="s">
        <v>927</v>
      </c>
      <c r="C944" s="25" t="s">
        <v>928</v>
      </c>
      <c r="D944" s="26" t="s">
        <v>983</v>
      </c>
      <c r="E944" s="27" t="s">
        <v>1916</v>
      </c>
      <c r="F944" s="22" t="s">
        <v>1831</v>
      </c>
      <c r="G944" s="17" t="str">
        <f>_xlfn.XLOOKUP(D944,'[7]AGUSTUS 2026'!$B:$B,'[7]AGUSTUS 2026'!$I:$I,"Tidak Ditemukan")</f>
        <v>LUTFI HARIYANTO</v>
      </c>
      <c r="H944" s="18" t="str">
        <f>_xlfn.XLOOKUP(D944,[11]sheet!$B:$B,[11]sheet!$A:$A,0)</f>
        <v>KBM03A</v>
      </c>
    </row>
    <row r="945" spans="2:8">
      <c r="B945" s="24" t="s">
        <v>927</v>
      </c>
      <c r="C945" s="25" t="s">
        <v>928</v>
      </c>
      <c r="D945" s="26" t="s">
        <v>984</v>
      </c>
      <c r="E945" s="27" t="s">
        <v>1916</v>
      </c>
      <c r="F945" s="22" t="s">
        <v>1831</v>
      </c>
      <c r="G945" s="17" t="str">
        <f>_xlfn.XLOOKUP(D945,'[7]AGUSTUS 2026'!$B:$B,'[7]AGUSTUS 2026'!$I:$I,"Tidak Ditemukan")</f>
        <v>LUTFI HARIYANTO</v>
      </c>
      <c r="H945" s="18" t="str">
        <f>_xlfn.XLOOKUP(D945,[11]sheet!$B:$B,[11]sheet!$A:$A,0)</f>
        <v>KBM04</v>
      </c>
    </row>
    <row r="946" spans="2:8">
      <c r="B946" s="24" t="s">
        <v>927</v>
      </c>
      <c r="C946" s="25" t="s">
        <v>928</v>
      </c>
      <c r="D946" s="26" t="s">
        <v>985</v>
      </c>
      <c r="E946" s="27" t="s">
        <v>1916</v>
      </c>
      <c r="F946" s="22" t="s">
        <v>1831</v>
      </c>
      <c r="G946" s="17" t="str">
        <f>_xlfn.XLOOKUP(D946,'[7]AGUSTUS 2026'!$B:$B,'[7]AGUSTUS 2026'!$I:$I,"Tidak Ditemukan")</f>
        <v>LUTFI HARIYANTO</v>
      </c>
      <c r="H946" s="18" t="str">
        <f>_xlfn.XLOOKUP(D946,[11]sheet!$B:$B,[11]sheet!$A:$A,0)</f>
        <v>KBM05</v>
      </c>
    </row>
    <row r="947" spans="2:8">
      <c r="B947" s="24" t="s">
        <v>927</v>
      </c>
      <c r="C947" s="25" t="s">
        <v>928</v>
      </c>
      <c r="D947" s="26" t="s">
        <v>986</v>
      </c>
      <c r="E947" s="27" t="s">
        <v>1916</v>
      </c>
      <c r="F947" s="22" t="s">
        <v>1831</v>
      </c>
      <c r="G947" s="17" t="str">
        <f>_xlfn.XLOOKUP(D947,'[7]AGUSTUS 2026'!$B:$B,'[7]AGUSTUS 2026'!$I:$I,"Tidak Ditemukan")</f>
        <v>LUTFI HARIYANTO</v>
      </c>
      <c r="H947" s="18" t="str">
        <f>_xlfn.XLOOKUP(D947,[11]sheet!$B:$B,[11]sheet!$A:$A,0)</f>
        <v>KBM06</v>
      </c>
    </row>
    <row r="948" spans="2:8">
      <c r="B948" s="24" t="s">
        <v>927</v>
      </c>
      <c r="C948" s="25" t="s">
        <v>928</v>
      </c>
      <c r="D948" s="26" t="s">
        <v>987</v>
      </c>
      <c r="E948" s="27" t="s">
        <v>1916</v>
      </c>
      <c r="F948" s="22" t="s">
        <v>1831</v>
      </c>
      <c r="G948" s="17" t="str">
        <f>_xlfn.XLOOKUP(D948,'[7]AGUSTUS 2026'!$B:$B,'[7]AGUSTUS 2026'!$I:$I,"Tidak Ditemukan")</f>
        <v>LUTFI HARIYANTO</v>
      </c>
      <c r="H948" s="18" t="str">
        <f>_xlfn.XLOOKUP(D948,[11]sheet!$B:$B,[11]sheet!$A:$A,0)</f>
        <v>KBM08</v>
      </c>
    </row>
    <row r="949" spans="2:8">
      <c r="B949" s="24" t="s">
        <v>927</v>
      </c>
      <c r="C949" s="25" t="s">
        <v>928</v>
      </c>
      <c r="D949" s="26" t="s">
        <v>988</v>
      </c>
      <c r="E949" s="27" t="s">
        <v>1916</v>
      </c>
      <c r="F949" s="22" t="s">
        <v>1831</v>
      </c>
      <c r="G949" s="17" t="str">
        <f>_xlfn.XLOOKUP(D949,'[7]AGUSTUS 2026'!$B:$B,'[7]AGUSTUS 2026'!$I:$I,"Tidak Ditemukan")</f>
        <v>LUTFI HARIYANTO</v>
      </c>
      <c r="H949" s="18" t="str">
        <f>_xlfn.XLOOKUP(D949,[11]sheet!$B:$B,[11]sheet!$A:$A,0)</f>
        <v>KBM17</v>
      </c>
    </row>
    <row r="950" spans="2:8">
      <c r="B950" s="24" t="s">
        <v>927</v>
      </c>
      <c r="C950" s="25" t="s">
        <v>928</v>
      </c>
      <c r="D950" s="26" t="s">
        <v>989</v>
      </c>
      <c r="E950" s="27" t="s">
        <v>1916</v>
      </c>
      <c r="F950" s="22" t="s">
        <v>1829</v>
      </c>
      <c r="G950" s="17" t="str">
        <f>_xlfn.XLOOKUP(D950,'[7]AGUSTUS 2026'!$B:$B,'[7]AGUSTUS 2026'!$I:$I,"Tidak Ditemukan")</f>
        <v>RASTO ZANU MUBIARTO</v>
      </c>
      <c r="H950" s="18" t="str">
        <f>_xlfn.XLOOKUP(D950,[11]sheet!$B:$B,[11]sheet!$A:$A,0)</f>
        <v>KLP01</v>
      </c>
    </row>
    <row r="951" spans="2:8">
      <c r="B951" s="24" t="s">
        <v>927</v>
      </c>
      <c r="C951" s="25" t="s">
        <v>928</v>
      </c>
      <c r="D951" s="26" t="s">
        <v>990</v>
      </c>
      <c r="E951" s="27" t="s">
        <v>1916</v>
      </c>
      <c r="F951" s="22" t="s">
        <v>1829</v>
      </c>
      <c r="G951" s="17" t="str">
        <f>_xlfn.XLOOKUP(D951,'[7]AGUSTUS 2026'!$B:$B,'[7]AGUSTUS 2026'!$I:$I,"Tidak Ditemukan")</f>
        <v>RASTO ZANU MUBIARTO</v>
      </c>
      <c r="H951" s="18" t="str">
        <f>_xlfn.XLOOKUP(D951,[11]sheet!$B:$B,[11]sheet!$A:$A,0)</f>
        <v>KLP02</v>
      </c>
    </row>
    <row r="952" spans="2:8">
      <c r="B952" s="24" t="s">
        <v>927</v>
      </c>
      <c r="C952" s="25" t="s">
        <v>928</v>
      </c>
      <c r="D952" s="26" t="s">
        <v>991</v>
      </c>
      <c r="E952" s="27" t="s">
        <v>1916</v>
      </c>
      <c r="F952" s="22" t="s">
        <v>1829</v>
      </c>
      <c r="G952" s="17" t="str">
        <f>_xlfn.XLOOKUP(D952,'[7]AGUSTUS 2026'!$B:$B,'[7]AGUSTUS 2026'!$I:$I,"Tidak Ditemukan")</f>
        <v>RASTO ZANU MUBIARTO</v>
      </c>
      <c r="H952" s="18" t="str">
        <f>_xlfn.XLOOKUP(D952,[11]sheet!$B:$B,[11]sheet!$A:$A,0)</f>
        <v>KLP03</v>
      </c>
    </row>
    <row r="953" spans="2:8">
      <c r="B953" s="24" t="s">
        <v>927</v>
      </c>
      <c r="C953" s="25" t="s">
        <v>928</v>
      </c>
      <c r="D953" s="26" t="s">
        <v>992</v>
      </c>
      <c r="E953" s="27" t="s">
        <v>1916</v>
      </c>
      <c r="F953" s="22" t="s">
        <v>1829</v>
      </c>
      <c r="G953" s="17" t="str">
        <f>_xlfn.XLOOKUP(D953,'[7]AGUSTUS 2026'!$B:$B,'[7]AGUSTUS 2026'!$I:$I,"Tidak Ditemukan")</f>
        <v>RASTO ZANU MUBIARTO</v>
      </c>
      <c r="H953" s="18" t="str">
        <f>_xlfn.XLOOKUP(D953,[11]sheet!$B:$B,[11]sheet!$A:$A,0)</f>
        <v>KLP04</v>
      </c>
    </row>
    <row r="954" spans="2:8">
      <c r="B954" s="24" t="s">
        <v>927</v>
      </c>
      <c r="C954" s="25" t="s">
        <v>928</v>
      </c>
      <c r="D954" s="26" t="s">
        <v>993</v>
      </c>
      <c r="E954" s="27" t="s">
        <v>1916</v>
      </c>
      <c r="F954" s="22" t="s">
        <v>1830</v>
      </c>
      <c r="G954" s="17" t="str">
        <f>_xlfn.XLOOKUP(D954,'[7]AGUSTUS 2026'!$B:$B,'[7]AGUSTUS 2026'!$I:$I,"Tidak Ditemukan")</f>
        <v>ADIMAS BAYU RADITYO</v>
      </c>
      <c r="H954" s="18" t="str">
        <f>_xlfn.XLOOKUP(D954,[11]sheet!$B:$B,[11]sheet!$A:$A,0)</f>
        <v>KLT02</v>
      </c>
    </row>
    <row r="955" spans="2:8">
      <c r="B955" s="24" t="s">
        <v>927</v>
      </c>
      <c r="C955" s="25" t="s">
        <v>928</v>
      </c>
      <c r="D955" s="26" t="s">
        <v>994</v>
      </c>
      <c r="E955" s="27" t="s">
        <v>1916</v>
      </c>
      <c r="F955" s="22" t="s">
        <v>1830</v>
      </c>
      <c r="G955" s="17" t="str">
        <f>_xlfn.XLOOKUP(D955,'[7]AGUSTUS 2026'!$B:$B,'[7]AGUSTUS 2026'!$I:$I,"Tidak Ditemukan")</f>
        <v>ADIMAS BAYU RADITYO</v>
      </c>
      <c r="H955" s="18" t="str">
        <f>_xlfn.XLOOKUP(D955,[11]sheet!$B:$B,[11]sheet!$A:$A,0)</f>
        <v>KLT03</v>
      </c>
    </row>
    <row r="956" spans="2:8">
      <c r="B956" s="24" t="s">
        <v>927</v>
      </c>
      <c r="C956" s="25" t="s">
        <v>928</v>
      </c>
      <c r="D956" s="26" t="s">
        <v>995</v>
      </c>
      <c r="E956" s="27" t="s">
        <v>1916</v>
      </c>
      <c r="F956" s="22" t="s">
        <v>1830</v>
      </c>
      <c r="G956" s="17" t="str">
        <f>_xlfn.XLOOKUP(D956,'[7]AGUSTUS 2026'!$B:$B,'[7]AGUSTUS 2026'!$I:$I,"Tidak Ditemukan")</f>
        <v>ADIMAS BAYU RADITYO</v>
      </c>
      <c r="H956" s="18" t="str">
        <f>_xlfn.XLOOKUP(D956,[11]sheet!$B:$B,[11]sheet!$A:$A,0)</f>
        <v>KLT04</v>
      </c>
    </row>
    <row r="957" spans="2:8">
      <c r="B957" s="24" t="s">
        <v>927</v>
      </c>
      <c r="C957" s="25" t="s">
        <v>928</v>
      </c>
      <c r="D957" s="26" t="s">
        <v>996</v>
      </c>
      <c r="E957" s="27" t="s">
        <v>1916</v>
      </c>
      <c r="F957" s="22" t="s">
        <v>1830</v>
      </c>
      <c r="G957" s="17" t="str">
        <f>_xlfn.XLOOKUP(D957,'[7]AGUSTUS 2026'!$B:$B,'[7]AGUSTUS 2026'!$I:$I,"Tidak Ditemukan")</f>
        <v>ADIMAS BAYU RADITYO</v>
      </c>
      <c r="H957" s="18" t="str">
        <f>_xlfn.XLOOKUP(D957,[11]sheet!$B:$B,[11]sheet!$A:$A,0)</f>
        <v>KLT05</v>
      </c>
    </row>
    <row r="958" spans="2:8">
      <c r="B958" s="24" t="s">
        <v>927</v>
      </c>
      <c r="C958" s="25" t="s">
        <v>928</v>
      </c>
      <c r="D958" s="26" t="s">
        <v>997</v>
      </c>
      <c r="E958" s="27" t="s">
        <v>1916</v>
      </c>
      <c r="F958" s="22" t="s">
        <v>1830</v>
      </c>
      <c r="G958" s="17" t="str">
        <f>_xlfn.XLOOKUP(D958,'[7]AGUSTUS 2026'!$B:$B,'[7]AGUSTUS 2026'!$I:$I,"Tidak Ditemukan")</f>
        <v>ADIMAS BAYU RADITYO</v>
      </c>
      <c r="H958" s="18" t="str">
        <f>_xlfn.XLOOKUP(D958,[11]sheet!$B:$B,[11]sheet!$A:$A,0)</f>
        <v>KLT06</v>
      </c>
    </row>
    <row r="959" spans="2:8">
      <c r="B959" s="24" t="s">
        <v>927</v>
      </c>
      <c r="C959" s="25" t="s">
        <v>928</v>
      </c>
      <c r="D959" s="26" t="s">
        <v>998</v>
      </c>
      <c r="E959" s="27" t="s">
        <v>1916</v>
      </c>
      <c r="F959" s="22" t="s">
        <v>1830</v>
      </c>
      <c r="G959" s="17" t="str">
        <f>_xlfn.XLOOKUP(D959,'[7]AGUSTUS 2026'!$B:$B,'[7]AGUSTUS 2026'!$I:$I,"Tidak Ditemukan")</f>
        <v>ADIMAS BAYU RADITYO</v>
      </c>
      <c r="H959" s="18" t="str">
        <f>_xlfn.XLOOKUP(D959,[11]sheet!$B:$B,[11]sheet!$A:$A,0)</f>
        <v>KLT07</v>
      </c>
    </row>
    <row r="960" spans="2:8">
      <c r="B960" s="24" t="s">
        <v>927</v>
      </c>
      <c r="C960" s="25" t="s">
        <v>928</v>
      </c>
      <c r="D960" s="26" t="s">
        <v>999</v>
      </c>
      <c r="E960" s="27" t="s">
        <v>1916</v>
      </c>
      <c r="F960" s="22" t="s">
        <v>1830</v>
      </c>
      <c r="G960" s="17" t="str">
        <f>_xlfn.XLOOKUP(D960,'[7]AGUSTUS 2026'!$B:$B,'[7]AGUSTUS 2026'!$I:$I,"Tidak Ditemukan")</f>
        <v>ADIMAS BAYU RADITYO</v>
      </c>
      <c r="H960" s="18" t="str">
        <f>_xlfn.XLOOKUP(D960,[11]sheet!$B:$B,[11]sheet!$A:$A,0)</f>
        <v>KLT08</v>
      </c>
    </row>
    <row r="961" spans="2:8">
      <c r="B961" s="24" t="s">
        <v>927</v>
      </c>
      <c r="C961" s="25" t="s">
        <v>928</v>
      </c>
      <c r="D961" s="26" t="s">
        <v>1000</v>
      </c>
      <c r="E961" s="27" t="s">
        <v>1916</v>
      </c>
      <c r="F961" s="22" t="s">
        <v>1830</v>
      </c>
      <c r="G961" s="17" t="str">
        <f>_xlfn.XLOOKUP(D961,'[7]AGUSTUS 2026'!$B:$B,'[7]AGUSTUS 2026'!$I:$I,"Tidak Ditemukan")</f>
        <v>ADIMAS BAYU RADITYO</v>
      </c>
      <c r="H961" s="18" t="str">
        <f>_xlfn.XLOOKUP(D961,[11]sheet!$B:$B,[11]sheet!$A:$A,0)</f>
        <v>KLT09</v>
      </c>
    </row>
    <row r="962" spans="2:8">
      <c r="B962" s="24" t="s">
        <v>927</v>
      </c>
      <c r="C962" s="25" t="s">
        <v>928</v>
      </c>
      <c r="D962" s="26" t="s">
        <v>1001</v>
      </c>
      <c r="E962" s="27" t="s">
        <v>1916</v>
      </c>
      <c r="F962" s="22" t="s">
        <v>1830</v>
      </c>
      <c r="G962" s="17" t="str">
        <f>_xlfn.XLOOKUP(D962,'[7]AGUSTUS 2026'!$B:$B,'[7]AGUSTUS 2026'!$I:$I,"Tidak Ditemukan")</f>
        <v>ADIMAS BAYU RADITYO</v>
      </c>
      <c r="H962" s="18" t="str">
        <f>_xlfn.XLOOKUP(D962,[11]sheet!$B:$B,[11]sheet!$A:$A,0)</f>
        <v>KLT10</v>
      </c>
    </row>
    <row r="963" spans="2:8">
      <c r="B963" s="24" t="s">
        <v>927</v>
      </c>
      <c r="C963" s="25" t="s">
        <v>928</v>
      </c>
      <c r="D963" s="26" t="s">
        <v>1002</v>
      </c>
      <c r="E963" s="27" t="s">
        <v>1916</v>
      </c>
      <c r="F963" s="22" t="s">
        <v>1830</v>
      </c>
      <c r="G963" s="17" t="str">
        <f>_xlfn.XLOOKUP(D963,'[7]AGUSTUS 2026'!$B:$B,'[7]AGUSTUS 2026'!$I:$I,"Tidak Ditemukan")</f>
        <v>ADIMAS BAYU RADITYO</v>
      </c>
      <c r="H963" s="18" t="str">
        <f>_xlfn.XLOOKUP(D963,[11]sheet!$B:$B,[11]sheet!$A:$A,0)</f>
        <v>KLT11</v>
      </c>
    </row>
    <row r="964" spans="2:8">
      <c r="B964" s="24" t="s">
        <v>927</v>
      </c>
      <c r="C964" s="25" t="s">
        <v>928</v>
      </c>
      <c r="D964" s="26" t="s">
        <v>1003</v>
      </c>
      <c r="E964" s="27" t="s">
        <v>1916</v>
      </c>
      <c r="F964" s="22" t="s">
        <v>1830</v>
      </c>
      <c r="G964" s="17" t="str">
        <f>_xlfn.XLOOKUP(D964,'[7]AGUSTUS 2026'!$B:$B,'[7]AGUSTUS 2026'!$I:$I,"Tidak Ditemukan")</f>
        <v>ADIMAS BAYU RADITYO</v>
      </c>
      <c r="H964" s="18" t="str">
        <f>_xlfn.XLOOKUP(D964,[11]sheet!$B:$B,[11]sheet!$A:$A,0)</f>
        <v>KLT15</v>
      </c>
    </row>
    <row r="965" spans="2:8">
      <c r="B965" s="24" t="s">
        <v>927</v>
      </c>
      <c r="C965" s="25" t="s">
        <v>928</v>
      </c>
      <c r="D965" s="26" t="s">
        <v>1004</v>
      </c>
      <c r="E965" s="27" t="s">
        <v>1916</v>
      </c>
      <c r="F965" s="22" t="s">
        <v>1830</v>
      </c>
      <c r="G965" s="17" t="str">
        <f>_xlfn.XLOOKUP(D965,'[7]AGUSTUS 2026'!$B:$B,'[7]AGUSTUS 2026'!$I:$I,"Tidak Ditemukan")</f>
        <v>ADIMAS BAYU RADITYO</v>
      </c>
      <c r="H965" s="18" t="str">
        <f>_xlfn.XLOOKUP(D965,[11]sheet!$B:$B,[11]sheet!$A:$A,0)</f>
        <v>KLT26</v>
      </c>
    </row>
    <row r="966" spans="2:8">
      <c r="B966" s="24" t="s">
        <v>927</v>
      </c>
      <c r="C966" s="25" t="s">
        <v>928</v>
      </c>
      <c r="D966" s="26" t="s">
        <v>1005</v>
      </c>
      <c r="E966" s="27" t="s">
        <v>1916</v>
      </c>
      <c r="F966" s="22" t="s">
        <v>1829</v>
      </c>
      <c r="G966" s="17" t="str">
        <f>_xlfn.XLOOKUP(D966,'[7]AGUSTUS 2026'!$B:$B,'[7]AGUSTUS 2026'!$I:$I,"Tidak Ditemukan")</f>
        <v>MUHAMMAD DENI HENDRO SUSILO</v>
      </c>
      <c r="H966" s="18" t="str">
        <f>_xlfn.XLOOKUP(D966,[11]sheet!$B:$B,[11]sheet!$A:$A,0)</f>
        <v>MGL01</v>
      </c>
    </row>
    <row r="967" spans="2:8">
      <c r="B967" s="24" t="s">
        <v>927</v>
      </c>
      <c r="C967" s="25" t="s">
        <v>928</v>
      </c>
      <c r="D967" s="26" t="s">
        <v>1006</v>
      </c>
      <c r="E967" s="27" t="s">
        <v>1916</v>
      </c>
      <c r="F967" s="22" t="s">
        <v>1829</v>
      </c>
      <c r="G967" s="17" t="str">
        <f>_xlfn.XLOOKUP(D967,'[7]AGUSTUS 2026'!$B:$B,'[7]AGUSTUS 2026'!$I:$I,"Tidak Ditemukan")</f>
        <v>MUHAMMAD DENI HENDRO SUSILO</v>
      </c>
      <c r="H967" s="18" t="str">
        <f>_xlfn.XLOOKUP(D967,[11]sheet!$B:$B,[11]sheet!$A:$A,0)</f>
        <v>MGL02</v>
      </c>
    </row>
    <row r="968" spans="2:8">
      <c r="B968" s="24" t="s">
        <v>927</v>
      </c>
      <c r="C968" s="25" t="s">
        <v>928</v>
      </c>
      <c r="D968" s="26" t="s">
        <v>1007</v>
      </c>
      <c r="E968" s="27" t="s">
        <v>1916</v>
      </c>
      <c r="F968" s="22" t="s">
        <v>1829</v>
      </c>
      <c r="G968" s="17" t="str">
        <f>_xlfn.XLOOKUP(D968,'[7]AGUSTUS 2026'!$B:$B,'[7]AGUSTUS 2026'!$I:$I,"Tidak Ditemukan")</f>
        <v>MUHAMMAD DENI HENDRO SUSILO</v>
      </c>
      <c r="H968" s="18" t="str">
        <f>_xlfn.XLOOKUP(D968,[11]sheet!$B:$B,[11]sheet!$A:$A,0)</f>
        <v>MUG01</v>
      </c>
    </row>
    <row r="969" spans="2:8">
      <c r="B969" s="24" t="s">
        <v>927</v>
      </c>
      <c r="C969" s="25" t="s">
        <v>928</v>
      </c>
      <c r="D969" s="26" t="s">
        <v>1008</v>
      </c>
      <c r="E969" s="27" t="s">
        <v>1916</v>
      </c>
      <c r="F969" s="22" t="s">
        <v>1829</v>
      </c>
      <c r="G969" s="17" t="str">
        <f>_xlfn.XLOOKUP(D969,'[7]AGUSTUS 2026'!$B:$B,'[7]AGUSTUS 2026'!$I:$I,"Tidak Ditemukan")</f>
        <v>MUHAMMAD DENI HENDRO SUSILO</v>
      </c>
      <c r="H969" s="18" t="str">
        <f>_xlfn.XLOOKUP(D969,[11]sheet!$B:$B,[11]sheet!$A:$A,0)</f>
        <v>MUG02</v>
      </c>
    </row>
    <row r="970" spans="2:8">
      <c r="B970" s="24" t="s">
        <v>927</v>
      </c>
      <c r="C970" s="25" t="s">
        <v>928</v>
      </c>
      <c r="D970" s="26" t="s">
        <v>1009</v>
      </c>
      <c r="E970" s="27" t="s">
        <v>1916</v>
      </c>
      <c r="F970" s="22" t="s">
        <v>1829</v>
      </c>
      <c r="G970" s="17" t="str">
        <f>_xlfn.XLOOKUP(D970,'[7]AGUSTUS 2026'!$B:$B,'[7]AGUSTUS 2026'!$I:$I,"Tidak Ditemukan")</f>
        <v>MUHAMMAD DENI HENDRO SUSILO</v>
      </c>
      <c r="H970" s="18" t="str">
        <f>_xlfn.XLOOKUP(D970,[11]sheet!$B:$B,[11]sheet!$A:$A,0)</f>
        <v>MUG03</v>
      </c>
    </row>
    <row r="971" spans="2:8">
      <c r="B971" s="24" t="s">
        <v>927</v>
      </c>
      <c r="C971" s="25" t="s">
        <v>928</v>
      </c>
      <c r="D971" s="26" t="s">
        <v>1010</v>
      </c>
      <c r="E971" s="27" t="s">
        <v>1916</v>
      </c>
      <c r="F971" s="22" t="s">
        <v>1829</v>
      </c>
      <c r="G971" s="17" t="str">
        <f>_xlfn.XLOOKUP(D971,'[7]AGUSTUS 2026'!$B:$B,'[7]AGUSTUS 2026'!$I:$I,"Tidak Ditemukan")</f>
        <v>MUHAMMAD DENI HENDRO SUSILO</v>
      </c>
      <c r="H971" s="18" t="str">
        <f>_xlfn.XLOOKUP(D971,[11]sheet!$B:$B,[11]sheet!$A:$A,0)</f>
        <v>MUG04</v>
      </c>
    </row>
    <row r="972" spans="2:8">
      <c r="B972" s="24" t="s">
        <v>927</v>
      </c>
      <c r="C972" s="25" t="s">
        <v>928</v>
      </c>
      <c r="D972" s="26" t="s">
        <v>1011</v>
      </c>
      <c r="E972" s="27" t="s">
        <v>1916</v>
      </c>
      <c r="F972" s="22" t="s">
        <v>1829</v>
      </c>
      <c r="G972" s="17" t="str">
        <f>_xlfn.XLOOKUP(D972,'[7]AGUSTUS 2026'!$B:$B,'[7]AGUSTUS 2026'!$I:$I,"Tidak Ditemukan")</f>
        <v>MUHAMMAD DENI HENDRO SUSILO</v>
      </c>
      <c r="H972" s="18" t="str">
        <f>_xlfn.XLOOKUP(D972,[11]sheet!$B:$B,[11]sheet!$A:$A,0)</f>
        <v>MUG05</v>
      </c>
    </row>
    <row r="973" spans="2:8">
      <c r="B973" s="24" t="s">
        <v>927</v>
      </c>
      <c r="C973" s="25" t="s">
        <v>928</v>
      </c>
      <c r="D973" s="26" t="s">
        <v>1012</v>
      </c>
      <c r="E973" s="27" t="s">
        <v>1916</v>
      </c>
      <c r="F973" s="22" t="s">
        <v>1829</v>
      </c>
      <c r="G973" s="17" t="str">
        <f>_xlfn.XLOOKUP(D973,'[7]AGUSTUS 2026'!$B:$B,'[7]AGUSTUS 2026'!$I:$I,"Tidak Ditemukan")</f>
        <v>MUHAMMAD DENI HENDRO SUSILO</v>
      </c>
      <c r="H973" s="18" t="str">
        <f>_xlfn.XLOOKUP(D973,[11]sheet!$B:$B,[11]sheet!$A:$A,0)</f>
        <v>MUG06</v>
      </c>
    </row>
    <row r="974" spans="2:8">
      <c r="B974" s="24" t="s">
        <v>927</v>
      </c>
      <c r="C974" s="25" t="s">
        <v>928</v>
      </c>
      <c r="D974" s="26" t="s">
        <v>1013</v>
      </c>
      <c r="E974" s="27" t="s">
        <v>1916</v>
      </c>
      <c r="F974" s="22" t="s">
        <v>1829</v>
      </c>
      <c r="G974" s="17" t="str">
        <f>_xlfn.XLOOKUP(D974,'[7]AGUSTUS 2026'!$B:$B,'[7]AGUSTUS 2026'!$I:$I,"Tidak Ditemukan")</f>
        <v>MUHAMMAD DENI HENDRO SUSILO</v>
      </c>
      <c r="H974" s="18" t="str">
        <f>_xlfn.XLOOKUP(D974,[11]sheet!$B:$B,[11]sheet!$A:$A,0)</f>
        <v>MUG08</v>
      </c>
    </row>
    <row r="975" spans="2:8">
      <c r="B975" s="24" t="s">
        <v>927</v>
      </c>
      <c r="C975" s="25" t="s">
        <v>928</v>
      </c>
      <c r="D975" s="26" t="s">
        <v>1014</v>
      </c>
      <c r="E975" s="27" t="s">
        <v>1916</v>
      </c>
      <c r="F975" s="22" t="s">
        <v>1829</v>
      </c>
      <c r="G975" s="17" t="str">
        <f>_xlfn.XLOOKUP(D975,'[7]AGUSTUS 2026'!$B:$B,'[7]AGUSTUS 2026'!$I:$I,"Tidak Ditemukan")</f>
        <v>MUHAMMAD DENI HENDRO SUSILO</v>
      </c>
      <c r="H975" s="18" t="str">
        <f>_xlfn.XLOOKUP(D975,[11]sheet!$B:$B,[11]sheet!$A:$A,0)</f>
        <v>MUG15</v>
      </c>
    </row>
    <row r="976" spans="2:8">
      <c r="B976" s="24" t="s">
        <v>927</v>
      </c>
      <c r="C976" s="25" t="s">
        <v>928</v>
      </c>
      <c r="D976" s="26" t="s">
        <v>1015</v>
      </c>
      <c r="E976" s="27" t="s">
        <v>1916</v>
      </c>
      <c r="F976" s="22" t="s">
        <v>1829</v>
      </c>
      <c r="G976" s="17" t="str">
        <f>_xlfn.XLOOKUP(D976,'[7]AGUSTUS 2026'!$B:$B,'[7]AGUSTUS 2026'!$I:$I,"Tidak Ditemukan")</f>
        <v>MUHAMMAD DENI HENDRO SUSILO</v>
      </c>
      <c r="H976" s="18" t="str">
        <f>_xlfn.XLOOKUP(D976,[11]sheet!$B:$B,[11]sheet!$A:$A,0)</f>
        <v>MUG16</v>
      </c>
    </row>
    <row r="977" spans="2:8">
      <c r="B977" s="24" t="s">
        <v>927</v>
      </c>
      <c r="C977" s="25" t="s">
        <v>928</v>
      </c>
      <c r="D977" s="26" t="s">
        <v>1016</v>
      </c>
      <c r="E977" s="27" t="s">
        <v>1916</v>
      </c>
      <c r="F977" s="22" t="s">
        <v>1831</v>
      </c>
      <c r="G977" s="17" t="str">
        <f>_xlfn.XLOOKUP(D977,'[7]AGUSTUS 2026'!$B:$B,'[7]AGUSTUS 2026'!$I:$I,"Tidak Ditemukan")</f>
        <v>PAIMUN</v>
      </c>
      <c r="H977" s="18" t="str">
        <f>_xlfn.XLOOKUP(D977,[11]sheet!$B:$B,[11]sheet!$A:$A,0)</f>
        <v>PWJ01</v>
      </c>
    </row>
    <row r="978" spans="2:8">
      <c r="B978" s="24" t="s">
        <v>927</v>
      </c>
      <c r="C978" s="25" t="s">
        <v>928</v>
      </c>
      <c r="D978" s="26" t="s">
        <v>1017</v>
      </c>
      <c r="E978" s="27" t="s">
        <v>1916</v>
      </c>
      <c r="F978" s="22" t="s">
        <v>1831</v>
      </c>
      <c r="G978" s="17" t="str">
        <f>_xlfn.XLOOKUP(D978,'[7]AGUSTUS 2026'!$B:$B,'[7]AGUSTUS 2026'!$I:$I,"Tidak Ditemukan")</f>
        <v>PAIMUN</v>
      </c>
      <c r="H978" s="18" t="str">
        <f>_xlfn.XLOOKUP(D978,[11]sheet!$B:$B,[11]sheet!$A:$A,0)</f>
        <v>PWJ03</v>
      </c>
    </row>
    <row r="979" spans="2:8">
      <c r="B979" s="24" t="s">
        <v>927</v>
      </c>
      <c r="C979" s="25" t="s">
        <v>928</v>
      </c>
      <c r="D979" s="26" t="s">
        <v>1018</v>
      </c>
      <c r="E979" s="27" t="s">
        <v>1916</v>
      </c>
      <c r="F979" s="22" t="s">
        <v>1831</v>
      </c>
      <c r="G979" s="17" t="str">
        <f>_xlfn.XLOOKUP(D979,'[7]AGUSTUS 2026'!$B:$B,'[7]AGUSTUS 2026'!$I:$I,"Tidak Ditemukan")</f>
        <v>PAIMUN</v>
      </c>
      <c r="H979" s="18" t="str">
        <f>_xlfn.XLOOKUP(D979,[11]sheet!$B:$B,[11]sheet!$A:$A,0)</f>
        <v>PWJ04</v>
      </c>
    </row>
    <row r="980" spans="2:8">
      <c r="B980" s="24" t="s">
        <v>927</v>
      </c>
      <c r="C980" s="25" t="s">
        <v>928</v>
      </c>
      <c r="D980" s="26" t="s">
        <v>1019</v>
      </c>
      <c r="E980" s="27" t="s">
        <v>1916</v>
      </c>
      <c r="F980" s="22" t="s">
        <v>1831</v>
      </c>
      <c r="G980" s="17" t="str">
        <f>_xlfn.XLOOKUP(D980,'[7]AGUSTUS 2026'!$B:$B,'[7]AGUSTUS 2026'!$I:$I,"Tidak Ditemukan")</f>
        <v>PAIMUN</v>
      </c>
      <c r="H980" s="18" t="str">
        <f>_xlfn.XLOOKUP(D980,[11]sheet!$B:$B,[11]sheet!$A:$A,0)</f>
        <v>PWJ05</v>
      </c>
    </row>
    <row r="981" spans="2:8">
      <c r="B981" s="24" t="s">
        <v>927</v>
      </c>
      <c r="C981" s="25" t="s">
        <v>928</v>
      </c>
      <c r="D981" s="26" t="s">
        <v>1020</v>
      </c>
      <c r="E981" s="27" t="s">
        <v>1916</v>
      </c>
      <c r="F981" s="22" t="s">
        <v>1831</v>
      </c>
      <c r="G981" s="17" t="str">
        <f>_xlfn.XLOOKUP(D981,'[7]AGUSTUS 2026'!$B:$B,'[7]AGUSTUS 2026'!$I:$I,"Tidak Ditemukan")</f>
        <v>PAIMUN</v>
      </c>
      <c r="H981" s="18" t="str">
        <f>_xlfn.XLOOKUP(D981,[11]sheet!$B:$B,[11]sheet!$A:$A,0)</f>
        <v>PWJ06</v>
      </c>
    </row>
    <row r="982" spans="2:8">
      <c r="B982" s="24" t="s">
        <v>927</v>
      </c>
      <c r="C982" s="25" t="s">
        <v>928</v>
      </c>
      <c r="D982" s="26" t="s">
        <v>1021</v>
      </c>
      <c r="E982" s="27" t="s">
        <v>1916</v>
      </c>
      <c r="F982" s="22" t="s">
        <v>1831</v>
      </c>
      <c r="G982" s="17" t="str">
        <f>_xlfn.XLOOKUP(D982,'[7]AGUSTUS 2026'!$B:$B,'[7]AGUSTUS 2026'!$I:$I,"Tidak Ditemukan")</f>
        <v>PAIMUN</v>
      </c>
      <c r="H982" s="18" t="str">
        <f>_xlfn.XLOOKUP(D982,[11]sheet!$B:$B,[11]sheet!$A:$A,0)</f>
        <v>PWJ07</v>
      </c>
    </row>
    <row r="983" spans="2:8">
      <c r="B983" s="24" t="s">
        <v>927</v>
      </c>
      <c r="C983" s="25" t="s">
        <v>928</v>
      </c>
      <c r="D983" s="26" t="s">
        <v>1022</v>
      </c>
      <c r="E983" s="27" t="s">
        <v>1916</v>
      </c>
      <c r="F983" s="22" t="s">
        <v>1829</v>
      </c>
      <c r="G983" s="17" t="str">
        <f>_xlfn.XLOOKUP(D983,'[7]AGUSTUS 2026'!$B:$B,'[7]AGUSTUS 2026'!$I:$I,"Tidak Ditemukan")</f>
        <v>FARIS JAGAD SANTOSA</v>
      </c>
      <c r="H983" s="18" t="str">
        <f>_xlfn.XLOOKUP(D983,[11]sheet!$B:$B,[11]sheet!$A:$A,0)</f>
        <v>SLM01</v>
      </c>
    </row>
    <row r="984" spans="2:8">
      <c r="B984" s="24" t="s">
        <v>927</v>
      </c>
      <c r="C984" s="25" t="s">
        <v>928</v>
      </c>
      <c r="D984" s="26" t="s">
        <v>1023</v>
      </c>
      <c r="E984" s="27" t="s">
        <v>1916</v>
      </c>
      <c r="F984" s="22" t="s">
        <v>1829</v>
      </c>
      <c r="G984" s="17" t="str">
        <f>_xlfn.XLOOKUP(D984,'[7]AGUSTUS 2026'!$B:$B,'[7]AGUSTUS 2026'!$I:$I,"Tidak Ditemukan")</f>
        <v>RASTO ZANU MUBIARTO</v>
      </c>
      <c r="H984" s="18" t="str">
        <f>_xlfn.XLOOKUP(D984,[11]sheet!$B:$B,[11]sheet!$A:$A,0)</f>
        <v>SLM02</v>
      </c>
    </row>
    <row r="985" spans="2:8">
      <c r="B985" s="24" t="s">
        <v>927</v>
      </c>
      <c r="C985" s="25" t="s">
        <v>928</v>
      </c>
      <c r="D985" s="26" t="s">
        <v>1024</v>
      </c>
      <c r="E985" s="27" t="s">
        <v>1916</v>
      </c>
      <c r="F985" s="22" t="s">
        <v>1829</v>
      </c>
      <c r="G985" s="17" t="str">
        <f>_xlfn.XLOOKUP(D985,'[7]AGUSTUS 2026'!$B:$B,'[7]AGUSTUS 2026'!$I:$I,"Tidak Ditemukan")</f>
        <v>FARIS JAGAD SANTOSA</v>
      </c>
      <c r="H985" s="18" t="str">
        <f>_xlfn.XLOOKUP(D985,[11]sheet!$B:$B,[11]sheet!$A:$A,0)</f>
        <v>SLM03</v>
      </c>
    </row>
    <row r="986" spans="2:8">
      <c r="B986" s="24" t="s">
        <v>927</v>
      </c>
      <c r="C986" s="25" t="s">
        <v>928</v>
      </c>
      <c r="D986" s="26" t="s">
        <v>1025</v>
      </c>
      <c r="E986" s="27" t="s">
        <v>1916</v>
      </c>
      <c r="F986" s="22" t="s">
        <v>1829</v>
      </c>
      <c r="G986" s="17" t="str">
        <f>_xlfn.XLOOKUP(D986,'[7]AGUSTUS 2026'!$B:$B,'[7]AGUSTUS 2026'!$I:$I,"Tidak Ditemukan")</f>
        <v>RASTO ZANU MUBIARTO</v>
      </c>
      <c r="H986" s="18" t="str">
        <f>_xlfn.XLOOKUP(D986,[11]sheet!$B:$B,[11]sheet!$A:$A,0)</f>
        <v>SLM03A</v>
      </c>
    </row>
    <row r="987" spans="2:8">
      <c r="B987" s="24" t="s">
        <v>927</v>
      </c>
      <c r="C987" s="25" t="s">
        <v>928</v>
      </c>
      <c r="D987" s="26" t="s">
        <v>1026</v>
      </c>
      <c r="E987" s="27" t="s">
        <v>1916</v>
      </c>
      <c r="F987" s="22" t="s">
        <v>1829</v>
      </c>
      <c r="G987" s="17" t="str">
        <f>_xlfn.XLOOKUP(D987,'[7]AGUSTUS 2026'!$B:$B,'[7]AGUSTUS 2026'!$I:$I,"Tidak Ditemukan")</f>
        <v>RASTO ZANU MUBIARTO</v>
      </c>
      <c r="H987" s="18" t="str">
        <f>_xlfn.XLOOKUP(D987,[11]sheet!$B:$B,[11]sheet!$A:$A,0)</f>
        <v>SLM04</v>
      </c>
    </row>
    <row r="988" spans="2:8">
      <c r="B988" s="24" t="s">
        <v>927</v>
      </c>
      <c r="C988" s="25" t="s">
        <v>928</v>
      </c>
      <c r="D988" s="26" t="s">
        <v>1027</v>
      </c>
      <c r="E988" s="27" t="s">
        <v>1916</v>
      </c>
      <c r="F988" s="22" t="s">
        <v>1829</v>
      </c>
      <c r="G988" s="17" t="str">
        <f>_xlfn.XLOOKUP(D988,'[7]AGUSTUS 2026'!$B:$B,'[7]AGUSTUS 2026'!$I:$I,"Tidak Ditemukan")</f>
        <v>FARIS JAGAD SANTOSA</v>
      </c>
      <c r="H988" s="18" t="str">
        <f>_xlfn.XLOOKUP(D988,[11]sheet!$B:$B,[11]sheet!$A:$A,0)</f>
        <v>SLM05</v>
      </c>
    </row>
    <row r="989" spans="2:8">
      <c r="B989" s="24" t="s">
        <v>927</v>
      </c>
      <c r="C989" s="25" t="s">
        <v>928</v>
      </c>
      <c r="D989" s="26" t="s">
        <v>1028</v>
      </c>
      <c r="E989" s="27" t="s">
        <v>1916</v>
      </c>
      <c r="F989" s="22" t="s">
        <v>1829</v>
      </c>
      <c r="G989" s="17" t="str">
        <f>_xlfn.XLOOKUP(D989,'[7]AGUSTUS 2026'!$B:$B,'[7]AGUSTUS 2026'!$I:$I,"Tidak Ditemukan")</f>
        <v>FARIS JAGAD SANTOSA</v>
      </c>
      <c r="H989" s="18" t="str">
        <f>_xlfn.XLOOKUP(D989,[11]sheet!$B:$B,[11]sheet!$A:$A,0)</f>
        <v>SLM06</v>
      </c>
    </row>
    <row r="990" spans="2:8">
      <c r="B990" s="24" t="s">
        <v>927</v>
      </c>
      <c r="C990" s="25" t="s">
        <v>928</v>
      </c>
      <c r="D990" s="26" t="s">
        <v>1029</v>
      </c>
      <c r="E990" s="27" t="s">
        <v>1916</v>
      </c>
      <c r="F990" s="22" t="s">
        <v>1829</v>
      </c>
      <c r="G990" s="17" t="str">
        <f>_xlfn.XLOOKUP(D990,'[7]AGUSTUS 2026'!$B:$B,'[7]AGUSTUS 2026'!$I:$I,"Tidak Ditemukan")</f>
        <v>FARIS JAGAD SANTOSA</v>
      </c>
      <c r="H990" s="18" t="str">
        <f>_xlfn.XLOOKUP(D990,[11]sheet!$B:$B,[11]sheet!$A:$A,0)</f>
        <v>SLM09</v>
      </c>
    </row>
    <row r="991" spans="2:8">
      <c r="B991" s="24" t="s">
        <v>927</v>
      </c>
      <c r="C991" s="25" t="s">
        <v>928</v>
      </c>
      <c r="D991" s="26" t="s">
        <v>1030</v>
      </c>
      <c r="E991" s="27" t="s">
        <v>1916</v>
      </c>
      <c r="F991" s="22" t="s">
        <v>1829</v>
      </c>
      <c r="G991" s="17" t="str">
        <f>_xlfn.XLOOKUP(D991,'[7]AGUSTUS 2026'!$B:$B,'[7]AGUSTUS 2026'!$I:$I,"Tidak Ditemukan")</f>
        <v>FARIS JAGAD SANTOSA</v>
      </c>
      <c r="H991" s="18" t="str">
        <f>_xlfn.XLOOKUP(D991,[11]sheet!$B:$B,[11]sheet!$A:$A,0)</f>
        <v>SLM10</v>
      </c>
    </row>
    <row r="992" spans="2:8">
      <c r="B992" s="24" t="s">
        <v>927</v>
      </c>
      <c r="C992" s="25" t="s">
        <v>928</v>
      </c>
      <c r="D992" s="26" t="s">
        <v>1031</v>
      </c>
      <c r="E992" s="27" t="s">
        <v>1916</v>
      </c>
      <c r="F992" s="22" t="s">
        <v>1829</v>
      </c>
      <c r="G992" s="17" t="str">
        <f>_xlfn.XLOOKUP(D992,'[7]AGUSTUS 2026'!$B:$B,'[7]AGUSTUS 2026'!$I:$I,"Tidak Ditemukan")</f>
        <v>RASTO ZANU MUBIARTO</v>
      </c>
      <c r="H992" s="18" t="str">
        <f>_xlfn.XLOOKUP(D992,[11]sheet!$B:$B,[11]sheet!$A:$A,0)</f>
        <v>SLM10A</v>
      </c>
    </row>
    <row r="993" spans="2:8">
      <c r="B993" s="24" t="s">
        <v>927</v>
      </c>
      <c r="C993" s="25" t="s">
        <v>928</v>
      </c>
      <c r="D993" s="26" t="s">
        <v>1032</v>
      </c>
      <c r="E993" s="27" t="s">
        <v>1916</v>
      </c>
      <c r="F993" s="22" t="s">
        <v>1829</v>
      </c>
      <c r="G993" s="17" t="str">
        <f>_xlfn.XLOOKUP(D993,'[7]AGUSTUS 2026'!$B:$B,'[7]AGUSTUS 2026'!$I:$I,"Tidak Ditemukan")</f>
        <v>RASTO ZANU MUBIARTO</v>
      </c>
      <c r="H993" s="18" t="str">
        <f>_xlfn.XLOOKUP(D993,[11]sheet!$B:$B,[11]sheet!$A:$A,0)</f>
        <v>SLM11</v>
      </c>
    </row>
    <row r="994" spans="2:8">
      <c r="B994" s="24" t="s">
        <v>927</v>
      </c>
      <c r="C994" s="25" t="s">
        <v>928</v>
      </c>
      <c r="D994" s="26" t="s">
        <v>1033</v>
      </c>
      <c r="E994" s="27" t="s">
        <v>1916</v>
      </c>
      <c r="F994" s="22" t="s">
        <v>1829</v>
      </c>
      <c r="G994" s="17" t="str">
        <f>_xlfn.XLOOKUP(D994,'[7]AGUSTUS 2026'!$B:$B,'[7]AGUSTUS 2026'!$I:$I,"Tidak Ditemukan")</f>
        <v>FARIS JAGAD SANTOSA</v>
      </c>
      <c r="H994" s="18" t="str">
        <f>_xlfn.XLOOKUP(D994,[11]sheet!$B:$B,[11]sheet!$A:$A,0)</f>
        <v>SLM12</v>
      </c>
    </row>
    <row r="995" spans="2:8">
      <c r="B995" s="24" t="s">
        <v>927</v>
      </c>
      <c r="C995" s="25" t="s">
        <v>928</v>
      </c>
      <c r="D995" s="26" t="s">
        <v>1034</v>
      </c>
      <c r="E995" s="27" t="s">
        <v>1916</v>
      </c>
      <c r="F995" s="22" t="s">
        <v>1829</v>
      </c>
      <c r="G995" s="17" t="str">
        <f>_xlfn.XLOOKUP(D995,'[7]AGUSTUS 2026'!$B:$B,'[7]AGUSTUS 2026'!$I:$I,"Tidak Ditemukan")</f>
        <v>FARIS JAGAD SANTOSA</v>
      </c>
      <c r="H995" s="18" t="str">
        <f>_xlfn.XLOOKUP(D995,[11]sheet!$B:$B,[11]sheet!$A:$A,0)</f>
        <v>SLM15</v>
      </c>
    </row>
    <row r="996" spans="2:8">
      <c r="B996" s="24" t="s">
        <v>927</v>
      </c>
      <c r="C996" s="25" t="s">
        <v>928</v>
      </c>
      <c r="D996" s="26" t="s">
        <v>1035</v>
      </c>
      <c r="E996" s="27" t="s">
        <v>1916</v>
      </c>
      <c r="F996" s="22" t="s">
        <v>1829</v>
      </c>
      <c r="G996" s="17" t="str">
        <f>_xlfn.XLOOKUP(D996,'[7]AGUSTUS 2026'!$B:$B,'[7]AGUSTUS 2026'!$I:$I,"Tidak Ditemukan")</f>
        <v>FARIS JAGAD SANTOSA</v>
      </c>
      <c r="H996" s="18" t="str">
        <f>_xlfn.XLOOKUP(D996,[11]sheet!$B:$B,[11]sheet!$A:$A,0)</f>
        <v>SLM17A</v>
      </c>
    </row>
    <row r="997" spans="2:8">
      <c r="B997" s="24" t="s">
        <v>927</v>
      </c>
      <c r="C997" s="25" t="s">
        <v>928</v>
      </c>
      <c r="D997" s="26" t="s">
        <v>1036</v>
      </c>
      <c r="E997" s="27" t="s">
        <v>1916</v>
      </c>
      <c r="F997" s="22" t="s">
        <v>1829</v>
      </c>
      <c r="G997" s="17" t="str">
        <f>_xlfn.XLOOKUP(D997,'[7]AGUSTUS 2026'!$B:$B,'[7]AGUSTUS 2026'!$I:$I,"Tidak Ditemukan")</f>
        <v>RASTO ZANU MUBIARTO</v>
      </c>
      <c r="H997" s="18" t="str">
        <f>_xlfn.XLOOKUP(D997,[11]sheet!$B:$B,[11]sheet!$A:$A,0)</f>
        <v>SLM20</v>
      </c>
    </row>
    <row r="998" spans="2:8">
      <c r="B998" s="24" t="s">
        <v>927</v>
      </c>
      <c r="C998" s="25" t="s">
        <v>928</v>
      </c>
      <c r="D998" s="26" t="s">
        <v>1037</v>
      </c>
      <c r="E998" s="27" t="s">
        <v>1916</v>
      </c>
      <c r="F998" s="22" t="s">
        <v>1829</v>
      </c>
      <c r="G998" s="17" t="str">
        <f>_xlfn.XLOOKUP(D998,'[7]AGUSTUS 2026'!$B:$B,'[7]AGUSTUS 2026'!$I:$I,"Tidak Ditemukan")</f>
        <v>RASTO ZANU MUBIARTO</v>
      </c>
      <c r="H998" s="18" t="str">
        <f>_xlfn.XLOOKUP(D998,[11]sheet!$B:$B,[11]sheet!$A:$A,0)</f>
        <v>SLM21</v>
      </c>
    </row>
    <row r="999" spans="2:8">
      <c r="B999" s="24" t="s">
        <v>927</v>
      </c>
      <c r="C999" s="25" t="s">
        <v>928</v>
      </c>
      <c r="D999" s="26" t="s">
        <v>1038</v>
      </c>
      <c r="E999" s="27" t="s">
        <v>1916</v>
      </c>
      <c r="F999" s="22" t="s">
        <v>1829</v>
      </c>
      <c r="G999" s="17" t="str">
        <f>_xlfn.XLOOKUP(D999,'[7]AGUSTUS 2026'!$B:$B,'[7]AGUSTUS 2026'!$I:$I,"Tidak Ditemukan")</f>
        <v>RASTO ZANU MUBIARTO</v>
      </c>
      <c r="H999" s="18" t="str">
        <f>_xlfn.XLOOKUP(D999,[11]sheet!$B:$B,[11]sheet!$A:$A,0)</f>
        <v>SLM22</v>
      </c>
    </row>
    <row r="1000" spans="2:8">
      <c r="B1000" s="24" t="s">
        <v>927</v>
      </c>
      <c r="C1000" s="25" t="s">
        <v>928</v>
      </c>
      <c r="D1000" s="26" t="s">
        <v>1039</v>
      </c>
      <c r="E1000" s="27" t="s">
        <v>1916</v>
      </c>
      <c r="F1000" s="22" t="s">
        <v>1829</v>
      </c>
      <c r="G1000" s="17" t="str">
        <f>_xlfn.XLOOKUP(D1000,'[7]AGUSTUS 2026'!$B:$B,'[7]AGUSTUS 2026'!$I:$I,"Tidak Ditemukan")</f>
        <v>FARIS JAGAD SANTOSA</v>
      </c>
      <c r="H1000" s="18" t="str">
        <f>_xlfn.XLOOKUP(D1000,[11]sheet!$B:$B,[11]sheet!$A:$A,0)</f>
        <v>SLM23</v>
      </c>
    </row>
    <row r="1001" spans="2:8">
      <c r="B1001" s="24" t="s">
        <v>927</v>
      </c>
      <c r="C1001" s="25" t="s">
        <v>928</v>
      </c>
      <c r="D1001" s="26" t="s">
        <v>1040</v>
      </c>
      <c r="E1001" s="27" t="s">
        <v>1916</v>
      </c>
      <c r="F1001" s="22" t="s">
        <v>1830</v>
      </c>
      <c r="G1001" s="17" t="str">
        <f>_xlfn.XLOOKUP(D1001,'[7]AGUSTUS 2026'!$B:$B,'[7]AGUSTUS 2026'!$I:$I,"Tidak Ditemukan")</f>
        <v>OKI WILLYANTO</v>
      </c>
      <c r="H1001" s="18" t="str">
        <f>_xlfn.XLOOKUP(D1001,[11]sheet!$B:$B,[11]sheet!$A:$A,0)</f>
        <v>SOC01</v>
      </c>
    </row>
    <row r="1002" spans="2:8">
      <c r="B1002" s="24" t="s">
        <v>927</v>
      </c>
      <c r="C1002" s="25" t="s">
        <v>928</v>
      </c>
      <c r="D1002" s="26" t="s">
        <v>1041</v>
      </c>
      <c r="E1002" s="27" t="s">
        <v>1916</v>
      </c>
      <c r="F1002" s="22" t="s">
        <v>1830</v>
      </c>
      <c r="G1002" s="17" t="str">
        <f>_xlfn.XLOOKUP(D1002,'[7]AGUSTUS 2026'!$B:$B,'[7]AGUSTUS 2026'!$I:$I,"Tidak Ditemukan")</f>
        <v>MUHAMMAD CHAIRIL ANAM</v>
      </c>
      <c r="H1002" s="18" t="str">
        <f>_xlfn.XLOOKUP(D1002,[11]sheet!$B:$B,[11]sheet!$A:$A,0)</f>
        <v>SOC04</v>
      </c>
    </row>
    <row r="1003" spans="2:8">
      <c r="B1003" s="24" t="s">
        <v>927</v>
      </c>
      <c r="C1003" s="25" t="s">
        <v>928</v>
      </c>
      <c r="D1003" s="26" t="s">
        <v>1042</v>
      </c>
      <c r="E1003" s="27" t="s">
        <v>1916</v>
      </c>
      <c r="F1003" s="22" t="s">
        <v>1830</v>
      </c>
      <c r="G1003" s="17" t="str">
        <f>_xlfn.XLOOKUP(D1003,'[7]AGUSTUS 2026'!$B:$B,'[7]AGUSTUS 2026'!$I:$I,"Tidak Ditemukan")</f>
        <v>FAJAR MAFAZAKI</v>
      </c>
      <c r="H1003" s="18" t="str">
        <f>_xlfn.XLOOKUP(D1003,[11]sheet!$B:$B,[11]sheet!$A:$A,0)</f>
        <v>SOC06</v>
      </c>
    </row>
    <row r="1004" spans="2:8">
      <c r="B1004" s="24" t="s">
        <v>927</v>
      </c>
      <c r="C1004" s="25" t="s">
        <v>928</v>
      </c>
      <c r="D1004" s="26" t="s">
        <v>1043</v>
      </c>
      <c r="E1004" s="27" t="s">
        <v>1916</v>
      </c>
      <c r="F1004" s="22" t="s">
        <v>1830</v>
      </c>
      <c r="G1004" s="17" t="str">
        <f>_xlfn.XLOOKUP(D1004,'[7]AGUSTUS 2026'!$B:$B,'[7]AGUSTUS 2026'!$I:$I,"Tidak Ditemukan")</f>
        <v>FAJAR MAFAZAKI</v>
      </c>
      <c r="H1004" s="18" t="str">
        <f>_xlfn.XLOOKUP(D1004,[11]sheet!$B:$B,[11]sheet!$A:$A,0)</f>
        <v>SOC09</v>
      </c>
    </row>
    <row r="1005" spans="2:8">
      <c r="B1005" s="24" t="s">
        <v>927</v>
      </c>
      <c r="C1005" s="25" t="s">
        <v>928</v>
      </c>
      <c r="D1005" s="26" t="s">
        <v>1044</v>
      </c>
      <c r="E1005" s="27" t="s">
        <v>1916</v>
      </c>
      <c r="F1005" s="22" t="s">
        <v>1830</v>
      </c>
      <c r="G1005" s="17" t="str">
        <f>_xlfn.XLOOKUP(D1005,'[7]AGUSTUS 2026'!$B:$B,'[7]AGUSTUS 2026'!$I:$I,"Tidak Ditemukan")</f>
        <v>OKI WILLYANTO</v>
      </c>
      <c r="H1005" s="18" t="str">
        <f>_xlfn.XLOOKUP(D1005,[11]sheet!$B:$B,[11]sheet!$A:$A,0)</f>
        <v>SOC10</v>
      </c>
    </row>
    <row r="1006" spans="2:8">
      <c r="B1006" s="24" t="s">
        <v>927</v>
      </c>
      <c r="C1006" s="25" t="s">
        <v>928</v>
      </c>
      <c r="D1006" s="26" t="s">
        <v>1045</v>
      </c>
      <c r="E1006" s="27" t="s">
        <v>1916</v>
      </c>
      <c r="F1006" s="22" t="s">
        <v>1830</v>
      </c>
      <c r="G1006" s="17" t="str">
        <f>_xlfn.XLOOKUP(D1006,'[7]AGUSTUS 2026'!$B:$B,'[7]AGUSTUS 2026'!$I:$I,"Tidak Ditemukan")</f>
        <v>FAJAR MAFAZAKI</v>
      </c>
      <c r="H1006" s="18" t="str">
        <f>_xlfn.XLOOKUP(D1006,[11]sheet!$B:$B,[11]sheet!$A:$A,0)</f>
        <v>SOC12</v>
      </c>
    </row>
    <row r="1007" spans="2:8">
      <c r="B1007" s="24" t="s">
        <v>927</v>
      </c>
      <c r="C1007" s="25" t="s">
        <v>928</v>
      </c>
      <c r="D1007" s="26" t="s">
        <v>1046</v>
      </c>
      <c r="E1007" s="27" t="s">
        <v>1916</v>
      </c>
      <c r="F1007" s="22" t="s">
        <v>1830</v>
      </c>
      <c r="G1007" s="17" t="str">
        <f>_xlfn.XLOOKUP(D1007,'[7]AGUSTUS 2026'!$B:$B,'[7]AGUSTUS 2026'!$I:$I,"Tidak Ditemukan")</f>
        <v>FAJAR MAFAZAKI</v>
      </c>
      <c r="H1007" s="18" t="str">
        <f>_xlfn.XLOOKUP(D1007,[11]sheet!$B:$B,[11]sheet!$A:$A,0)</f>
        <v>SOC13</v>
      </c>
    </row>
    <row r="1008" spans="2:8">
      <c r="B1008" s="24" t="s">
        <v>927</v>
      </c>
      <c r="C1008" s="25" t="s">
        <v>928</v>
      </c>
      <c r="D1008" s="26" t="s">
        <v>1047</v>
      </c>
      <c r="E1008" s="27" t="s">
        <v>1916</v>
      </c>
      <c r="F1008" s="22" t="s">
        <v>1830</v>
      </c>
      <c r="G1008" s="17" t="str">
        <f>_xlfn.XLOOKUP(D1008,'[7]AGUSTUS 2026'!$B:$B,'[7]AGUSTUS 2026'!$I:$I,"Tidak Ditemukan")</f>
        <v>FAJAR MAFAZAKI</v>
      </c>
      <c r="H1008" s="18" t="str">
        <f>_xlfn.XLOOKUP(D1008,[11]sheet!$B:$B,[11]sheet!$A:$A,0)</f>
        <v>SOC14</v>
      </c>
    </row>
    <row r="1009" spans="2:8">
      <c r="B1009" s="24" t="s">
        <v>927</v>
      </c>
      <c r="C1009" s="25" t="s">
        <v>928</v>
      </c>
      <c r="D1009" s="26" t="s">
        <v>1048</v>
      </c>
      <c r="E1009" s="27" t="s">
        <v>1916</v>
      </c>
      <c r="F1009" s="22" t="s">
        <v>1830</v>
      </c>
      <c r="G1009" s="17" t="str">
        <f>_xlfn.XLOOKUP(D1009,'[7]AGUSTUS 2026'!$B:$B,'[7]AGUSTUS 2026'!$I:$I,"Tidak Ditemukan")</f>
        <v>FAJAR MAFAZAKI</v>
      </c>
      <c r="H1009" s="18" t="str">
        <f>_xlfn.XLOOKUP(D1009,[11]sheet!$B:$B,[11]sheet!$A:$A,0)</f>
        <v>SOC15</v>
      </c>
    </row>
    <row r="1010" spans="2:8">
      <c r="B1010" s="24" t="s">
        <v>927</v>
      </c>
      <c r="C1010" s="25" t="s">
        <v>928</v>
      </c>
      <c r="D1010" s="26" t="s">
        <v>1049</v>
      </c>
      <c r="E1010" s="27" t="s">
        <v>1916</v>
      </c>
      <c r="F1010" s="22" t="s">
        <v>1830</v>
      </c>
      <c r="G1010" s="17" t="str">
        <f>_xlfn.XLOOKUP(D1010,'[7]AGUSTUS 2026'!$B:$B,'[7]AGUSTUS 2026'!$I:$I,"Tidak Ditemukan")</f>
        <v>FAJAR MAFAZAKI</v>
      </c>
      <c r="H1010" s="18" t="str">
        <f>_xlfn.XLOOKUP(D1010,[11]sheet!$B:$B,[11]sheet!$A:$A,0)</f>
        <v>SOC16</v>
      </c>
    </row>
    <row r="1011" spans="2:8">
      <c r="B1011" s="24" t="s">
        <v>927</v>
      </c>
      <c r="C1011" s="25" t="s">
        <v>928</v>
      </c>
      <c r="D1011" s="26" t="s">
        <v>1050</v>
      </c>
      <c r="E1011" s="27" t="s">
        <v>1916</v>
      </c>
      <c r="F1011" s="22" t="s">
        <v>1830</v>
      </c>
      <c r="G1011" s="17" t="str">
        <f>_xlfn.XLOOKUP(D1011,'[7]AGUSTUS 2026'!$B:$B,'[7]AGUSTUS 2026'!$I:$I,"Tidak Ditemukan")</f>
        <v>FAJAR MAFAZAKI</v>
      </c>
      <c r="H1011" s="18" t="str">
        <f>_xlfn.XLOOKUP(D1011,[11]sheet!$B:$B,[11]sheet!$A:$A,0)</f>
        <v>SOC17</v>
      </c>
    </row>
    <row r="1012" spans="2:8">
      <c r="B1012" s="24" t="s">
        <v>927</v>
      </c>
      <c r="C1012" s="25" t="s">
        <v>928</v>
      </c>
      <c r="D1012" s="26" t="s">
        <v>1051</v>
      </c>
      <c r="E1012" s="27" t="s">
        <v>1916</v>
      </c>
      <c r="F1012" s="22" t="s">
        <v>1830</v>
      </c>
      <c r="G1012" s="17" t="str">
        <f>_xlfn.XLOOKUP(D1012,'[7]AGUSTUS 2026'!$B:$B,'[7]AGUSTUS 2026'!$I:$I,"Tidak Ditemukan")</f>
        <v>OKI WILLYANTO</v>
      </c>
      <c r="H1012" s="18" t="str">
        <f>_xlfn.XLOOKUP(D1012,[11]sheet!$B:$B,[11]sheet!$A:$A,0)</f>
        <v>SOC18</v>
      </c>
    </row>
    <row r="1013" spans="2:8">
      <c r="B1013" s="24" t="s">
        <v>927</v>
      </c>
      <c r="C1013" s="25" t="s">
        <v>928</v>
      </c>
      <c r="D1013" s="26" t="s">
        <v>1052</v>
      </c>
      <c r="E1013" s="27" t="s">
        <v>1916</v>
      </c>
      <c r="F1013" s="22" t="s">
        <v>1830</v>
      </c>
      <c r="G1013" s="17" t="str">
        <f>_xlfn.XLOOKUP(D1013,'[7]AGUSTUS 2026'!$B:$B,'[7]AGUSTUS 2026'!$I:$I,"Tidak Ditemukan")</f>
        <v>OKI WILLYANTO</v>
      </c>
      <c r="H1013" s="18" t="str">
        <f>_xlfn.XLOOKUP(D1013,[11]sheet!$B:$B,[11]sheet!$A:$A,0)</f>
        <v>SOC21</v>
      </c>
    </row>
    <row r="1014" spans="2:8">
      <c r="B1014" s="24" t="s">
        <v>927</v>
      </c>
      <c r="C1014" s="25" t="s">
        <v>928</v>
      </c>
      <c r="D1014" s="26" t="s">
        <v>1053</v>
      </c>
      <c r="E1014" s="27" t="s">
        <v>1916</v>
      </c>
      <c r="F1014" s="22" t="s">
        <v>1830</v>
      </c>
      <c r="G1014" s="17" t="str">
        <f>_xlfn.XLOOKUP(D1014,'[7]AGUSTUS 2026'!$B:$B,'[7]AGUSTUS 2026'!$I:$I,"Tidak Ditemukan")</f>
        <v>OKI WILLYANTO</v>
      </c>
      <c r="H1014" s="18" t="str">
        <f>_xlfn.XLOOKUP(D1014,[11]sheet!$B:$B,[11]sheet!$A:$A,0)</f>
        <v>SOC24</v>
      </c>
    </row>
    <row r="1015" spans="2:8">
      <c r="B1015" s="24" t="s">
        <v>927</v>
      </c>
      <c r="C1015" s="25" t="s">
        <v>928</v>
      </c>
      <c r="D1015" s="26" t="s">
        <v>1054</v>
      </c>
      <c r="E1015" s="27" t="s">
        <v>1916</v>
      </c>
      <c r="F1015" s="22" t="s">
        <v>1830</v>
      </c>
      <c r="G1015" s="17" t="str">
        <f>_xlfn.XLOOKUP(D1015,'[7]AGUSTUS 2026'!$B:$B,'[7]AGUSTUS 2026'!$I:$I,"Tidak Ditemukan")</f>
        <v>FAJAR MAFAZAKI</v>
      </c>
      <c r="H1015" s="18" t="str">
        <f>_xlfn.XLOOKUP(D1015,[11]sheet!$B:$B,[11]sheet!$A:$A,0)</f>
        <v>SOC26</v>
      </c>
    </row>
    <row r="1016" spans="2:8">
      <c r="B1016" s="24" t="s">
        <v>927</v>
      </c>
      <c r="C1016" s="25" t="s">
        <v>928</v>
      </c>
      <c r="D1016" s="26" t="s">
        <v>1055</v>
      </c>
      <c r="E1016" s="27" t="s">
        <v>1916</v>
      </c>
      <c r="F1016" s="22" t="s">
        <v>1830</v>
      </c>
      <c r="G1016" s="17" t="str">
        <f>_xlfn.XLOOKUP(D1016,'[7]AGUSTUS 2026'!$B:$B,'[7]AGUSTUS 2026'!$I:$I,"Tidak Ditemukan")</f>
        <v>FAJAR MAFAZAKI</v>
      </c>
      <c r="H1016" s="18" t="str">
        <f>_xlfn.XLOOKUP(D1016,[11]sheet!$B:$B,[11]sheet!$A:$A,0)</f>
        <v>SOC27</v>
      </c>
    </row>
    <row r="1017" spans="2:8">
      <c r="B1017" s="24" t="s">
        <v>927</v>
      </c>
      <c r="C1017" s="25" t="s">
        <v>928</v>
      </c>
      <c r="D1017" s="26" t="s">
        <v>1056</v>
      </c>
      <c r="E1017" s="27" t="s">
        <v>1916</v>
      </c>
      <c r="F1017" s="22" t="s">
        <v>1830</v>
      </c>
      <c r="G1017" s="17" t="str">
        <f>_xlfn.XLOOKUP(D1017,'[7]AGUSTUS 2026'!$B:$B,'[7]AGUSTUS 2026'!$I:$I,"Tidak Ditemukan")</f>
        <v>FERY SAPUTRO</v>
      </c>
      <c r="H1017" s="18" t="str">
        <f>_xlfn.XLOOKUP(D1017,[11]sheet!$B:$B,[11]sheet!$A:$A,0)</f>
        <v>SRN01</v>
      </c>
    </row>
    <row r="1018" spans="2:8">
      <c r="B1018" s="24" t="s">
        <v>927</v>
      </c>
      <c r="C1018" s="25" t="s">
        <v>928</v>
      </c>
      <c r="D1018" s="26" t="s">
        <v>1057</v>
      </c>
      <c r="E1018" s="27" t="s">
        <v>1916</v>
      </c>
      <c r="F1018" s="22" t="s">
        <v>1830</v>
      </c>
      <c r="G1018" s="17" t="str">
        <f>_xlfn.XLOOKUP(D1018,'[7]AGUSTUS 2026'!$B:$B,'[7]AGUSTUS 2026'!$I:$I,"Tidak Ditemukan")</f>
        <v>FERY SAPUTRO</v>
      </c>
      <c r="H1018" s="18" t="str">
        <f>_xlfn.XLOOKUP(D1018,[11]sheet!$B:$B,[11]sheet!$A:$A,0)</f>
        <v>SRN02</v>
      </c>
    </row>
    <row r="1019" spans="2:8">
      <c r="B1019" s="24" t="s">
        <v>927</v>
      </c>
      <c r="C1019" s="25" t="s">
        <v>928</v>
      </c>
      <c r="D1019" s="26" t="s">
        <v>1058</v>
      </c>
      <c r="E1019" s="27" t="s">
        <v>1916</v>
      </c>
      <c r="F1019" s="22" t="s">
        <v>1830</v>
      </c>
      <c r="G1019" s="17" t="str">
        <f>_xlfn.XLOOKUP(D1019,'[7]AGUSTUS 2026'!$B:$B,'[7]AGUSTUS 2026'!$I:$I,"Tidak Ditemukan")</f>
        <v>FERY SAPUTRO</v>
      </c>
      <c r="H1019" s="18" t="str">
        <f>_xlfn.XLOOKUP(D1019,[11]sheet!$B:$B,[11]sheet!$A:$A,0)</f>
        <v>SRN03</v>
      </c>
    </row>
    <row r="1020" spans="2:8">
      <c r="B1020" s="24" t="s">
        <v>927</v>
      </c>
      <c r="C1020" s="25" t="s">
        <v>928</v>
      </c>
      <c r="D1020" s="26" t="s">
        <v>1059</v>
      </c>
      <c r="E1020" s="27" t="s">
        <v>1916</v>
      </c>
      <c r="F1020" s="22" t="s">
        <v>1830</v>
      </c>
      <c r="G1020" s="17" t="str">
        <f>_xlfn.XLOOKUP(D1020,'[7]AGUSTUS 2026'!$B:$B,'[7]AGUSTUS 2026'!$I:$I,"Tidak Ditemukan")</f>
        <v>FERY SAPUTRO</v>
      </c>
      <c r="H1020" s="18" t="str">
        <f>_xlfn.XLOOKUP(D1020,[11]sheet!$B:$B,[11]sheet!$A:$A,0)</f>
        <v>SRN04</v>
      </c>
    </row>
    <row r="1021" spans="2:8">
      <c r="B1021" s="24" t="s">
        <v>927</v>
      </c>
      <c r="C1021" s="25" t="s">
        <v>928</v>
      </c>
      <c r="D1021" s="26" t="s">
        <v>1060</v>
      </c>
      <c r="E1021" s="27" t="s">
        <v>1916</v>
      </c>
      <c r="F1021" s="22" t="s">
        <v>1830</v>
      </c>
      <c r="G1021" s="17" t="str">
        <f>_xlfn.XLOOKUP(D1021,'[7]AGUSTUS 2026'!$B:$B,'[7]AGUSTUS 2026'!$I:$I,"Tidak Ditemukan")</f>
        <v>FERY SAPUTRO</v>
      </c>
      <c r="H1021" s="18" t="str">
        <f>_xlfn.XLOOKUP(D1021,[11]sheet!$B:$B,[11]sheet!$A:$A,0)</f>
        <v>SRN05</v>
      </c>
    </row>
    <row r="1022" spans="2:8">
      <c r="B1022" s="24" t="s">
        <v>927</v>
      </c>
      <c r="C1022" s="25" t="s">
        <v>928</v>
      </c>
      <c r="D1022" s="26" t="s">
        <v>1061</v>
      </c>
      <c r="E1022" s="27" t="s">
        <v>1916</v>
      </c>
      <c r="F1022" s="22" t="s">
        <v>1830</v>
      </c>
      <c r="G1022" s="17" t="str">
        <f>_xlfn.XLOOKUP(D1022,'[7]AGUSTUS 2026'!$B:$B,'[7]AGUSTUS 2026'!$I:$I,"Tidak Ditemukan")</f>
        <v>FERY SAPUTRO</v>
      </c>
      <c r="H1022" s="18" t="str">
        <f>_xlfn.XLOOKUP(D1022,[11]sheet!$B:$B,[11]sheet!$A:$A,0)</f>
        <v>SRN06</v>
      </c>
    </row>
    <row r="1023" spans="2:8">
      <c r="B1023" s="24" t="s">
        <v>927</v>
      </c>
      <c r="C1023" s="25" t="s">
        <v>928</v>
      </c>
      <c r="D1023" s="26" t="s">
        <v>1062</v>
      </c>
      <c r="E1023" s="27" t="s">
        <v>1916</v>
      </c>
      <c r="F1023" s="22" t="s">
        <v>1830</v>
      </c>
      <c r="G1023" s="17" t="str">
        <f>_xlfn.XLOOKUP(D1023,'[7]AGUSTUS 2026'!$B:$B,'[7]AGUSTUS 2026'!$I:$I,"Tidak Ditemukan")</f>
        <v>FERY SAPUTRO</v>
      </c>
      <c r="H1023" s="18" t="str">
        <f>_xlfn.XLOOKUP(D1023,[11]sheet!$B:$B,[11]sheet!$A:$A,0)</f>
        <v>SRN08</v>
      </c>
    </row>
    <row r="1024" spans="2:8">
      <c r="B1024" s="24" t="s">
        <v>927</v>
      </c>
      <c r="C1024" s="25" t="s">
        <v>928</v>
      </c>
      <c r="D1024" s="26" t="s">
        <v>1063</v>
      </c>
      <c r="E1024" s="27" t="s">
        <v>1916</v>
      </c>
      <c r="F1024" s="22" t="s">
        <v>1830</v>
      </c>
      <c r="G1024" s="17" t="str">
        <f>_xlfn.XLOOKUP(D1024,'[7]AGUSTUS 2026'!$B:$B,'[7]AGUSTUS 2026'!$I:$I,"Tidak Ditemukan")</f>
        <v>FERY SAPUTRO</v>
      </c>
      <c r="H1024" s="18" t="str">
        <f>_xlfn.XLOOKUP(D1024,[11]sheet!$B:$B,[11]sheet!$A:$A,0)</f>
        <v>SRN10</v>
      </c>
    </row>
    <row r="1025" spans="2:8">
      <c r="B1025" s="24" t="s">
        <v>927</v>
      </c>
      <c r="C1025" s="25" t="s">
        <v>928</v>
      </c>
      <c r="D1025" s="26" t="s">
        <v>1064</v>
      </c>
      <c r="E1025" s="27" t="s">
        <v>1916</v>
      </c>
      <c r="F1025" s="22" t="s">
        <v>1830</v>
      </c>
      <c r="G1025" s="17" t="str">
        <f>_xlfn.XLOOKUP(D1025,'[7]AGUSTUS 2026'!$B:$B,'[7]AGUSTUS 2026'!$I:$I,"Tidak Ditemukan")</f>
        <v>MUHAMMAD CHAIRIL ANAM</v>
      </c>
      <c r="H1025" s="18" t="str">
        <f>_xlfn.XLOOKUP(D1025,[11]sheet!$B:$B,[11]sheet!$A:$A,0)</f>
        <v>SUJ01</v>
      </c>
    </row>
    <row r="1026" spans="2:8">
      <c r="B1026" s="24" t="s">
        <v>927</v>
      </c>
      <c r="C1026" s="25" t="s">
        <v>928</v>
      </c>
      <c r="D1026" s="26" t="s">
        <v>1065</v>
      </c>
      <c r="E1026" s="27" t="s">
        <v>1916</v>
      </c>
      <c r="F1026" s="22" t="s">
        <v>1830</v>
      </c>
      <c r="G1026" s="17" t="str">
        <f>_xlfn.XLOOKUP(D1026,'[7]AGUSTUS 2026'!$B:$B,'[7]AGUSTUS 2026'!$I:$I,"Tidak Ditemukan")</f>
        <v>MUHAMMAD CHAIRIL ANAM</v>
      </c>
      <c r="H1026" s="18" t="str">
        <f>_xlfn.XLOOKUP(D1026,[11]sheet!$B:$B,[11]sheet!$A:$A,0)</f>
        <v>SUJ02</v>
      </c>
    </row>
    <row r="1027" spans="2:8">
      <c r="B1027" s="24" t="s">
        <v>927</v>
      </c>
      <c r="C1027" s="25" t="s">
        <v>928</v>
      </c>
      <c r="D1027" s="26" t="s">
        <v>1066</v>
      </c>
      <c r="E1027" s="27" t="s">
        <v>1916</v>
      </c>
      <c r="F1027" s="22" t="s">
        <v>1830</v>
      </c>
      <c r="G1027" s="17" t="str">
        <f>_xlfn.XLOOKUP(D1027,'[7]AGUSTUS 2026'!$B:$B,'[7]AGUSTUS 2026'!$I:$I,"Tidak Ditemukan")</f>
        <v>MUHAMMAD CHAIRIL ANAM</v>
      </c>
      <c r="H1027" s="18" t="str">
        <f>_xlfn.XLOOKUP(D1027,[11]sheet!$B:$B,[11]sheet!$A:$A,0)</f>
        <v>SUJ03</v>
      </c>
    </row>
    <row r="1028" spans="2:8">
      <c r="B1028" s="24" t="s">
        <v>927</v>
      </c>
      <c r="C1028" s="25" t="s">
        <v>928</v>
      </c>
      <c r="D1028" s="26" t="s">
        <v>1067</v>
      </c>
      <c r="E1028" s="27" t="s">
        <v>1916</v>
      </c>
      <c r="F1028" s="22" t="s">
        <v>1830</v>
      </c>
      <c r="G1028" s="17" t="str">
        <f>_xlfn.XLOOKUP(D1028,'[7]AGUSTUS 2026'!$B:$B,'[7]AGUSTUS 2026'!$I:$I,"Tidak Ditemukan")</f>
        <v>MUHAMMAD CHAIRIL ANAM</v>
      </c>
      <c r="H1028" s="18" t="str">
        <f>_xlfn.XLOOKUP(D1028,[11]sheet!$B:$B,[11]sheet!$A:$A,0)</f>
        <v>SUJ04</v>
      </c>
    </row>
    <row r="1029" spans="2:8">
      <c r="B1029" s="24" t="s">
        <v>927</v>
      </c>
      <c r="C1029" s="25" t="s">
        <v>928</v>
      </c>
      <c r="D1029" s="26" t="s">
        <v>1068</v>
      </c>
      <c r="E1029" s="27" t="s">
        <v>1916</v>
      </c>
      <c r="F1029" s="22" t="s">
        <v>1830</v>
      </c>
      <c r="G1029" s="17" t="str">
        <f>_xlfn.XLOOKUP(D1029,'[7]AGUSTUS 2026'!$B:$B,'[7]AGUSTUS 2026'!$I:$I,"Tidak Ditemukan")</f>
        <v>MUHAMMAD CHAIRIL ANAM</v>
      </c>
      <c r="H1029" s="18" t="str">
        <f>_xlfn.XLOOKUP(D1029,[11]sheet!$B:$B,[11]sheet!$A:$A,0)</f>
        <v>SUJ06</v>
      </c>
    </row>
    <row r="1030" spans="2:8">
      <c r="B1030" s="24" t="s">
        <v>927</v>
      </c>
      <c r="C1030" s="25" t="s">
        <v>928</v>
      </c>
      <c r="D1030" s="26" t="s">
        <v>1069</v>
      </c>
      <c r="E1030" s="27" t="s">
        <v>1916</v>
      </c>
      <c r="F1030" s="22" t="s">
        <v>1830</v>
      </c>
      <c r="G1030" s="17" t="str">
        <f>_xlfn.XLOOKUP(D1030,'[7]AGUSTUS 2026'!$B:$B,'[7]AGUSTUS 2026'!$I:$I,"Tidak Ditemukan")</f>
        <v>MUHAMMAD CHAIRIL ANAM</v>
      </c>
      <c r="H1030" s="18" t="str">
        <f>_xlfn.XLOOKUP(D1030,[11]sheet!$B:$B,[11]sheet!$A:$A,0)</f>
        <v>SUJ07</v>
      </c>
    </row>
    <row r="1031" spans="2:8">
      <c r="B1031" s="24" t="s">
        <v>927</v>
      </c>
      <c r="C1031" s="25" t="s">
        <v>928</v>
      </c>
      <c r="D1031" s="26" t="s">
        <v>1070</v>
      </c>
      <c r="E1031" s="27" t="s">
        <v>1916</v>
      </c>
      <c r="F1031" s="22" t="s">
        <v>1830</v>
      </c>
      <c r="G1031" s="17" t="str">
        <f>_xlfn.XLOOKUP(D1031,'[7]AGUSTUS 2026'!$B:$B,'[7]AGUSTUS 2026'!$I:$I,"Tidak Ditemukan")</f>
        <v>MUHAMMAD CHAIRIL ANAM</v>
      </c>
      <c r="H1031" s="18" t="str">
        <f>_xlfn.XLOOKUP(D1031,[11]sheet!$B:$B,[11]sheet!$A:$A,0)</f>
        <v>SUJ08</v>
      </c>
    </row>
    <row r="1032" spans="2:8">
      <c r="B1032" s="24" t="s">
        <v>927</v>
      </c>
      <c r="C1032" s="25" t="s">
        <v>928</v>
      </c>
      <c r="D1032" s="26" t="s">
        <v>1071</v>
      </c>
      <c r="E1032" s="27" t="s">
        <v>1916</v>
      </c>
      <c r="F1032" s="22" t="s">
        <v>1830</v>
      </c>
      <c r="G1032" s="17" t="str">
        <f>_xlfn.XLOOKUP(D1032,'[7]AGUSTUS 2026'!$B:$B,'[7]AGUSTUS 2026'!$I:$I,"Tidak Ditemukan")</f>
        <v>MUHAMMAD CHAIRIL ANAM</v>
      </c>
      <c r="H1032" s="18" t="str">
        <f>_xlfn.XLOOKUP(D1032,[11]sheet!$B:$B,[11]sheet!$A:$A,0)</f>
        <v>SUJ09</v>
      </c>
    </row>
    <row r="1033" spans="2:8">
      <c r="B1033" s="24" t="s">
        <v>927</v>
      </c>
      <c r="C1033" s="25" t="s">
        <v>928</v>
      </c>
      <c r="D1033" s="26" t="s">
        <v>1072</v>
      </c>
      <c r="E1033" s="27" t="s">
        <v>1916</v>
      </c>
      <c r="F1033" s="22" t="s">
        <v>1830</v>
      </c>
      <c r="G1033" s="17" t="str">
        <f>_xlfn.XLOOKUP(D1033,'[7]AGUSTUS 2026'!$B:$B,'[7]AGUSTUS 2026'!$I:$I,"Tidak Ditemukan")</f>
        <v>MUHAMMAD CHAIRIL ANAM</v>
      </c>
      <c r="H1033" s="18" t="str">
        <f>_xlfn.XLOOKUP(D1033,[11]sheet!$B:$B,[11]sheet!$A:$A,0)</f>
        <v>SUJ10</v>
      </c>
    </row>
    <row r="1034" spans="2:8">
      <c r="B1034" s="24" t="s">
        <v>927</v>
      </c>
      <c r="C1034" s="25" t="s">
        <v>928</v>
      </c>
      <c r="D1034" s="26" t="s">
        <v>1073</v>
      </c>
      <c r="E1034" s="27" t="s">
        <v>1916</v>
      </c>
      <c r="F1034" s="22" t="s">
        <v>1830</v>
      </c>
      <c r="G1034" s="17" t="str">
        <f>_xlfn.XLOOKUP(D1034,'[7]AGUSTUS 2026'!$B:$B,'[7]AGUSTUS 2026'!$I:$I,"Tidak Ditemukan")</f>
        <v>JOKO NDARU FEBRIYANTO</v>
      </c>
      <c r="H1034" s="18" t="str">
        <f>_xlfn.XLOOKUP(D1034,[11]sheet!$B:$B,[11]sheet!$A:$A,0)</f>
        <v>WGI01</v>
      </c>
    </row>
    <row r="1035" spans="2:8">
      <c r="B1035" s="24" t="s">
        <v>927</v>
      </c>
      <c r="C1035" s="25" t="s">
        <v>928</v>
      </c>
      <c r="D1035" s="26" t="s">
        <v>1074</v>
      </c>
      <c r="E1035" s="27" t="s">
        <v>1916</v>
      </c>
      <c r="F1035" s="22" t="s">
        <v>1830</v>
      </c>
      <c r="G1035" s="17" t="str">
        <f>_xlfn.XLOOKUP(D1035,'[7]AGUSTUS 2026'!$B:$B,'[7]AGUSTUS 2026'!$I:$I,"Tidak Ditemukan")</f>
        <v>JOKO NDARU FEBRIYANTO</v>
      </c>
      <c r="H1035" s="18" t="str">
        <f>_xlfn.XLOOKUP(D1035,[11]sheet!$B:$B,[11]sheet!$A:$A,0)</f>
        <v>WGI03</v>
      </c>
    </row>
    <row r="1036" spans="2:8">
      <c r="B1036" s="24" t="s">
        <v>927</v>
      </c>
      <c r="C1036" s="25" t="s">
        <v>928</v>
      </c>
      <c r="D1036" s="26" t="s">
        <v>1075</v>
      </c>
      <c r="E1036" s="27" t="s">
        <v>1916</v>
      </c>
      <c r="F1036" s="22" t="s">
        <v>1830</v>
      </c>
      <c r="G1036" s="17" t="str">
        <f>_xlfn.XLOOKUP(D1036,'[7]AGUSTUS 2026'!$B:$B,'[7]AGUSTUS 2026'!$I:$I,"Tidak Ditemukan")</f>
        <v>JOKO NDARU FEBRIYANTO</v>
      </c>
      <c r="H1036" s="18" t="str">
        <f>_xlfn.XLOOKUP(D1036,[11]sheet!$B:$B,[11]sheet!$A:$A,0)</f>
        <v>WGI04</v>
      </c>
    </row>
    <row r="1037" spans="2:8">
      <c r="B1037" s="24" t="s">
        <v>927</v>
      </c>
      <c r="C1037" s="25" t="s">
        <v>928</v>
      </c>
      <c r="D1037" s="26" t="s">
        <v>1076</v>
      </c>
      <c r="E1037" s="27" t="s">
        <v>1916</v>
      </c>
      <c r="F1037" s="22" t="s">
        <v>1830</v>
      </c>
      <c r="G1037" s="17" t="str">
        <f>_xlfn.XLOOKUP(D1037,'[7]AGUSTUS 2026'!$B:$B,'[7]AGUSTUS 2026'!$I:$I,"Tidak Ditemukan")</f>
        <v>JOKO NDARU FEBRIYANTO</v>
      </c>
      <c r="H1037" s="18" t="str">
        <f>_xlfn.XLOOKUP(D1037,[11]sheet!$B:$B,[11]sheet!$A:$A,0)</f>
        <v>WGI05</v>
      </c>
    </row>
    <row r="1038" spans="2:8">
      <c r="B1038" s="24" t="s">
        <v>927</v>
      </c>
      <c r="C1038" s="25" t="s">
        <v>928</v>
      </c>
      <c r="D1038" s="26" t="s">
        <v>1077</v>
      </c>
      <c r="E1038" s="27" t="s">
        <v>1916</v>
      </c>
      <c r="F1038" s="22" t="s">
        <v>1830</v>
      </c>
      <c r="G1038" s="17" t="str">
        <f>_xlfn.XLOOKUP(D1038,'[7]AGUSTUS 2026'!$B:$B,'[7]AGUSTUS 2026'!$I:$I,"Tidak Ditemukan")</f>
        <v>JOKO NDARU FEBRIYANTO</v>
      </c>
      <c r="H1038" s="18" t="str">
        <f>_xlfn.XLOOKUP(D1038,[11]sheet!$B:$B,[11]sheet!$A:$A,0)</f>
        <v>WGI06</v>
      </c>
    </row>
    <row r="1039" spans="2:8">
      <c r="B1039" s="24" t="s">
        <v>927</v>
      </c>
      <c r="C1039" s="25" t="s">
        <v>928</v>
      </c>
      <c r="D1039" s="26" t="s">
        <v>1078</v>
      </c>
      <c r="E1039" s="27" t="s">
        <v>1916</v>
      </c>
      <c r="F1039" s="22" t="s">
        <v>1830</v>
      </c>
      <c r="G1039" s="17" t="str">
        <f>_xlfn.XLOOKUP(D1039,'[7]AGUSTUS 2026'!$B:$B,'[7]AGUSTUS 2026'!$I:$I,"Tidak Ditemukan")</f>
        <v>JOKO NDARU FEBRIYANTO</v>
      </c>
      <c r="H1039" s="18" t="str">
        <f>_xlfn.XLOOKUP(D1039,[11]sheet!$B:$B,[11]sheet!$A:$A,0)</f>
        <v>WGI07</v>
      </c>
    </row>
    <row r="1040" spans="2:8">
      <c r="B1040" s="24" t="s">
        <v>927</v>
      </c>
      <c r="C1040" s="25" t="s">
        <v>928</v>
      </c>
      <c r="D1040" s="26" t="s">
        <v>1079</v>
      </c>
      <c r="E1040" s="27" t="s">
        <v>1916</v>
      </c>
      <c r="F1040" s="22" t="s">
        <v>1830</v>
      </c>
      <c r="G1040" s="17" t="str">
        <f>_xlfn.XLOOKUP(D1040,'[7]AGUSTUS 2026'!$B:$B,'[7]AGUSTUS 2026'!$I:$I,"Tidak Ditemukan")</f>
        <v>JOKO NDARU FEBRIYANTO</v>
      </c>
      <c r="H1040" s="18" t="str">
        <f>_xlfn.XLOOKUP(D1040,[11]sheet!$B:$B,[11]sheet!$A:$A,0)</f>
        <v>WGI08</v>
      </c>
    </row>
    <row r="1041" spans="2:8">
      <c r="B1041" s="24" t="s">
        <v>927</v>
      </c>
      <c r="C1041" s="25" t="s">
        <v>928</v>
      </c>
      <c r="D1041" s="26" t="s">
        <v>1080</v>
      </c>
      <c r="E1041" s="27" t="s">
        <v>1916</v>
      </c>
      <c r="F1041" s="22" t="s">
        <v>1830</v>
      </c>
      <c r="G1041" s="17" t="str">
        <f>_xlfn.XLOOKUP(D1041,'[7]AGUSTUS 2026'!$B:$B,'[7]AGUSTUS 2026'!$I:$I,"Tidak Ditemukan")</f>
        <v>JOKO NDARU FEBRIYANTO</v>
      </c>
      <c r="H1041" s="18" t="str">
        <f>_xlfn.XLOOKUP(D1041,[11]sheet!$B:$B,[11]sheet!$A:$A,0)</f>
        <v>WGI11</v>
      </c>
    </row>
    <row r="1042" spans="2:8">
      <c r="B1042" s="24" t="s">
        <v>927</v>
      </c>
      <c r="C1042" s="25" t="s">
        <v>928</v>
      </c>
      <c r="D1042" s="26" t="s">
        <v>1081</v>
      </c>
      <c r="E1042" s="27" t="s">
        <v>1916</v>
      </c>
      <c r="F1042" s="22" t="s">
        <v>1830</v>
      </c>
      <c r="G1042" s="17" t="str">
        <f>_xlfn.XLOOKUP(D1042,'[7]AGUSTUS 2026'!$B:$B,'[7]AGUSTUS 2026'!$I:$I,"Tidak Ditemukan")</f>
        <v>JOKO NDARU FEBRIYANTO</v>
      </c>
      <c r="H1042" s="18" t="str">
        <f>_xlfn.XLOOKUP(D1042,[11]sheet!$B:$B,[11]sheet!$A:$A,0)</f>
        <v>WGI14</v>
      </c>
    </row>
    <row r="1043" spans="2:8">
      <c r="B1043" s="24" t="s">
        <v>927</v>
      </c>
      <c r="C1043" s="25" t="s">
        <v>928</v>
      </c>
      <c r="D1043" s="26" t="s">
        <v>1082</v>
      </c>
      <c r="E1043" s="27" t="s">
        <v>1916</v>
      </c>
      <c r="F1043" s="22" t="s">
        <v>1829</v>
      </c>
      <c r="G1043" s="17" t="str">
        <f>_xlfn.XLOOKUP(D1043,'[7]AGUSTUS 2026'!$B:$B,'[7]AGUSTUS 2026'!$I:$I,"Tidak Ditemukan")</f>
        <v>SURYA DWI J</v>
      </c>
      <c r="H1043" s="18" t="str">
        <f>_xlfn.XLOOKUP(D1043,[11]sheet!$B:$B,[11]sheet!$A:$A,0)</f>
        <v>WNO01</v>
      </c>
    </row>
    <row r="1044" spans="2:8">
      <c r="B1044" s="24" t="s">
        <v>927</v>
      </c>
      <c r="C1044" s="25" t="s">
        <v>928</v>
      </c>
      <c r="D1044" s="26" t="s">
        <v>1083</v>
      </c>
      <c r="E1044" s="27" t="s">
        <v>1916</v>
      </c>
      <c r="F1044" s="22" t="s">
        <v>1829</v>
      </c>
      <c r="G1044" s="17" t="str">
        <f>_xlfn.XLOOKUP(D1044,'[7]AGUSTUS 2026'!$B:$B,'[7]AGUSTUS 2026'!$I:$I,"Tidak Ditemukan")</f>
        <v>SURYA DWI J</v>
      </c>
      <c r="H1044" s="18" t="str">
        <f>_xlfn.XLOOKUP(D1044,[11]sheet!$B:$B,[11]sheet!$A:$A,0)</f>
        <v>WNO02</v>
      </c>
    </row>
    <row r="1045" spans="2:8">
      <c r="B1045" s="24" t="s">
        <v>927</v>
      </c>
      <c r="C1045" s="25" t="s">
        <v>928</v>
      </c>
      <c r="D1045" s="26" t="s">
        <v>1084</v>
      </c>
      <c r="E1045" s="27" t="s">
        <v>1916</v>
      </c>
      <c r="F1045" s="22" t="s">
        <v>1829</v>
      </c>
      <c r="G1045" s="17" t="str">
        <f>_xlfn.XLOOKUP(D1045,'[7]AGUSTUS 2026'!$B:$B,'[7]AGUSTUS 2026'!$I:$I,"Tidak Ditemukan")</f>
        <v>SURYA DWI J</v>
      </c>
      <c r="H1045" s="18" t="str">
        <f>_xlfn.XLOOKUP(D1045,[11]sheet!$B:$B,[11]sheet!$A:$A,0)</f>
        <v>WNO03</v>
      </c>
    </row>
    <row r="1046" spans="2:8">
      <c r="B1046" s="24" t="s">
        <v>1085</v>
      </c>
      <c r="C1046" s="25" t="s">
        <v>1086</v>
      </c>
      <c r="D1046" s="26" t="s">
        <v>1087</v>
      </c>
      <c r="E1046" s="27" t="s">
        <v>1916</v>
      </c>
      <c r="F1046" s="22" t="s">
        <v>1832</v>
      </c>
      <c r="G1046" s="17" t="str">
        <f>_xlfn.XLOOKUP(D1046,[8]Sheet2!$C:$C,[8]Sheet2!$E:$E,"-")</f>
        <v>Fahmi Nur Muhamad</v>
      </c>
      <c r="H1046" s="18" t="str">
        <f>_xlfn.XLOOKUP(D1046,[11]sheet!$B:$B,[11]sheet!$A:$A,0)</f>
        <v>BJE02</v>
      </c>
    </row>
    <row r="1047" spans="2:8">
      <c r="B1047" s="24" t="s">
        <v>1085</v>
      </c>
      <c r="C1047" s="25" t="s">
        <v>1086</v>
      </c>
      <c r="D1047" s="26" t="s">
        <v>1088</v>
      </c>
      <c r="E1047" s="27" t="s">
        <v>1916</v>
      </c>
      <c r="F1047" s="22" t="s">
        <v>1832</v>
      </c>
      <c r="G1047" s="17" t="str">
        <f>_xlfn.XLOOKUP(D1047,[8]Sheet2!$C:$C,[8]Sheet2!$E:$E,"-")</f>
        <v>Imam Khudori</v>
      </c>
      <c r="H1047" s="18" t="str">
        <f>_xlfn.XLOOKUP(D1047,[11]sheet!$B:$B,[11]sheet!$A:$A,0)</f>
        <v>BJE03</v>
      </c>
    </row>
    <row r="1048" spans="2:8">
      <c r="B1048" s="24" t="s">
        <v>1085</v>
      </c>
      <c r="C1048" s="25" t="s">
        <v>1086</v>
      </c>
      <c r="D1048" s="26" t="s">
        <v>1089</v>
      </c>
      <c r="E1048" s="27" t="s">
        <v>1916</v>
      </c>
      <c r="F1048" s="22" t="s">
        <v>1832</v>
      </c>
      <c r="G1048" s="17" t="str">
        <f>_xlfn.XLOOKUP(D1048,[8]Sheet2!$C:$C,[8]Sheet2!$E:$E,"-")</f>
        <v>Dwi Murdianto</v>
      </c>
      <c r="H1048" s="18" t="str">
        <f>_xlfn.XLOOKUP(D1048,[11]sheet!$B:$B,[11]sheet!$A:$A,0)</f>
        <v>BJE06</v>
      </c>
    </row>
    <row r="1049" spans="2:8">
      <c r="B1049" s="24" t="s">
        <v>1085</v>
      </c>
      <c r="C1049" s="25" t="s">
        <v>1086</v>
      </c>
      <c r="D1049" s="26" t="s">
        <v>1090</v>
      </c>
      <c r="E1049" s="27" t="s">
        <v>1916</v>
      </c>
      <c r="F1049" s="22" t="s">
        <v>1832</v>
      </c>
      <c r="G1049" s="17" t="str">
        <f>_xlfn.XLOOKUP(D1049,[8]Sheet2!$C:$C,[8]Sheet2!$E:$E,"-")</f>
        <v>Ali Subeki</v>
      </c>
      <c r="H1049" s="18" t="str">
        <f>_xlfn.XLOOKUP(D1049,[11]sheet!$B:$B,[11]sheet!$A:$A,0)</f>
        <v>BJE07</v>
      </c>
    </row>
    <row r="1050" spans="2:8">
      <c r="B1050" s="24" t="s">
        <v>1085</v>
      </c>
      <c r="C1050" s="25" t="s">
        <v>1086</v>
      </c>
      <c r="D1050" s="26" t="s">
        <v>1091</v>
      </c>
      <c r="E1050" s="27" t="s">
        <v>1916</v>
      </c>
      <c r="F1050" s="22" t="s">
        <v>1832</v>
      </c>
      <c r="G1050" s="17" t="str">
        <f>_xlfn.XLOOKUP(D1050,[8]Sheet2!$C:$C,[8]Sheet2!$E:$E,"-")</f>
        <v>Dwi Murdianto</v>
      </c>
      <c r="H1050" s="18" t="str">
        <f>_xlfn.XLOOKUP(D1050,[11]sheet!$B:$B,[11]sheet!$A:$A,0)</f>
        <v>BJE08</v>
      </c>
    </row>
    <row r="1051" spans="2:8">
      <c r="B1051" s="24" t="s">
        <v>1085</v>
      </c>
      <c r="C1051" s="25" t="s">
        <v>1086</v>
      </c>
      <c r="D1051" s="26" t="s">
        <v>1092</v>
      </c>
      <c r="E1051" s="27" t="s">
        <v>1916</v>
      </c>
      <c r="F1051" s="22" t="s">
        <v>1832</v>
      </c>
      <c r="G1051" s="17" t="str">
        <f>_xlfn.XLOOKUP(D1051,[8]Sheet2!$C:$C,[8]Sheet2!$E:$E,"-")</f>
        <v>Mochamad Robi Hidayat</v>
      </c>
      <c r="H1051" s="18" t="str">
        <f>_xlfn.XLOOKUP(D1051,[11]sheet!$B:$B,[11]sheet!$A:$A,0)</f>
        <v>BJE09</v>
      </c>
    </row>
    <row r="1052" spans="2:8">
      <c r="B1052" s="24" t="s">
        <v>1085</v>
      </c>
      <c r="C1052" s="25" t="s">
        <v>1086</v>
      </c>
      <c r="D1052" s="26" t="s">
        <v>1093</v>
      </c>
      <c r="E1052" s="27" t="s">
        <v>1916</v>
      </c>
      <c r="F1052" s="22" t="s">
        <v>1832</v>
      </c>
      <c r="G1052" s="17" t="str">
        <f>_xlfn.XLOOKUP(D1052,[8]Sheet2!$C:$C,[8]Sheet2!$E:$E,"-")</f>
        <v>Fahmi Nur Muhamad</v>
      </c>
      <c r="H1052" s="18" t="str">
        <f>_xlfn.XLOOKUP(D1052,[11]sheet!$B:$B,[11]sheet!$A:$A,0)</f>
        <v>BJE10</v>
      </c>
    </row>
    <row r="1053" spans="2:8">
      <c r="B1053" s="24" t="s">
        <v>1085</v>
      </c>
      <c r="C1053" s="25" t="s">
        <v>1086</v>
      </c>
      <c r="D1053" s="26" t="s">
        <v>1094</v>
      </c>
      <c r="E1053" s="27" t="s">
        <v>1916</v>
      </c>
      <c r="F1053" s="22" t="s">
        <v>1832</v>
      </c>
      <c r="G1053" s="17" t="str">
        <f>_xlfn.XLOOKUP(D1053,[8]Sheet2!$C:$C,[8]Sheet2!$E:$E,"-")</f>
        <v>Imam Khudori</v>
      </c>
      <c r="H1053" s="18" t="str">
        <f>_xlfn.XLOOKUP(D1053,[11]sheet!$B:$B,[11]sheet!$A:$A,0)</f>
        <v>BJE11</v>
      </c>
    </row>
    <row r="1054" spans="2:8">
      <c r="B1054" s="24" t="s">
        <v>1085</v>
      </c>
      <c r="C1054" s="25" t="s">
        <v>1086</v>
      </c>
      <c r="D1054" s="26" t="s">
        <v>1095</v>
      </c>
      <c r="E1054" s="27" t="s">
        <v>1916</v>
      </c>
      <c r="F1054" s="22" t="s">
        <v>1832</v>
      </c>
      <c r="G1054" s="17" t="str">
        <f>_xlfn.XLOOKUP(D1054,[8]Sheet2!$C:$C,[8]Sheet2!$E:$E,"-")</f>
        <v>Mochamad Robi Hidayat</v>
      </c>
      <c r="H1054" s="18" t="str">
        <f>_xlfn.XLOOKUP(D1054,[11]sheet!$B:$B,[11]sheet!$A:$A,0)</f>
        <v>BJE12</v>
      </c>
    </row>
    <row r="1055" spans="2:8">
      <c r="B1055" s="24" t="s">
        <v>1085</v>
      </c>
      <c r="C1055" s="25" t="s">
        <v>1086</v>
      </c>
      <c r="D1055" s="26" t="s">
        <v>1096</v>
      </c>
      <c r="E1055" s="27" t="s">
        <v>1916</v>
      </c>
      <c r="F1055" s="22" t="s">
        <v>1832</v>
      </c>
      <c r="G1055" s="17" t="str">
        <f>_xlfn.XLOOKUP(D1055,[8]Sheet2!$C:$C,[8]Sheet2!$E:$E,"-")</f>
        <v>Ali Subeki</v>
      </c>
      <c r="H1055" s="18" t="str">
        <f>_xlfn.XLOOKUP(D1055,[11]sheet!$B:$B,[11]sheet!$A:$A,0)</f>
        <v>BJE14</v>
      </c>
    </row>
    <row r="1056" spans="2:8">
      <c r="B1056" s="24" t="s">
        <v>1085</v>
      </c>
      <c r="C1056" s="25" t="s">
        <v>1086</v>
      </c>
      <c r="D1056" s="26" t="s">
        <v>1097</v>
      </c>
      <c r="E1056" s="27" t="s">
        <v>1916</v>
      </c>
      <c r="F1056" s="22" t="s">
        <v>1832</v>
      </c>
      <c r="G1056" s="17" t="str">
        <f>_xlfn.XLOOKUP(D1056,[8]Sheet2!$C:$C,[8]Sheet2!$E:$E,"-")</f>
        <v>Budianto</v>
      </c>
      <c r="H1056" s="18" t="str">
        <f>_xlfn.XLOOKUP(D1056,[11]sheet!$B:$B,[11]sheet!$A:$A,0)</f>
        <v>TBN01</v>
      </c>
    </row>
    <row r="1057" spans="2:8">
      <c r="B1057" s="24" t="s">
        <v>1085</v>
      </c>
      <c r="C1057" s="25" t="s">
        <v>1086</v>
      </c>
      <c r="D1057" s="26" t="s">
        <v>1098</v>
      </c>
      <c r="E1057" s="27" t="s">
        <v>1916</v>
      </c>
      <c r="F1057" s="22" t="s">
        <v>1832</v>
      </c>
      <c r="G1057" s="17" t="str">
        <f>_xlfn.XLOOKUP(D1057,[8]Sheet2!$C:$C,[8]Sheet2!$E:$E,"-")</f>
        <v>Andy Kistiwantono</v>
      </c>
      <c r="H1057" s="18" t="str">
        <f>_xlfn.XLOOKUP(D1057,[11]sheet!$B:$B,[11]sheet!$A:$A,0)</f>
        <v>TBN02</v>
      </c>
    </row>
    <row r="1058" spans="2:8">
      <c r="B1058" s="24" t="s">
        <v>1085</v>
      </c>
      <c r="C1058" s="25" t="s">
        <v>1086</v>
      </c>
      <c r="D1058" s="26" t="s">
        <v>1099</v>
      </c>
      <c r="E1058" s="27" t="s">
        <v>1916</v>
      </c>
      <c r="F1058" s="22" t="s">
        <v>1832</v>
      </c>
      <c r="G1058" s="17" t="str">
        <f>_xlfn.XLOOKUP(D1058,[8]Sheet2!$C:$C,[8]Sheet2!$E:$E,"-")</f>
        <v>M. Zen Asrofi</v>
      </c>
      <c r="H1058" s="18" t="str">
        <f>_xlfn.XLOOKUP(D1058,[11]sheet!$B:$B,[11]sheet!$A:$A,0)</f>
        <v>TBN04</v>
      </c>
    </row>
    <row r="1059" spans="2:8">
      <c r="B1059" s="24" t="s">
        <v>1085</v>
      </c>
      <c r="C1059" s="25" t="s">
        <v>1086</v>
      </c>
      <c r="D1059" s="26" t="s">
        <v>1100</v>
      </c>
      <c r="E1059" s="27" t="s">
        <v>1916</v>
      </c>
      <c r="F1059" s="22" t="s">
        <v>1832</v>
      </c>
      <c r="G1059" s="17" t="str">
        <f>_xlfn.XLOOKUP(D1059,[8]Sheet2!$C:$C,[8]Sheet2!$E:$E,"-")</f>
        <v>Totok Suwiknyo</v>
      </c>
      <c r="H1059" s="18" t="str">
        <f>_xlfn.XLOOKUP(D1059,[11]sheet!$B:$B,[11]sheet!$A:$A,0)</f>
        <v>TBN05</v>
      </c>
    </row>
    <row r="1060" spans="2:8">
      <c r="B1060" s="24" t="s">
        <v>1085</v>
      </c>
      <c r="C1060" s="25" t="s">
        <v>1086</v>
      </c>
      <c r="D1060" s="26" t="s">
        <v>1101</v>
      </c>
      <c r="E1060" s="27" t="s">
        <v>1916</v>
      </c>
      <c r="F1060" s="22" t="s">
        <v>1832</v>
      </c>
      <c r="G1060" s="17" t="str">
        <f>_xlfn.XLOOKUP(D1060,[8]Sheet2!$C:$C,[8]Sheet2!$E:$E,"-")</f>
        <v>Andy Kistiwantono</v>
      </c>
      <c r="H1060" s="18" t="str">
        <f>_xlfn.XLOOKUP(D1060,[11]sheet!$B:$B,[11]sheet!$A:$A,0)</f>
        <v>TBN06</v>
      </c>
    </row>
    <row r="1061" spans="2:8">
      <c r="B1061" s="24" t="s">
        <v>1085</v>
      </c>
      <c r="C1061" s="25" t="s">
        <v>1086</v>
      </c>
      <c r="D1061" s="26" t="s">
        <v>1102</v>
      </c>
      <c r="E1061" s="27" t="s">
        <v>1916</v>
      </c>
      <c r="F1061" s="22" t="s">
        <v>1832</v>
      </c>
      <c r="G1061" s="17" t="str">
        <f>_xlfn.XLOOKUP(D1061,[8]Sheet2!$C:$C,[8]Sheet2!$E:$E,"-")</f>
        <v>M. Zen Asrofi</v>
      </c>
      <c r="H1061" s="18" t="str">
        <f>_xlfn.XLOOKUP(D1061,[11]sheet!$B:$B,[11]sheet!$A:$A,0)</f>
        <v>TBN07</v>
      </c>
    </row>
    <row r="1062" spans="2:8">
      <c r="B1062" s="24" t="s">
        <v>1085</v>
      </c>
      <c r="C1062" s="25" t="s">
        <v>1086</v>
      </c>
      <c r="D1062" s="26" t="s">
        <v>1103</v>
      </c>
      <c r="E1062" s="27" t="s">
        <v>1916</v>
      </c>
      <c r="F1062" s="22" t="s">
        <v>1832</v>
      </c>
      <c r="G1062" s="17" t="str">
        <f>_xlfn.XLOOKUP(D1062,[8]Sheet2!$C:$C,[8]Sheet2!$E:$E,"-")</f>
        <v>Mokhammad Ali Mustofa</v>
      </c>
      <c r="H1062" s="18" t="str">
        <f>_xlfn.XLOOKUP(D1062,[11]sheet!$B:$B,[11]sheet!$A:$A,0)</f>
        <v>TBN08</v>
      </c>
    </row>
    <row r="1063" spans="2:8">
      <c r="B1063" s="24" t="s">
        <v>1085</v>
      </c>
      <c r="C1063" s="25" t="s">
        <v>1086</v>
      </c>
      <c r="D1063" s="26" t="s">
        <v>1104</v>
      </c>
      <c r="E1063" s="27" t="s">
        <v>1916</v>
      </c>
      <c r="F1063" s="22" t="s">
        <v>1832</v>
      </c>
      <c r="G1063" s="17" t="str">
        <f>_xlfn.XLOOKUP(D1063,[8]Sheet2!$C:$C,[8]Sheet2!$E:$E,"-")</f>
        <v>Mokhammad Ali Mustofa</v>
      </c>
      <c r="H1063" s="18" t="str">
        <f>_xlfn.XLOOKUP(D1063,[11]sheet!$B:$B,[11]sheet!$A:$A,0)</f>
        <v>TBN10</v>
      </c>
    </row>
    <row r="1064" spans="2:8">
      <c r="B1064" s="24" t="s">
        <v>1085</v>
      </c>
      <c r="C1064" s="25" t="s">
        <v>1086</v>
      </c>
      <c r="D1064" s="26" t="s">
        <v>1105</v>
      </c>
      <c r="E1064" s="27" t="s">
        <v>1916</v>
      </c>
      <c r="F1064" s="22" t="s">
        <v>1832</v>
      </c>
      <c r="G1064" s="17" t="str">
        <f>_xlfn.XLOOKUP(D1064,[8]Sheet2!$C:$C,[8]Sheet2!$E:$E,"-")</f>
        <v>Totok Suwiknyo</v>
      </c>
      <c r="H1064" s="18" t="str">
        <f>_xlfn.XLOOKUP(D1064,[11]sheet!$B:$B,[11]sheet!$A:$A,0)</f>
        <v>TBN12</v>
      </c>
    </row>
    <row r="1065" spans="2:8">
      <c r="B1065" s="24" t="s">
        <v>1085</v>
      </c>
      <c r="C1065" s="25" t="s">
        <v>1086</v>
      </c>
      <c r="D1065" s="26" t="s">
        <v>1106</v>
      </c>
      <c r="E1065" s="27" t="s">
        <v>1916</v>
      </c>
      <c r="F1065" s="22" t="s">
        <v>1832</v>
      </c>
      <c r="G1065" s="17" t="str">
        <f>_xlfn.XLOOKUP(D1065,[8]Sheet2!$C:$C,[8]Sheet2!$E:$E,"-")</f>
        <v>Budianto</v>
      </c>
      <c r="H1065" s="18" t="str">
        <f>_xlfn.XLOOKUP(D1065,[11]sheet!$B:$B,[11]sheet!$A:$A,0)</f>
        <v>TBN13</v>
      </c>
    </row>
    <row r="1066" spans="2:8">
      <c r="B1066" s="24" t="s">
        <v>1085</v>
      </c>
      <c r="C1066" s="25" t="s">
        <v>1086</v>
      </c>
      <c r="D1066" s="26" t="s">
        <v>1107</v>
      </c>
      <c r="E1066" s="27" t="s">
        <v>1916</v>
      </c>
      <c r="F1066" s="22" t="s">
        <v>1833</v>
      </c>
      <c r="G1066" s="17" t="str">
        <f>_xlfn.XLOOKUP(D1066,[8]Sheet2!$C:$C,[8]Sheet2!$E:$E,"-")</f>
        <v>Niza Ramadani</v>
      </c>
      <c r="H1066" s="18" t="str">
        <f>_xlfn.XLOOKUP(D1066,[11]sheet!$B:$B,[11]sheet!$A:$A,0)</f>
        <v>GSK02</v>
      </c>
    </row>
    <row r="1067" spans="2:8">
      <c r="B1067" s="24" t="s">
        <v>1085</v>
      </c>
      <c r="C1067" s="25" t="s">
        <v>1086</v>
      </c>
      <c r="D1067" s="26" t="s">
        <v>1108</v>
      </c>
      <c r="E1067" s="27" t="s">
        <v>1941</v>
      </c>
      <c r="F1067" s="22" t="s">
        <v>1833</v>
      </c>
      <c r="G1067" s="17" t="str">
        <f>_xlfn.XLOOKUP(D1067,[8]Sheet2!$C:$C,[8]Sheet2!$E:$E,"-")</f>
        <v>Dian Putra Aris Firmansyah</v>
      </c>
      <c r="H1067" s="18" t="str">
        <f>_xlfn.XLOOKUP(D1067,[11]sheet!$B:$B,[11]sheet!$A:$A,0)</f>
        <v>GSK15A</v>
      </c>
    </row>
    <row r="1068" spans="2:8">
      <c r="B1068" s="24" t="s">
        <v>1085</v>
      </c>
      <c r="C1068" s="25" t="s">
        <v>1086</v>
      </c>
      <c r="D1068" s="26" t="s">
        <v>1109</v>
      </c>
      <c r="E1068" s="27" t="s">
        <v>1941</v>
      </c>
      <c r="F1068" s="22" t="s">
        <v>1833</v>
      </c>
      <c r="G1068" s="17" t="str">
        <f>_xlfn.XLOOKUP(D1068,[8]Sheet2!$C:$C,[8]Sheet2!$E:$E,"-")</f>
        <v>Mohammad Fa'Iq Al Abror</v>
      </c>
      <c r="H1068" s="18" t="str">
        <f>_xlfn.XLOOKUP(D1068,[11]sheet!$B:$B,[11]sheet!$A:$A,0)</f>
        <v>GSK13A</v>
      </c>
    </row>
    <row r="1069" spans="2:8">
      <c r="B1069" s="24" t="s">
        <v>1085</v>
      </c>
      <c r="C1069" s="25" t="s">
        <v>1086</v>
      </c>
      <c r="D1069" s="26" t="s">
        <v>1110</v>
      </c>
      <c r="E1069" s="27" t="s">
        <v>1916</v>
      </c>
      <c r="F1069" s="22" t="s">
        <v>1833</v>
      </c>
      <c r="G1069" s="17" t="str">
        <f>_xlfn.XLOOKUP(D1069,[8]Sheet2!$C:$C,[8]Sheet2!$E:$E,"-")</f>
        <v>Fariszulhazmi</v>
      </c>
      <c r="H1069" s="18" t="str">
        <f>_xlfn.XLOOKUP(D1069,[11]sheet!$B:$B,[11]sheet!$A:$A,0)</f>
        <v>GSK06</v>
      </c>
    </row>
    <row r="1070" spans="2:8">
      <c r="B1070" s="24" t="s">
        <v>1085</v>
      </c>
      <c r="C1070" s="25" t="s">
        <v>1086</v>
      </c>
      <c r="D1070" s="26" t="s">
        <v>1111</v>
      </c>
      <c r="E1070" s="27" t="s">
        <v>1916</v>
      </c>
      <c r="F1070" s="22" t="s">
        <v>1833</v>
      </c>
      <c r="G1070" s="17" t="str">
        <f>_xlfn.XLOOKUP(D1070,[8]Sheet2!$C:$C,[8]Sheet2!$E:$E,"-")</f>
        <v>Fitra Romansyah</v>
      </c>
      <c r="H1070" s="18" t="str">
        <f>_xlfn.XLOOKUP(D1070,[11]sheet!$B:$B,[11]sheet!$A:$A,0)</f>
        <v>GSK08</v>
      </c>
    </row>
    <row r="1071" spans="2:8">
      <c r="B1071" s="24" t="s">
        <v>1085</v>
      </c>
      <c r="C1071" s="25" t="s">
        <v>1086</v>
      </c>
      <c r="D1071" s="26" t="s">
        <v>1112</v>
      </c>
      <c r="E1071" s="27" t="s">
        <v>1916</v>
      </c>
      <c r="F1071" s="22" t="s">
        <v>1833</v>
      </c>
      <c r="G1071" s="17" t="str">
        <f>_xlfn.XLOOKUP(D1071,[8]Sheet2!$C:$C,[8]Sheet2!$E:$E,"-")</f>
        <v>Fariszulhazmi</v>
      </c>
      <c r="H1071" s="18" t="str">
        <f>_xlfn.XLOOKUP(D1071,[11]sheet!$B:$B,[11]sheet!$A:$A,0)</f>
        <v>GSK09</v>
      </c>
    </row>
    <row r="1072" spans="2:8">
      <c r="B1072" s="24" t="s">
        <v>1085</v>
      </c>
      <c r="C1072" s="25" t="s">
        <v>1086</v>
      </c>
      <c r="D1072" s="26" t="s">
        <v>1113</v>
      </c>
      <c r="E1072" s="27" t="s">
        <v>1916</v>
      </c>
      <c r="F1072" s="22" t="s">
        <v>1833</v>
      </c>
      <c r="G1072" s="17" t="str">
        <f>_xlfn.XLOOKUP(D1072,[8]Sheet2!$C:$C,[8]Sheet2!$E:$E,"-")</f>
        <v>Dede Rahadiansyah Ucky Pradana</v>
      </c>
      <c r="H1072" s="18" t="str">
        <f>_xlfn.XLOOKUP(D1072,[11]sheet!$B:$B,[11]sheet!$A:$A,0)</f>
        <v>GSK10</v>
      </c>
    </row>
    <row r="1073" spans="2:8">
      <c r="B1073" s="24" t="s">
        <v>1085</v>
      </c>
      <c r="C1073" s="25" t="s">
        <v>1086</v>
      </c>
      <c r="D1073" s="26" t="s">
        <v>1114</v>
      </c>
      <c r="E1073" s="27" t="s">
        <v>1916</v>
      </c>
      <c r="F1073" s="22" t="s">
        <v>1833</v>
      </c>
      <c r="G1073" s="17" t="str">
        <f>_xlfn.XLOOKUP(D1073,[8]Sheet2!$C:$C,[8]Sheet2!$E:$E,"-")</f>
        <v>Ardyanita Wanti, S.Pd</v>
      </c>
      <c r="H1073" s="18" t="str">
        <f>_xlfn.XLOOKUP(D1073,[11]sheet!$B:$B,[11]sheet!$A:$A,0)</f>
        <v>GSK12A</v>
      </c>
    </row>
    <row r="1074" spans="2:8">
      <c r="B1074" s="24" t="s">
        <v>1085</v>
      </c>
      <c r="C1074" s="25" t="s">
        <v>1086</v>
      </c>
      <c r="D1074" s="26" t="s">
        <v>1115</v>
      </c>
      <c r="E1074" s="27" t="s">
        <v>1941</v>
      </c>
      <c r="F1074" s="22" t="s">
        <v>1833</v>
      </c>
      <c r="G1074" s="17" t="str">
        <f>_xlfn.XLOOKUP(D1074,[8]Sheet2!$C:$C,[8]Sheet2!$E:$E,"-")</f>
        <v>Mohammad Fa'Iq Al Abror</v>
      </c>
      <c r="H1074" s="18" t="str">
        <f>_xlfn.XLOOKUP(D1074,[11]sheet!$B:$B,[11]sheet!$A:$A,0)</f>
        <v>GSK08A</v>
      </c>
    </row>
    <row r="1075" spans="2:8">
      <c r="B1075" s="24" t="s">
        <v>1085</v>
      </c>
      <c r="C1075" s="25" t="s">
        <v>1086</v>
      </c>
      <c r="D1075" s="26" t="s">
        <v>1116</v>
      </c>
      <c r="E1075" s="27" t="s">
        <v>1941</v>
      </c>
      <c r="F1075" s="22" t="s">
        <v>1833</v>
      </c>
      <c r="G1075" s="17" t="str">
        <f>_xlfn.XLOOKUP(D1075,[8]Sheet2!$C:$C,[8]Sheet2!$E:$E,"-")</f>
        <v>Dian Putra Aris Firmansyah</v>
      </c>
      <c r="H1075" s="18" t="str">
        <f>_xlfn.XLOOKUP(D1075,[11]sheet!$B:$B,[11]sheet!$A:$A,0)</f>
        <v>GSK10A</v>
      </c>
    </row>
    <row r="1076" spans="2:8">
      <c r="B1076" s="24" t="s">
        <v>1085</v>
      </c>
      <c r="C1076" s="25" t="s">
        <v>1086</v>
      </c>
      <c r="D1076" s="26" t="s">
        <v>1117</v>
      </c>
      <c r="E1076" s="27" t="s">
        <v>1916</v>
      </c>
      <c r="F1076" s="22" t="s">
        <v>1833</v>
      </c>
      <c r="G1076" s="17" t="str">
        <f>_xlfn.XLOOKUP(D1076,[8]Sheet2!$C:$C,[8]Sheet2!$E:$E,"-")</f>
        <v>Ardyanita Wanti, S.Pd</v>
      </c>
      <c r="H1076" s="18" t="str">
        <f>_xlfn.XLOOKUP(D1076,[11]sheet!$B:$B,[11]sheet!$A:$A,0)</f>
        <v>GSK15</v>
      </c>
    </row>
    <row r="1077" spans="2:8">
      <c r="B1077" s="24" t="s">
        <v>1085</v>
      </c>
      <c r="C1077" s="25" t="s">
        <v>1086</v>
      </c>
      <c r="D1077" s="26" t="s">
        <v>1118</v>
      </c>
      <c r="E1077" s="27" t="s">
        <v>1916</v>
      </c>
      <c r="F1077" s="22" t="s">
        <v>1833</v>
      </c>
      <c r="G1077" s="17" t="str">
        <f>_xlfn.XLOOKUP(D1077,[8]Sheet2!$C:$C,[8]Sheet2!$E:$E,"-")</f>
        <v>Fariszulhazmi</v>
      </c>
      <c r="H1077" s="18" t="str">
        <f>_xlfn.XLOOKUP(D1077,[11]sheet!$B:$B,[11]sheet!$A:$A,0)</f>
        <v>GSK17</v>
      </c>
    </row>
    <row r="1078" spans="2:8">
      <c r="B1078" s="24" t="s">
        <v>1085</v>
      </c>
      <c r="C1078" s="25" t="s">
        <v>1086</v>
      </c>
      <c r="D1078" s="26" t="s">
        <v>1119</v>
      </c>
      <c r="E1078" s="27" t="s">
        <v>1916</v>
      </c>
      <c r="F1078" s="22" t="s">
        <v>1833</v>
      </c>
      <c r="G1078" s="17" t="str">
        <f>_xlfn.XLOOKUP(D1078,[8]Sheet2!$C:$C,[8]Sheet2!$E:$E,"-")</f>
        <v>Fitra Romansyah</v>
      </c>
      <c r="H1078" s="18" t="str">
        <f>_xlfn.XLOOKUP(D1078,[11]sheet!$B:$B,[11]sheet!$A:$A,0)</f>
        <v>GSK19</v>
      </c>
    </row>
    <row r="1079" spans="2:8">
      <c r="B1079" s="24" t="s">
        <v>1085</v>
      </c>
      <c r="C1079" s="25" t="s">
        <v>1086</v>
      </c>
      <c r="D1079" s="26" t="s">
        <v>1120</v>
      </c>
      <c r="E1079" s="27" t="s">
        <v>1916</v>
      </c>
      <c r="F1079" s="22" t="s">
        <v>1833</v>
      </c>
      <c r="G1079" s="17" t="str">
        <f>_xlfn.XLOOKUP(D1079,[8]Sheet2!$C:$C,[8]Sheet2!$E:$E,"-")</f>
        <v>Fitra Romansyah</v>
      </c>
      <c r="H1079" s="18" t="str">
        <f>_xlfn.XLOOKUP(D1079,[11]sheet!$B:$B,[11]sheet!$A:$A,0)</f>
        <v>GSK20</v>
      </c>
    </row>
    <row r="1080" spans="2:8">
      <c r="B1080" s="24" t="s">
        <v>1085</v>
      </c>
      <c r="C1080" s="25" t="s">
        <v>1086</v>
      </c>
      <c r="D1080" s="26" t="s">
        <v>1121</v>
      </c>
      <c r="E1080" s="27" t="s">
        <v>1941</v>
      </c>
      <c r="F1080" s="22" t="s">
        <v>1833</v>
      </c>
      <c r="G1080" s="17" t="str">
        <f>_xlfn.XLOOKUP(D1080,[8]Sheet2!$C:$C,[8]Sheet2!$E:$E,"-")</f>
        <v>M. Faris Rahman</v>
      </c>
      <c r="H1080" s="18" t="str">
        <f>_xlfn.XLOOKUP(D1080,[11]sheet!$B:$B,[11]sheet!$A:$A,0)</f>
        <v>LMG02</v>
      </c>
    </row>
    <row r="1081" spans="2:8">
      <c r="B1081" s="24" t="s">
        <v>1085</v>
      </c>
      <c r="C1081" s="25" t="s">
        <v>1086</v>
      </c>
      <c r="D1081" s="26" t="s">
        <v>1122</v>
      </c>
      <c r="E1081" s="27" t="s">
        <v>1941</v>
      </c>
      <c r="F1081" s="22" t="s">
        <v>1833</v>
      </c>
      <c r="G1081" s="17" t="str">
        <f>_xlfn.XLOOKUP(D1081,[8]Sheet2!$C:$C,[8]Sheet2!$E:$E,"-")</f>
        <v>Ali Said</v>
      </c>
      <c r="H1081" s="18" t="str">
        <f>_xlfn.XLOOKUP(D1081,[11]sheet!$B:$B,[11]sheet!$A:$A,0)</f>
        <v>LMG24</v>
      </c>
    </row>
    <row r="1082" spans="2:8">
      <c r="B1082" s="24" t="s">
        <v>1085</v>
      </c>
      <c r="C1082" s="25" t="s">
        <v>1086</v>
      </c>
      <c r="D1082" s="26" t="s">
        <v>1123</v>
      </c>
      <c r="E1082" s="27" t="s">
        <v>1916</v>
      </c>
      <c r="F1082" s="22" t="s">
        <v>1833</v>
      </c>
      <c r="G1082" s="17" t="str">
        <f>_xlfn.XLOOKUP(D1082,[8]Sheet2!$C:$C,[8]Sheet2!$E:$E,"-")</f>
        <v>Siswa Maulana Malik</v>
      </c>
      <c r="H1082" s="18" t="str">
        <f>_xlfn.XLOOKUP(D1082,[11]sheet!$B:$B,[11]sheet!$A:$A,0)</f>
        <v>LMG03</v>
      </c>
    </row>
    <row r="1083" spans="2:8">
      <c r="B1083" s="24" t="s">
        <v>1085</v>
      </c>
      <c r="C1083" s="25" t="s">
        <v>1086</v>
      </c>
      <c r="D1083" s="26" t="s">
        <v>1124</v>
      </c>
      <c r="E1083" s="27" t="s">
        <v>1916</v>
      </c>
      <c r="F1083" s="22" t="s">
        <v>1833</v>
      </c>
      <c r="G1083" s="17" t="str">
        <f>_xlfn.XLOOKUP(D1083,[8]Sheet2!$C:$C,[8]Sheet2!$E:$E,"-")</f>
        <v>Ahmad Andy Fajar Wijaya</v>
      </c>
      <c r="H1083" s="18" t="str">
        <f>_xlfn.XLOOKUP(D1083,[11]sheet!$B:$B,[11]sheet!$A:$A,0)</f>
        <v>LMG11A</v>
      </c>
    </row>
    <row r="1084" spans="2:8">
      <c r="B1084" s="24" t="s">
        <v>1085</v>
      </c>
      <c r="C1084" s="25" t="s">
        <v>1086</v>
      </c>
      <c r="D1084" s="26" t="s">
        <v>1125</v>
      </c>
      <c r="E1084" s="27" t="s">
        <v>1916</v>
      </c>
      <c r="F1084" s="22" t="s">
        <v>1833</v>
      </c>
      <c r="G1084" s="17" t="str">
        <f>_xlfn.XLOOKUP(D1084,[8]Sheet2!$C:$C,[8]Sheet2!$E:$E,"-")</f>
        <v>Moch Ali Muksin</v>
      </c>
      <c r="H1084" s="18" t="str">
        <f>_xlfn.XLOOKUP(D1084,[11]sheet!$B:$B,[11]sheet!$A:$A,0)</f>
        <v>LMG06</v>
      </c>
    </row>
    <row r="1085" spans="2:8">
      <c r="B1085" s="24" t="s">
        <v>1085</v>
      </c>
      <c r="C1085" s="25" t="s">
        <v>1086</v>
      </c>
      <c r="D1085" s="26" t="s">
        <v>1126</v>
      </c>
      <c r="E1085" s="27" t="s">
        <v>1916</v>
      </c>
      <c r="F1085" s="22" t="s">
        <v>1833</v>
      </c>
      <c r="G1085" s="17" t="str">
        <f>_xlfn.XLOOKUP(D1085,[8]Sheet2!$C:$C,[8]Sheet2!$E:$E,"-")</f>
        <v>Ahmad Andy Fajar Wijaya</v>
      </c>
      <c r="H1085" s="18" t="str">
        <f>_xlfn.XLOOKUP(D1085,[11]sheet!$B:$B,[11]sheet!$A:$A,0)</f>
        <v>LMG01A</v>
      </c>
    </row>
    <row r="1086" spans="2:8">
      <c r="B1086" s="24" t="s">
        <v>1085</v>
      </c>
      <c r="C1086" s="25" t="s">
        <v>1086</v>
      </c>
      <c r="D1086" s="26" t="s">
        <v>1127</v>
      </c>
      <c r="E1086" s="27" t="s">
        <v>1916</v>
      </c>
      <c r="F1086" s="22" t="s">
        <v>1833</v>
      </c>
      <c r="G1086" s="17" t="str">
        <f>_xlfn.XLOOKUP(D1086,[8]Sheet2!$C:$C,[8]Sheet2!$E:$E,"-")</f>
        <v>Siswa Maulana Malik</v>
      </c>
      <c r="H1086" s="18" t="str">
        <f>_xlfn.XLOOKUP(D1086,[11]sheet!$B:$B,[11]sheet!$A:$A,0)</f>
        <v>LMG08</v>
      </c>
    </row>
    <row r="1087" spans="2:8">
      <c r="B1087" s="24" t="s">
        <v>1085</v>
      </c>
      <c r="C1087" s="25" t="s">
        <v>1086</v>
      </c>
      <c r="D1087" s="26" t="s">
        <v>1128</v>
      </c>
      <c r="E1087" s="27" t="s">
        <v>1941</v>
      </c>
      <c r="F1087" s="22" t="s">
        <v>1833</v>
      </c>
      <c r="G1087" s="17" t="str">
        <f>_xlfn.XLOOKUP(D1087,[8]Sheet2!$C:$C,[8]Sheet2!$E:$E,"-")</f>
        <v>M. Faris Rahman</v>
      </c>
      <c r="H1087" s="18" t="str">
        <f>_xlfn.XLOOKUP(D1087,[11]sheet!$B:$B,[11]sheet!$A:$A,0)</f>
        <v>LMG09</v>
      </c>
    </row>
    <row r="1088" spans="2:8">
      <c r="B1088" s="24" t="s">
        <v>1085</v>
      </c>
      <c r="C1088" s="25" t="s">
        <v>1086</v>
      </c>
      <c r="D1088" s="26" t="s">
        <v>1129</v>
      </c>
      <c r="E1088" s="27" t="s">
        <v>1941</v>
      </c>
      <c r="F1088" s="22" t="s">
        <v>1833</v>
      </c>
      <c r="G1088" s="17" t="str">
        <f>_xlfn.XLOOKUP(D1088,[8]Sheet2!$C:$C,[8]Sheet2!$E:$E,"-")</f>
        <v>Ali Said</v>
      </c>
      <c r="H1088" s="18" t="str">
        <f>_xlfn.XLOOKUP(D1088,[11]sheet!$B:$B,[11]sheet!$A:$A,0)</f>
        <v>LMG10</v>
      </c>
    </row>
    <row r="1089" spans="2:8">
      <c r="B1089" s="24" t="s">
        <v>1085</v>
      </c>
      <c r="C1089" s="25" t="s">
        <v>1086</v>
      </c>
      <c r="D1089" s="26" t="s">
        <v>1130</v>
      </c>
      <c r="E1089" s="27" t="s">
        <v>1941</v>
      </c>
      <c r="F1089" s="22" t="s">
        <v>1833</v>
      </c>
      <c r="G1089" s="17" t="str">
        <f>_xlfn.XLOOKUP(D1089,[8]Sheet2!$C:$C,[8]Sheet2!$E:$E,"-")</f>
        <v>M. Faris Rahman</v>
      </c>
      <c r="H1089" s="18" t="str">
        <f>_xlfn.XLOOKUP(D1089,[11]sheet!$B:$B,[11]sheet!$A:$A,0)</f>
        <v>LMG11</v>
      </c>
    </row>
    <row r="1090" spans="2:8">
      <c r="B1090" s="24" t="s">
        <v>1085</v>
      </c>
      <c r="C1090" s="25" t="s">
        <v>1086</v>
      </c>
      <c r="D1090" s="26" t="s">
        <v>1131</v>
      </c>
      <c r="E1090" s="27" t="s">
        <v>1916</v>
      </c>
      <c r="F1090" s="22" t="s">
        <v>1833</v>
      </c>
      <c r="G1090" s="17" t="str">
        <f>_xlfn.XLOOKUP(D1090,[8]Sheet2!$C:$C,[8]Sheet2!$E:$E,"-")</f>
        <v>Moch Ali Muksin</v>
      </c>
      <c r="H1090" s="18" t="str">
        <f>_xlfn.XLOOKUP(D1090,[11]sheet!$B:$B,[11]sheet!$A:$A,0)</f>
        <v>LMG06A</v>
      </c>
    </row>
    <row r="1091" spans="2:8">
      <c r="B1091" s="24" t="s">
        <v>1085</v>
      </c>
      <c r="C1091" s="25" t="s">
        <v>1086</v>
      </c>
      <c r="D1091" s="26" t="s">
        <v>1132</v>
      </c>
      <c r="E1091" s="27" t="s">
        <v>1916</v>
      </c>
      <c r="F1091" s="22" t="s">
        <v>1833</v>
      </c>
      <c r="G1091" s="17" t="str">
        <f>_xlfn.XLOOKUP(D1091,[8]Sheet2!$C:$C,[8]Sheet2!$E:$E,"-")</f>
        <v>Ahmad Andy Fajar Wijaya</v>
      </c>
      <c r="H1091" s="18" t="str">
        <f>_xlfn.XLOOKUP(D1091,[11]sheet!$B:$B,[11]sheet!$A:$A,0)</f>
        <v>LMG16A</v>
      </c>
    </row>
    <row r="1092" spans="2:8">
      <c r="B1092" s="24" t="s">
        <v>1085</v>
      </c>
      <c r="C1092" s="25" t="s">
        <v>1086</v>
      </c>
      <c r="D1092" s="26" t="s">
        <v>1133</v>
      </c>
      <c r="E1092" s="27" t="s">
        <v>1916</v>
      </c>
      <c r="F1092" s="22" t="s">
        <v>1834</v>
      </c>
      <c r="G1092" s="17" t="str">
        <f>_xlfn.XLOOKUP(D1092,[8]Sheet2!$C:$C,[8]Sheet2!$E:$E,"-")</f>
        <v>Faris Meilugianta Pratama</v>
      </c>
      <c r="H1092" s="18" t="str">
        <f>_xlfn.XLOOKUP(D1092,[11]sheet!$B:$B,[11]sheet!$A:$A,0)</f>
        <v>BWX01</v>
      </c>
    </row>
    <row r="1093" spans="2:8">
      <c r="B1093" s="24" t="s">
        <v>1085</v>
      </c>
      <c r="C1093" s="25" t="s">
        <v>1086</v>
      </c>
      <c r="D1093" s="26" t="s">
        <v>1134</v>
      </c>
      <c r="E1093" s="27" t="s">
        <v>1916</v>
      </c>
      <c r="F1093" s="22" t="s">
        <v>1834</v>
      </c>
      <c r="G1093" s="17" t="str">
        <f>_xlfn.XLOOKUP(D1093,[8]Sheet2!$C:$C,[8]Sheet2!$E:$E,"-")</f>
        <v>Zainal Abidin</v>
      </c>
      <c r="H1093" s="18" t="str">
        <f>_xlfn.XLOOKUP(D1093,[11]sheet!$B:$B,[11]sheet!$A:$A,0)</f>
        <v>BWX02</v>
      </c>
    </row>
    <row r="1094" spans="2:8">
      <c r="B1094" s="24" t="s">
        <v>1085</v>
      </c>
      <c r="C1094" s="25" t="s">
        <v>1086</v>
      </c>
      <c r="D1094" s="26" t="s">
        <v>1135</v>
      </c>
      <c r="E1094" s="27" t="s">
        <v>1916</v>
      </c>
      <c r="F1094" s="22" t="s">
        <v>1834</v>
      </c>
      <c r="G1094" s="17" t="str">
        <f>_xlfn.XLOOKUP(D1094,[8]Sheet2!$C:$C,[8]Sheet2!$E:$E,"-")</f>
        <v>Ega Chandra Dinata</v>
      </c>
      <c r="H1094" s="18" t="str">
        <f>_xlfn.XLOOKUP(D1094,[11]sheet!$B:$B,[11]sheet!$A:$A,0)</f>
        <v>BWX03</v>
      </c>
    </row>
    <row r="1095" spans="2:8">
      <c r="B1095" s="24" t="s">
        <v>1085</v>
      </c>
      <c r="C1095" s="25" t="s">
        <v>1086</v>
      </c>
      <c r="D1095" s="26" t="s">
        <v>1136</v>
      </c>
      <c r="E1095" s="27" t="s">
        <v>1916</v>
      </c>
      <c r="F1095" s="22" t="s">
        <v>1834</v>
      </c>
      <c r="G1095" s="17" t="str">
        <f>_xlfn.XLOOKUP(D1095,[8]Sheet2!$C:$C,[8]Sheet2!$E:$E,"-")</f>
        <v>Fauzen Alfan</v>
      </c>
      <c r="H1095" s="18" t="str">
        <f>_xlfn.XLOOKUP(D1095,[11]sheet!$B:$B,[11]sheet!$A:$A,0)</f>
        <v>BWX04</v>
      </c>
    </row>
    <row r="1096" spans="2:8">
      <c r="B1096" s="24" t="s">
        <v>1085</v>
      </c>
      <c r="C1096" s="25" t="s">
        <v>1086</v>
      </c>
      <c r="D1096" s="26" t="s">
        <v>1137</v>
      </c>
      <c r="E1096" s="27" t="s">
        <v>1916</v>
      </c>
      <c r="F1096" s="22" t="s">
        <v>1834</v>
      </c>
      <c r="G1096" s="17" t="str">
        <f>_xlfn.XLOOKUP(D1096,[8]Sheet2!$C:$C,[8]Sheet2!$E:$E,"-")</f>
        <v>Faris Meilugianta Pratama</v>
      </c>
      <c r="H1096" s="18" t="str">
        <f>_xlfn.XLOOKUP(D1096,[11]sheet!$B:$B,[11]sheet!$A:$A,0)</f>
        <v>BWX05</v>
      </c>
    </row>
    <row r="1097" spans="2:8">
      <c r="B1097" s="24" t="s">
        <v>1085</v>
      </c>
      <c r="C1097" s="25" t="s">
        <v>1086</v>
      </c>
      <c r="D1097" s="26" t="s">
        <v>1138</v>
      </c>
      <c r="E1097" s="27" t="s">
        <v>1916</v>
      </c>
      <c r="F1097" s="22" t="s">
        <v>1834</v>
      </c>
      <c r="G1097" s="17" t="str">
        <f>_xlfn.XLOOKUP(D1097,[8]Sheet2!$C:$C,[8]Sheet2!$E:$E,"-")</f>
        <v>Hilman Anshori</v>
      </c>
      <c r="H1097" s="18" t="str">
        <f>_xlfn.XLOOKUP(D1097,[11]sheet!$B:$B,[11]sheet!$A:$A,0)</f>
        <v>BWX06</v>
      </c>
    </row>
    <row r="1098" spans="2:8">
      <c r="B1098" s="24" t="s">
        <v>1085</v>
      </c>
      <c r="C1098" s="25" t="s">
        <v>1086</v>
      </c>
      <c r="D1098" s="26" t="s">
        <v>1139</v>
      </c>
      <c r="E1098" s="27" t="s">
        <v>1941</v>
      </c>
      <c r="F1098" s="22" t="s">
        <v>1834</v>
      </c>
      <c r="G1098" s="17" t="str">
        <f>_xlfn.XLOOKUP(D1098,[8]Sheet2!$C:$C,[8]Sheet2!$E:$E,"-")</f>
        <v>-</v>
      </c>
      <c r="H1098" s="18" t="str">
        <f>_xlfn.XLOOKUP(D1098,[11]sheet!$B:$B,[11]sheet!$A:$A,0)</f>
        <v>BWX07</v>
      </c>
    </row>
    <row r="1099" spans="2:8">
      <c r="B1099" s="24" t="s">
        <v>1085</v>
      </c>
      <c r="C1099" s="25" t="s">
        <v>1086</v>
      </c>
      <c r="D1099" s="26" t="s">
        <v>1140</v>
      </c>
      <c r="E1099" s="27" t="s">
        <v>1941</v>
      </c>
      <c r="F1099" s="22" t="s">
        <v>1834</v>
      </c>
      <c r="G1099" s="17" t="str">
        <f>_xlfn.XLOOKUP(D1099,[8]Sheet2!$C:$C,[8]Sheet2!$E:$E,"-")</f>
        <v>-</v>
      </c>
      <c r="H1099" s="18" t="str">
        <f>_xlfn.XLOOKUP(D1099,[11]sheet!$B:$B,[11]sheet!$A:$A,0)</f>
        <v>BWX08</v>
      </c>
    </row>
    <row r="1100" spans="2:8">
      <c r="B1100" s="24" t="s">
        <v>1085</v>
      </c>
      <c r="C1100" s="25" t="s">
        <v>1086</v>
      </c>
      <c r="D1100" s="26" t="s">
        <v>1141</v>
      </c>
      <c r="E1100" s="27" t="s">
        <v>1941</v>
      </c>
      <c r="F1100" s="22" t="s">
        <v>1834</v>
      </c>
      <c r="G1100" s="17" t="str">
        <f>_xlfn.XLOOKUP(D1100,[8]Sheet2!$C:$C,[8]Sheet2!$E:$E,"-")</f>
        <v>-</v>
      </c>
      <c r="H1100" s="18" t="str">
        <f>_xlfn.XLOOKUP(D1100,[11]sheet!$B:$B,[11]sheet!$A:$A,0)</f>
        <v>BWX09</v>
      </c>
    </row>
    <row r="1101" spans="2:8">
      <c r="B1101" s="24" t="s">
        <v>1085</v>
      </c>
      <c r="C1101" s="25" t="s">
        <v>1086</v>
      </c>
      <c r="D1101" s="26" t="s">
        <v>1142</v>
      </c>
      <c r="E1101" s="27" t="s">
        <v>1941</v>
      </c>
      <c r="F1101" s="22" t="s">
        <v>1834</v>
      </c>
      <c r="G1101" s="17" t="str">
        <f>_xlfn.XLOOKUP(D1101,[8]Sheet2!$C:$C,[8]Sheet2!$E:$E,"-")</f>
        <v>-</v>
      </c>
      <c r="H1101" s="18" t="str">
        <f>_xlfn.XLOOKUP(D1101,[11]sheet!$B:$B,[11]sheet!$A:$A,0)</f>
        <v>BWX17</v>
      </c>
    </row>
    <row r="1102" spans="2:8">
      <c r="B1102" s="24" t="s">
        <v>1085</v>
      </c>
      <c r="C1102" s="25" t="s">
        <v>1086</v>
      </c>
      <c r="D1102" s="26" t="s">
        <v>1143</v>
      </c>
      <c r="E1102" s="27" t="s">
        <v>1941</v>
      </c>
      <c r="F1102" s="22" t="s">
        <v>1835</v>
      </c>
      <c r="G1102" s="17" t="str">
        <f>_xlfn.XLOOKUP(D1102,[8]Sheet2!$C:$C,[8]Sheet2!$E:$E,"-")</f>
        <v>Andi Wiranata Negara</v>
      </c>
      <c r="H1102" s="18" t="str">
        <f>_xlfn.XLOOKUP(D1102,[11]sheet!$B:$B,[11]sheet!$A:$A,0)</f>
        <v>PKS01</v>
      </c>
    </row>
    <row r="1103" spans="2:8">
      <c r="B1103" s="24" t="s">
        <v>1085</v>
      </c>
      <c r="C1103" s="25" t="s">
        <v>1086</v>
      </c>
      <c r="D1103" s="26" t="s">
        <v>1144</v>
      </c>
      <c r="E1103" s="27" t="s">
        <v>1941</v>
      </c>
      <c r="F1103" s="22" t="s">
        <v>1835</v>
      </c>
      <c r="G1103" s="17" t="str">
        <f>_xlfn.XLOOKUP(D1103,[8]Sheet2!$C:$C,[8]Sheet2!$E:$E,"-")</f>
        <v>Moh. Hasan</v>
      </c>
      <c r="H1103" s="18" t="str">
        <f>_xlfn.XLOOKUP(D1103,[11]sheet!$B:$B,[11]sheet!$A:$A,0)</f>
        <v>PKS07</v>
      </c>
    </row>
    <row r="1104" spans="2:8">
      <c r="B1104" s="24" t="s">
        <v>1085</v>
      </c>
      <c r="C1104" s="25" t="s">
        <v>1086</v>
      </c>
      <c r="D1104" s="26" t="s">
        <v>1145</v>
      </c>
      <c r="E1104" s="27" t="s">
        <v>1941</v>
      </c>
      <c r="F1104" s="22" t="s">
        <v>1835</v>
      </c>
      <c r="G1104" s="17" t="str">
        <f>_xlfn.XLOOKUP(D1104,[8]Sheet2!$C:$C,[8]Sheet2!$E:$E,"-")</f>
        <v>Farida</v>
      </c>
      <c r="H1104" s="18" t="str">
        <f>_xlfn.XLOOKUP(D1104,[11]sheet!$B:$B,[11]sheet!$A:$A,0)</f>
        <v>PKS02</v>
      </c>
    </row>
    <row r="1105" spans="2:8">
      <c r="B1105" s="24" t="s">
        <v>1085</v>
      </c>
      <c r="C1105" s="25" t="s">
        <v>1086</v>
      </c>
      <c r="D1105" s="26" t="s">
        <v>1146</v>
      </c>
      <c r="E1105" s="27" t="s">
        <v>1941</v>
      </c>
      <c r="F1105" s="22" t="s">
        <v>1835</v>
      </c>
      <c r="G1105" s="17" t="str">
        <f>_xlfn.XLOOKUP(D1105,[8]Sheet2!$C:$C,[8]Sheet2!$E:$E,"-")</f>
        <v>Moh. Hasan</v>
      </c>
      <c r="H1105" s="18" t="str">
        <f>_xlfn.XLOOKUP(D1105,[11]sheet!$B:$B,[11]sheet!$A:$A,0)</f>
        <v>PKS04</v>
      </c>
    </row>
    <row r="1106" spans="2:8">
      <c r="B1106" s="24" t="s">
        <v>1085</v>
      </c>
      <c r="C1106" s="25" t="s">
        <v>1086</v>
      </c>
      <c r="D1106" s="26" t="s">
        <v>1147</v>
      </c>
      <c r="E1106" s="27" t="s">
        <v>1941</v>
      </c>
      <c r="F1106" s="22" t="s">
        <v>1835</v>
      </c>
      <c r="G1106" s="17" t="str">
        <f>_xlfn.XLOOKUP(D1106,[8]Sheet2!$C:$C,[8]Sheet2!$E:$E,"-")</f>
        <v>Farida</v>
      </c>
      <c r="H1106" s="18" t="str">
        <f>_xlfn.XLOOKUP(D1106,[11]sheet!$B:$B,[11]sheet!$A:$A,0)</f>
        <v>PKS05</v>
      </c>
    </row>
    <row r="1107" spans="2:8">
      <c r="B1107" s="24" t="s">
        <v>1085</v>
      </c>
      <c r="C1107" s="25" t="s">
        <v>1086</v>
      </c>
      <c r="D1107" s="26" t="s">
        <v>1148</v>
      </c>
      <c r="E1107" s="27" t="s">
        <v>1941</v>
      </c>
      <c r="F1107" s="22" t="s">
        <v>1835</v>
      </c>
      <c r="G1107" s="17" t="str">
        <f>_xlfn.XLOOKUP(D1107,[8]Sheet2!$C:$C,[8]Sheet2!$E:$E,"-")</f>
        <v>Abdur Rahman</v>
      </c>
      <c r="H1107" s="18" t="str">
        <f>_xlfn.XLOOKUP(D1107,[11]sheet!$B:$B,[11]sheet!$A:$A,0)</f>
        <v>PKS12</v>
      </c>
    </row>
    <row r="1108" spans="2:8">
      <c r="B1108" s="24" t="s">
        <v>1085</v>
      </c>
      <c r="C1108" s="25" t="s">
        <v>1086</v>
      </c>
      <c r="D1108" s="26" t="s">
        <v>1149</v>
      </c>
      <c r="E1108" s="27" t="s">
        <v>1941</v>
      </c>
      <c r="F1108" s="22" t="s">
        <v>1835</v>
      </c>
      <c r="G1108" s="17" t="str">
        <f>_xlfn.XLOOKUP(D1108,[8]Sheet2!$C:$C,[8]Sheet2!$E:$E,"-")</f>
        <v>Abdur Rahman</v>
      </c>
      <c r="H1108" s="18" t="str">
        <f>_xlfn.XLOOKUP(D1108,[11]sheet!$B:$B,[11]sheet!$A:$A,0)</f>
        <v>PKS11</v>
      </c>
    </row>
    <row r="1109" spans="2:8">
      <c r="B1109" s="24" t="s">
        <v>1085</v>
      </c>
      <c r="C1109" s="25" t="s">
        <v>1086</v>
      </c>
      <c r="D1109" s="26" t="s">
        <v>1150</v>
      </c>
      <c r="E1109" s="27" t="s">
        <v>1916</v>
      </c>
      <c r="F1109" s="22" t="s">
        <v>1835</v>
      </c>
      <c r="G1109" s="17" t="str">
        <f>_xlfn.XLOOKUP(D1109,[8]Sheet2!$C:$C,[8]Sheet2!$E:$E,"-")</f>
        <v>Ahmad Khairul Zawawi</v>
      </c>
      <c r="H1109" s="18" t="str">
        <f>_xlfn.XLOOKUP(D1109,[11]sheet!$B:$B,[11]sheet!$A:$A,0)</f>
        <v>SNX01</v>
      </c>
    </row>
    <row r="1110" spans="2:8">
      <c r="B1110" s="24" t="s">
        <v>1085</v>
      </c>
      <c r="C1110" s="25" t="s">
        <v>1086</v>
      </c>
      <c r="D1110" s="26" t="s">
        <v>1151</v>
      </c>
      <c r="E1110" s="27" t="s">
        <v>1916</v>
      </c>
      <c r="F1110" s="22" t="s">
        <v>1835</v>
      </c>
      <c r="G1110" s="17" t="str">
        <f>_xlfn.XLOOKUP(D1110,[8]Sheet2!$C:$C,[8]Sheet2!$E:$E,"-")</f>
        <v>Ahmad Khairul Zawawi</v>
      </c>
      <c r="H1110" s="18" t="str">
        <f>_xlfn.XLOOKUP(D1110,[11]sheet!$B:$B,[11]sheet!$A:$A,0)</f>
        <v>SNX02</v>
      </c>
    </row>
    <row r="1111" spans="2:8">
      <c r="B1111" s="24" t="s">
        <v>1085</v>
      </c>
      <c r="C1111" s="25" t="s">
        <v>1086</v>
      </c>
      <c r="D1111" s="26" t="s">
        <v>1152</v>
      </c>
      <c r="E1111" s="27" t="s">
        <v>1916</v>
      </c>
      <c r="F1111" s="22" t="s">
        <v>1835</v>
      </c>
      <c r="G1111" s="17" t="str">
        <f>_xlfn.XLOOKUP(D1111,[8]Sheet2!$C:$C,[8]Sheet2!$E:$E,"-")</f>
        <v>Muhlis Riyadi</v>
      </c>
      <c r="H1111" s="18" t="str">
        <f>_xlfn.XLOOKUP(D1111,[11]sheet!$B:$B,[11]sheet!$A:$A,0)</f>
        <v>SNX05</v>
      </c>
    </row>
    <row r="1112" spans="2:8">
      <c r="B1112" s="24" t="s">
        <v>1085</v>
      </c>
      <c r="C1112" s="25" t="s">
        <v>1086</v>
      </c>
      <c r="D1112" s="26" t="s">
        <v>1153</v>
      </c>
      <c r="E1112" s="27" t="s">
        <v>1916</v>
      </c>
      <c r="F1112" s="22" t="s">
        <v>1835</v>
      </c>
      <c r="G1112" s="17" t="str">
        <f>_xlfn.XLOOKUP(D1112,[8]Sheet2!$C:$C,[8]Sheet2!$E:$E,"-")</f>
        <v>Mohammad Irsyad</v>
      </c>
      <c r="H1112" s="18" t="str">
        <f>_xlfn.XLOOKUP(D1112,[11]sheet!$B:$B,[11]sheet!$A:$A,0)</f>
        <v>SNX06</v>
      </c>
    </row>
    <row r="1113" spans="2:8">
      <c r="B1113" s="24" t="s">
        <v>1085</v>
      </c>
      <c r="C1113" s="25" t="s">
        <v>1086</v>
      </c>
      <c r="D1113" s="26" t="s">
        <v>1154</v>
      </c>
      <c r="E1113" s="27" t="s">
        <v>1916</v>
      </c>
      <c r="F1113" s="22" t="s">
        <v>1835</v>
      </c>
      <c r="G1113" s="17" t="str">
        <f>_xlfn.XLOOKUP(D1113,[8]Sheet2!$C:$C,[8]Sheet2!$E:$E,"-")</f>
        <v>Mohammad Irsyad</v>
      </c>
      <c r="H1113" s="18" t="str">
        <f>_xlfn.XLOOKUP(D1113,[11]sheet!$B:$B,[11]sheet!$A:$A,0)</f>
        <v>SNX07</v>
      </c>
    </row>
    <row r="1114" spans="2:8">
      <c r="B1114" s="24" t="s">
        <v>1085</v>
      </c>
      <c r="C1114" s="25" t="s">
        <v>1086</v>
      </c>
      <c r="D1114" s="26" t="s">
        <v>1155</v>
      </c>
      <c r="E1114" s="27" t="s">
        <v>1916</v>
      </c>
      <c r="F1114" s="22" t="s">
        <v>1835</v>
      </c>
      <c r="G1114" s="17" t="str">
        <f>_xlfn.XLOOKUP(D1114,[8]Sheet2!$C:$C,[8]Sheet2!$E:$E,"-")</f>
        <v>Eka Satrio</v>
      </c>
      <c r="H1114" s="18" t="str">
        <f>_xlfn.XLOOKUP(D1114,[11]sheet!$B:$B,[11]sheet!$A:$A,0)</f>
        <v>SNX08</v>
      </c>
    </row>
    <row r="1115" spans="2:8">
      <c r="B1115" s="24" t="s">
        <v>1085</v>
      </c>
      <c r="C1115" s="25" t="s">
        <v>1086</v>
      </c>
      <c r="D1115" s="26" t="s">
        <v>1156</v>
      </c>
      <c r="E1115" s="27" t="s">
        <v>1916</v>
      </c>
      <c r="F1115" s="22" t="s">
        <v>1835</v>
      </c>
      <c r="G1115" s="17" t="str">
        <f>_xlfn.XLOOKUP(D1115,[8]Sheet2!$C:$C,[8]Sheet2!$E:$E,"-")</f>
        <v>Hodaifah</v>
      </c>
      <c r="H1115" s="18" t="str">
        <f>_xlfn.XLOOKUP(D1115,[11]sheet!$B:$B,[11]sheet!$A:$A,0)</f>
        <v>SNX09</v>
      </c>
    </row>
    <row r="1116" spans="2:8">
      <c r="B1116" s="24" t="s">
        <v>1085</v>
      </c>
      <c r="C1116" s="25" t="s">
        <v>1086</v>
      </c>
      <c r="D1116" s="26" t="s">
        <v>1157</v>
      </c>
      <c r="E1116" s="27" t="s">
        <v>1916</v>
      </c>
      <c r="F1116" s="22" t="s">
        <v>1835</v>
      </c>
      <c r="G1116" s="17" t="str">
        <f>_xlfn.XLOOKUP(D1116,[8]Sheet2!$C:$C,[8]Sheet2!$E:$E,"-")</f>
        <v>Hodaifah</v>
      </c>
      <c r="H1116" s="18" t="str">
        <f>_xlfn.XLOOKUP(D1116,[11]sheet!$B:$B,[11]sheet!$A:$A,0)</f>
        <v>SNX10</v>
      </c>
    </row>
    <row r="1117" spans="2:8">
      <c r="B1117" s="24" t="s">
        <v>1085</v>
      </c>
      <c r="C1117" s="25" t="s">
        <v>1086</v>
      </c>
      <c r="D1117" s="26" t="s">
        <v>1158</v>
      </c>
      <c r="E1117" s="27" t="s">
        <v>1916</v>
      </c>
      <c r="F1117" s="22" t="s">
        <v>1835</v>
      </c>
      <c r="G1117" s="17" t="str">
        <f>_xlfn.XLOOKUP(D1117,[8]Sheet2!$C:$C,[8]Sheet2!$E:$E,"-")</f>
        <v>Mohammad Irsyad</v>
      </c>
      <c r="H1117" s="18" t="str">
        <f>_xlfn.XLOOKUP(D1117,[11]sheet!$B:$B,[11]sheet!$A:$A,0)</f>
        <v>SNX11</v>
      </c>
    </row>
    <row r="1118" spans="2:8">
      <c r="B1118" s="24" t="s">
        <v>1085</v>
      </c>
      <c r="C1118" s="25" t="s">
        <v>1086</v>
      </c>
      <c r="D1118" s="26" t="s">
        <v>1159</v>
      </c>
      <c r="E1118" s="27" t="s">
        <v>1916</v>
      </c>
      <c r="F1118" s="22" t="s">
        <v>1834</v>
      </c>
      <c r="G1118" s="17" t="str">
        <f>_xlfn.XLOOKUP(D1118,[8]Sheet2!$C:$C,[8]Sheet2!$E:$E,"-")</f>
        <v>Syamsuddin</v>
      </c>
      <c r="H1118" s="18" t="str">
        <f>_xlfn.XLOOKUP(D1118,[11]sheet!$B:$B,[11]sheet!$A:$A,0)</f>
        <v>SPG02</v>
      </c>
    </row>
    <row r="1119" spans="2:8">
      <c r="B1119" s="24" t="s">
        <v>1085</v>
      </c>
      <c r="C1119" s="25" t="s">
        <v>1086</v>
      </c>
      <c r="D1119" s="26" t="s">
        <v>1160</v>
      </c>
      <c r="E1119" s="27" t="s">
        <v>1916</v>
      </c>
      <c r="F1119" s="22" t="s">
        <v>1834</v>
      </c>
      <c r="G1119" s="17" t="str">
        <f>_xlfn.XLOOKUP(D1119,[8]Sheet2!$C:$C,[8]Sheet2!$E:$E,"-")</f>
        <v>Yusufil Hamdhani Akbar</v>
      </c>
      <c r="H1119" s="18" t="str">
        <f>_xlfn.XLOOKUP(D1119,[11]sheet!$B:$B,[11]sheet!$A:$A,0)</f>
        <v>SPG02A</v>
      </c>
    </row>
    <row r="1120" spans="2:8">
      <c r="B1120" s="24" t="s">
        <v>1085</v>
      </c>
      <c r="C1120" s="25" t="s">
        <v>1086</v>
      </c>
      <c r="D1120" s="26" t="s">
        <v>1161</v>
      </c>
      <c r="E1120" s="27" t="s">
        <v>1941</v>
      </c>
      <c r="F1120" s="22" t="s">
        <v>1834</v>
      </c>
      <c r="G1120" s="17" t="str">
        <f>_xlfn.XLOOKUP(D1120,[8]Sheet2!$C:$C,[8]Sheet2!$E:$E,"-")</f>
        <v>-</v>
      </c>
      <c r="H1120" s="18" t="str">
        <f>_xlfn.XLOOKUP(D1120,[11]sheet!$B:$B,[11]sheet!$A:$A,0)</f>
        <v>SPG05B</v>
      </c>
    </row>
    <row r="1121" spans="2:8">
      <c r="B1121" s="24" t="s">
        <v>1085</v>
      </c>
      <c r="C1121" s="25" t="s">
        <v>1086</v>
      </c>
      <c r="D1121" s="26" t="s">
        <v>1162</v>
      </c>
      <c r="E1121" s="27" t="s">
        <v>1916</v>
      </c>
      <c r="F1121" s="22" t="s">
        <v>1834</v>
      </c>
      <c r="G1121" s="17" t="str">
        <f>_xlfn.XLOOKUP(D1121,[8]Sheet2!$C:$C,[8]Sheet2!$E:$E,"-")</f>
        <v>Moh. Adfar Istihar</v>
      </c>
      <c r="H1121" s="18" t="str">
        <f>_xlfn.XLOOKUP(D1121,[11]sheet!$B:$B,[11]sheet!$A:$A,0)</f>
        <v>SPG03</v>
      </c>
    </row>
    <row r="1122" spans="2:8">
      <c r="B1122" s="24" t="s">
        <v>1085</v>
      </c>
      <c r="C1122" s="25" t="s">
        <v>1086</v>
      </c>
      <c r="D1122" s="26" t="s">
        <v>1163</v>
      </c>
      <c r="E1122" s="27" t="s">
        <v>1916</v>
      </c>
      <c r="F1122" s="22" t="s">
        <v>1834</v>
      </c>
      <c r="G1122" s="17" t="str">
        <f>_xlfn.XLOOKUP(D1122,[8]Sheet2!$C:$C,[8]Sheet2!$E:$E,"-")</f>
        <v>Moh. Adfar Istihar</v>
      </c>
      <c r="H1122" s="18" t="str">
        <f>_xlfn.XLOOKUP(D1122,[11]sheet!$B:$B,[11]sheet!$A:$A,0)</f>
        <v>SPG11</v>
      </c>
    </row>
    <row r="1123" spans="2:8">
      <c r="B1123" s="24" t="s">
        <v>1085</v>
      </c>
      <c r="C1123" s="25" t="s">
        <v>1086</v>
      </c>
      <c r="D1123" s="26" t="s">
        <v>1164</v>
      </c>
      <c r="E1123" s="27" t="s">
        <v>1916</v>
      </c>
      <c r="F1123" s="22" t="s">
        <v>1834</v>
      </c>
      <c r="G1123" s="17" t="str">
        <f>_xlfn.XLOOKUP(D1123,[8]Sheet2!$C:$C,[8]Sheet2!$E:$E,"-")</f>
        <v>Abd. Ghoni</v>
      </c>
      <c r="H1123" s="18" t="str">
        <f>_xlfn.XLOOKUP(D1123,[11]sheet!$B:$B,[11]sheet!$A:$A,0)</f>
        <v>SPG04</v>
      </c>
    </row>
    <row r="1124" spans="2:8">
      <c r="B1124" s="24" t="s">
        <v>1085</v>
      </c>
      <c r="C1124" s="25" t="s">
        <v>1086</v>
      </c>
      <c r="D1124" s="26" t="s">
        <v>1165</v>
      </c>
      <c r="E1124" s="27" t="s">
        <v>1916</v>
      </c>
      <c r="F1124" s="22" t="s">
        <v>1834</v>
      </c>
      <c r="G1124" s="17" t="str">
        <f>_xlfn.XLOOKUP(D1124,[8]Sheet2!$C:$C,[8]Sheet2!$E:$E,"-")</f>
        <v>Abd. Syakur</v>
      </c>
      <c r="H1124" s="18" t="str">
        <f>_xlfn.XLOOKUP(D1124,[11]sheet!$B:$B,[11]sheet!$A:$A,0)</f>
        <v>SPG05</v>
      </c>
    </row>
    <row r="1125" spans="2:8">
      <c r="B1125" s="24" t="s">
        <v>1085</v>
      </c>
      <c r="C1125" s="25" t="s">
        <v>1086</v>
      </c>
      <c r="D1125" s="26" t="s">
        <v>1166</v>
      </c>
      <c r="E1125" s="27" t="s">
        <v>1916</v>
      </c>
      <c r="F1125" s="22" t="s">
        <v>1834</v>
      </c>
      <c r="G1125" s="17" t="str">
        <f>_xlfn.XLOOKUP(D1125,[8]Sheet2!$C:$C,[8]Sheet2!$E:$E,"-")</f>
        <v>Abd. Syakur</v>
      </c>
      <c r="H1125" s="18" t="str">
        <f>_xlfn.XLOOKUP(D1125,[11]sheet!$B:$B,[11]sheet!$A:$A,0)</f>
        <v>SPG09A</v>
      </c>
    </row>
    <row r="1126" spans="2:8">
      <c r="B1126" s="24" t="s">
        <v>1085</v>
      </c>
      <c r="C1126" s="25" t="s">
        <v>1086</v>
      </c>
      <c r="D1126" s="26" t="s">
        <v>1167</v>
      </c>
      <c r="E1126" s="27" t="s">
        <v>1941</v>
      </c>
      <c r="F1126" s="22" t="s">
        <v>1834</v>
      </c>
      <c r="G1126" s="17" t="str">
        <f>_xlfn.XLOOKUP(D1126,[8]Sheet2!$C:$C,[8]Sheet2!$E:$E,"-")</f>
        <v>-</v>
      </c>
      <c r="H1126" s="18" t="str">
        <f>_xlfn.XLOOKUP(D1126,[11]sheet!$B:$B,[11]sheet!$A:$A,0)</f>
        <v>SPG06</v>
      </c>
    </row>
    <row r="1127" spans="2:8">
      <c r="B1127" s="24" t="s">
        <v>1085</v>
      </c>
      <c r="C1127" s="25" t="s">
        <v>1086</v>
      </c>
      <c r="D1127" s="26" t="s">
        <v>1168</v>
      </c>
      <c r="E1127" s="27" t="s">
        <v>1941</v>
      </c>
      <c r="F1127" s="22" t="s">
        <v>1834</v>
      </c>
      <c r="G1127" s="17" t="str">
        <f>_xlfn.XLOOKUP(D1127,[8]Sheet2!$C:$C,[8]Sheet2!$E:$E,"-")</f>
        <v>-</v>
      </c>
      <c r="H1127" s="18" t="str">
        <f>_xlfn.XLOOKUP(D1127,[11]sheet!$B:$B,[11]sheet!$A:$A,0)</f>
        <v>SPG08</v>
      </c>
    </row>
    <row r="1128" spans="2:8">
      <c r="B1128" s="24" t="s">
        <v>1085</v>
      </c>
      <c r="C1128" s="25" t="s">
        <v>1086</v>
      </c>
      <c r="D1128" s="26" t="s">
        <v>1169</v>
      </c>
      <c r="E1128" s="27" t="s">
        <v>1941</v>
      </c>
      <c r="F1128" s="22" t="s">
        <v>1834</v>
      </c>
      <c r="G1128" s="17" t="str">
        <f>_xlfn.XLOOKUP(D1128,[8]Sheet2!$C:$C,[8]Sheet2!$E:$E,"-")</f>
        <v>-</v>
      </c>
      <c r="H1128" s="18" t="str">
        <f>_xlfn.XLOOKUP(D1128,[11]sheet!$B:$B,[11]sheet!$A:$A,0)</f>
        <v>SPG13</v>
      </c>
    </row>
    <row r="1129" spans="2:8">
      <c r="B1129" s="24" t="s">
        <v>1085</v>
      </c>
      <c r="C1129" s="25" t="s">
        <v>1086</v>
      </c>
      <c r="D1129" s="26" t="s">
        <v>1170</v>
      </c>
      <c r="E1129" s="27" t="s">
        <v>1916</v>
      </c>
      <c r="F1129" s="22" t="s">
        <v>1836</v>
      </c>
      <c r="G1129" s="17" t="str">
        <f>_xlfn.XLOOKUP(D1129,[8]Sheet2!$C:$C,[8]Sheet2!$E:$E,"-")</f>
        <v>Eko Junaidi</v>
      </c>
      <c r="H1129" s="18" t="str">
        <f>_xlfn.XLOOKUP(D1129,[11]sheet!$B:$B,[11]sheet!$A:$A,0)</f>
        <v>CAB02</v>
      </c>
    </row>
    <row r="1130" spans="2:8">
      <c r="B1130" s="24" t="s">
        <v>1085</v>
      </c>
      <c r="C1130" s="25" t="s">
        <v>1086</v>
      </c>
      <c r="D1130" s="26" t="s">
        <v>1171</v>
      </c>
      <c r="E1130" s="27" t="s">
        <v>1916</v>
      </c>
      <c r="F1130" s="22" t="s">
        <v>1836</v>
      </c>
      <c r="G1130" s="17" t="str">
        <f>_xlfn.XLOOKUP(D1130,[8]Sheet2!$C:$C,[8]Sheet2!$E:$E,"-")</f>
        <v>Tika Vebrian Tiara Devi</v>
      </c>
      <c r="H1130" s="18" t="str">
        <f>_xlfn.XLOOKUP(D1130,[11]sheet!$B:$B,[11]sheet!$A:$A,0)</f>
        <v>MDN02</v>
      </c>
    </row>
    <row r="1131" spans="2:8">
      <c r="B1131" s="24" t="s">
        <v>1085</v>
      </c>
      <c r="C1131" s="25" t="s">
        <v>1086</v>
      </c>
      <c r="D1131" s="26" t="s">
        <v>1172</v>
      </c>
      <c r="E1131" s="27" t="s">
        <v>1916</v>
      </c>
      <c r="F1131" s="22" t="s">
        <v>1836</v>
      </c>
      <c r="G1131" s="17" t="str">
        <f>_xlfn.XLOOKUP(D1131,[8]Sheet2!$C:$C,[8]Sheet2!$E:$E,"-")</f>
        <v>Eko Prasetianto Nugroho</v>
      </c>
      <c r="H1131" s="18" t="str">
        <f>_xlfn.XLOOKUP(D1131,[11]sheet!$B:$B,[11]sheet!$A:$A,0)</f>
        <v>MDN03</v>
      </c>
    </row>
    <row r="1132" spans="2:8">
      <c r="B1132" s="24" t="s">
        <v>1085</v>
      </c>
      <c r="C1132" s="25" t="s">
        <v>1086</v>
      </c>
      <c r="D1132" s="26" t="s">
        <v>1173</v>
      </c>
      <c r="E1132" s="27" t="s">
        <v>1916</v>
      </c>
      <c r="F1132" s="22" t="s">
        <v>1836</v>
      </c>
      <c r="G1132" s="17" t="str">
        <f>_xlfn.XLOOKUP(D1132,[8]Sheet2!$C:$C,[8]Sheet2!$E:$E,"-")</f>
        <v>Eko Junaidi</v>
      </c>
      <c r="H1132" s="18" t="str">
        <f>_xlfn.XLOOKUP(D1132,[11]sheet!$B:$B,[11]sheet!$A:$A,0)</f>
        <v>MDN04</v>
      </c>
    </row>
    <row r="1133" spans="2:8">
      <c r="B1133" s="24" t="s">
        <v>1085</v>
      </c>
      <c r="C1133" s="25" t="s">
        <v>1086</v>
      </c>
      <c r="D1133" s="26" t="s">
        <v>1174</v>
      </c>
      <c r="E1133" s="27" t="s">
        <v>1941</v>
      </c>
      <c r="F1133" s="22" t="s">
        <v>1836</v>
      </c>
      <c r="G1133" s="17" t="str">
        <f>_xlfn.XLOOKUP(D1133,[8]Sheet2!$C:$C,[8]Sheet2!$E:$E,"-")</f>
        <v>Boma Eka Kurniawan</v>
      </c>
      <c r="H1133" s="18" t="str">
        <f>_xlfn.XLOOKUP(D1133,[11]sheet!$B:$B,[11]sheet!$A:$A,0)</f>
        <v>MDN05</v>
      </c>
    </row>
    <row r="1134" spans="2:8">
      <c r="B1134" s="24" t="s">
        <v>1085</v>
      </c>
      <c r="C1134" s="25" t="s">
        <v>1086</v>
      </c>
      <c r="D1134" s="26" t="s">
        <v>1175</v>
      </c>
      <c r="E1134" s="27" t="s">
        <v>1916</v>
      </c>
      <c r="F1134" s="22" t="s">
        <v>1836</v>
      </c>
      <c r="G1134" s="17" t="str">
        <f>_xlfn.XLOOKUP(D1134,[8]Sheet2!$C:$C,[8]Sheet2!$E:$E,"-")</f>
        <v>Tika Vebrian Tiara Devi</v>
      </c>
      <c r="H1134" s="18" t="str">
        <f>_xlfn.XLOOKUP(D1134,[11]sheet!$B:$B,[11]sheet!$A:$A,0)</f>
        <v>MDN06</v>
      </c>
    </row>
    <row r="1135" spans="2:8">
      <c r="B1135" s="24" t="s">
        <v>1085</v>
      </c>
      <c r="C1135" s="25" t="s">
        <v>1086</v>
      </c>
      <c r="D1135" s="26" t="s">
        <v>1176</v>
      </c>
      <c r="E1135" s="27" t="s">
        <v>1941</v>
      </c>
      <c r="F1135" s="22" t="s">
        <v>1836</v>
      </c>
      <c r="G1135" s="17" t="str">
        <f>_xlfn.XLOOKUP(D1135,[8]Sheet2!$C:$C,[8]Sheet2!$E:$E,"-")</f>
        <v>Galih Dewangga</v>
      </c>
      <c r="H1135" s="18" t="str">
        <f>_xlfn.XLOOKUP(D1135,[11]sheet!$B:$B,[11]sheet!$A:$A,0)</f>
        <v>MDN09</v>
      </c>
    </row>
    <row r="1136" spans="2:8">
      <c r="B1136" s="24" t="s">
        <v>1085</v>
      </c>
      <c r="C1136" s="25" t="s">
        <v>1086</v>
      </c>
      <c r="D1136" s="26" t="s">
        <v>1177</v>
      </c>
      <c r="E1136" s="27" t="s">
        <v>1916</v>
      </c>
      <c r="F1136" s="22" t="s">
        <v>1836</v>
      </c>
      <c r="G1136" s="17" t="str">
        <f>_xlfn.XLOOKUP(D1136,[8]Sheet2!$C:$C,[8]Sheet2!$E:$E,"-")</f>
        <v>Riza Aji Nurcholis</v>
      </c>
      <c r="H1136" s="18" t="str">
        <f>_xlfn.XLOOKUP(D1136,[11]sheet!$B:$B,[11]sheet!$A:$A,0)</f>
        <v>MTX08</v>
      </c>
    </row>
    <row r="1137" spans="2:8">
      <c r="B1137" s="24" t="s">
        <v>1085</v>
      </c>
      <c r="C1137" s="25" t="s">
        <v>1086</v>
      </c>
      <c r="D1137" s="26" t="s">
        <v>1178</v>
      </c>
      <c r="E1137" s="27" t="s">
        <v>1916</v>
      </c>
      <c r="F1137" s="22" t="s">
        <v>1836</v>
      </c>
      <c r="G1137" s="17" t="str">
        <f>_xlfn.XLOOKUP(D1137,[8]Sheet2!$C:$C,[8]Sheet2!$E:$E,"-")</f>
        <v>Hendrik Robi Saputra</v>
      </c>
      <c r="H1137" s="18" t="str">
        <f>_xlfn.XLOOKUP(D1137,[11]sheet!$B:$B,[11]sheet!$A:$A,0)</f>
        <v>MTX09</v>
      </c>
    </row>
    <row r="1138" spans="2:8">
      <c r="B1138" s="24" t="s">
        <v>1085</v>
      </c>
      <c r="C1138" s="25" t="s">
        <v>1086</v>
      </c>
      <c r="D1138" s="26" t="s">
        <v>1179</v>
      </c>
      <c r="E1138" s="27" t="s">
        <v>1916</v>
      </c>
      <c r="F1138" s="22" t="s">
        <v>1836</v>
      </c>
      <c r="G1138" s="17" t="str">
        <f>_xlfn.XLOOKUP(D1138,[8]Sheet2!$C:$C,[8]Sheet2!$E:$E,"-")</f>
        <v>Rika Arif Aprianto</v>
      </c>
      <c r="H1138" s="18" t="str">
        <f>_xlfn.XLOOKUP(D1138,[11]sheet!$B:$B,[11]sheet!$A:$A,0)</f>
        <v>MTX18</v>
      </c>
    </row>
    <row r="1139" spans="2:8">
      <c r="B1139" s="24" t="s">
        <v>1085</v>
      </c>
      <c r="C1139" s="25" t="s">
        <v>1086</v>
      </c>
      <c r="D1139" s="26" t="s">
        <v>1180</v>
      </c>
      <c r="E1139" s="27" t="s">
        <v>1916</v>
      </c>
      <c r="F1139" s="22" t="s">
        <v>1836</v>
      </c>
      <c r="G1139" s="17" t="str">
        <f>_xlfn.XLOOKUP(D1139,[8]Sheet2!$C:$C,[8]Sheet2!$E:$E,"-")</f>
        <v>Yacob Juan Firmansyah</v>
      </c>
      <c r="H1139" s="18" t="str">
        <f>_xlfn.XLOOKUP(D1139,[11]sheet!$B:$B,[11]sheet!$A:$A,0)</f>
        <v>MTX14</v>
      </c>
    </row>
    <row r="1140" spans="2:8">
      <c r="B1140" s="24" t="s">
        <v>1085</v>
      </c>
      <c r="C1140" s="25" t="s">
        <v>1086</v>
      </c>
      <c r="D1140" s="26" t="s">
        <v>1181</v>
      </c>
      <c r="E1140" s="27" t="s">
        <v>1941</v>
      </c>
      <c r="F1140" s="22" t="s">
        <v>1836</v>
      </c>
      <c r="G1140" s="17" t="str">
        <f>_xlfn.XLOOKUP(D1140,[8]Sheet2!$C:$C,[8]Sheet2!$E:$E,"-")</f>
        <v>Rony Koco Abrianto</v>
      </c>
      <c r="H1140" s="18" t="str">
        <f>_xlfn.XLOOKUP(D1140,[11]sheet!$B:$B,[11]sheet!$A:$A,0)</f>
        <v>NIW01</v>
      </c>
    </row>
    <row r="1141" spans="2:8">
      <c r="B1141" s="24" t="s">
        <v>1085</v>
      </c>
      <c r="C1141" s="25" t="s">
        <v>1086</v>
      </c>
      <c r="D1141" s="26" t="s">
        <v>1182</v>
      </c>
      <c r="E1141" s="27" t="s">
        <v>1916</v>
      </c>
      <c r="F1141" s="22" t="s">
        <v>1836</v>
      </c>
      <c r="G1141" s="17" t="str">
        <f>_xlfn.XLOOKUP(D1141,[8]Sheet2!$C:$C,[8]Sheet2!$E:$E,"-")</f>
        <v>Fathoni Yusuf</v>
      </c>
      <c r="H1141" s="18" t="str">
        <f>_xlfn.XLOOKUP(D1141,[11]sheet!$B:$B,[11]sheet!$A:$A,0)</f>
        <v>NIW02</v>
      </c>
    </row>
    <row r="1142" spans="2:8">
      <c r="B1142" s="24" t="s">
        <v>1085</v>
      </c>
      <c r="C1142" s="25" t="s">
        <v>1086</v>
      </c>
      <c r="D1142" s="26" t="s">
        <v>1183</v>
      </c>
      <c r="E1142" s="27" t="s">
        <v>1941</v>
      </c>
      <c r="F1142" s="22" t="s">
        <v>1836</v>
      </c>
      <c r="G1142" s="17" t="str">
        <f>_xlfn.XLOOKUP(D1142,[8]Sheet2!$C:$C,[8]Sheet2!$E:$E,"-")</f>
        <v>Faizal Dwi Pramono</v>
      </c>
      <c r="H1142" s="18" t="str">
        <f>_xlfn.XLOOKUP(D1142,[11]sheet!$B:$B,[11]sheet!$A:$A,0)</f>
        <v>NIW03</v>
      </c>
    </row>
    <row r="1143" spans="2:8">
      <c r="B1143" s="24" t="s">
        <v>1085</v>
      </c>
      <c r="C1143" s="25" t="s">
        <v>1086</v>
      </c>
      <c r="D1143" s="26" t="s">
        <v>1184</v>
      </c>
      <c r="E1143" s="27" t="s">
        <v>1916</v>
      </c>
      <c r="F1143" s="22" t="s">
        <v>1836</v>
      </c>
      <c r="G1143" s="17" t="str">
        <f>_xlfn.XLOOKUP(D1143,[8]Sheet2!$C:$C,[8]Sheet2!$E:$E,"-")</f>
        <v>Yudi Yiswoyo</v>
      </c>
      <c r="H1143" s="18" t="str">
        <f>_xlfn.XLOOKUP(D1143,[11]sheet!$B:$B,[11]sheet!$A:$A,0)</f>
        <v>NIW04</v>
      </c>
    </row>
    <row r="1144" spans="2:8">
      <c r="B1144" s="24" t="s">
        <v>1085</v>
      </c>
      <c r="C1144" s="25" t="s">
        <v>1086</v>
      </c>
      <c r="D1144" s="26" t="s">
        <v>1185</v>
      </c>
      <c r="E1144" s="27" t="s">
        <v>1916</v>
      </c>
      <c r="F1144" s="22" t="s">
        <v>1836</v>
      </c>
      <c r="G1144" s="17" t="str">
        <f>_xlfn.XLOOKUP(D1144,[8]Sheet2!$C:$C,[8]Sheet2!$E:$E,"-")</f>
        <v>Irul Marwianto</v>
      </c>
      <c r="H1144" s="18" t="str">
        <f>_xlfn.XLOOKUP(D1144,[11]sheet!$B:$B,[11]sheet!$A:$A,0)</f>
        <v>PCI01</v>
      </c>
    </row>
    <row r="1145" spans="2:8">
      <c r="B1145" s="24" t="s">
        <v>1085</v>
      </c>
      <c r="C1145" s="25" t="s">
        <v>1086</v>
      </c>
      <c r="D1145" s="26" t="s">
        <v>1186</v>
      </c>
      <c r="E1145" s="27" t="s">
        <v>1916</v>
      </c>
      <c r="F1145" s="22" t="s">
        <v>1836</v>
      </c>
      <c r="G1145" s="17" t="str">
        <f>_xlfn.XLOOKUP(D1145,[8]Sheet2!$C:$C,[8]Sheet2!$E:$E,"-")</f>
        <v>Fikto Nur Mansah</v>
      </c>
      <c r="H1145" s="18" t="str">
        <f>_xlfn.XLOOKUP(D1145,[11]sheet!$B:$B,[11]sheet!$A:$A,0)</f>
        <v>PCI02</v>
      </c>
    </row>
    <row r="1146" spans="2:8">
      <c r="B1146" s="24" t="s">
        <v>1085</v>
      </c>
      <c r="C1146" s="25" t="s">
        <v>1086</v>
      </c>
      <c r="D1146" s="26" t="s">
        <v>1187</v>
      </c>
      <c r="E1146" s="27" t="s">
        <v>1916</v>
      </c>
      <c r="F1146" s="22" t="s">
        <v>1836</v>
      </c>
      <c r="G1146" s="17" t="str">
        <f>_xlfn.XLOOKUP(D1146,[8]Sheet2!$C:$C,[8]Sheet2!$E:$E,"-")</f>
        <v>Fikto Nur Mansah</v>
      </c>
      <c r="H1146" s="18" t="str">
        <f>_xlfn.XLOOKUP(D1146,[11]sheet!$B:$B,[11]sheet!$A:$A,0)</f>
        <v>PCI03</v>
      </c>
    </row>
    <row r="1147" spans="2:8">
      <c r="B1147" s="24" t="s">
        <v>1085</v>
      </c>
      <c r="C1147" s="25" t="s">
        <v>1086</v>
      </c>
      <c r="D1147" s="26" t="s">
        <v>1188</v>
      </c>
      <c r="E1147" s="27" t="s">
        <v>1916</v>
      </c>
      <c r="F1147" s="22" t="s">
        <v>1836</v>
      </c>
      <c r="G1147" s="17" t="str">
        <f>_xlfn.XLOOKUP(D1147,[8]Sheet2!$C:$C,[8]Sheet2!$E:$E,"-")</f>
        <v>Irul Marwianto</v>
      </c>
      <c r="H1147" s="18" t="str">
        <f>_xlfn.XLOOKUP(D1147,[11]sheet!$B:$B,[11]sheet!$A:$A,0)</f>
        <v>PCI06</v>
      </c>
    </row>
    <row r="1148" spans="2:8">
      <c r="B1148" s="24" t="s">
        <v>1085</v>
      </c>
      <c r="C1148" s="25" t="s">
        <v>1086</v>
      </c>
      <c r="D1148" s="26" t="s">
        <v>1189</v>
      </c>
      <c r="E1148" s="27" t="s">
        <v>1941</v>
      </c>
      <c r="F1148" s="22" t="s">
        <v>1836</v>
      </c>
      <c r="G1148" s="17" t="str">
        <f>_xlfn.XLOOKUP(D1148,[8]Sheet2!$C:$C,[8]Sheet2!$E:$E,"-")</f>
        <v>Fanky Puguh Prasetyo</v>
      </c>
      <c r="H1148" s="18" t="str">
        <f>_xlfn.XLOOKUP(D1148,[11]sheet!$B:$B,[11]sheet!$A:$A,0)</f>
        <v>PNO01</v>
      </c>
    </row>
    <row r="1149" spans="2:8">
      <c r="B1149" s="24" t="s">
        <v>1085</v>
      </c>
      <c r="C1149" s="25" t="s">
        <v>1086</v>
      </c>
      <c r="D1149" s="26" t="s">
        <v>1190</v>
      </c>
      <c r="E1149" s="27" t="s">
        <v>1916</v>
      </c>
      <c r="F1149" s="22" t="s">
        <v>1836</v>
      </c>
      <c r="G1149" s="17" t="str">
        <f>_xlfn.XLOOKUP(D1149,[8]Sheet2!$C:$C,[8]Sheet2!$E:$E,"-")</f>
        <v>Mohamad Ariz Zakariya</v>
      </c>
      <c r="H1149" s="18" t="str">
        <f>_xlfn.XLOOKUP(D1149,[11]sheet!$B:$B,[11]sheet!$A:$A,0)</f>
        <v>PNO02</v>
      </c>
    </row>
    <row r="1150" spans="2:8">
      <c r="B1150" s="24" t="s">
        <v>1085</v>
      </c>
      <c r="C1150" s="25" t="s">
        <v>1086</v>
      </c>
      <c r="D1150" s="26" t="s">
        <v>1191</v>
      </c>
      <c r="E1150" s="27" t="s">
        <v>1916</v>
      </c>
      <c r="F1150" s="22" t="s">
        <v>1836</v>
      </c>
      <c r="G1150" s="17" t="str">
        <f>_xlfn.XLOOKUP(D1150,[8]Sheet2!$C:$C,[8]Sheet2!$E:$E,"-")</f>
        <v>Mohammad Putra Surya Mahendra</v>
      </c>
      <c r="H1150" s="18" t="str">
        <f>_xlfn.XLOOKUP(D1150,[11]sheet!$B:$B,[11]sheet!$A:$A,0)</f>
        <v>PNO03</v>
      </c>
    </row>
    <row r="1151" spans="2:8">
      <c r="B1151" s="24" t="s">
        <v>1085</v>
      </c>
      <c r="C1151" s="25" t="s">
        <v>1086</v>
      </c>
      <c r="D1151" s="26" t="s">
        <v>1192</v>
      </c>
      <c r="E1151" s="27" t="s">
        <v>1916</v>
      </c>
      <c r="F1151" s="22" t="s">
        <v>1836</v>
      </c>
      <c r="G1151" s="17" t="str">
        <f>_xlfn.XLOOKUP(D1151,[8]Sheet2!$C:$C,[8]Sheet2!$E:$E,"-")</f>
        <v>Angga Widayanto</v>
      </c>
      <c r="H1151" s="18" t="str">
        <f>_xlfn.XLOOKUP(D1151,[11]sheet!$B:$B,[11]sheet!$A:$A,0)</f>
        <v>PNO04</v>
      </c>
    </row>
    <row r="1152" spans="2:8">
      <c r="B1152" s="24" t="s">
        <v>1085</v>
      </c>
      <c r="C1152" s="25" t="s">
        <v>1086</v>
      </c>
      <c r="D1152" s="26" t="s">
        <v>1193</v>
      </c>
      <c r="E1152" s="27" t="s">
        <v>1941</v>
      </c>
      <c r="F1152" s="22" t="s">
        <v>1836</v>
      </c>
      <c r="G1152" s="17" t="str">
        <f>_xlfn.XLOOKUP(D1152,[8]Sheet2!$C:$C,[8]Sheet2!$E:$E,"-")</f>
        <v>Ruly Syaiful Ansor</v>
      </c>
      <c r="H1152" s="18" t="str">
        <f>_xlfn.XLOOKUP(D1152,[11]sheet!$B:$B,[11]sheet!$A:$A,0)</f>
        <v>PNO05</v>
      </c>
    </row>
    <row r="1153" spans="2:8">
      <c r="B1153" s="24" t="s">
        <v>1085</v>
      </c>
      <c r="C1153" s="25" t="s">
        <v>1086</v>
      </c>
      <c r="D1153" s="26" t="s">
        <v>1194</v>
      </c>
      <c r="E1153" s="27" t="s">
        <v>1941</v>
      </c>
      <c r="F1153" s="22" t="s">
        <v>1837</v>
      </c>
      <c r="G1153" s="17" t="str">
        <f>_xlfn.XLOOKUP(D1153,[8]Sheet2!$C:$C,[8]Sheet2!$E:$E,"-")</f>
        <v>Prasetyo Istianto</v>
      </c>
      <c r="H1153" s="18" t="str">
        <f>_xlfn.XLOOKUP(D1153,[11]sheet!$B:$B,[11]sheet!$A:$A,0)</f>
        <v>KDR01</v>
      </c>
    </row>
    <row r="1154" spans="2:8">
      <c r="B1154" s="24" t="s">
        <v>1085</v>
      </c>
      <c r="C1154" s="25" t="s">
        <v>1086</v>
      </c>
      <c r="D1154" s="26" t="s">
        <v>1195</v>
      </c>
      <c r="E1154" s="27" t="s">
        <v>1941</v>
      </c>
      <c r="F1154" s="22" t="s">
        <v>1837</v>
      </c>
      <c r="G1154" s="17" t="str">
        <f>_xlfn.XLOOKUP(D1154,[8]Sheet2!$C:$C,[8]Sheet2!$E:$E,"-")</f>
        <v>Widi Rumekso</v>
      </c>
      <c r="H1154" s="18" t="str">
        <f>_xlfn.XLOOKUP(D1154,[11]sheet!$B:$B,[11]sheet!$A:$A,0)</f>
        <v>KDR04</v>
      </c>
    </row>
    <row r="1155" spans="2:8">
      <c r="B1155" s="24" t="s">
        <v>1085</v>
      </c>
      <c r="C1155" s="25" t="s">
        <v>1086</v>
      </c>
      <c r="D1155" s="26" t="s">
        <v>1196</v>
      </c>
      <c r="E1155" s="27" t="s">
        <v>1941</v>
      </c>
      <c r="F1155" s="22" t="s">
        <v>1837</v>
      </c>
      <c r="G1155" s="17" t="str">
        <f>_xlfn.XLOOKUP(D1155,[8]Sheet2!$C:$C,[8]Sheet2!$E:$E,"-")</f>
        <v>Mohammad Afreza Al Ayyubi</v>
      </c>
      <c r="H1155" s="18" t="str">
        <f>_xlfn.XLOOKUP(D1155,[11]sheet!$B:$B,[11]sheet!$A:$A,0)</f>
        <v>KDR05</v>
      </c>
    </row>
    <row r="1156" spans="2:8">
      <c r="B1156" s="24" t="s">
        <v>1085</v>
      </c>
      <c r="C1156" s="25" t="s">
        <v>1086</v>
      </c>
      <c r="D1156" s="26" t="s">
        <v>1197</v>
      </c>
      <c r="E1156" s="27" t="s">
        <v>1941</v>
      </c>
      <c r="F1156" s="22" t="s">
        <v>1837</v>
      </c>
      <c r="G1156" s="17" t="str">
        <f>_xlfn.XLOOKUP(D1156,[8]Sheet2!$C:$C,[8]Sheet2!$E:$E,"-")</f>
        <v>Laga Pratama Nurjiwo</v>
      </c>
      <c r="H1156" s="18" t="str">
        <f>_xlfn.XLOOKUP(D1156,[11]sheet!$B:$B,[11]sheet!$A:$A,0)</f>
        <v>KDR07</v>
      </c>
    </row>
    <row r="1157" spans="2:8">
      <c r="B1157" s="24" t="s">
        <v>1085</v>
      </c>
      <c r="C1157" s="25" t="s">
        <v>1086</v>
      </c>
      <c r="D1157" s="26" t="s">
        <v>1198</v>
      </c>
      <c r="E1157" s="27" t="s">
        <v>1941</v>
      </c>
      <c r="F1157" s="22" t="s">
        <v>1837</v>
      </c>
      <c r="G1157" s="17" t="str">
        <f>_xlfn.XLOOKUP(D1157,[8]Sheet2!$C:$C,[8]Sheet2!$E:$E,"-")</f>
        <v>Ali Zainal Abidin</v>
      </c>
      <c r="H1157" s="18" t="str">
        <f>_xlfn.XLOOKUP(D1157,[11]sheet!$B:$B,[11]sheet!$A:$A,0)</f>
        <v>KDR08</v>
      </c>
    </row>
    <row r="1158" spans="2:8">
      <c r="B1158" s="24" t="s">
        <v>1085</v>
      </c>
      <c r="C1158" s="25" t="s">
        <v>1086</v>
      </c>
      <c r="D1158" s="26" t="s">
        <v>1199</v>
      </c>
      <c r="E1158" s="27" t="s">
        <v>1941</v>
      </c>
      <c r="F1158" s="22" t="s">
        <v>1837</v>
      </c>
      <c r="G1158" s="17" t="str">
        <f>_xlfn.XLOOKUP(D1158,[8]Sheet2!$C:$C,[8]Sheet2!$E:$E,"-")</f>
        <v>Dyah Ayu Larasati Tri Palupi</v>
      </c>
      <c r="H1158" s="18" t="str">
        <f>_xlfn.XLOOKUP(D1158,[11]sheet!$B:$B,[11]sheet!$A:$A,0)</f>
        <v>KDR09</v>
      </c>
    </row>
    <row r="1159" spans="2:8">
      <c r="B1159" s="24" t="s">
        <v>1085</v>
      </c>
      <c r="C1159" s="25" t="s">
        <v>1086</v>
      </c>
      <c r="D1159" s="26" t="s">
        <v>1200</v>
      </c>
      <c r="E1159" s="27" t="s">
        <v>1941</v>
      </c>
      <c r="F1159" s="22" t="s">
        <v>1837</v>
      </c>
      <c r="G1159" s="17" t="str">
        <f>_xlfn.XLOOKUP(D1159,[8]Sheet2!$C:$C,[8]Sheet2!$E:$E,"-")</f>
        <v>Feri Setiawan</v>
      </c>
      <c r="H1159" s="18" t="str">
        <f>_xlfn.XLOOKUP(D1159,[11]sheet!$B:$B,[11]sheet!$A:$A,0)</f>
        <v>KDR10</v>
      </c>
    </row>
    <row r="1160" spans="2:8">
      <c r="B1160" s="24" t="s">
        <v>1085</v>
      </c>
      <c r="C1160" s="25" t="s">
        <v>1086</v>
      </c>
      <c r="D1160" s="26" t="s">
        <v>1201</v>
      </c>
      <c r="E1160" s="27" t="s">
        <v>1941</v>
      </c>
      <c r="F1160" s="22" t="s">
        <v>1837</v>
      </c>
      <c r="G1160" s="17" t="str">
        <f>_xlfn.XLOOKUP(D1160,[8]Sheet2!$C:$C,[8]Sheet2!$E:$E,"-")</f>
        <v>M. Yanuar Rifa'I</v>
      </c>
      <c r="H1160" s="18" t="str">
        <f>_xlfn.XLOOKUP(D1160,[11]sheet!$B:$B,[11]sheet!$A:$A,0)</f>
        <v>KDR13</v>
      </c>
    </row>
    <row r="1161" spans="2:8">
      <c r="B1161" s="24" t="s">
        <v>1085</v>
      </c>
      <c r="C1161" s="25" t="s">
        <v>1086</v>
      </c>
      <c r="D1161" s="26" t="s">
        <v>1202</v>
      </c>
      <c r="E1161" s="27" t="s">
        <v>1941</v>
      </c>
      <c r="F1161" s="22" t="s">
        <v>1837</v>
      </c>
      <c r="G1161" s="17" t="str">
        <f>_xlfn.XLOOKUP(D1161,[8]Sheet2!$C:$C,[8]Sheet2!$E:$E,"-")</f>
        <v>Muhammad Syaifullah</v>
      </c>
      <c r="H1161" s="18" t="str">
        <f>_xlfn.XLOOKUP(D1161,[11]sheet!$B:$B,[11]sheet!$A:$A,0)</f>
        <v>NGA17A</v>
      </c>
    </row>
    <row r="1162" spans="2:8">
      <c r="B1162" s="24" t="s">
        <v>1085</v>
      </c>
      <c r="C1162" s="25" t="s">
        <v>1086</v>
      </c>
      <c r="D1162" s="26" t="s">
        <v>1203</v>
      </c>
      <c r="E1162" s="27" t="s">
        <v>1941</v>
      </c>
      <c r="F1162" s="22" t="s">
        <v>1837</v>
      </c>
      <c r="G1162" s="17" t="str">
        <f>_xlfn.XLOOKUP(D1162,[8]Sheet2!$C:$C,[8]Sheet2!$E:$E,"-")</f>
        <v>Diky Satriawan</v>
      </c>
      <c r="H1162" s="18" t="str">
        <f>_xlfn.XLOOKUP(D1162,[11]sheet!$B:$B,[11]sheet!$A:$A,0)</f>
        <v>NGA15A</v>
      </c>
    </row>
    <row r="1163" spans="2:8">
      <c r="B1163" s="24" t="s">
        <v>1085</v>
      </c>
      <c r="C1163" s="25" t="s">
        <v>1086</v>
      </c>
      <c r="D1163" s="26" t="s">
        <v>1204</v>
      </c>
      <c r="E1163" s="27" t="s">
        <v>1941</v>
      </c>
      <c r="F1163" s="22" t="s">
        <v>1837</v>
      </c>
      <c r="G1163" s="17" t="str">
        <f>_xlfn.XLOOKUP(D1163,[8]Sheet2!$C:$C,[8]Sheet2!$E:$E,"-")</f>
        <v>Achmad Afandi</v>
      </c>
      <c r="H1163" s="18" t="str">
        <f>_xlfn.XLOOKUP(D1163,[11]sheet!$B:$B,[11]sheet!$A:$A,0)</f>
        <v>NGA23A</v>
      </c>
    </row>
    <row r="1164" spans="2:8">
      <c r="B1164" s="24" t="s">
        <v>1085</v>
      </c>
      <c r="C1164" s="25" t="s">
        <v>1086</v>
      </c>
      <c r="D1164" s="26" t="s">
        <v>1205</v>
      </c>
      <c r="E1164" s="27" t="s">
        <v>1941</v>
      </c>
      <c r="F1164" s="22" t="s">
        <v>1837</v>
      </c>
      <c r="G1164" s="17" t="str">
        <f>_xlfn.XLOOKUP(D1164,[8]Sheet2!$C:$C,[8]Sheet2!$E:$E,"-")</f>
        <v>Nanang Arifianto</v>
      </c>
      <c r="H1164" s="18" t="str">
        <f>_xlfn.XLOOKUP(D1164,[11]sheet!$B:$B,[11]sheet!$A:$A,0)</f>
        <v>NGA01</v>
      </c>
    </row>
    <row r="1165" spans="2:8">
      <c r="B1165" s="24" t="s">
        <v>1085</v>
      </c>
      <c r="C1165" s="25" t="s">
        <v>1086</v>
      </c>
      <c r="D1165" s="26" t="s">
        <v>1206</v>
      </c>
      <c r="E1165" s="27" t="s">
        <v>1941</v>
      </c>
      <c r="F1165" s="22" t="s">
        <v>1837</v>
      </c>
      <c r="G1165" s="17" t="str">
        <f>_xlfn.XLOOKUP(D1165,[8]Sheet2!$C:$C,[8]Sheet2!$E:$E,"-")</f>
        <v>Rif'An Munawwir</v>
      </c>
      <c r="H1165" s="18" t="str">
        <f>_xlfn.XLOOKUP(D1165,[11]sheet!$B:$B,[11]sheet!$A:$A,0)</f>
        <v>NGA20A</v>
      </c>
    </row>
    <row r="1166" spans="2:8">
      <c r="B1166" s="24" t="s">
        <v>1085</v>
      </c>
      <c r="C1166" s="25" t="s">
        <v>1086</v>
      </c>
      <c r="D1166" s="26" t="s">
        <v>1207</v>
      </c>
      <c r="E1166" s="27" t="s">
        <v>1941</v>
      </c>
      <c r="F1166" s="22" t="s">
        <v>1837</v>
      </c>
      <c r="G1166" s="17" t="str">
        <f>_xlfn.XLOOKUP(D1166,[8]Sheet2!$C:$C,[8]Sheet2!$E:$E,"-")</f>
        <v>Shokibul Kafi</v>
      </c>
      <c r="H1166" s="18" t="str">
        <f>_xlfn.XLOOKUP(D1166,[11]sheet!$B:$B,[11]sheet!$A:$A,0)</f>
        <v>NGA21A</v>
      </c>
    </row>
    <row r="1167" spans="2:8">
      <c r="B1167" s="24" t="s">
        <v>1085</v>
      </c>
      <c r="C1167" s="25" t="s">
        <v>1086</v>
      </c>
      <c r="D1167" s="26" t="s">
        <v>1208</v>
      </c>
      <c r="E1167" s="27" t="s">
        <v>1941</v>
      </c>
      <c r="F1167" s="22" t="s">
        <v>1838</v>
      </c>
      <c r="G1167" s="17" t="str">
        <f>_xlfn.XLOOKUP(D1167,[8]Sheet2!$C:$C,[8]Sheet2!$E:$E,"-")</f>
        <v>Ahmad Fakhru Rozan</v>
      </c>
      <c r="H1167" s="18" t="str">
        <f>_xlfn.XLOOKUP(D1167,[11]sheet!$B:$B,[11]sheet!$A:$A,0)</f>
        <v>TLA01</v>
      </c>
    </row>
    <row r="1168" spans="2:8">
      <c r="B1168" s="24" t="s">
        <v>1085</v>
      </c>
      <c r="C1168" s="25" t="s">
        <v>1086</v>
      </c>
      <c r="D1168" s="26" t="s">
        <v>1209</v>
      </c>
      <c r="E1168" s="27" t="s">
        <v>1941</v>
      </c>
      <c r="F1168" s="22" t="s">
        <v>1838</v>
      </c>
      <c r="G1168" s="17" t="str">
        <f>_xlfn.XLOOKUP(D1168,[8]Sheet2!$C:$C,[8]Sheet2!$E:$E,"-")</f>
        <v>Afan Fardianto</v>
      </c>
      <c r="H1168" s="18" t="str">
        <f>_xlfn.XLOOKUP(D1168,[11]sheet!$B:$B,[11]sheet!$A:$A,0)</f>
        <v>TLA02</v>
      </c>
    </row>
    <row r="1169" spans="2:8">
      <c r="B1169" s="24" t="s">
        <v>1085</v>
      </c>
      <c r="C1169" s="25" t="s">
        <v>1086</v>
      </c>
      <c r="D1169" s="26" t="s">
        <v>1210</v>
      </c>
      <c r="E1169" s="27" t="s">
        <v>1941</v>
      </c>
      <c r="F1169" s="22" t="s">
        <v>1838</v>
      </c>
      <c r="G1169" s="17" t="str">
        <f>_xlfn.XLOOKUP(D1169,[8]Sheet2!$C:$C,[8]Sheet2!$E:$E,"-")</f>
        <v>Dwi Wahyu Wichaksono</v>
      </c>
      <c r="H1169" s="18" t="str">
        <f>_xlfn.XLOOKUP(D1169,[11]sheet!$B:$B,[11]sheet!$A:$A,0)</f>
        <v>TLA03</v>
      </c>
    </row>
    <row r="1170" spans="2:8">
      <c r="B1170" s="24" t="s">
        <v>1085</v>
      </c>
      <c r="C1170" s="25" t="s">
        <v>1086</v>
      </c>
      <c r="D1170" s="26" t="s">
        <v>1211</v>
      </c>
      <c r="E1170" s="27" t="s">
        <v>1941</v>
      </c>
      <c r="F1170" s="22" t="s">
        <v>1838</v>
      </c>
      <c r="G1170" s="17" t="str">
        <f>_xlfn.XLOOKUP(D1170,[8]Sheet2!$C:$C,[8]Sheet2!$E:$E,"-")</f>
        <v>Hafiz Adam Adidarmawan</v>
      </c>
      <c r="H1170" s="18" t="str">
        <f>_xlfn.XLOOKUP(D1170,[11]sheet!$B:$B,[11]sheet!$A:$A,0)</f>
        <v>TLA04</v>
      </c>
    </row>
    <row r="1171" spans="2:8">
      <c r="B1171" s="24" t="s">
        <v>1085</v>
      </c>
      <c r="C1171" s="25" t="s">
        <v>1086</v>
      </c>
      <c r="D1171" s="26" t="s">
        <v>1212</v>
      </c>
      <c r="E1171" s="27" t="s">
        <v>1941</v>
      </c>
      <c r="F1171" s="22" t="s">
        <v>1838</v>
      </c>
      <c r="G1171" s="17" t="str">
        <f>_xlfn.XLOOKUP(D1171,[8]Sheet2!$C:$C,[8]Sheet2!$E:$E,"-")</f>
        <v>Argo Lumaksana</v>
      </c>
      <c r="H1171" s="18" t="str">
        <f>_xlfn.XLOOKUP(D1171,[11]sheet!$B:$B,[11]sheet!$A:$A,0)</f>
        <v>TLA05</v>
      </c>
    </row>
    <row r="1172" spans="2:8">
      <c r="B1172" s="24" t="s">
        <v>1085</v>
      </c>
      <c r="C1172" s="25" t="s">
        <v>1086</v>
      </c>
      <c r="D1172" s="26" t="s">
        <v>1213</v>
      </c>
      <c r="E1172" s="27" t="s">
        <v>1941</v>
      </c>
      <c r="F1172" s="22" t="s">
        <v>1838</v>
      </c>
      <c r="G1172" s="17" t="str">
        <f>_xlfn.XLOOKUP(D1172,[8]Sheet2!$C:$C,[8]Sheet2!$E:$E,"-")</f>
        <v>Ahmad Fakhru Rozan</v>
      </c>
      <c r="H1172" s="18" t="str">
        <f>_xlfn.XLOOKUP(D1172,[11]sheet!$B:$B,[11]sheet!$A:$A,0)</f>
        <v>TLA06</v>
      </c>
    </row>
    <row r="1173" spans="2:8">
      <c r="B1173" s="24" t="s">
        <v>1085</v>
      </c>
      <c r="C1173" s="25" t="s">
        <v>1086</v>
      </c>
      <c r="D1173" s="26" t="s">
        <v>1214</v>
      </c>
      <c r="E1173" s="27" t="s">
        <v>1941</v>
      </c>
      <c r="F1173" s="22" t="s">
        <v>1838</v>
      </c>
      <c r="G1173" s="17" t="str">
        <f>_xlfn.XLOOKUP(D1173,[8]Sheet2!$C:$C,[8]Sheet2!$E:$E,"-")</f>
        <v>Hafiz Adam Adidarmawan</v>
      </c>
      <c r="H1173" s="18" t="str">
        <f>_xlfn.XLOOKUP(D1173,[11]sheet!$B:$B,[11]sheet!$A:$A,0)</f>
        <v>TLA07</v>
      </c>
    </row>
    <row r="1174" spans="2:8">
      <c r="B1174" s="24" t="s">
        <v>1085</v>
      </c>
      <c r="C1174" s="25" t="s">
        <v>1086</v>
      </c>
      <c r="D1174" s="26" t="s">
        <v>1215</v>
      </c>
      <c r="E1174" s="27" t="s">
        <v>1941</v>
      </c>
      <c r="F1174" s="22" t="s">
        <v>1838</v>
      </c>
      <c r="G1174" s="17" t="str">
        <f>_xlfn.XLOOKUP(D1174,[8]Sheet2!$C:$C,[8]Sheet2!$E:$E,"-")</f>
        <v>Rochma Ridho Permadi</v>
      </c>
      <c r="H1174" s="18" t="str">
        <f>_xlfn.XLOOKUP(D1174,[11]sheet!$B:$B,[11]sheet!$A:$A,0)</f>
        <v>TGK01</v>
      </c>
    </row>
    <row r="1175" spans="2:8">
      <c r="B1175" s="24" t="s">
        <v>1085</v>
      </c>
      <c r="C1175" s="25" t="s">
        <v>1086</v>
      </c>
      <c r="D1175" s="26" t="s">
        <v>1216</v>
      </c>
      <c r="E1175" s="27" t="s">
        <v>1916</v>
      </c>
      <c r="F1175" s="22" t="s">
        <v>1838</v>
      </c>
      <c r="G1175" s="17" t="str">
        <f>_xlfn.XLOOKUP(D1175,[8]Sheet2!$C:$C,[8]Sheet2!$E:$E,"-")</f>
        <v>Mohammad Chandra Hermawan</v>
      </c>
      <c r="H1175" s="18" t="str">
        <f>_xlfn.XLOOKUP(D1175,[11]sheet!$B:$B,[11]sheet!$A:$A,0)</f>
        <v>TGK03A</v>
      </c>
    </row>
    <row r="1176" spans="2:8">
      <c r="B1176" s="24" t="s">
        <v>1085</v>
      </c>
      <c r="C1176" s="25" t="s">
        <v>1086</v>
      </c>
      <c r="D1176" s="26" t="s">
        <v>1217</v>
      </c>
      <c r="E1176" s="27" t="s">
        <v>1941</v>
      </c>
      <c r="F1176" s="22" t="s">
        <v>1838</v>
      </c>
      <c r="G1176" s="17" t="str">
        <f>_xlfn.XLOOKUP(D1176,[8]Sheet2!$C:$C,[8]Sheet2!$E:$E,"-")</f>
        <v>Setiyo Budi Iswanto</v>
      </c>
      <c r="H1176" s="18" t="str">
        <f>_xlfn.XLOOKUP(D1176,[11]sheet!$B:$B,[11]sheet!$A:$A,0)</f>
        <v>TGK03</v>
      </c>
    </row>
    <row r="1177" spans="2:8">
      <c r="B1177" s="24" t="s">
        <v>1085</v>
      </c>
      <c r="C1177" s="25" t="s">
        <v>1086</v>
      </c>
      <c r="D1177" s="26" t="s">
        <v>1218</v>
      </c>
      <c r="E1177" s="27" t="s">
        <v>1916</v>
      </c>
      <c r="F1177" s="22" t="s">
        <v>1838</v>
      </c>
      <c r="G1177" s="17" t="str">
        <f>_xlfn.XLOOKUP(D1177,[8]Sheet2!$C:$C,[8]Sheet2!$E:$E,"-")</f>
        <v>Muhammad Alfan Fauzi</v>
      </c>
      <c r="H1177" s="18" t="str">
        <f>_xlfn.XLOOKUP(D1177,[11]sheet!$B:$B,[11]sheet!$A:$A,0)</f>
        <v>TGK02A</v>
      </c>
    </row>
    <row r="1178" spans="2:8">
      <c r="B1178" s="24" t="s">
        <v>1085</v>
      </c>
      <c r="C1178" s="25" t="s">
        <v>1086</v>
      </c>
      <c r="D1178" s="26" t="s">
        <v>1219</v>
      </c>
      <c r="E1178" s="27" t="s">
        <v>1916</v>
      </c>
      <c r="F1178" s="22" t="s">
        <v>1839</v>
      </c>
      <c r="G1178" s="17" t="str">
        <f>_xlfn.XLOOKUP(D1178,[8]Sheet2!$C:$C,[8]Sheet2!$E:$E,"-")</f>
        <v>Muhammad Ali Yusuf</v>
      </c>
      <c r="H1178" s="18" t="str">
        <f>_xlfn.XLOOKUP(D1178,[11]sheet!$B:$B,[11]sheet!$A:$A,0)</f>
        <v>JBG03A</v>
      </c>
    </row>
    <row r="1179" spans="2:8">
      <c r="B1179" s="24" t="s">
        <v>1085</v>
      </c>
      <c r="C1179" s="25" t="s">
        <v>1086</v>
      </c>
      <c r="D1179" s="26" t="s">
        <v>1220</v>
      </c>
      <c r="E1179" s="27" t="s">
        <v>1941</v>
      </c>
      <c r="F1179" s="22" t="s">
        <v>1839</v>
      </c>
      <c r="G1179" s="17" t="str">
        <f>_xlfn.XLOOKUP(D1179,[8]Sheet2!$C:$C,[8]Sheet2!$E:$E,"-")</f>
        <v>Ali Ghofar</v>
      </c>
      <c r="H1179" s="18" t="str">
        <f>_xlfn.XLOOKUP(D1179,[11]sheet!$B:$B,[11]sheet!$A:$A,0)</f>
        <v>JBG02</v>
      </c>
    </row>
    <row r="1180" spans="2:8">
      <c r="B1180" s="24" t="s">
        <v>1085</v>
      </c>
      <c r="C1180" s="25" t="s">
        <v>1086</v>
      </c>
      <c r="D1180" s="26" t="s">
        <v>1221</v>
      </c>
      <c r="E1180" s="27" t="s">
        <v>1916</v>
      </c>
      <c r="F1180" s="22" t="s">
        <v>1839</v>
      </c>
      <c r="G1180" s="17" t="str">
        <f>_xlfn.XLOOKUP(D1180,[8]Sheet2!$C:$C,[8]Sheet2!$E:$E,"-")</f>
        <v>Muhammad Ali Yusuf</v>
      </c>
      <c r="H1180" s="18" t="str">
        <f>_xlfn.XLOOKUP(D1180,[11]sheet!$B:$B,[11]sheet!$A:$A,0)</f>
        <v>JBG03</v>
      </c>
    </row>
    <row r="1181" spans="2:8">
      <c r="B1181" s="24" t="s">
        <v>1085</v>
      </c>
      <c r="C1181" s="25" t="s">
        <v>1086</v>
      </c>
      <c r="D1181" s="26" t="s">
        <v>1222</v>
      </c>
      <c r="E1181" s="27" t="s">
        <v>1916</v>
      </c>
      <c r="F1181" s="22" t="s">
        <v>1839</v>
      </c>
      <c r="G1181" s="17" t="str">
        <f>_xlfn.XLOOKUP(D1181,[8]Sheet2!$C:$C,[8]Sheet2!$E:$E,"-")</f>
        <v>Muhammad Ghoniyyulloh</v>
      </c>
      <c r="H1181" s="18" t="str">
        <f>_xlfn.XLOOKUP(D1181,[11]sheet!$B:$B,[11]sheet!$A:$A,0)</f>
        <v>JBG01A</v>
      </c>
    </row>
    <row r="1182" spans="2:8">
      <c r="B1182" s="24" t="s">
        <v>1085</v>
      </c>
      <c r="C1182" s="25" t="s">
        <v>1086</v>
      </c>
      <c r="D1182" s="26" t="s">
        <v>1223</v>
      </c>
      <c r="E1182" s="27" t="s">
        <v>1916</v>
      </c>
      <c r="F1182" s="22" t="s">
        <v>1839</v>
      </c>
      <c r="G1182" s="17" t="str">
        <f>_xlfn.XLOOKUP(D1182,[8]Sheet2!$C:$C,[8]Sheet2!$E:$E,"-")</f>
        <v>Agung Hendi Alparista</v>
      </c>
      <c r="H1182" s="18" t="str">
        <f>_xlfn.XLOOKUP(D1182,[11]sheet!$B:$B,[11]sheet!$A:$A,0)</f>
        <v>JBG13A</v>
      </c>
    </row>
    <row r="1183" spans="2:8">
      <c r="B1183" s="24" t="s">
        <v>1085</v>
      </c>
      <c r="C1183" s="25" t="s">
        <v>1086</v>
      </c>
      <c r="D1183" s="26" t="s">
        <v>1224</v>
      </c>
      <c r="E1183" s="27" t="s">
        <v>1916</v>
      </c>
      <c r="F1183" s="22" t="s">
        <v>1839</v>
      </c>
      <c r="G1183" s="17" t="str">
        <f>_xlfn.XLOOKUP(D1183,[8]Sheet2!$C:$C,[8]Sheet2!$E:$E,"-")</f>
        <v>Agung Hendi Alparista</v>
      </c>
      <c r="H1183" s="18" t="str">
        <f>_xlfn.XLOOKUP(D1183,[11]sheet!$B:$B,[11]sheet!$A:$A,0)</f>
        <v>JBG06</v>
      </c>
    </row>
    <row r="1184" spans="2:8">
      <c r="B1184" s="24" t="s">
        <v>1085</v>
      </c>
      <c r="C1184" s="25" t="s">
        <v>1086</v>
      </c>
      <c r="D1184" s="26" t="s">
        <v>1225</v>
      </c>
      <c r="E1184" s="27" t="s">
        <v>1941</v>
      </c>
      <c r="F1184" s="22" t="s">
        <v>1839</v>
      </c>
      <c r="G1184" s="17" t="str">
        <f>_xlfn.XLOOKUP(D1184,[8]Sheet2!$C:$C,[8]Sheet2!$E:$E,"-")</f>
        <v>Muhammad Azam Khoirur Roziqin</v>
      </c>
      <c r="H1184" s="18" t="str">
        <f>_xlfn.XLOOKUP(D1184,[11]sheet!$B:$B,[11]sheet!$A:$A,0)</f>
        <v>JBG07</v>
      </c>
    </row>
    <row r="1185" spans="2:8">
      <c r="B1185" s="24" t="s">
        <v>1085</v>
      </c>
      <c r="C1185" s="25" t="s">
        <v>1086</v>
      </c>
      <c r="D1185" s="26" t="s">
        <v>1226</v>
      </c>
      <c r="E1185" s="27" t="s">
        <v>1941</v>
      </c>
      <c r="F1185" s="22" t="s">
        <v>1837</v>
      </c>
      <c r="G1185" s="17" t="str">
        <f>_xlfn.XLOOKUP(D1185,[8]Sheet2!$C:$C,[8]Sheet2!$E:$E,"-")</f>
        <v>Didit Adi Saputro</v>
      </c>
      <c r="H1185" s="18" t="str">
        <f>_xlfn.XLOOKUP(D1185,[11]sheet!$B:$B,[11]sheet!$A:$A,0)</f>
        <v>NGK01A</v>
      </c>
    </row>
    <row r="1186" spans="2:8">
      <c r="B1186" s="24" t="s">
        <v>1085</v>
      </c>
      <c r="C1186" s="25" t="s">
        <v>1086</v>
      </c>
      <c r="D1186" s="26" t="s">
        <v>1227</v>
      </c>
      <c r="E1186" s="27" t="s">
        <v>1941</v>
      </c>
      <c r="F1186" s="22" t="s">
        <v>1837</v>
      </c>
      <c r="G1186" s="17" t="str">
        <f>_xlfn.XLOOKUP(D1186,[8]Sheet2!$C:$C,[8]Sheet2!$E:$E,"-")</f>
        <v>Ali Machtub</v>
      </c>
      <c r="H1186" s="18" t="str">
        <f>_xlfn.XLOOKUP(D1186,[11]sheet!$B:$B,[11]sheet!$A:$A,0)</f>
        <v>NGK02</v>
      </c>
    </row>
    <row r="1187" spans="2:8">
      <c r="B1187" s="24" t="s">
        <v>1085</v>
      </c>
      <c r="C1187" s="25" t="s">
        <v>1086</v>
      </c>
      <c r="D1187" s="26" t="s">
        <v>1228</v>
      </c>
      <c r="E1187" s="27" t="s">
        <v>1941</v>
      </c>
      <c r="F1187" s="22" t="s">
        <v>1837</v>
      </c>
      <c r="G1187" s="17" t="str">
        <f>_xlfn.XLOOKUP(D1187,[8]Sheet2!$C:$C,[8]Sheet2!$E:$E,"-")</f>
        <v>Didit Adi Saputro</v>
      </c>
      <c r="H1187" s="18" t="str">
        <f>_xlfn.XLOOKUP(D1187,[11]sheet!$B:$B,[11]sheet!$A:$A,0)</f>
        <v>NGK03</v>
      </c>
    </row>
    <row r="1188" spans="2:8">
      <c r="B1188" s="24" t="s">
        <v>1085</v>
      </c>
      <c r="C1188" s="25" t="s">
        <v>1086</v>
      </c>
      <c r="D1188" s="26" t="s">
        <v>1229</v>
      </c>
      <c r="E1188" s="27" t="s">
        <v>1941</v>
      </c>
      <c r="F1188" s="22" t="s">
        <v>1837</v>
      </c>
      <c r="G1188" s="17" t="str">
        <f>_xlfn.XLOOKUP(D1188,[8]Sheet2!$C:$C,[8]Sheet2!$E:$E,"-")</f>
        <v>Wanto Sugianto</v>
      </c>
      <c r="H1188" s="18" t="str">
        <f>_xlfn.XLOOKUP(D1188,[11]sheet!$B:$B,[11]sheet!$A:$A,0)</f>
        <v>NGK04</v>
      </c>
    </row>
    <row r="1189" spans="2:8">
      <c r="B1189" s="24" t="s">
        <v>1085</v>
      </c>
      <c r="C1189" s="25" t="s">
        <v>1086</v>
      </c>
      <c r="D1189" s="26" t="s">
        <v>1230</v>
      </c>
      <c r="E1189" s="27" t="s">
        <v>1941</v>
      </c>
      <c r="F1189" s="22" t="s">
        <v>1837</v>
      </c>
      <c r="G1189" s="17" t="str">
        <f>_xlfn.XLOOKUP(D1189,[8]Sheet2!$C:$C,[8]Sheet2!$E:$E,"-")</f>
        <v>Ali Machtub</v>
      </c>
      <c r="H1189" s="18" t="str">
        <f>_xlfn.XLOOKUP(D1189,[11]sheet!$B:$B,[11]sheet!$A:$A,0)</f>
        <v>NGK05</v>
      </c>
    </row>
    <row r="1190" spans="2:8">
      <c r="B1190" s="24" t="s">
        <v>1085</v>
      </c>
      <c r="C1190" s="25" t="s">
        <v>1086</v>
      </c>
      <c r="D1190" s="26" t="s">
        <v>1231</v>
      </c>
      <c r="E1190" s="27" t="s">
        <v>1941</v>
      </c>
      <c r="F1190" s="22" t="s">
        <v>1837</v>
      </c>
      <c r="G1190" s="17" t="str">
        <f>_xlfn.XLOOKUP(D1190,[8]Sheet2!$C:$C,[8]Sheet2!$E:$E,"-")</f>
        <v>Dedi Wibowo</v>
      </c>
      <c r="H1190" s="18" t="str">
        <f>_xlfn.XLOOKUP(D1190,[11]sheet!$B:$B,[11]sheet!$A:$A,0)</f>
        <v>NGK06</v>
      </c>
    </row>
    <row r="1191" spans="2:8">
      <c r="B1191" s="24" t="s">
        <v>1085</v>
      </c>
      <c r="C1191" s="25" t="s">
        <v>1086</v>
      </c>
      <c r="D1191" s="26" t="s">
        <v>1232</v>
      </c>
      <c r="E1191" s="27" t="s">
        <v>1916</v>
      </c>
      <c r="F1191" s="22" t="s">
        <v>1839</v>
      </c>
      <c r="G1191" s="17" t="str">
        <f>_xlfn.XLOOKUP(D1191,[8]Sheet2!$C:$C,[8]Sheet2!$E:$E,"-")</f>
        <v>Indra Kokasih</v>
      </c>
      <c r="H1191" s="18" t="str">
        <f>_xlfn.XLOOKUP(D1191,[11]sheet!$B:$B,[11]sheet!$A:$A,0)</f>
        <v>MJK02</v>
      </c>
    </row>
    <row r="1192" spans="2:8">
      <c r="B1192" s="24" t="s">
        <v>1085</v>
      </c>
      <c r="C1192" s="25" t="s">
        <v>1086</v>
      </c>
      <c r="D1192" s="26" t="s">
        <v>1233</v>
      </c>
      <c r="E1192" s="27" t="s">
        <v>1916</v>
      </c>
      <c r="F1192" s="22" t="s">
        <v>1839</v>
      </c>
      <c r="G1192" s="17" t="str">
        <f>_xlfn.XLOOKUP(D1192,[8]Sheet2!$C:$C,[8]Sheet2!$E:$E,"-")</f>
        <v>Dwi Harioseno</v>
      </c>
      <c r="H1192" s="18" t="str">
        <f>_xlfn.XLOOKUP(D1192,[11]sheet!$B:$B,[11]sheet!$A:$A,0)</f>
        <v>MJK05</v>
      </c>
    </row>
    <row r="1193" spans="2:8">
      <c r="B1193" s="24" t="s">
        <v>1085</v>
      </c>
      <c r="C1193" s="25" t="s">
        <v>1086</v>
      </c>
      <c r="D1193" s="26" t="s">
        <v>1234</v>
      </c>
      <c r="E1193" s="27" t="s">
        <v>1916</v>
      </c>
      <c r="F1193" s="22" t="s">
        <v>1839</v>
      </c>
      <c r="G1193" s="17" t="str">
        <f>_xlfn.XLOOKUP(D1193,[8]Sheet2!$C:$C,[8]Sheet2!$E:$E,"-")</f>
        <v>Harianto</v>
      </c>
      <c r="H1193" s="18" t="str">
        <f>_xlfn.XLOOKUP(D1193,[11]sheet!$B:$B,[11]sheet!$A:$A,0)</f>
        <v>MJK06</v>
      </c>
    </row>
    <row r="1194" spans="2:8">
      <c r="B1194" s="24" t="s">
        <v>1085</v>
      </c>
      <c r="C1194" s="25" t="s">
        <v>1086</v>
      </c>
      <c r="D1194" s="26" t="s">
        <v>1235</v>
      </c>
      <c r="E1194" s="27" t="s">
        <v>1916</v>
      </c>
      <c r="F1194" s="22" t="s">
        <v>1839</v>
      </c>
      <c r="G1194" s="17" t="str">
        <f>_xlfn.XLOOKUP(D1194,[8]Sheet2!$C:$C,[8]Sheet2!$E:$E,"-")</f>
        <v>Mokhammad Arif Pratama Wijaya</v>
      </c>
      <c r="H1194" s="18" t="str">
        <f>_xlfn.XLOOKUP(D1194,[11]sheet!$B:$B,[11]sheet!$A:$A,0)</f>
        <v>MJK07</v>
      </c>
    </row>
    <row r="1195" spans="2:8">
      <c r="B1195" s="24" t="s">
        <v>1085</v>
      </c>
      <c r="C1195" s="25" t="s">
        <v>1086</v>
      </c>
      <c r="D1195" s="26" t="s">
        <v>1236</v>
      </c>
      <c r="E1195" s="27" t="s">
        <v>1916</v>
      </c>
      <c r="F1195" s="22" t="s">
        <v>1839</v>
      </c>
      <c r="G1195" s="17" t="str">
        <f>_xlfn.XLOOKUP(D1195,[8]Sheet2!$C:$C,[8]Sheet2!$E:$E,"-")</f>
        <v>Harianto</v>
      </c>
      <c r="H1195" s="18" t="str">
        <f>_xlfn.XLOOKUP(D1195,[11]sheet!$B:$B,[11]sheet!$A:$A,0)</f>
        <v>MJK08</v>
      </c>
    </row>
    <row r="1196" spans="2:8">
      <c r="B1196" s="24" t="s">
        <v>1085</v>
      </c>
      <c r="C1196" s="25" t="s">
        <v>1086</v>
      </c>
      <c r="D1196" s="26" t="s">
        <v>1237</v>
      </c>
      <c r="E1196" s="27" t="s">
        <v>1916</v>
      </c>
      <c r="F1196" s="22" t="s">
        <v>1839</v>
      </c>
      <c r="G1196" s="17" t="str">
        <f>_xlfn.XLOOKUP(D1196,[8]Sheet2!$C:$C,[8]Sheet2!$E:$E,"-")</f>
        <v>Abdul Rauf Nafik</v>
      </c>
      <c r="H1196" s="18" t="str">
        <f>_xlfn.XLOOKUP(D1196,[11]sheet!$B:$B,[11]sheet!$A:$A,0)</f>
        <v>MJK09</v>
      </c>
    </row>
    <row r="1197" spans="2:8">
      <c r="B1197" s="24" t="s">
        <v>1085</v>
      </c>
      <c r="C1197" s="25" t="s">
        <v>1086</v>
      </c>
      <c r="D1197" s="26" t="s">
        <v>1238</v>
      </c>
      <c r="E1197" s="27" t="s">
        <v>1916</v>
      </c>
      <c r="F1197" s="22" t="s">
        <v>1839</v>
      </c>
      <c r="G1197" s="17" t="str">
        <f>_xlfn.XLOOKUP(D1197,[8]Sheet2!$C:$C,[8]Sheet2!$E:$E,"-")</f>
        <v>Abdul Rauf Nafik</v>
      </c>
      <c r="H1197" s="18" t="str">
        <f>_xlfn.XLOOKUP(D1197,[11]sheet!$B:$B,[11]sheet!$A:$A,0)</f>
        <v>MJK11</v>
      </c>
    </row>
    <row r="1198" spans="2:8">
      <c r="B1198" s="24" t="s">
        <v>1085</v>
      </c>
      <c r="C1198" s="25" t="s">
        <v>1086</v>
      </c>
      <c r="D1198" s="26" t="s">
        <v>1239</v>
      </c>
      <c r="E1198" s="27" t="s">
        <v>1916</v>
      </c>
      <c r="F1198" s="22" t="s">
        <v>1839</v>
      </c>
      <c r="G1198" s="17" t="str">
        <f>_xlfn.XLOOKUP(D1198,[8]Sheet2!$C:$C,[8]Sheet2!$E:$E,"-")</f>
        <v>Indra Kokasih</v>
      </c>
      <c r="H1198" s="18" t="str">
        <f>_xlfn.XLOOKUP(D1198,[11]sheet!$B:$B,[11]sheet!$A:$A,0)</f>
        <v>MOJ01</v>
      </c>
    </row>
    <row r="1199" spans="2:8">
      <c r="B1199" s="24" t="s">
        <v>1085</v>
      </c>
      <c r="C1199" s="25" t="s">
        <v>1086</v>
      </c>
      <c r="D1199" s="26" t="s">
        <v>1240</v>
      </c>
      <c r="E1199" s="27" t="s">
        <v>1916</v>
      </c>
      <c r="F1199" s="22" t="s">
        <v>1839</v>
      </c>
      <c r="G1199" s="17" t="str">
        <f>_xlfn.XLOOKUP(D1199,[8]Sheet2!$C:$C,[8]Sheet2!$E:$E,"-")</f>
        <v>Ahmad Fariz Rohmatulloh</v>
      </c>
      <c r="H1199" s="18" t="str">
        <f>_xlfn.XLOOKUP(D1199,[11]sheet!$B:$B,[11]sheet!$A:$A,0)</f>
        <v>MOJ02</v>
      </c>
    </row>
    <row r="1200" spans="2:8">
      <c r="B1200" s="24" t="s">
        <v>1085</v>
      </c>
      <c r="C1200" s="25" t="s">
        <v>1086</v>
      </c>
      <c r="D1200" s="26" t="s">
        <v>1241</v>
      </c>
      <c r="E1200" s="27" t="s">
        <v>1916</v>
      </c>
      <c r="F1200" s="22" t="s">
        <v>1839</v>
      </c>
      <c r="G1200" s="17" t="str">
        <f>_xlfn.XLOOKUP(D1200,[8]Sheet2!$C:$C,[8]Sheet2!$E:$E,"-")</f>
        <v>Mokhammad Arif Pratama Wijaya</v>
      </c>
      <c r="H1200" s="18" t="str">
        <f>_xlfn.XLOOKUP(D1200,[11]sheet!$B:$B,[11]sheet!$A:$A,0)</f>
        <v>MOJ03</v>
      </c>
    </row>
    <row r="1201" spans="2:8">
      <c r="B1201" s="24" t="s">
        <v>1085</v>
      </c>
      <c r="C1201" s="25" t="s">
        <v>1086</v>
      </c>
      <c r="D1201" s="26" t="s">
        <v>1242</v>
      </c>
      <c r="E1201" s="27" t="s">
        <v>1941</v>
      </c>
      <c r="F1201" s="22" t="s">
        <v>1840</v>
      </c>
      <c r="G1201" s="17" t="str">
        <f>_xlfn.XLOOKUP(D1201,[8]Sheet2!$C:$C,[8]Sheet2!$E:$E,"-")</f>
        <v>Taufiq Hidayat</v>
      </c>
      <c r="H1201" s="18" t="str">
        <f>_xlfn.XLOOKUP(D1201,[11]sheet!$B:$B,[11]sheet!$A:$A,0)</f>
        <v>SUB30B</v>
      </c>
    </row>
    <row r="1202" spans="2:8">
      <c r="B1202" s="24" t="s">
        <v>1085</v>
      </c>
      <c r="C1202" s="25" t="s">
        <v>1086</v>
      </c>
      <c r="D1202" s="26" t="s">
        <v>1243</v>
      </c>
      <c r="E1202" s="27" t="s">
        <v>1941</v>
      </c>
      <c r="F1202" s="22" t="s">
        <v>1840</v>
      </c>
      <c r="G1202" s="17" t="str">
        <f>_xlfn.XLOOKUP(D1202,[8]Sheet2!$C:$C,[8]Sheet2!$E:$E,"-")</f>
        <v>Wahyu Hari Prayitno</v>
      </c>
      <c r="H1202" s="18" t="str">
        <f>_xlfn.XLOOKUP(D1202,[11]sheet!$B:$B,[11]sheet!$A:$A,0)</f>
        <v>SUB22B</v>
      </c>
    </row>
    <row r="1203" spans="2:8">
      <c r="B1203" s="24" t="s">
        <v>1085</v>
      </c>
      <c r="C1203" s="25" t="s">
        <v>1086</v>
      </c>
      <c r="D1203" s="26" t="s">
        <v>1244</v>
      </c>
      <c r="E1203" s="27" t="s">
        <v>1941</v>
      </c>
      <c r="F1203" s="22" t="s">
        <v>1840</v>
      </c>
      <c r="G1203" s="17" t="str">
        <f>_xlfn.XLOOKUP(D1203,[8]Sheet2!$C:$C,[8]Sheet2!$E:$E,"-")</f>
        <v>Achmad Findi Kurniawan</v>
      </c>
      <c r="H1203" s="18" t="str">
        <f>_xlfn.XLOOKUP(D1203,[11]sheet!$B:$B,[11]sheet!$A:$A,0)</f>
        <v>SUB37A</v>
      </c>
    </row>
    <row r="1204" spans="2:8">
      <c r="B1204" s="24" t="s">
        <v>1085</v>
      </c>
      <c r="C1204" s="25" t="s">
        <v>1086</v>
      </c>
      <c r="D1204" s="26" t="s">
        <v>1245</v>
      </c>
      <c r="E1204" s="27" t="s">
        <v>1941</v>
      </c>
      <c r="F1204" s="22" t="s">
        <v>1840</v>
      </c>
      <c r="G1204" s="17" t="str">
        <f>_xlfn.XLOOKUP(D1204,[8]Sheet2!$C:$C,[8]Sheet2!$E:$E,"-")</f>
        <v>Hartoyo Utomo</v>
      </c>
      <c r="H1204" s="18" t="str">
        <f>_xlfn.XLOOKUP(D1204,[11]sheet!$B:$B,[11]sheet!$A:$A,0)</f>
        <v>SUB77</v>
      </c>
    </row>
    <row r="1205" spans="2:8">
      <c r="B1205" s="24" t="s">
        <v>1085</v>
      </c>
      <c r="C1205" s="25" t="s">
        <v>1086</v>
      </c>
      <c r="D1205" s="26" t="s">
        <v>1246</v>
      </c>
      <c r="E1205" s="27" t="s">
        <v>1941</v>
      </c>
      <c r="F1205" s="22" t="s">
        <v>1840</v>
      </c>
      <c r="G1205" s="17" t="str">
        <f>_xlfn.XLOOKUP(D1205,[8]Sheet2!$C:$C,[8]Sheet2!$E:$E,"-")</f>
        <v>Fani Putra Adi Pratama</v>
      </c>
      <c r="H1205" s="18" t="str">
        <f>_xlfn.XLOOKUP(D1205,[11]sheet!$B:$B,[11]sheet!$A:$A,0)</f>
        <v>SUB12C</v>
      </c>
    </row>
    <row r="1206" spans="2:8">
      <c r="B1206" s="24" t="s">
        <v>1085</v>
      </c>
      <c r="C1206" s="25" t="s">
        <v>1086</v>
      </c>
      <c r="D1206" s="26" t="s">
        <v>1247</v>
      </c>
      <c r="E1206" s="27" t="s">
        <v>1941</v>
      </c>
      <c r="F1206" s="22" t="s">
        <v>1840</v>
      </c>
      <c r="G1206" s="17" t="str">
        <f>_xlfn.XLOOKUP(D1206,[8]Sheet2!$C:$C,[8]Sheet2!$E:$E,"-")</f>
        <v>Tarmuji</v>
      </c>
      <c r="H1206" s="18" t="str">
        <f>_xlfn.XLOOKUP(D1206,[11]sheet!$B:$B,[11]sheet!$A:$A,0)</f>
        <v>SUB27B</v>
      </c>
    </row>
    <row r="1207" spans="2:8">
      <c r="B1207" s="24" t="s">
        <v>1085</v>
      </c>
      <c r="C1207" s="25" t="s">
        <v>1086</v>
      </c>
      <c r="D1207" s="26" t="s">
        <v>1248</v>
      </c>
      <c r="E1207" s="27" t="s">
        <v>1941</v>
      </c>
      <c r="F1207" s="22" t="s">
        <v>1840</v>
      </c>
      <c r="G1207" s="17" t="str">
        <f>_xlfn.XLOOKUP(D1207,[8]Sheet2!$C:$C,[8]Sheet2!$E:$E,"-")</f>
        <v>Hartoyo Utomo</v>
      </c>
      <c r="H1207" s="18" t="str">
        <f>_xlfn.XLOOKUP(D1207,[11]sheet!$B:$B,[11]sheet!$A:$A,0)</f>
        <v>SUB78</v>
      </c>
    </row>
    <row r="1208" spans="2:8">
      <c r="B1208" s="24" t="s">
        <v>1085</v>
      </c>
      <c r="C1208" s="25" t="s">
        <v>1086</v>
      </c>
      <c r="D1208" s="26" t="s">
        <v>1249</v>
      </c>
      <c r="E1208" s="27" t="s">
        <v>1941</v>
      </c>
      <c r="F1208" s="22" t="s">
        <v>1840</v>
      </c>
      <c r="G1208" s="17" t="str">
        <f>_xlfn.XLOOKUP(D1208,[8]Sheet2!$C:$C,[8]Sheet2!$E:$E,"-")</f>
        <v>Ainun Yahya, S.Kom</v>
      </c>
      <c r="H1208" s="18" t="str">
        <f>_xlfn.XLOOKUP(D1208,[11]sheet!$B:$B,[11]sheet!$A:$A,0)</f>
        <v>SUB12B</v>
      </c>
    </row>
    <row r="1209" spans="2:8">
      <c r="B1209" s="24" t="s">
        <v>1085</v>
      </c>
      <c r="C1209" s="25" t="s">
        <v>1086</v>
      </c>
      <c r="D1209" s="26" t="s">
        <v>1250</v>
      </c>
      <c r="E1209" s="27" t="s">
        <v>1916</v>
      </c>
      <c r="F1209" s="22" t="s">
        <v>1841</v>
      </c>
      <c r="G1209" s="17" t="str">
        <f>_xlfn.XLOOKUP(D1209,[8]Sheet2!$C:$C,[8]Sheet2!$E:$E,"-")</f>
        <v>Roqi Andrianus Duka Djuma</v>
      </c>
      <c r="H1209" s="18" t="str">
        <f>_xlfn.XLOOKUP(D1209,[11]sheet!$B:$B,[11]sheet!$A:$A,0)</f>
        <v>SUB31B</v>
      </c>
    </row>
    <row r="1210" spans="2:8">
      <c r="B1210" s="24" t="s">
        <v>1085</v>
      </c>
      <c r="C1210" s="25" t="s">
        <v>1086</v>
      </c>
      <c r="D1210" s="26" t="s">
        <v>1251</v>
      </c>
      <c r="E1210" s="27" t="s">
        <v>1941</v>
      </c>
      <c r="F1210" s="22" t="s">
        <v>1841</v>
      </c>
      <c r="G1210" s="17" t="str">
        <f>_xlfn.XLOOKUP(D1210,[8]Sheet2!$C:$C,[8]Sheet2!$E:$E,"-")</f>
        <v>-</v>
      </c>
      <c r="H1210" s="18" t="str">
        <f>_xlfn.XLOOKUP(D1210,[11]sheet!$B:$B,[11]sheet!$A:$A,0)</f>
        <v>SUB83</v>
      </c>
    </row>
    <row r="1211" spans="2:8">
      <c r="B1211" s="24" t="s">
        <v>1085</v>
      </c>
      <c r="C1211" s="25" t="s">
        <v>1086</v>
      </c>
      <c r="D1211" s="26" t="s">
        <v>1252</v>
      </c>
      <c r="E1211" s="27" t="s">
        <v>1941</v>
      </c>
      <c r="F1211" s="22" t="s">
        <v>1841</v>
      </c>
      <c r="G1211" s="17" t="str">
        <f>_xlfn.XLOOKUP(D1211,[8]Sheet2!$C:$C,[8]Sheet2!$E:$E,"-")</f>
        <v>Ahmad Syihab Taqiyulloh</v>
      </c>
      <c r="H1211" s="18" t="str">
        <f>_xlfn.XLOOKUP(D1211,[11]sheet!$B:$B,[11]sheet!$A:$A,0)</f>
        <v>SUB23A</v>
      </c>
    </row>
    <row r="1212" spans="2:8">
      <c r="B1212" s="24" t="s">
        <v>1085</v>
      </c>
      <c r="C1212" s="25" t="s">
        <v>1086</v>
      </c>
      <c r="D1212" s="26" t="s">
        <v>1253</v>
      </c>
      <c r="E1212" s="27" t="s">
        <v>1916</v>
      </c>
      <c r="F1212" s="22" t="s">
        <v>1841</v>
      </c>
      <c r="G1212" s="17" t="str">
        <f>_xlfn.XLOOKUP(D1212,[8]Sheet2!$C:$C,[8]Sheet2!$E:$E,"-")</f>
        <v>Mochammad Nor Cholis</v>
      </c>
      <c r="H1212" s="18" t="str">
        <f>_xlfn.XLOOKUP(D1212,[11]sheet!$B:$B,[11]sheet!$A:$A,0)</f>
        <v>SUB21B</v>
      </c>
    </row>
    <row r="1213" spans="2:8">
      <c r="B1213" s="24" t="s">
        <v>1085</v>
      </c>
      <c r="C1213" s="25" t="s">
        <v>1086</v>
      </c>
      <c r="D1213" s="26" t="s">
        <v>1254</v>
      </c>
      <c r="E1213" s="27" t="s">
        <v>1941</v>
      </c>
      <c r="F1213" s="22" t="s">
        <v>1841</v>
      </c>
      <c r="G1213" s="17" t="str">
        <f>_xlfn.XLOOKUP(D1213,[8]Sheet2!$C:$C,[8]Sheet2!$E:$E,"-")</f>
        <v>-</v>
      </c>
      <c r="H1213" s="18" t="str">
        <f>_xlfn.XLOOKUP(D1213,[11]sheet!$B:$B,[11]sheet!$A:$A,0)</f>
        <v>SUB65</v>
      </c>
    </row>
    <row r="1214" spans="2:8">
      <c r="B1214" s="24" t="s">
        <v>1085</v>
      </c>
      <c r="C1214" s="25" t="s">
        <v>1086</v>
      </c>
      <c r="D1214" s="26" t="s">
        <v>1255</v>
      </c>
      <c r="E1214" s="27" t="s">
        <v>1941</v>
      </c>
      <c r="F1214" s="22" t="s">
        <v>1841</v>
      </c>
      <c r="G1214" s="17" t="str">
        <f>_xlfn.XLOOKUP(D1214,[8]Sheet2!$C:$C,[8]Sheet2!$E:$E,"-")</f>
        <v>Pradiska Julianda Vebyola</v>
      </c>
      <c r="H1214" s="18" t="str">
        <f>_xlfn.XLOOKUP(D1214,[11]sheet!$B:$B,[11]sheet!$A:$A,0)</f>
        <v>SUB97</v>
      </c>
    </row>
    <row r="1215" spans="2:8">
      <c r="B1215" s="24" t="s">
        <v>1085</v>
      </c>
      <c r="C1215" s="25" t="s">
        <v>1086</v>
      </c>
      <c r="D1215" s="26" t="s">
        <v>1256</v>
      </c>
      <c r="E1215" s="27" t="s">
        <v>1941</v>
      </c>
      <c r="F1215" s="22" t="s">
        <v>1841</v>
      </c>
      <c r="G1215" s="17" t="str">
        <f>_xlfn.XLOOKUP(D1215,[8]Sheet2!$C:$C,[8]Sheet2!$E:$E,"-")</f>
        <v>Indra Bayu</v>
      </c>
      <c r="H1215" s="18" t="str">
        <f>_xlfn.XLOOKUP(D1215,[11]sheet!$B:$B,[11]sheet!$A:$A,0)</f>
        <v>SUB39A</v>
      </c>
    </row>
    <row r="1216" spans="2:8">
      <c r="B1216" s="24" t="s">
        <v>1085</v>
      </c>
      <c r="C1216" s="25" t="s">
        <v>1086</v>
      </c>
      <c r="D1216" s="26" t="s">
        <v>1257</v>
      </c>
      <c r="E1216" s="27" t="s">
        <v>1941</v>
      </c>
      <c r="F1216" s="22" t="s">
        <v>1840</v>
      </c>
      <c r="G1216" s="17" t="str">
        <f>_xlfn.XLOOKUP(D1216,[8]Sheet2!$C:$C,[8]Sheet2!$E:$E,"-")</f>
        <v>Bagus Hermawan</v>
      </c>
      <c r="H1216" s="18" t="str">
        <f>_xlfn.XLOOKUP(D1216,[11]sheet!$B:$B,[11]sheet!$A:$A,0)</f>
        <v>SUB59</v>
      </c>
    </row>
    <row r="1217" spans="2:8">
      <c r="B1217" s="24" t="s">
        <v>1085</v>
      </c>
      <c r="C1217" s="25" t="s">
        <v>1086</v>
      </c>
      <c r="D1217" s="26" t="s">
        <v>1258</v>
      </c>
      <c r="E1217" s="27" t="s">
        <v>1916</v>
      </c>
      <c r="F1217" s="22" t="s">
        <v>1840</v>
      </c>
      <c r="G1217" s="17" t="str">
        <f>_xlfn.XLOOKUP(D1217,[8]Sheet2!$C:$C,[8]Sheet2!$E:$E,"-")</f>
        <v>-</v>
      </c>
      <c r="H1217" s="18" t="str">
        <f>_xlfn.XLOOKUP(D1217,[11]sheet!$B:$B,[11]sheet!$A:$A,0)</f>
        <v>SUB32A</v>
      </c>
    </row>
    <row r="1218" spans="2:8">
      <c r="B1218" s="24" t="s">
        <v>1085</v>
      </c>
      <c r="C1218" s="25" t="s">
        <v>1086</v>
      </c>
      <c r="D1218" s="26" t="s">
        <v>1259</v>
      </c>
      <c r="E1218" s="27" t="s">
        <v>1941</v>
      </c>
      <c r="F1218" s="22" t="s">
        <v>1840</v>
      </c>
      <c r="G1218" s="17" t="str">
        <f>_xlfn.XLOOKUP(D1218,[8]Sheet2!$C:$C,[8]Sheet2!$E:$E,"-")</f>
        <v>Satrio Wahyu Nugroho</v>
      </c>
      <c r="H1218" s="18" t="str">
        <f>_xlfn.XLOOKUP(D1218,[11]sheet!$B:$B,[11]sheet!$A:$A,0)</f>
        <v>SUB26</v>
      </c>
    </row>
    <row r="1219" spans="2:8">
      <c r="B1219" s="24" t="s">
        <v>1085</v>
      </c>
      <c r="C1219" s="25" t="s">
        <v>1086</v>
      </c>
      <c r="D1219" s="26" t="s">
        <v>1260</v>
      </c>
      <c r="E1219" s="27" t="s">
        <v>1916</v>
      </c>
      <c r="F1219" s="22" t="s">
        <v>1840</v>
      </c>
      <c r="G1219" s="17" t="str">
        <f>_xlfn.XLOOKUP(D1219,[8]Sheet2!$C:$C,[8]Sheet2!$E:$E,"-")</f>
        <v>Bintang Zaesar Ramadan</v>
      </c>
      <c r="H1219" s="18" t="str">
        <f>_xlfn.XLOOKUP(D1219,[11]sheet!$B:$B,[11]sheet!$A:$A,0)</f>
        <v>SUB94</v>
      </c>
    </row>
    <row r="1220" spans="2:8">
      <c r="B1220" s="24" t="s">
        <v>1085</v>
      </c>
      <c r="C1220" s="25" t="s">
        <v>1086</v>
      </c>
      <c r="D1220" s="26" t="s">
        <v>1261</v>
      </c>
      <c r="E1220" s="27" t="s">
        <v>1941</v>
      </c>
      <c r="F1220" s="22" t="s">
        <v>1840</v>
      </c>
      <c r="G1220" s="17" t="str">
        <f>_xlfn.XLOOKUP(D1220,[8]Sheet2!$C:$C,[8]Sheet2!$E:$E,"-")</f>
        <v>-</v>
      </c>
      <c r="H1220" s="18" t="str">
        <f>_xlfn.XLOOKUP(D1220,[11]sheet!$B:$B,[11]sheet!$A:$A,0)</f>
        <v>SUB67A</v>
      </c>
    </row>
    <row r="1221" spans="2:8">
      <c r="B1221" s="24" t="s">
        <v>1085</v>
      </c>
      <c r="C1221" s="25" t="s">
        <v>1086</v>
      </c>
      <c r="D1221" s="26" t="s">
        <v>1262</v>
      </c>
      <c r="E1221" s="27" t="s">
        <v>1916</v>
      </c>
      <c r="F1221" s="22" t="s">
        <v>1840</v>
      </c>
      <c r="G1221" s="17" t="str">
        <f>_xlfn.XLOOKUP(D1221,[8]Sheet2!$C:$C,[8]Sheet2!$E:$E,"-")</f>
        <v>Havid Rambu Sinaga</v>
      </c>
      <c r="H1221" s="18" t="str">
        <f>_xlfn.XLOOKUP(D1221,[11]sheet!$B:$B,[11]sheet!$A:$A,0)</f>
        <v>SUB29B</v>
      </c>
    </row>
    <row r="1222" spans="2:8">
      <c r="B1222" s="24" t="s">
        <v>1085</v>
      </c>
      <c r="C1222" s="25" t="s">
        <v>1086</v>
      </c>
      <c r="D1222" s="26" t="s">
        <v>1263</v>
      </c>
      <c r="E1222" s="27" t="s">
        <v>1941</v>
      </c>
      <c r="F1222" s="22" t="s">
        <v>1840</v>
      </c>
      <c r="G1222" s="17" t="str">
        <f>_xlfn.XLOOKUP(D1222,[8]Sheet2!$C:$C,[8]Sheet2!$E:$E,"-")</f>
        <v>-</v>
      </c>
      <c r="H1222" s="18" t="str">
        <f>_xlfn.XLOOKUP(D1222,[11]sheet!$B:$B,[11]sheet!$A:$A,0)</f>
        <v>SUB72A</v>
      </c>
    </row>
    <row r="1223" spans="2:8">
      <c r="B1223" s="24" t="s">
        <v>1085</v>
      </c>
      <c r="C1223" s="25" t="s">
        <v>1086</v>
      </c>
      <c r="D1223" s="26" t="s">
        <v>1264</v>
      </c>
      <c r="E1223" s="27" t="s">
        <v>1941</v>
      </c>
      <c r="F1223" s="22" t="s">
        <v>1840</v>
      </c>
      <c r="G1223" s="17" t="str">
        <f>_xlfn.XLOOKUP(D1223,[8]Sheet2!$C:$C,[8]Sheet2!$E:$E,"-")</f>
        <v>Angga Yulistyawan</v>
      </c>
      <c r="H1223" s="18" t="str">
        <f>_xlfn.XLOOKUP(D1223,[11]sheet!$B:$B,[11]sheet!$A:$A,0)</f>
        <v>SUB24A</v>
      </c>
    </row>
    <row r="1224" spans="2:8">
      <c r="B1224" s="24" t="s">
        <v>1085</v>
      </c>
      <c r="C1224" s="25" t="s">
        <v>1086</v>
      </c>
      <c r="D1224" s="26" t="s">
        <v>1265</v>
      </c>
      <c r="E1224" s="27" t="s">
        <v>1941</v>
      </c>
      <c r="F1224" s="22" t="s">
        <v>1840</v>
      </c>
      <c r="G1224" s="17" t="str">
        <f>_xlfn.XLOOKUP(D1224,[8]Sheet2!$C:$C,[8]Sheet2!$E:$E,"-")</f>
        <v>Moch. Irsyad</v>
      </c>
      <c r="H1224" s="18" t="str">
        <f>_xlfn.XLOOKUP(D1224,[11]sheet!$B:$B,[11]sheet!$A:$A,0)</f>
        <v>SUB31A</v>
      </c>
    </row>
    <row r="1225" spans="2:8">
      <c r="B1225" s="24" t="s">
        <v>1085</v>
      </c>
      <c r="C1225" s="25" t="s">
        <v>1086</v>
      </c>
      <c r="D1225" s="26" t="s">
        <v>1266</v>
      </c>
      <c r="E1225" s="27" t="s">
        <v>1941</v>
      </c>
      <c r="F1225" s="22" t="s">
        <v>1840</v>
      </c>
      <c r="G1225" s="17" t="str">
        <f>_xlfn.XLOOKUP(D1225,[8]Sheet2!$C:$C,[8]Sheet2!$E:$E,"-")</f>
        <v>Alfiyatuz Zahra</v>
      </c>
      <c r="H1225" s="18" t="str">
        <f>_xlfn.XLOOKUP(D1225,[11]sheet!$B:$B,[11]sheet!$A:$A,0)</f>
        <v>SUB37</v>
      </c>
    </row>
    <row r="1226" spans="2:8">
      <c r="B1226" s="24" t="s">
        <v>1085</v>
      </c>
      <c r="C1226" s="25" t="s">
        <v>1086</v>
      </c>
      <c r="D1226" s="26" t="s">
        <v>1267</v>
      </c>
      <c r="E1226" s="27" t="s">
        <v>1916</v>
      </c>
      <c r="F1226" s="22" t="s">
        <v>1842</v>
      </c>
      <c r="G1226" s="17" t="str">
        <f>_xlfn.XLOOKUP(D1226,[8]Sheet2!$C:$C,[8]Sheet2!$E:$E,"-")</f>
        <v>Impron Suryadi</v>
      </c>
      <c r="H1226" s="18" t="str">
        <f>_xlfn.XLOOKUP(D1226,[11]sheet!$B:$B,[11]sheet!$A:$A,0)</f>
        <v>SUB57A</v>
      </c>
    </row>
    <row r="1227" spans="2:8">
      <c r="B1227" s="24" t="s">
        <v>1085</v>
      </c>
      <c r="C1227" s="25" t="s">
        <v>1086</v>
      </c>
      <c r="D1227" s="26" t="s">
        <v>1268</v>
      </c>
      <c r="E1227" s="27" t="s">
        <v>1941</v>
      </c>
      <c r="F1227" s="22" t="s">
        <v>1841</v>
      </c>
      <c r="G1227" s="17" t="str">
        <f>_xlfn.XLOOKUP(D1227,[8]Sheet2!$C:$C,[8]Sheet2!$E:$E,"-")</f>
        <v>Wahyu Sujatmiko</v>
      </c>
      <c r="H1227" s="18" t="str">
        <f>_xlfn.XLOOKUP(D1227,[11]sheet!$B:$B,[11]sheet!$A:$A,0)</f>
        <v>SUB73</v>
      </c>
    </row>
    <row r="1228" spans="2:8">
      <c r="B1228" s="24" t="s">
        <v>1085</v>
      </c>
      <c r="C1228" s="25" t="s">
        <v>1086</v>
      </c>
      <c r="D1228" s="26" t="s">
        <v>1269</v>
      </c>
      <c r="E1228" s="27" t="s">
        <v>1941</v>
      </c>
      <c r="F1228" s="22" t="s">
        <v>1841</v>
      </c>
      <c r="G1228" s="17" t="str">
        <f>_xlfn.XLOOKUP(D1228,[8]Sheet2!$C:$C,[8]Sheet2!$E:$E,"-")</f>
        <v>Wahyu Sujatmiko</v>
      </c>
      <c r="H1228" s="18" t="str">
        <f>_xlfn.XLOOKUP(D1228,[11]sheet!$B:$B,[11]sheet!$A:$A,0)</f>
        <v>SUB57</v>
      </c>
    </row>
    <row r="1229" spans="2:8">
      <c r="B1229" s="24" t="s">
        <v>1085</v>
      </c>
      <c r="C1229" s="25" t="s">
        <v>1086</v>
      </c>
      <c r="D1229" s="26" t="s">
        <v>1270</v>
      </c>
      <c r="E1229" s="27" t="s">
        <v>1941</v>
      </c>
      <c r="F1229" s="22" t="s">
        <v>1841</v>
      </c>
      <c r="G1229" s="17" t="str">
        <f>_xlfn.XLOOKUP(D1229,[8]Sheet2!$C:$C,[8]Sheet2!$E:$E,"-")</f>
        <v>-</v>
      </c>
      <c r="H1229" s="18" t="str">
        <f>_xlfn.XLOOKUP(D1229,[11]sheet!$B:$B,[11]sheet!$A:$A,0)</f>
        <v>SUB19B</v>
      </c>
    </row>
    <row r="1230" spans="2:8">
      <c r="B1230" s="24" t="s">
        <v>1085</v>
      </c>
      <c r="C1230" s="25" t="s">
        <v>1086</v>
      </c>
      <c r="D1230" s="26" t="s">
        <v>1271</v>
      </c>
      <c r="E1230" s="27" t="s">
        <v>1941</v>
      </c>
      <c r="F1230" s="22" t="s">
        <v>1841</v>
      </c>
      <c r="G1230" s="17" t="str">
        <f>_xlfn.XLOOKUP(D1230,[8]Sheet2!$C:$C,[8]Sheet2!$E:$E,"-")</f>
        <v>Bayu Dian Krisdianto</v>
      </c>
      <c r="H1230" s="18" t="str">
        <f>_xlfn.XLOOKUP(D1230,[11]sheet!$B:$B,[11]sheet!$A:$A,0)</f>
        <v>SUB42</v>
      </c>
    </row>
    <row r="1231" spans="2:8">
      <c r="B1231" s="24" t="s">
        <v>1085</v>
      </c>
      <c r="C1231" s="25" t="s">
        <v>1086</v>
      </c>
      <c r="D1231" s="26" t="s">
        <v>1272</v>
      </c>
      <c r="E1231" s="27" t="s">
        <v>1941</v>
      </c>
      <c r="F1231" s="22" t="s">
        <v>1841</v>
      </c>
      <c r="G1231" s="17" t="str">
        <f>_xlfn.XLOOKUP(D1231,[8]Sheet2!$C:$C,[8]Sheet2!$E:$E,"-")</f>
        <v>Enggar Ida Ariawan</v>
      </c>
      <c r="H1231" s="18" t="str">
        <f>_xlfn.XLOOKUP(D1231,[11]sheet!$B:$B,[11]sheet!$A:$A,0)</f>
        <v>SUB19E</v>
      </c>
    </row>
    <row r="1232" spans="2:8">
      <c r="B1232" s="24" t="s">
        <v>1085</v>
      </c>
      <c r="C1232" s="25" t="s">
        <v>1086</v>
      </c>
      <c r="D1232" s="26" t="s">
        <v>1273</v>
      </c>
      <c r="E1232" s="27" t="s">
        <v>1941</v>
      </c>
      <c r="F1232" s="22" t="s">
        <v>1842</v>
      </c>
      <c r="G1232" s="17" t="str">
        <f>_xlfn.XLOOKUP(D1232,[8]Sheet2!$C:$C,[8]Sheet2!$E:$E,"-")</f>
        <v>Ghifar Zakatus Suaidah</v>
      </c>
      <c r="H1232" s="18" t="str">
        <f>_xlfn.XLOOKUP(D1232,[11]sheet!$B:$B,[11]sheet!$A:$A,0)</f>
        <v>SUB24C</v>
      </c>
    </row>
    <row r="1233" spans="2:8">
      <c r="B1233" s="24" t="s">
        <v>1085</v>
      </c>
      <c r="C1233" s="25" t="s">
        <v>1086</v>
      </c>
      <c r="D1233" s="26" t="s">
        <v>1274</v>
      </c>
      <c r="E1233" s="27" t="s">
        <v>1941</v>
      </c>
      <c r="F1233" s="22" t="s">
        <v>1842</v>
      </c>
      <c r="G1233" s="17" t="str">
        <f>_xlfn.XLOOKUP(D1233,[8]Sheet2!$C:$C,[8]Sheet2!$E:$E,"-")</f>
        <v>Agus Prianto</v>
      </c>
      <c r="H1233" s="18" t="str">
        <f>_xlfn.XLOOKUP(D1233,[11]sheet!$B:$B,[11]sheet!$A:$A,0)</f>
        <v>SUB35A</v>
      </c>
    </row>
    <row r="1234" spans="2:8">
      <c r="B1234" s="24" t="s">
        <v>1085</v>
      </c>
      <c r="C1234" s="25" t="s">
        <v>1086</v>
      </c>
      <c r="D1234" s="26" t="s">
        <v>1275</v>
      </c>
      <c r="E1234" s="27" t="s">
        <v>1941</v>
      </c>
      <c r="F1234" s="22" t="s">
        <v>1842</v>
      </c>
      <c r="G1234" s="17" t="str">
        <f>_xlfn.XLOOKUP(D1234,[8]Sheet2!$C:$C,[8]Sheet2!$E:$E,"-")</f>
        <v>Moch. Ragil Januar</v>
      </c>
      <c r="H1234" s="18" t="str">
        <f>_xlfn.XLOOKUP(D1234,[11]sheet!$B:$B,[11]sheet!$A:$A,0)</f>
        <v>SUB16B</v>
      </c>
    </row>
    <row r="1235" spans="2:8">
      <c r="B1235" s="24" t="s">
        <v>1085</v>
      </c>
      <c r="C1235" s="25" t="s">
        <v>1086</v>
      </c>
      <c r="D1235" s="26" t="s">
        <v>1276</v>
      </c>
      <c r="E1235" s="27" t="s">
        <v>1941</v>
      </c>
      <c r="F1235" s="22" t="s">
        <v>1842</v>
      </c>
      <c r="G1235" s="17" t="str">
        <f>_xlfn.XLOOKUP(D1235,[8]Sheet2!$C:$C,[8]Sheet2!$E:$E,"-")</f>
        <v>Hasan Mahmudi</v>
      </c>
      <c r="H1235" s="18" t="str">
        <f>_xlfn.XLOOKUP(D1235,[11]sheet!$B:$B,[11]sheet!$A:$A,0)</f>
        <v>SUB34A</v>
      </c>
    </row>
    <row r="1236" spans="2:8">
      <c r="B1236" s="24" t="s">
        <v>1085</v>
      </c>
      <c r="C1236" s="25" t="s">
        <v>1086</v>
      </c>
      <c r="D1236" s="26" t="s">
        <v>1277</v>
      </c>
      <c r="E1236" s="27" t="s">
        <v>1941</v>
      </c>
      <c r="F1236" s="22" t="s">
        <v>1842</v>
      </c>
      <c r="G1236" s="17" t="str">
        <f>_xlfn.XLOOKUP(D1236,[8]Sheet2!$C:$C,[8]Sheet2!$E:$E,"-")</f>
        <v>Moch. Ragil Januar</v>
      </c>
      <c r="H1236" s="18" t="str">
        <f>_xlfn.XLOOKUP(D1236,[11]sheet!$B:$B,[11]sheet!$A:$A,0)</f>
        <v>SUB90</v>
      </c>
    </row>
    <row r="1237" spans="2:8">
      <c r="B1237" s="24" t="s">
        <v>1085</v>
      </c>
      <c r="C1237" s="25" t="s">
        <v>1086</v>
      </c>
      <c r="D1237" s="26" t="s">
        <v>1278</v>
      </c>
      <c r="E1237" s="27" t="s">
        <v>1941</v>
      </c>
      <c r="F1237" s="22" t="s">
        <v>1842</v>
      </c>
      <c r="G1237" s="17" t="str">
        <f>_xlfn.XLOOKUP(D1237,[8]Sheet2!$C:$C,[8]Sheet2!$E:$E,"-")</f>
        <v>Dwi Novitasari</v>
      </c>
      <c r="H1237" s="18" t="str">
        <f>_xlfn.XLOOKUP(D1237,[11]sheet!$B:$B,[11]sheet!$A:$A,0)</f>
        <v>SUB10D</v>
      </c>
    </row>
    <row r="1238" spans="2:8">
      <c r="B1238" s="24" t="s">
        <v>1085</v>
      </c>
      <c r="C1238" s="25" t="s">
        <v>1086</v>
      </c>
      <c r="D1238" s="26" t="s">
        <v>1279</v>
      </c>
      <c r="E1238" s="27" t="s">
        <v>1941</v>
      </c>
      <c r="F1238" s="22" t="s">
        <v>1842</v>
      </c>
      <c r="G1238" s="17" t="str">
        <f>_xlfn.XLOOKUP(D1238,[8]Sheet2!$C:$C,[8]Sheet2!$E:$E,"-")</f>
        <v>Agus Prianto</v>
      </c>
      <c r="H1238" s="18" t="str">
        <f>_xlfn.XLOOKUP(D1238,[11]sheet!$B:$B,[11]sheet!$A:$A,0)</f>
        <v>SUB09</v>
      </c>
    </row>
    <row r="1239" spans="2:8">
      <c r="B1239" s="24" t="s">
        <v>1085</v>
      </c>
      <c r="C1239" s="25" t="s">
        <v>1086</v>
      </c>
      <c r="D1239" s="26" t="s">
        <v>1280</v>
      </c>
      <c r="E1239" s="27" t="s">
        <v>1941</v>
      </c>
      <c r="F1239" s="22" t="s">
        <v>1842</v>
      </c>
      <c r="G1239" s="17" t="str">
        <f>_xlfn.XLOOKUP(D1239,[8]Sheet2!$C:$C,[8]Sheet2!$E:$E,"-")</f>
        <v>Fanny Zubiatmoko</v>
      </c>
      <c r="H1239" s="18" t="str">
        <f>_xlfn.XLOOKUP(D1239,[11]sheet!$B:$B,[11]sheet!$A:$A,0)</f>
        <v>SUB28B</v>
      </c>
    </row>
    <row r="1240" spans="2:8">
      <c r="B1240" s="24" t="s">
        <v>1085</v>
      </c>
      <c r="C1240" s="25" t="s">
        <v>1086</v>
      </c>
      <c r="D1240" s="26" t="s">
        <v>1281</v>
      </c>
      <c r="E1240" s="27" t="s">
        <v>1941</v>
      </c>
      <c r="F1240" s="22" t="s">
        <v>1842</v>
      </c>
      <c r="G1240" s="17" t="str">
        <f>_xlfn.XLOOKUP(D1240,[8]Sheet2!$C:$C,[8]Sheet2!$E:$E,"-")</f>
        <v>Bonifacius Edo Prasetio</v>
      </c>
      <c r="H1240" s="18" t="str">
        <f>_xlfn.XLOOKUP(D1240,[11]sheet!$B:$B,[11]sheet!$A:$A,0)</f>
        <v>SUB03B</v>
      </c>
    </row>
    <row r="1241" spans="2:8">
      <c r="B1241" s="24" t="s">
        <v>1085</v>
      </c>
      <c r="C1241" s="25" t="s">
        <v>1086</v>
      </c>
      <c r="D1241" s="26" t="s">
        <v>1282</v>
      </c>
      <c r="E1241" s="27" t="s">
        <v>1916</v>
      </c>
      <c r="F1241" s="22" t="s">
        <v>1841</v>
      </c>
      <c r="G1241" s="17" t="str">
        <f>_xlfn.XLOOKUP(D1241,[8]Sheet2!$C:$C,[8]Sheet2!$E:$E,"-")</f>
        <v>Adha Mubarok</v>
      </c>
      <c r="H1241" s="18" t="str">
        <f>_xlfn.XLOOKUP(D1241,[11]sheet!$B:$B,[11]sheet!$A:$A,0)</f>
        <v>SUB07C</v>
      </c>
    </row>
    <row r="1242" spans="2:8">
      <c r="B1242" s="24" t="s">
        <v>1085</v>
      </c>
      <c r="C1242" s="25" t="s">
        <v>1086</v>
      </c>
      <c r="D1242" s="26" t="s">
        <v>1283</v>
      </c>
      <c r="E1242" s="27" t="s">
        <v>1916</v>
      </c>
      <c r="F1242" s="22" t="s">
        <v>1841</v>
      </c>
      <c r="G1242" s="17" t="str">
        <f>_xlfn.XLOOKUP(D1242,[8]Sheet2!$C:$C,[8]Sheet2!$E:$E,"-")</f>
        <v>Adha Mubarok</v>
      </c>
      <c r="H1242" s="18" t="str">
        <f>_xlfn.XLOOKUP(D1242,[11]sheet!$B:$B,[11]sheet!$A:$A,0)</f>
        <v>SUB07D</v>
      </c>
    </row>
    <row r="1243" spans="2:8">
      <c r="B1243" s="24" t="s">
        <v>1085</v>
      </c>
      <c r="C1243" s="25" t="s">
        <v>1086</v>
      </c>
      <c r="D1243" s="26" t="s">
        <v>1284</v>
      </c>
      <c r="E1243" s="27" t="s">
        <v>1916</v>
      </c>
      <c r="F1243" s="22" t="s">
        <v>1841</v>
      </c>
      <c r="G1243" s="17" t="str">
        <f>_xlfn.XLOOKUP(D1243,[8]Sheet2!$C:$C,[8]Sheet2!$E:$E,"-")</f>
        <v>Gilang Sabastian Vernando</v>
      </c>
      <c r="H1243" s="18" t="str">
        <f>_xlfn.XLOOKUP(D1243,[11]sheet!$B:$B,[11]sheet!$A:$A,0)</f>
        <v>SUB05C</v>
      </c>
    </row>
    <row r="1244" spans="2:8">
      <c r="B1244" s="24" t="s">
        <v>1085</v>
      </c>
      <c r="C1244" s="25" t="s">
        <v>1086</v>
      </c>
      <c r="D1244" s="26" t="s">
        <v>1285</v>
      </c>
      <c r="E1244" s="27" t="s">
        <v>1916</v>
      </c>
      <c r="F1244" s="22" t="s">
        <v>1841</v>
      </c>
      <c r="G1244" s="17" t="str">
        <f>_xlfn.XLOOKUP(D1244,[8]Sheet2!$C:$C,[8]Sheet2!$E:$E,"-")</f>
        <v>Legowo Herlambang</v>
      </c>
      <c r="H1244" s="18" t="str">
        <f>_xlfn.XLOOKUP(D1244,[11]sheet!$B:$B,[11]sheet!$A:$A,0)</f>
        <v>SUB06A</v>
      </c>
    </row>
    <row r="1245" spans="2:8">
      <c r="B1245" s="24" t="s">
        <v>1085</v>
      </c>
      <c r="C1245" s="25" t="s">
        <v>1086</v>
      </c>
      <c r="D1245" s="26" t="s">
        <v>1286</v>
      </c>
      <c r="E1245" s="27" t="s">
        <v>1916</v>
      </c>
      <c r="F1245" s="22" t="s">
        <v>1841</v>
      </c>
      <c r="G1245" s="17" t="str">
        <f>_xlfn.XLOOKUP(D1245,[8]Sheet2!$C:$C,[8]Sheet2!$E:$E,"-")</f>
        <v>Afid Mahardianto</v>
      </c>
      <c r="H1245" s="18" t="str">
        <f>_xlfn.XLOOKUP(D1245,[11]sheet!$B:$B,[11]sheet!$A:$A,0)</f>
        <v>SUB06B</v>
      </c>
    </row>
    <row r="1246" spans="2:8">
      <c r="B1246" s="24" t="s">
        <v>1085</v>
      </c>
      <c r="C1246" s="25" t="s">
        <v>1086</v>
      </c>
      <c r="D1246" s="26" t="s">
        <v>1287</v>
      </c>
      <c r="E1246" s="27" t="s">
        <v>1916</v>
      </c>
      <c r="F1246" s="22" t="s">
        <v>1843</v>
      </c>
      <c r="G1246" s="17" t="str">
        <f>_xlfn.XLOOKUP(D1246,[8]Sheet2!$C:$C,[8]Sheet2!$E:$E,"-")</f>
        <v>Yusky Ali</v>
      </c>
      <c r="H1246" s="18" t="str">
        <f>_xlfn.XLOOKUP(D1246,[11]sheet!$B:$B,[11]sheet!$A:$A,0)</f>
        <v>JBR02</v>
      </c>
    </row>
    <row r="1247" spans="2:8">
      <c r="B1247" s="24" t="s">
        <v>1085</v>
      </c>
      <c r="C1247" s="25" t="s">
        <v>1086</v>
      </c>
      <c r="D1247" s="26" t="s">
        <v>1288</v>
      </c>
      <c r="E1247" s="27" t="s">
        <v>1941</v>
      </c>
      <c r="F1247" s="22" t="s">
        <v>1843</v>
      </c>
      <c r="G1247" s="17" t="str">
        <f>_xlfn.XLOOKUP(D1247,[8]Sheet2!$C:$C,[8]Sheet2!$E:$E,"-")</f>
        <v>Rofi Firmansyah</v>
      </c>
      <c r="H1247" s="18" t="str">
        <f>_xlfn.XLOOKUP(D1247,[11]sheet!$B:$B,[11]sheet!$A:$A,0)</f>
        <v>JBR04</v>
      </c>
    </row>
    <row r="1248" spans="2:8">
      <c r="B1248" s="24" t="s">
        <v>1085</v>
      </c>
      <c r="C1248" s="25" t="s">
        <v>1086</v>
      </c>
      <c r="D1248" s="26" t="s">
        <v>1289</v>
      </c>
      <c r="E1248" s="27" t="s">
        <v>1941</v>
      </c>
      <c r="F1248" s="22" t="s">
        <v>1843</v>
      </c>
      <c r="G1248" s="17" t="str">
        <f>_xlfn.XLOOKUP(D1248,[8]Sheet2!$C:$C,[8]Sheet2!$E:$E,"-")</f>
        <v>Annur Rahman Hakim</v>
      </c>
      <c r="H1248" s="18" t="str">
        <f>_xlfn.XLOOKUP(D1248,[11]sheet!$B:$B,[11]sheet!$A:$A,0)</f>
        <v>JBR05</v>
      </c>
    </row>
    <row r="1249" spans="2:8">
      <c r="B1249" s="24" t="s">
        <v>1085</v>
      </c>
      <c r="C1249" s="25" t="s">
        <v>1086</v>
      </c>
      <c r="D1249" s="26" t="s">
        <v>1290</v>
      </c>
      <c r="E1249" s="27" t="s">
        <v>1916</v>
      </c>
      <c r="F1249" s="22" t="s">
        <v>1843</v>
      </c>
      <c r="G1249" s="17" t="str">
        <f>_xlfn.XLOOKUP(D1249,[8]Sheet2!$C:$C,[8]Sheet2!$E:$E,"-")</f>
        <v>Rifki Maghrobi Putra Pamungkas</v>
      </c>
      <c r="H1249" s="18" t="str">
        <f>_xlfn.XLOOKUP(D1249,[11]sheet!$B:$B,[11]sheet!$A:$A,0)</f>
        <v>JBR07A</v>
      </c>
    </row>
    <row r="1250" spans="2:8">
      <c r="B1250" s="24" t="s">
        <v>1085</v>
      </c>
      <c r="C1250" s="25" t="s">
        <v>1086</v>
      </c>
      <c r="D1250" s="26" t="s">
        <v>1291</v>
      </c>
      <c r="E1250" s="27" t="s">
        <v>1916</v>
      </c>
      <c r="F1250" s="22" t="s">
        <v>1843</v>
      </c>
      <c r="G1250" s="17" t="str">
        <f>_xlfn.XLOOKUP(D1250,[8]Sheet2!$C:$C,[8]Sheet2!$E:$E,"-")</f>
        <v>Rifki Maghrobi Putra Pamungkas</v>
      </c>
      <c r="H1250" s="18" t="str">
        <f>_xlfn.XLOOKUP(D1250,[11]sheet!$B:$B,[11]sheet!$A:$A,0)</f>
        <v>JBR12</v>
      </c>
    </row>
    <row r="1251" spans="2:8">
      <c r="B1251" s="24" t="s">
        <v>1085</v>
      </c>
      <c r="C1251" s="25" t="s">
        <v>1086</v>
      </c>
      <c r="D1251" s="26" t="s">
        <v>1292</v>
      </c>
      <c r="E1251" s="27" t="s">
        <v>1916</v>
      </c>
      <c r="F1251" s="22" t="s">
        <v>1843</v>
      </c>
      <c r="G1251" s="17" t="str">
        <f>_xlfn.XLOOKUP(D1251,[8]Sheet2!$C:$C,[8]Sheet2!$E:$E,"-")</f>
        <v>Fajar Fir Rizky</v>
      </c>
      <c r="H1251" s="18" t="str">
        <f>_xlfn.XLOOKUP(D1251,[11]sheet!$B:$B,[11]sheet!$A:$A,0)</f>
        <v>JBR17</v>
      </c>
    </row>
    <row r="1252" spans="2:8">
      <c r="B1252" s="24" t="s">
        <v>1085</v>
      </c>
      <c r="C1252" s="25" t="s">
        <v>1086</v>
      </c>
      <c r="D1252" s="26" t="s">
        <v>1293</v>
      </c>
      <c r="E1252" s="27" t="s">
        <v>1916</v>
      </c>
      <c r="F1252" s="22" t="s">
        <v>1843</v>
      </c>
      <c r="G1252" s="17" t="str">
        <f>_xlfn.XLOOKUP(D1252,[8]Sheet2!$C:$C,[8]Sheet2!$E:$E,"-")</f>
        <v>Yusky Ali</v>
      </c>
      <c r="H1252" s="18" t="str">
        <f>_xlfn.XLOOKUP(D1252,[11]sheet!$B:$B,[11]sheet!$A:$A,0)</f>
        <v>JBR19</v>
      </c>
    </row>
    <row r="1253" spans="2:8">
      <c r="B1253" s="24" t="s">
        <v>1085</v>
      </c>
      <c r="C1253" s="25" t="s">
        <v>1086</v>
      </c>
      <c r="D1253" s="26" t="s">
        <v>1294</v>
      </c>
      <c r="E1253" s="27" t="s">
        <v>1941</v>
      </c>
      <c r="F1253" s="22" t="s">
        <v>1843</v>
      </c>
      <c r="G1253" s="17" t="str">
        <f>_xlfn.XLOOKUP(D1253,[8]Sheet2!$C:$C,[8]Sheet2!$E:$E,"-")</f>
        <v>Annur Rahman Hakim</v>
      </c>
      <c r="H1253" s="18" t="str">
        <f>_xlfn.XLOOKUP(D1253,[11]sheet!$B:$B,[11]sheet!$A:$A,0)</f>
        <v>JBR21</v>
      </c>
    </row>
    <row r="1254" spans="2:8">
      <c r="B1254" s="24" t="s">
        <v>1085</v>
      </c>
      <c r="C1254" s="25" t="s">
        <v>1086</v>
      </c>
      <c r="D1254" s="26" t="s">
        <v>1295</v>
      </c>
      <c r="E1254" s="27" t="s">
        <v>1941</v>
      </c>
      <c r="F1254" s="22" t="s">
        <v>1843</v>
      </c>
      <c r="G1254" s="17" t="str">
        <f>_xlfn.XLOOKUP(D1254,[8]Sheet2!$C:$C,[8]Sheet2!$E:$E,"-")</f>
        <v>Annur Rahman Hakim</v>
      </c>
      <c r="H1254" s="18" t="str">
        <f>_xlfn.XLOOKUP(D1254,[11]sheet!$B:$B,[11]sheet!$A:$A,0)</f>
        <v>JBR22</v>
      </c>
    </row>
    <row r="1255" spans="2:8">
      <c r="B1255" s="24" t="s">
        <v>1085</v>
      </c>
      <c r="C1255" s="25" t="s">
        <v>1086</v>
      </c>
      <c r="D1255" s="26" t="s">
        <v>1296</v>
      </c>
      <c r="E1255" s="27" t="s">
        <v>1916</v>
      </c>
      <c r="F1255" s="22" t="s">
        <v>1843</v>
      </c>
      <c r="G1255" s="17" t="str">
        <f>_xlfn.XLOOKUP(D1255,[8]Sheet2!$C:$C,[8]Sheet2!$E:$E,"-")</f>
        <v>Fajar Fir Rizky</v>
      </c>
      <c r="H1255" s="18" t="str">
        <f>_xlfn.XLOOKUP(D1255,[11]sheet!$B:$B,[11]sheet!$A:$A,0)</f>
        <v>JBR27</v>
      </c>
    </row>
    <row r="1256" spans="2:8">
      <c r="B1256" s="24" t="s">
        <v>1085</v>
      </c>
      <c r="C1256" s="25" t="s">
        <v>1086</v>
      </c>
      <c r="D1256" s="26" t="s">
        <v>1297</v>
      </c>
      <c r="E1256" s="27" t="s">
        <v>1941</v>
      </c>
      <c r="F1256" s="22" t="s">
        <v>1843</v>
      </c>
      <c r="G1256" s="17" t="str">
        <f>_xlfn.XLOOKUP(D1256,[8]Sheet2!$C:$C,[8]Sheet2!$E:$E,"-")</f>
        <v>Rofi Firmansyah</v>
      </c>
      <c r="H1256" s="18" t="str">
        <f>_xlfn.XLOOKUP(D1256,[11]sheet!$B:$B,[11]sheet!$A:$A,0)</f>
        <v>JBR30</v>
      </c>
    </row>
    <row r="1257" spans="2:8">
      <c r="B1257" s="24" t="s">
        <v>1085</v>
      </c>
      <c r="C1257" s="25" t="s">
        <v>1086</v>
      </c>
      <c r="D1257" s="26" t="s">
        <v>1298</v>
      </c>
      <c r="E1257" s="27" t="s">
        <v>1916</v>
      </c>
      <c r="F1257" s="22" t="s">
        <v>1844</v>
      </c>
      <c r="G1257" s="17" t="str">
        <f>_xlfn.XLOOKUP(D1257,[8]Sheet2!$C:$C,[8]Sheet2!$E:$E,"-")</f>
        <v>Aries Firman Widiansyah</v>
      </c>
      <c r="H1257" s="18" t="str">
        <f>_xlfn.XLOOKUP(D1257,[11]sheet!$B:$B,[11]sheet!$A:$A,0)</f>
        <v>LMJ02</v>
      </c>
    </row>
    <row r="1258" spans="2:8">
      <c r="B1258" s="24" t="s">
        <v>1085</v>
      </c>
      <c r="C1258" s="25" t="s">
        <v>1086</v>
      </c>
      <c r="D1258" s="26" t="s">
        <v>1299</v>
      </c>
      <c r="E1258" s="27" t="s">
        <v>1941</v>
      </c>
      <c r="F1258" s="22" t="s">
        <v>1844</v>
      </c>
      <c r="G1258" s="17" t="str">
        <f>_xlfn.XLOOKUP(D1258,[8]Sheet2!$C:$C,[8]Sheet2!$E:$E,"-")</f>
        <v>Moch Erfan</v>
      </c>
      <c r="H1258" s="18" t="str">
        <f>_xlfn.XLOOKUP(D1258,[11]sheet!$B:$B,[11]sheet!$A:$A,0)</f>
        <v>LMJ03</v>
      </c>
    </row>
    <row r="1259" spans="2:8">
      <c r="B1259" s="24" t="s">
        <v>1085</v>
      </c>
      <c r="C1259" s="25" t="s">
        <v>1086</v>
      </c>
      <c r="D1259" s="26" t="s">
        <v>1300</v>
      </c>
      <c r="E1259" s="27" t="s">
        <v>1941</v>
      </c>
      <c r="F1259" s="22" t="s">
        <v>1844</v>
      </c>
      <c r="G1259" s="17" t="str">
        <f>_xlfn.XLOOKUP(D1259,[8]Sheet2!$C:$C,[8]Sheet2!$E:$E,"-")</f>
        <v>Olivia Sukma Rini Widyananda</v>
      </c>
      <c r="H1259" s="18" t="str">
        <f>_xlfn.XLOOKUP(D1259,[11]sheet!$B:$B,[11]sheet!$A:$A,0)</f>
        <v>LMJ05</v>
      </c>
    </row>
    <row r="1260" spans="2:8">
      <c r="B1260" s="24" t="s">
        <v>1085</v>
      </c>
      <c r="C1260" s="25" t="s">
        <v>1086</v>
      </c>
      <c r="D1260" s="26" t="s">
        <v>1301</v>
      </c>
      <c r="E1260" s="27" t="s">
        <v>1916</v>
      </c>
      <c r="F1260" s="22" t="s">
        <v>1844</v>
      </c>
      <c r="G1260" s="17" t="str">
        <f>_xlfn.XLOOKUP(D1260,[8]Sheet2!$C:$C,[8]Sheet2!$E:$E,"-")</f>
        <v>Aries Firman Widiansyah</v>
      </c>
      <c r="H1260" s="18" t="str">
        <f>_xlfn.XLOOKUP(D1260,[11]sheet!$B:$B,[11]sheet!$A:$A,0)</f>
        <v>LMJ06</v>
      </c>
    </row>
    <row r="1261" spans="2:8">
      <c r="B1261" s="24" t="s">
        <v>1085</v>
      </c>
      <c r="C1261" s="25" t="s">
        <v>1086</v>
      </c>
      <c r="D1261" s="26" t="s">
        <v>1302</v>
      </c>
      <c r="E1261" s="27" t="s">
        <v>1916</v>
      </c>
      <c r="F1261" s="22" t="s">
        <v>1844</v>
      </c>
      <c r="G1261" s="17" t="str">
        <f>_xlfn.XLOOKUP(D1261,[8]Sheet2!$C:$C,[8]Sheet2!$E:$E,"-")</f>
        <v>Yusril Abdillah</v>
      </c>
      <c r="H1261" s="18" t="str">
        <f>_xlfn.XLOOKUP(D1261,[11]sheet!$B:$B,[11]sheet!$A:$A,0)</f>
        <v>LMJ07</v>
      </c>
    </row>
    <row r="1262" spans="2:8">
      <c r="B1262" s="24" t="s">
        <v>1085</v>
      </c>
      <c r="C1262" s="25" t="s">
        <v>1086</v>
      </c>
      <c r="D1262" s="26" t="s">
        <v>1303</v>
      </c>
      <c r="E1262" s="27" t="s">
        <v>1916</v>
      </c>
      <c r="F1262" s="22" t="s">
        <v>1844</v>
      </c>
      <c r="G1262" s="17" t="str">
        <f>_xlfn.XLOOKUP(D1262,[8]Sheet2!$C:$C,[8]Sheet2!$E:$E,"-")</f>
        <v>Vidya Putri Ramadhanti</v>
      </c>
      <c r="H1262" s="18" t="str">
        <f>_xlfn.XLOOKUP(D1262,[11]sheet!$B:$B,[11]sheet!$A:$A,0)</f>
        <v>LMJ08</v>
      </c>
    </row>
    <row r="1263" spans="2:8">
      <c r="B1263" s="24" t="s">
        <v>1085</v>
      </c>
      <c r="C1263" s="25" t="s">
        <v>1086</v>
      </c>
      <c r="D1263" s="26" t="s">
        <v>1304</v>
      </c>
      <c r="E1263" s="27" t="s">
        <v>1916</v>
      </c>
      <c r="F1263" s="22" t="s">
        <v>1844</v>
      </c>
      <c r="G1263" s="17" t="str">
        <f>_xlfn.XLOOKUP(D1263,[8]Sheet2!$C:$C,[8]Sheet2!$E:$E,"-")</f>
        <v>Yusril Abdillah</v>
      </c>
      <c r="H1263" s="18" t="str">
        <f>_xlfn.XLOOKUP(D1263,[11]sheet!$B:$B,[11]sheet!$A:$A,0)</f>
        <v>LMJ09</v>
      </c>
    </row>
    <row r="1264" spans="2:8">
      <c r="B1264" s="24" t="s">
        <v>1085</v>
      </c>
      <c r="C1264" s="25" t="s">
        <v>1086</v>
      </c>
      <c r="D1264" s="26" t="s">
        <v>1305</v>
      </c>
      <c r="E1264" s="27" t="s">
        <v>1941</v>
      </c>
      <c r="F1264" s="22" t="s">
        <v>1844</v>
      </c>
      <c r="G1264" s="17" t="str">
        <f>_xlfn.XLOOKUP(D1264,[8]Sheet2!$C:$C,[8]Sheet2!$E:$E,"-")</f>
        <v>Olivia Sukma Rini Widyananda</v>
      </c>
      <c r="H1264" s="18" t="str">
        <f>_xlfn.XLOOKUP(D1264,[11]sheet!$B:$B,[11]sheet!$A:$A,0)</f>
        <v>LMJ10</v>
      </c>
    </row>
    <row r="1265" spans="2:8">
      <c r="B1265" s="24" t="s">
        <v>1085</v>
      </c>
      <c r="C1265" s="25" t="s">
        <v>1086</v>
      </c>
      <c r="D1265" s="26" t="s">
        <v>1306</v>
      </c>
      <c r="E1265" s="27" t="s">
        <v>1941</v>
      </c>
      <c r="F1265" s="22" t="s">
        <v>1844</v>
      </c>
      <c r="G1265" s="17" t="str">
        <f>_xlfn.XLOOKUP(D1265,[8]Sheet2!$C:$C,[8]Sheet2!$E:$E,"-")</f>
        <v>Moch Erfan</v>
      </c>
      <c r="H1265" s="18" t="str">
        <f>_xlfn.XLOOKUP(D1265,[11]sheet!$B:$B,[11]sheet!$A:$A,0)</f>
        <v>LMJ13</v>
      </c>
    </row>
    <row r="1266" spans="2:8">
      <c r="B1266" s="24" t="s">
        <v>1085</v>
      </c>
      <c r="C1266" s="25" t="s">
        <v>1086</v>
      </c>
      <c r="D1266" s="26" t="s">
        <v>1307</v>
      </c>
      <c r="E1266" s="27" t="s">
        <v>1941</v>
      </c>
      <c r="F1266" s="22" t="s">
        <v>1844</v>
      </c>
      <c r="G1266" s="17" t="str">
        <f>_xlfn.XLOOKUP(D1266,[8]Sheet2!$C:$C,[8]Sheet2!$E:$E,"-")</f>
        <v>Moch Erfan</v>
      </c>
      <c r="H1266" s="18" t="str">
        <f>_xlfn.XLOOKUP(D1266,[11]sheet!$B:$B,[11]sheet!$A:$A,0)</f>
        <v>LMJ14</v>
      </c>
    </row>
    <row r="1267" spans="2:8">
      <c r="B1267" s="24" t="s">
        <v>1085</v>
      </c>
      <c r="C1267" s="25" t="s">
        <v>1086</v>
      </c>
      <c r="D1267" s="26" t="s">
        <v>1308</v>
      </c>
      <c r="E1267" s="27" t="s">
        <v>1916</v>
      </c>
      <c r="F1267" s="22" t="s">
        <v>1844</v>
      </c>
      <c r="G1267" s="17" t="str">
        <f>_xlfn.XLOOKUP(D1267,[8]Sheet2!$C:$C,[8]Sheet2!$E:$E,"-")</f>
        <v>Erwin Purwanto</v>
      </c>
      <c r="H1267" s="18" t="str">
        <f>_xlfn.XLOOKUP(D1267,[11]sheet!$B:$B,[11]sheet!$A:$A,0)</f>
        <v>LMJ15</v>
      </c>
    </row>
    <row r="1268" spans="2:8">
      <c r="B1268" s="24" t="s">
        <v>1085</v>
      </c>
      <c r="C1268" s="25" t="s">
        <v>1086</v>
      </c>
      <c r="D1268" s="26" t="s">
        <v>1309</v>
      </c>
      <c r="E1268" s="27" t="s">
        <v>1916</v>
      </c>
      <c r="F1268" s="22" t="s">
        <v>1844</v>
      </c>
      <c r="G1268" s="17" t="str">
        <f>_xlfn.XLOOKUP(D1268,[8]Sheet2!$C:$C,[8]Sheet2!$E:$E,"-")</f>
        <v>Erwin Purwanto</v>
      </c>
      <c r="H1268" s="18" t="str">
        <f>_xlfn.XLOOKUP(D1268,[11]sheet!$B:$B,[11]sheet!$A:$A,0)</f>
        <v>LMJ16</v>
      </c>
    </row>
    <row r="1269" spans="2:8">
      <c r="B1269" s="24" t="s">
        <v>1085</v>
      </c>
      <c r="C1269" s="25" t="s">
        <v>1086</v>
      </c>
      <c r="D1269" s="26" t="s">
        <v>1310</v>
      </c>
      <c r="E1269" s="27" t="s">
        <v>1916</v>
      </c>
      <c r="F1269" s="22" t="s">
        <v>1844</v>
      </c>
      <c r="G1269" s="17" t="str">
        <f>_xlfn.XLOOKUP(D1269,[8]Sheet2!$C:$C,[8]Sheet2!$E:$E,"-")</f>
        <v>Rendhy Bhaskara Putra</v>
      </c>
      <c r="H1269" s="18" t="str">
        <f>_xlfn.XLOOKUP(D1269,[11]sheet!$B:$B,[11]sheet!$A:$A,0)</f>
        <v>PRO06</v>
      </c>
    </row>
    <row r="1270" spans="2:8">
      <c r="B1270" s="24" t="s">
        <v>1085</v>
      </c>
      <c r="C1270" s="25" t="s">
        <v>1086</v>
      </c>
      <c r="D1270" s="26" t="s">
        <v>1311</v>
      </c>
      <c r="E1270" s="27" t="s">
        <v>1916</v>
      </c>
      <c r="F1270" s="22" t="s">
        <v>1844</v>
      </c>
      <c r="G1270" s="17" t="str">
        <f>_xlfn.XLOOKUP(D1270,[8]Sheet2!$C:$C,[8]Sheet2!$E:$E,"-")</f>
        <v>Deby Alief Intan Permata</v>
      </c>
      <c r="H1270" s="18" t="str">
        <f>_xlfn.XLOOKUP(D1270,[11]sheet!$B:$B,[11]sheet!$A:$A,0)</f>
        <v>PRO09</v>
      </c>
    </row>
    <row r="1271" spans="2:8">
      <c r="B1271" s="24" t="s">
        <v>1085</v>
      </c>
      <c r="C1271" s="25" t="s">
        <v>1086</v>
      </c>
      <c r="D1271" s="26" t="s">
        <v>1312</v>
      </c>
      <c r="E1271" s="27" t="s">
        <v>1916</v>
      </c>
      <c r="F1271" s="22" t="s">
        <v>1844</v>
      </c>
      <c r="G1271" s="17" t="str">
        <f>_xlfn.XLOOKUP(D1271,[8]Sheet2!$C:$C,[8]Sheet2!$E:$E,"-")</f>
        <v>Rizki Fajar Kurniawan</v>
      </c>
      <c r="H1271" s="18" t="str">
        <f>_xlfn.XLOOKUP(D1271,[11]sheet!$B:$B,[11]sheet!$A:$A,0)</f>
        <v>PTN01A</v>
      </c>
    </row>
    <row r="1272" spans="2:8">
      <c r="B1272" s="24" t="s">
        <v>1085</v>
      </c>
      <c r="C1272" s="25" t="s">
        <v>1086</v>
      </c>
      <c r="D1272" s="26" t="s">
        <v>1313</v>
      </c>
      <c r="E1272" s="27" t="s">
        <v>1916</v>
      </c>
      <c r="F1272" s="22" t="s">
        <v>1844</v>
      </c>
      <c r="G1272" s="17" t="str">
        <f>_xlfn.XLOOKUP(D1272,[8]Sheet2!$C:$C,[8]Sheet2!$E:$E,"-")</f>
        <v>Imam Safiudin Mustaqim</v>
      </c>
      <c r="H1272" s="18" t="str">
        <f>_xlfn.XLOOKUP(D1272,[11]sheet!$B:$B,[11]sheet!$A:$A,0)</f>
        <v>PTN03</v>
      </c>
    </row>
    <row r="1273" spans="2:8">
      <c r="B1273" s="24" t="s">
        <v>1085</v>
      </c>
      <c r="C1273" s="25" t="s">
        <v>1086</v>
      </c>
      <c r="D1273" s="26" t="s">
        <v>1314</v>
      </c>
      <c r="E1273" s="27" t="s">
        <v>1916</v>
      </c>
      <c r="F1273" s="22" t="s">
        <v>1844</v>
      </c>
      <c r="G1273" s="17" t="str">
        <f>_xlfn.XLOOKUP(D1273,[8]Sheet2!$C:$C,[8]Sheet2!$E:$E,"-")</f>
        <v>Imam Safiudin Mustaqim</v>
      </c>
      <c r="H1273" s="18" t="str">
        <f>_xlfn.XLOOKUP(D1273,[11]sheet!$B:$B,[11]sheet!$A:$A,0)</f>
        <v>PTN04</v>
      </c>
    </row>
    <row r="1274" spans="2:8">
      <c r="B1274" s="24" t="s">
        <v>1085</v>
      </c>
      <c r="C1274" s="25" t="s">
        <v>1086</v>
      </c>
      <c r="D1274" s="26" t="s">
        <v>1315</v>
      </c>
      <c r="E1274" s="27" t="s">
        <v>1916</v>
      </c>
      <c r="F1274" s="22" t="s">
        <v>1844</v>
      </c>
      <c r="G1274" s="17" t="str">
        <f>_xlfn.XLOOKUP(D1274,[8]Sheet2!$C:$C,[8]Sheet2!$E:$E,"-")</f>
        <v>Muhammad Yasin</v>
      </c>
      <c r="H1274" s="18" t="str">
        <f>_xlfn.XLOOKUP(D1274,[11]sheet!$B:$B,[11]sheet!$A:$A,0)</f>
        <v>PTN05</v>
      </c>
    </row>
    <row r="1275" spans="2:8">
      <c r="B1275" s="24" t="s">
        <v>1085</v>
      </c>
      <c r="C1275" s="25" t="s">
        <v>1086</v>
      </c>
      <c r="D1275" s="26" t="s">
        <v>1316</v>
      </c>
      <c r="E1275" s="27" t="s">
        <v>1916</v>
      </c>
      <c r="F1275" s="22" t="s">
        <v>1844</v>
      </c>
      <c r="G1275" s="17" t="str">
        <f>_xlfn.XLOOKUP(D1275,[8]Sheet2!$C:$C,[8]Sheet2!$E:$E,"-")</f>
        <v>Mohammad Sholehhuddin</v>
      </c>
      <c r="H1275" s="18" t="str">
        <f>_xlfn.XLOOKUP(D1275,[11]sheet!$B:$B,[11]sheet!$A:$A,0)</f>
        <v>PTN07</v>
      </c>
    </row>
    <row r="1276" spans="2:8">
      <c r="B1276" s="24" t="s">
        <v>1085</v>
      </c>
      <c r="C1276" s="25" t="s">
        <v>1086</v>
      </c>
      <c r="D1276" s="26" t="s">
        <v>1317</v>
      </c>
      <c r="E1276" s="27" t="s">
        <v>1916</v>
      </c>
      <c r="F1276" s="22" t="s">
        <v>1844</v>
      </c>
      <c r="G1276" s="17" t="str">
        <f>_xlfn.XLOOKUP(D1276,[8]Sheet2!$C:$C,[8]Sheet2!$E:$E,"-")</f>
        <v>Riki Yuhan Diantoro</v>
      </c>
      <c r="H1276" s="18" t="str">
        <f>_xlfn.XLOOKUP(D1276,[11]sheet!$B:$B,[11]sheet!$A:$A,0)</f>
        <v>PTN08</v>
      </c>
    </row>
    <row r="1277" spans="2:8">
      <c r="B1277" s="24" t="s">
        <v>1085</v>
      </c>
      <c r="C1277" s="25" t="s">
        <v>1086</v>
      </c>
      <c r="D1277" s="26" t="s">
        <v>1318</v>
      </c>
      <c r="E1277" s="27" t="s">
        <v>1916</v>
      </c>
      <c r="F1277" s="22" t="s">
        <v>1844</v>
      </c>
      <c r="G1277" s="17" t="str">
        <f>_xlfn.XLOOKUP(D1277,[8]Sheet2!$C:$C,[8]Sheet2!$E:$E,"-")</f>
        <v>Mohammad Sholehhuddin</v>
      </c>
      <c r="H1277" s="18" t="str">
        <f>_xlfn.XLOOKUP(D1277,[11]sheet!$B:$B,[11]sheet!$A:$A,0)</f>
        <v>PTN09</v>
      </c>
    </row>
    <row r="1278" spans="2:8">
      <c r="B1278" s="24" t="s">
        <v>1085</v>
      </c>
      <c r="C1278" s="25" t="s">
        <v>1086</v>
      </c>
      <c r="D1278" s="26" t="s">
        <v>1319</v>
      </c>
      <c r="E1278" s="27" t="s">
        <v>1916</v>
      </c>
      <c r="F1278" s="22" t="s">
        <v>1844</v>
      </c>
      <c r="G1278" s="17" t="str">
        <f>_xlfn.XLOOKUP(D1278,[8]Sheet2!$C:$C,[8]Sheet2!$E:$E,"-")</f>
        <v>Deby Alief Intan Permata</v>
      </c>
      <c r="H1278" s="18" t="str">
        <f>_xlfn.XLOOKUP(D1278,[11]sheet!$B:$B,[11]sheet!$A:$A,0)</f>
        <v>PTN12</v>
      </c>
    </row>
    <row r="1279" spans="2:8">
      <c r="B1279" s="24" t="s">
        <v>1085</v>
      </c>
      <c r="C1279" s="25" t="s">
        <v>1086</v>
      </c>
      <c r="D1279" s="26" t="s">
        <v>1320</v>
      </c>
      <c r="E1279" s="27" t="s">
        <v>1916</v>
      </c>
      <c r="F1279" s="22" t="s">
        <v>1844</v>
      </c>
      <c r="G1279" s="17" t="str">
        <f>_xlfn.XLOOKUP(D1279,[8]Sheet2!$C:$C,[8]Sheet2!$E:$E,"-")</f>
        <v>Riki Yuhan Diantoro</v>
      </c>
      <c r="H1279" s="18" t="str">
        <f>_xlfn.XLOOKUP(D1279,[11]sheet!$B:$B,[11]sheet!$A:$A,0)</f>
        <v>PTN14</v>
      </c>
    </row>
    <row r="1280" spans="2:8">
      <c r="B1280" s="24" t="s">
        <v>1085</v>
      </c>
      <c r="C1280" s="25" t="s">
        <v>1086</v>
      </c>
      <c r="D1280" s="26" t="s">
        <v>1321</v>
      </c>
      <c r="E1280" s="27" t="s">
        <v>1916</v>
      </c>
      <c r="F1280" s="22" t="s">
        <v>1844</v>
      </c>
      <c r="G1280" s="17" t="str">
        <f>_xlfn.XLOOKUP(D1280,[8]Sheet2!$C:$C,[8]Sheet2!$E:$E,"-")</f>
        <v>Muhammad Yasin</v>
      </c>
      <c r="H1280" s="18" t="str">
        <f>_xlfn.XLOOKUP(D1280,[11]sheet!$B:$B,[11]sheet!$A:$A,0)</f>
        <v>PTN19</v>
      </c>
    </row>
    <row r="1281" spans="2:8">
      <c r="B1281" s="24" t="s">
        <v>1085</v>
      </c>
      <c r="C1281" s="25" t="s">
        <v>1086</v>
      </c>
      <c r="D1281" s="26" t="s">
        <v>1322</v>
      </c>
      <c r="E1281" s="27" t="s">
        <v>1941</v>
      </c>
      <c r="F1281" s="22" t="s">
        <v>1843</v>
      </c>
      <c r="G1281" s="17" t="str">
        <f>_xlfn.XLOOKUP(D1281,[8]Sheet2!$C:$C,[8]Sheet2!$E:$E,"-")</f>
        <v>Miftahul Rahman</v>
      </c>
      <c r="H1281" s="18" t="str">
        <f>_xlfn.XLOOKUP(D1281,[11]sheet!$B:$B,[11]sheet!$A:$A,0)</f>
        <v>JBR01</v>
      </c>
    </row>
    <row r="1282" spans="2:8">
      <c r="B1282" s="24" t="s">
        <v>1085</v>
      </c>
      <c r="C1282" s="25" t="s">
        <v>1086</v>
      </c>
      <c r="D1282" s="26" t="s">
        <v>1323</v>
      </c>
      <c r="E1282" s="27" t="s">
        <v>1916</v>
      </c>
      <c r="F1282" s="22" t="s">
        <v>1843</v>
      </c>
      <c r="G1282" s="17" t="str">
        <f>_xlfn.XLOOKUP(D1282,[8]Sheet2!$C:$C,[8]Sheet2!$E:$E,"-")</f>
        <v>Dwi Rahman Saleh</v>
      </c>
      <c r="H1282" s="18" t="str">
        <f>_xlfn.XLOOKUP(D1282,[11]sheet!$B:$B,[11]sheet!$A:$A,0)</f>
        <v>JBR06</v>
      </c>
    </row>
    <row r="1283" spans="2:8">
      <c r="B1283" s="24" t="s">
        <v>1085</v>
      </c>
      <c r="C1283" s="25" t="s">
        <v>1086</v>
      </c>
      <c r="D1283" s="26" t="s">
        <v>1324</v>
      </c>
      <c r="E1283" s="27" t="s">
        <v>1916</v>
      </c>
      <c r="F1283" s="22" t="s">
        <v>1843</v>
      </c>
      <c r="G1283" s="17" t="str">
        <f>_xlfn.XLOOKUP(D1283,[8]Sheet2!$C:$C,[8]Sheet2!$E:$E,"-")</f>
        <v>Ilham Tri Cahyono</v>
      </c>
      <c r="H1283" s="18" t="str">
        <f>_xlfn.XLOOKUP(D1283,[11]sheet!$B:$B,[11]sheet!$A:$A,0)</f>
        <v>JBR07</v>
      </c>
    </row>
    <row r="1284" spans="2:8">
      <c r="B1284" s="24" t="s">
        <v>1085</v>
      </c>
      <c r="C1284" s="25" t="s">
        <v>1086</v>
      </c>
      <c r="D1284" s="26" t="s">
        <v>1325</v>
      </c>
      <c r="E1284" s="27" t="s">
        <v>1916</v>
      </c>
      <c r="F1284" s="22" t="s">
        <v>1843</v>
      </c>
      <c r="G1284" s="17" t="str">
        <f>_xlfn.XLOOKUP(D1284,[8]Sheet2!$C:$C,[8]Sheet2!$E:$E,"-")</f>
        <v>Rizki Eki Prayoga</v>
      </c>
      <c r="H1284" s="18" t="str">
        <f>_xlfn.XLOOKUP(D1284,[11]sheet!$B:$B,[11]sheet!$A:$A,0)</f>
        <v>JBR13A</v>
      </c>
    </row>
    <row r="1285" spans="2:8">
      <c r="B1285" s="24" t="s">
        <v>1085</v>
      </c>
      <c r="C1285" s="25" t="s">
        <v>1086</v>
      </c>
      <c r="D1285" s="26" t="s">
        <v>1326</v>
      </c>
      <c r="E1285" s="27" t="s">
        <v>1941</v>
      </c>
      <c r="F1285" s="22" t="s">
        <v>1843</v>
      </c>
      <c r="G1285" s="17" t="str">
        <f>_xlfn.XLOOKUP(D1285,[8]Sheet2!$C:$C,[8]Sheet2!$E:$E,"-")</f>
        <v>Farid Amrullah</v>
      </c>
      <c r="H1285" s="18" t="str">
        <f>_xlfn.XLOOKUP(D1285,[11]sheet!$B:$B,[11]sheet!$A:$A,0)</f>
        <v>JBR09</v>
      </c>
    </row>
    <row r="1286" spans="2:8">
      <c r="B1286" s="24" t="s">
        <v>1085</v>
      </c>
      <c r="C1286" s="25" t="s">
        <v>1086</v>
      </c>
      <c r="D1286" s="26" t="s">
        <v>1327</v>
      </c>
      <c r="E1286" s="27" t="s">
        <v>1941</v>
      </c>
      <c r="F1286" s="22" t="s">
        <v>1843</v>
      </c>
      <c r="G1286" s="17" t="str">
        <f>_xlfn.XLOOKUP(D1286,[8]Sheet2!$C:$C,[8]Sheet2!$E:$E,"-")</f>
        <v>Miftahul Rahman</v>
      </c>
      <c r="H1286" s="18" t="str">
        <f>_xlfn.XLOOKUP(D1286,[11]sheet!$B:$B,[11]sheet!$A:$A,0)</f>
        <v>JBR12A</v>
      </c>
    </row>
    <row r="1287" spans="2:8">
      <c r="B1287" s="24" t="s">
        <v>1085</v>
      </c>
      <c r="C1287" s="25" t="s">
        <v>1086</v>
      </c>
      <c r="D1287" s="26" t="s">
        <v>1328</v>
      </c>
      <c r="E1287" s="27" t="s">
        <v>1941</v>
      </c>
      <c r="F1287" s="22" t="s">
        <v>1843</v>
      </c>
      <c r="G1287" s="17" t="str">
        <f>_xlfn.XLOOKUP(D1287,[8]Sheet2!$C:$C,[8]Sheet2!$E:$E,"-")</f>
        <v>Moh. Kusnadi</v>
      </c>
      <c r="H1287" s="18" t="str">
        <f>_xlfn.XLOOKUP(D1287,[11]sheet!$B:$B,[11]sheet!$A:$A,0)</f>
        <v>JBR16</v>
      </c>
    </row>
    <row r="1288" spans="2:8">
      <c r="B1288" s="24" t="s">
        <v>1085</v>
      </c>
      <c r="C1288" s="25" t="s">
        <v>1086</v>
      </c>
      <c r="D1288" s="26" t="s">
        <v>1329</v>
      </c>
      <c r="E1288" s="27" t="s">
        <v>1941</v>
      </c>
      <c r="F1288" s="22" t="s">
        <v>1843</v>
      </c>
      <c r="G1288" s="17" t="str">
        <f>_xlfn.XLOOKUP(D1288,[8]Sheet2!$C:$C,[8]Sheet2!$E:$E,"-")</f>
        <v>Moh. Kusnadi</v>
      </c>
      <c r="H1288" s="18" t="str">
        <f>_xlfn.XLOOKUP(D1288,[11]sheet!$B:$B,[11]sheet!$A:$A,0)</f>
        <v>JBR04A</v>
      </c>
    </row>
    <row r="1289" spans="2:8">
      <c r="B1289" s="24" t="s">
        <v>1085</v>
      </c>
      <c r="C1289" s="25" t="s">
        <v>1086</v>
      </c>
      <c r="D1289" s="26" t="s">
        <v>1330</v>
      </c>
      <c r="E1289" s="27" t="s">
        <v>1916</v>
      </c>
      <c r="F1289" s="22" t="s">
        <v>1843</v>
      </c>
      <c r="G1289" s="17" t="str">
        <f>_xlfn.XLOOKUP(D1289,[8]Sheet2!$C:$C,[8]Sheet2!$E:$E,"-")</f>
        <v>Imro'Atul Azizah</v>
      </c>
      <c r="H1289" s="18" t="str">
        <f>_xlfn.XLOOKUP(D1289,[11]sheet!$B:$B,[11]sheet!$A:$A,0)</f>
        <v>JBR18</v>
      </c>
    </row>
    <row r="1290" spans="2:8">
      <c r="B1290" s="24" t="s">
        <v>1085</v>
      </c>
      <c r="C1290" s="25" t="s">
        <v>1086</v>
      </c>
      <c r="D1290" s="26" t="s">
        <v>1331</v>
      </c>
      <c r="E1290" s="27" t="s">
        <v>1916</v>
      </c>
      <c r="F1290" s="22" t="s">
        <v>1843</v>
      </c>
      <c r="G1290" s="17" t="str">
        <f>_xlfn.XLOOKUP(D1290,[8]Sheet2!$C:$C,[8]Sheet2!$E:$E,"-")</f>
        <v>Dwi Rahman Saleh</v>
      </c>
      <c r="H1290" s="18" t="str">
        <f>_xlfn.XLOOKUP(D1290,[11]sheet!$B:$B,[11]sheet!$A:$A,0)</f>
        <v>JBR24</v>
      </c>
    </row>
    <row r="1291" spans="2:8">
      <c r="B1291" s="24" t="s">
        <v>1085</v>
      </c>
      <c r="C1291" s="25" t="s">
        <v>1086</v>
      </c>
      <c r="D1291" s="26" t="s">
        <v>1332</v>
      </c>
      <c r="E1291" s="27" t="s">
        <v>1941</v>
      </c>
      <c r="F1291" s="22" t="s">
        <v>1843</v>
      </c>
      <c r="G1291" s="17" t="str">
        <f>_xlfn.XLOOKUP(D1291,[8]Sheet2!$C:$C,[8]Sheet2!$E:$E,"-")</f>
        <v>Muhammad Suhir</v>
      </c>
      <c r="H1291" s="18" t="str">
        <f>_xlfn.XLOOKUP(D1291,[11]sheet!$B:$B,[11]sheet!$A:$A,0)</f>
        <v>JBR28</v>
      </c>
    </row>
    <row r="1292" spans="2:8">
      <c r="B1292" s="24" t="s">
        <v>1085</v>
      </c>
      <c r="C1292" s="25" t="s">
        <v>1086</v>
      </c>
      <c r="D1292" s="26" t="s">
        <v>1333</v>
      </c>
      <c r="E1292" s="27" t="s">
        <v>1941</v>
      </c>
      <c r="F1292" s="22" t="s">
        <v>1843</v>
      </c>
      <c r="G1292" s="17" t="str">
        <f>_xlfn.XLOOKUP(D1292,[8]Sheet2!$C:$C,[8]Sheet2!$E:$E,"-")</f>
        <v>Farid Amrullah</v>
      </c>
      <c r="H1292" s="18" t="str">
        <f>_xlfn.XLOOKUP(D1292,[11]sheet!$B:$B,[11]sheet!$A:$A,0)</f>
        <v>JBR29</v>
      </c>
    </row>
    <row r="1293" spans="2:8">
      <c r="B1293" s="24" t="s">
        <v>1085</v>
      </c>
      <c r="C1293" s="25" t="s">
        <v>1086</v>
      </c>
      <c r="D1293" s="26" t="s">
        <v>1334</v>
      </c>
      <c r="E1293" s="27" t="s">
        <v>1916</v>
      </c>
      <c r="F1293" s="22" t="s">
        <v>1843</v>
      </c>
      <c r="G1293" s="17" t="str">
        <f>_xlfn.XLOOKUP(D1293,[8]Sheet2!$C:$C,[8]Sheet2!$E:$E,"-")</f>
        <v>Vigil Setya Sembada</v>
      </c>
      <c r="H1293" s="18" t="str">
        <f>_xlfn.XLOOKUP(D1293,[11]sheet!$B:$B,[11]sheet!$A:$A,0)</f>
        <v>JBR31</v>
      </c>
    </row>
    <row r="1294" spans="2:8">
      <c r="B1294" s="24" t="s">
        <v>1085</v>
      </c>
      <c r="C1294" s="25" t="s">
        <v>1086</v>
      </c>
      <c r="D1294" s="26" t="s">
        <v>1335</v>
      </c>
      <c r="E1294" s="27" t="s">
        <v>1916</v>
      </c>
      <c r="F1294" s="22" t="s">
        <v>1844</v>
      </c>
      <c r="G1294" s="17" t="str">
        <f>_xlfn.XLOOKUP(D1294,[8]Sheet2!$C:$C,[8]Sheet2!$E:$E,"-")</f>
        <v>Putra Pratama Iwan Wahyudi</v>
      </c>
      <c r="H1294" s="18" t="str">
        <f>_xlfn.XLOOKUP(D1294,[11]sheet!$B:$B,[11]sheet!$A:$A,0)</f>
        <v>BWS11</v>
      </c>
    </row>
    <row r="1295" spans="2:8">
      <c r="B1295" s="24" t="s">
        <v>1085</v>
      </c>
      <c r="C1295" s="25" t="s">
        <v>1086</v>
      </c>
      <c r="D1295" s="26" t="s">
        <v>1336</v>
      </c>
      <c r="E1295" s="27" t="s">
        <v>1916</v>
      </c>
      <c r="F1295" s="22" t="s">
        <v>1844</v>
      </c>
      <c r="G1295" s="17" t="str">
        <f>_xlfn.XLOOKUP(D1295,[8]Sheet2!$C:$C,[8]Sheet2!$E:$E,"-")</f>
        <v>Putra Pratama Iwan Wahyudi</v>
      </c>
      <c r="H1295" s="18" t="str">
        <f>_xlfn.XLOOKUP(D1295,[11]sheet!$B:$B,[11]sheet!$A:$A,0)</f>
        <v>BWS02</v>
      </c>
    </row>
    <row r="1296" spans="2:8">
      <c r="B1296" s="24" t="s">
        <v>1085</v>
      </c>
      <c r="C1296" s="25" t="s">
        <v>1086</v>
      </c>
      <c r="D1296" s="26" t="s">
        <v>1337</v>
      </c>
      <c r="E1296" s="27" t="s">
        <v>1916</v>
      </c>
      <c r="F1296" s="22" t="s">
        <v>1844</v>
      </c>
      <c r="G1296" s="17" t="str">
        <f>_xlfn.XLOOKUP(D1296,[8]Sheet2!$C:$C,[8]Sheet2!$E:$E,"-")</f>
        <v>Akhmad Taufikqul Hakim</v>
      </c>
      <c r="H1296" s="18" t="str">
        <f>_xlfn.XLOOKUP(D1296,[11]sheet!$B:$B,[11]sheet!$A:$A,0)</f>
        <v>BWS04A</v>
      </c>
    </row>
    <row r="1297" spans="2:8">
      <c r="B1297" s="24" t="s">
        <v>1085</v>
      </c>
      <c r="C1297" s="25" t="s">
        <v>1086</v>
      </c>
      <c r="D1297" s="26" t="s">
        <v>1338</v>
      </c>
      <c r="E1297" s="27" t="s">
        <v>1916</v>
      </c>
      <c r="F1297" s="22" t="s">
        <v>1844</v>
      </c>
      <c r="G1297" s="17" t="str">
        <f>_xlfn.XLOOKUP(D1297,[8]Sheet2!$C:$C,[8]Sheet2!$E:$E,"-")</f>
        <v>Putra Pratama Iwan Wahyudi</v>
      </c>
      <c r="H1297" s="18" t="str">
        <f>_xlfn.XLOOKUP(D1297,[11]sheet!$B:$B,[11]sheet!$A:$A,0)</f>
        <v>BWS05</v>
      </c>
    </row>
    <row r="1298" spans="2:8">
      <c r="B1298" s="24" t="s">
        <v>1085</v>
      </c>
      <c r="C1298" s="25" t="s">
        <v>1086</v>
      </c>
      <c r="D1298" s="26" t="s">
        <v>1339</v>
      </c>
      <c r="E1298" s="27" t="s">
        <v>1916</v>
      </c>
      <c r="F1298" s="22" t="s">
        <v>1844</v>
      </c>
      <c r="G1298" s="17" t="str">
        <f>_xlfn.XLOOKUP(D1298,[8]Sheet2!$C:$C,[8]Sheet2!$E:$E,"-")</f>
        <v>Akhmad Taufikqul Hakim</v>
      </c>
      <c r="H1298" s="18" t="str">
        <f>_xlfn.XLOOKUP(D1298,[11]sheet!$B:$B,[11]sheet!$A:$A,0)</f>
        <v>BWS06</v>
      </c>
    </row>
    <row r="1299" spans="2:8">
      <c r="B1299" s="24" t="s">
        <v>1085</v>
      </c>
      <c r="C1299" s="25" t="s">
        <v>1086</v>
      </c>
      <c r="D1299" s="26" t="s">
        <v>1340</v>
      </c>
      <c r="E1299" s="27" t="s">
        <v>1916</v>
      </c>
      <c r="F1299" s="22" t="s">
        <v>1844</v>
      </c>
      <c r="G1299" s="17" t="str">
        <f>_xlfn.XLOOKUP(D1299,[8]Sheet2!$C:$C,[8]Sheet2!$E:$E,"-")</f>
        <v>Akhmad Taufikqul Hakim</v>
      </c>
      <c r="H1299" s="18" t="str">
        <f>_xlfn.XLOOKUP(D1299,[11]sheet!$B:$B,[11]sheet!$A:$A,0)</f>
        <v>BWS11A</v>
      </c>
    </row>
    <row r="1300" spans="2:8">
      <c r="B1300" s="24" t="s">
        <v>1085</v>
      </c>
      <c r="C1300" s="25" t="s">
        <v>1086</v>
      </c>
      <c r="D1300" s="26" t="s">
        <v>1341</v>
      </c>
      <c r="E1300" s="27" t="s">
        <v>1916</v>
      </c>
      <c r="F1300" s="22" t="s">
        <v>1844</v>
      </c>
      <c r="G1300" s="17" t="str">
        <f>_xlfn.XLOOKUP(D1300,[8]Sheet2!$C:$C,[8]Sheet2!$E:$E,"-")</f>
        <v>Akhmad Taufikqul Hakim</v>
      </c>
      <c r="H1300" s="18" t="str">
        <f>_xlfn.XLOOKUP(D1300,[11]sheet!$B:$B,[11]sheet!$A:$A,0)</f>
        <v>BWS02A</v>
      </c>
    </row>
    <row r="1301" spans="2:8">
      <c r="B1301" s="24" t="s">
        <v>1085</v>
      </c>
      <c r="C1301" s="25" t="s">
        <v>1086</v>
      </c>
      <c r="D1301" s="26" t="s">
        <v>1342</v>
      </c>
      <c r="E1301" s="27" t="s">
        <v>1916</v>
      </c>
      <c r="F1301" s="22" t="s">
        <v>1844</v>
      </c>
      <c r="G1301" s="17" t="str">
        <f>_xlfn.XLOOKUP(D1301,[8]Sheet2!$C:$C,[8]Sheet2!$E:$E,"-")</f>
        <v>Putra Pratama Iwan Wahyudi</v>
      </c>
      <c r="H1301" s="18" t="str">
        <f>_xlfn.XLOOKUP(D1301,[11]sheet!$B:$B,[11]sheet!$A:$A,0)</f>
        <v>BWS21</v>
      </c>
    </row>
    <row r="1302" spans="2:8">
      <c r="B1302" s="24" t="s">
        <v>1085</v>
      </c>
      <c r="C1302" s="25" t="s">
        <v>1086</v>
      </c>
      <c r="D1302" s="26" t="s">
        <v>1343</v>
      </c>
      <c r="E1302" s="27" t="s">
        <v>1916</v>
      </c>
      <c r="F1302" s="22" t="s">
        <v>1845</v>
      </c>
      <c r="G1302" s="17" t="str">
        <f>_xlfn.XLOOKUP(D1302,[8]Sheet2!$C:$C,[8]Sheet2!$E:$E,"-")</f>
        <v>Hermanto</v>
      </c>
      <c r="H1302" s="18" t="str">
        <f>_xlfn.XLOOKUP(D1302,[11]sheet!$B:$B,[11]sheet!$A:$A,0)</f>
        <v>SBD01</v>
      </c>
    </row>
    <row r="1303" spans="2:8">
      <c r="B1303" s="24" t="s">
        <v>1085</v>
      </c>
      <c r="C1303" s="25" t="s">
        <v>1086</v>
      </c>
      <c r="D1303" s="26" t="s">
        <v>1344</v>
      </c>
      <c r="E1303" s="27" t="s">
        <v>1916</v>
      </c>
      <c r="F1303" s="22" t="s">
        <v>1845</v>
      </c>
      <c r="G1303" s="17" t="str">
        <f>_xlfn.XLOOKUP(D1303,[8]Sheet2!$C:$C,[8]Sheet2!$E:$E,"-")</f>
        <v>Satrio Aji Pamungkas</v>
      </c>
      <c r="H1303" s="18" t="str">
        <f>_xlfn.XLOOKUP(D1303,[11]sheet!$B:$B,[11]sheet!$A:$A,0)</f>
        <v>SBD03</v>
      </c>
    </row>
    <row r="1304" spans="2:8">
      <c r="B1304" s="24" t="s">
        <v>1085</v>
      </c>
      <c r="C1304" s="25" t="s">
        <v>1086</v>
      </c>
      <c r="D1304" s="26" t="s">
        <v>1345</v>
      </c>
      <c r="E1304" s="27" t="s">
        <v>1916</v>
      </c>
      <c r="F1304" s="22" t="s">
        <v>1845</v>
      </c>
      <c r="G1304" s="17" t="str">
        <f>_xlfn.XLOOKUP(D1304,[8]Sheet2!$C:$C,[8]Sheet2!$E:$E,"-")</f>
        <v>Hermanto</v>
      </c>
      <c r="H1304" s="18" t="str">
        <f>_xlfn.XLOOKUP(D1304,[11]sheet!$B:$B,[11]sheet!$A:$A,0)</f>
        <v>SBD04</v>
      </c>
    </row>
    <row r="1305" spans="2:8">
      <c r="B1305" s="24" t="s">
        <v>1085</v>
      </c>
      <c r="C1305" s="25" t="s">
        <v>1086</v>
      </c>
      <c r="D1305" s="26" t="s">
        <v>1346</v>
      </c>
      <c r="E1305" s="27" t="s">
        <v>1916</v>
      </c>
      <c r="F1305" s="22" t="s">
        <v>1845</v>
      </c>
      <c r="G1305" s="17" t="str">
        <f>_xlfn.XLOOKUP(D1305,[8]Sheet2!$C:$C,[8]Sheet2!$E:$E,"-")</f>
        <v>Moh. Ria Sholeh</v>
      </c>
      <c r="H1305" s="18" t="str">
        <f>_xlfn.XLOOKUP(D1305,[11]sheet!$B:$B,[11]sheet!$A:$A,0)</f>
        <v>SBD05</v>
      </c>
    </row>
    <row r="1306" spans="2:8">
      <c r="B1306" s="24" t="s">
        <v>1085</v>
      </c>
      <c r="C1306" s="25" t="s">
        <v>1086</v>
      </c>
      <c r="D1306" s="26" t="s">
        <v>1347</v>
      </c>
      <c r="E1306" s="27" t="s">
        <v>1916</v>
      </c>
      <c r="F1306" s="22" t="s">
        <v>1845</v>
      </c>
      <c r="G1306" s="17" t="str">
        <f>_xlfn.XLOOKUP(D1306,[8]Sheet2!$C:$C,[8]Sheet2!$E:$E,"-")</f>
        <v>Agung Permana</v>
      </c>
      <c r="H1306" s="18" t="str">
        <f>_xlfn.XLOOKUP(D1306,[11]sheet!$B:$B,[11]sheet!$A:$A,0)</f>
        <v>SBD06</v>
      </c>
    </row>
    <row r="1307" spans="2:8">
      <c r="B1307" s="24" t="s">
        <v>1085</v>
      </c>
      <c r="C1307" s="25" t="s">
        <v>1086</v>
      </c>
      <c r="D1307" s="26" t="s">
        <v>1348</v>
      </c>
      <c r="E1307" s="27" t="s">
        <v>1916</v>
      </c>
      <c r="F1307" s="22" t="s">
        <v>1845</v>
      </c>
      <c r="G1307" s="17" t="str">
        <f>_xlfn.XLOOKUP(D1307,[8]Sheet2!$C:$C,[8]Sheet2!$E:$E,"-")</f>
        <v>Agung Permana</v>
      </c>
      <c r="H1307" s="18" t="str">
        <f>_xlfn.XLOOKUP(D1307,[11]sheet!$B:$B,[11]sheet!$A:$A,0)</f>
        <v>SBD07</v>
      </c>
    </row>
    <row r="1308" spans="2:8">
      <c r="B1308" s="24" t="s">
        <v>1085</v>
      </c>
      <c r="C1308" s="25" t="s">
        <v>1086</v>
      </c>
      <c r="D1308" s="26" t="s">
        <v>1349</v>
      </c>
      <c r="E1308" s="27" t="s">
        <v>1916</v>
      </c>
      <c r="F1308" s="22" t="s">
        <v>1845</v>
      </c>
      <c r="G1308" s="17" t="str">
        <f>_xlfn.XLOOKUP(D1308,[8]Sheet2!$C:$C,[8]Sheet2!$E:$E,"-")</f>
        <v>Moh. Ria Sholeh</v>
      </c>
      <c r="H1308" s="18" t="str">
        <f>_xlfn.XLOOKUP(D1308,[11]sheet!$B:$B,[11]sheet!$A:$A,0)</f>
        <v>SBD08</v>
      </c>
    </row>
    <row r="1309" spans="2:8">
      <c r="B1309" s="24" t="s">
        <v>1085</v>
      </c>
      <c r="C1309" s="25" t="s">
        <v>1086</v>
      </c>
      <c r="D1309" s="26" t="s">
        <v>1350</v>
      </c>
      <c r="E1309" s="27" t="s">
        <v>1916</v>
      </c>
      <c r="F1309" s="22" t="s">
        <v>1845</v>
      </c>
      <c r="G1309" s="17" t="str">
        <f>_xlfn.XLOOKUP(D1309,[8]Sheet2!$C:$C,[8]Sheet2!$E:$E,"-")</f>
        <v>Satrio Aji Pamungkas</v>
      </c>
      <c r="H1309" s="18" t="str">
        <f>_xlfn.XLOOKUP(D1309,[11]sheet!$B:$B,[11]sheet!$A:$A,0)</f>
        <v>SBD12</v>
      </c>
    </row>
    <row r="1310" spans="2:8">
      <c r="B1310" s="24" t="s">
        <v>1085</v>
      </c>
      <c r="C1310" s="25" t="s">
        <v>1086</v>
      </c>
      <c r="D1310" s="26" t="s">
        <v>1351</v>
      </c>
      <c r="E1310" s="27" t="s">
        <v>1916</v>
      </c>
      <c r="F1310" s="22" t="s">
        <v>1845</v>
      </c>
      <c r="G1310" s="17" t="str">
        <f>_xlfn.XLOOKUP(D1310,[8]Sheet2!$C:$C,[8]Sheet2!$E:$E,"-")</f>
        <v>Mochammad Rifqi Riva</v>
      </c>
      <c r="H1310" s="18" t="str">
        <f>_xlfn.XLOOKUP(D1310,[11]sheet!$B:$B,[11]sheet!$A:$A,0)</f>
        <v>BWI03</v>
      </c>
    </row>
    <row r="1311" spans="2:8">
      <c r="B1311" s="24" t="s">
        <v>1085</v>
      </c>
      <c r="C1311" s="25" t="s">
        <v>1086</v>
      </c>
      <c r="D1311" s="26" t="s">
        <v>1352</v>
      </c>
      <c r="E1311" s="27" t="s">
        <v>1941</v>
      </c>
      <c r="F1311" s="22" t="s">
        <v>1845</v>
      </c>
      <c r="G1311" s="17" t="str">
        <f>_xlfn.XLOOKUP(D1311,[8]Sheet2!$C:$C,[8]Sheet2!$E:$E,"-")</f>
        <v>Bingar Restu Wiyana</v>
      </c>
      <c r="H1311" s="18" t="str">
        <f>_xlfn.XLOOKUP(D1311,[11]sheet!$B:$B,[11]sheet!$A:$A,0)</f>
        <v>BWI05</v>
      </c>
    </row>
    <row r="1312" spans="2:8">
      <c r="B1312" s="24" t="s">
        <v>1085</v>
      </c>
      <c r="C1312" s="25" t="s">
        <v>1086</v>
      </c>
      <c r="D1312" s="26" t="s">
        <v>1353</v>
      </c>
      <c r="E1312" s="27" t="s">
        <v>1916</v>
      </c>
      <c r="F1312" s="22" t="s">
        <v>1845</v>
      </c>
      <c r="G1312" s="17" t="str">
        <f>_xlfn.XLOOKUP(D1312,[8]Sheet2!$C:$C,[8]Sheet2!$E:$E,"-")</f>
        <v>Jefri Biantoro</v>
      </c>
      <c r="H1312" s="18" t="str">
        <f>_xlfn.XLOOKUP(D1312,[11]sheet!$B:$B,[11]sheet!$A:$A,0)</f>
        <v>BWI07</v>
      </c>
    </row>
    <row r="1313" spans="2:8">
      <c r="B1313" s="24" t="s">
        <v>1085</v>
      </c>
      <c r="C1313" s="25" t="s">
        <v>1086</v>
      </c>
      <c r="D1313" s="26" t="s">
        <v>1354</v>
      </c>
      <c r="E1313" s="27" t="s">
        <v>1941</v>
      </c>
      <c r="F1313" s="22" t="s">
        <v>1845</v>
      </c>
      <c r="G1313" s="17" t="str">
        <f>_xlfn.XLOOKUP(D1313,[8]Sheet2!$C:$C,[8]Sheet2!$E:$E,"-")</f>
        <v>Mohammad Rizky Adhe Nugraha</v>
      </c>
      <c r="H1313" s="18" t="str">
        <f>_xlfn.XLOOKUP(D1313,[11]sheet!$B:$B,[11]sheet!$A:$A,0)</f>
        <v>BWI09</v>
      </c>
    </row>
    <row r="1314" spans="2:8">
      <c r="B1314" s="24" t="s">
        <v>1085</v>
      </c>
      <c r="C1314" s="25" t="s">
        <v>1086</v>
      </c>
      <c r="D1314" s="26" t="s">
        <v>1355</v>
      </c>
      <c r="E1314" s="27" t="s">
        <v>1916</v>
      </c>
      <c r="F1314" s="22" t="s">
        <v>1845</v>
      </c>
      <c r="G1314" s="17" t="str">
        <f>_xlfn.XLOOKUP(D1314,[8]Sheet2!$C:$C,[8]Sheet2!$E:$E,"-")</f>
        <v>Nor Dwi Prakoso</v>
      </c>
      <c r="H1314" s="18" t="str">
        <f>_xlfn.XLOOKUP(D1314,[11]sheet!$B:$B,[11]sheet!$A:$A,0)</f>
        <v>BWI09A</v>
      </c>
    </row>
    <row r="1315" spans="2:8">
      <c r="B1315" s="24" t="s">
        <v>1085</v>
      </c>
      <c r="C1315" s="25" t="s">
        <v>1086</v>
      </c>
      <c r="D1315" s="26" t="s">
        <v>1356</v>
      </c>
      <c r="E1315" s="27" t="s">
        <v>1916</v>
      </c>
      <c r="F1315" s="22" t="s">
        <v>1845</v>
      </c>
      <c r="G1315" s="17" t="str">
        <f>_xlfn.XLOOKUP(D1315,[8]Sheet2!$C:$C,[8]Sheet2!$E:$E,"-")</f>
        <v>Nor Dwi Prakoso</v>
      </c>
      <c r="H1315" s="18" t="str">
        <f>_xlfn.XLOOKUP(D1315,[11]sheet!$B:$B,[11]sheet!$A:$A,0)</f>
        <v>BWI11A</v>
      </c>
    </row>
    <row r="1316" spans="2:8">
      <c r="B1316" s="24" t="s">
        <v>1085</v>
      </c>
      <c r="C1316" s="25" t="s">
        <v>1086</v>
      </c>
      <c r="D1316" s="26" t="s">
        <v>1357</v>
      </c>
      <c r="E1316" s="27" t="s">
        <v>1916</v>
      </c>
      <c r="F1316" s="22" t="s">
        <v>1845</v>
      </c>
      <c r="G1316" s="17" t="str">
        <f>_xlfn.XLOOKUP(D1316,[8]Sheet2!$C:$C,[8]Sheet2!$E:$E,"-")</f>
        <v>Muhammad Robit</v>
      </c>
      <c r="H1316" s="18" t="str">
        <f>_xlfn.XLOOKUP(D1316,[11]sheet!$B:$B,[11]sheet!$A:$A,0)</f>
        <v>BWI12</v>
      </c>
    </row>
    <row r="1317" spans="2:8">
      <c r="B1317" s="24" t="s">
        <v>1085</v>
      </c>
      <c r="C1317" s="25" t="s">
        <v>1086</v>
      </c>
      <c r="D1317" s="26" t="s">
        <v>1358</v>
      </c>
      <c r="E1317" s="27" t="s">
        <v>1916</v>
      </c>
      <c r="F1317" s="22" t="s">
        <v>1845</v>
      </c>
      <c r="G1317" s="17" t="str">
        <f>_xlfn.XLOOKUP(D1317,[8]Sheet2!$C:$C,[8]Sheet2!$E:$E,"-")</f>
        <v>Tri Ari Febriyanto</v>
      </c>
      <c r="H1317" s="18" t="str">
        <f>_xlfn.XLOOKUP(D1317,[11]sheet!$B:$B,[11]sheet!$A:$A,0)</f>
        <v>BWI13</v>
      </c>
    </row>
    <row r="1318" spans="2:8">
      <c r="B1318" s="24" t="s">
        <v>1085</v>
      </c>
      <c r="C1318" s="25" t="s">
        <v>1086</v>
      </c>
      <c r="D1318" s="26" t="s">
        <v>1359</v>
      </c>
      <c r="E1318" s="27" t="s">
        <v>1916</v>
      </c>
      <c r="F1318" s="22" t="s">
        <v>1845</v>
      </c>
      <c r="G1318" s="17" t="str">
        <f>_xlfn.XLOOKUP(D1318,[8]Sheet2!$C:$C,[8]Sheet2!$E:$E,"-")</f>
        <v>Mochammad Rifqi Riva</v>
      </c>
      <c r="H1318" s="18" t="str">
        <f>_xlfn.XLOOKUP(D1318,[11]sheet!$B:$B,[11]sheet!$A:$A,0)</f>
        <v>BWI13A</v>
      </c>
    </row>
    <row r="1319" spans="2:8">
      <c r="B1319" s="24" t="s">
        <v>1085</v>
      </c>
      <c r="C1319" s="25" t="s">
        <v>1086</v>
      </c>
      <c r="D1319" s="26" t="s">
        <v>1360</v>
      </c>
      <c r="E1319" s="27" t="s">
        <v>1916</v>
      </c>
      <c r="F1319" s="22" t="s">
        <v>1845</v>
      </c>
      <c r="G1319" s="17" t="str">
        <f>_xlfn.XLOOKUP(D1319,[8]Sheet2!$C:$C,[8]Sheet2!$E:$E,"-")</f>
        <v>Mochammad Rifqi Riva</v>
      </c>
      <c r="H1319" s="18" t="str">
        <f>_xlfn.XLOOKUP(D1319,[11]sheet!$B:$B,[11]sheet!$A:$A,0)</f>
        <v>BWI14</v>
      </c>
    </row>
    <row r="1320" spans="2:8">
      <c r="B1320" s="24" t="s">
        <v>1085</v>
      </c>
      <c r="C1320" s="25" t="s">
        <v>1086</v>
      </c>
      <c r="D1320" s="26" t="s">
        <v>1361</v>
      </c>
      <c r="E1320" s="27" t="s">
        <v>1941</v>
      </c>
      <c r="F1320" s="22" t="s">
        <v>1845</v>
      </c>
      <c r="G1320" s="17" t="str">
        <f>_xlfn.XLOOKUP(D1320,[8]Sheet2!$C:$C,[8]Sheet2!$E:$E,"-")</f>
        <v>Lutfiyanto</v>
      </c>
      <c r="H1320" s="18" t="str">
        <f>_xlfn.XLOOKUP(D1320,[11]sheet!$B:$B,[11]sheet!$A:$A,0)</f>
        <v>BWI15</v>
      </c>
    </row>
    <row r="1321" spans="2:8">
      <c r="B1321" s="24" t="s">
        <v>1085</v>
      </c>
      <c r="C1321" s="25" t="s">
        <v>1086</v>
      </c>
      <c r="D1321" s="26" t="s">
        <v>1362</v>
      </c>
      <c r="E1321" s="27" t="s">
        <v>1916</v>
      </c>
      <c r="F1321" s="22" t="s">
        <v>1845</v>
      </c>
      <c r="G1321" s="17" t="str">
        <f>_xlfn.XLOOKUP(D1321,[8]Sheet2!$C:$C,[8]Sheet2!$E:$E,"-")</f>
        <v>Jefri Biantoro</v>
      </c>
      <c r="H1321" s="18" t="str">
        <f>_xlfn.XLOOKUP(D1321,[11]sheet!$B:$B,[11]sheet!$A:$A,0)</f>
        <v>BWI18</v>
      </c>
    </row>
    <row r="1322" spans="2:8">
      <c r="B1322" s="24" t="s">
        <v>1085</v>
      </c>
      <c r="C1322" s="25" t="s">
        <v>1086</v>
      </c>
      <c r="D1322" s="26" t="s">
        <v>1363</v>
      </c>
      <c r="E1322" s="27" t="s">
        <v>1941</v>
      </c>
      <c r="F1322" s="22" t="s">
        <v>1845</v>
      </c>
      <c r="G1322" s="17" t="str">
        <f>_xlfn.XLOOKUP(D1322,[8]Sheet2!$C:$C,[8]Sheet2!$E:$E,"-")</f>
        <v>Lutfiyanto</v>
      </c>
      <c r="H1322" s="18" t="str">
        <f>_xlfn.XLOOKUP(D1322,[11]sheet!$B:$B,[11]sheet!$A:$A,0)</f>
        <v>BWI20</v>
      </c>
    </row>
    <row r="1323" spans="2:8">
      <c r="B1323" s="24" t="s">
        <v>1085</v>
      </c>
      <c r="C1323" s="25" t="s">
        <v>1086</v>
      </c>
      <c r="D1323" s="26" t="s">
        <v>1364</v>
      </c>
      <c r="E1323" s="27" t="s">
        <v>1916</v>
      </c>
      <c r="F1323" s="22" t="s">
        <v>1845</v>
      </c>
      <c r="G1323" s="17" t="str">
        <f>_xlfn.XLOOKUP(D1323,[8]Sheet2!$C:$C,[8]Sheet2!$E:$E,"-")</f>
        <v>Muhammad Robit</v>
      </c>
      <c r="H1323" s="18" t="str">
        <f>_xlfn.XLOOKUP(D1323,[11]sheet!$B:$B,[11]sheet!$A:$A,0)</f>
        <v>BWI21</v>
      </c>
    </row>
    <row r="1324" spans="2:8">
      <c r="B1324" s="24" t="s">
        <v>1085</v>
      </c>
      <c r="C1324" s="25" t="s">
        <v>1086</v>
      </c>
      <c r="D1324" s="26" t="s">
        <v>1365</v>
      </c>
      <c r="E1324" s="27" t="s">
        <v>1941</v>
      </c>
      <c r="F1324" s="22" t="s">
        <v>1845</v>
      </c>
      <c r="G1324" s="17" t="str">
        <f>_xlfn.XLOOKUP(D1324,[8]Sheet2!$C:$C,[8]Sheet2!$E:$E,"-")</f>
        <v>Mohammad Rizky Adhe Nugraha</v>
      </c>
      <c r="H1324" s="18" t="str">
        <f>_xlfn.XLOOKUP(D1324,[11]sheet!$B:$B,[11]sheet!$A:$A,0)</f>
        <v>BWI24</v>
      </c>
    </row>
    <row r="1325" spans="2:8">
      <c r="B1325" s="24" t="s">
        <v>1085</v>
      </c>
      <c r="C1325" s="25" t="s">
        <v>1086</v>
      </c>
      <c r="D1325" s="26" t="s">
        <v>1366</v>
      </c>
      <c r="E1325" s="27" t="s">
        <v>1941</v>
      </c>
      <c r="F1325" s="22" t="s">
        <v>1845</v>
      </c>
      <c r="G1325" s="17" t="str">
        <f>_xlfn.XLOOKUP(D1325,[8]Sheet2!$C:$C,[8]Sheet2!$E:$E,"-")</f>
        <v>Bingar Restu Wiyana</v>
      </c>
      <c r="H1325" s="18" t="str">
        <f>_xlfn.XLOOKUP(D1325,[11]sheet!$B:$B,[11]sheet!$A:$A,0)</f>
        <v>BWI29</v>
      </c>
    </row>
    <row r="1326" spans="2:8">
      <c r="B1326" s="24" t="s">
        <v>1085</v>
      </c>
      <c r="C1326" s="25" t="s">
        <v>1086</v>
      </c>
      <c r="D1326" s="26" t="s">
        <v>1367</v>
      </c>
      <c r="E1326" s="27" t="s">
        <v>1941</v>
      </c>
      <c r="F1326" s="22" t="s">
        <v>1845</v>
      </c>
      <c r="G1326" s="17" t="str">
        <f>_xlfn.XLOOKUP(D1326,[8]Sheet2!$C:$C,[8]Sheet2!$E:$E,"-")</f>
        <v>Rizka Azizi</v>
      </c>
      <c r="H1326" s="18" t="str">
        <f>_xlfn.XLOOKUP(D1326,[11]sheet!$B:$B,[11]sheet!$A:$A,0)</f>
        <v>BWI30</v>
      </c>
    </row>
    <row r="1327" spans="2:8">
      <c r="B1327" s="24" t="s">
        <v>1085</v>
      </c>
      <c r="C1327" s="25" t="s">
        <v>1086</v>
      </c>
      <c r="D1327" s="26" t="s">
        <v>1368</v>
      </c>
      <c r="E1327" s="27" t="s">
        <v>1916</v>
      </c>
      <c r="F1327" s="22" t="s">
        <v>1845</v>
      </c>
      <c r="G1327" s="17" t="str">
        <f>_xlfn.XLOOKUP(D1327,[8]Sheet2!$C:$C,[8]Sheet2!$E:$E,"-")</f>
        <v>Nor Dwi Prakoso</v>
      </c>
      <c r="H1327" s="18" t="str">
        <f>_xlfn.XLOOKUP(D1327,[11]sheet!$B:$B,[11]sheet!$A:$A,0)</f>
        <v>BWI10A</v>
      </c>
    </row>
    <row r="1328" spans="2:8">
      <c r="B1328" s="24" t="s">
        <v>1085</v>
      </c>
      <c r="C1328" s="25" t="s">
        <v>1086</v>
      </c>
      <c r="D1328" s="26" t="s">
        <v>1369</v>
      </c>
      <c r="E1328" s="27" t="s">
        <v>1916</v>
      </c>
      <c r="F1328" s="22" t="s">
        <v>1845</v>
      </c>
      <c r="G1328" s="17" t="str">
        <f>_xlfn.XLOOKUP(D1328,[8]Sheet2!$C:$C,[8]Sheet2!$E:$E,"-")</f>
        <v>Nor Dwi Prakoso</v>
      </c>
      <c r="H1328" s="18" t="str">
        <f>_xlfn.XLOOKUP(D1328,[11]sheet!$B:$B,[11]sheet!$A:$A,0)</f>
        <v>BWI10B</v>
      </c>
    </row>
    <row r="1329" spans="2:8">
      <c r="B1329" s="24" t="s">
        <v>1085</v>
      </c>
      <c r="C1329" s="25" t="s">
        <v>1086</v>
      </c>
      <c r="D1329" s="26" t="s">
        <v>1370</v>
      </c>
      <c r="E1329" s="27" t="s">
        <v>1941</v>
      </c>
      <c r="F1329" s="22" t="s">
        <v>1846</v>
      </c>
      <c r="G1329" s="17" t="str">
        <f>_xlfn.XLOOKUP(D1329,[8]Sheet2!$C:$C,[8]Sheet2!$E:$E,"-")</f>
        <v>Galih Christian Kusworo</v>
      </c>
      <c r="H1329" s="18" t="str">
        <f>_xlfn.XLOOKUP(D1329,[11]sheet!$B:$B,[11]sheet!$A:$A,0)</f>
        <v>MLG01</v>
      </c>
    </row>
    <row r="1330" spans="2:8">
      <c r="B1330" s="24" t="s">
        <v>1085</v>
      </c>
      <c r="C1330" s="25" t="s">
        <v>1086</v>
      </c>
      <c r="D1330" s="26" t="s">
        <v>1371</v>
      </c>
      <c r="E1330" s="27" t="s">
        <v>1916</v>
      </c>
      <c r="F1330" s="22" t="s">
        <v>1846</v>
      </c>
      <c r="G1330" s="17" t="str">
        <f>_xlfn.XLOOKUP(D1330,[8]Sheet2!$C:$C,[8]Sheet2!$E:$E,"-")</f>
        <v>Yohanes Tri Agung Laksono</v>
      </c>
      <c r="H1330" s="18" t="str">
        <f>_xlfn.XLOOKUP(D1330,[11]sheet!$B:$B,[11]sheet!$A:$A,0)</f>
        <v>MLG06</v>
      </c>
    </row>
    <row r="1331" spans="2:8">
      <c r="B1331" s="24" t="s">
        <v>1085</v>
      </c>
      <c r="C1331" s="25" t="s">
        <v>1086</v>
      </c>
      <c r="D1331" s="26" t="s">
        <v>1372</v>
      </c>
      <c r="E1331" s="27" t="s">
        <v>1941</v>
      </c>
      <c r="F1331" s="22" t="s">
        <v>1846</v>
      </c>
      <c r="G1331" s="17" t="str">
        <f>_xlfn.XLOOKUP(D1331,[8]Sheet2!$C:$C,[8]Sheet2!$E:$E,"-")</f>
        <v>Hafid Arie Prastyo</v>
      </c>
      <c r="H1331" s="18" t="str">
        <f>_xlfn.XLOOKUP(D1331,[11]sheet!$B:$B,[11]sheet!$A:$A,0)</f>
        <v>MLG07</v>
      </c>
    </row>
    <row r="1332" spans="2:8">
      <c r="B1332" s="24" t="s">
        <v>1085</v>
      </c>
      <c r="C1332" s="25" t="s">
        <v>1086</v>
      </c>
      <c r="D1332" s="26" t="s">
        <v>1373</v>
      </c>
      <c r="E1332" s="27" t="s">
        <v>1916</v>
      </c>
      <c r="F1332" s="22" t="s">
        <v>1846</v>
      </c>
      <c r="G1332" s="17" t="str">
        <f>_xlfn.XLOOKUP(D1332,[8]Sheet2!$C:$C,[8]Sheet2!$E:$E,"-")</f>
        <v>Mochamad Rizky Maulana</v>
      </c>
      <c r="H1332" s="18" t="str">
        <f>_xlfn.XLOOKUP(D1332,[11]sheet!$B:$B,[11]sheet!$A:$A,0)</f>
        <v>MLG10</v>
      </c>
    </row>
    <row r="1333" spans="2:8">
      <c r="B1333" s="24" t="s">
        <v>1085</v>
      </c>
      <c r="C1333" s="25" t="s">
        <v>1086</v>
      </c>
      <c r="D1333" s="26" t="s">
        <v>1374</v>
      </c>
      <c r="E1333" s="27" t="s">
        <v>1916</v>
      </c>
      <c r="F1333" s="22" t="s">
        <v>1846</v>
      </c>
      <c r="G1333" s="17" t="str">
        <f>_xlfn.XLOOKUP(D1333,[8]Sheet2!$C:$C,[8]Sheet2!$E:$E,"-")</f>
        <v>Hervin Samsul Bakhri</v>
      </c>
      <c r="H1333" s="18" t="str">
        <f>_xlfn.XLOOKUP(D1333,[11]sheet!$B:$B,[11]sheet!$A:$A,0)</f>
        <v>MLG13</v>
      </c>
    </row>
    <row r="1334" spans="2:8">
      <c r="B1334" s="24" t="s">
        <v>1085</v>
      </c>
      <c r="C1334" s="25" t="s">
        <v>1086</v>
      </c>
      <c r="D1334" s="26" t="s">
        <v>1375</v>
      </c>
      <c r="E1334" s="27" t="s">
        <v>1941</v>
      </c>
      <c r="F1334" s="22" t="s">
        <v>1846</v>
      </c>
      <c r="G1334" s="17" t="str">
        <f>_xlfn.XLOOKUP(D1334,[8]Sheet2!$C:$C,[8]Sheet2!$E:$E,"-")</f>
        <v>Tedy Eko Saputra</v>
      </c>
      <c r="H1334" s="18" t="str">
        <f>_xlfn.XLOOKUP(D1334,[11]sheet!$B:$B,[11]sheet!$A:$A,0)</f>
        <v>MLG15</v>
      </c>
    </row>
    <row r="1335" spans="2:8">
      <c r="B1335" s="24" t="s">
        <v>1085</v>
      </c>
      <c r="C1335" s="25" t="s">
        <v>1086</v>
      </c>
      <c r="D1335" s="26" t="s">
        <v>1376</v>
      </c>
      <c r="E1335" s="27" t="s">
        <v>1941</v>
      </c>
      <c r="F1335" s="22" t="s">
        <v>1846</v>
      </c>
      <c r="G1335" s="17" t="str">
        <f>_xlfn.XLOOKUP(D1335,[8]Sheet2!$C:$C,[8]Sheet2!$E:$E,"-")</f>
        <v>Frendy Satria Nugraha</v>
      </c>
      <c r="H1335" s="18" t="str">
        <f>_xlfn.XLOOKUP(D1335,[11]sheet!$B:$B,[11]sheet!$A:$A,0)</f>
        <v>MLG21</v>
      </c>
    </row>
    <row r="1336" spans="2:8">
      <c r="B1336" s="24" t="s">
        <v>1085</v>
      </c>
      <c r="C1336" s="25" t="s">
        <v>1086</v>
      </c>
      <c r="D1336" s="26" t="s">
        <v>1377</v>
      </c>
      <c r="E1336" s="27" t="s">
        <v>1916</v>
      </c>
      <c r="F1336" s="22" t="s">
        <v>1846</v>
      </c>
      <c r="G1336" s="17" t="str">
        <f>_xlfn.XLOOKUP(D1336,[8]Sheet2!$C:$C,[8]Sheet2!$E:$E,"-")</f>
        <v>Rizki Dio Reza Andriawan</v>
      </c>
      <c r="H1336" s="18" t="str">
        <f>_xlfn.XLOOKUP(D1336,[11]sheet!$B:$B,[11]sheet!$A:$A,0)</f>
        <v>MLG22</v>
      </c>
    </row>
    <row r="1337" spans="2:8">
      <c r="B1337" s="24" t="s">
        <v>1085</v>
      </c>
      <c r="C1337" s="25" t="s">
        <v>1086</v>
      </c>
      <c r="D1337" s="26" t="s">
        <v>1378</v>
      </c>
      <c r="E1337" s="27" t="s">
        <v>1941</v>
      </c>
      <c r="F1337" s="22" t="s">
        <v>1846</v>
      </c>
      <c r="G1337" s="17" t="str">
        <f>_xlfn.XLOOKUP(D1337,[8]Sheet2!$C:$C,[8]Sheet2!$E:$E,"-")</f>
        <v>Wahyu Doniansyah</v>
      </c>
      <c r="H1337" s="18" t="str">
        <f>_xlfn.XLOOKUP(D1337,[11]sheet!$B:$B,[11]sheet!$A:$A,0)</f>
        <v>MLG27</v>
      </c>
    </row>
    <row r="1338" spans="2:8">
      <c r="B1338" s="24" t="s">
        <v>1085</v>
      </c>
      <c r="C1338" s="25" t="s">
        <v>1086</v>
      </c>
      <c r="D1338" s="26" t="s">
        <v>1379</v>
      </c>
      <c r="E1338" s="27" t="s">
        <v>1941</v>
      </c>
      <c r="F1338" s="22" t="s">
        <v>1846</v>
      </c>
      <c r="G1338" s="17" t="str">
        <f>_xlfn.XLOOKUP(D1338,[8]Sheet2!$C:$C,[8]Sheet2!$E:$E,"-")</f>
        <v>Galih Christian Kusworo</v>
      </c>
      <c r="H1338" s="18" t="str">
        <f>_xlfn.XLOOKUP(D1338,[11]sheet!$B:$B,[11]sheet!$A:$A,0)</f>
        <v>MLG30</v>
      </c>
    </row>
    <row r="1339" spans="2:8">
      <c r="B1339" s="24" t="s">
        <v>1085</v>
      </c>
      <c r="C1339" s="25" t="s">
        <v>1086</v>
      </c>
      <c r="D1339" s="26" t="s">
        <v>1380</v>
      </c>
      <c r="E1339" s="27" t="s">
        <v>1941</v>
      </c>
      <c r="F1339" s="22" t="s">
        <v>1846</v>
      </c>
      <c r="G1339" s="17" t="str">
        <f>_xlfn.XLOOKUP(D1339,[8]Sheet2!$C:$C,[8]Sheet2!$E:$E,"-")</f>
        <v>Wahyu Doniansyah</v>
      </c>
      <c r="H1339" s="18" t="str">
        <f>_xlfn.XLOOKUP(D1339,[11]sheet!$B:$B,[11]sheet!$A:$A,0)</f>
        <v>MLG34</v>
      </c>
    </row>
    <row r="1340" spans="2:8">
      <c r="B1340" s="24" t="s">
        <v>1085</v>
      </c>
      <c r="C1340" s="25" t="s">
        <v>1086</v>
      </c>
      <c r="D1340" s="26" t="s">
        <v>1381</v>
      </c>
      <c r="E1340" s="27" t="s">
        <v>1916</v>
      </c>
      <c r="F1340" s="22" t="s">
        <v>1846</v>
      </c>
      <c r="G1340" s="17" t="str">
        <f>_xlfn.XLOOKUP(D1340,[8]Sheet2!$C:$C,[8]Sheet2!$E:$E,"-")</f>
        <v>Irfan Wahyu Bahtiar</v>
      </c>
      <c r="H1340" s="18" t="str">
        <f>_xlfn.XLOOKUP(D1340,[11]sheet!$B:$B,[11]sheet!$A:$A,0)</f>
        <v>MLG37</v>
      </c>
    </row>
    <row r="1341" spans="2:8">
      <c r="B1341" s="24" t="s">
        <v>1085</v>
      </c>
      <c r="C1341" s="25" t="s">
        <v>1086</v>
      </c>
      <c r="D1341" s="26" t="s">
        <v>1382</v>
      </c>
      <c r="E1341" s="27" t="s">
        <v>1916</v>
      </c>
      <c r="F1341" s="22" t="s">
        <v>1846</v>
      </c>
      <c r="G1341" s="17" t="str">
        <f>_xlfn.XLOOKUP(D1341,[8]Sheet2!$C:$C,[8]Sheet2!$E:$E,"-")</f>
        <v>Irfan Wahyu Bahtiar</v>
      </c>
      <c r="H1341" s="18" t="str">
        <f>_xlfn.XLOOKUP(D1341,[11]sheet!$B:$B,[11]sheet!$A:$A,0)</f>
        <v>MLG46</v>
      </c>
    </row>
    <row r="1342" spans="2:8">
      <c r="B1342" s="24" t="s">
        <v>1085</v>
      </c>
      <c r="C1342" s="25" t="s">
        <v>1086</v>
      </c>
      <c r="D1342" s="26" t="s">
        <v>1383</v>
      </c>
      <c r="E1342" s="27" t="s">
        <v>1916</v>
      </c>
      <c r="F1342" s="22" t="s">
        <v>1846</v>
      </c>
      <c r="G1342" s="17" t="str">
        <f>_xlfn.XLOOKUP(D1342,[8]Sheet2!$C:$C,[8]Sheet2!$E:$E,"-")</f>
        <v>Umi Hanik</v>
      </c>
      <c r="H1342" s="18" t="str">
        <f>_xlfn.XLOOKUP(D1342,[11]sheet!$B:$B,[11]sheet!$A:$A,0)</f>
        <v>MLG888</v>
      </c>
    </row>
    <row r="1343" spans="2:8">
      <c r="B1343" s="24" t="s">
        <v>1085</v>
      </c>
      <c r="C1343" s="25" t="s">
        <v>1086</v>
      </c>
      <c r="D1343" s="26" t="s">
        <v>1384</v>
      </c>
      <c r="E1343" s="27" t="s">
        <v>1916</v>
      </c>
      <c r="F1343" s="22" t="s">
        <v>1846</v>
      </c>
      <c r="G1343" s="17" t="str">
        <f>_xlfn.XLOOKUP(D1343,[8]Sheet2!$C:$C,[8]Sheet2!$E:$E,"-")</f>
        <v>Much Zainuri</v>
      </c>
      <c r="H1343" s="18" t="str">
        <f>_xlfn.XLOOKUP(D1343,[11]sheet!$B:$B,[11]sheet!$A:$A,0)</f>
        <v>MLG42</v>
      </c>
    </row>
    <row r="1344" spans="2:8">
      <c r="B1344" s="24" t="s">
        <v>1085</v>
      </c>
      <c r="C1344" s="25" t="s">
        <v>1086</v>
      </c>
      <c r="D1344" s="26" t="s">
        <v>1385</v>
      </c>
      <c r="E1344" s="27" t="s">
        <v>1916</v>
      </c>
      <c r="F1344" s="22" t="s">
        <v>1846</v>
      </c>
      <c r="G1344" s="17" t="str">
        <f>_xlfn.XLOOKUP(D1344,[8]Sheet2!$C:$C,[8]Sheet2!$E:$E,"-")</f>
        <v>Wisnu Mahesa Murti</v>
      </c>
      <c r="H1344" s="18" t="str">
        <f>_xlfn.XLOOKUP(D1344,[11]sheet!$B:$B,[11]sheet!$A:$A,0)</f>
        <v>BAT01</v>
      </c>
    </row>
    <row r="1345" spans="2:8">
      <c r="B1345" s="24" t="s">
        <v>1085</v>
      </c>
      <c r="C1345" s="25" t="s">
        <v>1086</v>
      </c>
      <c r="D1345" s="26" t="s">
        <v>1386</v>
      </c>
      <c r="E1345" s="27" t="s">
        <v>1916</v>
      </c>
      <c r="F1345" s="22" t="s">
        <v>1846</v>
      </c>
      <c r="G1345" s="17" t="str">
        <f>_xlfn.XLOOKUP(D1345,[8]Sheet2!$C:$C,[8]Sheet2!$E:$E,"-")</f>
        <v>Muhammad Angga Saputra</v>
      </c>
      <c r="H1345" s="18" t="str">
        <f>_xlfn.XLOOKUP(D1345,[11]sheet!$B:$B,[11]sheet!$A:$A,0)</f>
        <v>BAT02</v>
      </c>
    </row>
    <row r="1346" spans="2:8">
      <c r="B1346" s="24" t="s">
        <v>1085</v>
      </c>
      <c r="C1346" s="25" t="s">
        <v>1086</v>
      </c>
      <c r="D1346" s="26" t="s">
        <v>1387</v>
      </c>
      <c r="E1346" s="27" t="s">
        <v>1916</v>
      </c>
      <c r="F1346" s="22" t="s">
        <v>1846</v>
      </c>
      <c r="G1346" s="17" t="str">
        <f>_xlfn.XLOOKUP(D1346,[8]Sheet2!$C:$C,[8]Sheet2!$E:$E,"-")</f>
        <v>Muhammad Angga Saputra</v>
      </c>
      <c r="H1346" s="18" t="str">
        <f>_xlfn.XLOOKUP(D1346,[11]sheet!$B:$B,[11]sheet!$A:$A,0)</f>
        <v>BAT05</v>
      </c>
    </row>
    <row r="1347" spans="2:8">
      <c r="B1347" s="24" t="s">
        <v>1085</v>
      </c>
      <c r="C1347" s="25" t="s">
        <v>1086</v>
      </c>
      <c r="D1347" s="26" t="s">
        <v>1388</v>
      </c>
      <c r="E1347" s="27" t="s">
        <v>1916</v>
      </c>
      <c r="F1347" s="22" t="s">
        <v>1846</v>
      </c>
      <c r="G1347" s="17" t="str">
        <f>_xlfn.XLOOKUP(D1347,[8]Sheet2!$C:$C,[8]Sheet2!$E:$E,"-")</f>
        <v>Dading Tustiyan Pratama</v>
      </c>
      <c r="H1347" s="18" t="str">
        <f>_xlfn.XLOOKUP(D1347,[11]sheet!$B:$B,[11]sheet!$A:$A,0)</f>
        <v>BAT06</v>
      </c>
    </row>
    <row r="1348" spans="2:8">
      <c r="B1348" s="24" t="s">
        <v>1085</v>
      </c>
      <c r="C1348" s="25" t="s">
        <v>1086</v>
      </c>
      <c r="D1348" s="26" t="s">
        <v>1389</v>
      </c>
      <c r="E1348" s="27" t="s">
        <v>1916</v>
      </c>
      <c r="F1348" s="22" t="s">
        <v>1846</v>
      </c>
      <c r="G1348" s="17" t="str">
        <f>_xlfn.XLOOKUP(D1348,[8]Sheet2!$C:$C,[8]Sheet2!$E:$E,"-")</f>
        <v>Wisnu Mahesa Murti</v>
      </c>
      <c r="H1348" s="18" t="str">
        <f>_xlfn.XLOOKUP(D1348,[11]sheet!$B:$B,[11]sheet!$A:$A,0)</f>
        <v>BAT07</v>
      </c>
    </row>
    <row r="1349" spans="2:8">
      <c r="B1349" s="24" t="s">
        <v>1085</v>
      </c>
      <c r="C1349" s="25" t="s">
        <v>1086</v>
      </c>
      <c r="D1349" s="26" t="s">
        <v>1390</v>
      </c>
      <c r="E1349" s="27" t="s">
        <v>1916</v>
      </c>
      <c r="F1349" s="22" t="s">
        <v>1846</v>
      </c>
      <c r="G1349" s="17" t="str">
        <f>_xlfn.XLOOKUP(D1349,[8]Sheet2!$C:$C,[8]Sheet2!$E:$E,"-")</f>
        <v>Doni Hadi Prasetyo</v>
      </c>
      <c r="H1349" s="18" t="str">
        <f>_xlfn.XLOOKUP(D1349,[11]sheet!$B:$B,[11]sheet!$A:$A,0)</f>
        <v>BAT09</v>
      </c>
    </row>
    <row r="1350" spans="2:8">
      <c r="B1350" s="24" t="s">
        <v>1085</v>
      </c>
      <c r="C1350" s="25" t="s">
        <v>1086</v>
      </c>
      <c r="D1350" s="26" t="s">
        <v>1391</v>
      </c>
      <c r="E1350" s="27" t="s">
        <v>1916</v>
      </c>
      <c r="F1350" s="22" t="s">
        <v>1846</v>
      </c>
      <c r="G1350" s="17" t="str">
        <f>_xlfn.XLOOKUP(D1350,[8]Sheet2!$C:$C,[8]Sheet2!$E:$E,"-")</f>
        <v>Dading Tustiyan Pratama</v>
      </c>
      <c r="H1350" s="18" t="str">
        <f>_xlfn.XLOOKUP(D1350,[11]sheet!$B:$B,[11]sheet!$A:$A,0)</f>
        <v>BAT11</v>
      </c>
    </row>
    <row r="1351" spans="2:8">
      <c r="B1351" s="24" t="s">
        <v>1085</v>
      </c>
      <c r="C1351" s="25" t="s">
        <v>1086</v>
      </c>
      <c r="D1351" s="26" t="s">
        <v>1392</v>
      </c>
      <c r="E1351" s="27" t="s">
        <v>1941</v>
      </c>
      <c r="F1351" s="22" t="s">
        <v>1847</v>
      </c>
      <c r="G1351" s="17" t="str">
        <f>_xlfn.XLOOKUP(D1351,[8]Sheet2!$C:$C,[8]Sheet2!$E:$E,"-")</f>
        <v>Presma Havila Manggara</v>
      </c>
      <c r="H1351" s="18" t="str">
        <f>_xlfn.XLOOKUP(D1351,[11]sheet!$B:$B,[11]sheet!$A:$A,0)</f>
        <v>BLT01</v>
      </c>
    </row>
    <row r="1352" spans="2:8">
      <c r="B1352" s="24" t="s">
        <v>1085</v>
      </c>
      <c r="C1352" s="25" t="s">
        <v>1086</v>
      </c>
      <c r="D1352" s="26" t="s">
        <v>1393</v>
      </c>
      <c r="E1352" s="27" t="s">
        <v>1916</v>
      </c>
      <c r="F1352" s="22" t="s">
        <v>1847</v>
      </c>
      <c r="G1352" s="17" t="str">
        <f>_xlfn.XLOOKUP(D1352,[8]Sheet2!$C:$C,[8]Sheet2!$E:$E,"-")</f>
        <v>Feri Ardiansyah</v>
      </c>
      <c r="H1352" s="18" t="str">
        <f>_xlfn.XLOOKUP(D1352,[11]sheet!$B:$B,[11]sheet!$A:$A,0)</f>
        <v>BLT02</v>
      </c>
    </row>
    <row r="1353" spans="2:8">
      <c r="B1353" s="24" t="s">
        <v>1085</v>
      </c>
      <c r="C1353" s="25" t="s">
        <v>1086</v>
      </c>
      <c r="D1353" s="26" t="s">
        <v>1394</v>
      </c>
      <c r="E1353" s="27" t="s">
        <v>1941</v>
      </c>
      <c r="F1353" s="22" t="s">
        <v>1847</v>
      </c>
      <c r="G1353" s="17" t="str">
        <f>_xlfn.XLOOKUP(D1353,[8]Sheet2!$C:$C,[8]Sheet2!$E:$E,"-")</f>
        <v>Andrean Pradhana Putra Maulana</v>
      </c>
      <c r="H1353" s="18" t="str">
        <f>_xlfn.XLOOKUP(D1353,[11]sheet!$B:$B,[11]sheet!$A:$A,0)</f>
        <v>BLT03</v>
      </c>
    </row>
    <row r="1354" spans="2:8">
      <c r="B1354" s="24" t="s">
        <v>1085</v>
      </c>
      <c r="C1354" s="25" t="s">
        <v>1086</v>
      </c>
      <c r="D1354" s="26" t="s">
        <v>1395</v>
      </c>
      <c r="E1354" s="27" t="s">
        <v>1941</v>
      </c>
      <c r="F1354" s="22" t="s">
        <v>1847</v>
      </c>
      <c r="G1354" s="17" t="str">
        <f>_xlfn.XLOOKUP(D1354,[8]Sheet2!$C:$C,[8]Sheet2!$E:$E,"-")</f>
        <v>Gayuh Triasa</v>
      </c>
      <c r="H1354" s="18" t="str">
        <f>_xlfn.XLOOKUP(D1354,[11]sheet!$B:$B,[11]sheet!$A:$A,0)</f>
        <v>BLT05</v>
      </c>
    </row>
    <row r="1355" spans="2:8">
      <c r="B1355" s="24" t="s">
        <v>1085</v>
      </c>
      <c r="C1355" s="25" t="s">
        <v>1086</v>
      </c>
      <c r="D1355" s="26" t="s">
        <v>1396</v>
      </c>
      <c r="E1355" s="27" t="s">
        <v>1941</v>
      </c>
      <c r="F1355" s="22" t="s">
        <v>1847</v>
      </c>
      <c r="G1355" s="17" t="str">
        <f>_xlfn.XLOOKUP(D1355,[8]Sheet2!$C:$C,[8]Sheet2!$E:$E,"-")</f>
        <v>Wahyu Kristanto</v>
      </c>
      <c r="H1355" s="18" t="str">
        <f>_xlfn.XLOOKUP(D1355,[11]sheet!$B:$B,[11]sheet!$A:$A,0)</f>
        <v>WLG02</v>
      </c>
    </row>
    <row r="1356" spans="2:8">
      <c r="B1356" s="24" t="s">
        <v>1085</v>
      </c>
      <c r="C1356" s="25" t="s">
        <v>1086</v>
      </c>
      <c r="D1356" s="26" t="s">
        <v>1397</v>
      </c>
      <c r="E1356" s="27" t="s">
        <v>1941</v>
      </c>
      <c r="F1356" s="22" t="s">
        <v>1847</v>
      </c>
      <c r="G1356" s="17" t="str">
        <f>_xlfn.XLOOKUP(D1356,[8]Sheet2!$C:$C,[8]Sheet2!$E:$E,"-")</f>
        <v>Andrean Pradhana Putra Maulana</v>
      </c>
      <c r="H1356" s="18" t="str">
        <f>_xlfn.XLOOKUP(D1356,[11]sheet!$B:$B,[11]sheet!$A:$A,0)</f>
        <v>WLG03</v>
      </c>
    </row>
    <row r="1357" spans="2:8">
      <c r="B1357" s="24" t="s">
        <v>1085</v>
      </c>
      <c r="C1357" s="25" t="s">
        <v>1086</v>
      </c>
      <c r="D1357" s="26" t="s">
        <v>1398</v>
      </c>
      <c r="E1357" s="27" t="s">
        <v>1916</v>
      </c>
      <c r="F1357" s="22" t="s">
        <v>1847</v>
      </c>
      <c r="G1357" s="17" t="str">
        <f>_xlfn.XLOOKUP(D1357,[8]Sheet2!$C:$C,[8]Sheet2!$E:$E,"-")</f>
        <v>Bayu Indiarto Wisnu Barata</v>
      </c>
      <c r="H1357" s="18" t="str">
        <f>_xlfn.XLOOKUP(D1357,[11]sheet!$B:$B,[11]sheet!$A:$A,0)</f>
        <v>WLG04</v>
      </c>
    </row>
    <row r="1358" spans="2:8">
      <c r="B1358" s="24" t="s">
        <v>1085</v>
      </c>
      <c r="C1358" s="25" t="s">
        <v>1086</v>
      </c>
      <c r="D1358" s="26" t="s">
        <v>1399</v>
      </c>
      <c r="E1358" s="27" t="s">
        <v>1941</v>
      </c>
      <c r="F1358" s="22" t="s">
        <v>1847</v>
      </c>
      <c r="G1358" s="17" t="str">
        <f>_xlfn.XLOOKUP(D1358,[8]Sheet2!$C:$C,[8]Sheet2!$E:$E,"-")</f>
        <v>Roffik Ari Wibowo</v>
      </c>
      <c r="H1358" s="18" t="str">
        <f>_xlfn.XLOOKUP(D1358,[11]sheet!$B:$B,[11]sheet!$A:$A,0)</f>
        <v>KPJ01</v>
      </c>
    </row>
    <row r="1359" spans="2:8">
      <c r="B1359" s="24" t="s">
        <v>1085</v>
      </c>
      <c r="C1359" s="25" t="s">
        <v>1086</v>
      </c>
      <c r="D1359" s="26" t="s">
        <v>1400</v>
      </c>
      <c r="E1359" s="27" t="s">
        <v>1916</v>
      </c>
      <c r="F1359" s="22" t="s">
        <v>1847</v>
      </c>
      <c r="G1359" s="17" t="str">
        <f>_xlfn.XLOOKUP(D1359,[8]Sheet2!$C:$C,[8]Sheet2!$E:$E,"-")</f>
        <v>Catur Budi Cahyono</v>
      </c>
      <c r="H1359" s="18" t="str">
        <f>_xlfn.XLOOKUP(D1359,[11]sheet!$B:$B,[11]sheet!$A:$A,0)</f>
        <v>KPJ02</v>
      </c>
    </row>
    <row r="1360" spans="2:8">
      <c r="B1360" s="24" t="s">
        <v>1085</v>
      </c>
      <c r="C1360" s="25" t="s">
        <v>1086</v>
      </c>
      <c r="D1360" s="26" t="s">
        <v>1401</v>
      </c>
      <c r="E1360" s="27" t="s">
        <v>1941</v>
      </c>
      <c r="F1360" s="22" t="s">
        <v>1847</v>
      </c>
      <c r="G1360" s="17" t="str">
        <f>_xlfn.XLOOKUP(D1360,[8]Sheet2!$C:$C,[8]Sheet2!$E:$E,"-")</f>
        <v>Andru Hindriyat Saputra</v>
      </c>
      <c r="H1360" s="18" t="str">
        <f>_xlfn.XLOOKUP(D1360,[11]sheet!$B:$B,[11]sheet!$A:$A,0)</f>
        <v>KPJ03</v>
      </c>
    </row>
    <row r="1361" spans="2:8">
      <c r="B1361" s="24" t="s">
        <v>1085</v>
      </c>
      <c r="C1361" s="25" t="s">
        <v>1086</v>
      </c>
      <c r="D1361" s="26" t="s">
        <v>1402</v>
      </c>
      <c r="E1361" s="27" t="s">
        <v>1916</v>
      </c>
      <c r="F1361" s="22" t="s">
        <v>1847</v>
      </c>
      <c r="G1361" s="17" t="str">
        <f>_xlfn.XLOOKUP(D1361,[8]Sheet2!$C:$C,[8]Sheet2!$E:$E,"-")</f>
        <v>Catur Budi Cahyono</v>
      </c>
      <c r="H1361" s="18" t="str">
        <f>_xlfn.XLOOKUP(D1361,[11]sheet!$B:$B,[11]sheet!$A:$A,0)</f>
        <v>KPJ04</v>
      </c>
    </row>
    <row r="1362" spans="2:8">
      <c r="B1362" s="24" t="s">
        <v>1085</v>
      </c>
      <c r="C1362" s="25" t="s">
        <v>1086</v>
      </c>
      <c r="D1362" s="26" t="s">
        <v>1403</v>
      </c>
      <c r="E1362" s="27" t="s">
        <v>1941</v>
      </c>
      <c r="F1362" s="22" t="s">
        <v>1847</v>
      </c>
      <c r="G1362" s="17" t="str">
        <f>_xlfn.XLOOKUP(D1362,[8]Sheet2!$C:$C,[8]Sheet2!$E:$E,"-")</f>
        <v>Essa Abdiandiri</v>
      </c>
      <c r="H1362" s="18" t="str">
        <f>_xlfn.XLOOKUP(D1362,[11]sheet!$B:$B,[11]sheet!$A:$A,0)</f>
        <v>KPJ05</v>
      </c>
    </row>
    <row r="1363" spans="2:8">
      <c r="B1363" s="24" t="s">
        <v>1085</v>
      </c>
      <c r="C1363" s="25" t="s">
        <v>1086</v>
      </c>
      <c r="D1363" s="26" t="s">
        <v>1404</v>
      </c>
      <c r="E1363" s="27" t="s">
        <v>1941</v>
      </c>
      <c r="F1363" s="22" t="s">
        <v>1847</v>
      </c>
      <c r="G1363" s="17" t="str">
        <f>_xlfn.XLOOKUP(D1363,[8]Sheet2!$C:$C,[8]Sheet2!$E:$E,"-")</f>
        <v>Achmad Misbachul Munir</v>
      </c>
      <c r="H1363" s="18" t="str">
        <f>_xlfn.XLOOKUP(D1363,[11]sheet!$B:$B,[11]sheet!$A:$A,0)</f>
        <v>KPJ06</v>
      </c>
    </row>
    <row r="1364" spans="2:8">
      <c r="B1364" s="24" t="s">
        <v>1085</v>
      </c>
      <c r="C1364" s="25" t="s">
        <v>1086</v>
      </c>
      <c r="D1364" s="26" t="s">
        <v>1405</v>
      </c>
      <c r="E1364" s="27" t="s">
        <v>1941</v>
      </c>
      <c r="F1364" s="22" t="s">
        <v>1847</v>
      </c>
      <c r="G1364" s="17" t="str">
        <f>_xlfn.XLOOKUP(D1364,[8]Sheet2!$C:$C,[8]Sheet2!$E:$E,"-")</f>
        <v>Achmad Misbachul Munir</v>
      </c>
      <c r="H1364" s="18" t="str">
        <f>_xlfn.XLOOKUP(D1364,[11]sheet!$B:$B,[11]sheet!$A:$A,0)</f>
        <v>KPJ07</v>
      </c>
    </row>
    <row r="1365" spans="2:8">
      <c r="B1365" s="24" t="s">
        <v>1085</v>
      </c>
      <c r="C1365" s="25" t="s">
        <v>1086</v>
      </c>
      <c r="D1365" s="26" t="s">
        <v>1406</v>
      </c>
      <c r="E1365" s="27" t="s">
        <v>1941</v>
      </c>
      <c r="F1365" s="22" t="s">
        <v>1847</v>
      </c>
      <c r="G1365" s="17" t="str">
        <f>_xlfn.XLOOKUP(D1365,[8]Sheet2!$C:$C,[8]Sheet2!$E:$E,"-")</f>
        <v>Achmad Misbachul Munir</v>
      </c>
      <c r="H1365" s="18" t="str">
        <f>_xlfn.XLOOKUP(D1365,[11]sheet!$B:$B,[11]sheet!$A:$A,0)</f>
        <v>KPJ08</v>
      </c>
    </row>
    <row r="1366" spans="2:8">
      <c r="B1366" s="24" t="s">
        <v>1085</v>
      </c>
      <c r="C1366" s="25" t="s">
        <v>1086</v>
      </c>
      <c r="D1366" s="26" t="s">
        <v>1407</v>
      </c>
      <c r="E1366" s="27" t="s">
        <v>1941</v>
      </c>
      <c r="F1366" s="22" t="s">
        <v>1847</v>
      </c>
      <c r="G1366" s="17" t="str">
        <f>_xlfn.XLOOKUP(D1366,[8]Sheet2!$C:$C,[8]Sheet2!$E:$E,"-")</f>
        <v>Roffik Ari Wibowo</v>
      </c>
      <c r="H1366" s="18" t="str">
        <f>_xlfn.XLOOKUP(D1366,[11]sheet!$B:$B,[11]sheet!$A:$A,0)</f>
        <v>KPJ09</v>
      </c>
    </row>
    <row r="1367" spans="2:8">
      <c r="B1367" s="24" t="s">
        <v>1085</v>
      </c>
      <c r="C1367" s="25" t="s">
        <v>1086</v>
      </c>
      <c r="D1367" s="26" t="s">
        <v>1408</v>
      </c>
      <c r="E1367" s="27" t="s">
        <v>1916</v>
      </c>
      <c r="F1367" s="22" t="s">
        <v>1847</v>
      </c>
      <c r="G1367" s="17" t="str">
        <f>_xlfn.XLOOKUP(D1367,[8]Sheet2!$C:$C,[8]Sheet2!$E:$E,"-")</f>
        <v>Catur Budi Cahyono</v>
      </c>
      <c r="H1367" s="18" t="str">
        <f>_xlfn.XLOOKUP(D1367,[11]sheet!$B:$B,[11]sheet!$A:$A,0)</f>
        <v>KPJ10</v>
      </c>
    </row>
    <row r="1368" spans="2:8">
      <c r="B1368" s="24" t="s">
        <v>1085</v>
      </c>
      <c r="C1368" s="25" t="s">
        <v>1086</v>
      </c>
      <c r="D1368" s="26" t="s">
        <v>1409</v>
      </c>
      <c r="E1368" s="27" t="s">
        <v>1916</v>
      </c>
      <c r="F1368" s="22" t="s">
        <v>1847</v>
      </c>
      <c r="G1368" s="17" t="str">
        <f>_xlfn.XLOOKUP(D1368,[8]Sheet2!$C:$C,[8]Sheet2!$E:$E,"-")</f>
        <v>Moh Abdul Rozaq</v>
      </c>
      <c r="H1368" s="18" t="str">
        <f>_xlfn.XLOOKUP(D1368,[11]sheet!$B:$B,[11]sheet!$A:$A,0)</f>
        <v>KPJ11</v>
      </c>
    </row>
    <row r="1369" spans="2:8">
      <c r="B1369" s="24" t="s">
        <v>1085</v>
      </c>
      <c r="C1369" s="25" t="s">
        <v>1086</v>
      </c>
      <c r="D1369" s="26" t="s">
        <v>1410</v>
      </c>
      <c r="E1369" s="27" t="s">
        <v>1941</v>
      </c>
      <c r="F1369" s="22" t="s">
        <v>1847</v>
      </c>
      <c r="G1369" s="17" t="str">
        <f>_xlfn.XLOOKUP(D1369,[8]Sheet2!$C:$C,[8]Sheet2!$E:$E,"-")</f>
        <v>Andru Hindriyat Saputra</v>
      </c>
      <c r="H1369" s="18" t="str">
        <f>_xlfn.XLOOKUP(D1369,[11]sheet!$B:$B,[11]sheet!$A:$A,0)</f>
        <v>KPJ13</v>
      </c>
    </row>
    <row r="1370" spans="2:8">
      <c r="B1370" s="24" t="s">
        <v>1085</v>
      </c>
      <c r="C1370" s="25" t="s">
        <v>1086</v>
      </c>
      <c r="D1370" s="26" t="s">
        <v>1411</v>
      </c>
      <c r="E1370" s="27" t="s">
        <v>1916</v>
      </c>
      <c r="F1370" s="22" t="s">
        <v>1847</v>
      </c>
      <c r="G1370" s="17" t="str">
        <f>_xlfn.XLOOKUP(D1370,[8]Sheet2!$C:$C,[8]Sheet2!$E:$E,"-")</f>
        <v>Moh Abdul Rozaq</v>
      </c>
      <c r="H1370" s="18" t="str">
        <f>_xlfn.XLOOKUP(D1370,[11]sheet!$B:$B,[11]sheet!$A:$A,0)</f>
        <v>MLG26</v>
      </c>
    </row>
    <row r="1371" spans="2:8">
      <c r="B1371" s="24" t="s">
        <v>1085</v>
      </c>
      <c r="C1371" s="25" t="s">
        <v>1086</v>
      </c>
      <c r="D1371" s="26" t="s">
        <v>1412</v>
      </c>
      <c r="E1371" s="27" t="s">
        <v>1916</v>
      </c>
      <c r="F1371" s="22" t="s">
        <v>1847</v>
      </c>
      <c r="G1371" s="17" t="str">
        <f>_xlfn.XLOOKUP(D1371,[8]Sheet2!$C:$C,[8]Sheet2!$E:$E,"-")</f>
        <v>Moh Abdul Rozaq</v>
      </c>
      <c r="H1371" s="18" t="str">
        <f>_xlfn.XLOOKUP(D1371,[11]sheet!$B:$B,[11]sheet!$A:$A,0)</f>
        <v>MLG47</v>
      </c>
    </row>
    <row r="1372" spans="2:8">
      <c r="B1372" s="24" t="s">
        <v>1085</v>
      </c>
      <c r="C1372" s="25" t="s">
        <v>1086</v>
      </c>
      <c r="D1372" s="26" t="s">
        <v>1413</v>
      </c>
      <c r="E1372" s="27" t="s">
        <v>1941</v>
      </c>
      <c r="F1372" s="22" t="s">
        <v>1847</v>
      </c>
      <c r="G1372" s="17" t="str">
        <f>_xlfn.XLOOKUP(D1372,[8]Sheet2!$C:$C,[8]Sheet2!$E:$E,"-")</f>
        <v>Rifqi Auliaq Humaidi</v>
      </c>
      <c r="H1372" s="18" t="str">
        <f>_xlfn.XLOOKUP(D1372,[11]sheet!$B:$B,[11]sheet!$A:$A,0)</f>
        <v>MLG23</v>
      </c>
    </row>
    <row r="1373" spans="2:8">
      <c r="B1373" s="24" t="s">
        <v>1085</v>
      </c>
      <c r="C1373" s="25" t="s">
        <v>1086</v>
      </c>
      <c r="D1373" s="26" t="s">
        <v>1414</v>
      </c>
      <c r="E1373" s="27" t="s">
        <v>1916</v>
      </c>
      <c r="F1373" s="22" t="s">
        <v>1847</v>
      </c>
      <c r="G1373" s="17" t="str">
        <f>_xlfn.XLOOKUP(D1373,[8]Sheet2!$C:$C,[8]Sheet2!$E:$E,"-")</f>
        <v>Novan Yogmaputra</v>
      </c>
      <c r="H1373" s="18" t="str">
        <f>_xlfn.XLOOKUP(D1373,[11]sheet!$B:$B,[11]sheet!$A:$A,0)</f>
        <v>MLG33</v>
      </c>
    </row>
    <row r="1374" spans="2:8">
      <c r="B1374" s="24" t="s">
        <v>1085</v>
      </c>
      <c r="C1374" s="25" t="s">
        <v>1086</v>
      </c>
      <c r="D1374" s="26" t="s">
        <v>1415</v>
      </c>
      <c r="E1374" s="27" t="s">
        <v>1941</v>
      </c>
      <c r="F1374" s="22" t="s">
        <v>1847</v>
      </c>
      <c r="G1374" s="17" t="str">
        <f>_xlfn.XLOOKUP(D1374,[8]Sheet2!$C:$C,[8]Sheet2!$E:$E,"-")</f>
        <v>Rizky Kurniawan</v>
      </c>
      <c r="H1374" s="18" t="str">
        <f>_xlfn.XLOOKUP(D1374,[11]sheet!$B:$B,[11]sheet!$A:$A,0)</f>
        <v>MLG38</v>
      </c>
    </row>
    <row r="1375" spans="2:8">
      <c r="B1375" s="24" t="s">
        <v>1085</v>
      </c>
      <c r="C1375" s="25" t="s">
        <v>1086</v>
      </c>
      <c r="D1375" s="26" t="s">
        <v>1416</v>
      </c>
      <c r="E1375" s="27" t="s">
        <v>1916</v>
      </c>
      <c r="F1375" s="22" t="s">
        <v>1848</v>
      </c>
      <c r="G1375" s="17" t="str">
        <f>_xlfn.XLOOKUP(D1375,[8]Sheet2!$C:$C,[8]Sheet2!$E:$E,"-")</f>
        <v>Nurul Hidayatullah</v>
      </c>
      <c r="H1375" s="18" t="str">
        <f>_xlfn.XLOOKUP(D1375,[11]sheet!$B:$B,[11]sheet!$A:$A,0)</f>
        <v>PND01</v>
      </c>
    </row>
    <row r="1376" spans="2:8">
      <c r="B1376" s="24" t="s">
        <v>1085</v>
      </c>
      <c r="C1376" s="25" t="s">
        <v>1086</v>
      </c>
      <c r="D1376" s="26" t="s">
        <v>1417</v>
      </c>
      <c r="E1376" s="27" t="s">
        <v>1916</v>
      </c>
      <c r="F1376" s="22" t="s">
        <v>1848</v>
      </c>
      <c r="G1376" s="17" t="str">
        <f>_xlfn.XLOOKUP(D1376,[8]Sheet2!$C:$C,[8]Sheet2!$E:$E,"-")</f>
        <v>Yudhy Indra Prasetya</v>
      </c>
      <c r="H1376" s="18" t="str">
        <f>_xlfn.XLOOKUP(D1376,[11]sheet!$B:$B,[11]sheet!$A:$A,0)</f>
        <v>PND02</v>
      </c>
    </row>
    <row r="1377" spans="2:8">
      <c r="B1377" s="24" t="s">
        <v>1085</v>
      </c>
      <c r="C1377" s="25" t="s">
        <v>1086</v>
      </c>
      <c r="D1377" s="26" t="s">
        <v>1418</v>
      </c>
      <c r="E1377" s="27" t="s">
        <v>1916</v>
      </c>
      <c r="F1377" s="22" t="s">
        <v>1848</v>
      </c>
      <c r="G1377" s="17" t="str">
        <f>_xlfn.XLOOKUP(D1377,[8]Sheet2!$C:$C,[8]Sheet2!$E:$E,"-")</f>
        <v>Ridwan Fatarudin</v>
      </c>
      <c r="H1377" s="18" t="str">
        <f>_xlfn.XLOOKUP(D1377,[11]sheet!$B:$B,[11]sheet!$A:$A,0)</f>
        <v>PND03</v>
      </c>
    </row>
    <row r="1378" spans="2:8">
      <c r="B1378" s="24" t="s">
        <v>1085</v>
      </c>
      <c r="C1378" s="25" t="s">
        <v>1086</v>
      </c>
      <c r="D1378" s="26" t="s">
        <v>1419</v>
      </c>
      <c r="E1378" s="27" t="s">
        <v>1916</v>
      </c>
      <c r="F1378" s="22" t="s">
        <v>1848</v>
      </c>
      <c r="G1378" s="17" t="str">
        <f>_xlfn.XLOOKUP(D1378,[8]Sheet2!$C:$C,[8]Sheet2!$E:$E,"-")</f>
        <v>Anang Prasetyo</v>
      </c>
      <c r="H1378" s="18" t="str">
        <f>_xlfn.XLOOKUP(D1378,[11]sheet!$B:$B,[11]sheet!$A:$A,0)</f>
        <v>PND05</v>
      </c>
    </row>
    <row r="1379" spans="2:8">
      <c r="B1379" s="24" t="s">
        <v>1085</v>
      </c>
      <c r="C1379" s="25" t="s">
        <v>1086</v>
      </c>
      <c r="D1379" s="26" t="s">
        <v>1420</v>
      </c>
      <c r="E1379" s="27" t="s">
        <v>1916</v>
      </c>
      <c r="F1379" s="22" t="s">
        <v>1848</v>
      </c>
      <c r="G1379" s="17" t="str">
        <f>_xlfn.XLOOKUP(D1379,[8]Sheet2!$C:$C,[8]Sheet2!$E:$E,"-")</f>
        <v>Ridwan Fatarudin</v>
      </c>
      <c r="H1379" s="18" t="str">
        <f>_xlfn.XLOOKUP(D1379,[11]sheet!$B:$B,[11]sheet!$A:$A,0)</f>
        <v>PND06A</v>
      </c>
    </row>
    <row r="1380" spans="2:8">
      <c r="B1380" s="24" t="s">
        <v>1085</v>
      </c>
      <c r="C1380" s="25" t="s">
        <v>1086</v>
      </c>
      <c r="D1380" s="26" t="s">
        <v>1421</v>
      </c>
      <c r="E1380" s="27" t="s">
        <v>1916</v>
      </c>
      <c r="F1380" s="22" t="s">
        <v>1848</v>
      </c>
      <c r="G1380" s="17" t="str">
        <f>_xlfn.XLOOKUP(D1380,[8]Sheet2!$C:$C,[8]Sheet2!$E:$E,"-")</f>
        <v>Nurul Hidayatullah</v>
      </c>
      <c r="H1380" s="18" t="str">
        <f>_xlfn.XLOOKUP(D1380,[11]sheet!$B:$B,[11]sheet!$A:$A,0)</f>
        <v>PND07</v>
      </c>
    </row>
    <row r="1381" spans="2:8">
      <c r="B1381" s="24" t="s">
        <v>1085</v>
      </c>
      <c r="C1381" s="25" t="s">
        <v>1086</v>
      </c>
      <c r="D1381" s="26" t="s">
        <v>1422</v>
      </c>
      <c r="E1381" s="27" t="s">
        <v>1916</v>
      </c>
      <c r="F1381" s="22" t="s">
        <v>1848</v>
      </c>
      <c r="G1381" s="17" t="str">
        <f>_xlfn.XLOOKUP(D1381,[8]Sheet2!$C:$C,[8]Sheet2!$E:$E,"-")</f>
        <v>Imam Nawawi</v>
      </c>
      <c r="H1381" s="18" t="str">
        <f>_xlfn.XLOOKUP(D1381,[11]sheet!$B:$B,[11]sheet!$A:$A,0)</f>
        <v>PSR01</v>
      </c>
    </row>
    <row r="1382" spans="2:8">
      <c r="B1382" s="24" t="s">
        <v>1085</v>
      </c>
      <c r="C1382" s="25" t="s">
        <v>1086</v>
      </c>
      <c r="D1382" s="26" t="s">
        <v>1423</v>
      </c>
      <c r="E1382" s="27" t="s">
        <v>1916</v>
      </c>
      <c r="F1382" s="22" t="s">
        <v>1848</v>
      </c>
      <c r="G1382" s="17" t="str">
        <f>_xlfn.XLOOKUP(D1382,[8]Sheet2!$C:$C,[8]Sheet2!$E:$E,"-")</f>
        <v>Fauzi Permana Putra</v>
      </c>
      <c r="H1382" s="18" t="str">
        <f>_xlfn.XLOOKUP(D1382,[11]sheet!$B:$B,[11]sheet!$A:$A,0)</f>
        <v>PSR02</v>
      </c>
    </row>
    <row r="1383" spans="2:8">
      <c r="B1383" s="24" t="s">
        <v>1085</v>
      </c>
      <c r="C1383" s="25" t="s">
        <v>1086</v>
      </c>
      <c r="D1383" s="26" t="s">
        <v>1424</v>
      </c>
      <c r="E1383" s="27" t="s">
        <v>1916</v>
      </c>
      <c r="F1383" s="22" t="s">
        <v>1848</v>
      </c>
      <c r="G1383" s="17" t="str">
        <f>_xlfn.XLOOKUP(D1383,[8]Sheet2!$C:$C,[8]Sheet2!$E:$E,"-")</f>
        <v>Alif Septian Nur Alamsyah</v>
      </c>
      <c r="H1383" s="18" t="str">
        <f>_xlfn.XLOOKUP(D1383,[11]sheet!$B:$B,[11]sheet!$A:$A,0)</f>
        <v>PSR03</v>
      </c>
    </row>
    <row r="1384" spans="2:8">
      <c r="B1384" s="24" t="s">
        <v>1085</v>
      </c>
      <c r="C1384" s="25" t="s">
        <v>1086</v>
      </c>
      <c r="D1384" s="26" t="s">
        <v>1425</v>
      </c>
      <c r="E1384" s="27" t="s">
        <v>1916</v>
      </c>
      <c r="F1384" s="22" t="s">
        <v>1848</v>
      </c>
      <c r="G1384" s="17" t="str">
        <f>_xlfn.XLOOKUP(D1384,[8]Sheet2!$C:$C,[8]Sheet2!$E:$E,"-")</f>
        <v>Lasio Efendi</v>
      </c>
      <c r="H1384" s="18" t="str">
        <f>_xlfn.XLOOKUP(D1384,[11]sheet!$B:$B,[11]sheet!$A:$A,0)</f>
        <v>PSR04</v>
      </c>
    </row>
    <row r="1385" spans="2:8">
      <c r="B1385" s="24" t="s">
        <v>1085</v>
      </c>
      <c r="C1385" s="25" t="s">
        <v>1086</v>
      </c>
      <c r="D1385" s="26" t="s">
        <v>1426</v>
      </c>
      <c r="E1385" s="27" t="s">
        <v>1916</v>
      </c>
      <c r="F1385" s="22" t="s">
        <v>1848</v>
      </c>
      <c r="G1385" s="17" t="str">
        <f>_xlfn.XLOOKUP(D1385,[8]Sheet2!$C:$C,[8]Sheet2!$E:$E,"-")</f>
        <v>Ilham Ramadhan</v>
      </c>
      <c r="H1385" s="18" t="str">
        <f>_xlfn.XLOOKUP(D1385,[11]sheet!$B:$B,[11]sheet!$A:$A,0)</f>
        <v>PSR05</v>
      </c>
    </row>
    <row r="1386" spans="2:8">
      <c r="B1386" s="24" t="s">
        <v>1085</v>
      </c>
      <c r="C1386" s="25" t="s">
        <v>1086</v>
      </c>
      <c r="D1386" s="26" t="s">
        <v>1427</v>
      </c>
      <c r="E1386" s="27" t="s">
        <v>1916</v>
      </c>
      <c r="F1386" s="22" t="s">
        <v>1848</v>
      </c>
      <c r="G1386" s="17" t="str">
        <f>_xlfn.XLOOKUP(D1386,[8]Sheet2!$C:$C,[8]Sheet2!$E:$E,"-")</f>
        <v>Muhammad Irsan Junud</v>
      </c>
      <c r="H1386" s="18" t="str">
        <f>_xlfn.XLOOKUP(D1386,[11]sheet!$B:$B,[11]sheet!$A:$A,0)</f>
        <v>PSR06</v>
      </c>
    </row>
    <row r="1387" spans="2:8">
      <c r="B1387" s="24" t="s">
        <v>1085</v>
      </c>
      <c r="C1387" s="25" t="s">
        <v>1086</v>
      </c>
      <c r="D1387" s="26" t="s">
        <v>1428</v>
      </c>
      <c r="E1387" s="27" t="s">
        <v>1916</v>
      </c>
      <c r="F1387" s="22" t="s">
        <v>1848</v>
      </c>
      <c r="G1387" s="17" t="str">
        <f>_xlfn.XLOOKUP(D1387,[8]Sheet2!$C:$C,[8]Sheet2!$E:$E,"-")</f>
        <v>Imam Nawawi</v>
      </c>
      <c r="H1387" s="18" t="str">
        <f>_xlfn.XLOOKUP(D1387,[11]sheet!$B:$B,[11]sheet!$A:$A,0)</f>
        <v>PSR07</v>
      </c>
    </row>
    <row r="1388" spans="2:8">
      <c r="B1388" s="24" t="s">
        <v>1085</v>
      </c>
      <c r="C1388" s="25" t="s">
        <v>1086</v>
      </c>
      <c r="D1388" s="26" t="s">
        <v>1429</v>
      </c>
      <c r="E1388" s="27" t="s">
        <v>1916</v>
      </c>
      <c r="F1388" s="22" t="s">
        <v>1848</v>
      </c>
      <c r="G1388" s="17" t="str">
        <f>_xlfn.XLOOKUP(D1388,[8]Sheet2!$C:$C,[8]Sheet2!$E:$E,"-")</f>
        <v>Muhammad Irsan Junud</v>
      </c>
      <c r="H1388" s="18" t="str">
        <f>_xlfn.XLOOKUP(D1388,[11]sheet!$B:$B,[11]sheet!$A:$A,0)</f>
        <v>PSR09</v>
      </c>
    </row>
    <row r="1389" spans="2:8">
      <c r="B1389" s="24" t="s">
        <v>1085</v>
      </c>
      <c r="C1389" s="25" t="s">
        <v>1086</v>
      </c>
      <c r="D1389" s="26" t="s">
        <v>1430</v>
      </c>
      <c r="E1389" s="27" t="s">
        <v>1916</v>
      </c>
      <c r="F1389" s="22" t="s">
        <v>1848</v>
      </c>
      <c r="G1389" s="17" t="str">
        <f>_xlfn.XLOOKUP(D1389,[8]Sheet2!$C:$C,[8]Sheet2!$E:$E,"-")</f>
        <v>Muhammad Irsan Junud</v>
      </c>
      <c r="H1389" s="18" t="str">
        <f>_xlfn.XLOOKUP(D1389,[11]sheet!$B:$B,[11]sheet!$A:$A,0)</f>
        <v>PSR14A</v>
      </c>
    </row>
    <row r="1390" spans="2:8">
      <c r="B1390" s="24" t="s">
        <v>1085</v>
      </c>
      <c r="C1390" s="25" t="s">
        <v>1086</v>
      </c>
      <c r="D1390" s="26" t="s">
        <v>1431</v>
      </c>
      <c r="E1390" s="27" t="s">
        <v>1916</v>
      </c>
      <c r="F1390" s="22" t="s">
        <v>1848</v>
      </c>
      <c r="G1390" s="17" t="str">
        <f>_xlfn.XLOOKUP(D1390,[8]Sheet2!$C:$C,[8]Sheet2!$E:$E,"-")</f>
        <v>Leo Fajar Saputra</v>
      </c>
      <c r="H1390" s="18" t="str">
        <f>_xlfn.XLOOKUP(D1390,[11]sheet!$B:$B,[11]sheet!$A:$A,0)</f>
        <v>PSR16</v>
      </c>
    </row>
    <row r="1391" spans="2:8">
      <c r="B1391" s="24" t="s">
        <v>1085</v>
      </c>
      <c r="C1391" s="25" t="s">
        <v>1086</v>
      </c>
      <c r="D1391" s="26" t="s">
        <v>1432</v>
      </c>
      <c r="E1391" s="27" t="s">
        <v>1916</v>
      </c>
      <c r="F1391" s="22" t="s">
        <v>1848</v>
      </c>
      <c r="G1391" s="17" t="str">
        <f>_xlfn.XLOOKUP(D1391,[8]Sheet2!$C:$C,[8]Sheet2!$E:$E,"-")</f>
        <v>Fauzi Permana Putra</v>
      </c>
      <c r="H1391" s="18" t="str">
        <f>_xlfn.XLOOKUP(D1391,[11]sheet!$B:$B,[11]sheet!$A:$A,0)</f>
        <v>PSR17</v>
      </c>
    </row>
    <row r="1392" spans="2:8">
      <c r="B1392" s="24" t="s">
        <v>1085</v>
      </c>
      <c r="C1392" s="25" t="s">
        <v>1086</v>
      </c>
      <c r="D1392" s="26" t="s">
        <v>1433</v>
      </c>
      <c r="E1392" s="27" t="s">
        <v>1916</v>
      </c>
      <c r="F1392" s="22" t="s">
        <v>1849</v>
      </c>
      <c r="G1392" s="17" t="str">
        <f>_xlfn.XLOOKUP(D1392,[8]Sheet2!$C:$C,[8]Sheet2!$E:$E,"-")</f>
        <v>Budi Achirianto</v>
      </c>
      <c r="H1392" s="18" t="str">
        <f>_xlfn.XLOOKUP(D1392,[11]sheet!$B:$B,[11]sheet!$A:$A,0)</f>
        <v>SDA24</v>
      </c>
    </row>
    <row r="1393" spans="2:8">
      <c r="B1393" s="24" t="s">
        <v>1085</v>
      </c>
      <c r="C1393" s="25" t="s">
        <v>1086</v>
      </c>
      <c r="D1393" s="26" t="s">
        <v>1434</v>
      </c>
      <c r="E1393" s="27" t="s">
        <v>1916</v>
      </c>
      <c r="F1393" s="22" t="s">
        <v>1849</v>
      </c>
      <c r="G1393" s="17" t="str">
        <f>_xlfn.XLOOKUP(D1393,[8]Sheet2!$C:$C,[8]Sheet2!$E:$E,"-")</f>
        <v>Candra Robianto</v>
      </c>
      <c r="H1393" s="18" t="str">
        <f>_xlfn.XLOOKUP(D1393,[11]sheet!$B:$B,[11]sheet!$A:$A,0)</f>
        <v>SDA31</v>
      </c>
    </row>
    <row r="1394" spans="2:8">
      <c r="B1394" s="24" t="s">
        <v>1085</v>
      </c>
      <c r="C1394" s="25" t="s">
        <v>1086</v>
      </c>
      <c r="D1394" s="26" t="s">
        <v>1435</v>
      </c>
      <c r="E1394" s="27" t="s">
        <v>1916</v>
      </c>
      <c r="F1394" s="22" t="s">
        <v>1849</v>
      </c>
      <c r="G1394" s="17" t="str">
        <f>_xlfn.XLOOKUP(D1394,[8]Sheet2!$C:$C,[8]Sheet2!$E:$E,"-")</f>
        <v>Moh. Sihabudin Zuhri, S.Pd</v>
      </c>
      <c r="H1394" s="18" t="str">
        <f>_xlfn.XLOOKUP(D1394,[11]sheet!$B:$B,[11]sheet!$A:$A,0)</f>
        <v>SDA09A</v>
      </c>
    </row>
    <row r="1395" spans="2:8">
      <c r="B1395" s="24" t="s">
        <v>1085</v>
      </c>
      <c r="C1395" s="25" t="s">
        <v>1086</v>
      </c>
      <c r="D1395" s="26" t="s">
        <v>1436</v>
      </c>
      <c r="E1395" s="27" t="s">
        <v>1916</v>
      </c>
      <c r="F1395" s="22" t="s">
        <v>1849</v>
      </c>
      <c r="G1395" s="17" t="str">
        <f>_xlfn.XLOOKUP(D1395,[8]Sheet2!$C:$C,[8]Sheet2!$E:$E,"-")</f>
        <v>Ahmad Luky Cahyono</v>
      </c>
      <c r="H1395" s="18" t="str">
        <f>_xlfn.XLOOKUP(D1395,[11]sheet!$B:$B,[11]sheet!$A:$A,0)</f>
        <v>SDA07A</v>
      </c>
    </row>
    <row r="1396" spans="2:8">
      <c r="B1396" s="24" t="s">
        <v>1085</v>
      </c>
      <c r="C1396" s="25" t="s">
        <v>1086</v>
      </c>
      <c r="D1396" s="26" t="s">
        <v>1437</v>
      </c>
      <c r="E1396" s="27" t="s">
        <v>1916</v>
      </c>
      <c r="F1396" s="22" t="s">
        <v>1849</v>
      </c>
      <c r="G1396" s="17" t="str">
        <f>_xlfn.XLOOKUP(D1396,[8]Sheet2!$C:$C,[8]Sheet2!$E:$E,"-")</f>
        <v>Achmad Subairi</v>
      </c>
      <c r="H1396" s="18" t="str">
        <f>_xlfn.XLOOKUP(D1396,[11]sheet!$B:$B,[11]sheet!$A:$A,0)</f>
        <v>SDA05B</v>
      </c>
    </row>
    <row r="1397" spans="2:8">
      <c r="B1397" s="24" t="s">
        <v>1085</v>
      </c>
      <c r="C1397" s="25" t="s">
        <v>1086</v>
      </c>
      <c r="D1397" s="26" t="s">
        <v>1438</v>
      </c>
      <c r="E1397" s="27" t="s">
        <v>1916</v>
      </c>
      <c r="F1397" s="22" t="s">
        <v>1849</v>
      </c>
      <c r="G1397" s="17" t="str">
        <f>_xlfn.XLOOKUP(D1397,[8]Sheet2!$C:$C,[8]Sheet2!$E:$E,"-")</f>
        <v>Joko Purnomo</v>
      </c>
      <c r="H1397" s="18" t="str">
        <f>_xlfn.XLOOKUP(D1397,[11]sheet!$B:$B,[11]sheet!$A:$A,0)</f>
        <v>SDA08A</v>
      </c>
    </row>
    <row r="1398" spans="2:8">
      <c r="B1398" s="24" t="s">
        <v>1085</v>
      </c>
      <c r="C1398" s="25" t="s">
        <v>1086</v>
      </c>
      <c r="D1398" s="26" t="s">
        <v>1439</v>
      </c>
      <c r="E1398" s="27" t="s">
        <v>1916</v>
      </c>
      <c r="F1398" s="22" t="s">
        <v>1849</v>
      </c>
      <c r="G1398" s="17" t="str">
        <f>_xlfn.XLOOKUP(D1398,[8]Sheet2!$C:$C,[8]Sheet2!$E:$E,"-")</f>
        <v>Mochamad Zaini</v>
      </c>
      <c r="H1398" s="18" t="str">
        <f>_xlfn.XLOOKUP(D1398,[11]sheet!$B:$B,[11]sheet!$A:$A,0)</f>
        <v>SDA40</v>
      </c>
    </row>
    <row r="1399" spans="2:8">
      <c r="B1399" s="24" t="s">
        <v>1085</v>
      </c>
      <c r="C1399" s="25" t="s">
        <v>1086</v>
      </c>
      <c r="D1399" s="26" t="s">
        <v>1440</v>
      </c>
      <c r="E1399" s="27" t="s">
        <v>1916</v>
      </c>
      <c r="F1399" s="22" t="s">
        <v>1849</v>
      </c>
      <c r="G1399" s="17" t="str">
        <f>_xlfn.XLOOKUP(D1399,[8]Sheet2!$C:$C,[8]Sheet2!$E:$E,"-")</f>
        <v>Fery Hardianto Setiawan</v>
      </c>
      <c r="H1399" s="18" t="str">
        <f>_xlfn.XLOOKUP(D1399,[11]sheet!$B:$B,[11]sheet!$A:$A,0)</f>
        <v>SDA38</v>
      </c>
    </row>
    <row r="1400" spans="2:8">
      <c r="B1400" s="24" t="s">
        <v>1085</v>
      </c>
      <c r="C1400" s="25" t="s">
        <v>1086</v>
      </c>
      <c r="D1400" s="26" t="s">
        <v>1441</v>
      </c>
      <c r="E1400" s="27" t="s">
        <v>1916</v>
      </c>
      <c r="F1400" s="22" t="s">
        <v>1850</v>
      </c>
      <c r="G1400" s="17" t="str">
        <f>_xlfn.XLOOKUP(D1400,[8]Sheet2!$C:$C,[8]Sheet2!$E:$E,"-")</f>
        <v>Alfi Abidin</v>
      </c>
      <c r="H1400" s="18" t="str">
        <f>_xlfn.XLOOKUP(D1400,[11]sheet!$B:$B,[11]sheet!$A:$A,0)</f>
        <v>SDA23</v>
      </c>
    </row>
    <row r="1401" spans="2:8">
      <c r="B1401" s="24" t="s">
        <v>1085</v>
      </c>
      <c r="C1401" s="25" t="s">
        <v>1086</v>
      </c>
      <c r="D1401" s="26" t="s">
        <v>1442</v>
      </c>
      <c r="E1401" s="27" t="s">
        <v>1916</v>
      </c>
      <c r="F1401" s="22" t="s">
        <v>1850</v>
      </c>
      <c r="G1401" s="17" t="str">
        <f>_xlfn.XLOOKUP(D1401,[8]Sheet2!$C:$C,[8]Sheet2!$E:$E,"-")</f>
        <v>Vavan Aldi Zulkarnain</v>
      </c>
      <c r="H1401" s="18" t="str">
        <f>_xlfn.XLOOKUP(D1401,[11]sheet!$B:$B,[11]sheet!$A:$A,0)</f>
        <v>SDA11</v>
      </c>
    </row>
    <row r="1402" spans="2:8">
      <c r="B1402" s="24" t="s">
        <v>1085</v>
      </c>
      <c r="C1402" s="25" t="s">
        <v>1086</v>
      </c>
      <c r="D1402" s="26" t="s">
        <v>1443</v>
      </c>
      <c r="E1402" s="27" t="s">
        <v>1916</v>
      </c>
      <c r="F1402" s="22" t="s">
        <v>1850</v>
      </c>
      <c r="G1402" s="17" t="str">
        <f>_xlfn.XLOOKUP(D1402,[8]Sheet2!$C:$C,[8]Sheet2!$E:$E,"-")</f>
        <v>Aldo Irwansyah</v>
      </c>
      <c r="H1402" s="18" t="str">
        <f>_xlfn.XLOOKUP(D1402,[11]sheet!$B:$B,[11]sheet!$A:$A,0)</f>
        <v>SDA07</v>
      </c>
    </row>
    <row r="1403" spans="2:8">
      <c r="B1403" s="24" t="s">
        <v>1085</v>
      </c>
      <c r="C1403" s="25" t="s">
        <v>1086</v>
      </c>
      <c r="D1403" s="26" t="s">
        <v>1444</v>
      </c>
      <c r="E1403" s="27" t="s">
        <v>1916</v>
      </c>
      <c r="F1403" s="22" t="s">
        <v>1850</v>
      </c>
      <c r="G1403" s="17" t="str">
        <f>_xlfn.XLOOKUP(D1403,[8]Sheet2!$C:$C,[8]Sheet2!$E:$E,"-")</f>
        <v>Roni Nofendra Trimanto</v>
      </c>
      <c r="H1403" s="18" t="str">
        <f>_xlfn.XLOOKUP(D1403,[11]sheet!$B:$B,[11]sheet!$A:$A,0)</f>
        <v>SDA18A</v>
      </c>
    </row>
    <row r="1404" spans="2:8">
      <c r="B1404" s="24" t="s">
        <v>1085</v>
      </c>
      <c r="C1404" s="25" t="s">
        <v>1086</v>
      </c>
      <c r="D1404" s="26" t="s">
        <v>1445</v>
      </c>
      <c r="E1404" s="27" t="s">
        <v>1916</v>
      </c>
      <c r="F1404" s="22" t="s">
        <v>1850</v>
      </c>
      <c r="G1404" s="17" t="str">
        <f>_xlfn.XLOOKUP(D1404,[8]Sheet2!$C:$C,[8]Sheet2!$E:$E,"-")</f>
        <v>Tri Atmojo</v>
      </c>
      <c r="H1404" s="18" t="str">
        <f>_xlfn.XLOOKUP(D1404,[11]sheet!$B:$B,[11]sheet!$A:$A,0)</f>
        <v>SDA22</v>
      </c>
    </row>
    <row r="1405" spans="2:8">
      <c r="B1405" s="24" t="s">
        <v>1085</v>
      </c>
      <c r="C1405" s="25" t="s">
        <v>1086</v>
      </c>
      <c r="D1405" s="26" t="s">
        <v>1446</v>
      </c>
      <c r="E1405" s="27" t="s">
        <v>1941</v>
      </c>
      <c r="F1405" s="22" t="s">
        <v>1850</v>
      </c>
      <c r="G1405" s="17" t="str">
        <f>_xlfn.XLOOKUP(D1405,[8]Sheet2!$C:$C,[8]Sheet2!$E:$E,"-")</f>
        <v>Luhur Setya Budi</v>
      </c>
      <c r="H1405" s="18" t="str">
        <f>_xlfn.XLOOKUP(D1405,[11]sheet!$B:$B,[11]sheet!$A:$A,0)</f>
        <v>SDA20</v>
      </c>
    </row>
    <row r="1406" spans="2:8">
      <c r="B1406" s="24" t="s">
        <v>1085</v>
      </c>
      <c r="C1406" s="25" t="s">
        <v>1086</v>
      </c>
      <c r="D1406" s="26" t="s">
        <v>1447</v>
      </c>
      <c r="E1406" s="27" t="s">
        <v>1941</v>
      </c>
      <c r="F1406" s="22" t="s">
        <v>1850</v>
      </c>
      <c r="G1406" s="17" t="str">
        <f>_xlfn.XLOOKUP(D1406,[8]Sheet2!$C:$C,[8]Sheet2!$E:$E,"-")</f>
        <v>Rundi Atmoko</v>
      </c>
      <c r="H1406" s="18" t="str">
        <f>_xlfn.XLOOKUP(D1406,[11]sheet!$B:$B,[11]sheet!$A:$A,0)</f>
        <v>SDA04A</v>
      </c>
    </row>
    <row r="1407" spans="2:8">
      <c r="B1407" s="24" t="s">
        <v>1085</v>
      </c>
      <c r="C1407" s="25" t="s">
        <v>1086</v>
      </c>
      <c r="D1407" s="26" t="s">
        <v>1448</v>
      </c>
      <c r="E1407" s="27" t="s">
        <v>1941</v>
      </c>
      <c r="F1407" s="22" t="s">
        <v>1850</v>
      </c>
      <c r="G1407" s="17" t="str">
        <f>_xlfn.XLOOKUP(D1407,[8]Sheet2!$C:$C,[8]Sheet2!$E:$E,"-")</f>
        <v>Rundi Atmoko</v>
      </c>
      <c r="H1407" s="18" t="str">
        <f>_xlfn.XLOOKUP(D1407,[11]sheet!$B:$B,[11]sheet!$A:$A,0)</f>
        <v>SDA12B</v>
      </c>
    </row>
    <row r="1408" spans="2:8">
      <c r="B1408" s="24" t="s">
        <v>1085</v>
      </c>
      <c r="C1408" s="25" t="s">
        <v>1086</v>
      </c>
      <c r="D1408" s="26" t="s">
        <v>1449</v>
      </c>
      <c r="E1408" s="27" t="s">
        <v>1941</v>
      </c>
      <c r="F1408" s="22" t="s">
        <v>1850</v>
      </c>
      <c r="G1408" s="17" t="str">
        <f>_xlfn.XLOOKUP(D1408,[8]Sheet2!$C:$C,[8]Sheet2!$E:$E,"-")</f>
        <v>Luhur Setya Budi</v>
      </c>
      <c r="H1408" s="18" t="str">
        <f>_xlfn.XLOOKUP(D1408,[11]sheet!$B:$B,[11]sheet!$A:$A,0)</f>
        <v>SDA42</v>
      </c>
    </row>
    <row r="1409" spans="2:8">
      <c r="B1409" s="24" t="s">
        <v>1085</v>
      </c>
      <c r="C1409" s="25" t="s">
        <v>1086</v>
      </c>
      <c r="D1409" s="26" t="s">
        <v>1450</v>
      </c>
      <c r="E1409" s="27" t="s">
        <v>1916</v>
      </c>
      <c r="F1409" s="22" t="s">
        <v>1850</v>
      </c>
      <c r="G1409" s="17" t="str">
        <f>_xlfn.XLOOKUP(D1409,[8]Sheet2!$C:$C,[8]Sheet2!$E:$E,"-")</f>
        <v>Alvin Aviandika Aksanah Pu</v>
      </c>
      <c r="H1409" s="18" t="str">
        <f>_xlfn.XLOOKUP(D1409,[11]sheet!$B:$B,[11]sheet!$A:$A,0)</f>
        <v>SDA36</v>
      </c>
    </row>
    <row r="1410" spans="2:8">
      <c r="B1410" s="24" t="s">
        <v>1085</v>
      </c>
      <c r="C1410" s="25" t="s">
        <v>1086</v>
      </c>
      <c r="D1410" s="26" t="s">
        <v>1451</v>
      </c>
      <c r="E1410" s="27" t="s">
        <v>1941</v>
      </c>
      <c r="F1410" s="22" t="s">
        <v>1850</v>
      </c>
      <c r="G1410" s="17" t="str">
        <f>_xlfn.XLOOKUP(D1410,[8]Sheet2!$C:$C,[8]Sheet2!$E:$E,"-")</f>
        <v>Muhammad Ikhwanul Masruri</v>
      </c>
      <c r="H1410" s="18" t="str">
        <f>_xlfn.XLOOKUP(D1410,[11]sheet!$B:$B,[11]sheet!$A:$A,0)</f>
        <v>SDA12C</v>
      </c>
    </row>
    <row r="1411" spans="2:8">
      <c r="B1411" s="24" t="s">
        <v>1085</v>
      </c>
      <c r="C1411" s="25" t="s">
        <v>1086</v>
      </c>
      <c r="D1411" s="26" t="s">
        <v>1453</v>
      </c>
      <c r="E1411" s="27" t="s">
        <v>1916</v>
      </c>
      <c r="F1411" s="22" t="s">
        <v>33</v>
      </c>
      <c r="G1411" s="17" t="str">
        <f>_xlfn.XLOOKUP(D1411,[8]Sheet2!$C:$C,[8]Sheet2!$E:$E,"-")</f>
        <v>-</v>
      </c>
      <c r="H1411" s="18" t="str">
        <f>_xlfn.XLOOKUP(D1411,[11]sheet!$B:$B,[11]sheet!$A:$A,0)</f>
        <v>TCSDA003</v>
      </c>
    </row>
    <row r="1412" spans="2:8">
      <c r="B1412" s="24" t="s">
        <v>1085</v>
      </c>
      <c r="C1412" s="25" t="s">
        <v>1086</v>
      </c>
      <c r="D1412" s="26" t="s">
        <v>1454</v>
      </c>
      <c r="E1412" s="27" t="s">
        <v>1916</v>
      </c>
      <c r="F1412" s="22" t="s">
        <v>33</v>
      </c>
      <c r="G1412" s="17" t="str">
        <f>_xlfn.XLOOKUP(D1412,[8]Sheet2!$C:$C,[8]Sheet2!$E:$E,"-")</f>
        <v>-</v>
      </c>
      <c r="H1412" s="18" t="str">
        <f>_xlfn.XLOOKUP(D1412,[11]sheet!$B:$B,[11]sheet!$A:$A,0)</f>
        <v>TCSPG101</v>
      </c>
    </row>
    <row r="1413" spans="2:8">
      <c r="B1413" s="24" t="s">
        <v>1455</v>
      </c>
      <c r="C1413" s="25" t="s">
        <v>1456</v>
      </c>
      <c r="D1413" s="26" t="s">
        <v>1457</v>
      </c>
      <c r="E1413" s="27" t="s">
        <v>1941</v>
      </c>
      <c r="F1413" s="22" t="s">
        <v>1851</v>
      </c>
      <c r="G1413" s="17" t="str">
        <f>_xlfn.XLOOKUP(D1413,[9]ALL!$C:$C,[9]ALL!$N:$N,"Tidak Ditemukan")</f>
        <v>KADEK DWIPA ANGGARASTRA</v>
      </c>
      <c r="H1413" s="18" t="str">
        <f>_xlfn.XLOOKUP(D1413,[11]sheet!$B:$B,[11]sheet!$A:$A,0)</f>
        <v>DPS65</v>
      </c>
    </row>
    <row r="1414" spans="2:8">
      <c r="B1414" s="24" t="s">
        <v>1455</v>
      </c>
      <c r="C1414" s="25" t="s">
        <v>1456</v>
      </c>
      <c r="D1414" s="26" t="s">
        <v>1458</v>
      </c>
      <c r="E1414" s="27" t="s">
        <v>1941</v>
      </c>
      <c r="F1414" s="22" t="s">
        <v>1851</v>
      </c>
      <c r="G1414" s="17" t="str">
        <f>_xlfn.XLOOKUP(D1414,[9]ALL!$C:$C,[9]ALL!$N:$N,"Tidak Ditemukan")</f>
        <v>NI WAYAN ELSA SEPTIANA INDRIANI</v>
      </c>
      <c r="H1414" s="18" t="str">
        <f>_xlfn.XLOOKUP(D1414,[11]sheet!$B:$B,[11]sheet!$A:$A,0)</f>
        <v>DPS74</v>
      </c>
    </row>
    <row r="1415" spans="2:8">
      <c r="B1415" s="24" t="s">
        <v>1455</v>
      </c>
      <c r="C1415" s="25" t="s">
        <v>1456</v>
      </c>
      <c r="D1415" s="26" t="s">
        <v>1459</v>
      </c>
      <c r="E1415" s="27" t="s">
        <v>1941</v>
      </c>
      <c r="F1415" s="22" t="s">
        <v>1852</v>
      </c>
      <c r="G1415" s="17" t="str">
        <f>_xlfn.XLOOKUP(D1415,[9]ALL!$C:$C,[9]ALL!$N:$N,"Tidak Ditemukan")</f>
        <v>DEAR RAMOS DAMANIK</v>
      </c>
      <c r="H1415" s="18" t="str">
        <f>_xlfn.XLOOKUP(D1415,[11]sheet!$B:$B,[11]sheet!$A:$A,0)</f>
        <v>SGA01</v>
      </c>
    </row>
    <row r="1416" spans="2:8">
      <c r="B1416" s="24" t="s">
        <v>1455</v>
      </c>
      <c r="C1416" s="25" t="s">
        <v>1456</v>
      </c>
      <c r="D1416" s="26" t="s">
        <v>1460</v>
      </c>
      <c r="E1416" s="27" t="s">
        <v>1941</v>
      </c>
      <c r="F1416" s="22" t="s">
        <v>1851</v>
      </c>
      <c r="G1416" s="17" t="str">
        <f>_xlfn.XLOOKUP(D1416,[9]ALL!$C:$C,[9]ALL!$N:$N,"Tidak Ditemukan")</f>
        <v>DWIKY REZA ARDANI WINAHARA</v>
      </c>
      <c r="H1416" s="18" t="str">
        <f>_xlfn.XLOOKUP(D1416,[11]sheet!$B:$B,[11]sheet!$A:$A,0)</f>
        <v>DPS67</v>
      </c>
    </row>
    <row r="1417" spans="2:8">
      <c r="B1417" s="24" t="s">
        <v>1455</v>
      </c>
      <c r="C1417" s="25" t="s">
        <v>1456</v>
      </c>
      <c r="D1417" s="26" t="s">
        <v>1461</v>
      </c>
      <c r="E1417" s="27" t="s">
        <v>1941</v>
      </c>
      <c r="F1417" s="22" t="s">
        <v>1851</v>
      </c>
      <c r="G1417" s="17" t="str">
        <f>_xlfn.XLOOKUP(D1417,[9]ALL!$C:$C,[9]ALL!$N:$N,"Tidak Ditemukan")</f>
        <v>NI WAYAN ELSA SEPTIANA INDRIANI</v>
      </c>
      <c r="H1417" s="18" t="str">
        <f>_xlfn.XLOOKUP(D1417,[11]sheet!$B:$B,[11]sheet!$A:$A,0)</f>
        <v>DPS82</v>
      </c>
    </row>
    <row r="1418" spans="2:8">
      <c r="B1418" s="24" t="s">
        <v>1455</v>
      </c>
      <c r="C1418" s="25" t="s">
        <v>1456</v>
      </c>
      <c r="D1418" s="26" t="s">
        <v>1462</v>
      </c>
      <c r="E1418" s="27" t="s">
        <v>1941</v>
      </c>
      <c r="F1418" s="22" t="s">
        <v>1851</v>
      </c>
      <c r="G1418" s="17" t="str">
        <f>_xlfn.XLOOKUP(D1418,[9]ALL!$C:$C,[9]ALL!$N:$N,"Tidak Ditemukan")</f>
        <v>NI PUTU DEWI LASTINI</v>
      </c>
      <c r="H1418" s="18" t="str">
        <f>_xlfn.XLOOKUP(D1418,[11]sheet!$B:$B,[11]sheet!$A:$A,0)</f>
        <v>DPS73</v>
      </c>
    </row>
    <row r="1419" spans="2:8">
      <c r="B1419" s="24" t="s">
        <v>1455</v>
      </c>
      <c r="C1419" s="25" t="s">
        <v>1456</v>
      </c>
      <c r="D1419" s="26" t="s">
        <v>1463</v>
      </c>
      <c r="E1419" s="27" t="s">
        <v>1941</v>
      </c>
      <c r="F1419" s="22" t="s">
        <v>1851</v>
      </c>
      <c r="G1419" s="17" t="str">
        <f>_xlfn.XLOOKUP(D1419,[9]ALL!$C:$C,[9]ALL!$N:$N,"Tidak Ditemukan")</f>
        <v>NI WAYAN ELSA SEPTIANA INDRIANI</v>
      </c>
      <c r="H1419" s="18" t="str">
        <f>_xlfn.XLOOKUP(D1419,[11]sheet!$B:$B,[11]sheet!$A:$A,0)</f>
        <v>DPS71</v>
      </c>
    </row>
    <row r="1420" spans="2:8">
      <c r="B1420" s="24" t="s">
        <v>1455</v>
      </c>
      <c r="C1420" s="25" t="s">
        <v>1456</v>
      </c>
      <c r="D1420" s="26" t="s">
        <v>1464</v>
      </c>
      <c r="E1420" s="27" t="s">
        <v>1941</v>
      </c>
      <c r="F1420" s="22" t="s">
        <v>1853</v>
      </c>
      <c r="G1420" s="17" t="str">
        <f>_xlfn.XLOOKUP(D1420,[9]ALL!$C:$C,[9]ALL!$N:$N,"Tidak Ditemukan")</f>
        <v>GUSTI NGURAH ARY RAKA DARMAYASA, SE.MM</v>
      </c>
      <c r="H1420" s="18" t="str">
        <f>_xlfn.XLOOKUP(D1420,[11]sheet!$B:$B,[11]sheet!$A:$A,0)</f>
        <v>GIA15</v>
      </c>
    </row>
    <row r="1421" spans="2:8">
      <c r="B1421" s="24" t="s">
        <v>1455</v>
      </c>
      <c r="C1421" s="25" t="s">
        <v>1456</v>
      </c>
      <c r="D1421" s="26" t="s">
        <v>1465</v>
      </c>
      <c r="E1421" s="27" t="s">
        <v>1941</v>
      </c>
      <c r="F1421" s="22" t="s">
        <v>1851</v>
      </c>
      <c r="G1421" s="17" t="str">
        <f>_xlfn.XLOOKUP(D1421,[9]ALL!$C:$C,[9]ALL!$N:$N,"Tidak Ditemukan")</f>
        <v>NI PUTU DEWI LASTINI</v>
      </c>
      <c r="H1421" s="18" t="str">
        <f>_xlfn.XLOOKUP(D1421,[11]sheet!$B:$B,[11]sheet!$A:$A,0)</f>
        <v>DPS61</v>
      </c>
    </row>
    <row r="1422" spans="2:8">
      <c r="B1422" s="24" t="s">
        <v>1455</v>
      </c>
      <c r="C1422" s="25" t="s">
        <v>1456</v>
      </c>
      <c r="D1422" s="26" t="s">
        <v>1466</v>
      </c>
      <c r="E1422" s="27" t="s">
        <v>1941</v>
      </c>
      <c r="F1422" s="22" t="s">
        <v>1854</v>
      </c>
      <c r="G1422" s="17" t="str">
        <f>_xlfn.XLOOKUP(D1422,[9]ALL!$C:$C,[9]ALL!$N:$N,"Tidak Ditemukan")</f>
        <v>AGUS PRADNYANA</v>
      </c>
      <c r="H1422" s="18" t="str">
        <f>_xlfn.XLOOKUP(D1422,[11]sheet!$B:$B,[11]sheet!$A:$A,0)</f>
        <v>MGW39</v>
      </c>
    </row>
    <row r="1423" spans="2:8">
      <c r="B1423" s="24" t="s">
        <v>1455</v>
      </c>
      <c r="C1423" s="25" t="s">
        <v>1456</v>
      </c>
      <c r="D1423" s="26" t="s">
        <v>1467</v>
      </c>
      <c r="E1423" s="27" t="s">
        <v>1941</v>
      </c>
      <c r="F1423" s="22" t="s">
        <v>1851</v>
      </c>
      <c r="G1423" s="17" t="str">
        <f>_xlfn.XLOOKUP(D1423,[9]ALL!$C:$C,[9]ALL!$N:$N,"Tidak Ditemukan")</f>
        <v>NI WAYAN ELSA SEPTIANA INDRIANI</v>
      </c>
      <c r="H1423" s="18" t="str">
        <f>_xlfn.XLOOKUP(D1423,[11]sheet!$B:$B,[11]sheet!$A:$A,0)</f>
        <v>DPS62</v>
      </c>
    </row>
    <row r="1424" spans="2:8">
      <c r="B1424" s="24" t="s">
        <v>1455</v>
      </c>
      <c r="C1424" s="25" t="s">
        <v>1456</v>
      </c>
      <c r="D1424" s="26" t="s">
        <v>1468</v>
      </c>
      <c r="E1424" s="27" t="s">
        <v>1941</v>
      </c>
      <c r="F1424" s="22" t="s">
        <v>1853</v>
      </c>
      <c r="G1424" s="17" t="str">
        <f>_xlfn.XLOOKUP(D1424,[9]ALL!$C:$C,[9]ALL!$N:$N,"Tidak Ditemukan")</f>
        <v>I Gd Andika Adi Prasetya Murya</v>
      </c>
      <c r="H1424" s="18" t="str">
        <f>_xlfn.XLOOKUP(D1424,[11]sheet!$B:$B,[11]sheet!$A:$A,0)</f>
        <v>GIA16</v>
      </c>
    </row>
    <row r="1425" spans="2:8">
      <c r="B1425" s="24" t="s">
        <v>1455</v>
      </c>
      <c r="C1425" s="25" t="s">
        <v>1456</v>
      </c>
      <c r="D1425" s="26" t="s">
        <v>1469</v>
      </c>
      <c r="E1425" s="27" t="s">
        <v>1941</v>
      </c>
      <c r="F1425" s="22" t="s">
        <v>1851</v>
      </c>
      <c r="G1425" s="17" t="str">
        <f>_xlfn.XLOOKUP(D1425,[9]ALL!$C:$C,[9]ALL!$N:$N,"Tidak Ditemukan")</f>
        <v>DWIKY REZA ARDANI WINAHARA</v>
      </c>
      <c r="H1425" s="18" t="str">
        <f>_xlfn.XLOOKUP(D1425,[11]sheet!$B:$B,[11]sheet!$A:$A,0)</f>
        <v>DPS69</v>
      </c>
    </row>
    <row r="1426" spans="2:8">
      <c r="B1426" s="24" t="s">
        <v>1455</v>
      </c>
      <c r="C1426" s="25" t="s">
        <v>1456</v>
      </c>
      <c r="D1426" s="26" t="s">
        <v>1470</v>
      </c>
      <c r="E1426" s="27" t="s">
        <v>1941</v>
      </c>
      <c r="F1426" s="22" t="s">
        <v>1851</v>
      </c>
      <c r="G1426" s="17" t="str">
        <f>_xlfn.XLOOKUP(D1426,[9]ALL!$C:$C,[9]ALL!$N:$N,"Tidak Ditemukan")</f>
        <v>NI WAYAN ELSA SEPTIANA INDRIANI</v>
      </c>
      <c r="H1426" s="18" t="str">
        <f>_xlfn.XLOOKUP(D1426,[11]sheet!$B:$B,[11]sheet!$A:$A,0)</f>
        <v>DPS54</v>
      </c>
    </row>
    <row r="1427" spans="2:8">
      <c r="B1427" s="24" t="s">
        <v>1455</v>
      </c>
      <c r="C1427" s="25" t="s">
        <v>1456</v>
      </c>
      <c r="D1427" s="26" t="s">
        <v>1471</v>
      </c>
      <c r="E1427" s="27" t="s">
        <v>1941</v>
      </c>
      <c r="F1427" s="22" t="s">
        <v>1853</v>
      </c>
      <c r="G1427" s="17" t="str">
        <f>_xlfn.XLOOKUP(D1427,[9]ALL!$C:$C,[9]ALL!$N:$N,"Tidak Ditemukan")</f>
        <v>GUSTI NGURAH ARY RAKA DARMAYASA, SE.MM</v>
      </c>
      <c r="H1427" s="18" t="str">
        <f>_xlfn.XLOOKUP(D1427,[11]sheet!$B:$B,[11]sheet!$A:$A,0)</f>
        <v>GIA18</v>
      </c>
    </row>
    <row r="1428" spans="2:8">
      <c r="B1428" s="24" t="s">
        <v>1455</v>
      </c>
      <c r="C1428" s="25" t="s">
        <v>1456</v>
      </c>
      <c r="D1428" s="26" t="s">
        <v>1472</v>
      </c>
      <c r="E1428" s="27" t="s">
        <v>1941</v>
      </c>
      <c r="F1428" s="22" t="s">
        <v>1852</v>
      </c>
      <c r="G1428" s="17" t="str">
        <f>_xlfn.XLOOKUP(D1428,[9]ALL!$C:$C,[9]ALL!$N:$N,"Tidak Ditemukan")</f>
        <v>YUNAN FURQONA RAMADHANI</v>
      </c>
      <c r="H1428" s="18" t="str">
        <f>_xlfn.XLOOKUP(D1428,[11]sheet!$B:$B,[11]sheet!$A:$A,0)</f>
        <v>NRG05</v>
      </c>
    </row>
    <row r="1429" spans="2:8">
      <c r="B1429" s="24" t="s">
        <v>1455</v>
      </c>
      <c r="C1429" s="25" t="s">
        <v>1456</v>
      </c>
      <c r="D1429" s="26" t="s">
        <v>1473</v>
      </c>
      <c r="E1429" s="27" t="s">
        <v>1941</v>
      </c>
      <c r="F1429" s="22" t="s">
        <v>1851</v>
      </c>
      <c r="G1429" s="17" t="str">
        <f>_xlfn.XLOOKUP(D1429,[9]ALL!$C:$C,[9]ALL!$N:$N,"Tidak Ditemukan")</f>
        <v>KADEK DWIPA ANGGARASTRA</v>
      </c>
      <c r="H1429" s="18" t="str">
        <f>_xlfn.XLOOKUP(D1429,[11]sheet!$B:$B,[11]sheet!$A:$A,0)</f>
        <v>DPS81</v>
      </c>
    </row>
    <row r="1430" spans="2:8">
      <c r="B1430" s="24" t="s">
        <v>1455</v>
      </c>
      <c r="C1430" s="25" t="s">
        <v>1456</v>
      </c>
      <c r="D1430" s="26" t="s">
        <v>1474</v>
      </c>
      <c r="E1430" s="27" t="s">
        <v>1941</v>
      </c>
      <c r="F1430" s="22" t="s">
        <v>1853</v>
      </c>
      <c r="G1430" s="17" t="str">
        <f>_xlfn.XLOOKUP(D1430,[9]ALL!$C:$C,[9]ALL!$N:$N,"Tidak Ditemukan")</f>
        <v>I GEDE BAGUS ADI SURYAWAN , ST</v>
      </c>
      <c r="H1430" s="18" t="str">
        <f>_xlfn.XLOOKUP(D1430,[11]sheet!$B:$B,[11]sheet!$A:$A,0)</f>
        <v>MGW33</v>
      </c>
    </row>
    <row r="1431" spans="2:8">
      <c r="B1431" s="24" t="s">
        <v>1455</v>
      </c>
      <c r="C1431" s="25" t="s">
        <v>1456</v>
      </c>
      <c r="D1431" s="26" t="s">
        <v>1475</v>
      </c>
      <c r="E1431" s="27" t="s">
        <v>1941</v>
      </c>
      <c r="F1431" s="22" t="s">
        <v>1851</v>
      </c>
      <c r="G1431" s="17" t="str">
        <f>_xlfn.XLOOKUP(D1431,[9]ALL!$C:$C,[9]ALL!$N:$N,"Tidak Ditemukan")</f>
        <v>NI PUTU DEWI LASTINI</v>
      </c>
      <c r="H1431" s="18" t="str">
        <f>_xlfn.XLOOKUP(D1431,[11]sheet!$B:$B,[11]sheet!$A:$A,0)</f>
        <v>DPS79</v>
      </c>
    </row>
    <row r="1432" spans="2:8">
      <c r="B1432" s="24" t="s">
        <v>1455</v>
      </c>
      <c r="C1432" s="25" t="s">
        <v>1456</v>
      </c>
      <c r="D1432" s="26" t="s">
        <v>1476</v>
      </c>
      <c r="E1432" s="27" t="s">
        <v>1941</v>
      </c>
      <c r="F1432" s="22" t="s">
        <v>1855</v>
      </c>
      <c r="G1432" s="17" t="str">
        <f>_xlfn.XLOOKUP(D1432,[9]ALL!$C:$C,[9]ALL!$N:$N,"Tidak Ditemukan")</f>
        <v>Suhardi</v>
      </c>
      <c r="H1432" s="18" t="str">
        <f>_xlfn.XLOOKUP(D1432,[11]sheet!$B:$B,[11]sheet!$A:$A,0)</f>
        <v>PYW09</v>
      </c>
    </row>
    <row r="1433" spans="2:8">
      <c r="B1433" s="24" t="s">
        <v>1455</v>
      </c>
      <c r="C1433" s="25" t="s">
        <v>1456</v>
      </c>
      <c r="D1433" s="26" t="s">
        <v>1477</v>
      </c>
      <c r="E1433" s="27" t="s">
        <v>1941</v>
      </c>
      <c r="F1433" s="22" t="s">
        <v>1852</v>
      </c>
      <c r="G1433" s="17" t="str">
        <f>_xlfn.XLOOKUP(D1433,[9]ALL!$C:$C,[9]ALL!$N:$N,"Tidak Ditemukan")</f>
        <v>DEAR RAMOS DAMANIK</v>
      </c>
      <c r="H1433" s="18" t="str">
        <f>_xlfn.XLOOKUP(D1433,[11]sheet!$B:$B,[11]sheet!$A:$A,0)</f>
        <v>SGA13</v>
      </c>
    </row>
    <row r="1434" spans="2:8">
      <c r="B1434" s="24" t="s">
        <v>1455</v>
      </c>
      <c r="C1434" s="25" t="s">
        <v>1456</v>
      </c>
      <c r="D1434" s="26" t="s">
        <v>1478</v>
      </c>
      <c r="E1434" s="27" t="s">
        <v>1941</v>
      </c>
      <c r="F1434" s="22" t="s">
        <v>1851</v>
      </c>
      <c r="G1434" s="17" t="str">
        <f>_xlfn.XLOOKUP(D1434,[9]ALL!$C:$C,[9]ALL!$N:$N,"Tidak Ditemukan")</f>
        <v>KADEK DWIPA ANGGARASTRA</v>
      </c>
      <c r="H1434" s="18" t="str">
        <f>_xlfn.XLOOKUP(D1434,[11]sheet!$B:$B,[11]sheet!$A:$A,0)</f>
        <v>DPS59</v>
      </c>
    </row>
    <row r="1435" spans="2:8">
      <c r="B1435" s="24" t="s">
        <v>1455</v>
      </c>
      <c r="C1435" s="25" t="s">
        <v>1456</v>
      </c>
      <c r="D1435" s="26" t="s">
        <v>1479</v>
      </c>
      <c r="E1435" s="27" t="s">
        <v>1941</v>
      </c>
      <c r="F1435" s="22" t="s">
        <v>1853</v>
      </c>
      <c r="G1435" s="17" t="str">
        <f>_xlfn.XLOOKUP(D1435,[9]ALL!$C:$C,[9]ALL!$N:$N,"Tidak Ditemukan")</f>
        <v>I GEDE BAGUS ADI SURYAWAN , ST</v>
      </c>
      <c r="H1435" s="18" t="str">
        <f>_xlfn.XLOOKUP(D1435,[11]sheet!$B:$B,[11]sheet!$A:$A,0)</f>
        <v>MGW32</v>
      </c>
    </row>
    <row r="1436" spans="2:8">
      <c r="B1436" s="24" t="s">
        <v>1455</v>
      </c>
      <c r="C1436" s="25" t="s">
        <v>1456</v>
      </c>
      <c r="D1436" s="26" t="s">
        <v>1480</v>
      </c>
      <c r="E1436" s="27" t="s">
        <v>1941</v>
      </c>
      <c r="F1436" s="22" t="s">
        <v>1853</v>
      </c>
      <c r="G1436" s="17" t="str">
        <f>_xlfn.XLOOKUP(D1436,[9]ALL!$C:$C,[9]ALL!$N:$N,"Tidak Ditemukan")</f>
        <v>I GEDE BAGUS ADI SURYAWAN , ST</v>
      </c>
      <c r="H1436" s="18" t="str">
        <f>_xlfn.XLOOKUP(D1436,[11]sheet!$B:$B,[11]sheet!$A:$A,0)</f>
        <v>MGW37</v>
      </c>
    </row>
    <row r="1437" spans="2:8">
      <c r="B1437" s="24" t="s">
        <v>1455</v>
      </c>
      <c r="C1437" s="25" t="s">
        <v>1456</v>
      </c>
      <c r="D1437" s="26" t="s">
        <v>1481</v>
      </c>
      <c r="E1437" s="27" t="s">
        <v>1941</v>
      </c>
      <c r="F1437" s="22" t="s">
        <v>1855</v>
      </c>
      <c r="G1437" s="17" t="str">
        <f>_xlfn.XLOOKUP(D1437,[9]ALL!$C:$C,[9]ALL!$N:$N,"Tidak Ditemukan")</f>
        <v>Abi Hilmawan</v>
      </c>
      <c r="H1437" s="18" t="str">
        <f>_xlfn.XLOOKUP(D1437,[11]sheet!$B:$B,[11]sheet!$A:$A,0)</f>
        <v>SLO12</v>
      </c>
    </row>
    <row r="1438" spans="2:8">
      <c r="B1438" s="24" t="s">
        <v>1455</v>
      </c>
      <c r="C1438" s="25" t="s">
        <v>1456</v>
      </c>
      <c r="D1438" s="26" t="s">
        <v>1482</v>
      </c>
      <c r="E1438" s="27" t="s">
        <v>1941</v>
      </c>
      <c r="F1438" s="22" t="s">
        <v>1854</v>
      </c>
      <c r="G1438" s="17" t="str">
        <f>_xlfn.XLOOKUP(D1438,[9]ALL!$C:$C,[9]ALL!$N:$N,"Tidak Ditemukan")</f>
        <v>I KOMANG FERI INDRAJAYA</v>
      </c>
      <c r="H1438" s="18" t="str">
        <f>_xlfn.XLOOKUP(D1438,[11]sheet!$B:$B,[11]sheet!$A:$A,0)</f>
        <v>MGW30</v>
      </c>
    </row>
    <row r="1439" spans="2:8">
      <c r="B1439" s="24" t="s">
        <v>1455</v>
      </c>
      <c r="C1439" s="25" t="s">
        <v>1456</v>
      </c>
      <c r="D1439" s="26" t="s">
        <v>1483</v>
      </c>
      <c r="E1439" s="27" t="s">
        <v>1941</v>
      </c>
      <c r="F1439" s="22" t="s">
        <v>1855</v>
      </c>
      <c r="G1439" s="17" t="str">
        <f>_xlfn.XLOOKUP(D1439,[9]ALL!$C:$C,[9]ALL!$N:$N,"Tidak Ditemukan")</f>
        <v>MUHAMMAD JUMADIL</v>
      </c>
      <c r="H1439" s="18" t="str">
        <f>_xlfn.XLOOKUP(D1439,[11]sheet!$B:$B,[11]sheet!$A:$A,0)</f>
        <v>AMI17</v>
      </c>
    </row>
    <row r="1440" spans="2:8">
      <c r="B1440" s="24" t="s">
        <v>1455</v>
      </c>
      <c r="C1440" s="25" t="s">
        <v>1456</v>
      </c>
      <c r="D1440" s="26" t="s">
        <v>1484</v>
      </c>
      <c r="E1440" s="27" t="s">
        <v>1941</v>
      </c>
      <c r="F1440" s="22" t="s">
        <v>1851</v>
      </c>
      <c r="G1440" s="17" t="str">
        <f>_xlfn.XLOOKUP(D1440,[9]ALL!$C:$C,[9]ALL!$N:$N,"Tidak Ditemukan")</f>
        <v>KADEK DWIPA ANGGARASTRA</v>
      </c>
      <c r="H1440" s="18" t="str">
        <f>_xlfn.XLOOKUP(D1440,[11]sheet!$B:$B,[11]sheet!$A:$A,0)</f>
        <v>DPS66</v>
      </c>
    </row>
    <row r="1441" spans="2:8">
      <c r="B1441" s="24" t="s">
        <v>1455</v>
      </c>
      <c r="C1441" s="25" t="s">
        <v>1456</v>
      </c>
      <c r="D1441" s="26" t="s">
        <v>1485</v>
      </c>
      <c r="E1441" s="27" t="s">
        <v>1941</v>
      </c>
      <c r="F1441" s="22" t="s">
        <v>1853</v>
      </c>
      <c r="G1441" s="17" t="str">
        <f>_xlfn.XLOOKUP(D1441,[9]ALL!$C:$C,[9]ALL!$N:$N,"Tidak Ditemukan")</f>
        <v>GUSTI NGURAH ARY RAKA DARMAYASA, SE.MM</v>
      </c>
      <c r="H1441" s="18" t="str">
        <f>_xlfn.XLOOKUP(D1441,[11]sheet!$B:$B,[11]sheet!$A:$A,0)</f>
        <v>GIA14</v>
      </c>
    </row>
    <row r="1442" spans="2:8">
      <c r="B1442" s="24" t="s">
        <v>1455</v>
      </c>
      <c r="C1442" s="25" t="s">
        <v>1456</v>
      </c>
      <c r="D1442" s="26" t="s">
        <v>1486</v>
      </c>
      <c r="E1442" s="27" t="s">
        <v>1941</v>
      </c>
      <c r="F1442" s="22" t="s">
        <v>1851</v>
      </c>
      <c r="G1442" s="17" t="str">
        <f>_xlfn.XLOOKUP(D1442,[9]ALL!$C:$C,[9]ALL!$N:$N,"Tidak Ditemukan")</f>
        <v>DWIKY REZA ARDANI WINAHARA</v>
      </c>
      <c r="H1442" s="18" t="str">
        <f>_xlfn.XLOOKUP(D1442,[11]sheet!$B:$B,[11]sheet!$A:$A,0)</f>
        <v>DPS68</v>
      </c>
    </row>
    <row r="1443" spans="2:8">
      <c r="B1443" s="24" t="s">
        <v>1455</v>
      </c>
      <c r="C1443" s="25" t="s">
        <v>1456</v>
      </c>
      <c r="D1443" s="26" t="s">
        <v>1487</v>
      </c>
      <c r="E1443" s="27" t="s">
        <v>1941</v>
      </c>
      <c r="F1443" s="22" t="s">
        <v>1851</v>
      </c>
      <c r="G1443" s="17" t="str">
        <f>_xlfn.XLOOKUP(D1443,[9]ALL!$C:$C,[9]ALL!$N:$N,"Tidak Ditemukan")</f>
        <v>NI WAYAN ELSA SEPTIANA INDRIANI</v>
      </c>
      <c r="H1443" s="18" t="str">
        <f>_xlfn.XLOOKUP(D1443,[11]sheet!$B:$B,[11]sheet!$A:$A,0)</f>
        <v>DPS53</v>
      </c>
    </row>
    <row r="1444" spans="2:8">
      <c r="B1444" s="24" t="s">
        <v>1455</v>
      </c>
      <c r="C1444" s="25" t="s">
        <v>1456</v>
      </c>
      <c r="D1444" s="26" t="s">
        <v>1488</v>
      </c>
      <c r="E1444" s="27" t="s">
        <v>1941</v>
      </c>
      <c r="F1444" s="22" t="s">
        <v>1853</v>
      </c>
      <c r="G1444" s="17" t="str">
        <f>_xlfn.XLOOKUP(D1444,[9]ALL!$C:$C,[9]ALL!$N:$N,"Tidak Ditemukan")</f>
        <v>GUSTI NGURAH ARY RAKA DARMAYASA, SE.MM</v>
      </c>
      <c r="H1444" s="18" t="str">
        <f>_xlfn.XLOOKUP(D1444,[11]sheet!$B:$B,[11]sheet!$A:$A,0)</f>
        <v>GIA09</v>
      </c>
    </row>
    <row r="1445" spans="2:8">
      <c r="B1445" s="24" t="s">
        <v>1455</v>
      </c>
      <c r="C1445" s="25" t="s">
        <v>1456</v>
      </c>
      <c r="D1445" s="26" t="s">
        <v>1489</v>
      </c>
      <c r="E1445" s="27" t="s">
        <v>1941</v>
      </c>
      <c r="F1445" s="22" t="s">
        <v>1853</v>
      </c>
      <c r="G1445" s="17" t="str">
        <f>_xlfn.XLOOKUP(D1445,[9]ALL!$C:$C,[9]ALL!$N:$N,"Tidak Ditemukan")</f>
        <v>GUSTI NGURAH ARY RAKA DARMAYASA, SE.MM</v>
      </c>
      <c r="H1445" s="18" t="str">
        <f>_xlfn.XLOOKUP(D1445,[11]sheet!$B:$B,[11]sheet!$A:$A,0)</f>
        <v>GIA11</v>
      </c>
    </row>
    <row r="1446" spans="2:8">
      <c r="B1446" s="24" t="s">
        <v>1455</v>
      </c>
      <c r="C1446" s="25" t="s">
        <v>1456</v>
      </c>
      <c r="D1446" s="26" t="s">
        <v>1490</v>
      </c>
      <c r="E1446" s="27" t="s">
        <v>1941</v>
      </c>
      <c r="F1446" s="22" t="s">
        <v>1851</v>
      </c>
      <c r="G1446" s="17" t="str">
        <f>_xlfn.XLOOKUP(D1446,[9]ALL!$C:$C,[9]ALL!$N:$N,"Tidak Ditemukan")</f>
        <v>NI WAYAN ELSA SEPTIANA INDRIANI</v>
      </c>
      <c r="H1446" s="18" t="str">
        <f>_xlfn.XLOOKUP(D1446,[11]sheet!$B:$B,[11]sheet!$A:$A,0)</f>
        <v>DPS52</v>
      </c>
    </row>
    <row r="1447" spans="2:8">
      <c r="B1447" s="24" t="s">
        <v>1455</v>
      </c>
      <c r="C1447" s="25" t="s">
        <v>1456</v>
      </c>
      <c r="D1447" s="26" t="s">
        <v>1491</v>
      </c>
      <c r="E1447" s="27" t="s">
        <v>1941</v>
      </c>
      <c r="F1447" s="22" t="s">
        <v>1851</v>
      </c>
      <c r="G1447" s="17" t="str">
        <f>_xlfn.XLOOKUP(D1447,[9]ALL!$C:$C,[9]ALL!$N:$N,"Tidak Ditemukan")</f>
        <v>KADEK DWIPA ANGGARASTRA</v>
      </c>
      <c r="H1447" s="18" t="str">
        <f>_xlfn.XLOOKUP(D1447,[11]sheet!$B:$B,[11]sheet!$A:$A,0)</f>
        <v>DPS05</v>
      </c>
    </row>
    <row r="1448" spans="2:8">
      <c r="B1448" s="24" t="s">
        <v>1455</v>
      </c>
      <c r="C1448" s="25" t="s">
        <v>1456</v>
      </c>
      <c r="D1448" s="26" t="s">
        <v>1492</v>
      </c>
      <c r="E1448" s="27" t="s">
        <v>1916</v>
      </c>
      <c r="F1448" s="22" t="s">
        <v>1855</v>
      </c>
      <c r="G1448" s="17" t="str">
        <f>_xlfn.XLOOKUP(D1448,[9]ALL!$C:$C,[9]ALL!$N:$N,"Tidak Ditemukan")</f>
        <v>MUHAMMAD TONY NUGRAHA</v>
      </c>
      <c r="H1448" s="18" t="str">
        <f>_xlfn.XLOOKUP(D1448,[11]sheet!$B:$B,[11]sheet!$A:$A,0)</f>
        <v>TAN03</v>
      </c>
    </row>
    <row r="1449" spans="2:8">
      <c r="B1449" s="24" t="s">
        <v>1455</v>
      </c>
      <c r="C1449" s="25" t="s">
        <v>1456</v>
      </c>
      <c r="D1449" s="26" t="s">
        <v>1493</v>
      </c>
      <c r="E1449" s="27" t="s">
        <v>1916</v>
      </c>
      <c r="F1449" s="22" t="s">
        <v>1855</v>
      </c>
      <c r="G1449" s="17" t="str">
        <f>_xlfn.XLOOKUP(D1449,[9]ALL!$C:$C,[9]ALL!$N:$N,"Tidak Ditemukan")</f>
        <v>Abi Hilmawan</v>
      </c>
      <c r="H1449" s="18" t="str">
        <f>_xlfn.XLOOKUP(D1449,[11]sheet!$B:$B,[11]sheet!$A:$A,0)</f>
        <v>SLO02B</v>
      </c>
    </row>
    <row r="1450" spans="2:8">
      <c r="B1450" s="24" t="s">
        <v>1455</v>
      </c>
      <c r="C1450" s="25" t="s">
        <v>1456</v>
      </c>
      <c r="D1450" s="26" t="s">
        <v>1494</v>
      </c>
      <c r="E1450" s="27" t="s">
        <v>1916</v>
      </c>
      <c r="F1450" s="22" t="s">
        <v>1856</v>
      </c>
      <c r="G1450" s="17" t="str">
        <f>_xlfn.XLOOKUP(D1450,[9]ALL!$C:$C,[9]ALL!$N:$N,"Tidak Ditemukan")</f>
        <v>CICI TRISNAWATI NGGILLI</v>
      </c>
      <c r="H1450" s="18" t="str">
        <f>_xlfn.XLOOKUP(D1450,[11]sheet!$B:$B,[11]sheet!$A:$A,0)</f>
        <v>TCABU021</v>
      </c>
    </row>
    <row r="1451" spans="2:8">
      <c r="B1451" s="24" t="s">
        <v>1455</v>
      </c>
      <c r="C1451" s="25" t="s">
        <v>1456</v>
      </c>
      <c r="D1451" s="26" t="s">
        <v>1495</v>
      </c>
      <c r="E1451" s="27" t="s">
        <v>1916</v>
      </c>
      <c r="F1451" s="22" t="s">
        <v>1856</v>
      </c>
      <c r="G1451" s="17" t="str">
        <f>_xlfn.XLOOKUP(D1451,[9]ALL!$C:$C,[9]ALL!$N:$N,"Tidak Ditemukan")</f>
        <v>PETRUS TRIMULIA WANGGA DALA</v>
      </c>
      <c r="H1451" s="18" t="str">
        <f>_xlfn.XLOOKUP(D1451,[11]sheet!$B:$B,[11]sheet!$A:$A,0)</f>
        <v>LKA05</v>
      </c>
    </row>
    <row r="1452" spans="2:8">
      <c r="B1452" s="24" t="s">
        <v>1455</v>
      </c>
      <c r="C1452" s="25" t="s">
        <v>1456</v>
      </c>
      <c r="D1452" s="26" t="s">
        <v>1496</v>
      </c>
      <c r="E1452" s="27" t="s">
        <v>1916</v>
      </c>
      <c r="F1452" s="22" t="s">
        <v>1857</v>
      </c>
      <c r="G1452" s="17" t="str">
        <f>_xlfn.XLOOKUP(D1452,[9]ALL!$C:$C,[9]ALL!$N:$N,"Tidak Ditemukan")</f>
        <v>SYARIFUDDIN</v>
      </c>
      <c r="H1452" s="18" t="str">
        <f>_xlfn.XLOOKUP(D1452,[11]sheet!$B:$B,[11]sheet!$A:$A,0)</f>
        <v>WHO13</v>
      </c>
    </row>
    <row r="1453" spans="2:8">
      <c r="B1453" s="24" t="s">
        <v>1455</v>
      </c>
      <c r="C1453" s="25" t="s">
        <v>1456</v>
      </c>
      <c r="D1453" s="26" t="s">
        <v>1497</v>
      </c>
      <c r="E1453" s="27" t="s">
        <v>1916</v>
      </c>
      <c r="F1453" s="22" t="s">
        <v>1855</v>
      </c>
      <c r="G1453" s="17" t="str">
        <f>_xlfn.XLOOKUP(D1453,[9]ALL!$C:$C,[9]ALL!$N:$N,"Tidak Ditemukan")</f>
        <v>Suhardi</v>
      </c>
      <c r="H1453" s="18" t="str">
        <f>_xlfn.XLOOKUP(D1453,[11]sheet!$B:$B,[11]sheet!$A:$A,0)</f>
        <v>PYW07A</v>
      </c>
    </row>
    <row r="1454" spans="2:8">
      <c r="B1454" s="24" t="s">
        <v>1455</v>
      </c>
      <c r="C1454" s="25" t="s">
        <v>1456</v>
      </c>
      <c r="D1454" s="26" t="s">
        <v>1498</v>
      </c>
      <c r="E1454" s="27" t="s">
        <v>1916</v>
      </c>
      <c r="F1454" s="22" t="s">
        <v>1857</v>
      </c>
      <c r="G1454" s="17" t="str">
        <f>_xlfn.XLOOKUP(D1454,[9]ALL!$C:$C,[9]ALL!$N:$N,"Tidak Ditemukan")</f>
        <v>M. SALAHUDIN</v>
      </c>
      <c r="H1454" s="18" t="str">
        <f>_xlfn.XLOOKUP(D1454,[11]sheet!$B:$B,[11]sheet!$A:$A,0)</f>
        <v>DPU07</v>
      </c>
    </row>
    <row r="1455" spans="2:8">
      <c r="B1455" s="24" t="s">
        <v>1455</v>
      </c>
      <c r="C1455" s="25" t="s">
        <v>1456</v>
      </c>
      <c r="D1455" s="26" t="s">
        <v>1499</v>
      </c>
      <c r="E1455" s="27" t="s">
        <v>1916</v>
      </c>
      <c r="F1455" s="22" t="s">
        <v>1855</v>
      </c>
      <c r="G1455" s="17" t="str">
        <f>_xlfn.XLOOKUP(D1455,[9]ALL!$C:$C,[9]ALL!$N:$N,"Tidak Ditemukan")</f>
        <v>Abi Hilmawan</v>
      </c>
      <c r="H1455" s="18" t="str">
        <f>_xlfn.XLOOKUP(D1455,[11]sheet!$B:$B,[11]sheet!$A:$A,0)</f>
        <v>SLO08A</v>
      </c>
    </row>
    <row r="1456" spans="2:8">
      <c r="B1456" s="24" t="s">
        <v>1455</v>
      </c>
      <c r="C1456" s="25" t="s">
        <v>1456</v>
      </c>
      <c r="D1456" s="26" t="s">
        <v>1500</v>
      </c>
      <c r="E1456" s="27" t="s">
        <v>1916</v>
      </c>
      <c r="F1456" s="22" t="s">
        <v>1857</v>
      </c>
      <c r="G1456" s="17" t="str">
        <f>_xlfn.XLOOKUP(D1456,[9]ALL!$C:$C,[9]ALL!$N:$N,"Tidak Ditemukan")</f>
        <v>RITA HERMAWATI</v>
      </c>
      <c r="H1456" s="18" t="str">
        <f>_xlfn.XLOOKUP(D1456,[11]sheet!$B:$B,[11]sheet!$A:$A,0)</f>
        <v>TAW05</v>
      </c>
    </row>
    <row r="1457" spans="2:8">
      <c r="B1457" s="24" t="s">
        <v>1455</v>
      </c>
      <c r="C1457" s="25" t="s">
        <v>1456</v>
      </c>
      <c r="D1457" s="26" t="s">
        <v>1501</v>
      </c>
      <c r="E1457" s="27" t="s">
        <v>1916</v>
      </c>
      <c r="F1457" s="22" t="s">
        <v>1857</v>
      </c>
      <c r="G1457" s="17" t="str">
        <f>_xlfn.XLOOKUP(D1457,[9]ALL!$C:$C,[9]ALL!$N:$N,"Tidak Ditemukan")</f>
        <v>DENI SUSATYO</v>
      </c>
      <c r="H1457" s="18" t="str">
        <f>_xlfn.XLOOKUP(D1457,[11]sheet!$B:$B,[11]sheet!$A:$A,0)</f>
        <v>SWW10</v>
      </c>
    </row>
    <row r="1458" spans="2:8">
      <c r="B1458" s="24" t="s">
        <v>1455</v>
      </c>
      <c r="C1458" s="25" t="s">
        <v>1456</v>
      </c>
      <c r="D1458" s="26" t="s">
        <v>1502</v>
      </c>
      <c r="E1458" s="27" t="s">
        <v>1916</v>
      </c>
      <c r="F1458" s="22" t="s">
        <v>1855</v>
      </c>
      <c r="G1458" s="17" t="str">
        <f>_xlfn.XLOOKUP(D1458,[9]ALL!$C:$C,[9]ALL!$N:$N,"Tidak Ditemukan")</f>
        <v>MUHAMMAD TONY NUGRAHA</v>
      </c>
      <c r="H1458" s="18" t="str">
        <f>_xlfn.XLOOKUP(D1458,[11]sheet!$B:$B,[11]sheet!$A:$A,0)</f>
        <v>GER05</v>
      </c>
    </row>
    <row r="1459" spans="2:8">
      <c r="B1459" s="24" t="s">
        <v>1455</v>
      </c>
      <c r="C1459" s="25" t="s">
        <v>1456</v>
      </c>
      <c r="D1459" s="26" t="s">
        <v>1503</v>
      </c>
      <c r="E1459" s="27" t="s">
        <v>1916</v>
      </c>
      <c r="F1459" s="22" t="s">
        <v>1855</v>
      </c>
      <c r="G1459" s="17" t="str">
        <f>_xlfn.XLOOKUP(D1459,[9]ALL!$C:$C,[9]ALL!$N:$N,"Tidak Ditemukan")</f>
        <v>MUHAMMAD JUMADIL</v>
      </c>
      <c r="H1459" s="18" t="str">
        <f>_xlfn.XLOOKUP(D1459,[11]sheet!$B:$B,[11]sheet!$A:$A,0)</f>
        <v>AMI15</v>
      </c>
    </row>
    <row r="1460" spans="2:8">
      <c r="B1460" s="24" t="s">
        <v>1455</v>
      </c>
      <c r="C1460" s="25" t="s">
        <v>1456</v>
      </c>
      <c r="D1460" s="26" t="s">
        <v>1504</v>
      </c>
      <c r="E1460" s="27" t="s">
        <v>1916</v>
      </c>
      <c r="F1460" s="22" t="s">
        <v>1856</v>
      </c>
      <c r="G1460" s="17" t="str">
        <f>_xlfn.XLOOKUP(D1460,[9]ALL!$C:$C,[9]ALL!$N:$N,"Tidak Ditemukan")</f>
        <v>EKAYASA EBENHAEZER SANDY KALLA</v>
      </c>
      <c r="H1460" s="18" t="str">
        <f>_xlfn.XLOOKUP(D1460,[11]sheet!$B:$B,[11]sheet!$A:$A,0)</f>
        <v>KOE11</v>
      </c>
    </row>
    <row r="1461" spans="2:8">
      <c r="B1461" s="24" t="s">
        <v>1455</v>
      </c>
      <c r="C1461" s="25" t="s">
        <v>1456</v>
      </c>
      <c r="D1461" s="26" t="s">
        <v>1505</v>
      </c>
      <c r="E1461" s="27" t="s">
        <v>1916</v>
      </c>
      <c r="F1461" s="22" t="s">
        <v>1856</v>
      </c>
      <c r="G1461" s="17" t="str">
        <f>_xlfn.XLOOKUP(D1461,[9]ALL!$C:$C,[9]ALL!$N:$N,"Tidak Ditemukan")</f>
        <v>CICI TRISNAWATI NGGILLI</v>
      </c>
      <c r="H1461" s="18" t="str">
        <f>_xlfn.XLOOKUP(D1461,[11]sheet!$B:$B,[11]sheet!$A:$A,0)</f>
        <v>ABU01</v>
      </c>
    </row>
    <row r="1462" spans="2:8">
      <c r="B1462" s="24" t="s">
        <v>1455</v>
      </c>
      <c r="C1462" s="25" t="s">
        <v>1456</v>
      </c>
      <c r="D1462" s="26" t="s">
        <v>1506</v>
      </c>
      <c r="E1462" s="27" t="s">
        <v>1916</v>
      </c>
      <c r="F1462" s="22" t="s">
        <v>1856</v>
      </c>
      <c r="G1462" s="17" t="str">
        <f>_xlfn.XLOOKUP(D1462,[9]ALL!$C:$C,[9]ALL!$N:$N,"Tidak Ditemukan")</f>
        <v>ALOYSIUS RIWANTO</v>
      </c>
      <c r="H1462" s="18" t="str">
        <f>_xlfn.XLOOKUP(D1462,[11]sheet!$B:$B,[11]sheet!$A:$A,0)</f>
        <v>BOR01</v>
      </c>
    </row>
    <row r="1463" spans="2:8">
      <c r="B1463" s="24" t="s">
        <v>1455</v>
      </c>
      <c r="C1463" s="25" t="s">
        <v>1456</v>
      </c>
      <c r="D1463" s="26" t="s">
        <v>1507</v>
      </c>
      <c r="E1463" s="27" t="s">
        <v>1916</v>
      </c>
      <c r="F1463" s="22" t="s">
        <v>1857</v>
      </c>
      <c r="G1463" s="17" t="str">
        <f>_xlfn.XLOOKUP(D1463,[9]ALL!$C:$C,[9]ALL!$N:$N,"Tidak Ditemukan")</f>
        <v>SYARIFUDDIN</v>
      </c>
      <c r="H1463" s="18" t="str">
        <f>_xlfn.XLOOKUP(D1463,[11]sheet!$B:$B,[11]sheet!$A:$A,0)</f>
        <v>WHO01</v>
      </c>
    </row>
    <row r="1464" spans="2:8">
      <c r="B1464" s="24" t="s">
        <v>1455</v>
      </c>
      <c r="C1464" s="25" t="s">
        <v>1456</v>
      </c>
      <c r="D1464" s="26" t="s">
        <v>1508</v>
      </c>
      <c r="E1464" s="27" t="s">
        <v>1916</v>
      </c>
      <c r="F1464" s="22" t="s">
        <v>1856</v>
      </c>
      <c r="G1464" s="17" t="str">
        <f>_xlfn.XLOOKUP(D1464,[9]ALL!$C:$C,[9]ALL!$N:$N,"Tidak Ditemukan")</f>
        <v>CICI TRISNAWATI NGGILLI</v>
      </c>
      <c r="H1464" s="18" t="str">
        <f>_xlfn.XLOOKUP(D1464,[11]sheet!$B:$B,[11]sheet!$A:$A,0)</f>
        <v>KEF01</v>
      </c>
    </row>
    <row r="1465" spans="2:8">
      <c r="B1465" s="24" t="s">
        <v>1455</v>
      </c>
      <c r="C1465" s="25" t="s">
        <v>1456</v>
      </c>
      <c r="D1465" s="26" t="s">
        <v>1509</v>
      </c>
      <c r="E1465" s="27" t="s">
        <v>1916</v>
      </c>
      <c r="F1465" s="22" t="s">
        <v>1856</v>
      </c>
      <c r="G1465" s="17" t="str">
        <f>_xlfn.XLOOKUP(D1465,[9]ALL!$C:$C,[9]ALL!$N:$N,"Tidak Ditemukan")</f>
        <v>CICI TRISNAWATI NGGILLI</v>
      </c>
      <c r="H1465" s="18" t="str">
        <f>_xlfn.XLOOKUP(D1465,[11]sheet!$B:$B,[11]sheet!$A:$A,0)</f>
        <v>BET01</v>
      </c>
    </row>
    <row r="1466" spans="2:8">
      <c r="B1466" s="24" t="s">
        <v>1455</v>
      </c>
      <c r="C1466" s="25" t="s">
        <v>1456</v>
      </c>
      <c r="D1466" s="26" t="s">
        <v>1510</v>
      </c>
      <c r="E1466" s="27" t="s">
        <v>1916</v>
      </c>
      <c r="F1466" s="22" t="s">
        <v>1856</v>
      </c>
      <c r="G1466" s="17" t="str">
        <f>_xlfn.XLOOKUP(D1466,[9]ALL!$C:$C,[9]ALL!$N:$N,"Tidak Ditemukan")</f>
        <v>PETRUS TRIMULIA WANGGA DALA</v>
      </c>
      <c r="H1466" s="18" t="str">
        <f>_xlfn.XLOOKUP(D1466,[11]sheet!$B:$B,[11]sheet!$A:$A,0)</f>
        <v>ENE01</v>
      </c>
    </row>
    <row r="1467" spans="2:8">
      <c r="B1467" s="24" t="s">
        <v>1455</v>
      </c>
      <c r="C1467" s="25" t="s">
        <v>1456</v>
      </c>
      <c r="D1467" s="26" t="s">
        <v>1511</v>
      </c>
      <c r="E1467" s="27" t="s">
        <v>1916</v>
      </c>
      <c r="F1467" s="22" t="s">
        <v>1855</v>
      </c>
      <c r="G1467" s="17" t="str">
        <f>_xlfn.XLOOKUP(D1467,[9]ALL!$C:$C,[9]ALL!$N:$N,"Tidak Ditemukan")</f>
        <v>Abi Hilmawan</v>
      </c>
      <c r="H1467" s="18" t="str">
        <f>_xlfn.XLOOKUP(D1467,[11]sheet!$B:$B,[11]sheet!$A:$A,0)</f>
        <v>SLO01</v>
      </c>
    </row>
    <row r="1468" spans="2:8">
      <c r="B1468" s="24" t="s">
        <v>1455</v>
      </c>
      <c r="C1468" s="25" t="s">
        <v>1456</v>
      </c>
      <c r="D1468" s="26" t="s">
        <v>1512</v>
      </c>
      <c r="E1468" s="27" t="s">
        <v>1916</v>
      </c>
      <c r="F1468" s="22" t="s">
        <v>1856</v>
      </c>
      <c r="G1468" s="17" t="str">
        <f>_xlfn.XLOOKUP(D1468,[9]ALL!$C:$C,[9]ALL!$N:$N,"Tidak Ditemukan")</f>
        <v>CHINDY BIRE</v>
      </c>
      <c r="H1468" s="18" t="str">
        <f>_xlfn.XLOOKUP(D1468,[11]sheet!$B:$B,[11]sheet!$A:$A,0)</f>
        <v>OEL01</v>
      </c>
    </row>
    <row r="1469" spans="2:8">
      <c r="B1469" s="24" t="s">
        <v>1455</v>
      </c>
      <c r="C1469" s="25" t="s">
        <v>1456</v>
      </c>
      <c r="D1469" s="26" t="s">
        <v>1513</v>
      </c>
      <c r="E1469" s="27" t="s">
        <v>1916</v>
      </c>
      <c r="F1469" s="22" t="s">
        <v>1856</v>
      </c>
      <c r="G1469" s="17" t="str">
        <f>_xlfn.XLOOKUP(D1469,[9]ALL!$C:$C,[9]ALL!$N:$N,"Tidak Ditemukan")</f>
        <v>MANAHAN SIMATUPANG SIBURIAN</v>
      </c>
      <c r="H1469" s="18" t="str">
        <f>_xlfn.XLOOKUP(D1469,[11]sheet!$B:$B,[11]sheet!$A:$A,0)</f>
        <v>KOE10</v>
      </c>
    </row>
    <row r="1470" spans="2:8">
      <c r="B1470" s="24" t="s">
        <v>1455</v>
      </c>
      <c r="C1470" s="25" t="s">
        <v>1456</v>
      </c>
      <c r="D1470" s="26" t="s">
        <v>1514</v>
      </c>
      <c r="E1470" s="27" t="s">
        <v>1916</v>
      </c>
      <c r="F1470" s="22" t="s">
        <v>1856</v>
      </c>
      <c r="G1470" s="17" t="str">
        <f>_xlfn.XLOOKUP(D1470,[9]ALL!$C:$C,[9]ALL!$N:$N,"Tidak Ditemukan")</f>
        <v>ADRIAN ALFANDION BENU</v>
      </c>
      <c r="H1470" s="18" t="str">
        <f>_xlfn.XLOOKUP(D1470,[11]sheet!$B:$B,[11]sheet!$A:$A,0)</f>
        <v>KOE08</v>
      </c>
    </row>
    <row r="1471" spans="2:8">
      <c r="B1471" s="24" t="s">
        <v>1455</v>
      </c>
      <c r="C1471" s="25" t="s">
        <v>1456</v>
      </c>
      <c r="D1471" s="26" t="s">
        <v>1515</v>
      </c>
      <c r="E1471" s="27" t="s">
        <v>1916</v>
      </c>
      <c r="F1471" s="22" t="s">
        <v>1855</v>
      </c>
      <c r="G1471" s="17" t="str">
        <f>_xlfn.XLOOKUP(D1471,[9]ALL!$C:$C,[9]ALL!$N:$N,"Tidak Ditemukan")</f>
        <v>MUHAMMAD JUMADIL</v>
      </c>
      <c r="H1471" s="18" t="str">
        <f>_xlfn.XLOOKUP(D1471,[11]sheet!$B:$B,[11]sheet!$A:$A,0)</f>
        <v>AMI10</v>
      </c>
    </row>
    <row r="1472" spans="2:8">
      <c r="B1472" s="24" t="s">
        <v>1455</v>
      </c>
      <c r="C1472" s="25" t="s">
        <v>1456</v>
      </c>
      <c r="D1472" s="26" t="s">
        <v>1516</v>
      </c>
      <c r="E1472" s="27" t="s">
        <v>1916</v>
      </c>
      <c r="F1472" s="22" t="s">
        <v>1855</v>
      </c>
      <c r="G1472" s="17" t="str">
        <f>_xlfn.XLOOKUP(D1472,[9]ALL!$C:$C,[9]ALL!$N:$N,"Tidak Ditemukan")</f>
        <v>MUHAMMAD JUMADIL</v>
      </c>
      <c r="H1472" s="18" t="str">
        <f>_xlfn.XLOOKUP(D1472,[11]sheet!$B:$B,[11]sheet!$A:$A,0)</f>
        <v>AMI06</v>
      </c>
    </row>
    <row r="1473" spans="2:8">
      <c r="B1473" s="24" t="s">
        <v>1455</v>
      </c>
      <c r="C1473" s="25" t="s">
        <v>1456</v>
      </c>
      <c r="D1473" s="26" t="s">
        <v>1517</v>
      </c>
      <c r="E1473" s="27" t="s">
        <v>1916</v>
      </c>
      <c r="F1473" s="22" t="s">
        <v>1855</v>
      </c>
      <c r="G1473" s="17" t="str">
        <f>_xlfn.XLOOKUP(D1473,[9]ALL!$C:$C,[9]ALL!$N:$N,"Tidak Ditemukan")</f>
        <v>MUHAMMAD JUMADIL</v>
      </c>
      <c r="H1473" s="18" t="str">
        <f>_xlfn.XLOOKUP(D1473,[11]sheet!$B:$B,[11]sheet!$A:$A,0)</f>
        <v>AMI12</v>
      </c>
    </row>
    <row r="1474" spans="2:8">
      <c r="B1474" s="24" t="s">
        <v>1455</v>
      </c>
      <c r="C1474" s="25" t="s">
        <v>1456</v>
      </c>
      <c r="D1474" s="26" t="s">
        <v>1518</v>
      </c>
      <c r="E1474" s="27" t="s">
        <v>1916</v>
      </c>
      <c r="F1474" s="22" t="s">
        <v>1856</v>
      </c>
      <c r="G1474" s="17" t="str">
        <f>_xlfn.XLOOKUP(D1474,[9]ALL!$C:$C,[9]ALL!$N:$N,"Tidak Ditemukan")</f>
        <v>CHINDY BIRE</v>
      </c>
      <c r="H1474" s="18" t="str">
        <f>_xlfn.XLOOKUP(D1474,[11]sheet!$B:$B,[11]sheet!$A:$A,0)</f>
        <v>BAA01</v>
      </c>
    </row>
    <row r="1475" spans="2:8">
      <c r="B1475" s="24" t="s">
        <v>1455</v>
      </c>
      <c r="C1475" s="25" t="s">
        <v>1456</v>
      </c>
      <c r="D1475" s="26" t="s">
        <v>1519</v>
      </c>
      <c r="E1475" s="27" t="s">
        <v>1916</v>
      </c>
      <c r="F1475" s="22" t="s">
        <v>1856</v>
      </c>
      <c r="G1475" s="17" t="str">
        <f>_xlfn.XLOOKUP(D1475,[9]ALL!$C:$C,[9]ALL!$N:$N,"Tidak Ditemukan")</f>
        <v>JUNEIDI ANDRI MANDALA</v>
      </c>
      <c r="H1475" s="18" t="str">
        <f>_xlfn.XLOOKUP(D1475,[11]sheet!$B:$B,[11]sheet!$A:$A,0)</f>
        <v>KOE03</v>
      </c>
    </row>
    <row r="1476" spans="2:8">
      <c r="B1476" s="24" t="s">
        <v>1455</v>
      </c>
      <c r="C1476" s="25" t="s">
        <v>1456</v>
      </c>
      <c r="D1476" s="26" t="s">
        <v>1520</v>
      </c>
      <c r="E1476" s="27" t="s">
        <v>1916</v>
      </c>
      <c r="F1476" s="22" t="s">
        <v>1856</v>
      </c>
      <c r="G1476" s="17" t="str">
        <f>_xlfn.XLOOKUP(D1476,[9]ALL!$C:$C,[9]ALL!$N:$N,"Tidak Ditemukan")</f>
        <v>FELIX DEMASIUS FOENAY</v>
      </c>
      <c r="H1476" s="18" t="str">
        <f>_xlfn.XLOOKUP(D1476,[11]sheet!$B:$B,[11]sheet!$A:$A,0)</f>
        <v>KOE01</v>
      </c>
    </row>
    <row r="1477" spans="2:8">
      <c r="B1477" s="24" t="s">
        <v>1455</v>
      </c>
      <c r="C1477" s="25" t="s">
        <v>1456</v>
      </c>
      <c r="D1477" s="26" t="s">
        <v>1521</v>
      </c>
      <c r="E1477" s="27" t="s">
        <v>1916</v>
      </c>
      <c r="F1477" s="22" t="s">
        <v>1855</v>
      </c>
      <c r="G1477" s="17" t="str">
        <f>_xlfn.XLOOKUP(D1477,[9]ALL!$C:$C,[9]ALL!$N:$N,"Tidak Ditemukan")</f>
        <v>MUHAMMAD JUMADIL</v>
      </c>
      <c r="H1477" s="18" t="str">
        <f>_xlfn.XLOOKUP(D1477,[11]sheet!$B:$B,[11]sheet!$A:$A,0)</f>
        <v>AMI01</v>
      </c>
    </row>
    <row r="1478" spans="2:8">
      <c r="B1478" s="24" t="s">
        <v>1455</v>
      </c>
      <c r="C1478" s="25" t="s">
        <v>1456</v>
      </c>
      <c r="D1478" s="26" t="s">
        <v>1522</v>
      </c>
      <c r="E1478" s="27" t="s">
        <v>1916</v>
      </c>
      <c r="F1478" s="22" t="s">
        <v>1856</v>
      </c>
      <c r="G1478" s="17" t="str">
        <f>_xlfn.XLOOKUP(D1478,[9]ALL!$C:$C,[9]ALL!$N:$N,"Tidak Ditemukan")</f>
        <v>ARMIYATI BULU</v>
      </c>
      <c r="H1478" s="18" t="str">
        <f>_xlfn.XLOOKUP(D1478,[11]sheet!$B:$B,[11]sheet!$A:$A,0)</f>
        <v>WBK01</v>
      </c>
    </row>
    <row r="1479" spans="2:8">
      <c r="B1479" s="24" t="s">
        <v>1455</v>
      </c>
      <c r="C1479" s="25" t="s">
        <v>1456</v>
      </c>
      <c r="D1479" s="26" t="s">
        <v>1523</v>
      </c>
      <c r="E1479" s="27" t="s">
        <v>1916</v>
      </c>
      <c r="F1479" s="22" t="s">
        <v>1856</v>
      </c>
      <c r="G1479" s="17" t="str">
        <f>_xlfn.XLOOKUP(D1479,[9]ALL!$C:$C,[9]ALL!$N:$N,"Tidak Ditemukan")</f>
        <v>PETRUS TRIMULIA WANGGA DALA</v>
      </c>
      <c r="H1479" s="18" t="str">
        <f>_xlfn.XLOOKUP(D1479,[11]sheet!$B:$B,[11]sheet!$A:$A,0)</f>
        <v>MOF01</v>
      </c>
    </row>
    <row r="1480" spans="2:8">
      <c r="B1480" s="24" t="s">
        <v>1455</v>
      </c>
      <c r="C1480" s="25" t="s">
        <v>1456</v>
      </c>
      <c r="D1480" s="26" t="s">
        <v>1524</v>
      </c>
      <c r="E1480" s="27" t="s">
        <v>1916</v>
      </c>
      <c r="F1480" s="22" t="s">
        <v>1856</v>
      </c>
      <c r="G1480" s="17" t="str">
        <f>_xlfn.XLOOKUP(D1480,[9]ALL!$C:$C,[9]ALL!$N:$N,"Tidak Ditemukan")</f>
        <v>CICI TRISNAWATI NGGILLI</v>
      </c>
      <c r="H1480" s="18" t="str">
        <f>_xlfn.XLOOKUP(D1480,[11]sheet!$B:$B,[11]sheet!$A:$A,0)</f>
        <v>SOE01</v>
      </c>
    </row>
    <row r="1481" spans="2:8">
      <c r="B1481" s="24" t="s">
        <v>1455</v>
      </c>
      <c r="C1481" s="25" t="s">
        <v>1456</v>
      </c>
      <c r="D1481" s="26" t="s">
        <v>1525</v>
      </c>
      <c r="E1481" s="27" t="s">
        <v>1916</v>
      </c>
      <c r="F1481" s="22" t="s">
        <v>1855</v>
      </c>
      <c r="G1481" s="17" t="str">
        <f>_xlfn.XLOOKUP(D1481,[9]ALL!$C:$C,[9]ALL!$N:$N,"Tidak Ditemukan")</f>
        <v>MUHAMMAD JUMADIL</v>
      </c>
      <c r="H1481" s="18" t="str">
        <f>_xlfn.XLOOKUP(D1481,[11]sheet!$B:$B,[11]sheet!$A:$A,0)</f>
        <v>AMI888</v>
      </c>
    </row>
    <row r="1482" spans="2:8">
      <c r="B1482" s="24" t="s">
        <v>1455</v>
      </c>
      <c r="C1482" s="25" t="s">
        <v>1456</v>
      </c>
      <c r="D1482" s="26" t="s">
        <v>1526</v>
      </c>
      <c r="E1482" s="27" t="s">
        <v>1916</v>
      </c>
      <c r="F1482" s="22" t="s">
        <v>1856</v>
      </c>
      <c r="G1482" s="17" t="str">
        <f>_xlfn.XLOOKUP(D1482,[9]ALL!$C:$C,[9]ALL!$N:$N,"Tidak Ditemukan")</f>
        <v>PUTRY PRATIWY ELISABETH KAMEO</v>
      </c>
      <c r="H1482" s="18" t="str">
        <f>_xlfn.XLOOKUP(D1482,[11]sheet!$B:$B,[11]sheet!$A:$A,0)</f>
        <v>KOE02</v>
      </c>
    </row>
    <row r="1483" spans="2:8">
      <c r="B1483" s="24" t="s">
        <v>1455</v>
      </c>
      <c r="C1483" s="25" t="s">
        <v>1456</v>
      </c>
      <c r="D1483" s="26" t="s">
        <v>1527</v>
      </c>
      <c r="E1483" s="27" t="s">
        <v>1916</v>
      </c>
      <c r="F1483" s="22" t="s">
        <v>1857</v>
      </c>
      <c r="G1483" s="17" t="str">
        <f>_xlfn.XLOOKUP(D1483,[9]ALL!$C:$C,[9]ALL!$N:$N,"Tidak Ditemukan")</f>
        <v>M. SALAHUDIN</v>
      </c>
      <c r="H1483" s="18" t="str">
        <f>_xlfn.XLOOKUP(D1483,[11]sheet!$B:$B,[11]sheet!$A:$A,0)</f>
        <v>DPU01</v>
      </c>
    </row>
    <row r="1484" spans="2:8">
      <c r="B1484" s="24" t="s">
        <v>1455</v>
      </c>
      <c r="C1484" s="25" t="s">
        <v>1456</v>
      </c>
      <c r="D1484" s="26" t="s">
        <v>1528</v>
      </c>
      <c r="E1484" s="27" t="s">
        <v>1916</v>
      </c>
      <c r="F1484" s="22" t="s">
        <v>1856</v>
      </c>
      <c r="G1484" s="17" t="str">
        <f>_xlfn.XLOOKUP(D1484,[9]ALL!$C:$C,[9]ALL!$N:$N,"Tidak Ditemukan")</f>
        <v>ARMIYATI BULU</v>
      </c>
      <c r="H1484" s="18" t="str">
        <f>_xlfn.XLOOKUP(D1484,[11]sheet!$B:$B,[11]sheet!$A:$A,0)</f>
        <v>WGP01</v>
      </c>
    </row>
    <row r="1485" spans="2:8">
      <c r="B1485" s="24" t="s">
        <v>1455</v>
      </c>
      <c r="C1485" s="25" t="s">
        <v>1456</v>
      </c>
      <c r="D1485" s="26" t="s">
        <v>1529</v>
      </c>
      <c r="E1485" s="27" t="s">
        <v>1916</v>
      </c>
      <c r="F1485" s="22" t="s">
        <v>1856</v>
      </c>
      <c r="G1485" s="17" t="str">
        <f>_xlfn.XLOOKUP(D1485,[9]ALL!$C:$C,[9]ALL!$N:$N,"Tidak Ditemukan")</f>
        <v>ISMAIL ABDURAHMAN MARO</v>
      </c>
      <c r="H1485" s="18" t="str">
        <f>_xlfn.XLOOKUP(D1485,[11]sheet!$B:$B,[11]sheet!$A:$A,0)</f>
        <v>KOE05</v>
      </c>
    </row>
    <row r="1486" spans="2:8">
      <c r="B1486" s="24" t="s">
        <v>1455</v>
      </c>
      <c r="C1486" s="25" t="s">
        <v>1456</v>
      </c>
      <c r="D1486" s="26" t="s">
        <v>1530</v>
      </c>
      <c r="E1486" s="27" t="s">
        <v>1916</v>
      </c>
      <c r="F1486" s="22" t="s">
        <v>1856</v>
      </c>
      <c r="G1486" s="17" t="str">
        <f>_xlfn.XLOOKUP(D1486,[9]ALL!$C:$C,[9]ALL!$N:$N,"Tidak Ditemukan")</f>
        <v>ALOYSIUS RIWANTO</v>
      </c>
      <c r="H1486" s="18" t="str">
        <f>_xlfn.XLOOKUP(D1486,[11]sheet!$B:$B,[11]sheet!$A:$A,0)</f>
        <v>RTG01</v>
      </c>
    </row>
    <row r="1487" spans="2:8">
      <c r="B1487" s="24" t="s">
        <v>1455</v>
      </c>
      <c r="C1487" s="25" t="s">
        <v>1456</v>
      </c>
      <c r="D1487" s="26" t="s">
        <v>1531</v>
      </c>
      <c r="E1487" s="27" t="s">
        <v>1916</v>
      </c>
      <c r="F1487" s="22" t="s">
        <v>1856</v>
      </c>
      <c r="G1487" s="17" t="str">
        <f>_xlfn.XLOOKUP(D1487,[9]ALL!$C:$C,[9]ALL!$N:$N,"Tidak Ditemukan")</f>
        <v>ALOYSIUS RIWANTO</v>
      </c>
      <c r="H1487" s="18" t="str">
        <f>_xlfn.XLOOKUP(D1487,[11]sheet!$B:$B,[11]sheet!$A:$A,0)</f>
        <v>MBY01</v>
      </c>
    </row>
    <row r="1488" spans="2:8">
      <c r="B1488" s="24" t="s">
        <v>1455</v>
      </c>
      <c r="C1488" s="25" t="s">
        <v>1456</v>
      </c>
      <c r="D1488" s="26" t="s">
        <v>1532</v>
      </c>
      <c r="E1488" s="27" t="s">
        <v>1916</v>
      </c>
      <c r="F1488" s="22" t="s">
        <v>1856</v>
      </c>
      <c r="G1488" s="17" t="str">
        <f>_xlfn.XLOOKUP(D1488,[9]ALL!$C:$C,[9]ALL!$N:$N,"Tidak Ditemukan")</f>
        <v>PETRUS TRIMULIA WANGGA DALA</v>
      </c>
      <c r="H1488" s="18" t="str">
        <f>_xlfn.XLOOKUP(D1488,[11]sheet!$B:$B,[11]sheet!$A:$A,0)</f>
        <v>LEW01</v>
      </c>
    </row>
    <row r="1489" spans="2:8">
      <c r="B1489" s="24" t="s">
        <v>1455</v>
      </c>
      <c r="C1489" s="25" t="s">
        <v>1456</v>
      </c>
      <c r="D1489" s="26" t="s">
        <v>1533</v>
      </c>
      <c r="E1489" s="27" t="s">
        <v>1916</v>
      </c>
      <c r="F1489" s="22" t="s">
        <v>1856</v>
      </c>
      <c r="G1489" s="17" t="str">
        <f>_xlfn.XLOOKUP(D1489,[9]ALL!$C:$C,[9]ALL!$N:$N,"Tidak Ditemukan")</f>
        <v>ARMIYATI BULU</v>
      </c>
      <c r="H1489" s="18" t="str">
        <f>_xlfn.XLOOKUP(D1489,[11]sheet!$B:$B,[11]sheet!$A:$A,0)</f>
        <v>TAM01</v>
      </c>
    </row>
    <row r="1490" spans="2:8">
      <c r="B1490" s="24" t="s">
        <v>1455</v>
      </c>
      <c r="C1490" s="25" t="s">
        <v>1456</v>
      </c>
      <c r="D1490" s="26" t="s">
        <v>1534</v>
      </c>
      <c r="E1490" s="27" t="s">
        <v>1916</v>
      </c>
      <c r="F1490" s="22" t="s">
        <v>1856</v>
      </c>
      <c r="G1490" s="17" t="str">
        <f>_xlfn.XLOOKUP(D1490,[9]ALL!$C:$C,[9]ALL!$N:$N,"Tidak Ditemukan")</f>
        <v>ALOYSIUS RIWANTO</v>
      </c>
      <c r="H1490" s="18" t="str">
        <f>_xlfn.XLOOKUP(D1490,[11]sheet!$B:$B,[11]sheet!$A:$A,0)</f>
        <v>BJW01</v>
      </c>
    </row>
    <row r="1491" spans="2:8">
      <c r="B1491" s="24" t="s">
        <v>1455</v>
      </c>
      <c r="C1491" s="25" t="s">
        <v>1456</v>
      </c>
      <c r="D1491" s="26" t="s">
        <v>1535</v>
      </c>
      <c r="E1491" s="27" t="s">
        <v>1916</v>
      </c>
      <c r="F1491" s="22" t="s">
        <v>1856</v>
      </c>
      <c r="G1491" s="17" t="str">
        <f>_xlfn.XLOOKUP(D1491,[9]ALL!$C:$C,[9]ALL!$N:$N,"Tidak Ditemukan")</f>
        <v>PETRUS TRIMULIA WANGGA DALA</v>
      </c>
      <c r="H1491" s="18" t="str">
        <f>_xlfn.XLOOKUP(D1491,[11]sheet!$B:$B,[11]sheet!$A:$A,0)</f>
        <v>LKA01</v>
      </c>
    </row>
    <row r="1492" spans="2:8">
      <c r="B1492" s="24" t="s">
        <v>1455</v>
      </c>
      <c r="C1492" s="25" t="s">
        <v>1456</v>
      </c>
      <c r="D1492" s="26" t="s">
        <v>1536</v>
      </c>
      <c r="E1492" s="27" t="s">
        <v>1916</v>
      </c>
      <c r="F1492" s="22" t="s">
        <v>1856</v>
      </c>
      <c r="G1492" s="17" t="str">
        <f>_xlfn.XLOOKUP(D1492,[9]ALL!$C:$C,[9]ALL!$N:$N,"Tidak Ditemukan")</f>
        <v>CHINDY BIRE</v>
      </c>
      <c r="H1492" s="18" t="str">
        <f>_xlfn.XLOOKUP(D1492,[11]sheet!$B:$B,[11]sheet!$A:$A,0)</f>
        <v>KOE06</v>
      </c>
    </row>
    <row r="1493" spans="2:8">
      <c r="B1493" s="24" t="s">
        <v>1455</v>
      </c>
      <c r="C1493" s="25" t="s">
        <v>1456</v>
      </c>
      <c r="D1493" s="26" t="s">
        <v>1537</v>
      </c>
      <c r="E1493" s="27" t="s">
        <v>1916</v>
      </c>
      <c r="F1493" s="22" t="s">
        <v>1857</v>
      </c>
      <c r="G1493" s="17" t="str">
        <f>_xlfn.XLOOKUP(D1493,[9]ALL!$C:$C,[9]ALL!$N:$N,"Tidak Ditemukan")</f>
        <v>FAHRURRAZI</v>
      </c>
      <c r="H1493" s="18" t="str">
        <f>_xlfn.XLOOKUP(D1493,[11]sheet!$B:$B,[11]sheet!$A:$A,0)</f>
        <v>BMU01</v>
      </c>
    </row>
    <row r="1494" spans="2:8">
      <c r="B1494" s="24" t="s">
        <v>1455</v>
      </c>
      <c r="C1494" s="25" t="s">
        <v>1456</v>
      </c>
      <c r="D1494" s="26" t="s">
        <v>1538</v>
      </c>
      <c r="E1494" s="27" t="s">
        <v>1916</v>
      </c>
      <c r="F1494" s="22" t="s">
        <v>1856</v>
      </c>
      <c r="G1494" s="17" t="str">
        <f>_xlfn.XLOOKUP(D1494,[9]ALL!$C:$C,[9]ALL!$N:$N,"Tidak Ditemukan")</f>
        <v>PETRUS TRIMULIA WANGGA DALA</v>
      </c>
      <c r="H1494" s="18" t="str">
        <f>_xlfn.XLOOKUP(D1494,[11]sheet!$B:$B,[11]sheet!$A:$A,0)</f>
        <v>KBH01</v>
      </c>
    </row>
    <row r="1495" spans="2:8">
      <c r="B1495" s="24" t="s">
        <v>1455</v>
      </c>
      <c r="C1495" s="25" t="s">
        <v>1456</v>
      </c>
      <c r="D1495" s="26" t="s">
        <v>1539</v>
      </c>
      <c r="E1495" s="27" t="s">
        <v>1916</v>
      </c>
      <c r="F1495" s="22" t="s">
        <v>1856</v>
      </c>
      <c r="G1495" s="17" t="str">
        <f>_xlfn.XLOOKUP(D1495,[9]ALL!$C:$C,[9]ALL!$N:$N,"Tidak Ditemukan")</f>
        <v>ALOYSIUS RIWANTO</v>
      </c>
      <c r="H1495" s="18" t="str">
        <f>_xlfn.XLOOKUP(D1495,[11]sheet!$B:$B,[11]sheet!$A:$A,0)</f>
        <v>LAB01</v>
      </c>
    </row>
    <row r="1496" spans="2:8">
      <c r="B1496" s="24" t="s">
        <v>1455</v>
      </c>
      <c r="C1496" s="25" t="s">
        <v>1456</v>
      </c>
      <c r="D1496" s="26" t="s">
        <v>1540</v>
      </c>
      <c r="E1496" s="27" t="s">
        <v>1916</v>
      </c>
      <c r="F1496" s="22" t="s">
        <v>1855</v>
      </c>
      <c r="G1496" s="17" t="str">
        <f>_xlfn.XLOOKUP(D1496,[9]ALL!$C:$C,[9]ALL!$N:$N,"Tidak Ditemukan")</f>
        <v>MUHAMMAD JUMADIL</v>
      </c>
      <c r="H1496" s="18" t="str">
        <f>_xlfn.XLOOKUP(D1496,[11]sheet!$B:$B,[11]sheet!$A:$A,0)</f>
        <v>AMI09</v>
      </c>
    </row>
    <row r="1497" spans="2:8">
      <c r="B1497" s="24" t="s">
        <v>1455</v>
      </c>
      <c r="C1497" s="25" t="s">
        <v>1456</v>
      </c>
      <c r="D1497" s="26" t="s">
        <v>1541</v>
      </c>
      <c r="E1497" s="27" t="s">
        <v>1916</v>
      </c>
      <c r="F1497" s="22" t="s">
        <v>1853</v>
      </c>
      <c r="G1497" s="17" t="str">
        <f>_xlfn.XLOOKUP(D1497,[9]ALL!$C:$C,[9]ALL!$N:$N,"Tidak Ditemukan")</f>
        <v>I Gd Andika Adi Prasetya Murya</v>
      </c>
      <c r="H1497" s="18" t="str">
        <f>_xlfn.XLOOKUP(D1497,[11]sheet!$B:$B,[11]sheet!$A:$A,0)</f>
        <v>GIA04A</v>
      </c>
    </row>
    <row r="1498" spans="2:8">
      <c r="B1498" s="24" t="s">
        <v>1455</v>
      </c>
      <c r="C1498" s="25" t="s">
        <v>1456</v>
      </c>
      <c r="D1498" s="26" t="s">
        <v>1542</v>
      </c>
      <c r="E1498" s="27" t="s">
        <v>1916</v>
      </c>
      <c r="F1498" s="22" t="s">
        <v>1855</v>
      </c>
      <c r="G1498" s="17" t="str">
        <f>_xlfn.XLOOKUP(D1498,[9]ALL!$C:$C,[9]ALL!$N:$N,"Tidak Ditemukan")</f>
        <v>MUHAMMAD JUMADIL</v>
      </c>
      <c r="H1498" s="18" t="str">
        <f>_xlfn.XLOOKUP(D1498,[11]sheet!$B:$B,[11]sheet!$A:$A,0)</f>
        <v>AMI04A</v>
      </c>
    </row>
    <row r="1499" spans="2:8">
      <c r="B1499" s="24" t="s">
        <v>1455</v>
      </c>
      <c r="C1499" s="25" t="s">
        <v>1456</v>
      </c>
      <c r="D1499" s="26" t="s">
        <v>1543</v>
      </c>
      <c r="E1499" s="27" t="s">
        <v>1916</v>
      </c>
      <c r="F1499" s="22" t="s">
        <v>1853</v>
      </c>
      <c r="G1499" s="17" t="str">
        <f>_xlfn.XLOOKUP(D1499,[9]ALL!$C:$C,[9]ALL!$N:$N,"Tidak Ditemukan")</f>
        <v>GUSTI NGURAH ARY RAKA DARMAYASA, SE.MM</v>
      </c>
      <c r="H1499" s="18" t="str">
        <f>_xlfn.XLOOKUP(D1499,[11]sheet!$B:$B,[11]sheet!$A:$A,0)</f>
        <v>GIA01B</v>
      </c>
    </row>
    <row r="1500" spans="2:8">
      <c r="B1500" s="24" t="s">
        <v>1455</v>
      </c>
      <c r="C1500" s="25" t="s">
        <v>1456</v>
      </c>
      <c r="D1500" s="26" t="s">
        <v>1544</v>
      </c>
      <c r="E1500" s="27" t="s">
        <v>1916</v>
      </c>
      <c r="F1500" s="22" t="s">
        <v>1855</v>
      </c>
      <c r="G1500" s="17" t="str">
        <f>_xlfn.XLOOKUP(D1500,[9]ALL!$C:$C,[9]ALL!$N:$N,"Tidak Ditemukan")</f>
        <v>MUHAMMAD TONY NUGRAHA</v>
      </c>
      <c r="H1500" s="18" t="str">
        <f>_xlfn.XLOOKUP(D1500,[11]sheet!$B:$B,[11]sheet!$A:$A,0)</f>
        <v>TAN05</v>
      </c>
    </row>
    <row r="1501" spans="2:8">
      <c r="B1501" s="24" t="s">
        <v>1455</v>
      </c>
      <c r="C1501" s="25" t="s">
        <v>1456</v>
      </c>
      <c r="D1501" s="26" t="s">
        <v>1545</v>
      </c>
      <c r="E1501" s="27" t="s">
        <v>1916</v>
      </c>
      <c r="F1501" s="22" t="s">
        <v>1855</v>
      </c>
      <c r="G1501" s="17" t="str">
        <f>_xlfn.XLOOKUP(D1501,[9]ALL!$C:$C,[9]ALL!$N:$N,"Tidak Ditemukan")</f>
        <v>MUHAMMAD TONY NUGRAHA</v>
      </c>
      <c r="H1501" s="18" t="str">
        <f>_xlfn.XLOOKUP(D1501,[11]sheet!$B:$B,[11]sheet!$A:$A,0)</f>
        <v>TAN02A</v>
      </c>
    </row>
    <row r="1502" spans="2:8">
      <c r="B1502" s="24" t="s">
        <v>1455</v>
      </c>
      <c r="C1502" s="25" t="s">
        <v>1456</v>
      </c>
      <c r="D1502" s="26" t="s">
        <v>1546</v>
      </c>
      <c r="E1502" s="27" t="s">
        <v>1916</v>
      </c>
      <c r="F1502" s="22" t="s">
        <v>1853</v>
      </c>
      <c r="G1502" s="17" t="str">
        <f>_xlfn.XLOOKUP(D1502,[9]ALL!$C:$C,[9]ALL!$N:$N,"Tidak Ditemukan")</f>
        <v>GUSTI NGURAH ARY RAKA DARMAYASA, SE.MM</v>
      </c>
      <c r="H1502" s="18" t="str">
        <f>_xlfn.XLOOKUP(D1502,[11]sheet!$B:$B,[11]sheet!$A:$A,0)</f>
        <v>GIA07A</v>
      </c>
    </row>
    <row r="1503" spans="2:8">
      <c r="B1503" s="24" t="s">
        <v>1455</v>
      </c>
      <c r="C1503" s="25" t="s">
        <v>1456</v>
      </c>
      <c r="D1503" s="26" t="s">
        <v>1547</v>
      </c>
      <c r="E1503" s="27" t="s">
        <v>1916</v>
      </c>
      <c r="F1503" s="22" t="s">
        <v>1852</v>
      </c>
      <c r="G1503" s="17" t="str">
        <f>_xlfn.XLOOKUP(D1503,[9]ALL!$C:$C,[9]ALL!$N:$N,"Tidak Ditemukan")</f>
        <v>GEMAYA WANGSA</v>
      </c>
      <c r="H1503" s="18" t="str">
        <f>_xlfn.XLOOKUP(D1503,[11]sheet!$B:$B,[11]sheet!$A:$A,0)</f>
        <v>KKL04A</v>
      </c>
    </row>
    <row r="1504" spans="2:8">
      <c r="B1504" s="24" t="s">
        <v>1455</v>
      </c>
      <c r="C1504" s="25" t="s">
        <v>1456</v>
      </c>
      <c r="D1504" s="26" t="s">
        <v>1548</v>
      </c>
      <c r="E1504" s="27" t="s">
        <v>1916</v>
      </c>
      <c r="F1504" s="22" t="s">
        <v>1854</v>
      </c>
      <c r="G1504" s="17" t="str">
        <f>_xlfn.XLOOKUP(D1504,[9]ALL!$C:$C,[9]ALL!$N:$N,"Tidak Ditemukan")</f>
        <v>AGUS KADE DIVA RAMANA</v>
      </c>
      <c r="H1504" s="18" t="str">
        <f>_xlfn.XLOOKUP(D1504,[11]sheet!$B:$B,[11]sheet!$A:$A,0)</f>
        <v>TNW03B</v>
      </c>
    </row>
    <row r="1505" spans="2:8">
      <c r="B1505" s="24" t="s">
        <v>1455</v>
      </c>
      <c r="C1505" s="25" t="s">
        <v>1456</v>
      </c>
      <c r="D1505" s="26" t="s">
        <v>1549</v>
      </c>
      <c r="E1505" s="27" t="s">
        <v>1916</v>
      </c>
      <c r="F1505" s="22" t="s">
        <v>1852</v>
      </c>
      <c r="G1505" s="17" t="str">
        <f>_xlfn.XLOOKUP(D1505,[9]ALL!$C:$C,[9]ALL!$N:$N,"Tidak Ditemukan")</f>
        <v>GEMAYA WANGSA</v>
      </c>
      <c r="H1505" s="18" t="str">
        <f>_xlfn.XLOOKUP(D1505,[11]sheet!$B:$B,[11]sheet!$A:$A,0)</f>
        <v>KKL03A</v>
      </c>
    </row>
    <row r="1506" spans="2:8">
      <c r="B1506" s="24" t="s">
        <v>1455</v>
      </c>
      <c r="C1506" s="25" t="s">
        <v>1456</v>
      </c>
      <c r="D1506" s="26" t="s">
        <v>1550</v>
      </c>
      <c r="E1506" s="27" t="s">
        <v>1916</v>
      </c>
      <c r="F1506" s="22" t="s">
        <v>1852</v>
      </c>
      <c r="G1506" s="17" t="str">
        <f>_xlfn.XLOOKUP(D1506,[9]ALL!$C:$C,[9]ALL!$N:$N,"Tidak Ditemukan")</f>
        <v>YUNAN FURQONA RAMADHANI</v>
      </c>
      <c r="H1506" s="18" t="str">
        <f>_xlfn.XLOOKUP(D1506,[11]sheet!$B:$B,[11]sheet!$A:$A,0)</f>
        <v>NRG02A</v>
      </c>
    </row>
    <row r="1507" spans="2:8">
      <c r="B1507" s="24" t="s">
        <v>1455</v>
      </c>
      <c r="C1507" s="25" t="s">
        <v>1456</v>
      </c>
      <c r="D1507" s="26" t="s">
        <v>1551</v>
      </c>
      <c r="E1507" s="27" t="s">
        <v>1916</v>
      </c>
      <c r="F1507" s="22" t="s">
        <v>1853</v>
      </c>
      <c r="G1507" s="17" t="str">
        <f>_xlfn.XLOOKUP(D1507,[9]ALL!$C:$C,[9]ALL!$N:$N,"Tidak Ditemukan")</f>
        <v>I Gd Andika Adi Prasetya Murya</v>
      </c>
      <c r="H1507" s="18" t="str">
        <f>_xlfn.XLOOKUP(D1507,[11]sheet!$B:$B,[11]sheet!$A:$A,0)</f>
        <v>GIA05B</v>
      </c>
    </row>
    <row r="1508" spans="2:8">
      <c r="B1508" s="24" t="s">
        <v>1455</v>
      </c>
      <c r="C1508" s="25" t="s">
        <v>1456</v>
      </c>
      <c r="D1508" s="26" t="s">
        <v>1552</v>
      </c>
      <c r="E1508" s="27" t="s">
        <v>1916</v>
      </c>
      <c r="F1508" s="22" t="s">
        <v>1853</v>
      </c>
      <c r="G1508" s="17" t="str">
        <f>_xlfn.XLOOKUP(D1508,[9]ALL!$C:$C,[9]ALL!$N:$N,"Tidak Ditemukan")</f>
        <v>I Gd Andika Adi Prasetya Murya</v>
      </c>
      <c r="H1508" s="18" t="str">
        <f>_xlfn.XLOOKUP(D1508,[11]sheet!$B:$B,[11]sheet!$A:$A,0)</f>
        <v>GIA02A</v>
      </c>
    </row>
    <row r="1509" spans="2:8">
      <c r="B1509" s="24" t="s">
        <v>1455</v>
      </c>
      <c r="C1509" s="25" t="s">
        <v>1456</v>
      </c>
      <c r="D1509" s="26" t="s">
        <v>1553</v>
      </c>
      <c r="E1509" s="27" t="s">
        <v>1916</v>
      </c>
      <c r="F1509" s="22" t="s">
        <v>1852</v>
      </c>
      <c r="G1509" s="17" t="str">
        <f>_xlfn.XLOOKUP(D1509,[9]ALL!$C:$C,[9]ALL!$N:$N,"Tidak Ditemukan")</f>
        <v>AGUSTINUS DICKY PURWONO</v>
      </c>
      <c r="H1509" s="18" t="str">
        <f>_xlfn.XLOOKUP(D1509,[11]sheet!$B:$B,[11]sheet!$A:$A,0)</f>
        <v>APU08</v>
      </c>
    </row>
    <row r="1510" spans="2:8">
      <c r="B1510" s="24" t="s">
        <v>1455</v>
      </c>
      <c r="C1510" s="25" t="s">
        <v>1456</v>
      </c>
      <c r="D1510" s="26" t="s">
        <v>1554</v>
      </c>
      <c r="E1510" s="27" t="s">
        <v>1916</v>
      </c>
      <c r="F1510" s="22" t="s">
        <v>1852</v>
      </c>
      <c r="G1510" s="17" t="str">
        <f>_xlfn.XLOOKUP(D1510,[9]ALL!$C:$C,[9]ALL!$N:$N,"Tidak Ditemukan")</f>
        <v>AGUSTINUS DICKY PURWONO</v>
      </c>
      <c r="H1510" s="18" t="str">
        <f>_xlfn.XLOOKUP(D1510,[11]sheet!$B:$B,[11]sheet!$A:$A,0)</f>
        <v>APU06A</v>
      </c>
    </row>
    <row r="1511" spans="2:8">
      <c r="B1511" s="24" t="s">
        <v>1455</v>
      </c>
      <c r="C1511" s="25" t="s">
        <v>1456</v>
      </c>
      <c r="D1511" s="26" t="s">
        <v>1555</v>
      </c>
      <c r="E1511" s="27" t="s">
        <v>1916</v>
      </c>
      <c r="F1511" s="22" t="s">
        <v>1852</v>
      </c>
      <c r="G1511" s="17" t="str">
        <f>_xlfn.XLOOKUP(D1511,[9]ALL!$C:$C,[9]ALL!$N:$N,"Tidak Ditemukan")</f>
        <v>AGUSTINUS DICKY PURWONO</v>
      </c>
      <c r="H1511" s="18" t="str">
        <f>_xlfn.XLOOKUP(D1511,[11]sheet!$B:$B,[11]sheet!$A:$A,0)</f>
        <v>APU04B</v>
      </c>
    </row>
    <row r="1512" spans="2:8">
      <c r="B1512" s="24" t="s">
        <v>1455</v>
      </c>
      <c r="C1512" s="25" t="s">
        <v>1456</v>
      </c>
      <c r="D1512" s="26" t="s">
        <v>1556</v>
      </c>
      <c r="E1512" s="27" t="s">
        <v>1916</v>
      </c>
      <c r="F1512" s="22" t="s">
        <v>1852</v>
      </c>
      <c r="G1512" s="17" t="str">
        <f>_xlfn.XLOOKUP(D1512,[9]ALL!$C:$C,[9]ALL!$N:$N,"Tidak Ditemukan")</f>
        <v>AGUSTINUS DICKY PURWONO</v>
      </c>
      <c r="H1512" s="18" t="str">
        <f>_xlfn.XLOOKUP(D1512,[11]sheet!$B:$B,[11]sheet!$A:$A,0)</f>
        <v>APU03A</v>
      </c>
    </row>
    <row r="1513" spans="2:8">
      <c r="B1513" s="24" t="s">
        <v>1455</v>
      </c>
      <c r="C1513" s="25" t="s">
        <v>1456</v>
      </c>
      <c r="D1513" s="26" t="s">
        <v>1557</v>
      </c>
      <c r="E1513" s="27" t="s">
        <v>1916</v>
      </c>
      <c r="F1513" s="22" t="s">
        <v>1853</v>
      </c>
      <c r="G1513" s="17" t="str">
        <f>_xlfn.XLOOKUP(D1513,[9]ALL!$C:$C,[9]ALL!$N:$N,"Tidak Ditemukan")</f>
        <v>I Gd Andika Adi Prasetya Murya</v>
      </c>
      <c r="H1513" s="18" t="str">
        <f>_xlfn.XLOOKUP(D1513,[11]sheet!$B:$B,[11]sheet!$A:$A,0)</f>
        <v>GIA03A</v>
      </c>
    </row>
    <row r="1514" spans="2:8">
      <c r="B1514" s="24" t="s">
        <v>1455</v>
      </c>
      <c r="C1514" s="25" t="s">
        <v>1456</v>
      </c>
      <c r="D1514" s="26" t="s">
        <v>1558</v>
      </c>
      <c r="E1514" s="27" t="s">
        <v>1916</v>
      </c>
      <c r="F1514" s="22" t="s">
        <v>1852</v>
      </c>
      <c r="G1514" s="17" t="str">
        <f>_xlfn.XLOOKUP(D1514,[9]ALL!$C:$C,[9]ALL!$N:$N,"Tidak Ditemukan")</f>
        <v>YUNAN FURQONA RAMADHANI</v>
      </c>
      <c r="H1514" s="18" t="str">
        <f>_xlfn.XLOOKUP(D1514,[11]sheet!$B:$B,[11]sheet!$A:$A,0)</f>
        <v>NRG01A</v>
      </c>
    </row>
    <row r="1515" spans="2:8">
      <c r="B1515" s="24" t="s">
        <v>1455</v>
      </c>
      <c r="C1515" s="25" t="s">
        <v>1456</v>
      </c>
      <c r="D1515" s="26" t="s">
        <v>1559</v>
      </c>
      <c r="E1515" s="27" t="s">
        <v>1916</v>
      </c>
      <c r="F1515" s="22" t="s">
        <v>1853</v>
      </c>
      <c r="G1515" s="17" t="str">
        <f>_xlfn.XLOOKUP(D1515,[9]ALL!$C:$C,[9]ALL!$N:$N,"Tidak Ditemukan")</f>
        <v>GUSTI NGURAH ARY RAKA DARMAYASA, SE.MM</v>
      </c>
      <c r="H1515" s="18" t="str">
        <f>_xlfn.XLOOKUP(D1515,[11]sheet!$B:$B,[11]sheet!$A:$A,0)</f>
        <v>GIA06B</v>
      </c>
    </row>
    <row r="1516" spans="2:8">
      <c r="B1516" s="24" t="s">
        <v>1455</v>
      </c>
      <c r="C1516" s="25" t="s">
        <v>1456</v>
      </c>
      <c r="D1516" s="26" t="s">
        <v>1560</v>
      </c>
      <c r="E1516" s="27" t="s">
        <v>1916</v>
      </c>
      <c r="F1516" s="22" t="s">
        <v>1852</v>
      </c>
      <c r="G1516" s="17" t="str">
        <f>_xlfn.XLOOKUP(D1516,[9]ALL!$C:$C,[9]ALL!$N:$N,"Tidak Ditemukan")</f>
        <v>AGUSTINUS DICKY PURWONO</v>
      </c>
      <c r="H1516" s="18" t="str">
        <f>_xlfn.XLOOKUP(D1516,[11]sheet!$B:$B,[11]sheet!$A:$A,0)</f>
        <v>APU02A</v>
      </c>
    </row>
    <row r="1517" spans="2:8">
      <c r="B1517" s="24" t="s">
        <v>1455</v>
      </c>
      <c r="C1517" s="25" t="s">
        <v>1456</v>
      </c>
      <c r="D1517" s="26" t="s">
        <v>1561</v>
      </c>
      <c r="E1517" s="27" t="s">
        <v>1916</v>
      </c>
      <c r="F1517" s="22" t="s">
        <v>1853</v>
      </c>
      <c r="G1517" s="17" t="str">
        <f>_xlfn.XLOOKUP(D1517,[9]ALL!$C:$C,[9]ALL!$N:$N,"Tidak Ditemukan")</f>
        <v>GUSTI NGURAH ARY RAKA DARMAYASA, SE.MM</v>
      </c>
      <c r="H1517" s="18" t="str">
        <f>_xlfn.XLOOKUP(D1517,[11]sheet!$B:$B,[11]sheet!$A:$A,0)</f>
        <v>GIA06A</v>
      </c>
    </row>
    <row r="1518" spans="2:8">
      <c r="B1518" s="24" t="s">
        <v>1455</v>
      </c>
      <c r="C1518" s="25" t="s">
        <v>1456</v>
      </c>
      <c r="D1518" s="26" t="s">
        <v>1562</v>
      </c>
      <c r="E1518" s="27" t="s">
        <v>1916</v>
      </c>
      <c r="F1518" s="22" t="s">
        <v>1852</v>
      </c>
      <c r="G1518" s="17" t="str">
        <f>_xlfn.XLOOKUP(D1518,[9]ALL!$C:$C,[9]ALL!$N:$N,"Tidak Ditemukan")</f>
        <v>YUNAN FURQONA RAMADHANI</v>
      </c>
      <c r="H1518" s="18" t="str">
        <f>_xlfn.XLOOKUP(D1518,[11]sheet!$B:$B,[11]sheet!$A:$A,0)</f>
        <v>NRG05A</v>
      </c>
    </row>
    <row r="1519" spans="2:8">
      <c r="B1519" s="24" t="s">
        <v>1455</v>
      </c>
      <c r="C1519" s="25" t="s">
        <v>1456</v>
      </c>
      <c r="D1519" s="26" t="s">
        <v>1563</v>
      </c>
      <c r="E1519" s="27" t="s">
        <v>1916</v>
      </c>
      <c r="F1519" s="22" t="s">
        <v>1852</v>
      </c>
      <c r="G1519" s="17" t="str">
        <f>_xlfn.XLOOKUP(D1519,[9]ALL!$C:$C,[9]ALL!$N:$N,"Tidak Ditemukan")</f>
        <v>YUNAN FURQONA RAMADHANI</v>
      </c>
      <c r="H1519" s="18" t="str">
        <f>_xlfn.XLOOKUP(D1519,[11]sheet!$B:$B,[11]sheet!$A:$A,0)</f>
        <v>NRG04A</v>
      </c>
    </row>
    <row r="1520" spans="2:8">
      <c r="B1520" s="24" t="s">
        <v>1455</v>
      </c>
      <c r="C1520" s="25" t="s">
        <v>1456</v>
      </c>
      <c r="D1520" s="26" t="s">
        <v>1564</v>
      </c>
      <c r="E1520" s="27" t="s">
        <v>1916</v>
      </c>
      <c r="F1520" s="22" t="s">
        <v>1852</v>
      </c>
      <c r="G1520" s="17" t="str">
        <f>_xlfn.XLOOKUP(D1520,[9]ALL!$C:$C,[9]ALL!$N:$N,"Tidak Ditemukan")</f>
        <v>DEAR RAMOS DAMANIK</v>
      </c>
      <c r="H1520" s="18" t="str">
        <f>_xlfn.XLOOKUP(D1520,[11]sheet!$B:$B,[11]sheet!$A:$A,0)</f>
        <v>SGA03A</v>
      </c>
    </row>
    <row r="1521" spans="2:8">
      <c r="B1521" s="24" t="s">
        <v>1455</v>
      </c>
      <c r="C1521" s="25" t="s">
        <v>1456</v>
      </c>
      <c r="D1521" s="26" t="s">
        <v>1565</v>
      </c>
      <c r="E1521" s="27" t="s">
        <v>1916</v>
      </c>
      <c r="F1521" s="22" t="s">
        <v>1852</v>
      </c>
      <c r="G1521" s="17" t="str">
        <f>_xlfn.XLOOKUP(D1521,[9]ALL!$C:$C,[9]ALL!$N:$N,"Tidak Ditemukan")</f>
        <v>DEAR RAMOS DAMANIK</v>
      </c>
      <c r="H1521" s="18" t="str">
        <f>_xlfn.XLOOKUP(D1521,[11]sheet!$B:$B,[11]sheet!$A:$A,0)</f>
        <v>SGA03B</v>
      </c>
    </row>
    <row r="1522" spans="2:8">
      <c r="B1522" s="24" t="s">
        <v>1455</v>
      </c>
      <c r="C1522" s="25" t="s">
        <v>1456</v>
      </c>
      <c r="D1522" s="26" t="s">
        <v>1566</v>
      </c>
      <c r="E1522" s="27" t="s">
        <v>1916</v>
      </c>
      <c r="F1522" s="22" t="s">
        <v>1854</v>
      </c>
      <c r="G1522" s="17" t="str">
        <f>_xlfn.XLOOKUP(D1522,[9]ALL!$C:$C,[9]ALL!$N:$N,"Tidak Ditemukan")</f>
        <v>AGUS KADE DIVA RAMANA</v>
      </c>
      <c r="H1522" s="18" t="str">
        <f>_xlfn.XLOOKUP(D1522,[11]sheet!$B:$B,[11]sheet!$A:$A,0)</f>
        <v>TNW10A</v>
      </c>
    </row>
    <row r="1523" spans="2:8">
      <c r="B1523" s="24" t="s">
        <v>1455</v>
      </c>
      <c r="C1523" s="25" t="s">
        <v>1456</v>
      </c>
      <c r="D1523" s="26" t="s">
        <v>1567</v>
      </c>
      <c r="E1523" s="27" t="s">
        <v>1916</v>
      </c>
      <c r="F1523" s="22" t="s">
        <v>1852</v>
      </c>
      <c r="G1523" s="17" t="str">
        <f>_xlfn.XLOOKUP(D1523,[9]ALL!$C:$C,[9]ALL!$N:$N,"Tidak Ditemukan")</f>
        <v>DEAR RAMOS DAMANIK</v>
      </c>
      <c r="H1523" s="18" t="str">
        <f>_xlfn.XLOOKUP(D1523,[11]sheet!$B:$B,[11]sheet!$A:$A,0)</f>
        <v>SGA09A</v>
      </c>
    </row>
    <row r="1524" spans="2:8">
      <c r="B1524" s="24" t="s">
        <v>1455</v>
      </c>
      <c r="C1524" s="25" t="s">
        <v>1456</v>
      </c>
      <c r="D1524" s="26" t="s">
        <v>1568</v>
      </c>
      <c r="E1524" s="27" t="s">
        <v>1916</v>
      </c>
      <c r="F1524" s="22" t="s">
        <v>1854</v>
      </c>
      <c r="G1524" s="17" t="str">
        <f>_xlfn.XLOOKUP(D1524,[9]ALL!$C:$C,[9]ALL!$N:$N,"Tidak Ditemukan")</f>
        <v>AGUS KADE DIVA RAMANA</v>
      </c>
      <c r="H1524" s="18" t="str">
        <f>_xlfn.XLOOKUP(D1524,[11]sheet!$B:$B,[11]sheet!$A:$A,0)</f>
        <v>TNW09</v>
      </c>
    </row>
    <row r="1525" spans="2:8">
      <c r="B1525" s="24" t="s">
        <v>1455</v>
      </c>
      <c r="C1525" s="25" t="s">
        <v>1456</v>
      </c>
      <c r="D1525" s="26" t="s">
        <v>1569</v>
      </c>
      <c r="E1525" s="27" t="s">
        <v>1916</v>
      </c>
      <c r="F1525" s="22" t="s">
        <v>1852</v>
      </c>
      <c r="G1525" s="17" t="str">
        <f>_xlfn.XLOOKUP(D1525,[9]ALL!$C:$C,[9]ALL!$N:$N,"Tidak Ditemukan")</f>
        <v>DEAR RAMOS DAMANIK</v>
      </c>
      <c r="H1525" s="18" t="str">
        <f>_xlfn.XLOOKUP(D1525,[11]sheet!$B:$B,[11]sheet!$A:$A,0)</f>
        <v>SGA10A</v>
      </c>
    </row>
    <row r="1526" spans="2:8">
      <c r="B1526" s="24" t="s">
        <v>1455</v>
      </c>
      <c r="C1526" s="25" t="s">
        <v>1456</v>
      </c>
      <c r="D1526" s="26" t="s">
        <v>1570</v>
      </c>
      <c r="E1526" s="27" t="s">
        <v>1916</v>
      </c>
      <c r="F1526" s="22" t="s">
        <v>1852</v>
      </c>
      <c r="G1526" s="17" t="str">
        <f>_xlfn.XLOOKUP(D1526,[9]ALL!$C:$C,[9]ALL!$N:$N,"Tidak Ditemukan")</f>
        <v>DEAR RAMOS DAMANIK</v>
      </c>
      <c r="H1526" s="18" t="str">
        <f>_xlfn.XLOOKUP(D1526,[11]sheet!$B:$B,[11]sheet!$A:$A,0)</f>
        <v>SGA06A</v>
      </c>
    </row>
    <row r="1527" spans="2:8">
      <c r="B1527" s="24" t="s">
        <v>1455</v>
      </c>
      <c r="C1527" s="25" t="s">
        <v>1456</v>
      </c>
      <c r="D1527" s="26" t="s">
        <v>1571</v>
      </c>
      <c r="E1527" s="27" t="s">
        <v>1916</v>
      </c>
      <c r="F1527" s="22" t="s">
        <v>1852</v>
      </c>
      <c r="G1527" s="17" t="str">
        <f>_xlfn.XLOOKUP(D1527,[9]ALL!$C:$C,[9]ALL!$N:$N,"Tidak Ditemukan")</f>
        <v>DEAR RAMOS DAMANIK</v>
      </c>
      <c r="H1527" s="18" t="str">
        <f>_xlfn.XLOOKUP(D1527,[11]sheet!$B:$B,[11]sheet!$A:$A,0)</f>
        <v>SGA05B</v>
      </c>
    </row>
    <row r="1528" spans="2:8">
      <c r="B1528" s="24" t="s">
        <v>1455</v>
      </c>
      <c r="C1528" s="25" t="s">
        <v>1456</v>
      </c>
      <c r="D1528" s="26" t="s">
        <v>1572</v>
      </c>
      <c r="E1528" s="27" t="s">
        <v>1916</v>
      </c>
      <c r="F1528" s="22" t="s">
        <v>1854</v>
      </c>
      <c r="G1528" s="17" t="str">
        <f>_xlfn.XLOOKUP(D1528,[9]ALL!$C:$C,[9]ALL!$N:$N,"Tidak Ditemukan")</f>
        <v>Rino Prasetya Wibowo</v>
      </c>
      <c r="H1528" s="18" t="str">
        <f>_xlfn.XLOOKUP(D1528,[11]sheet!$B:$B,[11]sheet!$A:$A,0)</f>
        <v>MGW06F</v>
      </c>
    </row>
    <row r="1529" spans="2:8">
      <c r="B1529" s="24" t="s">
        <v>1455</v>
      </c>
      <c r="C1529" s="25" t="s">
        <v>1456</v>
      </c>
      <c r="D1529" s="26" t="s">
        <v>1573</v>
      </c>
      <c r="E1529" s="27" t="s">
        <v>1916</v>
      </c>
      <c r="F1529" s="22" t="s">
        <v>1853</v>
      </c>
      <c r="G1529" s="17" t="str">
        <f>_xlfn.XLOOKUP(D1529,[9]ALL!$C:$C,[9]ALL!$N:$N,"Tidak Ditemukan")</f>
        <v>I GEDE BAGUS ADI SURYAWAN , ST</v>
      </c>
      <c r="H1529" s="18" t="str">
        <f>_xlfn.XLOOKUP(D1529,[11]sheet!$B:$B,[11]sheet!$A:$A,0)</f>
        <v>MGW04B</v>
      </c>
    </row>
    <row r="1530" spans="2:8">
      <c r="B1530" s="24" t="s">
        <v>1455</v>
      </c>
      <c r="C1530" s="25" t="s">
        <v>1456</v>
      </c>
      <c r="D1530" s="26" t="s">
        <v>1574</v>
      </c>
      <c r="E1530" s="27" t="s">
        <v>1916</v>
      </c>
      <c r="F1530" s="22" t="s">
        <v>1854</v>
      </c>
      <c r="G1530" s="17" t="str">
        <f>_xlfn.XLOOKUP(D1530,[9]ALL!$C:$C,[9]ALL!$N:$N,"Tidak Ditemukan")</f>
        <v>Rino Prasetya Wibowo</v>
      </c>
      <c r="H1530" s="18" t="str">
        <f>_xlfn.XLOOKUP(D1530,[11]sheet!$B:$B,[11]sheet!$A:$A,0)</f>
        <v>MGW06C</v>
      </c>
    </row>
    <row r="1531" spans="2:8">
      <c r="B1531" s="24" t="s">
        <v>1455</v>
      </c>
      <c r="C1531" s="25" t="s">
        <v>1456</v>
      </c>
      <c r="D1531" s="26" t="s">
        <v>1575</v>
      </c>
      <c r="E1531" s="27" t="s">
        <v>1916</v>
      </c>
      <c r="F1531" s="22" t="s">
        <v>1854</v>
      </c>
      <c r="G1531" s="17" t="str">
        <f>_xlfn.XLOOKUP(D1531,[9]ALL!$C:$C,[9]ALL!$N:$N,"Tidak Ditemukan")</f>
        <v>AGUS PRADNYANA</v>
      </c>
      <c r="H1531" s="18" t="str">
        <f>_xlfn.XLOOKUP(D1531,[11]sheet!$B:$B,[11]sheet!$A:$A,0)</f>
        <v>MGW05D</v>
      </c>
    </row>
    <row r="1532" spans="2:8">
      <c r="B1532" s="24" t="s">
        <v>1455</v>
      </c>
      <c r="C1532" s="25" t="s">
        <v>1456</v>
      </c>
      <c r="D1532" s="26" t="s">
        <v>1576</v>
      </c>
      <c r="E1532" s="27" t="s">
        <v>1916</v>
      </c>
      <c r="F1532" s="22" t="s">
        <v>1854</v>
      </c>
      <c r="G1532" s="17" t="str">
        <f>_xlfn.XLOOKUP(D1532,[9]ALL!$C:$C,[9]ALL!$N:$N,"Tidak Ditemukan")</f>
        <v>I KOMANG FERI INDRAJAYA</v>
      </c>
      <c r="H1532" s="18" t="str">
        <f>_xlfn.XLOOKUP(D1532,[11]sheet!$B:$B,[11]sheet!$A:$A,0)</f>
        <v>MGW05C</v>
      </c>
    </row>
    <row r="1533" spans="2:8">
      <c r="B1533" s="24" t="s">
        <v>1455</v>
      </c>
      <c r="C1533" s="25" t="s">
        <v>1456</v>
      </c>
      <c r="D1533" s="26" t="s">
        <v>1577</v>
      </c>
      <c r="E1533" s="27" t="s">
        <v>1916</v>
      </c>
      <c r="F1533" s="22" t="s">
        <v>1854</v>
      </c>
      <c r="G1533" s="17" t="str">
        <f>_xlfn.XLOOKUP(D1533,[9]ALL!$C:$C,[9]ALL!$N:$N,"Tidak Ditemukan")</f>
        <v>AGUS PRADNYANA</v>
      </c>
      <c r="H1533" s="18" t="str">
        <f>_xlfn.XLOOKUP(D1533,[11]sheet!$B:$B,[11]sheet!$A:$A,0)</f>
        <v>MGW06D</v>
      </c>
    </row>
    <row r="1534" spans="2:8">
      <c r="B1534" s="24" t="s">
        <v>1455</v>
      </c>
      <c r="C1534" s="25" t="s">
        <v>1456</v>
      </c>
      <c r="D1534" s="26" t="s">
        <v>1578</v>
      </c>
      <c r="E1534" s="27" t="s">
        <v>1916</v>
      </c>
      <c r="F1534" s="22" t="s">
        <v>1852</v>
      </c>
      <c r="G1534" s="17" t="str">
        <f>_xlfn.XLOOKUP(D1534,[9]ALL!$C:$C,[9]ALL!$N:$N,"Tidak Ditemukan")</f>
        <v>YUNAN FURQONA RAMADHANI</v>
      </c>
      <c r="H1534" s="18" t="str">
        <f>_xlfn.XLOOKUP(D1534,[11]sheet!$B:$B,[11]sheet!$A:$A,0)</f>
        <v>NRG03A</v>
      </c>
    </row>
    <row r="1535" spans="2:8">
      <c r="B1535" s="24" t="s">
        <v>1455</v>
      </c>
      <c r="C1535" s="25" t="s">
        <v>1456</v>
      </c>
      <c r="D1535" s="26" t="s">
        <v>1579</v>
      </c>
      <c r="E1535" s="27" t="s">
        <v>1916</v>
      </c>
      <c r="F1535" s="22" t="s">
        <v>1855</v>
      </c>
      <c r="G1535" s="17" t="str">
        <f>_xlfn.XLOOKUP(D1535,[9]ALL!$C:$C,[9]ALL!$N:$N,"Tidak Ditemukan")</f>
        <v>Suhardi</v>
      </c>
      <c r="H1535" s="18" t="str">
        <f>_xlfn.XLOOKUP(D1535,[11]sheet!$B:$B,[11]sheet!$A:$A,0)</f>
        <v>PYW11A</v>
      </c>
    </row>
    <row r="1536" spans="2:8">
      <c r="B1536" s="24" t="s">
        <v>1455</v>
      </c>
      <c r="C1536" s="25" t="s">
        <v>1456</v>
      </c>
      <c r="D1536" s="26" t="s">
        <v>1580</v>
      </c>
      <c r="E1536" s="27" t="s">
        <v>1916</v>
      </c>
      <c r="F1536" s="22" t="s">
        <v>1853</v>
      </c>
      <c r="G1536" s="17" t="str">
        <f>_xlfn.XLOOKUP(D1536,[9]ALL!$C:$C,[9]ALL!$N:$N,"Tidak Ditemukan")</f>
        <v>I Gd Andika Adi Prasetya Murya</v>
      </c>
      <c r="H1536" s="18" t="str">
        <f>_xlfn.XLOOKUP(D1536,[11]sheet!$B:$B,[11]sheet!$A:$A,0)</f>
        <v>GIA05A</v>
      </c>
    </row>
    <row r="1537" spans="2:8">
      <c r="B1537" s="24" t="s">
        <v>1455</v>
      </c>
      <c r="C1537" s="25" t="s">
        <v>1456</v>
      </c>
      <c r="D1537" s="26" t="s">
        <v>1581</v>
      </c>
      <c r="E1537" s="27" t="s">
        <v>1916</v>
      </c>
      <c r="F1537" s="22" t="s">
        <v>1852</v>
      </c>
      <c r="G1537" s="17" t="str">
        <f>_xlfn.XLOOKUP(D1537,[9]ALL!$C:$C,[9]ALL!$N:$N,"Tidak Ditemukan")</f>
        <v>DEAR RAMOS DAMANIK</v>
      </c>
      <c r="H1537" s="18" t="str">
        <f>_xlfn.XLOOKUP(D1537,[11]sheet!$B:$B,[11]sheet!$A:$A,0)</f>
        <v>SGA05A</v>
      </c>
    </row>
    <row r="1538" spans="2:8">
      <c r="B1538" s="24" t="s">
        <v>1455</v>
      </c>
      <c r="C1538" s="25" t="s">
        <v>1456</v>
      </c>
      <c r="D1538" s="26" t="s">
        <v>1582</v>
      </c>
      <c r="E1538" s="27" t="s">
        <v>1916</v>
      </c>
      <c r="F1538" s="22" t="s">
        <v>1852</v>
      </c>
      <c r="G1538" s="17" t="str">
        <f>_xlfn.XLOOKUP(D1538,[9]ALL!$C:$C,[9]ALL!$N:$N,"Tidak Ditemukan")</f>
        <v>DEAR RAMOS DAMANIK</v>
      </c>
      <c r="H1538" s="18" t="str">
        <f>_xlfn.XLOOKUP(D1538,[11]sheet!$B:$B,[11]sheet!$A:$A,0)</f>
        <v>SGA02A</v>
      </c>
    </row>
    <row r="1539" spans="2:8">
      <c r="B1539" s="24" t="s">
        <v>1455</v>
      </c>
      <c r="C1539" s="25" t="s">
        <v>1456</v>
      </c>
      <c r="D1539" s="26" t="s">
        <v>1583</v>
      </c>
      <c r="E1539" s="27" t="s">
        <v>1916</v>
      </c>
      <c r="F1539" s="22" t="s">
        <v>1852</v>
      </c>
      <c r="G1539" s="17" t="str">
        <f>_xlfn.XLOOKUP(D1539,[9]ALL!$C:$C,[9]ALL!$N:$N,"Tidak Ditemukan")</f>
        <v>GEMAYA WANGSA</v>
      </c>
      <c r="H1539" s="18" t="str">
        <f>_xlfn.XLOOKUP(D1539,[11]sheet!$B:$B,[11]sheet!$A:$A,0)</f>
        <v>KKL06</v>
      </c>
    </row>
    <row r="1540" spans="2:8">
      <c r="B1540" s="24" t="s">
        <v>1455</v>
      </c>
      <c r="C1540" s="25" t="s">
        <v>1456</v>
      </c>
      <c r="D1540" s="26" t="s">
        <v>1584</v>
      </c>
      <c r="E1540" s="27" t="s">
        <v>1916</v>
      </c>
      <c r="F1540" s="22" t="s">
        <v>1852</v>
      </c>
      <c r="G1540" s="17" t="str">
        <f>_xlfn.XLOOKUP(D1540,[9]ALL!$C:$C,[9]ALL!$N:$N,"Tidak Ditemukan")</f>
        <v>DEAR RAMOS DAMANIK</v>
      </c>
      <c r="H1540" s="18" t="str">
        <f>_xlfn.XLOOKUP(D1540,[11]sheet!$B:$B,[11]sheet!$A:$A,0)</f>
        <v>SGA15</v>
      </c>
    </row>
    <row r="1541" spans="2:8">
      <c r="B1541" s="24" t="s">
        <v>1455</v>
      </c>
      <c r="C1541" s="25" t="s">
        <v>1456</v>
      </c>
      <c r="D1541" s="26" t="s">
        <v>1585</v>
      </c>
      <c r="E1541" s="27" t="s">
        <v>1916</v>
      </c>
      <c r="F1541" s="22" t="s">
        <v>1852</v>
      </c>
      <c r="G1541" s="17" t="str">
        <f>_xlfn.XLOOKUP(D1541,[9]ALL!$C:$C,[9]ALL!$N:$N,"Tidak Ditemukan")</f>
        <v>DEAR RAMOS DAMANIK</v>
      </c>
      <c r="H1541" s="18" t="str">
        <f>_xlfn.XLOOKUP(D1541,[11]sheet!$B:$B,[11]sheet!$A:$A,0)</f>
        <v>SGA10</v>
      </c>
    </row>
    <row r="1542" spans="2:8">
      <c r="B1542" s="24" t="s">
        <v>1455</v>
      </c>
      <c r="C1542" s="25" t="s">
        <v>1456</v>
      </c>
      <c r="D1542" s="26" t="s">
        <v>1586</v>
      </c>
      <c r="E1542" s="27" t="s">
        <v>1916</v>
      </c>
      <c r="F1542" s="22" t="s">
        <v>1855</v>
      </c>
      <c r="G1542" s="17" t="str">
        <f>_xlfn.XLOOKUP(D1542,[9]ALL!$C:$C,[9]ALL!$N:$N,"Tidak Ditemukan")</f>
        <v>Suhardi</v>
      </c>
      <c r="H1542" s="18" t="str">
        <f>_xlfn.XLOOKUP(D1542,[11]sheet!$B:$B,[11]sheet!$A:$A,0)</f>
        <v>PYW06</v>
      </c>
    </row>
    <row r="1543" spans="2:8">
      <c r="B1543" s="24" t="s">
        <v>1455</v>
      </c>
      <c r="C1543" s="25" t="s">
        <v>1456</v>
      </c>
      <c r="D1543" s="26" t="s">
        <v>1587</v>
      </c>
      <c r="E1543" s="27" t="s">
        <v>1916</v>
      </c>
      <c r="F1543" s="22" t="s">
        <v>1857</v>
      </c>
      <c r="G1543" s="17" t="str">
        <f>_xlfn.XLOOKUP(D1543,[9]ALL!$C:$C,[9]ALL!$N:$N,"Tidak Ditemukan")</f>
        <v>M. SALAHUDIN</v>
      </c>
      <c r="H1543" s="18" t="str">
        <f>_xlfn.XLOOKUP(D1543,[11]sheet!$B:$B,[11]sheet!$A:$A,0)</f>
        <v>DPU03</v>
      </c>
    </row>
    <row r="1544" spans="2:8">
      <c r="B1544" s="24" t="s">
        <v>1455</v>
      </c>
      <c r="C1544" s="25" t="s">
        <v>1456</v>
      </c>
      <c r="D1544" s="26" t="s">
        <v>1588</v>
      </c>
      <c r="E1544" s="27" t="s">
        <v>1916</v>
      </c>
      <c r="F1544" s="22" t="s">
        <v>1855</v>
      </c>
      <c r="G1544" s="17" t="str">
        <f>_xlfn.XLOOKUP(D1544,[9]ALL!$C:$C,[9]ALL!$N:$N,"Tidak Ditemukan")</f>
        <v>Abi Hilmawan</v>
      </c>
      <c r="H1544" s="18" t="str">
        <f>_xlfn.XLOOKUP(D1544,[11]sheet!$B:$B,[11]sheet!$A:$A,0)</f>
        <v>SLO06</v>
      </c>
    </row>
    <row r="1545" spans="2:8">
      <c r="B1545" s="24" t="s">
        <v>1455</v>
      </c>
      <c r="C1545" s="25" t="s">
        <v>1456</v>
      </c>
      <c r="D1545" s="26" t="s">
        <v>1589</v>
      </c>
      <c r="E1545" s="27" t="s">
        <v>1916</v>
      </c>
      <c r="F1545" s="22" t="s">
        <v>1855</v>
      </c>
      <c r="G1545" s="17" t="str">
        <f>_xlfn.XLOOKUP(D1545,[9]ALL!$C:$C,[9]ALL!$N:$N,"Tidak Ditemukan")</f>
        <v>Abi Hilmawan</v>
      </c>
      <c r="H1545" s="18" t="str">
        <f>_xlfn.XLOOKUP(D1545,[11]sheet!$B:$B,[11]sheet!$A:$A,0)</f>
        <v>SLO09</v>
      </c>
    </row>
    <row r="1546" spans="2:8">
      <c r="B1546" s="24" t="s">
        <v>1455</v>
      </c>
      <c r="C1546" s="25" t="s">
        <v>1456</v>
      </c>
      <c r="D1546" s="26" t="s">
        <v>1590</v>
      </c>
      <c r="E1546" s="27" t="s">
        <v>1916</v>
      </c>
      <c r="F1546" s="22" t="s">
        <v>1852</v>
      </c>
      <c r="G1546" s="17" t="str">
        <f>_xlfn.XLOOKUP(D1546,[9]ALL!$C:$C,[9]ALL!$N:$N,"Tidak Ditemukan")</f>
        <v>I Kadek Sandiyasa</v>
      </c>
      <c r="H1546" s="18" t="str">
        <f>_xlfn.XLOOKUP(D1546,[11]sheet!$B:$B,[11]sheet!$A:$A,0)</f>
        <v>BNL04</v>
      </c>
    </row>
    <row r="1547" spans="2:8">
      <c r="B1547" s="24" t="s">
        <v>1455</v>
      </c>
      <c r="C1547" s="25" t="s">
        <v>1456</v>
      </c>
      <c r="D1547" s="26" t="s">
        <v>1591</v>
      </c>
      <c r="E1547" s="27" t="s">
        <v>1916</v>
      </c>
      <c r="F1547" s="22" t="s">
        <v>1857</v>
      </c>
      <c r="G1547" s="17" t="str">
        <f>_xlfn.XLOOKUP(D1547,[9]ALL!$C:$C,[9]ALL!$N:$N,"Tidak Ditemukan")</f>
        <v>Ari Ardiansyah</v>
      </c>
      <c r="H1547" s="18" t="str">
        <f>_xlfn.XLOOKUP(D1547,[11]sheet!$B:$B,[11]sheet!$A:$A,0)</f>
        <v>SWW09</v>
      </c>
    </row>
    <row r="1548" spans="2:8">
      <c r="B1548" s="24" t="s">
        <v>1455</v>
      </c>
      <c r="C1548" s="25" t="s">
        <v>1456</v>
      </c>
      <c r="D1548" s="26" t="s">
        <v>1592</v>
      </c>
      <c r="E1548" s="27" t="s">
        <v>1916</v>
      </c>
      <c r="F1548" s="22" t="s">
        <v>1857</v>
      </c>
      <c r="G1548" s="17" t="str">
        <f>_xlfn.XLOOKUP(D1548,[9]ALL!$C:$C,[9]ALL!$N:$N,"Tidak Ditemukan")</f>
        <v>SYARIFUDDIN</v>
      </c>
      <c r="H1548" s="18" t="str">
        <f>_xlfn.XLOOKUP(D1548,[11]sheet!$B:$B,[11]sheet!$A:$A,0)</f>
        <v>WHO05</v>
      </c>
    </row>
    <row r="1549" spans="2:8">
      <c r="B1549" s="24" t="s">
        <v>1455</v>
      </c>
      <c r="C1549" s="25" t="s">
        <v>1456</v>
      </c>
      <c r="D1549" s="26" t="s">
        <v>1593</v>
      </c>
      <c r="E1549" s="27" t="s">
        <v>1916</v>
      </c>
      <c r="F1549" s="22" t="s">
        <v>1857</v>
      </c>
      <c r="G1549" s="17" t="str">
        <f>_xlfn.XLOOKUP(D1549,[9]ALL!$C:$C,[9]ALL!$N:$N,"Tidak Ditemukan")</f>
        <v>DENI SUSATYO</v>
      </c>
      <c r="H1549" s="18" t="str">
        <f>_xlfn.XLOOKUP(D1549,[11]sheet!$B:$B,[11]sheet!$A:$A,0)</f>
        <v>SWW08</v>
      </c>
    </row>
    <row r="1550" spans="2:8">
      <c r="B1550" s="24" t="s">
        <v>1455</v>
      </c>
      <c r="C1550" s="25" t="s">
        <v>1456</v>
      </c>
      <c r="D1550" s="26" t="s">
        <v>1594</v>
      </c>
      <c r="E1550" s="27" t="s">
        <v>1916</v>
      </c>
      <c r="F1550" s="22" t="s">
        <v>1857</v>
      </c>
      <c r="G1550" s="17" t="str">
        <f>_xlfn.XLOOKUP(D1550,[9]ALL!$C:$C,[9]ALL!$N:$N,"Tidak Ditemukan")</f>
        <v>Syamsul Bahri</v>
      </c>
      <c r="H1550" s="18" t="str">
        <f>_xlfn.XLOOKUP(D1550,[11]sheet!$B:$B,[11]sheet!$A:$A,0)</f>
        <v>TAW04</v>
      </c>
    </row>
    <row r="1551" spans="2:8">
      <c r="B1551" s="24" t="s">
        <v>1455</v>
      </c>
      <c r="C1551" s="25" t="s">
        <v>1456</v>
      </c>
      <c r="D1551" s="26" t="s">
        <v>1595</v>
      </c>
      <c r="E1551" s="27" t="s">
        <v>1916</v>
      </c>
      <c r="F1551" s="22" t="s">
        <v>1857</v>
      </c>
      <c r="G1551" s="17" t="str">
        <f>_xlfn.XLOOKUP(D1551,[9]ALL!$C:$C,[9]ALL!$N:$N,"Tidak Ditemukan")</f>
        <v>FAHRURRAZI</v>
      </c>
      <c r="H1551" s="18" t="str">
        <f>_xlfn.XLOOKUP(D1551,[11]sheet!$B:$B,[11]sheet!$A:$A,0)</f>
        <v>BMU03</v>
      </c>
    </row>
    <row r="1552" spans="2:8">
      <c r="B1552" s="24" t="s">
        <v>1455</v>
      </c>
      <c r="C1552" s="25" t="s">
        <v>1456</v>
      </c>
      <c r="D1552" s="26" t="s">
        <v>1596</v>
      </c>
      <c r="E1552" s="27" t="s">
        <v>1916</v>
      </c>
      <c r="F1552" s="22" t="s">
        <v>1855</v>
      </c>
      <c r="G1552" s="17" t="str">
        <f>_xlfn.XLOOKUP(D1552,[9]ALL!$C:$C,[9]ALL!$N:$N,"Tidak Ditemukan")</f>
        <v>Abi Hilmawan</v>
      </c>
      <c r="H1552" s="18" t="str">
        <f>_xlfn.XLOOKUP(D1552,[11]sheet!$B:$B,[11]sheet!$A:$A,0)</f>
        <v>SLO05</v>
      </c>
    </row>
    <row r="1553" spans="2:8">
      <c r="B1553" s="24" t="s">
        <v>1455</v>
      </c>
      <c r="C1553" s="25" t="s">
        <v>1456</v>
      </c>
      <c r="D1553" s="26" t="s">
        <v>1597</v>
      </c>
      <c r="E1553" s="27" t="s">
        <v>1916</v>
      </c>
      <c r="F1553" s="22" t="s">
        <v>1852</v>
      </c>
      <c r="G1553" s="17" t="str">
        <f>_xlfn.XLOOKUP(D1553,[9]ALL!$C:$C,[9]ALL!$N:$N,"Tidak Ditemukan")</f>
        <v>GEMAYA WANGSA</v>
      </c>
      <c r="H1553" s="18" t="str">
        <f>_xlfn.XLOOKUP(D1553,[11]sheet!$B:$B,[11]sheet!$A:$A,0)</f>
        <v>KKL04</v>
      </c>
    </row>
    <row r="1554" spans="2:8">
      <c r="B1554" s="24" t="s">
        <v>1455</v>
      </c>
      <c r="C1554" s="25" t="s">
        <v>1456</v>
      </c>
      <c r="D1554" s="26" t="s">
        <v>1598</v>
      </c>
      <c r="E1554" s="27" t="s">
        <v>1916</v>
      </c>
      <c r="F1554" s="22" t="s">
        <v>1857</v>
      </c>
      <c r="G1554" s="335" t="str">
        <f>_xlfn.XLOOKUP(D1554,[9]ALL!$C:$C,[9]ALL!$N:$N,"Tidak Ditemukan")</f>
        <v>Muhammad Aqil Fadhilah</v>
      </c>
      <c r="H1554" s="18" t="str">
        <f>_xlfn.XLOOKUP(D1554,[11]sheet!$B:$B,[11]sheet!$A:$A,0)</f>
        <v>TAW02</v>
      </c>
    </row>
    <row r="1555" spans="2:8">
      <c r="B1555" s="24" t="s">
        <v>1455</v>
      </c>
      <c r="C1555" s="25" t="s">
        <v>1456</v>
      </c>
      <c r="D1555" s="26" t="s">
        <v>1599</v>
      </c>
      <c r="E1555" s="27" t="s">
        <v>1916</v>
      </c>
      <c r="F1555" s="22" t="s">
        <v>1857</v>
      </c>
      <c r="G1555" s="17" t="str">
        <f>_xlfn.XLOOKUP(D1555,[9]ALL!$C:$C,[9]ALL!$N:$N,"Tidak Ditemukan")</f>
        <v>SYARIFUDDIN</v>
      </c>
      <c r="H1555" s="18" t="str">
        <f>_xlfn.XLOOKUP(D1555,[11]sheet!$B:$B,[11]sheet!$A:$A,0)</f>
        <v>WHO04</v>
      </c>
    </row>
    <row r="1556" spans="2:8">
      <c r="B1556" s="24" t="s">
        <v>1455</v>
      </c>
      <c r="C1556" s="25" t="s">
        <v>1456</v>
      </c>
      <c r="D1556" s="26" t="s">
        <v>1600</v>
      </c>
      <c r="E1556" s="27" t="s">
        <v>1916</v>
      </c>
      <c r="F1556" s="22" t="s">
        <v>1852</v>
      </c>
      <c r="G1556" s="17" t="str">
        <f>_xlfn.XLOOKUP(D1556,[9]ALL!$C:$C,[9]ALL!$N:$N,"Tidak Ditemukan")</f>
        <v>GEMAYA WANGSA</v>
      </c>
      <c r="H1556" s="18" t="str">
        <f>_xlfn.XLOOKUP(D1556,[11]sheet!$B:$B,[11]sheet!$A:$A,0)</f>
        <v>KKL03</v>
      </c>
    </row>
    <row r="1557" spans="2:8">
      <c r="B1557" s="24" t="s">
        <v>1455</v>
      </c>
      <c r="C1557" s="25" t="s">
        <v>1456</v>
      </c>
      <c r="D1557" s="26" t="s">
        <v>1601</v>
      </c>
      <c r="E1557" s="27" t="s">
        <v>1916</v>
      </c>
      <c r="F1557" s="22" t="s">
        <v>1855</v>
      </c>
      <c r="G1557" s="17" t="str">
        <f>_xlfn.XLOOKUP(D1557,[9]ALL!$C:$C,[9]ALL!$N:$N,"Tidak Ditemukan")</f>
        <v>Abi Hilmawan</v>
      </c>
      <c r="H1557" s="18" t="str">
        <f>_xlfn.XLOOKUP(D1557,[11]sheet!$B:$B,[11]sheet!$A:$A,0)</f>
        <v>SLO04</v>
      </c>
    </row>
    <row r="1558" spans="2:8">
      <c r="B1558" s="24" t="s">
        <v>1455</v>
      </c>
      <c r="C1558" s="25" t="s">
        <v>1456</v>
      </c>
      <c r="D1558" s="26" t="s">
        <v>1602</v>
      </c>
      <c r="E1558" s="27" t="s">
        <v>1916</v>
      </c>
      <c r="F1558" s="22" t="s">
        <v>1852</v>
      </c>
      <c r="G1558" s="17" t="str">
        <f>_xlfn.XLOOKUP(D1558,[9]ALL!$C:$C,[9]ALL!$N:$N,"Tidak Ditemukan")</f>
        <v>I Kadek Sandiyasa</v>
      </c>
      <c r="H1558" s="18" t="str">
        <f>_xlfn.XLOOKUP(D1558,[11]sheet!$B:$B,[11]sheet!$A:$A,0)</f>
        <v>BNL02</v>
      </c>
    </row>
    <row r="1559" spans="2:8">
      <c r="B1559" s="24" t="s">
        <v>1455</v>
      </c>
      <c r="C1559" s="25" t="s">
        <v>1456</v>
      </c>
      <c r="D1559" s="26" t="s">
        <v>1603</v>
      </c>
      <c r="E1559" s="27" t="s">
        <v>1916</v>
      </c>
      <c r="F1559" s="22" t="s">
        <v>1857</v>
      </c>
      <c r="G1559" s="17" t="str">
        <f>_xlfn.XLOOKUP(D1559,[9]ALL!$C:$C,[9]ALL!$N:$N,"Tidak Ditemukan")</f>
        <v>FAHRURRAZI</v>
      </c>
      <c r="H1559" s="18" t="str">
        <f>_xlfn.XLOOKUP(D1559,[11]sheet!$B:$B,[11]sheet!$A:$A,0)</f>
        <v>WHO02</v>
      </c>
    </row>
    <row r="1560" spans="2:8">
      <c r="B1560" s="24" t="s">
        <v>1455</v>
      </c>
      <c r="C1560" s="25" t="s">
        <v>1456</v>
      </c>
      <c r="D1560" s="26" t="s">
        <v>1604</v>
      </c>
      <c r="E1560" s="27" t="s">
        <v>1916</v>
      </c>
      <c r="F1560" s="22" t="s">
        <v>1857</v>
      </c>
      <c r="G1560" s="17" t="str">
        <f>_xlfn.XLOOKUP(D1560,[9]ALL!$C:$C,[9]ALL!$N:$N,"Tidak Ditemukan")</f>
        <v>Ari Ardiansyah</v>
      </c>
      <c r="H1560" s="18" t="str">
        <f>_xlfn.XLOOKUP(D1560,[11]sheet!$B:$B,[11]sheet!$A:$A,0)</f>
        <v>SWW07</v>
      </c>
    </row>
    <row r="1561" spans="2:8">
      <c r="B1561" s="24" t="s">
        <v>1455</v>
      </c>
      <c r="C1561" s="25" t="s">
        <v>1456</v>
      </c>
      <c r="D1561" s="26" t="s">
        <v>1605</v>
      </c>
      <c r="E1561" s="27" t="s">
        <v>1916</v>
      </c>
      <c r="F1561" s="22" t="s">
        <v>1855</v>
      </c>
      <c r="G1561" s="17" t="str">
        <f>_xlfn.XLOOKUP(D1561,[9]ALL!$C:$C,[9]ALL!$N:$N,"Tidak Ditemukan")</f>
        <v>Suhardi</v>
      </c>
      <c r="H1561" s="18" t="str">
        <f>_xlfn.XLOOKUP(D1561,[11]sheet!$B:$B,[11]sheet!$A:$A,0)</f>
        <v>PYW03</v>
      </c>
    </row>
    <row r="1562" spans="2:8">
      <c r="B1562" s="24" t="s">
        <v>1455</v>
      </c>
      <c r="C1562" s="25" t="s">
        <v>1456</v>
      </c>
      <c r="D1562" s="26" t="s">
        <v>1606</v>
      </c>
      <c r="E1562" s="27" t="s">
        <v>1916</v>
      </c>
      <c r="F1562" s="22" t="s">
        <v>1857</v>
      </c>
      <c r="G1562" s="17" t="str">
        <f>_xlfn.XLOOKUP(D1562,[9]ALL!$C:$C,[9]ALL!$N:$N,"Tidak Ditemukan")</f>
        <v>FAHRURRAZI</v>
      </c>
      <c r="H1562" s="18" t="str">
        <f>_xlfn.XLOOKUP(D1562,[11]sheet!$B:$B,[11]sheet!$A:$A,0)</f>
        <v>BMU02</v>
      </c>
    </row>
    <row r="1563" spans="2:8">
      <c r="B1563" s="24" t="s">
        <v>1455</v>
      </c>
      <c r="C1563" s="25" t="s">
        <v>1456</v>
      </c>
      <c r="D1563" s="26" t="s">
        <v>1607</v>
      </c>
      <c r="E1563" s="27" t="s">
        <v>1916</v>
      </c>
      <c r="F1563" s="22" t="s">
        <v>1857</v>
      </c>
      <c r="G1563" s="17" t="str">
        <f>_xlfn.XLOOKUP(D1563,[9]ALL!$C:$C,[9]ALL!$N:$N,"Tidak Ditemukan")</f>
        <v>Ari Ardiansyah</v>
      </c>
      <c r="H1563" s="18" t="str">
        <f>_xlfn.XLOOKUP(D1563,[11]sheet!$B:$B,[11]sheet!$A:$A,0)</f>
        <v>SWW05</v>
      </c>
    </row>
    <row r="1564" spans="2:8">
      <c r="B1564" s="24" t="s">
        <v>1455</v>
      </c>
      <c r="C1564" s="25" t="s">
        <v>1456</v>
      </c>
      <c r="D1564" s="26" t="s">
        <v>1608</v>
      </c>
      <c r="E1564" s="27" t="s">
        <v>1916</v>
      </c>
      <c r="F1564" s="22" t="s">
        <v>1857</v>
      </c>
      <c r="G1564" s="17" t="str">
        <f>_xlfn.XLOOKUP(D1564,[9]ALL!$C:$C,[9]ALL!$N:$N,"Tidak Ditemukan")</f>
        <v>ANTON IQRA ANUGRA</v>
      </c>
      <c r="H1564" s="18" t="str">
        <f>_xlfn.XLOOKUP(D1564,[11]sheet!$B:$B,[11]sheet!$A:$A,0)</f>
        <v>TAW03</v>
      </c>
    </row>
    <row r="1565" spans="2:8">
      <c r="B1565" s="24" t="s">
        <v>1455</v>
      </c>
      <c r="C1565" s="25" t="s">
        <v>1456</v>
      </c>
      <c r="D1565" s="26" t="s">
        <v>1609</v>
      </c>
      <c r="E1565" s="27" t="s">
        <v>1916</v>
      </c>
      <c r="F1565" s="22" t="s">
        <v>1857</v>
      </c>
      <c r="G1565" s="17" t="str">
        <f>_xlfn.XLOOKUP(D1565,[9]ALL!$C:$C,[9]ALL!$N:$N,"Tidak Ditemukan")</f>
        <v>Ari Ardiansyah</v>
      </c>
      <c r="H1565" s="18" t="str">
        <f>_xlfn.XLOOKUP(D1565,[11]sheet!$B:$B,[11]sheet!$A:$A,0)</f>
        <v>SWW04</v>
      </c>
    </row>
    <row r="1566" spans="2:8">
      <c r="B1566" s="24" t="s">
        <v>1455</v>
      </c>
      <c r="C1566" s="25" t="s">
        <v>1456</v>
      </c>
      <c r="D1566" s="26" t="s">
        <v>1610</v>
      </c>
      <c r="E1566" s="27" t="s">
        <v>1916</v>
      </c>
      <c r="F1566" s="22" t="s">
        <v>1857</v>
      </c>
      <c r="G1566" s="17" t="str">
        <f>_xlfn.XLOOKUP(D1566,[9]ALL!$C:$C,[9]ALL!$N:$N,"Tidak Ditemukan")</f>
        <v>DENI SUSATYO</v>
      </c>
      <c r="H1566" s="18" t="str">
        <f>_xlfn.XLOOKUP(D1566,[11]sheet!$B:$B,[11]sheet!$A:$A,0)</f>
        <v>SWW02</v>
      </c>
    </row>
    <row r="1567" spans="2:8">
      <c r="B1567" s="24" t="s">
        <v>1455</v>
      </c>
      <c r="C1567" s="25" t="s">
        <v>1456</v>
      </c>
      <c r="D1567" s="26" t="s">
        <v>1611</v>
      </c>
      <c r="E1567" s="27" t="s">
        <v>1916</v>
      </c>
      <c r="F1567" s="22" t="s">
        <v>1855</v>
      </c>
      <c r="G1567" s="17" t="str">
        <f>_xlfn.XLOOKUP(D1567,[9]ALL!$C:$C,[9]ALL!$N:$N,"Tidak Ditemukan")</f>
        <v>Suhardi</v>
      </c>
      <c r="H1567" s="18" t="str">
        <f>_xlfn.XLOOKUP(D1567,[11]sheet!$B:$B,[11]sheet!$A:$A,0)</f>
        <v>PYW02</v>
      </c>
    </row>
    <row r="1568" spans="2:8">
      <c r="B1568" s="24" t="s">
        <v>1455</v>
      </c>
      <c r="C1568" s="25" t="s">
        <v>1456</v>
      </c>
      <c r="D1568" s="26" t="s">
        <v>1612</v>
      </c>
      <c r="E1568" s="27" t="s">
        <v>1916</v>
      </c>
      <c r="F1568" s="22" t="s">
        <v>1855</v>
      </c>
      <c r="G1568" s="17" t="str">
        <f>_xlfn.XLOOKUP(D1568,[9]ALL!$C:$C,[9]ALL!$N:$N,"Tidak Ditemukan")</f>
        <v>MUHAMMAD TONY NUGRAHA</v>
      </c>
      <c r="H1568" s="18" t="str">
        <f>_xlfn.XLOOKUP(D1568,[11]sheet!$B:$B,[11]sheet!$A:$A,0)</f>
        <v>GER03</v>
      </c>
    </row>
    <row r="1569" spans="2:8">
      <c r="B1569" s="24" t="s">
        <v>1455</v>
      </c>
      <c r="C1569" s="25" t="s">
        <v>1456</v>
      </c>
      <c r="D1569" s="26" t="s">
        <v>1613</v>
      </c>
      <c r="E1569" s="27" t="s">
        <v>1916</v>
      </c>
      <c r="F1569" s="22" t="s">
        <v>1855</v>
      </c>
      <c r="G1569" s="17" t="str">
        <f>_xlfn.XLOOKUP(D1569,[9]ALL!$C:$C,[9]ALL!$N:$N,"Tidak Ditemukan")</f>
        <v>MUHAMMAD TONY NUGRAHA</v>
      </c>
      <c r="H1569" s="18" t="str">
        <f>_xlfn.XLOOKUP(D1569,[11]sheet!$B:$B,[11]sheet!$A:$A,0)</f>
        <v>GER04</v>
      </c>
    </row>
    <row r="1570" spans="2:8">
      <c r="B1570" s="24" t="s">
        <v>1455</v>
      </c>
      <c r="C1570" s="25" t="s">
        <v>1456</v>
      </c>
      <c r="D1570" s="26" t="s">
        <v>1614</v>
      </c>
      <c r="E1570" s="27" t="s">
        <v>1916</v>
      </c>
      <c r="F1570" s="22" t="s">
        <v>1855</v>
      </c>
      <c r="G1570" s="17" t="str">
        <f>_xlfn.XLOOKUP(D1570,[9]ALL!$C:$C,[9]ALL!$N:$N,"Tidak Ditemukan")</f>
        <v>Abi Hilmawan</v>
      </c>
      <c r="H1570" s="18" t="str">
        <f>_xlfn.XLOOKUP(D1570,[11]sheet!$B:$B,[11]sheet!$A:$A,0)</f>
        <v>SLO03</v>
      </c>
    </row>
    <row r="1571" spans="2:8">
      <c r="B1571" s="24" t="s">
        <v>1455</v>
      </c>
      <c r="C1571" s="25" t="s">
        <v>1456</v>
      </c>
      <c r="D1571" s="26" t="s">
        <v>1615</v>
      </c>
      <c r="E1571" s="27" t="s">
        <v>1916</v>
      </c>
      <c r="F1571" s="22" t="s">
        <v>1855</v>
      </c>
      <c r="G1571" s="17" t="str">
        <f>_xlfn.XLOOKUP(D1571,[9]ALL!$C:$C,[9]ALL!$N:$N,"Tidak Ditemukan")</f>
        <v>Suhardi</v>
      </c>
      <c r="H1571" s="18" t="str">
        <f>_xlfn.XLOOKUP(D1571,[11]sheet!$B:$B,[11]sheet!$A:$A,0)</f>
        <v>PYW04</v>
      </c>
    </row>
    <row r="1572" spans="2:8">
      <c r="B1572" s="24" t="s">
        <v>1455</v>
      </c>
      <c r="C1572" s="25" t="s">
        <v>1456</v>
      </c>
      <c r="D1572" s="26" t="s">
        <v>1616</v>
      </c>
      <c r="E1572" s="27" t="s">
        <v>1916</v>
      </c>
      <c r="F1572" s="22" t="s">
        <v>1855</v>
      </c>
      <c r="G1572" s="17" t="str">
        <f>_xlfn.XLOOKUP(D1572,[9]ALL!$C:$C,[9]ALL!$N:$N,"Tidak Ditemukan")</f>
        <v>MUHAMMAD JUMADIL</v>
      </c>
      <c r="H1572" s="18" t="str">
        <f>_xlfn.XLOOKUP(D1572,[11]sheet!$B:$B,[11]sheet!$A:$A,0)</f>
        <v>AMI13</v>
      </c>
    </row>
    <row r="1573" spans="2:8">
      <c r="B1573" s="24" t="s">
        <v>1455</v>
      </c>
      <c r="C1573" s="25" t="s">
        <v>1456</v>
      </c>
      <c r="D1573" s="26" t="s">
        <v>1617</v>
      </c>
      <c r="E1573" s="27" t="s">
        <v>1916</v>
      </c>
      <c r="F1573" s="22" t="s">
        <v>1857</v>
      </c>
      <c r="G1573" s="17" t="str">
        <f>_xlfn.XLOOKUP(D1573,[9]ALL!$C:$C,[9]ALL!$N:$N,"Tidak Ditemukan")</f>
        <v>DENI SUSATYO</v>
      </c>
      <c r="H1573" s="18" t="str">
        <f>_xlfn.XLOOKUP(D1573,[11]sheet!$B:$B,[11]sheet!$A:$A,0)</f>
        <v>SWW03</v>
      </c>
    </row>
    <row r="1574" spans="2:8">
      <c r="B1574" s="24" t="s">
        <v>1455</v>
      </c>
      <c r="C1574" s="25" t="s">
        <v>1456</v>
      </c>
      <c r="D1574" s="26" t="s">
        <v>1618</v>
      </c>
      <c r="E1574" s="27" t="s">
        <v>1916</v>
      </c>
      <c r="F1574" s="22" t="s">
        <v>1852</v>
      </c>
      <c r="G1574" s="17" t="str">
        <f>_xlfn.XLOOKUP(D1574,[9]ALL!$C:$C,[9]ALL!$N:$N,"Tidak Ditemukan")</f>
        <v>I Kadek Sandiyasa</v>
      </c>
      <c r="H1574" s="18" t="str">
        <f>_xlfn.XLOOKUP(D1574,[11]sheet!$B:$B,[11]sheet!$A:$A,0)</f>
        <v>BNL03</v>
      </c>
    </row>
    <row r="1575" spans="2:8">
      <c r="B1575" s="24" t="s">
        <v>1455</v>
      </c>
      <c r="C1575" s="25" t="s">
        <v>1456</v>
      </c>
      <c r="D1575" s="26" t="s">
        <v>1619</v>
      </c>
      <c r="E1575" s="27" t="s">
        <v>1916</v>
      </c>
      <c r="F1575" s="22" t="s">
        <v>1855</v>
      </c>
      <c r="G1575" s="17" t="str">
        <f>_xlfn.XLOOKUP(D1575,[9]ALL!$C:$C,[9]ALL!$N:$N,"Tidak Ditemukan")</f>
        <v>MUHAMMAD TONY NUGRAHA</v>
      </c>
      <c r="H1575" s="18" t="str">
        <f>_xlfn.XLOOKUP(D1575,[11]sheet!$B:$B,[11]sheet!$A:$A,0)</f>
        <v>GER01</v>
      </c>
    </row>
    <row r="1576" spans="2:8">
      <c r="B1576" s="24" t="s">
        <v>1455</v>
      </c>
      <c r="C1576" s="25" t="s">
        <v>1456</v>
      </c>
      <c r="D1576" s="26" t="s">
        <v>1620</v>
      </c>
      <c r="E1576" s="27" t="s">
        <v>1916</v>
      </c>
      <c r="F1576" s="22" t="s">
        <v>1857</v>
      </c>
      <c r="G1576" s="17" t="str">
        <f>_xlfn.XLOOKUP(D1576,[9]ALL!$C:$C,[9]ALL!$N:$N,"Tidak Ditemukan")</f>
        <v>Resi Marsila</v>
      </c>
      <c r="H1576" s="18" t="str">
        <f>_xlfn.XLOOKUP(D1576,[11]sheet!$B:$B,[11]sheet!$A:$A,0)</f>
        <v>TAW01</v>
      </c>
    </row>
    <row r="1577" spans="2:8">
      <c r="B1577" s="24" t="s">
        <v>1455</v>
      </c>
      <c r="C1577" s="25" t="s">
        <v>1456</v>
      </c>
      <c r="D1577" s="26" t="s">
        <v>1621</v>
      </c>
      <c r="E1577" s="27" t="s">
        <v>1916</v>
      </c>
      <c r="F1577" s="22" t="s">
        <v>1857</v>
      </c>
      <c r="G1577" s="17" t="str">
        <f>_xlfn.XLOOKUP(D1577,[9]ALL!$C:$C,[9]ALL!$N:$N,"Tidak Ditemukan")</f>
        <v>DENI SUSATYO</v>
      </c>
      <c r="H1577" s="18" t="str">
        <f>_xlfn.XLOOKUP(D1577,[11]sheet!$B:$B,[11]sheet!$A:$A,0)</f>
        <v>SWW01</v>
      </c>
    </row>
    <row r="1578" spans="2:8">
      <c r="B1578" s="24" t="s">
        <v>1455</v>
      </c>
      <c r="C1578" s="25" t="s">
        <v>1456</v>
      </c>
      <c r="D1578" s="26" t="s">
        <v>1622</v>
      </c>
      <c r="E1578" s="27" t="s">
        <v>1916</v>
      </c>
      <c r="F1578" s="22" t="s">
        <v>1852</v>
      </c>
      <c r="G1578" s="17" t="str">
        <f>_xlfn.XLOOKUP(D1578,[9]ALL!$C:$C,[9]ALL!$N:$N,"Tidak Ditemukan")</f>
        <v>GEMAYA WANGSA</v>
      </c>
      <c r="H1578" s="18" t="str">
        <f>_xlfn.XLOOKUP(D1578,[11]sheet!$B:$B,[11]sheet!$A:$A,0)</f>
        <v>KKL02</v>
      </c>
    </row>
    <row r="1579" spans="2:8">
      <c r="B1579" s="24" t="s">
        <v>1455</v>
      </c>
      <c r="C1579" s="25" t="s">
        <v>1456</v>
      </c>
      <c r="D1579" s="26" t="s">
        <v>1623</v>
      </c>
      <c r="E1579" s="27" t="s">
        <v>1916</v>
      </c>
      <c r="F1579" s="22" t="s">
        <v>1852</v>
      </c>
      <c r="G1579" s="17" t="str">
        <f>_xlfn.XLOOKUP(D1579,[9]ALL!$C:$C,[9]ALL!$N:$N,"Tidak Ditemukan")</f>
        <v>I Kadek Sandiyasa</v>
      </c>
      <c r="H1579" s="18" t="str">
        <f>_xlfn.XLOOKUP(D1579,[11]sheet!$B:$B,[11]sheet!$A:$A,0)</f>
        <v>BNL01</v>
      </c>
    </row>
    <row r="1580" spans="2:8">
      <c r="B1580" s="24" t="s">
        <v>1455</v>
      </c>
      <c r="C1580" s="25" t="s">
        <v>1456</v>
      </c>
      <c r="D1580" s="26" t="s">
        <v>1624</v>
      </c>
      <c r="E1580" s="27" t="s">
        <v>1916</v>
      </c>
      <c r="F1580" s="22" t="s">
        <v>1855</v>
      </c>
      <c r="G1580" s="17" t="str">
        <f>_xlfn.XLOOKUP(D1580,[9]ALL!$C:$C,[9]ALL!$N:$N,"Tidak Ditemukan")</f>
        <v>MUHAMMAD JUMADIL</v>
      </c>
      <c r="H1580" s="18" t="str">
        <f>_xlfn.XLOOKUP(D1580,[11]sheet!$B:$B,[11]sheet!$A:$A,0)</f>
        <v>AMI02</v>
      </c>
    </row>
    <row r="1581" spans="2:8">
      <c r="B1581" s="24" t="s">
        <v>1455</v>
      </c>
      <c r="C1581" s="25" t="s">
        <v>1456</v>
      </c>
      <c r="D1581" s="26" t="s">
        <v>1625</v>
      </c>
      <c r="E1581" s="27" t="s">
        <v>1916</v>
      </c>
      <c r="F1581" s="22" t="s">
        <v>1855</v>
      </c>
      <c r="G1581" s="17" t="str">
        <f>_xlfn.XLOOKUP(D1581,[9]ALL!$C:$C,[9]ALL!$N:$N,"Tidak Ditemukan")</f>
        <v>MUHAMMAD JUMADIL</v>
      </c>
      <c r="H1581" s="18" t="str">
        <f>_xlfn.XLOOKUP(D1581,[11]sheet!$B:$B,[11]sheet!$A:$A,0)</f>
        <v>AMI04</v>
      </c>
    </row>
    <row r="1582" spans="2:8">
      <c r="B1582" s="24" t="s">
        <v>1455</v>
      </c>
      <c r="C1582" s="25" t="s">
        <v>1456</v>
      </c>
      <c r="D1582" s="26" t="s">
        <v>1626</v>
      </c>
      <c r="E1582" s="27" t="s">
        <v>1916</v>
      </c>
      <c r="F1582" s="22" t="s">
        <v>1855</v>
      </c>
      <c r="G1582" s="17" t="str">
        <f>_xlfn.XLOOKUP(D1582,[9]ALL!$C:$C,[9]ALL!$N:$N,"Tidak Ditemukan")</f>
        <v>Abi Hilmawan</v>
      </c>
      <c r="H1582" s="18" t="str">
        <f>_xlfn.XLOOKUP(D1582,[11]sheet!$B:$B,[11]sheet!$A:$A,0)</f>
        <v>SLO02</v>
      </c>
    </row>
    <row r="1583" spans="2:8">
      <c r="B1583" s="24" t="s">
        <v>1455</v>
      </c>
      <c r="C1583" s="25" t="s">
        <v>1456</v>
      </c>
      <c r="D1583" s="26" t="s">
        <v>1627</v>
      </c>
      <c r="E1583" s="27" t="s">
        <v>1916</v>
      </c>
      <c r="F1583" s="22" t="s">
        <v>1854</v>
      </c>
      <c r="G1583" s="17" t="str">
        <f>_xlfn.XLOOKUP(D1583,[9]ALL!$C:$C,[9]ALL!$N:$N,"Tidak Ditemukan")</f>
        <v>AGUS KADE DIVA RAMANA</v>
      </c>
      <c r="H1583" s="18" t="str">
        <f>_xlfn.XLOOKUP(D1583,[11]sheet!$B:$B,[11]sheet!$A:$A,0)</f>
        <v>TNW06A</v>
      </c>
    </row>
    <row r="1584" spans="2:8">
      <c r="B1584" s="24" t="s">
        <v>1455</v>
      </c>
      <c r="C1584" s="25" t="s">
        <v>1456</v>
      </c>
      <c r="D1584" s="26" t="s">
        <v>1628</v>
      </c>
      <c r="E1584" s="27" t="s">
        <v>1916</v>
      </c>
      <c r="F1584" s="22" t="s">
        <v>1854</v>
      </c>
      <c r="G1584" s="17" t="str">
        <f>_xlfn.XLOOKUP(D1584,[9]ALL!$C:$C,[9]ALL!$N:$N,"Tidak Ditemukan")</f>
        <v>Rino Prasetya Wibowo</v>
      </c>
      <c r="H1584" s="18" t="str">
        <f>_xlfn.XLOOKUP(D1584,[11]sheet!$B:$B,[11]sheet!$A:$A,0)</f>
        <v>MGW06E</v>
      </c>
    </row>
    <row r="1585" spans="2:8">
      <c r="B1585" s="24" t="s">
        <v>1455</v>
      </c>
      <c r="C1585" s="25" t="s">
        <v>1456</v>
      </c>
      <c r="D1585" s="26" t="s">
        <v>1629</v>
      </c>
      <c r="E1585" s="27" t="s">
        <v>1916</v>
      </c>
      <c r="F1585" s="22" t="s">
        <v>1853</v>
      </c>
      <c r="G1585" s="17" t="str">
        <f>_xlfn.XLOOKUP(D1585,[9]ALL!$C:$C,[9]ALL!$N:$N,"Tidak Ditemukan")</f>
        <v>I GEDE BAGUS ADI SURYAWAN , ST</v>
      </c>
      <c r="H1585" s="18" t="str">
        <f>_xlfn.XLOOKUP(D1585,[11]sheet!$B:$B,[11]sheet!$A:$A,0)</f>
        <v>MGW04C</v>
      </c>
    </row>
    <row r="1586" spans="2:8">
      <c r="B1586" s="24" t="s">
        <v>1455</v>
      </c>
      <c r="C1586" s="25" t="s">
        <v>1456</v>
      </c>
      <c r="D1586" s="26" t="s">
        <v>1630</v>
      </c>
      <c r="E1586" s="27" t="s">
        <v>1916</v>
      </c>
      <c r="F1586" s="22" t="s">
        <v>1854</v>
      </c>
      <c r="G1586" s="17" t="str">
        <f>_xlfn.XLOOKUP(D1586,[9]ALL!$C:$C,[9]ALL!$N:$N,"Tidak Ditemukan")</f>
        <v>Rino Prasetya Wibowo</v>
      </c>
      <c r="H1586" s="18" t="str">
        <f>_xlfn.XLOOKUP(D1586,[11]sheet!$B:$B,[11]sheet!$A:$A,0)</f>
        <v>MGW05A</v>
      </c>
    </row>
    <row r="1587" spans="2:8">
      <c r="B1587" s="24" t="s">
        <v>1455</v>
      </c>
      <c r="C1587" s="25" t="s">
        <v>1456</v>
      </c>
      <c r="D1587" s="26" t="s">
        <v>1631</v>
      </c>
      <c r="E1587" s="27" t="s">
        <v>1916</v>
      </c>
      <c r="F1587" s="22" t="s">
        <v>1854</v>
      </c>
      <c r="G1587" s="17" t="str">
        <f>_xlfn.XLOOKUP(D1587,[9]ALL!$C:$C,[9]ALL!$N:$N,"Tidak Ditemukan")</f>
        <v>I KOMANG FERI INDRAJAYA</v>
      </c>
      <c r="H1587" s="18" t="str">
        <f>_xlfn.XLOOKUP(D1587,[11]sheet!$B:$B,[11]sheet!$A:$A,0)</f>
        <v>MGW04D</v>
      </c>
    </row>
    <row r="1588" spans="2:8">
      <c r="B1588" s="24" t="s">
        <v>1455</v>
      </c>
      <c r="C1588" s="25" t="s">
        <v>1456</v>
      </c>
      <c r="D1588" s="26" t="s">
        <v>1632</v>
      </c>
      <c r="E1588" s="27" t="s">
        <v>1916</v>
      </c>
      <c r="F1588" s="22" t="s">
        <v>1854</v>
      </c>
      <c r="G1588" s="17" t="str">
        <f>_xlfn.XLOOKUP(D1588,[9]ALL!$C:$C,[9]ALL!$N:$N,"Tidak Ditemukan")</f>
        <v>AGUS PRADNYANA</v>
      </c>
      <c r="H1588" s="18" t="str">
        <f>_xlfn.XLOOKUP(D1588,[11]sheet!$B:$B,[11]sheet!$A:$A,0)</f>
        <v>MGW05B</v>
      </c>
    </row>
    <row r="1589" spans="2:8">
      <c r="B1589" s="24" t="s">
        <v>1455</v>
      </c>
      <c r="C1589" s="25" t="s">
        <v>1456</v>
      </c>
      <c r="D1589" s="26" t="s">
        <v>1633</v>
      </c>
      <c r="E1589" s="27" t="s">
        <v>1916</v>
      </c>
      <c r="F1589" s="22" t="s">
        <v>1853</v>
      </c>
      <c r="G1589" s="17" t="str">
        <f>_xlfn.XLOOKUP(D1589,[9]ALL!$C:$C,[9]ALL!$N:$N,"Tidak Ditemukan")</f>
        <v>I GEDE BAGUS ADI SURYAWAN , ST</v>
      </c>
      <c r="H1589" s="18" t="str">
        <f>_xlfn.XLOOKUP(D1589,[11]sheet!$B:$B,[11]sheet!$A:$A,0)</f>
        <v>MGW01D</v>
      </c>
    </row>
    <row r="1590" spans="2:8">
      <c r="B1590" s="24" t="s">
        <v>1455</v>
      </c>
      <c r="C1590" s="25" t="s">
        <v>1456</v>
      </c>
      <c r="D1590" s="26" t="s">
        <v>1634</v>
      </c>
      <c r="E1590" s="27" t="s">
        <v>1916</v>
      </c>
      <c r="F1590" s="22" t="s">
        <v>1853</v>
      </c>
      <c r="G1590" s="17" t="str">
        <f>_xlfn.XLOOKUP(D1590,[9]ALL!$C:$C,[9]ALL!$N:$N,"Tidak Ditemukan")</f>
        <v>I GEDE BAGUS ADI SURYAWAN , ST</v>
      </c>
      <c r="H1590" s="18" t="str">
        <f>_xlfn.XLOOKUP(D1590,[11]sheet!$B:$B,[11]sheet!$A:$A,0)</f>
        <v>MGW02B</v>
      </c>
    </row>
    <row r="1591" spans="2:8">
      <c r="B1591" s="24" t="s">
        <v>1455</v>
      </c>
      <c r="C1591" s="25" t="s">
        <v>1456</v>
      </c>
      <c r="D1591" s="26" t="s">
        <v>1635</v>
      </c>
      <c r="E1591" s="27" t="s">
        <v>1916</v>
      </c>
      <c r="F1591" s="22" t="s">
        <v>1853</v>
      </c>
      <c r="G1591" s="17" t="str">
        <f>_xlfn.XLOOKUP(D1591,[9]ALL!$C:$C,[9]ALL!$N:$N,"Tidak Ditemukan")</f>
        <v>I GEDE BAGUS ADI SURYAWAN , ST</v>
      </c>
      <c r="H1591" s="18" t="str">
        <f>_xlfn.XLOOKUP(D1591,[11]sheet!$B:$B,[11]sheet!$A:$A,0)</f>
        <v>MGW01G</v>
      </c>
    </row>
    <row r="1592" spans="2:8">
      <c r="B1592" s="24" t="s">
        <v>1455</v>
      </c>
      <c r="C1592" s="25" t="s">
        <v>1456</v>
      </c>
      <c r="D1592" s="26" t="s">
        <v>1636</v>
      </c>
      <c r="E1592" s="27" t="s">
        <v>1916</v>
      </c>
      <c r="F1592" s="22" t="s">
        <v>1853</v>
      </c>
      <c r="G1592" s="17" t="str">
        <f>_xlfn.XLOOKUP(D1592,[9]ALL!$C:$C,[9]ALL!$N:$N,"Tidak Ditemukan")</f>
        <v>I GEDE BAGUS ADI SURYAWAN , ST</v>
      </c>
      <c r="H1592" s="18" t="str">
        <f>_xlfn.XLOOKUP(D1592,[11]sheet!$B:$B,[11]sheet!$A:$A,0)</f>
        <v>MGW01C</v>
      </c>
    </row>
    <row r="1593" spans="2:8">
      <c r="B1593" s="24" t="s">
        <v>1455</v>
      </c>
      <c r="C1593" s="25" t="s">
        <v>1456</v>
      </c>
      <c r="D1593" s="26" t="s">
        <v>1637</v>
      </c>
      <c r="E1593" s="27" t="s">
        <v>1916</v>
      </c>
      <c r="F1593" s="22" t="s">
        <v>1853</v>
      </c>
      <c r="G1593" s="17" t="str">
        <f>_xlfn.XLOOKUP(D1593,[9]ALL!$C:$C,[9]ALL!$N:$N,"Tidak Ditemukan")</f>
        <v>I GEDE BAGUS ADI SURYAWAN , ST</v>
      </c>
      <c r="H1593" s="18" t="str">
        <f>_xlfn.XLOOKUP(D1593,[11]sheet!$B:$B,[11]sheet!$A:$A,0)</f>
        <v>MGW01F</v>
      </c>
    </row>
    <row r="1594" spans="2:8">
      <c r="B1594" s="24" t="s">
        <v>1455</v>
      </c>
      <c r="C1594" s="25" t="s">
        <v>1456</v>
      </c>
      <c r="D1594" s="26" t="s">
        <v>1638</v>
      </c>
      <c r="E1594" s="27" t="s">
        <v>1916</v>
      </c>
      <c r="F1594" s="22" t="s">
        <v>1851</v>
      </c>
      <c r="G1594" s="17" t="str">
        <f>_xlfn.XLOOKUP(D1594,[9]ALL!$C:$C,[9]ALL!$N:$N,"Tidak Ditemukan")</f>
        <v>KADEK DWIPA ANGGARASTRA</v>
      </c>
      <c r="H1594" s="18" t="str">
        <f>_xlfn.XLOOKUP(D1594,[11]sheet!$B:$B,[11]sheet!$A:$A,0)</f>
        <v>DPS05L</v>
      </c>
    </row>
    <row r="1595" spans="2:8">
      <c r="B1595" s="24" t="s">
        <v>1455</v>
      </c>
      <c r="C1595" s="25" t="s">
        <v>1456</v>
      </c>
      <c r="D1595" s="26" t="s">
        <v>1639</v>
      </c>
      <c r="E1595" s="27" t="s">
        <v>1916</v>
      </c>
      <c r="F1595" s="22" t="s">
        <v>1851</v>
      </c>
      <c r="G1595" s="17" t="str">
        <f>_xlfn.XLOOKUP(D1595,[9]ALL!$C:$C,[9]ALL!$N:$N,"Tidak Ditemukan")</f>
        <v>DWIKY REZA ARDANI WINAHARA</v>
      </c>
      <c r="H1595" s="18" t="str">
        <f>_xlfn.XLOOKUP(D1595,[11]sheet!$B:$B,[11]sheet!$A:$A,0)</f>
        <v>DPS06M</v>
      </c>
    </row>
    <row r="1596" spans="2:8">
      <c r="B1596" s="24" t="s">
        <v>1455</v>
      </c>
      <c r="C1596" s="25" t="s">
        <v>1456</v>
      </c>
      <c r="D1596" s="26" t="s">
        <v>1640</v>
      </c>
      <c r="E1596" s="27" t="s">
        <v>1916</v>
      </c>
      <c r="F1596" s="22" t="s">
        <v>1851</v>
      </c>
      <c r="G1596" s="17" t="str">
        <f>_xlfn.XLOOKUP(D1596,[9]ALL!$C:$C,[9]ALL!$N:$N,"Tidak Ditemukan")</f>
        <v>NI PUTU DEWI LASTINI</v>
      </c>
      <c r="H1596" s="18" t="str">
        <f>_xlfn.XLOOKUP(D1596,[11]sheet!$B:$B,[11]sheet!$A:$A,0)</f>
        <v>DPS06L</v>
      </c>
    </row>
    <row r="1597" spans="2:8">
      <c r="B1597" s="24" t="s">
        <v>1455</v>
      </c>
      <c r="C1597" s="25" t="s">
        <v>1456</v>
      </c>
      <c r="D1597" s="26" t="s">
        <v>1641</v>
      </c>
      <c r="E1597" s="27" t="s">
        <v>1916</v>
      </c>
      <c r="F1597" s="22" t="s">
        <v>1851</v>
      </c>
      <c r="G1597" s="17" t="str">
        <f>_xlfn.XLOOKUP(D1597,[9]ALL!$C:$C,[9]ALL!$N:$N,"Tidak Ditemukan")</f>
        <v>NI PUTU DEWI LASTINI</v>
      </c>
      <c r="H1597" s="18" t="str">
        <f>_xlfn.XLOOKUP(D1597,[11]sheet!$B:$B,[11]sheet!$A:$A,0)</f>
        <v>DPS06O</v>
      </c>
    </row>
    <row r="1598" spans="2:8">
      <c r="B1598" s="24" t="s">
        <v>1455</v>
      </c>
      <c r="C1598" s="25" t="s">
        <v>1456</v>
      </c>
      <c r="D1598" s="26" t="s">
        <v>1642</v>
      </c>
      <c r="E1598" s="27" t="s">
        <v>1916</v>
      </c>
      <c r="F1598" s="22" t="s">
        <v>1851</v>
      </c>
      <c r="G1598" s="17" t="str">
        <f>_xlfn.XLOOKUP(D1598,[9]ALL!$C:$C,[9]ALL!$N:$N,"Tidak Ditemukan")</f>
        <v>NI PUTU DEWI LASTINI</v>
      </c>
      <c r="H1598" s="18" t="str">
        <f>_xlfn.XLOOKUP(D1598,[11]sheet!$B:$B,[11]sheet!$A:$A,0)</f>
        <v>DPS06K</v>
      </c>
    </row>
    <row r="1599" spans="2:8">
      <c r="B1599" s="24" t="s">
        <v>1455</v>
      </c>
      <c r="C1599" s="25" t="s">
        <v>1456</v>
      </c>
      <c r="D1599" s="26" t="s">
        <v>1643</v>
      </c>
      <c r="E1599" s="27" t="s">
        <v>1916</v>
      </c>
      <c r="F1599" s="22" t="s">
        <v>1851</v>
      </c>
      <c r="G1599" s="17" t="str">
        <f>_xlfn.XLOOKUP(D1599,[9]ALL!$C:$C,[9]ALL!$N:$N,"Tidak Ditemukan")</f>
        <v>NI PUTU DEWI LASTINI</v>
      </c>
      <c r="H1599" s="18" t="str">
        <f>_xlfn.XLOOKUP(D1599,[11]sheet!$B:$B,[11]sheet!$A:$A,0)</f>
        <v>DPS06H</v>
      </c>
    </row>
    <row r="1600" spans="2:8">
      <c r="B1600" s="24" t="s">
        <v>1455</v>
      </c>
      <c r="C1600" s="25" t="s">
        <v>1456</v>
      </c>
      <c r="D1600" s="26" t="s">
        <v>1644</v>
      </c>
      <c r="E1600" s="27" t="s">
        <v>1916</v>
      </c>
      <c r="F1600" s="22" t="s">
        <v>1851</v>
      </c>
      <c r="G1600" s="17" t="str">
        <f>_xlfn.XLOOKUP(D1600,[9]ALL!$C:$C,[9]ALL!$N:$N,"Tidak Ditemukan")</f>
        <v>DWIKY REZA ARDANI WINAHARA</v>
      </c>
      <c r="H1600" s="18" t="str">
        <f>_xlfn.XLOOKUP(D1600,[11]sheet!$B:$B,[11]sheet!$A:$A,0)</f>
        <v>DPS06J</v>
      </c>
    </row>
    <row r="1601" spans="2:8">
      <c r="B1601" s="24" t="s">
        <v>1455</v>
      </c>
      <c r="C1601" s="25" t="s">
        <v>1456</v>
      </c>
      <c r="D1601" s="26" t="s">
        <v>1645</v>
      </c>
      <c r="E1601" s="27" t="s">
        <v>1916</v>
      </c>
      <c r="F1601" s="22" t="s">
        <v>1851</v>
      </c>
      <c r="G1601" s="17" t="str">
        <f>_xlfn.XLOOKUP(D1601,[9]ALL!$C:$C,[9]ALL!$N:$N,"Tidak Ditemukan")</f>
        <v>NI PUTU DEWI LASTINI</v>
      </c>
      <c r="H1601" s="18" t="str">
        <f>_xlfn.XLOOKUP(D1601,[11]sheet!$B:$B,[11]sheet!$A:$A,0)</f>
        <v>DPS06E</v>
      </c>
    </row>
    <row r="1602" spans="2:8">
      <c r="B1602" s="24" t="s">
        <v>1455</v>
      </c>
      <c r="C1602" s="25" t="s">
        <v>1456</v>
      </c>
      <c r="D1602" s="26" t="s">
        <v>1646</v>
      </c>
      <c r="E1602" s="27" t="s">
        <v>1916</v>
      </c>
      <c r="F1602" s="22" t="s">
        <v>1851</v>
      </c>
      <c r="G1602" s="17" t="str">
        <f>_xlfn.XLOOKUP(D1602,[9]ALL!$C:$C,[9]ALL!$N:$N,"Tidak Ditemukan")</f>
        <v>KADEK DWIPA ANGGARASTRA</v>
      </c>
      <c r="H1602" s="18" t="str">
        <f>_xlfn.XLOOKUP(D1602,[11]sheet!$B:$B,[11]sheet!$A:$A,0)</f>
        <v>DPS05O</v>
      </c>
    </row>
    <row r="1603" spans="2:8">
      <c r="B1603" s="24" t="s">
        <v>1455</v>
      </c>
      <c r="C1603" s="25" t="s">
        <v>1456</v>
      </c>
      <c r="D1603" s="26" t="s">
        <v>1647</v>
      </c>
      <c r="E1603" s="27" t="s">
        <v>1916</v>
      </c>
      <c r="F1603" s="22" t="s">
        <v>1851</v>
      </c>
      <c r="G1603" s="17" t="str">
        <f>_xlfn.XLOOKUP(D1603,[9]ALL!$C:$C,[9]ALL!$N:$N,"Tidak Ditemukan")</f>
        <v>KADEK DWIPA ANGGARASTRA</v>
      </c>
      <c r="H1603" s="18" t="str">
        <f>_xlfn.XLOOKUP(D1603,[11]sheet!$B:$B,[11]sheet!$A:$A,0)</f>
        <v>DPS05N</v>
      </c>
    </row>
    <row r="1604" spans="2:8">
      <c r="B1604" s="24" t="s">
        <v>1455</v>
      </c>
      <c r="C1604" s="25" t="s">
        <v>1456</v>
      </c>
      <c r="D1604" s="26" t="s">
        <v>1648</v>
      </c>
      <c r="E1604" s="27" t="s">
        <v>1916</v>
      </c>
      <c r="F1604" s="22" t="s">
        <v>1851</v>
      </c>
      <c r="G1604" s="17" t="str">
        <f>_xlfn.XLOOKUP(D1604,[9]ALL!$C:$C,[9]ALL!$N:$N,"Tidak Ditemukan")</f>
        <v>DWIKY REZA ARDANI WINAHARA</v>
      </c>
      <c r="H1604" s="18" t="str">
        <f>_xlfn.XLOOKUP(D1604,[11]sheet!$B:$B,[11]sheet!$A:$A,0)</f>
        <v>DPS05M</v>
      </c>
    </row>
    <row r="1605" spans="2:8">
      <c r="B1605" s="24" t="s">
        <v>1455</v>
      </c>
      <c r="C1605" s="25" t="s">
        <v>1456</v>
      </c>
      <c r="D1605" s="26" t="s">
        <v>1649</v>
      </c>
      <c r="E1605" s="27" t="s">
        <v>1916</v>
      </c>
      <c r="F1605" s="22" t="s">
        <v>1851</v>
      </c>
      <c r="G1605" s="17" t="str">
        <f>_xlfn.XLOOKUP(D1605,[9]ALL!$C:$C,[9]ALL!$N:$N,"Tidak Ditemukan")</f>
        <v>NI WAYAN ELSA SEPTIANA INDRIANI</v>
      </c>
      <c r="H1605" s="18" t="str">
        <f>_xlfn.XLOOKUP(D1605,[11]sheet!$B:$B,[11]sheet!$A:$A,0)</f>
        <v>DPS06I</v>
      </c>
    </row>
    <row r="1606" spans="2:8">
      <c r="B1606" s="24" t="s">
        <v>1455</v>
      </c>
      <c r="C1606" s="25" t="s">
        <v>1456</v>
      </c>
      <c r="D1606" s="26" t="s">
        <v>1650</v>
      </c>
      <c r="E1606" s="27" t="s">
        <v>1916</v>
      </c>
      <c r="F1606" s="22" t="s">
        <v>1851</v>
      </c>
      <c r="G1606" s="17" t="str">
        <f>_xlfn.XLOOKUP(D1606,[9]ALL!$C:$C,[9]ALL!$N:$N,"Tidak Ditemukan")</f>
        <v>NI PUTU DEWI LASTINI</v>
      </c>
      <c r="H1606" s="18" t="str">
        <f>_xlfn.XLOOKUP(D1606,[11]sheet!$B:$B,[11]sheet!$A:$A,0)</f>
        <v>DPS06F</v>
      </c>
    </row>
    <row r="1607" spans="2:8">
      <c r="B1607" s="24" t="s">
        <v>1455</v>
      </c>
      <c r="C1607" s="25" t="s">
        <v>1456</v>
      </c>
      <c r="D1607" s="26" t="s">
        <v>1651</v>
      </c>
      <c r="E1607" s="27" t="s">
        <v>1916</v>
      </c>
      <c r="F1607" s="22" t="s">
        <v>1851</v>
      </c>
      <c r="G1607" s="17" t="str">
        <f>_xlfn.XLOOKUP(D1607,[9]ALL!$C:$C,[9]ALL!$N:$N,"Tidak Ditemukan")</f>
        <v>KADEK DWIPA ANGGARASTRA</v>
      </c>
      <c r="H1607" s="18" t="str">
        <f>_xlfn.XLOOKUP(D1607,[11]sheet!$B:$B,[11]sheet!$A:$A,0)</f>
        <v>DPS05K</v>
      </c>
    </row>
    <row r="1608" spans="2:8">
      <c r="B1608" s="24" t="s">
        <v>1455</v>
      </c>
      <c r="C1608" s="25" t="s">
        <v>1456</v>
      </c>
      <c r="D1608" s="26" t="s">
        <v>1652</v>
      </c>
      <c r="E1608" s="27" t="s">
        <v>1916</v>
      </c>
      <c r="F1608" s="22" t="s">
        <v>1851</v>
      </c>
      <c r="G1608" s="17" t="str">
        <f>_xlfn.XLOOKUP(D1608,[9]ALL!$C:$C,[9]ALL!$N:$N,"Tidak Ditemukan")</f>
        <v>KADEK DWIPA ANGGARASTRA</v>
      </c>
      <c r="H1608" s="18" t="str">
        <f>_xlfn.XLOOKUP(D1608,[11]sheet!$B:$B,[11]sheet!$A:$A,0)</f>
        <v>DPS05J</v>
      </c>
    </row>
    <row r="1609" spans="2:8">
      <c r="B1609" s="24" t="s">
        <v>1455</v>
      </c>
      <c r="C1609" s="25" t="s">
        <v>1456</v>
      </c>
      <c r="D1609" s="26" t="s">
        <v>1653</v>
      </c>
      <c r="E1609" s="27" t="s">
        <v>1916</v>
      </c>
      <c r="F1609" s="22" t="s">
        <v>1851</v>
      </c>
      <c r="G1609" s="17" t="str">
        <f>_xlfn.XLOOKUP(D1609,[9]ALL!$C:$C,[9]ALL!$N:$N,"Tidak Ditemukan")</f>
        <v>KADEK DWIPA ANGGARASTRA</v>
      </c>
      <c r="H1609" s="18" t="str">
        <f>_xlfn.XLOOKUP(D1609,[11]sheet!$B:$B,[11]sheet!$A:$A,0)</f>
        <v>DPS05I</v>
      </c>
    </row>
    <row r="1610" spans="2:8">
      <c r="B1610" s="24" t="s">
        <v>1455</v>
      </c>
      <c r="C1610" s="25" t="s">
        <v>1456</v>
      </c>
      <c r="D1610" s="26" t="s">
        <v>1654</v>
      </c>
      <c r="E1610" s="27" t="s">
        <v>1916</v>
      </c>
      <c r="F1610" s="22" t="s">
        <v>1851</v>
      </c>
      <c r="G1610" s="17" t="str">
        <f>_xlfn.XLOOKUP(D1610,[9]ALL!$C:$C,[9]ALL!$N:$N,"Tidak Ditemukan")</f>
        <v>KADEK DWIPA ANGGARASTRA</v>
      </c>
      <c r="H1610" s="18" t="str">
        <f>_xlfn.XLOOKUP(D1610,[11]sheet!$B:$B,[11]sheet!$A:$A,0)</f>
        <v>DPS05H</v>
      </c>
    </row>
    <row r="1611" spans="2:8">
      <c r="B1611" s="24" t="s">
        <v>1455</v>
      </c>
      <c r="C1611" s="25" t="s">
        <v>1456</v>
      </c>
      <c r="D1611" s="26" t="s">
        <v>1655</v>
      </c>
      <c r="E1611" s="27" t="s">
        <v>1916</v>
      </c>
      <c r="F1611" s="22" t="s">
        <v>1851</v>
      </c>
      <c r="G1611" s="17" t="str">
        <f>_xlfn.XLOOKUP(D1611,[9]ALL!$C:$C,[9]ALL!$N:$N,"Tidak Ditemukan")</f>
        <v>NI WAYAN ELSA SEPTIANA INDRIANI</v>
      </c>
      <c r="H1611" s="18" t="str">
        <f>_xlfn.XLOOKUP(D1611,[11]sheet!$B:$B,[11]sheet!$A:$A,0)</f>
        <v>DPS01H</v>
      </c>
    </row>
    <row r="1612" spans="2:8">
      <c r="B1612" s="24" t="s">
        <v>1455</v>
      </c>
      <c r="C1612" s="25" t="s">
        <v>1456</v>
      </c>
      <c r="D1612" s="26" t="s">
        <v>1656</v>
      </c>
      <c r="E1612" s="27" t="s">
        <v>1916</v>
      </c>
      <c r="F1612" s="22" t="s">
        <v>1851</v>
      </c>
      <c r="G1612" s="17" t="str">
        <f>_xlfn.XLOOKUP(D1612,[9]ALL!$C:$C,[9]ALL!$N:$N,"Tidak Ditemukan")</f>
        <v>KADEK DWIPA ANGGARASTRA</v>
      </c>
      <c r="H1612" s="18" t="str">
        <f>_xlfn.XLOOKUP(D1612,[11]sheet!$B:$B,[11]sheet!$A:$A,0)</f>
        <v>DPS05F</v>
      </c>
    </row>
    <row r="1613" spans="2:8">
      <c r="B1613" s="24" t="s">
        <v>1455</v>
      </c>
      <c r="C1613" s="25" t="s">
        <v>1456</v>
      </c>
      <c r="D1613" s="26" t="s">
        <v>1657</v>
      </c>
      <c r="E1613" s="27" t="s">
        <v>1916</v>
      </c>
      <c r="F1613" s="22" t="s">
        <v>1851</v>
      </c>
      <c r="G1613" s="17" t="str">
        <f>_xlfn.XLOOKUP(D1613,[9]ALL!$C:$C,[9]ALL!$N:$N,"Tidak Ditemukan")</f>
        <v>KADEK DWIPA ANGGARASTRA</v>
      </c>
      <c r="H1613" s="18" t="str">
        <f>_xlfn.XLOOKUP(D1613,[11]sheet!$B:$B,[11]sheet!$A:$A,0)</f>
        <v>DPS05G</v>
      </c>
    </row>
    <row r="1614" spans="2:8">
      <c r="B1614" s="24" t="s">
        <v>1455</v>
      </c>
      <c r="C1614" s="25" t="s">
        <v>1456</v>
      </c>
      <c r="D1614" s="26" t="s">
        <v>1658</v>
      </c>
      <c r="E1614" s="27" t="s">
        <v>1916</v>
      </c>
      <c r="F1614" s="22" t="s">
        <v>1851</v>
      </c>
      <c r="G1614" s="17" t="str">
        <f>_xlfn.XLOOKUP(D1614,[9]ALL!$C:$C,[9]ALL!$N:$N,"Tidak Ditemukan")</f>
        <v>NI PUTU DEWI LASTINI</v>
      </c>
      <c r="H1614" s="18" t="str">
        <f>_xlfn.XLOOKUP(D1614,[11]sheet!$B:$B,[11]sheet!$A:$A,0)</f>
        <v>DPS01F</v>
      </c>
    </row>
    <row r="1615" spans="2:8">
      <c r="B1615" s="24" t="s">
        <v>1455</v>
      </c>
      <c r="C1615" s="25" t="s">
        <v>1456</v>
      </c>
      <c r="D1615" s="26" t="s">
        <v>1659</v>
      </c>
      <c r="E1615" s="27" t="s">
        <v>1916</v>
      </c>
      <c r="F1615" s="22" t="s">
        <v>1851</v>
      </c>
      <c r="G1615" s="17" t="str">
        <f>_xlfn.XLOOKUP(D1615,[9]ALL!$C:$C,[9]ALL!$N:$N,"Tidak Ditemukan")</f>
        <v>NI WAYAN ELSA SEPTIANA INDRIANI</v>
      </c>
      <c r="H1615" s="18" t="str">
        <f>_xlfn.XLOOKUP(D1615,[11]sheet!$B:$B,[11]sheet!$A:$A,0)</f>
        <v>DPS01E</v>
      </c>
    </row>
    <row r="1616" spans="2:8">
      <c r="B1616" s="24" t="s">
        <v>1455</v>
      </c>
      <c r="C1616" s="25" t="s">
        <v>1456</v>
      </c>
      <c r="D1616" s="26" t="s">
        <v>1660</v>
      </c>
      <c r="E1616" s="27" t="s">
        <v>1916</v>
      </c>
      <c r="F1616" s="22" t="s">
        <v>1851</v>
      </c>
      <c r="G1616" s="17" t="str">
        <f>_xlfn.XLOOKUP(D1616,[9]ALL!$C:$C,[9]ALL!$N:$N,"Tidak Ditemukan")</f>
        <v>DWIKY REZA ARDANI WINAHARA</v>
      </c>
      <c r="H1616" s="18" t="str">
        <f>_xlfn.XLOOKUP(D1616,[11]sheet!$B:$B,[11]sheet!$A:$A,0)</f>
        <v>DPS07B</v>
      </c>
    </row>
    <row r="1617" spans="2:8">
      <c r="B1617" s="24" t="s">
        <v>1455</v>
      </c>
      <c r="C1617" s="25" t="s">
        <v>1456</v>
      </c>
      <c r="D1617" s="26" t="s">
        <v>1661</v>
      </c>
      <c r="E1617" s="27" t="s">
        <v>1916</v>
      </c>
      <c r="F1617" s="22" t="s">
        <v>1851</v>
      </c>
      <c r="G1617" s="17" t="str">
        <f>_xlfn.XLOOKUP(D1617,[9]ALL!$C:$C,[9]ALL!$N:$N,"Tidak Ditemukan")</f>
        <v>DWIKY REZA ARDANI WINAHARA</v>
      </c>
      <c r="H1617" s="18" t="str">
        <f>_xlfn.XLOOKUP(D1617,[11]sheet!$B:$B,[11]sheet!$A:$A,0)</f>
        <v>DPS07C</v>
      </c>
    </row>
    <row r="1618" spans="2:8">
      <c r="B1618" s="24" t="s">
        <v>1455</v>
      </c>
      <c r="C1618" s="25" t="s">
        <v>1456</v>
      </c>
      <c r="D1618" s="26" t="s">
        <v>1662</v>
      </c>
      <c r="E1618" s="27" t="s">
        <v>1916</v>
      </c>
      <c r="F1618" s="22" t="s">
        <v>1851</v>
      </c>
      <c r="G1618" s="17" t="str">
        <f>_xlfn.XLOOKUP(D1618,[9]ALL!$C:$C,[9]ALL!$N:$N,"Tidak Ditemukan")</f>
        <v>NI WAYAN ELSA SEPTIANA INDRIANI</v>
      </c>
      <c r="H1618" s="18" t="str">
        <f>_xlfn.XLOOKUP(D1618,[11]sheet!$B:$B,[11]sheet!$A:$A,0)</f>
        <v>DPS01D</v>
      </c>
    </row>
    <row r="1619" spans="2:8">
      <c r="B1619" s="24" t="s">
        <v>1455</v>
      </c>
      <c r="C1619" s="25" t="s">
        <v>1456</v>
      </c>
      <c r="D1619" s="26" t="s">
        <v>1663</v>
      </c>
      <c r="E1619" s="27" t="s">
        <v>1916</v>
      </c>
      <c r="F1619" s="22" t="s">
        <v>1854</v>
      </c>
      <c r="G1619" s="17" t="str">
        <f>_xlfn.XLOOKUP(D1619,[9]ALL!$C:$C,[9]ALL!$N:$N,"Tidak Ditemukan")</f>
        <v>AGUS KADE DIVA RAMANA</v>
      </c>
      <c r="H1619" s="18" t="str">
        <f>_xlfn.XLOOKUP(D1619,[11]sheet!$B:$B,[11]sheet!$A:$A,0)</f>
        <v>TNW10</v>
      </c>
    </row>
    <row r="1620" spans="2:8">
      <c r="B1620" s="24" t="s">
        <v>1455</v>
      </c>
      <c r="C1620" s="25" t="s">
        <v>1456</v>
      </c>
      <c r="D1620" s="26" t="s">
        <v>1664</v>
      </c>
      <c r="E1620" s="27" t="s">
        <v>1916</v>
      </c>
      <c r="F1620" s="22" t="s">
        <v>1851</v>
      </c>
      <c r="G1620" s="17" t="str">
        <f>_xlfn.XLOOKUP(D1620,[9]ALL!$C:$C,[9]ALL!$N:$N,"Tidak Ditemukan")</f>
        <v>KADEK DWIPA ANGGARASTRA</v>
      </c>
      <c r="H1620" s="18" t="str">
        <f>_xlfn.XLOOKUP(D1620,[11]sheet!$B:$B,[11]sheet!$A:$A,0)</f>
        <v>DPS05E</v>
      </c>
    </row>
    <row r="1621" spans="2:8">
      <c r="B1621" s="24" t="s">
        <v>1455</v>
      </c>
      <c r="C1621" s="25" t="s">
        <v>1456</v>
      </c>
      <c r="D1621" s="26" t="s">
        <v>1665</v>
      </c>
      <c r="E1621" s="27" t="s">
        <v>1916</v>
      </c>
      <c r="F1621" s="22" t="s">
        <v>1853</v>
      </c>
      <c r="G1621" s="17" t="str">
        <f>_xlfn.XLOOKUP(D1621,[9]ALL!$C:$C,[9]ALL!$N:$N,"Tidak Ditemukan")</f>
        <v>I GEDE BAGUS ADI SURYAWAN , ST</v>
      </c>
      <c r="H1621" s="18" t="str">
        <f>_xlfn.XLOOKUP(D1621,[11]sheet!$B:$B,[11]sheet!$A:$A,0)</f>
        <v>MGW01B</v>
      </c>
    </row>
    <row r="1622" spans="2:8">
      <c r="B1622" s="24" t="s">
        <v>1455</v>
      </c>
      <c r="C1622" s="25" t="s">
        <v>1456</v>
      </c>
      <c r="D1622" s="26" t="s">
        <v>1666</v>
      </c>
      <c r="E1622" s="27" t="s">
        <v>1916</v>
      </c>
      <c r="F1622" s="22" t="s">
        <v>1853</v>
      </c>
      <c r="G1622" s="17" t="str">
        <f>_xlfn.XLOOKUP(D1622,[9]ALL!$C:$C,[9]ALL!$N:$N,"Tidak Ditemukan")</f>
        <v>I GEDE BAGUS ADI SURYAWAN , ST</v>
      </c>
      <c r="H1622" s="18" t="str">
        <f>_xlfn.XLOOKUP(D1622,[11]sheet!$B:$B,[11]sheet!$A:$A,0)</f>
        <v>MGW02A</v>
      </c>
    </row>
    <row r="1623" spans="2:8">
      <c r="B1623" s="24" t="s">
        <v>1455</v>
      </c>
      <c r="C1623" s="25" t="s">
        <v>1456</v>
      </c>
      <c r="D1623" s="26" t="s">
        <v>1667</v>
      </c>
      <c r="E1623" s="27" t="s">
        <v>1916</v>
      </c>
      <c r="F1623" s="22" t="s">
        <v>1854</v>
      </c>
      <c r="G1623" s="17" t="str">
        <f>_xlfn.XLOOKUP(D1623,[9]ALL!$C:$C,[9]ALL!$N:$N,"Tidak Ditemukan")</f>
        <v>I KOMANG FERI INDRAJAYA</v>
      </c>
      <c r="H1623" s="18" t="str">
        <f>_xlfn.XLOOKUP(D1623,[11]sheet!$B:$B,[11]sheet!$A:$A,0)</f>
        <v>MGW04A</v>
      </c>
    </row>
    <row r="1624" spans="2:8">
      <c r="B1624" s="24" t="s">
        <v>1455</v>
      </c>
      <c r="C1624" s="25" t="s">
        <v>1456</v>
      </c>
      <c r="D1624" s="26" t="s">
        <v>1668</v>
      </c>
      <c r="E1624" s="27" t="s">
        <v>1916</v>
      </c>
      <c r="F1624" s="22" t="s">
        <v>1851</v>
      </c>
      <c r="G1624" s="17" t="str">
        <f>_xlfn.XLOOKUP(D1624,[9]ALL!$C:$C,[9]ALL!$N:$N,"Tidak Ditemukan")</f>
        <v>NI WAYAN ELSA SEPTIANA INDRIANI</v>
      </c>
      <c r="H1624" s="18" t="str">
        <f>_xlfn.XLOOKUP(D1624,[11]sheet!$B:$B,[11]sheet!$A:$A,0)</f>
        <v>DPS01B</v>
      </c>
    </row>
    <row r="1625" spans="2:8">
      <c r="B1625" s="24" t="s">
        <v>1455</v>
      </c>
      <c r="C1625" s="25" t="s">
        <v>1456</v>
      </c>
      <c r="D1625" s="26" t="s">
        <v>1669</v>
      </c>
      <c r="E1625" s="27" t="s">
        <v>1916</v>
      </c>
      <c r="F1625" s="22" t="s">
        <v>1851</v>
      </c>
      <c r="G1625" s="17" t="str">
        <f>_xlfn.XLOOKUP(D1625,[9]ALL!$C:$C,[9]ALL!$N:$N,"Tidak Ditemukan")</f>
        <v>NI WAYAN ELSA SEPTIANA INDRIANI</v>
      </c>
      <c r="H1625" s="18" t="str">
        <f>_xlfn.XLOOKUP(D1625,[11]sheet!$B:$B,[11]sheet!$A:$A,0)</f>
        <v>DPS01C</v>
      </c>
    </row>
    <row r="1626" spans="2:8">
      <c r="B1626" s="24" t="s">
        <v>1455</v>
      </c>
      <c r="C1626" s="25" t="s">
        <v>1456</v>
      </c>
      <c r="D1626" s="26" t="s">
        <v>1670</v>
      </c>
      <c r="E1626" s="27" t="s">
        <v>1916</v>
      </c>
      <c r="F1626" s="22" t="s">
        <v>1854</v>
      </c>
      <c r="G1626" s="17" t="str">
        <f>_xlfn.XLOOKUP(D1626,[9]ALL!$C:$C,[9]ALL!$N:$N,"Tidak Ditemukan")</f>
        <v>AGUS KADE DIVA RAMANA</v>
      </c>
      <c r="H1626" s="18" t="str">
        <f>_xlfn.XLOOKUP(D1626,[11]sheet!$B:$B,[11]sheet!$A:$A,0)</f>
        <v>TNW01B</v>
      </c>
    </row>
    <row r="1627" spans="2:8">
      <c r="B1627" s="24" t="s">
        <v>1455</v>
      </c>
      <c r="C1627" s="25" t="s">
        <v>1456</v>
      </c>
      <c r="D1627" s="26" t="s">
        <v>1671</v>
      </c>
      <c r="E1627" s="27" t="s">
        <v>1916</v>
      </c>
      <c r="F1627" s="22" t="s">
        <v>1854</v>
      </c>
      <c r="G1627" s="17" t="str">
        <f>_xlfn.XLOOKUP(D1627,[9]ALL!$C:$C,[9]ALL!$N:$N,"Tidak Ditemukan")</f>
        <v>Rino Prasetya Wibowo</v>
      </c>
      <c r="H1627" s="18" t="str">
        <f>_xlfn.XLOOKUP(D1627,[11]sheet!$B:$B,[11]sheet!$A:$A,0)</f>
        <v>TNW01A</v>
      </c>
    </row>
    <row r="1628" spans="2:8">
      <c r="B1628" s="24" t="s">
        <v>1455</v>
      </c>
      <c r="C1628" s="25" t="s">
        <v>1456</v>
      </c>
      <c r="D1628" s="26" t="s">
        <v>1672</v>
      </c>
      <c r="E1628" s="27" t="s">
        <v>1916</v>
      </c>
      <c r="F1628" s="22" t="s">
        <v>1854</v>
      </c>
      <c r="G1628" s="17" t="str">
        <f>_xlfn.XLOOKUP(D1628,[9]ALL!$C:$C,[9]ALL!$N:$N,"Tidak Ditemukan")</f>
        <v>AGUS KADE DIVA RAMANA</v>
      </c>
      <c r="H1628" s="18" t="str">
        <f>_xlfn.XLOOKUP(D1628,[11]sheet!$B:$B,[11]sheet!$A:$A,0)</f>
        <v>TNW05A</v>
      </c>
    </row>
    <row r="1629" spans="2:8">
      <c r="B1629" s="24" t="s">
        <v>1455</v>
      </c>
      <c r="C1629" s="25" t="s">
        <v>1456</v>
      </c>
      <c r="D1629" s="26" t="s">
        <v>1673</v>
      </c>
      <c r="E1629" s="27" t="s">
        <v>1916</v>
      </c>
      <c r="F1629" s="22" t="s">
        <v>1851</v>
      </c>
      <c r="G1629" s="17" t="str">
        <f>_xlfn.XLOOKUP(D1629,[9]ALL!$C:$C,[9]ALL!$N:$N,"Tidak Ditemukan")</f>
        <v>NI PUTU DEWI LASTINI</v>
      </c>
      <c r="H1629" s="18" t="str">
        <f>_xlfn.XLOOKUP(D1629,[11]sheet!$B:$B,[11]sheet!$A:$A,0)</f>
        <v>DPS06C</v>
      </c>
    </row>
    <row r="1630" spans="2:8">
      <c r="B1630" s="24" t="s">
        <v>1455</v>
      </c>
      <c r="C1630" s="25" t="s">
        <v>1456</v>
      </c>
      <c r="D1630" s="26" t="s">
        <v>1674</v>
      </c>
      <c r="E1630" s="27" t="s">
        <v>1916</v>
      </c>
      <c r="F1630" s="22" t="s">
        <v>1851</v>
      </c>
      <c r="G1630" s="17" t="str">
        <f>_xlfn.XLOOKUP(D1630,[9]ALL!$C:$C,[9]ALL!$N:$N,"Tidak Ditemukan")</f>
        <v>DWIKY REZA ARDANI WINAHARA</v>
      </c>
      <c r="H1630" s="18" t="str">
        <f>_xlfn.XLOOKUP(D1630,[11]sheet!$B:$B,[11]sheet!$A:$A,0)</f>
        <v>DPS05D</v>
      </c>
    </row>
    <row r="1631" spans="2:8">
      <c r="B1631" s="24" t="s">
        <v>1455</v>
      </c>
      <c r="C1631" s="25" t="s">
        <v>1456</v>
      </c>
      <c r="D1631" s="26" t="s">
        <v>1675</v>
      </c>
      <c r="E1631" s="27" t="s">
        <v>1916</v>
      </c>
      <c r="F1631" s="22" t="s">
        <v>1851</v>
      </c>
      <c r="G1631" s="17" t="str">
        <f>_xlfn.XLOOKUP(D1631,[9]ALL!$C:$C,[9]ALL!$N:$N,"Tidak Ditemukan")</f>
        <v>KADEK DWIPA ANGGARASTRA</v>
      </c>
      <c r="H1631" s="18" t="str">
        <f>_xlfn.XLOOKUP(D1631,[11]sheet!$B:$B,[11]sheet!$A:$A,0)</f>
        <v>DPS05C</v>
      </c>
    </row>
    <row r="1632" spans="2:8">
      <c r="B1632" s="24" t="s">
        <v>1455</v>
      </c>
      <c r="C1632" s="25" t="s">
        <v>1456</v>
      </c>
      <c r="D1632" s="26" t="s">
        <v>1676</v>
      </c>
      <c r="E1632" s="27" t="s">
        <v>1916</v>
      </c>
      <c r="F1632" s="22" t="s">
        <v>1854</v>
      </c>
      <c r="G1632" s="17" t="str">
        <f>_xlfn.XLOOKUP(D1632,[9]ALL!$C:$C,[9]ALL!$N:$N,"Tidak Ditemukan")</f>
        <v>AGUS KADE DIVA RAMANA</v>
      </c>
      <c r="H1632" s="18" t="str">
        <f>_xlfn.XLOOKUP(D1632,[11]sheet!$B:$B,[11]sheet!$A:$A,0)</f>
        <v>TNW02A</v>
      </c>
    </row>
    <row r="1633" spans="2:8">
      <c r="B1633" s="24" t="s">
        <v>1455</v>
      </c>
      <c r="C1633" s="25" t="s">
        <v>1456</v>
      </c>
      <c r="D1633" s="26" t="s">
        <v>1677</v>
      </c>
      <c r="E1633" s="27" t="s">
        <v>1916</v>
      </c>
      <c r="F1633" s="22" t="s">
        <v>1851</v>
      </c>
      <c r="G1633" s="17" t="str">
        <f>_xlfn.XLOOKUP(D1633,[9]ALL!$C:$C,[9]ALL!$N:$N,"Tidak Ditemukan")</f>
        <v>DWIKY REZA ARDANI WINAHARA</v>
      </c>
      <c r="H1633" s="18" t="str">
        <f>_xlfn.XLOOKUP(D1633,[11]sheet!$B:$B,[11]sheet!$A:$A,0)</f>
        <v>DPS07A</v>
      </c>
    </row>
    <row r="1634" spans="2:8">
      <c r="B1634" s="24" t="s">
        <v>1455</v>
      </c>
      <c r="C1634" s="25" t="s">
        <v>1456</v>
      </c>
      <c r="D1634" s="26" t="s">
        <v>1678</v>
      </c>
      <c r="E1634" s="27" t="s">
        <v>1916</v>
      </c>
      <c r="F1634" s="22" t="s">
        <v>1851</v>
      </c>
      <c r="G1634" s="17" t="str">
        <f>_xlfn.XLOOKUP(D1634,[9]ALL!$C:$C,[9]ALL!$N:$N,"Tidak Ditemukan")</f>
        <v>NI PUTU DEWI LASTINI</v>
      </c>
      <c r="H1634" s="18" t="str">
        <f>_xlfn.XLOOKUP(D1634,[11]sheet!$B:$B,[11]sheet!$A:$A,0)</f>
        <v>DPS06A</v>
      </c>
    </row>
    <row r="1635" spans="2:8">
      <c r="B1635" s="24" t="s">
        <v>1455</v>
      </c>
      <c r="C1635" s="25" t="s">
        <v>1456</v>
      </c>
      <c r="D1635" s="26" t="s">
        <v>1679</v>
      </c>
      <c r="E1635" s="27" t="s">
        <v>1916</v>
      </c>
      <c r="F1635" s="22" t="s">
        <v>1851</v>
      </c>
      <c r="G1635" s="17" t="str">
        <f>_xlfn.XLOOKUP(D1635,[9]ALL!$C:$C,[9]ALL!$N:$N,"Tidak Ditemukan")</f>
        <v>NI PUTU DEWI LASTINI</v>
      </c>
      <c r="H1635" s="18" t="str">
        <f>_xlfn.XLOOKUP(D1635,[11]sheet!$B:$B,[11]sheet!$A:$A,0)</f>
        <v>DPS06B</v>
      </c>
    </row>
    <row r="1636" spans="2:8">
      <c r="B1636" s="24" t="s">
        <v>1455</v>
      </c>
      <c r="C1636" s="25" t="s">
        <v>1456</v>
      </c>
      <c r="D1636" s="26" t="s">
        <v>1680</v>
      </c>
      <c r="E1636" s="27" t="s">
        <v>1916</v>
      </c>
      <c r="F1636" s="22" t="s">
        <v>1851</v>
      </c>
      <c r="G1636" s="17" t="str">
        <f>_xlfn.XLOOKUP(D1636,[9]ALL!$C:$C,[9]ALL!$N:$N,"Tidak Ditemukan")</f>
        <v>KADEK DWIPA ANGGARASTRA</v>
      </c>
      <c r="H1636" s="18" t="str">
        <f>_xlfn.XLOOKUP(D1636,[11]sheet!$B:$B,[11]sheet!$A:$A,0)</f>
        <v>DPS05B</v>
      </c>
    </row>
    <row r="1637" spans="2:8">
      <c r="B1637" s="24" t="s">
        <v>1455</v>
      </c>
      <c r="C1637" s="25" t="s">
        <v>1456</v>
      </c>
      <c r="D1637" s="26" t="s">
        <v>1681</v>
      </c>
      <c r="E1637" s="27" t="s">
        <v>1916</v>
      </c>
      <c r="F1637" s="22" t="s">
        <v>1851</v>
      </c>
      <c r="G1637" s="17" t="str">
        <f>_xlfn.XLOOKUP(D1637,[9]ALL!$C:$C,[9]ALL!$N:$N,"Tidak Ditemukan")</f>
        <v>KADEK DWIPA ANGGARASTRA</v>
      </c>
      <c r="H1637" s="18" t="str">
        <f>_xlfn.XLOOKUP(D1637,[11]sheet!$B:$B,[11]sheet!$A:$A,0)</f>
        <v>DPS05A</v>
      </c>
    </row>
    <row r="1638" spans="2:8">
      <c r="B1638" s="24" t="s">
        <v>1455</v>
      </c>
      <c r="C1638" s="25" t="s">
        <v>1456</v>
      </c>
      <c r="D1638" s="26" t="s">
        <v>1682</v>
      </c>
      <c r="E1638" s="27" t="s">
        <v>1916</v>
      </c>
      <c r="F1638" s="22" t="s">
        <v>1854</v>
      </c>
      <c r="G1638" s="17" t="str">
        <f>_xlfn.XLOOKUP(D1638,[9]ALL!$C:$C,[9]ALL!$N:$N,"Tidak Ditemukan")</f>
        <v>I KOMANG FERI INDRAJAYA</v>
      </c>
      <c r="H1638" s="18" t="str">
        <f>_xlfn.XLOOKUP(D1638,[11]sheet!$B:$B,[11]sheet!$A:$A,0)</f>
        <v>MGW41</v>
      </c>
    </row>
    <row r="1639" spans="2:8">
      <c r="B1639" s="24" t="s">
        <v>1455</v>
      </c>
      <c r="C1639" s="25" t="s">
        <v>1456</v>
      </c>
      <c r="D1639" s="26" t="s">
        <v>1683</v>
      </c>
      <c r="E1639" s="27" t="s">
        <v>1916</v>
      </c>
      <c r="F1639" s="22" t="s">
        <v>1853</v>
      </c>
      <c r="G1639" s="17" t="str">
        <f>_xlfn.XLOOKUP(D1639,[9]ALL!$C:$C,[9]ALL!$N:$N,"Tidak Ditemukan")</f>
        <v>I GEDE BAGUS ADI SURYAWAN , ST</v>
      </c>
      <c r="H1639" s="18" t="str">
        <f>_xlfn.XLOOKUP(D1639,[11]sheet!$B:$B,[11]sheet!$A:$A,0)</f>
        <v>MGW42</v>
      </c>
    </row>
    <row r="1640" spans="2:8">
      <c r="B1640" s="24" t="s">
        <v>1455</v>
      </c>
      <c r="C1640" s="25" t="s">
        <v>1456</v>
      </c>
      <c r="D1640" s="26" t="s">
        <v>1684</v>
      </c>
      <c r="E1640" s="27" t="s">
        <v>1916</v>
      </c>
      <c r="F1640" s="22" t="s">
        <v>1851</v>
      </c>
      <c r="G1640" s="17" t="str">
        <f>_xlfn.XLOOKUP(D1640,[9]ALL!$C:$C,[9]ALL!$N:$N,"Tidak Ditemukan")</f>
        <v>DWIKY REZA ARDANI WINAHARA</v>
      </c>
      <c r="H1640" s="18" t="str">
        <f>_xlfn.XLOOKUP(D1640,[11]sheet!$B:$B,[11]sheet!$A:$A,0)</f>
        <v>DPS85</v>
      </c>
    </row>
    <row r="1641" spans="2:8">
      <c r="B1641" s="24" t="s">
        <v>1455</v>
      </c>
      <c r="C1641" s="25" t="s">
        <v>1456</v>
      </c>
      <c r="D1641" s="26" t="s">
        <v>1685</v>
      </c>
      <c r="E1641" s="27" t="s">
        <v>1916</v>
      </c>
      <c r="F1641" s="22" t="s">
        <v>1851</v>
      </c>
      <c r="G1641" s="17" t="str">
        <f>_xlfn.XLOOKUP(D1641,[9]ALL!$C:$C,[9]ALL!$N:$N,"Tidak Ditemukan")</f>
        <v>NI WAYAN ELSA SEPTIANA INDRIANI</v>
      </c>
      <c r="H1641" s="18" t="str">
        <f>_xlfn.XLOOKUP(D1641,[11]sheet!$B:$B,[11]sheet!$A:$A,0)</f>
        <v>DPS84</v>
      </c>
    </row>
    <row r="1642" spans="2:8">
      <c r="B1642" s="24" t="s">
        <v>1455</v>
      </c>
      <c r="C1642" s="25" t="s">
        <v>1456</v>
      </c>
      <c r="D1642" s="26" t="s">
        <v>1686</v>
      </c>
      <c r="E1642" s="27" t="s">
        <v>1941</v>
      </c>
      <c r="F1642" s="22" t="s">
        <v>1851</v>
      </c>
      <c r="G1642" s="17" t="str">
        <f>_xlfn.XLOOKUP(D1642,[9]ALL!$C:$C,[9]ALL!$N:$N,"Tidak Ditemukan")</f>
        <v>NI PUTU DEWI LASTINI</v>
      </c>
      <c r="H1642" s="18" t="str">
        <f>_xlfn.XLOOKUP(D1642,[11]sheet!$B:$B,[11]sheet!$A:$A,0)</f>
        <v>DPS76</v>
      </c>
    </row>
    <row r="1643" spans="2:8">
      <c r="B1643" s="24" t="s">
        <v>1455</v>
      </c>
      <c r="C1643" s="25" t="s">
        <v>1456</v>
      </c>
      <c r="D1643" s="26" t="s">
        <v>1687</v>
      </c>
      <c r="E1643" s="27" t="s">
        <v>1941</v>
      </c>
      <c r="F1643" s="22" t="s">
        <v>1851</v>
      </c>
      <c r="G1643" s="17" t="str">
        <f>_xlfn.XLOOKUP(D1643,[9]ALL!$C:$C,[9]ALL!$N:$N,"Tidak Ditemukan")</f>
        <v>NI WAYAN ELSA SEPTIANA INDRIANI</v>
      </c>
      <c r="H1643" s="18" t="str">
        <f>_xlfn.XLOOKUP(D1643,[11]sheet!$B:$B,[11]sheet!$A:$A,0)</f>
        <v>DPS55</v>
      </c>
    </row>
    <row r="1644" spans="2:8">
      <c r="B1644" s="24" t="s">
        <v>1455</v>
      </c>
      <c r="C1644" s="25" t="s">
        <v>1456</v>
      </c>
      <c r="D1644" s="26" t="s">
        <v>1688</v>
      </c>
      <c r="E1644" s="27" t="s">
        <v>1941</v>
      </c>
      <c r="F1644" s="22" t="s">
        <v>1853</v>
      </c>
      <c r="G1644" s="17" t="str">
        <f>_xlfn.XLOOKUP(D1644,[9]ALL!$C:$C,[9]ALL!$N:$N,"Tidak Ditemukan")</f>
        <v>I GEDE BAGUS ADI SURYAWAN , ST</v>
      </c>
      <c r="H1644" s="18" t="str">
        <f>_xlfn.XLOOKUP(D1644,[11]sheet!$B:$B,[11]sheet!$A:$A,0)</f>
        <v>MGW25</v>
      </c>
    </row>
    <row r="1645" spans="2:8">
      <c r="B1645" s="24" t="s">
        <v>1455</v>
      </c>
      <c r="C1645" s="25" t="s">
        <v>1456</v>
      </c>
      <c r="D1645" s="26" t="s">
        <v>1689</v>
      </c>
      <c r="E1645" s="27" t="s">
        <v>1916</v>
      </c>
      <c r="F1645" s="22" t="s">
        <v>1851</v>
      </c>
      <c r="G1645" s="17" t="str">
        <f>_xlfn.XLOOKUP(D1645,[9]ALL!$C:$C,[9]ALL!$N:$N,"Tidak Ditemukan")</f>
        <v>DWIKY REZA ARDANI WINAHARA</v>
      </c>
      <c r="H1645" s="18" t="str">
        <f>_xlfn.XLOOKUP(D1645,[11]sheet!$B:$B,[11]sheet!$A:$A,0)</f>
        <v>DPS31</v>
      </c>
    </row>
    <row r="1646" spans="2:8">
      <c r="B1646" s="24" t="s">
        <v>1455</v>
      </c>
      <c r="C1646" s="25" t="s">
        <v>1456</v>
      </c>
      <c r="D1646" s="26" t="s">
        <v>1690</v>
      </c>
      <c r="E1646" s="27" t="s">
        <v>1916</v>
      </c>
      <c r="F1646" s="22" t="s">
        <v>1851</v>
      </c>
      <c r="G1646" s="17" t="str">
        <f>_xlfn.XLOOKUP(D1646,[9]ALL!$C:$C,[9]ALL!$N:$N,"Tidak Ditemukan")</f>
        <v>NI WAYAN ELSA SEPTIANA INDRIANI</v>
      </c>
      <c r="H1646" s="18" t="str">
        <f>_xlfn.XLOOKUP(D1646,[11]sheet!$B:$B,[11]sheet!$A:$A,0)</f>
        <v>DPS41</v>
      </c>
    </row>
    <row r="1647" spans="2:8">
      <c r="B1647" s="24" t="s">
        <v>1455</v>
      </c>
      <c r="C1647" s="25" t="s">
        <v>1456</v>
      </c>
      <c r="D1647" s="26" t="s">
        <v>1691</v>
      </c>
      <c r="E1647" s="27" t="s">
        <v>1916</v>
      </c>
      <c r="F1647" s="22" t="s">
        <v>1854</v>
      </c>
      <c r="G1647" s="17" t="str">
        <f>_xlfn.XLOOKUP(D1647,[9]ALL!$C:$C,[9]ALL!$N:$N,"Tidak Ditemukan")</f>
        <v>AGUS PRADNYANA</v>
      </c>
      <c r="H1647" s="18" t="str">
        <f>_xlfn.XLOOKUP(D1647,[11]sheet!$B:$B,[11]sheet!$A:$A,0)</f>
        <v>MGW23</v>
      </c>
    </row>
    <row r="1648" spans="2:8">
      <c r="B1648" s="24" t="s">
        <v>1455</v>
      </c>
      <c r="C1648" s="25" t="s">
        <v>1456</v>
      </c>
      <c r="D1648" s="26" t="s">
        <v>1692</v>
      </c>
      <c r="E1648" s="27" t="s">
        <v>1916</v>
      </c>
      <c r="F1648" s="22" t="s">
        <v>1851</v>
      </c>
      <c r="G1648" s="17" t="str">
        <f>_xlfn.XLOOKUP(D1648,[9]ALL!$C:$C,[9]ALL!$N:$N,"Tidak Ditemukan")</f>
        <v>NI WAYAN ELSA SEPTIANA INDRIANI</v>
      </c>
      <c r="H1648" s="18" t="str">
        <f>_xlfn.XLOOKUP(D1648,[11]sheet!$B:$B,[11]sheet!$A:$A,0)</f>
        <v>DPS42</v>
      </c>
    </row>
    <row r="1649" spans="2:8">
      <c r="B1649" s="24" t="s">
        <v>1455</v>
      </c>
      <c r="C1649" s="25" t="s">
        <v>1456</v>
      </c>
      <c r="D1649" s="26" t="s">
        <v>1693</v>
      </c>
      <c r="E1649" s="27" t="s">
        <v>1916</v>
      </c>
      <c r="F1649" s="22" t="s">
        <v>1851</v>
      </c>
      <c r="G1649" s="17" t="str">
        <f>_xlfn.XLOOKUP(D1649,[9]ALL!$C:$C,[9]ALL!$N:$N,"Tidak Ditemukan")</f>
        <v>NI WAYAN ELSA SEPTIANA INDRIANI</v>
      </c>
      <c r="H1649" s="18" t="str">
        <f>_xlfn.XLOOKUP(D1649,[11]sheet!$B:$B,[11]sheet!$A:$A,0)</f>
        <v>DPS37</v>
      </c>
    </row>
    <row r="1650" spans="2:8">
      <c r="B1650" s="24" t="s">
        <v>1455</v>
      </c>
      <c r="C1650" s="25" t="s">
        <v>1456</v>
      </c>
      <c r="D1650" s="26" t="s">
        <v>1694</v>
      </c>
      <c r="E1650" s="27" t="s">
        <v>1916</v>
      </c>
      <c r="F1650" s="22" t="s">
        <v>1851</v>
      </c>
      <c r="G1650" s="17" t="str">
        <f>_xlfn.XLOOKUP(D1650,[9]ALL!$C:$C,[9]ALL!$N:$N,"Tidak Ditemukan")</f>
        <v>NI WAYAN ELSA SEPTIANA INDRIANI</v>
      </c>
      <c r="H1650" s="18" t="str">
        <f>_xlfn.XLOOKUP(D1650,[11]sheet!$B:$B,[11]sheet!$A:$A,0)</f>
        <v>DPS01</v>
      </c>
    </row>
    <row r="1651" spans="2:8">
      <c r="B1651" s="24" t="s">
        <v>1455</v>
      </c>
      <c r="C1651" s="25" t="s">
        <v>1456</v>
      </c>
      <c r="D1651" s="26" t="s">
        <v>1695</v>
      </c>
      <c r="E1651" s="27" t="s">
        <v>1916</v>
      </c>
      <c r="F1651" s="22" t="s">
        <v>1854</v>
      </c>
      <c r="G1651" s="17" t="str">
        <f>_xlfn.XLOOKUP(D1651,[9]ALL!$C:$C,[9]ALL!$N:$N,"Tidak Ditemukan")</f>
        <v>AGUS PRADNYANA</v>
      </c>
      <c r="H1651" s="18" t="str">
        <f>_xlfn.XLOOKUP(D1651,[11]sheet!$B:$B,[11]sheet!$A:$A,0)</f>
        <v>MGW17</v>
      </c>
    </row>
    <row r="1652" spans="2:8">
      <c r="B1652" s="24" t="s">
        <v>1455</v>
      </c>
      <c r="C1652" s="25" t="s">
        <v>1456</v>
      </c>
      <c r="D1652" s="26" t="s">
        <v>1696</v>
      </c>
      <c r="E1652" s="27" t="s">
        <v>1916</v>
      </c>
      <c r="F1652" s="22" t="s">
        <v>1851</v>
      </c>
      <c r="G1652" s="17" t="str">
        <f>_xlfn.XLOOKUP(D1652,[9]ALL!$C:$C,[9]ALL!$N:$N,"Tidak Ditemukan")</f>
        <v>DWIKY REZA ARDANI WINAHARA</v>
      </c>
      <c r="H1652" s="18" t="str">
        <f>_xlfn.XLOOKUP(D1652,[11]sheet!$B:$B,[11]sheet!$A:$A,0)</f>
        <v>DPS07</v>
      </c>
    </row>
    <row r="1653" spans="2:8">
      <c r="B1653" s="24" t="s">
        <v>1455</v>
      </c>
      <c r="C1653" s="25" t="s">
        <v>1456</v>
      </c>
      <c r="D1653" s="26" t="s">
        <v>1697</v>
      </c>
      <c r="E1653" s="27" t="s">
        <v>1916</v>
      </c>
      <c r="F1653" s="22" t="s">
        <v>1851</v>
      </c>
      <c r="G1653" s="17" t="str">
        <f>_xlfn.XLOOKUP(D1653,[9]ALL!$C:$C,[9]ALL!$N:$N,"Tidak Ditemukan")</f>
        <v>DWIKY REZA ARDANI WINAHARA</v>
      </c>
      <c r="H1653" s="18" t="str">
        <f>_xlfn.XLOOKUP(D1653,[11]sheet!$B:$B,[11]sheet!$A:$A,0)</f>
        <v>DPS11</v>
      </c>
    </row>
    <row r="1654" spans="2:8">
      <c r="B1654" s="24" t="s">
        <v>1455</v>
      </c>
      <c r="C1654" s="25" t="s">
        <v>1456</v>
      </c>
      <c r="D1654" s="26" t="s">
        <v>1698</v>
      </c>
      <c r="E1654" s="27" t="s">
        <v>1916</v>
      </c>
      <c r="F1654" s="22" t="s">
        <v>1851</v>
      </c>
      <c r="G1654" s="17" t="str">
        <f>_xlfn.XLOOKUP(D1654,[9]ALL!$C:$C,[9]ALL!$N:$N,"Tidak Ditemukan")</f>
        <v>NI WAYAN ELSA SEPTIANA INDRIANI</v>
      </c>
      <c r="H1654" s="18" t="str">
        <f>_xlfn.XLOOKUP(D1654,[11]sheet!$B:$B,[11]sheet!$A:$A,0)</f>
        <v>DPS19</v>
      </c>
    </row>
    <row r="1655" spans="2:8">
      <c r="B1655" s="24" t="s">
        <v>1455</v>
      </c>
      <c r="C1655" s="25" t="s">
        <v>1456</v>
      </c>
      <c r="D1655" s="26" t="s">
        <v>1699</v>
      </c>
      <c r="E1655" s="27" t="s">
        <v>1916</v>
      </c>
      <c r="F1655" s="22" t="s">
        <v>1857</v>
      </c>
      <c r="G1655" s="17" t="str">
        <f>_xlfn.XLOOKUP(D1655,[9]ALL!$C:$C,[9]ALL!$N:$N,"Tidak Ditemukan")</f>
        <v>Ari Ardiansyah</v>
      </c>
      <c r="H1655" s="18" t="str">
        <f>_xlfn.XLOOKUP(D1655,[11]sheet!$B:$B,[11]sheet!$A:$A,0)</f>
        <v>SWW20</v>
      </c>
    </row>
    <row r="1656" spans="2:8">
      <c r="B1656" s="24" t="s">
        <v>1455</v>
      </c>
      <c r="C1656" s="25" t="s">
        <v>1456</v>
      </c>
      <c r="D1656" s="26" t="s">
        <v>1700</v>
      </c>
      <c r="E1656" s="27" t="s">
        <v>1916</v>
      </c>
      <c r="F1656" s="22" t="s">
        <v>1855</v>
      </c>
      <c r="G1656" s="17" t="str">
        <f>_xlfn.XLOOKUP(D1656,[9]ALL!$C:$C,[9]ALL!$N:$N,"Tidak Ditemukan")</f>
        <v>Suhardi</v>
      </c>
      <c r="H1656" s="18" t="str">
        <f>_xlfn.XLOOKUP(D1656,[11]sheet!$B:$B,[11]sheet!$A:$A,0)</f>
        <v>PYW01</v>
      </c>
    </row>
    <row r="1657" spans="2:8">
      <c r="B1657" s="24" t="s">
        <v>1455</v>
      </c>
      <c r="C1657" s="25" t="s">
        <v>1456</v>
      </c>
      <c r="D1657" s="26" t="s">
        <v>1701</v>
      </c>
      <c r="E1657" s="27" t="s">
        <v>1916</v>
      </c>
      <c r="F1657" s="22" t="s">
        <v>1857</v>
      </c>
      <c r="G1657" s="17" t="str">
        <f>_xlfn.XLOOKUP(D1657,[9]ALL!$C:$C,[9]ALL!$N:$N,"Tidak Ditemukan")</f>
        <v>ADE HARYANTO</v>
      </c>
      <c r="H1657" s="18" t="str">
        <f>_xlfn.XLOOKUP(D1657,[11]sheet!$B:$B,[11]sheet!$A:$A,0)</f>
        <v>TCWHO131</v>
      </c>
    </row>
    <row r="1658" spans="2:8">
      <c r="B1658" s="24" t="s">
        <v>1455</v>
      </c>
      <c r="C1658" s="25" t="s">
        <v>1456</v>
      </c>
      <c r="D1658" s="26" t="s">
        <v>1702</v>
      </c>
      <c r="E1658" s="27" t="s">
        <v>1916</v>
      </c>
      <c r="F1658" s="22" t="s">
        <v>1857</v>
      </c>
      <c r="G1658" s="17" t="str">
        <f>_xlfn.XLOOKUP(D1658,[9]ALL!$C:$C,[9]ALL!$N:$N,"Tidak Ditemukan")</f>
        <v>NOFITA</v>
      </c>
      <c r="H1658" s="18" t="str">
        <f>_xlfn.XLOOKUP(D1658,[11]sheet!$B:$B,[11]sheet!$A:$A,0)</f>
        <v>TCWHO231</v>
      </c>
    </row>
    <row r="1659" spans="2:8">
      <c r="B1659" s="24" t="s">
        <v>1455</v>
      </c>
      <c r="C1659" s="25" t="s">
        <v>1456</v>
      </c>
      <c r="D1659" s="26" t="s">
        <v>1703</v>
      </c>
      <c r="E1659" s="27" t="s">
        <v>1916</v>
      </c>
      <c r="F1659" s="22" t="s">
        <v>33</v>
      </c>
      <c r="G1659" s="17" t="str">
        <f>_xlfn.XLOOKUP(D1659,[9]ALL!$C:$C,[9]ALL!$N:$N,"Tidak Ditemukan")</f>
        <v>PANJI PRATAMA</v>
      </c>
      <c r="H1659" s="18" t="str">
        <f>_xlfn.XLOOKUP(D1659,[11]sheet!$B:$B,[11]sheet!$A:$A,0)</f>
        <v>DPS50</v>
      </c>
    </row>
    <row r="1660" spans="2:8">
      <c r="B1660" s="24" t="s">
        <v>1455</v>
      </c>
      <c r="C1660" s="25" t="s">
        <v>1456</v>
      </c>
      <c r="D1660" s="26" t="s">
        <v>1704</v>
      </c>
      <c r="E1660" s="27" t="s">
        <v>1916</v>
      </c>
      <c r="F1660" s="22" t="s">
        <v>33</v>
      </c>
      <c r="G1660" s="17" t="str">
        <f>_xlfn.XLOOKUP(D1660,[9]ALL!$C:$C,[9]ALL!$N:$N,"Tidak Ditemukan")</f>
        <v>PANJI PRATAMA</v>
      </c>
      <c r="H1660" s="18" t="str">
        <f>_xlfn.XLOOKUP(D1660,[11]sheet!$B:$B,[11]sheet!$A:$A,0)</f>
        <v>DPS24</v>
      </c>
    </row>
    <row r="1661" spans="2:8">
      <c r="B1661" s="24" t="s">
        <v>1455</v>
      </c>
      <c r="C1661" s="25" t="s">
        <v>1456</v>
      </c>
      <c r="D1661" s="26" t="s">
        <v>1705</v>
      </c>
      <c r="E1661" s="27" t="s">
        <v>1916</v>
      </c>
      <c r="F1661" s="22" t="s">
        <v>33</v>
      </c>
      <c r="G1661" s="17" t="str">
        <f>_xlfn.XLOOKUP(D1661,[9]ALL!$C:$C,[9]ALL!$N:$N,"Tidak Ditemukan")</f>
        <v>Panji Pratama</v>
      </c>
      <c r="H1661" s="18" t="str">
        <f>_xlfn.XLOOKUP(D1661,[11]sheet!$B:$B,[11]sheet!$A:$A,0)</f>
        <v>DPS888</v>
      </c>
    </row>
    <row r="1662" spans="2:8">
      <c r="B1662" s="24" t="s">
        <v>1455</v>
      </c>
      <c r="C1662" s="25" t="s">
        <v>1456</v>
      </c>
      <c r="D1662" s="26" t="s">
        <v>1706</v>
      </c>
      <c r="E1662" s="27" t="s">
        <v>1916</v>
      </c>
      <c r="F1662" s="22" t="s">
        <v>1855</v>
      </c>
      <c r="G1662" s="17" t="str">
        <f>_xlfn.XLOOKUP(D1662,[9]ALL!$C:$C,[9]ALL!$N:$N,"Tidak Ditemukan")</f>
        <v>Suhardi</v>
      </c>
      <c r="H1662" s="18" t="str">
        <f>_xlfn.XLOOKUP(D1662,[11]sheet!$B:$B,[11]sheet!$A:$A,0)</f>
        <v>PYW03A</v>
      </c>
    </row>
    <row r="1663" spans="2:8">
      <c r="B1663" s="24" t="s">
        <v>1455</v>
      </c>
      <c r="C1663" s="25" t="s">
        <v>1456</v>
      </c>
      <c r="D1663" s="26" t="s">
        <v>1707</v>
      </c>
      <c r="E1663" s="27" t="s">
        <v>1916</v>
      </c>
      <c r="F1663" s="22" t="s">
        <v>1857</v>
      </c>
      <c r="G1663" s="17" t="str">
        <f>_xlfn.XLOOKUP(D1663,[9]ALL!$C:$C,[9]ALL!$N:$N,"Tidak Ditemukan")</f>
        <v>FAHRURRAZI</v>
      </c>
      <c r="H1663" s="18" t="str">
        <f>_xlfn.XLOOKUP(D1663,[11]sheet!$B:$B,[11]sheet!$A:$A,0)</f>
        <v>WHO22</v>
      </c>
    </row>
    <row r="1664" spans="2:8">
      <c r="B1664" s="24" t="s">
        <v>1455</v>
      </c>
      <c r="C1664" s="25" t="s">
        <v>1456</v>
      </c>
      <c r="D1664" s="26" t="s">
        <v>1708</v>
      </c>
      <c r="E1664" s="27" t="s">
        <v>1916</v>
      </c>
      <c r="F1664" s="22" t="s">
        <v>1852</v>
      </c>
      <c r="G1664" s="17" t="str">
        <f>_xlfn.XLOOKUP(D1664,[9]ALL!$C:$C,[9]ALL!$N:$N,"Tidak Ditemukan")</f>
        <v>AGUSTINUS DICKY PURWONO</v>
      </c>
      <c r="H1664" s="18" t="str">
        <f>_xlfn.XLOOKUP(D1664,[11]sheet!$B:$B,[11]sheet!$A:$A,0)</f>
        <v>APU07A</v>
      </c>
    </row>
    <row r="1665" spans="2:8">
      <c r="B1665" s="24" t="s">
        <v>1455</v>
      </c>
      <c r="C1665" s="25" t="s">
        <v>1456</v>
      </c>
      <c r="D1665" s="26" t="s">
        <v>1709</v>
      </c>
      <c r="E1665" s="27" t="s">
        <v>1916</v>
      </c>
      <c r="F1665" s="22" t="s">
        <v>1854</v>
      </c>
      <c r="G1665" s="17" t="str">
        <f>_xlfn.XLOOKUP(D1665,[9]ALL!$C:$C,[9]ALL!$N:$N,"Tidak Ditemukan")</f>
        <v>AGUS KADE DIVA RAMANA</v>
      </c>
      <c r="H1665" s="18" t="str">
        <f>_xlfn.XLOOKUP(D1665,[11]sheet!$B:$B,[11]sheet!$A:$A,0)</f>
        <v>TNW02B</v>
      </c>
    </row>
    <row r="1666" spans="2:8">
      <c r="B1666" s="24" t="s">
        <v>1455</v>
      </c>
      <c r="C1666" s="25" t="s">
        <v>1456</v>
      </c>
      <c r="D1666" s="26" t="s">
        <v>1710</v>
      </c>
      <c r="E1666" s="27" t="s">
        <v>1916</v>
      </c>
      <c r="F1666" s="22" t="s">
        <v>1852</v>
      </c>
      <c r="G1666" s="17" t="str">
        <f>_xlfn.XLOOKUP(D1666,[9]ALL!$C:$C,[9]ALL!$N:$N,"Tidak Ditemukan")</f>
        <v>I Kadek Sandiyasa</v>
      </c>
      <c r="H1666" s="18" t="str">
        <f>_xlfn.XLOOKUP(D1666,[11]sheet!$B:$B,[11]sheet!$A:$A,0)</f>
        <v>BNL02A</v>
      </c>
    </row>
    <row r="1667" spans="2:8">
      <c r="B1667" s="24" t="s">
        <v>1455</v>
      </c>
      <c r="C1667" s="25" t="s">
        <v>1456</v>
      </c>
      <c r="D1667" s="26" t="s">
        <v>1711</v>
      </c>
      <c r="E1667" s="27" t="s">
        <v>1916</v>
      </c>
      <c r="F1667" s="22" t="s">
        <v>1857</v>
      </c>
      <c r="G1667" s="17" t="str">
        <f>_xlfn.XLOOKUP(D1667,[9]ALL!$C:$C,[9]ALL!$N:$N,"Tidak Ditemukan")</f>
        <v>Resi Marsila</v>
      </c>
      <c r="H1667" s="18" t="str">
        <f>_xlfn.XLOOKUP(D1667,[11]sheet!$B:$B,[11]sheet!$A:$A,0)</f>
        <v>TAW02B</v>
      </c>
    </row>
    <row r="1668" spans="2:8">
      <c r="B1668" s="24" t="s">
        <v>1455</v>
      </c>
      <c r="C1668" s="25" t="s">
        <v>1456</v>
      </c>
      <c r="D1668" s="26" t="s">
        <v>1712</v>
      </c>
      <c r="E1668" s="27" t="s">
        <v>1916</v>
      </c>
      <c r="F1668" s="22" t="s">
        <v>1857</v>
      </c>
      <c r="G1668" s="17" t="str">
        <f>_xlfn.XLOOKUP(D1668,[9]ALL!$C:$C,[9]ALL!$N:$N,"Tidak Ditemukan")</f>
        <v>FAHRURRAZI</v>
      </c>
      <c r="H1668" s="18" t="str">
        <f>_xlfn.XLOOKUP(D1668,[11]sheet!$B:$B,[11]sheet!$A:$A,0)</f>
        <v>BMU01A</v>
      </c>
    </row>
    <row r="1669" spans="2:8">
      <c r="B1669" s="24" t="s">
        <v>1455</v>
      </c>
      <c r="C1669" s="25" t="s">
        <v>1456</v>
      </c>
      <c r="D1669" s="26" t="s">
        <v>1713</v>
      </c>
      <c r="E1669" s="27" t="s">
        <v>1916</v>
      </c>
      <c r="F1669" s="22" t="s">
        <v>1853</v>
      </c>
      <c r="G1669" s="17" t="str">
        <f>_xlfn.XLOOKUP(D1669,[9]ALL!$C:$C,[9]ALL!$N:$N,"Tidak Ditemukan")</f>
        <v>GUSTI NGURAH ARY RAKA DARMAYASA, SE.MM</v>
      </c>
      <c r="H1669" s="18" t="str">
        <f>_xlfn.XLOOKUP(D1669,[11]sheet!$B:$B,[11]sheet!$A:$A,0)</f>
        <v>GIA07B</v>
      </c>
    </row>
    <row r="1670" spans="2:8">
      <c r="B1670" s="24" t="s">
        <v>1455</v>
      </c>
      <c r="C1670" s="25" t="s">
        <v>1456</v>
      </c>
      <c r="D1670" s="26" t="s">
        <v>1714</v>
      </c>
      <c r="E1670" s="27" t="s">
        <v>1916</v>
      </c>
      <c r="F1670" s="22" t="s">
        <v>1852</v>
      </c>
      <c r="G1670" s="17" t="str">
        <f>_xlfn.XLOOKUP(D1670,[9]ALL!$C:$C,[9]ALL!$N:$N,"Tidak Ditemukan")</f>
        <v>AGUSTINUS DICKY PURWONO</v>
      </c>
      <c r="H1670" s="18" t="str">
        <f>_xlfn.XLOOKUP(D1670,[11]sheet!$B:$B,[11]sheet!$A:$A,0)</f>
        <v>APU05A</v>
      </c>
    </row>
    <row r="1671" ht="15.75" spans="2:8">
      <c r="B1671" s="28" t="s">
        <v>1455</v>
      </c>
      <c r="C1671" s="29" t="s">
        <v>1456</v>
      </c>
      <c r="D1671" s="30" t="s">
        <v>1715</v>
      </c>
      <c r="E1671" s="31" t="s">
        <v>1916</v>
      </c>
      <c r="F1671" s="17" t="s">
        <v>1856</v>
      </c>
      <c r="G1671" s="17" t="str">
        <f>_xlfn.XLOOKUP(D1671,[9]ALL!$C:$C,[9]ALL!$N:$N,"Tidak Ditemukan")</f>
        <v>Salvatris Siro</v>
      </c>
      <c r="H1671" s="18" t="str">
        <f>_xlfn.XLOOKUP(D1671,[11]sheet!$B:$B,[11]sheet!$A:$A,0)</f>
        <v>KOE17</v>
      </c>
    </row>
  </sheetData>
  <autoFilter xmlns:etc="http://www.wps.cn/officeDocument/2017/etCustomData" ref="B4:H1671" etc:filterBottomFollowUsedRange="0">
    <extLst/>
  </autoFilter>
  <mergeCells count="7">
    <mergeCell ref="B2:B4"/>
    <mergeCell ref="C2:C4"/>
    <mergeCell ref="D2:D4"/>
    <mergeCell ref="E2:E4"/>
    <mergeCell ref="F2:F4"/>
    <mergeCell ref="G2:G4"/>
    <mergeCell ref="H2:H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ALL DP DATA</vt:lpstr>
      <vt:lpstr>Display Absensi 630</vt:lpstr>
      <vt:lpstr>Display 730 &amp; 1200</vt:lpstr>
      <vt:lpstr>Display Ritase Keseluruhan</vt:lpstr>
      <vt:lpstr>Display Retur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dennis.huang</dc:creator>
  <cp:lastModifiedBy>Dennis Huang</cp:lastModifiedBy>
  <dcterms:created xsi:type="dcterms:W3CDTF">2026-07-24T09:48:00Z</dcterms:created>
  <dcterms:modified xsi:type="dcterms:W3CDTF">2026-09-25T04:29:00Z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02FA0635DDF245D7BCFE8A402ACDCD06_13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